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24226"/>
  <mc:AlternateContent xmlns:mc="http://schemas.openxmlformats.org/markup-compatibility/2006">
    <mc:Choice Requires="x15">
      <x15ac:absPath xmlns:x15ac="http://schemas.microsoft.com/office/spreadsheetml/2010/11/ac" url="https://d.docs.live.net/278a786913227685/Desktop/Monika/Data-Analytics/BA_with_Excel/Project-Files/Project-3/DashBoardFile/"/>
    </mc:Choice>
  </mc:AlternateContent>
  <xr:revisionPtr revIDLastSave="37" documentId="13_ncr:1_{F4E779D6-867D-4B86-9543-8DC7A6BCBEF0}" xr6:coauthVersionLast="47" xr6:coauthVersionMax="47" xr10:uidLastSave="{DEE5111F-C1A8-4C0B-8109-40000BA64F3E}"/>
  <bookViews>
    <workbookView xWindow="-98" yWindow="-98" windowWidth="19396" windowHeight="11475" tabRatio="630" autoFilterDateGrouping="0" xr2:uid="{00000000-000D-0000-FFFF-FFFF00000000}"/>
  </bookViews>
  <sheets>
    <sheet name="Dashboard" sheetId="10" r:id="rId1"/>
    <sheet name="Data" sheetId="9" r:id="rId2"/>
    <sheet name="Data Quality Dashboard" sheetId="2" r:id="rId3"/>
    <sheet name="RFM_Pivot" sheetId="3" r:id="rId4"/>
    <sheet name="RFM_Analysis" sheetId="4" r:id="rId5"/>
    <sheet name="Combo Chart" sheetId="11" r:id="rId6"/>
    <sheet name="Waterfall Chart" sheetId="12" r:id="rId7"/>
    <sheet name="Doughnut Chart" sheetId="14" r:id="rId8"/>
    <sheet name="Bar Chart" sheetId="15" r:id="rId9"/>
    <sheet name="KPIs" sheetId="5" r:id="rId10"/>
    <sheet name="KPI YOY" sheetId="7" r:id="rId11"/>
  </sheets>
  <definedNames>
    <definedName name="_xlchart.v5.0" hidden="1">'Waterfall Chart'!$D$4:$D$10</definedName>
    <definedName name="_xlchart.v5.1" hidden="1">'Waterfall Chart'!$E$3</definedName>
    <definedName name="_xlchart.v5.2" hidden="1">'Waterfall Chart'!$E$4:$E$10</definedName>
    <definedName name="_xlchart.v5.3" hidden="1">'Waterfall Chart'!$D$4:$D$10</definedName>
    <definedName name="_xlchart.v5.4" hidden="1">'Waterfall Chart'!$E$3</definedName>
    <definedName name="_xlchart.v5.5" hidden="1">'Waterfall Chart'!$E$4:$E$10</definedName>
    <definedName name="_xlcn.WorksheetConnection_EcomSales.xlsxData1" hidden="1">tblsales[]</definedName>
    <definedName name="_xlcn.WorksheetConnection_EcomSales.xlsxtblCustRFM1" hidden="1">tblCustRFM[]</definedName>
    <definedName name="_xlcn.WorksheetConnection_EcomSales.xlsxtblsales1" hidden="1">tblsales[]</definedName>
    <definedName name="ExternalData_1" localSheetId="1" hidden="1">Data!$A$1:$P$10001</definedName>
    <definedName name="Slicer_Date__Year">#N/A</definedName>
    <definedName name="Slicer_Gender2">#N/A</definedName>
    <definedName name="Slicer_Product_Category2">#N/A</definedName>
    <definedName name="Slicer_Year">#N/A</definedName>
    <definedName name="Slicer_Year1">#N/A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s>
  <extLst>
    <ext xmlns:x14="http://schemas.microsoft.com/office/spreadsheetml/2009/9/main" uri="{876F7934-8845-4945-9796-88D515C7AA90}">
      <x14:pivotCaches>
        <pivotCache cacheId="14" r:id="rId26"/>
      </x14:pivotCaches>
    </ex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imDate_f4b11250-f706-42ba-b091-d929e32ff52c" name="DimDate" connection="Query - DimDate"/>
          <x15:modelTable id="tblsales 1_43ec6682-6805-4d3a-9446-fa91948626cd" name="tblsales 1" connection="Query - tblsales"/>
          <x15:modelTable id="tblsales" name="tblsales" connection="WorksheetConnection_Ecom-Sales.xlsx!tblsales"/>
          <x15:modelTable id="tblCustRFM" name="tblCustRFM" connection="WorksheetConnection_Ecom-Sales.xlsx!tblCustRFM"/>
          <x15:modelTable id="Data 1" name="Data 1" connection="WorksheetConnection_Ecom-Sales.xlsx!Data"/>
        </x15:modelTables>
        <x15:modelRelationships>
          <x15:modelRelationship fromTable="tblsales" fromColumn="Date" toTable="DimDate" toColumn="Date"/>
        </x15:modelRelationships>
        <x15:extLst>
          <ext xmlns:x16="http://schemas.microsoft.com/office/spreadsheetml/2014/11/main" uri="{9835A34E-60A6-4A7C-AAB8-D5F71C897F49}">
            <x16:modelTimeGroupings>
              <x16:modelTimeGrouping tableName="tbl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Data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7" l="1"/>
  <c r="C9" i="7"/>
  <c r="B2" i="5"/>
  <c r="C5" i="5" s="1"/>
  <c r="E6" i="12"/>
  <c r="E7" i="12"/>
  <c r="E9" i="12"/>
  <c r="E8" i="12"/>
  <c r="E5" i="12"/>
  <c r="E4" i="12"/>
  <c r="B9" i="7"/>
  <c r="E9" i="7"/>
  <c r="A13" i="7"/>
  <c r="A14" i="7"/>
  <c r="A12" i="7"/>
  <c r="B5" i="5"/>
  <c r="C2" i="5"/>
  <c r="A2" i="5"/>
  <c r="D5" i="2"/>
  <c r="D6" i="2"/>
  <c r="A1" i="3"/>
  <c r="E1166" i="4" s="1"/>
  <c r="G8" i="2"/>
  <c r="G7" i="2"/>
  <c r="G6" i="2"/>
  <c r="G5" i="2"/>
  <c r="D10" i="2"/>
  <c r="D9" i="2"/>
  <c r="D8" i="2"/>
  <c r="D7" i="2"/>
  <c r="H3" i="4"/>
  <c r="H4" i="4"/>
  <c r="H5" i="4"/>
  <c r="H6"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G4" i="4"/>
  <c r="G5" i="4"/>
  <c r="G6" i="4"/>
  <c r="G7"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E3503" i="4"/>
  <c r="E3713" i="4"/>
  <c r="E4124" i="4"/>
  <c r="E4164" i="4"/>
  <c r="E4658" i="4"/>
  <c r="N6" i="4"/>
  <c r="M6" i="4"/>
  <c r="L6" i="4"/>
  <c r="H2" i="4" s="1"/>
  <c r="N5" i="4"/>
  <c r="M5" i="4"/>
  <c r="L5" i="4"/>
  <c r="G2" i="4" s="1"/>
  <c r="E3504" i="4" l="1"/>
  <c r="E5027" i="4"/>
  <c r="E786" i="4"/>
  <c r="E5026" i="4"/>
  <c r="E709" i="4"/>
  <c r="E3486" i="4"/>
  <c r="E5742" i="4"/>
  <c r="E2816" i="4"/>
  <c r="E5470" i="4"/>
  <c r="E1984" i="4"/>
  <c r="E5149" i="4"/>
  <c r="E1952" i="4"/>
  <c r="E1145" i="4"/>
  <c r="E4671" i="4"/>
  <c r="E5825" i="4"/>
  <c r="E3033" i="4"/>
  <c r="E5471" i="4"/>
  <c r="E2263" i="4"/>
  <c r="E5047" i="4"/>
  <c r="E4672" i="4"/>
  <c r="E4669" i="4"/>
  <c r="E5741" i="4"/>
  <c r="E2841" i="4"/>
  <c r="E4158" i="4"/>
  <c r="E5434" i="4"/>
  <c r="E2838" i="4"/>
  <c r="E5051" i="4"/>
  <c r="E2832" i="4"/>
  <c r="E5488" i="4"/>
  <c r="E4157" i="4"/>
  <c r="E790" i="4"/>
  <c r="A5" i="5"/>
  <c r="E5468" i="4"/>
  <c r="E3515" i="4"/>
  <c r="E705" i="4"/>
  <c r="E5818" i="4"/>
  <c r="E4539" i="4"/>
  <c r="E1983" i="4"/>
  <c r="E5744" i="4"/>
  <c r="E4165" i="4"/>
  <c r="E1953" i="4"/>
  <c r="E5212" i="4"/>
  <c r="E3756" i="4"/>
  <c r="E1168" i="4"/>
  <c r="E5830" i="4"/>
  <c r="E5596" i="4"/>
  <c r="E5209" i="4"/>
  <c r="E4820" i="4"/>
  <c r="E4309" i="4"/>
  <c r="E3753" i="4"/>
  <c r="E3052" i="4"/>
  <c r="E2314" i="4"/>
  <c r="E145" i="4"/>
  <c r="E389" i="4"/>
  <c r="E624" i="4"/>
  <c r="E852" i="4"/>
  <c r="E1087" i="4"/>
  <c r="E1337" i="4"/>
  <c r="E1511" i="4"/>
  <c r="E1698" i="4"/>
  <c r="E1855" i="4"/>
  <c r="E2013" i="4"/>
  <c r="E2149" i="4"/>
  <c r="E2283" i="4"/>
  <c r="E2404" i="4"/>
  <c r="E2519" i="4"/>
  <c r="E2655" i="4"/>
  <c r="E2777" i="4"/>
  <c r="E2887" i="4"/>
  <c r="E2989" i="4"/>
  <c r="E3107" i="4"/>
  <c r="E3208" i="4"/>
  <c r="E3303" i="4"/>
  <c r="E3426" i="4"/>
  <c r="E3524" i="4"/>
  <c r="E3618" i="4"/>
  <c r="E3728" i="4"/>
  <c r="E3829" i="4"/>
  <c r="E3919" i="4"/>
  <c r="E4029" i="4"/>
  <c r="E4121" i="4"/>
  <c r="E4202" i="4"/>
  <c r="E4291" i="4"/>
  <c r="E4373" i="4"/>
  <c r="E4464" i="4"/>
  <c r="E4547" i="4"/>
  <c r="E4625" i="4"/>
  <c r="E4706" i="4"/>
  <c r="E4784" i="4"/>
  <c r="E4875" i="4"/>
  <c r="E4952" i="4"/>
  <c r="E5029" i="4"/>
  <c r="E5109" i="4"/>
  <c r="E5185" i="4"/>
  <c r="E5245" i="4"/>
  <c r="E5311" i="4"/>
  <c r="E5378" i="4"/>
  <c r="E5457" i="4"/>
  <c r="E5517" i="4"/>
  <c r="E5591" i="4"/>
  <c r="E5648" i="4"/>
  <c r="E5709" i="4"/>
  <c r="E5774" i="4"/>
  <c r="E5839" i="4"/>
  <c r="E5899" i="4"/>
  <c r="E5960" i="4"/>
  <c r="E883" i="4"/>
  <c r="E2015" i="4"/>
  <c r="E2169" i="4"/>
  <c r="E2293" i="4"/>
  <c r="E2535" i="4"/>
  <c r="E2660" i="4"/>
  <c r="E2783" i="4"/>
  <c r="E2889" i="4"/>
  <c r="E3013" i="4"/>
  <c r="E3108" i="4"/>
  <c r="E3209" i="4"/>
  <c r="E3305" i="4"/>
  <c r="E3427" i="4"/>
  <c r="E3527" i="4"/>
  <c r="E3620" i="4"/>
  <c r="E3735" i="4"/>
  <c r="E3921" i="4"/>
  <c r="E4031" i="4"/>
  <c r="E4122" i="4"/>
  <c r="E4204" i="4"/>
  <c r="E4300" i="4"/>
  <c r="E4385" i="4"/>
  <c r="E4465" i="4"/>
  <c r="E4549" i="4"/>
  <c r="E4628" i="4"/>
  <c r="E4707" i="4"/>
  <c r="E4801" i="4"/>
  <c r="E4880" i="4"/>
  <c r="E4955" i="4"/>
  <c r="E5045" i="4"/>
  <c r="E5117" i="4"/>
  <c r="E147" i="4"/>
  <c r="E419" i="4"/>
  <c r="E626" i="4"/>
  <c r="E1110" i="4"/>
  <c r="E1338" i="4"/>
  <c r="E1531" i="4"/>
  <c r="E1699" i="4"/>
  <c r="E1883" i="4"/>
  <c r="E2418" i="4"/>
  <c r="E188" i="4"/>
  <c r="E437" i="4"/>
  <c r="E710" i="4"/>
  <c r="E972" i="4"/>
  <c r="E1229" i="4"/>
  <c r="E1480" i="4"/>
  <c r="E1661" i="4"/>
  <c r="E1853" i="4"/>
  <c r="E2035" i="4"/>
  <c r="E2195" i="4"/>
  <c r="E2322" i="4"/>
  <c r="E2465" i="4"/>
  <c r="E2601" i="4"/>
  <c r="E2743" i="4"/>
  <c r="E2880" i="4"/>
  <c r="E2988" i="4"/>
  <c r="E3121" i="4"/>
  <c r="E3236" i="4"/>
  <c r="E3343" i="4"/>
  <c r="E3467" i="4"/>
  <c r="E3591" i="4"/>
  <c r="E3696" i="4"/>
  <c r="E3818" i="4"/>
  <c r="E3914" i="4"/>
  <c r="E4033" i="4"/>
  <c r="E4127" i="4"/>
  <c r="E4231" i="4"/>
  <c r="E4335" i="4"/>
  <c r="E4423" i="4"/>
  <c r="E4522" i="4"/>
  <c r="E4604" i="4"/>
  <c r="E4698" i="4"/>
  <c r="E4802" i="4"/>
  <c r="E4883" i="4"/>
  <c r="E4984" i="4"/>
  <c r="E5058" i="4"/>
  <c r="E5150" i="4"/>
  <c r="E5218" i="4"/>
  <c r="E5299" i="4"/>
  <c r="E5369" i="4"/>
  <c r="E5437" i="4"/>
  <c r="E5507" i="4"/>
  <c r="E5579" i="4"/>
  <c r="E5647" i="4"/>
  <c r="E5713" i="4"/>
  <c r="E5787" i="4"/>
  <c r="E5850" i="4"/>
  <c r="E5911" i="4"/>
  <c r="E5979" i="4"/>
  <c r="E5726" i="4"/>
  <c r="E5851" i="4"/>
  <c r="E5912" i="4"/>
  <c r="E222" i="4"/>
  <c r="E767" i="4"/>
  <c r="E1242" i="4"/>
  <c r="E1681" i="4"/>
  <c r="E2059" i="4"/>
  <c r="E2350" i="4"/>
  <c r="E2609" i="4"/>
  <c r="E2886" i="4"/>
  <c r="E3128" i="4"/>
  <c r="E3371" i="4"/>
  <c r="E3471" i="4"/>
  <c r="E3700" i="4"/>
  <c r="E4043" i="4"/>
  <c r="E4234" i="4"/>
  <c r="E4339" i="4"/>
  <c r="E4525" i="4"/>
  <c r="E4718" i="4"/>
  <c r="E4906" i="4"/>
  <c r="E5076" i="4"/>
  <c r="E5152" i="4"/>
  <c r="E5301" i="4"/>
  <c r="E5373" i="4"/>
  <c r="E5516" i="4"/>
  <c r="E5656" i="4"/>
  <c r="E5727" i="4"/>
  <c r="E5793" i="4"/>
  <c r="E5854" i="4"/>
  <c r="E5914" i="4"/>
  <c r="E5981" i="4"/>
  <c r="E494" i="4"/>
  <c r="E770" i="4"/>
  <c r="E1250" i="4"/>
  <c r="E1700" i="4"/>
  <c r="E2061" i="4"/>
  <c r="E2351" i="4"/>
  <c r="E2493" i="4"/>
  <c r="E2750" i="4"/>
  <c r="E2899" i="4"/>
  <c r="E3143" i="4"/>
  <c r="E3372" i="4"/>
  <c r="E3601" i="4"/>
  <c r="E3830" i="4"/>
  <c r="E4055" i="4"/>
  <c r="E4152" i="4"/>
  <c r="E4344" i="4"/>
  <c r="E4526" i="4"/>
  <c r="E4726" i="4"/>
  <c r="E4907" i="4"/>
  <c r="E5084" i="4"/>
  <c r="E5236" i="4"/>
  <c r="E5374" i="4"/>
  <c r="E5528" i="4"/>
  <c r="E5657" i="4"/>
  <c r="E212" i="4"/>
  <c r="E440" i="4"/>
  <c r="E714" i="4"/>
  <c r="E973" i="4"/>
  <c r="E1241" i="4"/>
  <c r="E1481" i="4"/>
  <c r="E1663" i="4"/>
  <c r="E1884" i="4"/>
  <c r="E2040" i="4"/>
  <c r="E2206" i="4"/>
  <c r="E2323" i="4"/>
  <c r="E2466" i="4"/>
  <c r="E2603" i="4"/>
  <c r="E2745" i="4"/>
  <c r="E2884" i="4"/>
  <c r="E3018" i="4"/>
  <c r="E3122" i="4"/>
  <c r="E3237" i="4"/>
  <c r="E3344" i="4"/>
  <c r="E3470" i="4"/>
  <c r="E3592" i="4"/>
  <c r="E3697" i="4"/>
  <c r="E3825" i="4"/>
  <c r="E3918" i="4"/>
  <c r="E4040" i="4"/>
  <c r="E4145" i="4"/>
  <c r="E4233" i="4"/>
  <c r="E4336" i="4"/>
  <c r="E4424" i="4"/>
  <c r="E4523" i="4"/>
  <c r="E4605" i="4"/>
  <c r="E4703" i="4"/>
  <c r="E4807" i="4"/>
  <c r="E4887" i="4"/>
  <c r="E4987" i="4"/>
  <c r="E5061" i="4"/>
  <c r="E5151" i="4"/>
  <c r="E5219" i="4"/>
  <c r="E5300" i="4"/>
  <c r="E5372" i="4"/>
  <c r="E5438" i="4"/>
  <c r="E5515" i="4"/>
  <c r="E5580" i="4"/>
  <c r="E5655" i="4"/>
  <c r="E5788" i="4"/>
  <c r="E5980" i="4"/>
  <c r="E492" i="4"/>
  <c r="E979" i="4"/>
  <c r="E1482" i="4"/>
  <c r="E1885" i="4"/>
  <c r="E2215" i="4"/>
  <c r="E2492" i="4"/>
  <c r="E2747" i="4"/>
  <c r="E3019" i="4"/>
  <c r="E3247" i="4"/>
  <c r="E3594" i="4"/>
  <c r="E3939" i="4"/>
  <c r="E4146" i="4"/>
  <c r="E4425" i="4"/>
  <c r="E4623" i="4"/>
  <c r="E4808" i="4"/>
  <c r="E4988" i="4"/>
  <c r="E5235" i="4"/>
  <c r="E5441" i="4"/>
  <c r="E5593" i="4"/>
  <c r="E223" i="4"/>
  <c r="E983" i="4"/>
  <c r="E1491" i="4"/>
  <c r="E1891" i="4"/>
  <c r="E2216" i="4"/>
  <c r="E2610" i="4"/>
  <c r="E3023" i="4"/>
  <c r="E3258" i="4"/>
  <c r="E3474" i="4"/>
  <c r="E3703" i="4"/>
  <c r="E3944" i="4"/>
  <c r="E4246" i="4"/>
  <c r="E4426" i="4"/>
  <c r="E4624" i="4"/>
  <c r="E4809" i="4"/>
  <c r="E4989" i="4"/>
  <c r="E5162" i="4"/>
  <c r="E5307" i="4"/>
  <c r="E5456" i="4"/>
  <c r="E5595" i="4"/>
  <c r="E3826" i="4"/>
  <c r="E230" i="4"/>
  <c r="E572" i="4"/>
  <c r="E897" i="4"/>
  <c r="E1214" i="4"/>
  <c r="E1561" i="4"/>
  <c r="E1760" i="4"/>
  <c r="E1991" i="4"/>
  <c r="E2217" i="4"/>
  <c r="E2397" i="4"/>
  <c r="E2562" i="4"/>
  <c r="E2731" i="4"/>
  <c r="E2934" i="4"/>
  <c r="E3070" i="4"/>
  <c r="E3207" i="4"/>
  <c r="E3378" i="4"/>
  <c r="E3523" i="4"/>
  <c r="E3659" i="4"/>
  <c r="E3790" i="4"/>
  <c r="E3954" i="4"/>
  <c r="E4087" i="4"/>
  <c r="E4221" i="4"/>
  <c r="E4345" i="4"/>
  <c r="E4466" i="4"/>
  <c r="E4589" i="4"/>
  <c r="E4694" i="4"/>
  <c r="E4821" i="4"/>
  <c r="E4935" i="4"/>
  <c r="E5054" i="4"/>
  <c r="E5170" i="4"/>
  <c r="E5255" i="4"/>
  <c r="E5345" i="4"/>
  <c r="E5435" i="4"/>
  <c r="E5533" i="4"/>
  <c r="E5619" i="4"/>
  <c r="E5705" i="4"/>
  <c r="E5786" i="4"/>
  <c r="E5869" i="4"/>
  <c r="E5937" i="4"/>
  <c r="E237" i="4"/>
  <c r="E575" i="4"/>
  <c r="E905" i="4"/>
  <c r="E1218" i="4"/>
  <c r="E1565" i="4"/>
  <c r="E1763" i="4"/>
  <c r="E1997" i="4"/>
  <c r="E2222" i="4"/>
  <c r="E2398" i="4"/>
  <c r="E2563" i="4"/>
  <c r="E2732" i="4"/>
  <c r="E2936" i="4"/>
  <c r="E3071" i="4"/>
  <c r="E3211" i="4"/>
  <c r="E3379" i="4"/>
  <c r="E3529" i="4"/>
  <c r="E3660" i="4"/>
  <c r="E3791" i="4"/>
  <c r="E3964" i="4"/>
  <c r="E4088" i="4"/>
  <c r="E4224" i="4"/>
  <c r="E4355" i="4"/>
  <c r="E4478" i="4"/>
  <c r="E4590" i="4"/>
  <c r="E4697" i="4"/>
  <c r="E4833" i="4"/>
  <c r="E4936" i="4"/>
  <c r="E5055" i="4"/>
  <c r="E5171" i="4"/>
  <c r="E5264" i="4"/>
  <c r="E5346" i="4"/>
  <c r="E5436" i="4"/>
  <c r="E5535" i="4"/>
  <c r="E5620" i="4"/>
  <c r="E5706" i="4"/>
  <c r="E5794" i="4"/>
  <c r="E5870" i="4"/>
  <c r="E5938" i="4"/>
  <c r="E249" i="4"/>
  <c r="E960" i="4"/>
  <c r="E1569" i="4"/>
  <c r="E2016" i="4"/>
  <c r="E2419" i="4"/>
  <c r="E2798" i="4"/>
  <c r="E3075" i="4"/>
  <c r="E3389" i="4"/>
  <c r="E3684" i="4"/>
  <c r="E3844" i="4"/>
  <c r="E4093" i="4"/>
  <c r="E4230" i="4"/>
  <c r="E4490" i="4"/>
  <c r="E4597" i="4"/>
  <c r="E4846" i="4"/>
  <c r="E4951" i="4"/>
  <c r="E5176" i="4"/>
  <c r="E5266" i="4"/>
  <c r="E5348" i="4"/>
  <c r="E5552" i="4"/>
  <c r="E5623" i="4"/>
  <c r="E5708" i="4"/>
  <c r="E5797" i="4"/>
  <c r="E5948" i="4"/>
  <c r="E294" i="4"/>
  <c r="E620" i="4"/>
  <c r="E969" i="4"/>
  <c r="E1313" i="4"/>
  <c r="E1604" i="4"/>
  <c r="E1811" i="4"/>
  <c r="E2063" i="4"/>
  <c r="E2251" i="4"/>
  <c r="E2420" i="4"/>
  <c r="E2595" i="4"/>
  <c r="E2799" i="4"/>
  <c r="E2946" i="4"/>
  <c r="E3080" i="4"/>
  <c r="E3262" i="4"/>
  <c r="E3391" i="4"/>
  <c r="E3554" i="4"/>
  <c r="E3694" i="4"/>
  <c r="E3855" i="4"/>
  <c r="E3983" i="4"/>
  <c r="E4109" i="4"/>
  <c r="E4257" i="4"/>
  <c r="E4371" i="4"/>
  <c r="E4491" i="4"/>
  <c r="E4600" i="4"/>
  <c r="E4743" i="4"/>
  <c r="E4850" i="4"/>
  <c r="E4960" i="4"/>
  <c r="E5086" i="4"/>
  <c r="E5186" i="4"/>
  <c r="E5276" i="4"/>
  <c r="E5357" i="4"/>
  <c r="E5465" i="4"/>
  <c r="E5553" i="4"/>
  <c r="E5624" i="4"/>
  <c r="E5728" i="4"/>
  <c r="E5878" i="4"/>
  <c r="E5955" i="4"/>
  <c r="E300" i="4"/>
  <c r="E627" i="4"/>
  <c r="E971" i="4"/>
  <c r="E1339" i="4"/>
  <c r="E1607" i="4"/>
  <c r="E1813" i="4"/>
  <c r="E2073" i="4"/>
  <c r="E2255" i="4"/>
  <c r="E2423" i="4"/>
  <c r="E2600" i="4"/>
  <c r="E2800" i="4"/>
  <c r="E2947" i="4"/>
  <c r="E3103" i="4"/>
  <c r="E3264" i="4"/>
  <c r="E3395" i="4"/>
  <c r="E3556" i="4"/>
  <c r="E3695" i="4"/>
  <c r="E3856" i="4"/>
  <c r="E3991" i="4"/>
  <c r="E4119" i="4"/>
  <c r="E4258" i="4"/>
  <c r="E4372" i="4"/>
  <c r="E4495" i="4"/>
  <c r="E4603" i="4"/>
  <c r="E4744" i="4"/>
  <c r="E4851" i="4"/>
  <c r="E4976" i="4"/>
  <c r="E5093" i="4"/>
  <c r="E5187" i="4"/>
  <c r="E5278" i="4"/>
  <c r="E5366" i="4"/>
  <c r="E5467" i="4"/>
  <c r="E5557" i="4"/>
  <c r="E242" i="4"/>
  <c r="E593" i="4"/>
  <c r="E943" i="4"/>
  <c r="E1296" i="4"/>
  <c r="E1568" i="4"/>
  <c r="E1801" i="4"/>
  <c r="E1998" i="4"/>
  <c r="E2223" i="4"/>
  <c r="E2402" i="4"/>
  <c r="E2588" i="4"/>
  <c r="E2776" i="4"/>
  <c r="E2941" i="4"/>
  <c r="E3073" i="4"/>
  <c r="E3213" i="4"/>
  <c r="E3388" i="4"/>
  <c r="E3531" i="4"/>
  <c r="E3683" i="4"/>
  <c r="E3842" i="4"/>
  <c r="E3968" i="4"/>
  <c r="E4091" i="4"/>
  <c r="E4227" i="4"/>
  <c r="E4356" i="4"/>
  <c r="E4486" i="4"/>
  <c r="E4595" i="4"/>
  <c r="E4727" i="4"/>
  <c r="E4845" i="4"/>
  <c r="E4948" i="4"/>
  <c r="E5056" i="4"/>
  <c r="E5173" i="4"/>
  <c r="E5265" i="4"/>
  <c r="E5347" i="4"/>
  <c r="E5458" i="4"/>
  <c r="E5551" i="4"/>
  <c r="E5621" i="4"/>
  <c r="E5707" i="4"/>
  <c r="E5796" i="4"/>
  <c r="E5876" i="4"/>
  <c r="E5939" i="4"/>
  <c r="E594" i="4"/>
  <c r="E1297" i="4"/>
  <c r="E1802" i="4"/>
  <c r="E2225" i="4"/>
  <c r="E2591" i="4"/>
  <c r="E2942" i="4"/>
  <c r="E3235" i="4"/>
  <c r="E3553" i="4"/>
  <c r="E3982" i="4"/>
  <c r="E4357" i="4"/>
  <c r="E4732" i="4"/>
  <c r="E5057" i="4"/>
  <c r="E5463" i="4"/>
  <c r="E5877" i="4"/>
  <c r="E5804" i="4"/>
  <c r="E313" i="4"/>
  <c r="E791" i="4"/>
  <c r="E1340" i="4"/>
  <c r="E1724" i="4"/>
  <c r="E2097" i="4"/>
  <c r="E2319" i="4"/>
  <c r="E2632" i="4"/>
  <c r="E2843" i="4"/>
  <c r="E3104" i="4"/>
  <c r="E3302" i="4"/>
  <c r="E3559" i="4"/>
  <c r="E3773" i="4"/>
  <c r="E4000" i="4"/>
  <c r="E4166" i="4"/>
  <c r="E4388" i="4"/>
  <c r="E4550" i="4"/>
  <c r="E4745" i="4"/>
  <c r="E4911" i="4"/>
  <c r="E5094" i="4"/>
  <c r="E5215" i="4"/>
  <c r="E5375" i="4"/>
  <c r="E5493" i="4"/>
  <c r="E5638" i="4"/>
  <c r="E5745" i="4"/>
  <c r="E5841" i="4"/>
  <c r="E5962" i="4"/>
  <c r="E1086" i="4"/>
  <c r="E2980" i="4"/>
  <c r="E3439" i="4"/>
  <c r="E3878" i="4"/>
  <c r="E4278" i="4"/>
  <c r="E4657" i="4"/>
  <c r="E5008" i="4"/>
  <c r="E5148" i="4"/>
  <c r="E5422" i="4"/>
  <c r="E5684" i="4"/>
  <c r="E5815" i="4"/>
  <c r="E327" i="4"/>
  <c r="E792" i="4"/>
  <c r="E1344" i="4"/>
  <c r="E1727" i="4"/>
  <c r="E2098" i="4"/>
  <c r="E2321" i="4"/>
  <c r="E2633" i="4"/>
  <c r="E2845" i="4"/>
  <c r="E3115" i="4"/>
  <c r="E3329" i="4"/>
  <c r="E3560" i="4"/>
  <c r="E3782" i="4"/>
  <c r="E4004" i="4"/>
  <c r="E4182" i="4"/>
  <c r="E4389" i="4"/>
  <c r="E4563" i="4"/>
  <c r="E4747" i="4"/>
  <c r="E4912" i="4"/>
  <c r="E5095" i="4"/>
  <c r="E5217" i="4"/>
  <c r="E5393" i="4"/>
  <c r="E5494" i="4"/>
  <c r="E5641" i="4"/>
  <c r="E5756" i="4"/>
  <c r="E5855" i="4"/>
  <c r="E5963" i="4"/>
  <c r="E5096" i="4"/>
  <c r="E817" i="4"/>
  <c r="E1749" i="4"/>
  <c r="E2115" i="4"/>
  <c r="E2663" i="4"/>
  <c r="E2872" i="4"/>
  <c r="E3336" i="4"/>
  <c r="E3569" i="4"/>
  <c r="E4006" i="4"/>
  <c r="E4409" i="4"/>
  <c r="E4749" i="4"/>
  <c r="E5108" i="4"/>
  <c r="E5399" i="4"/>
  <c r="E5667" i="4"/>
  <c r="E5879" i="4"/>
  <c r="E5985" i="4"/>
  <c r="E385" i="4"/>
  <c r="E1420" i="4"/>
  <c r="E2118" i="4"/>
  <c r="E2676" i="4"/>
  <c r="E3152" i="4"/>
  <c r="E3337" i="4"/>
  <c r="E3788" i="4"/>
  <c r="E4196" i="4"/>
  <c r="E4567" i="4"/>
  <c r="E5121" i="4"/>
  <c r="E5529" i="4"/>
  <c r="E5767" i="4"/>
  <c r="E5881" i="4"/>
  <c r="E420" i="4"/>
  <c r="E896" i="4"/>
  <c r="E1422" i="4"/>
  <c r="E1759" i="4"/>
  <c r="E2119" i="4"/>
  <c r="E2369" i="4"/>
  <c r="E2917" i="4"/>
  <c r="E3161" i="4"/>
  <c r="E3340" i="4"/>
  <c r="E3615" i="4"/>
  <c r="E3789" i="4"/>
  <c r="E4008" i="4"/>
  <c r="E4419" i="4"/>
  <c r="E4570" i="4"/>
  <c r="E4772" i="4"/>
  <c r="E4928" i="4"/>
  <c r="E5253" i="4"/>
  <c r="E5401" i="4"/>
  <c r="E5531" i="4"/>
  <c r="E5768" i="4"/>
  <c r="E5882" i="4"/>
  <c r="E5987" i="4"/>
  <c r="E14" i="4"/>
  <c r="E431" i="4"/>
  <c r="E1029" i="4"/>
  <c r="E1427" i="4"/>
  <c r="E1815" i="4"/>
  <c r="E2436" i="4"/>
  <c r="E2695" i="4"/>
  <c r="E2970" i="4"/>
  <c r="E3169" i="4"/>
  <c r="E3410" i="4"/>
  <c r="E3617" i="4"/>
  <c r="E3857" i="4"/>
  <c r="E4057" i="4"/>
  <c r="E4420" i="4"/>
  <c r="E4629" i="4"/>
  <c r="E4774" i="4"/>
  <c r="E4977" i="4"/>
  <c r="E5123" i="4"/>
  <c r="E5279" i="4"/>
  <c r="E5559" i="4"/>
  <c r="E5679" i="4"/>
  <c r="E5770" i="4"/>
  <c r="E5883" i="4"/>
  <c r="E345" i="4"/>
  <c r="E793" i="4"/>
  <c r="E1382" i="4"/>
  <c r="E1748" i="4"/>
  <c r="E2114" i="4"/>
  <c r="E2364" i="4"/>
  <c r="E2647" i="4"/>
  <c r="E2868" i="4"/>
  <c r="E3144" i="4"/>
  <c r="E3334" i="4"/>
  <c r="E3565" i="4"/>
  <c r="E3786" i="4"/>
  <c r="E4005" i="4"/>
  <c r="E4193" i="4"/>
  <c r="E4394" i="4"/>
  <c r="E4564" i="4"/>
  <c r="E4748" i="4"/>
  <c r="E4923" i="4"/>
  <c r="E5237" i="4"/>
  <c r="E5395" i="4"/>
  <c r="E5503" i="4"/>
  <c r="E5644" i="4"/>
  <c r="E5762" i="4"/>
  <c r="E5857" i="4"/>
  <c r="E5966" i="4"/>
  <c r="E347" i="4"/>
  <c r="E1392" i="4"/>
  <c r="E2366" i="4"/>
  <c r="E3147" i="4"/>
  <c r="E3787" i="4"/>
  <c r="E4195" i="4"/>
  <c r="E4565" i="4"/>
  <c r="E4925" i="4"/>
  <c r="E5240" i="4"/>
  <c r="E5504" i="4"/>
  <c r="E5765" i="4"/>
  <c r="E846" i="4"/>
  <c r="E1758" i="4"/>
  <c r="E2368" i="4"/>
  <c r="E2900" i="4"/>
  <c r="E3603" i="4"/>
  <c r="E4007" i="4"/>
  <c r="E4410" i="4"/>
  <c r="E4761" i="4"/>
  <c r="E4927" i="4"/>
  <c r="E5242" i="4"/>
  <c r="E5400" i="4"/>
  <c r="E5668" i="4"/>
  <c r="E5986" i="4"/>
  <c r="E2677" i="4"/>
  <c r="E4201" i="4"/>
  <c r="E5122" i="4"/>
  <c r="E5678" i="4"/>
  <c r="E2120" i="4"/>
  <c r="E4265" i="4"/>
  <c r="E5402" i="4"/>
  <c r="E5989" i="4"/>
  <c r="E35" i="4"/>
  <c r="E520" i="4"/>
  <c r="E1509" i="4"/>
  <c r="E1928" i="4"/>
  <c r="E2177" i="4"/>
  <c r="E2502" i="4"/>
  <c r="E2705" i="4"/>
  <c r="E3196" i="4"/>
  <c r="E3655" i="4"/>
  <c r="E4085" i="4"/>
  <c r="E4460" i="4"/>
  <c r="E4810" i="4"/>
  <c r="E5308" i="4"/>
  <c r="E5570" i="4"/>
  <c r="E5905" i="4"/>
  <c r="E36" i="4"/>
  <c r="E523" i="4"/>
  <c r="E1114" i="4"/>
  <c r="E1533" i="4"/>
  <c r="E1930" i="4"/>
  <c r="E2179" i="4"/>
  <c r="E2503" i="4"/>
  <c r="E2706" i="4"/>
  <c r="E2981" i="4"/>
  <c r="E3200" i="4"/>
  <c r="E3458" i="4"/>
  <c r="E3658" i="4"/>
  <c r="E3883" i="4"/>
  <c r="E15" i="4"/>
  <c r="E435" i="4"/>
  <c r="E1032" i="4"/>
  <c r="E1429" i="4"/>
  <c r="E1835" i="4"/>
  <c r="E2121" i="4"/>
  <c r="E2437" i="4"/>
  <c r="E2700" i="4"/>
  <c r="E2971" i="4"/>
  <c r="E3171" i="4"/>
  <c r="E3428" i="4"/>
  <c r="E3632" i="4"/>
  <c r="E3872" i="4"/>
  <c r="E4066" i="4"/>
  <c r="E4274" i="4"/>
  <c r="E4421" i="4"/>
  <c r="E4641" i="4"/>
  <c r="E4778" i="4"/>
  <c r="E4981" i="4"/>
  <c r="E5125" i="4"/>
  <c r="E5281" i="4"/>
  <c r="E5404" i="4"/>
  <c r="E5560" i="4"/>
  <c r="E5680" i="4"/>
  <c r="E5773" i="4"/>
  <c r="E5896" i="4"/>
  <c r="E5991" i="4"/>
  <c r="E29" i="4"/>
  <c r="E505" i="4"/>
  <c r="E1049" i="4"/>
  <c r="E1470" i="4"/>
  <c r="E1892" i="4"/>
  <c r="E2148" i="4"/>
  <c r="E2458" i="4"/>
  <c r="E2701" i="4"/>
  <c r="E2978" i="4"/>
  <c r="E3183" i="4"/>
  <c r="E3430" i="4"/>
  <c r="E3637" i="4"/>
  <c r="E3873" i="4"/>
  <c r="E4070" i="4"/>
  <c r="E4275" i="4"/>
  <c r="E4444" i="4"/>
  <c r="E4645" i="4"/>
  <c r="E4779" i="4"/>
  <c r="E4996" i="4"/>
  <c r="E5126" i="4"/>
  <c r="E5283" i="4"/>
  <c r="E5411" i="4"/>
  <c r="E5561" i="4"/>
  <c r="E5681" i="4"/>
  <c r="E5813" i="4"/>
  <c r="E5902" i="4"/>
  <c r="E5997" i="4"/>
  <c r="E33" i="4"/>
  <c r="E518" i="4"/>
  <c r="E1081" i="4"/>
  <c r="E1472" i="4"/>
  <c r="E1893" i="4"/>
  <c r="E2174" i="4"/>
  <c r="E2463" i="4"/>
  <c r="E2702" i="4"/>
  <c r="E2979" i="4"/>
  <c r="E3195" i="4"/>
  <c r="E3435" i="4"/>
  <c r="E3638" i="4"/>
  <c r="E3877" i="4"/>
  <c r="E4084" i="4"/>
  <c r="E4277" i="4"/>
  <c r="E4449" i="4"/>
  <c r="E4653" i="4"/>
  <c r="E4783" i="4"/>
  <c r="E4997" i="4"/>
  <c r="E5144" i="4"/>
  <c r="E5284" i="4"/>
  <c r="E5421" i="4"/>
  <c r="E5562" i="4"/>
  <c r="E5683" i="4"/>
  <c r="E5814" i="4"/>
  <c r="E5904" i="4"/>
  <c r="E5734" i="4"/>
  <c r="E5344" i="4"/>
  <c r="E5024" i="4"/>
  <c r="E4527" i="4"/>
  <c r="E4123" i="4"/>
  <c r="E3464" i="4"/>
  <c r="E2804" i="4"/>
  <c r="E1946" i="4"/>
  <c r="E666" i="4"/>
  <c r="E3299" i="4"/>
  <c r="E5699" i="4"/>
  <c r="E4882" i="4"/>
  <c r="E3946" i="4"/>
  <c r="E2559" i="4"/>
  <c r="E141" i="4"/>
  <c r="E5618" i="4"/>
  <c r="E5328" i="4"/>
  <c r="E4496" i="4"/>
  <c r="E3297" i="4"/>
  <c r="E1624" i="4"/>
  <c r="E5932" i="4"/>
  <c r="E5313" i="4"/>
  <c r="E4463" i="4"/>
  <c r="E3296" i="4"/>
  <c r="E1623" i="4"/>
  <c r="E5924" i="4"/>
  <c r="E5310" i="4"/>
  <c r="E4334" i="4"/>
  <c r="E3277" i="4"/>
  <c r="E1622" i="4"/>
  <c r="E5605" i="4"/>
  <c r="E4855" i="4"/>
  <c r="E3905" i="4"/>
  <c r="E2504" i="4"/>
  <c r="E41" i="4"/>
  <c r="E5840" i="4"/>
  <c r="E4852" i="4"/>
  <c r="E3054" i="4"/>
  <c r="E5829" i="4"/>
  <c r="E5207" i="4"/>
  <c r="E4678" i="4"/>
  <c r="E3752" i="4"/>
  <c r="E3050" i="4"/>
  <c r="E1160" i="4"/>
  <c r="E5828" i="4"/>
  <c r="E5492" i="4"/>
  <c r="E5191" i="4"/>
  <c r="E4677" i="4"/>
  <c r="E4301" i="4"/>
  <c r="E3745" i="4"/>
  <c r="E3039" i="4"/>
  <c r="E2282" i="4"/>
  <c r="E5961" i="4"/>
  <c r="E5733" i="4"/>
  <c r="E5336" i="4"/>
  <c r="E5011" i="4"/>
  <c r="E4518" i="4"/>
  <c r="E4086" i="4"/>
  <c r="E3459" i="4"/>
  <c r="E2803" i="4"/>
  <c r="E1943" i="4"/>
  <c r="E665" i="4"/>
  <c r="E5959" i="4"/>
  <c r="E5701" i="4"/>
  <c r="E5335" i="4"/>
  <c r="E5009" i="4"/>
  <c r="E4498" i="4"/>
  <c r="E3953" i="4"/>
  <c r="E2561" i="4"/>
  <c r="E1631" i="4"/>
  <c r="E150" i="4"/>
  <c r="E5936" i="4"/>
  <c r="E5329" i="4"/>
  <c r="E4497" i="4"/>
  <c r="E3298" i="4"/>
  <c r="E1627" i="4"/>
  <c r="E5935" i="4"/>
  <c r="E4881" i="4"/>
  <c r="E3913" i="4"/>
  <c r="E2537" i="4"/>
  <c r="E97" i="4"/>
  <c r="E5617" i="4"/>
  <c r="E4874" i="4"/>
  <c r="E3911" i="4"/>
  <c r="E2509" i="4"/>
  <c r="E96" i="4"/>
  <c r="E5613" i="4"/>
  <c r="E4873" i="4"/>
  <c r="E3907" i="4"/>
  <c r="E2505" i="4"/>
  <c r="E43" i="4"/>
  <c r="E5923" i="4"/>
  <c r="E5213" i="4"/>
  <c r="E4314" i="4"/>
  <c r="E3276" i="4"/>
  <c r="E1619" i="4"/>
  <c r="E5597" i="4"/>
  <c r="E4312" i="4"/>
  <c r="E2315" i="4"/>
  <c r="E5578" i="4"/>
  <c r="E4307" i="4"/>
  <c r="E2295" i="4"/>
  <c r="E1149" i="4"/>
  <c r="E5827" i="4"/>
  <c r="E5489" i="4"/>
  <c r="E5189" i="4"/>
  <c r="E4673" i="4"/>
  <c r="E4280" i="4"/>
  <c r="E3744" i="4"/>
  <c r="E3037" i="4"/>
  <c r="E2265" i="4"/>
  <c r="E1148" i="4"/>
  <c r="E10" i="12"/>
  <c r="A9" i="7"/>
  <c r="E13" i="4"/>
  <c r="E31" i="4"/>
  <c r="E49" i="4"/>
  <c r="E67" i="4"/>
  <c r="E85" i="4"/>
  <c r="E103" i="4"/>
  <c r="E121" i="4"/>
  <c r="E139" i="4"/>
  <c r="E157" i="4"/>
  <c r="E175" i="4"/>
  <c r="E193" i="4"/>
  <c r="E211" i="4"/>
  <c r="E229" i="4"/>
  <c r="E247" i="4"/>
  <c r="E265" i="4"/>
  <c r="E283" i="4"/>
  <c r="E301" i="4"/>
  <c r="E319" i="4"/>
  <c r="E337" i="4"/>
  <c r="E355" i="4"/>
  <c r="E373" i="4"/>
  <c r="E391" i="4"/>
  <c r="E409" i="4"/>
  <c r="E427" i="4"/>
  <c r="E445" i="4"/>
  <c r="E463" i="4"/>
  <c r="E481" i="4"/>
  <c r="E499" i="4"/>
  <c r="E517" i="4"/>
  <c r="E535" i="4"/>
  <c r="E553" i="4"/>
  <c r="E571" i="4"/>
  <c r="E589" i="4"/>
  <c r="E607" i="4"/>
  <c r="E625" i="4"/>
  <c r="E643" i="4"/>
  <c r="E661" i="4"/>
  <c r="E679" i="4"/>
  <c r="E697" i="4"/>
  <c r="E715" i="4"/>
  <c r="E733" i="4"/>
  <c r="E751" i="4"/>
  <c r="E769" i="4"/>
  <c r="E787" i="4"/>
  <c r="E805" i="4"/>
  <c r="E823" i="4"/>
  <c r="E841" i="4"/>
  <c r="E859" i="4"/>
  <c r="E877" i="4"/>
  <c r="E895" i="4"/>
  <c r="E913" i="4"/>
  <c r="E931" i="4"/>
  <c r="E949" i="4"/>
  <c r="E967" i="4"/>
  <c r="E985" i="4"/>
  <c r="E1003" i="4"/>
  <c r="E1021" i="4"/>
  <c r="E1039" i="4"/>
  <c r="E1057" i="4"/>
  <c r="E1075" i="4"/>
  <c r="E1093" i="4"/>
  <c r="E1111" i="4"/>
  <c r="E1129" i="4"/>
  <c r="E1147" i="4"/>
  <c r="E1165" i="4"/>
  <c r="E1183" i="4"/>
  <c r="E1201" i="4"/>
  <c r="E1219" i="4"/>
  <c r="E1237" i="4"/>
  <c r="E1255" i="4"/>
  <c r="E1273" i="4"/>
  <c r="E1291" i="4"/>
  <c r="E1309" i="4"/>
  <c r="E1327" i="4"/>
  <c r="E1345" i="4"/>
  <c r="E1363" i="4"/>
  <c r="E1381" i="4"/>
  <c r="E1399" i="4"/>
  <c r="E1417" i="4"/>
  <c r="E1435" i="4"/>
  <c r="E1453" i="4"/>
  <c r="E1471" i="4"/>
  <c r="E1489" i="4"/>
  <c r="E1507" i="4"/>
  <c r="E1525" i="4"/>
  <c r="E19" i="4"/>
  <c r="E2" i="4"/>
  <c r="E20" i="4"/>
  <c r="E38" i="4"/>
  <c r="E56" i="4"/>
  <c r="E74" i="4"/>
  <c r="E92" i="4"/>
  <c r="E110" i="4"/>
  <c r="E128" i="4"/>
  <c r="E146" i="4"/>
  <c r="E164" i="4"/>
  <c r="E182" i="4"/>
  <c r="E200" i="4"/>
  <c r="E218" i="4"/>
  <c r="E236" i="4"/>
  <c r="E254" i="4"/>
  <c r="E272" i="4"/>
  <c r="E290" i="4"/>
  <c r="E308" i="4"/>
  <c r="E326" i="4"/>
  <c r="E344" i="4"/>
  <c r="E362" i="4"/>
  <c r="E380" i="4"/>
  <c r="E398" i="4"/>
  <c r="E416" i="4"/>
  <c r="E434" i="4"/>
  <c r="E452" i="4"/>
  <c r="E470" i="4"/>
  <c r="E488" i="4"/>
  <c r="E506" i="4"/>
  <c r="E524" i="4"/>
  <c r="E542" i="4"/>
  <c r="E560" i="4"/>
  <c r="E578" i="4"/>
  <c r="E596" i="4"/>
  <c r="E614" i="4"/>
  <c r="E632" i="4"/>
  <c r="E650" i="4"/>
  <c r="E668" i="4"/>
  <c r="E686" i="4"/>
  <c r="E704" i="4"/>
  <c r="E722" i="4"/>
  <c r="E740" i="4"/>
  <c r="E758" i="4"/>
  <c r="E776" i="4"/>
  <c r="E794" i="4"/>
  <c r="E812" i="4"/>
  <c r="E830" i="4"/>
  <c r="E848" i="4"/>
  <c r="E866" i="4"/>
  <c r="E884" i="4"/>
  <c r="E902" i="4"/>
  <c r="E920" i="4"/>
  <c r="E938" i="4"/>
  <c r="E956" i="4"/>
  <c r="E974" i="4"/>
  <c r="E992" i="4"/>
  <c r="E1010" i="4"/>
  <c r="E1028" i="4"/>
  <c r="E1046" i="4"/>
  <c r="E1064" i="4"/>
  <c r="E1082" i="4"/>
  <c r="E1100" i="4"/>
  <c r="E1118" i="4"/>
  <c r="E1136" i="4"/>
  <c r="E1154" i="4"/>
  <c r="E1172" i="4"/>
  <c r="E1190" i="4"/>
  <c r="E1208" i="4"/>
  <c r="E1226" i="4"/>
  <c r="E1244" i="4"/>
  <c r="E1262" i="4"/>
  <c r="E1280" i="4"/>
  <c r="E1298" i="4"/>
  <c r="E1316" i="4"/>
  <c r="E1334" i="4"/>
  <c r="E1352" i="4"/>
  <c r="E1370" i="4"/>
  <c r="E1388" i="4"/>
  <c r="E1406" i="4"/>
  <c r="E1424" i="4"/>
  <c r="E1442" i="4"/>
  <c r="E1460" i="4"/>
  <c r="E1478" i="4"/>
  <c r="E1496" i="4"/>
  <c r="E1514" i="4"/>
  <c r="E3" i="4"/>
  <c r="E4" i="4"/>
  <c r="E22" i="4"/>
  <c r="E40" i="4"/>
  <c r="E58" i="4"/>
  <c r="E76" i="4"/>
  <c r="E94" i="4"/>
  <c r="E112" i="4"/>
  <c r="E130" i="4"/>
  <c r="E148" i="4"/>
  <c r="E166" i="4"/>
  <c r="E184" i="4"/>
  <c r="E202" i="4"/>
  <c r="E220" i="4"/>
  <c r="E238" i="4"/>
  <c r="E256" i="4"/>
  <c r="E274" i="4"/>
  <c r="E292" i="4"/>
  <c r="E310" i="4"/>
  <c r="E328" i="4"/>
  <c r="E346" i="4"/>
  <c r="E364" i="4"/>
  <c r="E382" i="4"/>
  <c r="E400" i="4"/>
  <c r="E418" i="4"/>
  <c r="E436" i="4"/>
  <c r="E454" i="4"/>
  <c r="E472" i="4"/>
  <c r="E490" i="4"/>
  <c r="E508" i="4"/>
  <c r="E526" i="4"/>
  <c r="E544" i="4"/>
  <c r="E562" i="4"/>
  <c r="E580" i="4"/>
  <c r="E598" i="4"/>
  <c r="E616" i="4"/>
  <c r="E634" i="4"/>
  <c r="E652" i="4"/>
  <c r="E670" i="4"/>
  <c r="E688" i="4"/>
  <c r="E706" i="4"/>
  <c r="E724" i="4"/>
  <c r="E742" i="4"/>
  <c r="E760" i="4"/>
  <c r="E778" i="4"/>
  <c r="E796" i="4"/>
  <c r="E814" i="4"/>
  <c r="E832" i="4"/>
  <c r="E850" i="4"/>
  <c r="E868" i="4"/>
  <c r="E886" i="4"/>
  <c r="E904" i="4"/>
  <c r="E922" i="4"/>
  <c r="E940" i="4"/>
  <c r="E958" i="4"/>
  <c r="E976" i="4"/>
  <c r="E994" i="4"/>
  <c r="E1012" i="4"/>
  <c r="E1030" i="4"/>
  <c r="E1048" i="4"/>
  <c r="E1066" i="4"/>
  <c r="E1084" i="4"/>
  <c r="E1102" i="4"/>
  <c r="E1120" i="4"/>
  <c r="E1138" i="4"/>
  <c r="E1156" i="4"/>
  <c r="E1174" i="4"/>
  <c r="E1192" i="4"/>
  <c r="E1210" i="4"/>
  <c r="E1228" i="4"/>
  <c r="E1246" i="4"/>
  <c r="E1264" i="4"/>
  <c r="E1282" i="4"/>
  <c r="E1300" i="4"/>
  <c r="E1318" i="4"/>
  <c r="E1336" i="4"/>
  <c r="E1354" i="4"/>
  <c r="E1372" i="4"/>
  <c r="E1390" i="4"/>
  <c r="E1408" i="4"/>
  <c r="E5" i="4"/>
  <c r="E6" i="4"/>
  <c r="E7" i="4"/>
  <c r="E8" i="4"/>
  <c r="E9" i="4"/>
  <c r="E27" i="4"/>
  <c r="E45" i="4"/>
  <c r="E63" i="4"/>
  <c r="E81" i="4"/>
  <c r="E99" i="4"/>
  <c r="E117" i="4"/>
  <c r="E135" i="4"/>
  <c r="E153" i="4"/>
  <c r="E171" i="4"/>
  <c r="E189" i="4"/>
  <c r="E207" i="4"/>
  <c r="E225" i="4"/>
  <c r="E243" i="4"/>
  <c r="E261" i="4"/>
  <c r="E279" i="4"/>
  <c r="E297" i="4"/>
  <c r="E315" i="4"/>
  <c r="E333" i="4"/>
  <c r="E351" i="4"/>
  <c r="E369" i="4"/>
  <c r="E387" i="4"/>
  <c r="E405" i="4"/>
  <c r="E423" i="4"/>
  <c r="E441" i="4"/>
  <c r="E459" i="4"/>
  <c r="E477" i="4"/>
  <c r="E495" i="4"/>
  <c r="E513" i="4"/>
  <c r="E531" i="4"/>
  <c r="E549" i="4"/>
  <c r="E567" i="4"/>
  <c r="E585" i="4"/>
  <c r="E603" i="4"/>
  <c r="E621" i="4"/>
  <c r="E639" i="4"/>
  <c r="E657" i="4"/>
  <c r="E675" i="4"/>
  <c r="E693" i="4"/>
  <c r="E711" i="4"/>
  <c r="E729" i="4"/>
  <c r="E747" i="4"/>
  <c r="E765" i="4"/>
  <c r="E783" i="4"/>
  <c r="E801" i="4"/>
  <c r="E819" i="4"/>
  <c r="E837" i="4"/>
  <c r="E855" i="4"/>
  <c r="E873" i="4"/>
  <c r="E891" i="4"/>
  <c r="E909" i="4"/>
  <c r="E927" i="4"/>
  <c r="E945" i="4"/>
  <c r="E963" i="4"/>
  <c r="E981" i="4"/>
  <c r="E999" i="4"/>
  <c r="E1017" i="4"/>
  <c r="E1035" i="4"/>
  <c r="E1053" i="4"/>
  <c r="E1071" i="4"/>
  <c r="E1089" i="4"/>
  <c r="E1107" i="4"/>
  <c r="E1125" i="4"/>
  <c r="E1143" i="4"/>
  <c r="E1161" i="4"/>
  <c r="E1179" i="4"/>
  <c r="E1197" i="4"/>
  <c r="E1215" i="4"/>
  <c r="E1233" i="4"/>
  <c r="E1251" i="4"/>
  <c r="E1269" i="4"/>
  <c r="E1287" i="4"/>
  <c r="E1305" i="4"/>
  <c r="E1323" i="4"/>
  <c r="E1341" i="4"/>
  <c r="E1359" i="4"/>
  <c r="E1377" i="4"/>
  <c r="E1395" i="4"/>
  <c r="E1413" i="4"/>
  <c r="E1431" i="4"/>
  <c r="E10" i="4"/>
  <c r="E28" i="4"/>
  <c r="E46" i="4"/>
  <c r="E64" i="4"/>
  <c r="E82" i="4"/>
  <c r="E100" i="4"/>
  <c r="E118" i="4"/>
  <c r="E136" i="4"/>
  <c r="E154" i="4"/>
  <c r="E172" i="4"/>
  <c r="E190" i="4"/>
  <c r="E208" i="4"/>
  <c r="E226" i="4"/>
  <c r="E244" i="4"/>
  <c r="E262" i="4"/>
  <c r="E280" i="4"/>
  <c r="E298" i="4"/>
  <c r="E316" i="4"/>
  <c r="E334" i="4"/>
  <c r="E352" i="4"/>
  <c r="E370" i="4"/>
  <c r="E388" i="4"/>
  <c r="E406" i="4"/>
  <c r="E424" i="4"/>
  <c r="E442" i="4"/>
  <c r="E460" i="4"/>
  <c r="E478" i="4"/>
  <c r="E496" i="4"/>
  <c r="E514" i="4"/>
  <c r="E532" i="4"/>
  <c r="E550" i="4"/>
  <c r="E568" i="4"/>
  <c r="E586" i="4"/>
  <c r="E604" i="4"/>
  <c r="E622" i="4"/>
  <c r="E640" i="4"/>
  <c r="E658" i="4"/>
  <c r="E676" i="4"/>
  <c r="E694" i="4"/>
  <c r="E712" i="4"/>
  <c r="E730" i="4"/>
  <c r="E748" i="4"/>
  <c r="E766" i="4"/>
  <c r="E784" i="4"/>
  <c r="E802" i="4"/>
  <c r="E820" i="4"/>
  <c r="E838" i="4"/>
  <c r="E856" i="4"/>
  <c r="E874" i="4"/>
  <c r="E892" i="4"/>
  <c r="E910" i="4"/>
  <c r="E928" i="4"/>
  <c r="E946" i="4"/>
  <c r="E964" i="4"/>
  <c r="E982" i="4"/>
  <c r="E1000" i="4"/>
  <c r="E1018" i="4"/>
  <c r="E1036" i="4"/>
  <c r="E1054" i="4"/>
  <c r="E1072" i="4"/>
  <c r="E1090" i="4"/>
  <c r="E1108" i="4"/>
  <c r="E1126" i="4"/>
  <c r="E1144" i="4"/>
  <c r="E1162" i="4"/>
  <c r="E1180" i="4"/>
  <c r="E1198" i="4"/>
  <c r="E1216" i="4"/>
  <c r="E1234" i="4"/>
  <c r="E1252" i="4"/>
  <c r="E1270" i="4"/>
  <c r="E1288" i="4"/>
  <c r="E1306" i="4"/>
  <c r="E1324" i="4"/>
  <c r="E1342" i="4"/>
  <c r="E1360" i="4"/>
  <c r="E1378" i="4"/>
  <c r="E1396" i="4"/>
  <c r="E1414" i="4"/>
  <c r="E11" i="4"/>
  <c r="E12" i="4"/>
  <c r="E32" i="4"/>
  <c r="E55" i="4"/>
  <c r="E80" i="4"/>
  <c r="E106" i="4"/>
  <c r="E131" i="4"/>
  <c r="E156" i="4"/>
  <c r="E180" i="4"/>
  <c r="E205" i="4"/>
  <c r="E231" i="4"/>
  <c r="E255" i="4"/>
  <c r="E281" i="4"/>
  <c r="E305" i="4"/>
  <c r="E330" i="4"/>
  <c r="E356" i="4"/>
  <c r="E379" i="4"/>
  <c r="E404" i="4"/>
  <c r="E430" i="4"/>
  <c r="E455" i="4"/>
  <c r="E480" i="4"/>
  <c r="E504" i="4"/>
  <c r="E529" i="4"/>
  <c r="E555" i="4"/>
  <c r="E579" i="4"/>
  <c r="E605" i="4"/>
  <c r="E629" i="4"/>
  <c r="E654" i="4"/>
  <c r="E680" i="4"/>
  <c r="E703" i="4"/>
  <c r="E728" i="4"/>
  <c r="E754" i="4"/>
  <c r="E779" i="4"/>
  <c r="E804" i="4"/>
  <c r="E828" i="4"/>
  <c r="E853" i="4"/>
  <c r="E879" i="4"/>
  <c r="E903" i="4"/>
  <c r="E929" i="4"/>
  <c r="E953" i="4"/>
  <c r="E978" i="4"/>
  <c r="E1004" i="4"/>
  <c r="E1027" i="4"/>
  <c r="E1052" i="4"/>
  <c r="E1078" i="4"/>
  <c r="E1103" i="4"/>
  <c r="E1128" i="4"/>
  <c r="E1152" i="4"/>
  <c r="E1177" i="4"/>
  <c r="E1203" i="4"/>
  <c r="E1227" i="4"/>
  <c r="E1253" i="4"/>
  <c r="E1277" i="4"/>
  <c r="E1302" i="4"/>
  <c r="E1328" i="4"/>
  <c r="E1351" i="4"/>
  <c r="E1376" i="4"/>
  <c r="E1402" i="4"/>
  <c r="E1426" i="4"/>
  <c r="E1447" i="4"/>
  <c r="E1467" i="4"/>
  <c r="E1487" i="4"/>
  <c r="E1508" i="4"/>
  <c r="E1528" i="4"/>
  <c r="E1546" i="4"/>
  <c r="E1564" i="4"/>
  <c r="E1582" i="4"/>
  <c r="E1600" i="4"/>
  <c r="E1618" i="4"/>
  <c r="E1636" i="4"/>
  <c r="E1654" i="4"/>
  <c r="E1672" i="4"/>
  <c r="E1690" i="4"/>
  <c r="E1708" i="4"/>
  <c r="E1726" i="4"/>
  <c r="E1744" i="4"/>
  <c r="E1762" i="4"/>
  <c r="E1780" i="4"/>
  <c r="E1798" i="4"/>
  <c r="E1816" i="4"/>
  <c r="E1834" i="4"/>
  <c r="E1852" i="4"/>
  <c r="E1870" i="4"/>
  <c r="E1888" i="4"/>
  <c r="E1906" i="4"/>
  <c r="E1924" i="4"/>
  <c r="E1942" i="4"/>
  <c r="E34" i="4"/>
  <c r="E59" i="4"/>
  <c r="E84" i="4"/>
  <c r="E108" i="4"/>
  <c r="E133" i="4"/>
  <c r="E159" i="4"/>
  <c r="E183" i="4"/>
  <c r="E209" i="4"/>
  <c r="E233" i="4"/>
  <c r="E258" i="4"/>
  <c r="E284" i="4"/>
  <c r="E307" i="4"/>
  <c r="E332" i="4"/>
  <c r="E358" i="4"/>
  <c r="E383" i="4"/>
  <c r="E408" i="4"/>
  <c r="E432" i="4"/>
  <c r="E457" i="4"/>
  <c r="E483" i="4"/>
  <c r="E507" i="4"/>
  <c r="E533" i="4"/>
  <c r="E557" i="4"/>
  <c r="E582" i="4"/>
  <c r="E608" i="4"/>
  <c r="E631" i="4"/>
  <c r="E656" i="4"/>
  <c r="E682" i="4"/>
  <c r="E707" i="4"/>
  <c r="E732" i="4"/>
  <c r="E756" i="4"/>
  <c r="E781" i="4"/>
  <c r="E807" i="4"/>
  <c r="E831" i="4"/>
  <c r="E857" i="4"/>
  <c r="E881" i="4"/>
  <c r="E906" i="4"/>
  <c r="E932" i="4"/>
  <c r="E955" i="4"/>
  <c r="E980" i="4"/>
  <c r="E1006" i="4"/>
  <c r="E1031" i="4"/>
  <c r="E1056" i="4"/>
  <c r="E1080" i="4"/>
  <c r="E1105" i="4"/>
  <c r="E1131" i="4"/>
  <c r="E1155" i="4"/>
  <c r="E1181" i="4"/>
  <c r="E1205" i="4"/>
  <c r="E1230" i="4"/>
  <c r="E1256" i="4"/>
  <c r="E1279" i="4"/>
  <c r="E1304" i="4"/>
  <c r="E1330" i="4"/>
  <c r="E1355" i="4"/>
  <c r="E1380" i="4"/>
  <c r="E1404" i="4"/>
  <c r="E1428" i="4"/>
  <c r="E1449" i="4"/>
  <c r="E1469" i="4"/>
  <c r="E1490" i="4"/>
  <c r="E1510" i="4"/>
  <c r="E1530" i="4"/>
  <c r="E1548" i="4"/>
  <c r="E1566" i="4"/>
  <c r="E1584" i="4"/>
  <c r="E1602" i="4"/>
  <c r="E1620" i="4"/>
  <c r="E1638" i="4"/>
  <c r="E1656" i="4"/>
  <c r="E1674" i="4"/>
  <c r="E1692" i="4"/>
  <c r="E1710" i="4"/>
  <c r="E1728" i="4"/>
  <c r="E1746" i="4"/>
  <c r="E1764" i="4"/>
  <c r="E1782" i="4"/>
  <c r="E1800" i="4"/>
  <c r="E1818" i="4"/>
  <c r="E1836" i="4"/>
  <c r="E1854" i="4"/>
  <c r="E1872" i="4"/>
  <c r="E1890" i="4"/>
  <c r="E1908" i="4"/>
  <c r="E1926" i="4"/>
  <c r="E1944" i="4"/>
  <c r="E30" i="4"/>
  <c r="E60" i="4"/>
  <c r="E88" i="4"/>
  <c r="E115" i="4"/>
  <c r="E143" i="4"/>
  <c r="E170" i="4"/>
  <c r="E198" i="4"/>
  <c r="E227" i="4"/>
  <c r="E253" i="4"/>
  <c r="E285" i="4"/>
  <c r="E312" i="4"/>
  <c r="E340" i="4"/>
  <c r="E367" i="4"/>
  <c r="E395" i="4"/>
  <c r="E422" i="4"/>
  <c r="E450" i="4"/>
  <c r="E479" i="4"/>
  <c r="E509" i="4"/>
  <c r="E537" i="4"/>
  <c r="E564" i="4"/>
  <c r="E592" i="4"/>
  <c r="E619" i="4"/>
  <c r="E647" i="4"/>
  <c r="E674" i="4"/>
  <c r="E702" i="4"/>
  <c r="E734" i="4"/>
  <c r="E761" i="4"/>
  <c r="E789" i="4"/>
  <c r="E816" i="4"/>
  <c r="E844" i="4"/>
  <c r="E871" i="4"/>
  <c r="E899" i="4"/>
  <c r="E926" i="4"/>
  <c r="E957" i="4"/>
  <c r="E986" i="4"/>
  <c r="E1013" i="4"/>
  <c r="E1041" i="4"/>
  <c r="E1068" i="4"/>
  <c r="E1096" i="4"/>
  <c r="E1123" i="4"/>
  <c r="E1151" i="4"/>
  <c r="E1182" i="4"/>
  <c r="E1209" i="4"/>
  <c r="E1238" i="4"/>
  <c r="E1265" i="4"/>
  <c r="E1293" i="4"/>
  <c r="E1320" i="4"/>
  <c r="E1348" i="4"/>
  <c r="E1375" i="4"/>
  <c r="E1405" i="4"/>
  <c r="E1432" i="4"/>
  <c r="E1455" i="4"/>
  <c r="E1477" i="4"/>
  <c r="E1500" i="4"/>
  <c r="E1522" i="4"/>
  <c r="E1543" i="4"/>
  <c r="E1563" i="4"/>
  <c r="E1585" i="4"/>
  <c r="E1605" i="4"/>
  <c r="E1625" i="4"/>
  <c r="E1645" i="4"/>
  <c r="E1665" i="4"/>
  <c r="E1685" i="4"/>
  <c r="E1705" i="4"/>
  <c r="E1725" i="4"/>
  <c r="E1747" i="4"/>
  <c r="E1767" i="4"/>
  <c r="E1787" i="4"/>
  <c r="E1807" i="4"/>
  <c r="E1827" i="4"/>
  <c r="E1847" i="4"/>
  <c r="E1867" i="4"/>
  <c r="E1887" i="4"/>
  <c r="E1909" i="4"/>
  <c r="E1929" i="4"/>
  <c r="E1949" i="4"/>
  <c r="E1967" i="4"/>
  <c r="E1985" i="4"/>
  <c r="E2003" i="4"/>
  <c r="E2021" i="4"/>
  <c r="E2039" i="4"/>
  <c r="E2057" i="4"/>
  <c r="E2075" i="4"/>
  <c r="E2093" i="4"/>
  <c r="E2111" i="4"/>
  <c r="E16" i="4"/>
  <c r="E44" i="4"/>
  <c r="E72" i="4"/>
  <c r="E101" i="4"/>
  <c r="E127" i="4"/>
  <c r="E158" i="4"/>
  <c r="E186" i="4"/>
  <c r="E214" i="4"/>
  <c r="E241" i="4"/>
  <c r="E269" i="4"/>
  <c r="E296" i="4"/>
  <c r="E324" i="4"/>
  <c r="E353" i="4"/>
  <c r="E381" i="4"/>
  <c r="E411" i="4"/>
  <c r="E438" i="4"/>
  <c r="E466" i="4"/>
  <c r="E493" i="4"/>
  <c r="E521" i="4"/>
  <c r="E548" i="4"/>
  <c r="E576" i="4"/>
  <c r="E606" i="4"/>
  <c r="E635" i="4"/>
  <c r="E663" i="4"/>
  <c r="E690" i="4"/>
  <c r="E718" i="4"/>
  <c r="E745" i="4"/>
  <c r="E773" i="4"/>
  <c r="E800" i="4"/>
  <c r="E829" i="4"/>
  <c r="E860" i="4"/>
  <c r="E887" i="4"/>
  <c r="E915" i="4"/>
  <c r="E942" i="4"/>
  <c r="E970" i="4"/>
  <c r="E997" i="4"/>
  <c r="E1025" i="4"/>
  <c r="E1055" i="4"/>
  <c r="E1083" i="4"/>
  <c r="E1112" i="4"/>
  <c r="E1139" i="4"/>
  <c r="E1167" i="4"/>
  <c r="E1194" i="4"/>
  <c r="E1222" i="4"/>
  <c r="E1249" i="4"/>
  <c r="E1278" i="4"/>
  <c r="E1308" i="4"/>
  <c r="E1335" i="4"/>
  <c r="E1364" i="4"/>
  <c r="E1391" i="4"/>
  <c r="E1419" i="4"/>
  <c r="E1443" i="4"/>
  <c r="E1465" i="4"/>
  <c r="E1488" i="4"/>
  <c r="E1512" i="4"/>
  <c r="E1534" i="4"/>
  <c r="E1554" i="4"/>
  <c r="E1574" i="4"/>
  <c r="E1594" i="4"/>
  <c r="E1614" i="4"/>
  <c r="E1634" i="4"/>
  <c r="E1655" i="4"/>
  <c r="E1676" i="4"/>
  <c r="E1696" i="4"/>
  <c r="E1716" i="4"/>
  <c r="E1736" i="4"/>
  <c r="E1756" i="4"/>
  <c r="E1776" i="4"/>
  <c r="E1796" i="4"/>
  <c r="E1817" i="4"/>
  <c r="E1838" i="4"/>
  <c r="E1858" i="4"/>
  <c r="E1878" i="4"/>
  <c r="E1898" i="4"/>
  <c r="E1918" i="4"/>
  <c r="E1938" i="4"/>
  <c r="E1958" i="4"/>
  <c r="E1976" i="4"/>
  <c r="E1994" i="4"/>
  <c r="E2012" i="4"/>
  <c r="E2030" i="4"/>
  <c r="E2048" i="4"/>
  <c r="E2066" i="4"/>
  <c r="E2084" i="4"/>
  <c r="E2102" i="4"/>
  <c r="E39" i="4"/>
  <c r="E70" i="4"/>
  <c r="E102" i="4"/>
  <c r="E134" i="4"/>
  <c r="E165" i="4"/>
  <c r="E196" i="4"/>
  <c r="E228" i="4"/>
  <c r="E260" i="4"/>
  <c r="E291" i="4"/>
  <c r="E322" i="4"/>
  <c r="E354" i="4"/>
  <c r="E386" i="4"/>
  <c r="E417" i="4"/>
  <c r="E448" i="4"/>
  <c r="E482" i="4"/>
  <c r="E512" i="4"/>
  <c r="E543" i="4"/>
  <c r="E574" i="4"/>
  <c r="E609" i="4"/>
  <c r="E638" i="4"/>
  <c r="E669" i="4"/>
  <c r="E700" i="4"/>
  <c r="E735" i="4"/>
  <c r="E764" i="4"/>
  <c r="E795" i="4"/>
  <c r="E826" i="4"/>
  <c r="E861" i="4"/>
  <c r="E890" i="4"/>
  <c r="E921" i="4"/>
  <c r="E952" i="4"/>
  <c r="E987" i="4"/>
  <c r="E1016" i="4"/>
  <c r="E1047" i="4"/>
  <c r="E1079" i="4"/>
  <c r="E1113" i="4"/>
  <c r="E1142" i="4"/>
  <c r="E1173" i="4"/>
  <c r="E1206" i="4"/>
  <c r="E1239" i="4"/>
  <c r="E1268" i="4"/>
  <c r="E1299" i="4"/>
  <c r="E1332" i="4"/>
  <c r="E1365" i="4"/>
  <c r="E1394" i="4"/>
  <c r="E1425" i="4"/>
  <c r="E1452" i="4"/>
  <c r="E1479" i="4"/>
  <c r="E1503" i="4"/>
  <c r="E1529" i="4"/>
  <c r="E1552" i="4"/>
  <c r="E1575" i="4"/>
  <c r="E1597" i="4"/>
  <c r="E1621" i="4"/>
  <c r="E1643" i="4"/>
  <c r="E1666" i="4"/>
  <c r="E1688" i="4"/>
  <c r="E1712" i="4"/>
  <c r="E1734" i="4"/>
  <c r="E1757" i="4"/>
  <c r="E1779" i="4"/>
  <c r="E1803" i="4"/>
  <c r="E1825" i="4"/>
  <c r="E1848" i="4"/>
  <c r="E1871" i="4"/>
  <c r="E1894" i="4"/>
  <c r="E1916" i="4"/>
  <c r="E1939" i="4"/>
  <c r="E1961" i="4"/>
  <c r="E1981" i="4"/>
  <c r="E2001" i="4"/>
  <c r="E2022" i="4"/>
  <c r="E2042" i="4"/>
  <c r="E2062" i="4"/>
  <c r="E2082" i="4"/>
  <c r="E2103" i="4"/>
  <c r="E2122" i="4"/>
  <c r="E2140" i="4"/>
  <c r="E2158" i="4"/>
  <c r="E2176" i="4"/>
  <c r="E2194" i="4"/>
  <c r="E2212" i="4"/>
  <c r="E2230" i="4"/>
  <c r="E2248" i="4"/>
  <c r="E2266" i="4"/>
  <c r="E2284" i="4"/>
  <c r="E2302" i="4"/>
  <c r="E2320" i="4"/>
  <c r="E2338" i="4"/>
  <c r="E2356" i="4"/>
  <c r="E2374" i="4"/>
  <c r="E2392" i="4"/>
  <c r="E2410" i="4"/>
  <c r="E2428" i="4"/>
  <c r="E2446" i="4"/>
  <c r="E2464" i="4"/>
  <c r="E2482" i="4"/>
  <c r="E2500" i="4"/>
  <c r="E2518" i="4"/>
  <c r="E2536" i="4"/>
  <c r="E2554" i="4"/>
  <c r="E2572" i="4"/>
  <c r="E2590" i="4"/>
  <c r="E2608" i="4"/>
  <c r="E2626" i="4"/>
  <c r="E2644" i="4"/>
  <c r="E2662" i="4"/>
  <c r="E2680" i="4"/>
  <c r="E2698" i="4"/>
  <c r="E2716" i="4"/>
  <c r="E2734" i="4"/>
  <c r="E2752" i="4"/>
  <c r="E2770" i="4"/>
  <c r="E2788" i="4"/>
  <c r="E2806" i="4"/>
  <c r="E2824" i="4"/>
  <c r="E2842" i="4"/>
  <c r="E2860" i="4"/>
  <c r="E2878" i="4"/>
  <c r="E2896" i="4"/>
  <c r="E2914" i="4"/>
  <c r="E2932" i="4"/>
  <c r="E2950" i="4"/>
  <c r="E2968" i="4"/>
  <c r="E2986" i="4"/>
  <c r="E3004" i="4"/>
  <c r="E3022" i="4"/>
  <c r="E3040" i="4"/>
  <c r="E3058" i="4"/>
  <c r="E3076" i="4"/>
  <c r="E3094" i="4"/>
  <c r="E3112" i="4"/>
  <c r="E3130" i="4"/>
  <c r="E3148" i="4"/>
  <c r="E3166" i="4"/>
  <c r="E3184" i="4"/>
  <c r="E3202" i="4"/>
  <c r="E3220" i="4"/>
  <c r="E3238" i="4"/>
  <c r="E3256" i="4"/>
  <c r="E3274" i="4"/>
  <c r="E3292" i="4"/>
  <c r="E3310" i="4"/>
  <c r="E3328" i="4"/>
  <c r="E3346" i="4"/>
  <c r="E3364" i="4"/>
  <c r="E3382" i="4"/>
  <c r="E3400" i="4"/>
  <c r="E3418" i="4"/>
  <c r="E3436" i="4"/>
  <c r="E3454" i="4"/>
  <c r="E3472" i="4"/>
  <c r="E3490" i="4"/>
  <c r="E3508" i="4"/>
  <c r="E3526" i="4"/>
  <c r="E3544" i="4"/>
  <c r="E3562" i="4"/>
  <c r="E3580" i="4"/>
  <c r="E3598" i="4"/>
  <c r="E3616" i="4"/>
  <c r="E3634" i="4"/>
  <c r="E3652" i="4"/>
  <c r="E3670" i="4"/>
  <c r="E3688" i="4"/>
  <c r="E3706" i="4"/>
  <c r="E3724" i="4"/>
  <c r="E3742" i="4"/>
  <c r="E3760" i="4"/>
  <c r="E3778" i="4"/>
  <c r="E3796" i="4"/>
  <c r="E3814" i="4"/>
  <c r="E17" i="4"/>
  <c r="E50" i="4"/>
  <c r="E79" i="4"/>
  <c r="E113" i="4"/>
  <c r="E144" i="4"/>
  <c r="E176" i="4"/>
  <c r="E206" i="4"/>
  <c r="E239" i="4"/>
  <c r="E270" i="4"/>
  <c r="E302" i="4"/>
  <c r="E335" i="4"/>
  <c r="E365" i="4"/>
  <c r="E396" i="4"/>
  <c r="E428" i="4"/>
  <c r="E461" i="4"/>
  <c r="E491" i="4"/>
  <c r="E522" i="4"/>
  <c r="E554" i="4"/>
  <c r="E587" i="4"/>
  <c r="E617" i="4"/>
  <c r="E648" i="4"/>
  <c r="E681" i="4"/>
  <c r="E713" i="4"/>
  <c r="E743" i="4"/>
  <c r="E774" i="4"/>
  <c r="E808" i="4"/>
  <c r="E839" i="4"/>
  <c r="E869" i="4"/>
  <c r="E900" i="4"/>
  <c r="E934" i="4"/>
  <c r="E965" i="4"/>
  <c r="E995" i="4"/>
  <c r="E1026" i="4"/>
  <c r="E1060" i="4"/>
  <c r="E1091" i="4"/>
  <c r="E1121" i="4"/>
  <c r="E1153" i="4"/>
  <c r="E1186" i="4"/>
  <c r="E1217" i="4"/>
  <c r="E1247" i="4"/>
  <c r="E1281" i="4"/>
  <c r="E1312" i="4"/>
  <c r="E1343" i="4"/>
  <c r="E1373" i="4"/>
  <c r="E1407" i="4"/>
  <c r="E1436" i="4"/>
  <c r="E1461" i="4"/>
  <c r="E1485" i="4"/>
  <c r="E1513" i="4"/>
  <c r="E1537" i="4"/>
  <c r="E1559" i="4"/>
  <c r="E1581" i="4"/>
  <c r="E1606" i="4"/>
  <c r="E1628" i="4"/>
  <c r="E1650" i="4"/>
  <c r="E1673" i="4"/>
  <c r="E1697" i="4"/>
  <c r="E1719" i="4"/>
  <c r="E1741" i="4"/>
  <c r="E1765" i="4"/>
  <c r="E1788" i="4"/>
  <c r="E1810" i="4"/>
  <c r="E1832" i="4"/>
  <c r="E1856" i="4"/>
  <c r="E1879" i="4"/>
  <c r="E1901" i="4"/>
  <c r="E1923" i="4"/>
  <c r="E1947" i="4"/>
  <c r="E1968" i="4"/>
  <c r="E1988" i="4"/>
  <c r="E2008" i="4"/>
  <c r="E2028" i="4"/>
  <c r="E2049" i="4"/>
  <c r="E2069" i="4"/>
  <c r="E2089" i="4"/>
  <c r="E2109" i="4"/>
  <c r="E2128" i="4"/>
  <c r="E2146" i="4"/>
  <c r="E2164" i="4"/>
  <c r="E2182" i="4"/>
  <c r="E2200" i="4"/>
  <c r="E2218" i="4"/>
  <c r="E2236" i="4"/>
  <c r="E2254" i="4"/>
  <c r="E42" i="4"/>
  <c r="E77" i="4"/>
  <c r="E114" i="4"/>
  <c r="E149" i="4"/>
  <c r="E185" i="4"/>
  <c r="E219" i="4"/>
  <c r="E252" i="4"/>
  <c r="E289" i="4"/>
  <c r="E325" i="4"/>
  <c r="E361" i="4"/>
  <c r="E397" i="4"/>
  <c r="E433" i="4"/>
  <c r="E468" i="4"/>
  <c r="E502" i="4"/>
  <c r="E539" i="4"/>
  <c r="E573" i="4"/>
  <c r="E611" i="4"/>
  <c r="E645" i="4"/>
  <c r="E683" i="4"/>
  <c r="E717" i="4"/>
  <c r="E752" i="4"/>
  <c r="E788" i="4"/>
  <c r="E822" i="4"/>
  <c r="E858" i="4"/>
  <c r="E894" i="4"/>
  <c r="E930" i="4"/>
  <c r="E966" i="4"/>
  <c r="E1001" i="4"/>
  <c r="E1037" i="4"/>
  <c r="E1070" i="4"/>
  <c r="E1106" i="4"/>
  <c r="E1141" i="4"/>
  <c r="E1176" i="4"/>
  <c r="E1213" i="4"/>
  <c r="E1248" i="4"/>
  <c r="E1285" i="4"/>
  <c r="E1319" i="4"/>
  <c r="E1356" i="4"/>
  <c r="E1389" i="4"/>
  <c r="E1423" i="4"/>
  <c r="E1456" i="4"/>
  <c r="E1483" i="4"/>
  <c r="E1515" i="4"/>
  <c r="E1540" i="4"/>
  <c r="E1567" i="4"/>
  <c r="E1591" i="4"/>
  <c r="E1616" i="4"/>
  <c r="E1642" i="4"/>
  <c r="E1668" i="4"/>
  <c r="E1694" i="4"/>
  <c r="E1720" i="4"/>
  <c r="E1745" i="4"/>
  <c r="E1771" i="4"/>
  <c r="E1795" i="4"/>
  <c r="E1822" i="4"/>
  <c r="E1846" i="4"/>
  <c r="E1874" i="4"/>
  <c r="E1899" i="4"/>
  <c r="E1925" i="4"/>
  <c r="E1951" i="4"/>
  <c r="E1973" i="4"/>
  <c r="E1996" i="4"/>
  <c r="E2018" i="4"/>
  <c r="E2041" i="4"/>
  <c r="E2064" i="4"/>
  <c r="E2087" i="4"/>
  <c r="E2110" i="4"/>
  <c r="E2131" i="4"/>
  <c r="E2151" i="4"/>
  <c r="E2171" i="4"/>
  <c r="E2191" i="4"/>
  <c r="E2211" i="4"/>
  <c r="E2232" i="4"/>
  <c r="E2252" i="4"/>
  <c r="E2272" i="4"/>
  <c r="E2291" i="4"/>
  <c r="E2310" i="4"/>
  <c r="E2329" i="4"/>
  <c r="E2348" i="4"/>
  <c r="E2367" i="4"/>
  <c r="E2386" i="4"/>
  <c r="E2405" i="4"/>
  <c r="E2424" i="4"/>
  <c r="E2443" i="4"/>
  <c r="E2462" i="4"/>
  <c r="E2481" i="4"/>
  <c r="E2501" i="4"/>
  <c r="E2520" i="4"/>
  <c r="E2539" i="4"/>
  <c r="E2558" i="4"/>
  <c r="E2577" i="4"/>
  <c r="E2596" i="4"/>
  <c r="E2615" i="4"/>
  <c r="E2634" i="4"/>
  <c r="E2653" i="4"/>
  <c r="E2672" i="4"/>
  <c r="E2691" i="4"/>
  <c r="E2710" i="4"/>
  <c r="E2729" i="4"/>
  <c r="E2748" i="4"/>
  <c r="E2767" i="4"/>
  <c r="E2786" i="4"/>
  <c r="E2805" i="4"/>
  <c r="E2825" i="4"/>
  <c r="E2844" i="4"/>
  <c r="E2863" i="4"/>
  <c r="E2882" i="4"/>
  <c r="E2901" i="4"/>
  <c r="E2920" i="4"/>
  <c r="E2939" i="4"/>
  <c r="E2958" i="4"/>
  <c r="E2977" i="4"/>
  <c r="E2996" i="4"/>
  <c r="E3015" i="4"/>
  <c r="E3034" i="4"/>
  <c r="E3053" i="4"/>
  <c r="E3072" i="4"/>
  <c r="E3091" i="4"/>
  <c r="E3110" i="4"/>
  <c r="E3129" i="4"/>
  <c r="E3149" i="4"/>
  <c r="E3168" i="4"/>
  <c r="E3187" i="4"/>
  <c r="E3206" i="4"/>
  <c r="E3225" i="4"/>
  <c r="E3244" i="4"/>
  <c r="E3263" i="4"/>
  <c r="E3282" i="4"/>
  <c r="E3301" i="4"/>
  <c r="E3320" i="4"/>
  <c r="E3339" i="4"/>
  <c r="E3358" i="4"/>
  <c r="E3377" i="4"/>
  <c r="E3396" i="4"/>
  <c r="E3415" i="4"/>
  <c r="E3434" i="4"/>
  <c r="E3453" i="4"/>
  <c r="E3473" i="4"/>
  <c r="E3492" i="4"/>
  <c r="E3511" i="4"/>
  <c r="E3530" i="4"/>
  <c r="E3549" i="4"/>
  <c r="E3568" i="4"/>
  <c r="E3587" i="4"/>
  <c r="E3606" i="4"/>
  <c r="E3625" i="4"/>
  <c r="E3644" i="4"/>
  <c r="E3663" i="4"/>
  <c r="E3682" i="4"/>
  <c r="E3701" i="4"/>
  <c r="E3720" i="4"/>
  <c r="E3739" i="4"/>
  <c r="E3758" i="4"/>
  <c r="E3777" i="4"/>
  <c r="E3797" i="4"/>
  <c r="E3816" i="4"/>
  <c r="E3834" i="4"/>
  <c r="E3852" i="4"/>
  <c r="E3870" i="4"/>
  <c r="E3888" i="4"/>
  <c r="E3906" i="4"/>
  <c r="E3924" i="4"/>
  <c r="E3942" i="4"/>
  <c r="E3960" i="4"/>
  <c r="E3978" i="4"/>
  <c r="E3996" i="4"/>
  <c r="E4014" i="4"/>
  <c r="E4032" i="4"/>
  <c r="E4050" i="4"/>
  <c r="E4068" i="4"/>
  <c r="E18" i="4"/>
  <c r="E53" i="4"/>
  <c r="E90" i="4"/>
  <c r="E124" i="4"/>
  <c r="E161" i="4"/>
  <c r="E195" i="4"/>
  <c r="E232" i="4"/>
  <c r="E267" i="4"/>
  <c r="E303" i="4"/>
  <c r="E339" i="4"/>
  <c r="E374" i="4"/>
  <c r="E410" i="4"/>
  <c r="E444" i="4"/>
  <c r="E476" i="4"/>
  <c r="E516" i="4"/>
  <c r="E551" i="4"/>
  <c r="E588" i="4"/>
  <c r="E623" i="4"/>
  <c r="E659" i="4"/>
  <c r="E692" i="4"/>
  <c r="E726" i="4"/>
  <c r="E763" i="4"/>
  <c r="E798" i="4"/>
  <c r="E835" i="4"/>
  <c r="E870" i="4"/>
  <c r="E907" i="4"/>
  <c r="E941" i="4"/>
  <c r="E975" i="4"/>
  <c r="E1011" i="4"/>
  <c r="E1045" i="4"/>
  <c r="E1085" i="4"/>
  <c r="E1117" i="4"/>
  <c r="E1157" i="4"/>
  <c r="E1189" i="4"/>
  <c r="E1224" i="4"/>
  <c r="E1260" i="4"/>
  <c r="E1295" i="4"/>
  <c r="E1331" i="4"/>
  <c r="E1367" i="4"/>
  <c r="E1401" i="4"/>
  <c r="E1437" i="4"/>
  <c r="E1464" i="4"/>
  <c r="E1494" i="4"/>
  <c r="E1521" i="4"/>
  <c r="E1549" i="4"/>
  <c r="E1573" i="4"/>
  <c r="E1599" i="4"/>
  <c r="E1626" i="4"/>
  <c r="E1651" i="4"/>
  <c r="E1678" i="4"/>
  <c r="E1702" i="4"/>
  <c r="E1729" i="4"/>
  <c r="E1753" i="4"/>
  <c r="E1778" i="4"/>
  <c r="E1805" i="4"/>
  <c r="E1830" i="4"/>
  <c r="E1857" i="4"/>
  <c r="E1882" i="4"/>
  <c r="E1907" i="4"/>
  <c r="E1933" i="4"/>
  <c r="E1957" i="4"/>
  <c r="E1980" i="4"/>
  <c r="E2004" i="4"/>
  <c r="E2026" i="4"/>
  <c r="E2050" i="4"/>
  <c r="E2072" i="4"/>
  <c r="E2095" i="4"/>
  <c r="E2117" i="4"/>
  <c r="E2137" i="4"/>
  <c r="E2157" i="4"/>
  <c r="E2178" i="4"/>
  <c r="E2198" i="4"/>
  <c r="E2219" i="4"/>
  <c r="E2239" i="4"/>
  <c r="E2259" i="4"/>
  <c r="E2278" i="4"/>
  <c r="E2297" i="4"/>
  <c r="E2316" i="4"/>
  <c r="E2335" i="4"/>
  <c r="E2354" i="4"/>
  <c r="E2373" i="4"/>
  <c r="E2393" i="4"/>
  <c r="E2412" i="4"/>
  <c r="E2431" i="4"/>
  <c r="E2450" i="4"/>
  <c r="E2469" i="4"/>
  <c r="E2488" i="4"/>
  <c r="E2507" i="4"/>
  <c r="E2526" i="4"/>
  <c r="E2545" i="4"/>
  <c r="E2564" i="4"/>
  <c r="E2583" i="4"/>
  <c r="E2602" i="4"/>
  <c r="E2621" i="4"/>
  <c r="E2640" i="4"/>
  <c r="E2659" i="4"/>
  <c r="E2678" i="4"/>
  <c r="E2697" i="4"/>
  <c r="E2717" i="4"/>
  <c r="E2736" i="4"/>
  <c r="E2755" i="4"/>
  <c r="E2774" i="4"/>
  <c r="E2793" i="4"/>
  <c r="E2812" i="4"/>
  <c r="E2831" i="4"/>
  <c r="E2850" i="4"/>
  <c r="E2869" i="4"/>
  <c r="E2888" i="4"/>
  <c r="E2907" i="4"/>
  <c r="E2926" i="4"/>
  <c r="E2945" i="4"/>
  <c r="E2964" i="4"/>
  <c r="E2983" i="4"/>
  <c r="E3002" i="4"/>
  <c r="E3021" i="4"/>
  <c r="E3041" i="4"/>
  <c r="E3060" i="4"/>
  <c r="E3079" i="4"/>
  <c r="E3098" i="4"/>
  <c r="E3117" i="4"/>
  <c r="E3136" i="4"/>
  <c r="E3155" i="4"/>
  <c r="E3174" i="4"/>
  <c r="E3193" i="4"/>
  <c r="E3212" i="4"/>
  <c r="E3231" i="4"/>
  <c r="E3250" i="4"/>
  <c r="E3269" i="4"/>
  <c r="E3288" i="4"/>
  <c r="E3307" i="4"/>
  <c r="E3326" i="4"/>
  <c r="E3345" i="4"/>
  <c r="E3365" i="4"/>
  <c r="E3384" i="4"/>
  <c r="E3403" i="4"/>
  <c r="E3422" i="4"/>
  <c r="E3441" i="4"/>
  <c r="E3460" i="4"/>
  <c r="E3479" i="4"/>
  <c r="E3498" i="4"/>
  <c r="E3517" i="4"/>
  <c r="E3536" i="4"/>
  <c r="E3555" i="4"/>
  <c r="E3574" i="4"/>
  <c r="E3593" i="4"/>
  <c r="E3612" i="4"/>
  <c r="E3631" i="4"/>
  <c r="E3650" i="4"/>
  <c r="E3669" i="4"/>
  <c r="E3689" i="4"/>
  <c r="E3708" i="4"/>
  <c r="E3727" i="4"/>
  <c r="E3746" i="4"/>
  <c r="E3765" i="4"/>
  <c r="E3784" i="4"/>
  <c r="E3803" i="4"/>
  <c r="E3822" i="4"/>
  <c r="E3840" i="4"/>
  <c r="E3858" i="4"/>
  <c r="E3876" i="4"/>
  <c r="E3894" i="4"/>
  <c r="E3912" i="4"/>
  <c r="E3930" i="4"/>
  <c r="E3948" i="4"/>
  <c r="E3966" i="4"/>
  <c r="E3984" i="4"/>
  <c r="E4002" i="4"/>
  <c r="E4020" i="4"/>
  <c r="E4038" i="4"/>
  <c r="E4056" i="4"/>
  <c r="E37" i="4"/>
  <c r="E78" i="4"/>
  <c r="E120" i="4"/>
  <c r="E160" i="4"/>
  <c r="E199" i="4"/>
  <c r="E240" i="4"/>
  <c r="E277" i="4"/>
  <c r="E318" i="4"/>
  <c r="E359" i="4"/>
  <c r="E399" i="4"/>
  <c r="E439" i="4"/>
  <c r="E475" i="4"/>
  <c r="E519" i="4"/>
  <c r="E559" i="4"/>
  <c r="E597" i="4"/>
  <c r="E637" i="4"/>
  <c r="E677" i="4"/>
  <c r="E719" i="4"/>
  <c r="E757" i="4"/>
  <c r="E797" i="4"/>
  <c r="E840" i="4"/>
  <c r="E878" i="4"/>
  <c r="E917" i="4"/>
  <c r="E959" i="4"/>
  <c r="E996" i="4"/>
  <c r="E1038" i="4"/>
  <c r="E1076" i="4"/>
  <c r="E1116" i="4"/>
  <c r="E1159" i="4"/>
  <c r="E1196" i="4"/>
  <c r="E1236" i="4"/>
  <c r="E1275" i="4"/>
  <c r="E1315" i="4"/>
  <c r="E1357" i="4"/>
  <c r="E1397" i="4"/>
  <c r="E1434" i="4"/>
  <c r="E1468" i="4"/>
  <c r="E1499" i="4"/>
  <c r="E1532" i="4"/>
  <c r="E1560" i="4"/>
  <c r="E1589" i="4"/>
  <c r="E1617" i="4"/>
  <c r="E1647" i="4"/>
  <c r="E1677" i="4"/>
  <c r="E1704" i="4"/>
  <c r="E1733" i="4"/>
  <c r="E1761" i="4"/>
  <c r="E1791" i="4"/>
  <c r="E1820" i="4"/>
  <c r="E1849" i="4"/>
  <c r="E1877" i="4"/>
  <c r="E1905" i="4"/>
  <c r="E1935" i="4"/>
  <c r="E1963" i="4"/>
  <c r="E1989" i="4"/>
  <c r="E2014" i="4"/>
  <c r="E2038" i="4"/>
  <c r="E2065" i="4"/>
  <c r="E2091" i="4"/>
  <c r="E2116" i="4"/>
  <c r="E2139" i="4"/>
  <c r="E2162" i="4"/>
  <c r="E2185" i="4"/>
  <c r="E2207" i="4"/>
  <c r="E2229" i="4"/>
  <c r="E2253" i="4"/>
  <c r="E2275" i="4"/>
  <c r="E2296" i="4"/>
  <c r="E2318" i="4"/>
  <c r="E2340" i="4"/>
  <c r="E2361" i="4"/>
  <c r="E2382" i="4"/>
  <c r="E2403" i="4"/>
  <c r="E2425" i="4"/>
  <c r="E2447" i="4"/>
  <c r="E2468" i="4"/>
  <c r="E2490" i="4"/>
  <c r="E2511" i="4"/>
  <c r="E2532" i="4"/>
  <c r="E2553" i="4"/>
  <c r="E2575" i="4"/>
  <c r="E2597" i="4"/>
  <c r="E2618" i="4"/>
  <c r="E2639" i="4"/>
  <c r="E2661" i="4"/>
  <c r="E2683" i="4"/>
  <c r="E2704" i="4"/>
  <c r="E2725" i="4"/>
  <c r="E2746" i="4"/>
  <c r="E2768" i="4"/>
  <c r="E2790" i="4"/>
  <c r="E2811" i="4"/>
  <c r="E2833" i="4"/>
  <c r="E2854" i="4"/>
  <c r="E2875" i="4"/>
  <c r="E2897" i="4"/>
  <c r="E2918" i="4"/>
  <c r="E2940" i="4"/>
  <c r="E2961" i="4"/>
  <c r="E2982" i="4"/>
  <c r="E3005" i="4"/>
  <c r="E3026" i="4"/>
  <c r="E3047" i="4"/>
  <c r="E3068" i="4"/>
  <c r="E3089" i="4"/>
  <c r="E3111" i="4"/>
  <c r="E3133" i="4"/>
  <c r="E3154" i="4"/>
  <c r="E3176" i="4"/>
  <c r="E3197" i="4"/>
  <c r="E3218" i="4"/>
  <c r="E3240" i="4"/>
  <c r="E3261" i="4"/>
  <c r="E3283" i="4"/>
  <c r="E3304" i="4"/>
  <c r="E3325" i="4"/>
  <c r="E3348" i="4"/>
  <c r="E3369" i="4"/>
  <c r="E3390" i="4"/>
  <c r="E3411" i="4"/>
  <c r="E3432" i="4"/>
  <c r="E3455" i="4"/>
  <c r="E3476" i="4"/>
  <c r="E3497" i="4"/>
  <c r="E3519" i="4"/>
  <c r="E3540" i="4"/>
  <c r="E3561" i="4"/>
  <c r="E3583" i="4"/>
  <c r="E3604" i="4"/>
  <c r="E3626" i="4"/>
  <c r="E3647" i="4"/>
  <c r="E3668" i="4"/>
  <c r="E3691" i="4"/>
  <c r="E3712" i="4"/>
  <c r="E3733" i="4"/>
  <c r="E3754" i="4"/>
  <c r="E3775" i="4"/>
  <c r="E3798" i="4"/>
  <c r="E3819" i="4"/>
  <c r="E3839" i="4"/>
  <c r="E3860" i="4"/>
  <c r="E3880" i="4"/>
  <c r="E3900" i="4"/>
  <c r="E3920" i="4"/>
  <c r="E3940" i="4"/>
  <c r="E3961" i="4"/>
  <c r="E3981" i="4"/>
  <c r="E4001" i="4"/>
  <c r="E4022" i="4"/>
  <c r="E4042" i="4"/>
  <c r="E4062" i="4"/>
  <c r="E4081" i="4"/>
  <c r="E4099" i="4"/>
  <c r="E4117" i="4"/>
  <c r="E4135" i="4"/>
  <c r="E4153" i="4"/>
  <c r="E4171" i="4"/>
  <c r="E4189" i="4"/>
  <c r="E4207" i="4"/>
  <c r="E4225" i="4"/>
  <c r="E4243" i="4"/>
  <c r="E4261" i="4"/>
  <c r="E4279" i="4"/>
  <c r="E4297" i="4"/>
  <c r="E4315" i="4"/>
  <c r="E4333" i="4"/>
  <c r="E4351" i="4"/>
  <c r="E4369" i="4"/>
  <c r="E4387" i="4"/>
  <c r="E4405" i="4"/>
  <c r="E47" i="4"/>
  <c r="E87" i="4"/>
  <c r="E125" i="4"/>
  <c r="E167" i="4"/>
  <c r="E204" i="4"/>
  <c r="E246" i="4"/>
  <c r="E286" i="4"/>
  <c r="E323" i="4"/>
  <c r="E366" i="4"/>
  <c r="E403" i="4"/>
  <c r="E446" i="4"/>
  <c r="E486" i="4"/>
  <c r="E525" i="4"/>
  <c r="E565" i="4"/>
  <c r="E601" i="4"/>
  <c r="E644" i="4"/>
  <c r="E685" i="4"/>
  <c r="E723" i="4"/>
  <c r="E51" i="4"/>
  <c r="E95" i="4"/>
  <c r="E140" i="4"/>
  <c r="E181" i="4"/>
  <c r="E224" i="4"/>
  <c r="E273" i="4"/>
  <c r="E317" i="4"/>
  <c r="E363" i="4"/>
  <c r="E412" i="4"/>
  <c r="E453" i="4"/>
  <c r="E498" i="4"/>
  <c r="E541" i="4"/>
  <c r="E590" i="4"/>
  <c r="E630" i="4"/>
  <c r="E673" i="4"/>
  <c r="E721" i="4"/>
  <c r="E768" i="4"/>
  <c r="E810" i="4"/>
  <c r="E849" i="4"/>
  <c r="E893" i="4"/>
  <c r="E936" i="4"/>
  <c r="E977" i="4"/>
  <c r="E1020" i="4"/>
  <c r="E1062" i="4"/>
  <c r="E1101" i="4"/>
  <c r="E1146" i="4"/>
  <c r="E1188" i="4"/>
  <c r="E1231" i="4"/>
  <c r="E1272" i="4"/>
  <c r="E1314" i="4"/>
  <c r="E1358" i="4"/>
  <c r="E1400" i="4"/>
  <c r="E1440" i="4"/>
  <c r="E1474" i="4"/>
  <c r="E1506" i="4"/>
  <c r="E1541" i="4"/>
  <c r="E1571" i="4"/>
  <c r="E1603" i="4"/>
  <c r="E1632" i="4"/>
  <c r="E1662" i="4"/>
  <c r="E1693" i="4"/>
  <c r="E1723" i="4"/>
  <c r="E1754" i="4"/>
  <c r="E1785" i="4"/>
  <c r="E1814" i="4"/>
  <c r="E1844" i="4"/>
  <c r="E1876" i="4"/>
  <c r="E1910" i="4"/>
  <c r="E1937" i="4"/>
  <c r="E1966" i="4"/>
  <c r="E1993" i="4"/>
  <c r="E2020" i="4"/>
  <c r="E2047" i="4"/>
  <c r="E2076" i="4"/>
  <c r="E2101" i="4"/>
  <c r="E2127" i="4"/>
  <c r="E2152" i="4"/>
  <c r="E2175" i="4"/>
  <c r="E2201" i="4"/>
  <c r="E2224" i="4"/>
  <c r="E2247" i="4"/>
  <c r="E2271" i="4"/>
  <c r="E2294" i="4"/>
  <c r="E2317" i="4"/>
  <c r="E2341" i="4"/>
  <c r="E2363" i="4"/>
  <c r="E2385" i="4"/>
  <c r="E2408" i="4"/>
  <c r="E2432" i="4"/>
  <c r="E2454" i="4"/>
  <c r="E2476" i="4"/>
  <c r="E2498" i="4"/>
  <c r="E2522" i="4"/>
  <c r="E2544" i="4"/>
  <c r="E2567" i="4"/>
  <c r="E2589" i="4"/>
  <c r="E2612" i="4"/>
  <c r="E2635" i="4"/>
  <c r="E2657" i="4"/>
  <c r="E2681" i="4"/>
  <c r="E2703" i="4"/>
  <c r="E2726" i="4"/>
  <c r="E2749" i="4"/>
  <c r="E2772" i="4"/>
  <c r="E2795" i="4"/>
  <c r="E2817" i="4"/>
  <c r="E2839" i="4"/>
  <c r="E2862" i="4"/>
  <c r="E2885" i="4"/>
  <c r="E2908" i="4"/>
  <c r="E2930" i="4"/>
  <c r="E2953" i="4"/>
  <c r="E2975" i="4"/>
  <c r="E2998" i="4"/>
  <c r="E3020" i="4"/>
  <c r="E3044" i="4"/>
  <c r="E3066" i="4"/>
  <c r="E3088" i="4"/>
  <c r="E3113" i="4"/>
  <c r="E3135" i="4"/>
  <c r="E3158" i="4"/>
  <c r="E3180" i="4"/>
  <c r="E3203" i="4"/>
  <c r="E3226" i="4"/>
  <c r="E3248" i="4"/>
  <c r="E3271" i="4"/>
  <c r="E3294" i="4"/>
  <c r="E3316" i="4"/>
  <c r="E3338" i="4"/>
  <c r="E3361" i="4"/>
  <c r="E3385" i="4"/>
  <c r="E3407" i="4"/>
  <c r="E3429" i="4"/>
  <c r="E3451" i="4"/>
  <c r="E3475" i="4"/>
  <c r="E3499" i="4"/>
  <c r="E3521" i="4"/>
  <c r="E3543" i="4"/>
  <c r="E3566" i="4"/>
  <c r="E3589" i="4"/>
  <c r="E3611" i="4"/>
  <c r="E3635" i="4"/>
  <c r="E3657" i="4"/>
  <c r="E3679" i="4"/>
  <c r="E3702" i="4"/>
  <c r="E3725" i="4"/>
  <c r="E3748" i="4"/>
  <c r="E3770" i="4"/>
  <c r="E3792" i="4"/>
  <c r="E3815" i="4"/>
  <c r="E3837" i="4"/>
  <c r="E3859" i="4"/>
  <c r="E3881" i="4"/>
  <c r="E3902" i="4"/>
  <c r="E3923" i="4"/>
  <c r="E3945" i="4"/>
  <c r="E3967" i="4"/>
  <c r="E3988" i="4"/>
  <c r="E4009" i="4"/>
  <c r="E4030" i="4"/>
  <c r="E4052" i="4"/>
  <c r="E4073" i="4"/>
  <c r="E4092" i="4"/>
  <c r="E4111" i="4"/>
  <c r="E4130" i="4"/>
  <c r="E4149" i="4"/>
  <c r="E4168" i="4"/>
  <c r="E4187" i="4"/>
  <c r="E4206" i="4"/>
  <c r="E4226" i="4"/>
  <c r="E4245" i="4"/>
  <c r="E4264" i="4"/>
  <c r="E4283" i="4"/>
  <c r="E4302" i="4"/>
  <c r="E4321" i="4"/>
  <c r="E4340" i="4"/>
  <c r="E4359" i="4"/>
  <c r="E4378" i="4"/>
  <c r="E4397" i="4"/>
  <c r="E4416" i="4"/>
  <c r="E4434" i="4"/>
  <c r="E4452" i="4"/>
  <c r="E4470" i="4"/>
  <c r="E4488" i="4"/>
  <c r="E4506" i="4"/>
  <c r="E4524" i="4"/>
  <c r="E4542" i="4"/>
  <c r="E4560" i="4"/>
  <c r="E4578" i="4"/>
  <c r="E4596" i="4"/>
  <c r="E4614" i="4"/>
  <c r="E4632" i="4"/>
  <c r="E4650" i="4"/>
  <c r="E4668" i="4"/>
  <c r="E4686" i="4"/>
  <c r="E4704" i="4"/>
  <c r="E4722" i="4"/>
  <c r="E4740" i="4"/>
  <c r="E4758" i="4"/>
  <c r="E4776" i="4"/>
  <c r="E4794" i="4"/>
  <c r="E4812" i="4"/>
  <c r="E4830" i="4"/>
  <c r="E4848" i="4"/>
  <c r="E4866" i="4"/>
  <c r="E4884" i="4"/>
  <c r="E4902" i="4"/>
  <c r="E4920" i="4"/>
  <c r="E4938" i="4"/>
  <c r="E4956" i="4"/>
  <c r="E4974" i="4"/>
  <c r="E4992" i="4"/>
  <c r="E5010" i="4"/>
  <c r="E5028" i="4"/>
  <c r="E5046" i="4"/>
  <c r="E5064" i="4"/>
  <c r="E5082" i="4"/>
  <c r="E5100" i="4"/>
  <c r="E5118" i="4"/>
  <c r="E5136" i="4"/>
  <c r="E5154" i="4"/>
  <c r="E5172" i="4"/>
  <c r="E5190" i="4"/>
  <c r="E5208" i="4"/>
  <c r="E5226" i="4"/>
  <c r="E5244" i="4"/>
  <c r="E5262" i="4"/>
  <c r="E5280" i="4"/>
  <c r="E5298" i="4"/>
  <c r="E5316" i="4"/>
  <c r="E5334" i="4"/>
  <c r="E5352" i="4"/>
  <c r="E5370" i="4"/>
  <c r="E5388" i="4"/>
  <c r="E5406" i="4"/>
  <c r="E5424" i="4"/>
  <c r="E5442" i="4"/>
  <c r="E5460" i="4"/>
  <c r="E5478" i="4"/>
  <c r="E5496" i="4"/>
  <c r="E5514" i="4"/>
  <c r="E5532" i="4"/>
  <c r="E5550" i="4"/>
  <c r="E5568" i="4"/>
  <c r="E5586" i="4"/>
  <c r="E5604" i="4"/>
  <c r="E5622" i="4"/>
  <c r="E5640" i="4"/>
  <c r="E5658" i="4"/>
  <c r="E5676" i="4"/>
  <c r="E5694" i="4"/>
  <c r="E5712" i="4"/>
  <c r="E5730" i="4"/>
  <c r="E5748" i="4"/>
  <c r="E5766" i="4"/>
  <c r="E5784" i="4"/>
  <c r="E5802" i="4"/>
  <c r="E5820" i="4"/>
  <c r="E5838" i="4"/>
  <c r="E5856" i="4"/>
  <c r="E5874" i="4"/>
  <c r="E5892" i="4"/>
  <c r="E5910" i="4"/>
  <c r="E5928" i="4"/>
  <c r="E5946" i="4"/>
  <c r="E5964" i="4"/>
  <c r="E5982" i="4"/>
  <c r="E6000" i="4"/>
  <c r="E21" i="4"/>
  <c r="E65" i="4"/>
  <c r="E107" i="4"/>
  <c r="E151" i="4"/>
  <c r="E197" i="4"/>
  <c r="E245" i="4"/>
  <c r="E288" i="4"/>
  <c r="E336" i="4"/>
  <c r="E377" i="4"/>
  <c r="E421" i="4"/>
  <c r="E467" i="4"/>
  <c r="E511" i="4"/>
  <c r="E558" i="4"/>
  <c r="E600" i="4"/>
  <c r="E649" i="4"/>
  <c r="E695" i="4"/>
  <c r="E738" i="4"/>
  <c r="E780" i="4"/>
  <c r="E821" i="4"/>
  <c r="E864" i="4"/>
  <c r="E908" i="4"/>
  <c r="E948" i="4"/>
  <c r="E990" i="4"/>
  <c r="E1033" i="4"/>
  <c r="E1074" i="4"/>
  <c r="E1119" i="4"/>
  <c r="E1163" i="4"/>
  <c r="E1202" i="4"/>
  <c r="E1243" i="4"/>
  <c r="E1289" i="4"/>
  <c r="E1329" i="4"/>
  <c r="E1371" i="4"/>
  <c r="E1415" i="4"/>
  <c r="E1450" i="4"/>
  <c r="E1484" i="4"/>
  <c r="E1519" i="4"/>
  <c r="E1551" i="4"/>
  <c r="E1580" i="4"/>
  <c r="E1611" i="4"/>
  <c r="E1641" i="4"/>
  <c r="E1671" i="4"/>
  <c r="E1703" i="4"/>
  <c r="E1735" i="4"/>
  <c r="E1766" i="4"/>
  <c r="E1794" i="4"/>
  <c r="E1826" i="4"/>
  <c r="E1859" i="4"/>
  <c r="E1886" i="4"/>
  <c r="E1917" i="4"/>
  <c r="E1948" i="4"/>
  <c r="E1975" i="4"/>
  <c r="E2002" i="4"/>
  <c r="E2031" i="4"/>
  <c r="E2056" i="4"/>
  <c r="E2083" i="4"/>
  <c r="E2112" i="4"/>
  <c r="E2135" i="4"/>
  <c r="E2160" i="4"/>
  <c r="E2184" i="4"/>
  <c r="E2208" i="4"/>
  <c r="E2233" i="4"/>
  <c r="E2257" i="4"/>
  <c r="E2280" i="4"/>
  <c r="E2303" i="4"/>
  <c r="E2325" i="4"/>
  <c r="E2347" i="4"/>
  <c r="E2370" i="4"/>
  <c r="E2394" i="4"/>
  <c r="E2416" i="4"/>
  <c r="E2438" i="4"/>
  <c r="E2460" i="4"/>
  <c r="E2484" i="4"/>
  <c r="E2506" i="4"/>
  <c r="E2529" i="4"/>
  <c r="E2551" i="4"/>
  <c r="E2574" i="4"/>
  <c r="E2598" i="4"/>
  <c r="E2620" i="4"/>
  <c r="E2643" i="4"/>
  <c r="E2666" i="4"/>
  <c r="E2688" i="4"/>
  <c r="E2711" i="4"/>
  <c r="E2733" i="4"/>
  <c r="E2757" i="4"/>
  <c r="E2779" i="4"/>
  <c r="E2801" i="4"/>
  <c r="E2823" i="4"/>
  <c r="E2847" i="4"/>
  <c r="E2870" i="4"/>
  <c r="E2892" i="4"/>
  <c r="E2915" i="4"/>
  <c r="E2937" i="4"/>
  <c r="E2960" i="4"/>
  <c r="E2984" i="4"/>
  <c r="E3007" i="4"/>
  <c r="E3029" i="4"/>
  <c r="E3051" i="4"/>
  <c r="E3074" i="4"/>
  <c r="E3097" i="4"/>
  <c r="E3120" i="4"/>
  <c r="E3142" i="4"/>
  <c r="E3164" i="4"/>
  <c r="E3188" i="4"/>
  <c r="E3210" i="4"/>
  <c r="E3233" i="4"/>
  <c r="E3255" i="4"/>
  <c r="E3278" i="4"/>
  <c r="E3300" i="4"/>
  <c r="E3323" i="4"/>
  <c r="E3347" i="4"/>
  <c r="E3370" i="4"/>
  <c r="E3392" i="4"/>
  <c r="E3414" i="4"/>
  <c r="E3438" i="4"/>
  <c r="E3461" i="4"/>
  <c r="E3483" i="4"/>
  <c r="E3505" i="4"/>
  <c r="E3528" i="4"/>
  <c r="E3551" i="4"/>
  <c r="E3573" i="4"/>
  <c r="E3596" i="4"/>
  <c r="E3619" i="4"/>
  <c r="E3641" i="4"/>
  <c r="E3664" i="4"/>
  <c r="E3686" i="4"/>
  <c r="E3710" i="4"/>
  <c r="E3732" i="4"/>
  <c r="E3755" i="4"/>
  <c r="E3779" i="4"/>
  <c r="E3801" i="4"/>
  <c r="E3824" i="4"/>
  <c r="E3845" i="4"/>
  <c r="E3866" i="4"/>
  <c r="E3887" i="4"/>
  <c r="E3909" i="4"/>
  <c r="E3931" i="4"/>
  <c r="E3952" i="4"/>
  <c r="E3973" i="4"/>
  <c r="E3994" i="4"/>
  <c r="E4016" i="4"/>
  <c r="E4037" i="4"/>
  <c r="E4059" i="4"/>
  <c r="E4079" i="4"/>
  <c r="E4098" i="4"/>
  <c r="E4118" i="4"/>
  <c r="E4137" i="4"/>
  <c r="E4156" i="4"/>
  <c r="E4175" i="4"/>
  <c r="E4194" i="4"/>
  <c r="E4213" i="4"/>
  <c r="E4232" i="4"/>
  <c r="E4251" i="4"/>
  <c r="E4270" i="4"/>
  <c r="E4289" i="4"/>
  <c r="E4308" i="4"/>
  <c r="E4327" i="4"/>
  <c r="E4346" i="4"/>
  <c r="E4365" i="4"/>
  <c r="E4384" i="4"/>
  <c r="E4403" i="4"/>
  <c r="E4422" i="4"/>
  <c r="E4440" i="4"/>
  <c r="E4458" i="4"/>
  <c r="E4476" i="4"/>
  <c r="E4494" i="4"/>
  <c r="E4512" i="4"/>
  <c r="E4530" i="4"/>
  <c r="E4548" i="4"/>
  <c r="E4566" i="4"/>
  <c r="E4584" i="4"/>
  <c r="E4602" i="4"/>
  <c r="E4620" i="4"/>
  <c r="E4638" i="4"/>
  <c r="E4656" i="4"/>
  <c r="E4674" i="4"/>
  <c r="E4692" i="4"/>
  <c r="E4710" i="4"/>
  <c r="E4728" i="4"/>
  <c r="E4746" i="4"/>
  <c r="E4764" i="4"/>
  <c r="E4782" i="4"/>
  <c r="E4800" i="4"/>
  <c r="E4818" i="4"/>
  <c r="E4836" i="4"/>
  <c r="E4854" i="4"/>
  <c r="E4872" i="4"/>
  <c r="E4890" i="4"/>
  <c r="E4908" i="4"/>
  <c r="E4926" i="4"/>
  <c r="E4944" i="4"/>
  <c r="E4962" i="4"/>
  <c r="E4980" i="4"/>
  <c r="E4998" i="4"/>
  <c r="E5016" i="4"/>
  <c r="E5034" i="4"/>
  <c r="E5052" i="4"/>
  <c r="E5070" i="4"/>
  <c r="E5088" i="4"/>
  <c r="E5106" i="4"/>
  <c r="E5124" i="4"/>
  <c r="E5142" i="4"/>
  <c r="E5160" i="4"/>
  <c r="E5178" i="4"/>
  <c r="E5196" i="4"/>
  <c r="E5214" i="4"/>
  <c r="E5232" i="4"/>
  <c r="E5250" i="4"/>
  <c r="E5268" i="4"/>
  <c r="E5286" i="4"/>
  <c r="E5304" i="4"/>
  <c r="E5322" i="4"/>
  <c r="E5340" i="4"/>
  <c r="E5358" i="4"/>
  <c r="E5376" i="4"/>
  <c r="E5394" i="4"/>
  <c r="E5412" i="4"/>
  <c r="E5430" i="4"/>
  <c r="E5448" i="4"/>
  <c r="E5466" i="4"/>
  <c r="E5484" i="4"/>
  <c r="E5502" i="4"/>
  <c r="E5520" i="4"/>
  <c r="E5538" i="4"/>
  <c r="E5556" i="4"/>
  <c r="E5574" i="4"/>
  <c r="E5592" i="4"/>
  <c r="E5610" i="4"/>
  <c r="E5628" i="4"/>
  <c r="E5646" i="4"/>
  <c r="E5664" i="4"/>
  <c r="E5682" i="4"/>
  <c r="E5700" i="4"/>
  <c r="E5718" i="4"/>
  <c r="E5736" i="4"/>
  <c r="E5754" i="4"/>
  <c r="E5772" i="4"/>
  <c r="E5790" i="4"/>
  <c r="E5808" i="4"/>
  <c r="E5826" i="4"/>
  <c r="E5844" i="4"/>
  <c r="E5862" i="4"/>
  <c r="E5880" i="4"/>
  <c r="E5898" i="4"/>
  <c r="E5916" i="4"/>
  <c r="E5934" i="4"/>
  <c r="E5952" i="4"/>
  <c r="E5970" i="4"/>
  <c r="E5988" i="4"/>
  <c r="E23" i="4"/>
  <c r="E66" i="4"/>
  <c r="E109" i="4"/>
  <c r="E152" i="4"/>
  <c r="E201" i="4"/>
  <c r="E248" i="4"/>
  <c r="E293" i="4"/>
  <c r="E338" i="4"/>
  <c r="E378" i="4"/>
  <c r="E425" i="4"/>
  <c r="E469" i="4"/>
  <c r="E515" i="4"/>
  <c r="E561" i="4"/>
  <c r="E602" i="4"/>
  <c r="E651" i="4"/>
  <c r="E696" i="4"/>
  <c r="E739" i="4"/>
  <c r="E782" i="4"/>
  <c r="E824" i="4"/>
  <c r="E865" i="4"/>
  <c r="E911" i="4"/>
  <c r="E950" i="4"/>
  <c r="E991" i="4"/>
  <c r="E1034" i="4"/>
  <c r="E1077" i="4"/>
  <c r="E1122" i="4"/>
  <c r="E1164" i="4"/>
  <c r="E1204" i="4"/>
  <c r="E1245" i="4"/>
  <c r="E1290" i="4"/>
  <c r="E1333" i="4"/>
  <c r="E1374" i="4"/>
  <c r="E1416" i="4"/>
  <c r="E1451" i="4"/>
  <c r="E1486" i="4"/>
  <c r="E1520" i="4"/>
  <c r="E1553" i="4"/>
  <c r="E1583" i="4"/>
  <c r="E1612" i="4"/>
  <c r="E1644" i="4"/>
  <c r="E1675" i="4"/>
  <c r="E1706" i="4"/>
  <c r="E1737" i="4"/>
  <c r="E1768" i="4"/>
  <c r="E1797" i="4"/>
  <c r="E1828" i="4"/>
  <c r="E1860" i="4"/>
  <c r="E1889" i="4"/>
  <c r="E1919" i="4"/>
  <c r="E1950" i="4"/>
  <c r="E1977" i="4"/>
  <c r="E2005" i="4"/>
  <c r="E2032" i="4"/>
  <c r="E2058" i="4"/>
  <c r="E2085" i="4"/>
  <c r="E2113" i="4"/>
  <c r="E2136" i="4"/>
  <c r="E2161" i="4"/>
  <c r="E2186" i="4"/>
  <c r="E2209" i="4"/>
  <c r="E2234" i="4"/>
  <c r="E2258" i="4"/>
  <c r="E2281" i="4"/>
  <c r="E2304" i="4"/>
  <c r="E2326" i="4"/>
  <c r="E2349" i="4"/>
  <c r="E2371" i="4"/>
  <c r="E2395" i="4"/>
  <c r="E2417" i="4"/>
  <c r="E2439" i="4"/>
  <c r="E2461" i="4"/>
  <c r="E2485" i="4"/>
  <c r="E2508" i="4"/>
  <c r="E2530" i="4"/>
  <c r="E2552" i="4"/>
  <c r="E2576" i="4"/>
  <c r="E2599" i="4"/>
  <c r="E2622" i="4"/>
  <c r="E2645" i="4"/>
  <c r="E2667" i="4"/>
  <c r="E2689" i="4"/>
  <c r="E2712" i="4"/>
  <c r="E2735" i="4"/>
  <c r="E2758" i="4"/>
  <c r="E2780" i="4"/>
  <c r="E2802" i="4"/>
  <c r="E2826" i="4"/>
  <c r="E2848" i="4"/>
  <c r="E2871" i="4"/>
  <c r="E2893" i="4"/>
  <c r="E2916" i="4"/>
  <c r="E2938" i="4"/>
  <c r="E2962" i="4"/>
  <c r="E48" i="4"/>
  <c r="E98" i="4"/>
  <c r="E155" i="4"/>
  <c r="E213" i="4"/>
  <c r="E264" i="4"/>
  <c r="E314" i="4"/>
  <c r="E372" i="4"/>
  <c r="E426" i="4"/>
  <c r="E484" i="4"/>
  <c r="E534" i="4"/>
  <c r="E584" i="4"/>
  <c r="E641" i="4"/>
  <c r="E698" i="4"/>
  <c r="E749" i="4"/>
  <c r="E799" i="4"/>
  <c r="E847" i="4"/>
  <c r="E898" i="4"/>
  <c r="E951" i="4"/>
  <c r="E1005" i="4"/>
  <c r="E1051" i="4"/>
  <c r="E1099" i="4"/>
  <c r="E1150" i="4"/>
  <c r="E1207" i="4"/>
  <c r="E1258" i="4"/>
  <c r="E1307" i="4"/>
  <c r="E1353" i="4"/>
  <c r="E1410" i="4"/>
  <c r="E1454" i="4"/>
  <c r="E1495" i="4"/>
  <c r="E1535" i="4"/>
  <c r="E1570" i="4"/>
  <c r="E1608" i="4"/>
  <c r="E1646" i="4"/>
  <c r="E1682" i="4"/>
  <c r="E1717" i="4"/>
  <c r="E1752" i="4"/>
  <c r="E1790" i="4"/>
  <c r="E1829" i="4"/>
  <c r="E1864" i="4"/>
  <c r="E1900" i="4"/>
  <c r="E1936" i="4"/>
  <c r="E1971" i="4"/>
  <c r="E2006" i="4"/>
  <c r="E2036" i="4"/>
  <c r="E2070" i="4"/>
  <c r="E2100" i="4"/>
  <c r="E2132" i="4"/>
  <c r="E2163" i="4"/>
  <c r="E2190" i="4"/>
  <c r="E2220" i="4"/>
  <c r="E2246" i="4"/>
  <c r="E2276" i="4"/>
  <c r="E2305" i="4"/>
  <c r="E2331" i="4"/>
  <c r="E2358" i="4"/>
  <c r="E2384" i="4"/>
  <c r="E2413" i="4"/>
  <c r="E2440" i="4"/>
  <c r="E2467" i="4"/>
  <c r="E2494" i="4"/>
  <c r="E2521" i="4"/>
  <c r="E2548" i="4"/>
  <c r="E2578" i="4"/>
  <c r="E2604" i="4"/>
  <c r="E2630" i="4"/>
  <c r="E2656" i="4"/>
  <c r="E2685" i="4"/>
  <c r="E2713" i="4"/>
  <c r="E2740" i="4"/>
  <c r="E2765" i="4"/>
  <c r="E2794" i="4"/>
  <c r="E2820" i="4"/>
  <c r="E2849" i="4"/>
  <c r="E2876" i="4"/>
  <c r="E2903" i="4"/>
  <c r="E2929" i="4"/>
  <c r="E2956" i="4"/>
  <c r="E2985" i="4"/>
  <c r="E3010" i="4"/>
  <c r="E3035" i="4"/>
  <c r="E3061" i="4"/>
  <c r="E3085" i="4"/>
  <c r="E3109" i="4"/>
  <c r="E3138" i="4"/>
  <c r="E3162" i="4"/>
  <c r="E3189" i="4"/>
  <c r="E3214" i="4"/>
  <c r="E3239" i="4"/>
  <c r="E3265" i="4"/>
  <c r="E3290" i="4"/>
  <c r="E3315" i="4"/>
  <c r="E3341" i="4"/>
  <c r="E3367" i="4"/>
  <c r="E3393" i="4"/>
  <c r="E3419" i="4"/>
  <c r="E3444" i="4"/>
  <c r="E3468" i="4"/>
  <c r="E3494" i="4"/>
  <c r="E3520" i="4"/>
  <c r="E3546" i="4"/>
  <c r="E3571" i="4"/>
  <c r="E3597" i="4"/>
  <c r="E3622" i="4"/>
  <c r="E3648" i="4"/>
  <c r="E3674" i="4"/>
  <c r="E3698" i="4"/>
  <c r="E3723" i="4"/>
  <c r="E3750" i="4"/>
  <c r="E3774" i="4"/>
  <c r="E3802" i="4"/>
  <c r="E3827" i="4"/>
  <c r="E3850" i="4"/>
  <c r="E3874" i="4"/>
  <c r="E3898" i="4"/>
  <c r="E3922" i="4"/>
  <c r="E3947" i="4"/>
  <c r="E3971" i="4"/>
  <c r="E3995" i="4"/>
  <c r="E4019" i="4"/>
  <c r="E4044" i="4"/>
  <c r="E4067" i="4"/>
  <c r="E4089" i="4"/>
  <c r="E4110" i="4"/>
  <c r="E4132" i="4"/>
  <c r="E4154" i="4"/>
  <c r="E4176" i="4"/>
  <c r="E4197" i="4"/>
  <c r="E4218" i="4"/>
  <c r="E4239" i="4"/>
  <c r="E4260" i="4"/>
  <c r="E4282" i="4"/>
  <c r="E4304" i="4"/>
  <c r="E4325" i="4"/>
  <c r="E4347" i="4"/>
  <c r="E4368" i="4"/>
  <c r="E4390" i="4"/>
  <c r="E4411" i="4"/>
  <c r="E4431" i="4"/>
  <c r="E4451" i="4"/>
  <c r="E4472" i="4"/>
  <c r="E4492" i="4"/>
  <c r="E4513" i="4"/>
  <c r="E4533" i="4"/>
  <c r="E4553" i="4"/>
  <c r="E4573" i="4"/>
  <c r="E4593" i="4"/>
  <c r="E4613" i="4"/>
  <c r="E4634" i="4"/>
  <c r="E4654" i="4"/>
  <c r="E4675" i="4"/>
  <c r="E4695" i="4"/>
  <c r="E4715" i="4"/>
  <c r="E4735" i="4"/>
  <c r="E4755" i="4"/>
  <c r="E4775" i="4"/>
  <c r="E4796" i="4"/>
  <c r="E4816" i="4"/>
  <c r="E4837" i="4"/>
  <c r="E4857" i="4"/>
  <c r="E4877" i="4"/>
  <c r="E4897" i="4"/>
  <c r="E4917" i="4"/>
  <c r="E4937" i="4"/>
  <c r="E4958" i="4"/>
  <c r="E4978" i="4"/>
  <c r="E4999" i="4"/>
  <c r="E5019" i="4"/>
  <c r="E5039" i="4"/>
  <c r="E5059" i="4"/>
  <c r="E5079" i="4"/>
  <c r="E5099" i="4"/>
  <c r="E5120" i="4"/>
  <c r="E5140" i="4"/>
  <c r="E5161" i="4"/>
  <c r="E5181" i="4"/>
  <c r="E5201" i="4"/>
  <c r="E5221" i="4"/>
  <c r="E5241" i="4"/>
  <c r="E5261" i="4"/>
  <c r="E5282" i="4"/>
  <c r="E5302" i="4"/>
  <c r="E5323" i="4"/>
  <c r="E5343" i="4"/>
  <c r="E5363" i="4"/>
  <c r="E5383" i="4"/>
  <c r="E5403" i="4"/>
  <c r="E5423" i="4"/>
  <c r="E5444" i="4"/>
  <c r="E5464" i="4"/>
  <c r="E5485" i="4"/>
  <c r="E5505" i="4"/>
  <c r="E5525" i="4"/>
  <c r="E5545" i="4"/>
  <c r="E52" i="4"/>
  <c r="E104" i="4"/>
  <c r="E162" i="4"/>
  <c r="E215" i="4"/>
  <c r="E266" i="4"/>
  <c r="E320" i="4"/>
  <c r="E375" i="4"/>
  <c r="E429" i="4"/>
  <c r="E485" i="4"/>
  <c r="E536" i="4"/>
  <c r="E591" i="4"/>
  <c r="E642" i="4"/>
  <c r="E699" i="4"/>
  <c r="E750" i="4"/>
  <c r="E803" i="4"/>
  <c r="E851" i="4"/>
  <c r="E901" i="4"/>
  <c r="E954" i="4"/>
  <c r="E1007" i="4"/>
  <c r="E1058" i="4"/>
  <c r="E1104" i="4"/>
  <c r="E1158" i="4"/>
  <c r="E1211" i="4"/>
  <c r="E1259" i="4"/>
  <c r="E1310" i="4"/>
  <c r="E1361" i="4"/>
  <c r="E1411" i="4"/>
  <c r="E1457" i="4"/>
  <c r="E1497" i="4"/>
  <c r="E1536" i="4"/>
  <c r="E1572" i="4"/>
  <c r="E1609" i="4"/>
  <c r="E1648" i="4"/>
  <c r="E1683" i="4"/>
  <c r="E1718" i="4"/>
  <c r="E1755" i="4"/>
  <c r="E1792" i="4"/>
  <c r="E1831" i="4"/>
  <c r="E1865" i="4"/>
  <c r="E1902" i="4"/>
  <c r="E1940" i="4"/>
  <c r="E1972" i="4"/>
  <c r="E2007" i="4"/>
  <c r="E2037" i="4"/>
  <c r="E2071" i="4"/>
  <c r="E2104" i="4"/>
  <c r="E2133" i="4"/>
  <c r="E2165" i="4"/>
  <c r="E2192" i="4"/>
  <c r="E2221" i="4"/>
  <c r="E2249" i="4"/>
  <c r="E2277" i="4"/>
  <c r="E2306" i="4"/>
  <c r="E2332" i="4"/>
  <c r="E2359" i="4"/>
  <c r="E2387" i="4"/>
  <c r="E2414" i="4"/>
  <c r="E2441" i="4"/>
  <c r="E2470" i="4"/>
  <c r="E2495" i="4"/>
  <c r="E2523" i="4"/>
  <c r="E2549" i="4"/>
  <c r="E2579" i="4"/>
  <c r="E2605" i="4"/>
  <c r="E2631" i="4"/>
  <c r="E2658" i="4"/>
  <c r="E2686" i="4"/>
  <c r="E2714" i="4"/>
  <c r="E2741" i="4"/>
  <c r="E2766" i="4"/>
  <c r="E2796" i="4"/>
  <c r="E2821" i="4"/>
  <c r="E2851" i="4"/>
  <c r="E2877" i="4"/>
  <c r="E2904" i="4"/>
  <c r="E2931" i="4"/>
  <c r="E2957" i="4"/>
  <c r="E2987" i="4"/>
  <c r="E3011" i="4"/>
  <c r="E3036" i="4"/>
  <c r="E3062" i="4"/>
  <c r="E3086" i="4"/>
  <c r="E3114" i="4"/>
  <c r="E3139" i="4"/>
  <c r="E3163" i="4"/>
  <c r="E3190" i="4"/>
  <c r="E3215" i="4"/>
  <c r="E3241" i="4"/>
  <c r="E3266" i="4"/>
  <c r="E3291" i="4"/>
  <c r="E3317" i="4"/>
  <c r="E3342" i="4"/>
  <c r="E3368" i="4"/>
  <c r="E3394" i="4"/>
  <c r="E3420" i="4"/>
  <c r="E3445" i="4"/>
  <c r="E3469" i="4"/>
  <c r="E3495" i="4"/>
  <c r="E3522" i="4"/>
  <c r="E3547" i="4"/>
  <c r="E3572" i="4"/>
  <c r="E3599" i="4"/>
  <c r="E3623" i="4"/>
  <c r="E3649" i="4"/>
  <c r="E3675" i="4"/>
  <c r="E3699" i="4"/>
  <c r="E3726" i="4"/>
  <c r="E3751" i="4"/>
  <c r="E3776" i="4"/>
  <c r="E3804" i="4"/>
  <c r="E3828" i="4"/>
  <c r="E3851" i="4"/>
  <c r="E3875" i="4"/>
  <c r="E3899" i="4"/>
  <c r="E3925" i="4"/>
  <c r="E3949" i="4"/>
  <c r="E3972" i="4"/>
  <c r="E3997" i="4"/>
  <c r="E4021" i="4"/>
  <c r="E4045" i="4"/>
  <c r="E4069" i="4"/>
  <c r="E4090" i="4"/>
  <c r="E4112" i="4"/>
  <c r="E4133" i="4"/>
  <c r="E4155" i="4"/>
  <c r="E4177" i="4"/>
  <c r="E4198" i="4"/>
  <c r="E4219" i="4"/>
  <c r="E4240" i="4"/>
  <c r="E4262" i="4"/>
  <c r="E4284" i="4"/>
  <c r="E4305" i="4"/>
  <c r="E4326" i="4"/>
  <c r="E4348" i="4"/>
  <c r="E4370" i="4"/>
  <c r="E4391" i="4"/>
  <c r="E4412" i="4"/>
  <c r="E4432" i="4"/>
  <c r="E4453" i="4"/>
  <c r="E4473" i="4"/>
  <c r="E4493" i="4"/>
  <c r="E4514" i="4"/>
  <c r="E4534" i="4"/>
  <c r="E4554" i="4"/>
  <c r="E4574" i="4"/>
  <c r="E4594" i="4"/>
  <c r="E4615" i="4"/>
  <c r="E4635" i="4"/>
  <c r="E4655" i="4"/>
  <c r="E4676" i="4"/>
  <c r="E4696" i="4"/>
  <c r="E4716" i="4"/>
  <c r="E4736" i="4"/>
  <c r="E4756" i="4"/>
  <c r="E4777" i="4"/>
  <c r="E4797" i="4"/>
  <c r="E4817" i="4"/>
  <c r="E4838" i="4"/>
  <c r="E4858" i="4"/>
  <c r="E4878" i="4"/>
  <c r="E4898" i="4"/>
  <c r="E4918" i="4"/>
  <c r="E4939" i="4"/>
  <c r="E4959" i="4"/>
  <c r="E4979" i="4"/>
  <c r="E5000" i="4"/>
  <c r="E5020" i="4"/>
  <c r="E5040" i="4"/>
  <c r="E5060" i="4"/>
  <c r="E5080" i="4"/>
  <c r="E54" i="4"/>
  <c r="E116" i="4"/>
  <c r="E174" i="4"/>
  <c r="E234" i="4"/>
  <c r="E295" i="4"/>
  <c r="E349" i="4"/>
  <c r="E414" i="4"/>
  <c r="E473" i="4"/>
  <c r="E538" i="4"/>
  <c r="E595" i="4"/>
  <c r="E662" i="4"/>
  <c r="E716" i="4"/>
  <c r="E775" i="4"/>
  <c r="E834" i="4"/>
  <c r="E888" i="4"/>
  <c r="E944" i="4"/>
  <c r="E1008" i="4"/>
  <c r="E1063" i="4"/>
  <c r="E1124" i="4"/>
  <c r="E1175" i="4"/>
  <c r="E1232" i="4"/>
  <c r="E1292" i="4"/>
  <c r="E1346" i="4"/>
  <c r="E1403" i="4"/>
  <c r="E1458" i="4"/>
  <c r="E1502" i="4"/>
  <c r="E1545" i="4"/>
  <c r="E1588" i="4"/>
  <c r="E1629" i="4"/>
  <c r="E1667" i="4"/>
  <c r="E1711" i="4"/>
  <c r="E1750" i="4"/>
  <c r="E1793" i="4"/>
  <c r="E1837" i="4"/>
  <c r="E1875" i="4"/>
  <c r="E1915" i="4"/>
  <c r="E1956" i="4"/>
  <c r="E1992" i="4"/>
  <c r="E2029" i="4"/>
  <c r="E2067" i="4"/>
  <c r="E2105" i="4"/>
  <c r="E2141" i="4"/>
  <c r="E2170" i="4"/>
  <c r="E2203" i="4"/>
  <c r="E2237" i="4"/>
  <c r="E2267" i="4"/>
  <c r="E2298" i="4"/>
  <c r="E2328" i="4"/>
  <c r="E2360" i="4"/>
  <c r="E2390" i="4"/>
  <c r="E2421" i="4"/>
  <c r="E2452" i="4"/>
  <c r="E2480" i="4"/>
  <c r="E2513" i="4"/>
  <c r="E2542" i="4"/>
  <c r="E2571" i="4"/>
  <c r="E2606" i="4"/>
  <c r="E2636" i="4"/>
  <c r="E2668" i="4"/>
  <c r="E2696" i="4"/>
  <c r="E2727" i="4"/>
  <c r="E2759" i="4"/>
  <c r="E2787" i="4"/>
  <c r="E2818" i="4"/>
  <c r="E2852" i="4"/>
  <c r="E2881" i="4"/>
  <c r="E2911" i="4"/>
  <c r="E2943" i="4"/>
  <c r="E2972" i="4"/>
  <c r="E3000" i="4"/>
  <c r="E3030" i="4"/>
  <c r="E3057" i="4"/>
  <c r="E3087" i="4"/>
  <c r="E3118" i="4"/>
  <c r="E3145" i="4"/>
  <c r="E3173" i="4"/>
  <c r="E3201" i="4"/>
  <c r="E3230" i="4"/>
  <c r="E3259" i="4"/>
  <c r="E3287" i="4"/>
  <c r="E3318" i="4"/>
  <c r="E3349" i="4"/>
  <c r="E3375" i="4"/>
  <c r="E3404" i="4"/>
  <c r="E3431" i="4"/>
  <c r="E3462" i="4"/>
  <c r="E3488" i="4"/>
  <c r="E3516" i="4"/>
  <c r="E3548" i="4"/>
  <c r="E3577" i="4"/>
  <c r="E3605" i="4"/>
  <c r="E3633" i="4"/>
  <c r="E3661" i="4"/>
  <c r="E3692" i="4"/>
  <c r="E3718" i="4"/>
  <c r="E3747" i="4"/>
  <c r="E3780" i="4"/>
  <c r="E3807" i="4"/>
  <c r="E3833" i="4"/>
  <c r="E3862" i="4"/>
  <c r="E3889" i="4"/>
  <c r="E3915" i="4"/>
  <c r="E3941" i="4"/>
  <c r="E3969" i="4"/>
  <c r="E3998" i="4"/>
  <c r="E4025" i="4"/>
  <c r="E4051" i="4"/>
  <c r="E4077" i="4"/>
  <c r="E4102" i="4"/>
  <c r="E4125" i="4"/>
  <c r="E4148" i="4"/>
  <c r="E4173" i="4"/>
  <c r="E4199" i="4"/>
  <c r="E4222" i="4"/>
  <c r="E4247" i="4"/>
  <c r="E4271" i="4"/>
  <c r="E4294" i="4"/>
  <c r="E4318" i="4"/>
  <c r="E4342" i="4"/>
  <c r="E4366" i="4"/>
  <c r="E4392" i="4"/>
  <c r="E4415" i="4"/>
  <c r="E4438" i="4"/>
  <c r="E4461" i="4"/>
  <c r="E4483" i="4"/>
  <c r="E4505" i="4"/>
  <c r="E4528" i="4"/>
  <c r="E4551" i="4"/>
  <c r="E4575" i="4"/>
  <c r="E4598" i="4"/>
  <c r="E4621" i="4"/>
  <c r="E4643" i="4"/>
  <c r="E4665" i="4"/>
  <c r="E4688" i="4"/>
  <c r="E4711" i="4"/>
  <c r="E4733" i="4"/>
  <c r="E4757" i="4"/>
  <c r="E4780" i="4"/>
  <c r="E4803" i="4"/>
  <c r="E4825" i="4"/>
  <c r="E4847" i="4"/>
  <c r="E4870" i="4"/>
  <c r="E4893" i="4"/>
  <c r="E4915" i="4"/>
  <c r="E4940" i="4"/>
  <c r="E4963" i="4"/>
  <c r="E4985" i="4"/>
  <c r="E5007" i="4"/>
  <c r="E5030" i="4"/>
  <c r="E5053" i="4"/>
  <c r="E5075" i="4"/>
  <c r="E5097" i="4"/>
  <c r="E5119" i="4"/>
  <c r="E5141" i="4"/>
  <c r="E5163" i="4"/>
  <c r="E5184" i="4"/>
  <c r="E5205" i="4"/>
  <c r="E5227" i="4"/>
  <c r="E5248" i="4"/>
  <c r="E5270" i="4"/>
  <c r="E5291" i="4"/>
  <c r="E5312" i="4"/>
  <c r="E5333" i="4"/>
  <c r="E5355" i="4"/>
  <c r="E5377" i="4"/>
  <c r="E5398" i="4"/>
  <c r="E5419" i="4"/>
  <c r="E5440" i="4"/>
  <c r="E5462" i="4"/>
  <c r="E5483" i="4"/>
  <c r="E5506" i="4"/>
  <c r="E5527" i="4"/>
  <c r="E5548" i="4"/>
  <c r="E5569" i="4"/>
  <c r="E5589" i="4"/>
  <c r="E5609" i="4"/>
  <c r="E5630" i="4"/>
  <c r="E5650" i="4"/>
  <c r="E5670" i="4"/>
  <c r="E5690" i="4"/>
  <c r="E5710" i="4"/>
  <c r="E5731" i="4"/>
  <c r="E5751" i="4"/>
  <c r="E5771" i="4"/>
  <c r="E5792" i="4"/>
  <c r="E5812" i="4"/>
  <c r="E5832" i="4"/>
  <c r="E5852" i="4"/>
  <c r="E5872" i="4"/>
  <c r="E5893" i="4"/>
  <c r="E5913" i="4"/>
  <c r="E5933" i="4"/>
  <c r="E5954" i="4"/>
  <c r="E5974" i="4"/>
  <c r="E5994" i="4"/>
  <c r="E57" i="4"/>
  <c r="E119" i="4"/>
  <c r="E177" i="4"/>
  <c r="E235" i="4"/>
  <c r="E299" i="4"/>
  <c r="E350" i="4"/>
  <c r="E415" i="4"/>
  <c r="E474" i="4"/>
  <c r="E540" i="4"/>
  <c r="E599" i="4"/>
  <c r="E664" i="4"/>
  <c r="E720" i="4"/>
  <c r="E777" i="4"/>
  <c r="E836" i="4"/>
  <c r="E889" i="4"/>
  <c r="E947" i="4"/>
  <c r="E1009" i="4"/>
  <c r="E1065" i="4"/>
  <c r="E1127" i="4"/>
  <c r="E1178" i="4"/>
  <c r="E1235" i="4"/>
  <c r="E1294" i="4"/>
  <c r="E1347" i="4"/>
  <c r="E1409" i="4"/>
  <c r="E1459" i="4"/>
  <c r="E1504" i="4"/>
  <c r="E1547" i="4"/>
  <c r="E1590" i="4"/>
  <c r="E1630" i="4"/>
  <c r="E1669" i="4"/>
  <c r="E1713" i="4"/>
  <c r="E1751" i="4"/>
  <c r="E1799" i="4"/>
  <c r="E1839" i="4"/>
  <c r="E1880" i="4"/>
  <c r="E1920" i="4"/>
  <c r="E1959" i="4"/>
  <c r="E1995" i="4"/>
  <c r="E2033" i="4"/>
  <c r="E2068" i="4"/>
  <c r="E2106" i="4"/>
  <c r="E2142" i="4"/>
  <c r="E2172" i="4"/>
  <c r="E2204" i="4"/>
  <c r="E2238" i="4"/>
  <c r="E2268" i="4"/>
  <c r="E2299" i="4"/>
  <c r="E2330" i="4"/>
  <c r="E2362" i="4"/>
  <c r="E2391" i="4"/>
  <c r="E2422" i="4"/>
  <c r="E2453" i="4"/>
  <c r="E2483" i="4"/>
  <c r="E2514" i="4"/>
  <c r="E2543" i="4"/>
  <c r="E2573" i="4"/>
  <c r="E2607" i="4"/>
  <c r="E2637" i="4"/>
  <c r="E2669" i="4"/>
  <c r="E2699" i="4"/>
  <c r="E2728" i="4"/>
  <c r="E2760" i="4"/>
  <c r="E2789" i="4"/>
  <c r="E2819" i="4"/>
  <c r="E2853" i="4"/>
  <c r="E2883" i="4"/>
  <c r="E2912" i="4"/>
  <c r="E2944" i="4"/>
  <c r="E2973" i="4"/>
  <c r="E3001" i="4"/>
  <c r="E3031" i="4"/>
  <c r="E3059" i="4"/>
  <c r="E3090" i="4"/>
  <c r="E3119" i="4"/>
  <c r="E3146" i="4"/>
  <c r="E3175" i="4"/>
  <c r="E3204" i="4"/>
  <c r="E3232" i="4"/>
  <c r="E3260" i="4"/>
  <c r="E3289" i="4"/>
  <c r="E3319" i="4"/>
  <c r="E3350" i="4"/>
  <c r="E3376" i="4"/>
  <c r="E3405" i="4"/>
  <c r="E3433" i="4"/>
  <c r="E3463" i="4"/>
  <c r="E3489" i="4"/>
  <c r="E3518" i="4"/>
  <c r="E3550" i="4"/>
  <c r="E3578" i="4"/>
  <c r="E3607" i="4"/>
  <c r="E3636" i="4"/>
  <c r="E3662" i="4"/>
  <c r="E3693" i="4"/>
  <c r="E3719" i="4"/>
  <c r="E3749" i="4"/>
  <c r="E3781" i="4"/>
  <c r="E3808" i="4"/>
  <c r="E3835" i="4"/>
  <c r="E3863" i="4"/>
  <c r="E3890" i="4"/>
  <c r="E3916" i="4"/>
  <c r="E3943" i="4"/>
  <c r="E3970" i="4"/>
  <c r="E3999" i="4"/>
  <c r="E4026" i="4"/>
  <c r="E4053" i="4"/>
  <c r="E4078" i="4"/>
  <c r="E4103" i="4"/>
  <c r="E4126" i="4"/>
  <c r="E4150" i="4"/>
  <c r="E4174" i="4"/>
  <c r="E4200" i="4"/>
  <c r="E4223" i="4"/>
  <c r="E4248" i="4"/>
  <c r="E4272" i="4"/>
  <c r="E4295" i="4"/>
  <c r="E4319" i="4"/>
  <c r="E4343" i="4"/>
  <c r="E4367" i="4"/>
  <c r="E4393" i="4"/>
  <c r="E4417" i="4"/>
  <c r="E4439" i="4"/>
  <c r="E4462" i="4"/>
  <c r="E4484" i="4"/>
  <c r="E4507" i="4"/>
  <c r="E4529" i="4"/>
  <c r="E4552" i="4"/>
  <c r="E4576" i="4"/>
  <c r="E4599" i="4"/>
  <c r="E4622" i="4"/>
  <c r="E4644" i="4"/>
  <c r="E4666" i="4"/>
  <c r="E4689" i="4"/>
  <c r="E4712" i="4"/>
  <c r="E4734" i="4"/>
  <c r="E4759" i="4"/>
  <c r="E4781" i="4"/>
  <c r="E4804" i="4"/>
  <c r="E4826" i="4"/>
  <c r="E4849" i="4"/>
  <c r="E4871" i="4"/>
  <c r="E4894" i="4"/>
  <c r="E4916" i="4"/>
  <c r="E4941" i="4"/>
  <c r="E4964" i="4"/>
  <c r="E61" i="4"/>
  <c r="E126" i="4"/>
  <c r="E191" i="4"/>
  <c r="E259" i="4"/>
  <c r="E329" i="4"/>
  <c r="E393" i="4"/>
  <c r="E462" i="4"/>
  <c r="E528" i="4"/>
  <c r="E610" i="4"/>
  <c r="E667" i="4"/>
  <c r="E737" i="4"/>
  <c r="E806" i="4"/>
  <c r="E867" i="4"/>
  <c r="E925" i="4"/>
  <c r="E989" i="4"/>
  <c r="E1059" i="4"/>
  <c r="E1130" i="4"/>
  <c r="E1187" i="4"/>
  <c r="E1254" i="4"/>
  <c r="E1317" i="4"/>
  <c r="E1383" i="4"/>
  <c r="E1439" i="4"/>
  <c r="E1492" i="4"/>
  <c r="E1542" i="4"/>
  <c r="E1592" i="4"/>
  <c r="E1635" i="4"/>
  <c r="E1684" i="4"/>
  <c r="E1730" i="4"/>
  <c r="E1774" i="4"/>
  <c r="E1819" i="4"/>
  <c r="E1866" i="4"/>
  <c r="E1913" i="4"/>
  <c r="E1960" i="4"/>
  <c r="E1999" i="4"/>
  <c r="E2044" i="4"/>
  <c r="E2081" i="4"/>
  <c r="E2123" i="4"/>
  <c r="E2156" i="4"/>
  <c r="E2196" i="4"/>
  <c r="E2231" i="4"/>
  <c r="E2269" i="4"/>
  <c r="E2307" i="4"/>
  <c r="E2339" i="4"/>
  <c r="E2375" i="4"/>
  <c r="E2406" i="4"/>
  <c r="E2442" i="4"/>
  <c r="E2475" i="4"/>
  <c r="E2510" i="4"/>
  <c r="E2546" i="4"/>
  <c r="E2582" i="4"/>
  <c r="E2614" i="4"/>
  <c r="E2649" i="4"/>
  <c r="E2682" i="4"/>
  <c r="E2719" i="4"/>
  <c r="E2751" i="4"/>
  <c r="E2784" i="4"/>
  <c r="E2822" i="4"/>
  <c r="E2857" i="4"/>
  <c r="E2890" i="4"/>
  <c r="E2924" i="4"/>
  <c r="E2959" i="4"/>
  <c r="E2992" i="4"/>
  <c r="E3024" i="4"/>
  <c r="E3055" i="4"/>
  <c r="E3092" i="4"/>
  <c r="E3123" i="4"/>
  <c r="E3153" i="4"/>
  <c r="E3185" i="4"/>
  <c r="E3219" i="4"/>
  <c r="E3251" i="4"/>
  <c r="E3281" i="4"/>
  <c r="E3313" i="4"/>
  <c r="E3351" i="4"/>
  <c r="E3380" i="4"/>
  <c r="E3412" i="4"/>
  <c r="E3446" i="4"/>
  <c r="E3478" i="4"/>
  <c r="E3509" i="4"/>
  <c r="E3539" i="4"/>
  <c r="E3575" i="4"/>
  <c r="E3608" i="4"/>
  <c r="E3639" i="4"/>
  <c r="E3672" i="4"/>
  <c r="E3704" i="4"/>
  <c r="E3736" i="4"/>
  <c r="E3767" i="4"/>
  <c r="E3799" i="4"/>
  <c r="E3831" i="4"/>
  <c r="E3864" i="4"/>
  <c r="E3893" i="4"/>
  <c r="E3926" i="4"/>
  <c r="E3955" i="4"/>
  <c r="E3985" i="4"/>
  <c r="E4013" i="4"/>
  <c r="E4046" i="4"/>
  <c r="E4075" i="4"/>
  <c r="E4104" i="4"/>
  <c r="E4129" i="4"/>
  <c r="E4159" i="4"/>
  <c r="E4184" i="4"/>
  <c r="E4211" i="4"/>
  <c r="E4237" i="4"/>
  <c r="E4266" i="4"/>
  <c r="E4292" i="4"/>
  <c r="E4320" i="4"/>
  <c r="E4349" i="4"/>
  <c r="E4375" i="4"/>
  <c r="E4401" i="4"/>
  <c r="E4427" i="4"/>
  <c r="E4454" i="4"/>
  <c r="E4479" i="4"/>
  <c r="E4503" i="4"/>
  <c r="E4531" i="4"/>
  <c r="E4557" i="4"/>
  <c r="E4582" i="4"/>
  <c r="E4607" i="4"/>
  <c r="E4631" i="4"/>
  <c r="E4659" i="4"/>
  <c r="E4683" i="4"/>
  <c r="E4708" i="4"/>
  <c r="E4737" i="4"/>
  <c r="E4762" i="4"/>
  <c r="E4787" i="4"/>
  <c r="E4811" i="4"/>
  <c r="E4839" i="4"/>
  <c r="E4863" i="4"/>
  <c r="E4888" i="4"/>
  <c r="E4913" i="4"/>
  <c r="E4942" i="4"/>
  <c r="E4967" i="4"/>
  <c r="E4990" i="4"/>
  <c r="E5014" i="4"/>
  <c r="E5038" i="4"/>
  <c r="E5063" i="4"/>
  <c r="E5087" i="4"/>
  <c r="E5110" i="4"/>
  <c r="E5132" i="4"/>
  <c r="E5155" i="4"/>
  <c r="E5177" i="4"/>
  <c r="E5200" i="4"/>
  <c r="E5223" i="4"/>
  <c r="E5246" i="4"/>
  <c r="E5269" i="4"/>
  <c r="E5292" i="4"/>
  <c r="E5314" i="4"/>
  <c r="E5337" i="4"/>
  <c r="E5360" i="4"/>
  <c r="E5382" i="4"/>
  <c r="E5405" i="4"/>
  <c r="E5428" i="4"/>
  <c r="E5451" i="4"/>
  <c r="E5473" i="4"/>
  <c r="E5495" i="4"/>
  <c r="E5518" i="4"/>
  <c r="E5541" i="4"/>
  <c r="E5563" i="4"/>
  <c r="E5584" i="4"/>
  <c r="E5606" i="4"/>
  <c r="E5627" i="4"/>
  <c r="E5649" i="4"/>
  <c r="E5671" i="4"/>
  <c r="E5692" i="4"/>
  <c r="E5714" i="4"/>
  <c r="E5735" i="4"/>
  <c r="E5757" i="4"/>
  <c r="E5778" i="4"/>
  <c r="E5799" i="4"/>
  <c r="E5821" i="4"/>
  <c r="E5842" i="4"/>
  <c r="E5864" i="4"/>
  <c r="E5885" i="4"/>
  <c r="E5906" i="4"/>
  <c r="E5927" i="4"/>
  <c r="E5949" i="4"/>
  <c r="E5971" i="4"/>
  <c r="E5992" i="4"/>
  <c r="E62" i="4"/>
  <c r="E129" i="4"/>
  <c r="E192" i="4"/>
  <c r="E263" i="4"/>
  <c r="E331" i="4"/>
  <c r="E394" i="4"/>
  <c r="E464" i="4"/>
  <c r="E530" i="4"/>
  <c r="E612" i="4"/>
  <c r="E671" i="4"/>
  <c r="E741" i="4"/>
  <c r="E809" i="4"/>
  <c r="E872" i="4"/>
  <c r="E933" i="4"/>
  <c r="E993" i="4"/>
  <c r="E1061" i="4"/>
  <c r="E1132" i="4"/>
  <c r="E1191" i="4"/>
  <c r="E1257" i="4"/>
  <c r="E1321" i="4"/>
  <c r="E1384" i="4"/>
  <c r="E1441" i="4"/>
  <c r="E1493" i="4"/>
  <c r="E1544" i="4"/>
  <c r="E1593" i="4"/>
  <c r="E1637" i="4"/>
  <c r="E1686" i="4"/>
  <c r="E1731" i="4"/>
  <c r="E1775" i="4"/>
  <c r="E1821" i="4"/>
  <c r="E1868" i="4"/>
  <c r="E1914" i="4"/>
  <c r="E1962" i="4"/>
  <c r="E2000" i="4"/>
  <c r="E2045" i="4"/>
  <c r="E2086" i="4"/>
  <c r="E2124" i="4"/>
  <c r="E2159" i="4"/>
  <c r="E2197" i="4"/>
  <c r="E2235" i="4"/>
  <c r="E2270" i="4"/>
  <c r="E2308" i="4"/>
  <c r="E2342" i="4"/>
  <c r="E2376" i="4"/>
  <c r="E2407" i="4"/>
  <c r="E2444" i="4"/>
  <c r="E2477" i="4"/>
  <c r="E2512" i="4"/>
  <c r="E2547" i="4"/>
  <c r="E2584" i="4"/>
  <c r="E2616" i="4"/>
  <c r="E2650" i="4"/>
  <c r="E2684" i="4"/>
  <c r="E2720" i="4"/>
  <c r="E2753" i="4"/>
  <c r="E2785" i="4"/>
  <c r="E2827" i="4"/>
  <c r="E2858" i="4"/>
  <c r="E2891" i="4"/>
  <c r="E2925" i="4"/>
  <c r="E2963" i="4"/>
  <c r="E2993" i="4"/>
  <c r="E3025" i="4"/>
  <c r="E3056" i="4"/>
  <c r="E3093" i="4"/>
  <c r="E3124" i="4"/>
  <c r="E3156" i="4"/>
  <c r="E3186" i="4"/>
  <c r="E3221" i="4"/>
  <c r="E3252" i="4"/>
  <c r="E3284" i="4"/>
  <c r="E3314" i="4"/>
  <c r="E3352" i="4"/>
  <c r="E3381" i="4"/>
  <c r="E3413" i="4"/>
  <c r="E3447" i="4"/>
  <c r="E3480" i="4"/>
  <c r="E3510" i="4"/>
  <c r="E3541" i="4"/>
  <c r="E3576" i="4"/>
  <c r="E3609" i="4"/>
  <c r="E3640" i="4"/>
  <c r="E3673" i="4"/>
  <c r="E3705" i="4"/>
  <c r="E3737" i="4"/>
  <c r="E3768" i="4"/>
  <c r="E3800" i="4"/>
  <c r="E3832" i="4"/>
  <c r="E3865" i="4"/>
  <c r="E3895" i="4"/>
  <c r="E3927" i="4"/>
  <c r="E3956" i="4"/>
  <c r="E3986" i="4"/>
  <c r="E4015" i="4"/>
  <c r="E4047" i="4"/>
  <c r="E4076" i="4"/>
  <c r="E4105" i="4"/>
  <c r="E4131" i="4"/>
  <c r="E4160" i="4"/>
  <c r="E4185" i="4"/>
  <c r="E4212" i="4"/>
  <c r="E4238" i="4"/>
  <c r="E4267" i="4"/>
  <c r="E4293" i="4"/>
  <c r="E4322" i="4"/>
  <c r="E4350" i="4"/>
  <c r="E4376" i="4"/>
  <c r="E4402" i="4"/>
  <c r="E4428" i="4"/>
  <c r="E4455" i="4"/>
  <c r="E4480" i="4"/>
  <c r="E4504" i="4"/>
  <c r="E4532" i="4"/>
  <c r="E4558" i="4"/>
  <c r="E4583" i="4"/>
  <c r="E4608" i="4"/>
  <c r="E4633" i="4"/>
  <c r="E4660" i="4"/>
  <c r="E4684" i="4"/>
  <c r="E4709" i="4"/>
  <c r="E4738" i="4"/>
  <c r="E4763" i="4"/>
  <c r="E4788" i="4"/>
  <c r="E4813" i="4"/>
  <c r="E4840" i="4"/>
  <c r="E4864" i="4"/>
  <c r="E4889" i="4"/>
  <c r="E4914" i="4"/>
  <c r="E4943" i="4"/>
  <c r="E4968" i="4"/>
  <c r="E4991" i="4"/>
  <c r="E5015" i="4"/>
  <c r="E5041" i="4"/>
  <c r="E5065" i="4"/>
  <c r="E5089" i="4"/>
  <c r="E5111" i="4"/>
  <c r="E5133" i="4"/>
  <c r="E5156" i="4"/>
  <c r="E5179" i="4"/>
  <c r="E5202" i="4"/>
  <c r="E5224" i="4"/>
  <c r="E5247" i="4"/>
  <c r="E5271" i="4"/>
  <c r="E5293" i="4"/>
  <c r="E5315" i="4"/>
  <c r="E5338" i="4"/>
  <c r="E5361" i="4"/>
  <c r="E5384" i="4"/>
  <c r="E5407" i="4"/>
  <c r="E5429" i="4"/>
  <c r="E5452" i="4"/>
  <c r="E5474" i="4"/>
  <c r="E5497" i="4"/>
  <c r="E5519" i="4"/>
  <c r="E5542" i="4"/>
  <c r="E5564" i="4"/>
  <c r="E5585" i="4"/>
  <c r="E5607" i="4"/>
  <c r="E5629" i="4"/>
  <c r="E5651" i="4"/>
  <c r="E5672" i="4"/>
  <c r="E5693" i="4"/>
  <c r="E5715" i="4"/>
  <c r="E5737" i="4"/>
  <c r="E5758" i="4"/>
  <c r="E5779" i="4"/>
  <c r="E5800" i="4"/>
  <c r="E5822" i="4"/>
  <c r="E5843" i="4"/>
  <c r="E5865" i="4"/>
  <c r="E5886" i="4"/>
  <c r="E5907" i="4"/>
  <c r="E5929" i="4"/>
  <c r="E5950" i="4"/>
  <c r="E5972" i="4"/>
  <c r="E5993" i="4"/>
  <c r="E68" i="4"/>
  <c r="E132" i="4"/>
  <c r="E194" i="4"/>
  <c r="E268" i="4"/>
  <c r="E341" i="4"/>
  <c r="E401" i="4"/>
  <c r="E465" i="4"/>
  <c r="E545" i="4"/>
  <c r="E613" i="4"/>
  <c r="E672" i="4"/>
  <c r="E744" i="4"/>
  <c r="E811" i="4"/>
  <c r="E875" i="4"/>
  <c r="E935" i="4"/>
  <c r="E998" i="4"/>
  <c r="E1067" i="4"/>
  <c r="E1133" i="4"/>
  <c r="E1193" i="4"/>
  <c r="E1261" i="4"/>
  <c r="E1322" i="4"/>
  <c r="E1385" i="4"/>
  <c r="E1444" i="4"/>
  <c r="E1498" i="4"/>
  <c r="E1550" i="4"/>
  <c r="E1595" i="4"/>
  <c r="E1639" i="4"/>
  <c r="E1687" i="4"/>
  <c r="E1732" i="4"/>
  <c r="E1777" i="4"/>
  <c r="E1823" i="4"/>
  <c r="E1869" i="4"/>
  <c r="E1921" i="4"/>
  <c r="E1964" i="4"/>
  <c r="E2009" i="4"/>
  <c r="E2046" i="4"/>
  <c r="E2088" i="4"/>
  <c r="E2125" i="4"/>
  <c r="E2166" i="4"/>
  <c r="E2199" i="4"/>
  <c r="E2240" i="4"/>
  <c r="E2273" i="4"/>
  <c r="E2309" i="4"/>
  <c r="E2343" i="4"/>
  <c r="E2377" i="4"/>
  <c r="E2409" i="4"/>
  <c r="E2445" i="4"/>
  <c r="E2478" i="4"/>
  <c r="E2515" i="4"/>
  <c r="E2550" i="4"/>
  <c r="E2585" i="4"/>
  <c r="E2617" i="4"/>
  <c r="E2651" i="4"/>
  <c r="E2687" i="4"/>
  <c r="E2721" i="4"/>
  <c r="E2754" i="4"/>
  <c r="E2791" i="4"/>
  <c r="E2828" i="4"/>
  <c r="E2859" i="4"/>
  <c r="E2894" i="4"/>
  <c r="E2927" i="4"/>
  <c r="E2965" i="4"/>
  <c r="E2994" i="4"/>
  <c r="E3027" i="4"/>
  <c r="E3063" i="4"/>
  <c r="E3095" i="4"/>
  <c r="E3125" i="4"/>
  <c r="E3157" i="4"/>
  <c r="E3191" i="4"/>
  <c r="E3222" i="4"/>
  <c r="E3253" i="4"/>
  <c r="E3285" i="4"/>
  <c r="E3321" i="4"/>
  <c r="E3353" i="4"/>
  <c r="E3383" i="4"/>
  <c r="E3416" i="4"/>
  <c r="E3448" i="4"/>
  <c r="E3481" i="4"/>
  <c r="E3512" i="4"/>
  <c r="E3542" i="4"/>
  <c r="E3579" i="4"/>
  <c r="E3610" i="4"/>
  <c r="E3642" i="4"/>
  <c r="E3676" i="4"/>
  <c r="E3707" i="4"/>
  <c r="E3738" i="4"/>
  <c r="E3769" i="4"/>
  <c r="E3805" i="4"/>
  <c r="E3836" i="4"/>
  <c r="E3867" i="4"/>
  <c r="E3896" i="4"/>
  <c r="E3928" i="4"/>
  <c r="E3957" i="4"/>
  <c r="E3987" i="4"/>
  <c r="E4017" i="4"/>
  <c r="E4048" i="4"/>
  <c r="E4080" i="4"/>
  <c r="E4106" i="4"/>
  <c r="E4134" i="4"/>
  <c r="E4161" i="4"/>
  <c r="E4186" i="4"/>
  <c r="E4214" i="4"/>
  <c r="E4241" i="4"/>
  <c r="E4268" i="4"/>
  <c r="E4296" i="4"/>
  <c r="E4323" i="4"/>
  <c r="E4352" i="4"/>
  <c r="E4377" i="4"/>
  <c r="E4404" i="4"/>
  <c r="E4429" i="4"/>
  <c r="E4456" i="4"/>
  <c r="E4481" i="4"/>
  <c r="E4508" i="4"/>
  <c r="E4535" i="4"/>
  <c r="E4559" i="4"/>
  <c r="E4585" i="4"/>
  <c r="E4609" i="4"/>
  <c r="E4636" i="4"/>
  <c r="E4661" i="4"/>
  <c r="E4685" i="4"/>
  <c r="E4713" i="4"/>
  <c r="E4739" i="4"/>
  <c r="E4765" i="4"/>
  <c r="E4789" i="4"/>
  <c r="E4814" i="4"/>
  <c r="E4841" i="4"/>
  <c r="E4865" i="4"/>
  <c r="E4891" i="4"/>
  <c r="E4919" i="4"/>
  <c r="E4945" i="4"/>
  <c r="E4969" i="4"/>
  <c r="E4993" i="4"/>
  <c r="E5017" i="4"/>
  <c r="E5042" i="4"/>
  <c r="E5066" i="4"/>
  <c r="E5090" i="4"/>
  <c r="E5112" i="4"/>
  <c r="E5134" i="4"/>
  <c r="E5157" i="4"/>
  <c r="E5180" i="4"/>
  <c r="E5203" i="4"/>
  <c r="E5225" i="4"/>
  <c r="E5249" i="4"/>
  <c r="E5272" i="4"/>
  <c r="E5294" i="4"/>
  <c r="E5317" i="4"/>
  <c r="E5339" i="4"/>
  <c r="E5362" i="4"/>
  <c r="E5385" i="4"/>
  <c r="E5408" i="4"/>
  <c r="E5431" i="4"/>
  <c r="E5453" i="4"/>
  <c r="E5475" i="4"/>
  <c r="E5498" i="4"/>
  <c r="E5521" i="4"/>
  <c r="E5543" i="4"/>
  <c r="E5565" i="4"/>
  <c r="E5587" i="4"/>
  <c r="E5608" i="4"/>
  <c r="E5631" i="4"/>
  <c r="E5652" i="4"/>
  <c r="E5673" i="4"/>
  <c r="E5695" i="4"/>
  <c r="E5716" i="4"/>
  <c r="E5738" i="4"/>
  <c r="E5759" i="4"/>
  <c r="E5780" i="4"/>
  <c r="E5801" i="4"/>
  <c r="E5823" i="4"/>
  <c r="E5845" i="4"/>
  <c r="E5866" i="4"/>
  <c r="E5887" i="4"/>
  <c r="E5908" i="4"/>
  <c r="E5930" i="4"/>
  <c r="E5951" i="4"/>
  <c r="E5973" i="4"/>
  <c r="E5995" i="4"/>
  <c r="E69" i="4"/>
  <c r="E137" i="4"/>
  <c r="E203" i="4"/>
  <c r="E271" i="4"/>
  <c r="E342" i="4"/>
  <c r="E402" i="4"/>
  <c r="E471" i="4"/>
  <c r="E546" i="4"/>
  <c r="E615" i="4"/>
  <c r="E678" i="4"/>
  <c r="E746" i="4"/>
  <c r="E813" i="4"/>
  <c r="E876" i="4"/>
  <c r="E937" i="4"/>
  <c r="E1002" i="4"/>
  <c r="E1069" i="4"/>
  <c r="E1134" i="4"/>
  <c r="E1195" i="4"/>
  <c r="E1263" i="4"/>
  <c r="E1325" i="4"/>
  <c r="E1386" i="4"/>
  <c r="E1445" i="4"/>
  <c r="E1501" i="4"/>
  <c r="E1555" i="4"/>
  <c r="E1596" i="4"/>
  <c r="E1640" i="4"/>
  <c r="E1689" i="4"/>
  <c r="E1738" i="4"/>
  <c r="E1781" i="4"/>
  <c r="E1824" i="4"/>
  <c r="E1873" i="4"/>
  <c r="E1922" i="4"/>
  <c r="E1965" i="4"/>
  <c r="E2010" i="4"/>
  <c r="E2051" i="4"/>
  <c r="E2090" i="4"/>
  <c r="E2126" i="4"/>
  <c r="E2167" i="4"/>
  <c r="E2202" i="4"/>
  <c r="E2241" i="4"/>
  <c r="E2274" i="4"/>
  <c r="E2311" i="4"/>
  <c r="E2344" i="4"/>
  <c r="E2378" i="4"/>
  <c r="E2411" i="4"/>
  <c r="E2448" i="4"/>
  <c r="E2479" i="4"/>
  <c r="E2516" i="4"/>
  <c r="E2555" i="4"/>
  <c r="E2586" i="4"/>
  <c r="E2619" i="4"/>
  <c r="E2652" i="4"/>
  <c r="E2690" i="4"/>
  <c r="E2722" i="4"/>
  <c r="E2756" i="4"/>
  <c r="E2792" i="4"/>
  <c r="E2829" i="4"/>
  <c r="E2861" i="4"/>
  <c r="E2895" i="4"/>
  <c r="E2928" i="4"/>
  <c r="E2966" i="4"/>
  <c r="E2995" i="4"/>
  <c r="E3028" i="4"/>
  <c r="E3064" i="4"/>
  <c r="E3096" i="4"/>
  <c r="E3126" i="4"/>
  <c r="E3159" i="4"/>
  <c r="E3192" i="4"/>
  <c r="E3223" i="4"/>
  <c r="E3254" i="4"/>
  <c r="E3286" i="4"/>
  <c r="E3322" i="4"/>
  <c r="E3354" i="4"/>
  <c r="E3386" i="4"/>
  <c r="E3417" i="4"/>
  <c r="E3449" i="4"/>
  <c r="E3482" i="4"/>
  <c r="E3513" i="4"/>
  <c r="E3545" i="4"/>
  <c r="E3581" i="4"/>
  <c r="E3613" i="4"/>
  <c r="E3643" i="4"/>
  <c r="E3677" i="4"/>
  <c r="E3709" i="4"/>
  <c r="E3740" i="4"/>
  <c r="E3771" i="4"/>
  <c r="E3806" i="4"/>
  <c r="E3838" i="4"/>
  <c r="E3868" i="4"/>
  <c r="E3897" i="4"/>
  <c r="E3929" i="4"/>
  <c r="E3958" i="4"/>
  <c r="E3989" i="4"/>
  <c r="E4018" i="4"/>
  <c r="E4049" i="4"/>
  <c r="E4082" i="4"/>
  <c r="E4107" i="4"/>
  <c r="E4136" i="4"/>
  <c r="E4162" i="4"/>
  <c r="E4188" i="4"/>
  <c r="E4215" i="4"/>
  <c r="E4242" i="4"/>
  <c r="E4269" i="4"/>
  <c r="E4298" i="4"/>
  <c r="E4324" i="4"/>
  <c r="E4353" i="4"/>
  <c r="E4379" i="4"/>
  <c r="E4406" i="4"/>
  <c r="E4430" i="4"/>
  <c r="E4457" i="4"/>
  <c r="E4482" i="4"/>
  <c r="E4509" i="4"/>
  <c r="E4536" i="4"/>
  <c r="E4561" i="4"/>
  <c r="E4586" i="4"/>
  <c r="E4610" i="4"/>
  <c r="E4637" i="4"/>
  <c r="E4662" i="4"/>
  <c r="E4687" i="4"/>
  <c r="E4714" i="4"/>
  <c r="E4741" i="4"/>
  <c r="E4766" i="4"/>
  <c r="E4790" i="4"/>
  <c r="E4815" i="4"/>
  <c r="E4842" i="4"/>
  <c r="E4867" i="4"/>
  <c r="E4892" i="4"/>
  <c r="E4921" i="4"/>
  <c r="E4946" i="4"/>
  <c r="E4970" i="4"/>
  <c r="E4994" i="4"/>
  <c r="E5018" i="4"/>
  <c r="E5043" i="4"/>
  <c r="E5067" i="4"/>
  <c r="E5091" i="4"/>
  <c r="E5113" i="4"/>
  <c r="E5135" i="4"/>
  <c r="E5158" i="4"/>
  <c r="E5182" i="4"/>
  <c r="E5204" i="4"/>
  <c r="E5228" i="4"/>
  <c r="E5251" i="4"/>
  <c r="E5273" i="4"/>
  <c r="E5295" i="4"/>
  <c r="E5318" i="4"/>
  <c r="E5341" i="4"/>
  <c r="E5364" i="4"/>
  <c r="E5386" i="4"/>
  <c r="E5409" i="4"/>
  <c r="E5432" i="4"/>
  <c r="E5454" i="4"/>
  <c r="E5476" i="4"/>
  <c r="E5499" i="4"/>
  <c r="E5522" i="4"/>
  <c r="E5544" i="4"/>
  <c r="E5566" i="4"/>
  <c r="E5588" i="4"/>
  <c r="E5611" i="4"/>
  <c r="E5632" i="4"/>
  <c r="E5653" i="4"/>
  <c r="E5674" i="4"/>
  <c r="E5696" i="4"/>
  <c r="E5717" i="4"/>
  <c r="E5739" i="4"/>
  <c r="E5760" i="4"/>
  <c r="E5781" i="4"/>
  <c r="E5803" i="4"/>
  <c r="E5824" i="4"/>
  <c r="E5846" i="4"/>
  <c r="E5867" i="4"/>
  <c r="E5888" i="4"/>
  <c r="E5909" i="4"/>
  <c r="E5931" i="4"/>
  <c r="E5953" i="4"/>
  <c r="E5975" i="4"/>
  <c r="E5996" i="4"/>
  <c r="E71" i="4"/>
  <c r="E138" i="4"/>
  <c r="E210" i="4"/>
  <c r="E275" i="4"/>
  <c r="E343" i="4"/>
  <c r="E407" i="4"/>
  <c r="E487" i="4"/>
  <c r="E547" i="4"/>
  <c r="E618" i="4"/>
  <c r="E684" i="4"/>
  <c r="E753" i="4"/>
  <c r="E815" i="4"/>
  <c r="E880" i="4"/>
  <c r="E939" i="4"/>
  <c r="E1014" i="4"/>
  <c r="E1073" i="4"/>
  <c r="E1135" i="4"/>
  <c r="E1199" i="4"/>
  <c r="E1266" i="4"/>
  <c r="E1326" i="4"/>
  <c r="E1387" i="4"/>
  <c r="E1446" i="4"/>
  <c r="E1505" i="4"/>
  <c r="E1556" i="4"/>
  <c r="E1598" i="4"/>
  <c r="E1649" i="4"/>
  <c r="E1691" i="4"/>
  <c r="E1739" i="4"/>
  <c r="E1783" i="4"/>
  <c r="E1833" i="4"/>
  <c r="E1881" i="4"/>
  <c r="E1927" i="4"/>
  <c r="E1969" i="4"/>
  <c r="E2011" i="4"/>
  <c r="E2052" i="4"/>
  <c r="E2092" i="4"/>
  <c r="E2129" i="4"/>
  <c r="E2168" i="4"/>
  <c r="E2205" i="4"/>
  <c r="E2242" i="4"/>
  <c r="E2279" i="4"/>
  <c r="E2312" i="4"/>
  <c r="E2345" i="4"/>
  <c r="E2379" i="4"/>
  <c r="E2415" i="4"/>
  <c r="E2449" i="4"/>
  <c r="E2486" i="4"/>
  <c r="E2517" i="4"/>
  <c r="E2556" i="4"/>
  <c r="E2587" i="4"/>
  <c r="E2623" i="4"/>
  <c r="E2654" i="4"/>
  <c r="E2692" i="4"/>
  <c r="E2723" i="4"/>
  <c r="E2761" i="4"/>
  <c r="E2797" i="4"/>
  <c r="E2830" i="4"/>
  <c r="E2864" i="4"/>
  <c r="E2898" i="4"/>
  <c r="E2933" i="4"/>
  <c r="E2967" i="4"/>
  <c r="E2997" i="4"/>
  <c r="E3032" i="4"/>
  <c r="E3065" i="4"/>
  <c r="E3099" i="4"/>
  <c r="E3127" i="4"/>
  <c r="E3160" i="4"/>
  <c r="E3194" i="4"/>
  <c r="E3224" i="4"/>
  <c r="E3257" i="4"/>
  <c r="E3293" i="4"/>
  <c r="E3324" i="4"/>
  <c r="E3355" i="4"/>
  <c r="E3387" i="4"/>
  <c r="E3421" i="4"/>
  <c r="E3450" i="4"/>
  <c r="E3484" i="4"/>
  <c r="E3514" i="4"/>
  <c r="E3552" i="4"/>
  <c r="E3582" i="4"/>
  <c r="E3614" i="4"/>
  <c r="E3645" i="4"/>
  <c r="E3678" i="4"/>
  <c r="E3711" i="4"/>
  <c r="E3741" i="4"/>
  <c r="E3772" i="4"/>
  <c r="E3809" i="4"/>
  <c r="E3841" i="4"/>
  <c r="E3869" i="4"/>
  <c r="E3901" i="4"/>
  <c r="E3932" i="4"/>
  <c r="E3959" i="4"/>
  <c r="E3990" i="4"/>
  <c r="E4023" i="4"/>
  <c r="E4054" i="4"/>
  <c r="E4083" i="4"/>
  <c r="E4108" i="4"/>
  <c r="E4138" i="4"/>
  <c r="E4163" i="4"/>
  <c r="E4190" i="4"/>
  <c r="E4216" i="4"/>
  <c r="E4244" i="4"/>
  <c r="E4273" i="4"/>
  <c r="E4299" i="4"/>
  <c r="E4328" i="4"/>
  <c r="E4354" i="4"/>
  <c r="E4380" i="4"/>
  <c r="E4407" i="4"/>
  <c r="E4433" i="4"/>
  <c r="E4459" i="4"/>
  <c r="E4485" i="4"/>
  <c r="E4510" i="4"/>
  <c r="E4537" i="4"/>
  <c r="E4562" i="4"/>
  <c r="E4587" i="4"/>
  <c r="E4611" i="4"/>
  <c r="E4639" i="4"/>
  <c r="E4663" i="4"/>
  <c r="E4690" i="4"/>
  <c r="E4717" i="4"/>
  <c r="E4742" i="4"/>
  <c r="E4767" i="4"/>
  <c r="E4791" i="4"/>
  <c r="E4819" i="4"/>
  <c r="E4843" i="4"/>
  <c r="E4868" i="4"/>
  <c r="E4895" i="4"/>
  <c r="E4922" i="4"/>
  <c r="E4947" i="4"/>
  <c r="E4971" i="4"/>
  <c r="E4995" i="4"/>
  <c r="E5021" i="4"/>
  <c r="E5044" i="4"/>
  <c r="E5068" i="4"/>
  <c r="E5092" i="4"/>
  <c r="E5114" i="4"/>
  <c r="E5137" i="4"/>
  <c r="E5159" i="4"/>
  <c r="E5183" i="4"/>
  <c r="E5206" i="4"/>
  <c r="E5229" i="4"/>
  <c r="E5252" i="4"/>
  <c r="E5274" i="4"/>
  <c r="E5296" i="4"/>
  <c r="E5319" i="4"/>
  <c r="E5342" i="4"/>
  <c r="E5365" i="4"/>
  <c r="E5387" i="4"/>
  <c r="E5410" i="4"/>
  <c r="E5433" i="4"/>
  <c r="E5455" i="4"/>
  <c r="E5477" i="4"/>
  <c r="E5500" i="4"/>
  <c r="E5523" i="4"/>
  <c r="E5546" i="4"/>
  <c r="E5567" i="4"/>
  <c r="E5590" i="4"/>
  <c r="E5612" i="4"/>
  <c r="E5633" i="4"/>
  <c r="E5654" i="4"/>
  <c r="E5675" i="4"/>
  <c r="E5697" i="4"/>
  <c r="E5719" i="4"/>
  <c r="E5740" i="4"/>
  <c r="E5761" i="4"/>
  <c r="E73" i="4"/>
  <c r="E163" i="4"/>
  <c r="E250" i="4"/>
  <c r="E348" i="4"/>
  <c r="E443" i="4"/>
  <c r="E527" i="4"/>
  <c r="E628" i="4"/>
  <c r="E725" i="4"/>
  <c r="E818" i="4"/>
  <c r="E912" i="4"/>
  <c r="E984" i="4"/>
  <c r="E1088" i="4"/>
  <c r="E1169" i="4"/>
  <c r="E1267" i="4"/>
  <c r="E1349" i="4"/>
  <c r="E1430" i="4"/>
  <c r="E1516" i="4"/>
  <c r="E1576" i="4"/>
  <c r="E1633" i="4"/>
  <c r="E1701" i="4"/>
  <c r="E1769" i="4"/>
  <c r="E1840" i="4"/>
  <c r="E1895" i="4"/>
  <c r="E1954" i="4"/>
  <c r="E2017" i="4"/>
  <c r="E2074" i="4"/>
  <c r="E2130" i="4"/>
  <c r="E2180" i="4"/>
  <c r="E2226" i="4"/>
  <c r="E2285" i="4"/>
  <c r="E2324" i="4"/>
  <c r="E2372" i="4"/>
  <c r="E2426" i="4"/>
  <c r="E2471" i="4"/>
  <c r="E2524" i="4"/>
  <c r="E2565" i="4"/>
  <c r="E2611" i="4"/>
  <c r="E2664" i="4"/>
  <c r="E2707" i="4"/>
  <c r="E2762" i="4"/>
  <c r="E2807" i="4"/>
  <c r="E2846" i="4"/>
  <c r="E2902" i="4"/>
  <c r="E2948" i="4"/>
  <c r="E2991" i="4"/>
  <c r="E3042" i="4"/>
  <c r="E3081" i="4"/>
  <c r="E3131" i="4"/>
  <c r="E3172" i="4"/>
  <c r="E3216" i="4"/>
  <c r="E3267" i="4"/>
  <c r="E3306" i="4"/>
  <c r="E3356" i="4"/>
  <c r="E3398" i="4"/>
  <c r="E3440" i="4"/>
  <c r="E3487" i="4"/>
  <c r="E3532" i="4"/>
  <c r="E3570" i="4"/>
  <c r="E3621" i="4"/>
  <c r="E3665" i="4"/>
  <c r="E3714" i="4"/>
  <c r="E3757" i="4"/>
  <c r="E3794" i="4"/>
  <c r="E3846" i="4"/>
  <c r="E3884" i="4"/>
  <c r="E3933" i="4"/>
  <c r="E3974" i="4"/>
  <c r="E4010" i="4"/>
  <c r="E4058" i="4"/>
  <c r="E4094" i="4"/>
  <c r="E4128" i="4"/>
  <c r="E4169" i="4"/>
  <c r="E4205" i="4"/>
  <c r="E4249" i="4"/>
  <c r="E4281" i="4"/>
  <c r="E4316" i="4"/>
  <c r="E4358" i="4"/>
  <c r="E4395" i="4"/>
  <c r="E4435" i="4"/>
  <c r="E4467" i="4"/>
  <c r="E4500" i="4"/>
  <c r="E4540" i="4"/>
  <c r="E4571" i="4"/>
  <c r="E4606" i="4"/>
  <c r="E4646" i="4"/>
  <c r="E4679" i="4"/>
  <c r="E4719" i="4"/>
  <c r="E4750" i="4"/>
  <c r="E4785" i="4"/>
  <c r="E4823" i="4"/>
  <c r="E4856" i="4"/>
  <c r="E4896" i="4"/>
  <c r="E4929" i="4"/>
  <c r="E4961" i="4"/>
  <c r="E5001" i="4"/>
  <c r="E5031" i="4"/>
  <c r="E5062" i="4"/>
  <c r="E5098" i="4"/>
  <c r="E5128" i="4"/>
  <c r="E5164" i="4"/>
  <c r="E5192" i="4"/>
  <c r="E5220" i="4"/>
  <c r="E5256" i="4"/>
  <c r="E5285" i="4"/>
  <c r="E5320" i="4"/>
  <c r="E5349" i="4"/>
  <c r="E5379" i="4"/>
  <c r="E5414" i="4"/>
  <c r="E5443" i="4"/>
  <c r="E5472" i="4"/>
  <c r="E5508" i="4"/>
  <c r="E5536" i="4"/>
  <c r="E5571" i="4"/>
  <c r="E5598" i="4"/>
  <c r="E5625" i="4"/>
  <c r="E5659" i="4"/>
  <c r="E5686" i="4"/>
  <c r="E5720" i="4"/>
  <c r="E5746" i="4"/>
  <c r="E5775" i="4"/>
  <c r="E5805" i="4"/>
  <c r="E5831" i="4"/>
  <c r="E5858" i="4"/>
  <c r="E5884" i="4"/>
  <c r="E5915" i="4"/>
  <c r="E5941" i="4"/>
  <c r="E5967" i="4"/>
  <c r="E5998" i="4"/>
  <c r="E75" i="4"/>
  <c r="E251" i="4"/>
  <c r="E357" i="4"/>
  <c r="E447" i="4"/>
  <c r="E552" i="4"/>
  <c r="E727" i="4"/>
  <c r="E825" i="4"/>
  <c r="E988" i="4"/>
  <c r="E1092" i="4"/>
  <c r="E1271" i="4"/>
  <c r="E1350" i="4"/>
  <c r="E1517" i="4"/>
  <c r="E1652" i="4"/>
  <c r="E1770" i="4"/>
  <c r="E1896" i="4"/>
  <c r="E2019" i="4"/>
  <c r="E1094" i="4"/>
  <c r="E3134" i="4"/>
  <c r="E3627" i="4"/>
  <c r="E3810" i="4"/>
  <c r="E3935" i="4"/>
  <c r="E4012" i="4"/>
  <c r="E4096" i="4"/>
  <c r="E4172" i="4"/>
  <c r="E4252" i="4"/>
  <c r="E4329" i="4"/>
  <c r="E4398" i="4"/>
  <c r="E4502" i="4"/>
  <c r="E4577" i="4"/>
  <c r="E4648" i="4"/>
  <c r="E4721" i="4"/>
  <c r="E4792" i="4"/>
  <c r="E4860" i="4"/>
  <c r="E4931" i="4"/>
  <c r="E5003" i="4"/>
  <c r="E5071" i="4"/>
  <c r="E5130" i="4"/>
  <c r="E5194" i="4"/>
  <c r="E5258" i="4"/>
  <c r="E5324" i="4"/>
  <c r="E5351" i="4"/>
  <c r="E5416" i="4"/>
  <c r="E5446" i="4"/>
  <c r="E5510" i="4"/>
  <c r="E5573" i="4"/>
  <c r="E5634" i="4"/>
  <c r="E5661" i="4"/>
  <c r="E5722" i="4"/>
  <c r="E5777" i="4"/>
  <c r="E5834" i="4"/>
  <c r="E5890" i="4"/>
  <c r="E5943" i="4"/>
  <c r="E4901" i="4"/>
  <c r="E5575" i="4"/>
  <c r="E5782" i="4"/>
  <c r="E5891" i="4"/>
  <c r="E5944" i="4"/>
  <c r="E178" i="4"/>
  <c r="E755" i="4"/>
  <c r="E1185" i="4"/>
  <c r="E1524" i="4"/>
  <c r="E1715" i="4"/>
  <c r="E1978" i="4"/>
  <c r="E2080" i="4"/>
  <c r="E2188" i="4"/>
  <c r="E2289" i="4"/>
  <c r="E2388" i="4"/>
  <c r="E2487" i="4"/>
  <c r="E2570" i="4"/>
  <c r="E2718" i="4"/>
  <c r="E2866" i="4"/>
  <c r="E2954" i="4"/>
  <c r="E3100" i="4"/>
  <c r="E3229" i="4"/>
  <c r="E3312" i="4"/>
  <c r="E3406" i="4"/>
  <c r="E3500" i="4"/>
  <c r="E3537" i="4"/>
  <c r="E3588" i="4"/>
  <c r="E3680" i="4"/>
  <c r="E3721" i="4"/>
  <c r="E3812" i="4"/>
  <c r="E3892" i="4"/>
  <c r="E3937" i="4"/>
  <c r="E4027" i="4"/>
  <c r="E4100" i="4"/>
  <c r="E4217" i="4"/>
  <c r="E4254" i="4"/>
  <c r="E4331" i="4"/>
  <c r="E4400" i="4"/>
  <c r="E4515" i="4"/>
  <c r="E4580" i="4"/>
  <c r="E4651" i="4"/>
  <c r="E4724" i="4"/>
  <c r="E4795" i="4"/>
  <c r="E4829" i="4"/>
  <c r="E4903" i="4"/>
  <c r="E4973" i="4"/>
  <c r="E5036" i="4"/>
  <c r="E5104" i="4"/>
  <c r="E5168" i="4"/>
  <c r="E5233" i="4"/>
  <c r="E5260" i="4"/>
  <c r="E5326" i="4"/>
  <c r="E5354" i="4"/>
  <c r="E5390" i="4"/>
  <c r="E5449" i="4"/>
  <c r="E5512" i="4"/>
  <c r="E5576" i="4"/>
  <c r="E5636" i="4"/>
  <c r="E5752" i="4"/>
  <c r="E5863" i="4"/>
  <c r="E5920" i="4"/>
  <c r="E5977" i="4"/>
  <c r="E91" i="4"/>
  <c r="E282" i="4"/>
  <c r="E458" i="4"/>
  <c r="E655" i="4"/>
  <c r="E843" i="4"/>
  <c r="E1023" i="4"/>
  <c r="E1200" i="4"/>
  <c r="E1284" i="4"/>
  <c r="E1369" i="4"/>
  <c r="E1463" i="4"/>
  <c r="E1526" i="4"/>
  <c r="E1587" i="4"/>
  <c r="E1659" i="4"/>
  <c r="E1721" i="4"/>
  <c r="E1786" i="4"/>
  <c r="E1850" i="4"/>
  <c r="E1911" i="4"/>
  <c r="E1979" i="4"/>
  <c r="E2027" i="4"/>
  <c r="E2094" i="4"/>
  <c r="E2145" i="4"/>
  <c r="E2189" i="4"/>
  <c r="E2245" i="4"/>
  <c r="E2290" i="4"/>
  <c r="E2337" i="4"/>
  <c r="E2389" i="4"/>
  <c r="E2434" i="4"/>
  <c r="E2489" i="4"/>
  <c r="E2533" i="4"/>
  <c r="E2580" i="4"/>
  <c r="E2628" i="4"/>
  <c r="E2674" i="4"/>
  <c r="E2724" i="4"/>
  <c r="E2773" i="4"/>
  <c r="E2814" i="4"/>
  <c r="E2867" i="4"/>
  <c r="E2913" i="4"/>
  <c r="E2955" i="4"/>
  <c r="E3009" i="4"/>
  <c r="E3049" i="4"/>
  <c r="E3101" i="4"/>
  <c r="E3141" i="4"/>
  <c r="E3182" i="4"/>
  <c r="E3234" i="4"/>
  <c r="E3275" i="4"/>
  <c r="E3327" i="4"/>
  <c r="E3363" i="4"/>
  <c r="E3408" i="4"/>
  <c r="E3457" i="4"/>
  <c r="E3501" i="4"/>
  <c r="E3538" i="4"/>
  <c r="E3590" i="4"/>
  <c r="E3681" i="4"/>
  <c r="E3722" i="4"/>
  <c r="E3764" i="4"/>
  <c r="E3813" i="4"/>
  <c r="E3854" i="4"/>
  <c r="E3903" i="4"/>
  <c r="E3938" i="4"/>
  <c r="E3980" i="4"/>
  <c r="E4028" i="4"/>
  <c r="E4065" i="4"/>
  <c r="E4101" i="4"/>
  <c r="E4143" i="4"/>
  <c r="E4180" i="4"/>
  <c r="E4220" i="4"/>
  <c r="E4255" i="4"/>
  <c r="E4290" i="4"/>
  <c r="E4332" i="4"/>
  <c r="E4364" i="4"/>
  <c r="E4408" i="4"/>
  <c r="E4443" i="4"/>
  <c r="E4475" i="4"/>
  <c r="E4516" i="4"/>
  <c r="E4546" i="4"/>
  <c r="E4581" i="4"/>
  <c r="E4619" i="4"/>
  <c r="E4652" i="4"/>
  <c r="E4693" i="4"/>
  <c r="E4725" i="4"/>
  <c r="E4760" i="4"/>
  <c r="E4798" i="4"/>
  <c r="E4869" i="4"/>
  <c r="E4904" i="4"/>
  <c r="E4934" i="4"/>
  <c r="E4975" i="4"/>
  <c r="E5006" i="4"/>
  <c r="E5037" i="4"/>
  <c r="E5074" i="4"/>
  <c r="E5105" i="4"/>
  <c r="E5139" i="4"/>
  <c r="E5169" i="4"/>
  <c r="E5198" i="4"/>
  <c r="E5234" i="4"/>
  <c r="E5263" i="4"/>
  <c r="E5297" i="4"/>
  <c r="E5327" i="4"/>
  <c r="E5356" i="4"/>
  <c r="E5391" i="4"/>
  <c r="E5420" i="4"/>
  <c r="E5486" i="4"/>
  <c r="E5513" i="4"/>
  <c r="E5549" i="4"/>
  <c r="E5577" i="4"/>
  <c r="E5603" i="4"/>
  <c r="E5637" i="4"/>
  <c r="E5665" i="4"/>
  <c r="E5698" i="4"/>
  <c r="E5753" i="4"/>
  <c r="E5785" i="4"/>
  <c r="E5811" i="4"/>
  <c r="E5837" i="4"/>
  <c r="E5868" i="4"/>
  <c r="E5921" i="4"/>
  <c r="E5947" i="4"/>
  <c r="E187" i="4"/>
  <c r="E384" i="4"/>
  <c r="E570" i="4"/>
  <c r="E762" i="4"/>
  <c r="E924" i="4"/>
  <c r="E1109" i="4"/>
  <c r="E1286" i="4"/>
  <c r="E1466" i="4"/>
  <c r="E1601" i="4"/>
  <c r="E1722" i="4"/>
  <c r="E1851" i="4"/>
  <c r="E1982" i="4"/>
  <c r="E2096" i="4"/>
  <c r="E2193" i="4"/>
  <c r="E2250" i="4"/>
  <c r="E2346" i="4"/>
  <c r="E2491" i="4"/>
  <c r="E2629" i="4"/>
  <c r="E2730" i="4"/>
  <c r="E2815" i="4"/>
  <c r="E168" i="4"/>
  <c r="E633" i="4"/>
  <c r="E914" i="4"/>
  <c r="E1170" i="4"/>
  <c r="E1433" i="4"/>
  <c r="E1577" i="4"/>
  <c r="E1707" i="4"/>
  <c r="E1841" i="4"/>
  <c r="E1955" i="4"/>
  <c r="E2077" i="4"/>
  <c r="E2134" i="4"/>
  <c r="E2181" i="4"/>
  <c r="E2227" i="4"/>
  <c r="E2286" i="4"/>
  <c r="E2327" i="4"/>
  <c r="E2380" i="4"/>
  <c r="E2427" i="4"/>
  <c r="E2472" i="4"/>
  <c r="E2525" i="4"/>
  <c r="E2566" i="4"/>
  <c r="E2613" i="4"/>
  <c r="E2665" i="4"/>
  <c r="E2708" i="4"/>
  <c r="E2763" i="4"/>
  <c r="E2808" i="4"/>
  <c r="E2855" i="4"/>
  <c r="E2905" i="4"/>
  <c r="E2949" i="4"/>
  <c r="E2999" i="4"/>
  <c r="E3043" i="4"/>
  <c r="E3082" i="4"/>
  <c r="E3132" i="4"/>
  <c r="E3177" i="4"/>
  <c r="E3217" i="4"/>
  <c r="E3268" i="4"/>
  <c r="E3308" i="4"/>
  <c r="E3357" i="4"/>
  <c r="E3399" i="4"/>
  <c r="E3442" i="4"/>
  <c r="E3491" i="4"/>
  <c r="E3533" i="4"/>
  <c r="E3584" i="4"/>
  <c r="E3624" i="4"/>
  <c r="E3666" i="4"/>
  <c r="E3715" i="4"/>
  <c r="E3759" i="4"/>
  <c r="E3795" i="4"/>
  <c r="E3847" i="4"/>
  <c r="E3885" i="4"/>
  <c r="E3934" i="4"/>
  <c r="E3975" i="4"/>
  <c r="E4011" i="4"/>
  <c r="E4060" i="4"/>
  <c r="E4095" i="4"/>
  <c r="E4139" i="4"/>
  <c r="E4170" i="4"/>
  <c r="E4208" i="4"/>
  <c r="E4250" i="4"/>
  <c r="E4285" i="4"/>
  <c r="E4317" i="4"/>
  <c r="E4360" i="4"/>
  <c r="E4396" i="4"/>
  <c r="E4436" i="4"/>
  <c r="E4468" i="4"/>
  <c r="E4501" i="4"/>
  <c r="E4541" i="4"/>
  <c r="E4572" i="4"/>
  <c r="E4612" i="4"/>
  <c r="E4647" i="4"/>
  <c r="E4680" i="4"/>
  <c r="E4720" i="4"/>
  <c r="E4751" i="4"/>
  <c r="E4786" i="4"/>
  <c r="E4824" i="4"/>
  <c r="E4859" i="4"/>
  <c r="E4899" i="4"/>
  <c r="E4930" i="4"/>
  <c r="E4965" i="4"/>
  <c r="E5002" i="4"/>
  <c r="E5032" i="4"/>
  <c r="E5069" i="4"/>
  <c r="E5101" i="4"/>
  <c r="E5129" i="4"/>
  <c r="E5165" i="4"/>
  <c r="E5193" i="4"/>
  <c r="E5222" i="4"/>
  <c r="E5257" i="4"/>
  <c r="E5287" i="4"/>
  <c r="E5321" i="4"/>
  <c r="E5350" i="4"/>
  <c r="E5380" i="4"/>
  <c r="E5415" i="4"/>
  <c r="E5445" i="4"/>
  <c r="E5479" i="4"/>
  <c r="E5509" i="4"/>
  <c r="E5537" i="4"/>
  <c r="E5572" i="4"/>
  <c r="E5599" i="4"/>
  <c r="E5626" i="4"/>
  <c r="E5660" i="4"/>
  <c r="E5687" i="4"/>
  <c r="E5721" i="4"/>
  <c r="E5747" i="4"/>
  <c r="E5776" i="4"/>
  <c r="E5806" i="4"/>
  <c r="E5833" i="4"/>
  <c r="E5859" i="4"/>
  <c r="E5889" i="4"/>
  <c r="E5917" i="4"/>
  <c r="E5942" i="4"/>
  <c r="E5968" i="4"/>
  <c r="E5999" i="4"/>
  <c r="E83" i="4"/>
  <c r="E169" i="4"/>
  <c r="E257" i="4"/>
  <c r="E360" i="4"/>
  <c r="E449" i="4"/>
  <c r="E556" i="4"/>
  <c r="E636" i="4"/>
  <c r="E731" i="4"/>
  <c r="E827" i="4"/>
  <c r="E916" i="4"/>
  <c r="E1015" i="4"/>
  <c r="E1171" i="4"/>
  <c r="E1274" i="4"/>
  <c r="E1362" i="4"/>
  <c r="E1438" i="4"/>
  <c r="E1518" i="4"/>
  <c r="E1578" i="4"/>
  <c r="E1653" i="4"/>
  <c r="E1709" i="4"/>
  <c r="E1772" i="4"/>
  <c r="E1842" i="4"/>
  <c r="E1897" i="4"/>
  <c r="E1970" i="4"/>
  <c r="E2023" i="4"/>
  <c r="E2078" i="4"/>
  <c r="E2138" i="4"/>
  <c r="E2183" i="4"/>
  <c r="E2228" i="4"/>
  <c r="E2287" i="4"/>
  <c r="E2333" i="4"/>
  <c r="E2381" i="4"/>
  <c r="E2429" i="4"/>
  <c r="E2473" i="4"/>
  <c r="E2527" i="4"/>
  <c r="E2568" i="4"/>
  <c r="E2624" i="4"/>
  <c r="E2670" i="4"/>
  <c r="E2709" i="4"/>
  <c r="E2764" i="4"/>
  <c r="E2809" i="4"/>
  <c r="E2856" i="4"/>
  <c r="E2906" i="4"/>
  <c r="E2951" i="4"/>
  <c r="E3003" i="4"/>
  <c r="E3045" i="4"/>
  <c r="E3083" i="4"/>
  <c r="E3178" i="4"/>
  <c r="E3227" i="4"/>
  <c r="E3270" i="4"/>
  <c r="E3309" i="4"/>
  <c r="E3359" i="4"/>
  <c r="E3401" i="4"/>
  <c r="E3443" i="4"/>
  <c r="E3493" i="4"/>
  <c r="E3534" i="4"/>
  <c r="E3585" i="4"/>
  <c r="E3667" i="4"/>
  <c r="E3716" i="4"/>
  <c r="E3761" i="4"/>
  <c r="E3848" i="4"/>
  <c r="E3886" i="4"/>
  <c r="E3976" i="4"/>
  <c r="E4061" i="4"/>
  <c r="E4140" i="4"/>
  <c r="E4209" i="4"/>
  <c r="E4286" i="4"/>
  <c r="E4361" i="4"/>
  <c r="E4437" i="4"/>
  <c r="E4469" i="4"/>
  <c r="E4543" i="4"/>
  <c r="E4616" i="4"/>
  <c r="E4681" i="4"/>
  <c r="E4752" i="4"/>
  <c r="E4827" i="4"/>
  <c r="E4900" i="4"/>
  <c r="E4966" i="4"/>
  <c r="E5033" i="4"/>
  <c r="E5102" i="4"/>
  <c r="E5166" i="4"/>
  <c r="E5230" i="4"/>
  <c r="E5288" i="4"/>
  <c r="E5381" i="4"/>
  <c r="E5480" i="4"/>
  <c r="E5539" i="4"/>
  <c r="E5600" i="4"/>
  <c r="E5688" i="4"/>
  <c r="E5749" i="4"/>
  <c r="E5807" i="4"/>
  <c r="E5860" i="4"/>
  <c r="E5918" i="4"/>
  <c r="E5969" i="4"/>
  <c r="E6001" i="4"/>
  <c r="E4861" i="4"/>
  <c r="E4932" i="4"/>
  <c r="E4972" i="4"/>
  <c r="E5004" i="4"/>
  <c r="E5035" i="4"/>
  <c r="E5072" i="4"/>
  <c r="E5103" i="4"/>
  <c r="E5131" i="4"/>
  <c r="E5167" i="4"/>
  <c r="E5195" i="4"/>
  <c r="E5231" i="4"/>
  <c r="E5259" i="4"/>
  <c r="E5289" i="4"/>
  <c r="E5325" i="4"/>
  <c r="E5353" i="4"/>
  <c r="E5389" i="4"/>
  <c r="E5417" i="4"/>
  <c r="E5447" i="4"/>
  <c r="E5481" i="4"/>
  <c r="E5511" i="4"/>
  <c r="E5540" i="4"/>
  <c r="E5601" i="4"/>
  <c r="E5635" i="4"/>
  <c r="E5662" i="4"/>
  <c r="E5689" i="4"/>
  <c r="E5723" i="4"/>
  <c r="E5750" i="4"/>
  <c r="E5809" i="4"/>
  <c r="E5835" i="4"/>
  <c r="E5861" i="4"/>
  <c r="E5919" i="4"/>
  <c r="E5976" i="4"/>
  <c r="E6002" i="4"/>
  <c r="E89" i="4"/>
  <c r="E278" i="4"/>
  <c r="E371" i="4"/>
  <c r="E456" i="4"/>
  <c r="E566" i="4"/>
  <c r="E653" i="4"/>
  <c r="E842" i="4"/>
  <c r="E919" i="4"/>
  <c r="E1022" i="4"/>
  <c r="E1097" i="4"/>
  <c r="E1283" i="4"/>
  <c r="E1368" i="4"/>
  <c r="E1462" i="4"/>
  <c r="E1586" i="4"/>
  <c r="E1658" i="4"/>
  <c r="E1784" i="4"/>
  <c r="E1845" i="4"/>
  <c r="E1904" i="4"/>
  <c r="E2025" i="4"/>
  <c r="E2144" i="4"/>
  <c r="E2244" i="4"/>
  <c r="E2336" i="4"/>
  <c r="E2433" i="4"/>
  <c r="E2531" i="4"/>
  <c r="E2627" i="4"/>
  <c r="E2673" i="4"/>
  <c r="E2771" i="4"/>
  <c r="E2813" i="4"/>
  <c r="E2910" i="4"/>
  <c r="E3008" i="4"/>
  <c r="E3048" i="4"/>
  <c r="E3140" i="4"/>
  <c r="E3181" i="4"/>
  <c r="E3273" i="4"/>
  <c r="E3362" i="4"/>
  <c r="E3456" i="4"/>
  <c r="E3629" i="4"/>
  <c r="E3763" i="4"/>
  <c r="E3853" i="4"/>
  <c r="E3979" i="4"/>
  <c r="E4064" i="4"/>
  <c r="E4142" i="4"/>
  <c r="E4179" i="4"/>
  <c r="E4288" i="4"/>
  <c r="E4363" i="4"/>
  <c r="E4442" i="4"/>
  <c r="E4474" i="4"/>
  <c r="E4545" i="4"/>
  <c r="E4618" i="4"/>
  <c r="E4691" i="4"/>
  <c r="E4754" i="4"/>
  <c r="E4862" i="4"/>
  <c r="E4933" i="4"/>
  <c r="E5005" i="4"/>
  <c r="E5073" i="4"/>
  <c r="E5138" i="4"/>
  <c r="E5197" i="4"/>
  <c r="E5290" i="4"/>
  <c r="E5418" i="4"/>
  <c r="E5482" i="4"/>
  <c r="E5547" i="4"/>
  <c r="E5602" i="4"/>
  <c r="E5663" i="4"/>
  <c r="E5691" i="4"/>
  <c r="E5724" i="4"/>
  <c r="E5783" i="4"/>
  <c r="E5810" i="4"/>
  <c r="E5836" i="4"/>
  <c r="E5894" i="4"/>
  <c r="E5945" i="4"/>
  <c r="E6003" i="4"/>
  <c r="E179" i="4"/>
  <c r="E376" i="4"/>
  <c r="E569" i="4"/>
  <c r="E759" i="4"/>
  <c r="E923" i="4"/>
  <c r="E1098" i="4"/>
  <c r="E3630" i="4"/>
  <c r="E4831" i="4"/>
  <c r="E5450" i="4"/>
  <c r="E5725" i="4"/>
  <c r="E5895" i="4"/>
  <c r="E5978" i="4"/>
  <c r="E93" i="4"/>
  <c r="E287" i="4"/>
  <c r="E489" i="4"/>
  <c r="E660" i="4"/>
  <c r="E845" i="4"/>
  <c r="E1024" i="4"/>
  <c r="E1212" i="4"/>
  <c r="E1379" i="4"/>
  <c r="E1527" i="4"/>
  <c r="E1660" i="4"/>
  <c r="E1789" i="4"/>
  <c r="E1912" i="4"/>
  <c r="E2034" i="4"/>
  <c r="E2147" i="4"/>
  <c r="E2292" i="4"/>
  <c r="E2396" i="4"/>
  <c r="E2435" i="4"/>
  <c r="E2534" i="4"/>
  <c r="E2581" i="4"/>
  <c r="E2675" i="4"/>
  <c r="E2775" i="4"/>
  <c r="E86" i="4"/>
  <c r="E173" i="4"/>
  <c r="E276" i="4"/>
  <c r="E368" i="4"/>
  <c r="E451" i="4"/>
  <c r="E563" i="4"/>
  <c r="E646" i="4"/>
  <c r="E736" i="4"/>
  <c r="E833" i="4"/>
  <c r="E918" i="4"/>
  <c r="E1019" i="4"/>
  <c r="E1095" i="4"/>
  <c r="E1184" i="4"/>
  <c r="E1276" i="4"/>
  <c r="E1366" i="4"/>
  <c r="E1448" i="4"/>
  <c r="E1523" i="4"/>
  <c r="E1579" i="4"/>
  <c r="E1657" i="4"/>
  <c r="E1714" i="4"/>
  <c r="E1773" i="4"/>
  <c r="E1843" i="4"/>
  <c r="E1903" i="4"/>
  <c r="E1974" i="4"/>
  <c r="E2024" i="4"/>
  <c r="E2079" i="4"/>
  <c r="E2143" i="4"/>
  <c r="E2187" i="4"/>
  <c r="E2243" i="4"/>
  <c r="E2288" i="4"/>
  <c r="E2334" i="4"/>
  <c r="E2383" i="4"/>
  <c r="E2430" i="4"/>
  <c r="E2474" i="4"/>
  <c r="E2528" i="4"/>
  <c r="E2569" i="4"/>
  <c r="E2625" i="4"/>
  <c r="E2671" i="4"/>
  <c r="E2715" i="4"/>
  <c r="E2769" i="4"/>
  <c r="E2810" i="4"/>
  <c r="E2865" i="4"/>
  <c r="E2909" i="4"/>
  <c r="E2952" i="4"/>
  <c r="E3006" i="4"/>
  <c r="E3046" i="4"/>
  <c r="E3084" i="4"/>
  <c r="E3137" i="4"/>
  <c r="E3179" i="4"/>
  <c r="E3228" i="4"/>
  <c r="E3272" i="4"/>
  <c r="E3311" i="4"/>
  <c r="E3360" i="4"/>
  <c r="E3402" i="4"/>
  <c r="E3452" i="4"/>
  <c r="E3496" i="4"/>
  <c r="E3535" i="4"/>
  <c r="E3586" i="4"/>
  <c r="E3628" i="4"/>
  <c r="E3671" i="4"/>
  <c r="E3717" i="4"/>
  <c r="E3762" i="4"/>
  <c r="E3811" i="4"/>
  <c r="E3849" i="4"/>
  <c r="E3891" i="4"/>
  <c r="E3936" i="4"/>
  <c r="E3977" i="4"/>
  <c r="E4024" i="4"/>
  <c r="E4063" i="4"/>
  <c r="E4097" i="4"/>
  <c r="E4141" i="4"/>
  <c r="E4178" i="4"/>
  <c r="E4210" i="4"/>
  <c r="E4253" i="4"/>
  <c r="E4287" i="4"/>
  <c r="E4330" i="4"/>
  <c r="E4362" i="4"/>
  <c r="E4399" i="4"/>
  <c r="E4441" i="4"/>
  <c r="E4471" i="4"/>
  <c r="E4511" i="4"/>
  <c r="E4544" i="4"/>
  <c r="E4579" i="4"/>
  <c r="E4617" i="4"/>
  <c r="E4649" i="4"/>
  <c r="E4682" i="4"/>
  <c r="E4723" i="4"/>
  <c r="E4753" i="4"/>
  <c r="E4793" i="4"/>
  <c r="E4828" i="4"/>
  <c r="E24" i="4"/>
  <c r="E105" i="4"/>
  <c r="E216" i="4"/>
  <c r="E304" i="4"/>
  <c r="E390" i="4"/>
  <c r="E497" i="4"/>
  <c r="E577" i="4"/>
  <c r="E687" i="4"/>
  <c r="E771" i="4"/>
  <c r="E854" i="4"/>
  <c r="E961" i="4"/>
  <c r="E1040" i="4"/>
  <c r="E1115" i="4"/>
  <c r="E1220" i="4"/>
  <c r="E1301" i="4"/>
  <c r="E1393" i="4"/>
  <c r="E1473" i="4"/>
  <c r="E1538" i="4"/>
  <c r="E1610" i="4"/>
  <c r="E1664" i="4"/>
  <c r="E1740" i="4"/>
  <c r="E1804" i="4"/>
  <c r="E1861" i="4"/>
  <c r="E1931" i="4"/>
  <c r="E1986" i="4"/>
  <c r="E2043" i="4"/>
  <c r="E2099" i="4"/>
  <c r="E2150" i="4"/>
  <c r="E2210" i="4"/>
  <c r="E2256" i="4"/>
  <c r="E2300" i="4"/>
  <c r="E2352" i="4"/>
  <c r="E2399" i="4"/>
  <c r="E2451" i="4"/>
  <c r="E2496" i="4"/>
  <c r="E2538" i="4"/>
  <c r="E2592" i="4"/>
  <c r="E2638" i="4"/>
  <c r="E2679" i="4"/>
  <c r="E2737" i="4"/>
  <c r="E2778" i="4"/>
  <c r="E2834" i="4"/>
  <c r="E2874" i="4"/>
  <c r="E2922" i="4"/>
  <c r="E2974" i="4"/>
  <c r="E3016" i="4"/>
  <c r="E3067" i="4"/>
  <c r="E3105" i="4"/>
  <c r="E3150" i="4"/>
  <c r="E3198" i="4"/>
  <c r="E3242" i="4"/>
  <c r="E3280" i="4"/>
  <c r="E3332" i="4"/>
  <c r="E3373" i="4"/>
  <c r="E3424" i="4"/>
  <c r="E3465" i="4"/>
  <c r="E3506" i="4"/>
  <c r="E3557" i="4"/>
  <c r="E3595" i="4"/>
  <c r="E3646" i="4"/>
  <c r="E3687" i="4"/>
  <c r="E3731" i="4"/>
  <c r="E3783" i="4"/>
  <c r="E3821" i="4"/>
  <c r="E3861" i="4"/>
  <c r="E3908" i="4"/>
  <c r="E3950" i="4"/>
  <c r="E3992" i="4"/>
  <c r="E4034" i="4"/>
  <c r="E4072" i="4"/>
  <c r="E4115" i="4"/>
  <c r="E4147" i="4"/>
  <c r="E4191" i="4"/>
  <c r="E4228" i="4"/>
  <c r="E4259" i="4"/>
  <c r="E4303" i="4"/>
  <c r="E4337" i="4"/>
  <c r="E4374" i="4"/>
  <c r="E4414" i="4"/>
  <c r="E4447" i="4"/>
  <c r="E4487" i="4"/>
  <c r="E4520" i="4"/>
  <c r="E4555" i="4"/>
  <c r="E4591" i="4"/>
  <c r="E4626" i="4"/>
  <c r="E4664" i="4"/>
  <c r="E4699" i="4"/>
  <c r="E4730" i="4"/>
  <c r="E4770" i="4"/>
  <c r="E4805" i="4"/>
  <c r="E4835" i="4"/>
  <c r="E4876" i="4"/>
  <c r="E4909" i="4"/>
  <c r="E4949" i="4"/>
  <c r="E4982" i="4"/>
  <c r="E5012" i="4"/>
  <c r="E5049" i="4"/>
  <c r="E5081" i="4"/>
  <c r="E5115" i="4"/>
  <c r="E5146" i="4"/>
  <c r="E5174" i="4"/>
  <c r="E5210" i="4"/>
  <c r="E5238" i="4"/>
  <c r="E5267" i="4"/>
  <c r="E5303" i="4"/>
  <c r="E5331" i="4"/>
  <c r="E5367" i="4"/>
  <c r="E5396" i="4"/>
  <c r="E5426" i="4"/>
  <c r="E5459" i="4"/>
  <c r="E5490" i="4"/>
  <c r="E5524" i="4"/>
  <c r="E5554" i="4"/>
  <c r="E5581" i="4"/>
  <c r="E5615" i="4"/>
  <c r="E5642" i="4"/>
  <c r="E5669" i="4"/>
  <c r="E5703" i="4"/>
  <c r="E5729" i="4"/>
  <c r="E5763" i="4"/>
  <c r="E5789" i="4"/>
  <c r="E5816" i="4"/>
  <c r="E5847" i="4"/>
  <c r="E5873" i="4"/>
  <c r="E5900" i="4"/>
  <c r="E5925" i="4"/>
  <c r="E5957" i="4"/>
  <c r="E5983" i="4"/>
  <c r="E25" i="4"/>
  <c r="E111" i="4"/>
  <c r="E217" i="4"/>
  <c r="E306" i="4"/>
  <c r="E392" i="4"/>
  <c r="E500" i="4"/>
  <c r="E581" i="4"/>
  <c r="E689" i="4"/>
  <c r="E772" i="4"/>
  <c r="E862" i="4"/>
  <c r="E962" i="4"/>
  <c r="E1042" i="4"/>
  <c r="E1137" i="4"/>
  <c r="E1221" i="4"/>
  <c r="E1303" i="4"/>
  <c r="E1398" i="4"/>
  <c r="E1475" i="4"/>
  <c r="E1539" i="4"/>
  <c r="E1613" i="4"/>
  <c r="E1670" i="4"/>
  <c r="E1742" i="4"/>
  <c r="E1806" i="4"/>
  <c r="E1862" i="4"/>
  <c r="E1932" i="4"/>
  <c r="E1987" i="4"/>
  <c r="E2053" i="4"/>
  <c r="E2107" i="4"/>
  <c r="E2153" i="4"/>
  <c r="E2213" i="4"/>
  <c r="E2260" i="4"/>
  <c r="E2301" i="4"/>
  <c r="E2353" i="4"/>
  <c r="E2400" i="4"/>
  <c r="E2455" i="4"/>
  <c r="E2497" i="4"/>
  <c r="E2540" i="4"/>
  <c r="E2593" i="4"/>
  <c r="E2641" i="4"/>
  <c r="E2693" i="4"/>
  <c r="E2738" i="4"/>
  <c r="E2781" i="4"/>
  <c r="E2835" i="4"/>
  <c r="E2879" i="4"/>
  <c r="E2923" i="4"/>
  <c r="E2976" i="4"/>
  <c r="E3017" i="4"/>
  <c r="E3069" i="4"/>
  <c r="E3106" i="4"/>
  <c r="E3151" i="4"/>
  <c r="E3199" i="4"/>
  <c r="E3243" i="4"/>
  <c r="E3295" i="4"/>
  <c r="E3333" i="4"/>
  <c r="E3374" i="4"/>
  <c r="E3425" i="4"/>
  <c r="E3466" i="4"/>
  <c r="E3507" i="4"/>
  <c r="E3558" i="4"/>
  <c r="E3600" i="4"/>
  <c r="E3651" i="4"/>
  <c r="E3690" i="4"/>
  <c r="E3734" i="4"/>
  <c r="E3785" i="4"/>
  <c r="E3823" i="4"/>
  <c r="E3871" i="4"/>
  <c r="E3910" i="4"/>
  <c r="E3951" i="4"/>
  <c r="E3993" i="4"/>
  <c r="E4035" i="4"/>
  <c r="E4074" i="4"/>
  <c r="E4116" i="4"/>
  <c r="E4151" i="4"/>
  <c r="E4192" i="4"/>
  <c r="E4229" i="4"/>
  <c r="E4263" i="4"/>
  <c r="E4306" i="4"/>
  <c r="E4338" i="4"/>
  <c r="E4381" i="4"/>
  <c r="E4418" i="4"/>
  <c r="E4448" i="4"/>
  <c r="E4489" i="4"/>
  <c r="E4521" i="4"/>
  <c r="E4556" i="4"/>
  <c r="E4592" i="4"/>
  <c r="E4627" i="4"/>
  <c r="E4667" i="4"/>
  <c r="E4700" i="4"/>
  <c r="E4731" i="4"/>
  <c r="E4771" i="4"/>
  <c r="E4806" i="4"/>
  <c r="E4844" i="4"/>
  <c r="E4879" i="4"/>
  <c r="E4910" i="4"/>
  <c r="E4950" i="4"/>
  <c r="E4983" i="4"/>
  <c r="E5013" i="4"/>
  <c r="E5050" i="4"/>
  <c r="E5083" i="4"/>
  <c r="E5116" i="4"/>
  <c r="E5147" i="4"/>
  <c r="E5175" i="4"/>
  <c r="E5211" i="4"/>
  <c r="E5239" i="4"/>
  <c r="E5275" i="4"/>
  <c r="E5305" i="4"/>
  <c r="E5332" i="4"/>
  <c r="E5368" i="4"/>
  <c r="E5397" i="4"/>
  <c r="E5427" i="4"/>
  <c r="E5461" i="4"/>
  <c r="E5491" i="4"/>
  <c r="E5526" i="4"/>
  <c r="E5555" i="4"/>
  <c r="E5582" i="4"/>
  <c r="E5616" i="4"/>
  <c r="E5643" i="4"/>
  <c r="E5677" i="4"/>
  <c r="E5704" i="4"/>
  <c r="E5732" i="4"/>
  <c r="E5764" i="4"/>
  <c r="E5791" i="4"/>
  <c r="E5817" i="4"/>
  <c r="E5848" i="4"/>
  <c r="E5875" i="4"/>
  <c r="E5901" i="4"/>
  <c r="E5926" i="4"/>
  <c r="E5958" i="4"/>
  <c r="E5984" i="4"/>
  <c r="E5965" i="4"/>
  <c r="E5922" i="4"/>
  <c r="E5871" i="4"/>
  <c r="E5819" i="4"/>
  <c r="E5769" i="4"/>
  <c r="E5711" i="4"/>
  <c r="E5666" i="4"/>
  <c r="E5614" i="4"/>
  <c r="E5558" i="4"/>
  <c r="E5501" i="4"/>
  <c r="E5439" i="4"/>
  <c r="E5392" i="4"/>
  <c r="E5330" i="4"/>
  <c r="E5277" i="4"/>
  <c r="E5216" i="4"/>
  <c r="E5153" i="4"/>
  <c r="E5107" i="4"/>
  <c r="E5048" i="4"/>
  <c r="E4986" i="4"/>
  <c r="E4924" i="4"/>
  <c r="E4853" i="4"/>
  <c r="E4799" i="4"/>
  <c r="E4729" i="4"/>
  <c r="E4670" i="4"/>
  <c r="E4601" i="4"/>
  <c r="E4538" i="4"/>
  <c r="E4477" i="4"/>
  <c r="E4413" i="4"/>
  <c r="E4341" i="4"/>
  <c r="E4276" i="4"/>
  <c r="E4203" i="4"/>
  <c r="E4144" i="4"/>
  <c r="E4071" i="4"/>
  <c r="E4003" i="4"/>
  <c r="E3917" i="4"/>
  <c r="E3843" i="4"/>
  <c r="E3766" i="4"/>
  <c r="E3685" i="4"/>
  <c r="E3602" i="4"/>
  <c r="E3525" i="4"/>
  <c r="E3437" i="4"/>
  <c r="E3366" i="4"/>
  <c r="E3279" i="4"/>
  <c r="E3205" i="4"/>
  <c r="E3116" i="4"/>
  <c r="E3038" i="4"/>
  <c r="E2969" i="4"/>
  <c r="E2873" i="4"/>
  <c r="E2782" i="4"/>
  <c r="E2694" i="4"/>
  <c r="E2594" i="4"/>
  <c r="E2499" i="4"/>
  <c r="E2401" i="4"/>
  <c r="E2313" i="4"/>
  <c r="E2214" i="4"/>
  <c r="E2108" i="4"/>
  <c r="E1990" i="4"/>
  <c r="E1863" i="4"/>
  <c r="E1743" i="4"/>
  <c r="E1615" i="4"/>
  <c r="E1476" i="4"/>
  <c r="E1311" i="4"/>
  <c r="E1140" i="4"/>
  <c r="E968" i="4"/>
  <c r="E785" i="4"/>
  <c r="E583" i="4"/>
  <c r="E413" i="4"/>
  <c r="E221" i="4"/>
  <c r="E26" i="4"/>
  <c r="E5956" i="4"/>
  <c r="E5903" i="4"/>
  <c r="E5853" i="4"/>
  <c r="E5798" i="4"/>
  <c r="E5755" i="4"/>
  <c r="E5702" i="4"/>
  <c r="E5645" i="4"/>
  <c r="E5594" i="4"/>
  <c r="E5534" i="4"/>
  <c r="E5487" i="4"/>
  <c r="E5425" i="4"/>
  <c r="E5371" i="4"/>
  <c r="E5309" i="4"/>
  <c r="E5254" i="4"/>
  <c r="E5199" i="4"/>
  <c r="E5145" i="4"/>
  <c r="E5085" i="4"/>
  <c r="E5025" i="4"/>
  <c r="E4957" i="4"/>
  <c r="E4905" i="4"/>
  <c r="E4834" i="4"/>
  <c r="E4773" i="4"/>
  <c r="E4705" i="4"/>
  <c r="E4642" i="4"/>
  <c r="E4588" i="4"/>
  <c r="E4519" i="4"/>
  <c r="E4450" i="4"/>
  <c r="E4386" i="4"/>
  <c r="E4313" i="4"/>
  <c r="E4256" i="4"/>
  <c r="E4183" i="4"/>
  <c r="E4120" i="4"/>
  <c r="E4041" i="4"/>
  <c r="E3965" i="4"/>
  <c r="E3904" i="4"/>
  <c r="E3820" i="4"/>
  <c r="E3743" i="4"/>
  <c r="E3656" i="4"/>
  <c r="E3567" i="4"/>
  <c r="E3502" i="4"/>
  <c r="E3423" i="4"/>
  <c r="E3335" i="4"/>
  <c r="E3249" i="4"/>
  <c r="E3170" i="4"/>
  <c r="E3102" i="4"/>
  <c r="E3014" i="4"/>
  <c r="E2935" i="4"/>
  <c r="E2840" i="4"/>
  <c r="E2744" i="4"/>
  <c r="E2648" i="4"/>
  <c r="E2560" i="4"/>
  <c r="E2459" i="4"/>
  <c r="E2365" i="4"/>
  <c r="E2264" i="4"/>
  <c r="E2173" i="4"/>
  <c r="E2060" i="4"/>
  <c r="E1945" i="4"/>
  <c r="E1812" i="4"/>
  <c r="E1695" i="4"/>
  <c r="E1562" i="4"/>
  <c r="E1421" i="4"/>
  <c r="E1240" i="4"/>
  <c r="E1050" i="4"/>
  <c r="E885" i="4"/>
  <c r="E708" i="4"/>
  <c r="E510" i="4"/>
  <c r="E321" i="4"/>
  <c r="E142" i="4"/>
  <c r="E5143" i="4"/>
  <c r="E5078" i="4"/>
  <c r="E5023" i="4"/>
  <c r="E4954" i="4"/>
  <c r="E4886" i="4"/>
  <c r="E4832" i="4"/>
  <c r="E4769" i="4"/>
  <c r="E4702" i="4"/>
  <c r="E4640" i="4"/>
  <c r="E4569" i="4"/>
  <c r="E4517" i="4"/>
  <c r="E4446" i="4"/>
  <c r="E4383" i="4"/>
  <c r="E4311" i="4"/>
  <c r="E4236" i="4"/>
  <c r="E4181" i="4"/>
  <c r="E4114" i="4"/>
  <c r="E4039" i="4"/>
  <c r="E3963" i="4"/>
  <c r="E3882" i="4"/>
  <c r="E3817" i="4"/>
  <c r="E3730" i="4"/>
  <c r="E3654" i="4"/>
  <c r="E3564" i="4"/>
  <c r="E3485" i="4"/>
  <c r="E3409" i="4"/>
  <c r="E3331" i="4"/>
  <c r="E3246" i="4"/>
  <c r="E3167" i="4"/>
  <c r="E3078" i="4"/>
  <c r="E3012" i="4"/>
  <c r="E2921" i="4"/>
  <c r="E2837" i="4"/>
  <c r="E2742" i="4"/>
  <c r="E2646" i="4"/>
  <c r="E2557" i="4"/>
  <c r="E2457" i="4"/>
  <c r="E2357" i="4"/>
  <c r="E2262" i="4"/>
  <c r="E2155" i="4"/>
  <c r="E2055" i="4"/>
  <c r="E1941" i="4"/>
  <c r="E1809" i="4"/>
  <c r="E1680" i="4"/>
  <c r="E1558" i="4"/>
  <c r="E1418" i="4"/>
  <c r="E1225" i="4"/>
  <c r="E1044" i="4"/>
  <c r="E882" i="4"/>
  <c r="E701" i="4"/>
  <c r="E503" i="4"/>
  <c r="E311" i="4"/>
  <c r="E123" i="4"/>
  <c r="E5990" i="4"/>
  <c r="E5940" i="4"/>
  <c r="E5897" i="4"/>
  <c r="E5849" i="4"/>
  <c r="E5795" i="4"/>
  <c r="E5743" i="4"/>
  <c r="E5685" i="4"/>
  <c r="E5639" i="4"/>
  <c r="E5583" i="4"/>
  <c r="E5530" i="4"/>
  <c r="E5469" i="4"/>
  <c r="E5413" i="4"/>
  <c r="E5359" i="4"/>
  <c r="E5306" i="4"/>
  <c r="E5243" i="4"/>
  <c r="E5188" i="4"/>
  <c r="E5127" i="4"/>
  <c r="E5077" i="4"/>
  <c r="E5022" i="4"/>
  <c r="E4953" i="4"/>
  <c r="E4885" i="4"/>
  <c r="E4822" i="4"/>
  <c r="E4768" i="4"/>
  <c r="E4701" i="4"/>
  <c r="E4630" i="4"/>
  <c r="E4568" i="4"/>
  <c r="E4499" i="4"/>
  <c r="E4445" i="4"/>
  <c r="E4382" i="4"/>
  <c r="E4310" i="4"/>
  <c r="E4235" i="4"/>
  <c r="E4167" i="4"/>
  <c r="E4113" i="4"/>
  <c r="E4036" i="4"/>
  <c r="E3962" i="4"/>
  <c r="E3879" i="4"/>
  <c r="E3793" i="4"/>
  <c r="E3729" i="4"/>
  <c r="E3653" i="4"/>
  <c r="E3563" i="4"/>
  <c r="E3477" i="4"/>
  <c r="E3397" i="4"/>
  <c r="E3330" i="4"/>
  <c r="E3245" i="4"/>
  <c r="E3165" i="4"/>
  <c r="E3077" i="4"/>
  <c r="E2990" i="4"/>
  <c r="E2919" i="4"/>
  <c r="E2836" i="4"/>
  <c r="E2739" i="4"/>
  <c r="E2642" i="4"/>
  <c r="E2541" i="4"/>
  <c r="E2456" i="4"/>
  <c r="E2355" i="4"/>
  <c r="E2261" i="4"/>
  <c r="E2154" i="4"/>
  <c r="E2054" i="4"/>
  <c r="E1934" i="4"/>
  <c r="E1808" i="4"/>
  <c r="E1679" i="4"/>
  <c r="E1557" i="4"/>
  <c r="E1412" i="4"/>
  <c r="E1223" i="4"/>
  <c r="E1043" i="4"/>
  <c r="E863" i="4"/>
  <c r="E691" i="4"/>
  <c r="E501" i="4"/>
  <c r="E309" i="4"/>
  <c r="E122" i="4"/>
  <c r="G3" i="4"/>
  <c r="L4" i="4" l="1"/>
  <c r="F4342" i="4" s="1"/>
  <c r="I4342" i="4" s="1"/>
  <c r="N4" i="4"/>
  <c r="M4" i="4"/>
  <c r="F2" i="4" s="1"/>
  <c r="I2" i="4" s="1"/>
  <c r="F4136" i="4"/>
  <c r="I4136" i="4" s="1"/>
  <c r="F1355" i="4"/>
  <c r="I1355" i="4" s="1"/>
  <c r="F270" i="4"/>
  <c r="I270" i="4" s="1"/>
  <c r="F926" i="4"/>
  <c r="I926" i="4" s="1"/>
  <c r="F5424" i="4"/>
  <c r="I5424" i="4" s="1"/>
  <c r="F5719" i="4"/>
  <c r="I5719" i="4" s="1"/>
  <c r="F1709" i="4"/>
  <c r="I1709" i="4" s="1"/>
  <c r="F1466" i="4"/>
  <c r="I1466" i="4" s="1"/>
  <c r="F3919" i="4"/>
  <c r="I3919" i="4" s="1"/>
  <c r="F1956" i="4"/>
  <c r="I1956" i="4" s="1"/>
  <c r="F4181" i="4"/>
  <c r="I4181" i="4" s="1"/>
  <c r="F2105" i="4"/>
  <c r="I2105" i="4" s="1"/>
  <c r="F941" i="4"/>
  <c r="I941" i="4" s="1"/>
  <c r="F482" i="4"/>
  <c r="I482" i="4" s="1"/>
  <c r="F1125" i="4"/>
  <c r="I1125" i="4" s="1"/>
  <c r="F5912" i="4"/>
  <c r="I5912" i="4" s="1"/>
  <c r="F2504" i="4"/>
  <c r="I2504" i="4" s="1"/>
  <c r="F2070" i="4"/>
  <c r="I2070" i="4" s="1"/>
  <c r="F1671" i="4"/>
  <c r="I1671" i="4" s="1"/>
  <c r="F3678" i="4"/>
  <c r="I3678" i="4" s="1"/>
  <c r="F2615" i="4"/>
  <c r="I2615" i="4" s="1"/>
  <c r="F1997" i="4"/>
  <c r="I1997" i="4" s="1"/>
  <c r="F4617" i="4"/>
  <c r="I4617" i="4" s="1"/>
  <c r="F3992" i="4"/>
  <c r="I3992" i="4" s="1"/>
  <c r="F3841" i="4"/>
  <c r="I3841" i="4" s="1"/>
  <c r="F3297" i="4"/>
  <c r="I3297" i="4" s="1"/>
  <c r="F1162" i="4"/>
  <c r="I1162" i="4" s="1"/>
  <c r="F5025" i="4"/>
  <c r="I5025" i="4" s="1"/>
  <c r="F1570" i="4"/>
  <c r="I1570" i="4" s="1"/>
  <c r="F550" i="4"/>
  <c r="I550" i="4" s="1"/>
  <c r="F509" i="4"/>
  <c r="I509" i="4" s="1"/>
  <c r="F318" i="4"/>
  <c r="I318" i="4" s="1"/>
  <c r="F4278" i="4"/>
  <c r="I4278" i="4" s="1"/>
  <c r="F2612" i="4"/>
  <c r="I2612" i="4" s="1"/>
  <c r="F2242" i="4"/>
  <c r="I2242" i="4" s="1"/>
  <c r="F5955" i="4"/>
  <c r="I5955" i="4" s="1"/>
  <c r="F5820" i="4"/>
  <c r="I5820" i="4" s="1"/>
  <c r="F2610" i="4"/>
  <c r="I2610" i="4" s="1"/>
  <c r="F4634" i="4"/>
  <c r="I4634" i="4" s="1"/>
  <c r="F1714" i="4"/>
  <c r="I1714" i="4" s="1"/>
  <c r="F3520" i="4"/>
  <c r="I3520" i="4" s="1"/>
  <c r="F5009" i="4"/>
  <c r="I5009" i="4" s="1"/>
  <c r="F1951" i="4"/>
  <c r="I1951" i="4" s="1"/>
  <c r="F3703" i="4"/>
  <c r="I3703" i="4" s="1"/>
  <c r="F4826" i="4"/>
  <c r="I4826" i="4" s="1"/>
  <c r="F2505" i="4"/>
  <c r="I2505" i="4" s="1"/>
  <c r="F5100" i="4"/>
  <c r="I5100" i="4" s="1"/>
  <c r="F3393" i="4"/>
  <c r="I3393" i="4" s="1"/>
  <c r="F4886" i="4"/>
  <c r="I4886" i="4" s="1"/>
  <c r="F466" i="4"/>
  <c r="I466" i="4" s="1"/>
  <c r="F5014" i="4"/>
  <c r="I5014" i="4" s="1"/>
  <c r="F3929" i="4"/>
  <c r="I3929" i="4" s="1"/>
  <c r="F2213" i="4"/>
  <c r="I2213" i="4" s="1"/>
  <c r="F3326" i="4"/>
  <c r="I3326" i="4" s="1"/>
  <c r="F4094" i="4"/>
  <c r="I4094" i="4" s="1"/>
  <c r="F202" i="4"/>
  <c r="I202" i="4" s="1"/>
  <c r="F4225" i="4"/>
  <c r="I4225" i="4" s="1"/>
  <c r="F579" i="4"/>
  <c r="I579" i="4" s="1"/>
  <c r="F3711" i="4"/>
  <c r="I3711" i="4" s="1"/>
  <c r="F4249" i="4"/>
  <c r="I4249" i="4" s="1"/>
  <c r="F5526" i="4"/>
  <c r="I5526" i="4" s="1"/>
  <c r="F321" i="4"/>
  <c r="I321" i="4" s="1"/>
  <c r="F256" i="4"/>
  <c r="I256" i="4" s="1"/>
  <c r="F1210" i="4"/>
  <c r="I1210" i="4" s="1"/>
  <c r="F1906" i="4"/>
  <c r="I1906" i="4" s="1"/>
  <c r="F339" i="4"/>
  <c r="I339" i="4" s="1"/>
  <c r="F1199" i="4"/>
  <c r="I1199" i="4" s="1"/>
  <c r="F1955" i="4"/>
  <c r="I1955" i="4" s="1"/>
  <c r="F5087" i="4"/>
  <c r="I5087" i="4" s="1"/>
  <c r="F4012" i="4"/>
  <c r="I4012" i="4" s="1"/>
  <c r="F4637" i="4"/>
  <c r="I4637" i="4" s="1"/>
  <c r="F101" i="4"/>
  <c r="I101" i="4" s="1"/>
  <c r="F592" i="4"/>
  <c r="I592" i="4" s="1"/>
  <c r="F5033" i="4"/>
  <c r="I5033" i="4" s="1"/>
  <c r="F5105" i="4"/>
  <c r="I5105" i="4" s="1"/>
  <c r="F5321" i="4"/>
  <c r="I5321" i="4" s="1"/>
  <c r="F3115" i="4"/>
  <c r="I3115" i="4" s="1"/>
  <c r="F3233" i="4"/>
  <c r="I3233" i="4" s="1"/>
  <c r="F394" i="4"/>
  <c r="I394" i="4" s="1"/>
  <c r="F1723" i="4"/>
  <c r="I1723" i="4" s="1"/>
  <c r="F2119" i="4"/>
  <c r="I2119" i="4" s="1"/>
  <c r="F569" i="4"/>
  <c r="I569" i="4" s="1"/>
  <c r="F1615" i="4"/>
  <c r="I1615" i="4" s="1"/>
  <c r="F2410" i="4"/>
  <c r="I2410" i="4" s="1"/>
  <c r="F4106" i="4"/>
  <c r="I4106" i="4" s="1"/>
  <c r="F2107" i="4"/>
  <c r="I2107" i="4" s="1"/>
  <c r="F1651" i="4"/>
  <c r="I1651" i="4" s="1"/>
  <c r="F2585" i="4"/>
  <c r="I2585" i="4" s="1"/>
  <c r="F3742" i="4"/>
  <c r="I3742" i="4" s="1"/>
  <c r="F147" i="4"/>
  <c r="I147" i="4" s="1"/>
  <c r="F2281" i="4"/>
  <c r="I2281" i="4" s="1"/>
  <c r="F3541" i="4"/>
  <c r="I3541" i="4" s="1"/>
  <c r="F670" i="4"/>
  <c r="I670" i="4" s="1"/>
  <c r="F1813" i="4"/>
  <c r="I1813" i="4" s="1"/>
  <c r="F3215" i="4"/>
  <c r="I3215" i="4" s="1"/>
  <c r="F885" i="4"/>
  <c r="I885" i="4" s="1"/>
  <c r="F2224" i="4"/>
  <c r="I2224" i="4" s="1"/>
  <c r="F4930" i="4"/>
  <c r="I4930" i="4" s="1"/>
  <c r="F461" i="4"/>
  <c r="I461" i="4" s="1"/>
  <c r="F2029" i="4"/>
  <c r="I2029" i="4" s="1"/>
  <c r="F5470" i="4"/>
  <c r="I5470" i="4" s="1"/>
  <c r="F5933" i="4"/>
  <c r="I5933" i="4" s="1"/>
  <c r="F1910" i="4"/>
  <c r="I1910" i="4" s="1"/>
  <c r="F3062" i="4"/>
  <c r="I3062" i="4" s="1"/>
  <c r="F4691" i="4"/>
  <c r="I4691" i="4" s="1"/>
  <c r="F5276" i="4"/>
  <c r="I5276" i="4" s="1"/>
  <c r="F3143" i="4"/>
  <c r="I3143" i="4" s="1"/>
  <c r="F1291" i="4"/>
  <c r="I1291" i="4" s="1"/>
  <c r="F2055" i="4"/>
  <c r="I2055" i="4" s="1"/>
  <c r="F3466" i="4"/>
  <c r="I3466" i="4" s="1"/>
  <c r="F635" i="4"/>
  <c r="I635" i="4" s="1"/>
  <c r="F923" i="4"/>
  <c r="I923" i="4" s="1"/>
  <c r="F1726" i="4"/>
  <c r="I1726" i="4" s="1"/>
  <c r="F3760" i="4"/>
  <c r="I3760" i="4" s="1"/>
  <c r="F4426" i="4"/>
  <c r="I4426" i="4" s="1"/>
  <c r="F4917" i="4"/>
  <c r="I4917" i="4" s="1"/>
  <c r="F947" i="4"/>
  <c r="I947" i="4" s="1"/>
  <c r="F3052" i="4"/>
  <c r="I3052" i="4" s="1"/>
  <c r="F3352" i="4"/>
  <c r="I3352" i="4" s="1"/>
  <c r="F3628" i="4"/>
  <c r="I3628" i="4" s="1"/>
  <c r="F4070" i="4"/>
  <c r="I4070" i="4" s="1"/>
  <c r="F5189" i="4"/>
  <c r="I5189" i="4" s="1"/>
  <c r="F5806" i="4"/>
  <c r="I5806" i="4" s="1"/>
  <c r="F971" i="4"/>
  <c r="I971" i="4" s="1"/>
  <c r="F1830" i="4"/>
  <c r="I1830" i="4" s="1"/>
  <c r="F2573" i="4"/>
  <c r="I2573" i="4" s="1"/>
  <c r="F5333" i="4"/>
  <c r="I5333" i="4" s="1"/>
  <c r="F440" i="4"/>
  <c r="I440" i="4" s="1"/>
  <c r="F2991" i="4"/>
  <c r="I2991" i="4" s="1"/>
  <c r="F3184" i="4"/>
  <c r="I3184" i="4" s="1"/>
  <c r="F3551" i="4"/>
  <c r="I3551" i="4" s="1"/>
  <c r="F3890" i="4"/>
  <c r="I3890" i="4" s="1"/>
  <c r="F4576" i="4"/>
  <c r="I4576" i="4" s="1"/>
  <c r="F5536" i="4"/>
  <c r="I5536" i="4" s="1"/>
  <c r="F64" i="4"/>
  <c r="I64" i="4" s="1"/>
  <c r="F1711" i="4"/>
  <c r="I1711" i="4" s="1"/>
  <c r="F3730" i="4"/>
  <c r="I3730" i="4" s="1"/>
  <c r="F5477" i="4"/>
  <c r="I5477" i="4" s="1"/>
  <c r="F689" i="4"/>
  <c r="I689" i="4" s="1"/>
  <c r="F1371" i="4"/>
  <c r="I1371" i="4" s="1"/>
  <c r="F1744" i="4"/>
  <c r="I1744" i="4" s="1"/>
  <c r="F3836" i="4"/>
  <c r="I3836" i="4" s="1"/>
  <c r="F5222" i="4"/>
  <c r="I5222" i="4" s="1"/>
  <c r="F5880" i="4"/>
  <c r="I5880" i="4" s="1"/>
  <c r="F1510" i="4"/>
  <c r="I1510" i="4" s="1"/>
  <c r="F3027" i="4"/>
  <c r="I3027" i="4" s="1"/>
  <c r="F3413" i="4"/>
  <c r="I3413" i="4" s="1"/>
  <c r="F3925" i="4"/>
  <c r="I3925" i="4" s="1"/>
  <c r="F4610" i="4"/>
  <c r="I4610" i="4" s="1"/>
  <c r="F1227" i="4"/>
  <c r="I1227" i="4" s="1"/>
  <c r="F1511" i="4"/>
  <c r="I1511" i="4" s="1"/>
  <c r="F2307" i="4"/>
  <c r="I2307" i="4" s="1"/>
  <c r="F3029" i="4"/>
  <c r="I3029" i="4" s="1"/>
  <c r="F4007" i="4"/>
  <c r="I4007" i="4" s="1"/>
  <c r="F4466" i="4"/>
  <c r="I4466" i="4" s="1"/>
  <c r="F5950" i="4"/>
  <c r="I5950" i="4" s="1"/>
  <c r="F1996" i="4"/>
  <c r="I1996" i="4" s="1"/>
  <c r="F3241" i="4"/>
  <c r="I3241" i="4" s="1"/>
  <c r="F3424" i="4"/>
  <c r="I3424" i="4" s="1"/>
  <c r="F4468" i="4"/>
  <c r="I4468" i="4" s="1"/>
  <c r="F4955" i="4"/>
  <c r="I4955" i="4" s="1"/>
  <c r="F5308" i="4"/>
  <c r="I5308" i="4" s="1"/>
  <c r="F5957" i="4"/>
  <c r="I5957" i="4" s="1"/>
  <c r="F532" i="4"/>
  <c r="I532" i="4" s="1"/>
  <c r="F2944" i="4"/>
  <c r="I2944" i="4" s="1"/>
  <c r="F4322" i="4"/>
  <c r="I4322" i="4" s="1"/>
  <c r="F4540" i="4"/>
  <c r="I4540" i="4" s="1"/>
  <c r="F4619" i="4"/>
  <c r="I4619" i="4" s="1"/>
  <c r="F5574" i="4"/>
  <c r="I5574" i="4" s="1"/>
  <c r="F3791" i="4"/>
  <c r="I3791" i="4" s="1"/>
  <c r="F4625" i="4"/>
  <c r="I4625" i="4" s="1"/>
  <c r="F4989" i="4"/>
  <c r="I4989" i="4" s="1"/>
  <c r="F5836" i="4"/>
  <c r="I5836" i="4" s="1"/>
  <c r="F757" i="4"/>
  <c r="I757" i="4" s="1"/>
  <c r="F2803" i="4"/>
  <c r="I2803" i="4" s="1"/>
  <c r="F3958" i="4"/>
  <c r="I3958" i="4" s="1"/>
  <c r="F4997" i="4"/>
  <c r="I4997" i="4" s="1"/>
  <c r="F108" i="4"/>
  <c r="I108" i="4" s="1"/>
  <c r="F2037" i="4"/>
  <c r="I2037" i="4" s="1"/>
  <c r="F3959" i="4"/>
  <c r="I3959" i="4" s="1"/>
  <c r="F5001" i="4"/>
  <c r="I5001" i="4" s="1"/>
  <c r="F5842" i="4"/>
  <c r="I5842" i="4" s="1"/>
  <c r="F173" i="4"/>
  <c r="I173" i="4" s="1"/>
  <c r="F832" i="4"/>
  <c r="I832" i="4" s="1"/>
  <c r="F5002" i="4"/>
  <c r="I5002" i="4" s="1"/>
  <c r="F5254" i="4"/>
  <c r="I5254" i="4" s="1"/>
  <c r="F5613" i="4"/>
  <c r="I5613" i="4" s="1"/>
  <c r="F3063" i="4"/>
  <c r="I3063" i="4" s="1"/>
  <c r="F3707" i="4"/>
  <c r="I3707" i="4" s="1"/>
  <c r="F4407" i="4"/>
  <c r="I4407" i="4" s="1"/>
  <c r="F4552" i="4"/>
  <c r="I4552" i="4" s="1"/>
  <c r="F225" i="4"/>
  <c r="I225" i="4" s="1"/>
  <c r="F2673" i="4"/>
  <c r="I2673" i="4" s="1"/>
  <c r="F3396" i="4"/>
  <c r="I3396" i="4" s="1"/>
  <c r="F5044" i="4"/>
  <c r="I5044" i="4" s="1"/>
  <c r="F5417" i="4"/>
  <c r="I5417" i="4" s="1"/>
  <c r="F5648" i="4"/>
  <c r="I5648" i="4" s="1"/>
  <c r="F2702" i="4"/>
  <c r="I2702" i="4" s="1"/>
  <c r="F4559" i="4"/>
  <c r="I4559" i="4" s="1"/>
  <c r="F5045" i="4"/>
  <c r="I5045" i="4" s="1"/>
  <c r="F5420" i="4"/>
  <c r="I5420" i="4" s="1"/>
  <c r="F5654" i="4"/>
  <c r="I5654" i="4" s="1"/>
  <c r="F5775" i="4"/>
  <c r="I5775" i="4" s="1"/>
  <c r="F1921" i="4"/>
  <c r="I1921" i="4" s="1"/>
  <c r="F4424" i="4"/>
  <c r="I4424" i="4" s="1"/>
  <c r="F5655" i="4"/>
  <c r="I5655" i="4" s="1"/>
  <c r="F5782" i="4"/>
  <c r="I5782" i="4" s="1"/>
  <c r="F2712" i="4"/>
  <c r="I2712" i="4" s="1"/>
  <c r="F3081" i="4"/>
  <c r="I3081" i="4" s="1"/>
  <c r="F3262" i="4"/>
  <c r="I3262" i="4" s="1"/>
  <c r="F3580" i="4"/>
  <c r="I3580" i="4" s="1"/>
  <c r="F4949" i="4"/>
  <c r="I4949" i="4" s="1"/>
  <c r="F5559" i="4"/>
  <c r="I5559" i="4" s="1"/>
  <c r="F3740" i="4"/>
  <c r="I3740" i="4" s="1"/>
  <c r="F4175" i="4"/>
  <c r="I4175" i="4" s="1"/>
  <c r="F5456" i="4"/>
  <c r="I5456" i="4" s="1"/>
  <c r="F5799" i="4"/>
  <c r="I5799" i="4" s="1"/>
  <c r="F3778" i="4"/>
  <c r="I3778" i="4" s="1"/>
  <c r="F4197" i="4"/>
  <c r="I4197" i="4" s="1"/>
  <c r="F3447" i="4"/>
  <c r="I3447" i="4" s="1"/>
  <c r="F4330" i="4"/>
  <c r="I4330" i="4" s="1"/>
  <c r="F4034" i="4"/>
  <c r="I4034" i="4" s="1"/>
  <c r="F2003" i="4"/>
  <c r="I2003" i="4" s="1"/>
  <c r="F4055" i="4"/>
  <c r="I4055" i="4" s="1"/>
  <c r="F2009" i="4"/>
  <c r="I2009" i="4" s="1"/>
  <c r="F3460" i="4"/>
  <c r="I3460" i="4" s="1"/>
  <c r="F1023" i="4"/>
  <c r="I1023" i="4" s="1"/>
  <c r="F1293" i="4"/>
  <c r="I1293" i="4" s="1"/>
  <c r="F1787" i="4"/>
  <c r="I1787" i="4" s="1"/>
  <c r="F1971" i="4"/>
  <c r="I1971" i="4" s="1"/>
  <c r="F2931" i="4"/>
  <c r="I2931" i="4" s="1"/>
  <c r="F3747" i="4"/>
  <c r="I3747" i="4" s="1"/>
  <c r="F4179" i="4"/>
  <c r="I4179" i="4" s="1"/>
  <c r="F5578" i="4"/>
  <c r="I5578" i="4" s="1"/>
  <c r="F3456" i="4"/>
  <c r="I3456" i="4" s="1"/>
  <c r="F5808" i="4"/>
  <c r="I5808" i="4" s="1"/>
  <c r="F1799" i="4"/>
  <c r="I1799" i="4" s="1"/>
  <c r="F2191" i="4"/>
  <c r="I2191" i="4" s="1"/>
  <c r="F3917" i="4"/>
  <c r="I3917" i="4" s="1"/>
  <c r="F5710" i="4"/>
  <c r="I5710" i="4" s="1"/>
  <c r="F2083" i="4"/>
  <c r="I2083" i="4" s="1"/>
  <c r="F5783" i="4"/>
  <c r="I5783" i="4" s="1"/>
  <c r="F5397" i="4"/>
  <c r="I5397" i="4" s="1"/>
  <c r="F5834" i="4"/>
  <c r="I5834" i="4" s="1"/>
  <c r="F1436" i="4"/>
  <c r="I1436" i="4" s="1"/>
  <c r="F2250" i="4"/>
  <c r="I2250" i="4" s="1"/>
  <c r="F5018" i="4"/>
  <c r="I5018" i="4" s="1"/>
  <c r="F5481" i="4"/>
  <c r="I5481" i="4" s="1"/>
  <c r="F3009" i="4"/>
  <c r="I3009" i="4" s="1"/>
  <c r="F2335" i="4"/>
  <c r="I2335" i="4" s="1"/>
  <c r="F3630" i="4"/>
  <c r="I3630" i="4" s="1"/>
  <c r="F5068" i="4"/>
  <c r="I5068" i="4" s="1"/>
  <c r="F5523" i="4"/>
  <c r="I5523" i="4" s="1"/>
  <c r="F192" i="4"/>
  <c r="I192" i="4" s="1"/>
  <c r="F4439" i="4"/>
  <c r="I4439" i="4" s="1"/>
  <c r="F5356" i="4"/>
  <c r="I5356" i="4" s="1"/>
  <c r="F4568" i="4"/>
  <c r="I4568" i="4" s="1"/>
  <c r="F5038" i="4"/>
  <c r="I5038" i="4" s="1"/>
  <c r="F2226" i="4"/>
  <c r="I2226" i="4" s="1"/>
  <c r="F3526" i="4"/>
  <c r="I3526" i="4" s="1"/>
  <c r="F4516" i="4"/>
  <c r="I4516" i="4" s="1"/>
  <c r="F5846" i="4"/>
  <c r="I5846" i="4" s="1"/>
  <c r="F4169" i="4"/>
  <c r="I4169" i="4" s="1"/>
  <c r="F5524" i="4"/>
  <c r="I5524" i="4" s="1"/>
  <c r="F3080" i="4"/>
  <c r="I3080" i="4" s="1"/>
  <c r="F4660" i="4"/>
  <c r="I4660" i="4" s="1"/>
  <c r="F3148" i="4"/>
  <c r="I3148" i="4" s="1"/>
  <c r="F5147" i="4"/>
  <c r="I5147" i="4" s="1"/>
  <c r="F5591" i="4"/>
  <c r="I5591" i="4" s="1"/>
  <c r="F3177" i="4"/>
  <c r="I3177" i="4" s="1"/>
  <c r="F4736" i="4"/>
  <c r="I4736" i="4" s="1"/>
  <c r="F955" i="4"/>
  <c r="I955" i="4" s="1"/>
  <c r="F1899" i="4"/>
  <c r="I1899" i="4" s="1"/>
  <c r="F5644" i="4"/>
  <c r="I5644" i="4" s="1"/>
  <c r="F3939" i="4"/>
  <c r="I3939" i="4" s="1"/>
  <c r="F1107" i="4"/>
  <c r="I1107" i="4" s="1"/>
  <c r="F3307" i="4"/>
  <c r="I3307" i="4" s="1"/>
  <c r="F3835" i="4"/>
  <c r="I3835" i="4" s="1"/>
  <c r="F3365" i="4"/>
  <c r="I3365" i="4" s="1"/>
  <c r="F2062" i="4"/>
  <c r="I2062" i="4" s="1"/>
  <c r="F3369" i="4"/>
  <c r="I3369" i="4" s="1"/>
  <c r="F4900" i="4"/>
  <c r="I4900" i="4" s="1"/>
  <c r="F5113" i="4"/>
  <c r="I5113" i="4" s="1"/>
  <c r="F2689" i="4"/>
  <c r="I2689" i="4" s="1"/>
  <c r="F3968" i="4"/>
  <c r="I3968" i="4" s="1"/>
  <c r="F2204" i="4"/>
  <c r="I2204" i="4" s="1"/>
  <c r="F998" i="4"/>
  <c r="I998" i="4" s="1"/>
  <c r="F3355" i="4"/>
  <c r="I3355" i="4" s="1"/>
  <c r="F4933" i="4"/>
  <c r="I4933" i="4" s="1"/>
  <c r="F2340" i="4"/>
  <c r="I2340" i="4" s="1"/>
  <c r="F3320" i="4"/>
  <c r="I3320" i="4" s="1"/>
  <c r="F3068" i="4"/>
  <c r="I3068" i="4" s="1"/>
  <c r="F2042" i="4"/>
  <c r="I2042" i="4" s="1"/>
  <c r="F2557" i="4"/>
  <c r="I2557" i="4" s="1"/>
  <c r="F5616" i="4"/>
  <c r="I5616" i="4" s="1"/>
  <c r="F4536" i="4"/>
  <c r="I4536" i="4" s="1"/>
  <c r="F3834" i="4"/>
  <c r="I3834" i="4" s="1"/>
  <c r="F594" i="4"/>
  <c r="I594" i="4" s="1"/>
  <c r="F5434" i="4"/>
  <c r="I5434" i="4" s="1"/>
  <c r="F5823" i="4"/>
  <c r="I5823" i="4" s="1"/>
  <c r="F4653" i="4"/>
  <c r="I4653" i="4" s="1"/>
  <c r="F3501" i="4"/>
  <c r="I3501" i="4" s="1"/>
  <c r="F3087" i="4"/>
  <c r="I3087" i="4" s="1"/>
  <c r="F2025" i="4"/>
  <c r="I2025" i="4" s="1"/>
  <c r="F5352" i="4"/>
  <c r="I5352" i="4" s="1"/>
  <c r="F4380" i="4"/>
  <c r="I4380" i="4" s="1"/>
  <c r="F2040" i="4"/>
  <c r="I2040" i="4" s="1"/>
  <c r="F1014" i="4"/>
  <c r="I1014" i="4" s="1"/>
  <c r="F5888" i="4"/>
  <c r="I5888" i="4" s="1"/>
  <c r="F5438" i="4"/>
  <c r="I5438" i="4" s="1"/>
  <c r="F5055" i="4"/>
  <c r="I5055" i="4" s="1"/>
  <c r="F4137" i="4"/>
  <c r="I4137" i="4" s="1"/>
  <c r="F1761" i="4"/>
  <c r="I1761" i="4" s="1"/>
  <c r="F1059" i="4"/>
  <c r="I1059" i="4" s="1"/>
  <c r="F3290" i="4"/>
  <c r="I3290" i="4" s="1"/>
  <c r="F2318" i="4"/>
  <c r="I2318" i="4" s="1"/>
  <c r="F1652" i="4"/>
  <c r="I1652" i="4" s="1"/>
  <c r="F230" i="4"/>
  <c r="I230" i="4" s="1"/>
  <c r="F1314" i="4"/>
  <c r="I1314" i="4" s="1"/>
  <c r="F918" i="4"/>
  <c r="I918" i="4" s="1"/>
  <c r="F4679" i="4"/>
  <c r="I4679" i="4" s="1"/>
  <c r="F3563" i="4"/>
  <c r="I3563" i="4" s="1"/>
  <c r="F3095" i="4"/>
  <c r="I3095" i="4" s="1"/>
  <c r="F2681" i="4"/>
  <c r="I2681" i="4" s="1"/>
  <c r="F1007" i="4"/>
  <c r="I1007" i="4" s="1"/>
  <c r="F3180" i="4"/>
  <c r="I3180" i="4" s="1"/>
  <c r="F2424" i="4"/>
  <c r="I2424" i="4" s="1"/>
  <c r="F1308" i="4"/>
  <c r="I1308" i="4" s="1"/>
  <c r="F966" i="4"/>
  <c r="I966" i="4" s="1"/>
  <c r="F642" i="4"/>
  <c r="I642" i="4" s="1"/>
  <c r="F3155" i="4"/>
  <c r="I3155" i="4" s="1"/>
  <c r="F5696" i="4"/>
  <c r="I5696" i="4" s="1"/>
  <c r="F3518" i="4"/>
  <c r="I3518" i="4" s="1"/>
  <c r="F3769" i="4"/>
  <c r="I3769" i="4" s="1"/>
  <c r="F3049" i="4"/>
  <c r="I3049" i="4" s="1"/>
  <c r="F2275" i="4"/>
  <c r="I2275" i="4" s="1"/>
  <c r="F889" i="4"/>
  <c r="I889" i="4" s="1"/>
  <c r="F4705" i="4"/>
  <c r="I4705" i="4" s="1"/>
  <c r="F5905" i="4"/>
  <c r="I5905" i="4" s="1"/>
  <c r="F5545" i="4"/>
  <c r="I5545" i="4" s="1"/>
  <c r="F4958" i="4"/>
  <c r="I4958" i="4" s="1"/>
  <c r="F3572" i="4"/>
  <c r="I3572" i="4" s="1"/>
  <c r="F5372" i="4"/>
  <c r="I5372" i="4" s="1"/>
  <c r="F1952" i="4"/>
  <c r="I1952" i="4" s="1"/>
  <c r="F1016" i="4"/>
  <c r="I1016" i="4" s="1"/>
  <c r="F349" i="4"/>
  <c r="I349" i="4" s="1"/>
  <c r="F397" i="4"/>
  <c r="I397" i="4" s="1"/>
  <c r="F3816" i="4"/>
  <c r="I3816" i="4" s="1"/>
  <c r="F3474" i="4"/>
  <c r="I3474" i="4" s="1"/>
  <c r="F3078" i="4"/>
  <c r="I3078" i="4" s="1"/>
  <c r="F2700" i="4"/>
  <c r="I2700" i="4" s="1"/>
  <c r="F142" i="4"/>
  <c r="I142" i="4" s="1"/>
  <c r="F5571" i="4"/>
  <c r="I5571" i="4" s="1"/>
  <c r="F4329" i="4"/>
  <c r="I4329" i="4" s="1"/>
  <c r="F2691" i="4"/>
  <c r="I2691" i="4" s="1"/>
  <c r="F2295" i="4"/>
  <c r="I2295" i="4" s="1"/>
  <c r="F1197" i="4"/>
  <c r="I1197" i="4" s="1"/>
  <c r="F441" i="4"/>
  <c r="I441" i="4" s="1"/>
  <c r="F27" i="4"/>
  <c r="I27" i="4" s="1"/>
  <c r="F4146" i="4"/>
  <c r="I4146" i="4" s="1"/>
  <c r="F2022" i="4"/>
  <c r="I2022" i="4" s="1"/>
  <c r="F1662" i="4"/>
  <c r="I1662" i="4" s="1"/>
  <c r="F186" i="4"/>
  <c r="I186" i="4" s="1"/>
  <c r="F3459" i="4"/>
  <c r="I3459" i="4" s="1"/>
  <c r="F5636" i="4"/>
  <c r="I5636" i="4" s="1"/>
  <c r="F5757" i="4"/>
  <c r="I5757" i="4" s="1"/>
  <c r="F4191" i="4"/>
  <c r="I4191" i="4" s="1"/>
  <c r="F3723" i="4"/>
  <c r="I3723" i="4" s="1"/>
  <c r="F2463" i="4"/>
  <c r="I2463" i="4" s="1"/>
  <c r="F4406" i="4"/>
  <c r="I4406" i="4" s="1"/>
  <c r="F3920" i="4"/>
  <c r="I3920" i="4" s="1"/>
  <c r="F3074" i="4"/>
  <c r="I3074" i="4" s="1"/>
  <c r="F2732" i="4"/>
  <c r="I2732" i="4" s="1"/>
  <c r="F896" i="4"/>
  <c r="I896" i="4" s="1"/>
  <c r="F5827" i="4"/>
  <c r="I5827" i="4" s="1"/>
  <c r="F1998" i="4"/>
  <c r="I1998" i="4" s="1"/>
  <c r="F1584" i="4"/>
  <c r="I1584" i="4" s="1"/>
  <c r="F1152" i="4"/>
  <c r="I1152" i="4" s="1"/>
  <c r="F1610" i="4"/>
  <c r="I1610" i="4" s="1"/>
  <c r="F4453" i="4"/>
  <c r="I4453" i="4" s="1"/>
  <c r="F3733" i="4"/>
  <c r="I3733" i="4" s="1"/>
  <c r="F457" i="4"/>
  <c r="I457" i="4" s="1"/>
  <c r="F1034" i="4"/>
  <c r="I1034" i="4" s="1"/>
  <c r="F4651" i="4"/>
  <c r="I4651" i="4" s="1"/>
  <c r="F3931" i="4"/>
  <c r="I3931" i="4" s="1"/>
  <c r="F5887" i="4"/>
  <c r="I5887" i="4" s="1"/>
  <c r="F4842" i="4"/>
  <c r="I4842" i="4" s="1"/>
  <c r="F4580" i="4"/>
  <c r="I4580" i="4" s="1"/>
  <c r="F2168" i="4"/>
  <c r="I2168" i="4" s="1"/>
  <c r="F3914" i="4"/>
  <c r="I3914" i="4" s="1"/>
  <c r="F2978" i="4"/>
  <c r="I2978" i="4" s="1"/>
  <c r="F1916" i="4"/>
  <c r="I1916" i="4" s="1"/>
  <c r="F5005" i="4"/>
  <c r="I5005" i="4" s="1"/>
  <c r="F4555" i="4"/>
  <c r="I4555" i="4" s="1"/>
  <c r="F5688" i="4"/>
  <c r="I5688" i="4" s="1"/>
  <c r="F4968" i="4"/>
  <c r="I4968" i="4" s="1"/>
  <c r="F3060" i="4"/>
  <c r="I3060" i="4" s="1"/>
  <c r="F2268" i="4"/>
  <c r="I2268" i="4" s="1"/>
  <c r="F4391" i="4"/>
  <c r="I4391" i="4" s="1"/>
  <c r="F4138" i="4"/>
  <c r="I4138" i="4" s="1"/>
  <c r="F4907" i="4"/>
  <c r="I4907" i="4" s="1"/>
  <c r="F5067" i="4"/>
  <c r="I5067" i="4" s="1"/>
  <c r="F4707" i="4"/>
  <c r="I4707" i="4" s="1"/>
  <c r="F1917" i="4"/>
  <c r="I1917" i="4" s="1"/>
  <c r="F1179" i="4"/>
  <c r="I1179" i="4" s="1"/>
  <c r="F423" i="4"/>
  <c r="I423" i="4" s="1"/>
  <c r="F9" i="4"/>
  <c r="F4470" i="4"/>
  <c r="I4470" i="4" s="1"/>
  <c r="F3786" i="4"/>
  <c r="I3786" i="4" s="1"/>
  <c r="F3300" i="4"/>
  <c r="I3300" i="4" s="1"/>
  <c r="F5785" i="4"/>
  <c r="I5785" i="4" s="1"/>
  <c r="F4417" i="4"/>
  <c r="I4417" i="4" s="1"/>
  <c r="F3679" i="4"/>
  <c r="I3679" i="4" s="1"/>
  <c r="F817" i="4"/>
  <c r="I817" i="4" s="1"/>
  <c r="F2312" i="4"/>
  <c r="I2312" i="4" s="1"/>
  <c r="F944" i="4"/>
  <c r="I944" i="4" s="1"/>
  <c r="F3895" i="4"/>
  <c r="I3895" i="4" s="1"/>
  <c r="F2473" i="4"/>
  <c r="I2473" i="4" s="1"/>
  <c r="F4626" i="4"/>
  <c r="I4626" i="4" s="1"/>
  <c r="F4832" i="4"/>
  <c r="I4832" i="4" s="1"/>
  <c r="F3428" i="4"/>
  <c r="I3428" i="4" s="1"/>
  <c r="F2096" i="4"/>
  <c r="I2096" i="4" s="1"/>
  <c r="F5174" i="4"/>
  <c r="I5174" i="4" s="1"/>
  <c r="F2888" i="4"/>
  <c r="I2888" i="4" s="1"/>
  <c r="F5883" i="4"/>
  <c r="I5883" i="4" s="1"/>
  <c r="F5360" i="4"/>
  <c r="I5360" i="4" s="1"/>
  <c r="F235" i="4"/>
  <c r="I235" i="4" s="1"/>
  <c r="F5310" i="4"/>
  <c r="I5310" i="4" s="1"/>
  <c r="F4518" i="4"/>
  <c r="I4518" i="4" s="1"/>
  <c r="F4140" i="4"/>
  <c r="I4140" i="4" s="1"/>
  <c r="F3780" i="4"/>
  <c r="I3780" i="4" s="1"/>
  <c r="F3420" i="4"/>
  <c r="I3420" i="4" s="1"/>
  <c r="F4085" i="4"/>
  <c r="I4085" i="4" s="1"/>
  <c r="F5916" i="4"/>
  <c r="I5916" i="4" s="1"/>
  <c r="F5967" i="4"/>
  <c r="I5967" i="4" s="1"/>
  <c r="F5535" i="4"/>
  <c r="I5535" i="4" s="1"/>
  <c r="F3861" i="4"/>
  <c r="I3861" i="4" s="1"/>
  <c r="F2637" i="4"/>
  <c r="I2637" i="4" s="1"/>
  <c r="F1881" i="4"/>
  <c r="I1881" i="4" s="1"/>
  <c r="F1503" i="4"/>
  <c r="I1503" i="4" s="1"/>
  <c r="F405" i="4"/>
  <c r="I405" i="4" s="1"/>
  <c r="F4794" i="4"/>
  <c r="I4794" i="4" s="1"/>
  <c r="F3768" i="4"/>
  <c r="I3768" i="4" s="1"/>
  <c r="F3282" i="4"/>
  <c r="I3282" i="4" s="1"/>
  <c r="F2832" i="4"/>
  <c r="I2832" i="4" s="1"/>
  <c r="F1248" i="4"/>
  <c r="I1248" i="4" s="1"/>
  <c r="F906" i="4"/>
  <c r="I906" i="4" s="1"/>
  <c r="F528" i="4"/>
  <c r="I528" i="4" s="1"/>
  <c r="F150" i="4"/>
  <c r="I150" i="4" s="1"/>
  <c r="F4155" i="4"/>
  <c r="I4155" i="4" s="1"/>
  <c r="F3309" i="4"/>
  <c r="I3309" i="4" s="1"/>
  <c r="F2877" i="4"/>
  <c r="I2877" i="4" s="1"/>
  <c r="F1995" i="4"/>
  <c r="I1995" i="4" s="1"/>
  <c r="F1275" i="4"/>
  <c r="I1275" i="4" s="1"/>
  <c r="F5918" i="4"/>
  <c r="I5918" i="4" s="1"/>
  <c r="F4856" i="4"/>
  <c r="I4856" i="4" s="1"/>
  <c r="F4370" i="4"/>
  <c r="I4370" i="4" s="1"/>
  <c r="F3380" i="4"/>
  <c r="I3380" i="4" s="1"/>
  <c r="F1238" i="4"/>
  <c r="I1238" i="4" s="1"/>
  <c r="F842" i="4"/>
  <c r="I842" i="4" s="1"/>
  <c r="F500" i="4"/>
  <c r="I500" i="4" s="1"/>
  <c r="F1530" i="4"/>
  <c r="I1530" i="4" s="1"/>
  <c r="F1116" i="4"/>
  <c r="I1116" i="4" s="1"/>
  <c r="F288" i="4"/>
  <c r="I288" i="4" s="1"/>
  <c r="F5813" i="4"/>
  <c r="I5813" i="4" s="1"/>
  <c r="F3077" i="4"/>
  <c r="I3077" i="4" s="1"/>
  <c r="F1817" i="4"/>
  <c r="I1817" i="4" s="1"/>
  <c r="F1295" i="4"/>
  <c r="I1295" i="4" s="1"/>
  <c r="F485" i="4"/>
  <c r="I485" i="4" s="1"/>
  <c r="F5466" i="4"/>
  <c r="I5466" i="4" s="1"/>
  <c r="F4908" i="4"/>
  <c r="I4908" i="4" s="1"/>
  <c r="F4224" i="4"/>
  <c r="I4224" i="4" s="1"/>
  <c r="F2892" i="4"/>
  <c r="I2892" i="4" s="1"/>
  <c r="F930" i="4"/>
  <c r="I930" i="4" s="1"/>
  <c r="F4757" i="4"/>
  <c r="I4757" i="4" s="1"/>
  <c r="F4343" i="4"/>
  <c r="I4343" i="4" s="1"/>
  <c r="F3407" i="4"/>
  <c r="I3407" i="4" s="1"/>
  <c r="F2543" i="4"/>
  <c r="I2543" i="4" s="1"/>
  <c r="F1571" i="4"/>
  <c r="I1571" i="4" s="1"/>
  <c r="F1211" i="4"/>
  <c r="I1211" i="4" s="1"/>
  <c r="F5248" i="4"/>
  <c r="I5248" i="4" s="1"/>
  <c r="F2602" i="4"/>
  <c r="I2602" i="4" s="1"/>
  <c r="F2134" i="4"/>
  <c r="I2134" i="4" s="1"/>
  <c r="F1702" i="4"/>
  <c r="I1702" i="4" s="1"/>
  <c r="F928" i="4"/>
  <c r="I928" i="4" s="1"/>
  <c r="F3064" i="4"/>
  <c r="I3064" i="4" s="1"/>
  <c r="F2578" i="4"/>
  <c r="I2578" i="4" s="1"/>
  <c r="F2092" i="4"/>
  <c r="I2092" i="4" s="1"/>
  <c r="F5259" i="4"/>
  <c r="I5259" i="4" s="1"/>
  <c r="F4665" i="4"/>
  <c r="I4665" i="4" s="1"/>
  <c r="F2379" i="4"/>
  <c r="I2379" i="4" s="1"/>
  <c r="F1443" i="4"/>
  <c r="I1443" i="4" s="1"/>
  <c r="F1029" i="4"/>
  <c r="I1029" i="4" s="1"/>
  <c r="F39" i="4"/>
  <c r="I39" i="4" s="1"/>
  <c r="F370" i="4"/>
  <c r="I370" i="4" s="1"/>
  <c r="F4016" i="4"/>
  <c r="I4016" i="4" s="1"/>
  <c r="F3170" i="4"/>
  <c r="I3170" i="4" s="1"/>
  <c r="F488" i="4"/>
  <c r="I488" i="4" s="1"/>
  <c r="F5305" i="4"/>
  <c r="I5305" i="4" s="1"/>
  <c r="F4657" i="4"/>
  <c r="I4657" i="4" s="1"/>
  <c r="F4009" i="4"/>
  <c r="I4009" i="4" s="1"/>
  <c r="F3685" i="4"/>
  <c r="I3685" i="4" s="1"/>
  <c r="F2569" i="4"/>
  <c r="I2569" i="4" s="1"/>
  <c r="F1183" i="4"/>
  <c r="I1183" i="4" s="1"/>
  <c r="F85" i="4"/>
  <c r="I85" i="4" s="1"/>
  <c r="F674" i="4"/>
  <c r="I674" i="4" s="1"/>
  <c r="F1729" i="4"/>
  <c r="I1729" i="4" s="1"/>
  <c r="F1243" i="4"/>
  <c r="I1243" i="4" s="1"/>
  <c r="F988" i="4"/>
  <c r="I988" i="4" s="1"/>
  <c r="F322" i="4"/>
  <c r="I322" i="4" s="1"/>
  <c r="F587" i="4"/>
  <c r="I587" i="4" s="1"/>
  <c r="F1588" i="4"/>
  <c r="I1588" i="4" s="1"/>
  <c r="F519" i="4"/>
  <c r="I519" i="4" s="1"/>
  <c r="F5354" i="4"/>
  <c r="I5354" i="4" s="1"/>
  <c r="F5749" i="4"/>
  <c r="I5749" i="4" s="1"/>
  <c r="F5083" i="4"/>
  <c r="I5083" i="4" s="1"/>
  <c r="F2923" i="4"/>
  <c r="I2923" i="4" s="1"/>
  <c r="F2167" i="4"/>
  <c r="I2167" i="4" s="1"/>
  <c r="F799" i="4"/>
  <c r="I799" i="4" s="1"/>
  <c r="F4076" i="4"/>
  <c r="I4076" i="4" s="1"/>
  <c r="F3859" i="4"/>
  <c r="I3859" i="4" s="1"/>
  <c r="F3139" i="4"/>
  <c r="I3139" i="4" s="1"/>
  <c r="F1051" i="4"/>
  <c r="I1051" i="4" s="1"/>
  <c r="F5851" i="4"/>
  <c r="I5851" i="4" s="1"/>
  <c r="F4374" i="4"/>
  <c r="I4374" i="4" s="1"/>
  <c r="F4778" i="4"/>
  <c r="I4778" i="4" s="1"/>
  <c r="F3302" i="4"/>
  <c r="I3302" i="4" s="1"/>
  <c r="F5283" i="4"/>
  <c r="I5283" i="4" s="1"/>
  <c r="F3806" i="4"/>
  <c r="I3806" i="4" s="1"/>
  <c r="F5829" i="4"/>
  <c r="I5829" i="4" s="1"/>
  <c r="F241" i="4"/>
  <c r="I241" i="4" s="1"/>
  <c r="F2058" i="4"/>
  <c r="I2058" i="4" s="1"/>
  <c r="F2863" i="4"/>
  <c r="I2863" i="4" s="1"/>
  <c r="F5292" i="4"/>
  <c r="I5292" i="4" s="1"/>
  <c r="F4500" i="4"/>
  <c r="I4500" i="4" s="1"/>
  <c r="F4122" i="4"/>
  <c r="I4122" i="4" s="1"/>
  <c r="F3762" i="4"/>
  <c r="I3762" i="4" s="1"/>
  <c r="F3402" i="4"/>
  <c r="I3402" i="4" s="1"/>
  <c r="F3634" i="4"/>
  <c r="I3634" i="4" s="1"/>
  <c r="F5736" i="4"/>
  <c r="I5736" i="4" s="1"/>
  <c r="F1217" i="4"/>
  <c r="I1217" i="4" s="1"/>
  <c r="F5499" i="4"/>
  <c r="I5499" i="4" s="1"/>
  <c r="F5031" i="4"/>
  <c r="I5031" i="4" s="1"/>
  <c r="F4239" i="4"/>
  <c r="I4239" i="4" s="1"/>
  <c r="F2241" i="4"/>
  <c r="I2241" i="4" s="1"/>
  <c r="F1485" i="4"/>
  <c r="I1485" i="4" s="1"/>
  <c r="F5460" i="4"/>
  <c r="I5460" i="4" s="1"/>
  <c r="F5118" i="4"/>
  <c r="I5118" i="4" s="1"/>
  <c r="F4776" i="4"/>
  <c r="I4776" i="4" s="1"/>
  <c r="F4092" i="4"/>
  <c r="I4092" i="4" s="1"/>
  <c r="F3228" i="4"/>
  <c r="I3228" i="4" s="1"/>
  <c r="F2814" i="4"/>
  <c r="I2814" i="4" s="1"/>
  <c r="F1608" i="4"/>
  <c r="I1608" i="4" s="1"/>
  <c r="F1230" i="4"/>
  <c r="I1230" i="4" s="1"/>
  <c r="F132" i="4"/>
  <c r="I132" i="4" s="1"/>
  <c r="F5675" i="4"/>
  <c r="I5675" i="4" s="1"/>
  <c r="F4623" i="4"/>
  <c r="I4623" i="4" s="1"/>
  <c r="F4065" i="4"/>
  <c r="I4065" i="4" s="1"/>
  <c r="F3651" i="4"/>
  <c r="I3651" i="4" s="1"/>
  <c r="F4346" i="4"/>
  <c r="I4346" i="4" s="1"/>
  <c r="F5587" i="4"/>
  <c r="I5587" i="4" s="1"/>
  <c r="F4219" i="4"/>
  <c r="I4219" i="4" s="1"/>
  <c r="F3499" i="4"/>
  <c r="I3499" i="4" s="1"/>
  <c r="F2779" i="4"/>
  <c r="I2779" i="4" s="1"/>
  <c r="F691" i="4"/>
  <c r="I691" i="4" s="1"/>
  <c r="F3554" i="4"/>
  <c r="I3554" i="4" s="1"/>
  <c r="F5875" i="4"/>
  <c r="I5875" i="4" s="1"/>
  <c r="F5155" i="4"/>
  <c r="I5155" i="4" s="1"/>
  <c r="F1609" i="4"/>
  <c r="I1609" i="4" s="1"/>
  <c r="F907" i="4"/>
  <c r="I907" i="4" s="1"/>
  <c r="F2484" i="4"/>
  <c r="I2484" i="4" s="1"/>
  <c r="F4400" i="4"/>
  <c r="I4400" i="4" s="1"/>
  <c r="F2960" i="4"/>
  <c r="I2960" i="4" s="1"/>
  <c r="F3590" i="4"/>
  <c r="I3590" i="4" s="1"/>
  <c r="F2600" i="4"/>
  <c r="I2600" i="4" s="1"/>
  <c r="F1628" i="4"/>
  <c r="I1628" i="4" s="1"/>
  <c r="F4857" i="4"/>
  <c r="I4857" i="4" s="1"/>
  <c r="F5928" i="4"/>
  <c r="I5928" i="4" s="1"/>
  <c r="F4429" i="4"/>
  <c r="I4429" i="4" s="1"/>
  <c r="F5202" i="4"/>
  <c r="I5202" i="4" s="1"/>
  <c r="F4788" i="4"/>
  <c r="I4788" i="4" s="1"/>
  <c r="F4428" i="4"/>
  <c r="I4428" i="4" s="1"/>
  <c r="F3690" i="4"/>
  <c r="I3690" i="4" s="1"/>
  <c r="F2556" i="4"/>
  <c r="I2556" i="4" s="1"/>
  <c r="F1331" i="4"/>
  <c r="I1331" i="4" s="1"/>
  <c r="F2698" i="4"/>
  <c r="I2698" i="4" s="1"/>
  <c r="F5805" i="4"/>
  <c r="I5805" i="4" s="1"/>
  <c r="F5373" i="4"/>
  <c r="I5373" i="4" s="1"/>
  <c r="F4581" i="4"/>
  <c r="I4581" i="4" s="1"/>
  <c r="F4131" i="4"/>
  <c r="I4131" i="4" s="1"/>
  <c r="F3357" i="4"/>
  <c r="I3357" i="4" s="1"/>
  <c r="F2529" i="4"/>
  <c r="I2529" i="4" s="1"/>
  <c r="F675" i="4"/>
  <c r="I675" i="4" s="1"/>
  <c r="F5046" i="4"/>
  <c r="I5046" i="4" s="1"/>
  <c r="F4686" i="4"/>
  <c r="I4686" i="4" s="1"/>
  <c r="F4344" i="4"/>
  <c r="I4344" i="4" s="1"/>
  <c r="F4328" i="4"/>
  <c r="I4328" i="4" s="1"/>
  <c r="F1862" i="4"/>
  <c r="I1862" i="4" s="1"/>
  <c r="F5551" i="4"/>
  <c r="I5551" i="4" s="1"/>
  <c r="F4669" i="4"/>
  <c r="I4669" i="4" s="1"/>
  <c r="F1699" i="4"/>
  <c r="I1699" i="4" s="1"/>
  <c r="F709" i="4"/>
  <c r="I709" i="4" s="1"/>
  <c r="F2582" i="4"/>
  <c r="I2582" i="4" s="1"/>
  <c r="F2851" i="4"/>
  <c r="I2851" i="4" s="1"/>
  <c r="F1933" i="4"/>
  <c r="I1933" i="4" s="1"/>
  <c r="F5635" i="4"/>
  <c r="I5635" i="4" s="1"/>
  <c r="F5606" i="4"/>
  <c r="I5606" i="4" s="1"/>
  <c r="F5210" i="4"/>
  <c r="I5210" i="4" s="1"/>
  <c r="F3032" i="4"/>
  <c r="I3032" i="4" s="1"/>
  <c r="F2240" i="4"/>
  <c r="I2240" i="4" s="1"/>
  <c r="F5127" i="4"/>
  <c r="I5127" i="4" s="1"/>
  <c r="F3416" i="4"/>
  <c r="I3416" i="4" s="1"/>
  <c r="F2202" i="4"/>
  <c r="I2202" i="4" s="1"/>
  <c r="F4141" i="4"/>
  <c r="I4141" i="4" s="1"/>
  <c r="F1999" i="4"/>
  <c r="I1999" i="4" s="1"/>
  <c r="F4698" i="4"/>
  <c r="I4698" i="4" s="1"/>
  <c r="F3654" i="4"/>
  <c r="I3654" i="4" s="1"/>
  <c r="F3168" i="4"/>
  <c r="I3168" i="4" s="1"/>
  <c r="F3324" i="4"/>
  <c r="I3324" i="4" s="1"/>
  <c r="F2873" i="4"/>
  <c r="I2873" i="4" s="1"/>
  <c r="F5931" i="4"/>
  <c r="I5931" i="4" s="1"/>
  <c r="F5265" i="4"/>
  <c r="I5265" i="4" s="1"/>
  <c r="F4779" i="4"/>
  <c r="I4779" i="4" s="1"/>
  <c r="F3123" i="4"/>
  <c r="I3123" i="4" s="1"/>
  <c r="F2493" i="4"/>
  <c r="I2493" i="4" s="1"/>
  <c r="F1449" i="4"/>
  <c r="I1449" i="4" s="1"/>
  <c r="F4416" i="4"/>
  <c r="I4416" i="4" s="1"/>
  <c r="F3948" i="4"/>
  <c r="I3948" i="4" s="1"/>
  <c r="F2796" i="4"/>
  <c r="I2796" i="4" s="1"/>
  <c r="F2310" i="4"/>
  <c r="I2310" i="4" s="1"/>
  <c r="F1824" i="4"/>
  <c r="I1824" i="4" s="1"/>
  <c r="F1428" i="4"/>
  <c r="I1428" i="4" s="1"/>
  <c r="F492" i="4"/>
  <c r="I492" i="4" s="1"/>
  <c r="F3299" i="4"/>
  <c r="I3299" i="4" s="1"/>
  <c r="F5726" i="4"/>
  <c r="I5726" i="4" s="1"/>
  <c r="F2918" i="4"/>
  <c r="I2918" i="4" s="1"/>
  <c r="F4335" i="4"/>
  <c r="I4335" i="4" s="1"/>
  <c r="F3759" i="4"/>
  <c r="I3759" i="4" s="1"/>
  <c r="F3273" i="4"/>
  <c r="I3273" i="4" s="1"/>
  <c r="F1473" i="4"/>
  <c r="I1473" i="4" s="1"/>
  <c r="F5522" i="4"/>
  <c r="I5522" i="4" s="1"/>
  <c r="F4352" i="4"/>
  <c r="I4352" i="4" s="1"/>
  <c r="F3272" i="4"/>
  <c r="I3272" i="4" s="1"/>
  <c r="F2894" i="4"/>
  <c r="I2894" i="4" s="1"/>
  <c r="F2516" i="4"/>
  <c r="I2516" i="4" s="1"/>
  <c r="F1760" i="4"/>
  <c r="I1760" i="4" s="1"/>
  <c r="F824" i="4"/>
  <c r="I824" i="4" s="1"/>
  <c r="F446" i="4"/>
  <c r="I446" i="4" s="1"/>
  <c r="F50" i="4"/>
  <c r="I50" i="4" s="1"/>
  <c r="F5665" i="4"/>
  <c r="I5665" i="4" s="1"/>
  <c r="F5831" i="4"/>
  <c r="I5831" i="4" s="1"/>
  <c r="F5237" i="4"/>
  <c r="I5237" i="4" s="1"/>
  <c r="F4049" i="4"/>
  <c r="I4049" i="4" s="1"/>
  <c r="F2969" i="4"/>
  <c r="I2969" i="4" s="1"/>
  <c r="F2519" i="4"/>
  <c r="I2519" i="4" s="1"/>
  <c r="F2087" i="4"/>
  <c r="I2087" i="4" s="1"/>
  <c r="F1097" i="4"/>
  <c r="I1097" i="4" s="1"/>
  <c r="F233" i="4"/>
  <c r="I233" i="4" s="1"/>
  <c r="F4332" i="4"/>
  <c r="I4332" i="4" s="1"/>
  <c r="F3864" i="4"/>
  <c r="I3864" i="4" s="1"/>
  <c r="F3360" i="4"/>
  <c r="I3360" i="4" s="1"/>
  <c r="F2910" i="4"/>
  <c r="I2910" i="4" s="1"/>
  <c r="F2460" i="4"/>
  <c r="I2460" i="4" s="1"/>
  <c r="F444" i="4"/>
  <c r="I444" i="4" s="1"/>
  <c r="F12" i="4"/>
  <c r="F5117" i="4"/>
  <c r="I5117" i="4" s="1"/>
  <c r="F3011" i="4"/>
  <c r="I3011" i="4" s="1"/>
  <c r="F2633" i="4"/>
  <c r="I2633" i="4" s="1"/>
  <c r="F1625" i="4"/>
  <c r="I1625" i="4" s="1"/>
  <c r="F1247" i="4"/>
  <c r="I1247" i="4" s="1"/>
  <c r="F815" i="4"/>
  <c r="I815" i="4" s="1"/>
  <c r="F5914" i="4"/>
  <c r="I5914" i="4" s="1"/>
  <c r="F4600" i="4"/>
  <c r="I4600" i="4" s="1"/>
  <c r="F2926" i="4"/>
  <c r="I2926" i="4" s="1"/>
  <c r="F1522" i="4"/>
  <c r="I1522" i="4" s="1"/>
  <c r="F383" i="4"/>
  <c r="I383" i="4" s="1"/>
  <c r="F5062" i="4"/>
  <c r="I5062" i="4" s="1"/>
  <c r="F4180" i="4"/>
  <c r="I4180" i="4" s="1"/>
  <c r="F3172" i="4"/>
  <c r="I3172" i="4" s="1"/>
  <c r="F2596" i="4"/>
  <c r="I2596" i="4" s="1"/>
  <c r="F5871" i="4"/>
  <c r="I5871" i="4" s="1"/>
  <c r="F5205" i="4"/>
  <c r="I5205" i="4" s="1"/>
  <c r="F3567" i="4"/>
  <c r="I3567" i="4" s="1"/>
  <c r="F3099" i="4"/>
  <c r="I3099" i="4" s="1"/>
  <c r="F2595" i="4"/>
  <c r="I2595" i="4" s="1"/>
  <c r="F1659" i="4"/>
  <c r="I1659" i="4" s="1"/>
  <c r="F897" i="4"/>
  <c r="I897" i="4" s="1"/>
  <c r="F442" i="4"/>
  <c r="I442" i="4" s="1"/>
  <c r="F4178" i="4"/>
  <c r="I4178" i="4" s="1"/>
  <c r="F4220" i="4"/>
  <c r="I4220" i="4" s="1"/>
  <c r="F1430" i="4"/>
  <c r="I1430" i="4" s="1"/>
  <c r="F5461" i="4"/>
  <c r="I5461" i="4" s="1"/>
  <c r="F3337" i="4"/>
  <c r="I3337" i="4" s="1"/>
  <c r="F1231" i="4"/>
  <c r="I1231" i="4" s="1"/>
  <c r="F529" i="4"/>
  <c r="I529" i="4" s="1"/>
  <c r="F3464" i="4"/>
  <c r="I3464" i="4" s="1"/>
  <c r="F5191" i="4"/>
  <c r="I5191" i="4" s="1"/>
  <c r="F4201" i="4"/>
  <c r="I4201" i="4" s="1"/>
  <c r="F5480" i="4"/>
  <c r="I5480" i="4" s="1"/>
  <c r="F5030" i="4"/>
  <c r="I5030" i="4" s="1"/>
  <c r="F2798" i="4"/>
  <c r="I2798" i="4" s="1"/>
  <c r="F1581" i="4"/>
  <c r="I1581" i="4" s="1"/>
  <c r="F3248" i="4"/>
  <c r="I3248" i="4" s="1"/>
  <c r="F3183" i="4"/>
  <c r="I3183" i="4" s="1"/>
  <c r="F5946" i="4"/>
  <c r="I5946" i="4" s="1"/>
  <c r="F4879" i="4"/>
  <c r="I4879" i="4" s="1"/>
  <c r="F2755" i="4"/>
  <c r="I2755" i="4" s="1"/>
  <c r="F5832" i="4"/>
  <c r="I5832" i="4" s="1"/>
  <c r="F5364" i="4"/>
  <c r="I5364" i="4" s="1"/>
  <c r="F4230" i="4"/>
  <c r="I4230" i="4" s="1"/>
  <c r="F2520" i="4"/>
  <c r="I2520" i="4" s="1"/>
  <c r="F5903" i="4"/>
  <c r="I5903" i="4" s="1"/>
  <c r="F803" i="4"/>
  <c r="I803" i="4" s="1"/>
  <c r="F5661" i="4"/>
  <c r="I5661" i="4" s="1"/>
  <c r="F4455" i="4"/>
  <c r="I4455" i="4" s="1"/>
  <c r="F3825" i="4"/>
  <c r="I3825" i="4" s="1"/>
  <c r="F2709" i="4"/>
  <c r="I2709" i="4" s="1"/>
  <c r="F2115" i="4"/>
  <c r="I2115" i="4" s="1"/>
  <c r="F1593" i="4"/>
  <c r="I1593" i="4" s="1"/>
  <c r="F1017" i="4"/>
  <c r="I1017" i="4" s="1"/>
  <c r="F4884" i="4"/>
  <c r="I4884" i="4" s="1"/>
  <c r="F2652" i="4"/>
  <c r="I2652" i="4" s="1"/>
  <c r="F1644" i="4"/>
  <c r="I1644" i="4" s="1"/>
  <c r="F1158" i="4"/>
  <c r="I1158" i="4" s="1"/>
  <c r="F726" i="4"/>
  <c r="I726" i="4" s="1"/>
  <c r="F5657" i="4"/>
  <c r="I5657" i="4" s="1"/>
  <c r="F3154" i="4"/>
  <c r="I3154" i="4" s="1"/>
  <c r="F5798" i="4"/>
  <c r="I5798" i="4" s="1"/>
  <c r="F3998" i="4"/>
  <c r="I3998" i="4" s="1"/>
  <c r="F5667" i="4"/>
  <c r="I5667" i="4" s="1"/>
  <c r="F3219" i="4"/>
  <c r="I3219" i="4" s="1"/>
  <c r="F2697" i="4"/>
  <c r="I2697" i="4" s="1"/>
  <c r="F2211" i="4"/>
  <c r="I2211" i="4" s="1"/>
  <c r="F4622" i="4"/>
  <c r="I4622" i="4" s="1"/>
  <c r="F4046" i="4"/>
  <c r="I4046" i="4" s="1"/>
  <c r="F3452" i="4"/>
  <c r="I3452" i="4" s="1"/>
  <c r="F3002" i="4"/>
  <c r="I3002" i="4" s="1"/>
  <c r="F2192" i="4"/>
  <c r="I2192" i="4" s="1"/>
  <c r="F1346" i="4"/>
  <c r="I1346" i="4" s="1"/>
  <c r="F806" i="4"/>
  <c r="I806" i="4" s="1"/>
  <c r="F5989" i="4"/>
  <c r="I5989" i="4" s="1"/>
  <c r="F5593" i="4"/>
  <c r="I5593" i="4" s="1"/>
  <c r="F2034" i="4"/>
  <c r="I2034" i="4" s="1"/>
  <c r="F1026" i="4"/>
  <c r="I1026" i="4" s="1"/>
  <c r="F522" i="4"/>
  <c r="I522" i="4" s="1"/>
  <c r="F5489" i="4"/>
  <c r="I5489" i="4" s="1"/>
  <c r="F2591" i="4"/>
  <c r="I2591" i="4" s="1"/>
  <c r="F2159" i="4"/>
  <c r="I2159" i="4" s="1"/>
  <c r="F1601" i="4"/>
  <c r="I1601" i="4" s="1"/>
  <c r="F1079" i="4"/>
  <c r="I1079" i="4" s="1"/>
  <c r="F593" i="4"/>
  <c r="I593" i="4" s="1"/>
  <c r="F5538" i="4"/>
  <c r="I5538" i="4" s="1"/>
  <c r="F4170" i="4"/>
  <c r="I4170" i="4" s="1"/>
  <c r="F3126" i="4"/>
  <c r="I3126" i="4" s="1"/>
  <c r="F2658" i="4"/>
  <c r="I2658" i="4" s="1"/>
  <c r="F1812" i="4"/>
  <c r="I1812" i="4" s="1"/>
  <c r="F948" i="4"/>
  <c r="I948" i="4" s="1"/>
  <c r="F5153" i="4"/>
  <c r="I5153" i="4" s="1"/>
  <c r="F4577" i="4"/>
  <c r="I4577" i="4" s="1"/>
  <c r="F4019" i="4"/>
  <c r="I4019" i="4" s="1"/>
  <c r="F2957" i="4"/>
  <c r="I2957" i="4" s="1"/>
  <c r="F2561" i="4"/>
  <c r="I2561" i="4" s="1"/>
  <c r="F1499" i="4"/>
  <c r="I1499" i="4" s="1"/>
  <c r="F1085" i="4"/>
  <c r="I1085" i="4" s="1"/>
  <c r="F617" i="4"/>
  <c r="I617" i="4" s="1"/>
  <c r="F4852" i="4"/>
  <c r="I4852" i="4" s="1"/>
  <c r="F4222" i="4"/>
  <c r="I4222" i="4" s="1"/>
  <c r="F3700" i="4"/>
  <c r="I3700" i="4" s="1"/>
  <c r="F3106" i="4"/>
  <c r="I3106" i="4" s="1"/>
  <c r="F365" i="4"/>
  <c r="I365" i="4" s="1"/>
  <c r="F5656" i="4"/>
  <c r="I5656" i="4" s="1"/>
  <c r="F4990" i="4"/>
  <c r="I4990" i="4" s="1"/>
  <c r="F4036" i="4"/>
  <c r="I4036" i="4" s="1"/>
  <c r="F2884" i="4"/>
  <c r="I2884" i="4" s="1"/>
  <c r="F2452" i="4"/>
  <c r="I2452" i="4" s="1"/>
  <c r="F1876" i="4"/>
  <c r="I1876" i="4" s="1"/>
  <c r="F5457" i="4"/>
  <c r="I5457" i="4" s="1"/>
  <c r="F4791" i="4"/>
  <c r="I4791" i="4" s="1"/>
  <c r="F3225" i="4"/>
  <c r="I3225" i="4" s="1"/>
  <c r="F2667" i="4"/>
  <c r="I2667" i="4" s="1"/>
  <c r="F2253" i="4"/>
  <c r="I2253" i="4" s="1"/>
  <c r="F741" i="4"/>
  <c r="I741" i="4" s="1"/>
  <c r="F327" i="4"/>
  <c r="I327" i="4" s="1"/>
  <c r="F316" i="4"/>
  <c r="I316" i="4" s="1"/>
  <c r="F4862" i="4"/>
  <c r="I4862" i="4" s="1"/>
  <c r="F2882" i="4"/>
  <c r="I2882" i="4" s="1"/>
  <c r="F1676" i="4"/>
  <c r="I1676" i="4" s="1"/>
  <c r="F1262" i="4"/>
  <c r="I1262" i="4" s="1"/>
  <c r="F920" i="4"/>
  <c r="I920" i="4" s="1"/>
  <c r="F578" i="4"/>
  <c r="I578" i="4" s="1"/>
  <c r="F236" i="4"/>
  <c r="I236" i="4" s="1"/>
  <c r="F5359" i="4"/>
  <c r="I5359" i="4" s="1"/>
  <c r="F4675" i="4"/>
  <c r="I4675" i="4" s="1"/>
  <c r="F3613" i="4"/>
  <c r="I3613" i="4" s="1"/>
  <c r="F2389" i="4"/>
  <c r="I2389" i="4" s="1"/>
  <c r="F1525" i="4"/>
  <c r="I1525" i="4" s="1"/>
  <c r="F625" i="4"/>
  <c r="I625" i="4" s="1"/>
  <c r="F103" i="4"/>
  <c r="I103" i="4" s="1"/>
  <c r="F404" i="4"/>
  <c r="I404" i="4" s="1"/>
  <c r="F3781" i="4"/>
  <c r="I3781" i="4" s="1"/>
  <c r="F1855" i="4"/>
  <c r="I1855" i="4" s="1"/>
  <c r="F865" i="4"/>
  <c r="I865" i="4" s="1"/>
  <c r="F361" i="4"/>
  <c r="I361" i="4" s="1"/>
  <c r="F3508" i="4"/>
  <c r="I3508" i="4" s="1"/>
  <c r="F1600" i="4"/>
  <c r="I1600" i="4" s="1"/>
  <c r="F1325" i="4"/>
  <c r="I1325" i="4" s="1"/>
  <c r="F335" i="4"/>
  <c r="I335" i="4" s="1"/>
  <c r="F1174" i="4"/>
  <c r="I1174" i="4" s="1"/>
  <c r="F40" i="4"/>
  <c r="I40" i="4" s="1"/>
  <c r="F87" i="4"/>
  <c r="I87" i="4" s="1"/>
  <c r="F2848" i="4"/>
  <c r="I2848" i="4" s="1"/>
  <c r="F3639" i="4"/>
  <c r="I3639" i="4" s="1"/>
  <c r="F5156" i="4"/>
  <c r="I5156" i="4" s="1"/>
  <c r="F1340" i="4"/>
  <c r="I1340" i="4" s="1"/>
  <c r="F5425" i="4"/>
  <c r="I5425" i="4" s="1"/>
  <c r="F4327" i="4"/>
  <c r="I4327" i="4" s="1"/>
  <c r="F3301" i="4"/>
  <c r="I3301" i="4" s="1"/>
  <c r="F3356" i="4"/>
  <c r="I3356" i="4" s="1"/>
  <c r="F5101" i="4"/>
  <c r="I5101" i="4" s="1"/>
  <c r="F4165" i="4"/>
  <c r="I4165" i="4" s="1"/>
  <c r="F3031" i="4"/>
  <c r="I3031" i="4" s="1"/>
  <c r="F2077" i="4"/>
  <c r="I2077" i="4" s="1"/>
  <c r="F979" i="4"/>
  <c r="I979" i="4" s="1"/>
  <c r="F5095" i="4"/>
  <c r="I5095" i="4" s="1"/>
  <c r="F5336" i="4"/>
  <c r="I5336" i="4" s="1"/>
  <c r="F4706" i="4"/>
  <c r="I4706" i="4" s="1"/>
  <c r="F4598" i="4"/>
  <c r="I4598" i="4" s="1"/>
  <c r="F3176" i="4"/>
  <c r="I3176" i="4" s="1"/>
  <c r="F5838" i="4"/>
  <c r="I5838" i="4" s="1"/>
  <c r="F5712" i="4"/>
  <c r="I5712" i="4" s="1"/>
  <c r="F4861" i="4"/>
  <c r="I4861" i="4" s="1"/>
  <c r="F4303" i="4"/>
  <c r="I4303" i="4" s="1"/>
  <c r="F5814" i="4"/>
  <c r="I5814" i="4" s="1"/>
  <c r="F4716" i="4"/>
  <c r="I4716" i="4" s="1"/>
  <c r="F4104" i="4"/>
  <c r="I4104" i="4" s="1"/>
  <c r="F3618" i="4"/>
  <c r="I3618" i="4" s="1"/>
  <c r="F2502" i="4"/>
  <c r="I2502" i="4" s="1"/>
  <c r="F5885" i="4"/>
  <c r="I5885" i="4" s="1"/>
  <c r="F2608" i="4"/>
  <c r="I2608" i="4" s="1"/>
  <c r="F5555" i="4"/>
  <c r="I5555" i="4" s="1"/>
  <c r="F4437" i="4"/>
  <c r="I4437" i="4" s="1"/>
  <c r="F3807" i="4"/>
  <c r="I3807" i="4" s="1"/>
  <c r="F2601" i="4"/>
  <c r="I2601" i="4" s="1"/>
  <c r="F2097" i="4"/>
  <c r="I2097" i="4" s="1"/>
  <c r="F1557" i="4"/>
  <c r="I1557" i="4" s="1"/>
  <c r="F459" i="4"/>
  <c r="I459" i="4" s="1"/>
  <c r="F5316" i="4"/>
  <c r="I5316" i="4" s="1"/>
  <c r="F4866" i="4"/>
  <c r="I4866" i="4" s="1"/>
  <c r="F4308" i="4"/>
  <c r="I4308" i="4" s="1"/>
  <c r="F2634" i="4"/>
  <c r="I2634" i="4" s="1"/>
  <c r="F2130" i="4"/>
  <c r="I2130" i="4" s="1"/>
  <c r="F1590" i="4"/>
  <c r="I1590" i="4" s="1"/>
  <c r="F222" i="4"/>
  <c r="I222" i="4" s="1"/>
  <c r="F3118" i="4"/>
  <c r="I3118" i="4" s="1"/>
  <c r="F5780" i="4"/>
  <c r="I5780" i="4" s="1"/>
  <c r="F3728" i="4"/>
  <c r="I3728" i="4" s="1"/>
  <c r="F5631" i="4"/>
  <c r="I5631" i="4" s="1"/>
  <c r="F4875" i="4"/>
  <c r="I4875" i="4" s="1"/>
  <c r="F3201" i="4"/>
  <c r="I3201" i="4" s="1"/>
  <c r="F2661" i="4"/>
  <c r="I2661" i="4" s="1"/>
  <c r="F2175" i="4"/>
  <c r="I2175" i="4" s="1"/>
  <c r="F1725" i="4"/>
  <c r="I1725" i="4" s="1"/>
  <c r="F1257" i="4"/>
  <c r="I1257" i="4" s="1"/>
  <c r="F5234" i="4"/>
  <c r="I5234" i="4" s="1"/>
  <c r="F3398" i="4"/>
  <c r="I3398" i="4" s="1"/>
  <c r="F2570" i="4"/>
  <c r="I2570" i="4" s="1"/>
  <c r="F1778" i="4"/>
  <c r="I1778" i="4" s="1"/>
  <c r="F1256" i="4"/>
  <c r="I1256" i="4" s="1"/>
  <c r="F788" i="4"/>
  <c r="I788" i="4" s="1"/>
  <c r="F374" i="4"/>
  <c r="I374" i="4" s="1"/>
  <c r="F5971" i="4"/>
  <c r="I5971" i="4" s="1"/>
  <c r="F5557" i="4"/>
  <c r="I5557" i="4" s="1"/>
  <c r="F1494" i="4"/>
  <c r="I1494" i="4" s="1"/>
  <c r="F990" i="4"/>
  <c r="I990" i="4" s="1"/>
  <c r="F72" i="4"/>
  <c r="I72" i="4" s="1"/>
  <c r="F5435" i="4"/>
  <c r="I5435" i="4" s="1"/>
  <c r="F3041" i="4"/>
  <c r="I3041" i="4" s="1"/>
  <c r="F2555" i="4"/>
  <c r="I2555" i="4" s="1"/>
  <c r="F2123" i="4"/>
  <c r="I2123" i="4" s="1"/>
  <c r="F1565" i="4"/>
  <c r="I1565" i="4" s="1"/>
  <c r="F575" i="4"/>
  <c r="I575" i="4" s="1"/>
  <c r="F5484" i="4"/>
  <c r="I5484" i="4" s="1"/>
  <c r="F4800" i="4"/>
  <c r="I4800" i="4" s="1"/>
  <c r="F4152" i="4"/>
  <c r="I4152" i="4" s="1"/>
  <c r="F3612" i="4"/>
  <c r="I3612" i="4" s="1"/>
  <c r="F2640" i="4"/>
  <c r="I2640" i="4" s="1"/>
  <c r="F2244" i="4"/>
  <c r="I2244" i="4" s="1"/>
  <c r="F1794" i="4"/>
  <c r="I1794" i="4" s="1"/>
  <c r="F498" i="4"/>
  <c r="I498" i="4" s="1"/>
  <c r="F48" i="4"/>
  <c r="I48" i="4" s="1"/>
  <c r="F4001" i="4"/>
  <c r="I4001" i="4" s="1"/>
  <c r="F3497" i="4"/>
  <c r="I3497" i="4" s="1"/>
  <c r="F2939" i="4"/>
  <c r="I2939" i="4" s="1"/>
  <c r="F2021" i="4"/>
  <c r="I2021" i="4" s="1"/>
  <c r="F1481" i="4"/>
  <c r="I1481" i="4" s="1"/>
  <c r="F1067" i="4"/>
  <c r="I1067" i="4" s="1"/>
  <c r="F599" i="4"/>
  <c r="I599" i="4" s="1"/>
  <c r="F4834" i="4"/>
  <c r="I4834" i="4" s="1"/>
  <c r="F3610" i="4"/>
  <c r="I3610" i="4" s="1"/>
  <c r="F2008" i="4"/>
  <c r="I2008" i="4" s="1"/>
  <c r="F1540" i="4"/>
  <c r="I1540" i="4" s="1"/>
  <c r="F1054" i="4"/>
  <c r="I1054" i="4" s="1"/>
  <c r="F329" i="4"/>
  <c r="I329" i="4" s="1"/>
  <c r="F4936" i="4"/>
  <c r="I4936" i="4" s="1"/>
  <c r="F4018" i="4"/>
  <c r="I4018" i="4" s="1"/>
  <c r="F3550" i="4"/>
  <c r="I3550" i="4" s="1"/>
  <c r="F1858" i="4"/>
  <c r="I1858" i="4" s="1"/>
  <c r="F5421" i="4"/>
  <c r="I5421" i="4" s="1"/>
  <c r="F4773" i="4"/>
  <c r="I4773" i="4" s="1"/>
  <c r="F4215" i="4"/>
  <c r="I4215" i="4" s="1"/>
  <c r="F3657" i="4"/>
  <c r="I3657" i="4" s="1"/>
  <c r="F3207" i="4"/>
  <c r="I3207" i="4" s="1"/>
  <c r="F1173" i="4"/>
  <c r="I1173" i="4" s="1"/>
  <c r="F309" i="4"/>
  <c r="I309" i="4" s="1"/>
  <c r="F159" i="4"/>
  <c r="I159" i="4" s="1"/>
  <c r="F298" i="4"/>
  <c r="I298" i="4" s="1"/>
  <c r="F3530" i="4"/>
  <c r="I3530" i="4" s="1"/>
  <c r="F2828" i="4"/>
  <c r="I2828" i="4" s="1"/>
  <c r="F2198" i="4"/>
  <c r="I2198" i="4" s="1"/>
  <c r="F1658" i="4"/>
  <c r="I1658" i="4" s="1"/>
  <c r="F902" i="4"/>
  <c r="I902" i="4" s="1"/>
  <c r="F560" i="4"/>
  <c r="I560" i="4" s="1"/>
  <c r="F5341" i="4"/>
  <c r="I5341" i="4" s="1"/>
  <c r="F4297" i="4"/>
  <c r="I4297" i="4" s="1"/>
  <c r="F3955" i="4"/>
  <c r="I3955" i="4" s="1"/>
  <c r="F2875" i="4"/>
  <c r="I2875" i="4" s="1"/>
  <c r="F2353" i="4"/>
  <c r="I2353" i="4" s="1"/>
  <c r="F1507" i="4"/>
  <c r="I1507" i="4" s="1"/>
  <c r="F1003" i="4"/>
  <c r="I1003" i="4" s="1"/>
  <c r="F386" i="4"/>
  <c r="I386" i="4" s="1"/>
  <c r="F3673" i="4"/>
  <c r="I3673" i="4" s="1"/>
  <c r="F2485" i="4"/>
  <c r="I2485" i="4" s="1"/>
  <c r="F1837" i="4"/>
  <c r="I1837" i="4" s="1"/>
  <c r="F847" i="4"/>
  <c r="I847" i="4" s="1"/>
  <c r="F307" i="4"/>
  <c r="I307" i="4" s="1"/>
  <c r="F3220" i="4"/>
  <c r="I3220" i="4" s="1"/>
  <c r="F1564" i="4"/>
  <c r="I1564" i="4" s="1"/>
  <c r="F934" i="4"/>
  <c r="I934" i="4" s="1"/>
  <c r="F1307" i="4"/>
  <c r="I1307" i="4" s="1"/>
  <c r="F299" i="4"/>
  <c r="I299" i="4" s="1"/>
  <c r="F1156" i="4"/>
  <c r="I1156" i="4" s="1"/>
  <c r="F4" i="4"/>
  <c r="I4" i="4" s="1"/>
  <c r="F15" i="4"/>
  <c r="I15" i="4" s="1"/>
  <c r="F4022" i="4"/>
  <c r="I4022" i="4" s="1"/>
  <c r="F1268" i="4"/>
  <c r="I1268" i="4" s="1"/>
  <c r="F4291" i="4"/>
  <c r="I4291" i="4" s="1"/>
  <c r="F2131" i="4"/>
  <c r="I2131" i="4" s="1"/>
  <c r="F1159" i="4"/>
  <c r="I1159" i="4" s="1"/>
  <c r="F493" i="4"/>
  <c r="I493" i="4" s="1"/>
  <c r="F3230" i="4"/>
  <c r="I3230" i="4" s="1"/>
  <c r="F1142" i="4"/>
  <c r="I1142" i="4" s="1"/>
  <c r="F5065" i="4"/>
  <c r="I5065" i="4" s="1"/>
  <c r="F2941" i="4"/>
  <c r="I2941" i="4" s="1"/>
  <c r="F2005" i="4"/>
  <c r="I2005" i="4" s="1"/>
  <c r="F5617" i="4"/>
  <c r="I5617" i="4" s="1"/>
  <c r="F5077" i="4"/>
  <c r="I5077" i="4" s="1"/>
  <c r="F4616" i="4"/>
  <c r="I4616" i="4" s="1"/>
  <c r="F2690" i="4"/>
  <c r="I2690" i="4" s="1"/>
  <c r="F4833" i="4"/>
  <c r="I4833" i="4" s="1"/>
  <c r="F4544" i="4"/>
  <c r="I4544" i="4" s="1"/>
  <c r="F1502" i="4"/>
  <c r="I1502" i="4" s="1"/>
  <c r="F5784" i="4"/>
  <c r="I5784" i="4" s="1"/>
  <c r="F5658" i="4"/>
  <c r="I5658" i="4" s="1"/>
  <c r="F4825" i="4"/>
  <c r="I4825" i="4" s="1"/>
  <c r="F4285" i="4"/>
  <c r="I4285" i="4" s="1"/>
  <c r="F5796" i="4"/>
  <c r="I5796" i="4" s="1"/>
  <c r="F5238" i="4"/>
  <c r="I5238" i="4" s="1"/>
  <c r="F4680" i="4"/>
  <c r="I4680" i="4" s="1"/>
  <c r="F4086" i="4"/>
  <c r="I4086" i="4" s="1"/>
  <c r="F3600" i="4"/>
  <c r="I3600" i="4" s="1"/>
  <c r="F5705" i="4"/>
  <c r="I5705" i="4" s="1"/>
  <c r="F2140" i="4"/>
  <c r="I2140" i="4" s="1"/>
  <c r="F5393" i="4"/>
  <c r="I5393" i="4" s="1"/>
  <c r="F5625" i="4"/>
  <c r="I5625" i="4" s="1"/>
  <c r="F4923" i="4"/>
  <c r="I4923" i="4" s="1"/>
  <c r="F4419" i="4"/>
  <c r="I4419" i="4" s="1"/>
  <c r="F3771" i="4"/>
  <c r="I3771" i="4" s="1"/>
  <c r="F2583" i="4"/>
  <c r="I2583" i="4" s="1"/>
  <c r="F1467" i="4"/>
  <c r="I1467" i="4" s="1"/>
  <c r="F945" i="4"/>
  <c r="I945" i="4" s="1"/>
  <c r="F333" i="4"/>
  <c r="I333" i="4" s="1"/>
  <c r="F5298" i="4"/>
  <c r="I5298" i="4" s="1"/>
  <c r="F4848" i="4"/>
  <c r="I4848" i="4" s="1"/>
  <c r="F3840" i="4"/>
  <c r="I3840" i="4" s="1"/>
  <c r="F3102" i="4"/>
  <c r="I3102" i="4" s="1"/>
  <c r="F2598" i="4"/>
  <c r="I2598" i="4" s="1"/>
  <c r="F1122" i="4"/>
  <c r="I1122" i="4" s="1"/>
  <c r="F690" i="4"/>
  <c r="I690" i="4" s="1"/>
  <c r="F204" i="4"/>
  <c r="I204" i="4" s="1"/>
  <c r="F5567" i="4"/>
  <c r="I5567" i="4" s="1"/>
  <c r="F5762" i="4"/>
  <c r="I5762" i="4" s="1"/>
  <c r="F3638" i="4"/>
  <c r="I3638" i="4" s="1"/>
  <c r="F4839" i="4"/>
  <c r="I4839" i="4" s="1"/>
  <c r="F3615" i="4"/>
  <c r="I3615" i="4" s="1"/>
  <c r="F3165" i="4"/>
  <c r="I3165" i="4" s="1"/>
  <c r="F2643" i="4"/>
  <c r="I2643" i="4" s="1"/>
  <c r="F1239" i="4"/>
  <c r="I1239" i="4" s="1"/>
  <c r="F5756" i="4"/>
  <c r="I5756" i="4" s="1"/>
  <c r="F5216" i="4"/>
  <c r="I5216" i="4" s="1"/>
  <c r="F4550" i="4"/>
  <c r="I4550" i="4" s="1"/>
  <c r="F3362" i="4"/>
  <c r="I3362" i="4" s="1"/>
  <c r="F2948" i="4"/>
  <c r="I2948" i="4" s="1"/>
  <c r="F2156" i="4"/>
  <c r="I2156" i="4" s="1"/>
  <c r="F1724" i="4"/>
  <c r="I1724" i="4" s="1"/>
  <c r="F1220" i="4"/>
  <c r="I1220" i="4" s="1"/>
  <c r="F356" i="4"/>
  <c r="I356" i="4" s="1"/>
  <c r="F5953" i="4"/>
  <c r="I5953" i="4" s="1"/>
  <c r="F5539" i="4"/>
  <c r="I5539" i="4" s="1"/>
  <c r="F1962" i="4"/>
  <c r="I1962" i="4" s="1"/>
  <c r="F468" i="4"/>
  <c r="I468" i="4" s="1"/>
  <c r="F54" i="4"/>
  <c r="I54" i="4" s="1"/>
  <c r="F5399" i="4"/>
  <c r="I5399" i="4" s="1"/>
  <c r="F4931" i="4"/>
  <c r="I4931" i="4" s="1"/>
  <c r="F3545" i="4"/>
  <c r="I3545" i="4" s="1"/>
  <c r="F3023" i="4"/>
  <c r="I3023" i="4" s="1"/>
  <c r="F2537" i="4"/>
  <c r="I2537" i="4" s="1"/>
  <c r="F2069" i="4"/>
  <c r="I2069" i="4" s="1"/>
  <c r="F1547" i="4"/>
  <c r="I1547" i="4" s="1"/>
  <c r="F125" i="4"/>
  <c r="I125" i="4" s="1"/>
  <c r="F5448" i="4"/>
  <c r="I5448" i="4" s="1"/>
  <c r="F4710" i="4"/>
  <c r="I4710" i="4" s="1"/>
  <c r="F4134" i="4"/>
  <c r="I4134" i="4" s="1"/>
  <c r="F3594" i="4"/>
  <c r="I3594" i="4" s="1"/>
  <c r="F2622" i="4"/>
  <c r="I2622" i="4" s="1"/>
  <c r="F2208" i="4"/>
  <c r="I2208" i="4" s="1"/>
  <c r="F1326" i="4"/>
  <c r="I1326" i="4" s="1"/>
  <c r="F480" i="4"/>
  <c r="I480" i="4" s="1"/>
  <c r="F30" i="4"/>
  <c r="I30" i="4" s="1"/>
  <c r="F5063" i="4"/>
  <c r="I5063" i="4" s="1"/>
  <c r="F4505" i="4"/>
  <c r="I4505" i="4" s="1"/>
  <c r="F3983" i="4"/>
  <c r="I3983" i="4" s="1"/>
  <c r="F3479" i="4"/>
  <c r="I3479" i="4" s="1"/>
  <c r="F2507" i="4"/>
  <c r="I2507" i="4" s="1"/>
  <c r="F1913" i="4"/>
  <c r="I1913" i="4" s="1"/>
  <c r="F581" i="4"/>
  <c r="I581" i="4" s="1"/>
  <c r="F5428" i="4"/>
  <c r="I5428" i="4" s="1"/>
  <c r="F4186" i="4"/>
  <c r="I4186" i="4" s="1"/>
  <c r="F3556" i="4"/>
  <c r="I3556" i="4" s="1"/>
  <c r="F3070" i="4"/>
  <c r="I3070" i="4" s="1"/>
  <c r="F2458" i="4"/>
  <c r="I2458" i="4" s="1"/>
  <c r="F1504" i="4"/>
  <c r="I1504" i="4" s="1"/>
  <c r="F311" i="4"/>
  <c r="I311" i="4" s="1"/>
  <c r="F5512" i="4"/>
  <c r="I5512" i="4" s="1"/>
  <c r="F4846" i="4"/>
  <c r="I4846" i="4" s="1"/>
  <c r="F3946" i="4"/>
  <c r="I3946" i="4" s="1"/>
  <c r="F2398" i="4"/>
  <c r="I2398" i="4" s="1"/>
  <c r="F1822" i="4"/>
  <c r="I1822" i="4" s="1"/>
  <c r="F5385" i="4"/>
  <c r="I5385" i="4" s="1"/>
  <c r="F4755" i="4"/>
  <c r="I4755" i="4" s="1"/>
  <c r="F4161" i="4"/>
  <c r="I4161" i="4" s="1"/>
  <c r="F2996" i="4"/>
  <c r="I2996" i="4" s="1"/>
  <c r="F962" i="4"/>
  <c r="I962" i="4" s="1"/>
  <c r="F5047" i="4"/>
  <c r="I5047" i="4" s="1"/>
  <c r="F3085" i="4"/>
  <c r="I3085" i="4" s="1"/>
  <c r="F1879" i="4"/>
  <c r="I1879" i="4" s="1"/>
  <c r="F961" i="4"/>
  <c r="I961" i="4" s="1"/>
  <c r="F5498" i="4"/>
  <c r="I5498" i="4" s="1"/>
  <c r="F5839" i="4"/>
  <c r="I5839" i="4" s="1"/>
  <c r="F3661" i="4"/>
  <c r="I3661" i="4" s="1"/>
  <c r="F2743" i="4"/>
  <c r="I2743" i="4" s="1"/>
  <c r="F1645" i="4"/>
  <c r="I1645" i="4" s="1"/>
  <c r="F4382" i="4"/>
  <c r="I4382" i="4" s="1"/>
  <c r="F5455" i="4"/>
  <c r="I5455" i="4" s="1"/>
  <c r="F4148" i="4"/>
  <c r="I4148" i="4" s="1"/>
  <c r="F4058" i="4"/>
  <c r="I4058" i="4" s="1"/>
  <c r="F2330" i="4"/>
  <c r="I2330" i="4" s="1"/>
  <c r="F2510" i="4"/>
  <c r="I2510" i="4" s="1"/>
  <c r="F1286" i="4"/>
  <c r="I1286" i="4" s="1"/>
  <c r="F4082" i="4"/>
  <c r="I4082" i="4" s="1"/>
  <c r="F3606" i="4"/>
  <c r="I3606" i="4" s="1"/>
  <c r="F5982" i="4"/>
  <c r="I5982" i="4" s="1"/>
  <c r="F4663" i="4"/>
  <c r="I4663" i="4" s="1"/>
  <c r="F1477" i="4"/>
  <c r="I1477" i="4" s="1"/>
  <c r="F5112" i="4"/>
  <c r="I5112" i="4" s="1"/>
  <c r="F4482" i="4"/>
  <c r="I4482" i="4" s="1"/>
  <c r="F3960" i="4"/>
  <c r="I3960" i="4" s="1"/>
  <c r="F2880" i="4"/>
  <c r="I2880" i="4" s="1"/>
  <c r="F2322" i="4"/>
  <c r="I2322" i="4" s="1"/>
  <c r="F5920" i="4"/>
  <c r="I5920" i="4" s="1"/>
  <c r="F1114" i="4"/>
  <c r="I1114" i="4" s="1"/>
  <c r="F4564" i="4"/>
  <c r="I4564" i="4" s="1"/>
  <c r="F5391" i="4"/>
  <c r="I5391" i="4" s="1"/>
  <c r="F4185" i="4"/>
  <c r="I4185" i="4" s="1"/>
  <c r="F3627" i="4"/>
  <c r="I3627" i="4" s="1"/>
  <c r="F2979" i="4"/>
  <c r="I2979" i="4" s="1"/>
  <c r="F2421" i="4"/>
  <c r="I2421" i="4" s="1"/>
  <c r="F1845" i="4"/>
  <c r="I1845" i="4" s="1"/>
  <c r="F1341" i="4"/>
  <c r="I1341" i="4" s="1"/>
  <c r="F837" i="4"/>
  <c r="I837" i="4" s="1"/>
  <c r="F5208" i="4"/>
  <c r="I5208" i="4" s="1"/>
  <c r="F4650" i="4"/>
  <c r="I4650" i="4" s="1"/>
  <c r="F4200" i="4"/>
  <c r="I4200" i="4" s="1"/>
  <c r="F3624" i="4"/>
  <c r="I3624" i="4" s="1"/>
  <c r="F2994" i="4"/>
  <c r="I2994" i="4" s="1"/>
  <c r="F2472" i="4"/>
  <c r="I2472" i="4" s="1"/>
  <c r="F1896" i="4"/>
  <c r="I1896" i="4" s="1"/>
  <c r="F1482" i="4"/>
  <c r="I1482" i="4" s="1"/>
  <c r="F1032" i="4"/>
  <c r="I1032" i="4" s="1"/>
  <c r="F24" i="4"/>
  <c r="I24" i="4" s="1"/>
  <c r="F2255" i="4"/>
  <c r="I2255" i="4" s="1"/>
  <c r="F4323" i="4"/>
  <c r="I4323" i="4" s="1"/>
  <c r="F5546" i="4"/>
  <c r="I5546" i="4" s="1"/>
  <c r="F1784" i="4"/>
  <c r="I1784" i="4" s="1"/>
  <c r="F5307" i="4"/>
  <c r="I5307" i="4" s="1"/>
  <c r="F4695" i="4"/>
  <c r="I4695" i="4" s="1"/>
  <c r="F3525" i="4"/>
  <c r="I3525" i="4" s="1"/>
  <c r="F3075" i="4"/>
  <c r="I3075" i="4" s="1"/>
  <c r="F2535" i="4"/>
  <c r="I2535" i="4" s="1"/>
  <c r="F1977" i="4"/>
  <c r="I1977" i="4" s="1"/>
  <c r="F1563" i="4"/>
  <c r="I1563" i="4" s="1"/>
  <c r="F1149" i="4"/>
  <c r="I1149" i="4" s="1"/>
  <c r="F5594" i="4"/>
  <c r="I5594" i="4" s="1"/>
  <c r="F5090" i="4"/>
  <c r="I5090" i="4" s="1"/>
  <c r="F4388" i="4"/>
  <c r="I4388" i="4" s="1"/>
  <c r="F3236" i="4"/>
  <c r="I3236" i="4" s="1"/>
  <c r="F2840" i="4"/>
  <c r="I2840" i="4" s="1"/>
  <c r="F2444" i="4"/>
  <c r="I2444" i="4" s="1"/>
  <c r="F2030" i="4"/>
  <c r="I2030" i="4" s="1"/>
  <c r="F1580" i="4"/>
  <c r="I1580" i="4" s="1"/>
  <c r="F1112" i="4"/>
  <c r="I1112" i="4" s="1"/>
  <c r="F680" i="4"/>
  <c r="I680" i="4" s="1"/>
  <c r="F5845" i="4"/>
  <c r="I5845" i="4" s="1"/>
  <c r="F3073" i="4"/>
  <c r="I3073" i="4" s="1"/>
  <c r="F1836" i="4"/>
  <c r="I1836" i="4" s="1"/>
  <c r="F1368" i="4"/>
  <c r="I1368" i="4" s="1"/>
  <c r="F846" i="4"/>
  <c r="I846" i="4" s="1"/>
  <c r="F378" i="4"/>
  <c r="I378" i="4" s="1"/>
  <c r="F5867" i="4"/>
  <c r="I5867" i="4" s="1"/>
  <c r="F5273" i="4"/>
  <c r="I5273" i="4" s="1"/>
  <c r="F4607" i="4"/>
  <c r="I4607" i="4" s="1"/>
  <c r="F3383" i="4"/>
  <c r="I3383" i="4" s="1"/>
  <c r="F4831" i="4"/>
  <c r="I4831" i="4" s="1"/>
  <c r="F2924" i="4"/>
  <c r="I2924" i="4" s="1"/>
  <c r="F5893" i="4"/>
  <c r="I5893" i="4" s="1"/>
  <c r="F4597" i="4"/>
  <c r="I4597" i="4" s="1"/>
  <c r="F3157" i="4"/>
  <c r="I3157" i="4" s="1"/>
  <c r="F1771" i="4"/>
  <c r="I1771" i="4" s="1"/>
  <c r="F3122" i="4"/>
  <c r="I3122" i="4" s="1"/>
  <c r="F5767" i="4"/>
  <c r="I5767" i="4" s="1"/>
  <c r="F4471" i="4"/>
  <c r="I4471" i="4" s="1"/>
  <c r="F3283" i="4"/>
  <c r="I3283" i="4" s="1"/>
  <c r="F1717" i="4"/>
  <c r="I1717" i="4" s="1"/>
  <c r="F5941" i="4"/>
  <c r="I5941" i="4" s="1"/>
  <c r="F5293" i="4"/>
  <c r="I5293" i="4" s="1"/>
  <c r="F5066" i="4"/>
  <c r="I5066" i="4" s="1"/>
  <c r="F3950" i="4"/>
  <c r="I3950" i="4" s="1"/>
  <c r="F4850" i="4"/>
  <c r="I4850" i="4" s="1"/>
  <c r="F2654" i="4"/>
  <c r="I2654" i="4" s="1"/>
  <c r="F5433" i="4"/>
  <c r="I5433" i="4" s="1"/>
  <c r="F259" i="4"/>
  <c r="I259" i="4" s="1"/>
  <c r="F5604" i="4"/>
  <c r="I5604" i="4" s="1"/>
  <c r="F4645" i="4"/>
  <c r="I4645" i="4" s="1"/>
  <c r="F3691" i="4"/>
  <c r="I3691" i="4" s="1"/>
  <c r="F5148" i="4"/>
  <c r="I5148" i="4" s="1"/>
  <c r="F4410" i="4"/>
  <c r="I4410" i="4" s="1"/>
  <c r="F3744" i="4"/>
  <c r="I3744" i="4" s="1"/>
  <c r="F2970" i="4"/>
  <c r="I2970" i="4" s="1"/>
  <c r="F2304" i="4"/>
  <c r="I2304" i="4" s="1"/>
  <c r="F4948" i="4"/>
  <c r="I4948" i="4" s="1"/>
  <c r="F624" i="4"/>
  <c r="I624" i="4" s="1"/>
  <c r="F5302" i="4"/>
  <c r="I5302" i="4" s="1"/>
  <c r="F5229" i="4"/>
  <c r="I5229" i="4" s="1"/>
  <c r="F3735" i="4"/>
  <c r="I3735" i="4" s="1"/>
  <c r="F2961" i="4"/>
  <c r="I2961" i="4" s="1"/>
  <c r="F2313" i="4"/>
  <c r="I2313" i="4" s="1"/>
  <c r="F1629" i="4"/>
  <c r="I1629" i="4" s="1"/>
  <c r="F873" i="4"/>
  <c r="I873" i="4" s="1"/>
  <c r="F117" i="4"/>
  <c r="I117" i="4" s="1"/>
  <c r="F4974" i="4"/>
  <c r="I4974" i="4" s="1"/>
  <c r="F3588" i="4"/>
  <c r="I3588" i="4" s="1"/>
  <c r="F2868" i="4"/>
  <c r="I2868" i="4" s="1"/>
  <c r="F2220" i="4"/>
  <c r="I2220" i="4" s="1"/>
  <c r="F1518" i="4"/>
  <c r="I1518" i="4" s="1"/>
  <c r="F924" i="4"/>
  <c r="I924" i="4" s="1"/>
  <c r="F330" i="4"/>
  <c r="I330" i="4" s="1"/>
  <c r="F5279" i="4"/>
  <c r="I5279" i="4" s="1"/>
  <c r="F4899" i="4"/>
  <c r="I4899" i="4" s="1"/>
  <c r="F5114" i="4"/>
  <c r="I5114" i="4" s="1"/>
  <c r="F4803" i="4"/>
  <c r="I4803" i="4" s="1"/>
  <c r="F3957" i="4"/>
  <c r="I3957" i="4" s="1"/>
  <c r="F3417" i="4"/>
  <c r="I3417" i="4" s="1"/>
  <c r="F2733" i="4"/>
  <c r="I2733" i="4" s="1"/>
  <c r="F2013" i="4"/>
  <c r="I2013" i="4" s="1"/>
  <c r="F1491" i="4"/>
  <c r="I1491" i="4" s="1"/>
  <c r="F5936" i="4"/>
  <c r="I5936" i="4" s="1"/>
  <c r="F4298" i="4"/>
  <c r="I4298" i="4" s="1"/>
  <c r="F3578" i="4"/>
  <c r="I3578" i="4" s="1"/>
  <c r="F3020" i="4"/>
  <c r="I3020" i="4" s="1"/>
  <c r="F2462" i="4"/>
  <c r="I2462" i="4" s="1"/>
  <c r="F1922" i="4"/>
  <c r="I1922" i="4" s="1"/>
  <c r="F1400" i="4"/>
  <c r="I1400" i="4" s="1"/>
  <c r="F734" i="4"/>
  <c r="I734" i="4" s="1"/>
  <c r="F212" i="4"/>
  <c r="I212" i="4" s="1"/>
  <c r="F5701" i="4"/>
  <c r="I5701" i="4" s="1"/>
  <c r="F1386" i="4"/>
  <c r="I1386" i="4" s="1"/>
  <c r="F702" i="4"/>
  <c r="I702" i="4" s="1"/>
  <c r="F198" i="4"/>
  <c r="I198" i="4" s="1"/>
  <c r="F5363" i="4"/>
  <c r="I5363" i="4" s="1"/>
  <c r="F4571" i="4"/>
  <c r="I4571" i="4" s="1"/>
  <c r="F3779" i="4"/>
  <c r="I3779" i="4" s="1"/>
  <c r="F3113" i="4"/>
  <c r="I3113" i="4" s="1"/>
  <c r="F1961" i="4"/>
  <c r="I1961" i="4" s="1"/>
  <c r="F1241" i="4"/>
  <c r="I1241" i="4" s="1"/>
  <c r="F719" i="4"/>
  <c r="I719" i="4" s="1"/>
  <c r="F197" i="4"/>
  <c r="I197" i="4" s="1"/>
  <c r="F5322" i="4"/>
  <c r="I5322" i="4" s="1"/>
  <c r="F4422" i="4"/>
  <c r="I4422" i="4" s="1"/>
  <c r="F3900" i="4"/>
  <c r="I3900" i="4" s="1"/>
  <c r="F3234" i="4"/>
  <c r="I3234" i="4" s="1"/>
  <c r="F2694" i="4"/>
  <c r="I2694" i="4" s="1"/>
  <c r="F1596" i="4"/>
  <c r="I1596" i="4" s="1"/>
  <c r="F1092" i="4"/>
  <c r="I1092" i="4" s="1"/>
  <c r="F660" i="4"/>
  <c r="I660" i="4" s="1"/>
  <c r="F102" i="4"/>
  <c r="I102" i="4" s="1"/>
  <c r="F4901" i="4"/>
  <c r="I4901" i="4" s="1"/>
  <c r="F4379" i="4"/>
  <c r="I4379" i="4" s="1"/>
  <c r="F3749" i="4"/>
  <c r="I3749" i="4" s="1"/>
  <c r="F2579" i="4"/>
  <c r="I2579" i="4" s="1"/>
  <c r="F1823" i="4"/>
  <c r="I1823" i="4" s="1"/>
  <c r="F1319" i="4"/>
  <c r="I1319" i="4" s="1"/>
  <c r="F779" i="4"/>
  <c r="I779" i="4" s="1"/>
  <c r="F5752" i="4"/>
  <c r="I5752" i="4" s="1"/>
  <c r="F4888" i="4"/>
  <c r="I4888" i="4" s="1"/>
  <c r="F4042" i="4"/>
  <c r="I4042" i="4" s="1"/>
  <c r="F3394" i="4"/>
  <c r="I3394" i="4" s="1"/>
  <c r="F2710" i="4"/>
  <c r="I2710" i="4" s="1"/>
  <c r="F1576" i="4"/>
  <c r="I1576" i="4" s="1"/>
  <c r="F982" i="4"/>
  <c r="I982" i="4" s="1"/>
  <c r="F149" i="4"/>
  <c r="I149" i="4" s="1"/>
  <c r="F5206" i="4"/>
  <c r="I5206" i="4" s="1"/>
  <c r="F4198" i="4"/>
  <c r="I4198" i="4" s="1"/>
  <c r="F3586" i="4"/>
  <c r="I3586" i="4" s="1"/>
  <c r="F2776" i="4"/>
  <c r="I2776" i="4" s="1"/>
  <c r="F5835" i="4"/>
  <c r="I5835" i="4" s="1"/>
  <c r="F5007" i="4"/>
  <c r="I5007" i="4" s="1"/>
  <c r="F4251" i="4"/>
  <c r="I4251" i="4" s="1"/>
  <c r="F3585" i="4"/>
  <c r="I3585" i="4" s="1"/>
  <c r="F2919" i="4"/>
  <c r="I2919" i="4" s="1"/>
  <c r="F2433" i="4"/>
  <c r="I2433" i="4" s="1"/>
  <c r="F1875" i="4"/>
  <c r="I1875" i="4" s="1"/>
  <c r="F1317" i="4"/>
  <c r="I1317" i="4" s="1"/>
  <c r="F795" i="4"/>
  <c r="I795" i="4" s="1"/>
  <c r="F730" i="4"/>
  <c r="I730" i="4" s="1"/>
  <c r="F136" i="4"/>
  <c r="I136" i="4" s="1"/>
  <c r="F4574" i="4"/>
  <c r="I4574" i="4" s="1"/>
  <c r="F3206" i="4"/>
  <c r="I3206" i="4" s="1"/>
  <c r="F2396" i="4"/>
  <c r="I2396" i="4" s="1"/>
  <c r="F1766" i="4"/>
  <c r="I1766" i="4" s="1"/>
  <c r="F1298" i="4"/>
  <c r="I1298" i="4" s="1"/>
  <c r="F506" i="4"/>
  <c r="I506" i="4" s="1"/>
  <c r="F110" i="4"/>
  <c r="I110" i="4" s="1"/>
  <c r="F5197" i="4"/>
  <c r="I5197" i="4" s="1"/>
  <c r="F4819" i="4"/>
  <c r="I4819" i="4" s="1"/>
  <c r="F4441" i="4"/>
  <c r="I4441" i="4" s="1"/>
  <c r="F4063" i="4"/>
  <c r="I4063" i="4" s="1"/>
  <c r="F3667" i="4"/>
  <c r="I3667" i="4" s="1"/>
  <c r="F2839" i="4"/>
  <c r="I2839" i="4" s="1"/>
  <c r="F2263" i="4"/>
  <c r="I2263" i="4" s="1"/>
  <c r="F715" i="4"/>
  <c r="I715" i="4" s="1"/>
  <c r="F391" i="4"/>
  <c r="I391" i="4" s="1"/>
  <c r="F530" i="4"/>
  <c r="I530" i="4" s="1"/>
  <c r="F26" i="4"/>
  <c r="I26" i="4" s="1"/>
  <c r="F2647" i="4"/>
  <c r="I2647" i="4" s="1"/>
  <c r="F1819" i="4"/>
  <c r="I1819" i="4" s="1"/>
  <c r="F1225" i="4"/>
  <c r="I1225" i="4" s="1"/>
  <c r="F55" i="4"/>
  <c r="I55" i="4" s="1"/>
  <c r="F2428" i="4"/>
  <c r="I2428" i="4" s="1"/>
  <c r="F1186" i="4"/>
  <c r="I1186" i="4" s="1"/>
  <c r="F376" i="4"/>
  <c r="I376" i="4" s="1"/>
  <c r="F2747" i="4"/>
  <c r="I2747" i="4" s="1"/>
  <c r="F1253" i="4"/>
  <c r="I1253" i="4" s="1"/>
  <c r="F155" i="4"/>
  <c r="I155" i="4" s="1"/>
  <c r="F940" i="4"/>
  <c r="I940" i="4" s="1"/>
  <c r="F663" i="4"/>
  <c r="I663" i="4" s="1"/>
  <c r="F814" i="4"/>
  <c r="I814" i="4" s="1"/>
  <c r="F429" i="4"/>
  <c r="I429" i="4" s="1"/>
  <c r="F2959" i="4"/>
  <c r="I2959" i="4" s="1"/>
  <c r="F3310" i="4"/>
  <c r="I3310" i="4" s="1"/>
  <c r="F4182" i="4"/>
  <c r="I4182" i="4" s="1"/>
  <c r="F4232" i="4"/>
  <c r="I4232" i="4" s="1"/>
  <c r="F1383" i="4"/>
  <c r="I1383" i="4" s="1"/>
  <c r="F644" i="4"/>
  <c r="I644" i="4" s="1"/>
  <c r="F1242" i="4"/>
  <c r="I1242" i="4" s="1"/>
  <c r="F4445" i="4"/>
  <c r="I4445" i="4" s="1"/>
  <c r="F2393" i="4"/>
  <c r="I2393" i="4" s="1"/>
  <c r="F17" i="4"/>
  <c r="I17" i="4" s="1"/>
  <c r="F3054" i="4"/>
  <c r="I3054" i="4" s="1"/>
  <c r="F1524" i="4"/>
  <c r="I1524" i="4" s="1"/>
  <c r="F5549" i="4"/>
  <c r="I5549" i="4" s="1"/>
  <c r="F3659" i="4"/>
  <c r="I3659" i="4" s="1"/>
  <c r="F5410" i="4"/>
  <c r="I5410" i="4" s="1"/>
  <c r="F3916" i="4"/>
  <c r="I3916" i="4" s="1"/>
  <c r="F2620" i="4"/>
  <c r="I2620" i="4" s="1"/>
  <c r="F1378" i="4"/>
  <c r="I1378" i="4" s="1"/>
  <c r="F59" i="4"/>
  <c r="I59" i="4" s="1"/>
  <c r="F3928" i="4"/>
  <c r="I3928" i="4" s="1"/>
  <c r="F2668" i="4"/>
  <c r="I2668" i="4" s="1"/>
  <c r="F3477" i="4"/>
  <c r="I3477" i="4" s="1"/>
  <c r="F1155" i="4"/>
  <c r="I1155" i="4" s="1"/>
  <c r="F4340" i="4"/>
  <c r="I4340" i="4" s="1"/>
  <c r="F1190" i="4"/>
  <c r="I1190" i="4" s="1"/>
  <c r="F38" i="4"/>
  <c r="I38" i="4" s="1"/>
  <c r="F3937" i="4"/>
  <c r="I3937" i="4" s="1"/>
  <c r="F2011" i="4"/>
  <c r="I2011" i="4" s="1"/>
  <c r="F301" i="4"/>
  <c r="I301" i="4" s="1"/>
  <c r="F3565" i="4"/>
  <c r="I3565" i="4" s="1"/>
  <c r="F255" i="4"/>
  <c r="I255" i="4" s="1"/>
  <c r="F196" i="4"/>
  <c r="I196" i="4" s="1"/>
  <c r="F634" i="4"/>
  <c r="I634" i="4" s="1"/>
  <c r="F2366" i="4"/>
  <c r="I2366" i="4" s="1"/>
  <c r="F5497" i="4"/>
  <c r="I5497" i="4" s="1"/>
  <c r="F4093" i="4"/>
  <c r="I4093" i="4" s="1"/>
  <c r="F1411" i="4"/>
  <c r="I1411" i="4" s="1"/>
  <c r="F5569" i="4"/>
  <c r="I5569" i="4" s="1"/>
  <c r="F2761" i="4"/>
  <c r="I2761" i="4" s="1"/>
  <c r="F4915" i="4"/>
  <c r="I4915" i="4" s="1"/>
  <c r="F3608" i="4"/>
  <c r="I3608" i="4" s="1"/>
  <c r="F4238" i="4"/>
  <c r="I4238" i="4" s="1"/>
  <c r="F5676" i="4"/>
  <c r="I5676" i="4" s="1"/>
  <c r="F4465" i="4"/>
  <c r="I4465" i="4" s="1"/>
  <c r="F5022" i="4"/>
  <c r="I5022" i="4" s="1"/>
  <c r="F2844" i="4"/>
  <c r="I2844" i="4" s="1"/>
  <c r="F4097" i="4"/>
  <c r="I4097" i="4" s="1"/>
  <c r="F4383" i="4"/>
  <c r="I4383" i="4" s="1"/>
  <c r="F2133" i="4"/>
  <c r="I2133" i="4" s="1"/>
  <c r="F4740" i="4"/>
  <c r="I4740" i="4" s="1"/>
  <c r="F2670" i="4"/>
  <c r="I2670" i="4" s="1"/>
  <c r="F798" i="4"/>
  <c r="I798" i="4" s="1"/>
  <c r="F5942" i="4"/>
  <c r="I5942" i="4" s="1"/>
  <c r="F4533" i="4"/>
  <c r="I4533" i="4" s="1"/>
  <c r="F2499" i="4"/>
  <c r="I2499" i="4" s="1"/>
  <c r="F5702" i="4"/>
  <c r="I5702" i="4" s="1"/>
  <c r="F3344" i="4"/>
  <c r="I3344" i="4" s="1"/>
  <c r="F1832" i="4"/>
  <c r="I1832" i="4" s="1"/>
  <c r="F626" i="4"/>
  <c r="I626" i="4" s="1"/>
  <c r="F1818" i="4"/>
  <c r="I1818" i="4" s="1"/>
  <c r="F5993" i="4"/>
  <c r="I5993" i="4" s="1"/>
  <c r="F3527" i="4"/>
  <c r="I3527" i="4" s="1"/>
  <c r="F1727" i="4"/>
  <c r="I1727" i="4" s="1"/>
  <c r="F5970" i="4"/>
  <c r="I5970" i="4" s="1"/>
  <c r="F4314" i="4"/>
  <c r="I4314" i="4" s="1"/>
  <c r="F2532" i="4"/>
  <c r="I2532" i="4" s="1"/>
  <c r="F1506" i="4"/>
  <c r="I1506" i="4" s="1"/>
  <c r="F5531" i="4"/>
  <c r="I5531" i="4" s="1"/>
  <c r="F4235" i="4"/>
  <c r="I4235" i="4" s="1"/>
  <c r="F2849" i="4"/>
  <c r="I2849" i="4" s="1"/>
  <c r="F1679" i="4"/>
  <c r="I1679" i="4" s="1"/>
  <c r="F671" i="4"/>
  <c r="I671" i="4" s="1"/>
  <c r="F4618" i="4"/>
  <c r="I4618" i="4" s="1"/>
  <c r="F3268" i="4"/>
  <c r="I3268" i="4" s="1"/>
  <c r="F1882" i="4"/>
  <c r="I1882" i="4" s="1"/>
  <c r="F23" i="4"/>
  <c r="I23" i="4" s="1"/>
  <c r="F3334" i="4"/>
  <c r="I3334" i="4" s="1"/>
  <c r="F2020" i="4"/>
  <c r="I2020" i="4" s="1"/>
  <c r="F4701" i="4"/>
  <c r="I4701" i="4" s="1"/>
  <c r="F2811" i="4"/>
  <c r="I2811" i="4" s="1"/>
  <c r="F1119" i="4"/>
  <c r="I1119" i="4" s="1"/>
  <c r="F28" i="4"/>
  <c r="I28" i="4" s="1"/>
  <c r="F2288" i="4"/>
  <c r="I2288" i="4" s="1"/>
  <c r="F4399" i="4"/>
  <c r="I4399" i="4" s="1"/>
  <c r="F2744" i="4"/>
  <c r="I2744" i="4" s="1"/>
  <c r="F5713" i="4"/>
  <c r="I5713" i="4" s="1"/>
  <c r="F4561" i="4"/>
  <c r="I4561" i="4" s="1"/>
  <c r="F3121" i="4"/>
  <c r="I3121" i="4" s="1"/>
  <c r="F1735" i="4"/>
  <c r="I1735" i="4" s="1"/>
  <c r="F583" i="4"/>
  <c r="I583" i="4" s="1"/>
  <c r="F3050" i="4"/>
  <c r="I3050" i="4" s="1"/>
  <c r="F5731" i="4"/>
  <c r="I5731" i="4" s="1"/>
  <c r="F4381" i="4"/>
  <c r="I4381" i="4" s="1"/>
  <c r="F3103" i="4"/>
  <c r="I3103" i="4" s="1"/>
  <c r="F1681" i="4"/>
  <c r="I1681" i="4" s="1"/>
  <c r="F5923" i="4"/>
  <c r="I5923" i="4" s="1"/>
  <c r="F5275" i="4"/>
  <c r="I5275" i="4" s="1"/>
  <c r="F4976" i="4"/>
  <c r="I4976" i="4" s="1"/>
  <c r="F3896" i="4"/>
  <c r="I3896" i="4" s="1"/>
  <c r="F5019" i="4"/>
  <c r="I5019" i="4" s="1"/>
  <c r="F4724" i="4"/>
  <c r="I4724" i="4" s="1"/>
  <c r="F2528" i="4"/>
  <c r="I2528" i="4" s="1"/>
  <c r="F4893" i="4"/>
  <c r="I4893" i="4" s="1"/>
  <c r="F223" i="4"/>
  <c r="I223" i="4" s="1"/>
  <c r="F5550" i="4"/>
  <c r="I5550" i="4" s="1"/>
  <c r="F4609" i="4"/>
  <c r="I4609" i="4" s="1"/>
  <c r="F3511" i="4"/>
  <c r="I3511" i="4" s="1"/>
  <c r="F5850" i="4"/>
  <c r="I5850" i="4" s="1"/>
  <c r="F5130" i="4"/>
  <c r="I5130" i="4" s="1"/>
  <c r="F4392" i="4"/>
  <c r="I4392" i="4" s="1"/>
  <c r="F3726" i="4"/>
  <c r="I3726" i="4" s="1"/>
  <c r="F2952" i="4"/>
  <c r="I2952" i="4" s="1"/>
  <c r="F2196" i="4"/>
  <c r="I2196" i="4" s="1"/>
  <c r="F4786" i="4"/>
  <c r="I4786" i="4" s="1"/>
  <c r="F5879" i="4"/>
  <c r="I5879" i="4" s="1"/>
  <c r="F4924" i="4"/>
  <c r="I4924" i="4" s="1"/>
  <c r="F5211" i="4"/>
  <c r="I5211" i="4" s="1"/>
  <c r="F4545" i="4"/>
  <c r="I4545" i="4" s="1"/>
  <c r="F3717" i="4"/>
  <c r="I3717" i="4" s="1"/>
  <c r="F2925" i="4"/>
  <c r="I2925" i="4" s="1"/>
  <c r="F2223" i="4"/>
  <c r="I2223" i="4" s="1"/>
  <c r="F1611" i="4"/>
  <c r="I1611" i="4" s="1"/>
  <c r="F855" i="4"/>
  <c r="I855" i="4" s="1"/>
  <c r="F99" i="4"/>
  <c r="I99" i="4" s="1"/>
  <c r="F4956" i="4"/>
  <c r="I4956" i="4" s="1"/>
  <c r="F4254" i="4"/>
  <c r="I4254" i="4" s="1"/>
  <c r="F3570" i="4"/>
  <c r="I3570" i="4" s="1"/>
  <c r="F2778" i="4"/>
  <c r="I2778" i="4" s="1"/>
  <c r="F2166" i="4"/>
  <c r="I2166" i="4" s="1"/>
  <c r="F1500" i="4"/>
  <c r="I1500" i="4" s="1"/>
  <c r="F870" i="4"/>
  <c r="I870" i="4" s="1"/>
  <c r="F312" i="4"/>
  <c r="I312" i="4" s="1"/>
  <c r="F4937" i="4"/>
  <c r="I4937" i="4" s="1"/>
  <c r="F3801" i="4"/>
  <c r="I3801" i="4" s="1"/>
  <c r="F4916" i="4"/>
  <c r="I4916" i="4" s="1"/>
  <c r="F5739" i="4"/>
  <c r="I5739" i="4" s="1"/>
  <c r="F4767" i="4"/>
  <c r="I4767" i="4" s="1"/>
  <c r="F3903" i="4"/>
  <c r="I3903" i="4" s="1"/>
  <c r="F3399" i="4"/>
  <c r="I3399" i="4" s="1"/>
  <c r="F2625" i="4"/>
  <c r="I2625" i="4" s="1"/>
  <c r="F1959" i="4"/>
  <c r="I1959" i="4" s="1"/>
  <c r="F1455" i="4"/>
  <c r="I1455" i="4" s="1"/>
  <c r="F5900" i="4"/>
  <c r="I5900" i="4" s="1"/>
  <c r="F5126" i="4"/>
  <c r="I5126" i="4" s="1"/>
  <c r="F4280" i="4"/>
  <c r="I4280" i="4" s="1"/>
  <c r="F3560" i="4"/>
  <c r="I3560" i="4" s="1"/>
  <c r="F2930" i="4"/>
  <c r="I2930" i="4" s="1"/>
  <c r="F2426" i="4"/>
  <c r="I2426" i="4" s="1"/>
  <c r="F1904" i="4"/>
  <c r="I1904" i="4" s="1"/>
  <c r="F1382" i="4"/>
  <c r="I1382" i="4" s="1"/>
  <c r="F716" i="4"/>
  <c r="I716" i="4" s="1"/>
  <c r="F194" i="4"/>
  <c r="I194" i="4" s="1"/>
  <c r="F5683" i="4"/>
  <c r="I5683" i="4" s="1"/>
  <c r="F1926" i="4"/>
  <c r="I1926" i="4" s="1"/>
  <c r="F1296" i="4"/>
  <c r="I1296" i="4" s="1"/>
  <c r="F684" i="4"/>
  <c r="I684" i="4" s="1"/>
  <c r="F162" i="4"/>
  <c r="I162" i="4" s="1"/>
  <c r="F5345" i="4"/>
  <c r="I5345" i="4" s="1"/>
  <c r="F4535" i="4"/>
  <c r="I4535" i="4" s="1"/>
  <c r="F3761" i="4"/>
  <c r="I3761" i="4" s="1"/>
  <c r="F3005" i="4"/>
  <c r="I3005" i="4" s="1"/>
  <c r="F2447" i="4"/>
  <c r="I2447" i="4" s="1"/>
  <c r="F1925" i="4"/>
  <c r="I1925" i="4" s="1"/>
  <c r="F1205" i="4"/>
  <c r="I1205" i="4" s="1"/>
  <c r="F701" i="4"/>
  <c r="I701" i="4" s="1"/>
  <c r="F107" i="4"/>
  <c r="I107" i="4" s="1"/>
  <c r="F5304" i="4"/>
  <c r="I5304" i="4" s="1"/>
  <c r="F4404" i="4"/>
  <c r="I4404" i="4" s="1"/>
  <c r="F3846" i="4"/>
  <c r="I3846" i="4" s="1"/>
  <c r="F3216" i="4"/>
  <c r="I3216" i="4" s="1"/>
  <c r="F2604" i="4"/>
  <c r="I2604" i="4" s="1"/>
  <c r="F2118" i="4"/>
  <c r="I2118" i="4" s="1"/>
  <c r="F1578" i="4"/>
  <c r="I1578" i="4" s="1"/>
  <c r="F1074" i="4"/>
  <c r="I1074" i="4" s="1"/>
  <c r="F606" i="4"/>
  <c r="I606" i="4" s="1"/>
  <c r="F5621" i="4"/>
  <c r="I5621" i="4" s="1"/>
  <c r="F4865" i="4"/>
  <c r="I4865" i="4" s="1"/>
  <c r="F4325" i="4"/>
  <c r="I4325" i="4" s="1"/>
  <c r="F3713" i="4"/>
  <c r="I3713" i="4" s="1"/>
  <c r="F3047" i="4"/>
  <c r="I3047" i="4" s="1"/>
  <c r="F2471" i="4"/>
  <c r="I2471" i="4" s="1"/>
  <c r="F1751" i="4"/>
  <c r="I1751" i="4" s="1"/>
  <c r="F1301" i="4"/>
  <c r="I1301" i="4" s="1"/>
  <c r="F761" i="4"/>
  <c r="I761" i="4" s="1"/>
  <c r="F5734" i="4"/>
  <c r="I5734" i="4" s="1"/>
  <c r="F4798" i="4"/>
  <c r="I4798" i="4" s="1"/>
  <c r="F4024" i="4"/>
  <c r="I4024" i="4" s="1"/>
  <c r="F3358" i="4"/>
  <c r="I3358" i="4" s="1"/>
  <c r="F2674" i="4"/>
  <c r="I2674" i="4" s="1"/>
  <c r="F2098" i="4"/>
  <c r="I2098" i="4" s="1"/>
  <c r="F1432" i="4"/>
  <c r="I1432" i="4" s="1"/>
  <c r="F964" i="4"/>
  <c r="I964" i="4" s="1"/>
  <c r="F113" i="4"/>
  <c r="I113" i="4" s="1"/>
  <c r="F5188" i="4"/>
  <c r="I5188" i="4" s="1"/>
  <c r="F4144" i="4"/>
  <c r="I4144" i="4" s="1"/>
  <c r="F3496" i="4"/>
  <c r="I3496" i="4" s="1"/>
  <c r="F2722" i="4"/>
  <c r="I2722" i="4" s="1"/>
  <c r="F2128" i="4"/>
  <c r="I2128" i="4" s="1"/>
  <c r="F5763" i="4"/>
  <c r="I5763" i="4" s="1"/>
  <c r="F4935" i="4"/>
  <c r="I4935" i="4" s="1"/>
  <c r="F4107" i="4"/>
  <c r="I4107" i="4" s="1"/>
  <c r="F3531" i="4"/>
  <c r="I3531" i="4" s="1"/>
  <c r="F2901" i="4"/>
  <c r="I2901" i="4" s="1"/>
  <c r="F2415" i="4"/>
  <c r="I2415" i="4" s="1"/>
  <c r="F1857" i="4"/>
  <c r="I1857" i="4" s="1"/>
  <c r="F1299" i="4"/>
  <c r="I1299" i="4" s="1"/>
  <c r="F777" i="4"/>
  <c r="I777" i="4" s="1"/>
  <c r="F1678" i="4"/>
  <c r="I1678" i="4" s="1"/>
  <c r="F712" i="4"/>
  <c r="I712" i="4" s="1"/>
  <c r="F118" i="4"/>
  <c r="I118" i="4" s="1"/>
  <c r="F4556" i="4"/>
  <c r="I4556" i="4" s="1"/>
  <c r="F3188" i="4"/>
  <c r="I3188" i="4" s="1"/>
  <c r="F2378" i="4"/>
  <c r="I2378" i="4" s="1"/>
  <c r="F1748" i="4"/>
  <c r="I1748" i="4" s="1"/>
  <c r="F1280" i="4"/>
  <c r="I1280" i="4" s="1"/>
  <c r="F866" i="4"/>
  <c r="I866" i="4" s="1"/>
  <c r="F470" i="4"/>
  <c r="I470" i="4" s="1"/>
  <c r="F92" i="4"/>
  <c r="I92" i="4" s="1"/>
  <c r="F5179" i="4"/>
  <c r="I5179" i="4" s="1"/>
  <c r="F4801" i="4"/>
  <c r="I4801" i="4" s="1"/>
  <c r="F4423" i="4"/>
  <c r="I4423" i="4" s="1"/>
  <c r="F4045" i="4"/>
  <c r="I4045" i="4" s="1"/>
  <c r="F3631" i="4"/>
  <c r="I3631" i="4" s="1"/>
  <c r="F2821" i="4"/>
  <c r="I2821" i="4" s="1"/>
  <c r="F2155" i="4"/>
  <c r="I2155" i="4" s="1"/>
  <c r="F1345" i="4"/>
  <c r="I1345" i="4" s="1"/>
  <c r="F553" i="4"/>
  <c r="I553" i="4" s="1"/>
  <c r="F373" i="4"/>
  <c r="I373" i="4" s="1"/>
  <c r="F512" i="4"/>
  <c r="I512" i="4" s="1"/>
  <c r="F8" i="4"/>
  <c r="F2539" i="4"/>
  <c r="I2539" i="4" s="1"/>
  <c r="F1783" i="4"/>
  <c r="I1783" i="4" s="1"/>
  <c r="F1207" i="4"/>
  <c r="I1207" i="4" s="1"/>
  <c r="F631" i="4"/>
  <c r="I631" i="4" s="1"/>
  <c r="F37" i="4"/>
  <c r="I37" i="4" s="1"/>
  <c r="F2338" i="4"/>
  <c r="I2338" i="4" s="1"/>
  <c r="F1132" i="4"/>
  <c r="I1132" i="4" s="1"/>
  <c r="F340" i="4"/>
  <c r="I340" i="4" s="1"/>
  <c r="F2675" i="4"/>
  <c r="I2675" i="4" s="1"/>
  <c r="F1091" i="4"/>
  <c r="I1091" i="4" s="1"/>
  <c r="F119" i="4"/>
  <c r="I119" i="4" s="1"/>
  <c r="F922" i="4"/>
  <c r="I922" i="4" s="1"/>
  <c r="F591" i="4"/>
  <c r="I591" i="4" s="1"/>
  <c r="F4111" i="4"/>
  <c r="I4111" i="4" s="1"/>
  <c r="F2636" i="4"/>
  <c r="I2636" i="4" s="1"/>
  <c r="F5677" i="4"/>
  <c r="I5677" i="4" s="1"/>
  <c r="F4255" i="4"/>
  <c r="I4255" i="4" s="1"/>
  <c r="F2869" i="4"/>
  <c r="I2869" i="4" s="1"/>
  <c r="F1663" i="4"/>
  <c r="I1663" i="4" s="1"/>
  <c r="F565" i="4"/>
  <c r="I565" i="4" s="1"/>
  <c r="F2942" i="4"/>
  <c r="I2942" i="4" s="1"/>
  <c r="F5695" i="4"/>
  <c r="I5695" i="4" s="1"/>
  <c r="F4345" i="4"/>
  <c r="I4345" i="4" s="1"/>
  <c r="F2905" i="4"/>
  <c r="I2905" i="4" s="1"/>
  <c r="F1573" i="4"/>
  <c r="I1573" i="4" s="1"/>
  <c r="F5833" i="4"/>
  <c r="I5833" i="4" s="1"/>
  <c r="F5257" i="4"/>
  <c r="I5257" i="4" s="1"/>
  <c r="F4868" i="4"/>
  <c r="I4868" i="4" s="1"/>
  <c r="F3842" i="4"/>
  <c r="I3842" i="4" s="1"/>
  <c r="F4785" i="4"/>
  <c r="I4785" i="4" s="1"/>
  <c r="F4472" i="4"/>
  <c r="I4472" i="4" s="1"/>
  <c r="F2438" i="4"/>
  <c r="I2438" i="4" s="1"/>
  <c r="F4749" i="4"/>
  <c r="I4749" i="4" s="1"/>
  <c r="F25" i="4"/>
  <c r="I25" i="4" s="1"/>
  <c r="F1302" i="4"/>
  <c r="I1302" i="4" s="1"/>
  <c r="F4591" i="4"/>
  <c r="I4591" i="4" s="1"/>
  <c r="F3457" i="4"/>
  <c r="I3457" i="4" s="1"/>
  <c r="F5778" i="4"/>
  <c r="I5778" i="4" s="1"/>
  <c r="F5094" i="4"/>
  <c r="I5094" i="4" s="1"/>
  <c r="F4356" i="4"/>
  <c r="I4356" i="4" s="1"/>
  <c r="F3708" i="4"/>
  <c r="I3708" i="4" s="1"/>
  <c r="F2916" i="4"/>
  <c r="I2916" i="4" s="1"/>
  <c r="F2178" i="4"/>
  <c r="I2178" i="4" s="1"/>
  <c r="F4462" i="4"/>
  <c r="I4462" i="4" s="1"/>
  <c r="F5231" i="4"/>
  <c r="I5231" i="4" s="1"/>
  <c r="F4384" i="4"/>
  <c r="I4384" i="4" s="1"/>
  <c r="F5175" i="4"/>
  <c r="I5175" i="4" s="1"/>
  <c r="F4527" i="4"/>
  <c r="I4527" i="4" s="1"/>
  <c r="F3699" i="4"/>
  <c r="I3699" i="4" s="1"/>
  <c r="F2889" i="4"/>
  <c r="I2889" i="4" s="1"/>
  <c r="F2205" i="4"/>
  <c r="I2205" i="4" s="1"/>
  <c r="F1431" i="4"/>
  <c r="I1431" i="4" s="1"/>
  <c r="F729" i="4"/>
  <c r="I729" i="4" s="1"/>
  <c r="F81" i="4"/>
  <c r="I81" i="4" s="1"/>
  <c r="F4938" i="4"/>
  <c r="I4938" i="4" s="1"/>
  <c r="F4236" i="4"/>
  <c r="I4236" i="4" s="1"/>
  <c r="F3552" i="4"/>
  <c r="I3552" i="4" s="1"/>
  <c r="F2742" i="4"/>
  <c r="I2742" i="4" s="1"/>
  <c r="F2076" i="4"/>
  <c r="I2076" i="4" s="1"/>
  <c r="F1464" i="4"/>
  <c r="I1464" i="4" s="1"/>
  <c r="F852" i="4"/>
  <c r="I852" i="4" s="1"/>
  <c r="F276" i="4"/>
  <c r="I276" i="4" s="1"/>
  <c r="F3371" i="4"/>
  <c r="I3371" i="4" s="1"/>
  <c r="F2469" i="4"/>
  <c r="I2469" i="4" s="1"/>
  <c r="F4772" i="4"/>
  <c r="I4772" i="4" s="1"/>
  <c r="F5685" i="4"/>
  <c r="I5685" i="4" s="1"/>
  <c r="F4731" i="4"/>
  <c r="I4731" i="4" s="1"/>
  <c r="F3885" i="4"/>
  <c r="I3885" i="4" s="1"/>
  <c r="F3327" i="4"/>
  <c r="I3327" i="4" s="1"/>
  <c r="F2607" i="4"/>
  <c r="I2607" i="4" s="1"/>
  <c r="F1941" i="4"/>
  <c r="I1941" i="4" s="1"/>
  <c r="F1437" i="4"/>
  <c r="I1437" i="4" s="1"/>
  <c r="F5828" i="4"/>
  <c r="I5828" i="4" s="1"/>
  <c r="F5108" i="4"/>
  <c r="I5108" i="4" s="1"/>
  <c r="F4262" i="4"/>
  <c r="I4262" i="4" s="1"/>
  <c r="F3542" i="4"/>
  <c r="I3542" i="4" s="1"/>
  <c r="F2912" i="4"/>
  <c r="I2912" i="4" s="1"/>
  <c r="F2408" i="4"/>
  <c r="I2408" i="4" s="1"/>
  <c r="F1886" i="4"/>
  <c r="I1886" i="4" s="1"/>
  <c r="F1364" i="4"/>
  <c r="I1364" i="4" s="1"/>
  <c r="F698" i="4"/>
  <c r="I698" i="4" s="1"/>
  <c r="F158" i="4"/>
  <c r="I158" i="4" s="1"/>
  <c r="F5647" i="4"/>
  <c r="I5647" i="4" s="1"/>
  <c r="F1890" i="4"/>
  <c r="I1890" i="4" s="1"/>
  <c r="F1278" i="4"/>
  <c r="I1278" i="4" s="1"/>
  <c r="F648" i="4"/>
  <c r="I648" i="4" s="1"/>
  <c r="F144" i="4"/>
  <c r="I144" i="4" s="1"/>
  <c r="F5327" i="4"/>
  <c r="I5327" i="4" s="1"/>
  <c r="F4517" i="4"/>
  <c r="I4517" i="4" s="1"/>
  <c r="F3743" i="4"/>
  <c r="I3743" i="4" s="1"/>
  <c r="F2951" i="4"/>
  <c r="I2951" i="4" s="1"/>
  <c r="F2429" i="4"/>
  <c r="I2429" i="4" s="1"/>
  <c r="F1907" i="4"/>
  <c r="I1907" i="4" s="1"/>
  <c r="F1187" i="4"/>
  <c r="I1187" i="4" s="1"/>
  <c r="F683" i="4"/>
  <c r="I683" i="4" s="1"/>
  <c r="F71" i="4"/>
  <c r="I71" i="4" s="1"/>
  <c r="F5286" i="4"/>
  <c r="I5286" i="4" s="1"/>
  <c r="F4386" i="4"/>
  <c r="I4386" i="4" s="1"/>
  <c r="F3828" i="4"/>
  <c r="I3828" i="4" s="1"/>
  <c r="F3162" i="4"/>
  <c r="I3162" i="4" s="1"/>
  <c r="F2586" i="4"/>
  <c r="I2586" i="4" s="1"/>
  <c r="F2064" i="4"/>
  <c r="I2064" i="4" s="1"/>
  <c r="F1560" i="4"/>
  <c r="I1560" i="4" s="1"/>
  <c r="F1056" i="4"/>
  <c r="I1056" i="4" s="1"/>
  <c r="F588" i="4"/>
  <c r="I588" i="4" s="1"/>
  <c r="F5603" i="4"/>
  <c r="I5603" i="4" s="1"/>
  <c r="F4847" i="4"/>
  <c r="I4847" i="4" s="1"/>
  <c r="F4307" i="4"/>
  <c r="I4307" i="4" s="1"/>
  <c r="F3695" i="4"/>
  <c r="I3695" i="4" s="1"/>
  <c r="F2993" i="4"/>
  <c r="I2993" i="4" s="1"/>
  <c r="F2453" i="4"/>
  <c r="I2453" i="4" s="1"/>
  <c r="F1733" i="4"/>
  <c r="I1733" i="4" s="1"/>
  <c r="F1283" i="4"/>
  <c r="I1283" i="4" s="1"/>
  <c r="F743" i="4"/>
  <c r="I743" i="4" s="1"/>
  <c r="F5716" i="4"/>
  <c r="I5716" i="4" s="1"/>
  <c r="F4780" i="4"/>
  <c r="I4780" i="4" s="1"/>
  <c r="F3970" i="4"/>
  <c r="I3970" i="4" s="1"/>
  <c r="F3340" i="4"/>
  <c r="I3340" i="4" s="1"/>
  <c r="F2656" i="4"/>
  <c r="I2656" i="4" s="1"/>
  <c r="F2080" i="4"/>
  <c r="I2080" i="4" s="1"/>
  <c r="F1414" i="4"/>
  <c r="I1414" i="4" s="1"/>
  <c r="F946" i="4"/>
  <c r="I946" i="4" s="1"/>
  <c r="F95" i="4"/>
  <c r="I95" i="4" s="1"/>
  <c r="F5170" i="4"/>
  <c r="I5170" i="4" s="1"/>
  <c r="F4108" i="4"/>
  <c r="I4108" i="4" s="1"/>
  <c r="F3478" i="4"/>
  <c r="I3478" i="4" s="1"/>
  <c r="F2704" i="4"/>
  <c r="I2704" i="4" s="1"/>
  <c r="F2110" i="4"/>
  <c r="I2110" i="4" s="1"/>
  <c r="F5709" i="4"/>
  <c r="I5709" i="4" s="1"/>
  <c r="F4881" i="4"/>
  <c r="I4881" i="4" s="1"/>
  <c r="F4089" i="4"/>
  <c r="I4089" i="4" s="1"/>
  <c r="F3513" i="4"/>
  <c r="I3513" i="4" s="1"/>
  <c r="F2883" i="4"/>
  <c r="I2883" i="4" s="1"/>
  <c r="F2397" i="4"/>
  <c r="I2397" i="4" s="1"/>
  <c r="F1839" i="4"/>
  <c r="I1839" i="4" s="1"/>
  <c r="F1281" i="4"/>
  <c r="I1281" i="4" s="1"/>
  <c r="F705" i="4"/>
  <c r="I705" i="4" s="1"/>
  <c r="F1480" i="4"/>
  <c r="I1480" i="4" s="1"/>
  <c r="F694" i="4"/>
  <c r="I694" i="4" s="1"/>
  <c r="F100" i="4"/>
  <c r="I100" i="4" s="1"/>
  <c r="F4502" i="4"/>
  <c r="I4502" i="4" s="1"/>
  <c r="F3134" i="4"/>
  <c r="I3134" i="4" s="1"/>
  <c r="F2342" i="4"/>
  <c r="I2342" i="4" s="1"/>
  <c r="F1730" i="4"/>
  <c r="I1730" i="4" s="1"/>
  <c r="F1226" i="4"/>
  <c r="I1226" i="4" s="1"/>
  <c r="F848" i="4"/>
  <c r="I848" i="4" s="1"/>
  <c r="F452" i="4"/>
  <c r="I452" i="4" s="1"/>
  <c r="F74" i="4"/>
  <c r="I74" i="4" s="1"/>
  <c r="F5161" i="4"/>
  <c r="I5161" i="4" s="1"/>
  <c r="F4783" i="4"/>
  <c r="I4783" i="4" s="1"/>
  <c r="F4405" i="4"/>
  <c r="I4405" i="4" s="1"/>
  <c r="F4027" i="4"/>
  <c r="I4027" i="4" s="1"/>
  <c r="F3559" i="4"/>
  <c r="I3559" i="4" s="1"/>
  <c r="F2785" i="4"/>
  <c r="I2785" i="4" s="1"/>
  <c r="F2101" i="4"/>
  <c r="I2101" i="4" s="1"/>
  <c r="F1327" i="4"/>
  <c r="I1327" i="4" s="1"/>
  <c r="F175" i="4"/>
  <c r="I175" i="4" s="1"/>
  <c r="F337" i="4"/>
  <c r="I337" i="4" s="1"/>
  <c r="F494" i="4"/>
  <c r="I494" i="4" s="1"/>
  <c r="F3979" i="4"/>
  <c r="I3979" i="4" s="1"/>
  <c r="F2431" i="4"/>
  <c r="I2431" i="4" s="1"/>
  <c r="F1765" i="4"/>
  <c r="I1765" i="4" s="1"/>
  <c r="F1189" i="4"/>
  <c r="I1189" i="4" s="1"/>
  <c r="F613" i="4"/>
  <c r="I613" i="4" s="1"/>
  <c r="F19" i="4"/>
  <c r="I19" i="4" s="1"/>
  <c r="F2284" i="4"/>
  <c r="I2284" i="4" s="1"/>
  <c r="F1096" i="4"/>
  <c r="I1096" i="4" s="1"/>
  <c r="F286" i="4"/>
  <c r="I286" i="4" s="1"/>
  <c r="F2297" i="4"/>
  <c r="I2297" i="4" s="1"/>
  <c r="F983" i="4"/>
  <c r="I983" i="4" s="1"/>
  <c r="F83" i="4"/>
  <c r="I83" i="4" s="1"/>
  <c r="F850" i="4"/>
  <c r="I850" i="4" s="1"/>
  <c r="F447" i="4"/>
  <c r="I447" i="4" s="1"/>
  <c r="F3697" i="4"/>
  <c r="I3697" i="4" s="1"/>
  <c r="F2564" i="4"/>
  <c r="I2564" i="4" s="1"/>
  <c r="F5623" i="4"/>
  <c r="I5623" i="4" s="1"/>
  <c r="F4183" i="4"/>
  <c r="I4183" i="4" s="1"/>
  <c r="F2833" i="4"/>
  <c r="I2833" i="4" s="1"/>
  <c r="F1627" i="4"/>
  <c r="I1627" i="4" s="1"/>
  <c r="F547" i="4"/>
  <c r="I547" i="4" s="1"/>
  <c r="F2870" i="4"/>
  <c r="I2870" i="4" s="1"/>
  <c r="F5659" i="4"/>
  <c r="I5659" i="4" s="1"/>
  <c r="F4309" i="4"/>
  <c r="I4309" i="4" s="1"/>
  <c r="F2887" i="4"/>
  <c r="I2887" i="4" s="1"/>
  <c r="F1537" i="4"/>
  <c r="I1537" i="4" s="1"/>
  <c r="F5815" i="4"/>
  <c r="I5815" i="4" s="1"/>
  <c r="F5239" i="4"/>
  <c r="I5239" i="4" s="1"/>
  <c r="F4760" i="4"/>
  <c r="I4760" i="4" s="1"/>
  <c r="F3752" i="4"/>
  <c r="I3752" i="4" s="1"/>
  <c r="F4209" i="4"/>
  <c r="I4209" i="4" s="1"/>
  <c r="F4364" i="4"/>
  <c r="I4364" i="4" s="1"/>
  <c r="F2420" i="4"/>
  <c r="I2420" i="4" s="1"/>
  <c r="F4605" i="4"/>
  <c r="I4605" i="4" s="1"/>
  <c r="F6000" i="4"/>
  <c r="I6000" i="4" s="1"/>
  <c r="F60" i="4"/>
  <c r="I60" i="4" s="1"/>
  <c r="F4501" i="4"/>
  <c r="I4501" i="4" s="1"/>
  <c r="F3421" i="4"/>
  <c r="I3421" i="4" s="1"/>
  <c r="F5742" i="4"/>
  <c r="I5742" i="4" s="1"/>
  <c r="F5058" i="4"/>
  <c r="I5058" i="4" s="1"/>
  <c r="F4338" i="4"/>
  <c r="I4338" i="4" s="1"/>
  <c r="F3672" i="4"/>
  <c r="I3672" i="4" s="1"/>
  <c r="F2898" i="4"/>
  <c r="I2898" i="4" s="1"/>
  <c r="F2160" i="4"/>
  <c r="I2160" i="4" s="1"/>
  <c r="F3328" i="4"/>
  <c r="I3328" i="4" s="1"/>
  <c r="F4421" i="4"/>
  <c r="I4421" i="4" s="1"/>
  <c r="F2854" i="4"/>
  <c r="I2854" i="4" s="1"/>
  <c r="F5157" i="4"/>
  <c r="I5157" i="4" s="1"/>
  <c r="F4509" i="4"/>
  <c r="I4509" i="4" s="1"/>
  <c r="F3681" i="4"/>
  <c r="I3681" i="4" s="1"/>
  <c r="F2853" i="4"/>
  <c r="I2853" i="4" s="1"/>
  <c r="F2187" i="4"/>
  <c r="I2187" i="4" s="1"/>
  <c r="F1395" i="4"/>
  <c r="I1395" i="4" s="1"/>
  <c r="F711" i="4"/>
  <c r="I711" i="4" s="1"/>
  <c r="F63" i="4"/>
  <c r="I63" i="4" s="1"/>
  <c r="F4902" i="4"/>
  <c r="I4902" i="4" s="1"/>
  <c r="F4218" i="4"/>
  <c r="I4218" i="4" s="1"/>
  <c r="F3534" i="4"/>
  <c r="I3534" i="4" s="1"/>
  <c r="F2724" i="4"/>
  <c r="I2724" i="4" s="1"/>
  <c r="F2004" i="4"/>
  <c r="I2004" i="4" s="1"/>
  <c r="F1446" i="4"/>
  <c r="I1446" i="4" s="1"/>
  <c r="F834" i="4"/>
  <c r="I834" i="4" s="1"/>
  <c r="F258" i="4"/>
  <c r="I258" i="4" s="1"/>
  <c r="F2381" i="4"/>
  <c r="I2381" i="4" s="1"/>
  <c r="F5996" i="4"/>
  <c r="I5996" i="4" s="1"/>
  <c r="F4358" i="4"/>
  <c r="I4358" i="4" s="1"/>
  <c r="F5469" i="4"/>
  <c r="I5469" i="4" s="1"/>
  <c r="F4659" i="4"/>
  <c r="I4659" i="4" s="1"/>
  <c r="F3867" i="4"/>
  <c r="I3867" i="4" s="1"/>
  <c r="F3255" i="4"/>
  <c r="I3255" i="4" s="1"/>
  <c r="F2589" i="4"/>
  <c r="I2589" i="4" s="1"/>
  <c r="F1923" i="4"/>
  <c r="I1923" i="4" s="1"/>
  <c r="F1401" i="4"/>
  <c r="I1401" i="4" s="1"/>
  <c r="F5738" i="4"/>
  <c r="I5738" i="4" s="1"/>
  <c r="F5054" i="4"/>
  <c r="I5054" i="4" s="1"/>
  <c r="F4244" i="4"/>
  <c r="I4244" i="4" s="1"/>
  <c r="F3524" i="4"/>
  <c r="I3524" i="4" s="1"/>
  <c r="F2876" i="4"/>
  <c r="I2876" i="4" s="1"/>
  <c r="F2372" i="4"/>
  <c r="I2372" i="4" s="1"/>
  <c r="F1868" i="4"/>
  <c r="I1868" i="4" s="1"/>
  <c r="F1202" i="4"/>
  <c r="I1202" i="4" s="1"/>
  <c r="F662" i="4"/>
  <c r="I662" i="4" s="1"/>
  <c r="F122" i="4"/>
  <c r="I122" i="4" s="1"/>
  <c r="F5629" i="4"/>
  <c r="I5629" i="4" s="1"/>
  <c r="F1872" i="4"/>
  <c r="I1872" i="4" s="1"/>
  <c r="F1260" i="4"/>
  <c r="I1260" i="4" s="1"/>
  <c r="F630" i="4"/>
  <c r="I630" i="4" s="1"/>
  <c r="F36" i="4"/>
  <c r="I36" i="4" s="1"/>
  <c r="F5219" i="4"/>
  <c r="I5219" i="4" s="1"/>
  <c r="F4463" i="4"/>
  <c r="I4463" i="4" s="1"/>
  <c r="F3653" i="4"/>
  <c r="I3653" i="4" s="1"/>
  <c r="F2915" i="4"/>
  <c r="I2915" i="4" s="1"/>
  <c r="F2411" i="4"/>
  <c r="I2411" i="4" s="1"/>
  <c r="F1889" i="4"/>
  <c r="I1889" i="4" s="1"/>
  <c r="F1169" i="4"/>
  <c r="I1169" i="4" s="1"/>
  <c r="F647" i="4"/>
  <c r="I647" i="4" s="1"/>
  <c r="F35" i="4"/>
  <c r="I35" i="4" s="1"/>
  <c r="F5268" i="4"/>
  <c r="I5268" i="4" s="1"/>
  <c r="F4368" i="4"/>
  <c r="I4368" i="4" s="1"/>
  <c r="F3756" i="4"/>
  <c r="I3756" i="4" s="1"/>
  <c r="F3144" i="4"/>
  <c r="I3144" i="4" s="1"/>
  <c r="F2568" i="4"/>
  <c r="I2568" i="4" s="1"/>
  <c r="F2010" i="4"/>
  <c r="I2010" i="4" s="1"/>
  <c r="F1542" i="4"/>
  <c r="I1542" i="4" s="1"/>
  <c r="F1038" i="4"/>
  <c r="I1038" i="4" s="1"/>
  <c r="F552" i="4"/>
  <c r="I552" i="4" s="1"/>
  <c r="F5585" i="4"/>
  <c r="I5585" i="4" s="1"/>
  <c r="F4829" i="4"/>
  <c r="I4829" i="4" s="1"/>
  <c r="F4271" i="4"/>
  <c r="I4271" i="4" s="1"/>
  <c r="F3677" i="4"/>
  <c r="I3677" i="4" s="1"/>
  <c r="F2975" i="4"/>
  <c r="I2975" i="4" s="1"/>
  <c r="F2435" i="4"/>
  <c r="I2435" i="4" s="1"/>
  <c r="F1715" i="4"/>
  <c r="I1715" i="4" s="1"/>
  <c r="F1265" i="4"/>
  <c r="I1265" i="4" s="1"/>
  <c r="F725" i="4"/>
  <c r="I725" i="4" s="1"/>
  <c r="F5662" i="4"/>
  <c r="I5662" i="4" s="1"/>
  <c r="F4744" i="4"/>
  <c r="I4744" i="4" s="1"/>
  <c r="F3934" i="4"/>
  <c r="I3934" i="4" s="1"/>
  <c r="F3304" i="4"/>
  <c r="I3304" i="4" s="1"/>
  <c r="F2638" i="4"/>
  <c r="I2638" i="4" s="1"/>
  <c r="F2044" i="4"/>
  <c r="I2044" i="4" s="1"/>
  <c r="F1396" i="4"/>
  <c r="I1396" i="4" s="1"/>
  <c r="F910" i="4"/>
  <c r="I910" i="4" s="1"/>
  <c r="F77" i="4"/>
  <c r="I77" i="4" s="1"/>
  <c r="F5152" i="4"/>
  <c r="I5152" i="4" s="1"/>
  <c r="F4090" i="4"/>
  <c r="I4090" i="4" s="1"/>
  <c r="F3406" i="4"/>
  <c r="I3406" i="4" s="1"/>
  <c r="F2686" i="4"/>
  <c r="I2686" i="4" s="1"/>
  <c r="F2056" i="4"/>
  <c r="I2056" i="4" s="1"/>
  <c r="F5691" i="4"/>
  <c r="I5691" i="4" s="1"/>
  <c r="F4863" i="4"/>
  <c r="I4863" i="4" s="1"/>
  <c r="F4071" i="4"/>
  <c r="I4071" i="4" s="1"/>
  <c r="F3495" i="4"/>
  <c r="I3495" i="4" s="1"/>
  <c r="F2847" i="4"/>
  <c r="I2847" i="4" s="1"/>
  <c r="F2361" i="4"/>
  <c r="I2361" i="4" s="1"/>
  <c r="F1821" i="4"/>
  <c r="I1821" i="4" s="1"/>
  <c r="F1263" i="4"/>
  <c r="I1263" i="4" s="1"/>
  <c r="F669" i="4"/>
  <c r="I669" i="4" s="1"/>
  <c r="F1372" i="4"/>
  <c r="I1372" i="4" s="1"/>
  <c r="F658" i="4"/>
  <c r="I658" i="4" s="1"/>
  <c r="F82" i="4"/>
  <c r="I82" i="4" s="1"/>
  <c r="F4412" i="4"/>
  <c r="I4412" i="4" s="1"/>
  <c r="F3116" i="4"/>
  <c r="I3116" i="4" s="1"/>
  <c r="F2324" i="4"/>
  <c r="I2324" i="4" s="1"/>
  <c r="F1694" i="4"/>
  <c r="I1694" i="4" s="1"/>
  <c r="F1208" i="4"/>
  <c r="I1208" i="4" s="1"/>
  <c r="F830" i="4"/>
  <c r="I830" i="4" s="1"/>
  <c r="F434" i="4"/>
  <c r="I434" i="4" s="1"/>
  <c r="F56" i="4"/>
  <c r="I56" i="4" s="1"/>
  <c r="F5143" i="4"/>
  <c r="I5143" i="4" s="1"/>
  <c r="F4765" i="4"/>
  <c r="I4765" i="4" s="1"/>
  <c r="F4387" i="4"/>
  <c r="I4387" i="4" s="1"/>
  <c r="F3991" i="4"/>
  <c r="I3991" i="4" s="1"/>
  <c r="F3523" i="4"/>
  <c r="I3523" i="4" s="1"/>
  <c r="F2767" i="4"/>
  <c r="I2767" i="4" s="1"/>
  <c r="F2065" i="4"/>
  <c r="I2065" i="4" s="1"/>
  <c r="F1309" i="4"/>
  <c r="I1309" i="4" s="1"/>
  <c r="F823" i="4"/>
  <c r="I823" i="4" s="1"/>
  <c r="F319" i="4"/>
  <c r="I319" i="4" s="1"/>
  <c r="F476" i="4"/>
  <c r="I476" i="4" s="1"/>
  <c r="F3889" i="4"/>
  <c r="I3889" i="4" s="1"/>
  <c r="F2413" i="4"/>
  <c r="I2413" i="4" s="1"/>
  <c r="F1675" i="4"/>
  <c r="I1675" i="4" s="1"/>
  <c r="F1171" i="4"/>
  <c r="I1171" i="4" s="1"/>
  <c r="F595" i="4"/>
  <c r="I595" i="4" s="1"/>
  <c r="F291" i="4"/>
  <c r="I291" i="4" s="1"/>
  <c r="F2176" i="4"/>
  <c r="I2176" i="4" s="1"/>
  <c r="F1078" i="4"/>
  <c r="I1078" i="4" s="1"/>
  <c r="F250" i="4"/>
  <c r="I250" i="4" s="1"/>
  <c r="F2243" i="4"/>
  <c r="I2243" i="4" s="1"/>
  <c r="F65" i="4"/>
  <c r="I65" i="4" s="1"/>
  <c r="F2456" i="4"/>
  <c r="I2456" i="4" s="1"/>
  <c r="F5515" i="4"/>
  <c r="I5515" i="4" s="1"/>
  <c r="F4147" i="4"/>
  <c r="I4147" i="4" s="1"/>
  <c r="F2815" i="4"/>
  <c r="I2815" i="4" s="1"/>
  <c r="F1447" i="4"/>
  <c r="I1447" i="4" s="1"/>
  <c r="F403" i="4"/>
  <c r="I403" i="4" s="1"/>
  <c r="F2672" i="4"/>
  <c r="I2672" i="4" s="1"/>
  <c r="F5605" i="4"/>
  <c r="I5605" i="4" s="1"/>
  <c r="F4273" i="4"/>
  <c r="I4273" i="4" s="1"/>
  <c r="F2797" i="4"/>
  <c r="I2797" i="4" s="1"/>
  <c r="F1501" i="4"/>
  <c r="I1501" i="4" s="1"/>
  <c r="F5797" i="4"/>
  <c r="I5797" i="4" s="1"/>
  <c r="F5041" i="4"/>
  <c r="I5041" i="4" s="1"/>
  <c r="F4004" i="4"/>
  <c r="I4004" i="4" s="1"/>
  <c r="F3680" i="4"/>
  <c r="I3680" i="4" s="1"/>
  <c r="F3921" i="4"/>
  <c r="I3921" i="4" s="1"/>
  <c r="F4292" i="4"/>
  <c r="I4292" i="4" s="1"/>
  <c r="F2348" i="4"/>
  <c r="I2348" i="4" s="1"/>
  <c r="F4083" i="4"/>
  <c r="I4083" i="4" s="1"/>
  <c r="F5730" i="4"/>
  <c r="I5730" i="4" s="1"/>
  <c r="F5802" i="4"/>
  <c r="I5802" i="4" s="1"/>
  <c r="F4483" i="4"/>
  <c r="I4483" i="4" s="1"/>
  <c r="F3403" i="4"/>
  <c r="I3403" i="4" s="1"/>
  <c r="F5724" i="4"/>
  <c r="I5724" i="4" s="1"/>
  <c r="F5040" i="4"/>
  <c r="I5040" i="4" s="1"/>
  <c r="F4320" i="4"/>
  <c r="I4320" i="4" s="1"/>
  <c r="F3582" i="4"/>
  <c r="I3582" i="4" s="1"/>
  <c r="F2862" i="4"/>
  <c r="I2862" i="4" s="1"/>
  <c r="F1908" i="4"/>
  <c r="I1908" i="4" s="1"/>
  <c r="F4259" i="4"/>
  <c r="I4259" i="4" s="1"/>
  <c r="F2530" i="4"/>
  <c r="I2530" i="4" s="1"/>
  <c r="F5139" i="4"/>
  <c r="I5139" i="4" s="1"/>
  <c r="F4401" i="4"/>
  <c r="I4401" i="4" s="1"/>
  <c r="F3609" i="4"/>
  <c r="I3609" i="4" s="1"/>
  <c r="F2835" i="4"/>
  <c r="I2835" i="4" s="1"/>
  <c r="F2151" i="4"/>
  <c r="I2151" i="4" s="1"/>
  <c r="F1377" i="4"/>
  <c r="I1377" i="4" s="1"/>
  <c r="F693" i="4"/>
  <c r="I693" i="4" s="1"/>
  <c r="F45" i="4"/>
  <c r="I45" i="4" s="1"/>
  <c r="F4758" i="4"/>
  <c r="I4758" i="4" s="1"/>
  <c r="F3498" i="4"/>
  <c r="I3498" i="4" s="1"/>
  <c r="F2688" i="4"/>
  <c r="I2688" i="4" s="1"/>
  <c r="F1950" i="4"/>
  <c r="I1950" i="4" s="1"/>
  <c r="F1392" i="4"/>
  <c r="I1392" i="4" s="1"/>
  <c r="F816" i="4"/>
  <c r="I816" i="4" s="1"/>
  <c r="F168" i="4"/>
  <c r="I168" i="4" s="1"/>
  <c r="F1931" i="4"/>
  <c r="I1931" i="4" s="1"/>
  <c r="F5960" i="4"/>
  <c r="I5960" i="4" s="1"/>
  <c r="F5415" i="4"/>
  <c r="I5415" i="4" s="1"/>
  <c r="F4551" i="4"/>
  <c r="I4551" i="4" s="1"/>
  <c r="F3831" i="4"/>
  <c r="I3831" i="4" s="1"/>
  <c r="F3237" i="4"/>
  <c r="I3237" i="4" s="1"/>
  <c r="F2571" i="4"/>
  <c r="I2571" i="4" s="1"/>
  <c r="F1905" i="4"/>
  <c r="I1905" i="4" s="1"/>
  <c r="F5720" i="4"/>
  <c r="I5720" i="4" s="1"/>
  <c r="F4892" i="4"/>
  <c r="I4892" i="4" s="1"/>
  <c r="F4190" i="4"/>
  <c r="I4190" i="4" s="1"/>
  <c r="F3488" i="4"/>
  <c r="I3488" i="4" s="1"/>
  <c r="F2336" i="4"/>
  <c r="I2336" i="4" s="1"/>
  <c r="F1850" i="4"/>
  <c r="I1850" i="4" s="1"/>
  <c r="F1184" i="4"/>
  <c r="I1184" i="4" s="1"/>
  <c r="F104" i="4"/>
  <c r="I104" i="4" s="1"/>
  <c r="F5611" i="4"/>
  <c r="I5611" i="4" s="1"/>
  <c r="F1854" i="4"/>
  <c r="I1854" i="4" s="1"/>
  <c r="F576" i="4"/>
  <c r="I576" i="4" s="1"/>
  <c r="F18" i="4"/>
  <c r="I18" i="4" s="1"/>
  <c r="F5201" i="4"/>
  <c r="I5201" i="4" s="1"/>
  <c r="F3635" i="4"/>
  <c r="I3635" i="4" s="1"/>
  <c r="F2897" i="4"/>
  <c r="I2897" i="4" s="1"/>
  <c r="F1745" i="4"/>
  <c r="I1745" i="4" s="1"/>
  <c r="F1151" i="4"/>
  <c r="I1151" i="4" s="1"/>
  <c r="F539" i="4"/>
  <c r="I539" i="4" s="1"/>
  <c r="F5232" i="4"/>
  <c r="I5232" i="4" s="1"/>
  <c r="F4350" i="4"/>
  <c r="I4350" i="4" s="1"/>
  <c r="F3738" i="4"/>
  <c r="I3738" i="4" s="1"/>
  <c r="F2550" i="4"/>
  <c r="I2550" i="4" s="1"/>
  <c r="F1992" i="4"/>
  <c r="I1992" i="4" s="1"/>
  <c r="F1020" i="4"/>
  <c r="I1020" i="4" s="1"/>
  <c r="F462" i="4"/>
  <c r="I462" i="4" s="1"/>
  <c r="F4793" i="4"/>
  <c r="I4793" i="4" s="1"/>
  <c r="F4253" i="4"/>
  <c r="I4253" i="4" s="1"/>
  <c r="F2867" i="4"/>
  <c r="I2867" i="4" s="1"/>
  <c r="F2417" i="4"/>
  <c r="I2417" i="4" s="1"/>
  <c r="F1697" i="4"/>
  <c r="I1697" i="4" s="1"/>
  <c r="F707" i="4"/>
  <c r="I707" i="4" s="1"/>
  <c r="F4708" i="4"/>
  <c r="I4708" i="4" s="1"/>
  <c r="F3286" i="4"/>
  <c r="I3286" i="4" s="1"/>
  <c r="F1954" i="4"/>
  <c r="I1954" i="4" s="1"/>
  <c r="F874" i="4"/>
  <c r="I874" i="4" s="1"/>
  <c r="F5080" i="4"/>
  <c r="I5080" i="4" s="1"/>
  <c r="F3388" i="4"/>
  <c r="I3388" i="4" s="1"/>
  <c r="F2038" i="4"/>
  <c r="I2038" i="4" s="1"/>
  <c r="F4719" i="4"/>
  <c r="I4719" i="4" s="1"/>
  <c r="F4035" i="4"/>
  <c r="I4035" i="4" s="1"/>
  <c r="F2829" i="4"/>
  <c r="I2829" i="4" s="1"/>
  <c r="F2343" i="4"/>
  <c r="I2343" i="4" s="1"/>
  <c r="F1785" i="4"/>
  <c r="I1785" i="4" s="1"/>
  <c r="F633" i="4"/>
  <c r="I633" i="4" s="1"/>
  <c r="F1228" i="4"/>
  <c r="I1228" i="4" s="1"/>
  <c r="F640" i="4"/>
  <c r="I640" i="4" s="1"/>
  <c r="F46" i="4"/>
  <c r="I46" i="4" s="1"/>
  <c r="F3098" i="4"/>
  <c r="I3098" i="4" s="1"/>
  <c r="F2306" i="4"/>
  <c r="I2306" i="4" s="1"/>
  <c r="F1604" i="4"/>
  <c r="I1604" i="4" s="1"/>
  <c r="F794" i="4"/>
  <c r="I794" i="4" s="1"/>
  <c r="F416" i="4"/>
  <c r="I416" i="4" s="1"/>
  <c r="F5125" i="4"/>
  <c r="I5125" i="4" s="1"/>
  <c r="F4747" i="4"/>
  <c r="I4747" i="4" s="1"/>
  <c r="F4369" i="4"/>
  <c r="I4369" i="4" s="1"/>
  <c r="F3487" i="4"/>
  <c r="I3487" i="4" s="1"/>
  <c r="F2749" i="4"/>
  <c r="I2749" i="4" s="1"/>
  <c r="F1273" i="4"/>
  <c r="I1273" i="4" s="1"/>
  <c r="F805" i="4"/>
  <c r="I805" i="4" s="1"/>
  <c r="F458" i="4"/>
  <c r="I458" i="4" s="1"/>
  <c r="F2377" i="4"/>
  <c r="I2377" i="4" s="1"/>
  <c r="F1153" i="4"/>
  <c r="I1153" i="4" s="1"/>
  <c r="F559" i="4"/>
  <c r="I559" i="4" s="1"/>
  <c r="F2122" i="4"/>
  <c r="I2122" i="4" s="1"/>
  <c r="F1042" i="4"/>
  <c r="I1042" i="4" s="1"/>
  <c r="F2135" i="4"/>
  <c r="I2135" i="4" s="1"/>
  <c r="F875" i="4"/>
  <c r="I875" i="4" s="1"/>
  <c r="F11" i="4"/>
  <c r="F411" i="4"/>
  <c r="I411" i="4" s="1"/>
  <c r="F2653" i="4"/>
  <c r="I2653" i="4" s="1"/>
  <c r="F2725" i="4"/>
  <c r="I2725" i="4" s="1"/>
  <c r="F115" i="4"/>
  <c r="I115" i="4" s="1"/>
  <c r="F2078" i="4"/>
  <c r="I2078" i="4" s="1"/>
  <c r="F4237" i="4"/>
  <c r="I4237" i="4" s="1"/>
  <c r="F1465" i="4"/>
  <c r="I1465" i="4" s="1"/>
  <c r="F5761" i="4"/>
  <c r="I5761" i="4" s="1"/>
  <c r="F3770" i="4"/>
  <c r="I3770" i="4" s="1"/>
  <c r="F2481" i="4"/>
  <c r="I2481" i="4" s="1"/>
  <c r="F2294" i="4"/>
  <c r="I2294" i="4" s="1"/>
  <c r="F3975" i="4"/>
  <c r="I3975" i="4" s="1"/>
  <c r="F5748" i="4"/>
  <c r="I5748" i="4" s="1"/>
  <c r="F3259" i="4"/>
  <c r="I3259" i="4" s="1"/>
  <c r="F5634" i="4"/>
  <c r="I5634" i="4" s="1"/>
  <c r="F4302" i="4"/>
  <c r="I4302" i="4" s="1"/>
  <c r="F3564" i="4"/>
  <c r="I3564" i="4" s="1"/>
  <c r="F1638" i="4"/>
  <c r="I1638" i="4" s="1"/>
  <c r="F2770" i="4"/>
  <c r="I2770" i="4" s="1"/>
  <c r="F5895" i="4"/>
  <c r="I5895" i="4" s="1"/>
  <c r="F5121" i="4"/>
  <c r="I5121" i="4" s="1"/>
  <c r="F3591" i="4"/>
  <c r="I3591" i="4" s="1"/>
  <c r="F2817" i="4"/>
  <c r="I2817" i="4" s="1"/>
  <c r="F1359" i="4"/>
  <c r="I1359" i="4" s="1"/>
  <c r="F657" i="4"/>
  <c r="I657" i="4" s="1"/>
  <c r="F5442" i="4"/>
  <c r="I5442" i="4" s="1"/>
  <c r="F4164" i="4"/>
  <c r="I4164" i="4" s="1"/>
  <c r="F3480" i="4"/>
  <c r="I3480" i="4" s="1"/>
  <c r="F1932" i="4"/>
  <c r="I1932" i="4" s="1"/>
  <c r="F1374" i="4"/>
  <c r="I1374" i="4" s="1"/>
  <c r="F114" i="4"/>
  <c r="I114" i="4" s="1"/>
  <c r="F1157" i="4"/>
  <c r="I1157" i="4" s="1"/>
  <c r="F4142" i="4"/>
  <c r="I4142" i="4" s="1"/>
  <c r="F5361" i="4"/>
  <c r="I5361" i="4" s="1"/>
  <c r="F3813" i="4"/>
  <c r="I3813" i="4" s="1"/>
  <c r="F3147" i="4"/>
  <c r="I3147" i="4" s="1"/>
  <c r="F1887" i="4"/>
  <c r="I1887" i="4" s="1"/>
  <c r="F1365" i="4"/>
  <c r="I1365" i="4" s="1"/>
  <c r="F4838" i="4"/>
  <c r="I4838" i="4" s="1"/>
  <c r="F4172" i="4"/>
  <c r="I4172" i="4" s="1"/>
  <c r="F2822" i="4"/>
  <c r="I2822" i="4" s="1"/>
  <c r="F2300" i="4"/>
  <c r="I2300" i="4" s="1"/>
  <c r="F1166" i="4"/>
  <c r="I1166" i="4" s="1"/>
  <c r="F86" i="4"/>
  <c r="I86" i="4" s="1"/>
  <c r="F5521" i="4"/>
  <c r="I5521" i="4" s="1"/>
  <c r="F1188" i="4"/>
  <c r="I1188" i="4" s="1"/>
  <c r="F558" i="4"/>
  <c r="I558" i="4" s="1"/>
  <c r="F5165" i="4"/>
  <c r="I5165" i="4" s="1"/>
  <c r="F4409" i="4"/>
  <c r="I4409" i="4" s="1"/>
  <c r="F2879" i="4"/>
  <c r="I2879" i="4" s="1"/>
  <c r="F2375" i="4"/>
  <c r="I2375" i="4" s="1"/>
  <c r="F1133" i="4"/>
  <c r="I1133" i="4" s="1"/>
  <c r="F521" i="4"/>
  <c r="I521" i="4" s="1"/>
  <c r="F5124" i="4"/>
  <c r="I5124" i="4" s="1"/>
  <c r="F3702" i="4"/>
  <c r="I3702" i="4" s="1"/>
  <c r="F3036" i="4"/>
  <c r="I3036" i="4" s="1"/>
  <c r="F1974" i="4"/>
  <c r="I1974" i="4" s="1"/>
  <c r="F1002" i="4"/>
  <c r="I1002" i="4" s="1"/>
  <c r="F426" i="4"/>
  <c r="I426" i="4" s="1"/>
  <c r="F4775" i="4"/>
  <c r="I4775" i="4" s="1"/>
  <c r="F3605" i="4"/>
  <c r="I3605" i="4" s="1"/>
  <c r="F2345" i="4"/>
  <c r="I2345" i="4" s="1"/>
  <c r="F1193" i="4"/>
  <c r="I1193" i="4" s="1"/>
  <c r="F5392" i="4"/>
  <c r="I5392" i="4" s="1"/>
  <c r="F3898" i="4"/>
  <c r="I3898" i="4" s="1"/>
  <c r="F2566" i="4"/>
  <c r="I2566" i="4" s="1"/>
  <c r="F1360" i="4"/>
  <c r="I1360" i="4" s="1"/>
  <c r="F856" i="4"/>
  <c r="I856" i="4" s="1"/>
  <c r="F5026" i="4"/>
  <c r="I5026" i="4" s="1"/>
  <c r="F3910" i="4"/>
  <c r="I3910" i="4" s="1"/>
  <c r="F2650" i="4"/>
  <c r="I2650" i="4" s="1"/>
  <c r="F5547" i="4"/>
  <c r="I5547" i="4" s="1"/>
  <c r="F3963" i="4"/>
  <c r="I3963" i="4" s="1"/>
  <c r="F3441" i="4"/>
  <c r="I3441" i="4" s="1"/>
  <c r="F2325" i="4"/>
  <c r="I2325" i="4" s="1"/>
  <c r="F1767" i="4"/>
  <c r="I1767" i="4" s="1"/>
  <c r="F597" i="4"/>
  <c r="I597" i="4" s="1"/>
  <c r="F1066" i="4"/>
  <c r="I1066" i="4" s="1"/>
  <c r="F604" i="4"/>
  <c r="I604" i="4" s="1"/>
  <c r="F3872" i="4"/>
  <c r="I3872" i="4" s="1"/>
  <c r="F3044" i="4"/>
  <c r="I3044" i="4" s="1"/>
  <c r="F1568" i="4"/>
  <c r="I1568" i="4" s="1"/>
  <c r="F1172" i="4"/>
  <c r="I1172" i="4" s="1"/>
  <c r="F5858" i="4"/>
  <c r="I5858" i="4" s="1"/>
  <c r="F2150" i="4"/>
  <c r="I2150" i="4" s="1"/>
  <c r="F5281" i="4"/>
  <c r="I5281" i="4" s="1"/>
  <c r="F3949" i="4"/>
  <c r="I3949" i="4" s="1"/>
  <c r="F2563" i="4"/>
  <c r="I2563" i="4" s="1"/>
  <c r="F1267" i="4"/>
  <c r="I1267" i="4" s="1"/>
  <c r="F5624" i="4"/>
  <c r="I5624" i="4" s="1"/>
  <c r="F1898" i="4"/>
  <c r="I1898" i="4" s="1"/>
  <c r="F5479" i="4"/>
  <c r="I5479" i="4" s="1"/>
  <c r="F4003" i="4"/>
  <c r="I4003" i="4" s="1"/>
  <c r="F2635" i="4"/>
  <c r="I2635" i="4" s="1"/>
  <c r="F1357" i="4"/>
  <c r="I1357" i="4" s="1"/>
  <c r="F5707" i="4"/>
  <c r="I5707" i="4" s="1"/>
  <c r="F4771" i="4"/>
  <c r="I4771" i="4" s="1"/>
  <c r="F5840" i="4"/>
  <c r="I5840" i="4" s="1"/>
  <c r="F3086" i="4"/>
  <c r="I3086" i="4" s="1"/>
  <c r="F3537" i="4"/>
  <c r="I3537" i="4" s="1"/>
  <c r="F3788" i="4"/>
  <c r="I3788" i="4" s="1"/>
  <c r="F2114" i="4"/>
  <c r="I2114" i="4" s="1"/>
  <c r="F3291" i="4"/>
  <c r="I3291" i="4" s="1"/>
  <c r="F5514" i="4"/>
  <c r="I5514" i="4" s="1"/>
  <c r="F5568" i="4"/>
  <c r="I5568" i="4" s="1"/>
  <c r="F4375" i="4"/>
  <c r="I4375" i="4" s="1"/>
  <c r="F2089" i="4"/>
  <c r="I2089" i="4" s="1"/>
  <c r="F5544" i="4"/>
  <c r="I5544" i="4" s="1"/>
  <c r="F4878" i="4"/>
  <c r="I4878" i="4" s="1"/>
  <c r="F4248" i="4"/>
  <c r="I4248" i="4" s="1"/>
  <c r="F3528" i="4"/>
  <c r="I3528" i="4" s="1"/>
  <c r="F2808" i="4"/>
  <c r="I2808" i="4" s="1"/>
  <c r="F1062" i="4"/>
  <c r="I1062" i="4" s="1"/>
  <c r="F1888" i="4"/>
  <c r="I1888" i="4" s="1"/>
  <c r="F3467" i="4"/>
  <c r="I3467" i="4" s="1"/>
  <c r="F5787" i="4"/>
  <c r="I5787" i="4" s="1"/>
  <c r="F5013" i="4"/>
  <c r="I5013" i="4" s="1"/>
  <c r="F4203" i="4"/>
  <c r="I4203" i="4" s="1"/>
  <c r="F3555" i="4"/>
  <c r="I3555" i="4" s="1"/>
  <c r="F2781" i="4"/>
  <c r="I2781" i="4" s="1"/>
  <c r="F2007" i="4"/>
  <c r="I2007" i="4" s="1"/>
  <c r="F1287" i="4"/>
  <c r="I1287" i="4" s="1"/>
  <c r="F621" i="4"/>
  <c r="I621" i="4" s="1"/>
  <c r="F5406" i="4"/>
  <c r="I5406" i="4" s="1"/>
  <c r="F4668" i="4"/>
  <c r="I4668" i="4" s="1"/>
  <c r="F4038" i="4"/>
  <c r="I4038" i="4" s="1"/>
  <c r="F3408" i="4"/>
  <c r="I3408" i="4" s="1"/>
  <c r="F2562" i="4"/>
  <c r="I2562" i="4" s="1"/>
  <c r="F1860" i="4"/>
  <c r="I1860" i="4" s="1"/>
  <c r="F1320" i="4"/>
  <c r="I1320" i="4" s="1"/>
  <c r="F762" i="4"/>
  <c r="I762" i="4" s="1"/>
  <c r="F78" i="4"/>
  <c r="I78" i="4" s="1"/>
  <c r="F5890" i="4"/>
  <c r="I5890" i="4" s="1"/>
  <c r="F5906" i="4"/>
  <c r="I5906" i="4" s="1"/>
  <c r="F2810" i="4"/>
  <c r="I2810" i="4" s="1"/>
  <c r="F5289" i="4"/>
  <c r="I5289" i="4" s="1"/>
  <c r="F4497" i="4"/>
  <c r="I4497" i="4" s="1"/>
  <c r="F3777" i="4"/>
  <c r="I3777" i="4" s="1"/>
  <c r="F3111" i="4"/>
  <c r="I3111" i="4" s="1"/>
  <c r="F2409" i="4"/>
  <c r="I2409" i="4" s="1"/>
  <c r="F1833" i="4"/>
  <c r="I1833" i="4" s="1"/>
  <c r="F1221" i="4"/>
  <c r="I1221" i="4" s="1"/>
  <c r="F5576" i="4"/>
  <c r="I5576" i="4" s="1"/>
  <c r="F4784" i="4"/>
  <c r="I4784" i="4" s="1"/>
  <c r="F4118" i="4"/>
  <c r="I4118" i="4" s="1"/>
  <c r="F3308" i="4"/>
  <c r="I3308" i="4" s="1"/>
  <c r="F2786" i="4"/>
  <c r="I2786" i="4" s="1"/>
  <c r="F2264" i="4"/>
  <c r="I2264" i="4" s="1"/>
  <c r="F1706" i="4"/>
  <c r="I1706" i="4" s="1"/>
  <c r="F1094" i="4"/>
  <c r="I1094" i="4" s="1"/>
  <c r="F590" i="4"/>
  <c r="I590" i="4" s="1"/>
  <c r="F32" i="4"/>
  <c r="I32" i="4" s="1"/>
  <c r="F5467" i="4"/>
  <c r="I5467" i="4" s="1"/>
  <c r="F1782" i="4"/>
  <c r="I1782" i="4" s="1"/>
  <c r="F1134" i="4"/>
  <c r="I1134" i="4" s="1"/>
  <c r="F450" i="4"/>
  <c r="I450" i="4" s="1"/>
  <c r="F5849" i="4"/>
  <c r="I5849" i="4" s="1"/>
  <c r="F5111" i="4"/>
  <c r="I5111" i="4" s="1"/>
  <c r="F4355" i="4"/>
  <c r="I4355" i="4" s="1"/>
  <c r="F3437" i="4"/>
  <c r="I3437" i="4" s="1"/>
  <c r="F2843" i="4"/>
  <c r="I2843" i="4" s="1"/>
  <c r="F2321" i="4"/>
  <c r="I2321" i="4" s="1"/>
  <c r="F1691" i="4"/>
  <c r="I1691" i="4" s="1"/>
  <c r="F989" i="4"/>
  <c r="I989" i="4" s="1"/>
  <c r="F467" i="4"/>
  <c r="I467" i="4" s="1"/>
  <c r="F5844" i="4"/>
  <c r="I5844" i="4" s="1"/>
  <c r="F5052" i="4"/>
  <c r="I5052" i="4" s="1"/>
  <c r="F4260" i="4"/>
  <c r="I4260" i="4" s="1"/>
  <c r="F3576" i="4"/>
  <c r="I3576" i="4" s="1"/>
  <c r="F3000" i="4"/>
  <c r="I3000" i="4" s="1"/>
  <c r="F2442" i="4"/>
  <c r="I2442" i="4" s="1"/>
  <c r="F1938" i="4"/>
  <c r="I1938" i="4" s="1"/>
  <c r="F1470" i="4"/>
  <c r="I1470" i="4" s="1"/>
  <c r="F876" i="4"/>
  <c r="I876" i="4" s="1"/>
  <c r="F390" i="4"/>
  <c r="I390" i="4" s="1"/>
  <c r="F5441" i="4"/>
  <c r="I5441" i="4" s="1"/>
  <c r="F4721" i="4"/>
  <c r="I4721" i="4" s="1"/>
  <c r="F4163" i="4"/>
  <c r="I4163" i="4" s="1"/>
  <c r="F3443" i="4"/>
  <c r="I3443" i="4" s="1"/>
  <c r="F2813" i="4"/>
  <c r="I2813" i="4" s="1"/>
  <c r="F2291" i="4"/>
  <c r="I2291" i="4" s="1"/>
  <c r="F1643" i="4"/>
  <c r="I1643" i="4" s="1"/>
  <c r="F1139" i="4"/>
  <c r="I1139" i="4" s="1"/>
  <c r="F563" i="4"/>
  <c r="I563" i="4" s="1"/>
  <c r="F5320" i="4"/>
  <c r="I5320" i="4" s="1"/>
  <c r="F4492" i="4"/>
  <c r="I4492" i="4" s="1"/>
  <c r="F3862" i="4"/>
  <c r="I3862" i="4" s="1"/>
  <c r="F3232" i="4"/>
  <c r="I3232" i="4" s="1"/>
  <c r="F2422" i="4"/>
  <c r="I2422" i="4" s="1"/>
  <c r="F1828" i="4"/>
  <c r="I1828" i="4" s="1"/>
  <c r="F1324" i="4"/>
  <c r="I1324" i="4" s="1"/>
  <c r="F802" i="4"/>
  <c r="I802" i="4" s="1"/>
  <c r="F5980" i="4"/>
  <c r="I5980" i="4" s="1"/>
  <c r="F4792" i="4"/>
  <c r="I4792" i="4" s="1"/>
  <c r="F3874" i="4"/>
  <c r="I3874" i="4" s="1"/>
  <c r="F3298" i="4"/>
  <c r="I3298" i="4" s="1"/>
  <c r="F2560" i="4"/>
  <c r="I2560" i="4" s="1"/>
  <c r="F1966" i="4"/>
  <c r="I1966" i="4" s="1"/>
  <c r="F5367" i="4"/>
  <c r="I5367" i="4" s="1"/>
  <c r="F4629" i="4"/>
  <c r="I4629" i="4" s="1"/>
  <c r="F3909" i="4"/>
  <c r="I3909" i="4" s="1"/>
  <c r="F3405" i="4"/>
  <c r="I3405" i="4" s="1"/>
  <c r="F2757" i="4"/>
  <c r="I2757" i="4" s="1"/>
  <c r="F2271" i="4"/>
  <c r="I2271" i="4" s="1"/>
  <c r="F1623" i="4"/>
  <c r="I1623" i="4" s="1"/>
  <c r="F1083" i="4"/>
  <c r="I1083" i="4" s="1"/>
  <c r="F561" i="4"/>
  <c r="I561" i="4" s="1"/>
  <c r="F328" i="4"/>
  <c r="I328" i="4" s="1"/>
  <c r="F568" i="4"/>
  <c r="I568" i="4" s="1"/>
  <c r="F5312" i="4"/>
  <c r="I5312" i="4" s="1"/>
  <c r="F3710" i="4"/>
  <c r="I3710" i="4" s="1"/>
  <c r="F2990" i="4"/>
  <c r="I2990" i="4" s="1"/>
  <c r="F2144" i="4"/>
  <c r="I2144" i="4" s="1"/>
  <c r="F1514" i="4"/>
  <c r="I1514" i="4" s="1"/>
  <c r="F1118" i="4"/>
  <c r="I1118" i="4" s="1"/>
  <c r="F740" i="4"/>
  <c r="I740" i="4" s="1"/>
  <c r="F362" i="4"/>
  <c r="I362" i="4" s="1"/>
  <c r="F5449" i="4"/>
  <c r="I5449" i="4" s="1"/>
  <c r="F5071" i="4"/>
  <c r="I5071" i="4" s="1"/>
  <c r="F4693" i="4"/>
  <c r="I4693" i="4" s="1"/>
  <c r="F4261" i="4"/>
  <c r="I4261" i="4" s="1"/>
  <c r="F3883" i="4"/>
  <c r="I3883" i="4" s="1"/>
  <c r="F3361" i="4"/>
  <c r="I3361" i="4" s="1"/>
  <c r="F2695" i="4"/>
  <c r="I2695" i="4" s="1"/>
  <c r="F1903" i="4"/>
  <c r="I1903" i="4" s="1"/>
  <c r="F1147" i="4"/>
  <c r="I1147" i="4" s="1"/>
  <c r="F751" i="4"/>
  <c r="I751" i="4" s="1"/>
  <c r="F139" i="4"/>
  <c r="I139" i="4" s="1"/>
  <c r="F296" i="4"/>
  <c r="I296" i="4" s="1"/>
  <c r="F3331" i="4"/>
  <c r="I3331" i="4" s="1"/>
  <c r="F2287" i="4"/>
  <c r="I2287" i="4" s="1"/>
  <c r="F1585" i="4"/>
  <c r="I1585" i="4" s="1"/>
  <c r="F1081" i="4"/>
  <c r="I1081" i="4" s="1"/>
  <c r="F487" i="4"/>
  <c r="I487" i="4" s="1"/>
  <c r="F111" i="4"/>
  <c r="I111" i="4" s="1"/>
  <c r="F1834" i="4"/>
  <c r="I1834" i="4" s="1"/>
  <c r="F862" i="4"/>
  <c r="I862" i="4" s="1"/>
  <c r="F88" i="4"/>
  <c r="I88" i="4" s="1"/>
  <c r="F2027" i="4"/>
  <c r="I2027" i="4" s="1"/>
  <c r="F731" i="4"/>
  <c r="I731" i="4" s="1"/>
  <c r="F1606" i="4"/>
  <c r="I1606" i="4" s="1"/>
  <c r="F436" i="4"/>
  <c r="I436" i="4" s="1"/>
  <c r="F195" i="4"/>
  <c r="I195" i="4" s="1"/>
  <c r="F5138" i="4"/>
  <c r="I5138" i="4" s="1"/>
  <c r="F1970" i="4"/>
  <c r="I1970" i="4" s="1"/>
  <c r="F5245" i="4"/>
  <c r="I5245" i="4" s="1"/>
  <c r="F3913" i="4"/>
  <c r="I3913" i="4" s="1"/>
  <c r="F2491" i="4"/>
  <c r="I2491" i="4" s="1"/>
  <c r="F1105" i="4"/>
  <c r="I1105" i="4" s="1"/>
  <c r="F5408" i="4"/>
  <c r="I5408" i="4" s="1"/>
  <c r="F1664" i="4"/>
  <c r="I1664" i="4" s="1"/>
  <c r="F5263" i="4"/>
  <c r="I5263" i="4" s="1"/>
  <c r="F3823" i="4"/>
  <c r="I3823" i="4" s="1"/>
  <c r="F2599" i="4"/>
  <c r="I2599" i="4" s="1"/>
  <c r="F1321" i="4"/>
  <c r="I1321" i="4" s="1"/>
  <c r="F5599" i="4"/>
  <c r="I5599" i="4" s="1"/>
  <c r="F4447" i="4"/>
  <c r="I4447" i="4" s="1"/>
  <c r="F5768" i="4"/>
  <c r="I5768" i="4" s="1"/>
  <c r="F2906" i="4"/>
  <c r="I2906" i="4" s="1"/>
  <c r="F927" i="4"/>
  <c r="I927" i="4" s="1"/>
  <c r="F3698" i="4"/>
  <c r="I3698" i="4" s="1"/>
  <c r="F2006" i="4"/>
  <c r="I2006" i="4" s="1"/>
  <c r="F2193" i="4"/>
  <c r="I2193" i="4" s="1"/>
  <c r="F3372" i="4"/>
  <c r="I3372" i="4" s="1"/>
  <c r="F5532" i="4"/>
  <c r="I5532" i="4" s="1"/>
  <c r="F4357" i="4"/>
  <c r="I4357" i="4" s="1"/>
  <c r="F1963" i="4"/>
  <c r="I1963" i="4" s="1"/>
  <c r="F5508" i="4"/>
  <c r="I5508" i="4" s="1"/>
  <c r="F4824" i="4"/>
  <c r="I4824" i="4" s="1"/>
  <c r="F4068" i="4"/>
  <c r="I4068" i="4" s="1"/>
  <c r="F3384" i="4"/>
  <c r="I3384" i="4" s="1"/>
  <c r="F2754" i="4"/>
  <c r="I2754" i="4" s="1"/>
  <c r="F90" i="4"/>
  <c r="I90" i="4" s="1"/>
  <c r="F1870" i="4"/>
  <c r="I1870" i="4" s="1"/>
  <c r="F3035" i="4"/>
  <c r="I3035" i="4" s="1"/>
  <c r="F5751" i="4"/>
  <c r="I5751" i="4" s="1"/>
  <c r="F4905" i="4"/>
  <c r="I4905" i="4" s="1"/>
  <c r="F4113" i="4"/>
  <c r="I4113" i="4" s="1"/>
  <c r="F3411" i="4"/>
  <c r="I3411" i="4" s="1"/>
  <c r="F2763" i="4"/>
  <c r="I2763" i="4" s="1"/>
  <c r="F1989" i="4"/>
  <c r="I1989" i="4" s="1"/>
  <c r="F1269" i="4"/>
  <c r="I1269" i="4" s="1"/>
  <c r="F585" i="4"/>
  <c r="I585" i="4" s="1"/>
  <c r="F5280" i="4"/>
  <c r="I5280" i="4" s="1"/>
  <c r="F4632" i="4"/>
  <c r="I4632" i="4" s="1"/>
  <c r="F4020" i="4"/>
  <c r="I4020" i="4" s="1"/>
  <c r="F3192" i="4"/>
  <c r="I3192" i="4" s="1"/>
  <c r="F2526" i="4"/>
  <c r="I2526" i="4" s="1"/>
  <c r="F1842" i="4"/>
  <c r="I1842" i="4" s="1"/>
  <c r="F1266" i="4"/>
  <c r="I1266" i="4" s="1"/>
  <c r="F654" i="4"/>
  <c r="I654" i="4" s="1"/>
  <c r="F6" i="4"/>
  <c r="I6" i="4" s="1"/>
  <c r="F5854" i="4"/>
  <c r="I5854" i="4" s="1"/>
  <c r="F5870" i="4"/>
  <c r="I5870" i="4" s="1"/>
  <c r="F2684" i="4"/>
  <c r="I2684" i="4" s="1"/>
  <c r="F5253" i="4"/>
  <c r="I5253" i="4" s="1"/>
  <c r="F4479" i="4"/>
  <c r="I4479" i="4" s="1"/>
  <c r="F3741" i="4"/>
  <c r="I3741" i="4" s="1"/>
  <c r="F3093" i="4"/>
  <c r="I3093" i="4" s="1"/>
  <c r="F2391" i="4"/>
  <c r="I2391" i="4" s="1"/>
  <c r="F1815" i="4"/>
  <c r="I1815" i="4" s="1"/>
  <c r="F1203" i="4"/>
  <c r="I1203" i="4" s="1"/>
  <c r="F5558" i="4"/>
  <c r="I5558" i="4" s="1"/>
  <c r="F4766" i="4"/>
  <c r="I4766" i="4" s="1"/>
  <c r="F4100" i="4"/>
  <c r="I4100" i="4" s="1"/>
  <c r="F3254" i="4"/>
  <c r="I3254" i="4" s="1"/>
  <c r="F2768" i="4"/>
  <c r="I2768" i="4" s="1"/>
  <c r="F2246" i="4"/>
  <c r="I2246" i="4" s="1"/>
  <c r="F1670" i="4"/>
  <c r="I1670" i="4" s="1"/>
  <c r="F1076" i="4"/>
  <c r="I1076" i="4" s="1"/>
  <c r="F554" i="4"/>
  <c r="I554" i="4" s="1"/>
  <c r="F14" i="4"/>
  <c r="I14" i="4" s="1"/>
  <c r="F3343" i="4"/>
  <c r="I3343" i="4" s="1"/>
  <c r="F1764" i="4"/>
  <c r="I1764" i="4" s="1"/>
  <c r="F1098" i="4"/>
  <c r="I1098" i="4" s="1"/>
  <c r="F432" i="4"/>
  <c r="I432" i="4" s="1"/>
  <c r="F5777" i="4"/>
  <c r="I5777" i="4" s="1"/>
  <c r="F5093" i="4"/>
  <c r="I5093" i="4" s="1"/>
  <c r="F4283" i="4"/>
  <c r="I4283" i="4" s="1"/>
  <c r="F3401" i="4"/>
  <c r="I3401" i="4" s="1"/>
  <c r="F2825" i="4"/>
  <c r="I2825" i="4" s="1"/>
  <c r="F2285" i="4"/>
  <c r="I2285" i="4" s="1"/>
  <c r="F1655" i="4"/>
  <c r="I1655" i="4" s="1"/>
  <c r="F953" i="4"/>
  <c r="I953" i="4" s="1"/>
  <c r="F449" i="4"/>
  <c r="I449" i="4" s="1"/>
  <c r="F5790" i="4"/>
  <c r="I5790" i="4" s="1"/>
  <c r="F5016" i="4"/>
  <c r="I5016" i="4" s="1"/>
  <c r="F4206" i="4"/>
  <c r="I4206" i="4" s="1"/>
  <c r="F3558" i="4"/>
  <c r="I3558" i="4" s="1"/>
  <c r="F2982" i="4"/>
  <c r="I2982" i="4" s="1"/>
  <c r="F2406" i="4"/>
  <c r="I2406" i="4" s="1"/>
  <c r="F1920" i="4"/>
  <c r="I1920" i="4" s="1"/>
  <c r="F1452" i="4"/>
  <c r="I1452" i="4" s="1"/>
  <c r="F858" i="4"/>
  <c r="I858" i="4" s="1"/>
  <c r="F354" i="4"/>
  <c r="I354" i="4" s="1"/>
  <c r="F5423" i="4"/>
  <c r="I5423" i="4" s="1"/>
  <c r="F4685" i="4"/>
  <c r="I4685" i="4" s="1"/>
  <c r="F4109" i="4"/>
  <c r="I4109" i="4" s="1"/>
  <c r="F3425" i="4"/>
  <c r="I3425" i="4" s="1"/>
  <c r="F2795" i="4"/>
  <c r="I2795" i="4" s="1"/>
  <c r="F2273" i="4"/>
  <c r="I2273" i="4" s="1"/>
  <c r="F1607" i="4"/>
  <c r="I1607" i="4" s="1"/>
  <c r="F1121" i="4"/>
  <c r="I1121" i="4" s="1"/>
  <c r="F545" i="4"/>
  <c r="I545" i="4" s="1"/>
  <c r="F5266" i="4"/>
  <c r="I5266" i="4" s="1"/>
  <c r="F4456" i="4"/>
  <c r="I4456" i="4" s="1"/>
  <c r="F3826" i="4"/>
  <c r="I3826" i="4" s="1"/>
  <c r="F3214" i="4"/>
  <c r="I3214" i="4" s="1"/>
  <c r="F2368" i="4"/>
  <c r="I2368" i="4" s="1"/>
  <c r="F1810" i="4"/>
  <c r="I1810" i="4" s="1"/>
  <c r="F1288" i="4"/>
  <c r="I1288" i="4" s="1"/>
  <c r="F784" i="4"/>
  <c r="I784" i="4" s="1"/>
  <c r="F5962" i="4"/>
  <c r="I5962" i="4" s="1"/>
  <c r="F4720" i="4"/>
  <c r="I4720" i="4" s="1"/>
  <c r="F3838" i="4"/>
  <c r="I3838" i="4" s="1"/>
  <c r="F3280" i="4"/>
  <c r="I3280" i="4" s="1"/>
  <c r="F2542" i="4"/>
  <c r="I2542" i="4" s="1"/>
  <c r="F1930" i="4"/>
  <c r="I1930" i="4" s="1"/>
  <c r="F5331" i="4"/>
  <c r="I5331" i="4" s="1"/>
  <c r="F4593" i="4"/>
  <c r="I4593" i="4" s="1"/>
  <c r="F3891" i="4"/>
  <c r="I3891" i="4" s="1"/>
  <c r="F3387" i="4"/>
  <c r="I3387" i="4" s="1"/>
  <c r="F2739" i="4"/>
  <c r="I2739" i="4" s="1"/>
  <c r="F2199" i="4"/>
  <c r="I2199" i="4" s="1"/>
  <c r="F1605" i="4"/>
  <c r="I1605" i="4" s="1"/>
  <c r="F1012" i="4"/>
  <c r="I1012" i="4" s="1"/>
  <c r="F641" i="4"/>
  <c r="I641" i="4" s="1"/>
  <c r="F2963" i="4"/>
  <c r="I2963" i="4" s="1"/>
  <c r="F808" i="4"/>
  <c r="I808" i="4" s="1"/>
  <c r="F2716" i="4"/>
  <c r="I2716" i="4" s="1"/>
  <c r="F415" i="4"/>
  <c r="I415" i="4" s="1"/>
  <c r="F1297" i="4"/>
  <c r="I1297" i="4" s="1"/>
  <c r="F2233" i="4"/>
  <c r="I2233" i="4" s="1"/>
  <c r="F62" i="4"/>
  <c r="I62" i="4" s="1"/>
  <c r="F13" i="4"/>
  <c r="F877" i="4"/>
  <c r="I877" i="4" s="1"/>
  <c r="F1669" i="4"/>
  <c r="I1669" i="4" s="1"/>
  <c r="F2947" i="4"/>
  <c r="I2947" i="4" s="1"/>
  <c r="F3829" i="4"/>
  <c r="I3829" i="4" s="1"/>
  <c r="F4477" i="4"/>
  <c r="I4477" i="4" s="1"/>
  <c r="F4963" i="4"/>
  <c r="I4963" i="4" s="1"/>
  <c r="F146" i="4"/>
  <c r="I146" i="4" s="1"/>
  <c r="F686" i="4"/>
  <c r="I686" i="4" s="1"/>
  <c r="F1352" i="4"/>
  <c r="I1352" i="4" s="1"/>
  <c r="F2126" i="4"/>
  <c r="I2126" i="4" s="1"/>
  <c r="F3422" i="4"/>
  <c r="I3422" i="4" s="1"/>
  <c r="F190" i="4"/>
  <c r="I190" i="4" s="1"/>
  <c r="F220" i="4"/>
  <c r="I220" i="4" s="1"/>
  <c r="F921" i="4"/>
  <c r="I921" i="4" s="1"/>
  <c r="F1929" i="4"/>
  <c r="I1929" i="4" s="1"/>
  <c r="F2793" i="4"/>
  <c r="I2793" i="4" s="1"/>
  <c r="F3855" i="4"/>
  <c r="I3855" i="4" s="1"/>
  <c r="F5223" i="4"/>
  <c r="I5223" i="4" s="1"/>
  <c r="F2344" i="4"/>
  <c r="I2344" i="4" s="1"/>
  <c r="F3640" i="4"/>
  <c r="I3640" i="4" s="1"/>
  <c r="F5008" i="4"/>
  <c r="I5008" i="4" s="1"/>
  <c r="F262" i="4"/>
  <c r="I262" i="4" s="1"/>
  <c r="F1720" i="4"/>
  <c r="I1720" i="4" s="1"/>
  <c r="F2800" i="4"/>
  <c r="I2800" i="4" s="1"/>
  <c r="F4132" i="4"/>
  <c r="I4132" i="4" s="1"/>
  <c r="F5338" i="4"/>
  <c r="I5338" i="4" s="1"/>
  <c r="F1031" i="4"/>
  <c r="I1031" i="4" s="1"/>
  <c r="F2147" i="4"/>
  <c r="I2147" i="4" s="1"/>
  <c r="F3209" i="4"/>
  <c r="I3209" i="4" s="1"/>
  <c r="F4415" i="4"/>
  <c r="I4415" i="4" s="1"/>
  <c r="F5513" i="4"/>
  <c r="I5513" i="4" s="1"/>
  <c r="F804" i="4"/>
  <c r="I804" i="4" s="1"/>
  <c r="F1848" i="4"/>
  <c r="I1848" i="4" s="1"/>
  <c r="F2784" i="4"/>
  <c r="I2784" i="4" s="1"/>
  <c r="F3936" i="4"/>
  <c r="I3936" i="4" s="1"/>
  <c r="F5070" i="4"/>
  <c r="I5070" i="4" s="1"/>
  <c r="F395" i="4"/>
  <c r="I395" i="4" s="1"/>
  <c r="F1457" i="4"/>
  <c r="I1457" i="4" s="1"/>
  <c r="F2627" i="4"/>
  <c r="I2627" i="4" s="1"/>
  <c r="F3869" i="4"/>
  <c r="I3869" i="4" s="1"/>
  <c r="F5129" i="4"/>
  <c r="I5129" i="4" s="1"/>
  <c r="F396" i="4"/>
  <c r="I396" i="4" s="1"/>
  <c r="F1656" i="4"/>
  <c r="I1656" i="4" s="1"/>
  <c r="F5773" i="4"/>
  <c r="I5773" i="4" s="1"/>
  <c r="F878" i="4"/>
  <c r="I878" i="4" s="1"/>
  <c r="F1814" i="4"/>
  <c r="I1814" i="4" s="1"/>
  <c r="F2714" i="4"/>
  <c r="I2714" i="4" s="1"/>
  <c r="F3848" i="4"/>
  <c r="I3848" i="4" s="1"/>
  <c r="F5342" i="4"/>
  <c r="I5342" i="4" s="1"/>
  <c r="F1527" i="4"/>
  <c r="I1527" i="4" s="1"/>
  <c r="F2445" i="4"/>
  <c r="I2445" i="4" s="1"/>
  <c r="F3579" i="4"/>
  <c r="I3579" i="4" s="1"/>
  <c r="F5073" i="4"/>
  <c r="I5073" i="4" s="1"/>
  <c r="F5564" i="4"/>
  <c r="I5564" i="4" s="1"/>
  <c r="F5801" i="4"/>
  <c r="I5801" i="4" s="1"/>
  <c r="F780" i="4"/>
  <c r="I780" i="4" s="1"/>
  <c r="F1788" i="4"/>
  <c r="I1788" i="4" s="1"/>
  <c r="F3030" i="4"/>
  <c r="I3030" i="4" s="1"/>
  <c r="F4524" i="4"/>
  <c r="I4524" i="4" s="1"/>
  <c r="F153" i="4"/>
  <c r="I153" i="4" s="1"/>
  <c r="F1323" i="4"/>
  <c r="I1323" i="4" s="1"/>
  <c r="F2547" i="4"/>
  <c r="I2547" i="4" s="1"/>
  <c r="F4041" i="4"/>
  <c r="I4041" i="4" s="1"/>
  <c r="F5445" i="4"/>
  <c r="I5445" i="4" s="1"/>
  <c r="F2676" i="4"/>
  <c r="I2676" i="4" s="1"/>
  <c r="F1332" i="4"/>
  <c r="I1332" i="4" s="1"/>
  <c r="F3348" i="4"/>
  <c r="I3348" i="4" s="1"/>
  <c r="F4662" i="4"/>
  <c r="I4662" i="4" s="1"/>
  <c r="F5976" i="4"/>
  <c r="I5976" i="4" s="1"/>
  <c r="F4717" i="4"/>
  <c r="I4717" i="4" s="1"/>
  <c r="F5640" i="4"/>
  <c r="I5640" i="4" s="1"/>
  <c r="F1736" i="4"/>
  <c r="I1736" i="4" s="1"/>
  <c r="F5732" i="4"/>
  <c r="I5732" i="4" s="1"/>
  <c r="F4490" i="4"/>
  <c r="I4490" i="4" s="1"/>
  <c r="F5329" i="4"/>
  <c r="I5329" i="4" s="1"/>
  <c r="F1429" i="4"/>
  <c r="I1429" i="4" s="1"/>
  <c r="F3625" i="4"/>
  <c r="I3625" i="4" s="1"/>
  <c r="F1376" i="4"/>
  <c r="I1376" i="4" s="1"/>
  <c r="F745" i="4"/>
  <c r="I745" i="4" s="1"/>
  <c r="F3229" i="4"/>
  <c r="I3229" i="4" s="1"/>
  <c r="F5317" i="4"/>
  <c r="I5317" i="4" s="1"/>
  <c r="F4904" i="4"/>
  <c r="I4904" i="4" s="1"/>
  <c r="F123" i="4"/>
  <c r="I123" i="4" s="1"/>
  <c r="F1048" i="4"/>
  <c r="I1048" i="4" s="1"/>
  <c r="F659" i="4"/>
  <c r="I659" i="4" s="1"/>
  <c r="F2999" i="4"/>
  <c r="I2999" i="4" s="1"/>
  <c r="F826" i="4"/>
  <c r="I826" i="4" s="1"/>
  <c r="F2752" i="4"/>
  <c r="I2752" i="4" s="1"/>
  <c r="F451" i="4"/>
  <c r="I451" i="4" s="1"/>
  <c r="F1351" i="4"/>
  <c r="I1351" i="4" s="1"/>
  <c r="F2251" i="4"/>
  <c r="I2251" i="4" s="1"/>
  <c r="F80" i="4"/>
  <c r="I80" i="4" s="1"/>
  <c r="F31" i="4"/>
  <c r="I31" i="4" s="1"/>
  <c r="F913" i="4"/>
  <c r="I913" i="4" s="1"/>
  <c r="F1759" i="4"/>
  <c r="I1759" i="4" s="1"/>
  <c r="F2983" i="4"/>
  <c r="I2983" i="4" s="1"/>
  <c r="F3847" i="4"/>
  <c r="I3847" i="4" s="1"/>
  <c r="F4495" i="4"/>
  <c r="I4495" i="4" s="1"/>
  <c r="F5035" i="4"/>
  <c r="I5035" i="4" s="1"/>
  <c r="F182" i="4"/>
  <c r="I182" i="4" s="1"/>
  <c r="F704" i="4"/>
  <c r="I704" i="4" s="1"/>
  <c r="F1370" i="4"/>
  <c r="I1370" i="4" s="1"/>
  <c r="F2180" i="4"/>
  <c r="I2180" i="4" s="1"/>
  <c r="F3458" i="4"/>
  <c r="I3458" i="4" s="1"/>
  <c r="F208" i="4"/>
  <c r="I208" i="4" s="1"/>
  <c r="F292" i="4"/>
  <c r="I292" i="4" s="1"/>
  <c r="F939" i="4"/>
  <c r="I939" i="4" s="1"/>
  <c r="F1947" i="4"/>
  <c r="I1947" i="4" s="1"/>
  <c r="F2937" i="4"/>
  <c r="I2937" i="4" s="1"/>
  <c r="F3873" i="4"/>
  <c r="I3873" i="4" s="1"/>
  <c r="F5241" i="4"/>
  <c r="I5241" i="4" s="1"/>
  <c r="F2362" i="4"/>
  <c r="I2362" i="4" s="1"/>
  <c r="F3658" i="4"/>
  <c r="I3658" i="4" s="1"/>
  <c r="F5224" i="4"/>
  <c r="I5224" i="4" s="1"/>
  <c r="F334" i="4"/>
  <c r="I334" i="4" s="1"/>
  <c r="F1738" i="4"/>
  <c r="I1738" i="4" s="1"/>
  <c r="F2818" i="4"/>
  <c r="I2818" i="4" s="1"/>
  <c r="F4258" i="4"/>
  <c r="I4258" i="4" s="1"/>
  <c r="F5788" i="4"/>
  <c r="I5788" i="4" s="1"/>
  <c r="F1103" i="4"/>
  <c r="I1103" i="4" s="1"/>
  <c r="F2183" i="4"/>
  <c r="I2183" i="4" s="1"/>
  <c r="F3245" i="4"/>
  <c r="I3245" i="4" s="1"/>
  <c r="F4433" i="4"/>
  <c r="I4433" i="4" s="1"/>
  <c r="F120" i="4"/>
  <c r="I120" i="4" s="1"/>
  <c r="F822" i="4"/>
  <c r="I822" i="4" s="1"/>
  <c r="F1866" i="4"/>
  <c r="I1866" i="4" s="1"/>
  <c r="F2820" i="4"/>
  <c r="I2820" i="4" s="1"/>
  <c r="F3954" i="4"/>
  <c r="I3954" i="4" s="1"/>
  <c r="F5340" i="4"/>
  <c r="I5340" i="4" s="1"/>
  <c r="F413" i="4"/>
  <c r="I413" i="4" s="1"/>
  <c r="F1475" i="4"/>
  <c r="I1475" i="4" s="1"/>
  <c r="F2663" i="4"/>
  <c r="I2663" i="4" s="1"/>
  <c r="F3905" i="4"/>
  <c r="I3905" i="4" s="1"/>
  <c r="F5381" i="4"/>
  <c r="I5381" i="4" s="1"/>
  <c r="F414" i="4"/>
  <c r="I414" i="4" s="1"/>
  <c r="F1674" i="4"/>
  <c r="I1674" i="4" s="1"/>
  <c r="F5809" i="4"/>
  <c r="I5809" i="4" s="1"/>
  <c r="F932" i="4"/>
  <c r="I932" i="4" s="1"/>
  <c r="F1940" i="4"/>
  <c r="I1940" i="4" s="1"/>
  <c r="F2750" i="4"/>
  <c r="I2750" i="4" s="1"/>
  <c r="F3866" i="4"/>
  <c r="I3866" i="4" s="1"/>
  <c r="F5378" i="4"/>
  <c r="I5378" i="4" s="1"/>
  <c r="F1545" i="4"/>
  <c r="I1545" i="4" s="1"/>
  <c r="F2751" i="4"/>
  <c r="I2751" i="4" s="1"/>
  <c r="F3597" i="4"/>
  <c r="I3597" i="4" s="1"/>
  <c r="F5163" i="4"/>
  <c r="I5163" i="4" s="1"/>
  <c r="F5618" i="4"/>
  <c r="I5618" i="4" s="1"/>
  <c r="F5819" i="4"/>
  <c r="I5819" i="4" s="1"/>
  <c r="F960" i="4"/>
  <c r="I960" i="4" s="1"/>
  <c r="F1806" i="4"/>
  <c r="I1806" i="4" s="1"/>
  <c r="F3048" i="4"/>
  <c r="I3048" i="4" s="1"/>
  <c r="F4542" i="4"/>
  <c r="I4542" i="4" s="1"/>
  <c r="F243" i="4"/>
  <c r="I243" i="4" s="1"/>
  <c r="F1683" i="4"/>
  <c r="I1683" i="4" s="1"/>
  <c r="F2745" i="4"/>
  <c r="I2745" i="4" s="1"/>
  <c r="F4059" i="4"/>
  <c r="I4059" i="4" s="1"/>
  <c r="F5589" i="4"/>
  <c r="I5589" i="4" s="1"/>
  <c r="F2928" i="4"/>
  <c r="I2928" i="4" s="1"/>
  <c r="F2358" i="4"/>
  <c r="I2358" i="4" s="1"/>
  <c r="F3366" i="4"/>
  <c r="I3366" i="4" s="1"/>
  <c r="F4752" i="4"/>
  <c r="I4752" i="4" s="1"/>
  <c r="F1063" i="4"/>
  <c r="I1063" i="4" s="1"/>
  <c r="F4735" i="4"/>
  <c r="I4735" i="4" s="1"/>
  <c r="F295" i="4"/>
  <c r="I295" i="4" s="1"/>
  <c r="F1754" i="4"/>
  <c r="I1754" i="4" s="1"/>
  <c r="F5804" i="4"/>
  <c r="I5804" i="4" s="1"/>
  <c r="F5084" i="4"/>
  <c r="I5084" i="4" s="1"/>
  <c r="F5347" i="4"/>
  <c r="I5347" i="4" s="1"/>
  <c r="F1897" i="4"/>
  <c r="I1897" i="4" s="1"/>
  <c r="F3751" i="4"/>
  <c r="I3751" i="4" s="1"/>
  <c r="F1448" i="4"/>
  <c r="I1448" i="4" s="1"/>
  <c r="F763" i="4"/>
  <c r="I763" i="4" s="1"/>
  <c r="F3391" i="4"/>
  <c r="I3391" i="4" s="1"/>
  <c r="F5929" i="4"/>
  <c r="I5929" i="4" s="1"/>
  <c r="F5012" i="4"/>
  <c r="I5012" i="4" s="1"/>
  <c r="F958" i="4"/>
  <c r="I958" i="4" s="1"/>
  <c r="F533" i="4"/>
  <c r="I533" i="4" s="1"/>
  <c r="F2801" i="4"/>
  <c r="I2801" i="4" s="1"/>
  <c r="F790" i="4"/>
  <c r="I790" i="4" s="1"/>
  <c r="F2554" i="4"/>
  <c r="I2554" i="4" s="1"/>
  <c r="F379" i="4"/>
  <c r="I379" i="4" s="1"/>
  <c r="F1261" i="4"/>
  <c r="I1261" i="4" s="1"/>
  <c r="F2179" i="4"/>
  <c r="I2179" i="4" s="1"/>
  <c r="F44" i="4"/>
  <c r="I44" i="4" s="1"/>
  <c r="F872" i="4"/>
  <c r="I872" i="4" s="1"/>
  <c r="F733" i="4"/>
  <c r="I733" i="4" s="1"/>
  <c r="F1633" i="4"/>
  <c r="I1633" i="4" s="1"/>
  <c r="F2929" i="4"/>
  <c r="I2929" i="4" s="1"/>
  <c r="F3811" i="4"/>
  <c r="I3811" i="4" s="1"/>
  <c r="F4459" i="4"/>
  <c r="I4459" i="4" s="1"/>
  <c r="F4945" i="4"/>
  <c r="I4945" i="4" s="1"/>
  <c r="F128" i="4"/>
  <c r="I128" i="4" s="1"/>
  <c r="F668" i="4"/>
  <c r="I668" i="4" s="1"/>
  <c r="F1334" i="4"/>
  <c r="I1334" i="4" s="1"/>
  <c r="F2090" i="4"/>
  <c r="I2090" i="4" s="1"/>
  <c r="F3386" i="4"/>
  <c r="I3386" i="4" s="1"/>
  <c r="F172" i="4"/>
  <c r="I172" i="4" s="1"/>
  <c r="F130" i="4"/>
  <c r="I130" i="4" s="1"/>
  <c r="F867" i="4"/>
  <c r="I867" i="4" s="1"/>
  <c r="F1893" i="4"/>
  <c r="I1893" i="4" s="1"/>
  <c r="F2721" i="4"/>
  <c r="I2721" i="4" s="1"/>
  <c r="F3837" i="4"/>
  <c r="I3837" i="4" s="1"/>
  <c r="F5169" i="4"/>
  <c r="I5169" i="4" s="1"/>
  <c r="F2236" i="4"/>
  <c r="I2236" i="4" s="1"/>
  <c r="F3604" i="4"/>
  <c r="I3604" i="4" s="1"/>
  <c r="F4684" i="4"/>
  <c r="I4684" i="4" s="1"/>
  <c r="F455" i="4"/>
  <c r="I455" i="4" s="1"/>
  <c r="F1684" i="4"/>
  <c r="I1684" i="4" s="1"/>
  <c r="F2764" i="4"/>
  <c r="I2764" i="4" s="1"/>
  <c r="F4060" i="4"/>
  <c r="I4060" i="4" s="1"/>
  <c r="F5194" i="4"/>
  <c r="I5194" i="4" s="1"/>
  <c r="F1013" i="4"/>
  <c r="I1013" i="4" s="1"/>
  <c r="F2111" i="4"/>
  <c r="I2111" i="4" s="1"/>
  <c r="F3191" i="4"/>
  <c r="I3191" i="4" s="1"/>
  <c r="F4397" i="4"/>
  <c r="I4397" i="4" s="1"/>
  <c r="F5405" i="4"/>
  <c r="I5405" i="4" s="1"/>
  <c r="F786" i="4"/>
  <c r="I786" i="4" s="1"/>
  <c r="F1758" i="4"/>
  <c r="I1758" i="4" s="1"/>
  <c r="F2766" i="4"/>
  <c r="I2766" i="4" s="1"/>
  <c r="F3918" i="4"/>
  <c r="I3918" i="4" s="1"/>
  <c r="F4980" i="4"/>
  <c r="I4980" i="4" s="1"/>
  <c r="F377" i="4"/>
  <c r="I377" i="4" s="1"/>
  <c r="F1421" i="4"/>
  <c r="I1421" i="4" s="1"/>
  <c r="F2609" i="4"/>
  <c r="I2609" i="4" s="1"/>
  <c r="F3851" i="4"/>
  <c r="I3851" i="4" s="1"/>
  <c r="F5075" i="4"/>
  <c r="I5075" i="4" s="1"/>
  <c r="F360" i="4"/>
  <c r="I360" i="4" s="1"/>
  <c r="F1602" i="4"/>
  <c r="I1602" i="4" s="1"/>
  <c r="F5755" i="4"/>
  <c r="I5755" i="4" s="1"/>
  <c r="F752" i="4"/>
  <c r="I752" i="4" s="1"/>
  <c r="F1616" i="4"/>
  <c r="I1616" i="4" s="1"/>
  <c r="F2678" i="4"/>
  <c r="I2678" i="4" s="1"/>
  <c r="F3758" i="4"/>
  <c r="I3758" i="4" s="1"/>
  <c r="F5306" i="4"/>
  <c r="I5306" i="4" s="1"/>
  <c r="F1509" i="4"/>
  <c r="I1509" i="4" s="1"/>
  <c r="F2373" i="4"/>
  <c r="I2373" i="4" s="1"/>
  <c r="F3561" i="4"/>
  <c r="I3561" i="4" s="1"/>
  <c r="F5037" i="4"/>
  <c r="I5037" i="4" s="1"/>
  <c r="F5492" i="4"/>
  <c r="I5492" i="4" s="1"/>
  <c r="F5729" i="4"/>
  <c r="I5729" i="4" s="1"/>
  <c r="F636" i="4"/>
  <c r="I636" i="4" s="1"/>
  <c r="F1770" i="4"/>
  <c r="I1770" i="4" s="1"/>
  <c r="F3012" i="4"/>
  <c r="I3012" i="4" s="1"/>
  <c r="F4506" i="4"/>
  <c r="I4506" i="4" s="1"/>
  <c r="F135" i="4"/>
  <c r="I135" i="4" s="1"/>
  <c r="F1251" i="4"/>
  <c r="I1251" i="4" s="1"/>
  <c r="F2511" i="4"/>
  <c r="I2511" i="4" s="1"/>
  <c r="F4023" i="4"/>
  <c r="I4023" i="4" s="1"/>
  <c r="F5427" i="4"/>
  <c r="I5427" i="4" s="1"/>
  <c r="F2136" i="4"/>
  <c r="I2136" i="4" s="1"/>
  <c r="F5939" i="4"/>
  <c r="I5939" i="4" s="1"/>
  <c r="F3294" i="4"/>
  <c r="I3294" i="4" s="1"/>
  <c r="F4644" i="4"/>
  <c r="I4644" i="4" s="1"/>
  <c r="F5958" i="4"/>
  <c r="I5958" i="4" s="1"/>
  <c r="F4699" i="4"/>
  <c r="I4699" i="4" s="1"/>
  <c r="F5693" i="4"/>
  <c r="I5693" i="4" s="1"/>
  <c r="F1682" i="4"/>
  <c r="I1682" i="4" s="1"/>
  <c r="F5660" i="4"/>
  <c r="I5660" i="4" s="1"/>
  <c r="F4310" i="4"/>
  <c r="I4310" i="4" s="1"/>
  <c r="F5311" i="4"/>
  <c r="I5311" i="4" s="1"/>
  <c r="F1285" i="4"/>
  <c r="I1285" i="4" s="1"/>
  <c r="F3589" i="4"/>
  <c r="I3589" i="4" s="1"/>
  <c r="F1304" i="4"/>
  <c r="I1304" i="4" s="1"/>
  <c r="F655" i="4"/>
  <c r="I655" i="4" s="1"/>
  <c r="F3193" i="4"/>
  <c r="I3193" i="4" s="1"/>
  <c r="F5209" i="4"/>
  <c r="I5209" i="4" s="1"/>
  <c r="F4670" i="4"/>
  <c r="I4670" i="4" s="1"/>
  <c r="F141" i="4"/>
  <c r="I141" i="4" s="1"/>
  <c r="F1120" i="4"/>
  <c r="I1120" i="4" s="1"/>
  <c r="F695" i="4"/>
  <c r="I695" i="4" s="1"/>
  <c r="F3017" i="4"/>
  <c r="I3017" i="4" s="1"/>
  <c r="F844" i="4"/>
  <c r="I844" i="4" s="1"/>
  <c r="F2788" i="4"/>
  <c r="I2788" i="4" s="1"/>
  <c r="F469" i="4"/>
  <c r="I469" i="4" s="1"/>
  <c r="F1369" i="4"/>
  <c r="I1369" i="4" s="1"/>
  <c r="F2269" i="4"/>
  <c r="I2269" i="4" s="1"/>
  <c r="F98" i="4"/>
  <c r="I98" i="4" s="1"/>
  <c r="F49" i="4"/>
  <c r="I49" i="4" s="1"/>
  <c r="F931" i="4"/>
  <c r="I931" i="4" s="1"/>
  <c r="F1867" i="4"/>
  <c r="I1867" i="4" s="1"/>
  <c r="F3037" i="4"/>
  <c r="I3037" i="4" s="1"/>
  <c r="F3865" i="4"/>
  <c r="I3865" i="4" s="1"/>
  <c r="F4513" i="4"/>
  <c r="I4513" i="4" s="1"/>
  <c r="F5053" i="4"/>
  <c r="I5053" i="4" s="1"/>
  <c r="F200" i="4"/>
  <c r="I200" i="4" s="1"/>
  <c r="F722" i="4"/>
  <c r="I722" i="4" s="1"/>
  <c r="F1388" i="4"/>
  <c r="I1388" i="4" s="1"/>
  <c r="F2414" i="4"/>
  <c r="I2414" i="4" s="1"/>
  <c r="F3476" i="4"/>
  <c r="I3476" i="4" s="1"/>
  <c r="F244" i="4"/>
  <c r="I244" i="4" s="1"/>
  <c r="F904" i="4"/>
  <c r="I904" i="4" s="1"/>
  <c r="F957" i="4"/>
  <c r="I957" i="4" s="1"/>
  <c r="F1965" i="4"/>
  <c r="I1965" i="4" s="1"/>
  <c r="F2955" i="4"/>
  <c r="I2955" i="4" s="1"/>
  <c r="F3945" i="4"/>
  <c r="I3945" i="4" s="1"/>
  <c r="F5277" i="4"/>
  <c r="I5277" i="4" s="1"/>
  <c r="F2470" i="4"/>
  <c r="I2470" i="4" s="1"/>
  <c r="F3694" i="4"/>
  <c r="I3694" i="4" s="1"/>
  <c r="F5260" i="4"/>
  <c r="I5260" i="4" s="1"/>
  <c r="F838" i="4"/>
  <c r="I838" i="4" s="1"/>
  <c r="F1774" i="4"/>
  <c r="I1774" i="4" s="1"/>
  <c r="F2836" i="4"/>
  <c r="I2836" i="4" s="1"/>
  <c r="F4276" i="4"/>
  <c r="I4276" i="4" s="1"/>
  <c r="F5824" i="4"/>
  <c r="I5824" i="4" s="1"/>
  <c r="F1175" i="4"/>
  <c r="I1175" i="4" s="1"/>
  <c r="F2219" i="4"/>
  <c r="I2219" i="4" s="1"/>
  <c r="F3281" i="4"/>
  <c r="I3281" i="4" s="1"/>
  <c r="F4451" i="4"/>
  <c r="I4451" i="4" s="1"/>
  <c r="F138" i="4"/>
  <c r="I138" i="4" s="1"/>
  <c r="F984" i="4"/>
  <c r="I984" i="4" s="1"/>
  <c r="F1884" i="4"/>
  <c r="I1884" i="4" s="1"/>
  <c r="F2856" i="4"/>
  <c r="I2856" i="4" s="1"/>
  <c r="F3990" i="4"/>
  <c r="I3990" i="4" s="1"/>
  <c r="F5394" i="4"/>
  <c r="I5394" i="4" s="1"/>
  <c r="F503" i="4"/>
  <c r="I503" i="4" s="1"/>
  <c r="F1529" i="4"/>
  <c r="I1529" i="4" s="1"/>
  <c r="F2699" i="4"/>
  <c r="I2699" i="4" s="1"/>
  <c r="F3923" i="4"/>
  <c r="I3923" i="4" s="1"/>
  <c r="F5507" i="4"/>
  <c r="I5507" i="4" s="1"/>
  <c r="F540" i="4"/>
  <c r="I540" i="4" s="1"/>
  <c r="F1692" i="4"/>
  <c r="I1692" i="4" s="1"/>
  <c r="F5863" i="4"/>
  <c r="I5863" i="4" s="1"/>
  <c r="F950" i="4"/>
  <c r="I950" i="4" s="1"/>
  <c r="F1958" i="4"/>
  <c r="I1958" i="4" s="1"/>
  <c r="F2804" i="4"/>
  <c r="I2804" i="4" s="1"/>
  <c r="F3902" i="4"/>
  <c r="I3902" i="4" s="1"/>
  <c r="F5396" i="4"/>
  <c r="I5396" i="4" s="1"/>
  <c r="F1599" i="4"/>
  <c r="I1599" i="4" s="1"/>
  <c r="F2787" i="4"/>
  <c r="I2787" i="4" s="1"/>
  <c r="F3795" i="4"/>
  <c r="I3795" i="4" s="1"/>
  <c r="F5217" i="4"/>
  <c r="I5217" i="4" s="1"/>
  <c r="F5690" i="4"/>
  <c r="I5690" i="4" s="1"/>
  <c r="F5837" i="4"/>
  <c r="I5837" i="4" s="1"/>
  <c r="F996" i="4"/>
  <c r="I996" i="4" s="1"/>
  <c r="F1878" i="4"/>
  <c r="I1878" i="4" s="1"/>
  <c r="F3084" i="4"/>
  <c r="I3084" i="4" s="1"/>
  <c r="F4560" i="4"/>
  <c r="I4560" i="4" s="1"/>
  <c r="F261" i="4"/>
  <c r="I261" i="4" s="1"/>
  <c r="F1701" i="4"/>
  <c r="I1701" i="4" s="1"/>
  <c r="F2799" i="4"/>
  <c r="I2799" i="4" s="1"/>
  <c r="F4077" i="4"/>
  <c r="I4077" i="4" s="1"/>
  <c r="F5607" i="4"/>
  <c r="I5607" i="4" s="1"/>
  <c r="F4440" i="4"/>
  <c r="I4440" i="4" s="1"/>
  <c r="F2376" i="4"/>
  <c r="I2376" i="4" s="1"/>
  <c r="F3546" i="4"/>
  <c r="I3546" i="4" s="1"/>
  <c r="F4770" i="4"/>
  <c r="I4770" i="4" s="1"/>
  <c r="F1279" i="4"/>
  <c r="I1279" i="4" s="1"/>
  <c r="F4807" i="4"/>
  <c r="I4807" i="4" s="1"/>
  <c r="F331" i="4"/>
  <c r="I331" i="4" s="1"/>
  <c r="F2186" i="4"/>
  <c r="I2186" i="4" s="1"/>
  <c r="F5876" i="4"/>
  <c r="I5876" i="4" s="1"/>
  <c r="F5300" i="4"/>
  <c r="I5300" i="4" s="1"/>
  <c r="F5383" i="4"/>
  <c r="I5383" i="4" s="1"/>
  <c r="F1969" i="4"/>
  <c r="I1969" i="4" s="1"/>
  <c r="F4075" i="4"/>
  <c r="I4075" i="4" s="1"/>
  <c r="F1520" i="4"/>
  <c r="I1520" i="4" s="1"/>
  <c r="F925" i="4"/>
  <c r="I925" i="4" s="1"/>
  <c r="F3463" i="4"/>
  <c r="I3463" i="4" s="1"/>
  <c r="F5965" i="4"/>
  <c r="I5965" i="4" s="1"/>
  <c r="F1141" i="4"/>
  <c r="I1141" i="4" s="1"/>
  <c r="F1657" i="4" l="1"/>
  <c r="I1657" i="4" s="1"/>
  <c r="F1229" i="4"/>
  <c r="I1229" i="4" s="1"/>
  <c r="F911" i="4"/>
  <c r="I911" i="4" s="1"/>
  <c r="F1417" i="4"/>
  <c r="I1417" i="4" s="1"/>
  <c r="F93" i="4"/>
  <c r="I93" i="4" s="1"/>
  <c r="F2116" i="4"/>
  <c r="I2116" i="4" s="1"/>
  <c r="F2154" i="4"/>
  <c r="I2154" i="4" s="1"/>
  <c r="F2052" i="4"/>
  <c r="I2052" i="4" s="1"/>
  <c r="F5793" i="4"/>
  <c r="I5793" i="4" s="1"/>
  <c r="F4563" i="4"/>
  <c r="I4563" i="4" s="1"/>
  <c r="F5271" i="4"/>
  <c r="I5271" i="4" s="1"/>
  <c r="F4013" i="4"/>
  <c r="I4013" i="4" s="1"/>
  <c r="F3776" i="4"/>
  <c r="I3776" i="4" s="1"/>
  <c r="F546" i="4"/>
  <c r="I546" i="4" s="1"/>
  <c r="F4815" i="4"/>
  <c r="I4815" i="4" s="1"/>
  <c r="F5948" i="4"/>
  <c r="I5948" i="4" s="1"/>
  <c r="F3427" i="4"/>
  <c r="I3427" i="4" s="1"/>
  <c r="F1049" i="4"/>
  <c r="I1049" i="4" s="1"/>
  <c r="F1025" i="4"/>
  <c r="I1025" i="4" s="1"/>
  <c r="F2552" i="4"/>
  <c r="I2552" i="4" s="1"/>
  <c r="F2112" i="4"/>
  <c r="I2112" i="4" s="1"/>
  <c r="F2466" i="4"/>
  <c r="I2466" i="4" s="1"/>
  <c r="F943" i="4"/>
  <c r="I943" i="4" s="1"/>
  <c r="F214" i="4"/>
  <c r="I214" i="4" s="1"/>
  <c r="F218" i="4"/>
  <c r="I218" i="4" s="1"/>
  <c r="F2866" i="4"/>
  <c r="I2866" i="4" s="1"/>
  <c r="F4523" i="4"/>
  <c r="I4523" i="4" s="1"/>
  <c r="F486" i="4"/>
  <c r="I486" i="4" s="1"/>
  <c r="F4299" i="4"/>
  <c r="I4299" i="4" s="1"/>
  <c r="F3231" i="4"/>
  <c r="I3231" i="4" s="1"/>
  <c r="F2726" i="4"/>
  <c r="I2726" i="4" s="1"/>
  <c r="F1463" i="4"/>
  <c r="I1463" i="4" s="1"/>
  <c r="F2893" i="4"/>
  <c r="I2893" i="4" s="1"/>
  <c r="F4233" i="4"/>
  <c r="I4233" i="4" s="1"/>
  <c r="F2039" i="4"/>
  <c r="I2039" i="4" s="1"/>
  <c r="F3617" i="4"/>
  <c r="I3617" i="4" s="1"/>
  <c r="F3705" i="4"/>
  <c r="I3705" i="4" s="1"/>
  <c r="F4977" i="4"/>
  <c r="I4977" i="4" s="1"/>
  <c r="F3067" i="4"/>
  <c r="I3067" i="4" s="1"/>
  <c r="F4575" i="4"/>
  <c r="I4575" i="4" s="1"/>
  <c r="F4073" i="4"/>
  <c r="I4073" i="4" s="1"/>
  <c r="F1224" i="4"/>
  <c r="I1224" i="4" s="1"/>
  <c r="F5439" i="4"/>
  <c r="I5439" i="4" s="1"/>
  <c r="F2592" i="4"/>
  <c r="I2592" i="4" s="1"/>
  <c r="F5120" i="4"/>
  <c r="I5120" i="4" s="1"/>
  <c r="F3972" i="4"/>
  <c r="I3972" i="4" s="1"/>
  <c r="F5059" i="4"/>
  <c r="I5059" i="4" s="1"/>
  <c r="F888" i="4"/>
  <c r="I888" i="4" s="1"/>
  <c r="F2646" i="4"/>
  <c r="I2646" i="4" s="1"/>
  <c r="F1753" i="4"/>
  <c r="I1753" i="4" s="1"/>
  <c r="F206" i="4"/>
  <c r="I206" i="4" s="1"/>
  <c r="F3279" i="4"/>
  <c r="I3279" i="4" s="1"/>
  <c r="F570" i="4"/>
  <c r="I570" i="4" s="1"/>
  <c r="F2696" i="4"/>
  <c r="I2696" i="4" s="1"/>
  <c r="F4110" i="4"/>
  <c r="I4110" i="4" s="1"/>
  <c r="F4177" i="4"/>
  <c r="I4177" i="4" s="1"/>
  <c r="F1556" i="4"/>
  <c r="I1556" i="4" s="1"/>
  <c r="F3007" i="4"/>
  <c r="I3007" i="4" s="1"/>
  <c r="F5570" i="4"/>
  <c r="I5570" i="4" s="1"/>
  <c r="F942" i="4"/>
  <c r="I942" i="4" s="1"/>
  <c r="F5023" i="4"/>
  <c r="I5023" i="4" s="1"/>
  <c r="F4037" i="4"/>
  <c r="I4037" i="4" s="1"/>
  <c r="F5630" i="4"/>
  <c r="I5630" i="4" s="1"/>
  <c r="F2068" i="4"/>
  <c r="I2068" i="4" s="1"/>
  <c r="F1339" i="4"/>
  <c r="I1339" i="4" s="1"/>
  <c r="F841" i="4"/>
  <c r="I841" i="4" s="1"/>
  <c r="F3962" i="4"/>
  <c r="I3962" i="4" s="1"/>
  <c r="F193" i="4"/>
  <c r="I193" i="4" s="1"/>
  <c r="F4061" i="4"/>
  <c r="I4061" i="4" s="1"/>
  <c r="F5196" i="4"/>
  <c r="I5196" i="4" s="1"/>
  <c r="F3720" i="4"/>
  <c r="I3720" i="4" s="1"/>
  <c r="F3961" i="4"/>
  <c r="I3961" i="4" s="1"/>
  <c r="F4217" i="4"/>
  <c r="I4217" i="4" s="1"/>
  <c r="F161" i="4"/>
  <c r="I161" i="4" s="1"/>
  <c r="F4738" i="4"/>
  <c r="I4738" i="4" s="1"/>
  <c r="F1145" i="4"/>
  <c r="I1145" i="4" s="1"/>
  <c r="F4126" i="4"/>
  <c r="I4126" i="4" s="1"/>
  <c r="F5429" i="4"/>
  <c r="I5429" i="4" s="1"/>
  <c r="F3433" i="4"/>
  <c r="I3433" i="4" s="1"/>
  <c r="F160" i="4"/>
  <c r="I160" i="4" s="1"/>
  <c r="F4324" i="4"/>
  <c r="I4324" i="4" s="1"/>
  <c r="F3930" i="4"/>
  <c r="I3930" i="4" s="1"/>
  <c r="F1165" i="4"/>
  <c r="I1165" i="4" s="1"/>
  <c r="F739" i="4"/>
  <c r="I739" i="4" s="1"/>
  <c r="F782" i="4"/>
  <c r="I782" i="4" s="1"/>
  <c r="F5056" i="4"/>
  <c r="I5056" i="4" s="1"/>
  <c r="F4638" i="4"/>
  <c r="I4638" i="4" s="1"/>
  <c r="F1472" i="4"/>
  <c r="I1472" i="4" s="1"/>
  <c r="F883" i="4"/>
  <c r="I883" i="4" s="1"/>
  <c r="F1534" i="4"/>
  <c r="I1534" i="4" s="1"/>
  <c r="F4944" i="4"/>
  <c r="I4944" i="4" s="1"/>
  <c r="F5193" i="4"/>
  <c r="I5193" i="4" s="1"/>
  <c r="F5214" i="4"/>
  <c r="I5214" i="4" s="1"/>
  <c r="F2769" i="4"/>
  <c r="I2769" i="4" s="1"/>
  <c r="F4702" i="4"/>
  <c r="I4702" i="4" s="1"/>
  <c r="F1258" i="4"/>
  <c r="I1258" i="4" s="1"/>
  <c r="F477" i="4"/>
  <c r="I477" i="4" s="1"/>
  <c r="F2392" i="4"/>
  <c r="I2392" i="4" s="1"/>
  <c r="F4611" i="4"/>
  <c r="I4611" i="4" s="1"/>
  <c r="F3671" i="4"/>
  <c r="I3671" i="4" s="1"/>
  <c r="F5668" i="4"/>
  <c r="I5668" i="4" s="1"/>
  <c r="F2245" i="4"/>
  <c r="I2245" i="4" s="1"/>
  <c r="F1891" i="4"/>
  <c r="I1891" i="4" s="1"/>
  <c r="F901" i="4"/>
  <c r="I901" i="4" s="1"/>
  <c r="F3994" i="4"/>
  <c r="I3994" i="4" s="1"/>
  <c r="F1614" i="4"/>
  <c r="I1614" i="4" s="1"/>
  <c r="F5207" i="4"/>
  <c r="I5207" i="4" s="1"/>
  <c r="F3392" i="4"/>
  <c r="I3392" i="4" s="1"/>
  <c r="F5865" i="4"/>
  <c r="I5865" i="4" s="1"/>
  <c r="F3260" i="4"/>
  <c r="I3260" i="4" s="1"/>
  <c r="F2992" i="4"/>
  <c r="I2992" i="4" s="1"/>
  <c r="F1250" i="4"/>
  <c r="I1250" i="4" s="1"/>
  <c r="F1164" i="4"/>
  <c r="I1164" i="4" s="1"/>
  <c r="F4658" i="4"/>
  <c r="I4658" i="4" s="1"/>
  <c r="F1665" i="4"/>
  <c r="I1665" i="4" s="1"/>
  <c r="F4337" i="4"/>
  <c r="I4337" i="4" s="1"/>
  <c r="F4582" i="4"/>
  <c r="I4582" i="4" s="1"/>
  <c r="F5902" i="4"/>
  <c r="I5902" i="4" s="1"/>
  <c r="F3224" i="4"/>
  <c r="I3224" i="4" s="1"/>
  <c r="F2807" i="4"/>
  <c r="I2807" i="4" s="1"/>
  <c r="F4245" i="4"/>
  <c r="I4245" i="4" s="1"/>
  <c r="F1763" i="4"/>
  <c r="I1763" i="4" s="1"/>
  <c r="F4438" i="4"/>
  <c r="I4438" i="4" s="1"/>
  <c r="F431" i="4"/>
  <c r="I431" i="4" s="1"/>
  <c r="F2872" i="4"/>
  <c r="I2872" i="4" s="1"/>
  <c r="F775" i="4"/>
  <c r="I775" i="4" s="1"/>
  <c r="F4282" i="4"/>
  <c r="I4282" i="4" s="1"/>
  <c r="F2423" i="4"/>
  <c r="I2423" i="4" s="1"/>
  <c r="F5533" i="4"/>
  <c r="I5533" i="4" s="1"/>
  <c r="F2061" i="4"/>
  <c r="I2061" i="4" s="1"/>
  <c r="F1550" i="4"/>
  <c r="I1550" i="4" s="1"/>
  <c r="F3004" i="4"/>
  <c r="I3004" i="4" s="1"/>
  <c r="F4005" i="4"/>
  <c r="I4005" i="4" s="1"/>
  <c r="F5619" i="4"/>
  <c r="I5619" i="4" s="1"/>
  <c r="F2858" i="4"/>
  <c r="I2858" i="4" s="1"/>
  <c r="F667" i="4"/>
  <c r="I667" i="4" s="1"/>
  <c r="F884" i="4"/>
  <c r="I884" i="4" s="1"/>
  <c r="F2182" i="4"/>
  <c r="I2182" i="4" s="1"/>
  <c r="F3101" i="4"/>
  <c r="I3101" i="4" s="1"/>
  <c r="F2465" i="4"/>
  <c r="I2465" i="4" s="1"/>
  <c r="F5144" i="4"/>
  <c r="I5144" i="4" s="1"/>
  <c r="F4272" i="4"/>
  <c r="I4272" i="4" s="1"/>
  <c r="F5868" i="4"/>
  <c r="I5868" i="4" s="1"/>
  <c r="F601" i="4"/>
  <c r="I601" i="4" s="1"/>
  <c r="F266" i="4"/>
  <c r="I266" i="4" s="1"/>
  <c r="F4011" i="4"/>
  <c r="I4011" i="4" s="1"/>
  <c r="F171" i="4"/>
  <c r="I171" i="4" s="1"/>
  <c r="F5598" i="4"/>
  <c r="I5598" i="4" s="1"/>
  <c r="F2780" i="4"/>
  <c r="I2780" i="4" s="1"/>
  <c r="F1036" i="4"/>
  <c r="I1036" i="4" s="1"/>
  <c r="F1776" i="4"/>
  <c r="I1776" i="4" s="1"/>
  <c r="F1476" i="4"/>
  <c r="I1476" i="4" s="1"/>
  <c r="F4281" i="4"/>
  <c r="I4281" i="4" s="1"/>
  <c r="F3213" i="4"/>
  <c r="I3213" i="4" s="1"/>
  <c r="F2679" i="4"/>
  <c r="I2679" i="4" s="1"/>
  <c r="F5353" i="4"/>
  <c r="I5353" i="4" s="1"/>
  <c r="F607" i="4"/>
  <c r="I607" i="4" s="1"/>
  <c r="F723" i="4"/>
  <c r="I723" i="4" s="1"/>
  <c r="F5482" i="4"/>
  <c r="I5482" i="4" s="1"/>
  <c r="F143" i="4"/>
  <c r="I143" i="4" s="1"/>
  <c r="F2984" i="4"/>
  <c r="I2984" i="4" s="1"/>
  <c r="F3858" i="4"/>
  <c r="I3858" i="4" s="1"/>
  <c r="F5256" i="4"/>
  <c r="I5256" i="4" s="1"/>
  <c r="F511" i="4"/>
  <c r="I511" i="4" s="1"/>
  <c r="F1333" i="4"/>
  <c r="I1333" i="4" s="1"/>
  <c r="F3566" i="4"/>
  <c r="I3566" i="4" s="1"/>
  <c r="F2494" i="4"/>
  <c r="I2494" i="4" s="1"/>
  <c r="F3666" i="4"/>
  <c r="I3666" i="4" s="1"/>
  <c r="F2588" i="4"/>
  <c r="I2588" i="4" s="1"/>
  <c r="F4326" i="4"/>
  <c r="I4326" i="4" s="1"/>
  <c r="F5766" i="4"/>
  <c r="I5766" i="4" s="1"/>
  <c r="F3152" i="4"/>
  <c r="I3152" i="4" s="1"/>
  <c r="F3448" i="4"/>
  <c r="I3448" i="4" s="1"/>
  <c r="F665" i="4"/>
  <c r="I665" i="4" s="1"/>
  <c r="F5000" i="4"/>
  <c r="I5000" i="4" s="1"/>
  <c r="F2043" i="4"/>
  <c r="I2043" i="4" s="1"/>
  <c r="F4353" i="4"/>
  <c r="I4353" i="4" s="1"/>
  <c r="F5388" i="4"/>
  <c r="I5388" i="4" s="1"/>
  <c r="F5892" i="4"/>
  <c r="I5892" i="4" s="1"/>
  <c r="F4939" i="4"/>
  <c r="I4939" i="4" s="1"/>
  <c r="F1863" i="4"/>
  <c r="I1863" i="4" s="1"/>
  <c r="F2816" i="4"/>
  <c r="I2816" i="4" s="1"/>
  <c r="F5390" i="4"/>
  <c r="I5390" i="4" s="1"/>
  <c r="F1460" i="4"/>
  <c r="I1460" i="4" s="1"/>
  <c r="F3124" i="4"/>
  <c r="I3124" i="4" s="1"/>
  <c r="F3581" i="4"/>
  <c r="I3581" i="4" s="1"/>
  <c r="F5711" i="4"/>
  <c r="I5711" i="4" s="1"/>
  <c r="F3976" i="4"/>
  <c r="I3976" i="4" s="1"/>
  <c r="F3175" i="4"/>
  <c r="I3175" i="4" s="1"/>
  <c r="F5553" i="4"/>
  <c r="I5553" i="4" s="1"/>
  <c r="F1123" i="4"/>
  <c r="I1123" i="4" s="1"/>
  <c r="F2049" i="4"/>
  <c r="I2049" i="4" s="1"/>
  <c r="F4725" i="4"/>
  <c r="I4725" i="4" s="1"/>
  <c r="F5443" i="4"/>
  <c r="I5443" i="4" s="1"/>
  <c r="F4139" i="4"/>
  <c r="I4139" i="4" s="1"/>
  <c r="F3732" i="4"/>
  <c r="I3732" i="4" s="1"/>
  <c r="F4508" i="4"/>
  <c r="I4508" i="4" s="1"/>
  <c r="F1900" i="4"/>
  <c r="I1900" i="4" s="1"/>
  <c r="F5398" i="4"/>
  <c r="I5398" i="4" s="1"/>
  <c r="F5036" i="4"/>
  <c r="I5036" i="4" s="1"/>
  <c r="F4584" i="4"/>
  <c r="I4584" i="4" s="1"/>
  <c r="F4979" i="4"/>
  <c r="I4979" i="4" s="1"/>
  <c r="F4565" i="4"/>
  <c r="I4565" i="4" s="1"/>
  <c r="F5042" i="4"/>
  <c r="I5042" i="4" s="1"/>
  <c r="F5722" i="4"/>
  <c r="I5722" i="4" s="1"/>
  <c r="F347" i="4"/>
  <c r="I347" i="4" s="1"/>
  <c r="F4674" i="4"/>
  <c r="I4674" i="4" s="1"/>
  <c r="F1586" i="4"/>
  <c r="I1586" i="4" s="1"/>
  <c r="F4481" i="4"/>
  <c r="I4481" i="4" s="1"/>
  <c r="F229" i="4"/>
  <c r="I229" i="4" s="1"/>
  <c r="F868" i="4"/>
  <c r="I868" i="4" s="1"/>
  <c r="F2053" i="4"/>
  <c r="I2053" i="4" s="1"/>
  <c r="F3130" i="4"/>
  <c r="I3130" i="4" s="1"/>
  <c r="F1508" i="4"/>
  <c r="I1508" i="4" s="1"/>
  <c r="F2260" i="4"/>
  <c r="I2260" i="4" s="1"/>
  <c r="F882" i="4"/>
  <c r="I882" i="4" s="1"/>
  <c r="F2631" i="4"/>
  <c r="I2631" i="4" s="1"/>
  <c r="F3212" i="4"/>
  <c r="I3212" i="4" s="1"/>
  <c r="F3845" i="4"/>
  <c r="I3845" i="4" s="1"/>
  <c r="F4184" i="4"/>
  <c r="I4184" i="4" s="1"/>
  <c r="F4021" i="4"/>
  <c r="I4021" i="4" s="1"/>
  <c r="F1990" i="4"/>
  <c r="I1990" i="4" s="1"/>
  <c r="F894" i="4"/>
  <c r="I894" i="4" s="1"/>
  <c r="F4229" i="4"/>
  <c r="I4229" i="4" s="1"/>
  <c r="F4010" i="4"/>
  <c r="I4010" i="4" s="1"/>
  <c r="F1572" i="4"/>
  <c r="I1572" i="4" s="1"/>
  <c r="F5896" i="4"/>
  <c r="I5896" i="4" s="1"/>
  <c r="F3140" i="4"/>
  <c r="I3140" i="4" s="1"/>
  <c r="F3265" i="4"/>
  <c r="I3265" i="4" s="1"/>
  <c r="F1315" i="4"/>
  <c r="I1315" i="4" s="1"/>
  <c r="F1244" i="4"/>
  <c r="I1244" i="4" s="1"/>
  <c r="F2434" i="4"/>
  <c r="I2434" i="4" s="1"/>
  <c r="F2525" i="4"/>
  <c r="I2525" i="4" s="1"/>
  <c r="F1043" i="4"/>
  <c r="I1043" i="4" s="1"/>
  <c r="F2174" i="4"/>
  <c r="I2174" i="4" s="1"/>
  <c r="F5639" i="4"/>
  <c r="I5639" i="4" s="1"/>
  <c r="F5932" i="4"/>
  <c r="I5932" i="4" s="1"/>
  <c r="F5882" i="4"/>
  <c r="I5882" i="4" s="1"/>
  <c r="F4112" i="4"/>
  <c r="I4112" i="4" s="1"/>
  <c r="F2503" i="4"/>
  <c r="I2503" i="4" s="1"/>
  <c r="F2216" i="4"/>
  <c r="I2216" i="4" s="1"/>
  <c r="F3568" i="4"/>
  <c r="I3568" i="4" s="1"/>
  <c r="F3515" i="4"/>
  <c r="I3515" i="4" s="1"/>
  <c r="F3059" i="4"/>
  <c r="I3059" i="4" s="1"/>
  <c r="F1743" i="4"/>
  <c r="I1743" i="4" s="1"/>
  <c r="F5334" i="4"/>
  <c r="I5334" i="4" s="1"/>
  <c r="F4321" i="4"/>
  <c r="I4321" i="4" s="1"/>
  <c r="F2347" i="4"/>
  <c r="I2347" i="4" s="1"/>
  <c r="F2074" i="4"/>
  <c r="I2074" i="4" s="1"/>
  <c r="F3569" i="4"/>
  <c r="I3569" i="4" s="1"/>
  <c r="F3491" i="4"/>
  <c r="I3491" i="4" s="1"/>
  <c r="F1041" i="4"/>
  <c r="I1041" i="4" s="1"/>
  <c r="F981" i="4"/>
  <c r="I981" i="4" s="1"/>
  <c r="F5856" i="4"/>
  <c r="I5856" i="4" s="1"/>
  <c r="F2581" i="4"/>
  <c r="I2581" i="4" s="1"/>
  <c r="F3935" i="4"/>
  <c r="I3935" i="4" s="1"/>
  <c r="F1412" i="4"/>
  <c r="I1412" i="4" s="1"/>
  <c r="F1196" i="4"/>
  <c r="I1196" i="4" s="1"/>
  <c r="F1143" i="4"/>
  <c r="I1143" i="4" s="1"/>
  <c r="F145" i="4"/>
  <c r="I145" i="4" s="1"/>
  <c r="F2132" i="4"/>
  <c r="I2132" i="4" s="1"/>
  <c r="F2341" i="4"/>
  <c r="I2341" i="4" s="1"/>
  <c r="F615" i="4"/>
  <c r="I615" i="4" s="1"/>
  <c r="F797" i="4"/>
  <c r="I797" i="4" s="1"/>
  <c r="F2645" i="4"/>
  <c r="I2645" i="4" s="1"/>
  <c r="F1653" i="4"/>
  <c r="I1653" i="4" s="1"/>
  <c r="F765" i="4"/>
  <c r="I765" i="4" s="1"/>
  <c r="F2935" i="4"/>
  <c r="I2935" i="4" s="1"/>
  <c r="F1519" i="4"/>
  <c r="I1519" i="4" s="1"/>
  <c r="F5988" i="4"/>
  <c r="I5988" i="4" s="1"/>
  <c r="F5527" i="4"/>
  <c r="I5527" i="4" s="1"/>
  <c r="F2048" i="4"/>
  <c r="I2048" i="4" s="1"/>
  <c r="F3804" i="4"/>
  <c r="I3804" i="4" s="1"/>
  <c r="F4573" i="4"/>
  <c r="I4573" i="4" s="1"/>
  <c r="F5173" i="4"/>
  <c r="I5173" i="4" s="1"/>
  <c r="F5615" i="4"/>
  <c r="I5615" i="4" s="1"/>
  <c r="F1698" i="4"/>
  <c r="I1698" i="4" s="1"/>
  <c r="F5940" i="4"/>
  <c r="I5940" i="4" s="1"/>
  <c r="F5977" i="4"/>
  <c r="I5977" i="4" s="1"/>
  <c r="F2457" i="4"/>
  <c r="I2457" i="4" s="1"/>
  <c r="F544" i="4"/>
  <c r="I544" i="4" s="1"/>
  <c r="F2903" i="4"/>
  <c r="I2903" i="4" s="1"/>
  <c r="F1798" i="4"/>
  <c r="I1798" i="4" s="1"/>
  <c r="F1337" i="4"/>
  <c r="I1337" i="4" s="1"/>
  <c r="F4569" i="4"/>
  <c r="I4569" i="4" s="1"/>
  <c r="F4289" i="4"/>
  <c r="I4289" i="4" s="1"/>
  <c r="F2290" i="4"/>
  <c r="I2290" i="4" s="1"/>
  <c r="F4361" i="4"/>
  <c r="I4361" i="4" s="1"/>
  <c r="F2319" i="4"/>
  <c r="I2319" i="4" s="1"/>
  <c r="F2837" i="4"/>
  <c r="I2837" i="4" s="1"/>
  <c r="F3583" i="4"/>
  <c r="I3583" i="4" s="1"/>
  <c r="F1318" i="4"/>
  <c r="I1318" i="4" s="1"/>
  <c r="F2974" i="4"/>
  <c r="I2974" i="4" s="1"/>
  <c r="F2014" i="4"/>
  <c r="I2014" i="4" s="1"/>
  <c r="F2279" i="4"/>
  <c r="I2279" i="4" s="1"/>
  <c r="F1099" i="4"/>
  <c r="I1099" i="4" s="1"/>
  <c r="F1019" i="4"/>
  <c r="I1019" i="4" s="1"/>
  <c r="F438" i="4"/>
  <c r="I438" i="4" s="1"/>
  <c r="F1847" i="4"/>
  <c r="I1847" i="4" s="1"/>
  <c r="F1790" i="4"/>
  <c r="I1790" i="4" s="1"/>
  <c r="F3877" i="4"/>
  <c r="I3877" i="4" s="1"/>
  <c r="F3171" i="4"/>
  <c r="I3171" i="4" s="1"/>
  <c r="F4395" i="4"/>
  <c r="I4395" i="4" s="1"/>
  <c r="F3492" i="4"/>
  <c r="I3492" i="4" s="1"/>
  <c r="F4627" i="4"/>
  <c r="I4627" i="4" s="1"/>
  <c r="F3189" i="4"/>
  <c r="I3189" i="4" s="1"/>
  <c r="F4816" i="4"/>
  <c r="I4816" i="4" s="1"/>
  <c r="F3090" i="4"/>
  <c r="I3090" i="4" s="1"/>
  <c r="F972" i="4"/>
  <c r="I972" i="4" s="1"/>
  <c r="F2157" i="4"/>
  <c r="I2157" i="4" s="1"/>
  <c r="F4290" i="4"/>
  <c r="I4290" i="4" s="1"/>
  <c r="F2988" i="4"/>
  <c r="I2988" i="4" s="1"/>
  <c r="F5192" i="4"/>
  <c r="I5192" i="4" s="1"/>
  <c r="F2276" i="4"/>
  <c r="I2276" i="4" s="1"/>
  <c r="F67" i="4"/>
  <c r="I67" i="4" s="1"/>
  <c r="F4844" i="4"/>
  <c r="I4844" i="4" s="1"/>
  <c r="F5530" i="4"/>
  <c r="I5530" i="4" s="1"/>
  <c r="F5135" i="4"/>
  <c r="I5135" i="4" s="1"/>
  <c r="F3599" i="4"/>
  <c r="I3599" i="4" s="1"/>
  <c r="F5774" i="4"/>
  <c r="I5774" i="4" s="1"/>
  <c r="F3120" i="4"/>
  <c r="I3120" i="4" s="1"/>
  <c r="F3096" i="4"/>
  <c r="I3096" i="4" s="1"/>
  <c r="F5653" i="4"/>
  <c r="I5653" i="4" s="1"/>
  <c r="F1707" i="4"/>
  <c r="I1707" i="4" s="1"/>
  <c r="F1021" i="4"/>
  <c r="I1021" i="4" s="1"/>
  <c r="F357" i="4"/>
  <c r="I357" i="4" s="1"/>
  <c r="F1090" i="4"/>
  <c r="I1090" i="4" s="1"/>
  <c r="F1380" i="4"/>
  <c r="I1380" i="4" s="1"/>
  <c r="F1512" i="4"/>
  <c r="I1512" i="4" s="1"/>
  <c r="F4929" i="4"/>
  <c r="I4929" i="4" s="1"/>
  <c r="F3249" i="4"/>
  <c r="I3249" i="4" s="1"/>
  <c r="F1592" i="4"/>
  <c r="I1592" i="4" s="1"/>
  <c r="F5282" i="4"/>
  <c r="I5282" i="4" s="1"/>
  <c r="F5818" i="4"/>
  <c r="I5818" i="4" s="1"/>
  <c r="F840" i="4"/>
  <c r="I840" i="4" s="1"/>
  <c r="F1710" i="4"/>
  <c r="I1710" i="4" s="1"/>
  <c r="F5595" i="4"/>
  <c r="I5595" i="4" s="1"/>
  <c r="F4167" i="4"/>
  <c r="I4167" i="4" s="1"/>
  <c r="F3482" i="4"/>
  <c r="I3482" i="4" s="1"/>
  <c r="F4002" i="4"/>
  <c r="I4002" i="4" s="1"/>
  <c r="F3330" i="4"/>
  <c r="I3330" i="4" s="1"/>
  <c r="F5419" i="4"/>
  <c r="I5419" i="4" s="1"/>
  <c r="F2972" i="4"/>
  <c r="I2972" i="4" s="1"/>
  <c r="F4671" i="4"/>
  <c r="I4671" i="4" s="1"/>
  <c r="F1826" i="4"/>
  <c r="I1826" i="4" s="1"/>
  <c r="F4363" i="4"/>
  <c r="I4363" i="4" s="1"/>
  <c r="F1777" i="4"/>
  <c r="I1777" i="4" s="1"/>
  <c r="F3675" i="4"/>
  <c r="I3675" i="4" s="1"/>
  <c r="F3875" i="4"/>
  <c r="I3875" i="4" s="1"/>
  <c r="F666" i="4"/>
  <c r="I666" i="4" s="1"/>
  <c r="F5145" i="4"/>
  <c r="I5145" i="4" s="1"/>
  <c r="F4689" i="4"/>
  <c r="I4689" i="4" s="1"/>
  <c r="F3878" i="4"/>
  <c r="I3878" i="4" s="1"/>
  <c r="F5552" i="4"/>
  <c r="I5552" i="4" s="1"/>
  <c r="F4158" i="4"/>
  <c r="I4158" i="4" s="1"/>
  <c r="F5371" i="4"/>
  <c r="I5371" i="4" s="1"/>
  <c r="F1689" i="4"/>
  <c r="I1689" i="4" s="1"/>
  <c r="F1935" i="4"/>
  <c r="I1935" i="4" s="1"/>
  <c r="F3014" i="4"/>
  <c r="I3014" i="4" s="1"/>
  <c r="F4487" i="4"/>
  <c r="I4487" i="4" s="1"/>
  <c r="F1994" i="4"/>
  <c r="I1994" i="4" s="1"/>
  <c r="F963" i="4"/>
  <c r="I963" i="4" s="1"/>
  <c r="F5228" i="4"/>
  <c r="I5228" i="4" s="1"/>
  <c r="F2662" i="4"/>
  <c r="I2662" i="4" s="1"/>
  <c r="F833" i="4"/>
  <c r="I833" i="4" s="1"/>
  <c r="F2063" i="4"/>
  <c r="I2063" i="4" s="1"/>
  <c r="F199" i="4"/>
  <c r="I199" i="4" s="1"/>
  <c r="F3455" i="4"/>
  <c r="I3455" i="4" s="1"/>
  <c r="F2553" i="4"/>
  <c r="I2553" i="4" s="1"/>
  <c r="F1742" i="4"/>
  <c r="I1742" i="4" s="1"/>
  <c r="F5528" i="4"/>
  <c r="I5528" i="4" s="1"/>
  <c r="F1137" i="4"/>
  <c r="I1137" i="4" s="1"/>
  <c r="F5718" i="4"/>
  <c r="I5718" i="4" s="1"/>
  <c r="F5099" i="4"/>
  <c r="I5099" i="4" s="1"/>
  <c r="F706" i="4"/>
  <c r="I706" i="4" s="1"/>
  <c r="F4727" i="4"/>
  <c r="I4727" i="4" s="1"/>
  <c r="F3082" i="4"/>
  <c r="I3082" i="4" s="1"/>
  <c r="F3818" i="4"/>
  <c r="I3818" i="4" s="1"/>
  <c r="F703" i="4"/>
  <c r="I703" i="4" s="1"/>
  <c r="F3364" i="4"/>
  <c r="I3364" i="4" s="1"/>
  <c r="F91" i="4"/>
  <c r="I91" i="4" s="1"/>
  <c r="F2374" i="4"/>
  <c r="I2374" i="4" s="1"/>
  <c r="F1497" i="4"/>
  <c r="I1497" i="4" s="1"/>
  <c r="F1622" i="4"/>
  <c r="I1622" i="4" s="1"/>
  <c r="F4389" i="4"/>
  <c r="I4389" i="4" s="1"/>
  <c r="F2163" i="4"/>
  <c r="I2163" i="4" s="1"/>
  <c r="F2746" i="4"/>
  <c r="I2746" i="4" s="1"/>
  <c r="F1544" i="4"/>
  <c r="I1544" i="4" s="1"/>
  <c r="F4105" i="4"/>
  <c r="I4105" i="4" s="1"/>
  <c r="F4849" i="4"/>
  <c r="I4849" i="4" s="1"/>
  <c r="F3514" i="4"/>
  <c r="I3514" i="4" s="1"/>
  <c r="F2921" i="4"/>
  <c r="I2921" i="4" s="1"/>
  <c r="F557" i="4"/>
  <c r="I557" i="4" s="1"/>
  <c r="F770" i="4"/>
  <c r="I770" i="4" s="1"/>
  <c r="F5505" i="4"/>
  <c r="I5505" i="4" s="1"/>
  <c r="F2079" i="4"/>
  <c r="I2079" i="4" s="1"/>
  <c r="F2665" i="4"/>
  <c r="I2665" i="4" s="1"/>
  <c r="F4129" i="4"/>
  <c r="I4129" i="4" s="1"/>
  <c r="F2351" i="4"/>
  <c r="I2351" i="4" s="1"/>
  <c r="F3577" i="4"/>
  <c r="I3577" i="4" s="1"/>
  <c r="F1713" i="4"/>
  <c r="I1713" i="4" s="1"/>
  <c r="F4204" i="4"/>
  <c r="I4204" i="4" s="1"/>
  <c r="F3108" i="4"/>
  <c r="I3108" i="4" s="1"/>
  <c r="F2016" i="4"/>
  <c r="I2016" i="4" s="1"/>
  <c r="F3633" i="4"/>
  <c r="I3633" i="4" s="1"/>
  <c r="F999" i="4"/>
  <c r="I999" i="4" s="1"/>
  <c r="F2719" i="4"/>
  <c r="I2719" i="4" s="1"/>
  <c r="F1178" i="4"/>
  <c r="I1178" i="4" s="1"/>
  <c r="F2513" i="4"/>
  <c r="I2513" i="4" s="1"/>
  <c r="F5017" i="4"/>
  <c r="I5017" i="4" s="1"/>
  <c r="F3693" i="4"/>
  <c r="I3693" i="4" s="1"/>
  <c r="F5590" i="4"/>
  <c r="I5590" i="4" s="1"/>
  <c r="F4890" i="4"/>
  <c r="I4890" i="4" s="1"/>
  <c r="F1796" i="4"/>
  <c r="I1796" i="4" s="1"/>
  <c r="F240" i="4"/>
  <c r="I240" i="4" s="1"/>
  <c r="F2680" i="4"/>
  <c r="I2680" i="4" s="1"/>
  <c r="F5221" i="4"/>
  <c r="I5221" i="4" s="1"/>
  <c r="F2181" i="4"/>
  <c r="I2181" i="4" s="1"/>
  <c r="F5176" i="4"/>
  <c r="I5176" i="4" s="1"/>
  <c r="F5646" i="4"/>
  <c r="I5646" i="4" s="1"/>
  <c r="F2138" i="4"/>
  <c r="I2138" i="4" s="1"/>
  <c r="F978" i="4"/>
  <c r="I978" i="4" s="1"/>
  <c r="F1206" i="4"/>
  <c r="I1206" i="4" s="1"/>
  <c r="F871" i="4"/>
  <c r="I871" i="4" s="1"/>
  <c r="F1413" i="4"/>
  <c r="I1413" i="4" s="1"/>
  <c r="F4843" i="4"/>
  <c r="I4843" i="4" s="1"/>
  <c r="F5786" i="4"/>
  <c r="I5786" i="4" s="1"/>
  <c r="F1968" i="4"/>
  <c r="I1968" i="4" s="1"/>
  <c r="F2214" i="4"/>
  <c r="I2214" i="4" s="1"/>
  <c r="F4256" i="4"/>
  <c r="I4256" i="4" s="1"/>
  <c r="F598" i="4"/>
  <c r="I598" i="4" s="1"/>
  <c r="F164" i="4"/>
  <c r="I164" i="4" s="1"/>
  <c r="F3622" i="4"/>
  <c r="I3622" i="4" s="1"/>
  <c r="F3306" i="4"/>
  <c r="I3306" i="4" s="1"/>
  <c r="F2354" i="4"/>
  <c r="I2354" i="4" s="1"/>
  <c r="F1986" i="4"/>
  <c r="I1986" i="4" s="1"/>
  <c r="F2232" i="4"/>
  <c r="I2232" i="4" s="1"/>
  <c r="F5509" i="4"/>
  <c r="I5509" i="4" s="1"/>
  <c r="F801" i="4"/>
  <c r="I801" i="4" s="1"/>
  <c r="F5991" i="4"/>
  <c r="I5991" i="4" s="1"/>
  <c r="F3410" i="4"/>
  <c r="I3410" i="4" s="1"/>
  <c r="F3674" i="4"/>
  <c r="I3674" i="4" s="1"/>
  <c r="F1450" i="4"/>
  <c r="I1450" i="4" s="1"/>
  <c r="F1177" i="4"/>
  <c r="I1177" i="4" s="1"/>
  <c r="F251" i="4"/>
  <c r="I251" i="4" s="1"/>
  <c r="F3687" i="4"/>
  <c r="I3687" i="4" s="1"/>
  <c r="F2838" i="4"/>
  <c r="I2838" i="4" s="1"/>
  <c r="F4039" i="4"/>
  <c r="I4039" i="4" s="1"/>
  <c r="F5319" i="4"/>
  <c r="I5319" i="4" s="1"/>
  <c r="F4620" i="4"/>
  <c r="I4620" i="4" s="1"/>
  <c r="F3016" i="4"/>
  <c r="I3016" i="4" s="1"/>
  <c r="F4982" i="4"/>
  <c r="I4982" i="4" s="1"/>
  <c r="F369" i="4"/>
  <c r="I369" i="4" s="1"/>
  <c r="F4964" i="4"/>
  <c r="I4964" i="4" s="1"/>
  <c r="F2333" i="4"/>
  <c r="I2333" i="4" s="1"/>
  <c r="F929" i="4"/>
  <c r="I929" i="4" s="1"/>
  <c r="F4101" i="4"/>
  <c r="I4101" i="4" s="1"/>
  <c r="F2031" i="4"/>
  <c r="I2031" i="4" s="1"/>
  <c r="F1515" i="4"/>
  <c r="I1515" i="4" s="1"/>
  <c r="F1640" i="4"/>
  <c r="I1640" i="4" s="1"/>
  <c r="F5795" i="4"/>
  <c r="I5795" i="4" s="1"/>
  <c r="F5403" i="4"/>
  <c r="I5403" i="4" s="1"/>
  <c r="F4520" i="4"/>
  <c r="I4520" i="4" s="1"/>
  <c r="F886" i="4"/>
  <c r="I886" i="4" s="1"/>
  <c r="F4484" i="4"/>
  <c r="I4484" i="4" s="1"/>
  <c r="F5249" i="4"/>
  <c r="I5249" i="4" s="1"/>
  <c r="F5573" i="4"/>
  <c r="I5573" i="4" s="1"/>
  <c r="F1991" i="4"/>
  <c r="I1991" i="4" s="1"/>
  <c r="F991" i="4"/>
  <c r="I991" i="4" s="1"/>
  <c r="F5754" i="4"/>
  <c r="I5754" i="4" s="1"/>
  <c r="F5889" i="4"/>
  <c r="I5889" i="4" s="1"/>
  <c r="F3444" i="4"/>
  <c r="I3444" i="4" s="1"/>
  <c r="F2337" i="4"/>
  <c r="I2337" i="4" s="1"/>
  <c r="F4639" i="4"/>
  <c r="I4639" i="4" s="1"/>
  <c r="F2217" i="4"/>
  <c r="I2217" i="4" s="1"/>
  <c r="F2476" i="4"/>
  <c r="I2476" i="4" s="1"/>
  <c r="F912" i="4"/>
  <c r="I912" i="4" s="1"/>
  <c r="F4247" i="4"/>
  <c r="I4247" i="4" s="1"/>
  <c r="F4028" i="4"/>
  <c r="I4028" i="4" s="1"/>
  <c r="F708" i="4"/>
  <c r="I708" i="4" s="1"/>
  <c r="F4959" i="4"/>
  <c r="I4959" i="4" s="1"/>
  <c r="F2715" i="4"/>
  <c r="I2715" i="4" s="1"/>
  <c r="F1195" i="4"/>
  <c r="I1195" i="4" s="1"/>
  <c r="F232" i="4"/>
  <c r="I232" i="4" s="1"/>
  <c r="F3973" i="4"/>
  <c r="I3973" i="4" s="1"/>
  <c r="F1245" i="4"/>
  <c r="I1245" i="4" s="1"/>
  <c r="F1558" i="4"/>
  <c r="I1558" i="4" s="1"/>
  <c r="F66" i="4"/>
  <c r="I66" i="4" s="1"/>
  <c r="F4265" i="4"/>
  <c r="I4265" i="4" s="1"/>
  <c r="F5252" i="4"/>
  <c r="I5252" i="4" s="1"/>
  <c r="F3138" i="4"/>
  <c r="I3138" i="4" s="1"/>
  <c r="F3114" i="4"/>
  <c r="I3114" i="4" s="1"/>
  <c r="F5671" i="4"/>
  <c r="I5671" i="4" s="1"/>
  <c r="F363" i="4"/>
  <c r="I363" i="4" s="1"/>
  <c r="F1972" i="4"/>
  <c r="I1972" i="4" s="1"/>
  <c r="F1218" i="4"/>
  <c r="I1218" i="4" s="1"/>
  <c r="F324" i="4"/>
  <c r="I324" i="4" s="1"/>
  <c r="F1869" i="4"/>
  <c r="I1869" i="4" s="1"/>
  <c r="F4920" i="4"/>
  <c r="I4920" i="4" s="1"/>
  <c r="F5220" i="4"/>
  <c r="I5220" i="4" s="1"/>
  <c r="F3787" i="4"/>
  <c r="I3787" i="4" s="1"/>
  <c r="F1791" i="4"/>
  <c r="I1791" i="4" s="1"/>
  <c r="F5562" i="4"/>
  <c r="I5562" i="4" s="1"/>
  <c r="F2293" i="4"/>
  <c r="I2293" i="4" s="1"/>
  <c r="F5582" i="4"/>
  <c r="I5582" i="4" s="1"/>
  <c r="F2619" i="4"/>
  <c r="I2619" i="4" s="1"/>
  <c r="F4519" i="4"/>
  <c r="I4519" i="4" s="1"/>
  <c r="F4579" i="4"/>
  <c r="I4579" i="4" s="1"/>
  <c r="F1618" i="4"/>
  <c r="I1618" i="4" s="1"/>
  <c r="F1982" i="4"/>
  <c r="I1982" i="4" s="1"/>
  <c r="F4918" i="4"/>
  <c r="I4918" i="4" s="1"/>
  <c r="F1290" i="4"/>
  <c r="I1290" i="4" s="1"/>
  <c r="F1944" i="4"/>
  <c r="I1944" i="4" s="1"/>
  <c r="F5721" i="4"/>
  <c r="I5721" i="4" s="1"/>
  <c r="F3033" i="4"/>
  <c r="I3033" i="4" s="1"/>
  <c r="F4537" i="4"/>
  <c r="I4537" i="4" s="1"/>
  <c r="F4166" i="4"/>
  <c r="I4166" i="4" s="1"/>
  <c r="F2655" i="4"/>
  <c r="I2655" i="4" s="1"/>
  <c r="F313" i="4"/>
  <c r="I313" i="4" s="1"/>
  <c r="F2239" i="4"/>
  <c r="I2239" i="4" s="1"/>
  <c r="F4928" i="4"/>
  <c r="I4928" i="4" s="1"/>
  <c r="F4488" i="4"/>
  <c r="I4488" i="4" s="1"/>
  <c r="F4572" i="4"/>
  <c r="I4572" i="4" s="1"/>
  <c r="F1070" i="4"/>
  <c r="I1070" i="4" s="1"/>
  <c r="F3648" i="4"/>
  <c r="I3648" i="4" s="1"/>
  <c r="F3722" i="4"/>
  <c r="I3722" i="4" s="1"/>
  <c r="F189" i="4"/>
  <c r="I189" i="4" s="1"/>
  <c r="F5694" i="4"/>
  <c r="I5694" i="4" s="1"/>
  <c r="F3373" i="4"/>
  <c r="I3373" i="4" s="1"/>
  <c r="F5243" i="4"/>
  <c r="I5243" i="4" s="1"/>
  <c r="F3664" i="4"/>
  <c r="I3664" i="4" s="1"/>
  <c r="F1856" i="4"/>
  <c r="I1856" i="4" s="1"/>
  <c r="F3472" i="4"/>
  <c r="I3472" i="4" s="1"/>
  <c r="F5212" i="4"/>
  <c r="I5212" i="4" s="1"/>
  <c r="F3620" i="4"/>
  <c r="I3620" i="4" s="1"/>
  <c r="F2758" i="4"/>
  <c r="I2758" i="4" s="1"/>
  <c r="F4296" i="4"/>
  <c r="I4296" i="4" s="1"/>
  <c r="F4553" i="4"/>
  <c r="I4553" i="4" s="1"/>
  <c r="F3663" i="4"/>
  <c r="I3663" i="4" s="1"/>
  <c r="F3794" i="4"/>
  <c r="I3794" i="4" s="1"/>
  <c r="F3856" i="4"/>
  <c r="I3856" i="4" s="1"/>
  <c r="F5826" i="4"/>
  <c r="I5826" i="4" s="1"/>
  <c r="F2827" i="4"/>
  <c r="I2827" i="4" s="1"/>
  <c r="F3377" i="4"/>
  <c r="I3377" i="4" s="1"/>
  <c r="F4124" i="4"/>
  <c r="I4124" i="4" s="1"/>
  <c r="F282" i="4"/>
  <c r="I282" i="4" s="1"/>
  <c r="F4612" i="4"/>
  <c r="I4612" i="4" s="1"/>
  <c r="F4845" i="4"/>
  <c r="I4845" i="4" s="1"/>
  <c r="F994" i="4"/>
  <c r="I994" i="4" s="1"/>
  <c r="F5704" i="4"/>
  <c r="I5704" i="4" s="1"/>
  <c r="F5015" i="4"/>
  <c r="I5015" i="4" s="1"/>
  <c r="F2515" i="4"/>
  <c r="I2515" i="4" s="1"/>
  <c r="F3718" i="4"/>
  <c r="I3718" i="4" s="1"/>
  <c r="F366" i="4"/>
  <c r="I366" i="4" s="1"/>
  <c r="F3942" i="4"/>
  <c r="I3942" i="4" s="1"/>
  <c r="F3906" i="4"/>
  <c r="I3906" i="4" s="1"/>
  <c r="F1716" i="4"/>
  <c r="I1716" i="4" s="1"/>
  <c r="F3153" i="4"/>
  <c r="I3153" i="4" s="1"/>
  <c r="F4999" i="4"/>
  <c r="I4999" i="4" s="1"/>
  <c r="F2649" i="4"/>
  <c r="I2649" i="4" s="1"/>
  <c r="F3088" i="4"/>
  <c r="I3088" i="4" s="1"/>
  <c r="F1362" i="4"/>
  <c r="I1362" i="4" s="1"/>
  <c r="F4967" i="4"/>
  <c r="I4967" i="4" s="1"/>
  <c r="F4604" i="4"/>
  <c r="I4604" i="4" s="1"/>
  <c r="F1140" i="4"/>
  <c r="I1140" i="4" s="1"/>
  <c r="F5643" i="4"/>
  <c r="I5643" i="4" s="1"/>
  <c r="F1538" i="4"/>
  <c r="I1538" i="4" s="1"/>
  <c r="F2311" i="4"/>
  <c r="I2311" i="4" s="1"/>
  <c r="F952" i="4"/>
  <c r="I952" i="4" s="1"/>
  <c r="F4315" i="4"/>
  <c r="I4315" i="4" s="1"/>
  <c r="F1749" i="4"/>
  <c r="I1749" i="4" s="1"/>
  <c r="F2026" i="4"/>
  <c r="I2026" i="4" s="1"/>
  <c r="F516" i="4"/>
  <c r="I516" i="4" s="1"/>
  <c r="F4985" i="4"/>
  <c r="I4985" i="4" s="1"/>
  <c r="F1311" i="4"/>
  <c r="I1311" i="4" s="1"/>
  <c r="F3876" i="4"/>
  <c r="I3876" i="4" s="1"/>
  <c r="F3636" i="4"/>
  <c r="I3636" i="4" s="1"/>
  <c r="F2113" i="4"/>
  <c r="I2113" i="4" s="1"/>
  <c r="F759" i="4"/>
  <c r="I759" i="4" s="1"/>
  <c r="F2404" i="4"/>
  <c r="I2404" i="4" s="1"/>
  <c r="F2028" i="4"/>
  <c r="I2028" i="4" s="1"/>
  <c r="F720" i="4"/>
  <c r="I720" i="4" s="1"/>
  <c r="F2805" i="4"/>
  <c r="I2805" i="4" s="1"/>
  <c r="F5370" i="4"/>
  <c r="I5370" i="4" s="1"/>
  <c r="F5760" i="4"/>
  <c r="I5760" i="4" s="1"/>
  <c r="F5803" i="4"/>
  <c r="I5803" i="4" s="1"/>
  <c r="F2169" i="4"/>
  <c r="I2169" i="4" s="1"/>
  <c r="F4087" i="4"/>
  <c r="I4087" i="4" s="1"/>
  <c r="F3715" i="4"/>
  <c r="I3715" i="4" s="1"/>
  <c r="F1677" i="4"/>
  <c r="I1677" i="4" s="1"/>
  <c r="F3429" i="4"/>
  <c r="I3429" i="4" s="1"/>
  <c r="F4951" i="4"/>
  <c r="I4951" i="4" s="1"/>
  <c r="F908" i="4"/>
  <c r="I908" i="4" s="1"/>
  <c r="F3382" i="4"/>
  <c r="I3382" i="4" s="1"/>
  <c r="F2450" i="4"/>
  <c r="I2450" i="4" s="1"/>
  <c r="F203" i="4"/>
  <c r="I203" i="4" s="1"/>
  <c r="F2478" i="4"/>
  <c r="I2478" i="4" s="1"/>
  <c r="F140" i="4"/>
  <c r="I140" i="4" s="1"/>
  <c r="F5600" i="4"/>
  <c r="I5600" i="4" s="1"/>
  <c r="F3465" i="4"/>
  <c r="I3465" i="4" s="1"/>
  <c r="F79" i="4"/>
  <c r="I79" i="4" s="1"/>
  <c r="F439" i="4"/>
  <c r="I439" i="4" s="1"/>
  <c r="F3483" i="4"/>
  <c r="I3483" i="4" s="1"/>
  <c r="F133" i="4"/>
  <c r="I133" i="4" s="1"/>
  <c r="F3013" i="4"/>
  <c r="I3013" i="4" s="1"/>
  <c r="F1329" i="4"/>
  <c r="I1329" i="4" s="1"/>
  <c r="F4830" i="4"/>
  <c r="I4830" i="4" s="1"/>
  <c r="F5706" i="4"/>
  <c r="I5706" i="4" s="1"/>
  <c r="F2492" i="4"/>
  <c r="I2492" i="4" s="1"/>
  <c r="F5700" i="4"/>
  <c r="I5700" i="4" s="1"/>
  <c r="F5180" i="4"/>
  <c r="I5180" i="4" s="1"/>
  <c r="F603" i="4"/>
  <c r="I603" i="4" s="1"/>
  <c r="F2841" i="4"/>
  <c r="I2841" i="4" s="1"/>
  <c r="F5389" i="4"/>
  <c r="I5389" i="4" s="1"/>
  <c r="F4781" i="4"/>
  <c r="I4781" i="4" s="1"/>
  <c r="F1673" i="4"/>
  <c r="I1673" i="4" s="1"/>
  <c r="F854" i="4"/>
  <c r="I854" i="4" s="1"/>
  <c r="F1426" i="4"/>
  <c r="I1426" i="4" s="1"/>
  <c r="F5081" i="4"/>
  <c r="I5081" i="4" s="1"/>
  <c r="F3117" i="4"/>
  <c r="I3117" i="4" s="1"/>
  <c r="F1008" i="4"/>
  <c r="I1008" i="4" s="1"/>
  <c r="F2703" i="4"/>
  <c r="I2703" i="4" s="1"/>
  <c r="F3989" i="4"/>
  <c r="I3989" i="4" s="1"/>
  <c r="F3522" i="4"/>
  <c r="I3522" i="4" s="1"/>
  <c r="F2985" i="4"/>
  <c r="I2985" i="4" s="1"/>
  <c r="F3045" i="4"/>
  <c r="I3045" i="4" s="1"/>
  <c r="F5566" i="4"/>
  <c r="I5566" i="4" s="1"/>
  <c r="F1980" i="4"/>
  <c r="I1980" i="4" s="1"/>
  <c r="F1942" i="4"/>
  <c r="I1942" i="4" s="1"/>
  <c r="F3549" i="4"/>
  <c r="I3549" i="4" s="1"/>
  <c r="F5027" i="4"/>
  <c r="I5027" i="4" s="1"/>
  <c r="F3908" i="4"/>
  <c r="I3908" i="4" s="1"/>
  <c r="F3034" i="4"/>
  <c r="I3034" i="4" s="1"/>
  <c r="F652" i="4"/>
  <c r="I652" i="4" s="1"/>
  <c r="F4048" i="4"/>
  <c r="I4048" i="4" s="1"/>
  <c r="F4750" i="4"/>
  <c r="I4750" i="4" s="1"/>
  <c r="F252" i="4"/>
  <c r="I252" i="4" s="1"/>
  <c r="F645" i="4"/>
  <c r="I645" i="4" s="1"/>
  <c r="F4512" i="4"/>
  <c r="I4512" i="4" s="1"/>
  <c r="F96" i="4"/>
  <c r="I96" i="4" s="1"/>
  <c r="F5859" i="4"/>
  <c r="I5859" i="4" s="1"/>
  <c r="F732" i="4"/>
  <c r="I732" i="4" s="1"/>
  <c r="F4549" i="4"/>
  <c r="I4549" i="4" s="1"/>
  <c r="F1087" i="4"/>
  <c r="I1087" i="4" s="1"/>
  <c r="F4812" i="4"/>
  <c r="I4812" i="4" s="1"/>
  <c r="F4554" i="4"/>
  <c r="I4554" i="4" s="1"/>
  <c r="F1825" i="4"/>
  <c r="I1825" i="4" s="1"/>
  <c r="F1310" i="4"/>
  <c r="I1310" i="4" s="1"/>
  <c r="F564" i="4"/>
  <c r="I564" i="4" s="1"/>
  <c r="F1649" i="4"/>
  <c r="I1649" i="4" s="1"/>
  <c r="F4914" i="4"/>
  <c r="I4914" i="4" s="1"/>
  <c r="F5459" i="4"/>
  <c r="I5459" i="4" s="1"/>
  <c r="F5899" i="4"/>
  <c r="I5899" i="4" s="1"/>
  <c r="F1356" i="4"/>
  <c r="I1356" i="4" s="1"/>
  <c r="F3132" i="4"/>
  <c r="I3132" i="4" s="1"/>
  <c r="F4741" i="4"/>
  <c r="I4741" i="4" s="1"/>
  <c r="F1948" i="4"/>
  <c r="I1948" i="4" s="1"/>
  <c r="F5142" i="4"/>
  <c r="I5142" i="4" s="1"/>
  <c r="F4906" i="4"/>
  <c r="I4906" i="4" s="1"/>
  <c r="F4529" i="4"/>
  <c r="I4529" i="4" s="1"/>
  <c r="F3" i="4"/>
  <c r="I3" i="4" s="1"/>
  <c r="F5810" i="4"/>
  <c r="I5810" i="4" s="1"/>
  <c r="F2765" i="4"/>
  <c r="I2765" i="4" s="1"/>
  <c r="F305" i="4"/>
  <c r="I305" i="4" s="1"/>
  <c r="F2129" i="4"/>
  <c r="I2129" i="4" s="1"/>
  <c r="F2865" i="4"/>
  <c r="I2865" i="4" s="1"/>
  <c r="F1130" i="4"/>
  <c r="I1130" i="4" s="1"/>
  <c r="F1619" i="4"/>
  <c r="I1619" i="4" s="1"/>
  <c r="F3335" i="4"/>
  <c r="I3335" i="4" s="1"/>
  <c r="F5759" i="4"/>
  <c r="I5759" i="4" s="1"/>
  <c r="F859" i="4"/>
  <c r="I859" i="4" s="1"/>
  <c r="F2468" i="4"/>
  <c r="I2468" i="4" s="1"/>
  <c r="F3763" i="4"/>
  <c r="I3763" i="4" s="1"/>
  <c r="F4403" i="4"/>
  <c r="I4403" i="4" s="1"/>
  <c r="F4763" i="4"/>
  <c r="I4763" i="4" s="1"/>
  <c r="F3314" i="4"/>
  <c r="I3314" i="4" s="1"/>
  <c r="F3598" i="4"/>
  <c r="I3598" i="4" s="1"/>
  <c r="F2657" i="4"/>
  <c r="I2657" i="4" s="1"/>
  <c r="F1390" i="4"/>
  <c r="I1390" i="4" s="1"/>
  <c r="F3964" i="4"/>
  <c r="I3964" i="4" s="1"/>
  <c r="F1425" i="4"/>
  <c r="I1425" i="4" s="1"/>
  <c r="F5772" i="4"/>
  <c r="I5772" i="4" s="1"/>
  <c r="F3252" i="4"/>
  <c r="I3252" i="4" s="1"/>
  <c r="F5628" i="4"/>
  <c r="I5628" i="4" s="1"/>
  <c r="F5744" i="4"/>
  <c r="I5744" i="4" s="1"/>
  <c r="F1233" i="4"/>
  <c r="I1233" i="4" s="1"/>
  <c r="F2262" i="4"/>
  <c r="I2262" i="4" s="1"/>
  <c r="F126" i="4"/>
  <c r="I126" i="4" s="1"/>
  <c r="F5792" i="4"/>
  <c r="I5792" i="4" s="1"/>
  <c r="F2148" i="4"/>
  <c r="I2148" i="4" s="1"/>
  <c r="F5717" i="4"/>
  <c r="I5717" i="4" s="1"/>
  <c r="F4652" i="4"/>
  <c r="I4652" i="4" s="1"/>
  <c r="F4525" i="4"/>
  <c r="I4525" i="4" s="1"/>
  <c r="F3999" i="4"/>
  <c r="I3999" i="4" s="1"/>
  <c r="F3988" i="4"/>
  <c r="I3988" i="4" s="1"/>
  <c r="F1632" i="4"/>
  <c r="I1632" i="4" s="1"/>
  <c r="F4733" i="4"/>
  <c r="I4733" i="4" s="1"/>
  <c r="F3830" i="4"/>
  <c r="I3830" i="4" s="1"/>
  <c r="F42" i="4"/>
  <c r="I42" i="4" s="1"/>
  <c r="F3645" i="4"/>
  <c r="I3645" i="4" s="1"/>
  <c r="F4681" i="4"/>
  <c r="I4681" i="4" s="1"/>
  <c r="F4885" i="4"/>
  <c r="I4885" i="4" s="1"/>
  <c r="F279" i="4"/>
  <c r="I279" i="4" s="1"/>
  <c r="F2934" i="4"/>
  <c r="I2934" i="4" s="1"/>
  <c r="F2907" i="4"/>
  <c r="I2907" i="4" s="1"/>
  <c r="F1303" i="4"/>
  <c r="I1303" i="4" s="1"/>
  <c r="F510" i="4"/>
  <c r="I510" i="4" s="1"/>
  <c r="F3015" i="4"/>
  <c r="I3015" i="4" s="1"/>
  <c r="F5652" i="4"/>
  <c r="I5652" i="4" s="1"/>
  <c r="F5491" i="4"/>
  <c r="I5491" i="4" s="1"/>
  <c r="F1484" i="4"/>
  <c r="I1484" i="4" s="1"/>
  <c r="F409" i="4"/>
  <c r="I409" i="4" s="1"/>
  <c r="F5024" i="4"/>
  <c r="I5024" i="4" s="1"/>
  <c r="F5458" i="4"/>
  <c r="I5458" i="4" s="1"/>
  <c r="F156" i="4"/>
  <c r="I156" i="4" s="1"/>
  <c r="F4193" i="4"/>
  <c r="I4193" i="4" s="1"/>
  <c r="F5414" i="4"/>
  <c r="I5414" i="4" s="1"/>
  <c r="F1626" i="4"/>
  <c r="I1626" i="4" s="1"/>
  <c r="F5049" i="4"/>
  <c r="I5049" i="4" s="1"/>
  <c r="F277" i="4"/>
  <c r="I277" i="4" s="1"/>
  <c r="F4615" i="4"/>
  <c r="I4615" i="4" s="1"/>
  <c r="F5154" i="4"/>
  <c r="I5154" i="4" s="1"/>
  <c r="F2682" i="4"/>
  <c r="I2682" i="4" s="1"/>
  <c r="F4922" i="4"/>
  <c r="I4922" i="4" s="1"/>
  <c r="F5821" i="4"/>
  <c r="I5821" i="4" s="1"/>
  <c r="F5450" i="4"/>
  <c r="I5450" i="4" s="1"/>
  <c r="F2886" i="4"/>
  <c r="I2886" i="4" s="1"/>
  <c r="F5069" i="4"/>
  <c r="I5069" i="4" s="1"/>
  <c r="F4820" i="4"/>
  <c r="I4820" i="4" s="1"/>
  <c r="F1718" i="4"/>
  <c r="I1718" i="4" s="1"/>
  <c r="F1943" i="4"/>
  <c r="I1943" i="4" s="1"/>
  <c r="F4676" i="4"/>
  <c r="I4676" i="4" s="1"/>
  <c r="F4056" i="4"/>
  <c r="I4056" i="4" s="1"/>
  <c r="F3510" i="4"/>
  <c r="I3510" i="4" s="1"/>
  <c r="F2707" i="4"/>
  <c r="I2707" i="4" s="1"/>
  <c r="F4860" i="4"/>
  <c r="I4860" i="4" s="1"/>
  <c r="F5620" i="4"/>
  <c r="I5620" i="4" s="1"/>
  <c r="F2386" i="4"/>
  <c r="I2386" i="4" s="1"/>
  <c r="F1270" i="4"/>
  <c r="I1270" i="4" s="1"/>
  <c r="F3529" i="4"/>
  <c r="I3529" i="4" s="1"/>
  <c r="F3623" i="4"/>
  <c r="I3623" i="4" s="1"/>
  <c r="F2760" i="4"/>
  <c r="I2760" i="4" s="1"/>
  <c r="F387" i="4"/>
  <c r="I387" i="4" s="1"/>
  <c r="F2355" i="4"/>
  <c r="I2355" i="4" s="1"/>
  <c r="F4696" i="4"/>
  <c r="I4696" i="4" s="1"/>
  <c r="F1918" i="4"/>
  <c r="I1918" i="4" s="1"/>
  <c r="F4269" i="4"/>
  <c r="I4269" i="4" s="1"/>
  <c r="F5122" i="4"/>
  <c r="I5122" i="4" s="1"/>
  <c r="F5943" i="4"/>
  <c r="I5943" i="4" s="1"/>
  <c r="F3243" i="4"/>
  <c r="I3243" i="4" s="1"/>
  <c r="F892" i="4"/>
  <c r="I892" i="4" s="1"/>
  <c r="F5294" i="4"/>
  <c r="I5294" i="4" s="1"/>
  <c r="F2086" i="4"/>
  <c r="I2086" i="4" s="1"/>
  <c r="F5476" i="4"/>
  <c r="I5476" i="4" s="1"/>
  <c r="F2467" i="4"/>
  <c r="I2467" i="4" s="1"/>
  <c r="F5848" i="4"/>
  <c r="I5848" i="4" s="1"/>
  <c r="F1408" i="4"/>
  <c r="I1408" i="4" s="1"/>
  <c r="F2091" i="4"/>
  <c r="I2091" i="4" s="1"/>
  <c r="F5735" i="4"/>
  <c r="I5735" i="4" s="1"/>
  <c r="F3440" i="4"/>
  <c r="I3440" i="4" s="1"/>
  <c r="F1945" i="4"/>
  <c r="I1945" i="4" s="1"/>
  <c r="F4943" i="4"/>
  <c r="I4943" i="4" s="1"/>
  <c r="F3951" i="4"/>
  <c r="I3951" i="4" s="1"/>
  <c r="F4712" i="4"/>
  <c r="I4712" i="4" s="1"/>
  <c r="F215" i="4"/>
  <c r="I215" i="4" s="1"/>
  <c r="F4171" i="4"/>
  <c r="I4171" i="4" s="1"/>
  <c r="F4371" i="4"/>
  <c r="I4371" i="4" s="1"/>
  <c r="F3616" i="4"/>
  <c r="I3616" i="4" s="1"/>
  <c r="F773" i="4"/>
  <c r="I773" i="4" s="1"/>
  <c r="F2475" i="4"/>
  <c r="I2475" i="4" s="1"/>
  <c r="F1562" i="4"/>
  <c r="I1562" i="4" s="1"/>
  <c r="F179" i="4"/>
  <c r="I179" i="4" s="1"/>
  <c r="F392" i="4"/>
  <c r="I392" i="4" s="1"/>
  <c r="F4317" i="4"/>
  <c r="I4317" i="4" s="1"/>
  <c r="F513" i="4"/>
  <c r="I513" i="4" s="1"/>
  <c r="F4734" i="4"/>
  <c r="I4734" i="4" s="1"/>
  <c r="F1015" i="4"/>
  <c r="I1015" i="4" s="1"/>
  <c r="F5186" i="4"/>
  <c r="I5186" i="4" s="1"/>
  <c r="F3676" i="4"/>
  <c r="I3676" i="4" s="1"/>
  <c r="F2165" i="4"/>
  <c r="I2165" i="4" s="1"/>
  <c r="F4998" i="4"/>
  <c r="I4998" i="4" s="1"/>
  <c r="F985" i="4"/>
  <c r="I985" i="4" s="1"/>
  <c r="F2301" i="4"/>
  <c r="I2301" i="4" s="1"/>
  <c r="F3462" i="4"/>
  <c r="I3462" i="4" s="1"/>
  <c r="F4624" i="4"/>
  <c r="I4624" i="4" s="1"/>
  <c r="F5444" i="4"/>
  <c r="I5444" i="4" s="1"/>
  <c r="F3607" i="4"/>
  <c r="I3607" i="4" s="1"/>
  <c r="F3753" i="4"/>
  <c r="I3753" i="4" s="1"/>
  <c r="F2449" i="4"/>
  <c r="I2449" i="4" s="1"/>
  <c r="F5779" i="4"/>
  <c r="I5779" i="4" s="1"/>
  <c r="F2852" i="4"/>
  <c r="I2852" i="4" s="1"/>
  <c r="F3750" i="4"/>
  <c r="I3750" i="4" s="1"/>
  <c r="F4583" i="4"/>
  <c r="I4583" i="4" s="1"/>
  <c r="F5270" i="4"/>
  <c r="I5270" i="4" s="1"/>
  <c r="F5299" i="4"/>
  <c r="I5299" i="4" s="1"/>
  <c r="F1685" i="4"/>
  <c r="I1685" i="4" s="1"/>
  <c r="F4333" i="4"/>
  <c r="I4333" i="4" s="1"/>
  <c r="F2775" i="4"/>
  <c r="I2775" i="4" s="1"/>
  <c r="F4114" i="4"/>
  <c r="I4114" i="4" s="1"/>
  <c r="F3792" i="4"/>
  <c r="I3792" i="4" s="1"/>
  <c r="F3415" i="4"/>
  <c r="I3415" i="4" s="1"/>
  <c r="F3669" i="4"/>
  <c r="I3669" i="4" s="1"/>
  <c r="F5478" i="4"/>
  <c r="I5478" i="4" s="1"/>
  <c r="F3042" i="4"/>
  <c r="I3042" i="4" s="1"/>
  <c r="F5769" i="4"/>
  <c r="I5769" i="4" s="1"/>
  <c r="F2203" i="4"/>
  <c r="I2203" i="4" s="1"/>
  <c r="F3051" i="4"/>
  <c r="I3051" i="4" s="1"/>
  <c r="F4195" i="4"/>
  <c r="I4195" i="4" s="1"/>
  <c r="F3211" i="4"/>
  <c r="I3211" i="4" s="1"/>
  <c r="F5485" i="4"/>
  <c r="I5485" i="4" s="1"/>
  <c r="F4677" i="4"/>
  <c r="I4677" i="4" s="1"/>
  <c r="F819" i="4"/>
  <c r="I819" i="4" s="1"/>
  <c r="F5346" i="4"/>
  <c r="I5346" i="4" s="1"/>
  <c r="F2545" i="4"/>
  <c r="I2545" i="4" s="1"/>
  <c r="F246" i="4"/>
  <c r="I246" i="4" s="1"/>
  <c r="F180" i="4"/>
  <c r="I180" i="4" s="1"/>
  <c r="F4587" i="4"/>
  <c r="I4587" i="4" s="1"/>
  <c r="F2727" i="4"/>
  <c r="I2727" i="4" s="1"/>
  <c r="F5586" i="4"/>
  <c r="I5586" i="4" s="1"/>
  <c r="F727" i="4"/>
  <c r="I727" i="4" s="1"/>
  <c r="F4782" i="4"/>
  <c r="I4782" i="4" s="1"/>
  <c r="F4697" i="4"/>
  <c r="I4697" i="4" s="1"/>
  <c r="F2864" i="4"/>
  <c r="I2864" i="4" s="1"/>
  <c r="F4121" i="4"/>
  <c r="I4121" i="4" s="1"/>
  <c r="F2139" i="4"/>
  <c r="I2139" i="4" s="1"/>
  <c r="F2953" i="4"/>
  <c r="I2953" i="4" s="1"/>
  <c r="F5355" i="4"/>
  <c r="I5355" i="4" s="1"/>
  <c r="F4586" i="4"/>
  <c r="I4586" i="4" s="1"/>
  <c r="F4174" i="4"/>
  <c r="I4174" i="4" s="1"/>
  <c r="F1493" i="4"/>
  <c r="I1493" i="4" s="1"/>
  <c r="F4408" i="4"/>
  <c r="I4408" i="4" s="1"/>
  <c r="F5141" i="4"/>
  <c r="I5141" i="4" s="1"/>
  <c r="F783" i="4"/>
  <c r="I783" i="4" s="1"/>
  <c r="F2593" i="4"/>
  <c r="I2593" i="4" s="1"/>
  <c r="F5764" i="4"/>
  <c r="I5764" i="4" s="1"/>
  <c r="F4318" i="4"/>
  <c r="I4318" i="4" s="1"/>
  <c r="F2518" i="4"/>
  <c r="I2518" i="4" s="1"/>
  <c r="F4656" i="4"/>
  <c r="I4656" i="4" s="1"/>
  <c r="F1582" i="4"/>
  <c r="I1582" i="4" s="1"/>
  <c r="F4538" i="4"/>
  <c r="I4538" i="4" s="1"/>
  <c r="F2489" i="4"/>
  <c r="I2489" i="4" s="1"/>
  <c r="F1234" i="4"/>
  <c r="I1234" i="4" s="1"/>
  <c r="F4546" i="4"/>
  <c r="I4546" i="4" s="1"/>
  <c r="F2954" i="4"/>
  <c r="I2954" i="4" s="1"/>
  <c r="F2783" i="4"/>
  <c r="I2783" i="4" s="1"/>
  <c r="F5128" i="4"/>
  <c r="I5128" i="4" s="1"/>
  <c r="F628" i="4"/>
  <c r="I628" i="4" s="1"/>
  <c r="F3100" i="4"/>
  <c r="I3100" i="4" s="1"/>
  <c r="F4360" i="4"/>
  <c r="I4360" i="4" s="1"/>
  <c r="F430" i="4"/>
  <c r="I430" i="4" s="1"/>
  <c r="F1363" i="4"/>
  <c r="I1363" i="4" s="1"/>
  <c r="F344" i="4"/>
  <c r="I344" i="4" s="1"/>
  <c r="F3533" i="4"/>
  <c r="I3533" i="4" s="1"/>
  <c r="F2309" i="4"/>
  <c r="I2309" i="4" s="1"/>
  <c r="F1215" i="4"/>
  <c r="I1215" i="4" s="1"/>
  <c r="F608" i="4"/>
  <c r="I608" i="4" s="1"/>
  <c r="F1338" i="4"/>
  <c r="I1338" i="4" s="1"/>
  <c r="F3351" i="4"/>
  <c r="I3351" i="4" s="1"/>
  <c r="F1809" i="4"/>
  <c r="I1809" i="4" s="1"/>
  <c r="F460" i="4"/>
  <c r="I460" i="4" s="1"/>
  <c r="F151" i="4"/>
  <c r="I151" i="4" s="1"/>
  <c r="F5337" i="4"/>
  <c r="I5337" i="4" s="1"/>
  <c r="F2265" i="4"/>
  <c r="I2265" i="4" s="1"/>
  <c r="F1232" i="4"/>
  <c r="I1232" i="4" s="1"/>
  <c r="F1209" i="4"/>
  <c r="I1209" i="4" s="1"/>
  <c r="F1072" i="4"/>
  <c r="I1072" i="4" s="1"/>
  <c r="F4541" i="4"/>
  <c r="I4541" i="4" s="1"/>
  <c r="F1583" i="4"/>
  <c r="I1583" i="4" s="1"/>
  <c r="F1328" i="4"/>
  <c r="I1328" i="4" s="1"/>
  <c r="F4911" i="4"/>
  <c r="I4911" i="4" s="1"/>
  <c r="F495" i="4"/>
  <c r="I495" i="4" s="1"/>
  <c r="F4212" i="4"/>
  <c r="I4212" i="4" s="1"/>
  <c r="F5131" i="4"/>
  <c r="I5131" i="4" s="1"/>
  <c r="F5264" i="4"/>
  <c r="I5264" i="4" s="1"/>
  <c r="F623" i="4"/>
  <c r="I623" i="4" s="1"/>
  <c r="F97" i="4"/>
  <c r="I97" i="4" s="1"/>
  <c r="F4435" i="4"/>
  <c r="I4435" i="4" s="1"/>
  <c r="F5703" i="4"/>
  <c r="I5703" i="4" s="1"/>
  <c r="F351" i="4"/>
  <c r="I351" i="4" s="1"/>
  <c r="F3024" i="4"/>
  <c r="I3024" i="4" s="1"/>
  <c r="F5102" i="4"/>
  <c r="I5102" i="4" s="1"/>
  <c r="F1483" i="4"/>
  <c r="I1483" i="4" s="1"/>
  <c r="F811" i="4"/>
  <c r="I811" i="4" s="1"/>
  <c r="F812" i="4"/>
  <c r="I812" i="4" s="1"/>
  <c r="F5907" i="4"/>
  <c r="I5907" i="4" s="1"/>
  <c r="F2075" i="4"/>
  <c r="I2075" i="4" s="1"/>
  <c r="F863" i="4"/>
  <c r="I863" i="4" s="1"/>
  <c r="F2012" i="4"/>
  <c r="I2012" i="4" s="1"/>
  <c r="F2019" i="4"/>
  <c r="I2019" i="4" s="1"/>
  <c r="F2259" i="4"/>
  <c r="I2259" i="4" s="1"/>
  <c r="F4950" i="4"/>
  <c r="I4950" i="4" s="1"/>
  <c r="F5167" i="4"/>
  <c r="I5167" i="4" s="1"/>
  <c r="F5462" i="4"/>
  <c r="I5462" i="4" s="1"/>
  <c r="F5985" i="4"/>
  <c r="I5985" i="4" s="1"/>
  <c r="F5684" i="4"/>
  <c r="I5684" i="4" s="1"/>
  <c r="F2384" i="4"/>
  <c r="I2384" i="4" s="1"/>
  <c r="F2390" i="4"/>
  <c r="I2390" i="4" s="1"/>
  <c r="F5747" i="4"/>
  <c r="I5747" i="4" s="1"/>
  <c r="F3069" i="4"/>
  <c r="I3069" i="4" s="1"/>
  <c r="F5496" i="4"/>
  <c r="I5496" i="4" s="1"/>
  <c r="F4418" i="4"/>
  <c r="I4418" i="4" s="1"/>
  <c r="F2802" i="4"/>
  <c r="I2802" i="4" s="1"/>
  <c r="F1274" i="4"/>
  <c r="I1274" i="4" s="1"/>
  <c r="F3227" i="4"/>
  <c r="I3227" i="4" s="1"/>
  <c r="F425" i="4"/>
  <c r="I425" i="4" s="1"/>
  <c r="F3986" i="4"/>
  <c r="I3986" i="4" s="1"/>
  <c r="F2060" i="4"/>
  <c r="I2060" i="4" s="1"/>
  <c r="F1192" i="4"/>
  <c r="I1192" i="4" s="1"/>
  <c r="F4216" i="4"/>
  <c r="I4216" i="4" s="1"/>
  <c r="F5746" i="4"/>
  <c r="I5746" i="4" s="1"/>
  <c r="F5518" i="4"/>
  <c r="I5518" i="4" s="1"/>
  <c r="F1344" i="4"/>
  <c r="I1344" i="4" s="1"/>
  <c r="F4836" i="4"/>
  <c r="I4836" i="4" s="1"/>
  <c r="F5579" i="4"/>
  <c r="I5579" i="4" s="1"/>
  <c r="F5680" i="4"/>
  <c r="I5680" i="4" s="1"/>
  <c r="F2141" i="4"/>
  <c r="I2141" i="4" s="1"/>
  <c r="F4692" i="4"/>
  <c r="I4692" i="4" s="1"/>
  <c r="F1695" i="4"/>
  <c r="I1695" i="4" s="1"/>
  <c r="F3354" i="4"/>
  <c r="I3354" i="4" s="1"/>
  <c r="F4098" i="4"/>
  <c r="I4098" i="4" s="1"/>
  <c r="F5446" i="4"/>
  <c r="I5446" i="4" s="1"/>
  <c r="F3772" i="4"/>
  <c r="I3772" i="4" s="1"/>
  <c r="F2197" i="4"/>
  <c r="I2197" i="4" s="1"/>
  <c r="F5285" i="4"/>
  <c r="I5285" i="4" s="1"/>
  <c r="F1840" i="4"/>
  <c r="I1840" i="4" s="1"/>
  <c r="F5475" i="4"/>
  <c r="I5475" i="4" s="1"/>
  <c r="F3419" i="4"/>
  <c r="I3419" i="4" s="1"/>
  <c r="F5537" i="4"/>
  <c r="I5537" i="4" s="1"/>
  <c r="F1631" i="4"/>
  <c r="I1631" i="4" s="1"/>
  <c r="F3595" i="4"/>
  <c r="I3595" i="4" s="1"/>
  <c r="F209" i="4"/>
  <c r="I209" i="4" s="1"/>
  <c r="F664" i="4"/>
  <c r="I664" i="4" s="1"/>
  <c r="F483" i="4"/>
  <c r="I483" i="4" s="1"/>
  <c r="F227" i="4"/>
  <c r="I227" i="4" s="1"/>
  <c r="F1027" i="4"/>
  <c r="I1027" i="4" s="1"/>
  <c r="F5227" i="4"/>
  <c r="I5227" i="4" s="1"/>
  <c r="F2085" i="4"/>
  <c r="I2085" i="4" s="1"/>
  <c r="F3451" i="4"/>
  <c r="I3451" i="4" s="1"/>
  <c r="F5972" i="4"/>
  <c r="I5972" i="4" s="1"/>
  <c r="F3539" i="4"/>
  <c r="I3539" i="4" s="1"/>
  <c r="F2728" i="4"/>
  <c r="I2728" i="4" s="1"/>
  <c r="F205" i="4"/>
  <c r="I205" i="4" s="1"/>
  <c r="F2624" i="4"/>
  <c r="I2624" i="4" s="1"/>
  <c r="F3660" i="4"/>
  <c r="I3660" i="4" s="1"/>
  <c r="F4941" i="4"/>
  <c r="I4941" i="4" s="1"/>
  <c r="F5904" i="4"/>
  <c r="I5904" i="4" s="1"/>
  <c r="F1646" i="4"/>
  <c r="I1646" i="4" s="1"/>
  <c r="F2023" i="4"/>
  <c r="I2023" i="4" s="1"/>
  <c r="F4414" i="4"/>
  <c r="I4414" i="4" s="1"/>
  <c r="F747" i="4"/>
  <c r="I747" i="4" s="1"/>
  <c r="F3257" i="4"/>
  <c r="I3257" i="4" s="1"/>
  <c r="F43" i="4"/>
  <c r="I43" i="4" s="1"/>
  <c r="F2437" i="4"/>
  <c r="I2437" i="4" s="1"/>
  <c r="F3194" i="4"/>
  <c r="I3194" i="4" s="1"/>
  <c r="F3205" i="4"/>
  <c r="I3205" i="4" s="1"/>
  <c r="F1136" i="4"/>
  <c r="I1136" i="4" s="1"/>
  <c r="F4143" i="4"/>
  <c r="I4143" i="4" s="1"/>
  <c r="F3592" i="4"/>
  <c r="I3592" i="4" s="1"/>
  <c r="F1722" i="4"/>
  <c r="I1722" i="4" s="1"/>
  <c r="F5255" i="4"/>
  <c r="I5255" i="4" s="1"/>
  <c r="F3884" i="4"/>
  <c r="I3884" i="4" s="1"/>
  <c r="F4504" i="4"/>
  <c r="I4504" i="4" s="1"/>
  <c r="F1161" i="4"/>
  <c r="I1161" i="4" s="1"/>
  <c r="F2664" i="4"/>
  <c r="I2664" i="4" s="1"/>
  <c r="F1844" i="4"/>
  <c r="I1844" i="4" s="1"/>
  <c r="F5335" i="4"/>
  <c r="I5335" i="4" s="1"/>
  <c r="F4128" i="4"/>
  <c r="I4128" i="4" s="1"/>
  <c r="F1415" i="4"/>
  <c r="I1415" i="4" s="1"/>
  <c r="F3516" i="4"/>
  <c r="I3516" i="4" s="1"/>
  <c r="F2509" i="4"/>
  <c r="I2509" i="4" s="1"/>
  <c r="F5714" i="4"/>
  <c r="I5714" i="4" s="1"/>
  <c r="F5954" i="4"/>
  <c r="I5954" i="4" s="1"/>
  <c r="F1284" i="4"/>
  <c r="I1284" i="4" s="1"/>
  <c r="F3519" i="4"/>
  <c r="I3519" i="4" s="1"/>
  <c r="F4213" i="4"/>
  <c r="I4213" i="4" s="1"/>
  <c r="F1861" i="4"/>
  <c r="I1861" i="4" s="1"/>
  <c r="F3641" i="4"/>
  <c r="I3641" i="4" s="1"/>
  <c r="F2339" i="4"/>
  <c r="I2339" i="4" s="1"/>
  <c r="F2642" i="4"/>
  <c r="I2642" i="4" s="1"/>
  <c r="F294" i="4"/>
  <c r="I294" i="4" s="1"/>
  <c r="F4275" i="4"/>
  <c r="I4275" i="4" s="1"/>
  <c r="F5874" i="4"/>
  <c r="I5874" i="4" s="1"/>
  <c r="F5407" i="4"/>
  <c r="I5407" i="4" s="1"/>
  <c r="F3879" i="4"/>
  <c r="I3879" i="4" s="1"/>
  <c r="F2584" i="4"/>
  <c r="I2584" i="4" s="1"/>
  <c r="F3689" i="4"/>
  <c r="I3689" i="4" s="1"/>
  <c r="F2278" i="4"/>
  <c r="I2278" i="4" s="1"/>
  <c r="F4643" i="4"/>
  <c r="I4643" i="4" s="1"/>
  <c r="F402" i="4"/>
  <c r="I402" i="4" s="1"/>
  <c r="F2567" i="4"/>
  <c r="I2567" i="4" s="1"/>
  <c r="F3614" i="4"/>
  <c r="I3614" i="4" s="1"/>
  <c r="F5213" i="4"/>
  <c r="I5213" i="4" s="1"/>
  <c r="F3296" i="4"/>
  <c r="I3296" i="4" s="1"/>
  <c r="F4443" i="4"/>
  <c r="I4443" i="4" s="1"/>
  <c r="F3253" i="4"/>
  <c r="I3253" i="4" s="1"/>
  <c r="F1712" i="4"/>
  <c r="I1712" i="4" s="1"/>
  <c r="F4661" i="4"/>
  <c r="I4661" i="4" s="1"/>
  <c r="F2249" i="4"/>
  <c r="I2249" i="4" s="1"/>
  <c r="F5608" i="4"/>
  <c r="I5608" i="4" s="1"/>
  <c r="F3473" i="4"/>
  <c r="I3473" i="4" s="1"/>
  <c r="F2425" i="4"/>
  <c r="I2425" i="4" s="1"/>
  <c r="F1873" i="4"/>
  <c r="I1873" i="4" s="1"/>
  <c r="F1865" i="4"/>
  <c r="I1865" i="4" s="1"/>
  <c r="F1864" i="4"/>
  <c r="I1864" i="4" s="1"/>
  <c r="F5672" i="4"/>
  <c r="I5672" i="4" s="1"/>
  <c r="F5061" i="4"/>
  <c r="I5061" i="4" s="1"/>
  <c r="F3887" i="4"/>
  <c r="I3887" i="4" s="1"/>
  <c r="F3688" i="4"/>
  <c r="I3688" i="4" s="1"/>
  <c r="F3198" i="4"/>
  <c r="I3198" i="4" s="1"/>
  <c r="F4666" i="4"/>
  <c r="I4666" i="4" s="1"/>
  <c r="F5096" i="4"/>
  <c r="I5096" i="4" s="1"/>
  <c r="F3379" i="4"/>
  <c r="I3379" i="4" s="1"/>
  <c r="F1831" i="4"/>
  <c r="I1831" i="4" s="1"/>
  <c r="F184" i="4"/>
  <c r="I184" i="4" s="1"/>
  <c r="F1523" i="4"/>
  <c r="I1523" i="4" s="1"/>
  <c r="F4084" i="4"/>
  <c r="I4084" i="4" s="1"/>
  <c r="F1636" i="4"/>
  <c r="I1636" i="4" s="1"/>
  <c r="F3947" i="4"/>
  <c r="I3947" i="4" s="1"/>
  <c r="F4895" i="4"/>
  <c r="I4895" i="4" s="1"/>
  <c r="F1077" i="4"/>
  <c r="I1077" i="4" s="1"/>
  <c r="F2177" i="4"/>
  <c r="I2177" i="4" s="1"/>
  <c r="F3342" i="4"/>
  <c r="I3342" i="4" s="1"/>
  <c r="F3892" i="4"/>
  <c r="I3892" i="4" s="1"/>
  <c r="F1276" i="4"/>
  <c r="I1276" i="4" s="1"/>
  <c r="F5733" i="4"/>
  <c r="I5733" i="4" s="1"/>
  <c r="F342" i="4"/>
  <c r="I342" i="4" s="1"/>
  <c r="F619" i="4"/>
  <c r="I619" i="4" s="1"/>
  <c r="F1424" i="4"/>
  <c r="I1424" i="4" s="1"/>
  <c r="F5511" i="4"/>
  <c r="I5511" i="4" s="1"/>
  <c r="F5572" i="4"/>
  <c r="I5572" i="4" s="1"/>
  <c r="F5692" i="4"/>
  <c r="I5692" i="4" s="1"/>
  <c r="F5495" i="4"/>
  <c r="I5495" i="4" s="1"/>
  <c r="F4877" i="4"/>
  <c r="I4877" i="4" s="1"/>
  <c r="F3646" i="4"/>
  <c r="I3646" i="4" s="1"/>
  <c r="F2575" i="4"/>
  <c r="I2575" i="4" s="1"/>
  <c r="F1461" i="4"/>
  <c r="I1461" i="4" s="1"/>
  <c r="F1546" i="4"/>
  <c r="I1546" i="4" s="1"/>
  <c r="F372" i="4"/>
  <c r="I372" i="4" s="1"/>
  <c r="F191" i="4"/>
  <c r="I191" i="4" s="1"/>
  <c r="F577" i="4"/>
  <c r="I577" i="4" s="1"/>
  <c r="F21" i="4"/>
  <c r="I21" i="4" s="1"/>
  <c r="F3655" i="4"/>
  <c r="I3655" i="4" s="1"/>
  <c r="F1024" i="4"/>
  <c r="I1024" i="4" s="1"/>
  <c r="F325" i="4"/>
  <c r="I325" i="4" s="1"/>
  <c r="F3107" i="4"/>
  <c r="I3107" i="4" s="1"/>
  <c r="F69" i="4"/>
  <c r="I69" i="4" s="1"/>
  <c r="F2071" i="4"/>
  <c r="I2071" i="4" s="1"/>
  <c r="F1804" i="4"/>
  <c r="I1804" i="4" s="1"/>
  <c r="F507" i="4"/>
  <c r="I507" i="4" s="1"/>
  <c r="F1838" i="4"/>
  <c r="I1838" i="4" s="1"/>
  <c r="F3043" i="4"/>
  <c r="I3043" i="4" s="1"/>
  <c r="F4635" i="4"/>
  <c r="I4635" i="4" s="1"/>
  <c r="F5924" i="4"/>
  <c r="I5924" i="4" s="1"/>
  <c r="F4062" i="4"/>
  <c r="I4062" i="4" s="1"/>
  <c r="F285" i="4"/>
  <c r="I285" i="4" s="1"/>
  <c r="F831" i="4"/>
  <c r="I831" i="4" s="1"/>
  <c r="F1846" i="4"/>
  <c r="I1846" i="4" s="1"/>
  <c r="F1053" i="4"/>
  <c r="I1053" i="4" s="1"/>
  <c r="F2142" i="4"/>
  <c r="I2142" i="4" s="1"/>
  <c r="F4226" i="4"/>
  <c r="I4226" i="4" s="1"/>
  <c r="F2995" i="4"/>
  <c r="I2995" i="4" s="1"/>
  <c r="F4796" i="4"/>
  <c r="I4796" i="4" s="1"/>
  <c r="F2382" i="4"/>
  <c r="I2382" i="4" s="1"/>
  <c r="F3843" i="4"/>
  <c r="I3843" i="4" s="1"/>
  <c r="F4896" i="4"/>
  <c r="I4896" i="4" s="1"/>
  <c r="F2024" i="4"/>
  <c r="I2024" i="4" s="1"/>
  <c r="F421" i="4"/>
  <c r="I421" i="4" s="1"/>
  <c r="F2909" i="4"/>
  <c r="I2909" i="4" s="1"/>
  <c r="F3019" i="4"/>
  <c r="I3019" i="4" s="1"/>
  <c r="F231" i="4"/>
  <c r="I231" i="4" s="1"/>
  <c r="F4072" i="4"/>
  <c r="I4072" i="4" s="1"/>
  <c r="F2885" i="4"/>
  <c r="I2885" i="4" s="1"/>
  <c r="F89" i="4"/>
  <c r="I89" i="4" s="1"/>
  <c r="F5791" i="4"/>
  <c r="I5791" i="4" s="1"/>
  <c r="F2427" i="4"/>
  <c r="I2427" i="4" s="1"/>
  <c r="F2400" i="4"/>
  <c r="I2400" i="4" s="1"/>
  <c r="F4293" i="4"/>
  <c r="I4293" i="4" s="1"/>
  <c r="F5670" i="4"/>
  <c r="I5670" i="4" s="1"/>
  <c r="F4454" i="4"/>
  <c r="I4454" i="4" s="1"/>
  <c r="F2977" i="4"/>
  <c r="I2977" i="4" s="1"/>
  <c r="F1521" i="4"/>
  <c r="I1521" i="4" s="1"/>
  <c r="F3438" i="4"/>
  <c r="I3438" i="4" s="1"/>
  <c r="F3506" i="4"/>
  <c r="I3506" i="4" s="1"/>
  <c r="F1555" i="4"/>
  <c r="I1555" i="4" s="1"/>
  <c r="F1688" i="4"/>
  <c r="I1688" i="4" s="1"/>
  <c r="F5199" i="4"/>
  <c r="I5199" i="4" s="1"/>
  <c r="F5172" i="4"/>
  <c r="I5172" i="4" s="1"/>
  <c r="F2286" i="4"/>
  <c r="I2286" i="4" s="1"/>
  <c r="F4040" i="4"/>
  <c r="I4040" i="4" s="1"/>
  <c r="F1591" i="4"/>
  <c r="I1591" i="4" s="1"/>
  <c r="F1704" i="4"/>
  <c r="I1704" i="4" s="1"/>
  <c r="F504" i="4"/>
  <c r="I504" i="4" s="1"/>
  <c r="F3363" i="4"/>
  <c r="I3363" i="4" s="1"/>
  <c r="F4704" i="4"/>
  <c r="I4704" i="4" s="1"/>
  <c r="F2790" i="4"/>
  <c r="I2790" i="4" s="1"/>
  <c r="F5679" i="4"/>
  <c r="I5679" i="4" s="1"/>
  <c r="F4057" i="4"/>
  <c r="I4057" i="4" s="1"/>
  <c r="F2648" i="4"/>
  <c r="I2648" i="4" s="1"/>
  <c r="F5981" i="4"/>
  <c r="I5981" i="4" s="1"/>
  <c r="F2527" i="4"/>
  <c r="I2527" i="4" s="1"/>
  <c r="F3370" i="4"/>
  <c r="I3370" i="4" s="1"/>
  <c r="F5872" i="4"/>
  <c r="I5872" i="4" s="1"/>
  <c r="F2824" i="4"/>
  <c r="I2824" i="4" s="1"/>
  <c r="F2380" i="4"/>
  <c r="I2380" i="4" s="1"/>
  <c r="F661" i="4"/>
  <c r="I661" i="4" s="1"/>
  <c r="F5577" i="4"/>
  <c r="I5577" i="4" s="1"/>
  <c r="F3263" i="4"/>
  <c r="I3263" i="4" s="1"/>
  <c r="F651" i="4"/>
  <c r="I651" i="4" s="1"/>
  <c r="F5313" i="4"/>
  <c r="I5313" i="4" s="1"/>
  <c r="F4145" i="4"/>
  <c r="I4145" i="4" s="1"/>
  <c r="F580" i="4"/>
  <c r="I580" i="4" s="1"/>
  <c r="F4769" i="4"/>
  <c r="I4769" i="4" s="1"/>
  <c r="F1620" i="4"/>
  <c r="I1620" i="4" s="1"/>
  <c r="F5375" i="4"/>
  <c r="I5375" i="4" s="1"/>
  <c r="F5236" i="4"/>
  <c r="I5236" i="4" s="1"/>
  <c r="F5160" i="4"/>
  <c r="I5160" i="4" s="1"/>
  <c r="F4880" i="4"/>
  <c r="I4880" i="4" s="1"/>
  <c r="F4078" i="4"/>
  <c r="I4078" i="4" s="1"/>
  <c r="F2577" i="4"/>
  <c r="I2577" i="4" s="1"/>
  <c r="F1936" i="4"/>
  <c r="I1936" i="4" s="1"/>
  <c r="F789" i="4"/>
  <c r="I789" i="4" s="1"/>
  <c r="F419" i="4"/>
  <c r="I419" i="4" s="1"/>
  <c r="F4628" i="4"/>
  <c r="I4628" i="4" s="1"/>
  <c r="F4858" i="4"/>
  <c r="I4858" i="4" s="1"/>
  <c r="F5384" i="4"/>
  <c r="I5384" i="4" s="1"/>
  <c r="F5632" i="4"/>
  <c r="I5632" i="4" s="1"/>
  <c r="F2371" i="4"/>
  <c r="I2371" i="4" s="1"/>
  <c r="F3169" i="4"/>
  <c r="I3169" i="4" s="1"/>
  <c r="F5200" i="4"/>
  <c r="I5200" i="4" s="1"/>
  <c r="F2806" i="4"/>
  <c r="I2806" i="4" s="1"/>
  <c r="F2834" i="4"/>
  <c r="I2834" i="4" s="1"/>
  <c r="F1883" i="4"/>
  <c r="I1883" i="4" s="1"/>
  <c r="F3133" i="4"/>
  <c r="I3133" i="4" s="1"/>
  <c r="F1892" i="4"/>
  <c r="I1892" i="4" s="1"/>
  <c r="F1219" i="4"/>
  <c r="I1219" i="4" s="1"/>
  <c r="F1348" i="4"/>
  <c r="I1348" i="4" s="1"/>
  <c r="F3714" i="4"/>
  <c r="I3714" i="4" s="1"/>
  <c r="F1182" i="4"/>
  <c r="I1182" i="4" s="1"/>
  <c r="F2109" i="4"/>
  <c r="I2109" i="4" s="1"/>
  <c r="F737" i="4"/>
  <c r="I737" i="4" s="1"/>
  <c r="F2998" i="4"/>
  <c r="I2998" i="4" s="1"/>
  <c r="F1423" i="4"/>
  <c r="I1423" i="4" s="1"/>
  <c r="F2943" i="4"/>
  <c r="I2943" i="4" s="1"/>
  <c r="F4050" i="4"/>
  <c r="I4050" i="4" s="1"/>
  <c r="F4814" i="4"/>
  <c r="I4814" i="4" s="1"/>
  <c r="F1772" i="4"/>
  <c r="I1772" i="4" s="1"/>
  <c r="F5091" i="4"/>
  <c r="I5091" i="4" s="1"/>
  <c r="F4434" i="4"/>
  <c r="I4434" i="4" s="1"/>
  <c r="F5949" i="4"/>
  <c r="I5949" i="4" s="1"/>
  <c r="F4159" i="4"/>
  <c r="I4159" i="4" s="1"/>
  <c r="F5149" i="4"/>
  <c r="I5149" i="4" s="1"/>
  <c r="F3643" i="4"/>
  <c r="I3643" i="4" s="1"/>
  <c r="F271" i="4"/>
  <c r="I271" i="4" s="1"/>
  <c r="F4981" i="4"/>
  <c r="I4981" i="4" s="1"/>
  <c r="F1911" i="4"/>
  <c r="I1911" i="4" s="1"/>
  <c r="F1306" i="4"/>
  <c r="I1306" i="4" s="1"/>
  <c r="F5369" i="4"/>
  <c r="I5369" i="4" s="1"/>
  <c r="F2267" i="4"/>
  <c r="I2267" i="4" s="1"/>
  <c r="F1634" i="4"/>
  <c r="I1634" i="4" s="1"/>
  <c r="F4641" i="4"/>
  <c r="I4641" i="4" s="1"/>
  <c r="F4452" i="4"/>
  <c r="I4452" i="4" s="1"/>
  <c r="F1289" i="4"/>
  <c r="I1289" i="4" s="1"/>
  <c r="F3336" i="4"/>
  <c r="I3336" i="4" s="1"/>
  <c r="F1789" i="4"/>
  <c r="I1789" i="4" s="1"/>
  <c r="F3284" i="4"/>
  <c r="I3284" i="4" s="1"/>
  <c r="F3915" i="4"/>
  <c r="I3915" i="4" s="1"/>
  <c r="F289" i="4"/>
  <c r="I289" i="4" s="1"/>
  <c r="F5185" i="4"/>
  <c r="I5185" i="4" s="1"/>
  <c r="F5137" i="4"/>
  <c r="I5137" i="4" s="1"/>
  <c r="F3434" i="4"/>
  <c r="I3434" i="4" s="1"/>
  <c r="F5134" i="4"/>
  <c r="I5134" i="4" s="1"/>
  <c r="F1539" i="4"/>
  <c r="I1539" i="4" s="1"/>
  <c r="F4194" i="4"/>
  <c r="I4194" i="4" s="1"/>
  <c r="F4688" i="4"/>
  <c r="I4688" i="4" s="1"/>
  <c r="F5857" i="4"/>
  <c r="I5857" i="4" s="1"/>
  <c r="F4080" i="4"/>
  <c r="I4080" i="4" s="1"/>
  <c r="F914" i="4"/>
  <c r="I914" i="4" s="1"/>
  <c r="F5649" i="4"/>
  <c r="I5649" i="4" s="1"/>
  <c r="F1305" i="4"/>
  <c r="I1305" i="4" s="1"/>
  <c r="F5274" i="4"/>
  <c r="I5274" i="4" s="1"/>
  <c r="F5365" i="4"/>
  <c r="I5365" i="4" s="1"/>
  <c r="F5745" i="4"/>
  <c r="I5745" i="4" s="1"/>
  <c r="F2706" i="4"/>
  <c r="I2706" i="4" s="1"/>
  <c r="F1741" i="4"/>
  <c r="I1741" i="4" s="1"/>
  <c r="F4030" i="4"/>
  <c r="I4030" i="4" s="1"/>
  <c r="F4774" i="4"/>
  <c r="I4774" i="4" s="1"/>
  <c r="F4064" i="4"/>
  <c r="I4064" i="4" s="1"/>
  <c r="F5463" i="4"/>
  <c r="I5463" i="4" s="1"/>
  <c r="F4966" i="4"/>
  <c r="I4966" i="4" s="1"/>
  <c r="F3782" i="4"/>
  <c r="I3782" i="4" s="1"/>
  <c r="F1967" i="4"/>
  <c r="I1967" i="4" s="1"/>
  <c r="F5324" i="4"/>
  <c r="I5324" i="4" s="1"/>
  <c r="F4809" i="4"/>
  <c r="I4809" i="4" s="1"/>
  <c r="F4149" i="4"/>
  <c r="I4149" i="4" s="1"/>
  <c r="F2496" i="4"/>
  <c r="I2496" i="4" s="1"/>
  <c r="F4898" i="4"/>
  <c r="I4898" i="4" s="1"/>
  <c r="F1624" i="4"/>
  <c r="I1624" i="4" s="1"/>
  <c r="F5486" i="4"/>
  <c r="I5486" i="4" s="1"/>
  <c r="F3938" i="4"/>
  <c r="I3938" i="4" s="1"/>
  <c r="F3593" i="4"/>
  <c r="I3593" i="4" s="1"/>
  <c r="F3844" i="4"/>
  <c r="I3844" i="4" s="1"/>
  <c r="F3135" i="4"/>
  <c r="I3135" i="4" s="1"/>
  <c r="F1859" i="4"/>
  <c r="I1859" i="4" s="1"/>
  <c r="F620" i="4"/>
  <c r="I620" i="4" s="1"/>
  <c r="F5862" i="4"/>
  <c r="I5862" i="4" s="1"/>
  <c r="F5078" i="4"/>
  <c r="I5078" i="4" s="1"/>
  <c r="F4811" i="4"/>
  <c r="I4811" i="4" s="1"/>
  <c r="F2464" i="4"/>
  <c r="I2464" i="4" s="1"/>
  <c r="F1399" i="4"/>
  <c r="I1399" i="4" s="1"/>
  <c r="F2981" i="4"/>
  <c r="I2981" i="4" s="1"/>
  <c r="F1672" i="4"/>
  <c r="I1672" i="4" s="1"/>
  <c r="F3055" i="4"/>
  <c r="I3055" i="4" s="1"/>
  <c r="F5195" i="4"/>
  <c r="I5195" i="4" s="1"/>
  <c r="F1487" i="4"/>
  <c r="I1487" i="4" s="1"/>
  <c r="F2968" i="4"/>
  <c r="I2968" i="4" s="1"/>
  <c r="F3471" i="4"/>
  <c r="I3471" i="4" s="1"/>
  <c r="F1554" i="4"/>
  <c r="I1554" i="4" s="1"/>
  <c r="F3662" i="4"/>
  <c r="I3662" i="4" s="1"/>
  <c r="F4051" i="4"/>
  <c r="I4051" i="4" s="1"/>
  <c r="F4761" i="4"/>
  <c r="I4761" i="4" s="1"/>
  <c r="F284" i="4"/>
  <c r="I284" i="4" s="1"/>
  <c r="F300" i="4"/>
  <c r="I300" i="4" s="1"/>
  <c r="F4646" i="4"/>
  <c r="I4646" i="4" s="1"/>
  <c r="F1458" i="4"/>
  <c r="I1458" i="4" s="1"/>
  <c r="F5150" i="4"/>
  <c r="I5150" i="4" s="1"/>
  <c r="F169" i="4"/>
  <c r="I169" i="4" s="1"/>
  <c r="F2439" i="4"/>
  <c r="I2439" i="4" s="1"/>
  <c r="F4300" i="4"/>
  <c r="I4300" i="4" s="1"/>
  <c r="F187" i="4"/>
  <c r="I187" i="4" s="1"/>
  <c r="F3247" i="4"/>
  <c r="I3247" i="4" s="1"/>
  <c r="F5743" i="4"/>
  <c r="I5743" i="4" s="1"/>
  <c r="F4476" i="4"/>
  <c r="I4476" i="4" s="1"/>
  <c r="F1746" i="4"/>
  <c r="I1746" i="4" s="1"/>
  <c r="F2103" i="4"/>
  <c r="I2103" i="4" s="1"/>
  <c r="F2850" i="4"/>
  <c r="I2850" i="4" s="1"/>
  <c r="F4995" i="4"/>
  <c r="I4995" i="4" s="1"/>
  <c r="F4069" i="4"/>
  <c r="I4069" i="4" s="1"/>
  <c r="F5966" i="4"/>
  <c r="I5966" i="4" s="1"/>
  <c r="F3824" i="4"/>
  <c r="I3824" i="4" s="1"/>
  <c r="F3833" i="4"/>
  <c r="I3833" i="4" s="1"/>
  <c r="F4263" i="4"/>
  <c r="I4263" i="4" s="1"/>
  <c r="F2446" i="4"/>
  <c r="I2446" i="4" s="1"/>
  <c r="F303" i="4"/>
  <c r="I303" i="4" s="1"/>
  <c r="F3789" i="4"/>
  <c r="I3789" i="4" s="1"/>
  <c r="F478" i="4"/>
  <c r="I478" i="4" s="1"/>
  <c r="F4486" i="4"/>
  <c r="I4486" i="4" s="1"/>
  <c r="F5106" i="4"/>
  <c r="I5106" i="4" s="1"/>
  <c r="F3267" i="4"/>
  <c r="I3267" i="4" s="1"/>
  <c r="F1037" i="4"/>
  <c r="I1037" i="4" s="1"/>
  <c r="F1292" i="4"/>
  <c r="I1292" i="4" s="1"/>
  <c r="F1786" i="4"/>
  <c r="I1786" i="4" s="1"/>
  <c r="F1551" i="4"/>
  <c r="I1551" i="4" s="1"/>
  <c r="F954" i="4"/>
  <c r="I954" i="4" s="1"/>
  <c r="F5877" i="4"/>
  <c r="I5877" i="4" s="1"/>
  <c r="F5992" i="4"/>
  <c r="I5992" i="4" s="1"/>
  <c r="F4642" i="4"/>
  <c r="I4642" i="4" s="1"/>
  <c r="F3174" i="4"/>
  <c r="I3174" i="4" s="1"/>
  <c r="F2440" i="4"/>
  <c r="I2440" i="4" s="1"/>
  <c r="F756" i="4"/>
  <c r="I756" i="4" s="1"/>
  <c r="F1781" i="4"/>
  <c r="I1781" i="4" s="1"/>
  <c r="F2630" i="4"/>
  <c r="I2630" i="4" s="1"/>
  <c r="F3682" i="4"/>
  <c r="I3682" i="4" s="1"/>
  <c r="F4313" i="4"/>
  <c r="I4313" i="4" s="1"/>
  <c r="F4673" i="4"/>
  <c r="I4673" i="4" s="1"/>
  <c r="F4359" i="4"/>
  <c r="I4359" i="4" s="1"/>
  <c r="F4354" i="4"/>
  <c r="I4354" i="4" s="1"/>
  <c r="F5060" i="4"/>
  <c r="I5060" i="4" s="1"/>
  <c r="F4870" i="4"/>
  <c r="I4870" i="4" s="1"/>
  <c r="F5800" i="4"/>
  <c r="I5800" i="4" s="1"/>
  <c r="F5330" i="4"/>
  <c r="I5330" i="4" s="1"/>
  <c r="F1756" i="4"/>
  <c r="I1756" i="4" s="1"/>
  <c r="F4000" i="4"/>
  <c r="I4000" i="4" s="1"/>
  <c r="F5969" i="4"/>
  <c r="I5969" i="4" s="1"/>
  <c r="F1102" i="4"/>
  <c r="I1102" i="4" s="1"/>
  <c r="F728" i="4"/>
  <c r="I728" i="4" s="1"/>
  <c r="F5542" i="4"/>
  <c r="I5542" i="4" s="1"/>
  <c r="F3395" i="4"/>
  <c r="I3395" i="4" s="1"/>
  <c r="F893" i="4"/>
  <c r="I893" i="4" s="1"/>
  <c r="F3814" i="4"/>
  <c r="I3814" i="4" s="1"/>
  <c r="F2247" i="4"/>
  <c r="I2247" i="4" s="1"/>
  <c r="F3409" i="4"/>
  <c r="I3409" i="4" s="1"/>
  <c r="F542" i="4"/>
  <c r="I542" i="4" s="1"/>
  <c r="F1589" i="4"/>
  <c r="I1589" i="4" s="1"/>
  <c r="F1454" i="4"/>
  <c r="I1454" i="4" s="1"/>
  <c r="F1953" i="4"/>
  <c r="I1953" i="4" s="1"/>
  <c r="F2365" i="4"/>
  <c r="I2365" i="4" s="1"/>
  <c r="F2479" i="4"/>
  <c r="I2479" i="4" s="1"/>
  <c r="F496" i="4"/>
  <c r="I496" i="4" s="1"/>
  <c r="F4431" i="4"/>
  <c r="I4431" i="4" s="1"/>
  <c r="F228" i="4"/>
  <c r="I228" i="4" s="1"/>
  <c r="F4095" i="4"/>
  <c r="I4095" i="4" s="1"/>
  <c r="F1033" i="4"/>
  <c r="I1033" i="4" s="1"/>
  <c r="F1498" i="4"/>
  <c r="I1498" i="4" s="1"/>
  <c r="F4578" i="4"/>
  <c r="I4578" i="4" s="1"/>
  <c r="F5471" i="4"/>
  <c r="I5471" i="4" s="1"/>
  <c r="F5864" i="4"/>
  <c r="I5864" i="4" s="1"/>
  <c r="F3967" i="4"/>
  <c r="I3967" i="4" s="1"/>
  <c r="F5678" i="4"/>
  <c r="I5678" i="4" s="1"/>
  <c r="F5178" i="4"/>
  <c r="I5178" i="4" s="1"/>
  <c r="F2106" i="4"/>
  <c r="I2106" i="4" s="1"/>
  <c r="F2517" i="4"/>
  <c r="I2517" i="4" s="1"/>
  <c r="F3264" i="4"/>
  <c r="I3264" i="4" s="1"/>
  <c r="F5409" i="4"/>
  <c r="I5409" i="4" s="1"/>
  <c r="F4393" i="4"/>
  <c r="I4393" i="4" s="1"/>
  <c r="F1393" i="4"/>
  <c r="I1393" i="4" s="1"/>
  <c r="F5984" i="4"/>
  <c r="I5984" i="4" s="1"/>
  <c r="F3258" i="4"/>
  <c r="I3258" i="4" s="1"/>
  <c r="F3731" i="4"/>
  <c r="I3731" i="4" s="1"/>
  <c r="F1687" i="4"/>
  <c r="I1687" i="4" s="1"/>
  <c r="F5909" i="4"/>
  <c r="I5909" i="4" s="1"/>
  <c r="F3197" i="4"/>
  <c r="I3197" i="4" s="1"/>
  <c r="F5866" i="4"/>
  <c r="I5866" i="4" s="1"/>
  <c r="F3980" i="4"/>
  <c r="I3980" i="4" s="1"/>
  <c r="F4728" i="4"/>
  <c r="I4728" i="4" s="1"/>
  <c r="F3112" i="4"/>
  <c r="I3112" i="4" s="1"/>
  <c r="F5926" i="4"/>
  <c r="I5926" i="4" s="1"/>
  <c r="F350" i="4"/>
  <c r="I350" i="4" s="1"/>
  <c r="F1559" i="4"/>
  <c r="I1559" i="4" s="1"/>
  <c r="F969" i="4"/>
  <c r="I969" i="4" s="1"/>
  <c r="F610" i="4"/>
  <c r="I610" i="4" s="1"/>
  <c r="F5770" i="4"/>
  <c r="I5770" i="4" s="1"/>
  <c r="F5171" i="4"/>
  <c r="I5171" i="4" s="1"/>
  <c r="F4103" i="4"/>
  <c r="I4103" i="4" s="1"/>
  <c r="F2987" i="4"/>
  <c r="I2987" i="4" s="1"/>
  <c r="F2036" i="4"/>
  <c r="I2036" i="4" s="1"/>
  <c r="F76" i="4"/>
  <c r="I76" i="4" s="1"/>
  <c r="F1654" i="4"/>
  <c r="I1654" i="4" s="1"/>
  <c r="F2521" i="4"/>
  <c r="I2521" i="4" s="1"/>
  <c r="F3136" i="4"/>
  <c r="I3136" i="4" s="1"/>
  <c r="F4006" i="4"/>
  <c r="I4006" i="4" s="1"/>
  <c r="F4530" i="4"/>
  <c r="I4530" i="4" s="1"/>
  <c r="F3812" i="4"/>
  <c r="I3812" i="4" s="1"/>
  <c r="F4125" i="4"/>
  <c r="I4125" i="4" s="1"/>
  <c r="F4648" i="4"/>
  <c r="I4648" i="4" s="1"/>
  <c r="F4756" i="4"/>
  <c r="I4756" i="4" s="1"/>
  <c r="F5349" i="4"/>
  <c r="I5349" i="4" s="1"/>
  <c r="F4690" i="4"/>
  <c r="I4690" i="4" s="1"/>
  <c r="F1468" i="4"/>
  <c r="I1468" i="4" s="1"/>
  <c r="F2540" i="4"/>
  <c r="I2540" i="4" s="1"/>
  <c r="F5776" i="4"/>
  <c r="I5776" i="4" s="1"/>
  <c r="F418" i="4"/>
  <c r="I418" i="4" s="1"/>
  <c r="F551" i="4"/>
  <c r="I551" i="4" s="1"/>
  <c r="F5020" i="4"/>
  <c r="I5020" i="4" s="1"/>
  <c r="F2266" i="4"/>
  <c r="I2266" i="4" s="1"/>
  <c r="F573" i="4"/>
  <c r="I573" i="4" s="1"/>
  <c r="F3058" i="4"/>
  <c r="I3058" i="4" s="1"/>
  <c r="F1131" i="4"/>
  <c r="I1131" i="4" s="1"/>
  <c r="F2618" i="4"/>
  <c r="I2618" i="4" s="1"/>
  <c r="F1453" i="4"/>
  <c r="I1453" i="4" s="1"/>
  <c r="F3538" i="4"/>
  <c r="I3538" i="4" s="1"/>
  <c r="F4805" i="4"/>
  <c r="I4805" i="4" s="1"/>
  <c r="F5064" i="4"/>
  <c r="I5064" i="4" s="1"/>
  <c r="F5725" i="4"/>
  <c r="I5725" i="4" s="1"/>
  <c r="F1505" i="4"/>
  <c r="I1505" i="4" s="1"/>
  <c r="F4664" i="4"/>
  <c r="I4664" i="4" s="1"/>
  <c r="F417" i="4"/>
  <c r="I417" i="4" s="1"/>
  <c r="F4348" i="4"/>
  <c r="I4348" i="4" s="1"/>
  <c r="F4947" i="4"/>
  <c r="I4947" i="4" s="1"/>
  <c r="F5529" i="4"/>
  <c r="I5529" i="4" s="1"/>
  <c r="F4202" i="4"/>
  <c r="I4202" i="4" s="1"/>
  <c r="F3993" i="4"/>
  <c r="I3993" i="4" s="1"/>
  <c r="F1418" i="4"/>
  <c r="I1418" i="4" s="1"/>
  <c r="F1194" i="4"/>
  <c r="I1194" i="4" s="1"/>
  <c r="F4921" i="4"/>
  <c r="I4921" i="4" s="1"/>
  <c r="F1552" i="4"/>
  <c r="I1552" i="4" s="1"/>
  <c r="F2809" i="4"/>
  <c r="I2809" i="4" s="1"/>
  <c r="F424" i="4"/>
  <c r="I424" i="4" s="1"/>
  <c r="F3141" i="4"/>
  <c r="I3141" i="4" s="1"/>
  <c r="F257" i="4"/>
  <c r="I257" i="4" s="1"/>
  <c r="F2323" i="4"/>
  <c r="I2323" i="4" s="1"/>
  <c r="F4531" i="4"/>
  <c r="I4531" i="4" s="1"/>
  <c r="F1160" i="4"/>
  <c r="I1160" i="4" s="1"/>
  <c r="F3079" i="4"/>
  <c r="I3079" i="4" s="1"/>
  <c r="F1407" i="4"/>
  <c r="I1407" i="4" s="1"/>
  <c r="F1254" i="4"/>
  <c r="I1254" i="4" s="1"/>
  <c r="F4373" i="4"/>
  <c r="I4373" i="4" s="1"/>
  <c r="F1176" i="4"/>
  <c r="I1176" i="4" s="1"/>
  <c r="F700" i="4"/>
  <c r="I700" i="4" s="1"/>
  <c r="F3805" i="4"/>
  <c r="I3805" i="4" s="1"/>
  <c r="F4789" i="4"/>
  <c r="I4789" i="4" s="1"/>
  <c r="F3481" i="4"/>
  <c r="I3481" i="4" s="1"/>
  <c r="F2771" i="4"/>
  <c r="I2771" i="4" s="1"/>
  <c r="F5468" i="4"/>
  <c r="I5468" i="4" s="1"/>
  <c r="F437" i="4"/>
  <c r="I437" i="4" s="1"/>
  <c r="F4726" i="4"/>
  <c r="I4726" i="4" s="1"/>
  <c r="F2100" i="4"/>
  <c r="I2100" i="4" s="1"/>
  <c r="F4823" i="4"/>
  <c r="I4823" i="4" s="1"/>
  <c r="F3038" i="4"/>
  <c r="I3038" i="4" s="1"/>
  <c r="F3602" i="4"/>
  <c r="I3602" i="4" s="1"/>
  <c r="F5136" i="4"/>
  <c r="I5136" i="4" s="1"/>
  <c r="F4745" i="4"/>
  <c r="I4745" i="4" s="1"/>
  <c r="F4969" i="4"/>
  <c r="I4969" i="4" s="1"/>
  <c r="F5869" i="4"/>
  <c r="I5869" i="4" s="1"/>
  <c r="F5119" i="4"/>
  <c r="I5119" i="4" s="1"/>
  <c r="F2277" i="4"/>
  <c r="I2277" i="4" s="1"/>
  <c r="F3798" i="4"/>
  <c r="I3798" i="4" s="1"/>
  <c r="F5318" i="4"/>
  <c r="I5318" i="4" s="1"/>
  <c r="F4274" i="4"/>
  <c r="I4274" i="4" s="1"/>
  <c r="F176" i="4"/>
  <c r="I176" i="4" s="1"/>
  <c r="F3381" i="4"/>
  <c r="I3381" i="4" s="1"/>
  <c r="F3318" i="4"/>
  <c r="I3318" i="4" s="1"/>
  <c r="F5085" i="4"/>
  <c r="I5085" i="4" s="1"/>
  <c r="F3223" i="4"/>
  <c r="I3223" i="4" s="1"/>
  <c r="F5203" i="4"/>
  <c r="I5203" i="4" s="1"/>
  <c r="F4489" i="4"/>
  <c r="I4489" i="4" s="1"/>
  <c r="F2046" i="4"/>
  <c r="I2046" i="4" s="1"/>
  <c r="F5183" i="4"/>
  <c r="I5183" i="4" s="1"/>
  <c r="F4208" i="4"/>
  <c r="I4208" i="4" s="1"/>
  <c r="F5927" i="4"/>
  <c r="I5927" i="4" s="1"/>
  <c r="F2349" i="4"/>
  <c r="I2349" i="4" s="1"/>
  <c r="F4176" i="4"/>
  <c r="I4176" i="4" s="1"/>
  <c r="F3158" i="4"/>
  <c r="I3158" i="4" s="1"/>
  <c r="F1987" i="4"/>
  <c r="I1987" i="4" s="1"/>
  <c r="F2017" i="4"/>
  <c r="I2017" i="4" s="1"/>
  <c r="F3208" i="4"/>
  <c r="I3208" i="4" s="1"/>
  <c r="F5978" i="4"/>
  <c r="I5978" i="4" s="1"/>
  <c r="F4987" i="4"/>
  <c r="I4987" i="4" s="1"/>
  <c r="F2772" i="4"/>
  <c r="I2772" i="4" s="1"/>
  <c r="F548" i="4"/>
  <c r="I548" i="4" s="1"/>
  <c r="F3981" i="4"/>
  <c r="I3981" i="4" s="1"/>
  <c r="F2958" i="4"/>
  <c r="I2958" i="4" s="1"/>
  <c r="F4713" i="4"/>
  <c r="I4713" i="4" s="1"/>
  <c r="F4602" i="4"/>
  <c r="I4602" i="4" s="1"/>
  <c r="F5325" i="4"/>
  <c r="I5325" i="4" s="1"/>
  <c r="F4709" i="4"/>
  <c r="I4709" i="4" s="1"/>
  <c r="F3432" i="4"/>
  <c r="I3432" i="4" s="1"/>
  <c r="F4154" i="4"/>
  <c r="I4154" i="4" s="1"/>
  <c r="F2881" i="4"/>
  <c r="I2881" i="4" s="1"/>
  <c r="F3065" i="4"/>
  <c r="I3065" i="4" s="1"/>
  <c r="F5968" i="4"/>
  <c r="I5968" i="4" s="1"/>
  <c r="F5250" i="4"/>
  <c r="I5250" i="4" s="1"/>
  <c r="F4221" i="4"/>
  <c r="I4221" i="4" s="1"/>
  <c r="F3632" i="4"/>
  <c r="I3632" i="4" s="1"/>
  <c r="F3686" i="4"/>
  <c r="I3686" i="4" s="1"/>
  <c r="F4319" i="4"/>
  <c r="I4319" i="4" s="1"/>
  <c r="F4683" i="4"/>
  <c r="I4683" i="4" s="1"/>
  <c r="F5565" i="4"/>
  <c r="I5565" i="4" s="1"/>
  <c r="F1223" i="4"/>
  <c r="I1223" i="4" s="1"/>
  <c r="F5728" i="4"/>
  <c r="I5728" i="4" s="1"/>
  <c r="F5986" i="4"/>
  <c r="I5986" i="4" s="1"/>
  <c r="F995" i="4"/>
  <c r="I995" i="4" s="1"/>
  <c r="F611" i="4"/>
  <c r="I611" i="4" s="1"/>
  <c r="F2082" i="4"/>
  <c r="I2082" i="4" s="1"/>
  <c r="F1805" i="4"/>
  <c r="I1805" i="4" s="1"/>
  <c r="F4828" i="4"/>
  <c r="I4828" i="4" s="1"/>
  <c r="F188" i="4"/>
  <c r="I188" i="4" s="1"/>
  <c r="F3271" i="4"/>
  <c r="I3271" i="4" s="1"/>
  <c r="F4498" i="4"/>
  <c r="I4498" i="4" s="1"/>
  <c r="F3907" i="4"/>
  <c r="I3907" i="4" s="1"/>
  <c r="F3359" i="4"/>
  <c r="I3359" i="4" s="1"/>
  <c r="F1811" i="4"/>
  <c r="I1811" i="4" s="1"/>
  <c r="F749" i="4"/>
  <c r="I749" i="4" s="1"/>
  <c r="F382" i="4"/>
  <c r="I382" i="4" s="1"/>
  <c r="F4940" i="4"/>
  <c r="I4940" i="4" s="1"/>
  <c r="F2641" i="4"/>
  <c r="I2641" i="4" s="1"/>
  <c r="F1661" i="4"/>
  <c r="I1661" i="4" s="1"/>
  <c r="F3442" i="4"/>
  <c r="I3442" i="4" s="1"/>
  <c r="F5995" i="4"/>
  <c r="I5995" i="4" s="1"/>
  <c r="F1732" i="4"/>
  <c r="I1732" i="4" s="1"/>
  <c r="F1802" i="4"/>
  <c r="I1802" i="4" s="1"/>
  <c r="F3803" i="4"/>
  <c r="I3803" i="4" s="1"/>
  <c r="F5651" i="4"/>
  <c r="I5651" i="4" s="1"/>
  <c r="F2967" i="4"/>
  <c r="I2967" i="4" s="1"/>
  <c r="F5891" i="4"/>
  <c r="I5891" i="4" s="1"/>
  <c r="F2731" i="4"/>
  <c r="I2731" i="4" s="1"/>
  <c r="F249" i="4"/>
  <c r="I249" i="4" s="1"/>
  <c r="F1976" i="4"/>
  <c r="I1976" i="4" s="1"/>
  <c r="F4909" i="4"/>
  <c r="I4909" i="4" s="1"/>
  <c r="F505" i="4"/>
  <c r="I505" i="4" s="1"/>
  <c r="F4311" i="4"/>
  <c r="I4311" i="4" s="1"/>
  <c r="F5328" i="4"/>
  <c r="I5328" i="4" s="1"/>
  <c r="F3500" i="4"/>
  <c r="I3500" i="4" s="1"/>
  <c r="F853" i="4"/>
  <c r="I853" i="4" s="1"/>
  <c r="F536" i="4"/>
  <c r="I536" i="4" s="1"/>
  <c r="F2913" i="4"/>
  <c r="I2913" i="4" s="1"/>
  <c r="F2454" i="4"/>
  <c r="I2454" i="4" s="1"/>
  <c r="F3933" i="4"/>
  <c r="I3933" i="4" s="1"/>
  <c r="F4986" i="4"/>
  <c r="I4986" i="4" s="1"/>
  <c r="F2222" i="4"/>
  <c r="I2222" i="4" s="1"/>
  <c r="F475" i="4"/>
  <c r="I475" i="4" s="1"/>
  <c r="F4883" i="4"/>
  <c r="I4883" i="4" s="1"/>
  <c r="F1439" i="4"/>
  <c r="I1439" i="4" s="1"/>
  <c r="F572" i="4"/>
  <c r="I572" i="4" s="1"/>
  <c r="F2949" i="4"/>
  <c r="I2949" i="4" s="1"/>
  <c r="F2436" i="4"/>
  <c r="I2436" i="4" s="1"/>
  <c r="F3897" i="4"/>
  <c r="I3897" i="4" s="1"/>
  <c r="F4932" i="4"/>
  <c r="I4932" i="4" s="1"/>
  <c r="F1934" i="4"/>
  <c r="I1934" i="4" s="1"/>
  <c r="F385" i="4"/>
  <c r="I385" i="4" s="1"/>
  <c r="F75" i="4"/>
  <c r="I75" i="4" s="1"/>
  <c r="F4402" i="4"/>
  <c r="I4402" i="4" s="1"/>
  <c r="F1801" i="4"/>
  <c r="I1801" i="4" s="1"/>
  <c r="F746" i="4"/>
  <c r="I746" i="4" s="1"/>
  <c r="F1434" i="4"/>
  <c r="I1434" i="4" s="1"/>
  <c r="F5641" i="4"/>
  <c r="I5641" i="4" s="1"/>
  <c r="F4119" i="4"/>
  <c r="I4119" i="4" s="1"/>
  <c r="F4946" i="4"/>
  <c r="I4946" i="4" s="1"/>
  <c r="F4474" i="4"/>
  <c r="I4474" i="4" s="1"/>
  <c r="F5326" i="4"/>
  <c r="I5326" i="4" s="1"/>
  <c r="F1566" i="4"/>
  <c r="I1566" i="4" s="1"/>
  <c r="F4473" i="4"/>
  <c r="I4473" i="4" s="1"/>
  <c r="F5708" i="4"/>
  <c r="I5708" i="4" s="1"/>
  <c r="F2173" i="4"/>
  <c r="I2173" i="4" s="1"/>
  <c r="F2544" i="4"/>
  <c r="I2544" i="4" s="1"/>
  <c r="F3072" i="4"/>
  <c r="I3072" i="4" s="1"/>
  <c r="F3397" i="4"/>
  <c r="I3397" i="4" s="1"/>
  <c r="F3709" i="4"/>
  <c r="I3709" i="4" s="1"/>
  <c r="F3210" i="4"/>
  <c r="I3210" i="4" s="1"/>
  <c r="F2443" i="4"/>
  <c r="I2443" i="4" s="1"/>
  <c r="F1852" i="4"/>
  <c r="I1852" i="4" s="1"/>
  <c r="F1841" i="4"/>
  <c r="I1841" i="4" s="1"/>
  <c r="F1350" i="4"/>
  <c r="I1350" i="4" s="1"/>
  <c r="F2522" i="4"/>
  <c r="I2522" i="4" s="1"/>
  <c r="F3683" i="4"/>
  <c r="I3683" i="4" s="1"/>
  <c r="F4953" i="4"/>
  <c r="I4953" i="4" s="1"/>
  <c r="F1060" i="4"/>
  <c r="I1060" i="4" s="1"/>
  <c r="F2303" i="4"/>
  <c r="I2303" i="4" s="1"/>
  <c r="F2933" i="4"/>
  <c r="I2933" i="4" s="1"/>
  <c r="F3470" i="4"/>
  <c r="I3470" i="4" s="1"/>
  <c r="F4052" i="4"/>
  <c r="I4052" i="4" s="1"/>
  <c r="F5267" i="4"/>
  <c r="I5267" i="4" s="1"/>
  <c r="F5453" i="4"/>
  <c r="I5453" i="4" s="1"/>
  <c r="F2164" i="4"/>
  <c r="I2164" i="4" s="1"/>
  <c r="F3350" i="4"/>
  <c r="I3350" i="4" s="1"/>
  <c r="F3109" i="4"/>
  <c r="I3109" i="4" s="1"/>
  <c r="F445" i="4"/>
  <c r="I445" i="4" s="1"/>
  <c r="F4547" i="4"/>
  <c r="I4547" i="4" s="1"/>
  <c r="F2792" i="4"/>
  <c r="I2792" i="4" s="1"/>
  <c r="F5348" i="4"/>
  <c r="I5348" i="4" s="1"/>
  <c r="F825" i="4"/>
  <c r="I825" i="4" s="1"/>
  <c r="F2270" i="4"/>
  <c r="I2270" i="4" s="1"/>
  <c r="F2305" i="4"/>
  <c r="I2305" i="4" s="1"/>
  <c r="F3719" i="4"/>
  <c r="I3719" i="4" s="1"/>
  <c r="F5074" i="4"/>
  <c r="I5074" i="4" s="1"/>
  <c r="F1084" i="4"/>
  <c r="I1084" i="4" s="1"/>
  <c r="F177" i="4"/>
  <c r="I177" i="4" s="1"/>
  <c r="F5261" i="4"/>
  <c r="I5261" i="4" s="1"/>
  <c r="F3186" i="4"/>
  <c r="I3186" i="4" s="1"/>
  <c r="F4934" i="4"/>
  <c r="I4934" i="4" s="1"/>
  <c r="F4694" i="4"/>
  <c r="I4694" i="4" s="1"/>
  <c r="F2671" i="4"/>
  <c r="I2671" i="4" s="1"/>
  <c r="F748" i="4"/>
  <c r="I748" i="4" s="1"/>
  <c r="F4589" i="4"/>
  <c r="I4589" i="4" s="1"/>
  <c r="F4748" i="4"/>
  <c r="I4748" i="4" s="1"/>
  <c r="F4135" i="4"/>
  <c r="I4135" i="4" s="1"/>
  <c r="F2669" i="4"/>
  <c r="I2669" i="4" s="1"/>
  <c r="F5847" i="4"/>
  <c r="I5847" i="4" s="1"/>
  <c r="F2221" i="4"/>
  <c r="I2221" i="4" s="1"/>
  <c r="F4081" i="4"/>
  <c r="I4081" i="4" s="1"/>
  <c r="F4596" i="4"/>
  <c r="I4596" i="4" s="1"/>
  <c r="F2403" i="4"/>
  <c r="I2403" i="4" s="1"/>
  <c r="F181" i="4"/>
  <c r="I181" i="4" s="1"/>
  <c r="F3766" i="4"/>
  <c r="I3766" i="4" s="1"/>
  <c r="F1587" i="4"/>
  <c r="I1587" i="4" s="1"/>
  <c r="F4714" i="4"/>
  <c r="I4714" i="4" s="1"/>
  <c r="F5351" i="4"/>
  <c r="I5351" i="4" s="1"/>
  <c r="F1993" i="4"/>
  <c r="I1993" i="4" s="1"/>
  <c r="F2896" i="4"/>
  <c r="I2896" i="4" s="1"/>
  <c r="F2629" i="4"/>
  <c r="I2629" i="4" s="1"/>
  <c r="F5519" i="4"/>
  <c r="I5519" i="4" s="1"/>
  <c r="F3952" i="4"/>
  <c r="I3952" i="4" s="1"/>
  <c r="F1603" i="4"/>
  <c r="I1603" i="4" s="1"/>
  <c r="F3670" i="4"/>
  <c r="I3670" i="4" s="1"/>
  <c r="F562" i="4"/>
  <c r="I562" i="4" s="1"/>
  <c r="F1246" i="4"/>
  <c r="I1246" i="4" s="1"/>
  <c r="F1960" i="4"/>
  <c r="I1960" i="4" s="1"/>
  <c r="F3251" i="4"/>
  <c r="I3251" i="4" s="1"/>
  <c r="F4228" i="4"/>
  <c r="I4228" i="4" s="1"/>
  <c r="F124" i="4"/>
  <c r="I124" i="4" s="1"/>
  <c r="F5911" i="4"/>
  <c r="I5911" i="4" s="1"/>
  <c r="F5032" i="4"/>
  <c r="I5032" i="4" s="1"/>
  <c r="F3966" i="4"/>
  <c r="I3966" i="4" s="1"/>
  <c r="F4207" i="4"/>
  <c r="I4207" i="4" s="1"/>
  <c r="F1080" i="4"/>
  <c r="I1080" i="4" s="1"/>
  <c r="F5910" i="4"/>
  <c r="I5910" i="4" s="1"/>
  <c r="F398" i="4"/>
  <c r="I398" i="4" s="1"/>
  <c r="F4458" i="4"/>
  <c r="I4458" i="4" s="1"/>
  <c r="F1827" i="4"/>
  <c r="I1827" i="4" s="1"/>
  <c r="F57" i="4"/>
  <c r="I57" i="4" s="1"/>
  <c r="F3820" i="4"/>
  <c r="I3820" i="4" s="1"/>
  <c r="F3128" i="4"/>
  <c r="I3128" i="4" s="1"/>
  <c r="F2616" i="4"/>
  <c r="I2616" i="4" s="1"/>
  <c r="F1343" i="4"/>
  <c r="I1343" i="4" s="1"/>
  <c r="F310" i="4"/>
  <c r="I310" i="4" s="1"/>
  <c r="F1737" i="4"/>
  <c r="I1737" i="4" s="1"/>
  <c r="F4026" i="4"/>
  <c r="I4026" i="4" s="1"/>
  <c r="F2104" i="4"/>
  <c r="I2104" i="4" s="1"/>
  <c r="F5556" i="4"/>
  <c r="I5556" i="4" s="1"/>
  <c r="F2966" i="4"/>
  <c r="I2966" i="4" s="1"/>
  <c r="F2666" i="4"/>
  <c r="I2666" i="4" s="1"/>
  <c r="F5028" i="4"/>
  <c r="I5028" i="4" s="1"/>
  <c r="F3737" i="4"/>
  <c r="I3737" i="4" s="1"/>
  <c r="F4753" i="4"/>
  <c r="I4753" i="4" s="1"/>
  <c r="F5689" i="4"/>
  <c r="I5689" i="4" s="1"/>
  <c r="F4723" i="4"/>
  <c r="I4723" i="4" s="1"/>
  <c r="F5278" i="4"/>
  <c r="I5278" i="4" s="1"/>
  <c r="F3832" i="4"/>
  <c r="I3832" i="4" s="1"/>
  <c r="F2448" i="4"/>
  <c r="I2448" i="4" s="1"/>
  <c r="F622" i="4"/>
  <c r="I622" i="4" s="1"/>
  <c r="F1549" i="4"/>
  <c r="I1549" i="4" s="1"/>
  <c r="F5937" i="4"/>
  <c r="I5937" i="4" s="1"/>
  <c r="F5447" i="4"/>
  <c r="I5447" i="4" s="1"/>
  <c r="F4910" i="4"/>
  <c r="I4910" i="4" s="1"/>
  <c r="F744" i="4"/>
  <c r="I744" i="4" s="1"/>
  <c r="F4334" i="4"/>
  <c r="I4334" i="4" s="1"/>
  <c r="F5109" i="4"/>
  <c r="I5109" i="4" s="1"/>
  <c r="F5807" i="4"/>
  <c r="I5807" i="4" s="1"/>
  <c r="F1575" i="4"/>
  <c r="I1575" i="4" s="1"/>
  <c r="F5072" i="4"/>
  <c r="I5072" i="4" s="1"/>
  <c r="F6003" i="4"/>
  <c r="I6003" i="4" s="1"/>
  <c r="F5898" i="4"/>
  <c r="I5898" i="4" s="1"/>
  <c r="F935" i="4"/>
  <c r="I935" i="4" s="1"/>
  <c r="F1486" i="4"/>
  <c r="I1486" i="4" s="1"/>
  <c r="F5517" i="4"/>
  <c r="I5517" i="4" s="1"/>
  <c r="F5723" i="4"/>
  <c r="I5723" i="4" s="1"/>
  <c r="F5247" i="4"/>
  <c r="I5247" i="4" s="1"/>
  <c r="F5358" i="4"/>
  <c r="I5358" i="4" s="1"/>
  <c r="F5309" i="4"/>
  <c r="I5309" i="4" s="1"/>
  <c r="F165" i="4"/>
  <c r="I165" i="4" s="1"/>
  <c r="F2308" i="4"/>
  <c r="I2308" i="4" s="1"/>
  <c r="F3767" i="4"/>
  <c r="I3767" i="4" s="1"/>
  <c r="F4818" i="4"/>
  <c r="I4818" i="4" s="1"/>
  <c r="F5812" i="4"/>
  <c r="I5812" i="4" s="1"/>
  <c r="F314" i="4"/>
  <c r="I314" i="4" s="1"/>
  <c r="F1474" i="4"/>
  <c r="I1474" i="4" s="1"/>
  <c r="F2254" i="4"/>
  <c r="I2254" i="4" s="1"/>
  <c r="F3461" i="4"/>
  <c r="I3461" i="4" s="1"/>
  <c r="F4655" i="4"/>
  <c r="I4655" i="4" s="1"/>
  <c r="F5951" i="4"/>
  <c r="I5951" i="4" s="1"/>
  <c r="F280" i="4"/>
  <c r="I280" i="4" s="1"/>
  <c r="F514" i="4"/>
  <c r="I514" i="4" s="1"/>
  <c r="F2936" i="4"/>
  <c r="I2936" i="4" s="1"/>
  <c r="F1820" i="4"/>
  <c r="I1820" i="4" s="1"/>
  <c r="F5051" i="4"/>
  <c r="I5051" i="4" s="1"/>
  <c r="F2234" i="4"/>
  <c r="I2234" i="4" s="1"/>
  <c r="F3475" i="4"/>
  <c r="I3475" i="4" s="1"/>
  <c r="F4210" i="4"/>
  <c r="I4210" i="4" s="1"/>
  <c r="F4853" i="4"/>
  <c r="I4853" i="4" s="1"/>
  <c r="F5344" i="4"/>
  <c r="I5344" i="4" s="1"/>
  <c r="F412" i="4"/>
  <c r="I412" i="4" s="1"/>
  <c r="F5915" i="4"/>
  <c r="I5915" i="4" s="1"/>
  <c r="F4446" i="4"/>
  <c r="I4446" i="4" s="1"/>
  <c r="F3242" i="4"/>
  <c r="I3242" i="4" s="1"/>
  <c r="F2498" i="4"/>
  <c r="I2498" i="4" s="1"/>
  <c r="F4759" i="4"/>
  <c r="I4759" i="4" s="1"/>
  <c r="F1252" i="4"/>
  <c r="I1252" i="4" s="1"/>
  <c r="F4425" i="4"/>
  <c r="I4425" i="4" s="1"/>
  <c r="F1915" i="4"/>
  <c r="I1915" i="4" s="1"/>
  <c r="F2451" i="4"/>
  <c r="I2451" i="4" s="1"/>
  <c r="F900" i="4"/>
  <c r="I900" i="4" s="1"/>
  <c r="F5382" i="4"/>
  <c r="I5382" i="4" s="1"/>
  <c r="F481" i="4"/>
  <c r="I481" i="4" s="1"/>
  <c r="F1409" i="4"/>
  <c r="I1409" i="4" s="1"/>
  <c r="F3110" i="4"/>
  <c r="I3110" i="4" s="1"/>
  <c r="F4926" i="4"/>
  <c r="I4926" i="4" s="1"/>
  <c r="F3535" i="4"/>
  <c r="I3535" i="4" s="1"/>
  <c r="F1011" i="4"/>
  <c r="I1011" i="4" s="1"/>
  <c r="F1367" i="4"/>
  <c r="I1367" i="4" s="1"/>
  <c r="F5855" i="4"/>
  <c r="I5855" i="4" s="1"/>
  <c r="F3716" i="4"/>
  <c r="I3716" i="4" s="1"/>
  <c r="F4031" i="4"/>
  <c r="I4031" i="4" s="1"/>
  <c r="F5297" i="4"/>
  <c r="I5297" i="4" s="1"/>
  <c r="F2057" i="4"/>
  <c r="I2057" i="4" s="1"/>
  <c r="F5235" i="4"/>
  <c r="I5235" i="4" s="1"/>
  <c r="F275" i="4"/>
  <c r="I275" i="4" s="1"/>
  <c r="F3704" i="4"/>
  <c r="I3704" i="4" s="1"/>
  <c r="F174" i="4"/>
  <c r="I174" i="4" s="1"/>
  <c r="F5215" i="4"/>
  <c r="I5215" i="4" s="1"/>
  <c r="F3159" i="4"/>
  <c r="I3159" i="4" s="1"/>
  <c r="F4366" i="4"/>
  <c r="I4366" i="4" s="1"/>
  <c r="F5930" i="4"/>
  <c r="I5930" i="4" s="1"/>
  <c r="F5682" i="4"/>
  <c r="I5682" i="4" s="1"/>
  <c r="F499" i="4"/>
  <c r="I499" i="4" s="1"/>
  <c r="F4478" i="4"/>
  <c r="I4478" i="4" s="1"/>
  <c r="F5287" i="4"/>
  <c r="I5287" i="4" s="1"/>
  <c r="F2364" i="4"/>
  <c r="I2364" i="4" s="1"/>
  <c r="F489" i="4"/>
  <c r="I489" i="4" s="1"/>
  <c r="F5436" i="4"/>
  <c r="I5436" i="4" s="1"/>
  <c r="F1768" i="4"/>
  <c r="I1768" i="4" s="1"/>
  <c r="F5596" i="4"/>
  <c r="I5596" i="4" s="1"/>
  <c r="F2314" i="4"/>
  <c r="I2314" i="4" s="1"/>
  <c r="F4231" i="4"/>
  <c r="I4231" i="4" s="1"/>
  <c r="F1594" i="4"/>
  <c r="I1594" i="4" s="1"/>
  <c r="F61" i="4"/>
  <c r="I61" i="4" s="1"/>
  <c r="F3886" i="4"/>
  <c r="I3886" i="4" s="1"/>
  <c r="F3647" i="4"/>
  <c r="I3647" i="4" s="1"/>
  <c r="F857" i="4"/>
  <c r="I857" i="4" s="1"/>
  <c r="F4768" i="4"/>
  <c r="I4768" i="4" s="1"/>
  <c r="F1138" i="4"/>
  <c r="I1138" i="4" s="1"/>
  <c r="F4385" i="4"/>
  <c r="I4385" i="4" s="1"/>
  <c r="F3341" i="4"/>
  <c r="I3341" i="4" s="1"/>
  <c r="F4448" i="4"/>
  <c r="I4448" i="4" s="1"/>
  <c r="F555" i="4"/>
  <c r="I555" i="4" s="1"/>
  <c r="F2911" i="4"/>
  <c r="I2911" i="4" s="1"/>
  <c r="F3385" i="4"/>
  <c r="I3385" i="4" s="1"/>
  <c r="F3349" i="4"/>
  <c r="I3349" i="4" s="1"/>
  <c r="F5416" i="4"/>
  <c r="I5416" i="4" s="1"/>
  <c r="F5488" i="4"/>
  <c r="I5488" i="4" s="1"/>
  <c r="F4250" i="4"/>
  <c r="I4250" i="4" s="1"/>
  <c r="F2737" i="4"/>
  <c r="I2737" i="4" s="1"/>
  <c r="F5291" i="4"/>
  <c r="I5291" i="4" s="1"/>
  <c r="F3725" i="4"/>
  <c r="I3725" i="4" s="1"/>
  <c r="F1835" i="4"/>
  <c r="I1835" i="4" s="1"/>
  <c r="F5669" i="4"/>
  <c r="I5669" i="4" s="1"/>
  <c r="F3977" i="4"/>
  <c r="I3977" i="4" s="1"/>
  <c r="F3226" i="4"/>
  <c r="I3226" i="4" s="1"/>
  <c r="F1762" i="4"/>
  <c r="I1762" i="4" s="1"/>
  <c r="F5158" i="4"/>
  <c r="I5158" i="4" s="1"/>
  <c r="F3239" i="4"/>
  <c r="I3239" i="4" s="1"/>
  <c r="F343" i="4"/>
  <c r="I343" i="4" s="1"/>
  <c r="F4894" i="4"/>
  <c r="I4894" i="4" s="1"/>
  <c r="F2845" i="4"/>
  <c r="I2845" i="4" s="1"/>
  <c r="F5765" i="4"/>
  <c r="I5765" i="4" s="1"/>
  <c r="F5592" i="4"/>
  <c r="I5592" i="4" s="1"/>
  <c r="F4764" i="4"/>
  <c r="I4764" i="4" s="1"/>
  <c r="F4494" i="4"/>
  <c r="I4494" i="4" s="1"/>
  <c r="F3815" i="4"/>
  <c r="I3815" i="4" s="1"/>
  <c r="F3982" i="4"/>
  <c r="I3982" i="4" s="1"/>
  <c r="F3544" i="4"/>
  <c r="I3544" i="4" s="1"/>
  <c r="F2327" i="4"/>
  <c r="I2327" i="4" s="1"/>
  <c r="F2256" i="4"/>
  <c r="I2256" i="4" s="1"/>
  <c r="F4975" i="4"/>
  <c r="I4975" i="4" s="1"/>
  <c r="F3353" i="4"/>
  <c r="I3353" i="4" s="1"/>
  <c r="F750" i="4"/>
  <c r="I750" i="4" s="1"/>
  <c r="F5580" i="4"/>
  <c r="I5580" i="4" s="1"/>
  <c r="F4279" i="4"/>
  <c r="I4279" i="4" s="1"/>
  <c r="F217" i="4"/>
  <c r="I217" i="4" s="1"/>
  <c r="F4413" i="4"/>
  <c r="I4413" i="4" s="1"/>
  <c r="F4777" i="4"/>
  <c r="I4777" i="4" s="1"/>
  <c r="F5664" i="4"/>
  <c r="I5664" i="4" s="1"/>
  <c r="F1513" i="4"/>
  <c r="I1513" i="4" s="1"/>
  <c r="F5999" i="4"/>
  <c r="I5999" i="4" s="1"/>
  <c r="F4718" i="4"/>
  <c r="I4718" i="4" s="1"/>
  <c r="F3303" i="4"/>
  <c r="I3303" i="4" s="1"/>
  <c r="F4503" i="4"/>
  <c r="I4503" i="4" s="1"/>
  <c r="F5198" i="4"/>
  <c r="I5198" i="4" s="1"/>
  <c r="F1553" i="4"/>
  <c r="I1553" i="4" s="1"/>
  <c r="F5029" i="4"/>
  <c r="I5029" i="4" s="1"/>
  <c r="F2352" i="4"/>
  <c r="I2352" i="4" s="1"/>
  <c r="F2059" i="4"/>
  <c r="I2059" i="4" s="1"/>
  <c r="F1488" i="4"/>
  <c r="I1488" i="4" s="1"/>
  <c r="F3626" i="4"/>
  <c r="I3626" i="4" s="1"/>
  <c r="F2388" i="4"/>
  <c r="I2388" i="4" s="1"/>
  <c r="F22" i="4"/>
  <c r="I22" i="4" s="1"/>
  <c r="F1462" i="4"/>
  <c r="I1462" i="4" s="1"/>
  <c r="F5740" i="4"/>
  <c r="I5740" i="4" s="1"/>
  <c r="F4331" i="4"/>
  <c r="I4331" i="4" s="1"/>
  <c r="F502" i="4"/>
  <c r="I502" i="4" s="1"/>
  <c r="F3706" i="4"/>
  <c r="I3706" i="4" s="1"/>
  <c r="F1379" i="4"/>
  <c r="I1379" i="4" s="1"/>
  <c r="F4336" i="4"/>
  <c r="I4336" i="4" s="1"/>
  <c r="F1957" i="4"/>
  <c r="I1957" i="4" s="1"/>
  <c r="F2603" i="4"/>
  <c r="I2603" i="4" s="1"/>
  <c r="F4678" i="4"/>
  <c r="I4678" i="4" s="1"/>
  <c r="F4889" i="4"/>
  <c r="I4889" i="4" s="1"/>
  <c r="F5789" i="4"/>
  <c r="I5789" i="4" s="1"/>
  <c r="F1795" i="4"/>
  <c r="I1795" i="4" s="1"/>
  <c r="F131" i="4"/>
  <c r="I131" i="4" s="1"/>
  <c r="F5187" i="4"/>
  <c r="I5187" i="4" s="1"/>
  <c r="F3490" i="4"/>
  <c r="I3490" i="4" s="1"/>
  <c r="F5952" i="4"/>
  <c r="I5952" i="4" s="1"/>
  <c r="F4854" i="4"/>
  <c r="I4854" i="4" s="1"/>
  <c r="F2685" i="4"/>
  <c r="I2685" i="4" s="1"/>
  <c r="F1006" i="4"/>
  <c r="I1006" i="4" s="1"/>
  <c r="F4859" i="4"/>
  <c r="I4859" i="4" s="1"/>
  <c r="F4305" i="4"/>
  <c r="I4305" i="4" s="1"/>
  <c r="F2717" i="4"/>
  <c r="I2717" i="4" s="1"/>
  <c r="F154" i="4"/>
  <c r="I154" i="4" s="1"/>
  <c r="F4162" i="4"/>
  <c r="I4162" i="4" s="1"/>
  <c r="F2201" i="4"/>
  <c r="I2201" i="4" s="1"/>
  <c r="F5440" i="4"/>
  <c r="I5440" i="4" s="1"/>
  <c r="F3774" i="4"/>
  <c r="I3774" i="4" s="1"/>
  <c r="F1803" i="4"/>
  <c r="I1803" i="4" s="1"/>
  <c r="F1127" i="4"/>
  <c r="I1127" i="4" s="1"/>
  <c r="F5841" i="4"/>
  <c r="I5841" i="4" s="1"/>
  <c r="F5379" i="4"/>
  <c r="I5379" i="4" s="1"/>
  <c r="F272" i="4"/>
  <c r="I272" i="4" s="1"/>
  <c r="F1528" i="4"/>
  <c r="I1528" i="4" s="1"/>
  <c r="F959" i="4"/>
  <c r="I959" i="4" s="1"/>
  <c r="F1734" i="4"/>
  <c r="I1734" i="4" s="1"/>
  <c r="F3793" i="4"/>
  <c r="I3793" i="4" s="1"/>
  <c r="F2730" i="4"/>
  <c r="I2730" i="4" s="1"/>
  <c r="F2486" i="4"/>
  <c r="I2486" i="4" s="1"/>
  <c r="F2597" i="4"/>
  <c r="I2597" i="4" s="1"/>
  <c r="F735" i="4"/>
  <c r="I735" i="4" s="1"/>
  <c r="F1022" i="4"/>
  <c r="I1022" i="4" s="1"/>
  <c r="F3199" i="4"/>
  <c r="I3199" i="4" s="1"/>
  <c r="F2328" i="4"/>
  <c r="I2328" i="4" s="1"/>
  <c r="F4485" i="4"/>
  <c r="I4485" i="4" s="1"/>
  <c r="F5622" i="4"/>
  <c r="I5622" i="4" s="1"/>
  <c r="F3821" i="4"/>
  <c r="I3821" i="4" s="1"/>
  <c r="F2401" i="4"/>
  <c r="I2401" i="4" s="1"/>
  <c r="F2334" i="4"/>
  <c r="I2334" i="4" s="1"/>
  <c r="F58" i="4"/>
  <c r="I58" i="4" s="1"/>
  <c r="F3275" i="4"/>
  <c r="I3275" i="4" s="1"/>
  <c r="F3179" i="4"/>
  <c r="I3179" i="4" s="1"/>
  <c r="F1373" i="4"/>
  <c r="I1373" i="4" s="1"/>
  <c r="F4891" i="4"/>
  <c r="I4891" i="4" s="1"/>
  <c r="F2606" i="4"/>
  <c r="I2606" i="4" s="1"/>
  <c r="F5003" i="4"/>
  <c r="I5003" i="4" s="1"/>
  <c r="F3190" i="4"/>
  <c r="I3190" i="4" s="1"/>
  <c r="F4590" i="4"/>
  <c r="I4590" i="4" s="1"/>
  <c r="F5561" i="4"/>
  <c r="I5561" i="4" s="1"/>
  <c r="F5233" i="4"/>
  <c r="I5233" i="4" s="1"/>
  <c r="F1773" i="4"/>
  <c r="I1773" i="4" s="1"/>
  <c r="F5961" i="4"/>
  <c r="I5961" i="4" s="1"/>
  <c r="F3374" i="4"/>
  <c r="I3374" i="4" s="1"/>
  <c r="F1236" i="4"/>
  <c r="I1236" i="4" s="1"/>
  <c r="F807" i="4"/>
  <c r="I807" i="4" s="1"/>
  <c r="F881" i="4"/>
  <c r="I881" i="4" s="1"/>
  <c r="F1366" i="4"/>
  <c r="I1366" i="4" s="1"/>
  <c r="F987" i="4"/>
  <c r="I987" i="4" s="1"/>
  <c r="F1046" i="4"/>
  <c r="I1046" i="4" s="1"/>
  <c r="F4461" i="4"/>
  <c r="I4461" i="4" s="1"/>
  <c r="F5395" i="4"/>
  <c r="I5395" i="4" s="1"/>
  <c r="F3453" i="4"/>
  <c r="I3453" i="4" s="1"/>
  <c r="F1964" i="4"/>
  <c r="I1964" i="4" s="1"/>
  <c r="F2162" i="4"/>
  <c r="I2162" i="4" s="1"/>
  <c r="F724" i="4"/>
  <c r="I724" i="4" s="1"/>
  <c r="F1354" i="4"/>
  <c r="I1354" i="4" s="1"/>
  <c r="F4349" i="4"/>
  <c r="I4349" i="4" s="1"/>
  <c r="F433" i="4"/>
  <c r="I433" i="4" s="1"/>
  <c r="F4079" i="4"/>
  <c r="I4079" i="4" s="1"/>
  <c r="F2738" i="4"/>
  <c r="I2738" i="4" s="1"/>
  <c r="F16" i="4"/>
  <c r="I16" i="4" s="1"/>
  <c r="F1237" i="4"/>
  <c r="I1237" i="4" s="1"/>
  <c r="F3799" i="4"/>
  <c r="I3799" i="4" s="1"/>
  <c r="F247" i="4"/>
  <c r="I247" i="4" s="1"/>
  <c r="F1613" i="4"/>
  <c r="I1613" i="4" s="1"/>
  <c r="F916" i="4"/>
  <c r="I916" i="4" s="1"/>
  <c r="F2512" i="4"/>
  <c r="I2512" i="4" s="1"/>
  <c r="F4168" i="4"/>
  <c r="I4168" i="4" s="1"/>
  <c r="F3125" i="4"/>
  <c r="I3125" i="4" s="1"/>
  <c r="F688" i="4"/>
  <c r="I688" i="4" s="1"/>
  <c r="F4601" i="4"/>
  <c r="I4601" i="4" s="1"/>
  <c r="F2252" i="4"/>
  <c r="I2252" i="4" s="1"/>
  <c r="F239" i="4"/>
  <c r="I239" i="4" s="1"/>
  <c r="F4205" i="4"/>
  <c r="I4205" i="4" s="1"/>
  <c r="F3196" i="4"/>
  <c r="I3196" i="4" s="1"/>
  <c r="F1222" i="4"/>
  <c r="I1222" i="4" s="1"/>
  <c r="F5430" i="4"/>
  <c r="I5430" i="4" s="1"/>
  <c r="F4240" i="4"/>
  <c r="I4240" i="4" s="1"/>
  <c r="F1985" i="4"/>
  <c r="I1985" i="4" s="1"/>
  <c r="F5366" i="4"/>
  <c r="I5366" i="4" s="1"/>
  <c r="F3512" i="4"/>
  <c r="I3512" i="4" s="1"/>
  <c r="F895" i="4"/>
  <c r="I895" i="4" s="1"/>
  <c r="F4961" i="4"/>
  <c r="I4961" i="4" s="1"/>
  <c r="F3941" i="4"/>
  <c r="I3941" i="4" s="1"/>
  <c r="F3656" i="4"/>
  <c r="I3656" i="4" s="1"/>
  <c r="F2441" i="4"/>
  <c r="I2441" i="4" s="1"/>
  <c r="F1422" i="4"/>
  <c r="I1422" i="4" s="1"/>
  <c r="F1912" i="4"/>
  <c r="I1912" i="4" s="1"/>
  <c r="F2117" i="4"/>
  <c r="I2117" i="4" s="1"/>
  <c r="F605" i="4"/>
  <c r="I605" i="4" s="1"/>
  <c r="F5541" i="4"/>
  <c r="I5541" i="4" s="1"/>
  <c r="F5422" i="4"/>
  <c r="I5422" i="4" s="1"/>
  <c r="F4304" i="4"/>
  <c r="I4304" i="4" s="1"/>
  <c r="F4444" i="4"/>
  <c r="I4444" i="4" s="1"/>
  <c r="F3105" i="4"/>
  <c r="I3105" i="4" s="1"/>
  <c r="F401" i="4"/>
  <c r="I401" i="4" s="1"/>
  <c r="F2184" i="4"/>
  <c r="I2184" i="4" s="1"/>
  <c r="F5913" i="4"/>
  <c r="I5913" i="4" s="1"/>
  <c r="F4732" i="4"/>
  <c r="I4732" i="4" s="1"/>
  <c r="F4514" i="4"/>
  <c r="I4514" i="4" s="1"/>
  <c r="F1597" i="4"/>
  <c r="I1597" i="4" s="1"/>
  <c r="F4266" i="4"/>
  <c r="I4266" i="4" s="1"/>
  <c r="F3575" i="4"/>
  <c r="I3575" i="4" s="1"/>
  <c r="F3021" i="4"/>
  <c r="I3021" i="4" s="1"/>
  <c r="F4257" i="4"/>
  <c r="I4257" i="4" s="1"/>
  <c r="F4301" i="4"/>
  <c r="I4301" i="4" s="1"/>
  <c r="F4378" i="4"/>
  <c r="I4378" i="4" s="1"/>
  <c r="F890" i="4"/>
  <c r="I890" i="4" s="1"/>
  <c r="F2041" i="4"/>
  <c r="I2041" i="4" s="1"/>
  <c r="F367" i="4"/>
  <c r="I367" i="4" s="1"/>
  <c r="F2394" i="4"/>
  <c r="I2394" i="4" s="1"/>
  <c r="F1647" i="4"/>
  <c r="I1647" i="4" s="1"/>
  <c r="F672" i="4"/>
  <c r="I672" i="4" s="1"/>
  <c r="F1419" i="4"/>
  <c r="I1419" i="4" s="1"/>
  <c r="F5575" i="4"/>
  <c r="I5575" i="4" s="1"/>
  <c r="F629" i="4"/>
  <c r="I629" i="4" s="1"/>
  <c r="F3532" i="4"/>
  <c r="I3532" i="4" s="1"/>
  <c r="F2846" i="4"/>
  <c r="I2846" i="4" s="1"/>
  <c r="F4199" i="4"/>
  <c r="I4199" i="4" s="1"/>
  <c r="F5681" i="4"/>
  <c r="I5681" i="4" s="1"/>
  <c r="F2356" i="4"/>
  <c r="I2356" i="4" s="1"/>
  <c r="F1579" i="4"/>
  <c r="I1579" i="4" s="1"/>
  <c r="F4835" i="4"/>
  <c r="I4835" i="4" s="1"/>
  <c r="F738" i="4"/>
  <c r="I738" i="4" s="1"/>
  <c r="F5451" i="4"/>
  <c r="I5451" i="4" s="1"/>
  <c r="F1949" i="4"/>
  <c r="I1949" i="4" s="1"/>
  <c r="F3724" i="4"/>
  <c r="I3724" i="4" s="1"/>
  <c r="F4799" i="4"/>
  <c r="I4799" i="4" s="1"/>
  <c r="F274" i="4"/>
  <c r="I274" i="4" s="1"/>
  <c r="F2871" i="4"/>
  <c r="I2871" i="4" s="1"/>
  <c r="F3857" i="4"/>
  <c r="I3857" i="4" s="1"/>
  <c r="F4377" i="4"/>
  <c r="I4377" i="4" s="1"/>
  <c r="F5612" i="4"/>
  <c r="I5612" i="4" s="1"/>
  <c r="F1416" i="4"/>
  <c r="I1416" i="4" s="1"/>
  <c r="F3339" i="4"/>
  <c r="I3339" i="4" s="1"/>
  <c r="F4872" i="4"/>
  <c r="I4872" i="4" s="1"/>
  <c r="F5638" i="4"/>
  <c r="I5638" i="4" s="1"/>
  <c r="F3142" i="4"/>
  <c r="I3142" i="4" s="1"/>
  <c r="F5510" i="4"/>
  <c r="I5510" i="4" s="1"/>
  <c r="F2740" i="4"/>
  <c r="I2740" i="4" s="1"/>
  <c r="F5230" i="4"/>
  <c r="I5230" i="4" s="1"/>
  <c r="F2621" i="4"/>
  <c r="I2621" i="4" s="1"/>
  <c r="F5088" i="4"/>
  <c r="I5088" i="4" s="1"/>
  <c r="F2194" i="4"/>
  <c r="I2194" i="4" s="1"/>
  <c r="F4450" i="4"/>
  <c r="I4450" i="4" s="1"/>
  <c r="F5925" i="4"/>
  <c r="I5925" i="4" s="1"/>
  <c r="F2692" i="4"/>
  <c r="I2692" i="4" s="1"/>
  <c r="F4715" i="4"/>
  <c r="I4715" i="4" s="1"/>
  <c r="F1708" i="4"/>
  <c r="I1708" i="4" s="1"/>
  <c r="F4432" i="4"/>
  <c r="I4432" i="4" s="1"/>
  <c r="F226" i="4"/>
  <c r="I226" i="4" s="1"/>
  <c r="F3827" i="4"/>
  <c r="I3827" i="4" s="1"/>
  <c r="F543" i="4"/>
  <c r="I543" i="4" s="1"/>
  <c r="F3486" i="4"/>
  <c r="I3486" i="4" s="1"/>
  <c r="F5380" i="4"/>
  <c r="I5380" i="4" s="1"/>
  <c r="F764" i="4"/>
  <c r="I764" i="4" s="1"/>
  <c r="F52" i="4"/>
  <c r="I52" i="4" s="1"/>
  <c r="F5663" i="4"/>
  <c r="I5663" i="4" s="1"/>
  <c r="F1456" i="4"/>
  <c r="I1456" i="4" s="1"/>
  <c r="F1533" i="4"/>
  <c r="I1533" i="4" s="1"/>
  <c r="F454" i="4"/>
  <c r="I454" i="4" s="1"/>
  <c r="F677" i="4"/>
  <c r="I677" i="4" s="1"/>
  <c r="F4372" i="4"/>
  <c r="I4372" i="4" s="1"/>
  <c r="F2549" i="4"/>
  <c r="I2549" i="4" s="1"/>
  <c r="F2644" i="4"/>
  <c r="I2644" i="4" s="1"/>
  <c r="F5501" i="4"/>
  <c r="I5501" i="4" s="1"/>
  <c r="F3971" i="4"/>
  <c r="I3971" i="4" s="1"/>
  <c r="F1642" i="4"/>
  <c r="I1642" i="4" s="1"/>
  <c r="F5956" i="4"/>
  <c r="I5956" i="4" s="1"/>
  <c r="F213" i="4"/>
  <c r="I213" i="4" s="1"/>
  <c r="F682" i="4"/>
  <c r="I682" i="4" s="1"/>
  <c r="F1680" i="4"/>
  <c r="I1680" i="4" s="1"/>
  <c r="F221" i="4"/>
  <c r="I221" i="4" s="1"/>
  <c r="F5076" i="4"/>
  <c r="I5076" i="4" s="1"/>
  <c r="F1115" i="4"/>
  <c r="I1115" i="4" s="1"/>
  <c r="F1009" i="4"/>
  <c r="I1009" i="4" s="1"/>
  <c r="F2121" i="4"/>
  <c r="I2121" i="4" s="1"/>
  <c r="F766" i="4"/>
  <c r="I766" i="4" s="1"/>
  <c r="F3375" i="4"/>
  <c r="I3375" i="4" s="1"/>
  <c r="F4252" i="4"/>
  <c r="I4252" i="4" s="1"/>
  <c r="F3446" i="4"/>
  <c r="I3446" i="4" s="1"/>
  <c r="F2316" i="4"/>
  <c r="I2316" i="4" s="1"/>
  <c r="F1124" i="4"/>
  <c r="I1124" i="4" s="1"/>
  <c r="F2033" i="4"/>
  <c r="I2033" i="4" s="1"/>
  <c r="F829" i="4"/>
  <c r="I829" i="4" s="1"/>
  <c r="F3003" i="4"/>
  <c r="I3003" i="4" s="1"/>
  <c r="F974" i="4"/>
  <c r="I974" i="4" s="1"/>
  <c r="F2292" i="4"/>
  <c r="I2292" i="4" s="1"/>
  <c r="F3261" i="4"/>
  <c r="I3261" i="4" s="1"/>
  <c r="F5166" i="4"/>
  <c r="I5166" i="4" s="1"/>
  <c r="F2524" i="4"/>
  <c r="I2524" i="4" s="1"/>
  <c r="F2753" i="4"/>
  <c r="I2753" i="4" s="1"/>
  <c r="F5011" i="4"/>
  <c r="I5011" i="4" s="1"/>
  <c r="F3489" i="4"/>
  <c r="I3489" i="4" s="1"/>
  <c r="F1117" i="4"/>
  <c r="I1117" i="4" s="1"/>
  <c r="F1617" i="4"/>
  <c r="I1617" i="4" s="1"/>
  <c r="F3870" i="4"/>
  <c r="I3870" i="4" s="1"/>
  <c r="F2617" i="4"/>
  <c r="I2617" i="4" s="1"/>
  <c r="F5947" i="4"/>
  <c r="I5947" i="4" s="1"/>
  <c r="F2874" i="4"/>
  <c r="I2874" i="4" s="1"/>
  <c r="F836" i="4"/>
  <c r="I836" i="4" s="1"/>
  <c r="F771" i="4"/>
  <c r="I771" i="4" s="1"/>
  <c r="F809" i="4"/>
  <c r="I809" i="4" s="1"/>
  <c r="F793" i="4"/>
  <c r="I793" i="4" s="1"/>
  <c r="F5666" i="4"/>
  <c r="I5666" i="4" s="1"/>
  <c r="F2558" i="4"/>
  <c r="I2558" i="4" s="1"/>
  <c r="F1086" i="4"/>
  <c r="I1086" i="4" s="1"/>
  <c r="F399" i="4"/>
  <c r="I399" i="4" s="1"/>
  <c r="F5431" i="4"/>
  <c r="I5431" i="4" s="1"/>
  <c r="F2143" i="4"/>
  <c r="I2143" i="4" s="1"/>
  <c r="F2488" i="4"/>
  <c r="I2488" i="4" s="1"/>
  <c r="F5816" i="4"/>
  <c r="I5816" i="4" s="1"/>
  <c r="F1110" i="4"/>
  <c r="I1110" i="4" s="1"/>
  <c r="F3439" i="4"/>
  <c r="I3439" i="4" s="1"/>
  <c r="F3852" i="4"/>
  <c r="I3852" i="4" s="1"/>
  <c r="F5162" i="4"/>
  <c r="I5162" i="4" s="1"/>
  <c r="F4903" i="4"/>
  <c r="I4903" i="4" s="1"/>
  <c r="F3329" i="4"/>
  <c r="I3329" i="4" s="1"/>
  <c r="F1441" i="4"/>
  <c r="I1441" i="4" s="1"/>
  <c r="F5050" i="4"/>
  <c r="I5050" i="4" s="1"/>
  <c r="F3880" i="4"/>
  <c r="I3880" i="4" s="1"/>
  <c r="F5432" i="4"/>
  <c r="I5432" i="4" s="1"/>
  <c r="F5103" i="4"/>
  <c r="I5103" i="4" s="1"/>
  <c r="F968" i="4"/>
  <c r="I968" i="4" s="1"/>
  <c r="F4398" i="4"/>
  <c r="I4398" i="4" s="1"/>
  <c r="F1128" i="4"/>
  <c r="I1128" i="4" s="1"/>
  <c r="F1259" i="4"/>
  <c r="I1259" i="4" s="1"/>
  <c r="F3246" i="4"/>
  <c r="I3246" i="4" s="1"/>
  <c r="F4672" i="4"/>
  <c r="I4672" i="4" s="1"/>
  <c r="F582" i="4"/>
  <c r="I582" i="4" s="1"/>
  <c r="F1693" i="4"/>
  <c r="I1693" i="4" s="1"/>
  <c r="F2812" i="4"/>
  <c r="I2812" i="4" s="1"/>
  <c r="F4223" i="4"/>
  <c r="I4223" i="4" s="1"/>
  <c r="F5376" i="4"/>
  <c r="I5376" i="4" s="1"/>
  <c r="F1410" i="4"/>
  <c r="I1410" i="4" s="1"/>
  <c r="F3166" i="4"/>
  <c r="I3166" i="4" s="1"/>
  <c r="F4827" i="4"/>
  <c r="I4827" i="4" s="1"/>
  <c r="F2002" i="4"/>
  <c r="I2002" i="4" s="1"/>
  <c r="F4751" i="4"/>
  <c r="I4751" i="4" s="1"/>
  <c r="F1650" i="4"/>
  <c r="I1650" i="4" s="1"/>
  <c r="F4241" i="4"/>
  <c r="I4241" i="4" s="1"/>
  <c r="F1385" i="4"/>
  <c r="I1385" i="4" s="1"/>
  <c r="F4160" i="4"/>
  <c r="I4160" i="4" s="1"/>
  <c r="F692" i="4"/>
  <c r="I692" i="4" s="1"/>
  <c r="F3025" i="4"/>
  <c r="I3025" i="4" s="1"/>
  <c r="F4510" i="4"/>
  <c r="I4510" i="4" s="1"/>
  <c r="F1336" i="4"/>
  <c r="I1336" i="4" s="1"/>
  <c r="F3729" i="4"/>
  <c r="I3729" i="4" s="1"/>
  <c r="F5921" i="4"/>
  <c r="I5921" i="4" s="1"/>
  <c r="F2774" i="4"/>
  <c r="I2774" i="4" s="1"/>
  <c r="F5242" i="4"/>
  <c r="I5242" i="4" s="1"/>
  <c r="F3287" i="4"/>
  <c r="I3287" i="4" s="1"/>
  <c r="F5240" i="4"/>
  <c r="I5240" i="4" s="1"/>
  <c r="F2073" i="4"/>
  <c r="I2073" i="4" s="1"/>
  <c r="F3927" i="4"/>
  <c r="I3927" i="4" s="1"/>
  <c r="F4150" i="4"/>
  <c r="I4150" i="4" s="1"/>
  <c r="F3238" i="4"/>
  <c r="I3238" i="4" s="1"/>
  <c r="F4286" i="4"/>
  <c r="I4286" i="4" s="1"/>
  <c r="F4762" i="4"/>
  <c r="I4762" i="4" s="1"/>
  <c r="F4588" i="4"/>
  <c r="I4588" i="4" s="1"/>
  <c r="F3755" i="4"/>
  <c r="I3755" i="4" s="1"/>
  <c r="F2482" i="4"/>
  <c r="I2482" i="4" s="1"/>
  <c r="F3295" i="4"/>
  <c r="I3295" i="4" s="1"/>
  <c r="F649" i="4"/>
  <c r="I649" i="4" s="1"/>
  <c r="F4804" i="4"/>
  <c r="I4804" i="4" s="1"/>
  <c r="F2878" i="4"/>
  <c r="I2878" i="4" s="1"/>
  <c r="F375" i="4"/>
  <c r="I375" i="4" s="1"/>
  <c r="F5771" i="4"/>
  <c r="I5771" i="4" s="1"/>
  <c r="F3346" i="4"/>
  <c r="I3346" i="4" s="1"/>
  <c r="F574" i="4"/>
  <c r="I574" i="4" s="1"/>
  <c r="F94" i="4"/>
  <c r="I94" i="4" s="1"/>
  <c r="F2534" i="4"/>
  <c r="I2534" i="4" s="1"/>
  <c r="F1082" i="4"/>
  <c r="I1082" i="4" s="1"/>
  <c r="F2580" i="4"/>
  <c r="I2580" i="4" s="1"/>
  <c r="F185" i="4"/>
  <c r="I185" i="4" s="1"/>
  <c r="F4032" i="4"/>
  <c r="I4032" i="4" s="1"/>
  <c r="F3414" i="4"/>
  <c r="I3414" i="4" s="1"/>
  <c r="F1384" i="4"/>
  <c r="I1384" i="4" s="1"/>
  <c r="F2282" i="4"/>
  <c r="I2282" i="4" s="1"/>
  <c r="F4729" i="4"/>
  <c r="I4729" i="4" s="1"/>
  <c r="F1212" i="4"/>
  <c r="I1212" i="4" s="1"/>
  <c r="F1389" i="4"/>
  <c r="I1389" i="4" s="1"/>
  <c r="F5698" i="4"/>
  <c r="I5698" i="4" s="1"/>
  <c r="F4528" i="4"/>
  <c r="I4528" i="4" s="1"/>
  <c r="F1808" i="4"/>
  <c r="I1808" i="4" s="1"/>
  <c r="F1200" i="4"/>
  <c r="I1200" i="4" s="1"/>
  <c r="F1469" i="4"/>
  <c r="I1469" i="4" s="1"/>
  <c r="F5597" i="4"/>
  <c r="I5597" i="4" s="1"/>
  <c r="F1495" i="4"/>
  <c r="I1495" i="4" s="1"/>
  <c r="F5504" i="4"/>
  <c r="I5504" i="4" s="1"/>
  <c r="F290" i="4"/>
  <c r="I290" i="4" s="1"/>
  <c r="F152" i="4"/>
  <c r="I152" i="4" s="1"/>
  <c r="F3507" i="4"/>
  <c r="I3507" i="4" s="1"/>
  <c r="F1871" i="4"/>
  <c r="I1871" i="4" s="1"/>
  <c r="F3584" i="4"/>
  <c r="I3584" i="4" s="1"/>
  <c r="F4033" i="4"/>
  <c r="I4033" i="4" s="1"/>
  <c r="F3783" i="4"/>
  <c r="I3783" i="4" s="1"/>
  <c r="F4983" i="4"/>
  <c r="I4983" i="4" s="1"/>
  <c r="F5315" i="4"/>
  <c r="I5315" i="4" s="1"/>
  <c r="F1313" i="4"/>
  <c r="I1313" i="4" s="1"/>
  <c r="F5048" i="4"/>
  <c r="I5048" i="4" s="1"/>
  <c r="F2565" i="4"/>
  <c r="I2565" i="4" s="1"/>
  <c r="F5339" i="4"/>
  <c r="I5339" i="4" s="1"/>
  <c r="F2908" i="4"/>
  <c r="I2908" i="4" s="1"/>
  <c r="F3882" i="4"/>
  <c r="I3882" i="4" s="1"/>
  <c r="F5548" i="4"/>
  <c r="I5548" i="4" s="1"/>
  <c r="F5998" i="4"/>
  <c r="I5998" i="4" s="1"/>
  <c r="F2508" i="4"/>
  <c r="I2508" i="4" s="1"/>
  <c r="F4270" i="4"/>
  <c r="I4270" i="4" s="1"/>
  <c r="F5645" i="4"/>
  <c r="I5645" i="4" s="1"/>
  <c r="F5843" i="4"/>
  <c r="I5843" i="4" s="1"/>
  <c r="F1853" i="4"/>
  <c r="I1853" i="4" s="1"/>
  <c r="F3345" i="4"/>
  <c r="I3345" i="4" s="1"/>
  <c r="F4874" i="4"/>
  <c r="I4874" i="4" s="1"/>
  <c r="F84" i="4"/>
  <c r="I84" i="4" s="1"/>
  <c r="F2227" i="4"/>
  <c r="I2227" i="4" s="1"/>
  <c r="F4396" i="4"/>
  <c r="I4396" i="4" s="1"/>
  <c r="F1403" i="4"/>
  <c r="I1403" i="4" s="1"/>
  <c r="F4242" i="4"/>
  <c r="I4242" i="4" s="1"/>
  <c r="F523" i="4"/>
  <c r="I523" i="4" s="1"/>
  <c r="F3926" i="4"/>
  <c r="I3926" i="4" s="1"/>
  <c r="F887" i="4"/>
  <c r="I887" i="4" s="1"/>
  <c r="F3587" i="4"/>
  <c r="I3587" i="4" s="1"/>
  <c r="F5493" i="4"/>
  <c r="I5493" i="4" s="1"/>
  <c r="F1973" i="4"/>
  <c r="I1973" i="4" s="1"/>
  <c r="F4288" i="4"/>
  <c r="I4288" i="4" s="1"/>
  <c r="F267" i="4"/>
  <c r="I267" i="4" s="1"/>
  <c r="F3083" i="4"/>
  <c r="I3083" i="4" s="1"/>
  <c r="F5601" i="4"/>
  <c r="I5601" i="4" s="1"/>
  <c r="F2363" i="4"/>
  <c r="I2363" i="4" s="1"/>
  <c r="F4919" i="4"/>
  <c r="I4919" i="4" s="1"/>
  <c r="F2899" i="4"/>
  <c r="I2899" i="4" s="1"/>
  <c r="F4972" i="4"/>
  <c r="I4972" i="4" s="1"/>
  <c r="F534" i="4"/>
  <c r="I534" i="4" s="1"/>
  <c r="F3026" i="4"/>
  <c r="I3026" i="4" s="1"/>
  <c r="F2590" i="4"/>
  <c r="I2590" i="4" s="1"/>
  <c r="F2302" i="4"/>
  <c r="I2302" i="4" s="1"/>
  <c r="F3854" i="4"/>
  <c r="I3854" i="4" s="1"/>
  <c r="F3652" i="4"/>
  <c r="I3652" i="4" s="1"/>
  <c r="F3325" i="4"/>
  <c r="I3325" i="4" s="1"/>
  <c r="F3454" i="4"/>
  <c r="I3454" i="4" s="1"/>
  <c r="F1532" i="4"/>
  <c r="I1532" i="4" s="1"/>
  <c r="F1150" i="4"/>
  <c r="I1150" i="4" s="1"/>
  <c r="F5825" i="4"/>
  <c r="I5825" i="4" s="1"/>
  <c r="F2387" i="4"/>
  <c r="I2387" i="4" s="1"/>
  <c r="F1577" i="4"/>
  <c r="I1577" i="4" s="1"/>
  <c r="F5609" i="4"/>
  <c r="I5609" i="4" s="1"/>
  <c r="F4493" i="4"/>
  <c r="I4493" i="4" s="1"/>
  <c r="F1541" i="4"/>
  <c r="I1541" i="4" s="1"/>
  <c r="F4822" i="4"/>
  <c r="I4822" i="4" s="1"/>
  <c r="F781" i="4"/>
  <c r="I781" i="4" s="1"/>
  <c r="F3311" i="4"/>
  <c r="I3311" i="4" s="1"/>
  <c r="F656" i="4"/>
  <c r="I656" i="4" s="1"/>
  <c r="F4515" i="4"/>
  <c r="I4515" i="4" s="1"/>
  <c r="F525" i="4"/>
  <c r="I525" i="4" s="1"/>
  <c r="F4123" i="4"/>
  <c r="I4123" i="4" s="1"/>
  <c r="F3911" i="4"/>
  <c r="I3911" i="4" s="1"/>
  <c r="F2258" i="4"/>
  <c r="I2258" i="4" s="1"/>
  <c r="F3221" i="4"/>
  <c r="I3221" i="4" s="1"/>
  <c r="F3061" i="4"/>
  <c r="I3061" i="4" s="1"/>
  <c r="F4496" i="4"/>
  <c r="I4496" i="4" s="1"/>
  <c r="F1010" i="4"/>
  <c r="I1010" i="4" s="1"/>
  <c r="F3822" i="4"/>
  <c r="I3822" i="4" s="1"/>
  <c r="F3333" i="4"/>
  <c r="I3333" i="4" s="1"/>
  <c r="F5464" i="4"/>
  <c r="I5464" i="4" s="1"/>
  <c r="F1445" i="4"/>
  <c r="I1445" i="4" s="1"/>
  <c r="F4813" i="4"/>
  <c r="I4813" i="4" s="1"/>
  <c r="F2190" i="4"/>
  <c r="I2190" i="4" s="1"/>
  <c r="F1433" i="4"/>
  <c r="I1433" i="4" s="1"/>
  <c r="F828" i="4"/>
  <c r="I828" i="4" s="1"/>
  <c r="F2701" i="4"/>
  <c r="I2701" i="4" s="1"/>
  <c r="F813" i="4"/>
  <c r="I813" i="4" s="1"/>
  <c r="F4469" i="4"/>
  <c r="I4469" i="4" s="1"/>
  <c r="F4882" i="4"/>
  <c r="I4882" i="4" s="1"/>
  <c r="F1668" i="4"/>
  <c r="I1668" i="4" s="1"/>
  <c r="F1185" i="4"/>
  <c r="I1185" i="4" s="1"/>
  <c r="F5244" i="4"/>
  <c r="I5244" i="4" s="1"/>
  <c r="F3684" i="4"/>
  <c r="I3684" i="4" s="1"/>
  <c r="F2359" i="4"/>
  <c r="I2359" i="4" s="1"/>
  <c r="F1740" i="4"/>
  <c r="I1740" i="4" s="1"/>
  <c r="F3650" i="4"/>
  <c r="I3650" i="4" s="1"/>
  <c r="F2613" i="4"/>
  <c r="I2613" i="4" s="1"/>
  <c r="F359" i="4"/>
  <c r="I359" i="4" s="1"/>
  <c r="F3757" i="4"/>
  <c r="I3757" i="4" s="1"/>
  <c r="F2501" i="4"/>
  <c r="I2501" i="4" s="1"/>
  <c r="F3222" i="4"/>
  <c r="I3222" i="4" s="1"/>
  <c r="F2842" i="4"/>
  <c r="I2842" i="4" s="1"/>
  <c r="F637" i="4"/>
  <c r="I637" i="4" s="1"/>
  <c r="F5503" i="4"/>
  <c r="I5503" i="4" s="1"/>
  <c r="F1018" i="4"/>
  <c r="I1018" i="4" s="1"/>
  <c r="F5182" i="4"/>
  <c r="I5182" i="4" s="1"/>
  <c r="F293" i="4"/>
  <c r="I293" i="4" s="1"/>
  <c r="F3066" i="4"/>
  <c r="I3066" i="4" s="1"/>
  <c r="F5284" i="4"/>
  <c r="I5284" i="4" s="1"/>
  <c r="F1914" i="4"/>
  <c r="I1914" i="4" s="1"/>
  <c r="F3390" i="4"/>
  <c r="I3390" i="4" s="1"/>
  <c r="F4511" i="4"/>
  <c r="I4511" i="4" s="1"/>
  <c r="F5963" i="4"/>
  <c r="I5963" i="4" s="1"/>
  <c r="F2611" i="4"/>
  <c r="I2611" i="4" s="1"/>
  <c r="F4491" i="4"/>
  <c r="I4491" i="4" s="1"/>
  <c r="F448" i="4"/>
  <c r="I448" i="4" s="1"/>
  <c r="F2773" i="4"/>
  <c r="I2773" i="4" s="1"/>
  <c r="F5034" i="4"/>
  <c r="I5034" i="4" s="1"/>
  <c r="F2632" i="4"/>
  <c r="I2632" i="4" s="1"/>
  <c r="F5374" i="4"/>
  <c r="I5374" i="4" s="1"/>
  <c r="F3137" i="4"/>
  <c r="I3137" i="4" s="1"/>
  <c r="F5633" i="4"/>
  <c r="I5633" i="4" s="1"/>
  <c r="F3322" i="4"/>
  <c r="I3322" i="4" s="1"/>
  <c r="F520" i="4"/>
  <c r="I520" i="4" s="1"/>
  <c r="F3764" i="4"/>
  <c r="I3764" i="4" s="1"/>
  <c r="F317" i="4"/>
  <c r="I317" i="4" s="1"/>
  <c r="F3315" i="4"/>
  <c r="I3315" i="4" s="1"/>
  <c r="F5204" i="4"/>
  <c r="I5204" i="4" s="1"/>
  <c r="F2272" i="4"/>
  <c r="I2272" i="4" s="1"/>
  <c r="F4787" i="4"/>
  <c r="I4787" i="4" s="1"/>
  <c r="F2146" i="4"/>
  <c r="I2146" i="4" s="1"/>
  <c r="F5123" i="4"/>
  <c r="I5123" i="4" s="1"/>
  <c r="F2145" i="4"/>
  <c r="I2145" i="4" s="1"/>
  <c r="F4973" i="4"/>
  <c r="I4973" i="4" s="1"/>
  <c r="F3203" i="4"/>
  <c r="I3203" i="4" s="1"/>
  <c r="F5500" i="4"/>
  <c r="I5500" i="4" s="1"/>
  <c r="F3046" i="4"/>
  <c r="I3046" i="4" s="1"/>
  <c r="F4954" i="4"/>
  <c r="I4954" i="4" s="1"/>
  <c r="F903" i="4"/>
  <c r="I903" i="4" s="1"/>
  <c r="F718" i="4"/>
  <c r="I718" i="4" s="1"/>
  <c r="F1294" i="4"/>
  <c r="I1294" i="4" s="1"/>
  <c r="F2920" i="4"/>
  <c r="I2920" i="4" s="1"/>
  <c r="F3853" i="4"/>
  <c r="I3853" i="4" s="1"/>
  <c r="F3850" i="4"/>
  <c r="I3850" i="4" s="1"/>
  <c r="F4120" i="4"/>
  <c r="I4120" i="4" s="1"/>
  <c r="F4376" i="4"/>
  <c r="I4376" i="4" s="1"/>
  <c r="F4102" i="4"/>
  <c r="I4102" i="4" s="1"/>
  <c r="F2927" i="4"/>
  <c r="I2927" i="4" s="1"/>
  <c r="F3145" i="4"/>
  <c r="I3145" i="4" s="1"/>
  <c r="F1264" i="4"/>
  <c r="I1264" i="4" s="1"/>
  <c r="F1109" i="4"/>
  <c r="I1109" i="4" s="1"/>
  <c r="F47" i="4"/>
  <c r="I47" i="4" s="1"/>
  <c r="F5627" i="4"/>
  <c r="I5627" i="4" s="1"/>
  <c r="F3701" i="4"/>
  <c r="I3701" i="4" s="1"/>
  <c r="F2693" i="4"/>
  <c r="I2693" i="4" s="1"/>
  <c r="F358" i="4"/>
  <c r="I358" i="4" s="1"/>
  <c r="F2904" i="4"/>
  <c r="I2904" i="4" s="1"/>
  <c r="F1877" i="4"/>
  <c r="I1877" i="4" s="1"/>
  <c r="F353" i="4"/>
  <c r="I353" i="4" s="1"/>
  <c r="F1113" i="4"/>
  <c r="I1113" i="4" s="1"/>
  <c r="F1479" i="4"/>
  <c r="I1479" i="4" s="1"/>
  <c r="F2546" i="4"/>
  <c r="I2546" i="4" s="1"/>
  <c r="F917" i="4"/>
  <c r="I917" i="4" s="1"/>
  <c r="F4189" i="4"/>
  <c r="I4189" i="4" s="1"/>
  <c r="F5082" i="4"/>
  <c r="I5082" i="4" s="1"/>
  <c r="F1216" i="4"/>
  <c r="I1216" i="4" s="1"/>
  <c r="F4993" i="4"/>
  <c r="I4993" i="4" s="1"/>
  <c r="F3185" i="4"/>
  <c r="I3185" i="4" s="1"/>
  <c r="F4711" i="4"/>
  <c r="I4711" i="4" s="1"/>
  <c r="F639" i="4"/>
  <c r="I639" i="4" s="1"/>
  <c r="F3430" i="4"/>
  <c r="I3430" i="4" s="1"/>
  <c r="F3860" i="4"/>
  <c r="I3860" i="4" s="1"/>
  <c r="F2015" i="4"/>
  <c r="I2015" i="4" s="1"/>
  <c r="F2461" i="4"/>
  <c r="I2461" i="4" s="1"/>
  <c r="F549" i="4"/>
  <c r="I549" i="4" s="1"/>
  <c r="F3802" i="4"/>
  <c r="I3802" i="4" s="1"/>
  <c r="F1069" i="4"/>
  <c r="I1069" i="4" s="1"/>
  <c r="F4067" i="4"/>
  <c r="I4067" i="4" s="1"/>
  <c r="F427" i="4"/>
  <c r="I427" i="4" s="1"/>
  <c r="F4436" i="4"/>
  <c r="I4436" i="4" s="1"/>
  <c r="F4267" i="4"/>
  <c r="I4267" i="4" s="1"/>
  <c r="F1648" i="4"/>
  <c r="I1648" i="4" s="1"/>
  <c r="F2708" i="4"/>
  <c r="I2708" i="4" s="1"/>
  <c r="F5258" i="4"/>
  <c r="I5258" i="4" s="1"/>
  <c r="F5107" i="4"/>
  <c r="I5107" i="4" s="1"/>
  <c r="F2548" i="4"/>
  <c r="I2548" i="4" s="1"/>
  <c r="F2980" i="4"/>
  <c r="I2980" i="4" s="1"/>
  <c r="F3543" i="4"/>
  <c r="I3543" i="4" s="1"/>
  <c r="F5516" i="4"/>
  <c r="I5516" i="4" s="1"/>
  <c r="F5133" i="4"/>
  <c r="I5133" i="4" s="1"/>
  <c r="F3574" i="4"/>
  <c r="I3574" i="4" s="1"/>
  <c r="F5181" i="4"/>
  <c r="I5181" i="4" s="1"/>
  <c r="F1490" i="4"/>
  <c r="I1490" i="4" s="1"/>
  <c r="F3863" i="4"/>
  <c r="I3863" i="4" s="1"/>
  <c r="F5412" i="4"/>
  <c r="I5412" i="4" s="1"/>
  <c r="F207" i="4"/>
  <c r="I207" i="4" s="1"/>
  <c r="F3006" i="4"/>
  <c r="I3006" i="4" s="1"/>
  <c r="F4876" i="4"/>
  <c r="I4876" i="4" s="1"/>
  <c r="F474" i="4"/>
  <c r="I474" i="4" s="1"/>
  <c r="F3167" i="4"/>
  <c r="I3167" i="4" s="1"/>
  <c r="F5115" i="4"/>
  <c r="I5115" i="4" s="1"/>
  <c r="F1111" i="4"/>
  <c r="I1111" i="4" s="1"/>
  <c r="F4096" i="4"/>
  <c r="I4096" i="4" s="1"/>
  <c r="F1095" i="4"/>
  <c r="I1095" i="4" s="1"/>
  <c r="F4394" i="4"/>
  <c r="I4394" i="4" s="1"/>
  <c r="F1769" i="4"/>
  <c r="I1769" i="4" s="1"/>
  <c r="F4534" i="4"/>
  <c r="I4534" i="4" s="1"/>
  <c r="F2099" i="4"/>
  <c r="I2099" i="4" s="1"/>
  <c r="F5021" i="4"/>
  <c r="I5021" i="4" s="1"/>
  <c r="F2416" i="4"/>
  <c r="I2416" i="4" s="1"/>
  <c r="F4810" i="4"/>
  <c r="I4810" i="4" s="1"/>
  <c r="F1630" i="4"/>
  <c r="I1630" i="4" s="1"/>
  <c r="F4054" i="4"/>
  <c r="I4054" i="4" s="1"/>
  <c r="F827" i="4"/>
  <c r="I827" i="4" s="1"/>
  <c r="F3810" i="4"/>
  <c r="I3810" i="4" s="1"/>
  <c r="F612" i="4"/>
  <c r="I612" i="4" s="1"/>
  <c r="F3809" i="4"/>
  <c r="I3809" i="4" s="1"/>
  <c r="F53" i="4"/>
  <c r="I53" i="4" s="1"/>
  <c r="F4127" i="4"/>
  <c r="I4127" i="4" s="1"/>
  <c r="F1909" i="4"/>
  <c r="I1909" i="4" s="1"/>
  <c r="F4595" i="4"/>
  <c r="I4595" i="4" s="1"/>
  <c r="F406" i="4"/>
  <c r="I406" i="4" s="1"/>
  <c r="F3178" i="4"/>
  <c r="I3178" i="4" s="1"/>
  <c r="F4268" i="4"/>
  <c r="I4268" i="4" s="1"/>
  <c r="F4817" i="4"/>
  <c r="I4817" i="4" s="1"/>
  <c r="F5386" i="4"/>
  <c r="I5386" i="4" s="1"/>
  <c r="F1191" i="4"/>
  <c r="I1191" i="4" s="1"/>
  <c r="F1816" i="4"/>
  <c r="I1816" i="4" s="1"/>
  <c r="F1271" i="4"/>
  <c r="I1271" i="4" s="1"/>
  <c r="F3071" i="4"/>
  <c r="I3071" i="4" s="1"/>
  <c r="F1397" i="4"/>
  <c r="I1397" i="4" s="1"/>
  <c r="F2209" i="4"/>
  <c r="I2209" i="4" s="1"/>
  <c r="F800" i="4"/>
  <c r="I800" i="4" s="1"/>
  <c r="F5686" i="4"/>
  <c r="I5686" i="4" s="1"/>
  <c r="F4295" i="4"/>
  <c r="I4295" i="4" s="1"/>
  <c r="F3796" i="4"/>
  <c r="I3796" i="4" s="1"/>
  <c r="F2945" i="4"/>
  <c r="I2945" i="4" s="1"/>
  <c r="F2189" i="4"/>
  <c r="I2189" i="4" s="1"/>
  <c r="F2369" i="4"/>
  <c r="I2369" i="4" s="1"/>
  <c r="F4115" i="4"/>
  <c r="I4115" i="4" s="1"/>
  <c r="F4867" i="4"/>
  <c r="I4867" i="4" s="1"/>
  <c r="F4730" i="4"/>
  <c r="I4730" i="4" s="1"/>
  <c r="F4952" i="4"/>
  <c r="I4952" i="4" s="1"/>
  <c r="F1214" i="4"/>
  <c r="I1214" i="4" s="1"/>
  <c r="F2370" i="4"/>
  <c r="I2370" i="4" s="1"/>
  <c r="F602" i="4"/>
  <c r="I602" i="4" s="1"/>
  <c r="F384" i="4"/>
  <c r="I384" i="4" s="1"/>
  <c r="F2296" i="4"/>
  <c r="I2296" i="4" s="1"/>
  <c r="F4687" i="4"/>
  <c r="I4687" i="4" s="1"/>
  <c r="F1044" i="4"/>
  <c r="I1044" i="4" s="1"/>
  <c r="F5323" i="4"/>
  <c r="I5323" i="4" s="1"/>
  <c r="F891" i="4"/>
  <c r="I891" i="4" s="1"/>
  <c r="F3484" i="4"/>
  <c r="I3484" i="4" s="1"/>
  <c r="F4526" i="4"/>
  <c r="I4526" i="4" s="1"/>
  <c r="F5687" i="4"/>
  <c r="I5687" i="4" s="1"/>
  <c r="F5269" i="4"/>
  <c r="I5269" i="4" s="1"/>
  <c r="F567" i="4"/>
  <c r="I567" i="4" s="1"/>
  <c r="F491" i="4"/>
  <c r="I491" i="4" s="1"/>
  <c r="F1052" i="4"/>
  <c r="I1052" i="4" s="1"/>
  <c r="F68" i="4"/>
  <c r="I68" i="4" s="1"/>
  <c r="F308" i="4"/>
  <c r="I308" i="4" s="1"/>
  <c r="F4614" i="4"/>
  <c r="I4614" i="4" s="1"/>
  <c r="F5853" i="4"/>
  <c r="I5853" i="4" s="1"/>
  <c r="F1752" i="4"/>
  <c r="I1752" i="4" s="1"/>
  <c r="F2094" i="4"/>
  <c r="I2094" i="4" s="1"/>
  <c r="F352" i="4"/>
  <c r="I352" i="4" s="1"/>
  <c r="F2859" i="4"/>
  <c r="I2859" i="4" s="1"/>
  <c r="F2922" i="4"/>
  <c r="I2922" i="4" s="1"/>
  <c r="F1988" i="4"/>
  <c r="I1988" i="4" s="1"/>
  <c r="F3276" i="4"/>
  <c r="I3276" i="4" s="1"/>
  <c r="F211" i="4"/>
  <c r="I211" i="4" s="1"/>
  <c r="F618" i="4"/>
  <c r="I618" i="4" s="1"/>
  <c r="F4802" i="4"/>
  <c r="I4802" i="4" s="1"/>
  <c r="F1719" i="4"/>
  <c r="I1719" i="4" s="1"/>
  <c r="F2200" i="4"/>
  <c r="I2200" i="4" s="1"/>
  <c r="F5922" i="4"/>
  <c r="I5922" i="4" s="1"/>
  <c r="F3244" i="4"/>
  <c r="I3244" i="4" s="1"/>
  <c r="F1800" i="4"/>
  <c r="I1800" i="4" s="1"/>
  <c r="F5737" i="4"/>
  <c r="I5737" i="4" s="1"/>
  <c r="F3797" i="4"/>
  <c r="I3797" i="4" s="1"/>
  <c r="F5487" i="4"/>
  <c r="I5487" i="4" s="1"/>
  <c r="F2235" i="4"/>
  <c r="I2235" i="4" s="1"/>
  <c r="F4737" i="4"/>
  <c r="I4737" i="4" s="1"/>
  <c r="F428" i="4"/>
  <c r="I428" i="4" s="1"/>
  <c r="F4017" i="4"/>
  <c r="I4017" i="4" s="1"/>
  <c r="F1255" i="4"/>
  <c r="I1255" i="4" s="1"/>
  <c r="F4539" i="4"/>
  <c r="I4539" i="4" s="1"/>
  <c r="F2108" i="4"/>
  <c r="I2108" i="4" s="1"/>
  <c r="F5092" i="4"/>
  <c r="I5092" i="4" s="1"/>
  <c r="F2938" i="4"/>
  <c r="I2938" i="4" s="1"/>
  <c r="F5626" i="4"/>
  <c r="I5626" i="4" s="1"/>
  <c r="F3505" i="4"/>
  <c r="I3505" i="4" s="1"/>
  <c r="F5944" i="4"/>
  <c r="I5944" i="4" s="1"/>
  <c r="F3502" i="4"/>
  <c r="I3502" i="4" s="1"/>
  <c r="F5540" i="4"/>
  <c r="I5540" i="4" s="1"/>
  <c r="F3001" i="4"/>
  <c r="I3001" i="4" s="1"/>
  <c r="F5602" i="4"/>
  <c r="I5602" i="4" s="1"/>
  <c r="F2890" i="4"/>
  <c r="I2890" i="4" s="1"/>
  <c r="F5794" i="4"/>
  <c r="I5794" i="4" s="1"/>
  <c r="F3288" i="4"/>
  <c r="I3288" i="4" s="1"/>
  <c r="F5502" i="4"/>
  <c r="I5502" i="4" s="1"/>
  <c r="F3943" i="4"/>
  <c r="I3943" i="4" s="1"/>
  <c r="F1731" i="4"/>
  <c r="I1731" i="4" s="1"/>
  <c r="F4654" i="4"/>
  <c r="I4654" i="4" s="1"/>
  <c r="F937" i="4"/>
  <c r="I937" i="4" s="1"/>
  <c r="F4053" i="4"/>
  <c r="I4053" i="4" s="1"/>
  <c r="F5151" i="4"/>
  <c r="I5151" i="4" s="1"/>
  <c r="F5830" i="4"/>
  <c r="I5830" i="4" s="1"/>
  <c r="F283" i="4"/>
  <c r="I283" i="4" s="1"/>
  <c r="F2225" i="4"/>
  <c r="I2225" i="4" s="1"/>
  <c r="F3754" i="4"/>
  <c r="I3754" i="4" s="1"/>
  <c r="F4367" i="4"/>
  <c r="I4367" i="4" s="1"/>
  <c r="F4682" i="4"/>
  <c r="I4682" i="4" s="1"/>
  <c r="F238" i="4"/>
  <c r="I238" i="4" s="1"/>
  <c r="F129" i="4"/>
  <c r="I129" i="4" s="1"/>
  <c r="F116" i="4"/>
  <c r="I116" i="4" s="1"/>
  <c r="F4840" i="4"/>
  <c r="I4840" i="4" s="1"/>
  <c r="F4151" i="4"/>
  <c r="I4151" i="4" s="1"/>
  <c r="F3305" i="4"/>
  <c r="I3305" i="4" s="1"/>
  <c r="F3557" i="4"/>
  <c r="I3557" i="4" s="1"/>
  <c r="F3503" i="4"/>
  <c r="I3503" i="4" s="1"/>
  <c r="F4156" i="4"/>
  <c r="I4156" i="4" s="1"/>
  <c r="F2405" i="4"/>
  <c r="I2405" i="4" s="1"/>
  <c r="F713" i="4"/>
  <c r="I713" i="4" s="1"/>
  <c r="F51" i="4"/>
  <c r="I51" i="4" s="1"/>
  <c r="F5490" i="4"/>
  <c r="I5490" i="4" s="1"/>
  <c r="F3468" i="4"/>
  <c r="I3468" i="4" s="1"/>
  <c r="F4873" i="4"/>
  <c r="I4873" i="4" s="1"/>
  <c r="F4284" i="4"/>
  <c r="I4284" i="4" s="1"/>
  <c r="F269" i="4"/>
  <c r="I269" i="4" s="1"/>
  <c r="F4855" i="4"/>
  <c r="I4855" i="4" s="1"/>
  <c r="F5454" i="4"/>
  <c r="I5454" i="4" s="1"/>
  <c r="F4548" i="4"/>
  <c r="I4548" i="4" s="1"/>
  <c r="F4837" i="4"/>
  <c r="I4837" i="4" s="1"/>
  <c r="F5272" i="4"/>
  <c r="I5272" i="4" s="1"/>
  <c r="F1272" i="4"/>
  <c r="I1272" i="4" s="1"/>
  <c r="F535" i="4"/>
  <c r="I535" i="4" s="1"/>
  <c r="F3894" i="4"/>
  <c r="I3894" i="4" s="1"/>
  <c r="F4942" i="4"/>
  <c r="I4942" i="4" s="1"/>
  <c r="F106" i="4"/>
  <c r="I106" i="4" s="1"/>
  <c r="F5919" i="4"/>
  <c r="I5919" i="4" s="1"/>
  <c r="F5979" i="4"/>
  <c r="I5979" i="4" s="1"/>
  <c r="F1807" i="4"/>
  <c r="I1807" i="4" s="1"/>
  <c r="F2120" i="4"/>
  <c r="I2120" i="4" s="1"/>
  <c r="F1335" i="4"/>
  <c r="I1335" i="4" s="1"/>
  <c r="F3338" i="4"/>
  <c r="I3338" i="4" s="1"/>
  <c r="F2861" i="4"/>
  <c r="I2861" i="4" s="1"/>
  <c r="F1478" i="4"/>
  <c r="I1478" i="4" s="1"/>
  <c r="F484" i="4"/>
  <c r="I484" i="4" s="1"/>
  <c r="F2172" i="4"/>
  <c r="I2172" i="4" s="1"/>
  <c r="F685" i="4"/>
  <c r="I685" i="4" s="1"/>
  <c r="F479" i="4"/>
  <c r="I479" i="4" s="1"/>
  <c r="F1154" i="4"/>
  <c r="I1154" i="4" s="1"/>
  <c r="F5908" i="4"/>
  <c r="I5908" i="4" s="1"/>
  <c r="F5860" i="4"/>
  <c r="I5860" i="4" s="1"/>
  <c r="F3347" i="4"/>
  <c r="I3347" i="4" s="1"/>
  <c r="F20" i="4"/>
  <c r="I20" i="4" s="1"/>
  <c r="F2093" i="4"/>
  <c r="I2093" i="4" s="1"/>
  <c r="F518" i="4"/>
  <c r="I518" i="4" s="1"/>
  <c r="F2018" i="4"/>
  <c r="I2018" i="4" s="1"/>
  <c r="F3316" i="4"/>
  <c r="I3316" i="4" s="1"/>
  <c r="F1489" i="4"/>
  <c r="I1489" i="4" s="1"/>
  <c r="F3173" i="4"/>
  <c r="I3173" i="4" s="1"/>
  <c r="F5140" i="4"/>
  <c r="I5140" i="4" s="1"/>
  <c r="F3161" i="4"/>
  <c r="I3161" i="4" s="1"/>
  <c r="F2032" i="4"/>
  <c r="I2032" i="4" s="1"/>
  <c r="F2711" i="4"/>
  <c r="I2711" i="4" s="1"/>
  <c r="F501" i="4"/>
  <c r="I501" i="4" s="1"/>
  <c r="F166" i="4"/>
  <c r="I166" i="4" s="1"/>
  <c r="F33" i="4"/>
  <c r="I33" i="4" s="1"/>
  <c r="F5226" i="4"/>
  <c r="I5226" i="4" s="1"/>
  <c r="F714" i="4"/>
  <c r="I714" i="4" s="1"/>
  <c r="F643" i="4"/>
  <c r="I643" i="4" s="1"/>
  <c r="F2367" i="4"/>
  <c r="I2367" i="4" s="1"/>
  <c r="F696" i="4"/>
  <c r="I696" i="4" s="1"/>
  <c r="F589" i="4"/>
  <c r="I589" i="4" s="1"/>
  <c r="F1035" i="4"/>
  <c r="I1035" i="4" s="1"/>
  <c r="F678" i="4"/>
  <c r="I678" i="4" s="1"/>
  <c r="F2587" i="4"/>
  <c r="I2587" i="4" s="1"/>
  <c r="F909" i="4"/>
  <c r="I909" i="4" s="1"/>
  <c r="F653" i="4"/>
  <c r="I653" i="4" s="1"/>
  <c r="F1739" i="4"/>
  <c r="I1739" i="4" s="1"/>
  <c r="F5673" i="4"/>
  <c r="I5673" i="4" s="1"/>
  <c r="F4234" i="4"/>
  <c r="I4234" i="4" s="1"/>
  <c r="F3985" i="4"/>
  <c r="I3985" i="4" s="1"/>
  <c r="F3164" i="4"/>
  <c r="I3164" i="4" s="1"/>
  <c r="F1353" i="4"/>
  <c r="I1353" i="4" s="1"/>
  <c r="F5750" i="4"/>
  <c r="I5750" i="4" s="1"/>
  <c r="F4211" i="4"/>
  <c r="I4211" i="4" s="1"/>
  <c r="F1496" i="4"/>
  <c r="I1496" i="4" s="1"/>
  <c r="F2574" i="4"/>
  <c r="I2574" i="4" s="1"/>
  <c r="F3018" i="4"/>
  <c r="I3018" i="4" s="1"/>
  <c r="F3181" i="4"/>
  <c r="I3181" i="4" s="1"/>
  <c r="F1755" i="4"/>
  <c r="I1755" i="4" s="1"/>
  <c r="F41" i="4"/>
  <c r="I41" i="4" s="1"/>
  <c r="F717" i="4"/>
  <c r="I717" i="4" s="1"/>
  <c r="F1167" i="4"/>
  <c r="I1167" i="4" s="1"/>
  <c r="F6002" i="4"/>
  <c r="I6002" i="4" s="1"/>
  <c r="F5917" i="4"/>
  <c r="I5917" i="4" s="1"/>
  <c r="F5886" i="4"/>
  <c r="I5886" i="4" s="1"/>
  <c r="F1569" i="4"/>
  <c r="I1569" i="4" s="1"/>
  <c r="F860" i="4"/>
  <c r="I860" i="4" s="1"/>
  <c r="F5983" i="4"/>
  <c r="I5983" i="4" s="1"/>
  <c r="F2976" i="4"/>
  <c r="I2976" i="4" s="1"/>
  <c r="F4365" i="4"/>
  <c r="I4365" i="4" s="1"/>
  <c r="F5525" i="4"/>
  <c r="I5525" i="4" s="1"/>
  <c r="F5873" i="4"/>
  <c r="I5873" i="4" s="1"/>
  <c r="F2045" i="4"/>
  <c r="I2045" i="4" s="1"/>
  <c r="F650" i="4"/>
  <c r="I650" i="4" s="1"/>
  <c r="F121" i="4"/>
  <c r="I121" i="4" s="1"/>
  <c r="F3748" i="4"/>
  <c r="I3748" i="4" s="1"/>
  <c r="F497" i="4"/>
  <c r="I497" i="4" s="1"/>
  <c r="F3893" i="4"/>
  <c r="I3893" i="4" s="1"/>
  <c r="F1163" i="4"/>
  <c r="I1163" i="4" s="1"/>
  <c r="F4287" i="4"/>
  <c r="I4287" i="4" s="1"/>
  <c r="F2047" i="4"/>
  <c r="I2047" i="4" s="1"/>
  <c r="F5404" i="4"/>
  <c r="I5404" i="4" s="1"/>
  <c r="F2989" i="4"/>
  <c r="I2989" i="4" s="1"/>
  <c r="F5554" i="4"/>
  <c r="I5554" i="4" s="1"/>
  <c r="F4427" i="4"/>
  <c r="I4427" i="4" s="1"/>
  <c r="F2572" i="4"/>
  <c r="I2572" i="4" s="1"/>
  <c r="F5402" i="4"/>
  <c r="I5402" i="4" s="1"/>
  <c r="F3418" i="4"/>
  <c r="I3418" i="4" s="1"/>
  <c r="F1047" i="4"/>
  <c r="I1047" i="4" s="1"/>
  <c r="F3868" i="4"/>
  <c r="I3868" i="4" s="1"/>
  <c r="F5614" i="4"/>
  <c r="I5614" i="4" s="1"/>
  <c r="F993" i="4"/>
  <c r="I993" i="4" s="1"/>
  <c r="F2683" i="4"/>
  <c r="I2683" i="4" s="1"/>
  <c r="F4971" i="4"/>
  <c r="I4971" i="4" s="1"/>
  <c r="F1750" i="4"/>
  <c r="I1750" i="4" s="1"/>
  <c r="F3547" i="4"/>
  <c r="I3547" i="4" s="1"/>
  <c r="F5006" i="4"/>
  <c r="I5006" i="4" s="1"/>
  <c r="F355" i="4"/>
  <c r="I355" i="4" s="1"/>
  <c r="F2605" i="4"/>
  <c r="I2605" i="4" s="1"/>
  <c r="F2215" i="4"/>
  <c r="I2215" i="4" s="1"/>
  <c r="F3944" i="4"/>
  <c r="I3944" i="4" s="1"/>
  <c r="F4214" i="4"/>
  <c r="I4214" i="4" s="1"/>
  <c r="F5987" i="4"/>
  <c r="I5987" i="4" s="1"/>
  <c r="F5861" i="4"/>
  <c r="I5861" i="4" s="1"/>
  <c r="F112" i="4"/>
  <c r="I112" i="4" s="1"/>
  <c r="F1420" i="4"/>
  <c r="I1420" i="4" s="1"/>
  <c r="F1793" i="4"/>
  <c r="I1793" i="4" s="1"/>
  <c r="F2819" i="4"/>
  <c r="I2819" i="4" s="1"/>
  <c r="F4277" i="4"/>
  <c r="I4277" i="4" s="1"/>
  <c r="F4606" i="4"/>
  <c r="I4606" i="4" s="1"/>
  <c r="F880" i="4"/>
  <c r="I880" i="4" s="1"/>
  <c r="F4480" i="4"/>
  <c r="I4480" i="4" s="1"/>
  <c r="F976" i="4"/>
  <c r="I976" i="4" s="1"/>
  <c r="F3204" i="4"/>
  <c r="I3204" i="4" s="1"/>
  <c r="F287" i="4"/>
  <c r="I287" i="4" s="1"/>
  <c r="F681" i="4"/>
  <c r="I681" i="4" s="1"/>
  <c r="F4994" i="4"/>
  <c r="I4994" i="4" s="1"/>
  <c r="F1874" i="4"/>
  <c r="I1874" i="4" s="1"/>
  <c r="F2759" i="4"/>
  <c r="I2759" i="4" s="1"/>
  <c r="F2623" i="4"/>
  <c r="I2623" i="4" s="1"/>
  <c r="F5964" i="4"/>
  <c r="I5964" i="4" s="1"/>
  <c r="F338" i="4"/>
  <c r="I338" i="4" s="1"/>
  <c r="F3603" i="4"/>
  <c r="I3603" i="4" s="1"/>
  <c r="F263" i="4"/>
  <c r="I263" i="4" s="1"/>
  <c r="F2418" i="4"/>
  <c r="I2418" i="4" s="1"/>
  <c r="F2723" i="4"/>
  <c r="I2723" i="4" s="1"/>
  <c r="F2551" i="4"/>
  <c r="I2551" i="4" s="1"/>
  <c r="F5110" i="4"/>
  <c r="I5110" i="4" s="1"/>
  <c r="F2051" i="4"/>
  <c r="I2051" i="4" s="1"/>
  <c r="F586" i="4"/>
  <c r="I586" i="4" s="1"/>
  <c r="F4957" i="4"/>
  <c r="I4957" i="4" s="1"/>
  <c r="F5990" i="4"/>
  <c r="I5990" i="4" s="1"/>
  <c r="F1180" i="4"/>
  <c r="I1180" i="4" s="1"/>
  <c r="F1330" i="4"/>
  <c r="I1330" i="4" s="1"/>
  <c r="F4992" i="4"/>
  <c r="I4992" i="4" s="1"/>
  <c r="F2280" i="4"/>
  <c r="I2280" i="4" s="1"/>
  <c r="F5251" i="4"/>
  <c r="I5251" i="4" s="1"/>
  <c r="F2395" i="4"/>
  <c r="I2395" i="4" s="1"/>
  <c r="F2088" i="4"/>
  <c r="I2088" i="4" s="1"/>
  <c r="F1101" i="4"/>
  <c r="I1101" i="4" s="1"/>
  <c r="F980" i="4"/>
  <c r="I980" i="4" s="1"/>
  <c r="F4047" i="4"/>
  <c r="I4047" i="4" s="1"/>
  <c r="F1108" i="4"/>
  <c r="I1108" i="4" s="1"/>
  <c r="F3431" i="4"/>
  <c r="I3431" i="4" s="1"/>
  <c r="F2713" i="4"/>
  <c r="I2713" i="4" s="1"/>
  <c r="F1561" i="4"/>
  <c r="I1561" i="4" s="1"/>
  <c r="F2506" i="4"/>
  <c r="I2506" i="4" s="1"/>
  <c r="F776" i="4"/>
  <c r="I776" i="4" s="1"/>
  <c r="F5104" i="4"/>
  <c r="I5104" i="4" s="1"/>
  <c r="F4312" i="4"/>
  <c r="I4312" i="4" s="1"/>
  <c r="F5097" i="4"/>
  <c r="I5097" i="4" s="1"/>
  <c r="F5994" i="4"/>
  <c r="I5994" i="4" s="1"/>
  <c r="F306" i="4"/>
  <c r="I306" i="4" s="1"/>
  <c r="F3932" i="4"/>
  <c r="I3932" i="4" s="1"/>
  <c r="F3540" i="4"/>
  <c r="I3540" i="4" s="1"/>
  <c r="F3553" i="4"/>
  <c r="I3553" i="4" s="1"/>
  <c r="F915" i="4"/>
  <c r="I915" i="4" s="1"/>
  <c r="F1045" i="4"/>
  <c r="I1045" i="4" s="1"/>
  <c r="F5401" i="4"/>
  <c r="I5401" i="4" s="1"/>
  <c r="F5086" i="4"/>
  <c r="I5086" i="4" s="1"/>
  <c r="F2399" i="4"/>
  <c r="I2399" i="4" s="1"/>
  <c r="F4996" i="4"/>
  <c r="I4996" i="4" s="1"/>
  <c r="F2900" i="4"/>
  <c r="I2900" i="4" s="1"/>
  <c r="F5727" i="4"/>
  <c r="I5727" i="4" s="1"/>
  <c r="F3376" i="4"/>
  <c r="I3376" i="4" s="1"/>
  <c r="F810" i="4"/>
  <c r="I810" i="4" s="1"/>
  <c r="F4499" i="4"/>
  <c r="I4499" i="4" s="1"/>
  <c r="F1703" i="4"/>
  <c r="I1703" i="4" s="1"/>
  <c r="F5132" i="4"/>
  <c r="I5132" i="4" s="1"/>
  <c r="F3562" i="4"/>
  <c r="I3562" i="4" s="1"/>
  <c r="F820" i="4"/>
  <c r="I820" i="4" s="1"/>
  <c r="F4703" i="4"/>
  <c r="I4703" i="4" s="1"/>
  <c r="F2158" i="4"/>
  <c r="I2158" i="4" s="1"/>
  <c r="F5168" i="4"/>
  <c r="I5168" i="4" s="1"/>
  <c r="F2207" i="4"/>
  <c r="I2207" i="4" s="1"/>
  <c r="F4025" i="4"/>
  <c r="I4025" i="4" s="1"/>
  <c r="F5357" i="4"/>
  <c r="I5357" i="4" s="1"/>
  <c r="F400" i="4"/>
  <c r="I400" i="4" s="1"/>
  <c r="F3601" i="4"/>
  <c r="I3601" i="4" s="1"/>
  <c r="F4970" i="4"/>
  <c r="I4970" i="4" s="1"/>
  <c r="F1747" i="4"/>
  <c r="I1747" i="4" s="1"/>
  <c r="F2791" i="4"/>
  <c r="I2791" i="4" s="1"/>
  <c r="F3881" i="4"/>
  <c r="I3881" i="4" s="1"/>
  <c r="F332" i="4"/>
  <c r="I332" i="4" s="1"/>
  <c r="F742" i="4"/>
  <c r="I742" i="4" s="1"/>
  <c r="F2320" i="4"/>
  <c r="I2320" i="4" s="1"/>
  <c r="F1978" i="4"/>
  <c r="I1978" i="4" s="1"/>
  <c r="F3187" i="4"/>
  <c r="I3187" i="4" s="1"/>
  <c r="F2932" i="4"/>
  <c r="I2932" i="4" s="1"/>
  <c r="F3521" i="4"/>
  <c r="I3521" i="4" s="1"/>
  <c r="F4043" i="4"/>
  <c r="I4043" i="4" s="1"/>
  <c r="F5465" i="4"/>
  <c r="I5465" i="4" s="1"/>
  <c r="F646" i="4"/>
  <c r="I646" i="4" s="1"/>
  <c r="F785" i="4"/>
  <c r="I785" i="4" s="1"/>
  <c r="F1181" i="4"/>
  <c r="I1181" i="4" s="1"/>
  <c r="F879" i="4"/>
  <c r="I879" i="4" s="1"/>
  <c r="F1168" i="4"/>
  <c r="I1168" i="4" s="1"/>
  <c r="F3445" i="4"/>
  <c r="I3445" i="4" s="1"/>
  <c r="F4821" i="4"/>
  <c r="I4821" i="4" s="1"/>
  <c r="F2777" i="4"/>
  <c r="I2777" i="4" s="1"/>
  <c r="F1471" i="4"/>
  <c r="I1471" i="4" s="1"/>
  <c r="F5472" i="4"/>
  <c r="I5472" i="4" s="1"/>
  <c r="F2497" i="4"/>
  <c r="I2497" i="4" s="1"/>
  <c r="F3621" i="4"/>
  <c r="I3621" i="4" s="1"/>
  <c r="F281" i="4"/>
  <c r="I281" i="4" s="1"/>
  <c r="F1536" i="4"/>
  <c r="I1536" i="4" s="1"/>
  <c r="F1398" i="4"/>
  <c r="I1398" i="4" s="1"/>
  <c r="F524" i="4"/>
  <c r="I524" i="4" s="1"/>
  <c r="F3312" i="4"/>
  <c r="I3312" i="4" s="1"/>
  <c r="F320" i="4"/>
  <c r="I320" i="4" s="1"/>
  <c r="F3423" i="4"/>
  <c r="I3423" i="4" s="1"/>
  <c r="F4633" i="4"/>
  <c r="I4633" i="4" s="1"/>
  <c r="F348" i="4"/>
  <c r="I348" i="4" s="1"/>
  <c r="F2705" i="4"/>
  <c r="I2705" i="4" s="1"/>
  <c r="F517" i="4"/>
  <c r="I517" i="4" s="1"/>
  <c r="F4743" i="4"/>
  <c r="I4743" i="4" s="1"/>
  <c r="F845" i="4"/>
  <c r="I845" i="4" s="1"/>
  <c r="F2594" i="4"/>
  <c r="I2594" i="4" s="1"/>
  <c r="F2329" i="4"/>
  <c r="I2329" i="4" s="1"/>
  <c r="F4460" i="4"/>
  <c r="I4460" i="4" s="1"/>
  <c r="F2794" i="4"/>
  <c r="I2794" i="4" s="1"/>
  <c r="F3629" i="4"/>
  <c r="I3629" i="4" s="1"/>
  <c r="F3696" i="4"/>
  <c r="I3696" i="4" s="1"/>
  <c r="F264" i="4"/>
  <c r="I264" i="4" s="1"/>
  <c r="F4585" i="4"/>
  <c r="I4585" i="4" s="1"/>
  <c r="F2538" i="4"/>
  <c r="I2538" i="4" s="1"/>
  <c r="F1979" i="4"/>
  <c r="I1979" i="4" s="1"/>
  <c r="F3746" i="4"/>
  <c r="I3746" i="4" s="1"/>
  <c r="F4088" i="4"/>
  <c r="I4088" i="4" s="1"/>
  <c r="F2950" i="4"/>
  <c r="I2950" i="4" s="1"/>
  <c r="F3517" i="4"/>
  <c r="I3517" i="4" s="1"/>
  <c r="F2997" i="4"/>
  <c r="I2997" i="4" s="1"/>
  <c r="F3668" i="4"/>
  <c r="I3668" i="4" s="1"/>
  <c r="F2283" i="4"/>
  <c r="I2283" i="4" s="1"/>
  <c r="F1358" i="4"/>
  <c r="I1358" i="4" s="1"/>
  <c r="F5343" i="4"/>
  <c r="I5343" i="4" s="1"/>
  <c r="F443" i="4"/>
  <c r="I443" i="4" s="1"/>
  <c r="F4347" i="4"/>
  <c r="I4347" i="4" s="1"/>
  <c r="F774" i="4"/>
  <c r="I774" i="4" s="1"/>
  <c r="F1924" i="4"/>
  <c r="I1924" i="4" s="1"/>
  <c r="F4411" i="4"/>
  <c r="I4411" i="4" s="1"/>
  <c r="F4351" i="4"/>
  <c r="I4351" i="4" s="1"/>
  <c r="F541" i="4"/>
  <c r="I541" i="4" s="1"/>
  <c r="F341" i="4"/>
  <c r="I341" i="4" s="1"/>
  <c r="F134" i="4"/>
  <c r="I134" i="4" s="1"/>
  <c r="F4192" i="4"/>
  <c r="I4192" i="4" s="1"/>
  <c r="F687" i="4"/>
  <c r="I687" i="4" s="1"/>
  <c r="F4467" i="4"/>
  <c r="I4467" i="4" s="1"/>
  <c r="F1039" i="4"/>
  <c r="I1039" i="4" s="1"/>
  <c r="F2350" i="4"/>
  <c r="I2350" i="4" s="1"/>
  <c r="F3817" i="4"/>
  <c r="I3817" i="4" s="1"/>
  <c r="F5584" i="4"/>
  <c r="I5584" i="4" s="1"/>
  <c r="F2153" i="4"/>
  <c r="I2153" i="4" s="1"/>
  <c r="F4636" i="4"/>
  <c r="I4636" i="4" s="1"/>
  <c r="F676" i="4"/>
  <c r="I676" i="4" s="1"/>
  <c r="F973" i="4"/>
  <c r="I973" i="4" s="1"/>
  <c r="F3494" i="4"/>
  <c r="I3494" i="4" s="1"/>
  <c r="F4264" i="4"/>
  <c r="I4264" i="4" s="1"/>
  <c r="F5650" i="4"/>
  <c r="I5650" i="4" s="1"/>
  <c r="F818" i="4"/>
  <c r="I818" i="4" s="1"/>
  <c r="F1030" i="4"/>
  <c r="I1030" i="4" s="1"/>
  <c r="F2407" i="4"/>
  <c r="I2407" i="4" s="1"/>
  <c r="F1690" i="4"/>
  <c r="I1690" i="4" s="1"/>
  <c r="F2035" i="4"/>
  <c r="I2035" i="4" s="1"/>
  <c r="F3449" i="4"/>
  <c r="I3449" i="4" s="1"/>
  <c r="F4475" i="4"/>
  <c r="I4475" i="4" s="1"/>
  <c r="F5290" i="4"/>
  <c r="I5290" i="4" s="1"/>
  <c r="F5159" i="4"/>
  <c r="I5159" i="4" s="1"/>
  <c r="F2315" i="4"/>
  <c r="I2315" i="4" s="1"/>
  <c r="F699" i="4"/>
  <c r="I699" i="4" s="1"/>
  <c r="F393" i="4"/>
  <c r="I393" i="4" s="1"/>
  <c r="F1322" i="4"/>
  <c r="I1322" i="4" s="1"/>
  <c r="F3596" i="4"/>
  <c r="I3596" i="4" s="1"/>
  <c r="F4522" i="4"/>
  <c r="I4522" i="4" s="1"/>
  <c r="F1492" i="4"/>
  <c r="I1492" i="4" s="1"/>
  <c r="F5190" i="4"/>
  <c r="I5190" i="4" s="1"/>
  <c r="F3450" i="4"/>
  <c r="I3450" i="4" s="1"/>
  <c r="F1946" i="4"/>
  <c r="I1946" i="4" s="1"/>
  <c r="F5822" i="4"/>
  <c r="I5822" i="4" s="1"/>
  <c r="F3435" i="4"/>
  <c r="I3435" i="4" s="1"/>
  <c r="F4978" i="4"/>
  <c r="I4978" i="4" s="1"/>
  <c r="F584" i="4"/>
  <c r="I584" i="4" s="1"/>
  <c r="F4797" i="4"/>
  <c r="I4797" i="4" s="1"/>
  <c r="F5934" i="4"/>
  <c r="I5934" i="4" s="1"/>
  <c r="F1028" i="4"/>
  <c r="I1028" i="4" s="1"/>
  <c r="F5959" i="4"/>
  <c r="I5959" i="4" s="1"/>
  <c r="F2228" i="4"/>
  <c r="I2228" i="4" s="1"/>
  <c r="F5997" i="4"/>
  <c r="I5997" i="4" s="1"/>
  <c r="F1696" i="4"/>
  <c r="I1696" i="4" s="1"/>
  <c r="F2346" i="4"/>
  <c r="I2346" i="4" s="1"/>
  <c r="F4739" i="4"/>
  <c r="I4739" i="4" s="1"/>
  <c r="F3289" i="4"/>
  <c r="I3289" i="4" s="1"/>
  <c r="F2628" i="4"/>
  <c r="I2628" i="4" s="1"/>
  <c r="F3131" i="4"/>
  <c r="I3131" i="4" s="1"/>
  <c r="F435" i="4"/>
  <c r="I435" i="4" s="1"/>
  <c r="F1375" i="4"/>
  <c r="I1375" i="4" s="1"/>
  <c r="F1779" i="4"/>
  <c r="I1779" i="4" s="1"/>
  <c r="F2170" i="4"/>
  <c r="I2170" i="4" s="1"/>
  <c r="F1240" i="4"/>
  <c r="I1240" i="4" s="1"/>
  <c r="F531" i="4"/>
  <c r="I531" i="4" s="1"/>
  <c r="F1146" i="4"/>
  <c r="I1146" i="4" s="1"/>
  <c r="F1057" i="4"/>
  <c r="I1057" i="4" s="1"/>
  <c r="F849" i="4"/>
  <c r="I849" i="4" s="1"/>
  <c r="F3313" i="4"/>
  <c r="I3313" i="4" s="1"/>
  <c r="F3956" i="4"/>
  <c r="I3956" i="4" s="1"/>
  <c r="F5039" i="4"/>
  <c r="I5039" i="4" s="1"/>
  <c r="F2001" i="4"/>
  <c r="I2001" i="4" s="1"/>
  <c r="F2891" i="4"/>
  <c r="I2891" i="4" s="1"/>
  <c r="F1548" i="4"/>
  <c r="I1548" i="4" s="1"/>
  <c r="F3790" i="4"/>
  <c r="I3790" i="4" s="1"/>
  <c r="F1895" i="4"/>
  <c r="I1895" i="4" s="1"/>
  <c r="F3092" i="4"/>
  <c r="I3092" i="4" s="1"/>
  <c r="F1975" i="4"/>
  <c r="I1975" i="4" s="1"/>
  <c r="F2946" i="4"/>
  <c r="I2946" i="4" s="1"/>
  <c r="F1349" i="4"/>
  <c r="I1349" i="4" s="1"/>
  <c r="F1984" i="4"/>
  <c r="I1984" i="4" s="1"/>
  <c r="F1728" i="4"/>
  <c r="I1728" i="4" s="1"/>
  <c r="F697" i="4"/>
  <c r="I697" i="4" s="1"/>
  <c r="F3849" i="4"/>
  <c r="I3849" i="4" s="1"/>
  <c r="F4640" i="4"/>
  <c r="I4640" i="4" s="1"/>
  <c r="F4960" i="4"/>
  <c r="I4960" i="4" s="1"/>
  <c r="F3469" i="4"/>
  <c r="I3469" i="4" s="1"/>
  <c r="F2402" i="4"/>
  <c r="I2402" i="4" s="1"/>
  <c r="F3057" i="4"/>
  <c r="I3057" i="4" s="1"/>
  <c r="F527" i="4"/>
  <c r="I527" i="4" s="1"/>
  <c r="F4153" i="4"/>
  <c r="I4153" i="4" s="1"/>
  <c r="F1880" i="4"/>
  <c r="I1880" i="4" s="1"/>
  <c r="F1851" i="4"/>
  <c r="I1851" i="4" s="1"/>
  <c r="F2687" i="4"/>
  <c r="I2687" i="4" s="1"/>
  <c r="F4621" i="4"/>
  <c r="I4621" i="4" s="1"/>
  <c r="F5581" i="4"/>
  <c r="I5581" i="4" s="1"/>
  <c r="F4227" i="4"/>
  <c r="I4227" i="4" s="1"/>
  <c r="F3785" i="4"/>
  <c r="I3785" i="4" s="1"/>
  <c r="F326" i="4"/>
  <c r="I326" i="4" s="1"/>
  <c r="F5563" i="4"/>
  <c r="I5563" i="4" s="1"/>
  <c r="F4173" i="4"/>
  <c r="I4173" i="4" s="1"/>
  <c r="F4649" i="4"/>
  <c r="I4649" i="4" s="1"/>
  <c r="F956" i="4"/>
  <c r="I956" i="4" s="1"/>
  <c r="F3644" i="4"/>
  <c r="I3644" i="4" s="1"/>
  <c r="F5811" i="4"/>
  <c r="I5811" i="4" s="1"/>
  <c r="F3389" i="4"/>
  <c r="I3389" i="4" s="1"/>
  <c r="F4567" i="4"/>
  <c r="I4567" i="4" s="1"/>
  <c r="F2066" i="4"/>
  <c r="I2066" i="4" s="1"/>
  <c r="F2483" i="4"/>
  <c r="I2483" i="4" s="1"/>
  <c r="F4613" i="4"/>
  <c r="I4613" i="4" s="1"/>
  <c r="F1666" i="4"/>
  <c r="I1666" i="4" s="1"/>
  <c r="F2514" i="4"/>
  <c r="I2514" i="4" s="1"/>
  <c r="F4091" i="4"/>
  <c r="I4091" i="4" s="1"/>
  <c r="F1686" i="4"/>
  <c r="I1686" i="4" s="1"/>
  <c r="F3278" i="4"/>
  <c r="I3278" i="4" s="1"/>
  <c r="F4562" i="4"/>
  <c r="I4562" i="4" s="1"/>
  <c r="F1574" i="4"/>
  <c r="I1574" i="4" s="1"/>
  <c r="F2000" i="4"/>
  <c r="I2000" i="4" s="1"/>
  <c r="F1249" i="4"/>
  <c r="I1249" i="4" s="1"/>
  <c r="F2357" i="4"/>
  <c r="I2357" i="4" s="1"/>
  <c r="F986" i="4"/>
  <c r="I986" i="4" s="1"/>
  <c r="F6001" i="4"/>
  <c r="I6001" i="4" s="1"/>
  <c r="F2973" i="4"/>
  <c r="I2973" i="4" s="1"/>
  <c r="F2940" i="4"/>
  <c r="I2940" i="4" s="1"/>
  <c r="F5474" i="4"/>
  <c r="I5474" i="4" s="1"/>
  <c r="F3965" i="4"/>
  <c r="I3965" i="4" s="1"/>
  <c r="F4864" i="4"/>
  <c r="I4864" i="4" s="1"/>
  <c r="F2962" i="4"/>
  <c r="I2962" i="4" s="1"/>
  <c r="F515" i="4"/>
  <c r="I515" i="4" s="1"/>
  <c r="F3800" i="4"/>
  <c r="I3800" i="4" s="1"/>
  <c r="F371" i="4"/>
  <c r="I371" i="4" s="1"/>
  <c r="F1849" i="4"/>
  <c r="I1849" i="4" s="1"/>
  <c r="F4430" i="4"/>
  <c r="I4430" i="4" s="1"/>
  <c r="F73" i="4"/>
  <c r="I73" i="4" s="1"/>
  <c r="F3548" i="4"/>
  <c r="I3548" i="4" s="1"/>
  <c r="F5506" i="4"/>
  <c r="I5506" i="4" s="1"/>
  <c r="F2857" i="4"/>
  <c r="I2857" i="4" s="1"/>
  <c r="F4133" i="4"/>
  <c r="I4133" i="4" s="1"/>
  <c r="F245" i="4"/>
  <c r="I245" i="4" s="1"/>
  <c r="F3217" i="4"/>
  <c r="I3217" i="4" s="1"/>
  <c r="F3256" i="4"/>
  <c r="I3256" i="4" s="1"/>
  <c r="F5753" i="4"/>
  <c r="I5753" i="4" s="1"/>
  <c r="F1705" i="4"/>
  <c r="I1705" i="4" s="1"/>
  <c r="F1928" i="4"/>
  <c r="I1928" i="4" s="1"/>
  <c r="F3400" i="4"/>
  <c r="I3400" i="4" s="1"/>
  <c r="F4246" i="4"/>
  <c r="I4246" i="4" s="1"/>
  <c r="F5411" i="4"/>
  <c r="I5411" i="4" s="1"/>
  <c r="F1300" i="4"/>
  <c r="I1300" i="4" s="1"/>
  <c r="F2626" i="4"/>
  <c r="I2626" i="4" s="1"/>
  <c r="F4187" i="4"/>
  <c r="I4187" i="4" s="1"/>
  <c r="F5362" i="4"/>
  <c r="I5362" i="4" s="1"/>
  <c r="F364" i="4"/>
  <c r="I364" i="4" s="1"/>
  <c r="F609" i="4"/>
  <c r="I609" i="4" s="1"/>
  <c r="F1595" i="4"/>
  <c r="I1595" i="4" s="1"/>
  <c r="F2459" i="4"/>
  <c r="I2459" i="4" s="1"/>
  <c r="F105" i="4"/>
  <c r="I105" i="4" s="1"/>
  <c r="F4887" i="4"/>
  <c r="I4887" i="4" s="1"/>
  <c r="F4913" i="4"/>
  <c r="I4913" i="4" s="1"/>
  <c r="F5043" i="4"/>
  <c r="I5043" i="4" s="1"/>
  <c r="F163" i="4"/>
  <c r="I163" i="4" s="1"/>
  <c r="F5758" i="4"/>
  <c r="I5758" i="4" s="1"/>
  <c r="F1170" i="4"/>
  <c r="I1170" i="4" s="1"/>
  <c r="F3028" i="4"/>
  <c r="I3028" i="4" s="1"/>
  <c r="F1981" i="4"/>
  <c r="I1981" i="4" s="1"/>
  <c r="F3150" i="4"/>
  <c r="I3150" i="4" s="1"/>
  <c r="F2137" i="4"/>
  <c r="I2137" i="4" s="1"/>
  <c r="F4306" i="4"/>
  <c r="I4306" i="4" s="1"/>
  <c r="F1927" i="4"/>
  <c r="I1927" i="4" s="1"/>
  <c r="F3996" i="4"/>
  <c r="I3996" i="4" s="1"/>
  <c r="F1381" i="4"/>
  <c r="I1381" i="4" s="1"/>
  <c r="F5" i="4"/>
  <c r="I5" i="4" s="1"/>
  <c r="F422" i="4"/>
  <c r="I422" i="4" s="1"/>
  <c r="F2736" i="4"/>
  <c r="I2736" i="4" s="1"/>
  <c r="F302" i="4"/>
  <c r="I302" i="4" s="1"/>
  <c r="F5674" i="4"/>
  <c r="I5674" i="4" s="1"/>
  <c r="F368" i="4"/>
  <c r="I368" i="4" s="1"/>
  <c r="F5400" i="4"/>
  <c r="I5400" i="4" s="1"/>
  <c r="F1148" i="4"/>
  <c r="I1148" i="4" s="1"/>
  <c r="F2206" i="4"/>
  <c r="I2206" i="4" s="1"/>
  <c r="F1129" i="4"/>
  <c r="I1129" i="4" s="1"/>
  <c r="F3727" i="4"/>
  <c r="I3727" i="4" s="1"/>
  <c r="F3146" i="4"/>
  <c r="I3146" i="4" s="1"/>
  <c r="F2188" i="4"/>
  <c r="I2188" i="4" s="1"/>
  <c r="F1093" i="4"/>
  <c r="I1093" i="4" s="1"/>
  <c r="F3426" i="4"/>
  <c r="I3426" i="4" s="1"/>
  <c r="F4442" i="4"/>
  <c r="I4442" i="4" s="1"/>
  <c r="F473" i="4"/>
  <c r="I473" i="4" s="1"/>
  <c r="F4099" i="4"/>
  <c r="I4099" i="4" s="1"/>
  <c r="F3974" i="4"/>
  <c r="I3974" i="4" s="1"/>
  <c r="F4316" i="4"/>
  <c r="I4316" i="4" s="1"/>
  <c r="F2152" i="4"/>
  <c r="I2152" i="4" s="1"/>
  <c r="F224" i="4"/>
  <c r="I224" i="4" s="1"/>
  <c r="F768" i="4"/>
  <c r="I768" i="4" s="1"/>
  <c r="F5426" i="4"/>
  <c r="I5426" i="4" s="1"/>
  <c r="F967" i="4"/>
  <c r="I967" i="4" s="1"/>
  <c r="F1100" i="4"/>
  <c r="I1100" i="4" s="1"/>
  <c r="F10" i="4"/>
  <c r="F758" i="4"/>
  <c r="I758" i="4" s="1"/>
  <c r="F2081" i="4"/>
  <c r="I2081" i="4" s="1"/>
  <c r="F4608" i="4"/>
  <c r="I4608" i="4" s="1"/>
  <c r="F4464" i="4"/>
  <c r="I4464" i="4" s="1"/>
  <c r="F297" i="4"/>
  <c r="I297" i="4" s="1"/>
  <c r="F5288" i="4"/>
  <c r="I5288" i="4" s="1"/>
  <c r="F3995" i="4"/>
  <c r="I3995" i="4" s="1"/>
  <c r="F3819" i="4"/>
  <c r="I3819" i="4" s="1"/>
  <c r="F4130" i="4"/>
  <c r="I4130" i="4" s="1"/>
  <c r="F821" i="4"/>
  <c r="I821" i="4" s="1"/>
  <c r="F970" i="4"/>
  <c r="I970" i="4" s="1"/>
  <c r="F3775" i="4"/>
  <c r="I3775" i="4" s="1"/>
  <c r="F4962" i="4"/>
  <c r="I4962" i="4" s="1"/>
  <c r="F1983" i="4"/>
  <c r="I1983" i="4" s="1"/>
  <c r="F4754" i="4"/>
  <c r="I4754" i="4" s="1"/>
  <c r="F2651" i="4"/>
  <c r="I2651" i="4" s="1"/>
  <c r="F237" i="4"/>
  <c r="I237" i="4" s="1"/>
  <c r="F3404" i="4"/>
  <c r="I3404" i="4" s="1"/>
  <c r="F5817" i="4"/>
  <c r="I5817" i="4" s="1"/>
  <c r="F1660" i="4"/>
  <c r="I1660" i="4" s="1"/>
  <c r="F3619" i="4"/>
  <c r="I3619" i="4" s="1"/>
  <c r="F5897" i="4"/>
  <c r="I5897" i="4" s="1"/>
  <c r="F3277" i="4"/>
  <c r="I3277" i="4" s="1"/>
  <c r="F5303" i="4"/>
  <c r="I5303" i="4" s="1"/>
  <c r="F2729" i="4"/>
  <c r="I2729" i="4" s="1"/>
  <c r="F3649" i="4"/>
  <c r="I3649" i="4" s="1"/>
  <c r="F5974" i="4"/>
  <c r="I5974" i="4" s="1"/>
  <c r="F2659" i="4"/>
  <c r="I2659" i="4" s="1"/>
  <c r="F2855" i="4"/>
  <c r="I2855" i="4" s="1"/>
  <c r="F4592" i="4"/>
  <c r="I4592" i="4" s="1"/>
  <c r="F1073" i="4"/>
  <c r="I1073" i="4" s="1"/>
  <c r="F1444" i="4"/>
  <c r="I1444" i="4" s="1"/>
  <c r="F3274" i="4"/>
  <c r="I3274" i="4" s="1"/>
  <c r="F3773" i="4"/>
  <c r="I3773" i="4" s="1"/>
  <c r="F5164" i="4"/>
  <c r="I5164" i="4" s="1"/>
  <c r="F638" i="4"/>
  <c r="I638" i="4" s="1"/>
  <c r="F2230" i="4"/>
  <c r="I2230" i="4" s="1"/>
  <c r="F3665" i="4"/>
  <c r="I3665" i="4" s="1"/>
  <c r="F5146" i="4"/>
  <c r="I5146" i="4" s="1"/>
  <c r="F5884" i="4"/>
  <c r="I5884" i="4" s="1"/>
  <c r="F2860" i="4"/>
  <c r="I2860" i="4" s="1"/>
  <c r="F1235" i="4"/>
  <c r="I1235" i="4" s="1"/>
  <c r="F1667" i="4"/>
  <c r="I1667" i="4" s="1"/>
  <c r="F760" i="4"/>
  <c r="I760" i="4" s="1"/>
  <c r="F2385" i="4"/>
  <c r="I2385" i="4" s="1"/>
  <c r="F1277" i="4"/>
  <c r="I1277" i="4" s="1"/>
  <c r="F2541" i="4"/>
  <c r="I2541" i="4" s="1"/>
  <c r="F538" i="4"/>
  <c r="I538" i="4" s="1"/>
  <c r="F4869" i="4"/>
  <c r="I4869" i="4" s="1"/>
  <c r="F3293" i="4"/>
  <c r="I3293" i="4" s="1"/>
  <c r="F4647" i="4"/>
  <c r="I4647" i="4" s="1"/>
  <c r="F1402" i="4"/>
  <c r="I1402" i="4" s="1"/>
  <c r="F4851" i="4"/>
  <c r="I4851" i="4" s="1"/>
  <c r="F4841" i="4"/>
  <c r="I4841" i="4" s="1"/>
  <c r="F4557" i="4"/>
  <c r="I4557" i="4" s="1"/>
  <c r="F109" i="4"/>
  <c r="I109" i="4" s="1"/>
  <c r="F1001" i="4"/>
  <c r="I1001" i="4" s="1"/>
  <c r="F5975" i="4"/>
  <c r="I5975" i="4" s="1"/>
  <c r="F2956" i="4"/>
  <c r="I2956" i="4" s="1"/>
  <c r="F201" i="4"/>
  <c r="I201" i="4" s="1"/>
  <c r="F839" i="4"/>
  <c r="I839" i="4" s="1"/>
  <c r="F5741" i="4"/>
  <c r="I5741" i="4" s="1"/>
  <c r="F2902" i="4"/>
  <c r="I2902" i="4" s="1"/>
  <c r="F1621" i="4"/>
  <c r="I1621" i="4" s="1"/>
  <c r="F2718" i="4"/>
  <c r="I2718" i="4" s="1"/>
  <c r="F1201" i="4"/>
  <c r="I1201" i="4" s="1"/>
  <c r="F5494" i="4"/>
  <c r="I5494" i="4" s="1"/>
  <c r="F2971" i="4"/>
  <c r="I2971" i="4" s="1"/>
  <c r="F3924" i="4"/>
  <c r="I3924" i="4" s="1"/>
  <c r="F248" i="4"/>
  <c r="I248" i="4" s="1"/>
  <c r="F5368" i="4"/>
  <c r="I5368" i="4" s="1"/>
  <c r="F2917" i="4"/>
  <c r="I2917" i="4" s="1"/>
  <c r="F5184" i="4"/>
  <c r="I5184" i="4" s="1"/>
  <c r="F2102" i="4"/>
  <c r="I2102" i="4" s="1"/>
  <c r="F3250" i="4"/>
  <c r="I3250" i="4" s="1"/>
  <c r="F242" i="4"/>
  <c r="I242" i="4" s="1"/>
  <c r="F1567" i="4"/>
  <c r="I1567" i="4" s="1"/>
  <c r="F5935" i="4"/>
  <c r="I5935" i="4" s="1"/>
  <c r="F3784" i="4"/>
  <c r="I3784" i="4" s="1"/>
  <c r="F1459" i="4"/>
  <c r="I1459" i="4" s="1"/>
  <c r="F5079" i="4"/>
  <c r="I5079" i="4" s="1"/>
  <c r="F4965" i="4"/>
  <c r="I4965" i="4" s="1"/>
  <c r="F898" i="4"/>
  <c r="I898" i="4" s="1"/>
  <c r="F754" i="4"/>
  <c r="I754" i="4" s="1"/>
  <c r="F787" i="4"/>
  <c r="I787" i="4" s="1"/>
  <c r="F2419" i="4"/>
  <c r="I2419" i="4" s="1"/>
  <c r="F5004" i="4"/>
  <c r="I5004" i="4" s="1"/>
  <c r="F2238" i="4"/>
  <c r="I2238" i="4" s="1"/>
  <c r="F315" i="4"/>
  <c r="I315" i="4" s="1"/>
  <c r="F792" i="4"/>
  <c r="I792" i="4" s="1"/>
  <c r="F3765" i="4"/>
  <c r="I3765" i="4" s="1"/>
  <c r="F3692" i="4"/>
  <c r="I3692" i="4" s="1"/>
  <c r="F4927" i="4"/>
  <c r="I4927" i="4" s="1"/>
  <c r="F4029" i="4"/>
  <c r="I4029" i="4" s="1"/>
  <c r="F4507" i="4"/>
  <c r="I4507" i="4" s="1"/>
  <c r="F2412" i="4"/>
  <c r="I2412" i="4" s="1"/>
  <c r="F835" i="4"/>
  <c r="I835" i="4" s="1"/>
  <c r="F4294" i="4"/>
  <c r="I4294" i="4" s="1"/>
  <c r="F3901" i="4"/>
  <c r="I3901" i="4" s="1"/>
  <c r="F679" i="4"/>
  <c r="I679" i="4" s="1"/>
  <c r="F3493" i="4"/>
  <c r="I3493" i="4" s="1"/>
  <c r="F137" i="4"/>
  <c r="I137" i="4" s="1"/>
  <c r="F1885" i="4"/>
  <c r="I1885" i="4" s="1"/>
  <c r="F4196" i="4"/>
  <c r="I4196" i="4" s="1"/>
  <c r="F2072" i="4"/>
  <c r="I2072" i="4" s="1"/>
  <c r="F2536" i="4"/>
  <c r="I2536" i="4" s="1"/>
  <c r="F4925" i="4"/>
  <c r="I4925" i="4" s="1"/>
  <c r="F1937" i="4"/>
  <c r="I1937" i="4" s="1"/>
  <c r="F2360" i="4"/>
  <c r="I2360" i="4" s="1"/>
  <c r="F4700" i="4"/>
  <c r="I4700" i="4" s="1"/>
  <c r="F566" i="4"/>
  <c r="I566" i="4" s="1"/>
  <c r="F1829" i="4"/>
  <c r="I1829" i="4" s="1"/>
  <c r="F3485" i="4"/>
  <c r="I3485" i="4" s="1"/>
  <c r="F5177" i="4"/>
  <c r="I5177" i="4" s="1"/>
  <c r="F1361" i="4"/>
  <c r="I1361" i="4" s="1"/>
  <c r="F3922" i="4"/>
  <c r="I3922" i="4" s="1"/>
  <c r="F5483" i="4"/>
  <c r="I5483" i="4" s="1"/>
  <c r="F627" i="4"/>
  <c r="I627" i="4" s="1"/>
  <c r="F2986" i="4"/>
  <c r="I2986" i="4" s="1"/>
  <c r="F508" i="4"/>
  <c r="I508" i="4" s="1"/>
  <c r="F5938" i="4"/>
  <c r="I5938" i="4" s="1"/>
  <c r="F268" i="4"/>
  <c r="I268" i="4" s="1"/>
  <c r="F2383" i="4"/>
  <c r="I2383" i="4" s="1"/>
  <c r="F3984" i="4"/>
  <c r="I3984" i="4" s="1"/>
  <c r="F2231" i="4"/>
  <c r="I2231" i="4" s="1"/>
  <c r="F1894" i="4"/>
  <c r="I1894" i="4" s="1"/>
  <c r="F3151" i="4"/>
  <c r="I3151" i="4" s="1"/>
  <c r="F7" i="4"/>
  <c r="F2229" i="4"/>
  <c r="I2229" i="4" s="1"/>
  <c r="F5225" i="4"/>
  <c r="I5225" i="4" s="1"/>
  <c r="F3008" i="4"/>
  <c r="I3008" i="4" s="1"/>
  <c r="F3104" i="4"/>
  <c r="I3104" i="4" s="1"/>
  <c r="F2331" i="4"/>
  <c r="I2331" i="4" s="1"/>
  <c r="F216" i="4"/>
  <c r="I216" i="4" s="1"/>
  <c r="F167" i="4"/>
  <c r="I167" i="4" s="1"/>
  <c r="F1435" i="4"/>
  <c r="I1435" i="4" s="1"/>
  <c r="F3536" i="4"/>
  <c r="I3536" i="4" s="1"/>
  <c r="F3129" i="4"/>
  <c r="I3129" i="4" s="1"/>
  <c r="F408" i="4"/>
  <c r="I408" i="4" s="1"/>
  <c r="F2720" i="4"/>
  <c r="I2720" i="4" s="1"/>
  <c r="F843" i="4"/>
  <c r="I843" i="4" s="1"/>
  <c r="F3321" i="4"/>
  <c r="I3321" i="4" s="1"/>
  <c r="F936" i="4"/>
  <c r="I936" i="4" s="1"/>
  <c r="F1198" i="4"/>
  <c r="I1198" i="4" s="1"/>
  <c r="F2533" i="4"/>
  <c r="I2533" i="4" s="1"/>
  <c r="F5894" i="4"/>
  <c r="I5894" i="4" s="1"/>
  <c r="F5637" i="4"/>
  <c r="I5637" i="4" s="1"/>
  <c r="F3270" i="4"/>
  <c r="I3270" i="4" s="1"/>
  <c r="F453" i="4"/>
  <c r="I453" i="4" s="1"/>
  <c r="F70" i="4"/>
  <c r="I70" i="4" s="1"/>
  <c r="F1312" i="4"/>
  <c r="I1312" i="4" s="1"/>
  <c r="F1040" i="4"/>
  <c r="I1040" i="4" s="1"/>
  <c r="F4420" i="4"/>
  <c r="I4420" i="4" s="1"/>
  <c r="F4117" i="4"/>
  <c r="I4117" i="4" s="1"/>
  <c r="F2257" i="4"/>
  <c r="I2257" i="4" s="1"/>
  <c r="F1104" i="4"/>
  <c r="I1104" i="4" s="1"/>
  <c r="F4116" i="4"/>
  <c r="I4116" i="4" s="1"/>
  <c r="F2127" i="4"/>
  <c r="I2127" i="4" s="1"/>
  <c r="F3076" i="4"/>
  <c r="I3076" i="4" s="1"/>
  <c r="F3888" i="4"/>
  <c r="I3888" i="4" s="1"/>
  <c r="F2084" i="4"/>
  <c r="I2084" i="4" s="1"/>
  <c r="F3160" i="4"/>
  <c r="I3160" i="4" s="1"/>
  <c r="F2299" i="4"/>
  <c r="I2299" i="4" s="1"/>
  <c r="F1347" i="4"/>
  <c r="I1347" i="4" s="1"/>
  <c r="F5301" i="4"/>
  <c r="I5301" i="4" s="1"/>
  <c r="F3504" i="4"/>
  <c r="I3504" i="4" s="1"/>
  <c r="F4362" i="4"/>
  <c r="I4362" i="4" s="1"/>
  <c r="F5588" i="4"/>
  <c r="I5588" i="4" s="1"/>
  <c r="F736" i="4"/>
  <c r="I736" i="4" s="1"/>
  <c r="F769" i="4"/>
  <c r="I769" i="4" s="1"/>
  <c r="F157" i="4"/>
  <c r="I157" i="4" s="1"/>
  <c r="F1919" i="4"/>
  <c r="I1919" i="4" s="1"/>
  <c r="F710" i="4"/>
  <c r="I710" i="4" s="1"/>
  <c r="F2432" i="4"/>
  <c r="I2432" i="4" s="1"/>
  <c r="F1050" i="4"/>
  <c r="I1050" i="4" s="1"/>
  <c r="F1406" i="4"/>
  <c r="I1406" i="4" s="1"/>
  <c r="F5534" i="4"/>
  <c r="I5534" i="4" s="1"/>
  <c r="F3367" i="4"/>
  <c r="I3367" i="4" s="1"/>
  <c r="F600" i="4"/>
  <c r="I600" i="4" s="1"/>
  <c r="F3091" i="4"/>
  <c r="I3091" i="4" s="1"/>
  <c r="F1316" i="4"/>
  <c r="I1316" i="4" s="1"/>
  <c r="F1213" i="4"/>
  <c r="I1213" i="4" s="1"/>
  <c r="F4806" i="4"/>
  <c r="I4806" i="4" s="1"/>
  <c r="F2823" i="4"/>
  <c r="I2823" i="4" s="1"/>
  <c r="F3997" i="4"/>
  <c r="I3997" i="4" s="1"/>
  <c r="F1451" i="4"/>
  <c r="I1451" i="4" s="1"/>
  <c r="F3269" i="4"/>
  <c r="I3269" i="4" s="1"/>
  <c r="F5699" i="4"/>
  <c r="I5699" i="4" s="1"/>
  <c r="F3022" i="4"/>
  <c r="I3022" i="4" s="1"/>
  <c r="F3436" i="4"/>
  <c r="I3436" i="4" s="1"/>
  <c r="F389" i="4"/>
  <c r="I389" i="4" s="1"/>
  <c r="F3097" i="4"/>
  <c r="I3097" i="4" s="1"/>
  <c r="F3235" i="4"/>
  <c r="I3235" i="4" s="1"/>
  <c r="F265" i="4"/>
  <c r="I265" i="4" s="1"/>
  <c r="F2500" i="4"/>
  <c r="I2500" i="4" s="1"/>
  <c r="F2639" i="4"/>
  <c r="I2639" i="4" s="1"/>
  <c r="F4390" i="4"/>
  <c r="I4390" i="4" s="1"/>
  <c r="F778" i="4"/>
  <c r="I778" i="4" s="1"/>
  <c r="F3040" i="4"/>
  <c r="I3040" i="4" s="1"/>
  <c r="F4984" i="4"/>
  <c r="I4984" i="4" s="1"/>
  <c r="F537" i="4"/>
  <c r="I537" i="4" s="1"/>
  <c r="F3089" i="4"/>
  <c r="I3089" i="4" s="1"/>
  <c r="F3953" i="4"/>
  <c r="I3953" i="4" s="1"/>
  <c r="F1780" i="4"/>
  <c r="I1780" i="4" s="1"/>
  <c r="F465" i="4"/>
  <c r="I465" i="4" s="1"/>
  <c r="F1438" i="4"/>
  <c r="I1438" i="4" s="1"/>
  <c r="F861" i="4"/>
  <c r="I861" i="4" s="1"/>
  <c r="F1061" i="4"/>
  <c r="I1061" i="4" s="1"/>
  <c r="F464" i="4"/>
  <c r="I464" i="4" s="1"/>
  <c r="F2332" i="4"/>
  <c r="I2332" i="4" s="1"/>
  <c r="F3739" i="4"/>
  <c r="I3739" i="4" s="1"/>
  <c r="F673" i="4"/>
  <c r="I673" i="4" s="1"/>
  <c r="F420" i="4"/>
  <c r="I420" i="4" s="1"/>
  <c r="F4566" i="4"/>
  <c r="I4566" i="4" s="1"/>
  <c r="F2523" i="4"/>
  <c r="I2523" i="4" s="1"/>
  <c r="F127" i="4"/>
  <c r="I127" i="4" s="1"/>
  <c r="F4014" i="4"/>
  <c r="I4014" i="4" s="1"/>
  <c r="F3218" i="4"/>
  <c r="I3218" i="4" s="1"/>
  <c r="F851" i="4"/>
  <c r="I851" i="4" s="1"/>
  <c r="F5377" i="4"/>
  <c r="I5377" i="4" s="1"/>
  <c r="F4742" i="4"/>
  <c r="I4742" i="4" s="1"/>
  <c r="F3912" i="4"/>
  <c r="I3912" i="4" s="1"/>
  <c r="F899" i="4"/>
  <c r="I899" i="4" s="1"/>
  <c r="F4521" i="4"/>
  <c r="I4521" i="4" s="1"/>
  <c r="F1639" i="4"/>
  <c r="I1639" i="4" s="1"/>
  <c r="F5418" i="4"/>
  <c r="I5418" i="4" s="1"/>
  <c r="F3182" i="4"/>
  <c r="I3182" i="4" s="1"/>
  <c r="F1535" i="4"/>
  <c r="I1535" i="4" s="1"/>
  <c r="F380" i="4"/>
  <c r="I380" i="4" s="1"/>
  <c r="F1843" i="4"/>
  <c r="I1843" i="4" s="1"/>
  <c r="F5010" i="4"/>
  <c r="I5010" i="4" s="1"/>
  <c r="F3149" i="4"/>
  <c r="I3149" i="4" s="1"/>
  <c r="F2830" i="4"/>
  <c r="I2830" i="4" s="1"/>
  <c r="F278" i="4"/>
  <c r="I278" i="4" s="1"/>
  <c r="F3642" i="4"/>
  <c r="I3642" i="4" s="1"/>
  <c r="F1797" i="4"/>
  <c r="I1797" i="4" s="1"/>
  <c r="F4667" i="4"/>
  <c r="I4667" i="4" s="1"/>
  <c r="F2576" i="4"/>
  <c r="I2576" i="4" s="1"/>
  <c r="F753" i="4"/>
  <c r="I753" i="4" s="1"/>
  <c r="F3195" i="4"/>
  <c r="I3195" i="4" s="1"/>
  <c r="F864" i="4"/>
  <c r="I864" i="4" s="1"/>
  <c r="F1144" i="4"/>
  <c r="I1144" i="4" s="1"/>
  <c r="F463" i="4"/>
  <c r="I463" i="4" s="1"/>
  <c r="F3266" i="4"/>
  <c r="I3266" i="4" s="1"/>
  <c r="F2895" i="4"/>
  <c r="I2895" i="4" s="1"/>
  <c r="F4631" i="4"/>
  <c r="I4631" i="4" s="1"/>
  <c r="F938" i="4"/>
  <c r="I938" i="4" s="1"/>
  <c r="F1058" i="4"/>
  <c r="I1058" i="4" s="1"/>
  <c r="F767" i="4"/>
  <c r="I767" i="4" s="1"/>
  <c r="F345" i="4"/>
  <c r="I345" i="4" s="1"/>
  <c r="F3571" i="4"/>
  <c r="I3571" i="4" s="1"/>
  <c r="F949" i="4"/>
  <c r="I949" i="4" s="1"/>
  <c r="F2559" i="4"/>
  <c r="I2559" i="4" s="1"/>
  <c r="F2218" i="4"/>
  <c r="I2218" i="4" s="1"/>
  <c r="F3509" i="4"/>
  <c r="I3509" i="4" s="1"/>
  <c r="F1635" i="4"/>
  <c r="I1635" i="4" s="1"/>
  <c r="F2831" i="4"/>
  <c r="I2831" i="4" s="1"/>
  <c r="F4044" i="4"/>
  <c r="I4044" i="4" s="1"/>
  <c r="F4341" i="4"/>
  <c r="I4341" i="4" s="1"/>
  <c r="F4543" i="4"/>
  <c r="I4543" i="4" s="1"/>
  <c r="F1000" i="4"/>
  <c r="I1000" i="4" s="1"/>
  <c r="F4558" i="4"/>
  <c r="I4558" i="4" s="1"/>
  <c r="F3712" i="4"/>
  <c r="I3712" i="4" s="1"/>
  <c r="F388" i="4"/>
  <c r="I388" i="4" s="1"/>
  <c r="F977" i="4"/>
  <c r="I977" i="4" s="1"/>
  <c r="F2762" i="4"/>
  <c r="I2762" i="4" s="1"/>
  <c r="F3368" i="4"/>
  <c r="I3368" i="4" s="1"/>
  <c r="F2455" i="4"/>
  <c r="I2455" i="4" s="1"/>
  <c r="F1135" i="4"/>
  <c r="I1135" i="4" s="1"/>
  <c r="F2430" i="4"/>
  <c r="I2430" i="4" s="1"/>
  <c r="F490" i="4"/>
  <c r="I490" i="4" s="1"/>
  <c r="F3056" i="4"/>
  <c r="I3056" i="4" s="1"/>
  <c r="F1394" i="4"/>
  <c r="I1394" i="4" s="1"/>
  <c r="F5520" i="4"/>
  <c r="I5520" i="4" s="1"/>
  <c r="F3323" i="4"/>
  <c r="I3323" i="4" s="1"/>
  <c r="F2326" i="4"/>
  <c r="I2326" i="4" s="1"/>
  <c r="F5452" i="4"/>
  <c r="I5452" i="4" s="1"/>
  <c r="F4008" i="4"/>
  <c r="I4008" i="4" s="1"/>
  <c r="F1427" i="4"/>
  <c r="I1427" i="4" s="1"/>
  <c r="F5116" i="4"/>
  <c r="I5116" i="4" s="1"/>
  <c r="F2782" i="4"/>
  <c r="I2782" i="4" s="1"/>
  <c r="F5098" i="4"/>
  <c r="I5098" i="4" s="1"/>
  <c r="F1126" i="4"/>
  <c r="I1126" i="4" s="1"/>
  <c r="F3292" i="4"/>
  <c r="I3292" i="4" s="1"/>
  <c r="F5781" i="4"/>
  <c r="I5781" i="4" s="1"/>
  <c r="F3332" i="4"/>
  <c r="I3332" i="4" s="1"/>
  <c r="F5583" i="4"/>
  <c r="I5583" i="4" s="1"/>
  <c r="F3094" i="4"/>
  <c r="I3094" i="4" s="1"/>
  <c r="F29" i="4"/>
  <c r="I29" i="4" s="1"/>
  <c r="F2212" i="4"/>
  <c r="I2212" i="4" s="1"/>
  <c r="F4570" i="4"/>
  <c r="I4570" i="4" s="1"/>
  <c r="F2495" i="4"/>
  <c r="I2495" i="4" s="1"/>
  <c r="F3053" i="4"/>
  <c r="I3053" i="4" s="1"/>
  <c r="F304" i="4"/>
  <c r="I304" i="4" s="1"/>
  <c r="F3202" i="4"/>
  <c r="I3202" i="4" s="1"/>
  <c r="F3637" i="4"/>
  <c r="I3637" i="4" s="1"/>
  <c r="F721" i="4"/>
  <c r="I721" i="4" s="1"/>
  <c r="F2965" i="4"/>
  <c r="I2965" i="4" s="1"/>
  <c r="F3871" i="4"/>
  <c r="I3871" i="4" s="1"/>
  <c r="F5560" i="4"/>
  <c r="I5560" i="4" s="1"/>
  <c r="F1901" i="4"/>
  <c r="I1901" i="4" s="1"/>
  <c r="F3899" i="4"/>
  <c r="I3899" i="4" s="1"/>
  <c r="F273" i="4"/>
  <c r="I273" i="4" s="1"/>
  <c r="F2914" i="4"/>
  <c r="I2914" i="4" s="1"/>
  <c r="F5218" i="4"/>
  <c r="I5218" i="4" s="1"/>
  <c r="F472" i="4"/>
  <c r="I472" i="4" s="1"/>
  <c r="F2734" i="4"/>
  <c r="I2734" i="4" s="1"/>
  <c r="F796" i="4"/>
  <c r="I796" i="4" s="1"/>
  <c r="F616" i="4"/>
  <c r="I616" i="4" s="1"/>
  <c r="F1055" i="4"/>
  <c r="I1055" i="4" s="1"/>
  <c r="F346" i="4"/>
  <c r="I346" i="4" s="1"/>
  <c r="F2171" i="4"/>
  <c r="I2171" i="4" s="1"/>
  <c r="F1526" i="4"/>
  <c r="I1526" i="4" s="1"/>
  <c r="F905" i="4"/>
  <c r="I905" i="4" s="1"/>
  <c r="F596" i="4"/>
  <c r="I596" i="4" s="1"/>
  <c r="F2095" i="4"/>
  <c r="I2095" i="4" s="1"/>
  <c r="F1071" i="4"/>
  <c r="I1071" i="4" s="1"/>
  <c r="F234" i="4"/>
  <c r="I234" i="4" s="1"/>
  <c r="F1342" i="4"/>
  <c r="I1342" i="4" s="1"/>
  <c r="F3721" i="4"/>
  <c r="I3721" i="4" s="1"/>
  <c r="F3319" i="4"/>
  <c r="I3319" i="4" s="1"/>
  <c r="F2490" i="4"/>
  <c r="I2490" i="4" s="1"/>
  <c r="F2195" i="4"/>
  <c r="I2195" i="4" s="1"/>
  <c r="F3010" i="4"/>
  <c r="I3010" i="4" s="1"/>
  <c r="F571" i="4"/>
  <c r="I571" i="4" s="1"/>
  <c r="F2474" i="4"/>
  <c r="I2474" i="4" s="1"/>
  <c r="F5973" i="4"/>
  <c r="I5973" i="4" s="1"/>
  <c r="F3378" i="4"/>
  <c r="I3378" i="4" s="1"/>
  <c r="F2487" i="4"/>
  <c r="I2487" i="4" s="1"/>
  <c r="F919" i="4"/>
  <c r="I919" i="4" s="1"/>
  <c r="F4015" i="4"/>
  <c r="I4015" i="4" s="1"/>
  <c r="F2067" i="4"/>
  <c r="I2067" i="4" s="1"/>
  <c r="F4991" i="4"/>
  <c r="I4991" i="4" s="1"/>
  <c r="F4790" i="4"/>
  <c r="I4790" i="4" s="1"/>
  <c r="F1721" i="4"/>
  <c r="I1721" i="4" s="1"/>
  <c r="F2050" i="4"/>
  <c r="I2050" i="4" s="1"/>
  <c r="F2210" i="4"/>
  <c r="I2210" i="4" s="1"/>
  <c r="F1517" i="4"/>
  <c r="I1517" i="4" s="1"/>
  <c r="F992" i="4"/>
  <c r="I992" i="4" s="1"/>
  <c r="F1088" i="4"/>
  <c r="I1088" i="4" s="1"/>
  <c r="F3285" i="4"/>
  <c r="I3285" i="4" s="1"/>
  <c r="F2124" i="4"/>
  <c r="I2124" i="4" s="1"/>
  <c r="F3412" i="4"/>
  <c r="I3412" i="4" s="1"/>
  <c r="F4603" i="4"/>
  <c r="I4603" i="4" s="1"/>
  <c r="F3734" i="4"/>
  <c r="I3734" i="4" s="1"/>
  <c r="F4722" i="4"/>
  <c r="I4722" i="4" s="1"/>
  <c r="F4157" i="4"/>
  <c r="I4157" i="4" s="1"/>
  <c r="F5350" i="4"/>
  <c r="I5350" i="4" s="1"/>
  <c r="F2317" i="4"/>
  <c r="I2317" i="4" s="1"/>
  <c r="F5642" i="4"/>
  <c r="I5642" i="4" s="1"/>
  <c r="F5852" i="4"/>
  <c r="I5852" i="4" s="1"/>
  <c r="F2964" i="4"/>
  <c r="I2964" i="4" s="1"/>
  <c r="F1065" i="4"/>
  <c r="I1065" i="4" s="1"/>
  <c r="F1204" i="4"/>
  <c r="I1204" i="4" s="1"/>
  <c r="F3808" i="4"/>
  <c r="I3808" i="4" s="1"/>
  <c r="F2677" i="4"/>
  <c r="I2677" i="4" s="1"/>
  <c r="F2748" i="4"/>
  <c r="I2748" i="4" s="1"/>
  <c r="F755" i="4"/>
  <c r="I755" i="4" s="1"/>
  <c r="F4074" i="4"/>
  <c r="I4074" i="4" s="1"/>
  <c r="F1387" i="4"/>
  <c r="I1387" i="4" s="1"/>
  <c r="F556" i="4"/>
  <c r="I556" i="4" s="1"/>
  <c r="F614" i="4"/>
  <c r="I614" i="4" s="1"/>
  <c r="F254" i="4"/>
  <c r="I254" i="4" s="1"/>
  <c r="F975" i="4"/>
  <c r="I975" i="4" s="1"/>
  <c r="F2237" i="4"/>
  <c r="I2237" i="4" s="1"/>
  <c r="F5089" i="4"/>
  <c r="I5089" i="4" s="1"/>
  <c r="F1282" i="4"/>
  <c r="I1282" i="4" s="1"/>
  <c r="F323" i="4"/>
  <c r="I323" i="4" s="1"/>
  <c r="F210" i="4"/>
  <c r="I210" i="4" s="1"/>
  <c r="F3240" i="4"/>
  <c r="I3240" i="4" s="1"/>
  <c r="F951" i="4"/>
  <c r="I951" i="4" s="1"/>
  <c r="F456" i="4"/>
  <c r="I456" i="4" s="1"/>
  <c r="F4339" i="4"/>
  <c r="I4339" i="4" s="1"/>
  <c r="F3317" i="4"/>
  <c r="I3317" i="4" s="1"/>
  <c r="F2261" i="4"/>
  <c r="I2261" i="4" s="1"/>
  <c r="F3156" i="4"/>
  <c r="I3156" i="4" s="1"/>
  <c r="F4599" i="4"/>
  <c r="I4599" i="4" s="1"/>
  <c r="F1004" i="4"/>
  <c r="I1004" i="4" s="1"/>
  <c r="F1391" i="4"/>
  <c r="I1391" i="4" s="1"/>
  <c r="F1442" i="4"/>
  <c r="I1442" i="4" s="1"/>
  <c r="F1516" i="4"/>
  <c r="I1516" i="4" s="1"/>
  <c r="F5296" i="4"/>
  <c r="I5296" i="4" s="1"/>
  <c r="F4594" i="4"/>
  <c r="I4594" i="4" s="1"/>
  <c r="F1005" i="4"/>
  <c r="I1005" i="4" s="1"/>
  <c r="F2735" i="4"/>
  <c r="I2735" i="4" s="1"/>
  <c r="F2125" i="4"/>
  <c r="I2125" i="4" s="1"/>
  <c r="F5878" i="4"/>
  <c r="I5878" i="4" s="1"/>
  <c r="F5881" i="4"/>
  <c r="I5881" i="4" s="1"/>
  <c r="F1641" i="4"/>
  <c r="I1641" i="4" s="1"/>
  <c r="F997" i="4"/>
  <c r="I997" i="4" s="1"/>
  <c r="F3127" i="4"/>
  <c r="I3127" i="4" s="1"/>
  <c r="F5314" i="4"/>
  <c r="I5314" i="4" s="1"/>
  <c r="F1440" i="4"/>
  <c r="I1440" i="4" s="1"/>
  <c r="F1598" i="4"/>
  <c r="I1598" i="4" s="1"/>
  <c r="F1939" i="4"/>
  <c r="I1939" i="4" s="1"/>
  <c r="F526" i="4"/>
  <c r="I526" i="4" s="1"/>
  <c r="F1106" i="4"/>
  <c r="I1106" i="4" s="1"/>
  <c r="F381" i="4"/>
  <c r="I381" i="4" s="1"/>
  <c r="F1637" i="4"/>
  <c r="I1637" i="4" s="1"/>
  <c r="F1543" i="4"/>
  <c r="I1543" i="4" s="1"/>
  <c r="F3987" i="4"/>
  <c r="I3987" i="4" s="1"/>
  <c r="F2161" i="4"/>
  <c r="I2161" i="4" s="1"/>
  <c r="F632" i="4"/>
  <c r="I632" i="4" s="1"/>
  <c r="F5295" i="4"/>
  <c r="I5295" i="4" s="1"/>
  <c r="F3119" i="4"/>
  <c r="I3119" i="4" s="1"/>
  <c r="F1902" i="4"/>
  <c r="I1902" i="4" s="1"/>
  <c r="F3904" i="4"/>
  <c r="I3904" i="4" s="1"/>
  <c r="F34" i="4"/>
  <c r="I34" i="4" s="1"/>
  <c r="F2248" i="4"/>
  <c r="I2248" i="4" s="1"/>
  <c r="F4912" i="4"/>
  <c r="I4912" i="4" s="1"/>
  <c r="F965" i="4"/>
  <c r="I965" i="4" s="1"/>
  <c r="F4066" i="4"/>
  <c r="I4066" i="4" s="1"/>
  <c r="F219" i="4"/>
  <c r="I219" i="4" s="1"/>
  <c r="F3940" i="4"/>
  <c r="I3940" i="4" s="1"/>
  <c r="F4871" i="4"/>
  <c r="I4871" i="4" s="1"/>
  <c r="F2477" i="4"/>
  <c r="I2477" i="4" s="1"/>
  <c r="F2531" i="4"/>
  <c r="I2531" i="4" s="1"/>
  <c r="F4457" i="4"/>
  <c r="I4457" i="4" s="1"/>
  <c r="F772" i="4"/>
  <c r="I772" i="4" s="1"/>
  <c r="F5246" i="4"/>
  <c r="I5246" i="4" s="1"/>
  <c r="F1089" i="4"/>
  <c r="I1089" i="4" s="1"/>
  <c r="F1404" i="4"/>
  <c r="I1404" i="4" s="1"/>
  <c r="F3736" i="4"/>
  <c r="I3736" i="4" s="1"/>
  <c r="F5413" i="4"/>
  <c r="I5413" i="4" s="1"/>
  <c r="F4795" i="4"/>
  <c r="I4795" i="4" s="1"/>
  <c r="F3573" i="4"/>
  <c r="I3573" i="4" s="1"/>
  <c r="F410" i="4"/>
  <c r="I410" i="4" s="1"/>
  <c r="F869" i="4"/>
  <c r="I869" i="4" s="1"/>
  <c r="F1064" i="4"/>
  <c r="I1064" i="4" s="1"/>
  <c r="F148" i="4"/>
  <c r="I148" i="4" s="1"/>
  <c r="F1757" i="4"/>
  <c r="I1757" i="4" s="1"/>
  <c r="F2480" i="4"/>
  <c r="I2480" i="4" s="1"/>
  <c r="F2741" i="4"/>
  <c r="I2741" i="4" s="1"/>
  <c r="F2756" i="4"/>
  <c r="I2756" i="4" s="1"/>
  <c r="F1775" i="4"/>
  <c r="I1775" i="4" s="1"/>
  <c r="F2826" i="4"/>
  <c r="I2826" i="4" s="1"/>
  <c r="F3200" i="4"/>
  <c r="I3200" i="4" s="1"/>
  <c r="F3839" i="4"/>
  <c r="I3839" i="4" s="1"/>
  <c r="F4808" i="4"/>
  <c r="I4808" i="4" s="1"/>
  <c r="F178" i="4"/>
  <c r="I178" i="4" s="1"/>
  <c r="F3978" i="4"/>
  <c r="I3978" i="4" s="1"/>
  <c r="F933" i="4"/>
  <c r="I933" i="4" s="1"/>
  <c r="F336" i="4"/>
  <c r="I336" i="4" s="1"/>
  <c r="F471" i="4"/>
  <c r="I471" i="4" s="1"/>
  <c r="F183" i="4"/>
  <c r="I183" i="4" s="1"/>
  <c r="F3745" i="4"/>
  <c r="I3745" i="4" s="1"/>
  <c r="F3039" i="4"/>
  <c r="I3039" i="4" s="1"/>
  <c r="F2298" i="4"/>
  <c r="I2298" i="4" s="1"/>
  <c r="F2289" i="4"/>
  <c r="I2289" i="4" s="1"/>
  <c r="F1531" i="4"/>
  <c r="I1531" i="4" s="1"/>
  <c r="F4532" i="4"/>
  <c r="I4532" i="4" s="1"/>
  <c r="F5901" i="4"/>
  <c r="I5901" i="4" s="1"/>
  <c r="F4188" i="4"/>
  <c r="I4188" i="4" s="1"/>
  <c r="F4449" i="4"/>
  <c r="I4449" i="4" s="1"/>
  <c r="F260" i="4"/>
  <c r="I260" i="4" s="1"/>
  <c r="F1700" i="4"/>
  <c r="I1700" i="4" s="1"/>
  <c r="F5945" i="4"/>
  <c r="I5945" i="4" s="1"/>
  <c r="F791" i="4"/>
  <c r="I791" i="4" s="1"/>
  <c r="F2614" i="4"/>
  <c r="I2614" i="4" s="1"/>
  <c r="F1075" i="4"/>
  <c r="I1075" i="4" s="1"/>
  <c r="F5473" i="4"/>
  <c r="I5473" i="4" s="1"/>
  <c r="F2274" i="4"/>
  <c r="I2274" i="4" s="1"/>
  <c r="F2789" i="4"/>
  <c r="I2789" i="4" s="1"/>
  <c r="F5332" i="4"/>
  <c r="I5332" i="4" s="1"/>
  <c r="F3163" i="4"/>
  <c r="I3163" i="4" s="1"/>
  <c r="F5697" i="4"/>
  <c r="I5697" i="4" s="1"/>
  <c r="F170" i="4"/>
  <c r="I170" i="4" s="1"/>
  <c r="F5262" i="4"/>
  <c r="I5262" i="4" s="1"/>
  <c r="F1792" i="4"/>
  <c r="I1792" i="4" s="1"/>
  <c r="F5057" i="4"/>
  <c r="I5057" i="4" s="1"/>
  <c r="F1405" i="4"/>
  <c r="I1405" i="4" s="1"/>
  <c r="F4243" i="4"/>
  <c r="I4243" i="4" s="1"/>
  <c r="F1612" i="4"/>
  <c r="I1612" i="4" s="1"/>
  <c r="F3611" i="4"/>
  <c r="I3611" i="4" s="1"/>
  <c r="F2660" i="4"/>
  <c r="I2660" i="4" s="1"/>
  <c r="F5715" i="4"/>
  <c r="I5715" i="4" s="1"/>
  <c r="F253" i="4"/>
  <c r="I253" i="4" s="1"/>
  <c r="F4630" i="4"/>
  <c r="I4630" i="4" s="1"/>
  <c r="F2054" i="4"/>
  <c r="I2054" i="4" s="1"/>
  <c r="F5387" i="4"/>
  <c r="I5387" i="4" s="1"/>
  <c r="F4746" i="4"/>
  <c r="I4746" i="4" s="1"/>
  <c r="F1068" i="4"/>
  <c r="I1068" i="4" s="1"/>
  <c r="F407" i="4"/>
  <c r="I407" i="4" s="1"/>
  <c r="F4897" i="4"/>
  <c r="I4897" i="4" s="1"/>
  <c r="F2185" i="4"/>
  <c r="I2185" i="4" s="1"/>
  <c r="F5543" i="4"/>
  <c r="I5543" i="4" s="1"/>
  <c r="F3969" i="4"/>
  <c r="I3969" i="4" s="1"/>
  <c r="F5610" i="4"/>
  <c r="I5610" i="4" s="1"/>
  <c r="F5437" i="4"/>
  <c r="I5437" i="4" s="1"/>
  <c r="F2149" i="4"/>
  <c r="I2149" i="4" s="1"/>
  <c r="F4988" i="4"/>
  <c r="I4988" i="4" s="1"/>
  <c r="H11" i="4"/>
  <c r="G12" i="4"/>
  <c r="H10" i="4"/>
  <c r="G11" i="4"/>
  <c r="H12" i="4"/>
  <c r="G13" i="4"/>
  <c r="I13" i="4" s="1"/>
  <c r="I12" i="4" l="1"/>
  <c r="I11" i="4"/>
  <c r="G8" i="4" s="1"/>
  <c r="G9" i="4"/>
  <c r="H8" i="4"/>
  <c r="H9" i="4"/>
  <c r="G10" i="4"/>
  <c r="I10" i="4" s="1"/>
  <c r="H7" i="4" l="1"/>
  <c r="I7" i="4" s="1"/>
  <c r="I9" i="4"/>
  <c r="I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59336E-8124-43C5-9E6F-1FA3C845657C}" keepAlive="1" name="ModelConnection_ExternalData_1" description="Data Model" type="5" refreshedVersion="8" minRefreshableVersion="5" saveData="1">
    <dbPr connection="Data Model Connection" command="tblsales 1" commandType="3"/>
    <extLst>
      <ext xmlns:x15="http://schemas.microsoft.com/office/spreadsheetml/2010/11/main" uri="{DE250136-89BD-433C-8126-D09CA5730AF9}">
        <x15:connection id="" model="1"/>
      </ext>
    </extLst>
  </connection>
  <connection id="2" xr16:uid="{456E2F5C-04D9-48C4-B2FC-732C505C2DD3}" name="Query - DimDate" description="Connection to the 'DimDate' query in the workbook." type="100" refreshedVersion="8" minRefreshableVersion="5">
    <extLst>
      <ext xmlns:x15="http://schemas.microsoft.com/office/spreadsheetml/2010/11/main" uri="{DE250136-89BD-433C-8126-D09CA5730AF9}">
        <x15:connection id="40c0c929-4d6c-4a7e-b293-a2a1d6051d74"/>
      </ext>
    </extLst>
  </connection>
  <connection id="3" xr16:uid="{A5F211DB-AB0C-4526-8D6E-2AC084C4F578}" name="Query - tblsales" description="Connection to the 'tblsales' query in the workbook." type="100" refreshedVersion="8" minRefreshableVersion="5">
    <extLst>
      <ext xmlns:x15="http://schemas.microsoft.com/office/spreadsheetml/2010/11/main" uri="{DE250136-89BD-433C-8126-D09CA5730AF9}">
        <x15:connection id="d61c04ac-afdc-4271-81c9-de5478ef8738"/>
      </ext>
    </extLst>
  </connection>
  <connection id="4" xr16:uid="{70420A92-51A3-4DA6-BB43-24E924BBFDE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54A9EA10-E04C-4F3B-95F7-D2385C99FF73}" name="WorksheetConnection_Ecom-Sales.xlsx!Data" type="102" refreshedVersion="8" minRefreshableVersion="5">
    <extLst>
      <ext xmlns:x15="http://schemas.microsoft.com/office/spreadsheetml/2010/11/main" uri="{DE250136-89BD-433C-8126-D09CA5730AF9}">
        <x15:connection id="Data 1">
          <x15:rangePr sourceName="_xlcn.WorksheetConnection_EcomSales.xlsxData1"/>
        </x15:connection>
      </ext>
    </extLst>
  </connection>
  <connection id="6" xr16:uid="{BD4FE625-5F19-4A75-AADA-74B77F745E94}" name="WorksheetConnection_Ecom-Sales.xlsx!tblCustRFM" type="102" refreshedVersion="8" minRefreshableVersion="5">
    <extLst>
      <ext xmlns:x15="http://schemas.microsoft.com/office/spreadsheetml/2010/11/main" uri="{DE250136-89BD-433C-8126-D09CA5730AF9}">
        <x15:connection id="tblCustRFM">
          <x15:rangePr sourceName="_xlcn.WorksheetConnection_EcomSales.xlsxtblCustRFM1"/>
        </x15:connection>
      </ext>
    </extLst>
  </connection>
  <connection id="7" xr16:uid="{128C60BE-A229-4ADF-A8E5-090C3112F73D}" name="WorksheetConnection_Ecom-Sales.xlsx!tblsales" type="102" refreshedVersion="8" minRefreshableVersion="5">
    <extLst>
      <ext xmlns:x15="http://schemas.microsoft.com/office/spreadsheetml/2010/11/main" uri="{DE250136-89BD-433C-8126-D09CA5730AF9}">
        <x15:connection id="tblsales">
          <x15:rangePr sourceName="_xlcn.WorksheetConnection_EcomSales.xlsxtblsales1"/>
        </x15:connection>
      </ext>
    </extLst>
  </connection>
</connections>
</file>

<file path=xl/sharedStrings.xml><?xml version="1.0" encoding="utf-8"?>
<sst xmlns="http://schemas.openxmlformats.org/spreadsheetml/2006/main" count="80196" uniqueCount="10094">
  <si>
    <t>Transaction ID</t>
  </si>
  <si>
    <t>Customer ID</t>
  </si>
  <si>
    <t>Age</t>
  </si>
  <si>
    <t>Quantity</t>
  </si>
  <si>
    <t>Total Amount</t>
  </si>
  <si>
    <t>Home Decor</t>
  </si>
  <si>
    <t>Grocery</t>
  </si>
  <si>
    <t>Sports</t>
  </si>
  <si>
    <t>Clothing</t>
  </si>
  <si>
    <t>Electronics</t>
  </si>
  <si>
    <t>Distinct Count of Customer ID</t>
  </si>
  <si>
    <t>Sum of Total Amount</t>
  </si>
  <si>
    <t>Missing Count</t>
  </si>
  <si>
    <t>Customer</t>
  </si>
  <si>
    <t>Column</t>
  </si>
  <si>
    <t>Price Per Unit</t>
  </si>
  <si>
    <t>Check</t>
  </si>
  <si>
    <t>Formula</t>
  </si>
  <si>
    <t>Result</t>
  </si>
  <si>
    <t>Price &lt; 10</t>
  </si>
  <si>
    <t>Price &gt; 10000</t>
  </si>
  <si>
    <t>Age Under 18</t>
  </si>
  <si>
    <t>Age Above 100</t>
  </si>
  <si>
    <t>✔</t>
  </si>
  <si>
    <t>Distinct Count Customer Poer Pivot Tabel</t>
  </si>
  <si>
    <t>Missing Count Formula table</t>
  </si>
  <si>
    <t>Outlier Identifocation Table</t>
  </si>
  <si>
    <t>Row Labels</t>
  </si>
  <si>
    <t>Grand Total</t>
  </si>
  <si>
    <t>LastPurchaseDate</t>
  </si>
  <si>
    <t>Frequency</t>
  </si>
  <si>
    <t>Monetary</t>
  </si>
  <si>
    <t>Recency</t>
  </si>
  <si>
    <t>Percentile Thresholds (Quartiles)</t>
  </si>
  <si>
    <t>Metric</t>
  </si>
  <si>
    <t>Q1(25%)</t>
  </si>
  <si>
    <t>Q2(50%)</t>
  </si>
  <si>
    <t>Q3(75%)</t>
  </si>
  <si>
    <t>RecencyTier</t>
  </si>
  <si>
    <t>FrequencyTier</t>
  </si>
  <si>
    <t>MonetaryTier</t>
  </si>
  <si>
    <t>RFM Score</t>
  </si>
  <si>
    <t>RFM Segment Mapping</t>
  </si>
  <si>
    <t>RFM Score Range</t>
  </si>
  <si>
    <t>Segment Name</t>
  </si>
  <si>
    <t>Discription</t>
  </si>
  <si>
    <t>5–6</t>
  </si>
  <si>
    <t>Buy the most, buy often, and bought recently.</t>
  </si>
  <si>
    <t>Strong repeat buyers; reliable and profitable.</t>
  </si>
  <si>
    <t>Recently active and show promise for long-term loyalty.</t>
  </si>
  <si>
    <t>Regular customers but not high spenders or recently slowing down.</t>
  </si>
  <si>
    <t>Haven’t purchased in a while; engagement is dropping.</t>
  </si>
  <si>
    <t>Very old purchases and very low spending; need reactivation.</t>
  </si>
  <si>
    <t>Champion</t>
  </si>
  <si>
    <t>Loyal Royalty</t>
  </si>
  <si>
    <t>Potential Loyalists</t>
  </si>
  <si>
    <t>Active</t>
  </si>
  <si>
    <t>At Risk</t>
  </si>
  <si>
    <t>Lost</t>
  </si>
  <si>
    <t>0–3</t>
  </si>
  <si>
    <t>Avg Order Value (AOV)</t>
  </si>
  <si>
    <t>Avg Order Quantity</t>
  </si>
  <si>
    <t>Top 5 Customers by Monetary</t>
  </si>
  <si>
    <t>Top 5 Product Categories by Revenue</t>
  </si>
  <si>
    <t>Total Spend (₹)</t>
  </si>
  <si>
    <r>
      <rPr>
        <b/>
        <sz val="11"/>
        <color theme="9" tint="-0.249977111117893"/>
        <rFont val="Calibri"/>
        <family val="2"/>
        <scheme val="minor"/>
      </rPr>
      <t>💰</t>
    </r>
    <r>
      <rPr>
        <b/>
        <sz val="11"/>
        <color theme="1"/>
        <rFont val="Calibri"/>
        <family val="2"/>
        <scheme val="minor"/>
      </rPr>
      <t xml:space="preserve"> Total Sales</t>
    </r>
  </si>
  <si>
    <r>
      <rPr>
        <b/>
        <sz val="11"/>
        <color theme="1" tint="4.9989318521683403E-2"/>
        <rFont val="Calibri"/>
        <family val="2"/>
        <scheme val="minor"/>
      </rPr>
      <t>🛒</t>
    </r>
    <r>
      <rPr>
        <b/>
        <sz val="11"/>
        <color theme="1"/>
        <rFont val="Calibri"/>
        <family val="2"/>
        <scheme val="minor"/>
      </rPr>
      <t xml:space="preserve"> Total Orders (Transactions)</t>
    </r>
  </si>
  <si>
    <r>
      <rPr>
        <b/>
        <sz val="11"/>
        <color rgb="FF0070C0"/>
        <rFont val="Calibri"/>
        <family val="2"/>
        <scheme val="minor"/>
      </rPr>
      <t>👤</t>
    </r>
    <r>
      <rPr>
        <b/>
        <sz val="11"/>
        <color theme="1"/>
        <rFont val="Calibri"/>
        <family val="2"/>
        <scheme val="minor"/>
      </rPr>
      <t xml:space="preserve"> Total Customers</t>
    </r>
  </si>
  <si>
    <r>
      <rPr>
        <b/>
        <sz val="11"/>
        <color rgb="FF0070C0"/>
        <rFont val="Calibri"/>
        <family val="2"/>
        <scheme val="minor"/>
      </rPr>
      <t>↩</t>
    </r>
    <r>
      <rPr>
        <b/>
        <sz val="11"/>
        <color theme="1"/>
        <rFont val="Calibri"/>
        <family val="2"/>
        <scheme val="minor"/>
      </rPr>
      <t xml:space="preserve"> Order Return Rate (%)</t>
    </r>
  </si>
  <si>
    <t>Date</t>
  </si>
  <si>
    <t>Gender</t>
  </si>
  <si>
    <t>Product Category</t>
  </si>
  <si>
    <t>Price per Unit</t>
  </si>
  <si>
    <t>Age Group</t>
  </si>
  <si>
    <t>Sales Category</t>
  </si>
  <si>
    <t>Month Name</t>
  </si>
  <si>
    <t>Year</t>
  </si>
  <si>
    <t>Is Returned</t>
  </si>
  <si>
    <t>CalcTotal</t>
  </si>
  <si>
    <t>Flag</t>
  </si>
  <si>
    <t>Female</t>
  </si>
  <si>
    <t>55+</t>
  </si>
  <si>
    <t>High</t>
  </si>
  <si>
    <t>January</t>
  </si>
  <si>
    <t>No</t>
  </si>
  <si>
    <t>15217.24</t>
  </si>
  <si>
    <t>OK</t>
  </si>
  <si>
    <t>25-34</t>
  </si>
  <si>
    <t>8618.92</t>
  </si>
  <si>
    <t>Male</t>
  </si>
  <si>
    <t>8820.32</t>
  </si>
  <si>
    <t>February</t>
  </si>
  <si>
    <t>2426.44</t>
  </si>
  <si>
    <t>45-54</t>
  </si>
  <si>
    <t>15730.8</t>
  </si>
  <si>
    <t>18-24</t>
  </si>
  <si>
    <t>3633.2</t>
  </si>
  <si>
    <t>35-44</t>
  </si>
  <si>
    <t>6140.52</t>
  </si>
  <si>
    <t>7712.84</t>
  </si>
  <si>
    <t>16775.64</t>
  </si>
  <si>
    <t>4815.48</t>
  </si>
  <si>
    <t>Beauty</t>
  </si>
  <si>
    <t>March</t>
  </si>
  <si>
    <t>4382.04</t>
  </si>
  <si>
    <t>18898.4</t>
  </si>
  <si>
    <t>14491.56</t>
  </si>
  <si>
    <t>11461.52</t>
  </si>
  <si>
    <t>13634.88</t>
  </si>
  <si>
    <t>April</t>
  </si>
  <si>
    <t>11448.72</t>
  </si>
  <si>
    <t>15925.72</t>
  </si>
  <si>
    <t>2740.96</t>
  </si>
  <si>
    <t>4823.88</t>
  </si>
  <si>
    <t>May</t>
  </si>
  <si>
    <t>6548.2</t>
  </si>
  <si>
    <t>13507.48</t>
  </si>
  <si>
    <t>17939.36</t>
  </si>
  <si>
    <t>9551.28</t>
  </si>
  <si>
    <t>June</t>
  </si>
  <si>
    <t>10736.2</t>
  </si>
  <si>
    <t>15981.88</t>
  </si>
  <si>
    <t>8752.64</t>
  </si>
  <si>
    <t>July</t>
  </si>
  <si>
    <t>5568.96</t>
  </si>
  <si>
    <t>5775.68</t>
  </si>
  <si>
    <t>10107.96</t>
  </si>
  <si>
    <t>19552.12</t>
  </si>
  <si>
    <t>12157.16</t>
  </si>
  <si>
    <t>August</t>
  </si>
  <si>
    <t>5186.28</t>
  </si>
  <si>
    <t>2015</t>
  </si>
  <si>
    <t>15788.76</t>
  </si>
  <si>
    <t>13075.96</t>
  </si>
  <si>
    <t>September</t>
  </si>
  <si>
    <t>7088.4</t>
  </si>
  <si>
    <t>6048.04</t>
  </si>
  <si>
    <t>5912.8</t>
  </si>
  <si>
    <t>16044.88</t>
  </si>
  <si>
    <t>October</t>
  </si>
  <si>
    <t>14072.88</t>
  </si>
  <si>
    <t>11920.64</t>
  </si>
  <si>
    <t>2183.52</t>
  </si>
  <si>
    <t>12675.44</t>
  </si>
  <si>
    <t>3553.28</t>
  </si>
  <si>
    <t>November</t>
  </si>
  <si>
    <t>9436</t>
  </si>
  <si>
    <t>8801.4</t>
  </si>
  <si>
    <t>9359.4</t>
  </si>
  <si>
    <t>18017.96</t>
  </si>
  <si>
    <t>4958.92</t>
  </si>
  <si>
    <t>7778.12</t>
  </si>
  <si>
    <t>19983.56</t>
  </si>
  <si>
    <t>19566.28</t>
  </si>
  <si>
    <t>10165.6</t>
  </si>
  <si>
    <t>December</t>
  </si>
  <si>
    <t>14723.12</t>
  </si>
  <si>
    <t>18665.12</t>
  </si>
  <si>
    <t>15149.6</t>
  </si>
  <si>
    <t>6722.52</t>
  </si>
  <si>
    <t>17620.04</t>
  </si>
  <si>
    <t>14666.8</t>
  </si>
  <si>
    <t>9682.64</t>
  </si>
  <si>
    <t>4072.72</t>
  </si>
  <si>
    <t>18612.96</t>
  </si>
  <si>
    <t>13029.68</t>
  </si>
  <si>
    <t>8655.24</t>
  </si>
  <si>
    <t>11068.88</t>
  </si>
  <si>
    <t>17412.36</t>
  </si>
  <si>
    <t>12348.48</t>
  </si>
  <si>
    <t>15877.6</t>
  </si>
  <si>
    <t>17220.64</t>
  </si>
  <si>
    <t>5322.64</t>
  </si>
  <si>
    <t>14056.36</t>
  </si>
  <si>
    <t>3161.36</t>
  </si>
  <si>
    <t>11792.96</t>
  </si>
  <si>
    <t>5980.4</t>
  </si>
  <si>
    <t>8578.6</t>
  </si>
  <si>
    <t>19975.52</t>
  </si>
  <si>
    <t>19915.16</t>
  </si>
  <si>
    <t>17270.56</t>
  </si>
  <si>
    <t>4900.92</t>
  </si>
  <si>
    <t>9047.08</t>
  </si>
  <si>
    <t>10758.88</t>
  </si>
  <si>
    <t>6016.8</t>
  </si>
  <si>
    <t>6984.2</t>
  </si>
  <si>
    <t>14177.8</t>
  </si>
  <si>
    <t>16949.44</t>
  </si>
  <si>
    <t>14021.24</t>
  </si>
  <si>
    <t>15002</t>
  </si>
  <si>
    <t>6904.56</t>
  </si>
  <si>
    <t>8452.04</t>
  </si>
  <si>
    <t>19847.96</t>
  </si>
  <si>
    <t>14275.4</t>
  </si>
  <si>
    <t>8827</t>
  </si>
  <si>
    <t>2444.2</t>
  </si>
  <si>
    <t>18352.52</t>
  </si>
  <si>
    <t>11949.12</t>
  </si>
  <si>
    <t>5583.8</t>
  </si>
  <si>
    <t>18810.48</t>
  </si>
  <si>
    <t>5050.8</t>
  </si>
  <si>
    <t>8372.08</t>
  </si>
  <si>
    <t>17522.84</t>
  </si>
  <si>
    <t>11580.32</t>
  </si>
  <si>
    <t>3784.24</t>
  </si>
  <si>
    <t>4135.08</t>
  </si>
  <si>
    <t>8043.8</t>
  </si>
  <si>
    <t>19312.64</t>
  </si>
  <si>
    <t>16474.12</t>
  </si>
  <si>
    <t>14132.76</t>
  </si>
  <si>
    <t>13163.64</t>
  </si>
  <si>
    <t>3868.64</t>
  </si>
  <si>
    <t>15850.08</t>
  </si>
  <si>
    <t>9443.68</t>
  </si>
  <si>
    <t>17999.04</t>
  </si>
  <si>
    <t>16020.32</t>
  </si>
  <si>
    <t>3518.96</t>
  </si>
  <si>
    <t>11611.4</t>
  </si>
  <si>
    <t>11870.2</t>
  </si>
  <si>
    <t>2098.76</t>
  </si>
  <si>
    <t>5109.84</t>
  </si>
  <si>
    <t>17202.52</t>
  </si>
  <si>
    <t>2295.28</t>
  </si>
  <si>
    <t>9293.32</t>
  </si>
  <si>
    <t>7793.66</t>
  </si>
  <si>
    <t>5243.16</t>
  </si>
  <si>
    <t>3772.44</t>
  </si>
  <si>
    <t>4757.34</t>
  </si>
  <si>
    <t>3422.64</t>
  </si>
  <si>
    <t>4271.42</t>
  </si>
  <si>
    <t>9688.72</t>
  </si>
  <si>
    <t>3979</t>
  </si>
  <si>
    <t>9489.56</t>
  </si>
  <si>
    <t>4246.84</t>
  </si>
  <si>
    <t>2933.26</t>
  </si>
  <si>
    <t>8673.24</t>
  </si>
  <si>
    <t>3080.02</t>
  </si>
  <si>
    <t>5589.38</t>
  </si>
  <si>
    <t>7628.7</t>
  </si>
  <si>
    <t>9127.6</t>
  </si>
  <si>
    <t>2944.14</t>
  </si>
  <si>
    <t>9627.8</t>
  </si>
  <si>
    <t>5879.7</t>
  </si>
  <si>
    <t>6818.74</t>
  </si>
  <si>
    <t>9857.68</t>
  </si>
  <si>
    <t>7063.24</t>
  </si>
  <si>
    <t>3419.64</t>
  </si>
  <si>
    <t>9558.68</t>
  </si>
  <si>
    <t>9964.54</t>
  </si>
  <si>
    <t>3665.78</t>
  </si>
  <si>
    <t>9477.62</t>
  </si>
  <si>
    <t>4977.28</t>
  </si>
  <si>
    <t>5873.98</t>
  </si>
  <si>
    <t>3443.06</t>
  </si>
  <si>
    <t>8026.22</t>
  </si>
  <si>
    <t>6400.04</t>
  </si>
  <si>
    <t>4516.94</t>
  </si>
  <si>
    <t>7517.96</t>
  </si>
  <si>
    <t>8476.46</t>
  </si>
  <si>
    <t>2025.94</t>
  </si>
  <si>
    <t>4370.1</t>
  </si>
  <si>
    <t>5033.1</t>
  </si>
  <si>
    <t>7769.36</t>
  </si>
  <si>
    <t>9677.22</t>
  </si>
  <si>
    <t>6864.12</t>
  </si>
  <si>
    <t>6267.2</t>
  </si>
  <si>
    <t>5859.56</t>
  </si>
  <si>
    <t>6471.8</t>
  </si>
  <si>
    <t>5994.88</t>
  </si>
  <si>
    <t>9538.18</t>
  </si>
  <si>
    <t>6076.08</t>
  </si>
  <si>
    <t>7333.06</t>
  </si>
  <si>
    <t>6614.46</t>
  </si>
  <si>
    <t>2996.74</t>
  </si>
  <si>
    <t>6554.78</t>
  </si>
  <si>
    <t>3751.84</t>
  </si>
  <si>
    <t>7444.6</t>
  </si>
  <si>
    <t>7550.42</t>
  </si>
  <si>
    <t>6583.9</t>
  </si>
  <si>
    <t>8523.28</t>
  </si>
  <si>
    <t>8079.12</t>
  </si>
  <si>
    <t>9168.04</t>
  </si>
  <si>
    <t>4364.5</t>
  </si>
  <si>
    <t>6238.06</t>
  </si>
  <si>
    <t>6487.1</t>
  </si>
  <si>
    <t>6431.18</t>
  </si>
  <si>
    <t>4930.74</t>
  </si>
  <si>
    <t>2155.38</t>
  </si>
  <si>
    <t>8106.86</t>
  </si>
  <si>
    <t>9427.26</t>
  </si>
  <si>
    <t>7951.16</t>
  </si>
  <si>
    <t>2931.9</t>
  </si>
  <si>
    <t>2837.78</t>
  </si>
  <si>
    <t>6553.06</t>
  </si>
  <si>
    <t>8053.98</t>
  </si>
  <si>
    <t>6626.44</t>
  </si>
  <si>
    <t>6573.36</t>
  </si>
  <si>
    <t>4131.56</t>
  </si>
  <si>
    <t>4608.52</t>
  </si>
  <si>
    <t>2150.88</t>
  </si>
  <si>
    <t>9037.78</t>
  </si>
  <si>
    <t>3359.14</t>
  </si>
  <si>
    <t>6484.64</t>
  </si>
  <si>
    <t>2790.18</t>
  </si>
  <si>
    <t>7928</t>
  </si>
  <si>
    <t>3979.8</t>
  </si>
  <si>
    <t>8818.46</t>
  </si>
  <si>
    <t>3355.84</t>
  </si>
  <si>
    <t>7582.2</t>
  </si>
  <si>
    <t>9914.2</t>
  </si>
  <si>
    <t>5370.96</t>
  </si>
  <si>
    <t>4467.68</t>
  </si>
  <si>
    <t>4314.36</t>
  </si>
  <si>
    <t>3874.32</t>
  </si>
  <si>
    <t>8009.22</t>
  </si>
  <si>
    <t>5148.7</t>
  </si>
  <si>
    <t>9091.36</t>
  </si>
  <si>
    <t>8200.32</t>
  </si>
  <si>
    <t>2097.94</t>
  </si>
  <si>
    <t>3466.64</t>
  </si>
  <si>
    <t>3324.8</t>
  </si>
  <si>
    <t>3350.46</t>
  </si>
  <si>
    <t>7521.9</t>
  </si>
  <si>
    <t>9771.16</t>
  </si>
  <si>
    <t>9493.94</t>
  </si>
  <si>
    <t>14383.55</t>
  </si>
  <si>
    <t>5414.5</t>
  </si>
  <si>
    <t>9038.05</t>
  </si>
  <si>
    <t>17447.25</t>
  </si>
  <si>
    <t>19791.8</t>
  </si>
  <si>
    <t>19219.15</t>
  </si>
  <si>
    <t>14977.4</t>
  </si>
  <si>
    <t>11409.7</t>
  </si>
  <si>
    <t>8954.8</t>
  </si>
  <si>
    <t>4181.8</t>
  </si>
  <si>
    <t>16332.15</t>
  </si>
  <si>
    <t>18775.1</t>
  </si>
  <si>
    <t>8342.6</t>
  </si>
  <si>
    <t>3361</t>
  </si>
  <si>
    <t>15622.5</t>
  </si>
  <si>
    <t>3073</t>
  </si>
  <si>
    <t>10371.35</t>
  </si>
  <si>
    <t>12170.8</t>
  </si>
  <si>
    <t>17079.25</t>
  </si>
  <si>
    <t>12153.65</t>
  </si>
  <si>
    <t>22094.65</t>
  </si>
  <si>
    <t>13063.95</t>
  </si>
  <si>
    <t>17156.25</t>
  </si>
  <si>
    <t>18751.65</t>
  </si>
  <si>
    <t>20123.95</t>
  </si>
  <si>
    <t>11129.5</t>
  </si>
  <si>
    <t>20831.8</t>
  </si>
  <si>
    <t>15519.65</t>
  </si>
  <si>
    <t>17436.05</t>
  </si>
  <si>
    <t>4843.75</t>
  </si>
  <si>
    <t>20106.1</t>
  </si>
  <si>
    <t>7231.7</t>
  </si>
  <si>
    <t>3325.6</t>
  </si>
  <si>
    <t>24364.65</t>
  </si>
  <si>
    <t>3530.65</t>
  </si>
  <si>
    <t>22081.8</t>
  </si>
  <si>
    <t>20903.05</t>
  </si>
  <si>
    <t>4068.05</t>
  </si>
  <si>
    <t>22616.5</t>
  </si>
  <si>
    <t>13097.75</t>
  </si>
  <si>
    <t>22116.25</t>
  </si>
  <si>
    <t>7913.65</t>
  </si>
  <si>
    <t>23344.15</t>
  </si>
  <si>
    <t>8772.7</t>
  </si>
  <si>
    <t>13674.8</t>
  </si>
  <si>
    <t>10348.85</t>
  </si>
  <si>
    <t>11469.65</t>
  </si>
  <si>
    <t>11309.6</t>
  </si>
  <si>
    <t>2895</t>
  </si>
  <si>
    <t>9618.85</t>
  </si>
  <si>
    <t>20825.35</t>
  </si>
  <si>
    <t>10606.05</t>
  </si>
  <si>
    <t>21051.85</t>
  </si>
  <si>
    <t>22259.15</t>
  </si>
  <si>
    <t>7000.15</t>
  </si>
  <si>
    <t>13870.85</t>
  </si>
  <si>
    <t>4380</t>
  </si>
  <si>
    <t>22979.4</t>
  </si>
  <si>
    <t>11200</t>
  </si>
  <si>
    <t>4281.9</t>
  </si>
  <si>
    <t>6158.9</t>
  </si>
  <si>
    <t>16195.75</t>
  </si>
  <si>
    <t>20726.95</t>
  </si>
  <si>
    <t>15854.2</t>
  </si>
  <si>
    <t>8242.75</t>
  </si>
  <si>
    <t>15394.6</t>
  </si>
  <si>
    <t>24959.35</t>
  </si>
  <si>
    <t>13080.2</t>
  </si>
  <si>
    <t>2050.45</t>
  </si>
  <si>
    <t>16411.9</t>
  </si>
  <si>
    <t>14692</t>
  </si>
  <si>
    <t>14162.1</t>
  </si>
  <si>
    <t>4408.05</t>
  </si>
  <si>
    <t>2390.7</t>
  </si>
  <si>
    <t>10502.75</t>
  </si>
  <si>
    <t>18706.95</t>
  </si>
  <si>
    <t>19792.65</t>
  </si>
  <si>
    <t>24812.5</t>
  </si>
  <si>
    <t>21312.85</t>
  </si>
  <si>
    <t>19002.35</t>
  </si>
  <si>
    <t>20719.15</t>
  </si>
  <si>
    <t>22674.25</t>
  </si>
  <si>
    <t>5325</t>
  </si>
  <si>
    <t>13320.2</t>
  </si>
  <si>
    <t>14250.1</t>
  </si>
  <si>
    <t>6082.26</t>
  </si>
  <si>
    <t>7788.48</t>
  </si>
  <si>
    <t>5936.49</t>
  </si>
  <si>
    <t>11448.51</t>
  </si>
  <si>
    <t>9947.67</t>
  </si>
  <si>
    <t>12144.09</t>
  </si>
  <si>
    <t>6116.16</t>
  </si>
  <si>
    <t>7110.99</t>
  </si>
  <si>
    <t>4620.96</t>
  </si>
  <si>
    <t>5902.08</t>
  </si>
  <si>
    <t>12120.3</t>
  </si>
  <si>
    <t>11396.82</t>
  </si>
  <si>
    <t>9721.92</t>
  </si>
  <si>
    <t>9131.97</t>
  </si>
  <si>
    <t>4063.41</t>
  </si>
  <si>
    <t>8784.78</t>
  </si>
  <si>
    <t>9116.01</t>
  </si>
  <si>
    <t>3174.66</t>
  </si>
  <si>
    <t>3954</t>
  </si>
  <si>
    <t>2084.34</t>
  </si>
  <si>
    <t>9314.43</t>
  </si>
  <si>
    <t>14817.48</t>
  </si>
  <si>
    <t>11382.48</t>
  </si>
  <si>
    <t>10814.73</t>
  </si>
  <si>
    <t>6655.92</t>
  </si>
  <si>
    <t>11332.5</t>
  </si>
  <si>
    <t>6611.61</t>
  </si>
  <si>
    <t>14791.23</t>
  </si>
  <si>
    <t>9978.27</t>
  </si>
  <si>
    <t>6516.66</t>
  </si>
  <si>
    <t>12474.21</t>
  </si>
  <si>
    <t>7692.18</t>
  </si>
  <si>
    <t>3334.71</t>
  </si>
  <si>
    <t>14305.41</t>
  </si>
  <si>
    <t>13446.36</t>
  </si>
  <si>
    <t>2012.16</t>
  </si>
  <si>
    <t>6963.63</t>
  </si>
  <si>
    <t>4177.08</t>
  </si>
  <si>
    <t>7956.33</t>
  </si>
  <si>
    <t>2659.38</t>
  </si>
  <si>
    <t>11932.44</t>
  </si>
  <si>
    <t>2372.19</t>
  </si>
  <si>
    <t>14706.84</t>
  </si>
  <si>
    <t>10068</t>
  </si>
  <si>
    <t>5083.41</t>
  </si>
  <si>
    <t>7233.93</t>
  </si>
  <si>
    <t>12327.18</t>
  </si>
  <si>
    <t>13336.68</t>
  </si>
  <si>
    <t>5675.46</t>
  </si>
  <si>
    <t>14113.71</t>
  </si>
  <si>
    <t>9421.59</t>
  </si>
  <si>
    <t>6378.57</t>
  </si>
  <si>
    <t>9192.03</t>
  </si>
  <si>
    <t>4836.66</t>
  </si>
  <si>
    <t>5484.66</t>
  </si>
  <si>
    <t>10816.89</t>
  </si>
  <si>
    <t>9575.16</t>
  </si>
  <si>
    <t>6811.92</t>
  </si>
  <si>
    <t>14286.27</t>
  </si>
  <si>
    <t>4557.51</t>
  </si>
  <si>
    <t>9751.56</t>
  </si>
  <si>
    <t>8811.27</t>
  </si>
  <si>
    <t>9686.22</t>
  </si>
  <si>
    <t>4837.41</t>
  </si>
  <si>
    <t>2835.27</t>
  </si>
  <si>
    <t>3817.83</t>
  </si>
  <si>
    <t>8386.8</t>
  </si>
  <si>
    <t>9408.18</t>
  </si>
  <si>
    <t>14287.23</t>
  </si>
  <si>
    <t>3867.21</t>
  </si>
  <si>
    <t>6874.5</t>
  </si>
  <si>
    <t>12708.24</t>
  </si>
  <si>
    <t>4745.13</t>
  </si>
  <si>
    <t>6685.59</t>
  </si>
  <si>
    <t>4255.74</t>
  </si>
  <si>
    <t>6321.09</t>
  </si>
  <si>
    <t>6762.51</t>
  </si>
  <si>
    <t>11259.18</t>
  </si>
  <si>
    <t>5332.17</t>
  </si>
  <si>
    <t>11263.08</t>
  </si>
  <si>
    <t>11071.14</t>
  </si>
  <si>
    <t>2981.38</t>
  </si>
  <si>
    <t>2614.9</t>
  </si>
  <si>
    <t>4962.14</t>
  </si>
  <si>
    <t>3006.23</t>
  </si>
  <si>
    <t>3145.76</t>
  </si>
  <si>
    <t>2043.14</t>
  </si>
  <si>
    <t>3628.49</t>
  </si>
  <si>
    <t>2156.99</t>
  </si>
  <si>
    <t>4104.42</t>
  </si>
  <si>
    <t>3540.29</t>
  </si>
  <si>
    <t>2628.08</t>
  </si>
  <si>
    <t>4740.61</t>
  </si>
  <si>
    <t>3824.7</t>
  </si>
  <si>
    <t>4196.66</t>
  </si>
  <si>
    <t>2829.67</t>
  </si>
  <si>
    <t>2742.13</t>
  </si>
  <si>
    <t>3400.98</t>
  </si>
  <si>
    <t>2387.73</t>
  </si>
  <si>
    <t>4110.43</t>
  </si>
  <si>
    <t>4724.16</t>
  </si>
  <si>
    <t>2709.08</t>
  </si>
  <si>
    <t>3379.43</t>
  </si>
  <si>
    <t>4363.74</t>
  </si>
  <si>
    <t>2313.73</t>
  </si>
  <si>
    <t>3040.48</t>
  </si>
  <si>
    <t>2305.59</t>
  </si>
  <si>
    <t>2651.79</t>
  </si>
  <si>
    <t>3603.01</t>
  </si>
  <si>
    <t>2413.94</t>
  </si>
  <si>
    <t>4132.1</t>
  </si>
  <si>
    <t>3465.96</t>
  </si>
  <si>
    <t>3595.61</t>
  </si>
  <si>
    <t>3209.29</t>
  </si>
  <si>
    <t>2895.93</t>
  </si>
  <si>
    <t>4637.02</t>
  </si>
  <si>
    <t>2349.95</t>
  </si>
  <si>
    <t>3511.26</t>
  </si>
  <si>
    <t>4225.65</t>
  </si>
  <si>
    <t>3598.19</t>
  </si>
  <si>
    <t>4716.48</t>
  </si>
  <si>
    <t>3827.18</t>
  </si>
  <si>
    <t>4455.39</t>
  </si>
  <si>
    <t>3411.28</t>
  </si>
  <si>
    <t>2104.42</t>
  </si>
  <si>
    <t>2211.74</t>
  </si>
  <si>
    <t>2627.47</t>
  </si>
  <si>
    <t>2304.94</t>
  </si>
  <si>
    <t>2806.98</t>
  </si>
  <si>
    <t>3293.97</t>
  </si>
  <si>
    <t>2171.03</t>
  </si>
  <si>
    <t>4370</t>
  </si>
  <si>
    <t>2624.89</t>
  </si>
  <si>
    <t>3796.06</t>
  </si>
  <si>
    <t>4663.71</t>
  </si>
  <si>
    <t>2865.9</t>
  </si>
  <si>
    <t>3573.12</t>
  </si>
  <si>
    <t>2327.78</t>
  </si>
  <si>
    <t>4334.42</t>
  </si>
  <si>
    <t>2220.56</t>
  </si>
  <si>
    <t>2862.84</t>
  </si>
  <si>
    <t>4873.72</t>
  </si>
  <si>
    <t>4673.03</t>
  </si>
  <si>
    <t>3701.66</t>
  </si>
  <si>
    <t>3868.12</t>
  </si>
  <si>
    <t>2507.83</t>
  </si>
  <si>
    <t>4772.43</t>
  </si>
  <si>
    <t>4197.31</t>
  </si>
  <si>
    <t>2703.39</t>
  </si>
  <si>
    <t>2965.37</t>
  </si>
  <si>
    <t>2874.71</t>
  </si>
  <si>
    <t>3522.43</t>
  </si>
  <si>
    <t>4796.57</t>
  </si>
  <si>
    <t>2750.14</t>
  </si>
  <si>
    <t>2643.17</t>
  </si>
  <si>
    <t>3975.28</t>
  </si>
  <si>
    <t>3033.16</t>
  </si>
  <si>
    <t>Low</t>
  </si>
  <si>
    <t>1834.8</t>
  </si>
  <si>
    <t>1034.91</t>
  </si>
  <si>
    <t>314.9</t>
  </si>
  <si>
    <t>1610.3</t>
  </si>
  <si>
    <t>1935.26</t>
  </si>
  <si>
    <t>1151.2</t>
  </si>
  <si>
    <t>996.7</t>
  </si>
  <si>
    <t>327.09</t>
  </si>
  <si>
    <t>606.4</t>
  </si>
  <si>
    <t>290.16</t>
  </si>
  <si>
    <t>1888.08</t>
  </si>
  <si>
    <t>1023.96</t>
  </si>
  <si>
    <t>957.75</t>
  </si>
  <si>
    <t>733.2</t>
  </si>
  <si>
    <t>1727.88</t>
  </si>
  <si>
    <t>1405.45</t>
  </si>
  <si>
    <t>363.06</t>
  </si>
  <si>
    <t>1411</t>
  </si>
  <si>
    <t>1092.38</t>
  </si>
  <si>
    <t>298.78</t>
  </si>
  <si>
    <t>345.24</t>
  </si>
  <si>
    <t>1725.31</t>
  </si>
  <si>
    <t>1064.02</t>
  </si>
  <si>
    <t>362.8</t>
  </si>
  <si>
    <t>1561.19</t>
  </si>
  <si>
    <t>420.2</t>
  </si>
  <si>
    <t>1236.03</t>
  </si>
  <si>
    <t>897.22</t>
  </si>
  <si>
    <t>809.58</t>
  </si>
  <si>
    <t>1110.03</t>
  </si>
  <si>
    <t>430.41</t>
  </si>
  <si>
    <t>450.1</t>
  </si>
  <si>
    <t>1094.16</t>
  </si>
  <si>
    <t>480.34</t>
  </si>
  <si>
    <t>696.14</t>
  </si>
  <si>
    <t>709.9</t>
  </si>
  <si>
    <t>631.23</t>
  </si>
  <si>
    <t>1507.33</t>
  </si>
  <si>
    <t>678.4</t>
  </si>
  <si>
    <t>1103.52</t>
  </si>
  <si>
    <t>916.5</t>
  </si>
  <si>
    <t>786.04</t>
  </si>
  <si>
    <t>532.49</t>
  </si>
  <si>
    <t>1165.38</t>
  </si>
  <si>
    <t>990.88</t>
  </si>
  <si>
    <t>1799.92</t>
  </si>
  <si>
    <t>434.96</t>
  </si>
  <si>
    <t>1556.94</t>
  </si>
  <si>
    <t>1792.44</t>
  </si>
  <si>
    <t>1387.91</t>
  </si>
  <si>
    <t>273.9</t>
  </si>
  <si>
    <t>1478.52</t>
  </si>
  <si>
    <t>630.6</t>
  </si>
  <si>
    <t>1471.27</t>
  </si>
  <si>
    <t>696.27</t>
  </si>
  <si>
    <t>962.66</t>
  </si>
  <si>
    <t>1484.56</t>
  </si>
  <si>
    <t>739.27</t>
  </si>
  <si>
    <t>199.18</t>
  </si>
  <si>
    <t>1226.76</t>
  </si>
  <si>
    <t>1545.42</t>
  </si>
  <si>
    <t>907.56</t>
  </si>
  <si>
    <t>303.81</t>
  </si>
  <si>
    <t>983.34</t>
  </si>
  <si>
    <t>978.04</t>
  </si>
  <si>
    <t>154.68</t>
  </si>
  <si>
    <t>1535.73</t>
  </si>
  <si>
    <t>1882.96</t>
  </si>
  <si>
    <t>1163.54</t>
  </si>
  <si>
    <t>401.04</t>
  </si>
  <si>
    <t>735.21</t>
  </si>
  <si>
    <t>1749.8</t>
  </si>
  <si>
    <t>374.22</t>
  </si>
  <si>
    <t>1710.64</t>
  </si>
  <si>
    <t>540.95</t>
  </si>
  <si>
    <t>1446.76</t>
  </si>
  <si>
    <t>695.7</t>
  </si>
  <si>
    <t>379.76</t>
  </si>
  <si>
    <t>615.75</t>
  </si>
  <si>
    <t>456.92</t>
  </si>
  <si>
    <t>886.01</t>
  </si>
  <si>
    <t>1314.18</t>
  </si>
  <si>
    <t>1033.83</t>
  </si>
  <si>
    <t>375.89</t>
  </si>
  <si>
    <t>712.76</t>
  </si>
  <si>
    <t>507.08</t>
  </si>
  <si>
    <t>1104.45</t>
  </si>
  <si>
    <t>1794.95</t>
  </si>
  <si>
    <t>279.68</t>
  </si>
  <si>
    <t>1074.57</t>
  </si>
  <si>
    <t>1672.12</t>
  </si>
  <si>
    <t>260.82</t>
  </si>
  <si>
    <t>147.86</t>
  </si>
  <si>
    <t>1622.59</t>
  </si>
  <si>
    <t>685.64</t>
  </si>
  <si>
    <t>975.65</t>
  </si>
  <si>
    <t>391.47</t>
  </si>
  <si>
    <t>702.98</t>
  </si>
  <si>
    <t>1158.26</t>
  </si>
  <si>
    <t>833.29</t>
  </si>
  <si>
    <t>Yes</t>
  </si>
  <si>
    <t>1835.82</t>
  </si>
  <si>
    <t>664.07</t>
  </si>
  <si>
    <t>4898.64</t>
  </si>
  <si>
    <t>14588.45</t>
  </si>
  <si>
    <t>4133.34</t>
  </si>
  <si>
    <t>19588.55</t>
  </si>
  <si>
    <t>877.54</t>
  </si>
  <si>
    <t>16578.52</t>
  </si>
  <si>
    <t>22261.5</t>
  </si>
  <si>
    <t>281.7</t>
  </si>
  <si>
    <t>7448.68</t>
  </si>
  <si>
    <t>16827.72</t>
  </si>
  <si>
    <t>14448.18</t>
  </si>
  <si>
    <t>17470.75</t>
  </si>
  <si>
    <t>7404.52</t>
  </si>
  <si>
    <t>6297.6</t>
  </si>
  <si>
    <t>9719.96</t>
  </si>
  <si>
    <t>22712.25</t>
  </si>
  <si>
    <t>18204.48</t>
  </si>
  <si>
    <t>13045.84</t>
  </si>
  <si>
    <t>9848.02</t>
  </si>
  <si>
    <t>22270.6</t>
  </si>
  <si>
    <t>11213.16</t>
  </si>
  <si>
    <t>8159</t>
  </si>
  <si>
    <t>18617.95</t>
  </si>
  <si>
    <t>2001.05</t>
  </si>
  <si>
    <t>2258.52</t>
  </si>
  <si>
    <t>207.89</t>
  </si>
  <si>
    <t>7991.49</t>
  </si>
  <si>
    <t>5702.4</t>
  </si>
  <si>
    <t>3232.29</t>
  </si>
  <si>
    <t>14129.79</t>
  </si>
  <si>
    <t>851.6</t>
  </si>
  <si>
    <t>14696.56</t>
  </si>
  <si>
    <t>2783.4</t>
  </si>
  <si>
    <t>7339.72</t>
  </si>
  <si>
    <t>4779.74</t>
  </si>
  <si>
    <t>313.34</t>
  </si>
  <si>
    <t>1831.36</t>
  </si>
  <si>
    <t>3667.38</t>
  </si>
  <si>
    <t>7277.76</t>
  </si>
  <si>
    <t>1535.84</t>
  </si>
  <si>
    <t>4583.64</t>
  </si>
  <si>
    <t>4773.08</t>
  </si>
  <si>
    <t>11894.61</t>
  </si>
  <si>
    <t>1360.6</t>
  </si>
  <si>
    <t>10240.56</t>
  </si>
  <si>
    <t>5539.72</t>
  </si>
  <si>
    <t>2364.56</t>
  </si>
  <si>
    <t>6578.8</t>
  </si>
  <si>
    <t>10088.65</t>
  </si>
  <si>
    <t>13743.27</t>
  </si>
  <si>
    <t>7912.58</t>
  </si>
  <si>
    <t>23052.25</t>
  </si>
  <si>
    <t>10399.23</t>
  </si>
  <si>
    <t>1462.97</t>
  </si>
  <si>
    <t>935.16</t>
  </si>
  <si>
    <t>17133.68</t>
  </si>
  <si>
    <t>6344.26</t>
  </si>
  <si>
    <t>13082.95</t>
  </si>
  <si>
    <t>17465.68</t>
  </si>
  <si>
    <t>8757.12</t>
  </si>
  <si>
    <t>3914.16</t>
  </si>
  <si>
    <t>15559.9</t>
  </si>
  <si>
    <t>9241.34</t>
  </si>
  <si>
    <t>1986.78</t>
  </si>
  <si>
    <t>13521.6</t>
  </si>
  <si>
    <t>502.05</t>
  </si>
  <si>
    <t>2932.5</t>
  </si>
  <si>
    <t>4730.74</t>
  </si>
  <si>
    <t>2165.22</t>
  </si>
  <si>
    <t>7203.8</t>
  </si>
  <si>
    <t>21168.95</t>
  </si>
  <si>
    <t>2337.44</t>
  </si>
  <si>
    <t>149.02</t>
  </si>
  <si>
    <t>4947.16</t>
  </si>
  <si>
    <t>3406.54</t>
  </si>
  <si>
    <t>3626.7</t>
  </si>
  <si>
    <t>12732.15</t>
  </si>
  <si>
    <t>Mismatch</t>
  </si>
  <si>
    <t>1756.8</t>
  </si>
  <si>
    <t>11771.4</t>
  </si>
  <si>
    <t>14583.45</t>
  </si>
  <si>
    <t>8344.4</t>
  </si>
  <si>
    <t>895.65</t>
  </si>
  <si>
    <t>914.91</t>
  </si>
  <si>
    <t>8587.05</t>
  </si>
  <si>
    <t>552.93</t>
  </si>
  <si>
    <t>8153.19</t>
  </si>
  <si>
    <t>10421.3</t>
  </si>
  <si>
    <t>22593.45</t>
  </si>
  <si>
    <t>3658.2</t>
  </si>
  <si>
    <t>3844.14</t>
  </si>
  <si>
    <t>2772.6</t>
  </si>
  <si>
    <t>17469.65</t>
  </si>
  <si>
    <t>16030.15</t>
  </si>
  <si>
    <t>394.8</t>
  </si>
  <si>
    <t>7469.1</t>
  </si>
  <si>
    <t>1742.55</t>
  </si>
  <si>
    <t>3515.97</t>
  </si>
  <si>
    <t>7215.69</t>
  </si>
  <si>
    <t>10239.35</t>
  </si>
  <si>
    <t>14449.62</t>
  </si>
  <si>
    <t>14203.38</t>
  </si>
  <si>
    <t>1358.88</t>
  </si>
  <si>
    <t>19480.05</t>
  </si>
  <si>
    <t>13832.55</t>
  </si>
  <si>
    <t>3610.8</t>
  </si>
  <si>
    <t>10840.7</t>
  </si>
  <si>
    <t>784.2</t>
  </si>
  <si>
    <t>6330.78</t>
  </si>
  <si>
    <t>13755.9</t>
  </si>
  <si>
    <t>10521.1</t>
  </si>
  <si>
    <t>12069.21</t>
  </si>
  <si>
    <t>4258.2</t>
  </si>
  <si>
    <t>5268.81</t>
  </si>
  <si>
    <t>21986.4</t>
  </si>
  <si>
    <t>10007.1</t>
  </si>
  <si>
    <t>18780.35</t>
  </si>
  <si>
    <t>2375.2</t>
  </si>
  <si>
    <t>4825.56</t>
  </si>
  <si>
    <t>24269.7</t>
  </si>
  <si>
    <t>21670.05</t>
  </si>
  <si>
    <t>8650.71</t>
  </si>
  <si>
    <t>13418.55</t>
  </si>
  <si>
    <t>3812.15</t>
  </si>
  <si>
    <t>8084.3</t>
  </si>
  <si>
    <t>4859.55</t>
  </si>
  <si>
    <t>4216.65</t>
  </si>
  <si>
    <t>1621.89</t>
  </si>
  <si>
    <t>14691.3</t>
  </si>
  <si>
    <t>12822.6</t>
  </si>
  <si>
    <t>11502.12</t>
  </si>
  <si>
    <t>5269.95</t>
  </si>
  <si>
    <t>10494.63</t>
  </si>
  <si>
    <t>5030.52</t>
  </si>
  <si>
    <t>15488.8</t>
  </si>
  <si>
    <t>3351.1</t>
  </si>
  <si>
    <t>21023.8</t>
  </si>
  <si>
    <t>685.35</t>
  </si>
  <si>
    <t>4390.77</t>
  </si>
  <si>
    <t>11542.35</t>
  </si>
  <si>
    <t>8139.9</t>
  </si>
  <si>
    <t>1323.35</t>
  </si>
  <si>
    <t>6873.03</t>
  </si>
  <si>
    <t>2442.9</t>
  </si>
  <si>
    <t>3253.9</t>
  </si>
  <si>
    <t>6941.4</t>
  </si>
  <si>
    <t>1515.45</t>
  </si>
  <si>
    <t>11447.45</t>
  </si>
  <si>
    <t>1429.2</t>
  </si>
  <si>
    <t>2531.1</t>
  </si>
  <si>
    <t>5848.44</t>
  </si>
  <si>
    <t>14720.94</t>
  </si>
  <si>
    <t>15532.55</t>
  </si>
  <si>
    <t>1648.6</t>
  </si>
  <si>
    <t>8795.79</t>
  </si>
  <si>
    <t>11225.65</t>
  </si>
  <si>
    <t>15580.6</t>
  </si>
  <si>
    <t>8379.35</t>
  </si>
  <si>
    <t>2104.26</t>
  </si>
  <si>
    <t>12145.62</t>
  </si>
  <si>
    <t>10084.2</t>
  </si>
  <si>
    <t>7091.94</t>
  </si>
  <si>
    <t>11842.38</t>
  </si>
  <si>
    <t>1034.64</t>
  </si>
  <si>
    <t>15078.8</t>
  </si>
  <si>
    <t>2003.61</t>
  </si>
  <si>
    <t>YOY Growth</t>
  </si>
  <si>
    <r>
      <rPr>
        <b/>
        <sz val="12"/>
        <color rgb="FF00602B"/>
        <rFont val="Calibri"/>
        <family val="2"/>
        <scheme val="minor"/>
      </rPr>
      <t>YOY</t>
    </r>
    <r>
      <rPr>
        <b/>
        <sz val="12"/>
        <color theme="1"/>
        <rFont val="Calibri"/>
        <family val="2"/>
        <scheme val="minor"/>
      </rPr>
      <t xml:space="preserve"> Growth</t>
    </r>
  </si>
  <si>
    <t>Total Sales</t>
  </si>
  <si>
    <t>Distinct Count of Transaction ID</t>
  </si>
  <si>
    <t>Average Order Value(AOV)</t>
  </si>
  <si>
    <t>2023</t>
  </si>
  <si>
    <t>2024</t>
  </si>
  <si>
    <t>Jan</t>
  </si>
  <si>
    <t>Feb</t>
  </si>
  <si>
    <t>Mar</t>
  </si>
  <si>
    <t>Apr</t>
  </si>
  <si>
    <t>Jun</t>
  </si>
  <si>
    <t>Jul</t>
  </si>
  <si>
    <t>Aug</t>
  </si>
  <si>
    <t>Sep</t>
  </si>
  <si>
    <t>Oct</t>
  </si>
  <si>
    <t>Nov</t>
  </si>
  <si>
    <t>Dec</t>
  </si>
  <si>
    <t>AverageOrderValue</t>
  </si>
  <si>
    <t>Average of Total Amount</t>
  </si>
  <si>
    <t>Sum of Quantity</t>
  </si>
  <si>
    <t>Orders Sold</t>
  </si>
  <si>
    <t>6632.48</t>
  </si>
  <si>
    <t>5869.08</t>
  </si>
  <si>
    <t>12484.52</t>
  </si>
  <si>
    <t>15030</t>
  </si>
  <si>
    <t>12003.52</t>
  </si>
  <si>
    <t>18042.16</t>
  </si>
  <si>
    <t>14663.52</t>
  </si>
  <si>
    <t>11498</t>
  </si>
  <si>
    <t>18164.12</t>
  </si>
  <si>
    <t>16352.48</t>
  </si>
  <si>
    <t>9824.68</t>
  </si>
  <si>
    <t>2550.56</t>
  </si>
  <si>
    <t>10750.36</t>
  </si>
  <si>
    <t>7270.76</t>
  </si>
  <si>
    <t>16224</t>
  </si>
  <si>
    <t>5237.92</t>
  </si>
  <si>
    <t>5315.48</t>
  </si>
  <si>
    <t>7356.28</t>
  </si>
  <si>
    <t>9183.24</t>
  </si>
  <si>
    <t>3245.52</t>
  </si>
  <si>
    <t>15164.36</t>
  </si>
  <si>
    <t>11376.36</t>
  </si>
  <si>
    <t>17754.88</t>
  </si>
  <si>
    <t>19048.4</t>
  </si>
  <si>
    <t>9972</t>
  </si>
  <si>
    <t>17375.52</t>
  </si>
  <si>
    <t>18755.72</t>
  </si>
  <si>
    <t>6222.64</t>
  </si>
  <si>
    <t>19352.96</t>
  </si>
  <si>
    <t>12275.84</t>
  </si>
  <si>
    <t>17757.48</t>
  </si>
  <si>
    <t>12973.8</t>
  </si>
  <si>
    <t>8692.6</t>
  </si>
  <si>
    <t>10927.88</t>
  </si>
  <si>
    <t>11747.08</t>
  </si>
  <si>
    <t>14860.32</t>
  </si>
  <si>
    <t>10610.04</t>
  </si>
  <si>
    <t>11385.92</t>
  </si>
  <si>
    <t>13041.52</t>
  </si>
  <si>
    <t>15956.6</t>
  </si>
  <si>
    <t>18423.32</t>
  </si>
  <si>
    <t>4324.76</t>
  </si>
  <si>
    <t>13796.84</t>
  </si>
  <si>
    <t>3864.12</t>
  </si>
  <si>
    <t>19218.04</t>
  </si>
  <si>
    <t>8689.04</t>
  </si>
  <si>
    <t>16842.8</t>
  </si>
  <si>
    <t>5187.96</t>
  </si>
  <si>
    <t>16095.36</t>
  </si>
  <si>
    <t>5540.24</t>
  </si>
  <si>
    <t>9392.72</t>
  </si>
  <si>
    <t>15377</t>
  </si>
  <si>
    <t>3209.92</t>
  </si>
  <si>
    <t>16684.36</t>
  </si>
  <si>
    <t>12121.24</t>
  </si>
  <si>
    <t>14467.12</t>
  </si>
  <si>
    <t>16551.08</t>
  </si>
  <si>
    <t>17231.76</t>
  </si>
  <si>
    <t>9561.76</t>
  </si>
  <si>
    <t>5499.16</t>
  </si>
  <si>
    <t>16116.6</t>
  </si>
  <si>
    <t>11892.12</t>
  </si>
  <si>
    <t>7698.84</t>
  </si>
  <si>
    <t>8478.36</t>
  </si>
  <si>
    <t>16774.84</t>
  </si>
  <si>
    <t>2769.68</t>
  </si>
  <si>
    <t>10861.2</t>
  </si>
  <si>
    <t>12905.72</t>
  </si>
  <si>
    <t>8111.32</t>
  </si>
  <si>
    <t>14524.12</t>
  </si>
  <si>
    <t>3123.96</t>
  </si>
  <si>
    <t>15426.64</t>
  </si>
  <si>
    <t>11585.48</t>
  </si>
  <si>
    <t>6371.8</t>
  </si>
  <si>
    <t>5352.28</t>
  </si>
  <si>
    <t>7472</t>
  </si>
  <si>
    <t>9072.08</t>
  </si>
  <si>
    <t>4561.4</t>
  </si>
  <si>
    <t>4978.2</t>
  </si>
  <si>
    <t>14305.48</t>
  </si>
  <si>
    <t>11713.12</t>
  </si>
  <si>
    <t>9526.28</t>
  </si>
  <si>
    <t>6793.64</t>
  </si>
  <si>
    <t>4673.64</t>
  </si>
  <si>
    <t>8244.2</t>
  </si>
  <si>
    <t>12522.08</t>
  </si>
  <si>
    <t>4095.72</t>
  </si>
  <si>
    <t>19284.28</t>
  </si>
  <si>
    <t>3138.32</t>
  </si>
  <si>
    <t>17898.52</t>
  </si>
  <si>
    <t>8791.08</t>
  </si>
  <si>
    <t>18274.64</t>
  </si>
  <si>
    <t>12414.2</t>
  </si>
  <si>
    <t>12831.12</t>
  </si>
  <si>
    <t>16105.72</t>
  </si>
  <si>
    <t>19950.8</t>
  </si>
  <si>
    <t>6279.56</t>
  </si>
  <si>
    <t>11906.04</t>
  </si>
  <si>
    <t>8953.72</t>
  </si>
  <si>
    <t>7719.04</t>
  </si>
  <si>
    <t>16506.08</t>
  </si>
  <si>
    <t>4380.76</t>
  </si>
  <si>
    <t>8728.12</t>
  </si>
  <si>
    <t>18076.08</t>
  </si>
  <si>
    <t>8357.04</t>
  </si>
  <si>
    <t>4860.48</t>
  </si>
  <si>
    <t>4449.24</t>
  </si>
  <si>
    <t>18097.24</t>
  </si>
  <si>
    <t>9010.88</t>
  </si>
  <si>
    <t>4010.48</t>
  </si>
  <si>
    <t>13275.88</t>
  </si>
  <si>
    <t>8251.72</t>
  </si>
  <si>
    <t>2433.4</t>
  </si>
  <si>
    <t>12122.6</t>
  </si>
  <si>
    <t>7464.6</t>
  </si>
  <si>
    <t>13652.4</t>
  </si>
  <si>
    <t>9122.8</t>
  </si>
  <si>
    <t>5740.24</t>
  </si>
  <si>
    <t>10333.84</t>
  </si>
  <si>
    <t>12491.84</t>
  </si>
  <si>
    <t>13379.32</t>
  </si>
  <si>
    <t>6135.48</t>
  </si>
  <si>
    <t>19137.24</t>
  </si>
  <si>
    <t>4784.88</t>
  </si>
  <si>
    <t>12341.68</t>
  </si>
  <si>
    <t>2356.12</t>
  </si>
  <si>
    <t>10684.88</t>
  </si>
  <si>
    <t>18827.36</t>
  </si>
  <si>
    <t>6826.6</t>
  </si>
  <si>
    <t>17214.04</t>
  </si>
  <si>
    <t>16080.4</t>
  </si>
  <si>
    <t>6252.12</t>
  </si>
  <si>
    <t>13147.24</t>
  </si>
  <si>
    <t>4569.52</t>
  </si>
  <si>
    <t>5055.76</t>
  </si>
  <si>
    <t>16247.32</t>
  </si>
  <si>
    <t>15327.88</t>
  </si>
  <si>
    <t>9372.4</t>
  </si>
  <si>
    <t>5388.48</t>
  </si>
  <si>
    <t>18088.72</t>
  </si>
  <si>
    <t>7611.4</t>
  </si>
  <si>
    <t>6567.84</t>
  </si>
  <si>
    <t>12250.8</t>
  </si>
  <si>
    <t>5031.6</t>
  </si>
  <si>
    <t>7577.12</t>
  </si>
  <si>
    <t>17458.8</t>
  </si>
  <si>
    <t>11135.84</t>
  </si>
  <si>
    <t>13472.56</t>
  </si>
  <si>
    <t>13709.44</t>
  </si>
  <si>
    <t>14546.92</t>
  </si>
  <si>
    <t>14154.68</t>
  </si>
  <si>
    <t>18383.36</t>
  </si>
  <si>
    <t>19590.56</t>
  </si>
  <si>
    <t>12301.56</t>
  </si>
  <si>
    <t>3670.48</t>
  </si>
  <si>
    <t>14571.56</t>
  </si>
  <si>
    <t>2421.44</t>
  </si>
  <si>
    <t>11189.28</t>
  </si>
  <si>
    <t>14798.68</t>
  </si>
  <si>
    <t>7742.16</t>
  </si>
  <si>
    <t>10241.6</t>
  </si>
  <si>
    <t>6351.52</t>
  </si>
  <si>
    <t>16175.76</t>
  </si>
  <si>
    <t>9178.56</t>
  </si>
  <si>
    <t>5197.96</t>
  </si>
  <si>
    <t>7912.88</t>
  </si>
  <si>
    <t>15180.04</t>
  </si>
  <si>
    <t>15935.96</t>
  </si>
  <si>
    <t>11640.76</t>
  </si>
  <si>
    <t>4401.92</t>
  </si>
  <si>
    <t>17325.68</t>
  </si>
  <si>
    <t>15205.2</t>
  </si>
  <si>
    <t>15546.16</t>
  </si>
  <si>
    <t>13595.92</t>
  </si>
  <si>
    <t>7141.08</t>
  </si>
  <si>
    <t>8154.4</t>
  </si>
  <si>
    <t>19772.48</t>
  </si>
  <si>
    <t>16257.24</t>
  </si>
  <si>
    <t>10907.52</t>
  </si>
  <si>
    <t>18880.16</t>
  </si>
  <si>
    <t>3795.48</t>
  </si>
  <si>
    <t>18343.28</t>
  </si>
  <si>
    <t>16333.6</t>
  </si>
  <si>
    <t>7164.12</t>
  </si>
  <si>
    <t>16201.6</t>
  </si>
  <si>
    <t>7952.64</t>
  </si>
  <si>
    <t>9581.32</t>
  </si>
  <si>
    <t>9286.48</t>
  </si>
  <si>
    <t>17185.36</t>
  </si>
  <si>
    <t>6530.2</t>
  </si>
  <si>
    <t>3495.88</t>
  </si>
  <si>
    <t>11475.36</t>
  </si>
  <si>
    <t>5808.68</t>
  </si>
  <si>
    <t>17024.8</t>
  </si>
  <si>
    <t>10968.16</t>
  </si>
  <si>
    <t>8161.52</t>
  </si>
  <si>
    <t>14703.24</t>
  </si>
  <si>
    <t>6498.36</t>
  </si>
  <si>
    <t>14274.84</t>
  </si>
  <si>
    <t>2145.56</t>
  </si>
  <si>
    <t>6707.16</t>
  </si>
  <si>
    <t>9157.48</t>
  </si>
  <si>
    <t>2835.56</t>
  </si>
  <si>
    <t>8650.64</t>
  </si>
  <si>
    <t>10651.52</t>
  </si>
  <si>
    <t>18454.84</t>
  </si>
  <si>
    <t>13110.52</t>
  </si>
  <si>
    <t>13440.72</t>
  </si>
  <si>
    <t>15585.76</t>
  </si>
  <si>
    <t>19411.8</t>
  </si>
  <si>
    <t>3937.32</t>
  </si>
  <si>
    <t>10295.96</t>
  </si>
  <si>
    <t>2504.96</t>
  </si>
  <si>
    <t>17817.88</t>
  </si>
  <si>
    <t>7725.88</t>
  </si>
  <si>
    <t>19184.16</t>
  </si>
  <si>
    <t>6650.92</t>
  </si>
  <si>
    <t>5428.64</t>
  </si>
  <si>
    <t>18258.4</t>
  </si>
  <si>
    <t>15804.88</t>
  </si>
  <si>
    <t>11079</t>
  </si>
  <si>
    <t>9386.48</t>
  </si>
  <si>
    <t>10334</t>
  </si>
  <si>
    <t>19560.12</t>
  </si>
  <si>
    <t>13126.88</t>
  </si>
  <si>
    <t>19392.68</t>
  </si>
  <si>
    <t>12171.12</t>
  </si>
  <si>
    <t>9001.6</t>
  </si>
  <si>
    <t>18407.2</t>
  </si>
  <si>
    <t>16677.56</t>
  </si>
  <si>
    <t>4097.08</t>
  </si>
  <si>
    <t>19013.96</t>
  </si>
  <si>
    <t>5199.32</t>
  </si>
  <si>
    <t>13736.84</t>
  </si>
  <si>
    <t>19139.24</t>
  </si>
  <si>
    <t>7760.96</t>
  </si>
  <si>
    <t>6353.48</t>
  </si>
  <si>
    <t>12520.72</t>
  </si>
  <si>
    <t>19601.24</t>
  </si>
  <si>
    <t>5576.72</t>
  </si>
  <si>
    <t>8108.84</t>
  </si>
  <si>
    <t>5388.56</t>
  </si>
  <si>
    <t>2962.76</t>
  </si>
  <si>
    <t>8637.32</t>
  </si>
  <si>
    <t>7863.84</t>
  </si>
  <si>
    <t>8577.56</t>
  </si>
  <si>
    <t>19860.36</t>
  </si>
  <si>
    <t>9793.2</t>
  </si>
  <si>
    <t>17882.72</t>
  </si>
  <si>
    <t>14265.64</t>
  </si>
  <si>
    <t>8907.6</t>
  </si>
  <si>
    <t>2576.28</t>
  </si>
  <si>
    <t>3179.76</t>
  </si>
  <si>
    <t>10887.76</t>
  </si>
  <si>
    <t>18543.96</t>
  </si>
  <si>
    <t>13942.72</t>
  </si>
  <si>
    <t>19123.32</t>
  </si>
  <si>
    <t>11729.08</t>
  </si>
  <si>
    <t>17875.24</t>
  </si>
  <si>
    <t>15309.56</t>
  </si>
  <si>
    <t>14690.96</t>
  </si>
  <si>
    <t>8914.64</t>
  </si>
  <si>
    <t>3507.96</t>
  </si>
  <si>
    <t>17691.56</t>
  </si>
  <si>
    <t>5523.48</t>
  </si>
  <si>
    <t>4855.2</t>
  </si>
  <si>
    <t>17927.88</t>
  </si>
  <si>
    <t>15950.36</t>
  </si>
  <si>
    <t>2597.48</t>
  </si>
  <si>
    <t>9983.48</t>
  </si>
  <si>
    <t>3632</t>
  </si>
  <si>
    <t>19344</t>
  </si>
  <si>
    <t>19887.88</t>
  </si>
  <si>
    <t>4409</t>
  </si>
  <si>
    <t>18086.8</t>
  </si>
  <si>
    <t>3621.76</t>
  </si>
  <si>
    <t>18699</t>
  </si>
  <si>
    <t>18118.2</t>
  </si>
  <si>
    <t>12773.72</t>
  </si>
  <si>
    <t>4027.4</t>
  </si>
  <si>
    <t>10235.88</t>
  </si>
  <si>
    <t>10823.16</t>
  </si>
  <si>
    <t>2823.88</t>
  </si>
  <si>
    <t>13891.16</t>
  </si>
  <si>
    <t>7014.52</t>
  </si>
  <si>
    <t>2060.88</t>
  </si>
  <si>
    <t>2160.36</t>
  </si>
  <si>
    <t>13792.32</t>
  </si>
  <si>
    <t>14623.76</t>
  </si>
  <si>
    <t>14768.6</t>
  </si>
  <si>
    <t>5330.96</t>
  </si>
  <si>
    <t>14669.96</t>
  </si>
  <si>
    <t>9878.56</t>
  </si>
  <si>
    <t>15448.88</t>
  </si>
  <si>
    <t>18561.48</t>
  </si>
  <si>
    <t>8330.52</t>
  </si>
  <si>
    <t>19973.76</t>
  </si>
  <si>
    <t>19690.64</t>
  </si>
  <si>
    <t>5641.72</t>
  </si>
  <si>
    <t>3662.68</t>
  </si>
  <si>
    <t>2916.92</t>
  </si>
  <si>
    <t>19109.24</t>
  </si>
  <si>
    <t>17519.04</t>
  </si>
  <si>
    <t>11215.88</t>
  </si>
  <si>
    <t>16799.04</t>
  </si>
  <si>
    <t>12712.48</t>
  </si>
  <si>
    <t>7785.48</t>
  </si>
  <si>
    <t>14913.64</t>
  </si>
  <si>
    <t>6033</t>
  </si>
  <si>
    <t>9306.28</t>
  </si>
  <si>
    <t>15746.52</t>
  </si>
  <si>
    <t>6765.84</t>
  </si>
  <si>
    <t>6706.12</t>
  </si>
  <si>
    <t>10964.08</t>
  </si>
  <si>
    <t>5971.88</t>
  </si>
  <si>
    <t>7667.8</t>
  </si>
  <si>
    <t>11223.64</t>
  </si>
  <si>
    <t>16784.76</t>
  </si>
  <si>
    <t>17856.4</t>
  </si>
  <si>
    <t>10188.84</t>
  </si>
  <si>
    <t>6998.88</t>
  </si>
  <si>
    <t>14154.04</t>
  </si>
  <si>
    <t>14854.36</t>
  </si>
  <si>
    <t>14091.32</t>
  </si>
  <si>
    <t>6305</t>
  </si>
  <si>
    <t>11305.92</t>
  </si>
  <si>
    <t>5170.96</t>
  </si>
  <si>
    <t>2042.72</t>
  </si>
  <si>
    <t>19925.28</t>
  </si>
  <si>
    <t>16830.68</t>
  </si>
  <si>
    <t>17074.24</t>
  </si>
  <si>
    <t>5737.76</t>
  </si>
  <si>
    <t>5559.68</t>
  </si>
  <si>
    <t>7806.12</t>
  </si>
  <si>
    <t>12898.6</t>
  </si>
  <si>
    <t>4660.4</t>
  </si>
  <si>
    <t>2511.44</t>
  </si>
  <si>
    <t>19380.92</t>
  </si>
  <si>
    <t>19961.36</t>
  </si>
  <si>
    <t>13730.2</t>
  </si>
  <si>
    <t>13334.2</t>
  </si>
  <si>
    <t>9823.68</t>
  </si>
  <si>
    <t>14708.64</t>
  </si>
  <si>
    <t>16467.36</t>
  </si>
  <si>
    <t>5030.92</t>
  </si>
  <si>
    <t>15053.32</t>
  </si>
  <si>
    <t>17419.08</t>
  </si>
  <si>
    <t>19926.52</t>
  </si>
  <si>
    <t>7264</t>
  </si>
  <si>
    <t>4339</t>
  </si>
  <si>
    <t>10665.32</t>
  </si>
  <si>
    <t>9424.08</t>
  </si>
  <si>
    <t>18457.68</t>
  </si>
  <si>
    <t>16674.16</t>
  </si>
  <si>
    <t>6699.6</t>
  </si>
  <si>
    <t>11127.92</t>
  </si>
  <si>
    <t>2338.2</t>
  </si>
  <si>
    <t>2119.56</t>
  </si>
  <si>
    <t>4729.64</t>
  </si>
  <si>
    <t>11521.56</t>
  </si>
  <si>
    <t>11247.24</t>
  </si>
  <si>
    <t>18818.72</t>
  </si>
  <si>
    <t>5042.6</t>
  </si>
  <si>
    <t>10079.2</t>
  </si>
  <si>
    <t>3306.68</t>
  </si>
  <si>
    <t>11579.28</t>
  </si>
  <si>
    <t>4622.52</t>
  </si>
  <si>
    <t>10061.52</t>
  </si>
  <si>
    <t>6038.12</t>
  </si>
  <si>
    <t>5375.2</t>
  </si>
  <si>
    <t>17394.2</t>
  </si>
  <si>
    <t>2020.28</t>
  </si>
  <si>
    <t>14982.84</t>
  </si>
  <si>
    <t>19780.32</t>
  </si>
  <si>
    <t>14020.2</t>
  </si>
  <si>
    <t>13522.64</t>
  </si>
  <si>
    <t>2583.48</t>
  </si>
  <si>
    <t>2020.76</t>
  </si>
  <si>
    <t>17248.88</t>
  </si>
  <si>
    <t>11997.04</t>
  </si>
  <si>
    <t>18840.72</t>
  </si>
  <si>
    <t>11053</t>
  </si>
  <si>
    <t>16912.8</t>
  </si>
  <si>
    <t>15493.36</t>
  </si>
  <si>
    <t>19044.44</t>
  </si>
  <si>
    <t>7468.96</t>
  </si>
  <si>
    <t>12213.48</t>
  </si>
  <si>
    <t>7607.08</t>
  </si>
  <si>
    <t>8387.04</t>
  </si>
  <si>
    <t>17372.52</t>
  </si>
  <si>
    <t>3043.48</t>
  </si>
  <si>
    <t>17478.52</t>
  </si>
  <si>
    <t>9842.04</t>
  </si>
  <si>
    <t>16990.6</t>
  </si>
  <si>
    <t>4227.76</t>
  </si>
  <si>
    <t>7943.84</t>
  </si>
  <si>
    <t>10378.6</t>
  </si>
  <si>
    <t>15514</t>
  </si>
  <si>
    <t>10555.52</t>
  </si>
  <si>
    <t>8609.12</t>
  </si>
  <si>
    <t>9960.56</t>
  </si>
  <si>
    <t>18671.96</t>
  </si>
  <si>
    <t>11438.36</t>
  </si>
  <si>
    <t>15209.4</t>
  </si>
  <si>
    <t>6474.72</t>
  </si>
  <si>
    <t>5062.96</t>
  </si>
  <si>
    <t>10155.24</t>
  </si>
  <si>
    <t>11552.6</t>
  </si>
  <si>
    <t>19120.64</t>
  </si>
  <si>
    <t>16876.2</t>
  </si>
  <si>
    <t>9213.88</t>
  </si>
  <si>
    <t>19436.64</t>
  </si>
  <si>
    <t>16981.84</t>
  </si>
  <si>
    <t>17678.96</t>
  </si>
  <si>
    <t>10876.72</t>
  </si>
  <si>
    <t>19379.68</t>
  </si>
  <si>
    <t>13633.08</t>
  </si>
  <si>
    <t>16449.6</t>
  </si>
  <si>
    <t>10276.28</t>
  </si>
  <si>
    <t>17553.24</t>
  </si>
  <si>
    <t>11002.4</t>
  </si>
  <si>
    <t>12759.04</t>
  </si>
  <si>
    <t>10437.64</t>
  </si>
  <si>
    <t>13842.48</t>
  </si>
  <si>
    <t>14160</t>
  </si>
  <si>
    <t>8526.64</t>
  </si>
  <si>
    <t>5097.2</t>
  </si>
  <si>
    <t>18571.36</t>
  </si>
  <si>
    <t>6732.96</t>
  </si>
  <si>
    <t>5099.52</t>
  </si>
  <si>
    <t>14559.92</t>
  </si>
  <si>
    <t>3059.56</t>
  </si>
  <si>
    <t>15874.16</t>
  </si>
  <si>
    <t>2568.92</t>
  </si>
  <si>
    <t>13368.4</t>
  </si>
  <si>
    <t>4847.88</t>
  </si>
  <si>
    <t>19747.52</t>
  </si>
  <si>
    <t>19732.72</t>
  </si>
  <si>
    <t>19934.24</t>
  </si>
  <si>
    <t>11217.52</t>
  </si>
  <si>
    <t>16746.24</t>
  </si>
  <si>
    <t>3150.24</t>
  </si>
  <si>
    <t>5575.08</t>
  </si>
  <si>
    <t>14418.52</t>
  </si>
  <si>
    <t>8509.88</t>
  </si>
  <si>
    <t>10002.16</t>
  </si>
  <si>
    <t>4536.56</t>
  </si>
  <si>
    <t>17116</t>
  </si>
  <si>
    <t>13120.32</t>
  </si>
  <si>
    <t>13788.92</t>
  </si>
  <si>
    <t>16771.56</t>
  </si>
  <si>
    <t>8401.72</t>
  </si>
  <si>
    <t>10794.68</t>
  </si>
  <si>
    <t>2214.36</t>
  </si>
  <si>
    <t>5980.52</t>
  </si>
  <si>
    <t>5279.16</t>
  </si>
  <si>
    <t>11659.16</t>
  </si>
  <si>
    <t>12265.24</t>
  </si>
  <si>
    <t>8886.28</t>
  </si>
  <si>
    <t>10407.84</t>
  </si>
  <si>
    <t>17365.28</t>
  </si>
  <si>
    <t>10492.2</t>
  </si>
  <si>
    <t>12379.16</t>
  </si>
  <si>
    <t>19373.16</t>
  </si>
  <si>
    <t>11487.32</t>
  </si>
  <si>
    <t>18594.4</t>
  </si>
  <si>
    <t>14659.24</t>
  </si>
  <si>
    <t>8925.8</t>
  </si>
  <si>
    <t>19587.16</t>
  </si>
  <si>
    <t>19124.4</t>
  </si>
  <si>
    <t>6884.76</t>
  </si>
  <si>
    <t>12775.56</t>
  </si>
  <si>
    <t>8342.52</t>
  </si>
  <si>
    <t>4603.36</t>
  </si>
  <si>
    <t>13621.64</t>
  </si>
  <si>
    <t>9191.44</t>
  </si>
  <si>
    <t>17861.44</t>
  </si>
  <si>
    <t>11014.44</t>
  </si>
  <si>
    <t>3433.88</t>
  </si>
  <si>
    <t>18546.48</t>
  </si>
  <si>
    <t>6155.2</t>
  </si>
  <si>
    <t>6348.84</t>
  </si>
  <si>
    <t>8143.28</t>
  </si>
  <si>
    <t>16445.92</t>
  </si>
  <si>
    <t>11794.28</t>
  </si>
  <si>
    <t>14406.64</t>
  </si>
  <si>
    <t>17908.32</t>
  </si>
  <si>
    <t>3950.64</t>
  </si>
  <si>
    <t>2614.2</t>
  </si>
  <si>
    <t>19337.04</t>
  </si>
  <si>
    <t>8113.76</t>
  </si>
  <si>
    <t>11718.72</t>
  </si>
  <si>
    <t>17300.32</t>
  </si>
  <si>
    <t>4867.8</t>
  </si>
  <si>
    <t>18621.48</t>
  </si>
  <si>
    <t>2039.96</t>
  </si>
  <si>
    <t>3902.8</t>
  </si>
  <si>
    <t>3170.2</t>
  </si>
  <si>
    <t>17317.04</t>
  </si>
  <si>
    <t>19892.72</t>
  </si>
  <si>
    <t>15402.64</t>
  </si>
  <si>
    <t>7702.52</t>
  </si>
  <si>
    <t>6085.84</t>
  </si>
  <si>
    <t>13322.64</t>
  </si>
  <si>
    <t>18310.76</t>
  </si>
  <si>
    <t>2417.88</t>
  </si>
  <si>
    <t>11183.2</t>
  </si>
  <si>
    <t>5451.24</t>
  </si>
  <si>
    <t>15844.92</t>
  </si>
  <si>
    <t>8204.2</t>
  </si>
  <si>
    <t>17185.92</t>
  </si>
  <si>
    <t>2428.8</t>
  </si>
  <si>
    <t>19319.4</t>
  </si>
  <si>
    <t>6413.64</t>
  </si>
  <si>
    <t>15467.6</t>
  </si>
  <si>
    <t>18526.08</t>
  </si>
  <si>
    <t>2877.4</t>
  </si>
  <si>
    <t>13561.16</t>
  </si>
  <si>
    <t>5370.68</t>
  </si>
  <si>
    <t>17809.6</t>
  </si>
  <si>
    <t>6604</t>
  </si>
  <si>
    <t>18675.44</t>
  </si>
  <si>
    <t>16963.32</t>
  </si>
  <si>
    <t>18336.08</t>
  </si>
  <si>
    <t>13491.32</t>
  </si>
  <si>
    <t>13733.88</t>
  </si>
  <si>
    <t>5931.76</t>
  </si>
  <si>
    <t>6380.68</t>
  </si>
  <si>
    <t>18777.12</t>
  </si>
  <si>
    <t>16905.72</t>
  </si>
  <si>
    <t>18238.36</t>
  </si>
  <si>
    <t>11845.36</t>
  </si>
  <si>
    <t>17517.64</t>
  </si>
  <si>
    <t>6178.56</t>
  </si>
  <si>
    <t>19200.12</t>
  </si>
  <si>
    <t>15676.08</t>
  </si>
  <si>
    <t>10643.84</t>
  </si>
  <si>
    <t>11248.92</t>
  </si>
  <si>
    <t>18252.88</t>
  </si>
  <si>
    <t>2219.32</t>
  </si>
  <si>
    <t>16523.68</t>
  </si>
  <si>
    <t>13682.4</t>
  </si>
  <si>
    <t>19056.4</t>
  </si>
  <si>
    <t>6853.92</t>
  </si>
  <si>
    <t>18872.6</t>
  </si>
  <si>
    <t>19278.2</t>
  </si>
  <si>
    <t>6781.76</t>
  </si>
  <si>
    <t>4112.36</t>
  </si>
  <si>
    <t>12936.12</t>
  </si>
  <si>
    <t>4447.2</t>
  </si>
  <si>
    <t>18246.36</t>
  </si>
  <si>
    <t>16604.88</t>
  </si>
  <si>
    <t>19961.56</t>
  </si>
  <si>
    <t>7839.12</t>
  </si>
  <si>
    <t>9060.64</t>
  </si>
  <si>
    <t>8302.4</t>
  </si>
  <si>
    <t>18120.6</t>
  </si>
  <si>
    <t>13678.96</t>
  </si>
  <si>
    <t>11797.92</t>
  </si>
  <si>
    <t>19979.88</t>
  </si>
  <si>
    <t>4847.2</t>
  </si>
  <si>
    <t>2353.08</t>
  </si>
  <si>
    <t>10337.56</t>
  </si>
  <si>
    <t>19939.16</t>
  </si>
  <si>
    <t>19842.04</t>
  </si>
  <si>
    <t>12950.88</t>
  </si>
  <si>
    <t>8238.64</t>
  </si>
  <si>
    <t>12275.96</t>
  </si>
  <si>
    <t>10572.88</t>
  </si>
  <si>
    <t>2271.28</t>
  </si>
  <si>
    <t>8332.96</t>
  </si>
  <si>
    <t>17775.96</t>
  </si>
  <si>
    <t>3204.2</t>
  </si>
  <si>
    <t>9238.44</t>
  </si>
  <si>
    <t>4812.48</t>
  </si>
  <si>
    <t>16550.28</t>
  </si>
  <si>
    <t>4216.28</t>
  </si>
  <si>
    <t>2430.52</t>
  </si>
  <si>
    <t>19591.12</t>
  </si>
  <si>
    <t>2733.16</t>
  </si>
  <si>
    <t>8588.96</t>
  </si>
  <si>
    <t>12540.24</t>
  </si>
  <si>
    <t>14855.96</t>
  </si>
  <si>
    <t>11034.56</t>
  </si>
  <si>
    <t>2388.68</t>
  </si>
  <si>
    <t>2232.28</t>
  </si>
  <si>
    <t>16023.2</t>
  </si>
  <si>
    <t>16463.72</t>
  </si>
  <si>
    <t>6309.16</t>
  </si>
  <si>
    <t>15076.08</t>
  </si>
  <si>
    <t>2585.56</t>
  </si>
  <si>
    <t>12188.88</t>
  </si>
  <si>
    <t>13702.6</t>
  </si>
  <si>
    <t>12160.96</t>
  </si>
  <si>
    <t>19504.04</t>
  </si>
  <si>
    <t>8446.64</t>
  </si>
  <si>
    <t>8854.8</t>
  </si>
  <si>
    <t>11318.12</t>
  </si>
  <si>
    <t>8101.32</t>
  </si>
  <si>
    <t>16473.72</t>
  </si>
  <si>
    <t>18507.16</t>
  </si>
  <si>
    <t>2649.8</t>
  </si>
  <si>
    <t>5558.04</t>
  </si>
  <si>
    <t>17971.2</t>
  </si>
  <si>
    <t>5514.36</t>
  </si>
  <si>
    <t>8480.84</t>
  </si>
  <si>
    <t>15013.32</t>
  </si>
  <si>
    <t>15209.2</t>
  </si>
  <si>
    <t>2887.12</t>
  </si>
  <si>
    <t>8718.28</t>
  </si>
  <si>
    <t>15357.44</t>
  </si>
  <si>
    <t>6901.08</t>
  </si>
  <si>
    <t>9161.8</t>
  </si>
  <si>
    <t>12954.64</t>
  </si>
  <si>
    <t>13339.88</t>
  </si>
  <si>
    <t>18849.96</t>
  </si>
  <si>
    <t>2776.52</t>
  </si>
  <si>
    <t>16133.52</t>
  </si>
  <si>
    <t>2693.84</t>
  </si>
  <si>
    <t>7304.84</t>
  </si>
  <si>
    <t>4710.32</t>
  </si>
  <si>
    <t>18226.04</t>
  </si>
  <si>
    <t>18854.56</t>
  </si>
  <si>
    <t>14535.88</t>
  </si>
  <si>
    <t>7844.92</t>
  </si>
  <si>
    <t>10701.92</t>
  </si>
  <si>
    <t>17021.92</t>
  </si>
  <si>
    <t>4742.36</t>
  </si>
  <si>
    <t>7007.72</t>
  </si>
  <si>
    <t>4962.08</t>
  </si>
  <si>
    <t>7463.24</t>
  </si>
  <si>
    <t>4672.6</t>
  </si>
  <si>
    <t>3875.48</t>
  </si>
  <si>
    <t>16065.92</t>
  </si>
  <si>
    <t>16389.44</t>
  </si>
  <si>
    <t>10328.84</t>
  </si>
  <si>
    <t>19230.6</t>
  </si>
  <si>
    <t>4906.56</t>
  </si>
  <si>
    <t>4016.2</t>
  </si>
  <si>
    <t>10065.84</t>
  </si>
  <si>
    <t>3093.6</t>
  </si>
  <si>
    <t>3869.52</t>
  </si>
  <si>
    <t>10201.76</t>
  </si>
  <si>
    <t>11398.88</t>
  </si>
  <si>
    <t>10215.48</t>
  </si>
  <si>
    <t>18200.96</t>
  </si>
  <si>
    <t>2698.36</t>
  </si>
  <si>
    <t>18120.72</t>
  </si>
  <si>
    <t>2071.88</t>
  </si>
  <si>
    <t>7063.08</t>
  </si>
  <si>
    <t>8227.28</t>
  </si>
  <si>
    <t>4104.84</t>
  </si>
  <si>
    <t>10048.44</t>
  </si>
  <si>
    <t>18837.56</t>
  </si>
  <si>
    <t>5185.8</t>
  </si>
  <si>
    <t>11376.96</t>
  </si>
  <si>
    <t>6684.32</t>
  </si>
  <si>
    <t>18214.2</t>
  </si>
  <si>
    <t>2786.32</t>
  </si>
  <si>
    <t>16669</t>
  </si>
  <si>
    <t>19324.96</t>
  </si>
  <si>
    <t>7828.96</t>
  </si>
  <si>
    <t>13675.08</t>
  </si>
  <si>
    <t>17184.8</t>
  </si>
  <si>
    <t>14881.88</t>
  </si>
  <si>
    <t>14186.16</t>
  </si>
  <si>
    <t>11278.16</t>
  </si>
  <si>
    <t>8739.8</t>
  </si>
  <si>
    <t>15023.72</t>
  </si>
  <si>
    <t>11976.92</t>
  </si>
  <si>
    <t>19943.2</t>
  </si>
  <si>
    <t>7599.44</t>
  </si>
  <si>
    <t>5584.28</t>
  </si>
  <si>
    <t>3462.36</t>
  </si>
  <si>
    <t>15426.48</t>
  </si>
  <si>
    <t>5389.64</t>
  </si>
  <si>
    <t>9212.12</t>
  </si>
  <si>
    <t>14806.32</t>
  </si>
  <si>
    <t>18769.36</t>
  </si>
  <si>
    <t>4342.72</t>
  </si>
  <si>
    <t>17996.88</t>
  </si>
  <si>
    <t>10969.6</t>
  </si>
  <si>
    <t>16602.36</t>
  </si>
  <si>
    <t>3928.92</t>
  </si>
  <si>
    <t>7595.56</t>
  </si>
  <si>
    <t>7651.4</t>
  </si>
  <si>
    <t>18589.12</t>
  </si>
  <si>
    <t>15668.88</t>
  </si>
  <si>
    <t>2970.16</t>
  </si>
  <si>
    <t>14235.56</t>
  </si>
  <si>
    <t>14657.64</t>
  </si>
  <si>
    <t>12595.92</t>
  </si>
  <si>
    <t>4545</t>
  </si>
  <si>
    <t>10420.6</t>
  </si>
  <si>
    <t>7612.28</t>
  </si>
  <si>
    <t>15448.48</t>
  </si>
  <si>
    <t>17238.16</t>
  </si>
  <si>
    <t>3628.64</t>
  </si>
  <si>
    <t>7563.44</t>
  </si>
  <si>
    <t>4568.48</t>
  </si>
  <si>
    <t>10936.72</t>
  </si>
  <si>
    <t>19625.2</t>
  </si>
  <si>
    <t>10844.84</t>
  </si>
  <si>
    <t>12446.04</t>
  </si>
  <si>
    <t>15527.8</t>
  </si>
  <si>
    <t>4300.28</t>
  </si>
  <si>
    <t>10048.72</t>
  </si>
  <si>
    <t>7198.76</t>
  </si>
  <si>
    <t>18468.8</t>
  </si>
  <si>
    <t>10129.6</t>
  </si>
  <si>
    <t>5717.44</t>
  </si>
  <si>
    <t>4985.96</t>
  </si>
  <si>
    <t>15006.8</t>
  </si>
  <si>
    <t>7754.28</t>
  </si>
  <si>
    <t>14572.88</t>
  </si>
  <si>
    <t>13161.72</t>
  </si>
  <si>
    <t>12240.24</t>
  </si>
  <si>
    <t>4547.28</t>
  </si>
  <si>
    <t>18410.4</t>
  </si>
  <si>
    <t>17050.8</t>
  </si>
  <si>
    <t>18921.48</t>
  </si>
  <si>
    <t>11083.2</t>
  </si>
  <si>
    <t>7442.08</t>
  </si>
  <si>
    <t>11351.76</t>
  </si>
  <si>
    <t>19381.36</t>
  </si>
  <si>
    <t>14172.2</t>
  </si>
  <si>
    <t>19877.76</t>
  </si>
  <si>
    <t>4900.56</t>
  </si>
  <si>
    <t>5133.12</t>
  </si>
  <si>
    <t>15034.72</t>
  </si>
  <si>
    <t>11298.24</t>
  </si>
  <si>
    <t>18389.24</t>
  </si>
  <si>
    <t>18288.6</t>
  </si>
  <si>
    <t>7320.04</t>
  </si>
  <si>
    <t>11760.08</t>
  </si>
  <si>
    <t>5891.36</t>
  </si>
  <si>
    <t>13718.6</t>
  </si>
  <si>
    <t>5427.44</t>
  </si>
  <si>
    <t>18902.64</t>
  </si>
  <si>
    <t>2087.12</t>
  </si>
  <si>
    <t>4300</t>
  </si>
  <si>
    <t>13957.88</t>
  </si>
  <si>
    <t>3319.52</t>
  </si>
  <si>
    <t>19617.52</t>
  </si>
  <si>
    <t>17752.28</t>
  </si>
  <si>
    <t>19471.08</t>
  </si>
  <si>
    <t>13753.32</t>
  </si>
  <si>
    <t>6367.72</t>
  </si>
  <si>
    <t>11111.8</t>
  </si>
  <si>
    <t>4235.88</t>
  </si>
  <si>
    <t>3184.72</t>
  </si>
  <si>
    <t>9334.64</t>
  </si>
  <si>
    <t>12883.84</t>
  </si>
  <si>
    <t>15740.64</t>
  </si>
  <si>
    <t>7188.44</t>
  </si>
  <si>
    <t>10458.36</t>
  </si>
  <si>
    <t>11601.28</t>
  </si>
  <si>
    <t>7922.6</t>
  </si>
  <si>
    <t>5084.6</t>
  </si>
  <si>
    <t>6181.28</t>
  </si>
  <si>
    <t>14806.92</t>
  </si>
  <si>
    <t>9140.28</t>
  </si>
  <si>
    <t>10806.08</t>
  </si>
  <si>
    <t>17159.44</t>
  </si>
  <si>
    <t>5795.32</t>
  </si>
  <si>
    <t>16032.8</t>
  </si>
  <si>
    <t>5653.36</t>
  </si>
  <si>
    <t>7176.68</t>
  </si>
  <si>
    <t>5890.64</t>
  </si>
  <si>
    <t>2730</t>
  </si>
  <si>
    <t>5466.68</t>
  </si>
  <si>
    <t>5414.2</t>
  </si>
  <si>
    <t>15747.84</t>
  </si>
  <si>
    <t>6594.28</t>
  </si>
  <si>
    <t>12975.84</t>
  </si>
  <si>
    <t>9681.84</t>
  </si>
  <si>
    <t>8166.24</t>
  </si>
  <si>
    <t>17318.44</t>
  </si>
  <si>
    <t>13036.52</t>
  </si>
  <si>
    <t>11090.96</t>
  </si>
  <si>
    <t>13165.72</t>
  </si>
  <si>
    <t>3152.92</t>
  </si>
  <si>
    <t>12829.32</t>
  </si>
  <si>
    <t>17713.56</t>
  </si>
  <si>
    <t>19031.48</t>
  </si>
  <si>
    <t>13844.96</t>
  </si>
  <si>
    <t>3312.84</t>
  </si>
  <si>
    <t>16846.28</t>
  </si>
  <si>
    <t>3673.48</t>
  </si>
  <si>
    <t>10265.4</t>
  </si>
  <si>
    <t>13970.36</t>
  </si>
  <si>
    <t>4919.28</t>
  </si>
  <si>
    <t>8530.64</t>
  </si>
  <si>
    <t>10491.96</t>
  </si>
  <si>
    <t>17136.64</t>
  </si>
  <si>
    <t>18701.32</t>
  </si>
  <si>
    <t>12881.6</t>
  </si>
  <si>
    <t>7278.56</t>
  </si>
  <si>
    <t>18469.04</t>
  </si>
  <si>
    <t>7145.56</t>
  </si>
  <si>
    <t>9657.92</t>
  </si>
  <si>
    <t>14472.04</t>
  </si>
  <si>
    <t>9789.4</t>
  </si>
  <si>
    <t>8992.32</t>
  </si>
  <si>
    <t>15671.32</t>
  </si>
  <si>
    <t>8224.36</t>
  </si>
  <si>
    <t>10004.48</t>
  </si>
  <si>
    <t>5844.88</t>
  </si>
  <si>
    <t>11412.92</t>
  </si>
  <si>
    <t>14215.56</t>
  </si>
  <si>
    <t>12306.8</t>
  </si>
  <si>
    <t>6100.76</t>
  </si>
  <si>
    <t>4368.56</t>
  </si>
  <si>
    <t>10191.8</t>
  </si>
  <si>
    <t>3138.04</t>
  </si>
  <si>
    <t>7865.84</t>
  </si>
  <si>
    <t>10857</t>
  </si>
  <si>
    <t>4346.92</t>
  </si>
  <si>
    <t>18559.64</t>
  </si>
  <si>
    <t>19840.4</t>
  </si>
  <si>
    <t>5343.84</t>
  </si>
  <si>
    <t>13944.2</t>
  </si>
  <si>
    <t>11017.48</t>
  </si>
  <si>
    <t>5693.28</t>
  </si>
  <si>
    <t>11676.68</t>
  </si>
  <si>
    <t>4163.16</t>
  </si>
  <si>
    <t>11114.12</t>
  </si>
  <si>
    <t>15788.16</t>
  </si>
  <si>
    <t>18938.76</t>
  </si>
  <si>
    <t>17454.72</t>
  </si>
  <si>
    <t>18165</t>
  </si>
  <si>
    <t>12397.44</t>
  </si>
  <si>
    <t>3384.92</t>
  </si>
  <si>
    <t>15141.8</t>
  </si>
  <si>
    <t>9713.04</t>
  </si>
  <si>
    <t>4162.72</t>
  </si>
  <si>
    <t>8063.92</t>
  </si>
  <si>
    <t>5996.48</t>
  </si>
  <si>
    <t>8741.44</t>
  </si>
  <si>
    <t>15971.88</t>
  </si>
  <si>
    <t>8402.4</t>
  </si>
  <si>
    <t>9844.12</t>
  </si>
  <si>
    <t>5395.28</t>
  </si>
  <si>
    <t>8384</t>
  </si>
  <si>
    <t>17331.68</t>
  </si>
  <si>
    <t>7090.92</t>
  </si>
  <si>
    <t>3545.04</t>
  </si>
  <si>
    <t>17076.12</t>
  </si>
  <si>
    <t>9607.64</t>
  </si>
  <si>
    <t>7621.84</t>
  </si>
  <si>
    <t>2576.56</t>
  </si>
  <si>
    <t>15263.56</t>
  </si>
  <si>
    <t>9430.52</t>
  </si>
  <si>
    <t>7838.16</t>
  </si>
  <si>
    <t>2351.76</t>
  </si>
  <si>
    <t>15757.04</t>
  </si>
  <si>
    <t>12027.64</t>
  </si>
  <si>
    <t>2598.56</t>
  </si>
  <si>
    <t>16414.32</t>
  </si>
  <si>
    <t>12761.56</t>
  </si>
  <si>
    <t>4514.56</t>
  </si>
  <si>
    <t>5762.64</t>
  </si>
  <si>
    <t>16041.04</t>
  </si>
  <si>
    <t>4434.36</t>
  </si>
  <si>
    <t>6372.4</t>
  </si>
  <si>
    <t>18424.04</t>
  </si>
  <si>
    <t>4257.4</t>
  </si>
  <si>
    <t>12661.68</t>
  </si>
  <si>
    <t>9551.04</t>
  </si>
  <si>
    <t>6456</t>
  </si>
  <si>
    <t>14811.16</t>
  </si>
  <si>
    <t>8376.68</t>
  </si>
  <si>
    <t>6083.16</t>
  </si>
  <si>
    <t>15188.4</t>
  </si>
  <si>
    <t>10372.2</t>
  </si>
  <si>
    <t>17703.28</t>
  </si>
  <si>
    <t>4143.8</t>
  </si>
  <si>
    <t>17196.32</t>
  </si>
  <si>
    <t>2574.24</t>
  </si>
  <si>
    <t>11206.56</t>
  </si>
  <si>
    <t>6067.52</t>
  </si>
  <si>
    <t>9761.52</t>
  </si>
  <si>
    <t>8321.84</t>
  </si>
  <si>
    <t>3876.28</t>
  </si>
  <si>
    <t>4214.36</t>
  </si>
  <si>
    <t>7658.76</t>
  </si>
  <si>
    <t>16353.52</t>
  </si>
  <si>
    <t>7089.28</t>
  </si>
  <si>
    <t>15411.56</t>
  </si>
  <si>
    <t>18906.08</t>
  </si>
  <si>
    <t>3506.12</t>
  </si>
  <si>
    <t>19347.96</t>
  </si>
  <si>
    <t>12936.24</t>
  </si>
  <si>
    <t>14349.6</t>
  </si>
  <si>
    <t>14691.64</t>
  </si>
  <si>
    <t>12936.8</t>
  </si>
  <si>
    <t>5782.28</t>
  </si>
  <si>
    <t>12917.2</t>
  </si>
  <si>
    <t>9317.12</t>
  </si>
  <si>
    <t>3116.4</t>
  </si>
  <si>
    <t>2748.48</t>
  </si>
  <si>
    <t>4115.8</t>
  </si>
  <si>
    <t>19599.88</t>
  </si>
  <si>
    <t>14272.36</t>
  </si>
  <si>
    <t>17113.68</t>
  </si>
  <si>
    <t>19929.68</t>
  </si>
  <si>
    <t>2095.2</t>
  </si>
  <si>
    <t>13104.92</t>
  </si>
  <si>
    <t>12994.84</t>
  </si>
  <si>
    <t>4872.88</t>
  </si>
  <si>
    <t>14504.72</t>
  </si>
  <si>
    <t>11485.56</t>
  </si>
  <si>
    <t>16911.64</t>
  </si>
  <si>
    <t>19721</t>
  </si>
  <si>
    <t>6255</t>
  </si>
  <si>
    <t>3740.28</t>
  </si>
  <si>
    <t>4242.76</t>
  </si>
  <si>
    <t>15570.36</t>
  </si>
  <si>
    <t>17405.4</t>
  </si>
  <si>
    <t>19615.04</t>
  </si>
  <si>
    <t>7591.16</t>
  </si>
  <si>
    <t>18645.2</t>
  </si>
  <si>
    <t>13853.04</t>
  </si>
  <si>
    <t>17866.36</t>
  </si>
  <si>
    <t>19484.4</t>
  </si>
  <si>
    <t>19609.36</t>
  </si>
  <si>
    <t>13526.96</t>
  </si>
  <si>
    <t>10603.08</t>
  </si>
  <si>
    <t>12615.16</t>
  </si>
  <si>
    <t>6579.24</t>
  </si>
  <si>
    <t>14265.68</t>
  </si>
  <si>
    <t>19043.28</t>
  </si>
  <si>
    <t>19835.2</t>
  </si>
  <si>
    <t>4980.36</t>
  </si>
  <si>
    <t>19641.88</t>
  </si>
  <si>
    <t>8483.76</t>
  </si>
  <si>
    <t>11463.52</t>
  </si>
  <si>
    <t>19872.88</t>
  </si>
  <si>
    <t>10110.76</t>
  </si>
  <si>
    <t>5713.52</t>
  </si>
  <si>
    <t>11857.24</t>
  </si>
  <si>
    <t>18671.6</t>
  </si>
  <si>
    <t>7525.6</t>
  </si>
  <si>
    <t>8523</t>
  </si>
  <si>
    <t>12798.88</t>
  </si>
  <si>
    <t>13014.56</t>
  </si>
  <si>
    <t>3171.24</t>
  </si>
  <si>
    <t>15256.4</t>
  </si>
  <si>
    <t>15320.8</t>
  </si>
  <si>
    <t>10810.28</t>
  </si>
  <si>
    <t>3537.32</t>
  </si>
  <si>
    <t>14100.16</t>
  </si>
  <si>
    <t>2894.2</t>
  </si>
  <si>
    <t>13577.32</t>
  </si>
  <si>
    <t>3565.88</t>
  </si>
  <si>
    <t>10241.84</t>
  </si>
  <si>
    <t>14039.08</t>
  </si>
  <si>
    <t>18806.6</t>
  </si>
  <si>
    <t>10183.96</t>
  </si>
  <si>
    <t>4453.68</t>
  </si>
  <si>
    <t>16864</t>
  </si>
  <si>
    <t>15394.44</t>
  </si>
  <si>
    <t>4493.52</t>
  </si>
  <si>
    <t>19370.44</t>
  </si>
  <si>
    <t>14718.08</t>
  </si>
  <si>
    <t>7215.92</t>
  </si>
  <si>
    <t>7598.16</t>
  </si>
  <si>
    <t>8365.68</t>
  </si>
  <si>
    <t>6743.56</t>
  </si>
  <si>
    <t>18045.36</t>
  </si>
  <si>
    <t>4803.08</t>
  </si>
  <si>
    <t>4438.16</t>
  </si>
  <si>
    <t>2715.32</t>
  </si>
  <si>
    <t>5844.84</t>
  </si>
  <si>
    <t>15242.8</t>
  </si>
  <si>
    <t>9443.56</t>
  </si>
  <si>
    <t>5953.64</t>
  </si>
  <si>
    <t>12813.08</t>
  </si>
  <si>
    <t>18845.6</t>
  </si>
  <si>
    <t>14859.88</t>
  </si>
  <si>
    <t>5076.2</t>
  </si>
  <si>
    <t>13468.2</t>
  </si>
  <si>
    <t>3784</t>
  </si>
  <si>
    <t>2515.52</t>
  </si>
  <si>
    <t>8202.56</t>
  </si>
  <si>
    <t>9589.28</t>
  </si>
  <si>
    <t>13728.96</t>
  </si>
  <si>
    <t>9198.92</t>
  </si>
  <si>
    <t>3580</t>
  </si>
  <si>
    <t>19938.84</t>
  </si>
  <si>
    <t>18867.84</t>
  </si>
  <si>
    <t>15571.68</t>
  </si>
  <si>
    <t>17718.04</t>
  </si>
  <si>
    <t>12775.16</t>
  </si>
  <si>
    <t>6253.44</t>
  </si>
  <si>
    <t>10386.2</t>
  </si>
  <si>
    <t>2885.2</t>
  </si>
  <si>
    <t>14170.84</t>
  </si>
  <si>
    <t>16602.92</t>
  </si>
  <si>
    <t>2489.96</t>
  </si>
  <si>
    <t>8556.08</t>
  </si>
  <si>
    <t>9982.2</t>
  </si>
  <si>
    <t>3395.28</t>
  </si>
  <si>
    <t>15375.72</t>
  </si>
  <si>
    <t>9226.68</t>
  </si>
  <si>
    <t>3177.16</t>
  </si>
  <si>
    <t>12482.04</t>
  </si>
  <si>
    <t>3726.64</t>
  </si>
  <si>
    <t>4761.72</t>
  </si>
  <si>
    <t>5113.96</t>
  </si>
  <si>
    <t>18732.8</t>
  </si>
  <si>
    <t>10130.36</t>
  </si>
  <si>
    <t>12032.48</t>
  </si>
  <si>
    <t>6670.92</t>
  </si>
  <si>
    <t>19368.16</t>
  </si>
  <si>
    <t>12940.68</t>
  </si>
  <si>
    <t>13123.56</t>
  </si>
  <si>
    <t>12454.36</t>
  </si>
  <si>
    <t>10578.04</t>
  </si>
  <si>
    <t>14929.72</t>
  </si>
  <si>
    <t>17396.96</t>
  </si>
  <si>
    <t>2069.12</t>
  </si>
  <si>
    <t>16680.72</t>
  </si>
  <si>
    <t>7637.56</t>
  </si>
  <si>
    <t>16758.52</t>
  </si>
  <si>
    <t>15720.84</t>
  </si>
  <si>
    <t>13921.96</t>
  </si>
  <si>
    <t>9754.96</t>
  </si>
  <si>
    <t>18966.4</t>
  </si>
  <si>
    <t>13304.36</t>
  </si>
  <si>
    <t>9799.04</t>
  </si>
  <si>
    <t>15382.56</t>
  </si>
  <si>
    <t>4176.64</t>
  </si>
  <si>
    <t>2779.48</t>
  </si>
  <si>
    <t>17361.48</t>
  </si>
  <si>
    <t>11231.68</t>
  </si>
  <si>
    <t>13561.68</t>
  </si>
  <si>
    <t>8521.24</t>
  </si>
  <si>
    <t>9233.92</t>
  </si>
  <si>
    <t>11810.6</t>
  </si>
  <si>
    <t>9330.2</t>
  </si>
  <si>
    <t>15167.08</t>
  </si>
  <si>
    <t>14512</t>
  </si>
  <si>
    <t>14151.64</t>
  </si>
  <si>
    <t>5021.84</t>
  </si>
  <si>
    <t>5151.04</t>
  </si>
  <si>
    <t>10236.88</t>
  </si>
  <si>
    <t>3393.32</t>
  </si>
  <si>
    <t>3474.08</t>
  </si>
  <si>
    <t>8905.52</t>
  </si>
  <si>
    <t>6252.2</t>
  </si>
  <si>
    <t>16741.4</t>
  </si>
  <si>
    <t>10306.6</t>
  </si>
  <si>
    <t>18401.04</t>
  </si>
  <si>
    <t>9024.84</t>
  </si>
  <si>
    <t>8788.92</t>
  </si>
  <si>
    <t>19819.88</t>
  </si>
  <si>
    <t>13933.08</t>
  </si>
  <si>
    <t>2940.8</t>
  </si>
  <si>
    <t>19402.52</t>
  </si>
  <si>
    <t>9669.76</t>
  </si>
  <si>
    <t>6272.88</t>
  </si>
  <si>
    <t>13235.68</t>
  </si>
  <si>
    <t>18345.4</t>
  </si>
  <si>
    <t>11863.08</t>
  </si>
  <si>
    <t>6572.84</t>
  </si>
  <si>
    <t>5831.88</t>
  </si>
  <si>
    <t>4013.76</t>
  </si>
  <si>
    <t>18289.44</t>
  </si>
  <si>
    <t>7949.76</t>
  </si>
  <si>
    <t>19446.64</t>
  </si>
  <si>
    <t>11852.24</t>
  </si>
  <si>
    <t>5664.04</t>
  </si>
  <si>
    <t>6858.28</t>
  </si>
  <si>
    <t>16241.48</t>
  </si>
  <si>
    <t>14124.6</t>
  </si>
  <si>
    <t>6001.04</t>
  </si>
  <si>
    <t>4386.92</t>
  </si>
  <si>
    <t>4783.84</t>
  </si>
  <si>
    <t>2365.72</t>
  </si>
  <si>
    <t>19596.72</t>
  </si>
  <si>
    <t>10376.84</t>
  </si>
  <si>
    <t>11678.88</t>
  </si>
  <si>
    <t>3299.88</t>
  </si>
  <si>
    <t>7991.92</t>
  </si>
  <si>
    <t>3002.16</t>
  </si>
  <si>
    <t>18612.16</t>
  </si>
  <si>
    <t>18278.56</t>
  </si>
  <si>
    <t>15115.68</t>
  </si>
  <si>
    <t>7119.96</t>
  </si>
  <si>
    <t>3224.52</t>
  </si>
  <si>
    <t>5387.88</t>
  </si>
  <si>
    <t>15796.84</t>
  </si>
  <si>
    <t>15455.88</t>
  </si>
  <si>
    <t>16622.12</t>
  </si>
  <si>
    <t>8880.16</t>
  </si>
  <si>
    <t>8985.32</t>
  </si>
  <si>
    <t>17169.04</t>
  </si>
  <si>
    <t>4992.92</t>
  </si>
  <si>
    <t>18093.04</t>
  </si>
  <si>
    <t>9402.84</t>
  </si>
  <si>
    <t>14517.08</t>
  </si>
  <si>
    <t>5670.88</t>
  </si>
  <si>
    <t>15458.68</t>
  </si>
  <si>
    <t>17060.72</t>
  </si>
  <si>
    <t>9010.04</t>
  </si>
  <si>
    <t>16362.4</t>
  </si>
  <si>
    <t>17609.44</t>
  </si>
  <si>
    <t>15171.24</t>
  </si>
  <si>
    <t>5194.56</t>
  </si>
  <si>
    <t>18920.12</t>
  </si>
  <si>
    <t>17394.72</t>
  </si>
  <si>
    <t>7598.28</t>
  </si>
  <si>
    <t>12129.52</t>
  </si>
  <si>
    <t>5822.88</t>
  </si>
  <si>
    <t>6281.96</t>
  </si>
  <si>
    <t>8947.32</t>
  </si>
  <si>
    <t>6113.4</t>
  </si>
  <si>
    <t>12355.32</t>
  </si>
  <si>
    <t>13894</t>
  </si>
  <si>
    <t>12918.92</t>
  </si>
  <si>
    <t>18712.08</t>
  </si>
  <si>
    <t>16630.32</t>
  </si>
  <si>
    <t>15574.2</t>
  </si>
  <si>
    <t>13346.96</t>
  </si>
  <si>
    <t>9999.16</t>
  </si>
  <si>
    <t>10302.04</t>
  </si>
  <si>
    <t>7100.32</t>
  </si>
  <si>
    <t>2690.56</t>
  </si>
  <si>
    <t>10958.48</t>
  </si>
  <si>
    <t>5028.04</t>
  </si>
  <si>
    <t>6225.76</t>
  </si>
  <si>
    <t>3443.84</t>
  </si>
  <si>
    <t>6504.4</t>
  </si>
  <si>
    <t>15613.28</t>
  </si>
  <si>
    <t>5418.12</t>
  </si>
  <si>
    <t>17011.84</t>
  </si>
  <si>
    <t>10897.48</t>
  </si>
  <si>
    <t>6452.8</t>
  </si>
  <si>
    <t>9606.52</t>
  </si>
  <si>
    <t>18364.68</t>
  </si>
  <si>
    <t>5702.36</t>
  </si>
  <si>
    <t>9622.36</t>
  </si>
  <si>
    <t>7250.76</t>
  </si>
  <si>
    <t>4393.96</t>
  </si>
  <si>
    <t>7886.08</t>
  </si>
  <si>
    <t>11464.68</t>
  </si>
  <si>
    <t>5873.56</t>
  </si>
  <si>
    <t>11350.12</t>
  </si>
  <si>
    <t>8793.04</t>
  </si>
  <si>
    <t>16855.8</t>
  </si>
  <si>
    <t>12111.4</t>
  </si>
  <si>
    <t>15565.08</t>
  </si>
  <si>
    <t>5489.72</t>
  </si>
  <si>
    <t>15361.48</t>
  </si>
  <si>
    <t>11019.48</t>
  </si>
  <si>
    <t>12744.84</t>
  </si>
  <si>
    <t>13196.36</t>
  </si>
  <si>
    <t>10028.44</t>
  </si>
  <si>
    <t>12944.52</t>
  </si>
  <si>
    <t>15651.64</t>
  </si>
  <si>
    <t>19185.76</t>
  </si>
  <si>
    <t>8109.56</t>
  </si>
  <si>
    <t>10925.56</t>
  </si>
  <si>
    <t>18404.84</t>
  </si>
  <si>
    <t>9042.84</t>
  </si>
  <si>
    <t>5995.48</t>
  </si>
  <si>
    <t>18402.44</t>
  </si>
  <si>
    <t>10402.16</t>
  </si>
  <si>
    <t>7617.28</t>
  </si>
  <si>
    <t>6798.72</t>
  </si>
  <si>
    <t>16903.68</t>
  </si>
  <si>
    <t>7967.32</t>
  </si>
  <si>
    <t>17729.84</t>
  </si>
  <si>
    <t>10183.72</t>
  </si>
  <si>
    <t>14905.08</t>
  </si>
  <si>
    <t>7755.96</t>
  </si>
  <si>
    <t>19477.68</t>
  </si>
  <si>
    <t>2530.28</t>
  </si>
  <si>
    <t>17934.2</t>
  </si>
  <si>
    <t>8313.44</t>
  </si>
  <si>
    <t>8588.4</t>
  </si>
  <si>
    <t>8532.56</t>
  </si>
  <si>
    <t>10135.24</t>
  </si>
  <si>
    <t>18785.28</t>
  </si>
  <si>
    <t>16301.92</t>
  </si>
  <si>
    <t>11425.68</t>
  </si>
  <si>
    <t>3483.52</t>
  </si>
  <si>
    <t>8730.4</t>
  </si>
  <si>
    <t>2080.8</t>
  </si>
  <si>
    <t>8475.2</t>
  </si>
  <si>
    <t>9959.84</t>
  </si>
  <si>
    <t>9242.24</t>
  </si>
  <si>
    <t>14869.64</t>
  </si>
  <si>
    <t>17561.16</t>
  </si>
  <si>
    <t>3301.04</t>
  </si>
  <si>
    <t>5007.28</t>
  </si>
  <si>
    <t>10052.88</t>
  </si>
  <si>
    <t>16487.52</t>
  </si>
  <si>
    <t>8325.96</t>
  </si>
  <si>
    <t>11715.12</t>
  </si>
  <si>
    <t>2181.32</t>
  </si>
  <si>
    <t>2140.2</t>
  </si>
  <si>
    <t>8745.68</t>
  </si>
  <si>
    <t>2295.76</t>
  </si>
  <si>
    <t>19695.28</t>
  </si>
  <si>
    <t>12672.08</t>
  </si>
  <si>
    <t>3693.36</t>
  </si>
  <si>
    <t>12297.48</t>
  </si>
  <si>
    <t>13376.08</t>
  </si>
  <si>
    <t>17432.8</t>
  </si>
  <si>
    <t>16118.92</t>
  </si>
  <si>
    <t>9295.88</t>
  </si>
  <si>
    <t>14131.92</t>
  </si>
  <si>
    <t>19013.48</t>
  </si>
  <si>
    <t>16501.32</t>
  </si>
  <si>
    <t>14297.48</t>
  </si>
  <si>
    <t>18886.72</t>
  </si>
  <si>
    <t>18848.12</t>
  </si>
  <si>
    <t>19673.24</t>
  </si>
  <si>
    <t>4947.88</t>
  </si>
  <si>
    <t>15507.84</t>
  </si>
  <si>
    <t>12807.84</t>
  </si>
  <si>
    <t>5954.2</t>
  </si>
  <si>
    <t>6976.68</t>
  </si>
  <si>
    <t>9562.16</t>
  </si>
  <si>
    <t>8302.48</t>
  </si>
  <si>
    <t>16796.92</t>
  </si>
  <si>
    <t>7235.04</t>
  </si>
  <si>
    <t>5441.04</t>
  </si>
  <si>
    <t>11248.4</t>
  </si>
  <si>
    <t>18196.88</t>
  </si>
  <si>
    <t>17966.12</t>
  </si>
  <si>
    <t>18868.08</t>
  </si>
  <si>
    <t>4143.08</t>
  </si>
  <si>
    <t>18201.16</t>
  </si>
  <si>
    <t>5223.56</t>
  </si>
  <si>
    <t>10261.8</t>
  </si>
  <si>
    <t>16745.36</t>
  </si>
  <si>
    <t>11242.24</t>
  </si>
  <si>
    <t>19748.28</t>
  </si>
  <si>
    <t>12072.72</t>
  </si>
  <si>
    <t>19484.72</t>
  </si>
  <si>
    <t>10124.28</t>
  </si>
  <si>
    <t>15570.28</t>
  </si>
  <si>
    <t>14119.56</t>
  </si>
  <si>
    <t>19213.92</t>
  </si>
  <si>
    <t>2987.12</t>
  </si>
  <si>
    <t>7230.08</t>
  </si>
  <si>
    <t>5933.36</t>
  </si>
  <si>
    <t>7476.84</t>
  </si>
  <si>
    <t>18042.92</t>
  </si>
  <si>
    <t>14642.76</t>
  </si>
  <si>
    <t>12367.04</t>
  </si>
  <si>
    <t>6251.36</t>
  </si>
  <si>
    <t>2553.68</t>
  </si>
  <si>
    <t>16185.24</t>
  </si>
  <si>
    <t>7147.68</t>
  </si>
  <si>
    <t>17703.48</t>
  </si>
  <si>
    <t>17999.24</t>
  </si>
  <si>
    <t>13195.2</t>
  </si>
  <si>
    <t>18089.64</t>
  </si>
  <si>
    <t>19548.72</t>
  </si>
  <si>
    <t>5646.92</t>
  </si>
  <si>
    <t>11151.64</t>
  </si>
  <si>
    <t>10281.04</t>
  </si>
  <si>
    <t>6822.56</t>
  </si>
  <si>
    <t>16855.6</t>
  </si>
  <si>
    <t>6631.88</t>
  </si>
  <si>
    <t>4107.08</t>
  </si>
  <si>
    <t>11917.4</t>
  </si>
  <si>
    <t>5709.52</t>
  </si>
  <si>
    <t>3789.24</t>
  </si>
  <si>
    <t>2006.24</t>
  </si>
  <si>
    <t>12638.72</t>
  </si>
  <si>
    <t>18875.4</t>
  </si>
  <si>
    <t>13060.84</t>
  </si>
  <si>
    <t>5727.92</t>
  </si>
  <si>
    <t>7218.12</t>
  </si>
  <si>
    <t>14535.76</t>
  </si>
  <si>
    <t>8252.04</t>
  </si>
  <si>
    <t>13432.28</t>
  </si>
  <si>
    <t>9718.56</t>
  </si>
  <si>
    <t>10889.24</t>
  </si>
  <si>
    <t>17307.6</t>
  </si>
  <si>
    <t>9158.44</t>
  </si>
  <si>
    <t>8818.64</t>
  </si>
  <si>
    <t>16074.6</t>
  </si>
  <si>
    <t>19560.64</t>
  </si>
  <si>
    <t>19100.8</t>
  </si>
  <si>
    <t>16623.36</t>
  </si>
  <si>
    <t>15850.92</t>
  </si>
  <si>
    <t>19737.08</t>
  </si>
  <si>
    <t>2247.92</t>
  </si>
  <si>
    <t>13334.84</t>
  </si>
  <si>
    <t>8999.48</t>
  </si>
  <si>
    <t>14812.16</t>
  </si>
  <si>
    <t>10057.68</t>
  </si>
  <si>
    <t>14685.6</t>
  </si>
  <si>
    <t>16469.32</t>
  </si>
  <si>
    <t>14585.52</t>
  </si>
  <si>
    <t>12105.04</t>
  </si>
  <si>
    <t>14154.32</t>
  </si>
  <si>
    <t>12831.96</t>
  </si>
  <si>
    <t>7064.12</t>
  </si>
  <si>
    <t>10067.52</t>
  </si>
  <si>
    <t>17195.36</t>
  </si>
  <si>
    <t>18539.68</t>
  </si>
  <si>
    <t>15958.6</t>
  </si>
  <si>
    <t>17032.2</t>
  </si>
  <si>
    <t>3631.48</t>
  </si>
  <si>
    <t>13307.72</t>
  </si>
  <si>
    <t>19390.84</t>
  </si>
  <si>
    <t>6914.8</t>
  </si>
  <si>
    <t>18912.6</t>
  </si>
  <si>
    <t>5280.44</t>
  </si>
  <si>
    <t>15753.8</t>
  </si>
  <si>
    <t>9154.6</t>
  </si>
  <si>
    <t>6853.72</t>
  </si>
  <si>
    <t>12523.44</t>
  </si>
  <si>
    <t>17332.6</t>
  </si>
  <si>
    <t>3612.44</t>
  </si>
  <si>
    <t>12834.76</t>
  </si>
  <si>
    <t>2840.28</t>
  </si>
  <si>
    <t>9028</t>
  </si>
  <si>
    <t>5401.24</t>
  </si>
  <si>
    <t>5101.64</t>
  </si>
  <si>
    <t>2036.08</t>
  </si>
  <si>
    <t>3285.68</t>
  </si>
  <si>
    <t>12219.32</t>
  </si>
  <si>
    <t>14043.2</t>
  </si>
  <si>
    <t>9724.12</t>
  </si>
  <si>
    <t>11737.8</t>
  </si>
  <si>
    <t>3642.88</t>
  </si>
  <si>
    <t>19294.4</t>
  </si>
  <si>
    <t>18793.52</t>
  </si>
  <si>
    <t>2313.24</t>
  </si>
  <si>
    <t>8933.28</t>
  </si>
  <si>
    <t>3684.12</t>
  </si>
  <si>
    <t>18572.2</t>
  </si>
  <si>
    <t>17001.72</t>
  </si>
  <si>
    <t>17538.6</t>
  </si>
  <si>
    <t>19855.96</t>
  </si>
  <si>
    <t>16385.36</t>
  </si>
  <si>
    <t>10093.36</t>
  </si>
  <si>
    <t>16444.8</t>
  </si>
  <si>
    <t>6059.24</t>
  </si>
  <si>
    <t>9362.4</t>
  </si>
  <si>
    <t>15542.12</t>
  </si>
  <si>
    <t>2239.8</t>
  </si>
  <si>
    <t>19780.68</t>
  </si>
  <si>
    <t>15537.2</t>
  </si>
  <si>
    <t>5342.96</t>
  </si>
  <si>
    <t>5323.4</t>
  </si>
  <si>
    <t>10869.92</t>
  </si>
  <si>
    <t>7867.36</t>
  </si>
  <si>
    <t>18317.76</t>
  </si>
  <si>
    <t>7956.2</t>
  </si>
  <si>
    <t>11775.84</t>
  </si>
  <si>
    <t>16837.48</t>
  </si>
  <si>
    <t>8416.04</t>
  </si>
  <si>
    <t>2876.6</t>
  </si>
  <si>
    <t>9361</t>
  </si>
  <si>
    <t>8677.44</t>
  </si>
  <si>
    <t>18453.36</t>
  </si>
  <si>
    <t>3637.52</t>
  </si>
  <si>
    <t>14918.64</t>
  </si>
  <si>
    <t>13215.36</t>
  </si>
  <si>
    <t>4653.44</t>
  </si>
  <si>
    <t>17731.92</t>
  </si>
  <si>
    <t>6173.52</t>
  </si>
  <si>
    <t>5474.72</t>
  </si>
  <si>
    <t>9054</t>
  </si>
  <si>
    <t>13980.96</t>
  </si>
  <si>
    <t>7980.36</t>
  </si>
  <si>
    <t>13464.52</t>
  </si>
  <si>
    <t>7500.64</t>
  </si>
  <si>
    <t>13286.52</t>
  </si>
  <si>
    <t>17854.76</t>
  </si>
  <si>
    <t>14296.84</t>
  </si>
  <si>
    <t>6977.2</t>
  </si>
  <si>
    <t>14825.8</t>
  </si>
  <si>
    <t>3133.12</t>
  </si>
  <si>
    <t>8600.68</t>
  </si>
  <si>
    <t>14983.88</t>
  </si>
  <si>
    <t>13404.8</t>
  </si>
  <si>
    <t>15510.4</t>
  </si>
  <si>
    <t>6855.4</t>
  </si>
  <si>
    <t>15063.2</t>
  </si>
  <si>
    <t>11102.48</t>
  </si>
  <si>
    <t>3745.44</t>
  </si>
  <si>
    <t>5636.88</t>
  </si>
  <si>
    <t>17500.36</t>
  </si>
  <si>
    <t>19555.28</t>
  </si>
  <si>
    <t>5645.44</t>
  </si>
  <si>
    <t>5420</t>
  </si>
  <si>
    <t>3055.08</t>
  </si>
  <si>
    <t>4586.28</t>
  </si>
  <si>
    <t>3922.6</t>
  </si>
  <si>
    <t>10281.6</t>
  </si>
  <si>
    <t>17433.8</t>
  </si>
  <si>
    <t>11215.84</t>
  </si>
  <si>
    <t>10724.76</t>
  </si>
  <si>
    <t>18939.52</t>
  </si>
  <si>
    <t>17522.6</t>
  </si>
  <si>
    <t>8330.96</t>
  </si>
  <si>
    <t>10317.28</t>
  </si>
  <si>
    <t>13389.8</t>
  </si>
  <si>
    <t>18182.76</t>
  </si>
  <si>
    <t>17025.64</t>
  </si>
  <si>
    <t>10676.12</t>
  </si>
  <si>
    <t>3901</t>
  </si>
  <si>
    <t>8362.56</t>
  </si>
  <si>
    <t>16993.84</t>
  </si>
  <si>
    <t>17479.4</t>
  </si>
  <si>
    <t>9425.08</t>
  </si>
  <si>
    <t>6887.16</t>
  </si>
  <si>
    <t>19821.12</t>
  </si>
  <si>
    <t>14275.36</t>
  </si>
  <si>
    <t>8097.16</t>
  </si>
  <si>
    <t>17735.64</t>
  </si>
  <si>
    <t>2295.84</t>
  </si>
  <si>
    <t>3975</t>
  </si>
  <si>
    <t>5543</t>
  </si>
  <si>
    <t>8006.64</t>
  </si>
  <si>
    <t>17139.88</t>
  </si>
  <si>
    <t>14492.84</t>
  </si>
  <si>
    <t>15311.52</t>
  </si>
  <si>
    <t>9628</t>
  </si>
  <si>
    <t>13759.48</t>
  </si>
  <si>
    <t>3693.32</t>
  </si>
  <si>
    <t>15872.96</t>
  </si>
  <si>
    <t>4576.96</t>
  </si>
  <si>
    <t>5205.6</t>
  </si>
  <si>
    <t>12785.68</t>
  </si>
  <si>
    <t>8130.12</t>
  </si>
  <si>
    <t>9054.16</t>
  </si>
  <si>
    <t>6489.68</t>
  </si>
  <si>
    <t>5243.84</t>
  </si>
  <si>
    <t>19291.44</t>
  </si>
  <si>
    <t>9786.96</t>
  </si>
  <si>
    <t>11990.72</t>
  </si>
  <si>
    <t>7849.96</t>
  </si>
  <si>
    <t>6373.32</t>
  </si>
  <si>
    <t>6707.76</t>
  </si>
  <si>
    <t>16299.4</t>
  </si>
  <si>
    <t>4977.36</t>
  </si>
  <si>
    <t>13035.04</t>
  </si>
  <si>
    <t>4350.24</t>
  </si>
  <si>
    <t>19316.32</t>
  </si>
  <si>
    <t>13623.36</t>
  </si>
  <si>
    <t>13924.44</t>
  </si>
  <si>
    <t>17315.24</t>
  </si>
  <si>
    <t>15527.56</t>
  </si>
  <si>
    <t>10712.28</t>
  </si>
  <si>
    <t>7133.64</t>
  </si>
  <si>
    <t>11467.2</t>
  </si>
  <si>
    <t>12914.24</t>
  </si>
  <si>
    <t>15999.44</t>
  </si>
  <si>
    <t>9198.68</t>
  </si>
  <si>
    <t>15246.8</t>
  </si>
  <si>
    <t>10048.28</t>
  </si>
  <si>
    <t>2822.64</t>
  </si>
  <si>
    <t>14087.8</t>
  </si>
  <si>
    <t>13039.96</t>
  </si>
  <si>
    <t>9369.8</t>
  </si>
  <si>
    <t>8540.56</t>
  </si>
  <si>
    <t>17879.36</t>
  </si>
  <si>
    <t>13053.92</t>
  </si>
  <si>
    <t>10544.48</t>
  </si>
  <si>
    <t>13244.84</t>
  </si>
  <si>
    <t>5244.16</t>
  </si>
  <si>
    <t>16391.88</t>
  </si>
  <si>
    <t>15150.2</t>
  </si>
  <si>
    <t>18485.56</t>
  </si>
  <si>
    <t>6180.24</t>
  </si>
  <si>
    <t>2645.24</t>
  </si>
  <si>
    <t>12546.84</t>
  </si>
  <si>
    <t>12951.36</t>
  </si>
  <si>
    <t>18249.08</t>
  </si>
  <si>
    <t>2833.08</t>
  </si>
  <si>
    <t>4141.24</t>
  </si>
  <si>
    <t>12106.4</t>
  </si>
  <si>
    <t>17372.12</t>
  </si>
  <si>
    <t>4279.96</t>
  </si>
  <si>
    <t>10773.36</t>
  </si>
  <si>
    <t>19715.32</t>
  </si>
  <si>
    <t>12083</t>
  </si>
  <si>
    <t>13693.72</t>
  </si>
  <si>
    <t>5632.84</t>
  </si>
  <si>
    <t>7939.2</t>
  </si>
  <si>
    <t>10695.4</t>
  </si>
  <si>
    <t>7154.08</t>
  </si>
  <si>
    <t>19971.08</t>
  </si>
  <si>
    <t>11877.64</t>
  </si>
  <si>
    <t>9545.36</t>
  </si>
  <si>
    <t>2100.2</t>
  </si>
  <si>
    <t>13929.36</t>
  </si>
  <si>
    <t>4432.12</t>
  </si>
  <si>
    <t>17492.08</t>
  </si>
  <si>
    <t>12953.8</t>
  </si>
  <si>
    <t>19360.6</t>
  </si>
  <si>
    <t>18952.84</t>
  </si>
  <si>
    <t>11495.08</t>
  </si>
  <si>
    <t>16553.64</t>
  </si>
  <si>
    <t>17449.8</t>
  </si>
  <si>
    <t>19313</t>
  </si>
  <si>
    <t>3935.4</t>
  </si>
  <si>
    <t>19715.92</t>
  </si>
  <si>
    <t>8812</t>
  </si>
  <si>
    <t>11879.88</t>
  </si>
  <si>
    <t>16079</t>
  </si>
  <si>
    <t>11863.32</t>
  </si>
  <si>
    <t>15298.84</t>
  </si>
  <si>
    <t>14230.68</t>
  </si>
  <si>
    <t>16129.48</t>
  </si>
  <si>
    <t>8794.16</t>
  </si>
  <si>
    <t>5284.04</t>
  </si>
  <si>
    <t>12977.8</t>
  </si>
  <si>
    <t>19840.64</t>
  </si>
  <si>
    <t>14332.04</t>
  </si>
  <si>
    <t>3078.32</t>
  </si>
  <si>
    <t>19415.24</t>
  </si>
  <si>
    <t>2780.24</t>
  </si>
  <si>
    <t>3212.28</t>
  </si>
  <si>
    <t>7619.04</t>
  </si>
  <si>
    <t>14047.96</t>
  </si>
  <si>
    <t>19293.4</t>
  </si>
  <si>
    <t>2051.96</t>
  </si>
  <si>
    <t>10451.08</t>
  </si>
  <si>
    <t>9785.28</t>
  </si>
  <si>
    <t>14327.08</t>
  </si>
  <si>
    <t>14803.64</t>
  </si>
  <si>
    <t>2904.48</t>
  </si>
  <si>
    <t>9625.6</t>
  </si>
  <si>
    <t>15468.84</t>
  </si>
  <si>
    <t>7717</t>
  </si>
  <si>
    <t>11115.92</t>
  </si>
  <si>
    <t>17949.8</t>
  </si>
  <si>
    <t>9631.2</t>
  </si>
  <si>
    <t>19628.04</t>
  </si>
  <si>
    <t>15866.52</t>
  </si>
  <si>
    <t>15354.2</t>
  </si>
  <si>
    <t>12639.72</t>
  </si>
  <si>
    <t>6220.12</t>
  </si>
  <si>
    <t>17353.12</t>
  </si>
  <si>
    <t>3794.96</t>
  </si>
  <si>
    <t>16365.64</t>
  </si>
  <si>
    <t>17208.72</t>
  </si>
  <si>
    <t>14236.04</t>
  </si>
  <si>
    <t>18630.04</t>
  </si>
  <si>
    <t>13825.68</t>
  </si>
  <si>
    <t>7951.24</t>
  </si>
  <si>
    <t>18136</t>
  </si>
  <si>
    <t>4999.76</t>
  </si>
  <si>
    <t>5094.6</t>
  </si>
  <si>
    <t>19177.76</t>
  </si>
  <si>
    <t>18280.16</t>
  </si>
  <si>
    <t>3389.76</t>
  </si>
  <si>
    <t>10456.12</t>
  </si>
  <si>
    <t>5618.24</t>
  </si>
  <si>
    <t>5733.72</t>
  </si>
  <si>
    <t>10243.88</t>
  </si>
  <si>
    <t>8598.04</t>
  </si>
  <si>
    <t>3653.2</t>
  </si>
  <si>
    <t>3741.64</t>
  </si>
  <si>
    <t>7992.32</t>
  </si>
  <si>
    <t>18813.6</t>
  </si>
  <si>
    <t>18282.2</t>
  </si>
  <si>
    <t>7043.48</t>
  </si>
  <si>
    <t>16659.72</t>
  </si>
  <si>
    <t>7624.04</t>
  </si>
  <si>
    <t>4497.2</t>
  </si>
  <si>
    <t>3516.16</t>
  </si>
  <si>
    <t>11473</t>
  </si>
  <si>
    <t>19751.52</t>
  </si>
  <si>
    <t>9578</t>
  </si>
  <si>
    <t>6463.84</t>
  </si>
  <si>
    <t>18576.28</t>
  </si>
  <si>
    <t>4149.64</t>
  </si>
  <si>
    <t>3461.76</t>
  </si>
  <si>
    <t>6918.84</t>
  </si>
  <si>
    <t>6739.12</t>
  </si>
  <si>
    <t>14993.2</t>
  </si>
  <si>
    <t>9356.52</t>
  </si>
  <si>
    <t>7641.56</t>
  </si>
  <si>
    <t>11377.48</t>
  </si>
  <si>
    <t>14698.44</t>
  </si>
  <si>
    <t>14718.88</t>
  </si>
  <si>
    <t>11621.4</t>
  </si>
  <si>
    <t>14417.04</t>
  </si>
  <si>
    <t>4737.28</t>
  </si>
  <si>
    <t>13132.72</t>
  </si>
  <si>
    <t>15417.24</t>
  </si>
  <si>
    <t>9937</t>
  </si>
  <si>
    <t>16937.52</t>
  </si>
  <si>
    <t>7061.48</t>
  </si>
  <si>
    <t>16280.04</t>
  </si>
  <si>
    <t>2538.76</t>
  </si>
  <si>
    <t>11207.36</t>
  </si>
  <si>
    <t>16199.68</t>
  </si>
  <si>
    <t>7751.08</t>
  </si>
  <si>
    <t>9921.24</t>
  </si>
  <si>
    <t>10356.52</t>
  </si>
  <si>
    <t>3729.6</t>
  </si>
  <si>
    <t>8910.72</t>
  </si>
  <si>
    <t>5235.24</t>
  </si>
  <si>
    <t>2017.78</t>
  </si>
  <si>
    <t>9448.7</t>
  </si>
  <si>
    <t>6442.16</t>
  </si>
  <si>
    <t>2647.22</t>
  </si>
  <si>
    <t>6221.32</t>
  </si>
  <si>
    <t>6444.32</t>
  </si>
  <si>
    <t>2143.62</t>
  </si>
  <si>
    <t>5219.28</t>
  </si>
  <si>
    <t>4975.62</t>
  </si>
  <si>
    <t>9495.44</t>
  </si>
  <si>
    <t>7673.16</t>
  </si>
  <si>
    <t>6811.04</t>
  </si>
  <si>
    <t>9772.12</t>
  </si>
  <si>
    <t>9950.82</t>
  </si>
  <si>
    <t>8155.82</t>
  </si>
  <si>
    <t>6727.42</t>
  </si>
  <si>
    <t>9229.5</t>
  </si>
  <si>
    <t>5736.5</t>
  </si>
  <si>
    <t>8530.76</t>
  </si>
  <si>
    <t>8655.84</t>
  </si>
  <si>
    <t>6634.1</t>
  </si>
  <si>
    <t>3175.74</t>
  </si>
  <si>
    <t>8096.42</t>
  </si>
  <si>
    <t>9451.62</t>
  </si>
  <si>
    <t>7667.4</t>
  </si>
  <si>
    <t>9389.16</t>
  </si>
  <si>
    <t>9559.94</t>
  </si>
  <si>
    <t>2762.6</t>
  </si>
  <si>
    <t>6622.94</t>
  </si>
  <si>
    <t>9153.18</t>
  </si>
  <si>
    <t>3525.34</t>
  </si>
  <si>
    <t>8541.18</t>
  </si>
  <si>
    <t>8732.54</t>
  </si>
  <si>
    <t>9544.32</t>
  </si>
  <si>
    <t>4097.7</t>
  </si>
  <si>
    <t>5409.5</t>
  </si>
  <si>
    <t>6264.3</t>
  </si>
  <si>
    <t>4399.7</t>
  </si>
  <si>
    <t>9872.84</t>
  </si>
  <si>
    <t>5944.84</t>
  </si>
  <si>
    <t>7534.9</t>
  </si>
  <si>
    <t>4325.48</t>
  </si>
  <si>
    <t>7464.24</t>
  </si>
  <si>
    <t>7821.92</t>
  </si>
  <si>
    <t>5047.3</t>
  </si>
  <si>
    <t>2950.44</t>
  </si>
  <si>
    <t>9093.36</t>
  </si>
  <si>
    <t>7478.88</t>
  </si>
  <si>
    <t>2710.54</t>
  </si>
  <si>
    <t>9462.06</t>
  </si>
  <si>
    <t>5026</t>
  </si>
  <si>
    <t>7385.36</t>
  </si>
  <si>
    <t>7247.14</t>
  </si>
  <si>
    <t>4435.68</t>
  </si>
  <si>
    <t>9961.36</t>
  </si>
  <si>
    <t>3825.38</t>
  </si>
  <si>
    <t>5156.6</t>
  </si>
  <si>
    <t>3833.52</t>
  </si>
  <si>
    <t>5267.18</t>
  </si>
  <si>
    <t>9955.86</t>
  </si>
  <si>
    <t>6287.08</t>
  </si>
  <si>
    <t>7402.88</t>
  </si>
  <si>
    <t>6768.38</t>
  </si>
  <si>
    <t>3658.56</t>
  </si>
  <si>
    <t>3507.34</t>
  </si>
  <si>
    <t>8475.74</t>
  </si>
  <si>
    <t>2367.88</t>
  </si>
  <si>
    <t>2137.4</t>
  </si>
  <si>
    <t>3921.02</t>
  </si>
  <si>
    <t>2666.78</t>
  </si>
  <si>
    <t>4924.74</t>
  </si>
  <si>
    <t>2265.42</t>
  </si>
  <si>
    <t>6723.82</t>
  </si>
  <si>
    <t>6321.7</t>
  </si>
  <si>
    <t>8960.42</t>
  </si>
  <si>
    <t>9550.54</t>
  </si>
  <si>
    <t>3304.44</t>
  </si>
  <si>
    <t>6969.88</t>
  </si>
  <si>
    <t>4279.68</t>
  </si>
  <si>
    <t>4145.44</t>
  </si>
  <si>
    <t>6197.68</t>
  </si>
  <si>
    <t>5248.28</t>
  </si>
  <si>
    <t>6900.28</t>
  </si>
  <si>
    <t>9893.34</t>
  </si>
  <si>
    <t>6524.9</t>
  </si>
  <si>
    <t>2616.64</t>
  </si>
  <si>
    <t>9114.94</t>
  </si>
  <si>
    <t>3066.72</t>
  </si>
  <si>
    <t>3160.86</t>
  </si>
  <si>
    <t>8838.6</t>
  </si>
  <si>
    <t>3641.24</t>
  </si>
  <si>
    <t>4542.22</t>
  </si>
  <si>
    <t>2689.66</t>
  </si>
  <si>
    <t>3633.9</t>
  </si>
  <si>
    <t>5055.52</t>
  </si>
  <si>
    <t>6249.16</t>
  </si>
  <si>
    <t>9881.08</t>
  </si>
  <si>
    <t>5290.34</t>
  </si>
  <si>
    <t>6014.96</t>
  </si>
  <si>
    <t>7744.94</t>
  </si>
  <si>
    <t>4541.06</t>
  </si>
  <si>
    <t>5690.6</t>
  </si>
  <si>
    <t>8886.4</t>
  </si>
  <si>
    <t>2060.14</t>
  </si>
  <si>
    <t>3727.84</t>
  </si>
  <si>
    <t>3760.44</t>
  </si>
  <si>
    <t>7525.38</t>
  </si>
  <si>
    <t>7121.22</t>
  </si>
  <si>
    <t>9416.14</t>
  </si>
  <si>
    <t>3140.38</t>
  </si>
  <si>
    <t>6518.66</t>
  </si>
  <si>
    <t>2052.44</t>
  </si>
  <si>
    <t>3375.7</t>
  </si>
  <si>
    <t>3167.64</t>
  </si>
  <si>
    <t>4176.4</t>
  </si>
  <si>
    <t>8657.66</t>
  </si>
  <si>
    <t>8459.64</t>
  </si>
  <si>
    <t>5624.74</t>
  </si>
  <si>
    <t>8696.7</t>
  </si>
  <si>
    <t>2492.26</t>
  </si>
  <si>
    <t>8015.4</t>
  </si>
  <si>
    <t>9741.16</t>
  </si>
  <si>
    <t>9743.08</t>
  </si>
  <si>
    <t>5333.04</t>
  </si>
  <si>
    <t>6348.46</t>
  </si>
  <si>
    <t>4042.22</t>
  </si>
  <si>
    <t>4609.5</t>
  </si>
  <si>
    <t>6309.3</t>
  </si>
  <si>
    <t>7334.62</t>
  </si>
  <si>
    <t>2841.2</t>
  </si>
  <si>
    <t>3837.12</t>
  </si>
  <si>
    <t>9739.22</t>
  </si>
  <si>
    <t>2063.86</t>
  </si>
  <si>
    <t>7528.98</t>
  </si>
  <si>
    <t>2006.78</t>
  </si>
  <si>
    <t>8572.82</t>
  </si>
  <si>
    <t>3079.24</t>
  </si>
  <si>
    <t>4235.4</t>
  </si>
  <si>
    <t>6640.06</t>
  </si>
  <si>
    <t>2154.6</t>
  </si>
  <si>
    <t>8088.76</t>
  </si>
  <si>
    <t>7436.26</t>
  </si>
  <si>
    <t>5049.54</t>
  </si>
  <si>
    <t>5183.28</t>
  </si>
  <si>
    <t>9339.94</t>
  </si>
  <si>
    <t>4744.86</t>
  </si>
  <si>
    <t>6152.02</t>
  </si>
  <si>
    <t>8126.86</t>
  </si>
  <si>
    <t>7501.74</t>
  </si>
  <si>
    <t>6121.38</t>
  </si>
  <si>
    <t>3428.08</t>
  </si>
  <si>
    <t>5187.34</t>
  </si>
  <si>
    <t>2824.62</t>
  </si>
  <si>
    <t>3585.38</t>
  </si>
  <si>
    <t>8524.1</t>
  </si>
  <si>
    <t>3683.48</t>
  </si>
  <si>
    <t>3597.1</t>
  </si>
  <si>
    <t>6995.32</t>
  </si>
  <si>
    <t>3857.98</t>
  </si>
  <si>
    <t>7092.68</t>
  </si>
  <si>
    <t>3665.48</t>
  </si>
  <si>
    <t>8354.82</t>
  </si>
  <si>
    <t>3539.74</t>
  </si>
  <si>
    <t>8565.26</t>
  </si>
  <si>
    <t>2180.4</t>
  </si>
  <si>
    <t>8673.04</t>
  </si>
  <si>
    <t>5516.26</t>
  </si>
  <si>
    <t>8224.5</t>
  </si>
  <si>
    <t>3453.64</t>
  </si>
  <si>
    <t>8115</t>
  </si>
  <si>
    <t>5839.66</t>
  </si>
  <si>
    <t>4273.02</t>
  </si>
  <si>
    <t>7879.2</t>
  </si>
  <si>
    <t>3903.9</t>
  </si>
  <si>
    <t>4076.86</t>
  </si>
  <si>
    <t>8729.24</t>
  </si>
  <si>
    <t>4333.64</t>
  </si>
  <si>
    <t>5344.02</t>
  </si>
  <si>
    <t>9823.88</t>
  </si>
  <si>
    <t>2442.24</t>
  </si>
  <si>
    <t>5499.48</t>
  </si>
  <si>
    <t>3795.22</t>
  </si>
  <si>
    <t>7350.66</t>
  </si>
  <si>
    <t>7397.36</t>
  </si>
  <si>
    <t>8808.1</t>
  </si>
  <si>
    <t>2580.56</t>
  </si>
  <si>
    <t>5910.56</t>
  </si>
  <si>
    <t>9547.02</t>
  </si>
  <si>
    <t>9636.24</t>
  </si>
  <si>
    <t>4755.14</t>
  </si>
  <si>
    <t>6592.48</t>
  </si>
  <si>
    <t>7773.68</t>
  </si>
  <si>
    <t>9607.38</t>
  </si>
  <si>
    <t>5098.74</t>
  </si>
  <si>
    <t>2068.32</t>
  </si>
  <si>
    <t>5932.24</t>
  </si>
  <si>
    <t>2023.5</t>
  </si>
  <si>
    <t>4799.8</t>
  </si>
  <si>
    <t>4674.82</t>
  </si>
  <si>
    <t>3990.42</t>
  </si>
  <si>
    <t>2635.76</t>
  </si>
  <si>
    <t>6356.62</t>
  </si>
  <si>
    <t>4085.28</t>
  </si>
  <si>
    <t>3956.96</t>
  </si>
  <si>
    <t>2156.84</t>
  </si>
  <si>
    <t>5795.38</t>
  </si>
  <si>
    <t>7076.2</t>
  </si>
  <si>
    <t>9501.64</t>
  </si>
  <si>
    <t>2470.12</t>
  </si>
  <si>
    <t>6555.12</t>
  </si>
  <si>
    <t>7054.82</t>
  </si>
  <si>
    <t>3743.36</t>
  </si>
  <si>
    <t>4398.52</t>
  </si>
  <si>
    <t>6365.7</t>
  </si>
  <si>
    <t>3591.6</t>
  </si>
  <si>
    <t>4022.98</t>
  </si>
  <si>
    <t>4627.48</t>
  </si>
  <si>
    <t>7439.94</t>
  </si>
  <si>
    <t>7200.84</t>
  </si>
  <si>
    <t>7307.38</t>
  </si>
  <si>
    <t>8864.12</t>
  </si>
  <si>
    <t>9236.26</t>
  </si>
  <si>
    <t>5200.86</t>
  </si>
  <si>
    <t>8928.42</t>
  </si>
  <si>
    <t>9789.46</t>
  </si>
  <si>
    <t>3869.86</t>
  </si>
  <si>
    <t>4227.58</t>
  </si>
  <si>
    <t>2525.42</t>
  </si>
  <si>
    <t>6744.4</t>
  </si>
  <si>
    <t>5513.06</t>
  </si>
  <si>
    <t>3391.52</t>
  </si>
  <si>
    <t>9181.28</t>
  </si>
  <si>
    <t>5320.84</t>
  </si>
  <si>
    <t>5398.6</t>
  </si>
  <si>
    <t>7403.3</t>
  </si>
  <si>
    <t>2320.78</t>
  </si>
  <si>
    <t>6700.44</t>
  </si>
  <si>
    <t>9651.72</t>
  </si>
  <si>
    <t>4297.1</t>
  </si>
  <si>
    <t>7939.78</t>
  </si>
  <si>
    <t>5738.24</t>
  </si>
  <si>
    <t>7950.04</t>
  </si>
  <si>
    <t>2559.06</t>
  </si>
  <si>
    <t>5128.96</t>
  </si>
  <si>
    <t>6088.36</t>
  </si>
  <si>
    <t>2437.38</t>
  </si>
  <si>
    <t>7104.78</t>
  </si>
  <si>
    <t>3925.82</t>
  </si>
  <si>
    <t>9642.42</t>
  </si>
  <si>
    <t>5248.96</t>
  </si>
  <si>
    <t>5519.24</t>
  </si>
  <si>
    <t>7711.8</t>
  </si>
  <si>
    <t>9688.98</t>
  </si>
  <si>
    <t>8004</t>
  </si>
  <si>
    <t>6941.88</t>
  </si>
  <si>
    <t>4129.16</t>
  </si>
  <si>
    <t>6819.7</t>
  </si>
  <si>
    <t>5018.3</t>
  </si>
  <si>
    <t>3324.6</t>
  </si>
  <si>
    <t>4182.72</t>
  </si>
  <si>
    <t>5745.86</t>
  </si>
  <si>
    <t>2845.88</t>
  </si>
  <si>
    <t>7842.9</t>
  </si>
  <si>
    <t>4572.68</t>
  </si>
  <si>
    <t>3596.78</t>
  </si>
  <si>
    <t>8525.4</t>
  </si>
  <si>
    <t>8399.2</t>
  </si>
  <si>
    <t>8514.1</t>
  </si>
  <si>
    <t>4436.3</t>
  </si>
  <si>
    <t>2351.14</t>
  </si>
  <si>
    <t>5087.18</t>
  </si>
  <si>
    <t>4130.16</t>
  </si>
  <si>
    <t>8225.9</t>
  </si>
  <si>
    <t>5760.2</t>
  </si>
  <si>
    <t>3870.18</t>
  </si>
  <si>
    <t>3388.22</t>
  </si>
  <si>
    <t>5427.24</t>
  </si>
  <si>
    <t>7094.9</t>
  </si>
  <si>
    <t>3402.14</t>
  </si>
  <si>
    <t>2983.54</t>
  </si>
  <si>
    <t>9314.54</t>
  </si>
  <si>
    <t>8566.82</t>
  </si>
  <si>
    <t>2636.84</t>
  </si>
  <si>
    <t>4597.4</t>
  </si>
  <si>
    <t>3165.38</t>
  </si>
  <si>
    <t>7663.38</t>
  </si>
  <si>
    <t>6033.86</t>
  </si>
  <si>
    <t>4535.76</t>
  </si>
  <si>
    <t>4281.66</t>
  </si>
  <si>
    <t>9321.88</t>
  </si>
  <si>
    <t>2638.16</t>
  </si>
  <si>
    <t>9324.48</t>
  </si>
  <si>
    <t>7170.84</t>
  </si>
  <si>
    <t>2470.3</t>
  </si>
  <si>
    <t>3870.9</t>
  </si>
  <si>
    <t>7809.82</t>
  </si>
  <si>
    <t>6081.02</t>
  </si>
  <si>
    <t>9147.44</t>
  </si>
  <si>
    <t>6544.24</t>
  </si>
  <si>
    <t>7078.98</t>
  </si>
  <si>
    <t>3068.9</t>
  </si>
  <si>
    <t>2975.1</t>
  </si>
  <si>
    <t>9071.92</t>
  </si>
  <si>
    <t>6222.68</t>
  </si>
  <si>
    <t>2574.98</t>
  </si>
  <si>
    <t>7442.46</t>
  </si>
  <si>
    <t>8497.14</t>
  </si>
  <si>
    <t>9991.94</t>
  </si>
  <si>
    <t>5247.92</t>
  </si>
  <si>
    <t>9385.5</t>
  </si>
  <si>
    <t>6642.86</t>
  </si>
  <si>
    <t>6172.74</t>
  </si>
  <si>
    <t>4410.3</t>
  </si>
  <si>
    <t>2373.7</t>
  </si>
  <si>
    <t>2097.26</t>
  </si>
  <si>
    <t>2201.96</t>
  </si>
  <si>
    <t>9969.24</t>
  </si>
  <si>
    <t>5838.18</t>
  </si>
  <si>
    <t>9698.96</t>
  </si>
  <si>
    <t>3179.64</t>
  </si>
  <si>
    <t>2866.26</t>
  </si>
  <si>
    <t>5993.44</t>
  </si>
  <si>
    <t>8311.6</t>
  </si>
  <si>
    <t>5247.08</t>
  </si>
  <si>
    <t>6584.74</t>
  </si>
  <si>
    <t>4623.84</t>
  </si>
  <si>
    <t>6776.62</t>
  </si>
  <si>
    <t>3673.34</t>
  </si>
  <si>
    <t>2871.2</t>
  </si>
  <si>
    <t>4879.44</t>
  </si>
  <si>
    <t>7596.22</t>
  </si>
  <si>
    <t>9866.92</t>
  </si>
  <si>
    <t>5411.94</t>
  </si>
  <si>
    <t>2234.62</t>
  </si>
  <si>
    <t>8659.58</t>
  </si>
  <si>
    <t>6987.2</t>
  </si>
  <si>
    <t>8795.5</t>
  </si>
  <si>
    <t>7449.92</t>
  </si>
  <si>
    <t>9001.94</t>
  </si>
  <si>
    <t>7277.94</t>
  </si>
  <si>
    <t>8077.28</t>
  </si>
  <si>
    <t>9461.32</t>
  </si>
  <si>
    <t>2669.22</t>
  </si>
  <si>
    <t>3708.26</t>
  </si>
  <si>
    <t>5537.98</t>
  </si>
  <si>
    <t>5549.74</t>
  </si>
  <si>
    <t>3530.64</t>
  </si>
  <si>
    <t>2784.52</t>
  </si>
  <si>
    <t>5697.78</t>
  </si>
  <si>
    <t>7117.2</t>
  </si>
  <si>
    <t>8913.84</t>
  </si>
  <si>
    <t>9771.8</t>
  </si>
  <si>
    <t>3948.56</t>
  </si>
  <si>
    <t>2600.64</t>
  </si>
  <si>
    <t>3747.12</t>
  </si>
  <si>
    <t>5180.42</t>
  </si>
  <si>
    <t>9589.44</t>
  </si>
  <si>
    <t>7600.5</t>
  </si>
  <si>
    <t>5493.64</t>
  </si>
  <si>
    <t>7955.02</t>
  </si>
  <si>
    <t>8089.52</t>
  </si>
  <si>
    <t>6085.32</t>
  </si>
  <si>
    <t>2826.44</t>
  </si>
  <si>
    <t>5130.88</t>
  </si>
  <si>
    <t>8240.46</t>
  </si>
  <si>
    <t>6490.78</t>
  </si>
  <si>
    <t>3885.6</t>
  </si>
  <si>
    <t>9897.46</t>
  </si>
  <si>
    <t>6712.16</t>
  </si>
  <si>
    <t>7735.4</t>
  </si>
  <si>
    <t>6317.76</t>
  </si>
  <si>
    <t>2260.68</t>
  </si>
  <si>
    <t>6227.3</t>
  </si>
  <si>
    <t>7324.54</t>
  </si>
  <si>
    <t>4737.7</t>
  </si>
  <si>
    <t>3902.44</t>
  </si>
  <si>
    <t>7464.02</t>
  </si>
  <si>
    <t>8120.58</t>
  </si>
  <si>
    <t>2527.88</t>
  </si>
  <si>
    <t>9915.34</t>
  </si>
  <si>
    <t>3159.78</t>
  </si>
  <si>
    <t>5158.58</t>
  </si>
  <si>
    <t>5039.08</t>
  </si>
  <si>
    <t>4196.58</t>
  </si>
  <si>
    <t>9320.12</t>
  </si>
  <si>
    <t>8227.54</t>
  </si>
  <si>
    <t>4942.96</t>
  </si>
  <si>
    <t>9509.64</t>
  </si>
  <si>
    <t>3040.94</t>
  </si>
  <si>
    <t>8167.98</t>
  </si>
  <si>
    <t>2391.48</t>
  </si>
  <si>
    <t>7229.38</t>
  </si>
  <si>
    <t>7629.3</t>
  </si>
  <si>
    <t>4160.24</t>
  </si>
  <si>
    <t>9202.56</t>
  </si>
  <si>
    <t>7316.86</t>
  </si>
  <si>
    <t>9871.2</t>
  </si>
  <si>
    <t>8391.46</t>
  </si>
  <si>
    <t>6545.62</t>
  </si>
  <si>
    <t>2235.94</t>
  </si>
  <si>
    <t>2544.22</t>
  </si>
  <si>
    <t>5964.48</t>
  </si>
  <si>
    <t>7134.46</t>
  </si>
  <si>
    <t>9865.16</t>
  </si>
  <si>
    <t>2489.92</t>
  </si>
  <si>
    <t>9044.9</t>
  </si>
  <si>
    <t>9752.66</t>
  </si>
  <si>
    <t>2813.68</t>
  </si>
  <si>
    <t>6723.2</t>
  </si>
  <si>
    <t>9762.64</t>
  </si>
  <si>
    <t>9202.46</t>
  </si>
  <si>
    <t>3590.08</t>
  </si>
  <si>
    <t>5733.62</t>
  </si>
  <si>
    <t>6869.36</t>
  </si>
  <si>
    <t>3810.04</t>
  </si>
  <si>
    <t>7656.86</t>
  </si>
  <si>
    <t>3515.94</t>
  </si>
  <si>
    <t>8594.62</t>
  </si>
  <si>
    <t>8874.04</t>
  </si>
  <si>
    <t>2611.08</t>
  </si>
  <si>
    <t>2212.8</t>
  </si>
  <si>
    <t>3578.2</t>
  </si>
  <si>
    <t>3908.68</t>
  </si>
  <si>
    <t>3913.46</t>
  </si>
  <si>
    <t>5673.86</t>
  </si>
  <si>
    <t>9312.48</t>
  </si>
  <si>
    <t>9928.4</t>
  </si>
  <si>
    <t>9315.44</t>
  </si>
  <si>
    <t>5209.66</t>
  </si>
  <si>
    <t>3968.28</t>
  </si>
  <si>
    <t>4575.52</t>
  </si>
  <si>
    <t>9295.64</t>
  </si>
  <si>
    <t>7362.34</t>
  </si>
  <si>
    <t>8705.5</t>
  </si>
  <si>
    <t>9330.4</t>
  </si>
  <si>
    <t>6797.32</t>
  </si>
  <si>
    <t>3346.66</t>
  </si>
  <si>
    <t>4504.74</t>
  </si>
  <si>
    <t>2965.62</t>
  </si>
  <si>
    <t>8661.62</t>
  </si>
  <si>
    <t>5276.64</t>
  </si>
  <si>
    <t>3348.94</t>
  </si>
  <si>
    <t>2770.3</t>
  </si>
  <si>
    <t>8269.96</t>
  </si>
  <si>
    <t>6764</t>
  </si>
  <si>
    <t>5656.3</t>
  </si>
  <si>
    <t>8489.7</t>
  </si>
  <si>
    <t>8564.22</t>
  </si>
  <si>
    <t>4525.72</t>
  </si>
  <si>
    <t>6862.52</t>
  </si>
  <si>
    <t>6855.3</t>
  </si>
  <si>
    <t>7834.06</t>
  </si>
  <si>
    <t>9182.16</t>
  </si>
  <si>
    <t>6928.36</t>
  </si>
  <si>
    <t>6909.16</t>
  </si>
  <si>
    <t>6835.6</t>
  </si>
  <si>
    <t>2110.94</t>
  </si>
  <si>
    <t>5661.36</t>
  </si>
  <si>
    <t>7893.34</t>
  </si>
  <si>
    <t>9096.26</t>
  </si>
  <si>
    <t>5763.92</t>
  </si>
  <si>
    <t>9739.28</t>
  </si>
  <si>
    <t>8576.28</t>
  </si>
  <si>
    <t>4418.06</t>
  </si>
  <si>
    <t>9106.94</t>
  </si>
  <si>
    <t>5218.42</t>
  </si>
  <si>
    <t>2785.56</t>
  </si>
  <si>
    <t>5412.5</t>
  </si>
  <si>
    <t>6139.54</t>
  </si>
  <si>
    <t>4001.04</t>
  </si>
  <si>
    <t>8824.52</t>
  </si>
  <si>
    <t>5614.04</t>
  </si>
  <si>
    <t>9737.5</t>
  </si>
  <si>
    <t>8125.92</t>
  </si>
  <si>
    <t>2883.42</t>
  </si>
  <si>
    <t>6336.76</t>
  </si>
  <si>
    <t>5563.72</t>
  </si>
  <si>
    <t>7139.54</t>
  </si>
  <si>
    <t>5565.8</t>
  </si>
  <si>
    <t>6114.46</t>
  </si>
  <si>
    <t>3940.42</t>
  </si>
  <si>
    <t>3848.36</t>
  </si>
  <si>
    <t>6360.5</t>
  </si>
  <si>
    <t>4180.66</t>
  </si>
  <si>
    <t>9635.2</t>
  </si>
  <si>
    <t>7858.74</t>
  </si>
  <si>
    <t>7137.38</t>
  </si>
  <si>
    <t>6902.66</t>
  </si>
  <si>
    <t>2775.7</t>
  </si>
  <si>
    <t>9811.06</t>
  </si>
  <si>
    <t>9789.94</t>
  </si>
  <si>
    <t>9549.4</t>
  </si>
  <si>
    <t>5990.28</t>
  </si>
  <si>
    <t>2294.52</t>
  </si>
  <si>
    <t>9626.16</t>
  </si>
  <si>
    <t>6945.38</t>
  </si>
  <si>
    <t>5772.82</t>
  </si>
  <si>
    <t>3354.1</t>
  </si>
  <si>
    <t>7786.2</t>
  </si>
  <si>
    <t>8318.26</t>
  </si>
  <si>
    <t>7476.06</t>
  </si>
  <si>
    <t>2366.82</t>
  </si>
  <si>
    <t>5382.7</t>
  </si>
  <si>
    <t>5097.68</t>
  </si>
  <si>
    <t>3910.38</t>
  </si>
  <si>
    <t>5384.28</t>
  </si>
  <si>
    <t>6085.4</t>
  </si>
  <si>
    <t>5521.04</t>
  </si>
  <si>
    <t>5299.44</t>
  </si>
  <si>
    <t>4069.46</t>
  </si>
  <si>
    <t>3442.82</t>
  </si>
  <si>
    <t>8033.54</t>
  </si>
  <si>
    <t>5777.82</t>
  </si>
  <si>
    <t>5160.94</t>
  </si>
  <si>
    <t>3773.8</t>
  </si>
  <si>
    <t>5681.46</t>
  </si>
  <si>
    <t>8189.38</t>
  </si>
  <si>
    <t>4000.86</t>
  </si>
  <si>
    <t>8373.92</t>
  </si>
  <si>
    <t>8922.32</t>
  </si>
  <si>
    <t>8666.18</t>
  </si>
  <si>
    <t>2011.02</t>
  </si>
  <si>
    <t>2874.96</t>
  </si>
  <si>
    <t>4867.96</t>
  </si>
  <si>
    <t>9563.62</t>
  </si>
  <si>
    <t>8702.3</t>
  </si>
  <si>
    <t>6048.08</t>
  </si>
  <si>
    <t>8331.88</t>
  </si>
  <si>
    <t>7324.36</t>
  </si>
  <si>
    <t>5474.82</t>
  </si>
  <si>
    <t>2264.94</t>
  </si>
  <si>
    <t>9061.06</t>
  </si>
  <si>
    <t>2049.46</t>
  </si>
  <si>
    <t>7236.6</t>
  </si>
  <si>
    <t>3706.1</t>
  </si>
  <si>
    <t>2521.92</t>
  </si>
  <si>
    <t>8021.68</t>
  </si>
  <si>
    <t>8381.24</t>
  </si>
  <si>
    <t>9701.74</t>
  </si>
  <si>
    <t>2331.76</t>
  </si>
  <si>
    <t>9243.28</t>
  </si>
  <si>
    <t>3054.96</t>
  </si>
  <si>
    <t>5039.7</t>
  </si>
  <si>
    <t>5352.02</t>
  </si>
  <si>
    <t>4201.74</t>
  </si>
  <si>
    <t>9386.96</t>
  </si>
  <si>
    <t>2236.64</t>
  </si>
  <si>
    <t>6562.52</t>
  </si>
  <si>
    <t>2108.52</t>
  </si>
  <si>
    <t>7688.7</t>
  </si>
  <si>
    <t>2294.32</t>
  </si>
  <si>
    <t>3910.34</t>
  </si>
  <si>
    <t>5622.74</t>
  </si>
  <si>
    <t>6170.18</t>
  </si>
  <si>
    <t>9956.14</t>
  </si>
  <si>
    <t>8152.36</t>
  </si>
  <si>
    <t>6796.26</t>
  </si>
  <si>
    <t>3065.66</t>
  </si>
  <si>
    <t>8151.54</t>
  </si>
  <si>
    <t>4167.7</t>
  </si>
  <si>
    <t>4185.82</t>
  </si>
  <si>
    <t>7234.62</t>
  </si>
  <si>
    <t>9640.72</t>
  </si>
  <si>
    <t>6514.76</t>
  </si>
  <si>
    <t>3607.36</t>
  </si>
  <si>
    <t>6477.28</t>
  </si>
  <si>
    <t>7062.16</t>
  </si>
  <si>
    <t>8839.64</t>
  </si>
  <si>
    <t>6135</t>
  </si>
  <si>
    <t>4090.02</t>
  </si>
  <si>
    <t>2299.4</t>
  </si>
  <si>
    <t>3204.28</t>
  </si>
  <si>
    <t>5909.8</t>
  </si>
  <si>
    <t>9842.12</t>
  </si>
  <si>
    <t>8945.94</t>
  </si>
  <si>
    <t>7570.66</t>
  </si>
  <si>
    <t>3907.68</t>
  </si>
  <si>
    <t>4045.42</t>
  </si>
  <si>
    <t>7801.3</t>
  </si>
  <si>
    <t>5878.82</t>
  </si>
  <si>
    <t>5343.88</t>
  </si>
  <si>
    <t>9723.62</t>
  </si>
  <si>
    <t>2780.68</t>
  </si>
  <si>
    <t>2134.42</t>
  </si>
  <si>
    <t>9733.04</t>
  </si>
  <si>
    <t>7989.08</t>
  </si>
  <si>
    <t>7523.36</t>
  </si>
  <si>
    <t>6915.96</t>
  </si>
  <si>
    <t>8996.88</t>
  </si>
  <si>
    <t>3138.12</t>
  </si>
  <si>
    <t>5605.2</t>
  </si>
  <si>
    <t>8113.14</t>
  </si>
  <si>
    <t>2152.32</t>
  </si>
  <si>
    <t>8745.98</t>
  </si>
  <si>
    <t>2257.2</t>
  </si>
  <si>
    <t>5258.54</t>
  </si>
  <si>
    <t>7969.5</t>
  </si>
  <si>
    <t>8565.9</t>
  </si>
  <si>
    <t>6151.58</t>
  </si>
  <si>
    <t>5696.52</t>
  </si>
  <si>
    <t>3826.74</t>
  </si>
  <si>
    <t>7325.62</t>
  </si>
  <si>
    <t>6464.02</t>
  </si>
  <si>
    <t>3180.02</t>
  </si>
  <si>
    <t>9332.08</t>
  </si>
  <si>
    <t>5431.66</t>
  </si>
  <si>
    <t>6510.94</t>
  </si>
  <si>
    <t>3907.88</t>
  </si>
  <si>
    <t>9562.54</t>
  </si>
  <si>
    <t>8876.22</t>
  </si>
  <si>
    <t>2805.04</t>
  </si>
  <si>
    <t>3046.3</t>
  </si>
  <si>
    <t>9294.44</t>
  </si>
  <si>
    <t>5409.48</t>
  </si>
  <si>
    <t>6157.44</t>
  </si>
  <si>
    <t>4710.6</t>
  </si>
  <si>
    <t>5680.32</t>
  </si>
  <si>
    <t>7424.82</t>
  </si>
  <si>
    <t>9464.82</t>
  </si>
  <si>
    <t>6558</t>
  </si>
  <si>
    <t>9099.98</t>
  </si>
  <si>
    <t>4428.08</t>
  </si>
  <si>
    <t>5387.4</t>
  </si>
  <si>
    <t>6158.68</t>
  </si>
  <si>
    <t>6914.28</t>
  </si>
  <si>
    <t>3882.08</t>
  </si>
  <si>
    <t>4337.8</t>
  </si>
  <si>
    <t>4577.72</t>
  </si>
  <si>
    <t>4162.64</t>
  </si>
  <si>
    <t>4404.34</t>
  </si>
  <si>
    <t>7307.72</t>
  </si>
  <si>
    <t>9950.08</t>
  </si>
  <si>
    <t>5051.58</t>
  </si>
  <si>
    <t>9366.58</t>
  </si>
  <si>
    <t>9342.2</t>
  </si>
  <si>
    <t>2907.7</t>
  </si>
  <si>
    <t>2119.24</t>
  </si>
  <si>
    <t>3075.88</t>
  </si>
  <si>
    <t>2689.32</t>
  </si>
  <si>
    <t>2635.64</t>
  </si>
  <si>
    <t>2710.8</t>
  </si>
  <si>
    <t>5022.58</t>
  </si>
  <si>
    <t>3613.9</t>
  </si>
  <si>
    <t>6816.2</t>
  </si>
  <si>
    <t>8371.2</t>
  </si>
  <si>
    <t>5474.48</t>
  </si>
  <si>
    <t>5547.26</t>
  </si>
  <si>
    <t>9411.06</t>
  </si>
  <si>
    <t>4032.04</t>
  </si>
  <si>
    <t>2147</t>
  </si>
  <si>
    <t>5132.8</t>
  </si>
  <si>
    <t>2515.24</t>
  </si>
  <si>
    <t>2071.34</t>
  </si>
  <si>
    <t>6480.96</t>
  </si>
  <si>
    <t>9461.78</t>
  </si>
  <si>
    <t>3281.38</t>
  </si>
  <si>
    <t>3588.34</t>
  </si>
  <si>
    <t>7806.64</t>
  </si>
  <si>
    <t>4447</t>
  </si>
  <si>
    <t>2948.2</t>
  </si>
  <si>
    <t>7772.92</t>
  </si>
  <si>
    <t>3206.16</t>
  </si>
  <si>
    <t>3616.52</t>
  </si>
  <si>
    <t>2673.72</t>
  </si>
  <si>
    <t>9800.86</t>
  </si>
  <si>
    <t>6099.3</t>
  </si>
  <si>
    <t>9654.04</t>
  </si>
  <si>
    <t>2118.78</t>
  </si>
  <si>
    <t>3246.48</t>
  </si>
  <si>
    <t>7389.66</t>
  </si>
  <si>
    <t>8011.96</t>
  </si>
  <si>
    <t>9695.48</t>
  </si>
  <si>
    <t>3576.06</t>
  </si>
  <si>
    <t>9987.06</t>
  </si>
  <si>
    <t>2099.9</t>
  </si>
  <si>
    <t>9747.18</t>
  </si>
  <si>
    <t>3664.2</t>
  </si>
  <si>
    <t>6823.78</t>
  </si>
  <si>
    <t>4813.88</t>
  </si>
  <si>
    <t>4593.66</t>
  </si>
  <si>
    <t>8292.04</t>
  </si>
  <si>
    <t>3436.82</t>
  </si>
  <si>
    <t>7033.88</t>
  </si>
  <si>
    <t>3592.72</t>
  </si>
  <si>
    <t>3635.22</t>
  </si>
  <si>
    <t>3890.94</t>
  </si>
  <si>
    <t>2800.04</t>
  </si>
  <si>
    <t>9837.48</t>
  </si>
  <si>
    <t>6427.04</t>
  </si>
  <si>
    <t>3637.2</t>
  </si>
  <si>
    <t>4879</t>
  </si>
  <si>
    <t>8984.04</t>
  </si>
  <si>
    <t>3594.26</t>
  </si>
  <si>
    <t>7602.74</t>
  </si>
  <si>
    <t>5440.38</t>
  </si>
  <si>
    <t>2615.72</t>
  </si>
  <si>
    <t>7502</t>
  </si>
  <si>
    <t>6192.1</t>
  </si>
  <si>
    <t>8561.02</t>
  </si>
  <si>
    <t>3072.44</t>
  </si>
  <si>
    <t>8256.16</t>
  </si>
  <si>
    <t>2312.98</t>
  </si>
  <si>
    <t>9781.66</t>
  </si>
  <si>
    <t>7211.16</t>
  </si>
  <si>
    <t>4845.08</t>
  </si>
  <si>
    <t>4251.1</t>
  </si>
  <si>
    <t>5726.62</t>
  </si>
  <si>
    <t>5184.34</t>
  </si>
  <si>
    <t>6491.66</t>
  </si>
  <si>
    <t>4630.5</t>
  </si>
  <si>
    <t>8432.62</t>
  </si>
  <si>
    <t>3786.32</t>
  </si>
  <si>
    <t>3932.24</t>
  </si>
  <si>
    <t>9139.14</t>
  </si>
  <si>
    <t>5639.5</t>
  </si>
  <si>
    <t>7660.48</t>
  </si>
  <si>
    <t>7964.62</t>
  </si>
  <si>
    <t>7072.9</t>
  </si>
  <si>
    <t>7819.28</t>
  </si>
  <si>
    <t>7381.18</t>
  </si>
  <si>
    <t>7417.92</t>
  </si>
  <si>
    <t>8082.84</t>
  </si>
  <si>
    <t>3682.84</t>
  </si>
  <si>
    <t>5263.8</t>
  </si>
  <si>
    <t>4241.62</t>
  </si>
  <si>
    <t>9946.68</t>
  </si>
  <si>
    <t>9486.34</t>
  </si>
  <si>
    <t>5068</t>
  </si>
  <si>
    <t>5721.72</t>
  </si>
  <si>
    <t>5463.76</t>
  </si>
  <si>
    <t>2950.66</t>
  </si>
  <si>
    <t>6639.82</t>
  </si>
  <si>
    <t>2789.64</t>
  </si>
  <si>
    <t>4291.24</t>
  </si>
  <si>
    <t>7617.54</t>
  </si>
  <si>
    <t>9998</t>
  </si>
  <si>
    <t>8277.88</t>
  </si>
  <si>
    <t>2292.04</t>
  </si>
  <si>
    <t>7688.08</t>
  </si>
  <si>
    <t>3848.3</t>
  </si>
  <si>
    <t>9261.04</t>
  </si>
  <si>
    <t>6970.6</t>
  </si>
  <si>
    <t>7679.74</t>
  </si>
  <si>
    <t>4021.98</t>
  </si>
  <si>
    <t>2647.6</t>
  </si>
  <si>
    <t>3372.9</t>
  </si>
  <si>
    <t>8777.34</t>
  </si>
  <si>
    <t>8949.72</t>
  </si>
  <si>
    <t>7470.36</t>
  </si>
  <si>
    <t>9116.82</t>
  </si>
  <si>
    <t>2195</t>
  </si>
  <si>
    <t>4865.74</t>
  </si>
  <si>
    <t>8290.08</t>
  </si>
  <si>
    <t>8323.38</t>
  </si>
  <si>
    <t>4524.36</t>
  </si>
  <si>
    <t>6629.04</t>
  </si>
  <si>
    <t>5013.92</t>
  </si>
  <si>
    <t>9562.72</t>
  </si>
  <si>
    <t>3408.84</t>
  </si>
  <si>
    <t>8347.98</t>
  </si>
  <si>
    <t>5776.88</t>
  </si>
  <si>
    <t>3157.52</t>
  </si>
  <si>
    <t>5615.04</t>
  </si>
  <si>
    <t>2104.56</t>
  </si>
  <si>
    <t>8289.42</t>
  </si>
  <si>
    <t>9230.14</t>
  </si>
  <si>
    <t>7131.6</t>
  </si>
  <si>
    <t>2822.74</t>
  </si>
  <si>
    <t>8186.78</t>
  </si>
  <si>
    <t>5768.98</t>
  </si>
  <si>
    <t>5889.42</t>
  </si>
  <si>
    <t>6066.34</t>
  </si>
  <si>
    <t>4726.3</t>
  </si>
  <si>
    <t>2211.58</t>
  </si>
  <si>
    <t>5032.7</t>
  </si>
  <si>
    <t>5180.4</t>
  </si>
  <si>
    <t>2596.76</t>
  </si>
  <si>
    <t>9454.26</t>
  </si>
  <si>
    <t>5162.6</t>
  </si>
  <si>
    <t>7943.1</t>
  </si>
  <si>
    <t>5638.82</t>
  </si>
  <si>
    <t>3611.42</t>
  </si>
  <si>
    <t>9172.1</t>
  </si>
  <si>
    <t>6293.12</t>
  </si>
  <si>
    <t>3898.06</t>
  </si>
  <si>
    <t>9704.8</t>
  </si>
  <si>
    <t>7331.94</t>
  </si>
  <si>
    <t>3882.92</t>
  </si>
  <si>
    <t>5950.1</t>
  </si>
  <si>
    <t>5978.16</t>
  </si>
  <si>
    <t>8978.08</t>
  </si>
  <si>
    <t>6072.64</t>
  </si>
  <si>
    <t>6063.1</t>
  </si>
  <si>
    <t>9399.64</t>
  </si>
  <si>
    <t>8220.98</t>
  </si>
  <si>
    <t>3563.98</t>
  </si>
  <si>
    <t>7550.02</t>
  </si>
  <si>
    <t>8896.92</t>
  </si>
  <si>
    <t>3380.46</t>
  </si>
  <si>
    <t>3158.82</t>
  </si>
  <si>
    <t>3402.86</t>
  </si>
  <si>
    <t>2167.26</t>
  </si>
  <si>
    <t>8452.34</t>
  </si>
  <si>
    <t>6001.72</t>
  </si>
  <si>
    <t>5638.7</t>
  </si>
  <si>
    <t>3351.9</t>
  </si>
  <si>
    <t>5199.64</t>
  </si>
  <si>
    <t>7193.28</t>
  </si>
  <si>
    <t>4023.42</t>
  </si>
  <si>
    <t>9566.54</t>
  </si>
  <si>
    <t>5050.76</t>
  </si>
  <si>
    <t>9864.36</t>
  </si>
  <si>
    <t>5778.12</t>
  </si>
  <si>
    <t>6715.92</t>
  </si>
  <si>
    <t>8142.08</t>
  </si>
  <si>
    <t>4106.34</t>
  </si>
  <si>
    <t>8790.9</t>
  </si>
  <si>
    <t>4227.36</t>
  </si>
  <si>
    <t>6211.8</t>
  </si>
  <si>
    <t>6617.58</t>
  </si>
  <si>
    <t>2198.5</t>
  </si>
  <si>
    <t>6468.44</t>
  </si>
  <si>
    <t>4292.4</t>
  </si>
  <si>
    <t>2123.46</t>
  </si>
  <si>
    <t>3883.12</t>
  </si>
  <si>
    <t>2140.34</t>
  </si>
  <si>
    <t>5542.64</t>
  </si>
  <si>
    <t>3976.72</t>
  </si>
  <si>
    <t>2534.4</t>
  </si>
  <si>
    <t>6528</t>
  </si>
  <si>
    <t>3780.86</t>
  </si>
  <si>
    <t>6305.58</t>
  </si>
  <si>
    <t>7679.76</t>
  </si>
  <si>
    <t>3465.14</t>
  </si>
  <si>
    <t>7385.8</t>
  </si>
  <si>
    <t>5619.12</t>
  </si>
  <si>
    <t>8399.3</t>
  </si>
  <si>
    <t>2514.2</t>
  </si>
  <si>
    <t>4488.3</t>
  </si>
  <si>
    <t>6896.24</t>
  </si>
  <si>
    <t>7751.78</t>
  </si>
  <si>
    <t>2257.64</t>
  </si>
  <si>
    <t>8464.78</t>
  </si>
  <si>
    <t>3448.82</t>
  </si>
  <si>
    <t>3637.56</t>
  </si>
  <si>
    <t>8990.24</t>
  </si>
  <si>
    <t>7752.72</t>
  </si>
  <si>
    <t>3141.14</t>
  </si>
  <si>
    <t>9446.12</t>
  </si>
  <si>
    <t>3285.26</t>
  </si>
  <si>
    <t>4879.06</t>
  </si>
  <si>
    <t>5205.44</t>
  </si>
  <si>
    <t>9842.96</t>
  </si>
  <si>
    <t>7669.64</t>
  </si>
  <si>
    <t>7321.86</t>
  </si>
  <si>
    <t>2683.4</t>
  </si>
  <si>
    <t>7406.46</t>
  </si>
  <si>
    <t>5818.58</t>
  </si>
  <si>
    <t>7772.96</t>
  </si>
  <si>
    <t>9935.46</t>
  </si>
  <si>
    <t>8866.56</t>
  </si>
  <si>
    <t>5738.44</t>
  </si>
  <si>
    <t>6708.76</t>
  </si>
  <si>
    <t>5357.56</t>
  </si>
  <si>
    <t>2065.58</t>
  </si>
  <si>
    <t>6883.58</t>
  </si>
  <si>
    <t>2902.7</t>
  </si>
  <si>
    <t>6770.48</t>
  </si>
  <si>
    <t>8155.64</t>
  </si>
  <si>
    <t>6831.1</t>
  </si>
  <si>
    <t>5387.34</t>
  </si>
  <si>
    <t>9009.36</t>
  </si>
  <si>
    <t>5038.7</t>
  </si>
  <si>
    <t>7609.48</t>
  </si>
  <si>
    <t>8301.5</t>
  </si>
  <si>
    <t>2923.28</t>
  </si>
  <si>
    <t>3121.74</t>
  </si>
  <si>
    <t>9868.58</t>
  </si>
  <si>
    <t>6584.6</t>
  </si>
  <si>
    <t>4890.46</t>
  </si>
  <si>
    <t>9570.86</t>
  </si>
  <si>
    <t>2636.28</t>
  </si>
  <si>
    <t>5217.06</t>
  </si>
  <si>
    <t>9406.8</t>
  </si>
  <si>
    <t>6832.34</t>
  </si>
  <si>
    <t>9298.82</t>
  </si>
  <si>
    <t>4178.46</t>
  </si>
  <si>
    <t>9274.3</t>
  </si>
  <si>
    <t>6189.64</t>
  </si>
  <si>
    <t>7158.98</t>
  </si>
  <si>
    <t>6164.74</t>
  </si>
  <si>
    <t>6774.32</t>
  </si>
  <si>
    <t>7430</t>
  </si>
  <si>
    <t>3171.5</t>
  </si>
  <si>
    <t>8239.76</t>
  </si>
  <si>
    <t>5465.76</t>
  </si>
  <si>
    <t>2309.14</t>
  </si>
  <si>
    <t>2921.22</t>
  </si>
  <si>
    <t>5768.26</t>
  </si>
  <si>
    <t>6192.66</t>
  </si>
  <si>
    <t>8269.38</t>
  </si>
  <si>
    <t>3761.36</t>
  </si>
  <si>
    <t>7016.32</t>
  </si>
  <si>
    <t>5108.76</t>
  </si>
  <si>
    <t>6561.84</t>
  </si>
  <si>
    <t>3904.84</t>
  </si>
  <si>
    <t>2676.86</t>
  </si>
  <si>
    <t>3478.66</t>
  </si>
  <si>
    <t>6513.18</t>
  </si>
  <si>
    <t>6379.86</t>
  </si>
  <si>
    <t>2007.7</t>
  </si>
  <si>
    <t>2506.78</t>
  </si>
  <si>
    <t>7702.26</t>
  </si>
  <si>
    <t>2851.5</t>
  </si>
  <si>
    <t>5050.38</t>
  </si>
  <si>
    <t>6854.22</t>
  </si>
  <si>
    <t>3555.32</t>
  </si>
  <si>
    <t>6239.3</t>
  </si>
  <si>
    <t>9804.32</t>
  </si>
  <si>
    <t>2951.78</t>
  </si>
  <si>
    <t>2402.2</t>
  </si>
  <si>
    <t>4796.14</t>
  </si>
  <si>
    <t>5087.62</t>
  </si>
  <si>
    <t>6263.98</t>
  </si>
  <si>
    <t>4858.1</t>
  </si>
  <si>
    <t>5235.84</t>
  </si>
  <si>
    <t>3030.96</t>
  </si>
  <si>
    <t>9062.04</t>
  </si>
  <si>
    <t>5183.66</t>
  </si>
  <si>
    <t>2403.82</t>
  </si>
  <si>
    <t>9927.04</t>
  </si>
  <si>
    <t>5806.78</t>
  </si>
  <si>
    <t>9087.68</t>
  </si>
  <si>
    <t>8576.4</t>
  </si>
  <si>
    <t>5899.08</t>
  </si>
  <si>
    <t>9412.06</t>
  </si>
  <si>
    <t>2210.82</t>
  </si>
  <si>
    <t>6692.18</t>
  </si>
  <si>
    <t>5159.4</t>
  </si>
  <si>
    <t>9329.02</t>
  </si>
  <si>
    <t>3612.52</t>
  </si>
  <si>
    <t>9236.68</t>
  </si>
  <si>
    <t>6904.22</t>
  </si>
  <si>
    <t>2597.5</t>
  </si>
  <si>
    <t>7801.02</t>
  </si>
  <si>
    <t>4503.96</t>
  </si>
  <si>
    <t>5994.1</t>
  </si>
  <si>
    <t>5218.46</t>
  </si>
  <si>
    <t>8001.44</t>
  </si>
  <si>
    <t>2287.42</t>
  </si>
  <si>
    <t>7375.1</t>
  </si>
  <si>
    <t>9935.54</t>
  </si>
  <si>
    <t>2820.48</t>
  </si>
  <si>
    <t>7519.52</t>
  </si>
  <si>
    <t>2409.32</t>
  </si>
  <si>
    <t>2278.56</t>
  </si>
  <si>
    <t>4000.78</t>
  </si>
  <si>
    <t>2012.48</t>
  </si>
  <si>
    <t>8756.34</t>
  </si>
  <si>
    <t>9400.2</t>
  </si>
  <si>
    <t>9432.06</t>
  </si>
  <si>
    <t>8536.22</t>
  </si>
  <si>
    <t>8951.32</t>
  </si>
  <si>
    <t>3365</t>
  </si>
  <si>
    <t>4636.6</t>
  </si>
  <si>
    <t>7831.26</t>
  </si>
  <si>
    <t>2135.22</t>
  </si>
  <si>
    <t>5666.58</t>
  </si>
  <si>
    <t>3724.08</t>
  </si>
  <si>
    <t>7885.98</t>
  </si>
  <si>
    <t>3523.56</t>
  </si>
  <si>
    <t>7719.76</t>
  </si>
  <si>
    <t>2195.28</t>
  </si>
  <si>
    <t>2921.38</t>
  </si>
  <si>
    <t>5522.84</t>
  </si>
  <si>
    <t>6308.9</t>
  </si>
  <si>
    <t>6297.04</t>
  </si>
  <si>
    <t>6442</t>
  </si>
  <si>
    <t>4992.88</t>
  </si>
  <si>
    <t>8842.36</t>
  </si>
  <si>
    <t>8521.9</t>
  </si>
  <si>
    <t>7348.78</t>
  </si>
  <si>
    <t>2028.68</t>
  </si>
  <si>
    <t>5457.24</t>
  </si>
  <si>
    <t>8033.46</t>
  </si>
  <si>
    <t>2672.9</t>
  </si>
  <si>
    <t>7372.84</t>
  </si>
  <si>
    <t>4357.08</t>
  </si>
  <si>
    <t>9448.74</t>
  </si>
  <si>
    <t>2511.12</t>
  </si>
  <si>
    <t>2835.08</t>
  </si>
  <si>
    <t>2431.66</t>
  </si>
  <si>
    <t>6459.6</t>
  </si>
  <si>
    <t>9081.92</t>
  </si>
  <si>
    <t>3963.74</t>
  </si>
  <si>
    <t>5679.34</t>
  </si>
  <si>
    <t>3403.98</t>
  </si>
  <si>
    <t>5101.18</t>
  </si>
  <si>
    <t>5028.96</t>
  </si>
  <si>
    <t>3261.68</t>
  </si>
  <si>
    <t>8329.86</t>
  </si>
  <si>
    <t>6720.46</t>
  </si>
  <si>
    <t>9351.18</t>
  </si>
  <si>
    <t>2900.28</t>
  </si>
  <si>
    <t>9095.48</t>
  </si>
  <si>
    <t>8071.54</t>
  </si>
  <si>
    <t>9202.68</t>
  </si>
  <si>
    <t>6391.94</t>
  </si>
  <si>
    <t>5173.62</t>
  </si>
  <si>
    <t>4721.8</t>
  </si>
  <si>
    <t>2860.9</t>
  </si>
  <si>
    <t>5507.5</t>
  </si>
  <si>
    <t>5792.04</t>
  </si>
  <si>
    <t>6948.12</t>
  </si>
  <si>
    <t>8032.82</t>
  </si>
  <si>
    <t>4851.44</t>
  </si>
  <si>
    <t>9094.88</t>
  </si>
  <si>
    <t>5488.08</t>
  </si>
  <si>
    <t>8493.74</t>
  </si>
  <si>
    <t>2679.72</t>
  </si>
  <si>
    <t>2850.04</t>
  </si>
  <si>
    <t>6240.34</t>
  </si>
  <si>
    <t>9058.86</t>
  </si>
  <si>
    <t>3065.02</t>
  </si>
  <si>
    <t>3033.88</t>
  </si>
  <si>
    <t>9824.44</t>
  </si>
  <si>
    <t>4120.2</t>
  </si>
  <si>
    <t>8804.22</t>
  </si>
  <si>
    <t>8762.28</t>
  </si>
  <si>
    <t>8312.56</t>
  </si>
  <si>
    <t>6331.08</t>
  </si>
  <si>
    <t>9881.4</t>
  </si>
  <si>
    <t>4028.54</t>
  </si>
  <si>
    <t>9904.6</t>
  </si>
  <si>
    <t>5968.74</t>
  </si>
  <si>
    <t>8011.02</t>
  </si>
  <si>
    <t>2802.98</t>
  </si>
  <si>
    <t>3679.92</t>
  </si>
  <si>
    <t>9544.5</t>
  </si>
  <si>
    <t>5753.76</t>
  </si>
  <si>
    <t>5745.6</t>
  </si>
  <si>
    <t>4675.66</t>
  </si>
  <si>
    <t>3713.26</t>
  </si>
  <si>
    <t>8860.06</t>
  </si>
  <si>
    <t>5886.74</t>
  </si>
  <si>
    <t>5027.9</t>
  </si>
  <si>
    <t>9336.86</t>
  </si>
  <si>
    <t>5569.76</t>
  </si>
  <si>
    <t>3507.66</t>
  </si>
  <si>
    <t>7512.88</t>
  </si>
  <si>
    <t>3620.54</t>
  </si>
  <si>
    <t>2467.22</t>
  </si>
  <si>
    <t>8682.06</t>
  </si>
  <si>
    <t>3421.48</t>
  </si>
  <si>
    <t>6836.98</t>
  </si>
  <si>
    <t>5591.4</t>
  </si>
  <si>
    <t>2594.62</t>
  </si>
  <si>
    <t>5699.98</t>
  </si>
  <si>
    <t>6283.28</t>
  </si>
  <si>
    <t>4563.76</t>
  </si>
  <si>
    <t>8389.2</t>
  </si>
  <si>
    <t>5934.12</t>
  </si>
  <si>
    <t>6262.58</t>
  </si>
  <si>
    <t>4489.52</t>
  </si>
  <si>
    <t>5905.84</t>
  </si>
  <si>
    <t>4608.16</t>
  </si>
  <si>
    <t>7609.96</t>
  </si>
  <si>
    <t>4898.88</t>
  </si>
  <si>
    <t>7403.46</t>
  </si>
  <si>
    <t>9821.14</t>
  </si>
  <si>
    <t>5248.88</t>
  </si>
  <si>
    <t>6053.36</t>
  </si>
  <si>
    <t>5480.34</t>
  </si>
  <si>
    <t>6284.46</t>
  </si>
  <si>
    <t>4864.74</t>
  </si>
  <si>
    <t>4754.08</t>
  </si>
  <si>
    <t>2955.72</t>
  </si>
  <si>
    <t>6016.08</t>
  </si>
  <si>
    <t>4503.74</t>
  </si>
  <si>
    <t>8864.36</t>
  </si>
  <si>
    <t>2656.94</t>
  </si>
  <si>
    <t>2091.68</t>
  </si>
  <si>
    <t>2190.46</t>
  </si>
  <si>
    <t>4508.62</t>
  </si>
  <si>
    <t>9923.86</t>
  </si>
  <si>
    <t>4570.6</t>
  </si>
  <si>
    <t>9273.1</t>
  </si>
  <si>
    <t>2533.76</t>
  </si>
  <si>
    <t>6646.34</t>
  </si>
  <si>
    <t>3569.72</t>
  </si>
  <si>
    <t>8686.18</t>
  </si>
  <si>
    <t>4718.1</t>
  </si>
  <si>
    <t>2893.98</t>
  </si>
  <si>
    <t>5507.16</t>
  </si>
  <si>
    <t>5179.5</t>
  </si>
  <si>
    <t>3771.88</t>
  </si>
  <si>
    <t>6642.76</t>
  </si>
  <si>
    <t>7046.38</t>
  </si>
  <si>
    <t>8889.46</t>
  </si>
  <si>
    <t>7413.86</t>
  </si>
  <si>
    <t>4367.84</t>
  </si>
  <si>
    <t>3404.68</t>
  </si>
  <si>
    <t>7202.22</t>
  </si>
  <si>
    <t>2458.8</t>
  </si>
  <si>
    <t>7648.64</t>
  </si>
  <si>
    <t>7728.28</t>
  </si>
  <si>
    <t>7843.78</t>
  </si>
  <si>
    <t>7386.48</t>
  </si>
  <si>
    <t>9738.66</t>
  </si>
  <si>
    <t>6448.98</t>
  </si>
  <si>
    <t>4434.12</t>
  </si>
  <si>
    <t>9769.1</t>
  </si>
  <si>
    <t>7818.08</t>
  </si>
  <si>
    <t>4330.6</t>
  </si>
  <si>
    <t>2748.12</t>
  </si>
  <si>
    <t>8655.58</t>
  </si>
  <si>
    <t>8614.46</t>
  </si>
  <si>
    <t>7855.56</t>
  </si>
  <si>
    <t>4915.02</t>
  </si>
  <si>
    <t>9947.82</t>
  </si>
  <si>
    <t>3317.42</t>
  </si>
  <si>
    <t>4082.3</t>
  </si>
  <si>
    <t>2374.1</t>
  </si>
  <si>
    <t>9975.52</t>
  </si>
  <si>
    <t>7701.9</t>
  </si>
  <si>
    <t>7616.36</t>
  </si>
  <si>
    <t>3546.28</t>
  </si>
  <si>
    <t>3240.66</t>
  </si>
  <si>
    <t>7158.12</t>
  </si>
  <si>
    <t>4536.32</t>
  </si>
  <si>
    <t>6977.46</t>
  </si>
  <si>
    <t>9909.48</t>
  </si>
  <si>
    <t>5230.3</t>
  </si>
  <si>
    <t>9409.18</t>
  </si>
  <si>
    <t>6223.84</t>
  </si>
  <si>
    <t>5322.1</t>
  </si>
  <si>
    <t>7575.76</t>
  </si>
  <si>
    <t>4738.06</t>
  </si>
  <si>
    <t>6466.6</t>
  </si>
  <si>
    <t>5987.84</t>
  </si>
  <si>
    <t>6575.2</t>
  </si>
  <si>
    <t>3488.18</t>
  </si>
  <si>
    <t>2817.46</t>
  </si>
  <si>
    <t>6937.46</t>
  </si>
  <si>
    <t>6029.8</t>
  </si>
  <si>
    <t>2852.9</t>
  </si>
  <si>
    <t>6000.5</t>
  </si>
  <si>
    <t>3178.58</t>
  </si>
  <si>
    <t>7749.32</t>
  </si>
  <si>
    <t>9453.04</t>
  </si>
  <si>
    <t>6744.98</t>
  </si>
  <si>
    <t>6688.9</t>
  </si>
  <si>
    <t>7098.22</t>
  </si>
  <si>
    <t>5945.7</t>
  </si>
  <si>
    <t>4616.5</t>
  </si>
  <si>
    <t>4925.22</t>
  </si>
  <si>
    <t>6406.68</t>
  </si>
  <si>
    <t>4122.16</t>
  </si>
  <si>
    <t>9727.84</t>
  </si>
  <si>
    <t>4722.62</t>
  </si>
  <si>
    <t>2997.54</t>
  </si>
  <si>
    <t>8029.02</t>
  </si>
  <si>
    <t>3137.56</t>
  </si>
  <si>
    <t>8356.46</t>
  </si>
  <si>
    <t>7614.88</t>
  </si>
  <si>
    <t>5984.26</t>
  </si>
  <si>
    <t>5104.24</t>
  </si>
  <si>
    <t>3189.66</t>
  </si>
  <si>
    <t>4509.1</t>
  </si>
  <si>
    <t>7695.12</t>
  </si>
  <si>
    <t>3502.92</t>
  </si>
  <si>
    <t>4399.22</t>
  </si>
  <si>
    <t>9047.64</t>
  </si>
  <si>
    <t>6168.92</t>
  </si>
  <si>
    <t>5263.96</t>
  </si>
  <si>
    <t>8416.66</t>
  </si>
  <si>
    <t>3018.16</t>
  </si>
  <si>
    <t>5050.26</t>
  </si>
  <si>
    <t>8301.96</t>
  </si>
  <si>
    <t>3457.04</t>
  </si>
  <si>
    <t>8375.28</t>
  </si>
  <si>
    <t>3576.82</t>
  </si>
  <si>
    <t>3453.44</t>
  </si>
  <si>
    <t>9065.58</t>
  </si>
  <si>
    <t>8471.22</t>
  </si>
  <si>
    <t>2611</t>
  </si>
  <si>
    <t>6856.04</t>
  </si>
  <si>
    <t>7653.28</t>
  </si>
  <si>
    <t>4818.98</t>
  </si>
  <si>
    <t>7268.86</t>
  </si>
  <si>
    <t>3629.2</t>
  </si>
  <si>
    <t>4991.66</t>
  </si>
  <si>
    <t>4574.8</t>
  </si>
  <si>
    <t>7978.5</t>
  </si>
  <si>
    <t>8401.98</t>
  </si>
  <si>
    <t>2133.34</t>
  </si>
  <si>
    <t>5213.88</t>
  </si>
  <si>
    <t>2638.42</t>
  </si>
  <si>
    <t>6584.02</t>
  </si>
  <si>
    <t>7520.78</t>
  </si>
  <si>
    <t>7981.66</t>
  </si>
  <si>
    <t>6118.18</t>
  </si>
  <si>
    <t>6782.12</t>
  </si>
  <si>
    <t>8424.18</t>
  </si>
  <si>
    <t>8879</t>
  </si>
  <si>
    <t>8313.24</t>
  </si>
  <si>
    <t>9344.92</t>
  </si>
  <si>
    <t>2008.46</t>
  </si>
  <si>
    <t>2733.22</t>
  </si>
  <si>
    <t>2947.38</t>
  </si>
  <si>
    <t>8404.78</t>
  </si>
  <si>
    <t>4082.1</t>
  </si>
  <si>
    <t>3268.8</t>
  </si>
  <si>
    <t>2313.32</t>
  </si>
  <si>
    <t>9142.36</t>
  </si>
  <si>
    <t>7006.14</t>
  </si>
  <si>
    <t>5506.76</t>
  </si>
  <si>
    <t>7392.04</t>
  </si>
  <si>
    <t>2882.7</t>
  </si>
  <si>
    <t>3432.3</t>
  </si>
  <si>
    <t>7163.9</t>
  </si>
  <si>
    <t>7016.84</t>
  </si>
  <si>
    <t>9296.68</t>
  </si>
  <si>
    <t>9312.76</t>
  </si>
  <si>
    <t>6424.04</t>
  </si>
  <si>
    <t>7455.8</t>
  </si>
  <si>
    <t>4343.64</t>
  </si>
  <si>
    <t>7110.58</t>
  </si>
  <si>
    <t>7864.08</t>
  </si>
  <si>
    <t>4034.48</t>
  </si>
  <si>
    <t>5841.26</t>
  </si>
  <si>
    <t>3110.16</t>
  </si>
  <si>
    <t>5047.6</t>
  </si>
  <si>
    <t>3312.1</t>
  </si>
  <si>
    <t>5137.84</t>
  </si>
  <si>
    <t>7181.84</t>
  </si>
  <si>
    <t>7273.46</t>
  </si>
  <si>
    <t>7795.52</t>
  </si>
  <si>
    <t>8173.66</t>
  </si>
  <si>
    <t>2831.12</t>
  </si>
  <si>
    <t>6989.04</t>
  </si>
  <si>
    <t>2186.36</t>
  </si>
  <si>
    <t>8577.44</t>
  </si>
  <si>
    <t>8400.2</t>
  </si>
  <si>
    <t>4169.42</t>
  </si>
  <si>
    <t>8740.88</t>
  </si>
  <si>
    <t>9400.64</t>
  </si>
  <si>
    <t>4105.82</t>
  </si>
  <si>
    <t>3568.3</t>
  </si>
  <si>
    <t>3493.66</t>
  </si>
  <si>
    <t>9330.32</t>
  </si>
  <si>
    <t>7812.26</t>
  </si>
  <si>
    <t>9505.46</t>
  </si>
  <si>
    <t>7883.94</t>
  </si>
  <si>
    <t>7284.4</t>
  </si>
  <si>
    <t>8813.04</t>
  </si>
  <si>
    <t>8913.18</t>
  </si>
  <si>
    <t>7749.76</t>
  </si>
  <si>
    <t>5897.68</t>
  </si>
  <si>
    <t>2399.44</t>
  </si>
  <si>
    <t>4318.56</t>
  </si>
  <si>
    <t>2792.72</t>
  </si>
  <si>
    <t>8869.44</t>
  </si>
  <si>
    <t>4504.92</t>
  </si>
  <si>
    <t>7711.26</t>
  </si>
  <si>
    <t>4454.94</t>
  </si>
  <si>
    <t>9478.2</t>
  </si>
  <si>
    <t>5598.34</t>
  </si>
  <si>
    <t>7760.24</t>
  </si>
  <si>
    <t>3543.38</t>
  </si>
  <si>
    <t>7645.06</t>
  </si>
  <si>
    <t>2694.44</t>
  </si>
  <si>
    <t>9499</t>
  </si>
  <si>
    <t>8481.8</t>
  </si>
  <si>
    <t>7609.98</t>
  </si>
  <si>
    <t>5835.12</t>
  </si>
  <si>
    <t>7578.32</t>
  </si>
  <si>
    <t>2439.06</t>
  </si>
  <si>
    <t>8510.34</t>
  </si>
  <si>
    <t>5882.16</t>
  </si>
  <si>
    <t>6195.8</t>
  </si>
  <si>
    <t>4659.98</t>
  </si>
  <si>
    <t>9556.6</t>
  </si>
  <si>
    <t>4242.84</t>
  </si>
  <si>
    <t>2360.98</t>
  </si>
  <si>
    <t>4950.82</t>
  </si>
  <si>
    <t>6804.86</t>
  </si>
  <si>
    <t>6633.3</t>
  </si>
  <si>
    <t>7398.92</t>
  </si>
  <si>
    <t>8025.58</t>
  </si>
  <si>
    <t>2858.36</t>
  </si>
  <si>
    <t>7602.64</t>
  </si>
  <si>
    <t>3801.56</t>
  </si>
  <si>
    <t>6561.32</t>
  </si>
  <si>
    <t>5149.54</t>
  </si>
  <si>
    <t>8235.5</t>
  </si>
  <si>
    <t>9715.46</t>
  </si>
  <si>
    <t>7927.76</t>
  </si>
  <si>
    <t>6367.18</t>
  </si>
  <si>
    <t>9359.5</t>
  </si>
  <si>
    <t>3186.22</t>
  </si>
  <si>
    <t>3805.02</t>
  </si>
  <si>
    <t>8064.1</t>
  </si>
  <si>
    <t>4490.1</t>
  </si>
  <si>
    <t>7481.88</t>
  </si>
  <si>
    <t>3804.08</t>
  </si>
  <si>
    <t>8052.82</t>
  </si>
  <si>
    <t>7890.46</t>
  </si>
  <si>
    <t>9746.88</t>
  </si>
  <si>
    <t>3630.22</t>
  </si>
  <si>
    <t>3553.74</t>
  </si>
  <si>
    <t>8370.94</t>
  </si>
  <si>
    <t>6698</t>
  </si>
  <si>
    <t>2039.04</t>
  </si>
  <si>
    <t>6541.84</t>
  </si>
  <si>
    <t>5981.32</t>
  </si>
  <si>
    <t>7590.44</t>
  </si>
  <si>
    <t>6131.26</t>
  </si>
  <si>
    <t>9941.1</t>
  </si>
  <si>
    <t>2135.3</t>
  </si>
  <si>
    <t>9231.12</t>
  </si>
  <si>
    <t>6785.2</t>
  </si>
  <si>
    <t>7946.22</t>
  </si>
  <si>
    <t>5433.78</t>
  </si>
  <si>
    <t>2847.2</t>
  </si>
  <si>
    <t>8849.86</t>
  </si>
  <si>
    <t>9578.56</t>
  </si>
  <si>
    <t>2423.22</t>
  </si>
  <si>
    <t>8307.52</t>
  </si>
  <si>
    <t>2037.06</t>
  </si>
  <si>
    <t>9057.46</t>
  </si>
  <si>
    <t>7606.74</t>
  </si>
  <si>
    <t>3306.82</t>
  </si>
  <si>
    <t>7914.26</t>
  </si>
  <si>
    <t>6462.78</t>
  </si>
  <si>
    <t>2941.38</t>
  </si>
  <si>
    <t>5049.72</t>
  </si>
  <si>
    <t>7958.1</t>
  </si>
  <si>
    <t>2341.04</t>
  </si>
  <si>
    <t>2093.18</t>
  </si>
  <si>
    <t>9582.64</t>
  </si>
  <si>
    <t>4461.4</t>
  </si>
  <si>
    <t>2474.5</t>
  </si>
  <si>
    <t>5890.04</t>
  </si>
  <si>
    <t>6357.44</t>
  </si>
  <si>
    <t>9660.02</t>
  </si>
  <si>
    <t>8536.74</t>
  </si>
  <si>
    <t>9765.18</t>
  </si>
  <si>
    <t>2697.94</t>
  </si>
  <si>
    <t>6207.74</t>
  </si>
  <si>
    <t>7603.2</t>
  </si>
  <si>
    <t>6977.42</t>
  </si>
  <si>
    <t>6313.6</t>
  </si>
  <si>
    <t>3423.52</t>
  </si>
  <si>
    <t>3381.72</t>
  </si>
  <si>
    <t>4409.8</t>
  </si>
  <si>
    <t>6919.5</t>
  </si>
  <si>
    <t>8250.68</t>
  </si>
  <si>
    <t>2126.86</t>
  </si>
  <si>
    <t>7280.22</t>
  </si>
  <si>
    <t>7641.46</t>
  </si>
  <si>
    <t>3766.9</t>
  </si>
  <si>
    <t>5860.28</t>
  </si>
  <si>
    <t>4733.58</t>
  </si>
  <si>
    <t>3012.56</t>
  </si>
  <si>
    <t>8356.36</t>
  </si>
  <si>
    <t>9063.76</t>
  </si>
  <si>
    <t>5550.78</t>
  </si>
  <si>
    <t>7559.56</t>
  </si>
  <si>
    <t>8926.1</t>
  </si>
  <si>
    <t>8549.6</t>
  </si>
  <si>
    <t>9699.74</t>
  </si>
  <si>
    <t>9260.08</t>
  </si>
  <si>
    <t>3864.6</t>
  </si>
  <si>
    <t>7987.82</t>
  </si>
  <si>
    <t>8807.86</t>
  </si>
  <si>
    <t>4972.76</t>
  </si>
  <si>
    <t>3145.08</t>
  </si>
  <si>
    <t>9104.84</t>
  </si>
  <si>
    <t>6444.4</t>
  </si>
  <si>
    <t>8519.6</t>
  </si>
  <si>
    <t>7228.08</t>
  </si>
  <si>
    <t>2625.44</t>
  </si>
  <si>
    <t>4929.94</t>
  </si>
  <si>
    <t>2817.66</t>
  </si>
  <si>
    <t>4381.88</t>
  </si>
  <si>
    <t>7778.9</t>
  </si>
  <si>
    <t>7898.3</t>
  </si>
  <si>
    <t>9012.3</t>
  </si>
  <si>
    <t>9983.5</t>
  </si>
  <si>
    <t>8854.72</t>
  </si>
  <si>
    <t>5639.52</t>
  </si>
  <si>
    <t>7485.88</t>
  </si>
  <si>
    <t>7740.34</t>
  </si>
  <si>
    <t>3244.52</t>
  </si>
  <si>
    <t>9302.38</t>
  </si>
  <si>
    <t>6043.08</t>
  </si>
  <si>
    <t>9626.52</t>
  </si>
  <si>
    <t>4969.78</t>
  </si>
  <si>
    <t>2759.92</t>
  </si>
  <si>
    <t>6764.98</t>
  </si>
  <si>
    <t>7214.88</t>
  </si>
  <si>
    <t>2465.8</t>
  </si>
  <si>
    <t>3270.14</t>
  </si>
  <si>
    <t>2422.44</t>
  </si>
  <si>
    <t>8401.12</t>
  </si>
  <si>
    <t>7467.56</t>
  </si>
  <si>
    <t>2682.44</t>
  </si>
  <si>
    <t>5216.72</t>
  </si>
  <si>
    <t>6279.72</t>
  </si>
  <si>
    <t>3564</t>
  </si>
  <si>
    <t>3235.52</t>
  </si>
  <si>
    <t>6560.16</t>
  </si>
  <si>
    <t>2210.52</t>
  </si>
  <si>
    <t>7824</t>
  </si>
  <si>
    <t>2285.74</t>
  </si>
  <si>
    <t>6603.06</t>
  </si>
  <si>
    <t>3377.42</t>
  </si>
  <si>
    <t>9111.98</t>
  </si>
  <si>
    <t>5379.34</t>
  </si>
  <si>
    <t>5825.58</t>
  </si>
  <si>
    <t>4539.3</t>
  </si>
  <si>
    <t>7382.22</t>
  </si>
  <si>
    <t>4981.5</t>
  </si>
  <si>
    <t>9587.74</t>
  </si>
  <si>
    <t>2878.9</t>
  </si>
  <si>
    <t>7151.38</t>
  </si>
  <si>
    <t>2477.58</t>
  </si>
  <si>
    <t>3211.04</t>
  </si>
  <si>
    <t>6634.32</t>
  </si>
  <si>
    <t>8674</t>
  </si>
  <si>
    <t>9541.3</t>
  </si>
  <si>
    <t>4639.36</t>
  </si>
  <si>
    <t>4837.08</t>
  </si>
  <si>
    <t>9412.85</t>
  </si>
  <si>
    <t>20060.5</t>
  </si>
  <si>
    <t>7512.45</t>
  </si>
  <si>
    <t>4844.95</t>
  </si>
  <si>
    <t>13624</t>
  </si>
  <si>
    <t>7945</t>
  </si>
  <si>
    <t>24829.6</t>
  </si>
  <si>
    <t>2743.85</t>
  </si>
  <si>
    <t>7758.65</t>
  </si>
  <si>
    <t>5659.55</t>
  </si>
  <si>
    <t>14245.2</t>
  </si>
  <si>
    <t>17320.65</t>
  </si>
  <si>
    <t>13007.5</t>
  </si>
  <si>
    <t>16082.15</t>
  </si>
  <si>
    <t>22790.9</t>
  </si>
  <si>
    <t>12462.25</t>
  </si>
  <si>
    <t>10926.7</t>
  </si>
  <si>
    <t>19600.1</t>
  </si>
  <si>
    <t>8761.3</t>
  </si>
  <si>
    <t>21987.75</t>
  </si>
  <si>
    <t>2125.8</t>
  </si>
  <si>
    <t>19912.65</t>
  </si>
  <si>
    <t>3977.45</t>
  </si>
  <si>
    <t>8261.5</t>
  </si>
  <si>
    <t>3202.1</t>
  </si>
  <si>
    <t>16571.45</t>
  </si>
  <si>
    <t>12206</t>
  </si>
  <si>
    <t>18294.5</t>
  </si>
  <si>
    <t>15020.75</t>
  </si>
  <si>
    <t>17995.85</t>
  </si>
  <si>
    <t>16562.8</t>
  </si>
  <si>
    <t>4849.5</t>
  </si>
  <si>
    <t>11232.75</t>
  </si>
  <si>
    <t>4530.55</t>
  </si>
  <si>
    <t>7876.3</t>
  </si>
  <si>
    <t>7163.7</t>
  </si>
  <si>
    <t>23087.15</t>
  </si>
  <si>
    <t>22628.2</t>
  </si>
  <si>
    <t>9873.75</t>
  </si>
  <si>
    <t>19570.65</t>
  </si>
  <si>
    <t>14655.2</t>
  </si>
  <si>
    <t>2753.75</t>
  </si>
  <si>
    <t>23429.25</t>
  </si>
  <si>
    <t>4171.15</t>
  </si>
  <si>
    <t>24385.7</t>
  </si>
  <si>
    <t>8538.75</t>
  </si>
  <si>
    <t>16720.65</t>
  </si>
  <si>
    <t>23830.45</t>
  </si>
  <si>
    <t>21444.5</t>
  </si>
  <si>
    <t>4434.55</t>
  </si>
  <si>
    <t>17991.25</t>
  </si>
  <si>
    <t>11795.85</t>
  </si>
  <si>
    <t>16813.2</t>
  </si>
  <si>
    <t>7047.75</t>
  </si>
  <si>
    <t>21844.35</t>
  </si>
  <si>
    <t>23997.5</t>
  </si>
  <si>
    <t>2595.65</t>
  </si>
  <si>
    <t>22280.4</t>
  </si>
  <si>
    <t>19982.65</t>
  </si>
  <si>
    <t>23946.5</t>
  </si>
  <si>
    <t>20801.5</t>
  </si>
  <si>
    <t>16980.85</t>
  </si>
  <si>
    <t>7188.8</t>
  </si>
  <si>
    <t>20519.3</t>
  </si>
  <si>
    <t>16604.35</t>
  </si>
  <si>
    <t>24351.85</t>
  </si>
  <si>
    <t>19370.8</t>
  </si>
  <si>
    <t>10164.8</t>
  </si>
  <si>
    <t>8259.9</t>
  </si>
  <si>
    <t>16731.9</t>
  </si>
  <si>
    <t>5341.5</t>
  </si>
  <si>
    <t>9686.4</t>
  </si>
  <si>
    <t>21431.8</t>
  </si>
  <si>
    <t>4718.85</t>
  </si>
  <si>
    <t>10067.3</t>
  </si>
  <si>
    <t>3716.65</t>
  </si>
  <si>
    <t>17792.65</t>
  </si>
  <si>
    <t>17487.35</t>
  </si>
  <si>
    <t>13011</t>
  </si>
  <si>
    <t>9417.2</t>
  </si>
  <si>
    <t>15492.8</t>
  </si>
  <si>
    <t>12418.95</t>
  </si>
  <si>
    <t>17782.65</t>
  </si>
  <si>
    <t>20259.8</t>
  </si>
  <si>
    <t>3344.9</t>
  </si>
  <si>
    <t>22693.3</t>
  </si>
  <si>
    <t>3234.6</t>
  </si>
  <si>
    <t>23128.15</t>
  </si>
  <si>
    <t>24789.65</t>
  </si>
  <si>
    <t>22965.85</t>
  </si>
  <si>
    <t>14329.8</t>
  </si>
  <si>
    <t>23671</t>
  </si>
  <si>
    <t>10765.35</t>
  </si>
  <si>
    <t>3272.5</t>
  </si>
  <si>
    <t>9330.05</t>
  </si>
  <si>
    <t>4934.35</t>
  </si>
  <si>
    <t>11529.6</t>
  </si>
  <si>
    <t>24919.35</t>
  </si>
  <si>
    <t>8868.35</t>
  </si>
  <si>
    <t>20458.95</t>
  </si>
  <si>
    <t>24970.9</t>
  </si>
  <si>
    <t>15341</t>
  </si>
  <si>
    <t>17144.4</t>
  </si>
  <si>
    <t>24318.15</t>
  </si>
  <si>
    <t>19371.55</t>
  </si>
  <si>
    <t>18444.35</t>
  </si>
  <si>
    <t>12366</t>
  </si>
  <si>
    <t>8078.55</t>
  </si>
  <si>
    <t>24730</t>
  </si>
  <si>
    <t>23958.4</t>
  </si>
  <si>
    <t>10437.6</t>
  </si>
  <si>
    <t>6931.65</t>
  </si>
  <si>
    <t>15772.2</t>
  </si>
  <si>
    <t>2518.35</t>
  </si>
  <si>
    <t>12819.75</t>
  </si>
  <si>
    <t>16111.75</t>
  </si>
  <si>
    <t>23538.75</t>
  </si>
  <si>
    <t>23867.5</t>
  </si>
  <si>
    <t>4840.05</t>
  </si>
  <si>
    <t>4893.2</t>
  </si>
  <si>
    <t>11627.75</t>
  </si>
  <si>
    <t>9551.05</t>
  </si>
  <si>
    <t>8857.5</t>
  </si>
  <si>
    <t>23862.9</t>
  </si>
  <si>
    <t>8163.35</t>
  </si>
  <si>
    <t>19982.75</t>
  </si>
  <si>
    <t>15671.65</t>
  </si>
  <si>
    <t>3271.9</t>
  </si>
  <si>
    <t>19643.65</t>
  </si>
  <si>
    <t>12848.95</t>
  </si>
  <si>
    <t>19143.25</t>
  </si>
  <si>
    <t>19000.85</t>
  </si>
  <si>
    <t>2850.2</t>
  </si>
  <si>
    <t>5514.6</t>
  </si>
  <si>
    <t>13810.1</t>
  </si>
  <si>
    <t>15408.3</t>
  </si>
  <si>
    <t>4521.75</t>
  </si>
  <si>
    <t>9330.35</t>
  </si>
  <si>
    <t>23726</t>
  </si>
  <si>
    <t>13925.3</t>
  </si>
  <si>
    <t>20444.9</t>
  </si>
  <si>
    <t>5792.7</t>
  </si>
  <si>
    <t>15059.65</t>
  </si>
  <si>
    <t>2287.85</t>
  </si>
  <si>
    <t>21900.35</t>
  </si>
  <si>
    <t>20144.15</t>
  </si>
  <si>
    <t>14392.2</t>
  </si>
  <si>
    <t>11852.6</t>
  </si>
  <si>
    <t>2038.65</t>
  </si>
  <si>
    <t>5209.9</t>
  </si>
  <si>
    <t>8262.25</t>
  </si>
  <si>
    <t>20199.5</t>
  </si>
  <si>
    <t>7039.5</t>
  </si>
  <si>
    <t>15908.65</t>
  </si>
  <si>
    <t>10277.25</t>
  </si>
  <si>
    <t>22060.7</t>
  </si>
  <si>
    <t>8124.25</t>
  </si>
  <si>
    <t>23897.25</t>
  </si>
  <si>
    <t>19569.25</t>
  </si>
  <si>
    <t>15187.95</t>
  </si>
  <si>
    <t>21230.65</t>
  </si>
  <si>
    <t>22655.85</t>
  </si>
  <si>
    <t>17618.45</t>
  </si>
  <si>
    <t>4944.55</t>
  </si>
  <si>
    <t>15640.35</t>
  </si>
  <si>
    <t>2460</t>
  </si>
  <si>
    <t>16749.6</t>
  </si>
  <si>
    <t>15017.15</t>
  </si>
  <si>
    <t>24104.25</t>
  </si>
  <si>
    <t>8510.5</t>
  </si>
  <si>
    <t>15950.1</t>
  </si>
  <si>
    <t>13482.2</t>
  </si>
  <si>
    <t>3785.25</t>
  </si>
  <si>
    <t>16400.1</t>
  </si>
  <si>
    <t>5960.8</t>
  </si>
  <si>
    <t>18628.95</t>
  </si>
  <si>
    <t>21794.2</t>
  </si>
  <si>
    <t>12477.3</t>
  </si>
  <si>
    <t>22191</t>
  </si>
  <si>
    <t>2789.4</t>
  </si>
  <si>
    <t>11023.35</t>
  </si>
  <si>
    <t>20196.45</t>
  </si>
  <si>
    <t>8761.55</t>
  </si>
  <si>
    <t>22709.4</t>
  </si>
  <si>
    <t>17824.5</t>
  </si>
  <si>
    <t>3105.75</t>
  </si>
  <si>
    <t>11630.3</t>
  </si>
  <si>
    <t>13351.35</t>
  </si>
  <si>
    <t>17163.3</t>
  </si>
  <si>
    <t>14188.45</t>
  </si>
  <si>
    <t>4480.45</t>
  </si>
  <si>
    <t>21390.45</t>
  </si>
  <si>
    <t>20365.45</t>
  </si>
  <si>
    <t>2946.85</t>
  </si>
  <si>
    <t>4518.05</t>
  </si>
  <si>
    <t>2076.9</t>
  </si>
  <si>
    <t>21441.85</t>
  </si>
  <si>
    <t>12881.7</t>
  </si>
  <si>
    <t>16445.1</t>
  </si>
  <si>
    <t>15573.75</t>
  </si>
  <si>
    <t>10209.75</t>
  </si>
  <si>
    <t>2106.25</t>
  </si>
  <si>
    <t>14889.25</t>
  </si>
  <si>
    <t>19964.7</t>
  </si>
  <si>
    <t>20492.9</t>
  </si>
  <si>
    <t>20376.65</t>
  </si>
  <si>
    <t>6672.6</t>
  </si>
  <si>
    <t>11646.6</t>
  </si>
  <si>
    <t>21129.4</t>
  </si>
  <si>
    <t>8998.35</t>
  </si>
  <si>
    <t>17274.3</t>
  </si>
  <si>
    <t>23469.45</t>
  </si>
  <si>
    <t>8260.9</t>
  </si>
  <si>
    <t>12280.1</t>
  </si>
  <si>
    <t>8666.3</t>
  </si>
  <si>
    <t>5913.6</t>
  </si>
  <si>
    <t>24135.5</t>
  </si>
  <si>
    <t>7596</t>
  </si>
  <si>
    <t>9178.6</t>
  </si>
  <si>
    <t>7895.8</t>
  </si>
  <si>
    <t>18298.35</t>
  </si>
  <si>
    <t>16676.15</t>
  </si>
  <si>
    <t>21784.1</t>
  </si>
  <si>
    <t>11207.85</t>
  </si>
  <si>
    <t>18742.9</t>
  </si>
  <si>
    <t>14902.3</t>
  </si>
  <si>
    <t>24614.55</t>
  </si>
  <si>
    <t>10786.75</t>
  </si>
  <si>
    <t>11931.55</t>
  </si>
  <si>
    <t>16087.1</t>
  </si>
  <si>
    <t>19699.35</t>
  </si>
  <si>
    <t>7293.25</t>
  </si>
  <si>
    <t>5295.25</t>
  </si>
  <si>
    <t>13923.45</t>
  </si>
  <si>
    <t>22112.7</t>
  </si>
  <si>
    <t>6374.8</t>
  </si>
  <si>
    <t>6688.8</t>
  </si>
  <si>
    <t>24645.2</t>
  </si>
  <si>
    <t>9852.3</t>
  </si>
  <si>
    <t>9874.75</t>
  </si>
  <si>
    <t>10869.6</t>
  </si>
  <si>
    <t>5328.85</t>
  </si>
  <si>
    <t>24410.65</t>
  </si>
  <si>
    <t>4275.35</t>
  </si>
  <si>
    <t>6330.25</t>
  </si>
  <si>
    <t>21554.45</t>
  </si>
  <si>
    <t>3557.9</t>
  </si>
  <si>
    <t>18497.4</t>
  </si>
  <si>
    <t>5089.8</t>
  </si>
  <si>
    <t>6278.6</t>
  </si>
  <si>
    <t>7710.2</t>
  </si>
  <si>
    <t>5583.25</t>
  </si>
  <si>
    <t>16426.7</t>
  </si>
  <si>
    <t>19251.4</t>
  </si>
  <si>
    <t>15888.95</t>
  </si>
  <si>
    <t>12121.65</t>
  </si>
  <si>
    <t>20949.5</t>
  </si>
  <si>
    <t>8619</t>
  </si>
  <si>
    <t>15801.75</t>
  </si>
  <si>
    <t>18776</t>
  </si>
  <si>
    <t>16615.75</t>
  </si>
  <si>
    <t>4997.85</t>
  </si>
  <si>
    <t>23612.7</t>
  </si>
  <si>
    <t>10654.25</t>
  </si>
  <si>
    <t>22032.9</t>
  </si>
  <si>
    <t>3219.3</t>
  </si>
  <si>
    <t>7658</t>
  </si>
  <si>
    <t>11138.75</t>
  </si>
  <si>
    <t>5007.6</t>
  </si>
  <si>
    <t>17954.9</t>
  </si>
  <si>
    <t>10464.65</t>
  </si>
  <si>
    <t>4017.45</t>
  </si>
  <si>
    <t>9843.05</t>
  </si>
  <si>
    <t>22773</t>
  </si>
  <si>
    <t>17790.85</t>
  </si>
  <si>
    <t>12232.3</t>
  </si>
  <si>
    <t>10607.1</t>
  </si>
  <si>
    <t>4711.95</t>
  </si>
  <si>
    <t>12574.7</t>
  </si>
  <si>
    <t>12119.2</t>
  </si>
  <si>
    <t>12472.7</t>
  </si>
  <si>
    <t>24410.25</t>
  </si>
  <si>
    <t>23946.8</t>
  </si>
  <si>
    <t>23416.65</t>
  </si>
  <si>
    <t>13989.1</t>
  </si>
  <si>
    <t>19772.5</t>
  </si>
  <si>
    <t>22439.75</t>
  </si>
  <si>
    <t>3601.35</t>
  </si>
  <si>
    <t>4994.75</t>
  </si>
  <si>
    <t>20760.25</t>
  </si>
  <si>
    <t>18346.85</t>
  </si>
  <si>
    <t>19197.3</t>
  </si>
  <si>
    <t>13519.55</t>
  </si>
  <si>
    <t>3413.8</t>
  </si>
  <si>
    <t>19472.1</t>
  </si>
  <si>
    <t>6711.5</t>
  </si>
  <si>
    <t>8566.1</t>
  </si>
  <si>
    <t>9338.55</t>
  </si>
  <si>
    <t>10632.95</t>
  </si>
  <si>
    <t>12492</t>
  </si>
  <si>
    <t>16696.8</t>
  </si>
  <si>
    <t>5556.5</t>
  </si>
  <si>
    <t>19665.6</t>
  </si>
  <si>
    <t>24288.55</t>
  </si>
  <si>
    <t>15887.8</t>
  </si>
  <si>
    <t>20771.85</t>
  </si>
  <si>
    <t>4669.3</t>
  </si>
  <si>
    <t>8626.65</t>
  </si>
  <si>
    <t>13501.55</t>
  </si>
  <si>
    <t>2843.8</t>
  </si>
  <si>
    <t>12012.5</t>
  </si>
  <si>
    <t>23479.25</t>
  </si>
  <si>
    <t>12292.05</t>
  </si>
  <si>
    <t>21721.65</t>
  </si>
  <si>
    <t>11669.75</t>
  </si>
  <si>
    <t>3395.55</t>
  </si>
  <si>
    <t>11804.5</t>
  </si>
  <si>
    <t>23894.8</t>
  </si>
  <si>
    <t>23774.6</t>
  </si>
  <si>
    <t>6317</t>
  </si>
  <si>
    <t>18812.8</t>
  </si>
  <si>
    <t>17767.25</t>
  </si>
  <si>
    <t>9107.45</t>
  </si>
  <si>
    <t>14170.9</t>
  </si>
  <si>
    <t>4252.5</t>
  </si>
  <si>
    <t>15267.5</t>
  </si>
  <si>
    <t>19926.1</t>
  </si>
  <si>
    <t>8455.85</t>
  </si>
  <si>
    <t>24566.8</t>
  </si>
  <si>
    <t>17044.2</t>
  </si>
  <si>
    <t>24191.7</t>
  </si>
  <si>
    <t>6647.4</t>
  </si>
  <si>
    <t>3270.7</t>
  </si>
  <si>
    <t>8491.35</t>
  </si>
  <si>
    <t>8806.95</t>
  </si>
  <si>
    <t>7103.25</t>
  </si>
  <si>
    <t>10720.5</t>
  </si>
  <si>
    <t>19317.35</t>
  </si>
  <si>
    <t>2021.45</t>
  </si>
  <si>
    <t>20857</t>
  </si>
  <si>
    <t>18202.35</t>
  </si>
  <si>
    <t>12536.7</t>
  </si>
  <si>
    <t>8499.45</t>
  </si>
  <si>
    <t>13378.5</t>
  </si>
  <si>
    <t>16985.6</t>
  </si>
  <si>
    <t>2138.85</t>
  </si>
  <si>
    <t>16495.85</t>
  </si>
  <si>
    <t>3658.95</t>
  </si>
  <si>
    <t>13700.3</t>
  </si>
  <si>
    <t>6273</t>
  </si>
  <si>
    <t>13891.45</t>
  </si>
  <si>
    <t>24650.9</t>
  </si>
  <si>
    <t>7866.7</t>
  </si>
  <si>
    <t>14888.65</t>
  </si>
  <si>
    <t>8522.35</t>
  </si>
  <si>
    <t>3686.3</t>
  </si>
  <si>
    <t>2667</t>
  </si>
  <si>
    <t>23950.2</t>
  </si>
  <si>
    <t>6450.75</t>
  </si>
  <si>
    <t>3488.15</t>
  </si>
  <si>
    <t>19126.5</t>
  </si>
  <si>
    <t>22184.6</t>
  </si>
  <si>
    <t>18544.6</t>
  </si>
  <si>
    <t>22703.95</t>
  </si>
  <si>
    <t>12023.55</t>
  </si>
  <si>
    <t>12013.95</t>
  </si>
  <si>
    <t>19883.55</t>
  </si>
  <si>
    <t>16089.05</t>
  </si>
  <si>
    <t>3481.15</t>
  </si>
  <si>
    <t>14835.9</t>
  </si>
  <si>
    <t>24404.4</t>
  </si>
  <si>
    <t>16000</t>
  </si>
  <si>
    <t>12484.2</t>
  </si>
  <si>
    <t>9508</t>
  </si>
  <si>
    <t>20878.2</t>
  </si>
  <si>
    <t>19330</t>
  </si>
  <si>
    <t>16069.25</t>
  </si>
  <si>
    <t>2400.35</t>
  </si>
  <si>
    <t>8518.8</t>
  </si>
  <si>
    <t>16901.1</t>
  </si>
  <si>
    <t>4265</t>
  </si>
  <si>
    <t>22820.6</t>
  </si>
  <si>
    <t>11177.3</t>
  </si>
  <si>
    <t>4985.5</t>
  </si>
  <si>
    <t>16696.35</t>
  </si>
  <si>
    <t>19375.95</t>
  </si>
  <si>
    <t>17038.55</t>
  </si>
  <si>
    <t>17811.35</t>
  </si>
  <si>
    <t>15866.7</t>
  </si>
  <si>
    <t>6860.8</t>
  </si>
  <si>
    <t>5620.45</t>
  </si>
  <si>
    <t>12585.4</t>
  </si>
  <si>
    <t>19936.85</t>
  </si>
  <si>
    <t>8665.3</t>
  </si>
  <si>
    <t>24006.95</t>
  </si>
  <si>
    <t>23501.05</t>
  </si>
  <si>
    <t>18475.65</t>
  </si>
  <si>
    <t>11635.4</t>
  </si>
  <si>
    <t>9296.45</t>
  </si>
  <si>
    <t>8383.65</t>
  </si>
  <si>
    <t>18319.75</t>
  </si>
  <si>
    <t>22930.25</t>
  </si>
  <si>
    <t>8215.15</t>
  </si>
  <si>
    <t>9401.55</t>
  </si>
  <si>
    <t>18426.4</t>
  </si>
  <si>
    <t>16835.65</t>
  </si>
  <si>
    <t>24504.3</t>
  </si>
  <si>
    <t>4824.25</t>
  </si>
  <si>
    <t>9833.75</t>
  </si>
  <si>
    <t>20443.2</t>
  </si>
  <si>
    <t>24338.05</t>
  </si>
  <si>
    <t>6956.35</t>
  </si>
  <si>
    <t>7895.4</t>
  </si>
  <si>
    <t>23533.55</t>
  </si>
  <si>
    <t>23071.85</t>
  </si>
  <si>
    <t>12589</t>
  </si>
  <si>
    <t>15603.3</t>
  </si>
  <si>
    <t>13526.5</t>
  </si>
  <si>
    <t>4068.2</t>
  </si>
  <si>
    <t>15472.15</t>
  </si>
  <si>
    <t>11808.3</t>
  </si>
  <si>
    <t>21800.8</t>
  </si>
  <si>
    <t>7127.65</t>
  </si>
  <si>
    <t>11799.25</t>
  </si>
  <si>
    <t>20967.25</t>
  </si>
  <si>
    <t>22969.25</t>
  </si>
  <si>
    <t>9539.7</t>
  </si>
  <si>
    <t>9490.3</t>
  </si>
  <si>
    <t>13053.4</t>
  </si>
  <si>
    <t>3472.9</t>
  </si>
  <si>
    <t>7919.25</t>
  </si>
  <si>
    <t>15019.6</t>
  </si>
  <si>
    <t>14440.1</t>
  </si>
  <si>
    <t>18906.15</t>
  </si>
  <si>
    <t>6395</t>
  </si>
  <si>
    <t>7653.8</t>
  </si>
  <si>
    <t>6715.45</t>
  </si>
  <si>
    <t>21184</t>
  </si>
  <si>
    <t>5341.7</t>
  </si>
  <si>
    <t>12979.9</t>
  </si>
  <si>
    <t>6209.9</t>
  </si>
  <si>
    <t>20203.35</t>
  </si>
  <si>
    <t>6845.2</t>
  </si>
  <si>
    <t>12531</t>
  </si>
  <si>
    <t>15551.15</t>
  </si>
  <si>
    <t>16693.85</t>
  </si>
  <si>
    <t>12186</t>
  </si>
  <si>
    <t>20375.15</t>
  </si>
  <si>
    <t>6460.05</t>
  </si>
  <si>
    <t>7098.95</t>
  </si>
  <si>
    <t>3928.7</t>
  </si>
  <si>
    <t>22756</t>
  </si>
  <si>
    <t>7403.6</t>
  </si>
  <si>
    <t>5370.85</t>
  </si>
  <si>
    <t>19593.35</t>
  </si>
  <si>
    <t>15152.25</t>
  </si>
  <si>
    <t>12148.35</t>
  </si>
  <si>
    <t>2633.35</t>
  </si>
  <si>
    <t>4977.6</t>
  </si>
  <si>
    <t>22406.65</t>
  </si>
  <si>
    <t>9618.75</t>
  </si>
  <si>
    <t>15393.75</t>
  </si>
  <si>
    <t>17466</t>
  </si>
  <si>
    <t>3436.45</t>
  </si>
  <si>
    <t>2189.05</t>
  </si>
  <si>
    <t>23044.45</t>
  </si>
  <si>
    <t>6301.2</t>
  </si>
  <si>
    <t>19998.95</t>
  </si>
  <si>
    <t>5764.5</t>
  </si>
  <si>
    <t>20924</t>
  </si>
  <si>
    <t>8169.55</t>
  </si>
  <si>
    <t>22155.2</t>
  </si>
  <si>
    <t>5367.95</t>
  </si>
  <si>
    <t>5312.25</t>
  </si>
  <si>
    <t>16187.3</t>
  </si>
  <si>
    <t>12169.6</t>
  </si>
  <si>
    <t>7965.1</t>
  </si>
  <si>
    <t>12171.25</t>
  </si>
  <si>
    <t>15755.95</t>
  </si>
  <si>
    <t>2902</t>
  </si>
  <si>
    <t>9054.5</t>
  </si>
  <si>
    <t>13314.5</t>
  </si>
  <si>
    <t>12981.55</t>
  </si>
  <si>
    <t>20481.7</t>
  </si>
  <si>
    <t>19938.15</t>
  </si>
  <si>
    <t>12253.5</t>
  </si>
  <si>
    <t>20242.9</t>
  </si>
  <si>
    <t>11037.2</t>
  </si>
  <si>
    <t>9278.5</t>
  </si>
  <si>
    <t>20400.25</t>
  </si>
  <si>
    <t>21194.25</t>
  </si>
  <si>
    <t>17744.45</t>
  </si>
  <si>
    <t>2477.85</t>
  </si>
  <si>
    <t>7825.15</t>
  </si>
  <si>
    <t>17361.25</t>
  </si>
  <si>
    <t>10321</t>
  </si>
  <si>
    <t>14153.75</t>
  </si>
  <si>
    <t>2159.95</t>
  </si>
  <si>
    <t>22761.05</t>
  </si>
  <si>
    <t>19295.8</t>
  </si>
  <si>
    <t>12155.35</t>
  </si>
  <si>
    <t>2044.75</t>
  </si>
  <si>
    <t>19594.15</t>
  </si>
  <si>
    <t>18615.2</t>
  </si>
  <si>
    <t>4862.05</t>
  </si>
  <si>
    <t>14046.45</t>
  </si>
  <si>
    <t>8468</t>
  </si>
  <si>
    <t>18215.8</t>
  </si>
  <si>
    <t>14817.75</t>
  </si>
  <si>
    <t>15118.35</t>
  </si>
  <si>
    <t>14013.95</t>
  </si>
  <si>
    <t>2206.65</t>
  </si>
  <si>
    <t>3084.8</t>
  </si>
  <si>
    <t>2352.25</t>
  </si>
  <si>
    <t>24825.4</t>
  </si>
  <si>
    <t>9815.85</t>
  </si>
  <si>
    <t>3867.55</t>
  </si>
  <si>
    <t>2835.25</t>
  </si>
  <si>
    <t>12902.7</t>
  </si>
  <si>
    <t>16597.95</t>
  </si>
  <si>
    <t>11572.9</t>
  </si>
  <si>
    <t>6728.75</t>
  </si>
  <si>
    <t>8014.8</t>
  </si>
  <si>
    <t>4602.25</t>
  </si>
  <si>
    <t>15300.85</t>
  </si>
  <si>
    <t>7573.55</t>
  </si>
  <si>
    <t>14647.8</t>
  </si>
  <si>
    <t>24657.9</t>
  </si>
  <si>
    <t>11569.05</t>
  </si>
  <si>
    <t>8192.4</t>
  </si>
  <si>
    <t>19614.2</t>
  </si>
  <si>
    <t>11756.55</t>
  </si>
  <si>
    <t>19201.65</t>
  </si>
  <si>
    <t>12271.05</t>
  </si>
  <si>
    <t>12644.75</t>
  </si>
  <si>
    <t>23700.45</t>
  </si>
  <si>
    <t>18815.7</t>
  </si>
  <si>
    <t>8098.95</t>
  </si>
  <si>
    <t>22754.75</t>
  </si>
  <si>
    <t>7423.9</t>
  </si>
  <si>
    <t>17747.05</t>
  </si>
  <si>
    <t>3504.8</t>
  </si>
  <si>
    <t>18038.3</t>
  </si>
  <si>
    <t>17979.4</t>
  </si>
  <si>
    <t>15746.7</t>
  </si>
  <si>
    <t>21006.25</t>
  </si>
  <si>
    <t>10072.35</t>
  </si>
  <si>
    <t>9768.35</t>
  </si>
  <si>
    <t>9910.15</t>
  </si>
  <si>
    <t>7453.95</t>
  </si>
  <si>
    <t>10923.35</t>
  </si>
  <si>
    <t>4244</t>
  </si>
  <si>
    <t>2998.95</t>
  </si>
  <si>
    <t>24358.5</t>
  </si>
  <si>
    <t>18476.85</t>
  </si>
  <si>
    <t>8370.2</t>
  </si>
  <si>
    <t>24705.2</t>
  </si>
  <si>
    <t>4614.25</t>
  </si>
  <si>
    <t>7313.65</t>
  </si>
  <si>
    <t>16817</t>
  </si>
  <si>
    <t>15162.9</t>
  </si>
  <si>
    <t>12359.8</t>
  </si>
  <si>
    <t>5015.5</t>
  </si>
  <si>
    <t>22944.75</t>
  </si>
  <si>
    <t>21861.75</t>
  </si>
  <si>
    <t>24671.75</t>
  </si>
  <si>
    <t>2244.55</t>
  </si>
  <si>
    <t>16544.75</t>
  </si>
  <si>
    <t>24582.95</t>
  </si>
  <si>
    <t>24439.1</t>
  </si>
  <si>
    <t>13025.45</t>
  </si>
  <si>
    <t>20705.2</t>
  </si>
  <si>
    <t>17149.2</t>
  </si>
  <si>
    <t>9146.8</t>
  </si>
  <si>
    <t>24001.5</t>
  </si>
  <si>
    <t>5768.8</t>
  </si>
  <si>
    <t>12138.25</t>
  </si>
  <si>
    <t>19068.5</t>
  </si>
  <si>
    <t>14796.75</t>
  </si>
  <si>
    <t>19767.2</t>
  </si>
  <si>
    <t>15746.35</t>
  </si>
  <si>
    <t>21415.35</t>
  </si>
  <si>
    <t>19026.05</t>
  </si>
  <si>
    <t>6674.25</t>
  </si>
  <si>
    <t>9849.75</t>
  </si>
  <si>
    <t>19052.7</t>
  </si>
  <si>
    <t>10696.5</t>
  </si>
  <si>
    <t>5803.9</t>
  </si>
  <si>
    <t>23606.05</t>
  </si>
  <si>
    <t>14285.25</t>
  </si>
  <si>
    <t>10665.45</t>
  </si>
  <si>
    <t>5732.6</t>
  </si>
  <si>
    <t>9674.85</t>
  </si>
  <si>
    <t>2512.45</t>
  </si>
  <si>
    <t>23899.2</t>
  </si>
  <si>
    <t>8249.05</t>
  </si>
  <si>
    <t>21739.75</t>
  </si>
  <si>
    <t>12022.25</t>
  </si>
  <si>
    <t>2667.55</t>
  </si>
  <si>
    <t>10880.8</t>
  </si>
  <si>
    <t>20881.85</t>
  </si>
  <si>
    <t>13539.05</t>
  </si>
  <si>
    <t>17448.35</t>
  </si>
  <si>
    <t>23661.75</t>
  </si>
  <si>
    <t>5545.8</t>
  </si>
  <si>
    <t>7096.4</t>
  </si>
  <si>
    <t>4367.75</t>
  </si>
  <si>
    <t>9126.35</t>
  </si>
  <si>
    <t>9526.4</t>
  </si>
  <si>
    <t>21586.7</t>
  </si>
  <si>
    <t>15428.35</t>
  </si>
  <si>
    <t>16730.1</t>
  </si>
  <si>
    <t>4601.7</t>
  </si>
  <si>
    <t>21315.2</t>
  </si>
  <si>
    <t>15169.6</t>
  </si>
  <si>
    <t>12404.65</t>
  </si>
  <si>
    <t>10490.45</t>
  </si>
  <si>
    <t>21836.65</t>
  </si>
  <si>
    <t>20994.15</t>
  </si>
  <si>
    <t>4353.15</t>
  </si>
  <si>
    <t>3778.25</t>
  </si>
  <si>
    <t>4805</t>
  </si>
  <si>
    <t>2769.5</t>
  </si>
  <si>
    <t>7615.5</t>
  </si>
  <si>
    <t>18555.4</t>
  </si>
  <si>
    <t>14223.3</t>
  </si>
  <si>
    <t>3998.25</t>
  </si>
  <si>
    <t>14073.45</t>
  </si>
  <si>
    <t>6430.25</t>
  </si>
  <si>
    <t>4973.6</t>
  </si>
  <si>
    <t>11384.5</t>
  </si>
  <si>
    <t>24565.35</t>
  </si>
  <si>
    <t>22559.45</t>
  </si>
  <si>
    <t>9172.85</t>
  </si>
  <si>
    <t>4392.95</t>
  </si>
  <si>
    <t>21787.7</t>
  </si>
  <si>
    <t>23457.1</t>
  </si>
  <si>
    <t>12965.35</t>
  </si>
  <si>
    <t>9838.25</t>
  </si>
  <si>
    <t>10133.35</t>
  </si>
  <si>
    <t>12093.25</t>
  </si>
  <si>
    <t>15146.25</t>
  </si>
  <si>
    <t>6503.95</t>
  </si>
  <si>
    <t>2476.15</t>
  </si>
  <si>
    <t>12129.25</t>
  </si>
  <si>
    <t>7257.9</t>
  </si>
  <si>
    <t>14977.6</t>
  </si>
  <si>
    <t>19239.7</t>
  </si>
  <si>
    <t>19483.6</t>
  </si>
  <si>
    <t>5494.6</t>
  </si>
  <si>
    <t>2015.65</t>
  </si>
  <si>
    <t>4436.05</t>
  </si>
  <si>
    <t>11448.85</t>
  </si>
  <si>
    <t>16738.3</t>
  </si>
  <si>
    <t>23008.25</t>
  </si>
  <si>
    <t>12259.6</t>
  </si>
  <si>
    <t>21217.95</t>
  </si>
  <si>
    <t>21303.15</t>
  </si>
  <si>
    <t>18825.5</t>
  </si>
  <si>
    <t>18626.1</t>
  </si>
  <si>
    <t>12185.45</t>
  </si>
  <si>
    <t>12933.35</t>
  </si>
  <si>
    <t>15848.4</t>
  </si>
  <si>
    <t>22244.75</t>
  </si>
  <si>
    <t>20046.1</t>
  </si>
  <si>
    <t>3508.7</t>
  </si>
  <si>
    <t>2505.55</t>
  </si>
  <si>
    <t>3668.95</t>
  </si>
  <si>
    <t>19095.8</t>
  </si>
  <si>
    <t>7694.75</t>
  </si>
  <si>
    <t>7431.5</t>
  </si>
  <si>
    <t>11467.75</t>
  </si>
  <si>
    <t>18345.7</t>
  </si>
  <si>
    <t>18973.65</t>
  </si>
  <si>
    <t>7607.3</t>
  </si>
  <si>
    <t>3109.95</t>
  </si>
  <si>
    <t>9577.8</t>
  </si>
  <si>
    <t>14706.05</t>
  </si>
  <si>
    <t>24921</t>
  </si>
  <si>
    <t>15464.25</t>
  </si>
  <si>
    <t>15812.4</t>
  </si>
  <si>
    <t>11543.25</t>
  </si>
  <si>
    <t>6172.45</t>
  </si>
  <si>
    <t>11752.7</t>
  </si>
  <si>
    <t>24515.5</t>
  </si>
  <si>
    <t>3591.75</t>
  </si>
  <si>
    <t>23220.65</t>
  </si>
  <si>
    <t>11830.25</t>
  </si>
  <si>
    <t>13929.8</t>
  </si>
  <si>
    <t>18530.8</t>
  </si>
  <si>
    <t>13101.7</t>
  </si>
  <si>
    <t>23032.15</t>
  </si>
  <si>
    <t>12916.7</t>
  </si>
  <si>
    <t>5301.1</t>
  </si>
  <si>
    <t>24192.9</t>
  </si>
  <si>
    <t>12827.7</t>
  </si>
  <si>
    <t>17993.15</t>
  </si>
  <si>
    <t>18031.7</t>
  </si>
  <si>
    <t>7003.95</t>
  </si>
  <si>
    <t>10074.05</t>
  </si>
  <si>
    <t>18338.45</t>
  </si>
  <si>
    <t>18167.25</t>
  </si>
  <si>
    <t>22518.2</t>
  </si>
  <si>
    <t>8935.5</t>
  </si>
  <si>
    <t>8366.25</t>
  </si>
  <si>
    <t>12166.75</t>
  </si>
  <si>
    <t>15310.8</t>
  </si>
  <si>
    <t>19509.5</t>
  </si>
  <si>
    <t>19598.35</t>
  </si>
  <si>
    <t>7608.95</t>
  </si>
  <si>
    <t>3035.55</t>
  </si>
  <si>
    <t>19847.75</t>
  </si>
  <si>
    <t>3429</t>
  </si>
  <si>
    <t>8495.85</t>
  </si>
  <si>
    <t>10861.75</t>
  </si>
  <si>
    <t>21524.2</t>
  </si>
  <si>
    <t>17078.85</t>
  </si>
  <si>
    <t>4330.45</t>
  </si>
  <si>
    <t>3876.5</t>
  </si>
  <si>
    <t>6733.55</t>
  </si>
  <si>
    <t>6008.75</t>
  </si>
  <si>
    <t>9938.85</t>
  </si>
  <si>
    <t>3058.8</t>
  </si>
  <si>
    <t>14627.4</t>
  </si>
  <si>
    <t>21495.7</t>
  </si>
  <si>
    <t>17633.55</t>
  </si>
  <si>
    <t>4331.45</t>
  </si>
  <si>
    <t>20079.9</t>
  </si>
  <si>
    <t>10727.9</t>
  </si>
  <si>
    <t>4633.9</t>
  </si>
  <si>
    <t>2389.35</t>
  </si>
  <si>
    <t>2659.8</t>
  </si>
  <si>
    <t>19663.35</t>
  </si>
  <si>
    <t>11984.75</t>
  </si>
  <si>
    <t>20595.6</t>
  </si>
  <si>
    <t>4413.65</t>
  </si>
  <si>
    <t>21441.7</t>
  </si>
  <si>
    <t>6201.05</t>
  </si>
  <si>
    <t>8056.7</t>
  </si>
  <si>
    <t>20730.85</t>
  </si>
  <si>
    <t>10759.1</t>
  </si>
  <si>
    <t>24459.15</t>
  </si>
  <si>
    <t>12535.2</t>
  </si>
  <si>
    <t>14016</t>
  </si>
  <si>
    <t>5199.95</t>
  </si>
  <si>
    <t>10088.45</t>
  </si>
  <si>
    <t>5807.55</t>
  </si>
  <si>
    <t>22514.75</t>
  </si>
  <si>
    <t>14037.85</t>
  </si>
  <si>
    <t>24390.2</t>
  </si>
  <si>
    <t>23500.5</t>
  </si>
  <si>
    <t>23011.9</t>
  </si>
  <si>
    <t>10125.5</t>
  </si>
  <si>
    <t>8124.15</t>
  </si>
  <si>
    <t>19955.15</t>
  </si>
  <si>
    <t>16398.9</t>
  </si>
  <si>
    <t>9060.95</t>
  </si>
  <si>
    <t>19829.55</t>
  </si>
  <si>
    <t>21258.15</t>
  </si>
  <si>
    <t>7042.5</t>
  </si>
  <si>
    <t>12498.25</t>
  </si>
  <si>
    <t>16739.7</t>
  </si>
  <si>
    <t>8943.5</t>
  </si>
  <si>
    <t>2019.5</t>
  </si>
  <si>
    <t>6511.65</t>
  </si>
  <si>
    <t>11984.1</t>
  </si>
  <si>
    <t>13670.8</t>
  </si>
  <si>
    <t>9289.3</t>
  </si>
  <si>
    <t>15106.25</t>
  </si>
  <si>
    <t>2106.5</t>
  </si>
  <si>
    <t>12892.1</t>
  </si>
  <si>
    <t>23408.3</t>
  </si>
  <si>
    <t>19188.6</t>
  </si>
  <si>
    <t>2723.75</t>
  </si>
  <si>
    <t>7138.65</t>
  </si>
  <si>
    <t>9054.6</t>
  </si>
  <si>
    <t>9497</t>
  </si>
  <si>
    <t>10644.25</t>
  </si>
  <si>
    <t>24249.55</t>
  </si>
  <si>
    <t>21243.1</t>
  </si>
  <si>
    <t>12679</t>
  </si>
  <si>
    <t>4160.7</t>
  </si>
  <si>
    <t>16357.8</t>
  </si>
  <si>
    <t>6912.1</t>
  </si>
  <si>
    <t>5953.8</t>
  </si>
  <si>
    <t>9557.3</t>
  </si>
  <si>
    <t>13585.95</t>
  </si>
  <si>
    <t>15468.35</t>
  </si>
  <si>
    <t>16400.2</t>
  </si>
  <si>
    <t>23883.25</t>
  </si>
  <si>
    <t>13026.75</t>
  </si>
  <si>
    <t>7039.15</t>
  </si>
  <si>
    <t>17320.25</t>
  </si>
  <si>
    <t>13038.5</t>
  </si>
  <si>
    <t>22713.75</t>
  </si>
  <si>
    <t>5928.8</t>
  </si>
  <si>
    <t>17526</t>
  </si>
  <si>
    <t>18368.55</t>
  </si>
  <si>
    <t>17071.95</t>
  </si>
  <si>
    <t>20247.3</t>
  </si>
  <si>
    <t>24685.6</t>
  </si>
  <si>
    <t>14719.2</t>
  </si>
  <si>
    <t>22977.1</t>
  </si>
  <si>
    <t>15270.8</t>
  </si>
  <si>
    <t>14599.65</t>
  </si>
  <si>
    <t>9135.75</t>
  </si>
  <si>
    <t>17524.3</t>
  </si>
  <si>
    <t>17776.25</t>
  </si>
  <si>
    <t>8067.55</t>
  </si>
  <si>
    <t>5502.25</t>
  </si>
  <si>
    <t>21550.4</t>
  </si>
  <si>
    <t>17487.4</t>
  </si>
  <si>
    <t>22158.5</t>
  </si>
  <si>
    <t>3008.65</t>
  </si>
  <si>
    <t>3212.3</t>
  </si>
  <si>
    <t>9792.15</t>
  </si>
  <si>
    <t>24417</t>
  </si>
  <si>
    <t>11968.25</t>
  </si>
  <si>
    <t>12162.7</t>
  </si>
  <si>
    <t>15873</t>
  </si>
  <si>
    <t>15948.4</t>
  </si>
  <si>
    <t>10738.4</t>
  </si>
  <si>
    <t>2965.25</t>
  </si>
  <si>
    <t>18028.85</t>
  </si>
  <si>
    <t>22349.75</t>
  </si>
  <si>
    <t>9808.75</t>
  </si>
  <si>
    <t>3591.65</t>
  </si>
  <si>
    <t>4604.95</t>
  </si>
  <si>
    <t>10380.1</t>
  </si>
  <si>
    <t>17883.3</t>
  </si>
  <si>
    <t>7539.8</t>
  </si>
  <si>
    <t>7114</t>
  </si>
  <si>
    <t>22309.45</t>
  </si>
  <si>
    <t>9714.1</t>
  </si>
  <si>
    <t>24225.45</t>
  </si>
  <si>
    <t>13959.2</t>
  </si>
  <si>
    <t>17630.5</t>
  </si>
  <si>
    <t>5221.45</t>
  </si>
  <si>
    <t>7637.25</t>
  </si>
  <si>
    <t>6755.45</t>
  </si>
  <si>
    <t>16458.95</t>
  </si>
  <si>
    <t>19488.35</t>
  </si>
  <si>
    <t>14078</t>
  </si>
  <si>
    <t>19074.85</t>
  </si>
  <si>
    <t>2195.9</t>
  </si>
  <si>
    <t>16439.75</t>
  </si>
  <si>
    <t>2783.95</t>
  </si>
  <si>
    <t>4274.5</t>
  </si>
  <si>
    <t>19820.1</t>
  </si>
  <si>
    <t>19378.55</t>
  </si>
  <si>
    <t>7713.95</t>
  </si>
  <si>
    <t>12422.1</t>
  </si>
  <si>
    <t>7974.2</t>
  </si>
  <si>
    <t>14182.1</t>
  </si>
  <si>
    <t>14891.55</t>
  </si>
  <si>
    <t>16414.75</t>
  </si>
  <si>
    <t>11174.1</t>
  </si>
  <si>
    <t>13016.35</t>
  </si>
  <si>
    <t>23943.1</t>
  </si>
  <si>
    <t>24437.9</t>
  </si>
  <si>
    <t>11822</t>
  </si>
  <si>
    <t>5641.65</t>
  </si>
  <si>
    <t>8234.1</t>
  </si>
  <si>
    <t>23055</t>
  </si>
  <si>
    <t>12370.35</t>
  </si>
  <si>
    <t>8289.65</t>
  </si>
  <si>
    <t>20299.6</t>
  </si>
  <si>
    <t>22229.25</t>
  </si>
  <si>
    <t>10603.4</t>
  </si>
  <si>
    <t>5527.9</t>
  </si>
  <si>
    <t>8474.5</t>
  </si>
  <si>
    <t>7669.9</t>
  </si>
  <si>
    <t>14294</t>
  </si>
  <si>
    <t>5928.55</t>
  </si>
  <si>
    <t>12301.25</t>
  </si>
  <si>
    <t>9707</t>
  </si>
  <si>
    <t>8496.8</t>
  </si>
  <si>
    <t>22071.7</t>
  </si>
  <si>
    <t>15205.9</t>
  </si>
  <si>
    <t>4263.8</t>
  </si>
  <si>
    <t>19445.6</t>
  </si>
  <si>
    <t>15733.45</t>
  </si>
  <si>
    <t>21097.1</t>
  </si>
  <si>
    <t>15414.6</t>
  </si>
  <si>
    <t>14464.5</t>
  </si>
  <si>
    <t>13798.85</t>
  </si>
  <si>
    <t>4264.75</t>
  </si>
  <si>
    <t>5945.2</t>
  </si>
  <si>
    <t>18075</t>
  </si>
  <si>
    <t>14277.9</t>
  </si>
  <si>
    <t>9634.5</t>
  </si>
  <si>
    <t>4202.7</t>
  </si>
  <si>
    <t>16682.3</t>
  </si>
  <si>
    <t>2813.35</t>
  </si>
  <si>
    <t>21899.25</t>
  </si>
  <si>
    <t>4343.55</t>
  </si>
  <si>
    <t>17353</t>
  </si>
  <si>
    <t>16916.5</t>
  </si>
  <si>
    <t>5135.4</t>
  </si>
  <si>
    <t>4482.35</t>
  </si>
  <si>
    <t>17936.55</t>
  </si>
  <si>
    <t>24546.95</t>
  </si>
  <si>
    <t>6689.6</t>
  </si>
  <si>
    <t>7994.75</t>
  </si>
  <si>
    <t>10144.7</t>
  </si>
  <si>
    <t>18836.5</t>
  </si>
  <si>
    <t>14342.3</t>
  </si>
  <si>
    <t>8731.15</t>
  </si>
  <si>
    <t>2365</t>
  </si>
  <si>
    <t>20846.85</t>
  </si>
  <si>
    <t>8394</t>
  </si>
  <si>
    <t>17099.55</t>
  </si>
  <si>
    <t>9225.05</t>
  </si>
  <si>
    <t>3419.35</t>
  </si>
  <si>
    <t>16348.85</t>
  </si>
  <si>
    <t>23653.2</t>
  </si>
  <si>
    <t>19579.4</t>
  </si>
  <si>
    <t>11937.85</t>
  </si>
  <si>
    <t>4502.45</t>
  </si>
  <si>
    <t>8943.85</t>
  </si>
  <si>
    <t>15890.95</t>
  </si>
  <si>
    <t>19078.75</t>
  </si>
  <si>
    <t>15707.05</t>
  </si>
  <si>
    <t>18989</t>
  </si>
  <si>
    <t>11271.65</t>
  </si>
  <si>
    <t>20036.8</t>
  </si>
  <si>
    <t>23468.25</t>
  </si>
  <si>
    <t>20460</t>
  </si>
  <si>
    <t>7528.85</t>
  </si>
  <si>
    <t>8599.3</t>
  </si>
  <si>
    <t>20635.55</t>
  </si>
  <si>
    <t>8340.7</t>
  </si>
  <si>
    <t>19144.3</t>
  </si>
  <si>
    <t>24709.55</t>
  </si>
  <si>
    <t>19484.15</t>
  </si>
  <si>
    <t>21362.95</t>
  </si>
  <si>
    <t>21875.85</t>
  </si>
  <si>
    <t>2998.85</t>
  </si>
  <si>
    <t>6717.5</t>
  </si>
  <si>
    <t>9530.25</t>
  </si>
  <si>
    <t>13274.75</t>
  </si>
  <si>
    <t>21482.5</t>
  </si>
  <si>
    <t>13066.5</t>
  </si>
  <si>
    <t>17180.65</t>
  </si>
  <si>
    <t>10357.85</t>
  </si>
  <si>
    <t>17454.85</t>
  </si>
  <si>
    <t>3439.5</t>
  </si>
  <si>
    <t>16360.85</t>
  </si>
  <si>
    <t>13899.1</t>
  </si>
  <si>
    <t>9613</t>
  </si>
  <si>
    <t>2728.1</t>
  </si>
  <si>
    <t>4696.85</t>
  </si>
  <si>
    <t>5792.3</t>
  </si>
  <si>
    <t>2173.2</t>
  </si>
  <si>
    <t>24907.1</t>
  </si>
  <si>
    <t>18200.5</t>
  </si>
  <si>
    <t>5996.4</t>
  </si>
  <si>
    <t>8662.85</t>
  </si>
  <si>
    <t>9981.1</t>
  </si>
  <si>
    <t>13087.3</t>
  </si>
  <si>
    <t>12538.5</t>
  </si>
  <si>
    <t>6050.5</t>
  </si>
  <si>
    <t>3665</t>
  </si>
  <si>
    <t>9984.5</t>
  </si>
  <si>
    <t>17383.3</t>
  </si>
  <si>
    <t>6633.9</t>
  </si>
  <si>
    <t>13159.65</t>
  </si>
  <si>
    <t>15970</t>
  </si>
  <si>
    <t>12051.45</t>
  </si>
  <si>
    <t>12633.95</t>
  </si>
  <si>
    <t>14042.75</t>
  </si>
  <si>
    <t>13885.2</t>
  </si>
  <si>
    <t>17874.2</t>
  </si>
  <si>
    <t>21984.45</t>
  </si>
  <si>
    <t>2341.75</t>
  </si>
  <si>
    <t>5393.95</t>
  </si>
  <si>
    <t>23595.2</t>
  </si>
  <si>
    <t>12041.65</t>
  </si>
  <si>
    <t>4053.2</t>
  </si>
  <si>
    <t>14431.25</t>
  </si>
  <si>
    <t>17963.65</t>
  </si>
  <si>
    <t>9591.55</t>
  </si>
  <si>
    <t>19143.95</t>
  </si>
  <si>
    <t>8918.65</t>
  </si>
  <si>
    <t>24764.1</t>
  </si>
  <si>
    <t>13204.05</t>
  </si>
  <si>
    <t>12202</t>
  </si>
  <si>
    <t>6704.6</t>
  </si>
  <si>
    <t>21375.65</t>
  </si>
  <si>
    <t>12645.9</t>
  </si>
  <si>
    <t>14401.65</t>
  </si>
  <si>
    <t>23589.8</t>
  </si>
  <si>
    <t>21218.15</t>
  </si>
  <si>
    <t>4316.3</t>
  </si>
  <si>
    <t>24029.25</t>
  </si>
  <si>
    <t>4166.7</t>
  </si>
  <si>
    <t>16862.75</t>
  </si>
  <si>
    <t>19452.4</t>
  </si>
  <si>
    <t>2739.6</t>
  </si>
  <si>
    <t>22843.95</t>
  </si>
  <si>
    <t>12202.8</t>
  </si>
  <si>
    <t>21541.5</t>
  </si>
  <si>
    <t>14469.2</t>
  </si>
  <si>
    <t>9590.7</t>
  </si>
  <si>
    <t>4251.15</t>
  </si>
  <si>
    <t>9642.7</t>
  </si>
  <si>
    <t>2614.25</t>
  </si>
  <si>
    <t>23460.7</t>
  </si>
  <si>
    <t>11406.15</t>
  </si>
  <si>
    <t>22649.4</t>
  </si>
  <si>
    <t>19263</t>
  </si>
  <si>
    <t>17402.7</t>
  </si>
  <si>
    <t>12159.7</t>
  </si>
  <si>
    <t>20604.2</t>
  </si>
  <si>
    <t>4622.65</t>
  </si>
  <si>
    <t>17624.85</t>
  </si>
  <si>
    <t>13742.75</t>
  </si>
  <si>
    <t>19620.8</t>
  </si>
  <si>
    <t>22639.5</t>
  </si>
  <si>
    <t>4353.85</t>
  </si>
  <si>
    <t>10202.55</t>
  </si>
  <si>
    <t>22590.8</t>
  </si>
  <si>
    <t>2255.75</t>
  </si>
  <si>
    <t>2875.55</t>
  </si>
  <si>
    <t>22093.75</t>
  </si>
  <si>
    <t>20283.05</t>
  </si>
  <si>
    <t>12412.8</t>
  </si>
  <si>
    <t>6117.25</t>
  </si>
  <si>
    <t>9245</t>
  </si>
  <si>
    <t>15538.35</t>
  </si>
  <si>
    <t>4280.7</t>
  </si>
  <si>
    <t>14518</t>
  </si>
  <si>
    <t>13855.4</t>
  </si>
  <si>
    <t>10455.9</t>
  </si>
  <si>
    <t>18283.85</t>
  </si>
  <si>
    <t>13455.45</t>
  </si>
  <si>
    <t>16849.4</t>
  </si>
  <si>
    <t>4264.4</t>
  </si>
  <si>
    <t>14515</t>
  </si>
  <si>
    <t>19774.9</t>
  </si>
  <si>
    <t>12636.7</t>
  </si>
  <si>
    <t>19383</t>
  </si>
  <si>
    <t>14097.2</t>
  </si>
  <si>
    <t>24309.35</t>
  </si>
  <si>
    <t>7204.8</t>
  </si>
  <si>
    <t>4239.95</t>
  </si>
  <si>
    <t>13259.65</t>
  </si>
  <si>
    <t>24689.1</t>
  </si>
  <si>
    <t>17950.95</t>
  </si>
  <si>
    <t>8406.4</t>
  </si>
  <si>
    <t>5340.2</t>
  </si>
  <si>
    <t>14665.85</t>
  </si>
  <si>
    <t>16491.05</t>
  </si>
  <si>
    <t>20969.25</t>
  </si>
  <si>
    <t>12327.85</t>
  </si>
  <si>
    <t>8222.3</t>
  </si>
  <si>
    <t>20522.95</t>
  </si>
  <si>
    <t>12161.25</t>
  </si>
  <si>
    <t>3001.35</t>
  </si>
  <si>
    <t>22330.45</t>
  </si>
  <si>
    <t>23654.65</t>
  </si>
  <si>
    <t>11652.7</t>
  </si>
  <si>
    <t>17441.75</t>
  </si>
  <si>
    <t>21341.65</t>
  </si>
  <si>
    <t>4739.85</t>
  </si>
  <si>
    <t>17483.9</t>
  </si>
  <si>
    <t>11918.5</t>
  </si>
  <si>
    <t>15225.4</t>
  </si>
  <si>
    <t>9174.9</t>
  </si>
  <si>
    <t>16870</t>
  </si>
  <si>
    <t>16584.6</t>
  </si>
  <si>
    <t>18438.3</t>
  </si>
  <si>
    <t>18094.45</t>
  </si>
  <si>
    <t>2771.3</t>
  </si>
  <si>
    <t>9065.9</t>
  </si>
  <si>
    <t>18337.35</t>
  </si>
  <si>
    <t>23523.15</t>
  </si>
  <si>
    <t>20297.5</t>
  </si>
  <si>
    <t>19257.8</t>
  </si>
  <si>
    <t>20665.85</t>
  </si>
  <si>
    <t>17432.4</t>
  </si>
  <si>
    <t>17215</t>
  </si>
  <si>
    <t>12236.05</t>
  </si>
  <si>
    <t>18556.75</t>
  </si>
  <si>
    <t>11990.75</t>
  </si>
  <si>
    <t>15776.7</t>
  </si>
  <si>
    <t>15317.05</t>
  </si>
  <si>
    <t>6372.5</t>
  </si>
  <si>
    <t>3769.5</t>
  </si>
  <si>
    <t>4883.06</t>
  </si>
  <si>
    <t>4305.7</t>
  </si>
  <si>
    <t>4378.13</t>
  </si>
  <si>
    <t>3125.98</t>
  </si>
  <si>
    <t>4551.03</t>
  </si>
  <si>
    <t>3233.25</t>
  </si>
  <si>
    <t>2879.81</t>
  </si>
  <si>
    <t>3217.32</t>
  </si>
  <si>
    <t>3976.47</t>
  </si>
  <si>
    <t>4308.12</t>
  </si>
  <si>
    <t>2299.52</t>
  </si>
  <si>
    <t>2730.65</t>
  </si>
  <si>
    <t>4454.4</t>
  </si>
  <si>
    <t>4516.92</t>
  </si>
  <si>
    <t>2794.33</t>
  </si>
  <si>
    <t>2026.14</t>
  </si>
  <si>
    <t>4830.67</t>
  </si>
  <si>
    <t>3460.93</t>
  </si>
  <si>
    <t>3715.73</t>
  </si>
  <si>
    <t>2446.11</t>
  </si>
  <si>
    <t>4816.06</t>
  </si>
  <si>
    <t>4719.73</t>
  </si>
  <si>
    <t>3197.55</t>
  </si>
  <si>
    <t>4833.22</t>
  </si>
  <si>
    <t>2451.14</t>
  </si>
  <si>
    <t>2793.77</t>
  </si>
  <si>
    <t>4056.91</t>
  </si>
  <si>
    <t>2053.1</t>
  </si>
  <si>
    <t>2514.35</t>
  </si>
  <si>
    <t>4453.13</t>
  </si>
  <si>
    <t>3459.55</t>
  </si>
  <si>
    <t>4666.14</t>
  </si>
  <si>
    <t>2762.3</t>
  </si>
  <si>
    <t>3140.77</t>
  </si>
  <si>
    <t>3925.18</t>
  </si>
  <si>
    <t>3939.16</t>
  </si>
  <si>
    <t>4597.21</t>
  </si>
  <si>
    <t>2050.56</t>
  </si>
  <si>
    <t>4206.37</t>
  </si>
  <si>
    <t>4997.17</t>
  </si>
  <si>
    <t>4741.11</t>
  </si>
  <si>
    <t>2745.31</t>
  </si>
  <si>
    <t>3368.42</t>
  </si>
  <si>
    <t>3188.14</t>
  </si>
  <si>
    <t>2780.54</t>
  </si>
  <si>
    <t>4515</t>
  </si>
  <si>
    <t>4451.48</t>
  </si>
  <si>
    <t>4973.62</t>
  </si>
  <si>
    <t>2958.22</t>
  </si>
  <si>
    <t>4638.01</t>
  </si>
  <si>
    <t>4691.32</t>
  </si>
  <si>
    <t>3227.79</t>
  </si>
  <si>
    <t>4771.53</t>
  </si>
  <si>
    <t>4964.78</t>
  </si>
  <si>
    <t>3318.6</t>
  </si>
  <si>
    <t>4530.19</t>
  </si>
  <si>
    <t>3761.31</t>
  </si>
  <si>
    <t>2060.22</t>
  </si>
  <si>
    <t>4990.14</t>
  </si>
  <si>
    <t>3722.9</t>
  </si>
  <si>
    <t>4133.84</t>
  </si>
  <si>
    <t>3839.36</t>
  </si>
  <si>
    <t>4780.05</t>
  </si>
  <si>
    <t>3189.73</t>
  </si>
  <si>
    <t>3011.97</t>
  </si>
  <si>
    <t>4115.63</t>
  </si>
  <si>
    <t>4268.87</t>
  </si>
  <si>
    <t>4923.85</t>
  </si>
  <si>
    <t>2830.95</t>
  </si>
  <si>
    <t>3247.24</t>
  </si>
  <si>
    <t>3103.72</t>
  </si>
  <si>
    <t>3081.82</t>
  </si>
  <si>
    <t>3475.83</t>
  </si>
  <si>
    <t>4361.05</t>
  </si>
  <si>
    <t>4362.53</t>
  </si>
  <si>
    <t>3714.99</t>
  </si>
  <si>
    <t>3714.8</t>
  </si>
  <si>
    <t>2499.04</t>
  </si>
  <si>
    <t>3836.99</t>
  </si>
  <si>
    <t>2973.02</t>
  </si>
  <si>
    <t>3492.13</t>
  </si>
  <si>
    <t>2599.57</t>
  </si>
  <si>
    <t>3985.97</t>
  </si>
  <si>
    <t>2657.83</t>
  </si>
  <si>
    <t>3161.46</t>
  </si>
  <si>
    <t>4611.79</t>
  </si>
  <si>
    <t>2633.9</t>
  </si>
  <si>
    <t>3179.58</t>
  </si>
  <si>
    <t>4027.18</t>
  </si>
  <si>
    <t>3582.51</t>
  </si>
  <si>
    <t>4932.55</t>
  </si>
  <si>
    <t>2842.26</t>
  </si>
  <si>
    <t>2643.34</t>
  </si>
  <si>
    <t>2296.12</t>
  </si>
  <si>
    <t>4638.13</t>
  </si>
  <si>
    <t>4387.25</t>
  </si>
  <si>
    <t>4279.91</t>
  </si>
  <si>
    <t>4035.69</t>
  </si>
  <si>
    <t>2822.78</t>
  </si>
  <si>
    <t>4905.7</t>
  </si>
  <si>
    <t>2188.12</t>
  </si>
  <si>
    <t>4803.83</t>
  </si>
  <si>
    <t>2590.85</t>
  </si>
  <si>
    <t>2469.37</t>
  </si>
  <si>
    <t>3949.61</t>
  </si>
  <si>
    <t>3477.92</t>
  </si>
  <si>
    <t>4668.65</t>
  </si>
  <si>
    <t>3334.74</t>
  </si>
  <si>
    <t>2513.33</t>
  </si>
  <si>
    <t>3421.04</t>
  </si>
  <si>
    <t>2886.28</t>
  </si>
  <si>
    <t>3731.23</t>
  </si>
  <si>
    <t>4639.01</t>
  </si>
  <si>
    <t>4355.32</t>
  </si>
  <si>
    <t>4404.28</t>
  </si>
  <si>
    <t>3975.78</t>
  </si>
  <si>
    <t>4211.75</t>
  </si>
  <si>
    <t>2047.4</t>
  </si>
  <si>
    <t>3241.42</t>
  </si>
  <si>
    <t>2559.67</t>
  </si>
  <si>
    <t>3736.91</t>
  </si>
  <si>
    <t>2720.55</t>
  </si>
  <si>
    <t>2813.6</t>
  </si>
  <si>
    <t>4625.6</t>
  </si>
  <si>
    <t>2319</t>
  </si>
  <si>
    <t>4040.97</t>
  </si>
  <si>
    <t>2990.07</t>
  </si>
  <si>
    <t>2387.08</t>
  </si>
  <si>
    <t>4574.23</t>
  </si>
  <si>
    <t>3460.4</t>
  </si>
  <si>
    <t>2069.92</t>
  </si>
  <si>
    <t>2917.79</t>
  </si>
  <si>
    <t>2562.69</t>
  </si>
  <si>
    <t>4663.68</t>
  </si>
  <si>
    <t>4399.8</t>
  </si>
  <si>
    <t>3151.65</t>
  </si>
  <si>
    <t>2465.41</t>
  </si>
  <si>
    <t>2372.41</t>
  </si>
  <si>
    <t>4188.15</t>
  </si>
  <si>
    <t>2837.84</t>
  </si>
  <si>
    <t>2502.22</t>
  </si>
  <si>
    <t>4482.97</t>
  </si>
  <si>
    <t>4974.25</t>
  </si>
  <si>
    <t>3186.28</t>
  </si>
  <si>
    <t>2281.46</t>
  </si>
  <si>
    <t>3044.97</t>
  </si>
  <si>
    <t>4226.93</t>
  </si>
  <si>
    <t>4395.91</t>
  </si>
  <si>
    <t>2629.94</t>
  </si>
  <si>
    <t>4994.89</t>
  </si>
  <si>
    <t>3392.24</t>
  </si>
  <si>
    <t>2537.33</t>
  </si>
  <si>
    <t>2823.41</t>
  </si>
  <si>
    <t>4999.5</t>
  </si>
  <si>
    <t>3920.72</t>
  </si>
  <si>
    <t>2991.59</t>
  </si>
  <si>
    <t>3514.71</t>
  </si>
  <si>
    <t>3042.55</t>
  </si>
  <si>
    <t>2688.34</t>
  </si>
  <si>
    <t>4376.02</t>
  </si>
  <si>
    <t>4218.92</t>
  </si>
  <si>
    <t>3542.11</t>
  </si>
  <si>
    <t>3973.34</t>
  </si>
  <si>
    <t>2035.38</t>
  </si>
  <si>
    <t>3701.48</t>
  </si>
  <si>
    <t>4148.63</t>
  </si>
  <si>
    <t>2085.28</t>
  </si>
  <si>
    <t>2766.73</t>
  </si>
  <si>
    <t>3460.3</t>
  </si>
  <si>
    <t>3455.24</t>
  </si>
  <si>
    <t>4207.4</t>
  </si>
  <si>
    <t>4699.36</t>
  </si>
  <si>
    <t>3653.12</t>
  </si>
  <si>
    <t>3285.07</t>
  </si>
  <si>
    <t>2394.66</t>
  </si>
  <si>
    <t>4074.41</t>
  </si>
  <si>
    <t>3491.41</t>
  </si>
  <si>
    <t>3482.36</t>
  </si>
  <si>
    <t>4215.43</t>
  </si>
  <si>
    <t>4939.85</t>
  </si>
  <si>
    <t>3231.17</t>
  </si>
  <si>
    <t>3525.52</t>
  </si>
  <si>
    <t>4830.78</t>
  </si>
  <si>
    <t>3791.48</t>
  </si>
  <si>
    <t>3661.63</t>
  </si>
  <si>
    <t>3352.55</t>
  </si>
  <si>
    <t>3630.43</t>
  </si>
  <si>
    <t>3774.85</t>
  </si>
  <si>
    <t>3039.16</t>
  </si>
  <si>
    <t>2167.07</t>
  </si>
  <si>
    <t>4113.41</t>
  </si>
  <si>
    <t>3541.05</t>
  </si>
  <si>
    <t>2136.15</t>
  </si>
  <si>
    <t>2546.06</t>
  </si>
  <si>
    <t>2114.46</t>
  </si>
  <si>
    <t>2039.46</t>
  </si>
  <si>
    <t>4632.06</t>
  </si>
  <si>
    <t>3750.2</t>
  </si>
  <si>
    <t>4929.49</t>
  </si>
  <si>
    <t>2015.3</t>
  </si>
  <si>
    <t>2887.03</t>
  </si>
  <si>
    <t>2233.5</t>
  </si>
  <si>
    <t>3498.86</t>
  </si>
  <si>
    <t>2201.66</t>
  </si>
  <si>
    <t>2417.34</t>
  </si>
  <si>
    <t>4781.91</t>
  </si>
  <si>
    <t>4131.07</t>
  </si>
  <si>
    <t>2381.33</t>
  </si>
  <si>
    <t>2434.07</t>
  </si>
  <si>
    <t>3460.42</t>
  </si>
  <si>
    <t>3857.19</t>
  </si>
  <si>
    <t>4929.33</t>
  </si>
  <si>
    <t>2008.22</t>
  </si>
  <si>
    <t>3919.15</t>
  </si>
  <si>
    <t>2433.97</t>
  </si>
  <si>
    <t>2180.37</t>
  </si>
  <si>
    <t>2987.57</t>
  </si>
  <si>
    <t>2984.61</t>
  </si>
  <si>
    <t>2104.48</t>
  </si>
  <si>
    <t>2728.74</t>
  </si>
  <si>
    <t>3456.26</t>
  </si>
  <si>
    <t>2773.46</t>
  </si>
  <si>
    <t>3735.5</t>
  </si>
  <si>
    <t>2956.2</t>
  </si>
  <si>
    <t>4181.04</t>
  </si>
  <si>
    <t>4426.4</t>
  </si>
  <si>
    <t>2155.56</t>
  </si>
  <si>
    <t>3687.93</t>
  </si>
  <si>
    <t>4702.22</t>
  </si>
  <si>
    <t>3007.07</t>
  </si>
  <si>
    <t>3775.43</t>
  </si>
  <si>
    <t>4319.16</t>
  </si>
  <si>
    <t>3934.74</t>
  </si>
  <si>
    <t>3860.67</t>
  </si>
  <si>
    <t>2099.29</t>
  </si>
  <si>
    <t>4413.74</t>
  </si>
  <si>
    <t>4283.48</t>
  </si>
  <si>
    <t>2278</t>
  </si>
  <si>
    <t>2968.13</t>
  </si>
  <si>
    <t>4312.37</t>
  </si>
  <si>
    <t>3728.08</t>
  </si>
  <si>
    <t>4439.28</t>
  </si>
  <si>
    <t>2387.87</t>
  </si>
  <si>
    <t>2872.11</t>
  </si>
  <si>
    <t>3550.45</t>
  </si>
  <si>
    <t>4705.35</t>
  </si>
  <si>
    <t>4456.9</t>
  </si>
  <si>
    <t>3535.46</t>
  </si>
  <si>
    <t>4659.33</t>
  </si>
  <si>
    <t>2297.23</t>
  </si>
  <si>
    <t>3484.18</t>
  </si>
  <si>
    <t>4868.07</t>
  </si>
  <si>
    <t>3188.88</t>
  </si>
  <si>
    <t>2590.73</t>
  </si>
  <si>
    <t>2795.24</t>
  </si>
  <si>
    <t>2657.2</t>
  </si>
  <si>
    <t>3564.98</t>
  </si>
  <si>
    <t>3942.13</t>
  </si>
  <si>
    <t>4562.3</t>
  </si>
  <si>
    <t>4624.32</t>
  </si>
  <si>
    <t>2396.42</t>
  </si>
  <si>
    <t>2893.17</t>
  </si>
  <si>
    <t>4808.56</t>
  </si>
  <si>
    <t>4674</t>
  </si>
  <si>
    <t>2444.83</t>
  </si>
  <si>
    <t>3962.59</t>
  </si>
  <si>
    <t>2177.47</t>
  </si>
  <si>
    <t>4676.67</t>
  </si>
  <si>
    <t>3009.81</t>
  </si>
  <si>
    <t>3646.86</t>
  </si>
  <si>
    <t>2568.29</t>
  </si>
  <si>
    <t>3070.74</t>
  </si>
  <si>
    <t>4935.05</t>
  </si>
  <si>
    <t>4781.23</t>
  </si>
  <si>
    <t>2810.99</t>
  </si>
  <si>
    <t>4884.39</t>
  </si>
  <si>
    <t>3626.77</t>
  </si>
  <si>
    <t>2888.94</t>
  </si>
  <si>
    <t>3489.88</t>
  </si>
  <si>
    <t>2318.67</t>
  </si>
  <si>
    <t>3580.4</t>
  </si>
  <si>
    <t>3165.13</t>
  </si>
  <si>
    <t>2846.09</t>
  </si>
  <si>
    <t>4049.47</t>
  </si>
  <si>
    <t>2440.2</t>
  </si>
  <si>
    <t>4110.96</t>
  </si>
  <si>
    <t>3524.02</t>
  </si>
  <si>
    <t>3902.94</t>
  </si>
  <si>
    <t>2075.92</t>
  </si>
  <si>
    <t>3489.59</t>
  </si>
  <si>
    <t>4513.42</t>
  </si>
  <si>
    <t>3297.59</t>
  </si>
  <si>
    <t>3430.91</t>
  </si>
  <si>
    <t>2666.41</t>
  </si>
  <si>
    <t>4144.3</t>
  </si>
  <si>
    <t>2192.34</t>
  </si>
  <si>
    <t>3665.26</t>
  </si>
  <si>
    <t>4836.34</t>
  </si>
  <si>
    <t>3796.83</t>
  </si>
  <si>
    <t>2769.16</t>
  </si>
  <si>
    <t>3091.49</t>
  </si>
  <si>
    <t>4084.69</t>
  </si>
  <si>
    <t>4287.33</t>
  </si>
  <si>
    <t>3119.77</t>
  </si>
  <si>
    <t>2648.89</t>
  </si>
  <si>
    <t>2001.36</t>
  </si>
  <si>
    <t>4219.89</t>
  </si>
  <si>
    <t>2824.52</t>
  </si>
  <si>
    <t>3604.01</t>
  </si>
  <si>
    <t>4176.24</t>
  </si>
  <si>
    <t>2441.5</t>
  </si>
  <si>
    <t>3892.02</t>
  </si>
  <si>
    <t>3319.89</t>
  </si>
  <si>
    <t>4962.28</t>
  </si>
  <si>
    <t>2452.13</t>
  </si>
  <si>
    <t>3393.74</t>
  </si>
  <si>
    <t>4180.03</t>
  </si>
  <si>
    <t>4197.81</t>
  </si>
  <si>
    <t>4447.54</t>
  </si>
  <si>
    <t>3701.75</t>
  </si>
  <si>
    <t>3536.07</t>
  </si>
  <si>
    <t>3912.68</t>
  </si>
  <si>
    <t>2761.21</t>
  </si>
  <si>
    <t>3953.08</t>
  </si>
  <si>
    <t>2829.55</t>
  </si>
  <si>
    <t>2346.25</t>
  </si>
  <si>
    <t>3138.86</t>
  </si>
  <si>
    <t>3225.82</t>
  </si>
  <si>
    <t>2052.04</t>
  </si>
  <si>
    <t>4699.3</t>
  </si>
  <si>
    <t>3552.77</t>
  </si>
  <si>
    <t>2167.42</t>
  </si>
  <si>
    <t>4467.15</t>
  </si>
  <si>
    <t>3393.99</t>
  </si>
  <si>
    <t>2411.38</t>
  </si>
  <si>
    <t>2582.84</t>
  </si>
  <si>
    <t>3317.33</t>
  </si>
  <si>
    <t>3139.94</t>
  </si>
  <si>
    <t>2315.56</t>
  </si>
  <si>
    <t>4226.03</t>
  </si>
  <si>
    <t>4161.36</t>
  </si>
  <si>
    <t>3464.91</t>
  </si>
  <si>
    <t>4608.15</t>
  </si>
  <si>
    <t>4372.8</t>
  </si>
  <si>
    <t>3709.54</t>
  </si>
  <si>
    <t>2814.14</t>
  </si>
  <si>
    <t>3094.92</t>
  </si>
  <si>
    <t>3646.38</t>
  </si>
  <si>
    <t>2904.27</t>
  </si>
  <si>
    <t>3846.57</t>
  </si>
  <si>
    <t>4848.2</t>
  </si>
  <si>
    <t>2433.36</t>
  </si>
  <si>
    <t>3435.62</t>
  </si>
  <si>
    <t>4479.64</t>
  </si>
  <si>
    <t>3490.66</t>
  </si>
  <si>
    <t>3288.34</t>
  </si>
  <si>
    <t>4960.23</t>
  </si>
  <si>
    <t>3555.05</t>
  </si>
  <si>
    <t>2170.91</t>
  </si>
  <si>
    <t>4710.09</t>
  </si>
  <si>
    <t>2600.82</t>
  </si>
  <si>
    <t>3397.92</t>
  </si>
  <si>
    <t>4009.37</t>
  </si>
  <si>
    <t>2966.81</t>
  </si>
  <si>
    <t>2222.41</t>
  </si>
  <si>
    <t>4039.16</t>
  </si>
  <si>
    <t>2574.05</t>
  </si>
  <si>
    <t>2667.6</t>
  </si>
  <si>
    <t>2041.53</t>
  </si>
  <si>
    <t>2760.29</t>
  </si>
  <si>
    <t>4293.09</t>
  </si>
  <si>
    <t>4070.78</t>
  </si>
  <si>
    <t>2322.14</t>
  </si>
  <si>
    <t>2969.84</t>
  </si>
  <si>
    <t>2897.55</t>
  </si>
  <si>
    <t>3785.79</t>
  </si>
  <si>
    <t>2365.78</t>
  </si>
  <si>
    <t>3707.38</t>
  </si>
  <si>
    <t>2189.42</t>
  </si>
  <si>
    <t>4741.52</t>
  </si>
  <si>
    <t>3551.53</t>
  </si>
  <si>
    <t>2895.1</t>
  </si>
  <si>
    <t>3021.04</t>
  </si>
  <si>
    <t>2353.96</t>
  </si>
  <si>
    <t>4397.04</t>
  </si>
  <si>
    <t>2490.27</t>
  </si>
  <si>
    <t>2505.51</t>
  </si>
  <si>
    <t>4782.92</t>
  </si>
  <si>
    <t>4201.58</t>
  </si>
  <si>
    <t>2797.1</t>
  </si>
  <si>
    <t>4787.13</t>
  </si>
  <si>
    <t>4255.78</t>
  </si>
  <si>
    <t>3537.15</t>
  </si>
  <si>
    <t>4904.73</t>
  </si>
  <si>
    <t>2367.8</t>
  </si>
  <si>
    <t>2589.03</t>
  </si>
  <si>
    <t>2831.42</t>
  </si>
  <si>
    <t>4484.8</t>
  </si>
  <si>
    <t>2226.06</t>
  </si>
  <si>
    <t>4968.76</t>
  </si>
  <si>
    <t>3712.73</t>
  </si>
  <si>
    <t>3621.57</t>
  </si>
  <si>
    <t>3645.04</t>
  </si>
  <si>
    <t>3802.86</t>
  </si>
  <si>
    <t>4442.11</t>
  </si>
  <si>
    <t>4665.08</t>
  </si>
  <si>
    <t>2341.74</t>
  </si>
  <si>
    <t>2774.73</t>
  </si>
  <si>
    <t>4860.96</t>
  </si>
  <si>
    <t>3684.05</t>
  </si>
  <si>
    <t>4622.85</t>
  </si>
  <si>
    <t>3768.84</t>
  </si>
  <si>
    <t>2485.48</t>
  </si>
  <si>
    <t>4248.31</t>
  </si>
  <si>
    <t>2451.83</t>
  </si>
  <si>
    <t>3321.12</t>
  </si>
  <si>
    <t>2807.41</t>
  </si>
  <si>
    <t>2387.43</t>
  </si>
  <si>
    <t>2198.31</t>
  </si>
  <si>
    <t>3536.12</t>
  </si>
  <si>
    <t>4666.07</t>
  </si>
  <si>
    <t>3972.71</t>
  </si>
  <si>
    <t>2108.64</t>
  </si>
  <si>
    <t>2376.09</t>
  </si>
  <si>
    <t>3576.84</t>
  </si>
  <si>
    <t>4096.9</t>
  </si>
  <si>
    <t>4508.09</t>
  </si>
  <si>
    <t>3898.45</t>
  </si>
  <si>
    <t>2680.75</t>
  </si>
  <si>
    <t>4615.79</t>
  </si>
  <si>
    <t>2152.29</t>
  </si>
  <si>
    <t>4759.92</t>
  </si>
  <si>
    <t>4047.47</t>
  </si>
  <si>
    <t>3532.06</t>
  </si>
  <si>
    <t>3943.84</t>
  </si>
  <si>
    <t>2827.01</t>
  </si>
  <si>
    <t>4219.6</t>
  </si>
  <si>
    <t>2906.95</t>
  </si>
  <si>
    <t>3272.33</t>
  </si>
  <si>
    <t>2002.44</t>
  </si>
  <si>
    <t>3989.91</t>
  </si>
  <si>
    <t>4489.35</t>
  </si>
  <si>
    <t>2307</t>
  </si>
  <si>
    <t>3251.34</t>
  </si>
  <si>
    <t>2517.67</t>
  </si>
  <si>
    <t>4460.47</t>
  </si>
  <si>
    <t>3215.99</t>
  </si>
  <si>
    <t>4196</t>
  </si>
  <si>
    <t>2363.58</t>
  </si>
  <si>
    <t>3391.74</t>
  </si>
  <si>
    <t>2748.53</t>
  </si>
  <si>
    <t>4593.55</t>
  </si>
  <si>
    <t>2581.85</t>
  </si>
  <si>
    <t>4793.76</t>
  </si>
  <si>
    <t>3048.28</t>
  </si>
  <si>
    <t>4670.74</t>
  </si>
  <si>
    <t>4117.14</t>
  </si>
  <si>
    <t>3592.92</t>
  </si>
  <si>
    <t>4355.78</t>
  </si>
  <si>
    <t>2094.36</t>
  </si>
  <si>
    <t>4793.97</t>
  </si>
  <si>
    <t>2238.47</t>
  </si>
  <si>
    <t>4905.24</t>
  </si>
  <si>
    <t>3868.09</t>
  </si>
  <si>
    <t>3954.08</t>
  </si>
  <si>
    <t>2836.94</t>
  </si>
  <si>
    <t>2933.2</t>
  </si>
  <si>
    <t>4673.66</t>
  </si>
  <si>
    <t>4778.21</t>
  </si>
  <si>
    <t>4127.96</t>
  </si>
  <si>
    <t>2190.54</t>
  </si>
  <si>
    <t>3646.76</t>
  </si>
  <si>
    <t>4064.14</t>
  </si>
  <si>
    <t>2922.43</t>
  </si>
  <si>
    <t>4467.18</t>
  </si>
  <si>
    <t>2301.79</t>
  </si>
  <si>
    <t>4572.6</t>
  </si>
  <si>
    <t>4650.63</t>
  </si>
  <si>
    <t>2286.16</t>
  </si>
  <si>
    <t>2633.39</t>
  </si>
  <si>
    <t>3755.67</t>
  </si>
  <si>
    <t>3867.35</t>
  </si>
  <si>
    <t>2290.49</t>
  </si>
  <si>
    <t>4891.3</t>
  </si>
  <si>
    <t>4456.3</t>
  </si>
  <si>
    <t>4339.27</t>
  </si>
  <si>
    <t>4104.2</t>
  </si>
  <si>
    <t>2097.15</t>
  </si>
  <si>
    <t>4950.29</t>
  </si>
  <si>
    <t>2184.29</t>
  </si>
  <si>
    <t>4979.15</t>
  </si>
  <si>
    <t>2560.03</t>
  </si>
  <si>
    <t>3975.41</t>
  </si>
  <si>
    <t>4755.83</t>
  </si>
  <si>
    <t>2274.91</t>
  </si>
  <si>
    <t>2749.99</t>
  </si>
  <si>
    <t>2940.95</t>
  </si>
  <si>
    <t>3007.98</t>
  </si>
  <si>
    <t>3786.12</t>
  </si>
  <si>
    <t>3591.86</t>
  </si>
  <si>
    <t>4170.95</t>
  </si>
  <si>
    <t>3241.67</t>
  </si>
  <si>
    <t>2164.29</t>
  </si>
  <si>
    <t>3763.09</t>
  </si>
  <si>
    <t>4421.43</t>
  </si>
  <si>
    <t>3219.16</t>
  </si>
  <si>
    <t>4402.54</t>
  </si>
  <si>
    <t>4852.26</t>
  </si>
  <si>
    <t>2470.23</t>
  </si>
  <si>
    <t>3397.6</t>
  </si>
  <si>
    <t>3099.37</t>
  </si>
  <si>
    <t>4423.37</t>
  </si>
  <si>
    <t>3139.71</t>
  </si>
  <si>
    <t>4174.99</t>
  </si>
  <si>
    <t>4675.95</t>
  </si>
  <si>
    <t>3929.99</t>
  </si>
  <si>
    <t>3513.21</t>
  </si>
  <si>
    <t>4140.71</t>
  </si>
  <si>
    <t>3091.42</t>
  </si>
  <si>
    <t>4080.61</t>
  </si>
  <si>
    <t>2723.63</t>
  </si>
  <si>
    <t>3472.08</t>
  </si>
  <si>
    <t>2158.71</t>
  </si>
  <si>
    <t>4647.71</t>
  </si>
  <si>
    <t>3807.96</t>
  </si>
  <si>
    <t>4379.71</t>
  </si>
  <si>
    <t>2486</t>
  </si>
  <si>
    <t>3268.17</t>
  </si>
  <si>
    <t>4954.23</t>
  </si>
  <si>
    <t>4280.44</t>
  </si>
  <si>
    <t>3086.45</t>
  </si>
  <si>
    <t>2786.2</t>
  </si>
  <si>
    <t>3954.3</t>
  </si>
  <si>
    <t>4259.81</t>
  </si>
  <si>
    <t>3901.22</t>
  </si>
  <si>
    <t>3750.71</t>
  </si>
  <si>
    <t>4512.24</t>
  </si>
  <si>
    <t>4989.05</t>
  </si>
  <si>
    <t>2722.16</t>
  </si>
  <si>
    <t>2640.06</t>
  </si>
  <si>
    <t>2099.1</t>
  </si>
  <si>
    <t>4396.44</t>
  </si>
  <si>
    <t>3632.05</t>
  </si>
  <si>
    <t>2454.13</t>
  </si>
  <si>
    <t>2378.57</t>
  </si>
  <si>
    <t>2562.95</t>
  </si>
  <si>
    <t>4546.04</t>
  </si>
  <si>
    <t>4833.74</t>
  </si>
  <si>
    <t>2754.35</t>
  </si>
  <si>
    <t>4066.23</t>
  </si>
  <si>
    <t>3516.35</t>
  </si>
  <si>
    <t>4503.12</t>
  </si>
  <si>
    <t>3620.83</t>
  </si>
  <si>
    <t>4719.01</t>
  </si>
  <si>
    <t>2975.15</t>
  </si>
  <si>
    <t>2200.3</t>
  </si>
  <si>
    <t>2333.83</t>
  </si>
  <si>
    <t>2188.55</t>
  </si>
  <si>
    <t>4638.11</t>
  </si>
  <si>
    <t>3684.21</t>
  </si>
  <si>
    <t>2577.55</t>
  </si>
  <si>
    <t>4959.9</t>
  </si>
  <si>
    <t>4974.53</t>
  </si>
  <si>
    <t>2902.3</t>
  </si>
  <si>
    <t>2696.92</t>
  </si>
  <si>
    <t>3812.48</t>
  </si>
  <si>
    <t>2892.62</t>
  </si>
  <si>
    <t>3710.88</t>
  </si>
  <si>
    <t>3457.3</t>
  </si>
  <si>
    <t>2205.37</t>
  </si>
  <si>
    <t>3543.09</t>
  </si>
  <si>
    <t>3811.92</t>
  </si>
  <si>
    <t>3331.68</t>
  </si>
  <si>
    <t>3669.39</t>
  </si>
  <si>
    <t>3906.65</t>
  </si>
  <si>
    <t>3538.75</t>
  </si>
  <si>
    <t>2213.95</t>
  </si>
  <si>
    <t>2851.43</t>
  </si>
  <si>
    <t>2703.87</t>
  </si>
  <si>
    <t>4092.99</t>
  </si>
  <si>
    <t>2497.03</t>
  </si>
  <si>
    <t>3218.85</t>
  </si>
  <si>
    <t>4538.87</t>
  </si>
  <si>
    <t>3835.04</t>
  </si>
  <si>
    <t>2997.24</t>
  </si>
  <si>
    <t>3193.44</t>
  </si>
  <si>
    <t>2692.34</t>
  </si>
  <si>
    <t>4629.55</t>
  </si>
  <si>
    <t>2728.72</t>
  </si>
  <si>
    <t>4039.52</t>
  </si>
  <si>
    <t>4572.03</t>
  </si>
  <si>
    <t>3051.87</t>
  </si>
  <si>
    <t>3653.75</t>
  </si>
  <si>
    <t>2138.88</t>
  </si>
  <si>
    <t>4617.96</t>
  </si>
  <si>
    <t>2354.31</t>
  </si>
  <si>
    <t>4925.39</t>
  </si>
  <si>
    <t>3233.03</t>
  </si>
  <si>
    <t>2885.04</t>
  </si>
  <si>
    <t>3793.77</t>
  </si>
  <si>
    <t>2417.89</t>
  </si>
  <si>
    <t>4985.74</t>
  </si>
  <si>
    <t>2172.93</t>
  </si>
  <si>
    <t>2259.18</t>
  </si>
  <si>
    <t>4486.76</t>
  </si>
  <si>
    <t>4887.33</t>
  </si>
  <si>
    <t>2417.41</t>
  </si>
  <si>
    <t>2453.24</t>
  </si>
  <si>
    <t>2182.52</t>
  </si>
  <si>
    <t>2878.01</t>
  </si>
  <si>
    <t>4791.63</t>
  </si>
  <si>
    <t>2346.85</t>
  </si>
  <si>
    <t>3709.61</t>
  </si>
  <si>
    <t>2179.32</t>
  </si>
  <si>
    <t>3302.37</t>
  </si>
  <si>
    <t>4354.05</t>
  </si>
  <si>
    <t>2622.46</t>
  </si>
  <si>
    <t>4571.76</t>
  </si>
  <si>
    <t>4614.51</t>
  </si>
  <si>
    <t>2615.49</t>
  </si>
  <si>
    <t>3180.91</t>
  </si>
  <si>
    <t>4512.49</t>
  </si>
  <si>
    <t>2614.92</t>
  </si>
  <si>
    <t>2931.37</t>
  </si>
  <si>
    <t>2306.04</t>
  </si>
  <si>
    <t>2327.3</t>
  </si>
  <si>
    <t>3790.75</t>
  </si>
  <si>
    <t>4497.04</t>
  </si>
  <si>
    <t>3412.11</t>
  </si>
  <si>
    <t>2498.3</t>
  </si>
  <si>
    <t>3194.24</t>
  </si>
  <si>
    <t>4146.58</t>
  </si>
  <si>
    <t>4661.07</t>
  </si>
  <si>
    <t>4042.36</t>
  </si>
  <si>
    <t>2077.31</t>
  </si>
  <si>
    <t>3282.06</t>
  </si>
  <si>
    <t>2524.65</t>
  </si>
  <si>
    <t>4734.74</t>
  </si>
  <si>
    <t>3662.59</t>
  </si>
  <si>
    <t>4180.95</t>
  </si>
  <si>
    <t>4891.97</t>
  </si>
  <si>
    <t>3013.2</t>
  </si>
  <si>
    <t>2674.35</t>
  </si>
  <si>
    <t>2273.43</t>
  </si>
  <si>
    <t>4679.67</t>
  </si>
  <si>
    <t>3426.09</t>
  </si>
  <si>
    <t>2820.6</t>
  </si>
  <si>
    <t>3931.71</t>
  </si>
  <si>
    <t>4244.06</t>
  </si>
  <si>
    <t>4015.78</t>
  </si>
  <si>
    <t>2232.47</t>
  </si>
  <si>
    <t>3129.54</t>
  </si>
  <si>
    <t>3615.75</t>
  </si>
  <si>
    <t>4518.59</t>
  </si>
  <si>
    <t>2927.86</t>
  </si>
  <si>
    <t>2729.01</t>
  </si>
  <si>
    <t>3350.92</t>
  </si>
  <si>
    <t>4157.89</t>
  </si>
  <si>
    <t>2181.69</t>
  </si>
  <si>
    <t>3718.95</t>
  </si>
  <si>
    <t>2170.38</t>
  </si>
  <si>
    <t>3609.55</t>
  </si>
  <si>
    <t>3511.16</t>
  </si>
  <si>
    <t>2964.85</t>
  </si>
  <si>
    <t>4183.24</t>
  </si>
  <si>
    <t>4219.07</t>
  </si>
  <si>
    <t>4760.58</t>
  </si>
  <si>
    <t>2288.87</t>
  </si>
  <si>
    <t>3072.38</t>
  </si>
  <si>
    <t>2751.89</t>
  </si>
  <si>
    <t>4182.45</t>
  </si>
  <si>
    <t>2050.59</t>
  </si>
  <si>
    <t>3117.58</t>
  </si>
  <si>
    <t>3839.68</t>
  </si>
  <si>
    <t>4310.24</t>
  </si>
  <si>
    <t>4053.85</t>
  </si>
  <si>
    <t>3630.6</t>
  </si>
  <si>
    <t>2186.59</t>
  </si>
  <si>
    <t>4597.3</t>
  </si>
  <si>
    <t>2418.87</t>
  </si>
  <si>
    <t>4379.2</t>
  </si>
  <si>
    <t>4610.79</t>
  </si>
  <si>
    <t>3657.65</t>
  </si>
  <si>
    <t>2859.96</t>
  </si>
  <si>
    <t>4488.74</t>
  </si>
  <si>
    <t>2359.64</t>
  </si>
  <si>
    <t>3049.8</t>
  </si>
  <si>
    <t>3137.61</t>
  </si>
  <si>
    <t>2028.84</t>
  </si>
  <si>
    <t>3390.45</t>
  </si>
  <si>
    <t>4646.44</t>
  </si>
  <si>
    <t>3669.38</t>
  </si>
  <si>
    <t>4033.33</t>
  </si>
  <si>
    <t>2572.33</t>
  </si>
  <si>
    <t>2131.89</t>
  </si>
  <si>
    <t>2582.02</t>
  </si>
  <si>
    <t>2572.87</t>
  </si>
  <si>
    <t>2918.21</t>
  </si>
  <si>
    <t>4486.53</t>
  </si>
  <si>
    <t>4824.56</t>
  </si>
  <si>
    <t>4880.77</t>
  </si>
  <si>
    <t>4162.56</t>
  </si>
  <si>
    <t>3125.57</t>
  </si>
  <si>
    <t>3224.29</t>
  </si>
  <si>
    <t>4937.12</t>
  </si>
  <si>
    <t>4045.11</t>
  </si>
  <si>
    <t>2650.76</t>
  </si>
  <si>
    <t>3271.57</t>
  </si>
  <si>
    <t>4286.03</t>
  </si>
  <si>
    <t>4780.19</t>
  </si>
  <si>
    <t>2464.55</t>
  </si>
  <si>
    <t>3408.49</t>
  </si>
  <si>
    <t>4772.13</t>
  </si>
  <si>
    <t>3937.85</t>
  </si>
  <si>
    <t>2356.5</t>
  </si>
  <si>
    <t>4846.47</t>
  </si>
  <si>
    <t>2136.54</t>
  </si>
  <si>
    <t>2206.81</t>
  </si>
  <si>
    <t>3577.78</t>
  </si>
  <si>
    <t>2421.59</t>
  </si>
  <si>
    <t>4271.1</t>
  </si>
  <si>
    <t>4767.17</t>
  </si>
  <si>
    <t>3949.38</t>
  </si>
  <si>
    <t>2927.68</t>
  </si>
  <si>
    <t>3391.43</t>
  </si>
  <si>
    <t>2337.82</t>
  </si>
  <si>
    <t>3815.49</t>
  </si>
  <si>
    <t>4211.47</t>
  </si>
  <si>
    <t>2863.21</t>
  </si>
  <si>
    <t>3322.83</t>
  </si>
  <si>
    <t>2939.46</t>
  </si>
  <si>
    <t>2441.4</t>
  </si>
  <si>
    <t>3009.65</t>
  </si>
  <si>
    <t>2459.55</t>
  </si>
  <si>
    <t>4890.7</t>
  </si>
  <si>
    <t>3558.6</t>
  </si>
  <si>
    <t>3605.9</t>
  </si>
  <si>
    <t>2069.33</t>
  </si>
  <si>
    <t>2243.06</t>
  </si>
  <si>
    <t>4678.96</t>
  </si>
  <si>
    <t>4968.19</t>
  </si>
  <si>
    <t>3886.73</t>
  </si>
  <si>
    <t>2399.79</t>
  </si>
  <si>
    <t>2695.63</t>
  </si>
  <si>
    <t>3660.11</t>
  </si>
  <si>
    <t>4549.45</t>
  </si>
  <si>
    <t>3664.87</t>
  </si>
  <si>
    <t>3170.82</t>
  </si>
  <si>
    <t>3271.58</t>
  </si>
  <si>
    <t>2775.75</t>
  </si>
  <si>
    <t>4123.16</t>
  </si>
  <si>
    <t>3716.06</t>
  </si>
  <si>
    <t>4696.4</t>
  </si>
  <si>
    <t>4336.39</t>
  </si>
  <si>
    <t>4083.51</t>
  </si>
  <si>
    <t>3834.23</t>
  </si>
  <si>
    <t>2789.57</t>
  </si>
  <si>
    <t>3473.46</t>
  </si>
  <si>
    <t>3597.63</t>
  </si>
  <si>
    <t>2150.33</t>
  </si>
  <si>
    <t>3215.62</t>
  </si>
  <si>
    <t>4845.38</t>
  </si>
  <si>
    <t>2992.39</t>
  </si>
  <si>
    <t>3409.65</t>
  </si>
  <si>
    <t>4509.17</t>
  </si>
  <si>
    <t>3318.11</t>
  </si>
  <si>
    <t>2293.33</t>
  </si>
  <si>
    <t>2104.51</t>
  </si>
  <si>
    <t>3593.66</t>
  </si>
  <si>
    <t>2200.48</t>
  </si>
  <si>
    <t>2177.37</t>
  </si>
  <si>
    <t>4921.73</t>
  </si>
  <si>
    <t>4197.28</t>
  </si>
  <si>
    <t>4237.43</t>
  </si>
  <si>
    <t>4586.41</t>
  </si>
  <si>
    <t>2735.02</t>
  </si>
  <si>
    <t>3202.77</t>
  </si>
  <si>
    <t>2398.22</t>
  </si>
  <si>
    <t>4161.31</t>
  </si>
  <si>
    <t>4214.98</t>
  </si>
  <si>
    <t>4082.74</t>
  </si>
  <si>
    <t>4975.03</t>
  </si>
  <si>
    <t>2612.91</t>
  </si>
  <si>
    <t>2616.94</t>
  </si>
  <si>
    <t>2228.72</t>
  </si>
  <si>
    <t>3582.32</t>
  </si>
  <si>
    <t>3940.38</t>
  </si>
  <si>
    <t>4946.2</t>
  </si>
  <si>
    <t>2310.47</t>
  </si>
  <si>
    <t>2369.05</t>
  </si>
  <si>
    <t>3678.24</t>
  </si>
  <si>
    <t>3490.7</t>
  </si>
  <si>
    <t>4658</t>
  </si>
  <si>
    <t>2947.55</t>
  </si>
  <si>
    <t>2707.82</t>
  </si>
  <si>
    <t>4422.59</t>
  </si>
  <si>
    <t>2883.95</t>
  </si>
  <si>
    <t>2073.07</t>
  </si>
  <si>
    <t>3972.52</t>
  </si>
  <si>
    <t>2202.29</t>
  </si>
  <si>
    <t>4770.08</t>
  </si>
  <si>
    <t>3032.17</t>
  </si>
  <si>
    <t>4026.8</t>
  </si>
  <si>
    <t>4200.82</t>
  </si>
  <si>
    <t>4395.96</t>
  </si>
  <si>
    <t>3352.44</t>
  </si>
  <si>
    <t>2654.37</t>
  </si>
  <si>
    <t>4662.44</t>
  </si>
  <si>
    <t>2887.54</t>
  </si>
  <si>
    <t>3865.22</t>
  </si>
  <si>
    <t>2490.77</t>
  </si>
  <si>
    <t>4179.72</t>
  </si>
  <si>
    <t>3626.58</t>
  </si>
  <si>
    <t>4610.31</t>
  </si>
  <si>
    <t>4104.07</t>
  </si>
  <si>
    <t>4246.07</t>
  </si>
  <si>
    <t>2044.47</t>
  </si>
  <si>
    <t>2980.22</t>
  </si>
  <si>
    <t>3642.58</t>
  </si>
  <si>
    <t>4492.09</t>
  </si>
  <si>
    <t>3197.72</t>
  </si>
  <si>
    <t>4959.35</t>
  </si>
  <si>
    <t>4344.44</t>
  </si>
  <si>
    <t>4053.18</t>
  </si>
  <si>
    <t>3939.33</t>
  </si>
  <si>
    <t>3684.34</t>
  </si>
  <si>
    <t>3181.31</t>
  </si>
  <si>
    <t>2089.41</t>
  </si>
  <si>
    <t>2681.34</t>
  </si>
  <si>
    <t>4601.43</t>
  </si>
  <si>
    <t>2797.98</t>
  </si>
  <si>
    <t>2248.62</t>
  </si>
  <si>
    <t>4598.3</t>
  </si>
  <si>
    <t>3115.9</t>
  </si>
  <si>
    <t>4760.09</t>
  </si>
  <si>
    <t>4925.83</t>
  </si>
  <si>
    <t>2592.42</t>
  </si>
  <si>
    <t>3249.37</t>
  </si>
  <si>
    <t>4918.13</t>
  </si>
  <si>
    <t>2823.4</t>
  </si>
  <si>
    <t>3602.96</t>
  </si>
  <si>
    <t>3041.36</t>
  </si>
  <si>
    <t>4155.1</t>
  </si>
  <si>
    <t>2498.7</t>
  </si>
  <si>
    <t>4099.14</t>
  </si>
  <si>
    <t>4891.84</t>
  </si>
  <si>
    <t>4248.27</t>
  </si>
  <si>
    <t>2494.21</t>
  </si>
  <si>
    <t>3919.8</t>
  </si>
  <si>
    <t>4395.95</t>
  </si>
  <si>
    <t>4205.93</t>
  </si>
  <si>
    <t>2727.2</t>
  </si>
  <si>
    <t>2414.31</t>
  </si>
  <si>
    <t>3976.25</t>
  </si>
  <si>
    <t>4529.62</t>
  </si>
  <si>
    <t>4509.07</t>
  </si>
  <si>
    <t>2962.73</t>
  </si>
  <si>
    <t>2536.54</t>
  </si>
  <si>
    <t>2574.23</t>
  </si>
  <si>
    <t>2569.96</t>
  </si>
  <si>
    <t>4177.03</t>
  </si>
  <si>
    <t>2527.53</t>
  </si>
  <si>
    <t>3027.64</t>
  </si>
  <si>
    <t>4620.84</t>
  </si>
  <si>
    <t>3504.94</t>
  </si>
  <si>
    <t>4144.61</t>
  </si>
  <si>
    <t>4607.69</t>
  </si>
  <si>
    <t>3491.69</t>
  </si>
  <si>
    <t>3346.62</t>
  </si>
  <si>
    <t>2753.99</t>
  </si>
  <si>
    <t>3254.86</t>
  </si>
  <si>
    <t>2626.33</t>
  </si>
  <si>
    <t>2808.92</t>
  </si>
  <si>
    <t>2481.11</t>
  </si>
  <si>
    <t>2356.94</t>
  </si>
  <si>
    <t>4018.61</t>
  </si>
  <si>
    <t>2397.81</t>
  </si>
  <si>
    <t>3023.26</t>
  </si>
  <si>
    <t>4904.15</t>
  </si>
  <si>
    <t>2179.53</t>
  </si>
  <si>
    <t>3992.88</t>
  </si>
  <si>
    <t>3130.55</t>
  </si>
  <si>
    <t>2254.47</t>
  </si>
  <si>
    <t>4172.01</t>
  </si>
  <si>
    <t>3289.45</t>
  </si>
  <si>
    <t>3242.74</t>
  </si>
  <si>
    <t>2365.09</t>
  </si>
  <si>
    <t>3897.25</t>
  </si>
  <si>
    <t>2617.72</t>
  </si>
  <si>
    <t>2560.92</t>
  </si>
  <si>
    <t>3482.94</t>
  </si>
  <si>
    <t>4941.46</t>
  </si>
  <si>
    <t>2727.94</t>
  </si>
  <si>
    <t>3734.99</t>
  </si>
  <si>
    <t>4527.2</t>
  </si>
  <si>
    <t>3931.02</t>
  </si>
  <si>
    <t>4666.9</t>
  </si>
  <si>
    <t>3509.52</t>
  </si>
  <si>
    <t>3330.11</t>
  </si>
  <si>
    <t>4845.9</t>
  </si>
  <si>
    <t>2951.72</t>
  </si>
  <si>
    <t>3427.89</t>
  </si>
  <si>
    <t>3486.22</t>
  </si>
  <si>
    <t>4133.39</t>
  </si>
  <si>
    <t>4479.61</t>
  </si>
  <si>
    <t>4898.2</t>
  </si>
  <si>
    <t>4258.75</t>
  </si>
  <si>
    <t>4679.77</t>
  </si>
  <si>
    <t>3046.54</t>
  </si>
  <si>
    <t>3616.33</t>
  </si>
  <si>
    <t>2600.28</t>
  </si>
  <si>
    <t>3901.86</t>
  </si>
  <si>
    <t>3443.51</t>
  </si>
  <si>
    <t>3454.73</t>
  </si>
  <si>
    <t>4022.04</t>
  </si>
  <si>
    <t>2647.35</t>
  </si>
  <si>
    <t>2462.29</t>
  </si>
  <si>
    <t>2439.56</t>
  </si>
  <si>
    <t>4339.49</t>
  </si>
  <si>
    <t>3100.87</t>
  </si>
  <si>
    <t>4234.22</t>
  </si>
  <si>
    <t>4682.57</t>
  </si>
  <si>
    <t>2513.87</t>
  </si>
  <si>
    <t>2066.66</t>
  </si>
  <si>
    <t>2132.28</t>
  </si>
  <si>
    <t>3072.11</t>
  </si>
  <si>
    <t>2208.35</t>
  </si>
  <si>
    <t>3988.07</t>
  </si>
  <si>
    <t>2183.6</t>
  </si>
  <si>
    <t>4378.73</t>
  </si>
  <si>
    <t>2854.99</t>
  </si>
  <si>
    <t>2384.77</t>
  </si>
  <si>
    <t>2055.2</t>
  </si>
  <si>
    <t>3673.73</t>
  </si>
  <si>
    <t>2914.66</t>
  </si>
  <si>
    <t>3389.65</t>
  </si>
  <si>
    <t>4957.94</t>
  </si>
  <si>
    <t>3299.94</t>
  </si>
  <si>
    <t>2337.57</t>
  </si>
  <si>
    <t>3471.76</t>
  </si>
  <si>
    <t>4283.98</t>
  </si>
  <si>
    <t>3265.42</t>
  </si>
  <si>
    <t>4212.49</t>
  </si>
  <si>
    <t>3737.68</t>
  </si>
  <si>
    <t>4494.07</t>
  </si>
  <si>
    <t>2679.05</t>
  </si>
  <si>
    <t>4482.12</t>
  </si>
  <si>
    <t>3888.3</t>
  </si>
  <si>
    <t>3480</t>
  </si>
  <si>
    <t>4948.42</t>
  </si>
  <si>
    <t>2873.94</t>
  </si>
  <si>
    <t>2421.51</t>
  </si>
  <si>
    <t>4879.91</t>
  </si>
  <si>
    <t>3467.47</t>
  </si>
  <si>
    <t>3547.1</t>
  </si>
  <si>
    <t>4532.62</t>
  </si>
  <si>
    <t>3369.04</t>
  </si>
  <si>
    <t>3201.7</t>
  </si>
  <si>
    <t>2951.64</t>
  </si>
  <si>
    <t>3550.87</t>
  </si>
  <si>
    <t>4708.21</t>
  </si>
  <si>
    <t>2694.96</t>
  </si>
  <si>
    <t>3228.15</t>
  </si>
  <si>
    <t>2701.02</t>
  </si>
  <si>
    <t>4272.39</t>
  </si>
  <si>
    <t>2286.38</t>
  </si>
  <si>
    <t>2715.88</t>
  </si>
  <si>
    <t>4653.29</t>
  </si>
  <si>
    <t>2026.71</t>
  </si>
  <si>
    <t>2002.37</t>
  </si>
  <si>
    <t>4270.68</t>
  </si>
  <si>
    <t>4995.78</t>
  </si>
  <si>
    <t>4086.94</t>
  </si>
  <si>
    <t>2903.31</t>
  </si>
  <si>
    <t>2584.65</t>
  </si>
  <si>
    <t>2497.05</t>
  </si>
  <si>
    <t>2566.62</t>
  </si>
  <si>
    <t>2500.81</t>
  </si>
  <si>
    <t>2529.61</t>
  </si>
  <si>
    <t>3293.41</t>
  </si>
  <si>
    <t>4711.72</t>
  </si>
  <si>
    <t>3842.06</t>
  </si>
  <si>
    <t>2524.48</t>
  </si>
  <si>
    <t>3046.09</t>
  </si>
  <si>
    <t>4266.57</t>
  </si>
  <si>
    <t>3619.87</t>
  </si>
  <si>
    <t>4858.17</t>
  </si>
  <si>
    <t>2099</t>
  </si>
  <si>
    <t>4226.82</t>
  </si>
  <si>
    <t>2827.61</t>
  </si>
  <si>
    <t>4114.92</t>
  </si>
  <si>
    <t>4439.68</t>
  </si>
  <si>
    <t>2622.78</t>
  </si>
  <si>
    <t>2057.14</t>
  </si>
  <si>
    <t>3494.25</t>
  </si>
  <si>
    <t>3642.84</t>
  </si>
  <si>
    <t>13834.77</t>
  </si>
  <si>
    <t>4330.08</t>
  </si>
  <si>
    <t>9564.48</t>
  </si>
  <si>
    <t>2625</t>
  </si>
  <si>
    <t>9708.36</t>
  </si>
  <si>
    <t>2864.94</t>
  </si>
  <si>
    <t>6607.77</t>
  </si>
  <si>
    <t>6641.67</t>
  </si>
  <si>
    <t>10058.97</t>
  </si>
  <si>
    <t>5732.37</t>
  </si>
  <si>
    <t>4428.33</t>
  </si>
  <si>
    <t>10681.92</t>
  </si>
  <si>
    <t>3871.29</t>
  </si>
  <si>
    <t>4844.91</t>
  </si>
  <si>
    <t>2565.75</t>
  </si>
  <si>
    <t>14283.51</t>
  </si>
  <si>
    <t>12414.54</t>
  </si>
  <si>
    <t>5277.57</t>
  </si>
  <si>
    <t>13795.53</t>
  </si>
  <si>
    <t>8974.32</t>
  </si>
  <si>
    <t>9776.01</t>
  </si>
  <si>
    <t>4546.86</t>
  </si>
  <si>
    <t>13159.89</t>
  </si>
  <si>
    <t>2884.86</t>
  </si>
  <si>
    <t>11089.77</t>
  </si>
  <si>
    <t>6098.82</t>
  </si>
  <si>
    <t>3241.56</t>
  </si>
  <si>
    <t>9057.03</t>
  </si>
  <si>
    <t>2523.81</t>
  </si>
  <si>
    <t>10374.72</t>
  </si>
  <si>
    <t>6985.11</t>
  </si>
  <si>
    <t>2666.46</t>
  </si>
  <si>
    <t>9957.42</t>
  </si>
  <si>
    <t>11765.43</t>
  </si>
  <si>
    <t>3760.26</t>
  </si>
  <si>
    <t>5667.21</t>
  </si>
  <si>
    <t>11428.26</t>
  </si>
  <si>
    <t>5501.43</t>
  </si>
  <si>
    <t>7427.25</t>
  </si>
  <si>
    <t>8602.02</t>
  </si>
  <si>
    <t>10510.08</t>
  </si>
  <si>
    <t>10182.78</t>
  </si>
  <si>
    <t>12312.84</t>
  </si>
  <si>
    <t>3851.79</t>
  </si>
  <si>
    <t>8373.99</t>
  </si>
  <si>
    <t>7293.93</t>
  </si>
  <si>
    <t>12156.81</t>
  </si>
  <si>
    <t>9905.7</t>
  </si>
  <si>
    <t>4056.09</t>
  </si>
  <si>
    <t>6566.16</t>
  </si>
  <si>
    <t>11815.8</t>
  </si>
  <si>
    <t>12882.78</t>
  </si>
  <si>
    <t>7501.62</t>
  </si>
  <si>
    <t>8740.92</t>
  </si>
  <si>
    <t>10891.95</t>
  </si>
  <si>
    <t>2703.93</t>
  </si>
  <si>
    <t>14219.01</t>
  </si>
  <si>
    <t>2677.41</t>
  </si>
  <si>
    <t>8581.11</t>
  </si>
  <si>
    <t>2342.07</t>
  </si>
  <si>
    <t>12675.84</t>
  </si>
  <si>
    <t>12929.97</t>
  </si>
  <si>
    <t>2484.09</t>
  </si>
  <si>
    <t>5153.37</t>
  </si>
  <si>
    <t>5365.17</t>
  </si>
  <si>
    <t>12032.82</t>
  </si>
  <si>
    <t>9899.73</t>
  </si>
  <si>
    <t>9835.8</t>
  </si>
  <si>
    <t>12892.89</t>
  </si>
  <si>
    <t>11746.11</t>
  </si>
  <si>
    <t>2610.33</t>
  </si>
  <si>
    <t>3371.94</t>
  </si>
  <si>
    <t>14118.18</t>
  </si>
  <si>
    <t>14287.98</t>
  </si>
  <si>
    <t>9934.14</t>
  </si>
  <si>
    <t>14595.36</t>
  </si>
  <si>
    <t>8890.56</t>
  </si>
  <si>
    <t>12265.92</t>
  </si>
  <si>
    <t>6242.58</t>
  </si>
  <si>
    <t>5345.16</t>
  </si>
  <si>
    <t>9214.86</t>
  </si>
  <si>
    <t>9746.43</t>
  </si>
  <si>
    <t>4369.38</t>
  </si>
  <si>
    <t>2131.38</t>
  </si>
  <si>
    <t>6024.87</t>
  </si>
  <si>
    <t>8779.23</t>
  </si>
  <si>
    <t>3070.89</t>
  </si>
  <si>
    <t>5523.51</t>
  </si>
  <si>
    <t>5078.04</t>
  </si>
  <si>
    <t>14520.57</t>
  </si>
  <si>
    <t>10605.33</t>
  </si>
  <si>
    <t>5809.71</t>
  </si>
  <si>
    <t>7492.02</t>
  </si>
  <si>
    <t>2237.73</t>
  </si>
  <si>
    <t>6403.38</t>
  </si>
  <si>
    <t>9626.55</t>
  </si>
  <si>
    <t>10028.07</t>
  </si>
  <si>
    <t>10034.43</t>
  </si>
  <si>
    <t>8132.88</t>
  </si>
  <si>
    <t>8339.82</t>
  </si>
  <si>
    <t>2340.48</t>
  </si>
  <si>
    <t>13798.68</t>
  </si>
  <si>
    <t>11829.99</t>
  </si>
  <si>
    <t>7434.48</t>
  </si>
  <si>
    <t>12588.54</t>
  </si>
  <si>
    <t>4358.4</t>
  </si>
  <si>
    <t>8760</t>
  </si>
  <si>
    <t>3394.68</t>
  </si>
  <si>
    <t>12844.86</t>
  </si>
  <si>
    <t>3028.5</t>
  </si>
  <si>
    <t>12259.53</t>
  </si>
  <si>
    <t>7804.41</t>
  </si>
  <si>
    <t>3149.25</t>
  </si>
  <si>
    <t>6504.66</t>
  </si>
  <si>
    <t>13872.09</t>
  </si>
  <si>
    <t>8420.52</t>
  </si>
  <si>
    <t>8795.07</t>
  </si>
  <si>
    <t>4733.16</t>
  </si>
  <si>
    <t>9216.69</t>
  </si>
  <si>
    <t>3838.38</t>
  </si>
  <si>
    <t>14775.48</t>
  </si>
  <si>
    <t>2478.66</t>
  </si>
  <si>
    <t>11686.41</t>
  </si>
  <si>
    <t>9681.24</t>
  </si>
  <si>
    <t>2367.84</t>
  </si>
  <si>
    <t>13933.14</t>
  </si>
  <si>
    <t>11639.25</t>
  </si>
  <si>
    <t>6090.78</t>
  </si>
  <si>
    <t>5933.85</t>
  </si>
  <si>
    <t>3321.18</t>
  </si>
  <si>
    <t>10599.03</t>
  </si>
  <si>
    <t>10082.01</t>
  </si>
  <si>
    <t>4290.21</t>
  </si>
  <si>
    <t>12405.03</t>
  </si>
  <si>
    <t>12265.86</t>
  </si>
  <si>
    <t>5742.36</t>
  </si>
  <si>
    <t>3440.04</t>
  </si>
  <si>
    <t>7581.42</t>
  </si>
  <si>
    <t>6558.18</t>
  </si>
  <si>
    <t>14141.82</t>
  </si>
  <si>
    <t>7247.67</t>
  </si>
  <si>
    <t>13590.96</t>
  </si>
  <si>
    <t>2860.14</t>
  </si>
  <si>
    <t>6578.82</t>
  </si>
  <si>
    <t>11882.16</t>
  </si>
  <si>
    <t>14303.61</t>
  </si>
  <si>
    <t>5640.66</t>
  </si>
  <si>
    <t>5171.67</t>
  </si>
  <si>
    <t>8309.97</t>
  </si>
  <si>
    <t>6575.43</t>
  </si>
  <si>
    <t>7151.52</t>
  </si>
  <si>
    <t>13110.39</t>
  </si>
  <si>
    <t>12999.78</t>
  </si>
  <si>
    <t>2059.29</t>
  </si>
  <si>
    <t>10545.93</t>
  </si>
  <si>
    <t>4760.97</t>
  </si>
  <si>
    <t>11700.06</t>
  </si>
  <si>
    <t>4253.07</t>
  </si>
  <si>
    <t>9738.78</t>
  </si>
  <si>
    <t>5102.82</t>
  </si>
  <si>
    <t>9767.91</t>
  </si>
  <si>
    <t>8626.53</t>
  </si>
  <si>
    <t>12012.48</t>
  </si>
  <si>
    <t>6180.27</t>
  </si>
  <si>
    <t>4493.4</t>
  </si>
  <si>
    <t>5741.34</t>
  </si>
  <si>
    <t>13801.68</t>
  </si>
  <si>
    <t>8935.89</t>
  </si>
  <si>
    <t>4209.66</t>
  </si>
  <si>
    <t>13097.46</t>
  </si>
  <si>
    <t>12171.75</t>
  </si>
  <si>
    <t>12413.82</t>
  </si>
  <si>
    <t>12639.18</t>
  </si>
  <si>
    <t>8296.44</t>
  </si>
  <si>
    <t>2125.2</t>
  </si>
  <si>
    <t>12954.27</t>
  </si>
  <si>
    <t>10596.81</t>
  </si>
  <si>
    <t>2328.3</t>
  </si>
  <si>
    <t>6107.82</t>
  </si>
  <si>
    <t>5073.9</t>
  </si>
  <si>
    <t>6233.37</t>
  </si>
  <si>
    <t>8073.51</t>
  </si>
  <si>
    <t>8235.66</t>
  </si>
  <si>
    <t>5917.68</t>
  </si>
  <si>
    <t>9689.16</t>
  </si>
  <si>
    <t>6863.01</t>
  </si>
  <si>
    <t>7326</t>
  </si>
  <si>
    <t>5385.6</t>
  </si>
  <si>
    <t>3540</t>
  </si>
  <si>
    <t>11391.75</t>
  </si>
  <si>
    <t>13044.51</t>
  </si>
  <si>
    <t>12402.57</t>
  </si>
  <si>
    <t>4650.42</t>
  </si>
  <si>
    <t>10498.05</t>
  </si>
  <si>
    <t>12873.96</t>
  </si>
  <si>
    <t>13615.86</t>
  </si>
  <si>
    <t>5058.03</t>
  </si>
  <si>
    <t>2448.66</t>
  </si>
  <si>
    <t>10313.25</t>
  </si>
  <si>
    <t>4114.59</t>
  </si>
  <si>
    <t>12602.49</t>
  </si>
  <si>
    <t>6067.65</t>
  </si>
  <si>
    <t>2658.06</t>
  </si>
  <si>
    <t>2189.73</t>
  </si>
  <si>
    <t>8801.01</t>
  </si>
  <si>
    <t>6954.12</t>
  </si>
  <si>
    <t>10443.39</t>
  </si>
  <si>
    <t>9417.93</t>
  </si>
  <si>
    <t>11773.23</t>
  </si>
  <si>
    <t>14777.07</t>
  </si>
  <si>
    <t>13722.78</t>
  </si>
  <si>
    <t>6093.21</t>
  </si>
  <si>
    <t>12134.67</t>
  </si>
  <si>
    <t>11230.5</t>
  </si>
  <si>
    <t>11916.39</t>
  </si>
  <si>
    <t>13783.29</t>
  </si>
  <si>
    <t>11641.77</t>
  </si>
  <si>
    <t>2972.37</t>
  </si>
  <si>
    <t>13194.39</t>
  </si>
  <si>
    <t>6764.67</t>
  </si>
  <si>
    <t>4041.87</t>
  </si>
  <si>
    <t>4912.17</t>
  </si>
  <si>
    <t>14327.07</t>
  </si>
  <si>
    <t>8682.66</t>
  </si>
  <si>
    <t>11931.42</t>
  </si>
  <si>
    <t>7972.11</t>
  </si>
  <si>
    <t>5727</t>
  </si>
  <si>
    <t>9499.8</t>
  </si>
  <si>
    <t>7108.77</t>
  </si>
  <si>
    <t>7883.43</t>
  </si>
  <si>
    <t>4890.54</t>
  </si>
  <si>
    <t>11211.78</t>
  </si>
  <si>
    <t>6112.92</t>
  </si>
  <si>
    <t>4903.26</t>
  </si>
  <si>
    <t>13005.96</t>
  </si>
  <si>
    <t>11553.42</t>
  </si>
  <si>
    <t>2849.46</t>
  </si>
  <si>
    <t>3095.94</t>
  </si>
  <si>
    <t>2867.79</t>
  </si>
  <si>
    <t>4430.67</t>
  </si>
  <si>
    <t>12566.28</t>
  </si>
  <si>
    <t>10981.23</t>
  </si>
  <si>
    <t>9932.82</t>
  </si>
  <si>
    <t>4825.86</t>
  </si>
  <si>
    <t>8831.22</t>
  </si>
  <si>
    <t>9990.39</t>
  </si>
  <si>
    <t>6122.04</t>
  </si>
  <si>
    <t>14257.86</t>
  </si>
  <si>
    <t>2345.55</t>
  </si>
  <si>
    <t>9253.26</t>
  </si>
  <si>
    <t>4669.17</t>
  </si>
  <si>
    <t>9412.83</t>
  </si>
  <si>
    <t>10405.26</t>
  </si>
  <si>
    <t>13923.84</t>
  </si>
  <si>
    <t>2607.63</t>
  </si>
  <si>
    <t>4029.21</t>
  </si>
  <si>
    <t>3318.81</t>
  </si>
  <si>
    <t>12597.36</t>
  </si>
  <si>
    <t>14792.16</t>
  </si>
  <si>
    <t>8053.68</t>
  </si>
  <si>
    <t>11489.82</t>
  </si>
  <si>
    <t>5021.76</t>
  </si>
  <si>
    <t>10937.25</t>
  </si>
  <si>
    <t>8075.76</t>
  </si>
  <si>
    <t>5510.16</t>
  </si>
  <si>
    <t>3774.96</t>
  </si>
  <si>
    <t>2512.77</t>
  </si>
  <si>
    <t>3532.08</t>
  </si>
  <si>
    <t>4586.88</t>
  </si>
  <si>
    <t>10183.17</t>
  </si>
  <si>
    <t>13653.27</t>
  </si>
  <si>
    <t>9094.11</t>
  </si>
  <si>
    <t>3866.91</t>
  </si>
  <si>
    <t>12358.23</t>
  </si>
  <si>
    <t>7385.82</t>
  </si>
  <si>
    <t>9202.98</t>
  </si>
  <si>
    <t>4929.18</t>
  </si>
  <si>
    <t>14392.98</t>
  </si>
  <si>
    <t>10275.72</t>
  </si>
  <si>
    <t>6181.5</t>
  </si>
  <si>
    <t>2082.18</t>
  </si>
  <si>
    <t>2636.64</t>
  </si>
  <si>
    <t>10300.26</t>
  </si>
  <si>
    <t>8442.24</t>
  </si>
  <si>
    <t>6322.32</t>
  </si>
  <si>
    <t>5249.46</t>
  </si>
  <si>
    <t>7825.98</t>
  </si>
  <si>
    <t>3500.37</t>
  </si>
  <si>
    <t>9660.69</t>
  </si>
  <si>
    <t>10478.07</t>
  </si>
  <si>
    <t>13086.03</t>
  </si>
  <si>
    <t>9299.91</t>
  </si>
  <si>
    <t>4437.78</t>
  </si>
  <si>
    <t>5209.35</t>
  </si>
  <si>
    <t>3158.37</t>
  </si>
  <si>
    <t>11168.7</t>
  </si>
  <si>
    <t>11007.69</t>
  </si>
  <si>
    <t>8279.34</t>
  </si>
  <si>
    <t>4843.35</t>
  </si>
  <si>
    <t>5117.04</t>
  </si>
  <si>
    <t>3429.09</t>
  </si>
  <si>
    <t>10523.97</t>
  </si>
  <si>
    <t>9746.07</t>
  </si>
  <si>
    <t>6418.5</t>
  </si>
  <si>
    <t>4477.53</t>
  </si>
  <si>
    <t>6117.6</t>
  </si>
  <si>
    <t>7320.18</t>
  </si>
  <si>
    <t>5411.46</t>
  </si>
  <si>
    <t>6221.37</t>
  </si>
  <si>
    <t>7328.76</t>
  </si>
  <si>
    <t>9081.39</t>
  </si>
  <si>
    <t>8433.99</t>
  </si>
  <si>
    <t>7328.34</t>
  </si>
  <si>
    <t>10874.58</t>
  </si>
  <si>
    <t>11741.19</t>
  </si>
  <si>
    <t>5112.24</t>
  </si>
  <si>
    <t>4732.53</t>
  </si>
  <si>
    <t>4795.92</t>
  </si>
  <si>
    <t>8948.52</t>
  </si>
  <si>
    <t>13843.71</t>
  </si>
  <si>
    <t>8124.12</t>
  </si>
  <si>
    <t>10265.28</t>
  </si>
  <si>
    <t>7859.43</t>
  </si>
  <si>
    <t>3561.66</t>
  </si>
  <si>
    <t>4110.12</t>
  </si>
  <si>
    <t>10120.41</t>
  </si>
  <si>
    <t>9106.47</t>
  </si>
  <si>
    <t>8015.49</t>
  </si>
  <si>
    <t>11828.52</t>
  </si>
  <si>
    <t>8687.73</t>
  </si>
  <si>
    <t>5561.88</t>
  </si>
  <si>
    <t>4775.04</t>
  </si>
  <si>
    <t>9391.89</t>
  </si>
  <si>
    <t>2125.98</t>
  </si>
  <si>
    <t>11848.08</t>
  </si>
  <si>
    <t>5357.37</t>
  </si>
  <si>
    <t>10983.78</t>
  </si>
  <si>
    <t>7758.75</t>
  </si>
  <si>
    <t>10202.49</t>
  </si>
  <si>
    <t>10246.53</t>
  </si>
  <si>
    <t>14485.47</t>
  </si>
  <si>
    <t>2956.68</t>
  </si>
  <si>
    <t>4829.4</t>
  </si>
  <si>
    <t>12154.59</t>
  </si>
  <si>
    <t>2738.19</t>
  </si>
  <si>
    <t>13446.57</t>
  </si>
  <si>
    <t>10422.69</t>
  </si>
  <si>
    <t>7128.84</t>
  </si>
  <si>
    <t>6246.33</t>
  </si>
  <si>
    <t>7099.14</t>
  </si>
  <si>
    <t>4158</t>
  </si>
  <si>
    <t>12781.5</t>
  </si>
  <si>
    <t>11908.2</t>
  </si>
  <si>
    <t>13968.24</t>
  </si>
  <si>
    <t>2557.62</t>
  </si>
  <si>
    <t>7301.73</t>
  </si>
  <si>
    <t>2765.88</t>
  </si>
  <si>
    <t>13677.96</t>
  </si>
  <si>
    <t>3307.56</t>
  </si>
  <si>
    <t>2664.93</t>
  </si>
  <si>
    <t>8410.53</t>
  </si>
  <si>
    <t>11235.06</t>
  </si>
  <si>
    <t>11049.51</t>
  </si>
  <si>
    <t>6412.38</t>
  </si>
  <si>
    <t>6337.23</t>
  </si>
  <si>
    <t>5267.07</t>
  </si>
  <si>
    <t>7934.67</t>
  </si>
  <si>
    <t>11945.61</t>
  </si>
  <si>
    <t>14878.86</t>
  </si>
  <si>
    <t>6256.02</t>
  </si>
  <si>
    <t>11600.64</t>
  </si>
  <si>
    <t>12904.77</t>
  </si>
  <si>
    <t>12768.93</t>
  </si>
  <si>
    <t>4962.78</t>
  </si>
  <si>
    <t>11972.67</t>
  </si>
  <si>
    <t>7616.58</t>
  </si>
  <si>
    <t>10737.06</t>
  </si>
  <si>
    <t>10531.68</t>
  </si>
  <si>
    <t>11811.51</t>
  </si>
  <si>
    <t>13983</t>
  </si>
  <si>
    <t>10434</t>
  </si>
  <si>
    <t>2293.89</t>
  </si>
  <si>
    <t>10125.39</t>
  </si>
  <si>
    <t>2924.07</t>
  </si>
  <si>
    <t>10650.03</t>
  </si>
  <si>
    <t>7150.77</t>
  </si>
  <si>
    <t>5481.51</t>
  </si>
  <si>
    <t>13927.5</t>
  </si>
  <si>
    <t>5985.12</t>
  </si>
  <si>
    <t>4942.47</t>
  </si>
  <si>
    <t>5341.65</t>
  </si>
  <si>
    <t>6298.02</t>
  </si>
  <si>
    <t>5331.93</t>
  </si>
  <si>
    <t>12171.93</t>
  </si>
  <si>
    <t>8976.03</t>
  </si>
  <si>
    <t>7659.09</t>
  </si>
  <si>
    <t>9599.58</t>
  </si>
  <si>
    <t>2212.08</t>
  </si>
  <si>
    <t>4912.53</t>
  </si>
  <si>
    <t>12084.18</t>
  </si>
  <si>
    <t>14820.09</t>
  </si>
  <si>
    <t>7852.98</t>
  </si>
  <si>
    <t>2185.23</t>
  </si>
  <si>
    <t>10263.03</t>
  </si>
  <si>
    <t>5496.15</t>
  </si>
  <si>
    <t>8449.44</t>
  </si>
  <si>
    <t>7842.33</t>
  </si>
  <si>
    <t>2309.88</t>
  </si>
  <si>
    <t>8461.23</t>
  </si>
  <si>
    <t>13526.64</t>
  </si>
  <si>
    <t>5265.93</t>
  </si>
  <si>
    <t>3569.67</t>
  </si>
  <si>
    <t>11230.83</t>
  </si>
  <si>
    <t>12929.04</t>
  </si>
  <si>
    <t>4343.43</t>
  </si>
  <si>
    <t>3668.88</t>
  </si>
  <si>
    <t>8103.27</t>
  </si>
  <si>
    <t>14939.82</t>
  </si>
  <si>
    <t>9972.48</t>
  </si>
  <si>
    <t>13775.61</t>
  </si>
  <si>
    <t>4586.76</t>
  </si>
  <si>
    <t>13838.46</t>
  </si>
  <si>
    <t>13385.07</t>
  </si>
  <si>
    <t>11953.89</t>
  </si>
  <si>
    <t>14760.21</t>
  </si>
  <si>
    <t>2872.98</t>
  </si>
  <si>
    <t>5820.66</t>
  </si>
  <si>
    <t>11993.31</t>
  </si>
  <si>
    <t>9002.25</t>
  </si>
  <si>
    <t>7964.82</t>
  </si>
  <si>
    <t>10073.07</t>
  </si>
  <si>
    <t>4502.1</t>
  </si>
  <si>
    <t>13395</t>
  </si>
  <si>
    <t>7037.82</t>
  </si>
  <si>
    <t>3404.58</t>
  </si>
  <si>
    <t>10806.42</t>
  </si>
  <si>
    <t>14922.84</t>
  </si>
  <si>
    <t>6029.91</t>
  </si>
  <si>
    <t>10121.55</t>
  </si>
  <si>
    <t>4068.84</t>
  </si>
  <si>
    <t>11281.5</t>
  </si>
  <si>
    <t>2469.18</t>
  </si>
  <si>
    <t>2758.11</t>
  </si>
  <si>
    <t>7891.41</t>
  </si>
  <si>
    <t>9255.51</t>
  </si>
  <si>
    <t>13948.68</t>
  </si>
  <si>
    <t>3025.44</t>
  </si>
  <si>
    <t>9567.57</t>
  </si>
  <si>
    <t>7177.5</t>
  </si>
  <si>
    <t>4070.76</t>
  </si>
  <si>
    <t>7504.74</t>
  </si>
  <si>
    <t>5397.63</t>
  </si>
  <si>
    <t>5943.96</t>
  </si>
  <si>
    <t>4021.5</t>
  </si>
  <si>
    <t>5848.83</t>
  </si>
  <si>
    <t>10153.53</t>
  </si>
  <si>
    <t>4641.96</t>
  </si>
  <si>
    <t>7901.37</t>
  </si>
  <si>
    <t>14077.41</t>
  </si>
  <si>
    <t>8282.94</t>
  </si>
  <si>
    <t>14212.23</t>
  </si>
  <si>
    <t>2927.79</t>
  </si>
  <si>
    <t>14089.71</t>
  </si>
  <si>
    <t>4318.26</t>
  </si>
  <si>
    <t>2646.66</t>
  </si>
  <si>
    <t>10177.08</t>
  </si>
  <si>
    <t>11893.59</t>
  </si>
  <si>
    <t>5515.71</t>
  </si>
  <si>
    <t>14220.03</t>
  </si>
  <si>
    <t>10339.23</t>
  </si>
  <si>
    <t>3112.59</t>
  </si>
  <si>
    <t>11434.05</t>
  </si>
  <si>
    <t>2209.02</t>
  </si>
  <si>
    <t>11736</t>
  </si>
  <si>
    <t>11972.52</t>
  </si>
  <si>
    <t>13653.18</t>
  </si>
  <si>
    <t>5837.82</t>
  </si>
  <si>
    <t>7306.59</t>
  </si>
  <si>
    <t>3270.21</t>
  </si>
  <si>
    <t>4310.79</t>
  </si>
  <si>
    <t>9517.56</t>
  </si>
  <si>
    <t>2792.67</t>
  </si>
  <si>
    <t>6974.34</t>
  </si>
  <si>
    <t>6500.82</t>
  </si>
  <si>
    <t>12189</t>
  </si>
  <si>
    <t>5297.85</t>
  </si>
  <si>
    <t>5648.1</t>
  </si>
  <si>
    <t>8371.02</t>
  </si>
  <si>
    <t>11218.41</t>
  </si>
  <si>
    <t>8400.75</t>
  </si>
  <si>
    <t>2392.41</t>
  </si>
  <si>
    <t>13903.23</t>
  </si>
  <si>
    <t>10893.45</t>
  </si>
  <si>
    <t>7874.25</t>
  </si>
  <si>
    <t>14333.91</t>
  </si>
  <si>
    <t>2941.17</t>
  </si>
  <si>
    <t>13049.22</t>
  </si>
  <si>
    <t>3353.34</t>
  </si>
  <si>
    <t>13299.93</t>
  </si>
  <si>
    <t>2578.41</t>
  </si>
  <si>
    <t>6288.87</t>
  </si>
  <si>
    <t>3021.66</t>
  </si>
  <si>
    <t>6659.52</t>
  </si>
  <si>
    <t>5033.58</t>
  </si>
  <si>
    <t>12816.78</t>
  </si>
  <si>
    <t>8419.17</t>
  </si>
  <si>
    <t>11610.09</t>
  </si>
  <si>
    <t>4426.74</t>
  </si>
  <si>
    <t>13972.47</t>
  </si>
  <si>
    <t>12519.99</t>
  </si>
  <si>
    <t>7625.13</t>
  </si>
  <si>
    <t>4398.99</t>
  </si>
  <si>
    <t>3719.25</t>
  </si>
  <si>
    <t>14605.86</t>
  </si>
  <si>
    <t>7891.14</t>
  </si>
  <si>
    <t>7538.64</t>
  </si>
  <si>
    <t>11159.76</t>
  </si>
  <si>
    <t>6178.17</t>
  </si>
  <si>
    <t>14068.5</t>
  </si>
  <si>
    <t>7172.73</t>
  </si>
  <si>
    <t>9963.42</t>
  </si>
  <si>
    <t>8783.7</t>
  </si>
  <si>
    <t>10591.89</t>
  </si>
  <si>
    <t>7554.87</t>
  </si>
  <si>
    <t>9945.18</t>
  </si>
  <si>
    <t>5493</t>
  </si>
  <si>
    <t>12077.76</t>
  </si>
  <si>
    <t>6919.23</t>
  </si>
  <si>
    <t>3466.74</t>
  </si>
  <si>
    <t>6401.16</t>
  </si>
  <si>
    <t>4418.82</t>
  </si>
  <si>
    <t>11501.01</t>
  </si>
  <si>
    <t>12735.48</t>
  </si>
  <si>
    <t>13659.66</t>
  </si>
  <si>
    <t>8234.91</t>
  </si>
  <si>
    <t>6453.84</t>
  </si>
  <si>
    <t>10858.68</t>
  </si>
  <si>
    <t>14086.59</t>
  </si>
  <si>
    <t>12318.36</t>
  </si>
  <si>
    <t>9335.07</t>
  </si>
  <si>
    <t>6398.61</t>
  </si>
  <si>
    <t>10260.24</t>
  </si>
  <si>
    <t>2909.46</t>
  </si>
  <si>
    <t>4301.76</t>
  </si>
  <si>
    <t>2614.11</t>
  </si>
  <si>
    <t>8913.66</t>
  </si>
  <si>
    <t>5193.66</t>
  </si>
  <si>
    <t>12595.59</t>
  </si>
  <si>
    <t>5458.41</t>
  </si>
  <si>
    <t>5408.97</t>
  </si>
  <si>
    <t>3753.81</t>
  </si>
  <si>
    <t>10678.41</t>
  </si>
  <si>
    <t>6264.42</t>
  </si>
  <si>
    <t>13027.14</t>
  </si>
  <si>
    <t>14084.22</t>
  </si>
  <si>
    <t>13664.04</t>
  </si>
  <si>
    <t>9983.55</t>
  </si>
  <si>
    <t>5021.04</t>
  </si>
  <si>
    <t>11432.01</t>
  </si>
  <si>
    <t>4948.47</t>
  </si>
  <si>
    <t>7480.11</t>
  </si>
  <si>
    <t>8109.39</t>
  </si>
  <si>
    <t>2796.33</t>
  </si>
  <si>
    <t>5594.61</t>
  </si>
  <si>
    <t>9217.44</t>
  </si>
  <si>
    <t>7225.32</t>
  </si>
  <si>
    <t>9149.34</t>
  </si>
  <si>
    <t>9883.02</t>
  </si>
  <si>
    <t>11820.57</t>
  </si>
  <si>
    <t>9826.92</t>
  </si>
  <si>
    <t>3306.21</t>
  </si>
  <si>
    <t>4057.56</t>
  </si>
  <si>
    <t>6886.59</t>
  </si>
  <si>
    <t>10547.43</t>
  </si>
  <si>
    <t>11334.39</t>
  </si>
  <si>
    <t>11448.48</t>
  </si>
  <si>
    <t>2877.87</t>
  </si>
  <si>
    <t>9851.52</t>
  </si>
  <si>
    <t>3642.69</t>
  </si>
  <si>
    <t>7656.84</t>
  </si>
  <si>
    <t>6170.88</t>
  </si>
  <si>
    <t>14147.49</t>
  </si>
  <si>
    <t>6132.72</t>
  </si>
  <si>
    <t>4130.46</t>
  </si>
  <si>
    <t>8438.16</t>
  </si>
  <si>
    <t>8886.27</t>
  </si>
  <si>
    <t>13347.36</t>
  </si>
  <si>
    <t>5425.89</t>
  </si>
  <si>
    <t>8733.57</t>
  </si>
  <si>
    <t>11324.67</t>
  </si>
  <si>
    <t>8612.22</t>
  </si>
  <si>
    <t>2559.12</t>
  </si>
  <si>
    <t>9666.09</t>
  </si>
  <si>
    <t>6485.82</t>
  </si>
  <si>
    <t>13707.57</t>
  </si>
  <si>
    <t>13588.77</t>
  </si>
  <si>
    <t>9296.52</t>
  </si>
  <si>
    <t>7667.61</t>
  </si>
  <si>
    <t>7484.67</t>
  </si>
  <si>
    <t>10957.53</t>
  </si>
  <si>
    <t>3261.93</t>
  </si>
  <si>
    <t>7985.58</t>
  </si>
  <si>
    <t>11291.34</t>
  </si>
  <si>
    <t>12948.21</t>
  </si>
  <si>
    <t>6263.73</t>
  </si>
  <si>
    <t>10361.76</t>
  </si>
  <si>
    <t>5176.86</t>
  </si>
  <si>
    <t>2241.27</t>
  </si>
  <si>
    <t>12570.66</t>
  </si>
  <si>
    <t>11275.2</t>
  </si>
  <si>
    <t>14439.36</t>
  </si>
  <si>
    <t>3579.99</t>
  </si>
  <si>
    <t>7899.39</t>
  </si>
  <si>
    <t>10364.34</t>
  </si>
  <si>
    <t>14455.5</t>
  </si>
  <si>
    <t>13309.74</t>
  </si>
  <si>
    <t>12786.27</t>
  </si>
  <si>
    <t>5914.71</t>
  </si>
  <si>
    <t>11692.5</t>
  </si>
  <si>
    <t>2643.87</t>
  </si>
  <si>
    <t>8234.73</t>
  </si>
  <si>
    <t>8975.97</t>
  </si>
  <si>
    <t>13612.71</t>
  </si>
  <si>
    <t>14622.99</t>
  </si>
  <si>
    <t>5882.28</t>
  </si>
  <si>
    <t>7561.08</t>
  </si>
  <si>
    <t>12246</t>
  </si>
  <si>
    <t>2003.22</t>
  </si>
  <si>
    <t>4627.26</t>
  </si>
  <si>
    <t>11440.26</t>
  </si>
  <si>
    <t>12948.54</t>
  </si>
  <si>
    <t>6401.37</t>
  </si>
  <si>
    <t>13670.01</t>
  </si>
  <si>
    <t>8987.19</t>
  </si>
  <si>
    <t>5109.33</t>
  </si>
  <si>
    <t>8086.68</t>
  </si>
  <si>
    <t>3888.06</t>
  </si>
  <si>
    <t>9658.53</t>
  </si>
  <si>
    <t>11316.81</t>
  </si>
  <si>
    <t>8723.43</t>
  </si>
  <si>
    <t>8600.94</t>
  </si>
  <si>
    <t>13568.43</t>
  </si>
  <si>
    <t>11028.09</t>
  </si>
  <si>
    <t>8596.08</t>
  </si>
  <si>
    <t>13531.77</t>
  </si>
  <si>
    <t>10687.98</t>
  </si>
  <si>
    <t>10786.05</t>
  </si>
  <si>
    <t>5757.12</t>
  </si>
  <si>
    <t>10324.11</t>
  </si>
  <si>
    <t>11035.77</t>
  </si>
  <si>
    <t>3109.44</t>
  </si>
  <si>
    <t>10593.42</t>
  </si>
  <si>
    <t>14667.36</t>
  </si>
  <si>
    <t>9437.7</t>
  </si>
  <si>
    <t>3499.71</t>
  </si>
  <si>
    <t>14801.91</t>
  </si>
  <si>
    <t>2671.83</t>
  </si>
  <si>
    <t>8497.17</t>
  </si>
  <si>
    <t>6496.41</t>
  </si>
  <si>
    <t>14679.51</t>
  </si>
  <si>
    <t>10392</t>
  </si>
  <si>
    <t>4839.57</t>
  </si>
  <si>
    <t>3696.54</t>
  </si>
  <si>
    <t>8711.49</t>
  </si>
  <si>
    <t>4100.67</t>
  </si>
  <si>
    <t>10386.27</t>
  </si>
  <si>
    <t>12057</t>
  </si>
  <si>
    <t>2232.66</t>
  </si>
  <si>
    <t>14365.71</t>
  </si>
  <si>
    <t>3702.06</t>
  </si>
  <si>
    <t>4074.66</t>
  </si>
  <si>
    <t>8512.47</t>
  </si>
  <si>
    <t>3083.13</t>
  </si>
  <si>
    <t>3171.81</t>
  </si>
  <si>
    <t>11897.25</t>
  </si>
  <si>
    <t>8236.17</t>
  </si>
  <si>
    <t>6131.04</t>
  </si>
  <si>
    <t>10691.97</t>
  </si>
  <si>
    <t>2551.77</t>
  </si>
  <si>
    <t>7811.61</t>
  </si>
  <si>
    <t>13142.25</t>
  </si>
  <si>
    <t>11292.18</t>
  </si>
  <si>
    <t>6767.16</t>
  </si>
  <si>
    <t>6907.14</t>
  </si>
  <si>
    <t>9728.7</t>
  </si>
  <si>
    <t>13964.07</t>
  </si>
  <si>
    <t>12343.29</t>
  </si>
  <si>
    <t>7009.59</t>
  </si>
  <si>
    <t>5792.43</t>
  </si>
  <si>
    <t>10435.59</t>
  </si>
  <si>
    <t>2742.81</t>
  </si>
  <si>
    <t>7540.77</t>
  </si>
  <si>
    <t>7248.75</t>
  </si>
  <si>
    <t>14876.22</t>
  </si>
  <si>
    <t>10880.16</t>
  </si>
  <si>
    <t>14948.79</t>
  </si>
  <si>
    <t>5839.65</t>
  </si>
  <si>
    <t>9555.81</t>
  </si>
  <si>
    <t>2165.67</t>
  </si>
  <si>
    <t>4198.92</t>
  </si>
  <si>
    <t>3366.75</t>
  </si>
  <si>
    <t>7187.73</t>
  </si>
  <si>
    <t>13585.86</t>
  </si>
  <si>
    <t>7487.61</t>
  </si>
  <si>
    <t>14907.78</t>
  </si>
  <si>
    <t>14767.29</t>
  </si>
  <si>
    <t>12113.49</t>
  </si>
  <si>
    <t>8433.3</t>
  </si>
  <si>
    <t>10693.32</t>
  </si>
  <si>
    <t>2805.75</t>
  </si>
  <si>
    <t>2013.72</t>
  </si>
  <si>
    <t>10955.91</t>
  </si>
  <si>
    <t>4280.76</t>
  </si>
  <si>
    <t>7778.07</t>
  </si>
  <si>
    <t>9897.18</t>
  </si>
  <si>
    <t>2903.19</t>
  </si>
  <si>
    <t>14317.41</t>
  </si>
  <si>
    <t>12108.72</t>
  </si>
  <si>
    <t>6410.49</t>
  </si>
  <si>
    <t>4697.46</t>
  </si>
  <si>
    <t>13999.32</t>
  </si>
  <si>
    <t>2377.71</t>
  </si>
  <si>
    <t>10938.93</t>
  </si>
  <si>
    <t>9308.19</t>
  </si>
  <si>
    <t>9161.52</t>
  </si>
  <si>
    <t>5883.75</t>
  </si>
  <si>
    <t>4281.6</t>
  </si>
  <si>
    <t>13628.25</t>
  </si>
  <si>
    <t>5131.53</t>
  </si>
  <si>
    <t>8046.48</t>
  </si>
  <si>
    <t>11335.68</t>
  </si>
  <si>
    <t>3677.31</t>
  </si>
  <si>
    <t>2767.56</t>
  </si>
  <si>
    <t>9454.5</t>
  </si>
  <si>
    <t>2947.02</t>
  </si>
  <si>
    <t>5740.29</t>
  </si>
  <si>
    <t>3830.88</t>
  </si>
  <si>
    <t>3864.06</t>
  </si>
  <si>
    <t>8521.2</t>
  </si>
  <si>
    <t>13743.24</t>
  </si>
  <si>
    <t>7990.14</t>
  </si>
  <si>
    <t>11939.82</t>
  </si>
  <si>
    <t>2037.63</t>
  </si>
  <si>
    <t>6036.72</t>
  </si>
  <si>
    <t>9851.28</t>
  </si>
  <si>
    <t>8940.57</t>
  </si>
  <si>
    <t>4661.49</t>
  </si>
  <si>
    <t>3901.68</t>
  </si>
  <si>
    <t>2148.39</t>
  </si>
  <si>
    <t>13724.34</t>
  </si>
  <si>
    <t>3263.37</t>
  </si>
  <si>
    <t>11632.8</t>
  </si>
  <si>
    <t>10479</t>
  </si>
  <si>
    <t>7289.91</t>
  </si>
  <si>
    <t>14226.75</t>
  </si>
  <si>
    <t>14251.59</t>
  </si>
  <si>
    <t>12908.43</t>
  </si>
  <si>
    <t>14729.16</t>
  </si>
  <si>
    <t>14167.89</t>
  </si>
  <si>
    <t>10522.14</t>
  </si>
  <si>
    <t>4113.09</t>
  </si>
  <si>
    <t>12042.69</t>
  </si>
  <si>
    <t>13557.03</t>
  </si>
  <si>
    <t>3594.12</t>
  </si>
  <si>
    <t>14874.03</t>
  </si>
  <si>
    <t>14376.39</t>
  </si>
  <si>
    <t>3789.33</t>
  </si>
  <si>
    <t>9984.84</t>
  </si>
  <si>
    <t>5819.58</t>
  </si>
  <si>
    <t>7006.62</t>
  </si>
  <si>
    <t>2118.84</t>
  </si>
  <si>
    <t>6457.62</t>
  </si>
  <si>
    <t>13249.26</t>
  </si>
  <si>
    <t>10692.39</t>
  </si>
  <si>
    <t>10632.36</t>
  </si>
  <si>
    <t>14005.41</t>
  </si>
  <si>
    <t>10921.77</t>
  </si>
  <si>
    <t>4471.35</t>
  </si>
  <si>
    <t>9443.91</t>
  </si>
  <si>
    <t>11475.42</t>
  </si>
  <si>
    <t>9590.19</t>
  </si>
  <si>
    <t>12293.25</t>
  </si>
  <si>
    <t>2827.41</t>
  </si>
  <si>
    <t>10369.56</t>
  </si>
  <si>
    <t>5211.36</t>
  </si>
  <si>
    <t>2556.54</t>
  </si>
  <si>
    <t>9444.06</t>
  </si>
  <si>
    <t>8969.73</t>
  </si>
  <si>
    <t>11708.82</t>
  </si>
  <si>
    <t>3285.87</t>
  </si>
  <si>
    <t>12496.32</t>
  </si>
  <si>
    <t>2410.86</t>
  </si>
  <si>
    <t>8848.56</t>
  </si>
  <si>
    <t>4578.18</t>
  </si>
  <si>
    <t>2638.41</t>
  </si>
  <si>
    <t>2120.94</t>
  </si>
  <si>
    <t>2326.17</t>
  </si>
  <si>
    <t>7358.25</t>
  </si>
  <si>
    <t>7678.83</t>
  </si>
  <si>
    <t>8289.18</t>
  </si>
  <si>
    <t>4776.21</t>
  </si>
  <si>
    <t>10326.93</t>
  </si>
  <si>
    <t>3614.01</t>
  </si>
  <si>
    <t>2736.66</t>
  </si>
  <si>
    <t>13163.76</t>
  </si>
  <si>
    <t>11430.24</t>
  </si>
  <si>
    <t>8059.32</t>
  </si>
  <si>
    <t>8198.31</t>
  </si>
  <si>
    <t>3470.19</t>
  </si>
  <si>
    <t>8067.75</t>
  </si>
  <si>
    <t>6143.91</t>
  </si>
  <si>
    <t>8025.33</t>
  </si>
  <si>
    <t>14542.14</t>
  </si>
  <si>
    <t>5425.32</t>
  </si>
  <si>
    <t>3156.96</t>
  </si>
  <si>
    <t>12676.53</t>
  </si>
  <si>
    <t>4335.75</t>
  </si>
  <si>
    <t>12202.44</t>
  </si>
  <si>
    <t>2691.21</t>
  </si>
  <si>
    <t>7520.13</t>
  </si>
  <si>
    <t>12288.57</t>
  </si>
  <si>
    <t>11790.84</t>
  </si>
  <si>
    <t>9287.73</t>
  </si>
  <si>
    <t>3395.16</t>
  </si>
  <si>
    <t>10913.61</t>
  </si>
  <si>
    <t>10465.5</t>
  </si>
  <si>
    <t>7022.43</t>
  </si>
  <si>
    <t>4851.36</t>
  </si>
  <si>
    <t>12838.23</t>
  </si>
  <si>
    <t>5360.79</t>
  </si>
  <si>
    <t>10572.93</t>
  </si>
  <si>
    <t>4284.78</t>
  </si>
  <si>
    <t>11767.47</t>
  </si>
  <si>
    <t>11336.91</t>
  </si>
  <si>
    <t>7510.38</t>
  </si>
  <si>
    <t>11526.75</t>
  </si>
  <si>
    <t>10554.27</t>
  </si>
  <si>
    <t>4921.26</t>
  </si>
  <si>
    <t>9234.72</t>
  </si>
  <si>
    <t>13497.84</t>
  </si>
  <si>
    <t>13441.23</t>
  </si>
  <si>
    <t>13617.78</t>
  </si>
  <si>
    <t>3974.46</t>
  </si>
  <si>
    <t>11987.61</t>
  </si>
  <si>
    <t>6146.13</t>
  </si>
  <si>
    <t>10273.26</t>
  </si>
  <si>
    <t>8463.09</t>
  </si>
  <si>
    <t>9469.8</t>
  </si>
  <si>
    <t>13415.01</t>
  </si>
  <si>
    <t>8940.3</t>
  </si>
  <si>
    <t>6409.23</t>
  </si>
  <si>
    <t>5975.88</t>
  </si>
  <si>
    <t>4349.67</t>
  </si>
  <si>
    <t>6630.09</t>
  </si>
  <si>
    <t>11819.58</t>
  </si>
  <si>
    <t>5898.54</t>
  </si>
  <si>
    <t>6603.09</t>
  </si>
  <si>
    <t>13796.64</t>
  </si>
  <si>
    <t>4855.53</t>
  </si>
  <si>
    <t>5255.37</t>
  </si>
  <si>
    <t>2584.41</t>
  </si>
  <si>
    <t>11767.02</t>
  </si>
  <si>
    <t>2928.3</t>
  </si>
  <si>
    <t>14210.04</t>
  </si>
  <si>
    <t>9961.02</t>
  </si>
  <si>
    <t>12019.41</t>
  </si>
  <si>
    <t>13873.89</t>
  </si>
  <si>
    <t>13724.49</t>
  </si>
  <si>
    <t>8799</t>
  </si>
  <si>
    <t>7749.39</t>
  </si>
  <si>
    <t>2557.08</t>
  </si>
  <si>
    <t>2056.41</t>
  </si>
  <si>
    <t>4039.41</t>
  </si>
  <si>
    <t>8764.14</t>
  </si>
  <si>
    <t>3772.83</t>
  </si>
  <si>
    <t>3278.91</t>
  </si>
  <si>
    <t>7226.37</t>
  </si>
  <si>
    <t>8944.53</t>
  </si>
  <si>
    <t>12217.32</t>
  </si>
  <si>
    <t>7860.12</t>
  </si>
  <si>
    <t>14057.82</t>
  </si>
  <si>
    <t>10582.32</t>
  </si>
  <si>
    <t>9405.69</t>
  </si>
  <si>
    <t>9011.97</t>
  </si>
  <si>
    <t>14606.82</t>
  </si>
  <si>
    <t>14734.89</t>
  </si>
  <si>
    <t>11338.68</t>
  </si>
  <si>
    <t>10668.78</t>
  </si>
  <si>
    <t>5615.85</t>
  </si>
  <si>
    <t>5029.83</t>
  </si>
  <si>
    <t>12801.27</t>
  </si>
  <si>
    <t>4139.58</t>
  </si>
  <si>
    <t>14199.21</t>
  </si>
  <si>
    <t>9072.81</t>
  </si>
  <si>
    <t>12807.78</t>
  </si>
  <si>
    <t>13690.74</t>
  </si>
  <si>
    <t>11746.44</t>
  </si>
  <si>
    <t>9881.64</t>
  </si>
  <si>
    <t>4476.36</t>
  </si>
  <si>
    <t>4187.43</t>
  </si>
  <si>
    <t>12135.72</t>
  </si>
  <si>
    <t>13421.52</t>
  </si>
  <si>
    <t>13180.41</t>
  </si>
  <si>
    <t>4711.17</t>
  </si>
  <si>
    <t>4060.83</t>
  </si>
  <si>
    <t>8787.99</t>
  </si>
  <si>
    <t>5219.88</t>
  </si>
  <si>
    <t>7284.51</t>
  </si>
  <si>
    <t>14755.71</t>
  </si>
  <si>
    <t>6015.36</t>
  </si>
  <si>
    <t>5953.71</t>
  </si>
  <si>
    <t>5273.88</t>
  </si>
  <si>
    <t>5734.92</t>
  </si>
  <si>
    <t>11755.17</t>
  </si>
  <si>
    <t>13833.09</t>
  </si>
  <si>
    <t>9032.76</t>
  </si>
  <si>
    <t>5592.87</t>
  </si>
  <si>
    <t>7752</t>
  </si>
  <si>
    <t>12818.25</t>
  </si>
  <si>
    <t>9071.67</t>
  </si>
  <si>
    <t>10409.43</t>
  </si>
  <si>
    <t>7586.37</t>
  </si>
  <si>
    <t>5462.37</t>
  </si>
  <si>
    <t>4283.43</t>
  </si>
  <si>
    <t>5165.64</t>
  </si>
  <si>
    <t>14756.46</t>
  </si>
  <si>
    <t>7992.87</t>
  </si>
  <si>
    <t>3727.71</t>
  </si>
  <si>
    <t>10972.23</t>
  </si>
  <si>
    <t>9757.08</t>
  </si>
  <si>
    <t>12301.74</t>
  </si>
  <si>
    <t>8618.16</t>
  </si>
  <si>
    <t>9643.74</t>
  </si>
  <si>
    <t>12623.46</t>
  </si>
  <si>
    <t>3342.54</t>
  </si>
  <si>
    <t>11351.25</t>
  </si>
  <si>
    <t>14788.53</t>
  </si>
  <si>
    <t>8738.31</t>
  </si>
  <si>
    <t>6682.62</t>
  </si>
  <si>
    <t>6576.63</t>
  </si>
  <si>
    <t>11178.33</t>
  </si>
  <si>
    <t>10423.74</t>
  </si>
  <si>
    <t>4502.46</t>
  </si>
  <si>
    <t>4120.59</t>
  </si>
  <si>
    <t>3750.93</t>
  </si>
  <si>
    <t>5059.65</t>
  </si>
  <si>
    <t>9442.08</t>
  </si>
  <si>
    <t>6787.14</t>
  </si>
  <si>
    <t>5662.08</t>
  </si>
  <si>
    <t>4589.97</t>
  </si>
  <si>
    <t>9254.97</t>
  </si>
  <si>
    <t>9413.73</t>
  </si>
  <si>
    <t>7920.63</t>
  </si>
  <si>
    <t>13874.22</t>
  </si>
  <si>
    <t>8646.33</t>
  </si>
  <si>
    <t>10669.95</t>
  </si>
  <si>
    <t>4974.39</t>
  </si>
  <si>
    <t>12037.17</t>
  </si>
  <si>
    <t>9228.06</t>
  </si>
  <si>
    <t>13090.98</t>
  </si>
  <si>
    <t>10396.8</t>
  </si>
  <si>
    <t>7043.16</t>
  </si>
  <si>
    <t>10611.06</t>
  </si>
  <si>
    <t>7456.86</t>
  </si>
  <si>
    <t>10398.72</t>
  </si>
  <si>
    <t>10876.83</t>
  </si>
  <si>
    <t>13314.66</t>
  </si>
  <si>
    <t>4832.49</t>
  </si>
  <si>
    <t>8920.56</t>
  </si>
  <si>
    <t>8494.47</t>
  </si>
  <si>
    <t>9588.51</t>
  </si>
  <si>
    <t>9080.19</t>
  </si>
  <si>
    <t>12606.99</t>
  </si>
  <si>
    <t>4477.47</t>
  </si>
  <si>
    <t>10755.72</t>
  </si>
  <si>
    <t>2245.41</t>
  </si>
  <si>
    <t>10507.2</t>
  </si>
  <si>
    <t>7351.14</t>
  </si>
  <si>
    <t>10550.64</t>
  </si>
  <si>
    <t>7165.59</t>
  </si>
  <si>
    <t>12620.73</t>
  </si>
  <si>
    <t>2650.41</t>
  </si>
  <si>
    <t>1123.32</t>
  </si>
  <si>
    <t>1307.8</t>
  </si>
  <si>
    <t>1512.66</t>
  </si>
  <si>
    <t>1540.1</t>
  </si>
  <si>
    <t>1136.46</t>
  </si>
  <si>
    <t>1694.32</t>
  </si>
  <si>
    <t>647.32</t>
  </si>
  <si>
    <t>906.44</t>
  </si>
  <si>
    <t>824.48</t>
  </si>
  <si>
    <t>1688.68</t>
  </si>
  <si>
    <t>228.72</t>
  </si>
  <si>
    <t>1281.32</t>
  </si>
  <si>
    <t>373.52</t>
  </si>
  <si>
    <t>230.42</t>
  </si>
  <si>
    <t>331.98</t>
  </si>
  <si>
    <t>1561.02</t>
  </si>
  <si>
    <t>1299.6</t>
  </si>
  <si>
    <t>1435.68</t>
  </si>
  <si>
    <t>833.94</t>
  </si>
  <si>
    <t>296.78</t>
  </si>
  <si>
    <t>180.34</t>
  </si>
  <si>
    <t>1386.26</t>
  </si>
  <si>
    <t>1427.4</t>
  </si>
  <si>
    <t>1494.36</t>
  </si>
  <si>
    <t>1404.46</t>
  </si>
  <si>
    <t>420.86</t>
  </si>
  <si>
    <t>827.02</t>
  </si>
  <si>
    <t>598.78</t>
  </si>
  <si>
    <t>1201.36</t>
  </si>
  <si>
    <t>1110.9</t>
  </si>
  <si>
    <t>1290.62</t>
  </si>
  <si>
    <t>1010.98</t>
  </si>
  <si>
    <t>657.7</t>
  </si>
  <si>
    <t>1266</t>
  </si>
  <si>
    <t>520.92</t>
  </si>
  <si>
    <t>225.52</t>
  </si>
  <si>
    <t>446.62</t>
  </si>
  <si>
    <t>409.26</t>
  </si>
  <si>
    <t>820.74</t>
  </si>
  <si>
    <t>550.04</t>
  </si>
  <si>
    <t>1545.22</t>
  </si>
  <si>
    <t>1685.18</t>
  </si>
  <si>
    <t>1126.16</t>
  </si>
  <si>
    <t>601.16</t>
  </si>
  <si>
    <t>149.42</t>
  </si>
  <si>
    <t>906.62</t>
  </si>
  <si>
    <t>365.32</t>
  </si>
  <si>
    <t>950.22</t>
  </si>
  <si>
    <t>772.6</t>
  </si>
  <si>
    <t>1006.5</t>
  </si>
  <si>
    <t>887.44</t>
  </si>
  <si>
    <t>296.28</t>
  </si>
  <si>
    <t>1328.2</t>
  </si>
  <si>
    <t>410.6</t>
  </si>
  <si>
    <t>1510.96</t>
  </si>
  <si>
    <t>1218.6</t>
  </si>
  <si>
    <t>1101.48</t>
  </si>
  <si>
    <t>825.42</t>
  </si>
  <si>
    <t>988.4</t>
  </si>
  <si>
    <t>132.96</t>
  </si>
  <si>
    <t>823.16</t>
  </si>
  <si>
    <t>1252.9</t>
  </si>
  <si>
    <t>362.32</t>
  </si>
  <si>
    <t>669.58</t>
  </si>
  <si>
    <t>875.66</t>
  </si>
  <si>
    <t>1764.84</t>
  </si>
  <si>
    <t>1500.9</t>
  </si>
  <si>
    <t>172.64</t>
  </si>
  <si>
    <t>1302.48</t>
  </si>
  <si>
    <t>688.44</t>
  </si>
  <si>
    <t>1190.8</t>
  </si>
  <si>
    <t>890.6</t>
  </si>
  <si>
    <t>161.16</t>
  </si>
  <si>
    <t>1407.22</t>
  </si>
  <si>
    <t>467.94</t>
  </si>
  <si>
    <t>790.76</t>
  </si>
  <si>
    <t>1527.5</t>
  </si>
  <si>
    <t>824.64</t>
  </si>
  <si>
    <t>432</t>
  </si>
  <si>
    <t>1713.02</t>
  </si>
  <si>
    <t>1826.1</t>
  </si>
  <si>
    <t>244.58</t>
  </si>
  <si>
    <t>989.34</t>
  </si>
  <si>
    <t>1267.52</t>
  </si>
  <si>
    <t>1767.2</t>
  </si>
  <si>
    <t>1876.56</t>
  </si>
  <si>
    <t>463.36</t>
  </si>
  <si>
    <t>975.88</t>
  </si>
  <si>
    <t>488.96</t>
  </si>
  <si>
    <t>302</t>
  </si>
  <si>
    <t>259.4</t>
  </si>
  <si>
    <t>1940.32</t>
  </si>
  <si>
    <t>1062.34</t>
  </si>
  <si>
    <t>1986.2</t>
  </si>
  <si>
    <t>117.5</t>
  </si>
  <si>
    <t>1313.38</t>
  </si>
  <si>
    <t>933.5</t>
  </si>
  <si>
    <t>778.64</t>
  </si>
  <si>
    <t>1581.5</t>
  </si>
  <si>
    <t>796.7</t>
  </si>
  <si>
    <t>962.96</t>
  </si>
  <si>
    <t>656.08</t>
  </si>
  <si>
    <t>955.88</t>
  </si>
  <si>
    <t>1538.88</t>
  </si>
  <si>
    <t>1034.92</t>
  </si>
  <si>
    <t>1690.9</t>
  </si>
  <si>
    <t>1587.62</t>
  </si>
  <si>
    <t>1770.9</t>
  </si>
  <si>
    <t>419.72</t>
  </si>
  <si>
    <t>817.56</t>
  </si>
  <si>
    <t>1008.42</t>
  </si>
  <si>
    <t>838.84</t>
  </si>
  <si>
    <t>1945.12</t>
  </si>
  <si>
    <t>627.14</t>
  </si>
  <si>
    <t>427.54</t>
  </si>
  <si>
    <t>650.36</t>
  </si>
  <si>
    <t>1505.26</t>
  </si>
  <si>
    <t>1206.08</t>
  </si>
  <si>
    <t>140.66</t>
  </si>
  <si>
    <t>673.84</t>
  </si>
  <si>
    <t>1638.9</t>
  </si>
  <si>
    <t>688.02</t>
  </si>
  <si>
    <t>865.74</t>
  </si>
  <si>
    <t>1400.44</t>
  </si>
  <si>
    <t>1323.24</t>
  </si>
  <si>
    <t>1186.4</t>
  </si>
  <si>
    <t>865.86</t>
  </si>
  <si>
    <t>1374.3</t>
  </si>
  <si>
    <t>1426.8</t>
  </si>
  <si>
    <t>1271.4</t>
  </si>
  <si>
    <t>1091.3</t>
  </si>
  <si>
    <t>1384.68</t>
  </si>
  <si>
    <t>794.86</t>
  </si>
  <si>
    <t>1169.86</t>
  </si>
  <si>
    <t>1688.22</t>
  </si>
  <si>
    <t>530.42</t>
  </si>
  <si>
    <t>1167</t>
  </si>
  <si>
    <t>302.9</t>
  </si>
  <si>
    <t>392.48</t>
  </si>
  <si>
    <t>1493.16</t>
  </si>
  <si>
    <t>1726.32</t>
  </si>
  <si>
    <t>1381.68</t>
  </si>
  <si>
    <t>1887.82</t>
  </si>
  <si>
    <t>1110.74</t>
  </si>
  <si>
    <t>1627.72</t>
  </si>
  <si>
    <t>1703.02</t>
  </si>
  <si>
    <t>1191.36</t>
  </si>
  <si>
    <t>1301.36</t>
  </si>
  <si>
    <t>200.04</t>
  </si>
  <si>
    <t>1908.52</t>
  </si>
  <si>
    <t>1318.28</t>
  </si>
  <si>
    <t>1634.46</t>
  </si>
  <si>
    <t>820.32</t>
  </si>
  <si>
    <t>1590.18</t>
  </si>
  <si>
    <t>717.14</t>
  </si>
  <si>
    <t>1128.58</t>
  </si>
  <si>
    <t>1031.4</t>
  </si>
  <si>
    <t>193.96</t>
  </si>
  <si>
    <t>1437.76</t>
  </si>
  <si>
    <t>1000.6</t>
  </si>
  <si>
    <t>995.6</t>
  </si>
  <si>
    <t>610.18</t>
  </si>
  <si>
    <t>958.52</t>
  </si>
  <si>
    <t>171.52</t>
  </si>
  <si>
    <t>343.68</t>
  </si>
  <si>
    <t>1055.92</t>
  </si>
  <si>
    <t>925.52</t>
  </si>
  <si>
    <t>967.74</t>
  </si>
  <si>
    <t>254.62</t>
  </si>
  <si>
    <t>250.98</t>
  </si>
  <si>
    <t>803.28</t>
  </si>
  <si>
    <t>858.28</t>
  </si>
  <si>
    <t>1266.36</t>
  </si>
  <si>
    <t>1867.08</t>
  </si>
  <si>
    <t>1996.98</t>
  </si>
  <si>
    <t>1011.4</t>
  </si>
  <si>
    <t>162.22</t>
  </si>
  <si>
    <t>1788.14</t>
  </si>
  <si>
    <t>383.26</t>
  </si>
  <si>
    <t>583.62</t>
  </si>
  <si>
    <t>788.08</t>
  </si>
  <si>
    <t>995.38</t>
  </si>
  <si>
    <t>584.2</t>
  </si>
  <si>
    <t>1662.78</t>
  </si>
  <si>
    <t>1468.18</t>
  </si>
  <si>
    <t>462.1</t>
  </si>
  <si>
    <t>739.28</t>
  </si>
  <si>
    <t>1086.26</t>
  </si>
  <si>
    <t>400.7</t>
  </si>
  <si>
    <t>1280.56</t>
  </si>
  <si>
    <t>1071.74</t>
  </si>
  <si>
    <t>636.56</t>
  </si>
  <si>
    <t>1532.74</t>
  </si>
  <si>
    <t>1398.38</t>
  </si>
  <si>
    <t>990.6</t>
  </si>
  <si>
    <t>1551.14</t>
  </si>
  <si>
    <t>822.72</t>
  </si>
  <si>
    <t>1019.54</t>
  </si>
  <si>
    <t>1362.28</t>
  </si>
  <si>
    <t>1835.24</t>
  </si>
  <si>
    <t>619.18</t>
  </si>
  <si>
    <t>1209.78</t>
  </si>
  <si>
    <t>1209.68</t>
  </si>
  <si>
    <t>1247.06</t>
  </si>
  <si>
    <t>862.64</t>
  </si>
  <si>
    <t>989.48</t>
  </si>
  <si>
    <t>1408.36</t>
  </si>
  <si>
    <t>862.56</t>
  </si>
  <si>
    <t>1097.82</t>
  </si>
  <si>
    <t>1748.28</t>
  </si>
  <si>
    <t>394.02</t>
  </si>
  <si>
    <t>848.92</t>
  </si>
  <si>
    <t>215.78</t>
  </si>
  <si>
    <t>1449.98</t>
  </si>
  <si>
    <t>1892.14</t>
  </si>
  <si>
    <t>697.2</t>
  </si>
  <si>
    <t>1176.54</t>
  </si>
  <si>
    <t>1327.4</t>
  </si>
  <si>
    <t>209.62</t>
  </si>
  <si>
    <t>335.78</t>
  </si>
  <si>
    <t>201.6</t>
  </si>
  <si>
    <t>965.82</t>
  </si>
  <si>
    <t>646.62</t>
  </si>
  <si>
    <t>1446.62</t>
  </si>
  <si>
    <t>1882.46</t>
  </si>
  <si>
    <t>100.92</t>
  </si>
  <si>
    <t>1634.02</t>
  </si>
  <si>
    <t>458.96</t>
  </si>
  <si>
    <t>1411.4</t>
  </si>
  <si>
    <t>570.36</t>
  </si>
  <si>
    <t>814.2</t>
  </si>
  <si>
    <t>1724.48</t>
  </si>
  <si>
    <t>1401.3</t>
  </si>
  <si>
    <t>1267.86</t>
  </si>
  <si>
    <t>358.22</t>
  </si>
  <si>
    <t>1459.36</t>
  </si>
  <si>
    <t>357.34</t>
  </si>
  <si>
    <t>678.14</t>
  </si>
  <si>
    <t>440.24</t>
  </si>
  <si>
    <t>1960.52</t>
  </si>
  <si>
    <t>1074.84</t>
  </si>
  <si>
    <t>1851.86</t>
  </si>
  <si>
    <t>488.72</t>
  </si>
  <si>
    <t>105.18</t>
  </si>
  <si>
    <t>1713.82</t>
  </si>
  <si>
    <t>140.88</t>
  </si>
  <si>
    <t>1175.78</t>
  </si>
  <si>
    <t>570.82</t>
  </si>
  <si>
    <t>1179.86</t>
  </si>
  <si>
    <t>1844.2</t>
  </si>
  <si>
    <t>1303.76</t>
  </si>
  <si>
    <t>743.36</t>
  </si>
  <si>
    <t>1865.52</t>
  </si>
  <si>
    <t>152.06</t>
  </si>
  <si>
    <t>479.12</t>
  </si>
  <si>
    <t>1491.12</t>
  </si>
  <si>
    <t>1259.46</t>
  </si>
  <si>
    <t>1693.12</t>
  </si>
  <si>
    <t>1133.08</t>
  </si>
  <si>
    <t>1244.6</t>
  </si>
  <si>
    <t>641.88</t>
  </si>
  <si>
    <t>1655.24</t>
  </si>
  <si>
    <t>1112.66</t>
  </si>
  <si>
    <t>706.84</t>
  </si>
  <si>
    <t>1481.62</t>
  </si>
  <si>
    <t>1416.34</t>
  </si>
  <si>
    <t>177.74</t>
  </si>
  <si>
    <t>1831.06</t>
  </si>
  <si>
    <t>985.12</t>
  </si>
  <si>
    <t>1876</t>
  </si>
  <si>
    <t>501.86</t>
  </si>
  <si>
    <t>850</t>
  </si>
  <si>
    <t>146.42</t>
  </si>
  <si>
    <t>651.78</t>
  </si>
  <si>
    <t>511.66</t>
  </si>
  <si>
    <t>860.82</t>
  </si>
  <si>
    <t>1038.44</t>
  </si>
  <si>
    <t>956.16</t>
  </si>
  <si>
    <t>572.88</t>
  </si>
  <si>
    <t>613.76</t>
  </si>
  <si>
    <t>380.02</t>
  </si>
  <si>
    <t>690.86</t>
  </si>
  <si>
    <t>1993.66</t>
  </si>
  <si>
    <t>1979.38</t>
  </si>
  <si>
    <t>1687.52</t>
  </si>
  <si>
    <t>1495.06</t>
  </si>
  <si>
    <t>668.04</t>
  </si>
  <si>
    <t>1821.28</t>
  </si>
  <si>
    <t>511.18</t>
  </si>
  <si>
    <t>1982.1</t>
  </si>
  <si>
    <t>1867.06</t>
  </si>
  <si>
    <t>1375.94</t>
  </si>
  <si>
    <t>1516.46</t>
  </si>
  <si>
    <t>922.66</t>
  </si>
  <si>
    <t>1376.68</t>
  </si>
  <si>
    <t>1480.38</t>
  </si>
  <si>
    <t>1591.26</t>
  </si>
  <si>
    <t>1832.08</t>
  </si>
  <si>
    <t>1025.66</t>
  </si>
  <si>
    <t>1157.62</t>
  </si>
  <si>
    <t>791.54</t>
  </si>
  <si>
    <t>1548.92</t>
  </si>
  <si>
    <t>769.46</t>
  </si>
  <si>
    <t>1935.32</t>
  </si>
  <si>
    <t>1987.52</t>
  </si>
  <si>
    <t>846</t>
  </si>
  <si>
    <t>871.56</t>
  </si>
  <si>
    <t>384.3</t>
  </si>
  <si>
    <t>1439.24</t>
  </si>
  <si>
    <t>844.58</t>
  </si>
  <si>
    <t>552.96</t>
  </si>
  <si>
    <t>306.18</t>
  </si>
  <si>
    <t>1218.46</t>
  </si>
  <si>
    <t>415.06</t>
  </si>
  <si>
    <t>495.34</t>
  </si>
  <si>
    <t>1577.9</t>
  </si>
  <si>
    <t>1785.38</t>
  </si>
  <si>
    <t>1896.32</t>
  </si>
  <si>
    <t>1214.22</t>
  </si>
  <si>
    <t>1130.48</t>
  </si>
  <si>
    <t>936.5</t>
  </si>
  <si>
    <t>1170.88</t>
  </si>
  <si>
    <t>723.32</t>
  </si>
  <si>
    <t>1320.32</t>
  </si>
  <si>
    <t>1526.16</t>
  </si>
  <si>
    <t>304.52</t>
  </si>
  <si>
    <t>1643.88</t>
  </si>
  <si>
    <t>1966.64</t>
  </si>
  <si>
    <t>591.68</t>
  </si>
  <si>
    <t>731.24</t>
  </si>
  <si>
    <t>804.8</t>
  </si>
  <si>
    <t>1868.56</t>
  </si>
  <si>
    <t>1379.8</t>
  </si>
  <si>
    <t>1473.28</t>
  </si>
  <si>
    <t>897</t>
  </si>
  <si>
    <t>944.24</t>
  </si>
  <si>
    <t>836.16</t>
  </si>
  <si>
    <t>267.12</t>
  </si>
  <si>
    <t>1952.8</t>
  </si>
  <si>
    <t>982.24</t>
  </si>
  <si>
    <t>1338.52</t>
  </si>
  <si>
    <t>1214.44</t>
  </si>
  <si>
    <t>347.92</t>
  </si>
  <si>
    <t>629.68</t>
  </si>
  <si>
    <t>996.56</t>
  </si>
  <si>
    <t>1409.8</t>
  </si>
  <si>
    <t>638.84</t>
  </si>
  <si>
    <t>1489</t>
  </si>
  <si>
    <t>1120.04</t>
  </si>
  <si>
    <t>1675.16</t>
  </si>
  <si>
    <t>826.72</t>
  </si>
  <si>
    <t>1792.92</t>
  </si>
  <si>
    <t>237.84</t>
  </si>
  <si>
    <t>299.88</t>
  </si>
  <si>
    <t>1036.48</t>
  </si>
  <si>
    <t>1804.68</t>
  </si>
  <si>
    <t>618.56</t>
  </si>
  <si>
    <t>640.76</t>
  </si>
  <si>
    <t>1874.24</t>
  </si>
  <si>
    <t>1517.6</t>
  </si>
  <si>
    <t>644.8</t>
  </si>
  <si>
    <t>610.36</t>
  </si>
  <si>
    <t>1501.68</t>
  </si>
  <si>
    <t>1881.4</t>
  </si>
  <si>
    <t>1821.4</t>
  </si>
  <si>
    <t>1066</t>
  </si>
  <si>
    <t>395.16</t>
  </si>
  <si>
    <t>1082.92</t>
  </si>
  <si>
    <t>814.36</t>
  </si>
  <si>
    <t>1426.96</t>
  </si>
  <si>
    <t>600.12</t>
  </si>
  <si>
    <t>1364.88</t>
  </si>
  <si>
    <t>672.92</t>
  </si>
  <si>
    <t>490.04</t>
  </si>
  <si>
    <t>650.16</t>
  </si>
  <si>
    <t>927.28</t>
  </si>
  <si>
    <t>1344.32</t>
  </si>
  <si>
    <t>1115</t>
  </si>
  <si>
    <t>1592.56</t>
  </si>
  <si>
    <t>1987.64</t>
  </si>
  <si>
    <t>1622.08</t>
  </si>
  <si>
    <t>1529.88</t>
  </si>
  <si>
    <t>520.6</t>
  </si>
  <si>
    <t>1594.16</t>
  </si>
  <si>
    <t>250.4</t>
  </si>
  <si>
    <t>1196.24</t>
  </si>
  <si>
    <t>1626.76</t>
  </si>
  <si>
    <t>1407.52</t>
  </si>
  <si>
    <t>533.2</t>
  </si>
  <si>
    <t>1178.2</t>
  </si>
  <si>
    <t>1227</t>
  </si>
  <si>
    <t>536.24</t>
  </si>
  <si>
    <t>804.28</t>
  </si>
  <si>
    <t>1041.56</t>
  </si>
  <si>
    <t>1652.64</t>
  </si>
  <si>
    <t>758.52</t>
  </si>
  <si>
    <t>1438</t>
  </si>
  <si>
    <t>1296.36</t>
  </si>
  <si>
    <t>1934.72</t>
  </si>
  <si>
    <t>516.36</t>
  </si>
  <si>
    <t>1504.64</t>
  </si>
  <si>
    <t>421.56</t>
  </si>
  <si>
    <t>587.64</t>
  </si>
  <si>
    <t>1904.4</t>
  </si>
  <si>
    <t>1064.72</t>
  </si>
  <si>
    <t>894.68</t>
  </si>
  <si>
    <t>1577.12</t>
  </si>
  <si>
    <t>671.6</t>
  </si>
  <si>
    <t>1240.16</t>
  </si>
  <si>
    <t>764.04</t>
  </si>
  <si>
    <t>1307.4</t>
  </si>
  <si>
    <t>1752.56</t>
  </si>
  <si>
    <t>1984.12</t>
  </si>
  <si>
    <t>296</t>
  </si>
  <si>
    <t>1736.48</t>
  </si>
  <si>
    <t>1143.16</t>
  </si>
  <si>
    <t>1047.44</t>
  </si>
  <si>
    <t>964.88</t>
  </si>
  <si>
    <t>462.08</t>
  </si>
  <si>
    <t>471.6</t>
  </si>
  <si>
    <t>1078.4</t>
  </si>
  <si>
    <t>1553.32</t>
  </si>
  <si>
    <t>227.04</t>
  </si>
  <si>
    <t>444.64</t>
  </si>
  <si>
    <t>1080.48</t>
  </si>
  <si>
    <t>1772.52</t>
  </si>
  <si>
    <t>1958.32</t>
  </si>
  <si>
    <t>355.12</t>
  </si>
  <si>
    <t>733.6</t>
  </si>
  <si>
    <t>335.72</t>
  </si>
  <si>
    <t>1884.48</t>
  </si>
  <si>
    <t>1645.32</t>
  </si>
  <si>
    <t>724.28</t>
  </si>
  <si>
    <t>1965.52</t>
  </si>
  <si>
    <t>1725.6</t>
  </si>
  <si>
    <t>1851.08</t>
  </si>
  <si>
    <t>1368</t>
  </si>
  <si>
    <t>622.44</t>
  </si>
  <si>
    <t>978.6</t>
  </si>
  <si>
    <t>1218.36</t>
  </si>
  <si>
    <t>414.8</t>
  </si>
  <si>
    <t>1473.24</t>
  </si>
  <si>
    <t>680.24</t>
  </si>
  <si>
    <t>528.64</t>
  </si>
  <si>
    <t>1856.32</t>
  </si>
  <si>
    <t>280.08</t>
  </si>
  <si>
    <t>1705.08</t>
  </si>
  <si>
    <t>1238.32</t>
  </si>
  <si>
    <t>1910.84</t>
  </si>
  <si>
    <t>1253.28</t>
  </si>
  <si>
    <t>997.52</t>
  </si>
  <si>
    <t>1968.48</t>
  </si>
  <si>
    <t>1323.48</t>
  </si>
  <si>
    <t>1043.4</t>
  </si>
  <si>
    <t>1267</t>
  </si>
  <si>
    <t>1259.48</t>
  </si>
  <si>
    <t>1609.16</t>
  </si>
  <si>
    <t>608.92</t>
  </si>
  <si>
    <t>1055.04</t>
  </si>
  <si>
    <t>695.92</t>
  </si>
  <si>
    <t>1768.04</t>
  </si>
  <si>
    <t>287.44</t>
  </si>
  <si>
    <t>582.36</t>
  </si>
  <si>
    <t>1616.48</t>
  </si>
  <si>
    <t>644</t>
  </si>
  <si>
    <t>1048.92</t>
  </si>
  <si>
    <t>1177.84</t>
  </si>
  <si>
    <t>720.52</t>
  </si>
  <si>
    <t>1406.32</t>
  </si>
  <si>
    <t>372.6</t>
  </si>
  <si>
    <t>1517.96</t>
  </si>
  <si>
    <t>446.24</t>
  </si>
  <si>
    <t>576.64</t>
  </si>
  <si>
    <t>643.48</t>
  </si>
  <si>
    <t>1338.6</t>
  </si>
  <si>
    <t>1808.58</t>
  </si>
  <si>
    <t>190.23</t>
  </si>
  <si>
    <t>1533.81</t>
  </si>
  <si>
    <t>1203.42</t>
  </si>
  <si>
    <t>1113</t>
  </si>
  <si>
    <t>1569.06</t>
  </si>
  <si>
    <t>647.16</t>
  </si>
  <si>
    <t>357.36</t>
  </si>
  <si>
    <t>1277.85</t>
  </si>
  <si>
    <t>1233.81</t>
  </si>
  <si>
    <t>835.83</t>
  </si>
  <si>
    <t>1952.37</t>
  </si>
  <si>
    <t>975.03</t>
  </si>
  <si>
    <t>1736.88</t>
  </si>
  <si>
    <t>541.5</t>
  </si>
  <si>
    <t>994.14</t>
  </si>
  <si>
    <t>236.61</t>
  </si>
  <si>
    <t>231.57</t>
  </si>
  <si>
    <t>299.94</t>
  </si>
  <si>
    <t>857.01</t>
  </si>
  <si>
    <t>1081.32</t>
  </si>
  <si>
    <t>809.94</t>
  </si>
  <si>
    <t>1577.46</t>
  </si>
  <si>
    <t>1389.99</t>
  </si>
  <si>
    <t>1360.83</t>
  </si>
  <si>
    <t>946.71</t>
  </si>
  <si>
    <t>886.74</t>
  </si>
  <si>
    <t>1780.56</t>
  </si>
  <si>
    <t>1840.5</t>
  </si>
  <si>
    <t>712.29</t>
  </si>
  <si>
    <t>1631.19</t>
  </si>
  <si>
    <t>341.85</t>
  </si>
  <si>
    <t>1185.21</t>
  </si>
  <si>
    <t>1350.93</t>
  </si>
  <si>
    <t>704.97</t>
  </si>
  <si>
    <t>1379.76</t>
  </si>
  <si>
    <t>616.62</t>
  </si>
  <si>
    <t>860.64</t>
  </si>
  <si>
    <t>925.71</t>
  </si>
  <si>
    <t>1097.73</t>
  </si>
  <si>
    <t>688.98</t>
  </si>
  <si>
    <t>661.17</t>
  </si>
  <si>
    <t>749.28</t>
  </si>
  <si>
    <t>1821.96</t>
  </si>
  <si>
    <t>272.67</t>
  </si>
  <si>
    <t>1174.56</t>
  </si>
  <si>
    <t>1881.96</t>
  </si>
  <si>
    <t>1174.35</t>
  </si>
  <si>
    <t>1162.17</t>
  </si>
  <si>
    <t>384.57</t>
  </si>
  <si>
    <t>1949.58</t>
  </si>
  <si>
    <t>491.76</t>
  </si>
  <si>
    <t>1112.01</t>
  </si>
  <si>
    <t>1760.13</t>
  </si>
  <si>
    <t>1252.53</t>
  </si>
  <si>
    <t>983.64</t>
  </si>
  <si>
    <t>1080.33</t>
  </si>
  <si>
    <t>1799.22</t>
  </si>
  <si>
    <t>1009.14</t>
  </si>
  <si>
    <t>1378.44</t>
  </si>
  <si>
    <t>227.52</t>
  </si>
  <si>
    <t>1460.85</t>
  </si>
  <si>
    <t>1074.42</t>
  </si>
  <si>
    <t>781.56</t>
  </si>
  <si>
    <t>693.09</t>
  </si>
  <si>
    <t>1133.19</t>
  </si>
  <si>
    <t>1102.32</t>
  </si>
  <si>
    <t>1722.96</t>
  </si>
  <si>
    <t>210.57</t>
  </si>
  <si>
    <t>1301.97</t>
  </si>
  <si>
    <t>1896.42</t>
  </si>
  <si>
    <t>778.14</t>
  </si>
  <si>
    <t>1698.78</t>
  </si>
  <si>
    <t>860.73</t>
  </si>
  <si>
    <t>740.91</t>
  </si>
  <si>
    <t>1628.31</t>
  </si>
  <si>
    <t>1450.56</t>
  </si>
  <si>
    <t>242.25</t>
  </si>
  <si>
    <t>1212.48</t>
  </si>
  <si>
    <t>972</t>
  </si>
  <si>
    <t>649.92</t>
  </si>
  <si>
    <t>1147.02</t>
  </si>
  <si>
    <t>177.27</t>
  </si>
  <si>
    <t>961.92</t>
  </si>
  <si>
    <t>301.02</t>
  </si>
  <si>
    <t>249</t>
  </si>
  <si>
    <t>1523.34</t>
  </si>
  <si>
    <t>1915.83</t>
  </si>
  <si>
    <t>1393.68</t>
  </si>
  <si>
    <t>1053.69</t>
  </si>
  <si>
    <t>758.91</t>
  </si>
  <si>
    <t>506.28</t>
  </si>
  <si>
    <t>1635.06</t>
  </si>
  <si>
    <t>1989.21</t>
  </si>
  <si>
    <t>596.25</t>
  </si>
  <si>
    <t>1276.74</t>
  </si>
  <si>
    <t>1047.48</t>
  </si>
  <si>
    <t>1459.74</t>
  </si>
  <si>
    <t>1613.04</t>
  </si>
  <si>
    <t>1721.34</t>
  </si>
  <si>
    <t>895.56</t>
  </si>
  <si>
    <t>1239.24</t>
  </si>
  <si>
    <t>1399.98</t>
  </si>
  <si>
    <t>533.58</t>
  </si>
  <si>
    <t>1071.57</t>
  </si>
  <si>
    <t>1844.58</t>
  </si>
  <si>
    <t>625.59</t>
  </si>
  <si>
    <t>738.63</t>
  </si>
  <si>
    <t>1961.34</t>
  </si>
  <si>
    <t>564.09</t>
  </si>
  <si>
    <t>609.75</t>
  </si>
  <si>
    <t>926.49</t>
  </si>
  <si>
    <t>500.76</t>
  </si>
  <si>
    <t>263.73</t>
  </si>
  <si>
    <t>1294.92</t>
  </si>
  <si>
    <t>1370.85</t>
  </si>
  <si>
    <t>1860.84</t>
  </si>
  <si>
    <t>316.56</t>
  </si>
  <si>
    <t>745.23</t>
  </si>
  <si>
    <t>964.74</t>
  </si>
  <si>
    <t>1270.83</t>
  </si>
  <si>
    <t>1403.16</t>
  </si>
  <si>
    <t>1081.41</t>
  </si>
  <si>
    <t>1174.92</t>
  </si>
  <si>
    <t>832.02</t>
  </si>
  <si>
    <t>1814.46</t>
  </si>
  <si>
    <t>1941.12</t>
  </si>
  <si>
    <t>978.99</t>
  </si>
  <si>
    <t>1292.01</t>
  </si>
  <si>
    <t>1460.04</t>
  </si>
  <si>
    <t>1463.91</t>
  </si>
  <si>
    <t>596.97</t>
  </si>
  <si>
    <t>671.28</t>
  </si>
  <si>
    <t>1907.19</t>
  </si>
  <si>
    <t>1002.48</t>
  </si>
  <si>
    <t>1167.54</t>
  </si>
  <si>
    <t>591.39</t>
  </si>
  <si>
    <t>932.97</t>
  </si>
  <si>
    <t>1484.04</t>
  </si>
  <si>
    <t>460.98</t>
  </si>
  <si>
    <t>1593.87</t>
  </si>
  <si>
    <t>1287.75</t>
  </si>
  <si>
    <t>1411.26</t>
  </si>
  <si>
    <t>480.95</t>
  </si>
  <si>
    <t>1110.45</t>
  </si>
  <si>
    <t>1166.45</t>
  </si>
  <si>
    <t>799.4</t>
  </si>
  <si>
    <t>1310.6</t>
  </si>
  <si>
    <t>1880.95</t>
  </si>
  <si>
    <t>1928</t>
  </si>
  <si>
    <t>1072.25</t>
  </si>
  <si>
    <t>1603.8</t>
  </si>
  <si>
    <t>541.05</t>
  </si>
  <si>
    <t>1257.2</t>
  </si>
  <si>
    <t>900.8</t>
  </si>
  <si>
    <t>1947.3</t>
  </si>
  <si>
    <t>555</t>
  </si>
  <si>
    <t>811.2</t>
  </si>
  <si>
    <t>1781.3</t>
  </si>
  <si>
    <t>1112.7</t>
  </si>
  <si>
    <t>1447.4</t>
  </si>
  <si>
    <t>1334.05</t>
  </si>
  <si>
    <t>1204.55</t>
  </si>
  <si>
    <t>1673.45</t>
  </si>
  <si>
    <t>1725.75</t>
  </si>
  <si>
    <t>1804.25</t>
  </si>
  <si>
    <t>678</t>
  </si>
  <si>
    <t>596.65</t>
  </si>
  <si>
    <t>1742.85</t>
  </si>
  <si>
    <t>1508.95</t>
  </si>
  <si>
    <t>1261.2</t>
  </si>
  <si>
    <t>474.6</t>
  </si>
  <si>
    <t>777.05</t>
  </si>
  <si>
    <t>887.65</t>
  </si>
  <si>
    <t>1419.35</t>
  </si>
  <si>
    <t>712.2</t>
  </si>
  <si>
    <t>901.7</t>
  </si>
  <si>
    <t>1145.05</t>
  </si>
  <si>
    <t>769.4</t>
  </si>
  <si>
    <t>1887.5</t>
  </si>
  <si>
    <t>880.3</t>
  </si>
  <si>
    <t>363.6</t>
  </si>
  <si>
    <t>919.2</t>
  </si>
  <si>
    <t>1582.4</t>
  </si>
  <si>
    <t>1392.6</t>
  </si>
  <si>
    <t>503.35</t>
  </si>
  <si>
    <t>1482.5</t>
  </si>
  <si>
    <t>1096.55</t>
  </si>
  <si>
    <t>1365.3</t>
  </si>
  <si>
    <t>492</t>
  </si>
  <si>
    <t>1518.15</t>
  </si>
  <si>
    <t>602.75</t>
  </si>
  <si>
    <t>1980.3</t>
  </si>
  <si>
    <t>1350.3</t>
  </si>
  <si>
    <t>1455.75</t>
  </si>
  <si>
    <t>1348.5</t>
  </si>
  <si>
    <t>450.25</t>
  </si>
  <si>
    <t>926.25</t>
  </si>
  <si>
    <t>1535.05</t>
  </si>
  <si>
    <t>1923.65</t>
  </si>
  <si>
    <t>1568.45</t>
  </si>
  <si>
    <t>662.55</t>
  </si>
  <si>
    <t>1048.25</t>
  </si>
  <si>
    <t>1478</t>
  </si>
  <si>
    <t>875.95</t>
  </si>
  <si>
    <t>1041.55</t>
  </si>
  <si>
    <t>1266.55</t>
  </si>
  <si>
    <t>535</t>
  </si>
  <si>
    <t>1936.85</t>
  </si>
  <si>
    <t>359.5</t>
  </si>
  <si>
    <t>395.3</t>
  </si>
  <si>
    <t>1874.75</t>
  </si>
  <si>
    <t>1426.3</t>
  </si>
  <si>
    <t>999.75</t>
  </si>
  <si>
    <t>802.35</t>
  </si>
  <si>
    <t>1502.18</t>
  </si>
  <si>
    <t>1546.61</t>
  </si>
  <si>
    <t>1816.33</t>
  </si>
  <si>
    <t>1761.43</t>
  </si>
  <si>
    <t>304.85</t>
  </si>
  <si>
    <t>1569.77</t>
  </si>
  <si>
    <t>653.95</t>
  </si>
  <si>
    <t>1591.78</t>
  </si>
  <si>
    <t>1102.43</t>
  </si>
  <si>
    <t>267.69</t>
  </si>
  <si>
    <t>295.59</t>
  </si>
  <si>
    <t>691.28</t>
  </si>
  <si>
    <t>1077.41</t>
  </si>
  <si>
    <t>818.68</t>
  </si>
  <si>
    <t>320.74</t>
  </si>
  <si>
    <t>383.41</t>
  </si>
  <si>
    <t>1620.88</t>
  </si>
  <si>
    <t>1921.39</t>
  </si>
  <si>
    <t>967.9</t>
  </si>
  <si>
    <t>583.85</t>
  </si>
  <si>
    <t>1601.99</t>
  </si>
  <si>
    <t>1566.44</t>
  </si>
  <si>
    <t>1529.73</t>
  </si>
  <si>
    <t>1831.79</t>
  </si>
  <si>
    <t>1390.12</t>
  </si>
  <si>
    <t>1255.23</t>
  </si>
  <si>
    <t>1876.09</t>
  </si>
  <si>
    <t>1633.5</t>
  </si>
  <si>
    <t>1019.89</t>
  </si>
  <si>
    <t>1482.08</t>
  </si>
  <si>
    <t>309.58</t>
  </si>
  <si>
    <t>1978.49</t>
  </si>
  <si>
    <t>1482.49</t>
  </si>
  <si>
    <t>818.3</t>
  </si>
  <si>
    <t>967.93</t>
  </si>
  <si>
    <t>1916.94</t>
  </si>
  <si>
    <t>1140.45</t>
  </si>
  <si>
    <t>1801.97</t>
  </si>
  <si>
    <t>1061.8</t>
  </si>
  <si>
    <t>1447.9</t>
  </si>
  <si>
    <t>185.55</t>
  </si>
  <si>
    <t>1400.75</t>
  </si>
  <si>
    <t>1576.98</t>
  </si>
  <si>
    <t>1341.26</t>
  </si>
  <si>
    <t>1904.36</t>
  </si>
  <si>
    <t>1275.09</t>
  </si>
  <si>
    <t>1844.6</t>
  </si>
  <si>
    <t>464.56</t>
  </si>
  <si>
    <t>769.26</t>
  </si>
  <si>
    <t>889.11</t>
  </si>
  <si>
    <t>944.01</t>
  </si>
  <si>
    <t>1750.03</t>
  </si>
  <si>
    <t>1322.72</t>
  </si>
  <si>
    <t>913.03</t>
  </si>
  <si>
    <t>1207.59</t>
  </si>
  <si>
    <t>934.21</t>
  </si>
  <si>
    <t>371.76</t>
  </si>
  <si>
    <t>1383.07</t>
  </si>
  <si>
    <t>1466.27</t>
  </si>
  <si>
    <t>545.83</t>
  </si>
  <si>
    <t>334.22</t>
  </si>
  <si>
    <t>986.31</t>
  </si>
  <si>
    <t>1857.23</t>
  </si>
  <si>
    <t>172.34</t>
  </si>
  <si>
    <t>1584.59</t>
  </si>
  <si>
    <t>1127.34</t>
  </si>
  <si>
    <t>718.67</t>
  </si>
  <si>
    <t>949.25</t>
  </si>
  <si>
    <t>522.95</t>
  </si>
  <si>
    <t>1787.78</t>
  </si>
  <si>
    <t>1674.02</t>
  </si>
  <si>
    <t>1295.96</t>
  </si>
  <si>
    <t>348.08</t>
  </si>
  <si>
    <t>1315.9</t>
  </si>
  <si>
    <t>1040.75</t>
  </si>
  <si>
    <t>1156.34</t>
  </si>
  <si>
    <t>824.67</t>
  </si>
  <si>
    <t>289.61</t>
  </si>
  <si>
    <t>1041.08</t>
  </si>
  <si>
    <t>1768.99</t>
  </si>
  <si>
    <t>1270.1</t>
  </si>
  <si>
    <t>926.93</t>
  </si>
  <si>
    <t>559.77</t>
  </si>
  <si>
    <t>603.91</t>
  </si>
  <si>
    <t>109.85</t>
  </si>
  <si>
    <t>468.51</t>
  </si>
  <si>
    <t>950.14</t>
  </si>
  <si>
    <t>1937.61</t>
  </si>
  <si>
    <t>836.28</t>
  </si>
  <si>
    <t>97.18</t>
  </si>
  <si>
    <t>232.43</t>
  </si>
  <si>
    <t>525.46</t>
  </si>
  <si>
    <t>1780.79</t>
  </si>
  <si>
    <t>1734.86</t>
  </si>
  <si>
    <t>1788.19</t>
  </si>
  <si>
    <t>621.2</t>
  </si>
  <si>
    <t>77.18</t>
  </si>
  <si>
    <t>1601.94</t>
  </si>
  <si>
    <t>1225.01</t>
  </si>
  <si>
    <t>1981.88</t>
  </si>
  <si>
    <t>825.38</t>
  </si>
  <si>
    <t>290.4</t>
  </si>
  <si>
    <t>695.97</t>
  </si>
  <si>
    <t>1059.05</t>
  </si>
  <si>
    <t>1127.03</t>
  </si>
  <si>
    <t>1456</t>
  </si>
  <si>
    <t>747.1</t>
  </si>
  <si>
    <t>530.96</t>
  </si>
  <si>
    <t>1051.45</t>
  </si>
  <si>
    <t>939.06</t>
  </si>
  <si>
    <t>467.35</t>
  </si>
  <si>
    <t>1660.58</t>
  </si>
  <si>
    <t>252.8</t>
  </si>
  <si>
    <t>1715.83</t>
  </si>
  <si>
    <t>842.05</t>
  </si>
  <si>
    <t>649.53</t>
  </si>
  <si>
    <t>282.64</t>
  </si>
  <si>
    <t>1051.34</t>
  </si>
  <si>
    <t>309.06</t>
  </si>
  <si>
    <t>1873.07</t>
  </si>
  <si>
    <t>239.64</t>
  </si>
  <si>
    <t>1143.4</t>
  </si>
  <si>
    <t>331.18</t>
  </si>
  <si>
    <t>1495.56</t>
  </si>
  <si>
    <t>678.57</t>
  </si>
  <si>
    <t>811.87</t>
  </si>
  <si>
    <t>1268.04</t>
  </si>
  <si>
    <t>1198.23</t>
  </si>
  <si>
    <t>95.63</t>
  </si>
  <si>
    <t>1990.32</t>
  </si>
  <si>
    <t>865.63</t>
  </si>
  <si>
    <t>850.6</t>
  </si>
  <si>
    <t>438.75</t>
  </si>
  <si>
    <t>210.02</t>
  </si>
  <si>
    <t>406.5</t>
  </si>
  <si>
    <t>1344.15</t>
  </si>
  <si>
    <t>1576.28</t>
  </si>
  <si>
    <t>1812.94</t>
  </si>
  <si>
    <t>764.8</t>
  </si>
  <si>
    <t>1592.12</t>
  </si>
  <si>
    <t>1941.5</t>
  </si>
  <si>
    <t>115</t>
  </si>
  <si>
    <t>1496.35</t>
  </si>
  <si>
    <t>151.6</t>
  </si>
  <si>
    <t>1282.79</t>
  </si>
  <si>
    <t>422.1</t>
  </si>
  <si>
    <t>667.78</t>
  </si>
  <si>
    <t>1990.49</t>
  </si>
  <si>
    <t>1211.29</t>
  </si>
  <si>
    <t>1154.91</t>
  </si>
  <si>
    <t>1586.09</t>
  </si>
  <si>
    <t>1525.96</t>
  </si>
  <si>
    <t>678.52</t>
  </si>
  <si>
    <t>590.46</t>
  </si>
  <si>
    <t>1991.85</t>
  </si>
  <si>
    <t>1929.97</t>
  </si>
  <si>
    <t>1407</t>
  </si>
  <si>
    <t>1254.38</t>
  </si>
  <si>
    <t>321.84</t>
  </si>
  <si>
    <t>1052.96</t>
  </si>
  <si>
    <t>302.7</t>
  </si>
  <si>
    <t>1561.43</t>
  </si>
  <si>
    <t>1471.01</t>
  </si>
  <si>
    <t>942.22</t>
  </si>
  <si>
    <t>912.53</t>
  </si>
  <si>
    <t>1888.13</t>
  </si>
  <si>
    <t>120.67</t>
  </si>
  <si>
    <t>665.98</t>
  </si>
  <si>
    <t>438.12</t>
  </si>
  <si>
    <t>1570.7</t>
  </si>
  <si>
    <t>1410.33</t>
  </si>
  <si>
    <t>924.99</t>
  </si>
  <si>
    <t>1450.23</t>
  </si>
  <si>
    <t>974.99</t>
  </si>
  <si>
    <t>1902.34</t>
  </si>
  <si>
    <t>327.55</t>
  </si>
  <si>
    <t>710.63</t>
  </si>
  <si>
    <t>805.21</t>
  </si>
  <si>
    <t>758.95</t>
  </si>
  <si>
    <t>557.5</t>
  </si>
  <si>
    <t>1770.75</t>
  </si>
  <si>
    <t>218.88</t>
  </si>
  <si>
    <t>1540.58</t>
  </si>
  <si>
    <t>1961.36</t>
  </si>
  <si>
    <t>814.94</t>
  </si>
  <si>
    <t>859.04</t>
  </si>
  <si>
    <t>1683.97</t>
  </si>
  <si>
    <t>518.97</t>
  </si>
  <si>
    <t>370.27</t>
  </si>
  <si>
    <t>312.06</t>
  </si>
  <si>
    <t>987.72</t>
  </si>
  <si>
    <t>631.65</t>
  </si>
  <si>
    <t>1181.41</t>
  </si>
  <si>
    <t>178.1</t>
  </si>
  <si>
    <t>1977.42</t>
  </si>
  <si>
    <t>1582.9</t>
  </si>
  <si>
    <t>775.89</t>
  </si>
  <si>
    <t>508.77</t>
  </si>
  <si>
    <t>1652.47</t>
  </si>
  <si>
    <t>559.68</t>
  </si>
  <si>
    <t>578.09</t>
  </si>
  <si>
    <t>1767.71</t>
  </si>
  <si>
    <t>812.1</t>
  </si>
  <si>
    <t>687.68</t>
  </si>
  <si>
    <t>1102.37</t>
  </si>
  <si>
    <t>1485.87</t>
  </si>
  <si>
    <t>1811.82</t>
  </si>
  <si>
    <t>1977.44</t>
  </si>
  <si>
    <t>1623.11</t>
  </si>
  <si>
    <t>59.52</t>
  </si>
  <si>
    <t>511.36</t>
  </si>
  <si>
    <t>1418.87</t>
  </si>
  <si>
    <t>336.39</t>
  </si>
  <si>
    <t>994.27</t>
  </si>
  <si>
    <t>187.96</t>
  </si>
  <si>
    <t>149.04</t>
  </si>
  <si>
    <t>457.65</t>
  </si>
  <si>
    <t>1913.6</t>
  </si>
  <si>
    <t>439.08</t>
  </si>
  <si>
    <t>1396.45</t>
  </si>
  <si>
    <t>1890.2</t>
  </si>
  <si>
    <t>601.7</t>
  </si>
  <si>
    <t>324.43</t>
  </si>
  <si>
    <t>1770.5</t>
  </si>
  <si>
    <t>332.11</t>
  </si>
  <si>
    <t>196.97</t>
  </si>
  <si>
    <t>1413.98</t>
  </si>
  <si>
    <t>336.19</t>
  </si>
  <si>
    <t>1770.14</t>
  </si>
  <si>
    <t>1687.28</t>
  </si>
  <si>
    <t>362.19</t>
  </si>
  <si>
    <t>1209.11</t>
  </si>
  <si>
    <t>688.49</t>
  </si>
  <si>
    <t>1620.87</t>
  </si>
  <si>
    <t>1778.15</t>
  </si>
  <si>
    <t>623.2</t>
  </si>
  <si>
    <t>1218.24</t>
  </si>
  <si>
    <t>1952.77</t>
  </si>
  <si>
    <t>1984.44</t>
  </si>
  <si>
    <t>290.12</t>
  </si>
  <si>
    <t>1817.66</t>
  </si>
  <si>
    <t>1094.78</t>
  </si>
  <si>
    <t>99.86</t>
  </si>
  <si>
    <t>447.61</t>
  </si>
  <si>
    <t>1797.98</t>
  </si>
  <si>
    <t>1272.72</t>
  </si>
  <si>
    <t>1172.05</t>
  </si>
  <si>
    <t>504.69</t>
  </si>
  <si>
    <t>465.87</t>
  </si>
  <si>
    <t>1708.84</t>
  </si>
  <si>
    <t>1523.52</t>
  </si>
  <si>
    <t>1374.73</t>
  </si>
  <si>
    <t>1902.29</t>
  </si>
  <si>
    <t>1036.11</t>
  </si>
  <si>
    <t>1198.2</t>
  </si>
  <si>
    <t>967.2</t>
  </si>
  <si>
    <t>1235.9</t>
  </si>
  <si>
    <t>1823.61</t>
  </si>
  <si>
    <t>883.28</t>
  </si>
  <si>
    <t>1264.92</t>
  </si>
  <si>
    <t>1337.47</t>
  </si>
  <si>
    <t>344.5</t>
  </si>
  <si>
    <t>601.59</t>
  </si>
  <si>
    <t>1752.53</t>
  </si>
  <si>
    <t>1875.85</t>
  </si>
  <si>
    <t>518.1</t>
  </si>
  <si>
    <t>1411.36</t>
  </si>
  <si>
    <t>640.64</t>
  </si>
  <si>
    <t>1873.41</t>
  </si>
  <si>
    <t>1731.86</t>
  </si>
  <si>
    <t>1872.59</t>
  </si>
  <si>
    <t>460.13</t>
  </si>
  <si>
    <t>1647.48</t>
  </si>
  <si>
    <t>347.95</t>
  </si>
  <si>
    <t>334.72</t>
  </si>
  <si>
    <t>1889.77</t>
  </si>
  <si>
    <t>1266.02</t>
  </si>
  <si>
    <t>663.58</t>
  </si>
  <si>
    <t>54.77</t>
  </si>
  <si>
    <t>661.24</t>
  </si>
  <si>
    <t>351.89</t>
  </si>
  <si>
    <t>1956.57</t>
  </si>
  <si>
    <t>557.52</t>
  </si>
  <si>
    <t>1594.72</t>
  </si>
  <si>
    <t>240.74</t>
  </si>
  <si>
    <t>110.1</t>
  </si>
  <si>
    <t>189.21</t>
  </si>
  <si>
    <t>706.46</t>
  </si>
  <si>
    <t>982.23</t>
  </si>
  <si>
    <t>659.13</t>
  </si>
  <si>
    <t>893.92</t>
  </si>
  <si>
    <t>1218.3</t>
  </si>
  <si>
    <t>963.95</t>
  </si>
  <si>
    <t>114.51</t>
  </si>
  <si>
    <t>569.54</t>
  </si>
  <si>
    <t>1925.43</t>
  </si>
  <si>
    <t>1328.77</t>
  </si>
  <si>
    <t>903.06</t>
  </si>
  <si>
    <t>292.93</t>
  </si>
  <si>
    <t>1743.31</t>
  </si>
  <si>
    <t>1175.1</t>
  </si>
  <si>
    <t>1072.28</t>
  </si>
  <si>
    <t>460.36</t>
  </si>
  <si>
    <t>1879.28</t>
  </si>
  <si>
    <t>1127.23</t>
  </si>
  <si>
    <t>1832.03</t>
  </si>
  <si>
    <t>1583.21</t>
  </si>
  <si>
    <t>1949.87</t>
  </si>
  <si>
    <t>325.94</t>
  </si>
  <si>
    <t>1404.88</t>
  </si>
  <si>
    <t>1945.09</t>
  </si>
  <si>
    <t>1635.73</t>
  </si>
  <si>
    <t>198.17</t>
  </si>
  <si>
    <t>161.54</t>
  </si>
  <si>
    <t>887.25</t>
  </si>
  <si>
    <t>1560.08</t>
  </si>
  <si>
    <t>923.68</t>
  </si>
  <si>
    <t>1344.8</t>
  </si>
  <si>
    <t>535.72</t>
  </si>
  <si>
    <t>1245.53</t>
  </si>
  <si>
    <t>292.23</t>
  </si>
  <si>
    <t>1738.15</t>
  </si>
  <si>
    <t>1004.47</t>
  </si>
  <si>
    <t>1490.69</t>
  </si>
  <si>
    <t>1765.46</t>
  </si>
  <si>
    <t>415.62</t>
  </si>
  <si>
    <t>802.04</t>
  </si>
  <si>
    <t>1468.01</t>
  </si>
  <si>
    <t>60.49</t>
  </si>
  <si>
    <t>458.76</t>
  </si>
  <si>
    <t>598.23</t>
  </si>
  <si>
    <t>1755.63</t>
  </si>
  <si>
    <t>1664.51</t>
  </si>
  <si>
    <t>1290.01</t>
  </si>
  <si>
    <t>1228.68</t>
  </si>
  <si>
    <t>332.51</t>
  </si>
  <si>
    <t>1802.17</t>
  </si>
  <si>
    <t>1110.05</t>
  </si>
  <si>
    <t>1487.89</t>
  </si>
  <si>
    <t>1713.73</t>
  </si>
  <si>
    <t>339.22</t>
  </si>
  <si>
    <t>1860.44</t>
  </si>
  <si>
    <t>1056.02</t>
  </si>
  <si>
    <t>140.63</t>
  </si>
  <si>
    <t>742.42</t>
  </si>
  <si>
    <t>695.19</t>
  </si>
  <si>
    <t>390.42</t>
  </si>
  <si>
    <t>986.29</t>
  </si>
  <si>
    <t>1198.02</t>
  </si>
  <si>
    <t>1038.6</t>
  </si>
  <si>
    <t>1447.07</t>
  </si>
  <si>
    <t>1705.32</t>
  </si>
  <si>
    <t>280.47</t>
  </si>
  <si>
    <t>443.17</t>
  </si>
  <si>
    <t>676.34</t>
  </si>
  <si>
    <t>1611.35</t>
  </si>
  <si>
    <t>1463.74</t>
  </si>
  <si>
    <t>1618.47</t>
  </si>
  <si>
    <t>240.16</t>
  </si>
  <si>
    <t>1544.61</t>
  </si>
  <si>
    <t>1133.06</t>
  </si>
  <si>
    <t>1735.29</t>
  </si>
  <si>
    <t>1566.48</t>
  </si>
  <si>
    <t>1219.21</t>
  </si>
  <si>
    <t>1051.21</t>
  </si>
  <si>
    <t>190.25</t>
  </si>
  <si>
    <t>941.7</t>
  </si>
  <si>
    <t>1464.85</t>
  </si>
  <si>
    <t>1587.3</t>
  </si>
  <si>
    <t>437.9</t>
  </si>
  <si>
    <t>670.16</t>
  </si>
  <si>
    <t>672.57</t>
  </si>
  <si>
    <t>804.24</t>
  </si>
  <si>
    <t>553.01</t>
  </si>
  <si>
    <t>1475.72</t>
  </si>
  <si>
    <t>213.72</t>
  </si>
  <si>
    <t>1809.66</t>
  </si>
  <si>
    <t>1783.41</t>
  </si>
  <si>
    <t>1594.27</t>
  </si>
  <si>
    <t>1033.54</t>
  </si>
  <si>
    <t>326.64</t>
  </si>
  <si>
    <t>536.97</t>
  </si>
  <si>
    <t>1229.24</t>
  </si>
  <si>
    <t>1353.09</t>
  </si>
  <si>
    <t>1219.69</t>
  </si>
  <si>
    <t>1186.3</t>
  </si>
  <si>
    <t>766.9</t>
  </si>
  <si>
    <t>1992.7</t>
  </si>
  <si>
    <t>1112.31</t>
  </si>
  <si>
    <t>1941.94</t>
  </si>
  <si>
    <t>1916.71</t>
  </si>
  <si>
    <t>1215.84</t>
  </si>
  <si>
    <t>754.62</t>
  </si>
  <si>
    <t>932.54</t>
  </si>
  <si>
    <t>529.93</t>
  </si>
  <si>
    <t>286.75</t>
  </si>
  <si>
    <t>1416.63</t>
  </si>
  <si>
    <t>1937.17</t>
  </si>
  <si>
    <t>1957.81</t>
  </si>
  <si>
    <t>381.81</t>
  </si>
  <si>
    <t>421.26</t>
  </si>
  <si>
    <t>816.85</t>
  </si>
  <si>
    <t>1413.09</t>
  </si>
  <si>
    <t>775.12</t>
  </si>
  <si>
    <t>233.48</t>
  </si>
  <si>
    <t>429.23</t>
  </si>
  <si>
    <t>594.75</t>
  </si>
  <si>
    <t>207.14</t>
  </si>
  <si>
    <t>971.69</t>
  </si>
  <si>
    <t>634.74</t>
  </si>
  <si>
    <t>1996.26</t>
  </si>
  <si>
    <t>1520.74</t>
  </si>
  <si>
    <t>254.35</t>
  </si>
  <si>
    <t>1938.3</t>
  </si>
  <si>
    <t>991.23</t>
  </si>
  <si>
    <t>413.75</t>
  </si>
  <si>
    <t>1972.89</t>
  </si>
  <si>
    <t>1887.48</t>
  </si>
  <si>
    <t>699.45</t>
  </si>
  <si>
    <t>1905.91</t>
  </si>
  <si>
    <t>815.99</t>
  </si>
  <si>
    <t>1205.02</t>
  </si>
  <si>
    <t>1491.9</t>
  </si>
  <si>
    <t>1644.96</t>
  </si>
  <si>
    <t>1724.67</t>
  </si>
  <si>
    <t>629.04</t>
  </si>
  <si>
    <t>966.71</t>
  </si>
  <si>
    <t>1272.25</t>
  </si>
  <si>
    <t>1701.84</t>
  </si>
  <si>
    <t>1480.51</t>
  </si>
  <si>
    <t>1702.47</t>
  </si>
  <si>
    <t>187.44</t>
  </si>
  <si>
    <t>1564.67</t>
  </si>
  <si>
    <t>675.6</t>
  </si>
  <si>
    <t>1555.91</t>
  </si>
  <si>
    <t>823.75</t>
  </si>
  <si>
    <t>1253.52</t>
  </si>
  <si>
    <t>1485.61</t>
  </si>
  <si>
    <t>692.23</t>
  </si>
  <si>
    <t>467.54</t>
  </si>
  <si>
    <t>1136.79</t>
  </si>
  <si>
    <t>1234.98</t>
  </si>
  <si>
    <t>561.98</t>
  </si>
  <si>
    <t>170.29</t>
  </si>
  <si>
    <t>1033.06</t>
  </si>
  <si>
    <t>733.66</t>
  </si>
  <si>
    <t>1575.97</t>
  </si>
  <si>
    <t>476.46</t>
  </si>
  <si>
    <t>1885.95</t>
  </si>
  <si>
    <t>1507.95</t>
  </si>
  <si>
    <t>1547.45</t>
  </si>
  <si>
    <t>730.1</t>
  </si>
  <si>
    <t>1993.14</t>
  </si>
  <si>
    <t>1939.27</t>
  </si>
  <si>
    <t>937.84</t>
  </si>
  <si>
    <t>1433.22</t>
  </si>
  <si>
    <t>1812.24</t>
  </si>
  <si>
    <t>1682.03</t>
  </si>
  <si>
    <t>879.22</t>
  </si>
  <si>
    <t>96.11</t>
  </si>
  <si>
    <t>1462.14</t>
  </si>
  <si>
    <t>1701.67</t>
  </si>
  <si>
    <t>784.76</t>
  </si>
  <si>
    <t>587.17</t>
  </si>
  <si>
    <t>635.59</t>
  </si>
  <si>
    <t>901.56</t>
  </si>
  <si>
    <t>1988.62</t>
  </si>
  <si>
    <t>56.3</t>
  </si>
  <si>
    <t>1402.59</t>
  </si>
  <si>
    <t>295.91</t>
  </si>
  <si>
    <t>1125.23</t>
  </si>
  <si>
    <t>1055.69</t>
  </si>
  <si>
    <t>1873.56</t>
  </si>
  <si>
    <t>551.93</t>
  </si>
  <si>
    <t>754.61</t>
  </si>
  <si>
    <t>1449.97</t>
  </si>
  <si>
    <t>710.27</t>
  </si>
  <si>
    <t>1950.73</t>
  </si>
  <si>
    <t>142.87</t>
  </si>
  <si>
    <t>360.32</t>
  </si>
  <si>
    <t>648.74</t>
  </si>
  <si>
    <t>1857.97</t>
  </si>
  <si>
    <t>844.25</t>
  </si>
  <si>
    <t>1438.11</t>
  </si>
  <si>
    <t>1286.34</t>
  </si>
  <si>
    <t>403.98</t>
  </si>
  <si>
    <t>1820.85</t>
  </si>
  <si>
    <t>1316.92</t>
  </si>
  <si>
    <t>1915.88</t>
  </si>
  <si>
    <t>718.47</t>
  </si>
  <si>
    <t>1318.29</t>
  </si>
  <si>
    <t>1613.57</t>
  </si>
  <si>
    <t>1114.42</t>
  </si>
  <si>
    <t>1714.7</t>
  </si>
  <si>
    <t>1517.4</t>
  </si>
  <si>
    <t>826.23</t>
  </si>
  <si>
    <t>1517.54</t>
  </si>
  <si>
    <t>883.4</t>
  </si>
  <si>
    <t>240.24</t>
  </si>
  <si>
    <t>456.8</t>
  </si>
  <si>
    <t>998.19</t>
  </si>
  <si>
    <t>1172.44</t>
  </si>
  <si>
    <t>1076.22</t>
  </si>
  <si>
    <t>734.52</t>
  </si>
  <si>
    <t>1431.68</t>
  </si>
  <si>
    <t>156.05</t>
  </si>
  <si>
    <t>482.77</t>
  </si>
  <si>
    <t>1896.12</t>
  </si>
  <si>
    <t>134.35</t>
  </si>
  <si>
    <t>1942.92</t>
  </si>
  <si>
    <t>108.03</t>
  </si>
  <si>
    <t>772.3</t>
  </si>
  <si>
    <t>1018.87</t>
  </si>
  <si>
    <t>1782.3</t>
  </si>
  <si>
    <t>1176.63</t>
  </si>
  <si>
    <t>1884.5</t>
  </si>
  <si>
    <t>591.2</t>
  </si>
  <si>
    <t>927.56</t>
  </si>
  <si>
    <t>1739.26</t>
  </si>
  <si>
    <t>402.25</t>
  </si>
  <si>
    <t>303.31</t>
  </si>
  <si>
    <t>757.13</t>
  </si>
  <si>
    <t>1147.37</t>
  </si>
  <si>
    <t>959.04</t>
  </si>
  <si>
    <t>1008.76</t>
  </si>
  <si>
    <t>1056.92</t>
  </si>
  <si>
    <t>1119.6</t>
  </si>
  <si>
    <t>1828.12</t>
  </si>
  <si>
    <t>1740.27</t>
  </si>
  <si>
    <t>180.69</t>
  </si>
  <si>
    <t>599.28</t>
  </si>
  <si>
    <t>232.04</t>
  </si>
  <si>
    <t>1836.92</t>
  </si>
  <si>
    <t>1249.42</t>
  </si>
  <si>
    <t>1172.94</t>
  </si>
  <si>
    <t>1976.33</t>
  </si>
  <si>
    <t>618.62</t>
  </si>
  <si>
    <t>575.03</t>
  </si>
  <si>
    <t>710.53</t>
  </si>
  <si>
    <t>1389.75</t>
  </si>
  <si>
    <t>1489.86</t>
  </si>
  <si>
    <t>1511.11</t>
  </si>
  <si>
    <t>925.88</t>
  </si>
  <si>
    <t>1900.46</t>
  </si>
  <si>
    <t>1891.47</t>
  </si>
  <si>
    <t>778.4</t>
  </si>
  <si>
    <t>1563.93</t>
  </si>
  <si>
    <t>1288.25</t>
  </si>
  <si>
    <t>665.63</t>
  </si>
  <si>
    <t>54.98</t>
  </si>
  <si>
    <t>175.52</t>
  </si>
  <si>
    <t>473</t>
  </si>
  <si>
    <t>1582.21</t>
  </si>
  <si>
    <t>141.8</t>
  </si>
  <si>
    <t>1519.68</t>
  </si>
  <si>
    <t>894.35</t>
  </si>
  <si>
    <t>1229.68</t>
  </si>
  <si>
    <t>1269.53</t>
  </si>
  <si>
    <t>206.89</t>
  </si>
  <si>
    <t>1691.81</t>
  </si>
  <si>
    <t>1138.38</t>
  </si>
  <si>
    <t>1572.26</t>
  </si>
  <si>
    <t>180.91</t>
  </si>
  <si>
    <t>1212.95</t>
  </si>
  <si>
    <t>163.51</t>
  </si>
  <si>
    <t>1880.1</t>
  </si>
  <si>
    <t>1384.76</t>
  </si>
  <si>
    <t>1521.09</t>
  </si>
  <si>
    <t>644.91</t>
  </si>
  <si>
    <t>478.58</t>
  </si>
  <si>
    <t>1853.9</t>
  </si>
  <si>
    <t>765.45</t>
  </si>
  <si>
    <t>716.71</t>
  </si>
  <si>
    <t>1009.17</t>
  </si>
  <si>
    <t>1221.33</t>
  </si>
  <si>
    <t>1663.12</t>
  </si>
  <si>
    <t>335.45</t>
  </si>
  <si>
    <t>344.26</t>
  </si>
  <si>
    <t>1401.47</t>
  </si>
  <si>
    <t>1573.2</t>
  </si>
  <si>
    <t>407.06</t>
  </si>
  <si>
    <t>617.18</t>
  </si>
  <si>
    <t>151.85</t>
  </si>
  <si>
    <t>959.32</t>
  </si>
  <si>
    <t>1482.25</t>
  </si>
  <si>
    <t>1738.45</t>
  </si>
  <si>
    <t>1792.59</t>
  </si>
  <si>
    <t>1411.83</t>
  </si>
  <si>
    <t>1520.34</t>
  </si>
  <si>
    <t>463.28</t>
  </si>
  <si>
    <t>802.43</t>
  </si>
  <si>
    <t>1221.36</t>
  </si>
  <si>
    <t>671.89</t>
  </si>
  <si>
    <t>1131.5</t>
  </si>
  <si>
    <t>1726.78</t>
  </si>
  <si>
    <t>200.37</t>
  </si>
  <si>
    <t>929.6</t>
  </si>
  <si>
    <t>877.29</t>
  </si>
  <si>
    <t>852.59</t>
  </si>
  <si>
    <t>753.95</t>
  </si>
  <si>
    <t>1925.93</t>
  </si>
  <si>
    <t>1707.32</t>
  </si>
  <si>
    <t>861.16</t>
  </si>
  <si>
    <t>956.69</t>
  </si>
  <si>
    <t>1075.55</t>
  </si>
  <si>
    <t>118</t>
  </si>
  <si>
    <t>660.58</t>
  </si>
  <si>
    <t>1611.55</t>
  </si>
  <si>
    <t>1323.38</t>
  </si>
  <si>
    <t>1569.44</t>
  </si>
  <si>
    <t>1261.86</t>
  </si>
  <si>
    <t>1535.34</t>
  </si>
  <si>
    <t>1348.97</t>
  </si>
  <si>
    <t>629.39</t>
  </si>
  <si>
    <t>1145.67</t>
  </si>
  <si>
    <t>1011.14</t>
  </si>
  <si>
    <t>1342.35</t>
  </si>
  <si>
    <t>609.79</t>
  </si>
  <si>
    <t>1783.02</t>
  </si>
  <si>
    <t>1361.02</t>
  </si>
  <si>
    <t>707.15</t>
  </si>
  <si>
    <t>206.01</t>
  </si>
  <si>
    <t>734.78</t>
  </si>
  <si>
    <t>812.41</t>
  </si>
  <si>
    <t>1960.9</t>
  </si>
  <si>
    <t>609.42</t>
  </si>
  <si>
    <t>528.03</t>
  </si>
  <si>
    <t>326.7</t>
  </si>
  <si>
    <t>445.49</t>
  </si>
  <si>
    <t>6103.56</t>
  </si>
  <si>
    <t>5347.44</t>
  </si>
  <si>
    <t>7562.79</t>
  </si>
  <si>
    <t>2169.72</t>
  </si>
  <si>
    <t>5429.31</t>
  </si>
  <si>
    <t>4022.4</t>
  </si>
  <si>
    <t>8583.63</t>
  </si>
  <si>
    <t>8382.15</t>
  </si>
  <si>
    <t>14319.06</t>
  </si>
  <si>
    <t>9740.13</t>
  </si>
  <si>
    <t>4620.27</t>
  </si>
  <si>
    <t>10760.37</t>
  </si>
  <si>
    <t>13510.92</t>
  </si>
  <si>
    <t>4067.85</t>
  </si>
  <si>
    <t>7177.95</t>
  </si>
  <si>
    <t>12054.15</t>
  </si>
  <si>
    <t>13320.15</t>
  </si>
  <si>
    <t>6463.35</t>
  </si>
  <si>
    <t>5509.02</t>
  </si>
  <si>
    <t>9340.62</t>
  </si>
  <si>
    <t>14189.1</t>
  </si>
  <si>
    <t>6694.65</t>
  </si>
  <si>
    <t>13679.4</t>
  </si>
  <si>
    <t>3272.55</t>
  </si>
  <si>
    <t>14843.88</t>
  </si>
  <si>
    <t>12109.65</t>
  </si>
  <si>
    <t>8534.46</t>
  </si>
  <si>
    <t>10845.54</t>
  </si>
  <si>
    <t>8237.85</t>
  </si>
  <si>
    <t>8586.9</t>
  </si>
  <si>
    <t>14652.87</t>
  </si>
  <si>
    <t>12789.3</t>
  </si>
  <si>
    <t>12784.08</t>
  </si>
  <si>
    <t>11113.65</t>
  </si>
  <si>
    <t>8789.04</t>
  </si>
  <si>
    <t>7597.71</t>
  </si>
  <si>
    <t>12353.58</t>
  </si>
  <si>
    <t>9616.65</t>
  </si>
  <si>
    <t>11594.1</t>
  </si>
  <si>
    <t>14346.12</t>
  </si>
  <si>
    <t>9369.63</t>
  </si>
  <si>
    <t>14419.35</t>
  </si>
  <si>
    <t>13457.7</t>
  </si>
  <si>
    <t>3049.74</t>
  </si>
  <si>
    <t>6409.35</t>
  </si>
  <si>
    <t>8759.88</t>
  </si>
  <si>
    <t>3786.03</t>
  </si>
  <si>
    <t>7821.96</t>
  </si>
  <si>
    <t>2540.28</t>
  </si>
  <si>
    <t>11604.15</t>
  </si>
  <si>
    <t>4161.27</t>
  </si>
  <si>
    <t>13930.17</t>
  </si>
  <si>
    <t>12116.4</t>
  </si>
  <si>
    <t>12289.92</t>
  </si>
  <si>
    <t>9138.87</t>
  </si>
  <si>
    <t>12013.29</t>
  </si>
  <si>
    <t>2592.78</t>
  </si>
  <si>
    <t>12362.94</t>
  </si>
  <si>
    <t>3387.72</t>
  </si>
  <si>
    <t>12585.15</t>
  </si>
  <si>
    <t>7614.21</t>
  </si>
  <si>
    <t>7772.1</t>
  </si>
  <si>
    <t>12572.4</t>
  </si>
  <si>
    <t>12718.8</t>
  </si>
  <si>
    <t>3100.86</t>
  </si>
  <si>
    <t>9538.29</t>
  </si>
  <si>
    <t>8223.96</t>
  </si>
  <si>
    <t>14922.9</t>
  </si>
  <si>
    <t>4804.2</t>
  </si>
  <si>
    <t>8134.05</t>
  </si>
  <si>
    <t>13855.95</t>
  </si>
  <si>
    <t>12824.88</t>
  </si>
  <si>
    <t>5898.81</t>
  </si>
  <si>
    <t>13258.92</t>
  </si>
  <si>
    <t>13852.8</t>
  </si>
  <si>
    <t>12335.13</t>
  </si>
  <si>
    <t>10310.1</t>
  </si>
  <si>
    <t>5419.02</t>
  </si>
  <si>
    <t>5296.23</t>
  </si>
  <si>
    <t>9164.4</t>
  </si>
  <si>
    <t>6461.1</t>
  </si>
  <si>
    <t>13780.44</t>
  </si>
  <si>
    <t>12254.37</t>
  </si>
  <si>
    <t>14256.63</t>
  </si>
  <si>
    <t>8592.9</t>
  </si>
  <si>
    <t>8420.4</t>
  </si>
  <si>
    <t>8978.04</t>
  </si>
  <si>
    <t>14164.65</t>
  </si>
  <si>
    <t>12086.85</t>
  </si>
  <si>
    <t>12339.81</t>
  </si>
  <si>
    <t>5885.52</t>
  </si>
  <si>
    <t>3662.97</t>
  </si>
  <si>
    <t>7397.22</t>
  </si>
  <si>
    <t>5910.69</t>
  </si>
  <si>
    <t>3383.28</t>
  </si>
  <si>
    <t>6666.06</t>
  </si>
  <si>
    <t>7210.05</t>
  </si>
  <si>
    <t>2834.01</t>
  </si>
  <si>
    <t>14344.05</t>
  </si>
  <si>
    <t>3083.1</t>
  </si>
  <si>
    <t>5582.19</t>
  </si>
  <si>
    <t>4125.06</t>
  </si>
  <si>
    <t>10080.9</t>
  </si>
  <si>
    <t>6830.46</t>
  </si>
  <si>
    <t>14693.4</t>
  </si>
  <si>
    <t>9004.35</t>
  </si>
  <si>
    <t>10709.79</t>
  </si>
  <si>
    <t>14559.06</t>
  </si>
  <si>
    <t>13524.9</t>
  </si>
  <si>
    <t>3008.49</t>
  </si>
  <si>
    <t>8638.71</t>
  </si>
  <si>
    <t>5407.77</t>
  </si>
  <si>
    <t>6214.56</t>
  </si>
  <si>
    <t>3947.22</t>
  </si>
  <si>
    <t>8190.54</t>
  </si>
  <si>
    <t>3683.52</t>
  </si>
  <si>
    <t>7403.22</t>
  </si>
  <si>
    <t>9699.96</t>
  </si>
  <si>
    <t>7402.71</t>
  </si>
  <si>
    <t>4885.98</t>
  </si>
  <si>
    <t>4633.56</t>
  </si>
  <si>
    <t>3490.8</t>
  </si>
  <si>
    <t>14838.6</t>
  </si>
  <si>
    <t>10616.1</t>
  </si>
  <si>
    <t>7026.6</t>
  </si>
  <si>
    <t>14029.65</t>
  </si>
  <si>
    <t>12848.13</t>
  </si>
  <si>
    <t>14351.94</t>
  </si>
  <si>
    <t>10630.65</t>
  </si>
  <si>
    <t>5935.23</t>
  </si>
  <si>
    <t>3198.39</t>
  </si>
  <si>
    <t>13431.9</t>
  </si>
  <si>
    <t>10801.29</t>
  </si>
  <si>
    <t>9828.96</t>
  </si>
  <si>
    <t>13685.94</t>
  </si>
  <si>
    <t>2294.76</t>
  </si>
  <si>
    <t>6277.05</t>
  </si>
  <si>
    <t>11730.9</t>
  </si>
  <si>
    <t>6336.03</t>
  </si>
  <si>
    <t>5404.95</t>
  </si>
  <si>
    <t>14097.63</t>
  </si>
  <si>
    <t>8159.22</t>
  </si>
  <si>
    <t>2505.03</t>
  </si>
  <si>
    <t>10772.4</t>
  </si>
  <si>
    <t>10108.71</t>
  </si>
  <si>
    <t>12820.38</t>
  </si>
  <si>
    <t>7152.78</t>
  </si>
  <si>
    <t>4628.31</t>
  </si>
  <si>
    <t>5981.94</t>
  </si>
  <si>
    <t>5036.73</t>
  </si>
  <si>
    <t>13512.69</t>
  </si>
  <si>
    <t>13640.85</t>
  </si>
  <si>
    <t>3873.03</t>
  </si>
  <si>
    <t>10452.63</t>
  </si>
  <si>
    <t>14007.06</t>
  </si>
  <si>
    <t>8863.29</t>
  </si>
  <si>
    <t>7858.2</t>
  </si>
  <si>
    <t>14949.69</t>
  </si>
  <si>
    <t>11810.88</t>
  </si>
  <si>
    <t>9175.38</t>
  </si>
  <si>
    <t>8169.81</t>
  </si>
  <si>
    <t>7346.46</t>
  </si>
  <si>
    <t>2061.78</t>
  </si>
  <si>
    <t>8290.29</t>
  </si>
  <si>
    <t>6426.96</t>
  </si>
  <si>
    <t>14847.06</t>
  </si>
  <si>
    <t>5096.31</t>
  </si>
  <si>
    <t>3451.23</t>
  </si>
  <si>
    <t>13106.7</t>
  </si>
  <si>
    <t>12981.42</t>
  </si>
  <si>
    <t>9341.04</t>
  </si>
  <si>
    <t>4523.19</t>
  </si>
  <si>
    <t>13343.94</t>
  </si>
  <si>
    <t>11635.65</t>
  </si>
  <si>
    <t>4507.77</t>
  </si>
  <si>
    <t>6117.45</t>
  </si>
  <si>
    <t>13123.65</t>
  </si>
  <si>
    <t>7872.81</t>
  </si>
  <si>
    <t>3924.39</t>
  </si>
  <si>
    <t>11976.54</t>
  </si>
  <si>
    <t>10814.46</t>
  </si>
  <si>
    <t>7211.1</t>
  </si>
  <si>
    <t>8174.28</t>
  </si>
  <si>
    <t>6147.78</t>
  </si>
  <si>
    <t>13785.45</t>
  </si>
  <si>
    <t>4510.02</t>
  </si>
  <si>
    <t>12485.58</t>
  </si>
  <si>
    <t>8448.9</t>
  </si>
  <si>
    <t>2033.7</t>
  </si>
  <si>
    <t>2406.72</t>
  </si>
  <si>
    <t>8352.15</t>
  </si>
  <si>
    <t>10862.1</t>
  </si>
  <si>
    <t>14324.31</t>
  </si>
  <si>
    <t>13958.85</t>
  </si>
  <si>
    <t>6199.56</t>
  </si>
  <si>
    <t>3281.85</t>
  </si>
  <si>
    <t>2168.28</t>
  </si>
  <si>
    <t>5052.06</t>
  </si>
  <si>
    <t>6437.19</t>
  </si>
  <si>
    <t>11594.13</t>
  </si>
  <si>
    <t>12697.08</t>
  </si>
  <si>
    <t>3535.89</t>
  </si>
  <si>
    <t>14580.33</t>
  </si>
  <si>
    <t>12169.35</t>
  </si>
  <si>
    <t>8457.21</t>
  </si>
  <si>
    <t>13177.92</t>
  </si>
  <si>
    <t>12807.15</t>
  </si>
  <si>
    <t>3229.8</t>
  </si>
  <si>
    <t>8409.63</t>
  </si>
  <si>
    <t>3060.9</t>
  </si>
  <si>
    <t>13964.13</t>
  </si>
  <si>
    <t>7155.45</t>
  </si>
  <si>
    <t>7724.55</t>
  </si>
  <si>
    <t>13188.81</t>
  </si>
  <si>
    <t>6472.8</t>
  </si>
  <si>
    <t>10603.62</t>
  </si>
  <si>
    <t>5505.27</t>
  </si>
  <si>
    <t>13487.88</t>
  </si>
  <si>
    <t>2983.74</t>
  </si>
  <si>
    <t>11966.1</t>
  </si>
  <si>
    <t>14284.62</t>
  </si>
  <si>
    <t>11211.15</t>
  </si>
  <si>
    <t>6793.05</t>
  </si>
  <si>
    <t>14413.65</t>
  </si>
  <si>
    <t>2229.51</t>
  </si>
  <si>
    <t>2294.85</t>
  </si>
  <si>
    <t>6051.06</t>
  </si>
  <si>
    <t>14720.31</t>
  </si>
  <si>
    <t>3036.78</t>
  </si>
  <si>
    <t>5821.98</t>
  </si>
  <si>
    <t>7805.97</t>
  </si>
  <si>
    <t>4958.7</t>
  </si>
  <si>
    <t>14132.7</t>
  </si>
  <si>
    <t>2411.28</t>
  </si>
  <si>
    <t>11759.88</t>
  </si>
  <si>
    <t>4092.39</t>
  </si>
  <si>
    <t>14133.06</t>
  </si>
  <si>
    <t>3703.98</t>
  </si>
  <si>
    <t>6892.8</t>
  </si>
  <si>
    <t>13260.15</t>
  </si>
  <si>
    <t>10376.04</t>
  </si>
  <si>
    <t>7757.22</t>
  </si>
  <si>
    <t>2009.85</t>
  </si>
  <si>
    <t>5530.77</t>
  </si>
  <si>
    <t>3648.3</t>
  </si>
  <si>
    <t>13097.67</t>
  </si>
  <si>
    <t>13698.63</t>
  </si>
  <si>
    <t>9839.04</t>
  </si>
  <si>
    <t>7694.31</t>
  </si>
  <si>
    <t>8775.15</t>
  </si>
  <si>
    <t>13006.65</t>
  </si>
  <si>
    <t>9165.15</t>
  </si>
  <si>
    <t>8231.4</t>
  </si>
  <si>
    <t>13511.88</t>
  </si>
  <si>
    <t>12899.94</t>
  </si>
  <si>
    <t>12662.58</t>
  </si>
  <si>
    <t>4746.06</t>
  </si>
  <si>
    <t>3810.6</t>
  </si>
  <si>
    <t>5293.23</t>
  </si>
  <si>
    <t>3807.9</t>
  </si>
  <si>
    <t>9048.15</t>
  </si>
  <si>
    <t>12276.87</t>
  </si>
  <si>
    <t>11481.54</t>
  </si>
  <si>
    <t>14327.7</t>
  </si>
  <si>
    <t>6552.6</t>
  </si>
  <si>
    <t>4456.77</t>
  </si>
  <si>
    <t>9650.46</t>
  </si>
  <si>
    <t>9150.6</t>
  </si>
  <si>
    <t>13117.35</t>
  </si>
  <si>
    <t>14421.81</t>
  </si>
  <si>
    <t>2503.26</t>
  </si>
  <si>
    <t>2935.65</t>
  </si>
  <si>
    <t>11930.13</t>
  </si>
  <si>
    <t>2299.53</t>
  </si>
  <si>
    <t>13014.06</t>
  </si>
  <si>
    <t>10293.9</t>
  </si>
  <si>
    <t>6166.65</t>
  </si>
  <si>
    <t>7934.4</t>
  </si>
  <si>
    <t>8618.88</t>
  </si>
  <si>
    <t>6621.96</t>
  </si>
  <si>
    <t>7886.04</t>
  </si>
  <si>
    <t>7931.85</t>
  </si>
  <si>
    <t>14226.81</t>
  </si>
  <si>
    <t>7208.4</t>
  </si>
  <si>
    <t>2779.53</t>
  </si>
  <si>
    <t>8972.4</t>
  </si>
  <si>
    <t>13737.33</t>
  </si>
  <si>
    <t>8123.31</t>
  </si>
  <si>
    <t>7526.79</t>
  </si>
  <si>
    <t>8075.1</t>
  </si>
  <si>
    <t>4483.56</t>
  </si>
  <si>
    <t>12567.42</t>
  </si>
  <si>
    <t>7395.06</t>
  </si>
  <si>
    <t>11504.04</t>
  </si>
  <si>
    <t>5340.48</t>
  </si>
  <si>
    <t>10729.65</t>
  </si>
  <si>
    <t>6480.21</t>
  </si>
  <si>
    <t>10446.6</t>
  </si>
  <si>
    <t>2910.6</t>
  </si>
  <si>
    <t>9851.1</t>
  </si>
  <si>
    <t>7132.8</t>
  </si>
  <si>
    <t>2034.18</t>
  </si>
  <si>
    <t>3547.05</t>
  </si>
  <si>
    <t>2631.9</t>
  </si>
  <si>
    <t>12270.54</t>
  </si>
  <si>
    <t>9786.6</t>
  </si>
  <si>
    <t>14069.7</t>
  </si>
  <si>
    <t>9305.04</t>
  </si>
  <si>
    <t>3790.89</t>
  </si>
  <si>
    <t>13971.3</t>
  </si>
  <si>
    <t>4468.23</t>
  </si>
  <si>
    <t>14261.1</t>
  </si>
  <si>
    <t>7578.15</t>
  </si>
  <si>
    <t>7026.3</t>
  </si>
  <si>
    <t>12833.58</t>
  </si>
  <si>
    <t>3464.61</t>
  </si>
  <si>
    <t>3291.36</t>
  </si>
  <si>
    <t>4580.55</t>
  </si>
  <si>
    <t>13522.65</t>
  </si>
  <si>
    <t>3129.03</t>
  </si>
  <si>
    <t>3872.97</t>
  </si>
  <si>
    <t>9813.15</t>
  </si>
  <si>
    <t>7016.85</t>
  </si>
  <si>
    <t>10221.9</t>
  </si>
  <si>
    <t>2758.47</t>
  </si>
  <si>
    <t>10958.85</t>
  </si>
  <si>
    <t>14961.69</t>
  </si>
  <si>
    <t>8168.1</t>
  </si>
  <si>
    <t>4285.95</t>
  </si>
  <si>
    <t>2540.22</t>
  </si>
  <si>
    <t>12784.38</t>
  </si>
  <si>
    <t>14315.4</t>
  </si>
  <si>
    <t>9426.12</t>
  </si>
  <si>
    <t>10775.4</t>
  </si>
  <si>
    <t>5312.19</t>
  </si>
  <si>
    <t>9561.87</t>
  </si>
  <si>
    <t>6919.29</t>
  </si>
  <si>
    <t>10404.54</t>
  </si>
  <si>
    <t>13640.37</t>
  </si>
  <si>
    <t>8632.71</t>
  </si>
  <si>
    <t>10073.13</t>
  </si>
  <si>
    <t>9384.6</t>
  </si>
  <si>
    <t>13204.83</t>
  </si>
  <si>
    <t>13794.63</t>
  </si>
  <si>
    <t>6998.85</t>
  </si>
  <si>
    <t>6868.53</t>
  </si>
  <si>
    <t>7202.55</t>
  </si>
  <si>
    <t>13632.6</t>
  </si>
  <si>
    <t>9792.21</t>
  </si>
  <si>
    <t>9830.37</t>
  </si>
  <si>
    <t>6262.05</t>
  </si>
  <si>
    <t>6407.94</t>
  </si>
  <si>
    <t>8142.78</t>
  </si>
  <si>
    <t>3418.2</t>
  </si>
  <si>
    <t>3875.28</t>
  </si>
  <si>
    <t>11579.79</t>
  </si>
  <si>
    <t>12678.45</t>
  </si>
  <si>
    <t>10146.15</t>
  </si>
  <si>
    <t>12892.08</t>
  </si>
  <si>
    <t>13212.15</t>
  </si>
  <si>
    <t>5530.98</t>
  </si>
  <si>
    <t>3262.11</t>
  </si>
  <si>
    <t>3369.27</t>
  </si>
  <si>
    <t>14925.12</t>
  </si>
  <si>
    <t>11739.6</t>
  </si>
  <si>
    <t>14174.1</t>
  </si>
  <si>
    <t>12375.9</t>
  </si>
  <si>
    <t>14254.56</t>
  </si>
  <si>
    <t>6317.85</t>
  </si>
  <si>
    <t>6792.54</t>
  </si>
  <si>
    <t>12210.63</t>
  </si>
  <si>
    <t>6856.8</t>
  </si>
  <si>
    <t>14800.08</t>
  </si>
  <si>
    <t>4977.81</t>
  </si>
  <si>
    <t>2924.85</t>
  </si>
  <si>
    <t>11844.12</t>
  </si>
  <si>
    <t>4570.2</t>
  </si>
  <si>
    <t>5160.3</t>
  </si>
  <si>
    <t>10798.65</t>
  </si>
  <si>
    <t>6376.71</t>
  </si>
  <si>
    <t>14935.2</t>
  </si>
  <si>
    <t>10763.1</t>
  </si>
  <si>
    <t>13293.87</t>
  </si>
  <si>
    <t>10227.12</t>
  </si>
  <si>
    <t>13101.81</t>
  </si>
  <si>
    <t>14602.62</t>
  </si>
  <si>
    <t>4408.95</t>
  </si>
  <si>
    <t>7404.78</t>
  </si>
  <si>
    <t>3160.95</t>
  </si>
  <si>
    <t>8882.1</t>
  </si>
  <si>
    <t>14309.37</t>
  </si>
  <si>
    <t>5695.8</t>
  </si>
  <si>
    <t>5460.3</t>
  </si>
  <si>
    <t>6313.44</t>
  </si>
  <si>
    <t>13372.56</t>
  </si>
  <si>
    <t>9921.9</t>
  </si>
  <si>
    <t>6303.03</t>
  </si>
  <si>
    <t>14547.69</t>
  </si>
  <si>
    <t>7790.31</t>
  </si>
  <si>
    <t>3881.97</t>
  </si>
  <si>
    <t>7002.21</t>
  </si>
  <si>
    <t>9489.96</t>
  </si>
  <si>
    <t>13718.1</t>
  </si>
  <si>
    <t>2832.03</t>
  </si>
  <si>
    <t>7128.78</t>
  </si>
  <si>
    <t>14774.85</t>
  </si>
  <si>
    <t>3684.72</t>
  </si>
  <si>
    <t>14487.3</t>
  </si>
  <si>
    <t>8477.4</t>
  </si>
  <si>
    <t>2407.47</t>
  </si>
  <si>
    <t>7537.05</t>
  </si>
  <si>
    <t>2729.4</t>
  </si>
  <si>
    <t>4873.44</t>
  </si>
  <si>
    <t>4626.69</t>
  </si>
  <si>
    <t>13386.06</t>
  </si>
  <si>
    <t>8042.28</t>
  </si>
  <si>
    <t>14573.55</t>
  </si>
  <si>
    <t>6635.4</t>
  </si>
  <si>
    <t>13068.45</t>
  </si>
  <si>
    <t>14355.6</t>
  </si>
  <si>
    <t>12980.13</t>
  </si>
  <si>
    <t>10675.38</t>
  </si>
  <si>
    <t>13205.1</t>
  </si>
  <si>
    <t>8208.63</t>
  </si>
  <si>
    <t>11728.62</t>
  </si>
  <si>
    <t>7064.04</t>
  </si>
  <si>
    <t>3935.28</t>
  </si>
  <si>
    <t>4670.31</t>
  </si>
  <si>
    <t>13841.19</t>
  </si>
  <si>
    <t>794.16</t>
  </si>
  <si>
    <t>183.9</t>
  </si>
  <si>
    <t>374.28</t>
  </si>
  <si>
    <t>1551.15</t>
  </si>
  <si>
    <t>1926.99</t>
  </si>
  <si>
    <t>1895.43</t>
  </si>
  <si>
    <t>1131.3</t>
  </si>
  <si>
    <t>1009.2</t>
  </si>
  <si>
    <t>1831.95</t>
  </si>
  <si>
    <t>902.1</t>
  </si>
  <si>
    <t>1344.36</t>
  </si>
  <si>
    <t>1720.11</t>
  </si>
  <si>
    <t>1315.86</t>
  </si>
  <si>
    <t>1812.99</t>
  </si>
  <si>
    <t>1151.37</t>
  </si>
  <si>
    <t>162.42</t>
  </si>
  <si>
    <t>472.95</t>
  </si>
  <si>
    <t>1610.76</t>
  </si>
  <si>
    <t>314.91</t>
  </si>
  <si>
    <t>279.66</t>
  </si>
  <si>
    <t>1813.35</t>
  </si>
  <si>
    <t>1828.74</t>
  </si>
  <si>
    <t>1083.87</t>
  </si>
  <si>
    <t>1683.6</t>
  </si>
  <si>
    <t>843.09</t>
  </si>
  <si>
    <t>1739.01</t>
  </si>
  <si>
    <t>1164.36</t>
  </si>
  <si>
    <t>1108.62</t>
  </si>
  <si>
    <t>501.45</t>
  </si>
  <si>
    <t>265.2</t>
  </si>
  <si>
    <t>1990.95</t>
  </si>
  <si>
    <t>795.84</t>
  </si>
  <si>
    <t>1929.15</t>
  </si>
  <si>
    <t>736.56</t>
  </si>
  <si>
    <t>1781.82</t>
  </si>
  <si>
    <t>1282.86</t>
  </si>
  <si>
    <t>1648.8</t>
  </si>
  <si>
    <t>1049.7</t>
  </si>
  <si>
    <t>1701.45</t>
  </si>
  <si>
    <t>1700.55</t>
  </si>
  <si>
    <t>807.3</t>
  </si>
  <si>
    <t>1401.45</t>
  </si>
  <si>
    <t>806.16</t>
  </si>
  <si>
    <t>308.91</t>
  </si>
  <si>
    <t>1761.6</t>
  </si>
  <si>
    <t>1430.61</t>
  </si>
  <si>
    <t>1575.9</t>
  </si>
  <si>
    <t>823.35</t>
  </si>
  <si>
    <t>1656.57</t>
  </si>
  <si>
    <t>236.04</t>
  </si>
  <si>
    <t>998.85</t>
  </si>
  <si>
    <t>342.66</t>
  </si>
  <si>
    <t>1663.95</t>
  </si>
  <si>
    <t>852.18</t>
  </si>
  <si>
    <t>405.84</t>
  </si>
  <si>
    <t>378.03</t>
  </si>
  <si>
    <t>1547.85</t>
  </si>
  <si>
    <t>1798.05</t>
  </si>
  <si>
    <t>264.78</t>
  </si>
  <si>
    <t>1732.8</t>
  </si>
  <si>
    <t>1575.18</t>
  </si>
  <si>
    <t>521.31</t>
  </si>
  <si>
    <t>1056.39</t>
  </si>
  <si>
    <t>567.81</t>
  </si>
  <si>
    <t>1221.3</t>
  </si>
  <si>
    <t>916.05</t>
  </si>
  <si>
    <t>752.9</t>
  </si>
  <si>
    <t>821.65</t>
  </si>
  <si>
    <t>1457.35</t>
  </si>
  <si>
    <t>1622.05</t>
  </si>
  <si>
    <t>1864.15</t>
  </si>
  <si>
    <t>907.1</t>
  </si>
  <si>
    <t>1296.95</t>
  </si>
  <si>
    <t>1862.35</t>
  </si>
  <si>
    <t>1523.3</t>
  </si>
  <si>
    <t>1150.55</t>
  </si>
  <si>
    <t>534.65</t>
  </si>
  <si>
    <t>1748.05</t>
  </si>
  <si>
    <t>379.1</t>
  </si>
  <si>
    <t>1459.15</t>
  </si>
  <si>
    <t>704.8</t>
  </si>
  <si>
    <t>1002.3</t>
  </si>
  <si>
    <t>1454.55</t>
  </si>
  <si>
    <t>432.85</t>
  </si>
  <si>
    <t>816.45</t>
  </si>
  <si>
    <t>711.05</t>
  </si>
  <si>
    <t>1837.35</t>
  </si>
  <si>
    <t>310.6</t>
  </si>
  <si>
    <t>1361.1</t>
  </si>
  <si>
    <t>939.45</t>
  </si>
  <si>
    <t>1734.55</t>
  </si>
  <si>
    <t>1963.35</t>
  </si>
  <si>
    <t>1420.4</t>
  </si>
  <si>
    <t>1499.2</t>
  </si>
  <si>
    <t>703.95</t>
  </si>
  <si>
    <t>7891.9</t>
  </si>
  <si>
    <t>7849.1</t>
  </si>
  <si>
    <t>24260.15</t>
  </si>
  <si>
    <t>7689.05</t>
  </si>
  <si>
    <t>10628.2</t>
  </si>
  <si>
    <t>16584.95</t>
  </si>
  <si>
    <t>17097.15</t>
  </si>
  <si>
    <t>23846.35</t>
  </si>
  <si>
    <t>12029.35</t>
  </si>
  <si>
    <t>7670.35</t>
  </si>
  <si>
    <t>15812.65</t>
  </si>
  <si>
    <t>5469.05</t>
  </si>
  <si>
    <t>22230.1</t>
  </si>
  <si>
    <t>5453.1</t>
  </si>
  <si>
    <t>14889.4</t>
  </si>
  <si>
    <t>15176.8</t>
  </si>
  <si>
    <t>6265.55</t>
  </si>
  <si>
    <t>2462.35</t>
  </si>
  <si>
    <t>11212.65</t>
  </si>
  <si>
    <t>11688.15</t>
  </si>
  <si>
    <t>7606.85</t>
  </si>
  <si>
    <t>8603.15</t>
  </si>
  <si>
    <t>13028.1</t>
  </si>
  <si>
    <t>6039.45</t>
  </si>
  <si>
    <t>3540.9</t>
  </si>
  <si>
    <t>23470.1</t>
  </si>
  <si>
    <t>9166.7</t>
  </si>
  <si>
    <t>3788.4</t>
  </si>
  <si>
    <t>15963.9</t>
  </si>
  <si>
    <t>2020.85</t>
  </si>
  <si>
    <t>12596.3</t>
  </si>
  <si>
    <t>23975.05</t>
  </si>
  <si>
    <t>15914.45</t>
  </si>
  <si>
    <t>24543.7</t>
  </si>
  <si>
    <t>7064.3</t>
  </si>
  <si>
    <t>24720.3</t>
  </si>
  <si>
    <t>11802.55</t>
  </si>
  <si>
    <t>8493.3</t>
  </si>
  <si>
    <t>19840.35</t>
  </si>
  <si>
    <t>6999.1</t>
  </si>
  <si>
    <t>11753.05</t>
  </si>
  <si>
    <t>7050.55</t>
  </si>
  <si>
    <t>14737.55</t>
  </si>
  <si>
    <t>2273.55</t>
  </si>
  <si>
    <t>19342.15</t>
  </si>
  <si>
    <t>22292.4</t>
  </si>
  <si>
    <t>4205.95</t>
  </si>
  <si>
    <t>6330.3</t>
  </si>
  <si>
    <t>3998.9</t>
  </si>
  <si>
    <t>11628.1</t>
  </si>
  <si>
    <t>11926.4</t>
  </si>
  <si>
    <t>19906.6</t>
  </si>
  <si>
    <t>7784.35</t>
  </si>
  <si>
    <t>7043.05</t>
  </si>
  <si>
    <t>12916.95</t>
  </si>
  <si>
    <t>13580.7</t>
  </si>
  <si>
    <t>23656.1</t>
  </si>
  <si>
    <t>20857.65</t>
  </si>
  <si>
    <t>10047.05</t>
  </si>
  <si>
    <t>18639.1</t>
  </si>
  <si>
    <t>7930.9</t>
  </si>
  <si>
    <t>20545.05</t>
  </si>
  <si>
    <t>14239.85</t>
  </si>
  <si>
    <t>9465.45</t>
  </si>
  <si>
    <t>4592.1</t>
  </si>
  <si>
    <t>23647.8</t>
  </si>
  <si>
    <t>7448.15</t>
  </si>
  <si>
    <t>6759.45</t>
  </si>
  <si>
    <t>5599.7</t>
  </si>
  <si>
    <t>23472.2</t>
  </si>
  <si>
    <t>10641.95</t>
  </si>
  <si>
    <t>13101.85</t>
  </si>
  <si>
    <t>8125.95</t>
  </si>
  <si>
    <t>12013.9</t>
  </si>
  <si>
    <t>2994.85</t>
  </si>
  <si>
    <t>14412.45</t>
  </si>
  <si>
    <t>15275.15</t>
  </si>
  <si>
    <t>21098.65</t>
  </si>
  <si>
    <t>9578.1</t>
  </si>
  <si>
    <t>23636.1</t>
  </si>
  <si>
    <t>15311.2</t>
  </si>
  <si>
    <t>20556.3</t>
  </si>
  <si>
    <t>13072.65</t>
  </si>
  <si>
    <t>22818.9</t>
  </si>
  <si>
    <t>13943.15</t>
  </si>
  <si>
    <t>14322.45</t>
  </si>
  <si>
    <t>4567.2</t>
  </si>
  <si>
    <t>6709.05</t>
  </si>
  <si>
    <t>22973.65</t>
  </si>
  <si>
    <t>10139.4</t>
  </si>
  <si>
    <t>14220.55</t>
  </si>
  <si>
    <t>7580.6</t>
  </si>
  <si>
    <t>10348.9</t>
  </si>
  <si>
    <t>3468.9</t>
  </si>
  <si>
    <t>22452.8</t>
  </si>
  <si>
    <t>21670.95</t>
  </si>
  <si>
    <t>14091.8</t>
  </si>
  <si>
    <t>17939.1</t>
  </si>
  <si>
    <t>15257.65</t>
  </si>
  <si>
    <t>22974.9</t>
  </si>
  <si>
    <t>20510.1</t>
  </si>
  <si>
    <t>13014.85</t>
  </si>
  <si>
    <t>8669.4</t>
  </si>
  <si>
    <t>11181.95</t>
  </si>
  <si>
    <t>10354.45</t>
  </si>
  <si>
    <t>12578.2</t>
  </si>
  <si>
    <t>16393.4</t>
  </si>
  <si>
    <t>3535.45</t>
  </si>
  <si>
    <t>11545.15</t>
  </si>
  <si>
    <t>15284.3</t>
  </si>
  <si>
    <t>6501.8</t>
  </si>
  <si>
    <t>7703.1</t>
  </si>
  <si>
    <t>15277.35</t>
  </si>
  <si>
    <t>4040.8</t>
  </si>
  <si>
    <t>14614.95</t>
  </si>
  <si>
    <t>4102.2</t>
  </si>
  <si>
    <t>12669.4</t>
  </si>
  <si>
    <t>20732.35</t>
  </si>
  <si>
    <t>14026.95</t>
  </si>
  <si>
    <t>6609.7</t>
  </si>
  <si>
    <t>24413.65</t>
  </si>
  <si>
    <t>23575.95</t>
  </si>
  <si>
    <t>6307.85</t>
  </si>
  <si>
    <t>2058.6</t>
  </si>
  <si>
    <t>8652.95</t>
  </si>
  <si>
    <t>20566.3</t>
  </si>
  <si>
    <t>20061.3</t>
  </si>
  <si>
    <t>13970.15</t>
  </si>
  <si>
    <t>5244.7</t>
  </si>
  <si>
    <t>3310.45</t>
  </si>
  <si>
    <t>22936.2</t>
  </si>
  <si>
    <t>7023.2</t>
  </si>
  <si>
    <t>20381.3</t>
  </si>
  <si>
    <t>21532.55</t>
  </si>
  <si>
    <t>8515.8</t>
  </si>
  <si>
    <t>4048.4</t>
  </si>
  <si>
    <t>7922.85</t>
  </si>
  <si>
    <t>2318.6</t>
  </si>
  <si>
    <t>10288.15</t>
  </si>
  <si>
    <t>21725.05</t>
  </si>
  <si>
    <t>9018.3</t>
  </si>
  <si>
    <t>11753.1</t>
  </si>
  <si>
    <t>3104.55</t>
  </si>
  <si>
    <t>8426.9</t>
  </si>
  <si>
    <t>21587.6</t>
  </si>
  <si>
    <t>22602.8</t>
  </si>
  <si>
    <t>21102.35</t>
  </si>
  <si>
    <t>20144.95</t>
  </si>
  <si>
    <t>21698.65</t>
  </si>
  <si>
    <t>4086.6</t>
  </si>
  <si>
    <t>20942.45</t>
  </si>
  <si>
    <t>12563.1</t>
  </si>
  <si>
    <t>10476.2</t>
  </si>
  <si>
    <t>6212.85</t>
  </si>
  <si>
    <t>8607.05</t>
  </si>
  <si>
    <t>13159.95</t>
  </si>
  <si>
    <t>23564.85</t>
  </si>
  <si>
    <t>24606.4</t>
  </si>
  <si>
    <t>24498.45</t>
  </si>
  <si>
    <t>4333.45</t>
  </si>
  <si>
    <t>16360.6</t>
  </si>
  <si>
    <t>20546.4</t>
  </si>
  <si>
    <t>5318.15</t>
  </si>
  <si>
    <t>6415.95</t>
  </si>
  <si>
    <t>20532.45</t>
  </si>
  <si>
    <t>7619.35</t>
  </si>
  <si>
    <t>16401.6</t>
  </si>
  <si>
    <t>9104.35</t>
  </si>
  <si>
    <t>6684.3</t>
  </si>
  <si>
    <t>15978.8</t>
  </si>
  <si>
    <t>5042.8</t>
  </si>
  <si>
    <t>7849.3</t>
  </si>
  <si>
    <t>24783.9</t>
  </si>
  <si>
    <t>22804.7</t>
  </si>
  <si>
    <t>3073.6</t>
  </si>
  <si>
    <t>22181.15</t>
  </si>
  <si>
    <t>11158.8</t>
  </si>
  <si>
    <t>15025.05</t>
  </si>
  <si>
    <t>14012.55</t>
  </si>
  <si>
    <t>23913.6</t>
  </si>
  <si>
    <t>3385.8</t>
  </si>
  <si>
    <t>7143.2</t>
  </si>
  <si>
    <t>11051.2</t>
  </si>
  <si>
    <t>15388.15</t>
  </si>
  <si>
    <t>12949.45</t>
  </si>
  <si>
    <t>12386.1</t>
  </si>
  <si>
    <t>19598.4</t>
  </si>
  <si>
    <t>23124.05</t>
  </si>
  <si>
    <t>13168.1</t>
  </si>
  <si>
    <t>7341.95</t>
  </si>
  <si>
    <t>21157.8</t>
  </si>
  <si>
    <t>10735.55</t>
  </si>
  <si>
    <t>7986.85</t>
  </si>
  <si>
    <t>12594.85</t>
  </si>
  <si>
    <t>8702.95</t>
  </si>
  <si>
    <t>23715.95</t>
  </si>
  <si>
    <t>3773.3</t>
  </si>
  <si>
    <t>16307.45</t>
  </si>
  <si>
    <t>3664.05</t>
  </si>
  <si>
    <t>24705.95</t>
  </si>
  <si>
    <t>14878.7</t>
  </si>
  <si>
    <t>2758.6</t>
  </si>
  <si>
    <t>19262.45</t>
  </si>
  <si>
    <t>13546.8</t>
  </si>
  <si>
    <t>22297.55</t>
  </si>
  <si>
    <t>22153.45</t>
  </si>
  <si>
    <t>21881.55</t>
  </si>
  <si>
    <t>12816.4</t>
  </si>
  <si>
    <t>5939.3</t>
  </si>
  <si>
    <t>3616.55</t>
  </si>
  <si>
    <t>21498.9</t>
  </si>
  <si>
    <t>22337.45</t>
  </si>
  <si>
    <t>6413.05</t>
  </si>
  <si>
    <t>4164.15</t>
  </si>
  <si>
    <t>13082.35</t>
  </si>
  <si>
    <t>21493.9</t>
  </si>
  <si>
    <t>16528.4</t>
  </si>
  <si>
    <t>19800.9</t>
  </si>
  <si>
    <t>6745.95</t>
  </si>
  <si>
    <t>3376.1</t>
  </si>
  <si>
    <t>24888.65</t>
  </si>
  <si>
    <t>20566.2</t>
  </si>
  <si>
    <t>11333.2</t>
  </si>
  <si>
    <t>24963.9</t>
  </si>
  <si>
    <t>13602.45</t>
  </si>
  <si>
    <t>15106.2</t>
  </si>
  <si>
    <t>5567.85</t>
  </si>
  <si>
    <t>3882.8</t>
  </si>
  <si>
    <t>7394.45</t>
  </si>
  <si>
    <t>17272.85</t>
  </si>
  <si>
    <t>12682.35</t>
  </si>
  <si>
    <t>23262.45</t>
  </si>
  <si>
    <t>13890.05</t>
  </si>
  <si>
    <t>23535.1</t>
  </si>
  <si>
    <t>15572.65</t>
  </si>
  <si>
    <t>10991.95</t>
  </si>
  <si>
    <t>8954.35</t>
  </si>
  <si>
    <t>7409.35</t>
  </si>
  <si>
    <t>3712.2</t>
  </si>
  <si>
    <t>22660.1</t>
  </si>
  <si>
    <t>3821.1</t>
  </si>
  <si>
    <t>19680.35</t>
  </si>
  <si>
    <t>12556.9</t>
  </si>
  <si>
    <t>15636.9</t>
  </si>
  <si>
    <t>6966.8</t>
  </si>
  <si>
    <t>4025.15</t>
  </si>
  <si>
    <t>16767.55</t>
  </si>
  <si>
    <t>15166.85</t>
  </si>
  <si>
    <t>4032.95</t>
  </si>
  <si>
    <t>12571.8</t>
  </si>
  <si>
    <t>15212.35</t>
  </si>
  <si>
    <t>6745.3</t>
  </si>
  <si>
    <t>24507.65</t>
  </si>
  <si>
    <t>7254.45</t>
  </si>
  <si>
    <t>7375.95</t>
  </si>
  <si>
    <t>7968.15</t>
  </si>
  <si>
    <t>22170.15</t>
  </si>
  <si>
    <t>10622.45</t>
  </si>
  <si>
    <t>18649.65</t>
  </si>
  <si>
    <t>2186.45</t>
  </si>
  <si>
    <t>4158.45</t>
  </si>
  <si>
    <t>13267.35</t>
  </si>
  <si>
    <t>10579.35</t>
  </si>
  <si>
    <t>13048.7</t>
  </si>
  <si>
    <t>17587.45</t>
  </si>
  <si>
    <t>22233.85</t>
  </si>
  <si>
    <t>23222.55</t>
  </si>
  <si>
    <t>9912.95</t>
  </si>
  <si>
    <t>20712.35</t>
  </si>
  <si>
    <t>23847.8</t>
  </si>
  <si>
    <t>15944.45</t>
  </si>
  <si>
    <t>9518.3</t>
  </si>
  <si>
    <t>15276.2</t>
  </si>
  <si>
    <t>6415.6</t>
  </si>
  <si>
    <t>3184.65</t>
  </si>
  <si>
    <t>24260.95</t>
  </si>
  <si>
    <t>15056.8</t>
  </si>
  <si>
    <t>11478.05</t>
  </si>
  <si>
    <t>14843.9</t>
  </si>
  <si>
    <t>3266.1</t>
  </si>
  <si>
    <t>9510.8</t>
  </si>
  <si>
    <t>3045.8</t>
  </si>
  <si>
    <t>10729.3</t>
  </si>
  <si>
    <t>2441.45</t>
  </si>
  <si>
    <t>3550.35</t>
  </si>
  <si>
    <t>21910.05</t>
  </si>
  <si>
    <t>17300.9</t>
  </si>
  <si>
    <t>15590.7</t>
  </si>
  <si>
    <t>10516.1</t>
  </si>
  <si>
    <t>7147.85</t>
  </si>
  <si>
    <t>13205.05</t>
  </si>
  <si>
    <t>9425.6</t>
  </si>
  <si>
    <t>9639.4</t>
  </si>
  <si>
    <t>19372.15</t>
  </si>
  <si>
    <t>23869.7</t>
  </si>
  <si>
    <t>13025.7</t>
  </si>
  <si>
    <t>21095.15</t>
  </si>
  <si>
    <t>14753.8</t>
  </si>
  <si>
    <t>7913.1</t>
  </si>
  <si>
    <t>24982.6</t>
  </si>
  <si>
    <t>17718.8</t>
  </si>
  <si>
    <t>14175.65</t>
  </si>
  <si>
    <t>13518.05</t>
  </si>
  <si>
    <t>8963.3</t>
  </si>
  <si>
    <t>24215.1</t>
  </si>
  <si>
    <t>9250.8</t>
  </si>
  <si>
    <t>13788.7</t>
  </si>
  <si>
    <t>24000.1</t>
  </si>
  <si>
    <t>17374.65</t>
  </si>
  <si>
    <t>15226.4</t>
  </si>
  <si>
    <t>15494.85</t>
  </si>
  <si>
    <t>11041.85</t>
  </si>
  <si>
    <t>12598.6</t>
  </si>
  <si>
    <t>5889.45</t>
  </si>
  <si>
    <t>5694.3</t>
  </si>
  <si>
    <t>20577.45</t>
  </si>
  <si>
    <t>8689.2</t>
  </si>
  <si>
    <t>16308.8</t>
  </si>
  <si>
    <t>20359.65</t>
  </si>
  <si>
    <t>2372.7</t>
  </si>
  <si>
    <t>11267.45</t>
  </si>
  <si>
    <t>21746.55</t>
  </si>
  <si>
    <t>14212.65</t>
  </si>
  <si>
    <t>21643.45</t>
  </si>
  <si>
    <t>13530.65</t>
  </si>
  <si>
    <t>15833.2</t>
  </si>
  <si>
    <t>11896.1</t>
  </si>
  <si>
    <t>6004.1</t>
  </si>
  <si>
    <t>6536.85</t>
  </si>
  <si>
    <t>5755.3</t>
  </si>
  <si>
    <t>16119.85</t>
  </si>
  <si>
    <t>3874.1</t>
  </si>
  <si>
    <t>18281.3</t>
  </si>
  <si>
    <t>4934.6</t>
  </si>
  <si>
    <t>15871.8</t>
  </si>
  <si>
    <t>12334.3</t>
  </si>
  <si>
    <t>23370.3</t>
  </si>
  <si>
    <t>7164.05</t>
  </si>
  <si>
    <t>13698.05</t>
  </si>
  <si>
    <t>11899.95</t>
  </si>
  <si>
    <t>13064.45</t>
  </si>
  <si>
    <t>12767.35</t>
  </si>
  <si>
    <t>12415.7</t>
  </si>
  <si>
    <t>2261.1</t>
  </si>
  <si>
    <t>20442.15</t>
  </si>
  <si>
    <t>4065.3</t>
  </si>
  <si>
    <t>23788.8</t>
  </si>
  <si>
    <t>17557.55</t>
  </si>
  <si>
    <t>14371.1</t>
  </si>
  <si>
    <t>22415.15</t>
  </si>
  <si>
    <t>7929.65</t>
  </si>
  <si>
    <t>9868.15</t>
  </si>
  <si>
    <t>12181.1</t>
  </si>
  <si>
    <t>7380.95</t>
  </si>
  <si>
    <t>20578.6</t>
  </si>
  <si>
    <t>9459.55</t>
  </si>
  <si>
    <t>6079.3</t>
  </si>
  <si>
    <t>23051.55</t>
  </si>
  <si>
    <t>8721.85</t>
  </si>
  <si>
    <t>4445.95</t>
  </si>
  <si>
    <t>9163.1</t>
  </si>
  <si>
    <t>4953.35</t>
  </si>
  <si>
    <t>23945.3</t>
  </si>
  <si>
    <t>2893.3</t>
  </si>
  <si>
    <t>6704.35</t>
  </si>
  <si>
    <t>5876.9</t>
  </si>
  <si>
    <t>12950.7</t>
  </si>
  <si>
    <t>23943.7</t>
  </si>
  <si>
    <t>12053.1</t>
  </si>
  <si>
    <t>2034.3</t>
  </si>
  <si>
    <t>21619.05</t>
  </si>
  <si>
    <t>23575.1</t>
  </si>
  <si>
    <t>11224.45</t>
  </si>
  <si>
    <t>19846.3</t>
  </si>
  <si>
    <t>8836.9</t>
  </si>
  <si>
    <t>18101.6</t>
  </si>
  <si>
    <t>2157.7</t>
  </si>
  <si>
    <t>19604.1</t>
  </si>
  <si>
    <t>14204.45</t>
  </si>
  <si>
    <t>5909.35</t>
  </si>
  <si>
    <t>23161.35</t>
  </si>
  <si>
    <t>11892.35</t>
  </si>
  <si>
    <t>7475.65</t>
  </si>
  <si>
    <t>20733.65</t>
  </si>
  <si>
    <t>5550.65</t>
  </si>
  <si>
    <t>14581.3</t>
  </si>
  <si>
    <t>16625.05</t>
  </si>
  <si>
    <t>17699.1</t>
  </si>
  <si>
    <t>11081.85</t>
  </si>
  <si>
    <t>7864.3</t>
  </si>
  <si>
    <t>22622.45</t>
  </si>
  <si>
    <t>4023.6</t>
  </si>
  <si>
    <t>24883.65</t>
  </si>
  <si>
    <t>13158.7</t>
  </si>
  <si>
    <t>22184.7</t>
  </si>
  <si>
    <t>4189.15</t>
  </si>
  <si>
    <t>3117.95</t>
  </si>
  <si>
    <t>3536.7</t>
  </si>
  <si>
    <t>15658.8</t>
  </si>
  <si>
    <t>22739.85</t>
  </si>
  <si>
    <t>5324.05</t>
  </si>
  <si>
    <t>22460.15</t>
  </si>
  <si>
    <t>15382.55</t>
  </si>
  <si>
    <t>23696.3</t>
  </si>
  <si>
    <t>13308.2</t>
  </si>
  <si>
    <t>4070.8</t>
  </si>
  <si>
    <t>13806.45</t>
  </si>
  <si>
    <t>6679.44</t>
  </si>
  <si>
    <t>6264.45</t>
  </si>
  <si>
    <t>772.41</t>
  </si>
  <si>
    <t>12478.8</t>
  </si>
  <si>
    <t>13046.1</t>
  </si>
  <si>
    <t>7029.72</t>
  </si>
  <si>
    <t>9132.87</t>
  </si>
  <si>
    <t>8049.06</t>
  </si>
  <si>
    <t>8149.44</t>
  </si>
  <si>
    <t>2271.6</t>
  </si>
  <si>
    <t>6853.8</t>
  </si>
  <si>
    <t>9661.65</t>
  </si>
  <si>
    <t>3504.45</t>
  </si>
  <si>
    <t>4519.56</t>
  </si>
  <si>
    <t>13616.85</t>
  </si>
  <si>
    <t>3750.6</t>
  </si>
  <si>
    <t>8888.37</t>
  </si>
  <si>
    <t>5752.2</t>
  </si>
  <si>
    <t>11392.62</t>
  </si>
  <si>
    <t>9979.62</t>
  </si>
  <si>
    <t>672.6</t>
  </si>
  <si>
    <t>6354.06</t>
  </si>
  <si>
    <t>7389.3</t>
  </si>
  <si>
    <t>7907.46</t>
  </si>
  <si>
    <t>5905.95</t>
  </si>
  <si>
    <t>14541.33</t>
  </si>
  <si>
    <t>6331.2</t>
  </si>
  <si>
    <t>12166.65</t>
  </si>
  <si>
    <t>11306.88</t>
  </si>
  <si>
    <t>7162.95</t>
  </si>
  <si>
    <t>10838.46</t>
  </si>
  <si>
    <t>12569.94</t>
  </si>
  <si>
    <t>3387.48</t>
  </si>
  <si>
    <t>6101.55</t>
  </si>
  <si>
    <t>12939.45</t>
  </si>
  <si>
    <t>12714.63</t>
  </si>
  <si>
    <t>13599.33</t>
  </si>
  <si>
    <t>5939.55</t>
  </si>
  <si>
    <t>2523.9</t>
  </si>
  <si>
    <t>13536.12</t>
  </si>
  <si>
    <t>5518.56</t>
  </si>
  <si>
    <t>2044.05</t>
  </si>
  <si>
    <t>5052.81</t>
  </si>
  <si>
    <t>3452.22</t>
  </si>
  <si>
    <t>7943.31</t>
  </si>
  <si>
    <t>8816.04</t>
  </si>
  <si>
    <t>12758.55</t>
  </si>
  <si>
    <t>4951.44</t>
  </si>
  <si>
    <t>14939.55</t>
  </si>
  <si>
    <t>5350.95</t>
  </si>
  <si>
    <t>9328.38</t>
  </si>
  <si>
    <t>4459.02</t>
  </si>
  <si>
    <t>7653.6</t>
  </si>
  <si>
    <t>12184.38</t>
  </si>
  <si>
    <t>12782.7</t>
  </si>
  <si>
    <t>13167.33</t>
  </si>
  <si>
    <t>3464.1</t>
  </si>
  <si>
    <t>2848.74</t>
  </si>
  <si>
    <t>10578.15</t>
  </si>
  <si>
    <t>15931.2</t>
  </si>
  <si>
    <t>12011.8</t>
  </si>
  <si>
    <t>13065.6</t>
  </si>
  <si>
    <t>9656.7</t>
  </si>
  <si>
    <t>7457.8</t>
  </si>
  <si>
    <t>22352.35</t>
  </si>
  <si>
    <t>11453.8</t>
  </si>
  <si>
    <t>24873.65</t>
  </si>
  <si>
    <t>2414.85</t>
  </si>
  <si>
    <t>13526.8</t>
  </si>
  <si>
    <t>10926.2</t>
  </si>
  <si>
    <t>1190.55</t>
  </si>
  <si>
    <t>21848.45</t>
  </si>
  <si>
    <t>18884.1</t>
  </si>
  <si>
    <t>13113.15</t>
  </si>
  <si>
    <t>23333.85</t>
  </si>
  <si>
    <t>1811.7</t>
  </si>
  <si>
    <t>4725.3</t>
  </si>
  <si>
    <t>22102.8</t>
  </si>
  <si>
    <t>12163.2</t>
  </si>
  <si>
    <t>13922.45</t>
  </si>
  <si>
    <t>971.45</t>
  </si>
  <si>
    <t>13005.6</t>
  </si>
  <si>
    <t>3938.9</t>
  </si>
  <si>
    <t>15099.45</t>
  </si>
  <si>
    <t>3355.15</t>
  </si>
  <si>
    <t>12421.3</t>
  </si>
  <si>
    <t>6835.65</t>
  </si>
  <si>
    <t>262.95</t>
  </si>
  <si>
    <t>15400.6</t>
  </si>
  <si>
    <t>12643.05</t>
  </si>
  <si>
    <t>11646.4</t>
  </si>
  <si>
    <t>22436.15</t>
  </si>
  <si>
    <t>21377.8</t>
  </si>
  <si>
    <t>17156.2</t>
  </si>
  <si>
    <t>18486.3</t>
  </si>
  <si>
    <t>12963.9</t>
  </si>
  <si>
    <t>1915.85</t>
  </si>
  <si>
    <t>21001.15</t>
  </si>
  <si>
    <t>427.95</t>
  </si>
  <si>
    <t>5636.8</t>
  </si>
  <si>
    <t>6512.8</t>
  </si>
  <si>
    <t>993</t>
  </si>
  <si>
    <t>1554.08</t>
  </si>
  <si>
    <t>835.52</t>
  </si>
  <si>
    <t>306.39</t>
  </si>
  <si>
    <t>831.32</t>
  </si>
  <si>
    <t>614.44</t>
  </si>
  <si>
    <t>1546.2</t>
  </si>
  <si>
    <t>342.88</t>
  </si>
  <si>
    <t>1765.75</t>
  </si>
  <si>
    <t>1728.65</t>
  </si>
  <si>
    <t>1674.27</t>
  </si>
  <si>
    <t>1417.36</t>
  </si>
  <si>
    <t>514.92</t>
  </si>
  <si>
    <t>247.08</t>
  </si>
  <si>
    <t>1179.72</t>
  </si>
  <si>
    <t>801.46</t>
  </si>
  <si>
    <t>1385.07</t>
  </si>
  <si>
    <t>1111.8</t>
  </si>
  <si>
    <t>1633.36</t>
  </si>
  <si>
    <t>1088.36</t>
  </si>
  <si>
    <t>928.75</t>
  </si>
  <si>
    <t>262.4</t>
  </si>
  <si>
    <t>102.02</t>
  </si>
  <si>
    <t>1098.62</t>
  </si>
  <si>
    <t>455.52</t>
  </si>
  <si>
    <t>1257.38</t>
  </si>
  <si>
    <t>535.2</t>
  </si>
  <si>
    <t>1271.8</t>
  </si>
  <si>
    <t>444.93</t>
  </si>
  <si>
    <t>1198.04</t>
  </si>
  <si>
    <t>1443.84</t>
  </si>
  <si>
    <t>1390.53</t>
  </si>
  <si>
    <t>1502.4</t>
  </si>
  <si>
    <t>1807.3</t>
  </si>
  <si>
    <t>1358.7</t>
  </si>
  <si>
    <t>1582.75</t>
  </si>
  <si>
    <t>684.54</t>
  </si>
  <si>
    <t>1038.14</t>
  </si>
  <si>
    <t>1168.5</t>
  </si>
  <si>
    <t>1513.96</t>
  </si>
  <si>
    <t>605.78</t>
  </si>
  <si>
    <t>266.6</t>
  </si>
  <si>
    <t>1871.1</t>
  </si>
  <si>
    <t>513.44</t>
  </si>
  <si>
    <t>1279.22</t>
  </si>
  <si>
    <t>317.36</t>
  </si>
  <si>
    <t>1253.85</t>
  </si>
  <si>
    <t>968.48</t>
  </si>
  <si>
    <t>871.42</t>
  </si>
  <si>
    <t>1995</t>
  </si>
  <si>
    <t>1883.44</t>
  </si>
  <si>
    <t>1561.98</t>
  </si>
  <si>
    <t>1017.8</t>
  </si>
  <si>
    <t>955.18</t>
  </si>
  <si>
    <t>574.06</t>
  </si>
  <si>
    <t>1780.04</t>
  </si>
  <si>
    <t>580.26</t>
  </si>
  <si>
    <t>889.48</t>
  </si>
  <si>
    <t>1617.7</t>
  </si>
  <si>
    <t>1673.78</t>
  </si>
  <si>
    <t>984.25</t>
  </si>
  <si>
    <t>1164.18</t>
  </si>
  <si>
    <t>1588.48</t>
  </si>
  <si>
    <t>1246.4</t>
  </si>
  <si>
    <t>782.36</t>
  </si>
  <si>
    <t>240.52</t>
  </si>
  <si>
    <t>291.48</t>
  </si>
  <si>
    <t>728.8</t>
  </si>
  <si>
    <t>1368.96</t>
  </si>
  <si>
    <t>1105.68</t>
  </si>
  <si>
    <t>1615.35</t>
  </si>
  <si>
    <t>1913.08</t>
  </si>
  <si>
    <t>562.44</t>
  </si>
  <si>
    <t>1088.78</t>
  </si>
  <si>
    <t>1850.25</t>
  </si>
  <si>
    <t>325.2</t>
  </si>
  <si>
    <t>1909.86</t>
  </si>
  <si>
    <t>196.83</t>
  </si>
  <si>
    <t>1132.39</t>
  </si>
  <si>
    <t>470.4</t>
  </si>
  <si>
    <t>1325.42</t>
  </si>
  <si>
    <t>1585.88</t>
  </si>
  <si>
    <t>737.13</t>
  </si>
  <si>
    <t>255.31</t>
  </si>
  <si>
    <t>1890.68</t>
  </si>
  <si>
    <t>792.6</t>
  </si>
  <si>
    <t>1817.43</t>
  </si>
  <si>
    <t>1461.14</t>
  </si>
  <si>
    <t>1119.96</t>
  </si>
  <si>
    <t>333.88</t>
  </si>
  <si>
    <t>1057.16</t>
  </si>
  <si>
    <t>1635.96</t>
  </si>
  <si>
    <t>569.75</t>
  </si>
  <si>
    <t>491.57</t>
  </si>
  <si>
    <t>1193.11</t>
  </si>
  <si>
    <t>1503.23</t>
  </si>
  <si>
    <t>1079.98</t>
  </si>
  <si>
    <t>1086.62</t>
  </si>
  <si>
    <t>1865.26</t>
  </si>
  <si>
    <t>1684.23</t>
  </si>
  <si>
    <t>1173.65</t>
  </si>
  <si>
    <t>140.3</t>
  </si>
  <si>
    <t>1774.19</t>
  </si>
  <si>
    <t>835.57</t>
  </si>
  <si>
    <t>1813.52</t>
  </si>
  <si>
    <t>1972.43</t>
  </si>
  <si>
    <t>121.1</t>
  </si>
  <si>
    <t>1199.63</t>
  </si>
  <si>
    <t>566.16</t>
  </si>
  <si>
    <t>172.59</t>
  </si>
  <si>
    <t>1828.78</t>
  </si>
  <si>
    <t>207.07</t>
  </si>
  <si>
    <t>578.83</t>
  </si>
  <si>
    <t>1303.97</t>
  </si>
  <si>
    <t>334.53</t>
  </si>
  <si>
    <t>994.75</t>
  </si>
  <si>
    <t>1550.22</t>
  </si>
  <si>
    <t>1022.69</t>
  </si>
  <si>
    <t>1110.86</t>
  </si>
  <si>
    <t>1451.5</t>
  </si>
  <si>
    <t>90.48</t>
  </si>
  <si>
    <t>675.17</t>
  </si>
  <si>
    <t>1558.81</t>
  </si>
  <si>
    <t>1085.23</t>
  </si>
  <si>
    <t>1961.32</t>
  </si>
  <si>
    <t>100.33</t>
  </si>
  <si>
    <t>145.02</t>
  </si>
  <si>
    <t>263.88</t>
  </si>
  <si>
    <t>883.01</t>
  </si>
  <si>
    <t>461.54</t>
  </si>
  <si>
    <t>1463.18</t>
  </si>
  <si>
    <t>781.17</t>
  </si>
  <si>
    <t>827.72</t>
  </si>
  <si>
    <t>1582.12</t>
  </si>
  <si>
    <t>1667.31</t>
  </si>
  <si>
    <t>1041.33</t>
  </si>
  <si>
    <t>414.85</t>
  </si>
  <si>
    <t>158.27</t>
  </si>
  <si>
    <t>553.72</t>
  </si>
  <si>
    <t>958.64</t>
  </si>
  <si>
    <t>554.67</t>
  </si>
  <si>
    <t>951.67</t>
  </si>
  <si>
    <t>1346.71</t>
  </si>
  <si>
    <t>324.21</t>
  </si>
  <si>
    <t>1119.26</t>
  </si>
  <si>
    <t>716.26</t>
  </si>
  <si>
    <t>686.94</t>
  </si>
  <si>
    <t>90.79</t>
  </si>
  <si>
    <t>4788.36</t>
  </si>
  <si>
    <t>3379.71</t>
  </si>
  <si>
    <t>5918.34</t>
  </si>
  <si>
    <t>4324.92</t>
  </si>
  <si>
    <t>12170.19</t>
  </si>
  <si>
    <t>5396.43</t>
  </si>
  <si>
    <t>10899.66</t>
  </si>
  <si>
    <t>10977.72</t>
  </si>
  <si>
    <t>13554.36</t>
  </si>
  <si>
    <t>2036.31</t>
  </si>
  <si>
    <t>14625.78</t>
  </si>
  <si>
    <t>13646.25</t>
  </si>
  <si>
    <t>6492.66</t>
  </si>
  <si>
    <t>12491.79</t>
  </si>
  <si>
    <t>11394.06</t>
  </si>
  <si>
    <t>12013.56</t>
  </si>
  <si>
    <t>10814.64</t>
  </si>
  <si>
    <t>13100.64</t>
  </si>
  <si>
    <t>2116.05</t>
  </si>
  <si>
    <t>14847.96</t>
  </si>
  <si>
    <t>10322.67</t>
  </si>
  <si>
    <t>8495.52</t>
  </si>
  <si>
    <t>11041.92</t>
  </si>
  <si>
    <t>2753.16</t>
  </si>
  <si>
    <t>5163.09</t>
  </si>
  <si>
    <t>3915.69</t>
  </si>
  <si>
    <t>2033.52</t>
  </si>
  <si>
    <t>10768.26</t>
  </si>
  <si>
    <t>6087.78</t>
  </si>
  <si>
    <t>4459.5</t>
  </si>
  <si>
    <t>12180.06</t>
  </si>
  <si>
    <t>11013.75</t>
  </si>
  <si>
    <t>6873.84</t>
  </si>
  <si>
    <t>7715.64</t>
  </si>
  <si>
    <t>6022.29</t>
  </si>
  <si>
    <t>6816.33</t>
  </si>
  <si>
    <t>10542.39</t>
  </si>
  <si>
    <t>8243.22</t>
  </si>
  <si>
    <t>10387.41</t>
  </si>
  <si>
    <t>12107.58</t>
  </si>
  <si>
    <t>14862.72</t>
  </si>
  <si>
    <t>11335.17</t>
  </si>
  <si>
    <t>9853.44</t>
  </si>
  <si>
    <t>10080.06</t>
  </si>
  <si>
    <t>5033.37</t>
  </si>
  <si>
    <t>4298.37</t>
  </si>
  <si>
    <t>12600.39</t>
  </si>
  <si>
    <t>12956.07</t>
  </si>
  <si>
    <t>7166.34</t>
  </si>
  <si>
    <t>11016.78</t>
  </si>
  <si>
    <t>4782.78</t>
  </si>
  <si>
    <t>11151.81</t>
  </si>
  <si>
    <t>8332.92</t>
  </si>
  <si>
    <t>7024.38</t>
  </si>
  <si>
    <t>11297.49</t>
  </si>
  <si>
    <t>13894.59</t>
  </si>
  <si>
    <t>9600.72</t>
  </si>
  <si>
    <t>11992.17</t>
  </si>
  <si>
    <t>9709.08</t>
  </si>
  <si>
    <t>12781.29</t>
  </si>
  <si>
    <t>7625.64</t>
  </si>
  <si>
    <t>13223.61</t>
  </si>
  <si>
    <t>4598.25</t>
  </si>
  <si>
    <t>2505.96</t>
  </si>
  <si>
    <t>6008.01</t>
  </si>
  <si>
    <t>11655.78</t>
  </si>
  <si>
    <t>3783.42</t>
  </si>
  <si>
    <t>9908.55</t>
  </si>
  <si>
    <t>9849.24</t>
  </si>
  <si>
    <t>14147.46</t>
  </si>
  <si>
    <t>4377.24</t>
  </si>
  <si>
    <t>12249.66</t>
  </si>
  <si>
    <t>3134.88</t>
  </si>
  <si>
    <t>9398.28</t>
  </si>
  <si>
    <t>8827.32</t>
  </si>
  <si>
    <t>10559.49</t>
  </si>
  <si>
    <t>4682.43</t>
  </si>
  <si>
    <t>3939.51</t>
  </si>
  <si>
    <t>14722.29</t>
  </si>
  <si>
    <t>14108.97</t>
  </si>
  <si>
    <t>6425.25</t>
  </si>
  <si>
    <t>8290.02</t>
  </si>
  <si>
    <t>11709.33</t>
  </si>
  <si>
    <t>13519.5</t>
  </si>
  <si>
    <t>10841.01</t>
  </si>
  <si>
    <t>5293.59</t>
  </si>
  <si>
    <t>10428.81</t>
  </si>
  <si>
    <t>11828.91</t>
  </si>
  <si>
    <t>12215.7</t>
  </si>
  <si>
    <t>11985.33</t>
  </si>
  <si>
    <t>9432.45</t>
  </si>
  <si>
    <t>4565.37</t>
  </si>
  <si>
    <t>14198.34</t>
  </si>
  <si>
    <t>6521.13</t>
  </si>
  <si>
    <t>5123.82</t>
  </si>
  <si>
    <t>6195</t>
  </si>
  <si>
    <t>2397.25</t>
  </si>
  <si>
    <t>2620.95</t>
  </si>
  <si>
    <t>2200.52</t>
  </si>
  <si>
    <t>3087.38</t>
  </si>
  <si>
    <t>3215.11</t>
  </si>
  <si>
    <t>3533.71</t>
  </si>
  <si>
    <t>4021.96</t>
  </si>
  <si>
    <t>3918.23</t>
  </si>
  <si>
    <t>3577.44</t>
  </si>
  <si>
    <t>3002.41</t>
  </si>
  <si>
    <t>2734.85</t>
  </si>
  <si>
    <t>3677.57</t>
  </si>
  <si>
    <t>2595.81</t>
  </si>
  <si>
    <t>4748.71</t>
  </si>
  <si>
    <t>4437.5</t>
  </si>
  <si>
    <t>2828.38</t>
  </si>
  <si>
    <t>4410.68</t>
  </si>
  <si>
    <t>2969.08</t>
  </si>
  <si>
    <t>4990.01</t>
  </si>
  <si>
    <t>2183.35</t>
  </si>
  <si>
    <t>4004.29</t>
  </si>
  <si>
    <t>2543.16</t>
  </si>
  <si>
    <t>3405.84</t>
  </si>
  <si>
    <t>4111.65</t>
  </si>
  <si>
    <t>4187.5</t>
  </si>
  <si>
    <t>3902.76</t>
  </si>
  <si>
    <t>3573.09</t>
  </si>
  <si>
    <t>2809.99</t>
  </si>
  <si>
    <t>2523.37</t>
  </si>
  <si>
    <t>3944.48</t>
  </si>
  <si>
    <t>2221.14</t>
  </si>
  <si>
    <t>4104.85</t>
  </si>
  <si>
    <t>2237.24</t>
  </si>
  <si>
    <t>2966.79</t>
  </si>
  <si>
    <t>2591.41</t>
  </si>
  <si>
    <t>3041.82</t>
  </si>
  <si>
    <t>4796.52</t>
  </si>
  <si>
    <t>2531.52</t>
  </si>
  <si>
    <t>4644.66</t>
  </si>
  <si>
    <t>3445.39</t>
  </si>
  <si>
    <t>3414.16</t>
  </si>
  <si>
    <t>4805.65</t>
  </si>
  <si>
    <t>4191.41</t>
  </si>
  <si>
    <t>3486.45</t>
  </si>
  <si>
    <t>4826.63</t>
  </si>
  <si>
    <t>4060.71</t>
  </si>
  <si>
    <t>3893.28</t>
  </si>
  <si>
    <t>2905.37</t>
  </si>
  <si>
    <t>2966.64</t>
  </si>
  <si>
    <t>4053.29</t>
  </si>
  <si>
    <t>2371.49</t>
  </si>
  <si>
    <t>3322.19</t>
  </si>
  <si>
    <t>3679.75</t>
  </si>
  <si>
    <t>4808.58</t>
  </si>
  <si>
    <t>4012.1</t>
  </si>
  <si>
    <t>3118.88</t>
  </si>
  <si>
    <t>4327.31</t>
  </si>
  <si>
    <t>4450.37</t>
  </si>
  <si>
    <t>4856.18</t>
  </si>
  <si>
    <t>3830.74</t>
  </si>
  <si>
    <t>3224.53</t>
  </si>
  <si>
    <t>3944.24</t>
  </si>
  <si>
    <t>4730.19</t>
  </si>
  <si>
    <t>4249.05</t>
  </si>
  <si>
    <t>3714.33</t>
  </si>
  <si>
    <t>3898.12</t>
  </si>
  <si>
    <t>3833.12</t>
  </si>
  <si>
    <t>4625.42</t>
  </si>
  <si>
    <t>2807.98</t>
  </si>
  <si>
    <t>3964.68</t>
  </si>
  <si>
    <t>4924.01</t>
  </si>
  <si>
    <t>4039.82</t>
  </si>
  <si>
    <t>2046.96</t>
  </si>
  <si>
    <t>3175.89</t>
  </si>
  <si>
    <t>3403.42</t>
  </si>
  <si>
    <t>4279.97</t>
  </si>
  <si>
    <t>2348.59</t>
  </si>
  <si>
    <t>4400.83</t>
  </si>
  <si>
    <t>3963.4</t>
  </si>
  <si>
    <t>3394.75</t>
  </si>
  <si>
    <t>2789.82</t>
  </si>
  <si>
    <t>2019</t>
  </si>
  <si>
    <t>4278.47</t>
  </si>
  <si>
    <t>2133.03</t>
  </si>
  <si>
    <t>3992.33</t>
  </si>
  <si>
    <t>3041.37</t>
  </si>
  <si>
    <t>4104.71</t>
  </si>
  <si>
    <t>4975.8</t>
  </si>
  <si>
    <t>3050.22</t>
  </si>
  <si>
    <t>3908.1</t>
  </si>
  <si>
    <t>4642.9</t>
  </si>
  <si>
    <t>4140.48</t>
  </si>
  <si>
    <t>3440.83</t>
  </si>
  <si>
    <t>4911.91</t>
  </si>
  <si>
    <t>4482.78</t>
  </si>
  <si>
    <t>2170.66</t>
  </si>
  <si>
    <t>2169.51</t>
  </si>
  <si>
    <t>3738.75</t>
  </si>
  <si>
    <t>2202.9</t>
  </si>
  <si>
    <t>3296.77</t>
  </si>
  <si>
    <t>4289.22</t>
  </si>
  <si>
    <t>2495.8</t>
  </si>
  <si>
    <t>2941.98</t>
  </si>
  <si>
    <t>2385.56</t>
  </si>
  <si>
    <t>4331.1</t>
  </si>
  <si>
    <t>2394.24</t>
  </si>
  <si>
    <t>3151.38</t>
  </si>
  <si>
    <t>4446.91</t>
  </si>
  <si>
    <t>4298.57</t>
  </si>
  <si>
    <t>3876.99</t>
  </si>
  <si>
    <t>4900.63</t>
  </si>
  <si>
    <t>4556.88</t>
  </si>
  <si>
    <t>2680.83</t>
  </si>
  <si>
    <t>4211.44</t>
  </si>
  <si>
    <t>3838.9</t>
  </si>
  <si>
    <t>8123.25</t>
  </si>
  <si>
    <t>5607.7</t>
  </si>
  <si>
    <t>19179.15</t>
  </si>
  <si>
    <t>6472</t>
  </si>
  <si>
    <t>2790.65</t>
  </si>
  <si>
    <t>4835.55</t>
  </si>
  <si>
    <t>24052.95</t>
  </si>
  <si>
    <t>7733.95</t>
  </si>
  <si>
    <t>2667.1</t>
  </si>
  <si>
    <t>8588.75</t>
  </si>
  <si>
    <t>17896</t>
  </si>
  <si>
    <t>22147.9</t>
  </si>
  <si>
    <t>20572.75</t>
  </si>
  <si>
    <t>8078.85</t>
  </si>
  <si>
    <t>12829.25</t>
  </si>
  <si>
    <t>21086.8</t>
  </si>
  <si>
    <t>12008.85</t>
  </si>
  <si>
    <t>18670.6</t>
  </si>
  <si>
    <t>3893.35</t>
  </si>
  <si>
    <t>2056.2</t>
  </si>
  <si>
    <t>2186.7</t>
  </si>
  <si>
    <t>8038.8</t>
  </si>
  <si>
    <t>24943.25</t>
  </si>
  <si>
    <t>5109.25</t>
  </si>
  <si>
    <t>13373.3</t>
  </si>
  <si>
    <t>9316.5</t>
  </si>
  <si>
    <t>14988.4</t>
  </si>
  <si>
    <t>10256.65</t>
  </si>
  <si>
    <t>24682.5</t>
  </si>
  <si>
    <t>24030.45</t>
  </si>
  <si>
    <t>6881.1</t>
  </si>
  <si>
    <t>2494.15</t>
  </si>
  <si>
    <t>6753</t>
  </si>
  <si>
    <t>4960.65</t>
  </si>
  <si>
    <t>19833.25</t>
  </si>
  <si>
    <t>22169.5</t>
  </si>
  <si>
    <t>22532.9</t>
  </si>
  <si>
    <t>21825.9</t>
  </si>
  <si>
    <t>9257.6</t>
  </si>
  <si>
    <t>9035.4</t>
  </si>
  <si>
    <t>11395.95</t>
  </si>
  <si>
    <t>23902</t>
  </si>
  <si>
    <t>20804.1</t>
  </si>
  <si>
    <t>7175.25</t>
  </si>
  <si>
    <t>14024.65</t>
  </si>
  <si>
    <t>12726.5</t>
  </si>
  <si>
    <t>13948.75</t>
  </si>
  <si>
    <t>17954.6</t>
  </si>
  <si>
    <t>17793.05</t>
  </si>
  <si>
    <t>22137.05</t>
  </si>
  <si>
    <t>7465</t>
  </si>
  <si>
    <t>4981.95</t>
  </si>
  <si>
    <t>12956.55</t>
  </si>
  <si>
    <t>7880.8</t>
  </si>
  <si>
    <t>23811.7</t>
  </si>
  <si>
    <t>12237.8</t>
  </si>
  <si>
    <t>11337.9</t>
  </si>
  <si>
    <t>8950.1</t>
  </si>
  <si>
    <t>10081.2</t>
  </si>
  <si>
    <t>2574.5</t>
  </si>
  <si>
    <t>14373.25</t>
  </si>
  <si>
    <t>8341.3</t>
  </si>
  <si>
    <t>9792.6</t>
  </si>
  <si>
    <t>16297.1</t>
  </si>
  <si>
    <t>14427.15</t>
  </si>
  <si>
    <t>9494.25</t>
  </si>
  <si>
    <t>20266.95</t>
  </si>
  <si>
    <t>7909</t>
  </si>
  <si>
    <t>11639.8</t>
  </si>
  <si>
    <t>24529.8</t>
  </si>
  <si>
    <t>4613.4</t>
  </si>
  <si>
    <t>17195.75</t>
  </si>
  <si>
    <t>13836.65</t>
  </si>
  <si>
    <t>12886.35</t>
  </si>
  <si>
    <t>11072.7</t>
  </si>
  <si>
    <t>6372.35</t>
  </si>
  <si>
    <t>16031.6</t>
  </si>
  <si>
    <t>23561.9</t>
  </si>
  <si>
    <t>13319.25</t>
  </si>
  <si>
    <t>4375.1</t>
  </si>
  <si>
    <t>2413.2</t>
  </si>
  <si>
    <t>3228.55</t>
  </si>
  <si>
    <t>16555.8</t>
  </si>
  <si>
    <t>12711.75</t>
  </si>
  <si>
    <t>3402.25</t>
  </si>
  <si>
    <t>19587.3</t>
  </si>
  <si>
    <t>12385.4</t>
  </si>
  <si>
    <t>14746.75</t>
  </si>
  <si>
    <t>13533</t>
  </si>
  <si>
    <t>21964.3</t>
  </si>
  <si>
    <t>8911.35</t>
  </si>
  <si>
    <t>21918.2</t>
  </si>
  <si>
    <t>11331.15</t>
  </si>
  <si>
    <t>9247.6</t>
  </si>
  <si>
    <t>12323.3</t>
  </si>
  <si>
    <t>23899.4</t>
  </si>
  <si>
    <t>6386.1</t>
  </si>
  <si>
    <t>20031.85</t>
  </si>
  <si>
    <t>2878.8</t>
  </si>
  <si>
    <t>6493.55</t>
  </si>
  <si>
    <t>18607.25</t>
  </si>
  <si>
    <t>18688.75</t>
  </si>
  <si>
    <t>9902.1</t>
  </si>
  <si>
    <t>18179.2</t>
  </si>
  <si>
    <t>12036.45</t>
  </si>
  <si>
    <t>22809.55</t>
  </si>
  <si>
    <t>22150.75</t>
  </si>
  <si>
    <t>20504.55</t>
  </si>
  <si>
    <t>2290.1</t>
  </si>
  <si>
    <t>11102.7</t>
  </si>
  <si>
    <t>12167.7</t>
  </si>
  <si>
    <t>11522.5</t>
  </si>
  <si>
    <t>9476.8</t>
  </si>
  <si>
    <t>2561.5</t>
  </si>
  <si>
    <t>22239.5</t>
  </si>
  <si>
    <t>11664.75</t>
  </si>
  <si>
    <t>3612.25</t>
  </si>
  <si>
    <t>18420.45</t>
  </si>
  <si>
    <t>10220</t>
  </si>
  <si>
    <t>17938.85</t>
  </si>
  <si>
    <t>2010.9</t>
  </si>
  <si>
    <t>22529.35</t>
  </si>
  <si>
    <t>23922.3</t>
  </si>
  <si>
    <t>4263.28</t>
  </si>
  <si>
    <t>3281.6</t>
  </si>
  <si>
    <t>8575.9</t>
  </si>
  <si>
    <t>4871.98</t>
  </si>
  <si>
    <t>3728.1</t>
  </si>
  <si>
    <t>3885.02</t>
  </si>
  <si>
    <t>6511.16</t>
  </si>
  <si>
    <t>3391.28</t>
  </si>
  <si>
    <t>5680.04</t>
  </si>
  <si>
    <t>8561.78</t>
  </si>
  <si>
    <t>6262.78</t>
  </si>
  <si>
    <t>4666.4</t>
  </si>
  <si>
    <t>5625.36</t>
  </si>
  <si>
    <t>6567.4</t>
  </si>
  <si>
    <t>3846.32</t>
  </si>
  <si>
    <t>4714.04</t>
  </si>
  <si>
    <t>5312.14</t>
  </si>
  <si>
    <t>3147.92</t>
  </si>
  <si>
    <t>5631.06</t>
  </si>
  <si>
    <t>4518.42</t>
  </si>
  <si>
    <t>4848.6</t>
  </si>
  <si>
    <t>5434.36</t>
  </si>
  <si>
    <t>7974.58</t>
  </si>
  <si>
    <t>8519.46</t>
  </si>
  <si>
    <t>5179.66</t>
  </si>
  <si>
    <t>4117.42</t>
  </si>
  <si>
    <t>8777.36</t>
  </si>
  <si>
    <t>5913.44</t>
  </si>
  <si>
    <t>9938.88</t>
  </si>
  <si>
    <t>3414.76</t>
  </si>
  <si>
    <t>5149.98</t>
  </si>
  <si>
    <t>3370.4</t>
  </si>
  <si>
    <t>9276.8</t>
  </si>
  <si>
    <t>3904.4</t>
  </si>
  <si>
    <t>4492.82</t>
  </si>
  <si>
    <t>8747.34</t>
  </si>
  <si>
    <t>9303.7</t>
  </si>
  <si>
    <t>8459.28</t>
  </si>
  <si>
    <t>3740.9</t>
  </si>
  <si>
    <t>5335.34</t>
  </si>
  <si>
    <t>7578.28</t>
  </si>
  <si>
    <t>4942.3</t>
  </si>
  <si>
    <t>4616.92</t>
  </si>
  <si>
    <t>5362.38</t>
  </si>
  <si>
    <t>4934.72</t>
  </si>
  <si>
    <t>3632.06</t>
  </si>
  <si>
    <t>3567</t>
  </si>
  <si>
    <t>4188.08</t>
  </si>
  <si>
    <t>2175.72</t>
  </si>
  <si>
    <t>3912.08</t>
  </si>
  <si>
    <t>9620.78</t>
  </si>
  <si>
    <t>3940.04</t>
  </si>
  <si>
    <t>8383.12</t>
  </si>
  <si>
    <t>3674.06</t>
  </si>
  <si>
    <t>5186.12</t>
  </si>
  <si>
    <t>5571.72</t>
  </si>
  <si>
    <t>8343.82</t>
  </si>
  <si>
    <t>8230.52</t>
  </si>
  <si>
    <t>5361.48</t>
  </si>
  <si>
    <t>2085</t>
  </si>
  <si>
    <t>4871.54</t>
  </si>
  <si>
    <t>4777.1</t>
  </si>
  <si>
    <t>7844.98</t>
  </si>
  <si>
    <t>8715.9</t>
  </si>
  <si>
    <t>2642.42</t>
  </si>
  <si>
    <t>7269.98</t>
  </si>
  <si>
    <t>3002.04</t>
  </si>
  <si>
    <t>6965.72</t>
  </si>
  <si>
    <t>3215</t>
  </si>
  <si>
    <t>7437.06</t>
  </si>
  <si>
    <t>6050.12</t>
  </si>
  <si>
    <t>6876.6</t>
  </si>
  <si>
    <t>6319.12</t>
  </si>
  <si>
    <t>3324.68</t>
  </si>
  <si>
    <t>4822.78</t>
  </si>
  <si>
    <t>3112.42</t>
  </si>
  <si>
    <t>9677.44</t>
  </si>
  <si>
    <t>6172.32</t>
  </si>
  <si>
    <t>8678.66</t>
  </si>
  <si>
    <t>6691.28</t>
  </si>
  <si>
    <t>2135.4</t>
  </si>
  <si>
    <t>4819.48</t>
  </si>
  <si>
    <t>3284.02</t>
  </si>
  <si>
    <t>7983.86</t>
  </si>
  <si>
    <t>8826.84</t>
  </si>
  <si>
    <t>9242.96</t>
  </si>
  <si>
    <t>3816.5</t>
  </si>
  <si>
    <t>2154.1</t>
  </si>
  <si>
    <t>3916.62</t>
  </si>
  <si>
    <t>5484.46</t>
  </si>
  <si>
    <t>6304.68</t>
  </si>
  <si>
    <t>4113.98</t>
  </si>
  <si>
    <t>6453.34</t>
  </si>
  <si>
    <t>7499.36</t>
  </si>
  <si>
    <t>3946.36</t>
  </si>
  <si>
    <t>6115.76</t>
  </si>
  <si>
    <t>3760.08</t>
  </si>
  <si>
    <t>4277.26</t>
  </si>
  <si>
    <t>3935.54</t>
  </si>
  <si>
    <t>2580.9</t>
  </si>
  <si>
    <t>2576.2</t>
  </si>
  <si>
    <t>6268.74</t>
  </si>
  <si>
    <t>3934.86</t>
  </si>
  <si>
    <t>4669.14</t>
  </si>
  <si>
    <t>7669.86</t>
  </si>
  <si>
    <t>6490.46</t>
  </si>
  <si>
    <t>5789</t>
  </si>
  <si>
    <t>7613.32</t>
  </si>
  <si>
    <t>3935.68</t>
  </si>
  <si>
    <t>4646.66</t>
  </si>
  <si>
    <t>8393.24</t>
  </si>
  <si>
    <t>8738.16</t>
  </si>
  <si>
    <t>2334.42</t>
  </si>
  <si>
    <t>8642.5</t>
  </si>
  <si>
    <t>3864.96</t>
  </si>
  <si>
    <t>4393.94</t>
  </si>
  <si>
    <t>4473.06</t>
  </si>
  <si>
    <t>6084.1</t>
  </si>
  <si>
    <t>7580.62</t>
  </si>
  <si>
    <t>9522.2</t>
  </si>
  <si>
    <t>9724.56</t>
  </si>
  <si>
    <t>6466.56</t>
  </si>
  <si>
    <t>9296.24</t>
  </si>
  <si>
    <t>8721.36</t>
  </si>
  <si>
    <t>5465.58</t>
  </si>
  <si>
    <t>6301.66</t>
  </si>
  <si>
    <t>2245.28</t>
  </si>
  <si>
    <t>5771.46</t>
  </si>
  <si>
    <t>7775.68</t>
  </si>
  <si>
    <t>9500.36</t>
  </si>
  <si>
    <t>6495.66</t>
  </si>
  <si>
    <t>7726.94</t>
  </si>
  <si>
    <t>7148.4</t>
  </si>
  <si>
    <t>7693.92</t>
  </si>
  <si>
    <t>5385.74</t>
  </si>
  <si>
    <t>4305.42</t>
  </si>
  <si>
    <t>5755.66</t>
  </si>
  <si>
    <t>7854.74</t>
  </si>
  <si>
    <t>6275.92</t>
  </si>
  <si>
    <t>5906.86</t>
  </si>
  <si>
    <t>8740.5</t>
  </si>
  <si>
    <t>8618.38</t>
  </si>
  <si>
    <t>3661.3</t>
  </si>
  <si>
    <t>6926.04</t>
  </si>
  <si>
    <t>14424.24</t>
  </si>
  <si>
    <t>14073.64</t>
  </si>
  <si>
    <t>7503.2</t>
  </si>
  <si>
    <t>10119.28</t>
  </si>
  <si>
    <t>14066.6</t>
  </si>
  <si>
    <t>15439.04</t>
  </si>
  <si>
    <t>19234.8</t>
  </si>
  <si>
    <t>19735.84</t>
  </si>
  <si>
    <t>18442.2</t>
  </si>
  <si>
    <t>5971.96</t>
  </si>
  <si>
    <t>7326.32</t>
  </si>
  <si>
    <t>12556.8</t>
  </si>
  <si>
    <t>14125.52</t>
  </si>
  <si>
    <t>2306.24</t>
  </si>
  <si>
    <t>15800.4</t>
  </si>
  <si>
    <t>6588.96</t>
  </si>
  <si>
    <t>6495.24</t>
  </si>
  <si>
    <t>11639.6</t>
  </si>
  <si>
    <t>4760.44</t>
  </si>
  <si>
    <t>3620.96</t>
  </si>
  <si>
    <t>4140.8</t>
  </si>
  <si>
    <t>4909.2</t>
  </si>
  <si>
    <t>15245.16</t>
  </si>
  <si>
    <t>10332.92</t>
  </si>
  <si>
    <t>12081.44</t>
  </si>
  <si>
    <t>7821.36</t>
  </si>
  <si>
    <t>5880.28</t>
  </si>
  <si>
    <t>18756.24</t>
  </si>
  <si>
    <t>9419.04</t>
  </si>
  <si>
    <t>9702.6</t>
  </si>
  <si>
    <t>15275.72</t>
  </si>
  <si>
    <t>5113.24</t>
  </si>
  <si>
    <t>10624.56</t>
  </si>
  <si>
    <t>4153.64</t>
  </si>
  <si>
    <t>3172.68</t>
  </si>
  <si>
    <t>11521.92</t>
  </si>
  <si>
    <t>17352.36</t>
  </si>
  <si>
    <t>4392.68</t>
  </si>
  <si>
    <t>12643</t>
  </si>
  <si>
    <t>6236.04</t>
  </si>
  <si>
    <t>17145.8</t>
  </si>
  <si>
    <t>6600.84</t>
  </si>
  <si>
    <t>9544.68</t>
  </si>
  <si>
    <t>16832.84</t>
  </si>
  <si>
    <t>16526.2</t>
  </si>
  <si>
    <t>6431.04</t>
  </si>
  <si>
    <t>17644.2</t>
  </si>
  <si>
    <t>3933.76</t>
  </si>
  <si>
    <t>11335.88</t>
  </si>
  <si>
    <t>14515.4</t>
  </si>
  <si>
    <t>10534.96</t>
  </si>
  <si>
    <t>17615.24</t>
  </si>
  <si>
    <t>19051.72</t>
  </si>
  <si>
    <t>6600.64</t>
  </si>
  <si>
    <t>12499.4</t>
  </si>
  <si>
    <t>9119</t>
  </si>
  <si>
    <t>6879.52</t>
  </si>
  <si>
    <t>8280.32</t>
  </si>
  <si>
    <t>13656.32</t>
  </si>
  <si>
    <t>15395.28</t>
  </si>
  <si>
    <t>15196.72</t>
  </si>
  <si>
    <t>3695.56</t>
  </si>
  <si>
    <t>18767.56</t>
  </si>
  <si>
    <t>4510.48</t>
  </si>
  <si>
    <t>14492.24</t>
  </si>
  <si>
    <t>4893.64</t>
  </si>
  <si>
    <t>18020.76</t>
  </si>
  <si>
    <t>16789.28</t>
  </si>
  <si>
    <t>8582.92</t>
  </si>
  <si>
    <t>18949.72</t>
  </si>
  <si>
    <t>2020.6</t>
  </si>
  <si>
    <t>16184.28</t>
  </si>
  <si>
    <t>19348.84</t>
  </si>
  <si>
    <t>3489.08</t>
  </si>
  <si>
    <t>3608.36</t>
  </si>
  <si>
    <t>14678.72</t>
  </si>
  <si>
    <t>5978.64</t>
  </si>
  <si>
    <t>12590.48</t>
  </si>
  <si>
    <t>6230.4</t>
  </si>
  <si>
    <t>4342.04</t>
  </si>
  <si>
    <t>13982.04</t>
  </si>
  <si>
    <t>14218.88</t>
  </si>
  <si>
    <t>12297.6</t>
  </si>
  <si>
    <t>10965.68</t>
  </si>
  <si>
    <t>19639</t>
  </si>
  <si>
    <t>2317</t>
  </si>
  <si>
    <t>6799.52</t>
  </si>
  <si>
    <t>4799.36</t>
  </si>
  <si>
    <t>13957.92</t>
  </si>
  <si>
    <t>8742.08</t>
  </si>
  <si>
    <t>3495.64</t>
  </si>
  <si>
    <t>5165.12</t>
  </si>
  <si>
    <t>10233.44</t>
  </si>
  <si>
    <t>7952.44</t>
  </si>
  <si>
    <t>11164.04</t>
  </si>
  <si>
    <t>11359.24</t>
  </si>
  <si>
    <t>16664.16</t>
  </si>
  <si>
    <t>13077.88</t>
  </si>
  <si>
    <t>10297.36</t>
  </si>
  <si>
    <t>17461.76</t>
  </si>
  <si>
    <t>3993.08</t>
  </si>
  <si>
    <t>14105.72</t>
  </si>
  <si>
    <t>16270.88</t>
  </si>
  <si>
    <t>4244.44</t>
  </si>
  <si>
    <t>13848.04</t>
  </si>
  <si>
    <t>5070.8</t>
  </si>
  <si>
    <t>17167.68</t>
  </si>
  <si>
    <t>4122.96</t>
  </si>
  <si>
    <t>15692</t>
  </si>
  <si>
    <t>8720.08</t>
  </si>
  <si>
    <t>9671.16</t>
  </si>
  <si>
    <t>17872.84</t>
  </si>
  <si>
    <t>12587.72</t>
  </si>
  <si>
    <t>11549.52</t>
  </si>
  <si>
    <t>4340.12</t>
  </si>
  <si>
    <t>11360.12</t>
  </si>
  <si>
    <t>5634.48</t>
  </si>
  <si>
    <t>17116.08</t>
  </si>
  <si>
    <t>11125.08</t>
  </si>
  <si>
    <t>11952.8</t>
  </si>
  <si>
    <t>17765.48</t>
  </si>
  <si>
    <t>9706.56</t>
  </si>
  <si>
    <t>16340.16</t>
  </si>
  <si>
    <t>12551.2</t>
  </si>
  <si>
    <t>10013.4</t>
  </si>
  <si>
    <t>8900.96</t>
  </si>
  <si>
    <t>16977.2</t>
  </si>
  <si>
    <t>8011.44</t>
  </si>
  <si>
    <t>16919.04</t>
  </si>
  <si>
    <t>9355.12</t>
  </si>
  <si>
    <t>3505.32</t>
  </si>
  <si>
    <t>5485.76</t>
  </si>
  <si>
    <t>19958</t>
  </si>
  <si>
    <t>6779.4</t>
  </si>
  <si>
    <t>19173.56</t>
  </si>
  <si>
    <t>7926.08</t>
  </si>
  <si>
    <t>18063.04</t>
  </si>
  <si>
    <t>4747.04</t>
  </si>
  <si>
    <t>3045.44</t>
  </si>
  <si>
    <t>9238.92</t>
  </si>
  <si>
    <t>2914.16</t>
  </si>
  <si>
    <t>11498.24</t>
  </si>
  <si>
    <t>5888.48</t>
  </si>
  <si>
    <t>8791.6</t>
  </si>
  <si>
    <t>18629.6</t>
  </si>
  <si>
    <t>17190.4</t>
  </si>
  <si>
    <t>4038.92</t>
  </si>
  <si>
    <t>3612.16</t>
  </si>
  <si>
    <t>12290.48</t>
  </si>
  <si>
    <t>7361.92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</si>
</sst>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quot;₹&quot;\ #,##0"/>
    <numFmt numFmtId="166" formatCode="&quot;₹&quot;#,##0.0,,&quot;M&quot;"/>
    <numFmt numFmtId="167" formatCode="&quot;₹&quot;\ #,##0.00"/>
    <numFmt numFmtId="168" formatCode="[Green]&quot;▲ &quot;0.00%;[Red]&quot;▼ &quot;0.00%;0.00%"/>
    <numFmt numFmtId="169" formatCode="[Green]&quot;▲ ₹ &quot;#,###,##0;[Red]\ &quot;▼ ₹ &quot;#,###,##0;\ &quot;₹ &quot;#,###,##0"/>
    <numFmt numFmtId="170" formatCode="&quot;₹&quot;\ #,##0,&quot;L&quot;"/>
  </numFmts>
  <fonts count="17" x14ac:knownFonts="1">
    <font>
      <sz val="11"/>
      <color theme="1"/>
      <name val="Calibri"/>
      <family val="2"/>
      <scheme val="minor"/>
    </font>
    <font>
      <b/>
      <sz val="11"/>
      <color theme="1"/>
      <name val="Calibri"/>
      <family val="2"/>
      <scheme val="minor"/>
    </font>
    <font>
      <b/>
      <sz val="14"/>
      <color theme="1"/>
      <name val="Segoe Fluent Icons"/>
      <family val="1"/>
    </font>
    <font>
      <sz val="11"/>
      <color theme="1"/>
      <name val="Segoe UI"/>
      <family val="2"/>
    </font>
    <font>
      <b/>
      <sz val="11"/>
      <color theme="1"/>
      <name val="Segoe UI"/>
      <family val="2"/>
    </font>
    <font>
      <b/>
      <sz val="11"/>
      <color theme="1" tint="4.9989318521683403E-2"/>
      <name val="Calibri"/>
      <family val="2"/>
      <scheme val="minor"/>
    </font>
    <font>
      <b/>
      <sz val="12"/>
      <color theme="1"/>
      <name val="Segoe UI"/>
      <family val="2"/>
    </font>
    <font>
      <b/>
      <sz val="12"/>
      <color theme="1"/>
      <name val="Calibri"/>
      <family val="2"/>
      <scheme val="minor"/>
    </font>
    <font>
      <sz val="28"/>
      <color theme="1"/>
      <name val="Calibri"/>
      <family val="2"/>
      <scheme val="minor"/>
    </font>
    <font>
      <b/>
      <sz val="11"/>
      <color theme="9" tint="-0.249977111117893"/>
      <name val="Calibri"/>
      <family val="2"/>
      <scheme val="minor"/>
    </font>
    <font>
      <b/>
      <sz val="11"/>
      <color rgb="FF0070C0"/>
      <name val="Calibri"/>
      <family val="2"/>
      <scheme val="minor"/>
    </font>
    <font>
      <sz val="11"/>
      <color theme="1"/>
      <name val="Calibri"/>
      <family val="2"/>
      <scheme val="minor"/>
    </font>
    <font>
      <b/>
      <sz val="12"/>
      <color rgb="FF00602B"/>
      <name val="Calibri"/>
      <family val="2"/>
      <scheme val="minor"/>
    </font>
    <font>
      <b/>
      <sz val="20"/>
      <color theme="1"/>
      <name val="Calibri"/>
      <family val="2"/>
      <scheme val="minor"/>
    </font>
    <font>
      <i/>
      <sz val="11"/>
      <color theme="1"/>
      <name val="Calibri"/>
      <family val="2"/>
      <scheme val="minor"/>
    </font>
    <font>
      <b/>
      <sz val="12"/>
      <color rgb="FF007E39"/>
      <name val="Calibri"/>
      <family val="2"/>
      <scheme val="minor"/>
    </font>
    <font>
      <sz val="10"/>
      <color theme="1"/>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0.14999847407452621"/>
        <bgColor indexed="64"/>
      </patternFill>
    </fill>
    <fill>
      <patternFill patternType="solid">
        <fgColor theme="1" tint="4.9989318521683403E-2"/>
        <bgColor indexed="64"/>
      </patternFill>
    </fill>
    <fill>
      <patternFill patternType="solid">
        <fgColor theme="0" tint="-0.34998626667073579"/>
        <bgColor indexed="64"/>
      </patternFill>
    </fill>
  </fills>
  <borders count="19">
    <border>
      <left/>
      <right/>
      <top/>
      <bottom/>
      <diagonal/>
    </border>
    <border>
      <left style="thin">
        <color auto="1"/>
      </left>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right style="thin">
        <color auto="1"/>
      </right>
      <top style="thin">
        <color theme="4" tint="0.39994506668294322"/>
      </top>
      <bottom style="thin">
        <color indexed="64"/>
      </bottom>
      <diagonal/>
    </border>
    <border>
      <left/>
      <right style="thin">
        <color auto="1"/>
      </right>
      <top style="thin">
        <color auto="1"/>
      </top>
      <bottom style="thin">
        <color auto="1"/>
      </bottom>
      <diagonal/>
    </border>
    <border>
      <left style="thin">
        <color theme="1" tint="4.9989318521683403E-2"/>
      </left>
      <right style="thin">
        <color auto="1"/>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bottom style="thin">
        <color auto="1"/>
      </bottom>
      <diagonal/>
    </border>
  </borders>
  <cellStyleXfs count="2">
    <xf numFmtId="0" fontId="0" fillId="0" borderId="0"/>
    <xf numFmtId="9" fontId="11" fillId="0" borderId="0" applyFont="0" applyFill="0" applyBorder="0" applyAlignment="0" applyProtection="0"/>
  </cellStyleXfs>
  <cellXfs count="81">
    <xf numFmtId="0" fontId="0" fillId="0" borderId="0" xfId="0"/>
    <xf numFmtId="0" fontId="0" fillId="0" borderId="2" xfId="0" applyBorder="1"/>
    <xf numFmtId="0" fontId="0" fillId="0" borderId="4" xfId="0" applyBorder="1"/>
    <xf numFmtId="0" fontId="1" fillId="2" borderId="3" xfId="0" applyFont="1" applyFill="1" applyBorder="1"/>
    <xf numFmtId="0" fontId="0" fillId="0" borderId="6" xfId="0" applyBorder="1"/>
    <xf numFmtId="0" fontId="0" fillId="0" borderId="7" xfId="0" applyBorder="1"/>
    <xf numFmtId="0" fontId="0" fillId="0" borderId="5" xfId="0" applyBorder="1"/>
    <xf numFmtId="0" fontId="0" fillId="0" borderId="8" xfId="0" applyBorder="1"/>
    <xf numFmtId="0" fontId="0" fillId="0" borderId="1" xfId="0" applyBorder="1"/>
    <xf numFmtId="0" fontId="2" fillId="0" borderId="0" xfId="0" applyFont="1"/>
    <xf numFmtId="14" fontId="0" fillId="0" borderId="0" xfId="0" applyNumberFormat="1"/>
    <xf numFmtId="0" fontId="1" fillId="2" borderId="9" xfId="0" applyFont="1" applyFill="1" applyBorder="1"/>
    <xf numFmtId="0" fontId="0" fillId="0" borderId="9" xfId="0" applyBorder="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1" fillId="2" borderId="11" xfId="0" applyFont="1" applyFill="1" applyBorder="1" applyAlignment="1">
      <alignment horizontal="left"/>
    </xf>
    <xf numFmtId="14" fontId="1" fillId="2" borderId="11" xfId="0" applyNumberFormat="1" applyFont="1" applyFill="1" applyBorder="1"/>
    <xf numFmtId="0" fontId="1" fillId="2" borderId="11" xfId="0" applyFont="1" applyFill="1" applyBorder="1"/>
    <xf numFmtId="0" fontId="5" fillId="0" borderId="10" xfId="0" applyFont="1" applyBorder="1"/>
    <xf numFmtId="0" fontId="1" fillId="0" borderId="10" xfId="0" applyFont="1" applyBorder="1"/>
    <xf numFmtId="0" fontId="6" fillId="0" borderId="0" xfId="0" applyFont="1"/>
    <xf numFmtId="0" fontId="1" fillId="3" borderId="9" xfId="0" applyFont="1" applyFill="1" applyBorder="1"/>
    <xf numFmtId="1" fontId="0" fillId="0" borderId="0" xfId="0" applyNumberFormat="1"/>
    <xf numFmtId="1" fontId="0" fillId="0" borderId="9" xfId="0" applyNumberFormat="1" applyBorder="1"/>
    <xf numFmtId="0" fontId="5" fillId="0" borderId="10" xfId="0" applyFont="1" applyBorder="1" applyAlignment="1">
      <alignment horizontal="center" vertical="center" wrapText="1"/>
    </xf>
    <xf numFmtId="0" fontId="5" fillId="0" borderId="0" xfId="0" applyFont="1"/>
    <xf numFmtId="0" fontId="0" fillId="0" borderId="9" xfId="0" applyBorder="1" applyAlignment="1">
      <alignment horizontal="right"/>
    </xf>
    <xf numFmtId="0" fontId="1" fillId="3" borderId="9" xfId="0" applyFont="1" applyFill="1" applyBorder="1" applyAlignment="1">
      <alignment horizontal="center" vertical="center"/>
    </xf>
    <xf numFmtId="0" fontId="1" fillId="3" borderId="9" xfId="0" applyFont="1" applyFill="1" applyBorder="1" applyAlignment="1">
      <alignment horizontal="center"/>
    </xf>
    <xf numFmtId="0" fontId="7" fillId="0" borderId="0" xfId="0" applyFont="1"/>
    <xf numFmtId="0" fontId="0" fillId="0" borderId="9" xfId="0" pivotButton="1" applyBorder="1"/>
    <xf numFmtId="0" fontId="0" fillId="0" borderId="9" xfId="0" applyBorder="1" applyAlignment="1">
      <alignment horizontal="left"/>
    </xf>
    <xf numFmtId="2" fontId="0" fillId="0" borderId="0" xfId="0" applyNumberFormat="1"/>
    <xf numFmtId="165" fontId="0" fillId="0" borderId="9" xfId="0" applyNumberFormat="1" applyBorder="1"/>
    <xf numFmtId="0" fontId="1" fillId="4" borderId="16" xfId="0" applyFont="1" applyFill="1" applyBorder="1" applyAlignment="1">
      <alignment horizontal="center" vertical="center"/>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1" xfId="0" applyFont="1" applyFill="1" applyBorder="1" applyAlignment="1">
      <alignment horizontal="center"/>
    </xf>
    <xf numFmtId="0" fontId="1" fillId="4" borderId="0" xfId="0" applyFont="1" applyFill="1" applyAlignment="1">
      <alignment horizontal="center"/>
    </xf>
    <xf numFmtId="0" fontId="1" fillId="4" borderId="14" xfId="0" applyFont="1" applyFill="1" applyBorder="1" applyAlignment="1">
      <alignment horizontal="center"/>
    </xf>
    <xf numFmtId="0" fontId="8" fillId="0" borderId="0" xfId="0" applyFont="1" applyAlignment="1">
      <alignment horizontal="center" vertical="center"/>
    </xf>
    <xf numFmtId="0" fontId="0" fillId="0" borderId="14" xfId="0" applyBorder="1" applyAlignment="1">
      <alignment horizontal="center" vertical="center"/>
    </xf>
    <xf numFmtId="164" fontId="8" fillId="0" borderId="2" xfId="0" applyNumberFormat="1" applyFont="1" applyBorder="1" applyAlignment="1">
      <alignment horizontal="center" vertical="center"/>
    </xf>
    <xf numFmtId="165" fontId="8" fillId="0" borderId="17" xfId="0" applyNumberFormat="1" applyFont="1" applyBorder="1" applyAlignment="1">
      <alignment horizontal="center" vertical="center"/>
    </xf>
    <xf numFmtId="2" fontId="8" fillId="0" borderId="15" xfId="0" applyNumberFormat="1" applyFont="1" applyBorder="1" applyAlignment="1">
      <alignment horizontal="center" vertical="center"/>
    </xf>
    <xf numFmtId="0" fontId="8" fillId="0" borderId="14" xfId="0" applyFont="1" applyBorder="1" applyAlignment="1">
      <alignment horizontal="center" vertical="center"/>
    </xf>
    <xf numFmtId="10" fontId="0" fillId="0" borderId="0" xfId="1" applyNumberFormat="1" applyFont="1"/>
    <xf numFmtId="10" fontId="0" fillId="0" borderId="0" xfId="1" applyNumberFormat="1" applyFon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xf>
    <xf numFmtId="0" fontId="7" fillId="0" borderId="3" xfId="0" applyFont="1" applyBorder="1" applyAlignment="1">
      <alignment horizontal="center" vertical="center"/>
    </xf>
    <xf numFmtId="167" fontId="0" fillId="0" borderId="0" xfId="0" applyNumberFormat="1"/>
    <xf numFmtId="167" fontId="0" fillId="0" borderId="0" xfId="0" applyNumberFormat="1" applyAlignment="1">
      <alignment horizontal="center" vertical="center"/>
    </xf>
    <xf numFmtId="1" fontId="0" fillId="0" borderId="0" xfId="0" applyNumberFormat="1" applyAlignment="1">
      <alignment horizontal="center" vertical="center"/>
    </xf>
    <xf numFmtId="0" fontId="1" fillId="0" borderId="3" xfId="0" applyFont="1" applyBorder="1"/>
    <xf numFmtId="168" fontId="15" fillId="5" borderId="18" xfId="1" applyNumberFormat="1" applyFont="1" applyFill="1" applyBorder="1" applyAlignment="1">
      <alignment horizontal="center" vertical="center"/>
    </xf>
    <xf numFmtId="169" fontId="15" fillId="5" borderId="18" xfId="0" applyNumberFormat="1" applyFont="1" applyFill="1" applyBorder="1" applyAlignment="1">
      <alignment horizontal="center" vertical="center"/>
    </xf>
    <xf numFmtId="0" fontId="0" fillId="0" borderId="0" xfId="0" applyAlignment="1">
      <alignment horizontal="left" indent="1"/>
    </xf>
    <xf numFmtId="0" fontId="1" fillId="0" borderId="0" xfId="0" applyFont="1"/>
    <xf numFmtId="165" fontId="0" fillId="0" borderId="0" xfId="0" applyNumberFormat="1"/>
    <xf numFmtId="0" fontId="1" fillId="0" borderId="0" xfId="0" applyFont="1" applyAlignment="1">
      <alignment horizontal="left"/>
    </xf>
    <xf numFmtId="10" fontId="0" fillId="0" borderId="0" xfId="0" applyNumberFormat="1"/>
    <xf numFmtId="0" fontId="1" fillId="2" borderId="10" xfId="0" applyFont="1" applyFill="1" applyBorder="1"/>
    <xf numFmtId="0" fontId="16" fillId="0" borderId="0" xfId="0" pivotButton="1" applyFont="1"/>
    <xf numFmtId="0" fontId="16" fillId="0" borderId="0" xfId="0" applyFont="1"/>
    <xf numFmtId="0" fontId="16" fillId="0" borderId="0" xfId="0" applyFont="1" applyAlignment="1">
      <alignment horizontal="left"/>
    </xf>
    <xf numFmtId="170" fontId="16" fillId="0" borderId="0" xfId="0" applyNumberFormat="1" applyFont="1"/>
    <xf numFmtId="170" fontId="0" fillId="0" borderId="0" xfId="0" applyNumberFormat="1"/>
    <xf numFmtId="170" fontId="0" fillId="0" borderId="0" xfId="0" applyNumberFormat="1" applyAlignment="1">
      <alignment horizontal="center" vertical="center"/>
    </xf>
    <xf numFmtId="170" fontId="0" fillId="0" borderId="9" xfId="0" applyNumberFormat="1" applyBorder="1"/>
    <xf numFmtId="0" fontId="0" fillId="6" borderId="0" xfId="0" applyFill="1"/>
    <xf numFmtId="0" fontId="13" fillId="6" borderId="0" xfId="0" applyFont="1" applyFill="1" applyAlignment="1">
      <alignment horizontal="center" vertical="center"/>
    </xf>
    <xf numFmtId="0" fontId="7" fillId="6" borderId="0" xfId="0" applyFont="1" applyFill="1" applyAlignment="1">
      <alignment horizontal="center" vertical="center"/>
    </xf>
    <xf numFmtId="0" fontId="14" fillId="6" borderId="0" xfId="0" applyFont="1" applyFill="1"/>
    <xf numFmtId="166" fontId="8" fillId="0" borderId="1" xfId="0" applyNumberFormat="1" applyFont="1" applyBorder="1" applyAlignment="1">
      <alignment horizontal="center"/>
    </xf>
    <xf numFmtId="0" fontId="1" fillId="6" borderId="0" xfId="0" applyFont="1" applyFill="1" applyAlignment="1">
      <alignment horizontal="centerContinuous"/>
    </xf>
    <xf numFmtId="168" fontId="15" fillId="6" borderId="0" xfId="1" applyNumberFormat="1" applyFont="1" applyFill="1" applyBorder="1" applyAlignment="1">
      <alignment horizontal="center" vertical="center"/>
    </xf>
    <xf numFmtId="169" fontId="15" fillId="6" borderId="0" xfId="0" applyNumberFormat="1" applyFont="1" applyFill="1" applyAlignment="1">
      <alignment horizontal="center" vertical="center"/>
    </xf>
    <xf numFmtId="0" fontId="7" fillId="0" borderId="0" xfId="0" applyFont="1" applyAlignment="1">
      <alignment horizontal="center" vertical="center"/>
    </xf>
  </cellXfs>
  <cellStyles count="2">
    <cellStyle name="Normal" xfId="0" builtinId="0"/>
    <cellStyle name="Percent" xfId="1" builtinId="5"/>
  </cellStyles>
  <dxfs count="77">
    <dxf>
      <font>
        <color rgb="FF006100"/>
      </font>
      <fill>
        <patternFill>
          <bgColor rgb="FFC6EFCE"/>
        </patternFill>
      </fill>
    </dxf>
    <dxf>
      <numFmt numFmtId="170" formatCode="&quot;₹&quot;\ #,##0,&quot;L&quot;"/>
    </dxf>
    <dxf>
      <numFmt numFmtId="1" formatCode="0"/>
    </dxf>
    <dxf>
      <alignment horizontal="center"/>
    </dxf>
    <dxf>
      <alignment vertical="center"/>
    </dxf>
    <dxf>
      <numFmt numFmtId="1" formatCode="0"/>
    </dxf>
    <dxf>
      <numFmt numFmtId="1" formatCode="0"/>
    </dxf>
    <dxf>
      <alignment horizontal="center"/>
    </dxf>
    <dxf>
      <alignment vertical="center"/>
    </dxf>
    <dxf>
      <numFmt numFmtId="2" formatCode="0.00"/>
    </dxf>
    <dxf>
      <numFmt numFmtId="167" formatCode="&quot;₹&quot;\ #,##0.00"/>
    </dxf>
    <dxf>
      <numFmt numFmtId="167" formatCode="&quot;₹&quot;\ #,##0.00"/>
    </dxf>
    <dxf>
      <numFmt numFmtId="165"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quot;₹&quot;\ #,##0,&quot;L&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quot;₹&quot;\ #,##0,&quot;L&quot;"/>
    </dxf>
    <dxf>
      <numFmt numFmtId="170" formatCode="&quot;₹&quot;\ #,##0,&quot;L&quot;"/>
    </dxf>
    <dxf>
      <font>
        <sz val="10"/>
      </font>
    </dxf>
    <dxf>
      <font>
        <sz val="10"/>
      </font>
    </dxf>
    <dxf>
      <font>
        <sz val="10"/>
      </font>
    </dxf>
    <dxf>
      <font>
        <sz val="10"/>
      </font>
    </dxf>
    <dxf>
      <font>
        <sz val="10"/>
      </font>
    </dxf>
    <dxf>
      <font>
        <sz val="10"/>
      </font>
    </dxf>
    <dxf>
      <numFmt numFmtId="170" formatCode="&quot;₹&quot;\ #,##0,&quot;L&quot;"/>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numFmt numFmtId="170" formatCode="&quot;₹&quot;\ #,##0,&quot;L&quot;"/>
    </dxf>
    <dxf>
      <numFmt numFmtId="170" formatCode="&quot;₹&quot;\ #,##0,&quot;L&quot;"/>
    </dxf>
    <dxf>
      <numFmt numFmtId="170" formatCode="&quot;₹&quot;\ #,##0,&quot;L&quot;"/>
    </dxf>
    <dxf>
      <numFmt numFmtId="170" formatCode="&quot;₹&quot;\ #,##0,&quot;L&quot;"/>
    </dxf>
    <dxf>
      <numFmt numFmtId="170" formatCode="&quot;₹&quot;\ #,##0,&quot;L&quot;"/>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19" formatCode="dd/mm/yyyy"/>
    </dxf>
    <dxf>
      <alignment horizontal="left"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dxf>
    <dxf>
      <numFmt numFmtId="0" formatCode="General"/>
    </dxf>
    <dxf>
      <numFmt numFmtId="0" formatCode="General"/>
    </dxf>
    <dxf>
      <numFmt numFmtId="19" formatCode="dd/mm/yyyy"/>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 #,##0,&quot;L&quot;"/>
    </dxf>
    <dxf>
      <border>
        <top style="thin">
          <color indexed="64"/>
        </top>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9" defaultPivotStyle="PivotStyleLight16"/>
  <colors>
    <mruColors>
      <color rgb="FFFFFFFF"/>
      <color rgb="FFCC0000"/>
      <color rgb="FF007E39"/>
      <color rgb="FFFFFF66"/>
      <color rgb="FFDB7333"/>
      <color rgb="FF008000"/>
      <color rgb="FF00602B"/>
      <color rgb="FF008E40"/>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63" Type="http://schemas.openxmlformats.org/officeDocument/2006/relationships/customXml" Target="../customXml/item25.xml"/><Relationship Id="rId68"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3.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theme" Target="theme/theme1.xml"/><Relationship Id="rId37" Type="http://schemas.microsoft.com/office/2017/10/relationships/person" Target="persons/person.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9.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microsoft.com/office/2007/relationships/slicerCache" Target="slicerCaches/slicerCache2.xml"/><Relationship Id="rId36" Type="http://schemas.openxmlformats.org/officeDocument/2006/relationships/powerPivotData" Target="model/item.data"/><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5.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[Ecom-Sales.xlsx]KPIs!PivotTable7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KPIs!$E$17</c:f>
              <c:strCache>
                <c:ptCount val="1"/>
                <c:pt idx="0">
                  <c:v>Total</c:v>
                </c:pt>
              </c:strCache>
            </c:strRef>
          </c:tx>
          <c:spPr>
            <a:ln w="28575" cap="rnd">
              <a:solidFill>
                <a:schemeClr val="accent1"/>
              </a:solidFill>
              <a:round/>
            </a:ln>
            <a:effectLst/>
          </c:spPr>
          <c:marker>
            <c:symbol val="none"/>
          </c:marker>
          <c:cat>
            <c:strRef>
              <c:f>KPIs!$D$18:$D$20</c:f>
              <c:strCache>
                <c:ptCount val="2"/>
                <c:pt idx="0">
                  <c:v>2023</c:v>
                </c:pt>
                <c:pt idx="1">
                  <c:v>2024</c:v>
                </c:pt>
              </c:strCache>
            </c:strRef>
          </c:cat>
          <c:val>
            <c:numRef>
              <c:f>KPIs!$E$18:$E$20</c:f>
              <c:numCache>
                <c:formatCode>General</c:formatCode>
                <c:ptCount val="2"/>
                <c:pt idx="0">
                  <c:v>5000</c:v>
                </c:pt>
                <c:pt idx="1">
                  <c:v>5000</c:v>
                </c:pt>
              </c:numCache>
            </c:numRef>
          </c:val>
          <c:smooth val="0"/>
          <c:extLst>
            <c:ext xmlns:c16="http://schemas.microsoft.com/office/drawing/2014/chart" uri="{C3380CC4-5D6E-409C-BE32-E72D297353CC}">
              <c16:uniqueId val="{00000000-F6FA-4E21-9F65-6BDF26512E4B}"/>
            </c:ext>
          </c:extLst>
        </c:ser>
        <c:dLbls>
          <c:showLegendKey val="0"/>
          <c:showVal val="0"/>
          <c:showCatName val="0"/>
          <c:showSerName val="0"/>
          <c:showPercent val="0"/>
          <c:showBubbleSize val="0"/>
        </c:dLbls>
        <c:smooth val="0"/>
        <c:axId val="1122946863"/>
        <c:axId val="1122952143"/>
      </c:lineChart>
      <c:catAx>
        <c:axId val="1122946863"/>
        <c:scaling>
          <c:orientation val="minMax"/>
        </c:scaling>
        <c:delete val="1"/>
        <c:axPos val="b"/>
        <c:numFmt formatCode="General" sourceLinked="1"/>
        <c:majorTickMark val="none"/>
        <c:minorTickMark val="none"/>
        <c:tickLblPos val="nextTo"/>
        <c:crossAx val="1122952143"/>
        <c:crosses val="autoZero"/>
        <c:auto val="1"/>
        <c:lblAlgn val="ctr"/>
        <c:lblOffset val="100"/>
        <c:noMultiLvlLbl val="0"/>
      </c:catAx>
      <c:valAx>
        <c:axId val="1122952143"/>
        <c:scaling>
          <c:orientation val="minMax"/>
        </c:scaling>
        <c:delete val="1"/>
        <c:axPos val="l"/>
        <c:numFmt formatCode="General" sourceLinked="1"/>
        <c:majorTickMark val="none"/>
        <c:minorTickMark val="none"/>
        <c:tickLblPos val="nextTo"/>
        <c:crossAx val="1122946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[Ecom-Sales.xlsx]KPIs!PivotTable9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KPIs!$H$17</c:f>
              <c:strCache>
                <c:ptCount val="1"/>
                <c:pt idx="0">
                  <c:v>Total</c:v>
                </c:pt>
              </c:strCache>
            </c:strRef>
          </c:tx>
          <c:spPr>
            <a:ln w="28575" cap="rnd">
              <a:solidFill>
                <a:schemeClr val="accent1"/>
              </a:solidFill>
              <a:round/>
            </a:ln>
            <a:effectLst/>
          </c:spPr>
          <c:marker>
            <c:symbol val="none"/>
          </c:marker>
          <c:cat>
            <c:strRef>
              <c:f>KPIs!$G$18:$G$20</c:f>
              <c:strCache>
                <c:ptCount val="2"/>
                <c:pt idx="0">
                  <c:v>2023</c:v>
                </c:pt>
                <c:pt idx="1">
                  <c:v>2024</c:v>
                </c:pt>
              </c:strCache>
            </c:strRef>
          </c:cat>
          <c:val>
            <c:numRef>
              <c:f>KPIs!$H$18:$H$20</c:f>
              <c:numCache>
                <c:formatCode>General</c:formatCode>
                <c:ptCount val="2"/>
                <c:pt idx="0">
                  <c:v>14947</c:v>
                </c:pt>
                <c:pt idx="1">
                  <c:v>14997</c:v>
                </c:pt>
              </c:numCache>
            </c:numRef>
          </c:val>
          <c:smooth val="0"/>
          <c:extLst>
            <c:ext xmlns:c16="http://schemas.microsoft.com/office/drawing/2014/chart" uri="{C3380CC4-5D6E-409C-BE32-E72D297353CC}">
              <c16:uniqueId val="{00000000-97E6-4C32-89F4-36036E6823BE}"/>
            </c:ext>
          </c:extLst>
        </c:ser>
        <c:dLbls>
          <c:showLegendKey val="0"/>
          <c:showVal val="0"/>
          <c:showCatName val="0"/>
          <c:showSerName val="0"/>
          <c:showPercent val="0"/>
          <c:showBubbleSize val="0"/>
        </c:dLbls>
        <c:smooth val="0"/>
        <c:axId val="431770784"/>
        <c:axId val="431771264"/>
      </c:lineChart>
      <c:catAx>
        <c:axId val="431770784"/>
        <c:scaling>
          <c:orientation val="minMax"/>
        </c:scaling>
        <c:delete val="1"/>
        <c:axPos val="b"/>
        <c:numFmt formatCode="General" sourceLinked="1"/>
        <c:majorTickMark val="none"/>
        <c:minorTickMark val="none"/>
        <c:tickLblPos val="nextTo"/>
        <c:crossAx val="431771264"/>
        <c:crosses val="autoZero"/>
        <c:auto val="1"/>
        <c:lblAlgn val="ctr"/>
        <c:lblOffset val="100"/>
        <c:noMultiLvlLbl val="0"/>
      </c:catAx>
      <c:valAx>
        <c:axId val="431771264"/>
        <c:scaling>
          <c:orientation val="minMax"/>
        </c:scaling>
        <c:delete val="1"/>
        <c:axPos val="l"/>
        <c:numFmt formatCode="General" sourceLinked="1"/>
        <c:majorTickMark val="none"/>
        <c:minorTickMark val="none"/>
        <c:tickLblPos val="nextTo"/>
        <c:crossAx val="431770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7729177436640003"/>
          <c:y val="4.96719160104987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KPIs!$K$17</c:f>
              <c:strCache>
                <c:ptCount val="1"/>
                <c:pt idx="0">
                  <c:v>Average Order Value(AOV)</c:v>
                </c:pt>
              </c:strCache>
            </c:strRef>
          </c:tx>
          <c:spPr>
            <a:ln w="28575" cap="rnd">
              <a:solidFill>
                <a:schemeClr val="accent1"/>
              </a:solidFill>
              <a:round/>
            </a:ln>
            <a:effectLst/>
          </c:spPr>
          <c:marker>
            <c:symbol val="none"/>
          </c:marker>
          <c:cat>
            <c:strRef>
              <c:f>KPIs!$J$18:$J$19</c:f>
              <c:strCache>
                <c:ptCount val="2"/>
                <c:pt idx="0">
                  <c:v>2023</c:v>
                </c:pt>
                <c:pt idx="1">
                  <c:v>2024</c:v>
                </c:pt>
              </c:strCache>
            </c:strRef>
          </c:cat>
          <c:val>
            <c:numRef>
              <c:f>KPIs!$K$18:$K$19</c:f>
              <c:numCache>
                <c:formatCode>General</c:formatCode>
                <c:ptCount val="2"/>
              </c:numCache>
            </c:numRef>
          </c:val>
          <c:smooth val="0"/>
          <c:extLst>
            <c:ext xmlns:c16="http://schemas.microsoft.com/office/drawing/2014/chart" uri="{C3380CC4-5D6E-409C-BE32-E72D297353CC}">
              <c16:uniqueId val="{00000000-8375-4684-A895-0958E8196D7A}"/>
            </c:ext>
          </c:extLst>
        </c:ser>
        <c:dLbls>
          <c:showLegendKey val="0"/>
          <c:showVal val="0"/>
          <c:showCatName val="0"/>
          <c:showSerName val="0"/>
          <c:showPercent val="0"/>
          <c:showBubbleSize val="0"/>
        </c:dLbls>
        <c:smooth val="0"/>
        <c:axId val="377825920"/>
        <c:axId val="377824960"/>
      </c:lineChart>
      <c:catAx>
        <c:axId val="377825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7824960"/>
        <c:crosses val="autoZero"/>
        <c:auto val="1"/>
        <c:lblAlgn val="ctr"/>
        <c:lblOffset val="100"/>
        <c:noMultiLvlLbl val="0"/>
      </c:catAx>
      <c:valAx>
        <c:axId val="3778249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7825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[Ecom-Sales.xlsx]KPIs!PivotTable11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KPIs!$N$17</c:f>
              <c:strCache>
                <c:ptCount val="1"/>
                <c:pt idx="0">
                  <c:v>Total</c:v>
                </c:pt>
              </c:strCache>
            </c:strRef>
          </c:tx>
          <c:spPr>
            <a:ln w="28575" cap="rnd">
              <a:solidFill>
                <a:schemeClr val="accent1"/>
              </a:solidFill>
              <a:round/>
            </a:ln>
            <a:effectLst/>
          </c:spPr>
          <c:marker>
            <c:symbol val="none"/>
          </c:marker>
          <c:cat>
            <c:strRef>
              <c:f>KPIs!$M$18:$M$20</c:f>
              <c:strCache>
                <c:ptCount val="2"/>
                <c:pt idx="0">
                  <c:v>2023</c:v>
                </c:pt>
                <c:pt idx="1">
                  <c:v>2024</c:v>
                </c:pt>
              </c:strCache>
            </c:strRef>
          </c:cat>
          <c:val>
            <c:numRef>
              <c:f>KPIs!$N$18:$N$20</c:f>
              <c:numCache>
                <c:formatCode>General</c:formatCode>
                <c:ptCount val="2"/>
                <c:pt idx="0">
                  <c:v>37424258.5</c:v>
                </c:pt>
                <c:pt idx="1">
                  <c:v>38157641.170000002</c:v>
                </c:pt>
              </c:numCache>
            </c:numRef>
          </c:val>
          <c:smooth val="0"/>
          <c:extLst>
            <c:ext xmlns:c16="http://schemas.microsoft.com/office/drawing/2014/chart" uri="{C3380CC4-5D6E-409C-BE32-E72D297353CC}">
              <c16:uniqueId val="{00000000-67C1-497B-97D5-5402062A7043}"/>
            </c:ext>
          </c:extLst>
        </c:ser>
        <c:dLbls>
          <c:showLegendKey val="0"/>
          <c:showVal val="0"/>
          <c:showCatName val="0"/>
          <c:showSerName val="0"/>
          <c:showPercent val="0"/>
          <c:showBubbleSize val="0"/>
        </c:dLbls>
        <c:smooth val="0"/>
        <c:axId val="435992288"/>
        <c:axId val="435987008"/>
      </c:lineChart>
      <c:catAx>
        <c:axId val="435992288"/>
        <c:scaling>
          <c:orientation val="minMax"/>
        </c:scaling>
        <c:delete val="1"/>
        <c:axPos val="b"/>
        <c:numFmt formatCode="General" sourceLinked="1"/>
        <c:majorTickMark val="none"/>
        <c:minorTickMark val="none"/>
        <c:tickLblPos val="nextTo"/>
        <c:crossAx val="435987008"/>
        <c:crosses val="autoZero"/>
        <c:auto val="1"/>
        <c:lblAlgn val="ctr"/>
        <c:lblOffset val="100"/>
        <c:noMultiLvlLbl val="0"/>
      </c:catAx>
      <c:valAx>
        <c:axId val="435987008"/>
        <c:scaling>
          <c:orientation val="minMax"/>
        </c:scaling>
        <c:delete val="1"/>
        <c:axPos val="l"/>
        <c:numFmt formatCode="General" sourceLinked="1"/>
        <c:majorTickMark val="none"/>
        <c:minorTickMark val="none"/>
        <c:tickLblPos val="nextTo"/>
        <c:crossAx val="435992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[Ecom-Sales.xlsx]Doughnut Chart!PivotTable3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Share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noFill/>
          </a:ln>
          <a:effectLst/>
        </c:spPr>
      </c:pivotFmt>
      <c:pivotFmt>
        <c:idx val="2"/>
        <c:spPr>
          <a:solidFill>
            <a:schemeClr val="accent1"/>
          </a:solidFill>
          <a:ln w="9525">
            <a:noFill/>
          </a:ln>
          <a:effectLst/>
        </c:spPr>
      </c:pivotFmt>
      <c:pivotFmt>
        <c:idx val="3"/>
        <c:spPr>
          <a:solidFill>
            <a:schemeClr val="accent1"/>
          </a:solidFill>
          <a:ln w="9525">
            <a:noFill/>
          </a:ln>
          <a:effectLst/>
        </c:spPr>
      </c:pivotFmt>
      <c:pivotFmt>
        <c:idx val="4"/>
        <c:spPr>
          <a:solidFill>
            <a:schemeClr val="accent1"/>
          </a:solidFill>
          <a:ln w="9525">
            <a:noFill/>
          </a:ln>
          <a:effectLst/>
        </c:spPr>
      </c:pivotFmt>
      <c:pivotFmt>
        <c:idx val="5"/>
        <c:spPr>
          <a:solidFill>
            <a:schemeClr val="accent1"/>
          </a:solidFill>
          <a:ln w="9525">
            <a:noFill/>
          </a:ln>
          <a:effectLst/>
        </c:spPr>
      </c:pivotFmt>
      <c:pivotFmt>
        <c:idx val="6"/>
        <c:spPr>
          <a:solidFill>
            <a:schemeClr val="accent1"/>
          </a:solidFill>
          <a:ln w="9525">
            <a:noFill/>
          </a:ln>
          <a:effectLst/>
        </c:spPr>
      </c:pivotFmt>
      <c:pivotFmt>
        <c:idx val="7"/>
        <c:spPr>
          <a:solidFill>
            <a:schemeClr val="accent1"/>
          </a:solidFill>
          <a:ln w="9525">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9525">
            <a:noFill/>
          </a:ln>
          <a:effectLst/>
        </c:spPr>
      </c:pivotFmt>
      <c:pivotFmt>
        <c:idx val="9"/>
        <c:spPr>
          <a:solidFill>
            <a:schemeClr val="accent1"/>
          </a:solidFill>
          <a:ln w="9525">
            <a:noFill/>
          </a:ln>
          <a:effectLst/>
        </c:spPr>
      </c:pivotFmt>
      <c:pivotFmt>
        <c:idx val="10"/>
        <c:spPr>
          <a:solidFill>
            <a:schemeClr val="accent1"/>
          </a:solidFill>
          <a:ln w="9525">
            <a:noFill/>
          </a:ln>
          <a:effectLst/>
        </c:spPr>
      </c:pivotFmt>
      <c:pivotFmt>
        <c:idx val="11"/>
        <c:spPr>
          <a:solidFill>
            <a:schemeClr val="accent1"/>
          </a:solidFill>
          <a:ln w="9525">
            <a:noFill/>
          </a:ln>
          <a:effectLst/>
        </c:spPr>
      </c:pivotFmt>
      <c:pivotFmt>
        <c:idx val="12"/>
        <c:spPr>
          <a:solidFill>
            <a:schemeClr val="accent1"/>
          </a:solidFill>
          <a:ln w="9525">
            <a:noFill/>
          </a:ln>
          <a:effectLst/>
        </c:spPr>
      </c:pivotFmt>
      <c:pivotFmt>
        <c:idx val="13"/>
        <c:spPr>
          <a:solidFill>
            <a:schemeClr val="accent1"/>
          </a:solidFill>
          <a:ln w="9525">
            <a:noFill/>
          </a:ln>
          <a:effectLst/>
        </c:spPr>
      </c:pivotFmt>
      <c:pivotFmt>
        <c:idx val="14"/>
        <c:spPr>
          <a:solidFill>
            <a:schemeClr val="accent1"/>
          </a:solidFill>
          <a:ln w="9525">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9525">
            <a:noFill/>
          </a:ln>
          <a:effectLst/>
        </c:spPr>
      </c:pivotFmt>
      <c:pivotFmt>
        <c:idx val="16"/>
        <c:spPr>
          <a:solidFill>
            <a:schemeClr val="accent1"/>
          </a:solidFill>
          <a:ln w="9525">
            <a:noFill/>
          </a:ln>
          <a:effectLst/>
        </c:spPr>
      </c:pivotFmt>
      <c:pivotFmt>
        <c:idx val="17"/>
        <c:spPr>
          <a:solidFill>
            <a:schemeClr val="accent1"/>
          </a:solidFill>
          <a:ln w="9525">
            <a:noFill/>
          </a:ln>
          <a:effectLst/>
        </c:spPr>
      </c:pivotFmt>
      <c:pivotFmt>
        <c:idx val="18"/>
        <c:spPr>
          <a:solidFill>
            <a:schemeClr val="accent1"/>
          </a:solidFill>
          <a:ln w="9525">
            <a:noFill/>
          </a:ln>
          <a:effectLst/>
        </c:spPr>
      </c:pivotFmt>
      <c:pivotFmt>
        <c:idx val="19"/>
        <c:spPr>
          <a:solidFill>
            <a:schemeClr val="accent1"/>
          </a:solidFill>
          <a:ln w="9525">
            <a:noFill/>
          </a:ln>
          <a:effectLst/>
        </c:spPr>
      </c:pivotFmt>
      <c:pivotFmt>
        <c:idx val="20"/>
        <c:spPr>
          <a:solidFill>
            <a:schemeClr val="accent1"/>
          </a:solidFill>
          <a:ln w="9525">
            <a:noFill/>
          </a:ln>
          <a:effectLst/>
        </c:spPr>
      </c:pivotFmt>
    </c:pivotFmts>
    <c:plotArea>
      <c:layout/>
      <c:doughnutChart>
        <c:varyColors val="1"/>
        <c:ser>
          <c:idx val="0"/>
          <c:order val="0"/>
          <c:tx>
            <c:strRef>
              <c:f>'Doughnut Chart'!$B$2</c:f>
              <c:strCache>
                <c:ptCount val="1"/>
                <c:pt idx="0">
                  <c:v>Total</c:v>
                </c:pt>
              </c:strCache>
            </c:strRef>
          </c:tx>
          <c:spPr>
            <a:ln w="9525">
              <a:noFill/>
            </a:ln>
          </c:spPr>
          <c:explosion val="3"/>
          <c:dPt>
            <c:idx val="0"/>
            <c:bubble3D val="0"/>
            <c:spPr>
              <a:solidFill>
                <a:schemeClr val="accent1"/>
              </a:solidFill>
              <a:ln w="9525">
                <a:noFill/>
              </a:ln>
              <a:effectLst/>
            </c:spPr>
            <c:extLst>
              <c:ext xmlns:c16="http://schemas.microsoft.com/office/drawing/2014/chart" uri="{C3380CC4-5D6E-409C-BE32-E72D297353CC}">
                <c16:uniqueId val="{00000001-8F21-4AF6-B91F-D6CA87FC83B7}"/>
              </c:ext>
            </c:extLst>
          </c:dPt>
          <c:dPt>
            <c:idx val="1"/>
            <c:bubble3D val="0"/>
            <c:spPr>
              <a:solidFill>
                <a:schemeClr val="accent2"/>
              </a:solidFill>
              <a:ln w="9525">
                <a:noFill/>
              </a:ln>
              <a:effectLst/>
            </c:spPr>
            <c:extLst>
              <c:ext xmlns:c16="http://schemas.microsoft.com/office/drawing/2014/chart" uri="{C3380CC4-5D6E-409C-BE32-E72D297353CC}">
                <c16:uniqueId val="{00000003-8F21-4AF6-B91F-D6CA87FC83B7}"/>
              </c:ext>
            </c:extLst>
          </c:dPt>
          <c:dPt>
            <c:idx val="2"/>
            <c:bubble3D val="0"/>
            <c:spPr>
              <a:solidFill>
                <a:schemeClr val="accent3"/>
              </a:solidFill>
              <a:ln w="9525">
                <a:noFill/>
              </a:ln>
              <a:effectLst/>
            </c:spPr>
            <c:extLst>
              <c:ext xmlns:c16="http://schemas.microsoft.com/office/drawing/2014/chart" uri="{C3380CC4-5D6E-409C-BE32-E72D297353CC}">
                <c16:uniqueId val="{00000005-8F21-4AF6-B91F-D6CA87FC83B7}"/>
              </c:ext>
            </c:extLst>
          </c:dPt>
          <c:dPt>
            <c:idx val="3"/>
            <c:bubble3D val="0"/>
            <c:spPr>
              <a:solidFill>
                <a:schemeClr val="accent4"/>
              </a:solidFill>
              <a:ln w="9525">
                <a:noFill/>
              </a:ln>
              <a:effectLst/>
            </c:spPr>
            <c:extLst>
              <c:ext xmlns:c16="http://schemas.microsoft.com/office/drawing/2014/chart" uri="{C3380CC4-5D6E-409C-BE32-E72D297353CC}">
                <c16:uniqueId val="{00000007-8F21-4AF6-B91F-D6CA87FC83B7}"/>
              </c:ext>
            </c:extLst>
          </c:dPt>
          <c:dPt>
            <c:idx val="4"/>
            <c:bubble3D val="0"/>
            <c:spPr>
              <a:solidFill>
                <a:schemeClr val="accent5"/>
              </a:solidFill>
              <a:ln w="9525">
                <a:noFill/>
              </a:ln>
              <a:effectLst/>
            </c:spPr>
            <c:extLst>
              <c:ext xmlns:c16="http://schemas.microsoft.com/office/drawing/2014/chart" uri="{C3380CC4-5D6E-409C-BE32-E72D297353CC}">
                <c16:uniqueId val="{00000009-8F21-4AF6-B91F-D6CA87FC83B7}"/>
              </c:ext>
            </c:extLst>
          </c:dPt>
          <c:dPt>
            <c:idx val="5"/>
            <c:bubble3D val="0"/>
            <c:spPr>
              <a:solidFill>
                <a:schemeClr val="accent6"/>
              </a:solidFill>
              <a:ln w="9525">
                <a:noFill/>
              </a:ln>
              <a:effectLst/>
            </c:spPr>
            <c:extLst>
              <c:ext xmlns:c16="http://schemas.microsoft.com/office/drawing/2014/chart" uri="{C3380CC4-5D6E-409C-BE32-E72D297353CC}">
                <c16:uniqueId val="{0000000B-8F21-4AF6-B91F-D6CA87FC83B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Chart'!$A$3:$A$9</c:f>
              <c:strCache>
                <c:ptCount val="6"/>
                <c:pt idx="0">
                  <c:v>Beauty</c:v>
                </c:pt>
                <c:pt idx="1">
                  <c:v>Clothing</c:v>
                </c:pt>
                <c:pt idx="2">
                  <c:v>Electronics</c:v>
                </c:pt>
                <c:pt idx="3">
                  <c:v>Grocery</c:v>
                </c:pt>
                <c:pt idx="4">
                  <c:v>Home Decor</c:v>
                </c:pt>
                <c:pt idx="5">
                  <c:v>Sports</c:v>
                </c:pt>
              </c:strCache>
            </c:strRef>
          </c:cat>
          <c:val>
            <c:numRef>
              <c:f>'Doughnut Chart'!$B$3:$B$9</c:f>
              <c:numCache>
                <c:formatCode>0.00%</c:formatCode>
                <c:ptCount val="6"/>
                <c:pt idx="0">
                  <c:v>1.0105563852162143</c:v>
                </c:pt>
                <c:pt idx="1">
                  <c:v>1.0171822074739056</c:v>
                </c:pt>
                <c:pt idx="2">
                  <c:v>0.98132937566365541</c:v>
                </c:pt>
                <c:pt idx="3">
                  <c:v>0.98171249935148963</c:v>
                </c:pt>
                <c:pt idx="4">
                  <c:v>1.0249047806927591</c:v>
                </c:pt>
                <c:pt idx="5">
                  <c:v>0.98576706936594283</c:v>
                </c:pt>
              </c:numCache>
            </c:numRef>
          </c:val>
          <c:extLst>
            <c:ext xmlns:c16="http://schemas.microsoft.com/office/drawing/2014/chart" uri="{C3380CC4-5D6E-409C-BE32-E72D297353CC}">
              <c16:uniqueId val="{0000000C-8F21-4AF6-B91F-D6CA87FC83B7}"/>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[Ecom-Sales.xlsx]Bar Chart!PivotTable1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rgbClr val="92D050"/>
          </a:solidFill>
          <a:ln>
            <a:noFill/>
          </a:ln>
          <a:effectLst/>
        </c:spPr>
      </c:pivotFmt>
      <c:pivotFmt>
        <c:idx val="3"/>
        <c:spPr>
          <a:solidFill>
            <a:schemeClr val="accent4"/>
          </a:solidFill>
          <a:ln>
            <a:noFill/>
          </a:ln>
          <a:effectLst/>
        </c:spPr>
      </c:pivotFmt>
      <c:pivotFmt>
        <c:idx val="4"/>
        <c:spPr>
          <a:solidFill>
            <a:schemeClr val="accent5">
              <a:lumMod val="60000"/>
              <a:lumOff val="40000"/>
            </a:schemeClr>
          </a:solidFill>
          <a:ln>
            <a:noFill/>
          </a:ln>
          <a:effectLst/>
        </c:spPr>
      </c:pivotFmt>
      <c:pivotFmt>
        <c:idx val="5"/>
        <c:spPr>
          <a:solidFill>
            <a:schemeClr val="accent6">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4"/>
          </a:solidFill>
          <a:ln>
            <a:noFill/>
          </a:ln>
          <a:effectLst/>
        </c:spPr>
      </c:pivotFmt>
      <c:pivotFmt>
        <c:idx val="10"/>
        <c:spPr>
          <a:solidFill>
            <a:schemeClr val="accent6"/>
          </a:solidFill>
          <a:ln>
            <a:noFill/>
          </a:ln>
          <a:effectLst/>
        </c:spPr>
      </c:pivotFmt>
      <c:pivotFmt>
        <c:idx val="11"/>
        <c:spPr>
          <a:solidFill>
            <a:schemeClr val="accent5">
              <a:lumMod val="60000"/>
              <a:lumOff val="40000"/>
            </a:schemeClr>
          </a:solidFill>
          <a:ln>
            <a:noFill/>
          </a:ln>
          <a:effectLst/>
        </c:spPr>
      </c:pivotFmt>
      <c:pivotFmt>
        <c:idx val="12"/>
        <c:spPr>
          <a:solidFill>
            <a:srgbClr val="92D050"/>
          </a:solidFill>
          <a:ln>
            <a:noFill/>
          </a:ln>
          <a:effectLst/>
        </c:spPr>
      </c:pivotFmt>
      <c:pivotFmt>
        <c:idx val="13"/>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pivotFmt>
      <c:pivotFmt>
        <c:idx val="15"/>
        <c:spPr>
          <a:solidFill>
            <a:schemeClr val="accent4"/>
          </a:solidFill>
          <a:ln>
            <a:noFill/>
          </a:ln>
          <a:effectLst/>
        </c:spPr>
      </c:pivotFmt>
      <c:pivotFmt>
        <c:idx val="16"/>
        <c:spPr>
          <a:solidFill>
            <a:schemeClr val="accent6"/>
          </a:solidFill>
          <a:ln>
            <a:noFill/>
          </a:ln>
          <a:effectLst/>
        </c:spPr>
      </c:pivotFmt>
      <c:pivotFmt>
        <c:idx val="17"/>
        <c:spPr>
          <a:solidFill>
            <a:schemeClr val="accent5">
              <a:lumMod val="60000"/>
              <a:lumOff val="40000"/>
            </a:schemeClr>
          </a:solidFill>
          <a:ln>
            <a:noFill/>
          </a:ln>
          <a:effectLst/>
        </c:spPr>
      </c:pivotFmt>
      <c:pivotFmt>
        <c:idx val="18"/>
        <c:spPr>
          <a:solidFill>
            <a:srgbClr val="92D050"/>
          </a:solidFill>
          <a:ln>
            <a:noFill/>
          </a:ln>
          <a:effectLst/>
        </c:spPr>
      </c:pivotFmt>
      <c:pivotFmt>
        <c:idx val="19"/>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pivotFmt>
      <c:pivotFmt>
        <c:idx val="21"/>
        <c:spPr>
          <a:solidFill>
            <a:schemeClr val="accent4"/>
          </a:solidFill>
          <a:ln>
            <a:noFill/>
          </a:ln>
          <a:effectLst/>
        </c:spPr>
      </c:pivotFmt>
      <c:pivotFmt>
        <c:idx val="22"/>
        <c:spPr>
          <a:solidFill>
            <a:schemeClr val="accent6"/>
          </a:solidFill>
          <a:ln>
            <a:noFill/>
          </a:ln>
          <a:effectLst/>
        </c:spPr>
      </c:pivotFmt>
      <c:pivotFmt>
        <c:idx val="23"/>
        <c:spPr>
          <a:solidFill>
            <a:schemeClr val="accent5">
              <a:lumMod val="60000"/>
              <a:lumOff val="40000"/>
            </a:schemeClr>
          </a:solidFill>
          <a:ln>
            <a:noFill/>
          </a:ln>
          <a:effectLst/>
        </c:spPr>
      </c:pivotFmt>
      <c:pivotFmt>
        <c:idx val="24"/>
        <c:spPr>
          <a:solidFill>
            <a:srgbClr val="92D050"/>
          </a:solidFill>
          <a:ln>
            <a:noFill/>
          </a:ln>
          <a:effectLst/>
        </c:spPr>
      </c:pivotFmt>
    </c:pivotFmts>
    <c:plotArea>
      <c:layout>
        <c:manualLayout>
          <c:layoutTarget val="inner"/>
          <c:xMode val="edge"/>
          <c:yMode val="edge"/>
          <c:x val="0.2887700586737012"/>
          <c:y val="0.31193731310118405"/>
          <c:w val="0.52370802110432402"/>
          <c:h val="0.688062686898816"/>
        </c:manualLayout>
      </c:layout>
      <c:barChart>
        <c:barDir val="bar"/>
        <c:grouping val="clustered"/>
        <c:varyColors val="0"/>
        <c:ser>
          <c:idx val="0"/>
          <c:order val="0"/>
          <c:tx>
            <c:strRef>
              <c:f>'Bar Chart'!$B$1</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6194-4F51-BD23-DB360401BA60}"/>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6194-4F51-BD23-DB360401BA60}"/>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6194-4F51-BD23-DB360401BA60}"/>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7-5433-4176-8523-C629AE3A36B3}"/>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7-6194-4F51-BD23-DB360401BA60}"/>
              </c:ext>
            </c:extLst>
          </c:dPt>
          <c:dPt>
            <c:idx val="5"/>
            <c:invertIfNegative val="0"/>
            <c:bubble3D val="0"/>
            <c:extLst>
              <c:ext xmlns:c16="http://schemas.microsoft.com/office/drawing/2014/chart" uri="{C3380CC4-5D6E-409C-BE32-E72D297353CC}">
                <c16:uniqueId val="{00000009-6194-4F51-BD23-DB360401BA60}"/>
              </c:ext>
            </c:extLst>
          </c:dPt>
          <c:dLbls>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Chart'!$A$2:$A$8</c:f>
              <c:strCache>
                <c:ptCount val="6"/>
                <c:pt idx="0">
                  <c:v>Grocery</c:v>
                </c:pt>
                <c:pt idx="1">
                  <c:v>Electronics</c:v>
                </c:pt>
                <c:pt idx="2">
                  <c:v>Clothing</c:v>
                </c:pt>
                <c:pt idx="3">
                  <c:v>Home Decor</c:v>
                </c:pt>
                <c:pt idx="4">
                  <c:v>Beauty</c:v>
                </c:pt>
                <c:pt idx="5">
                  <c:v>Sports</c:v>
                </c:pt>
              </c:strCache>
            </c:strRef>
          </c:cat>
          <c:val>
            <c:numRef>
              <c:f>'Bar Chart'!$B$2:$B$8</c:f>
              <c:numCache>
                <c:formatCode>"₹"\ #,##0,"L"</c:formatCode>
                <c:ptCount val="6"/>
                <c:pt idx="0">
                  <c:v>12057450.539999999</c:v>
                </c:pt>
                <c:pt idx="1">
                  <c:v>12164001.1</c:v>
                </c:pt>
                <c:pt idx="2">
                  <c:v>12339330.449999999</c:v>
                </c:pt>
                <c:pt idx="3">
                  <c:v>12673151.35</c:v>
                </c:pt>
                <c:pt idx="4">
                  <c:v>12862353.49</c:v>
                </c:pt>
                <c:pt idx="5">
                  <c:v>13485612.74</c:v>
                </c:pt>
              </c:numCache>
            </c:numRef>
          </c:val>
          <c:extLst>
            <c:ext xmlns:c16="http://schemas.microsoft.com/office/drawing/2014/chart" uri="{C3380CC4-5D6E-409C-BE32-E72D297353CC}">
              <c16:uniqueId val="{0000000A-6194-4F51-BD23-DB360401BA60}"/>
            </c:ext>
          </c:extLst>
        </c:ser>
        <c:dLbls>
          <c:dLblPos val="outEnd"/>
          <c:showLegendKey val="0"/>
          <c:showVal val="1"/>
          <c:showCatName val="0"/>
          <c:showSerName val="0"/>
          <c:showPercent val="0"/>
          <c:showBubbleSize val="0"/>
        </c:dLbls>
        <c:gapWidth val="90"/>
        <c:axId val="11283248"/>
        <c:axId val="11280368"/>
      </c:barChart>
      <c:catAx>
        <c:axId val="1128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0368"/>
        <c:crosses val="autoZero"/>
        <c:auto val="1"/>
        <c:lblAlgn val="ctr"/>
        <c:lblOffset val="100"/>
        <c:noMultiLvlLbl val="0"/>
      </c:catAx>
      <c:valAx>
        <c:axId val="11280368"/>
        <c:scaling>
          <c:orientation val="minMax"/>
        </c:scaling>
        <c:delete val="1"/>
        <c:axPos val="b"/>
        <c:numFmt formatCode="&quot;₹&quot;\ #,##0,&quot;L&quot;" sourceLinked="1"/>
        <c:majorTickMark val="out"/>
        <c:minorTickMark val="none"/>
        <c:tickLblPos val="nextTo"/>
        <c:crossAx val="1128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[Ecom-Sales.xlsx]Combo Chart!PivotTable1</c:name>
    <c:fmtId val="3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a:t>Monthly Sales vs AOV Trend</a:t>
            </a:r>
          </a:p>
        </c:rich>
      </c:tx>
      <c:layout>
        <c:manualLayout>
          <c:xMode val="edge"/>
          <c:yMode val="edge"/>
          <c:x val="0.16424908869836435"/>
          <c:y val="4.39235090938540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b="1" i="0" u="none" strike="noStrike" kern="1200" baseline="0">
                      <a:solidFill>
                        <a:schemeClr val="tx1">
                          <a:lumMod val="75000"/>
                          <a:lumOff val="25000"/>
                        </a:schemeClr>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fld id="{AF9C03B9-336B-4B82-BDED-0A782883DA33}" type="VALUE">
                  <a:rPr lang="en-US" b="1">
                    <a:solidFill>
                      <a:schemeClr val="bg1"/>
                    </a:solidFill>
                  </a:rPr>
                  <a:pPr>
                    <a:defRPr sz="1000" b="1" i="0" u="none" strike="noStrike" kern="1200" baseline="0">
                      <a:solidFill>
                        <a:schemeClr val="bg1"/>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b="1" i="0" u="none" strike="noStrike" kern="1200" baseline="0">
                      <a:solidFill>
                        <a:schemeClr val="bg1"/>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Lst>
        </c:dLbl>
      </c:pivotFmt>
      <c:pivotFmt>
        <c:idx val="5"/>
        <c:spPr>
          <a:solidFill>
            <a:schemeClr val="accent1"/>
          </a:solidFill>
          <a:ln w="28575" cap="rnd">
            <a:solidFill>
              <a:schemeClr val="accent2"/>
            </a:solidFill>
            <a:round/>
          </a:ln>
          <a:effectLst/>
        </c:spPr>
        <c:marker>
          <c:symbol val="none"/>
        </c:marker>
      </c:pivotFmt>
      <c:pivotFmt>
        <c:idx val="6"/>
        <c:spPr>
          <a:solidFill>
            <a:schemeClr val="accent1"/>
          </a:solidFill>
          <a:ln w="28575" cap="rnd">
            <a:solidFill>
              <a:schemeClr val="accent2"/>
            </a:solidFill>
            <a:round/>
          </a:ln>
          <a:effectLst/>
        </c:spPr>
        <c:marker>
          <c:symbol val="none"/>
        </c:marker>
      </c:pivotFmt>
      <c:pivotFmt>
        <c:idx val="7"/>
        <c:spPr>
          <a:solidFill>
            <a:schemeClr val="accent1"/>
          </a:solidFill>
          <a:ln w="28575" cap="rnd">
            <a:solidFill>
              <a:schemeClr val="accent2"/>
            </a:solidFill>
            <a:round/>
          </a:ln>
          <a:effectLst/>
        </c:spPr>
        <c:marker>
          <c:symbol val="none"/>
        </c:marker>
      </c:pivotFmt>
      <c:pivotFmt>
        <c:idx val="8"/>
        <c:spPr>
          <a:solidFill>
            <a:schemeClr val="accent1"/>
          </a:solidFill>
          <a:ln w="28575" cap="rnd">
            <a:solidFill>
              <a:schemeClr val="accent2"/>
            </a:solidFill>
            <a:round/>
          </a:ln>
          <a:effectLst/>
        </c:spPr>
        <c:marker>
          <c:symbol val="none"/>
        </c:marker>
      </c:pivotFmt>
      <c:pivotFmt>
        <c:idx val="9"/>
        <c:spPr>
          <a:solidFill>
            <a:schemeClr val="accent1"/>
          </a:solidFill>
          <a:ln w="28575" cap="rnd">
            <a:solidFill>
              <a:schemeClr val="accent2"/>
            </a:solidFill>
            <a:round/>
          </a:ln>
          <a:effectLst/>
        </c:spPr>
        <c:marker>
          <c:symbol val="none"/>
        </c:marker>
      </c:pivotFmt>
      <c:pivotFmt>
        <c:idx val="10"/>
        <c:spPr>
          <a:solidFill>
            <a:schemeClr val="accent1"/>
          </a:solidFill>
          <a:ln w="28575" cap="rnd">
            <a:solidFill>
              <a:schemeClr val="accent2"/>
            </a:solidFill>
            <a:round/>
          </a:ln>
          <a:effectLst/>
        </c:spPr>
        <c:marker>
          <c:symbol val="none"/>
        </c:marker>
      </c:pivotFmt>
      <c:pivotFmt>
        <c:idx val="11"/>
        <c:spPr>
          <a:solidFill>
            <a:schemeClr val="accent1"/>
          </a:solidFill>
          <a:ln w="28575" cap="rnd">
            <a:solidFill>
              <a:schemeClr val="accent2"/>
            </a:solidFill>
            <a:round/>
          </a:ln>
          <a:effectLst/>
        </c:spPr>
        <c:marker>
          <c:symbol val="none"/>
        </c:marker>
      </c:pivotFmt>
      <c:pivotFmt>
        <c:idx val="12"/>
        <c:spPr>
          <a:solidFill>
            <a:schemeClr val="accent1"/>
          </a:solidFill>
          <a:ln w="28575" cap="rnd">
            <a:solidFill>
              <a:schemeClr val="accent2"/>
            </a:solidFill>
            <a:round/>
          </a:ln>
          <a:effectLst/>
        </c:spPr>
        <c:marker>
          <c:symbol val="none"/>
        </c:marker>
      </c:pivotFmt>
      <c:pivotFmt>
        <c:idx val="13"/>
        <c:spPr>
          <a:solidFill>
            <a:schemeClr val="accent1"/>
          </a:solidFill>
          <a:ln w="28575" cap="rnd">
            <a:solidFill>
              <a:schemeClr val="accent2"/>
            </a:solidFill>
            <a:round/>
          </a:ln>
          <a:effectLst/>
        </c:spPr>
        <c:marker>
          <c:symbol val="none"/>
        </c:marker>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fld id="{AF9C03B9-336B-4B82-BDED-0A782883DA33}" type="VALUE">
                  <a:rPr lang="en-US" b="1">
                    <a:solidFill>
                      <a:schemeClr val="bg1"/>
                    </a:solidFill>
                  </a:rPr>
                  <a:pPr>
                    <a:defRPr sz="1000" b="1" i="0" u="none" strike="noStrike" kern="1200" baseline="0">
                      <a:solidFill>
                        <a:schemeClr val="bg1"/>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9"/>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b="1" i="0" u="none" strike="noStrike" kern="1200" baseline="0">
                      <a:solidFill>
                        <a:schemeClr val="tx1">
                          <a:lumMod val="75000"/>
                          <a:lumOff val="25000"/>
                        </a:schemeClr>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0"/>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b="1" i="0" u="none" strike="noStrike" kern="1200" baseline="0">
                      <a:solidFill>
                        <a:schemeClr val="bg1"/>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Lst>
        </c:dLbl>
      </c:pivotFmt>
      <c:pivotFmt>
        <c:idx val="31"/>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fld id="{AF9C03B9-336B-4B82-BDED-0A782883DA33}" type="VALUE">
                  <a:rPr lang="en-US" b="1">
                    <a:solidFill>
                      <a:schemeClr val="bg1"/>
                    </a:solidFill>
                  </a:rPr>
                  <a:pPr>
                    <a:defRPr sz="1000" b="1" i="0" u="none" strike="noStrike" kern="1200" baseline="0">
                      <a:solidFill>
                        <a:schemeClr val="bg1"/>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4"/>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b="1" i="0" u="none" strike="noStrike" kern="1200" baseline="0">
                      <a:solidFill>
                        <a:schemeClr val="tx1">
                          <a:lumMod val="75000"/>
                          <a:lumOff val="25000"/>
                        </a:schemeClr>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5"/>
        <c:spPr>
          <a:solidFill>
            <a:schemeClr val="accent1"/>
          </a:solidFill>
          <a:ln w="28575" cap="rnd">
            <a:solidFill>
              <a:schemeClr val="accent2"/>
            </a:solidFill>
            <a:round/>
          </a:ln>
          <a:effectLst/>
        </c:spPr>
        <c:marker>
          <c:symbol val="none"/>
        </c:marker>
        <c:dLbl>
          <c:idx val="0"/>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b="1" i="0" u="none" strike="noStrike" kern="1200" baseline="0">
                      <a:solidFill>
                        <a:schemeClr val="bg1"/>
                      </a:solidFill>
                      <a:latin typeface="+mn-lt"/>
                      <a:ea typeface="+mn-ea"/>
                      <a:cs typeface="+mn-cs"/>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Lst>
        </c:dLbl>
      </c:pivotFmt>
      <c:pivotFmt>
        <c:idx val="36"/>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ln w="28575" cap="rnd">
            <a:solidFill>
              <a:schemeClr val="accent1"/>
            </a:solidFill>
            <a:round/>
          </a:ln>
          <a:effectLst/>
        </c:spPr>
        <c:marker>
          <c:symbol val="none"/>
        </c:marker>
        <c:dLbl>
          <c:idx val="0"/>
          <c:tx>
            <c:rich>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fld id="{AF9C03B9-336B-4B82-BDED-0A782883DA33}" type="VALUE">
                  <a:rPr lang="en-US" b="1">
                    <a:solidFill>
                      <a:schemeClr val="bg1"/>
                    </a:solidFill>
                  </a:rPr>
                  <a:pPr>
                    <a:defRPr sz="1000">
                      <a:solidFill>
                        <a:schemeClr val="bg1"/>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9"/>
        <c:spPr>
          <a:ln w="28575" cap="rnd">
            <a:solidFill>
              <a:schemeClr val="accent1"/>
            </a:solidFill>
            <a:round/>
          </a:ln>
          <a:effectLst/>
        </c:spPr>
        <c:marker>
          <c:symbol val="none"/>
        </c:marker>
        <c:dLbl>
          <c:idx val="0"/>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a:solidFill>
                        <a:schemeClr val="tx1">
                          <a:lumMod val="75000"/>
                          <a:lumOff val="25000"/>
                        </a:schemeClr>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0"/>
        <c:spPr>
          <a:ln w="28575" cap="rnd">
            <a:solidFill>
              <a:schemeClr val="accent1"/>
            </a:solidFill>
            <a:round/>
          </a:ln>
          <a:effectLst/>
        </c:spPr>
        <c:marker>
          <c:symbol val="none"/>
        </c:marker>
        <c:dLbl>
          <c:idx val="0"/>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a:solidFill>
                        <a:schemeClr val="bg1"/>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Lst>
        </c:dLbl>
      </c:pivotFmt>
    </c:pivotFmts>
    <c:plotArea>
      <c:layout>
        <c:manualLayout>
          <c:layoutTarget val="inner"/>
          <c:xMode val="edge"/>
          <c:yMode val="edge"/>
          <c:x val="1.333029713690043E-2"/>
          <c:y val="0.10864186274254095"/>
          <c:w val="0.97144872705162832"/>
          <c:h val="0.65918925800803763"/>
        </c:manualLayout>
      </c:layout>
      <c:barChart>
        <c:barDir val="col"/>
        <c:grouping val="clustered"/>
        <c:varyColors val="0"/>
        <c:ser>
          <c:idx val="0"/>
          <c:order val="0"/>
          <c:tx>
            <c:strRef>
              <c:f>'Combo Chart'!$B$2</c:f>
              <c:strCache>
                <c:ptCount val="1"/>
                <c:pt idx="0">
                  <c:v>Total Sales</c:v>
                </c:pt>
              </c:strCache>
            </c:strRef>
          </c:tx>
          <c:spPr>
            <a:solidFill>
              <a:schemeClr val="accent1"/>
            </a:solidFill>
            <a:ln>
              <a:noFill/>
            </a:ln>
            <a:effectLst/>
          </c:spPr>
          <c:invertIfNegative val="0"/>
          <c:dLbls>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'Combo Chart'!$A$3:$A$28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'Combo Chart'!$B$3:$B$28</c:f>
              <c:numCache>
                <c:formatCode>"₹"\ #,##0,"L"</c:formatCode>
                <c:ptCount val="24"/>
                <c:pt idx="0">
                  <c:v>3024475.81</c:v>
                </c:pt>
                <c:pt idx="1">
                  <c:v>2817864.65</c:v>
                </c:pt>
                <c:pt idx="2">
                  <c:v>3320325.4</c:v>
                </c:pt>
                <c:pt idx="3">
                  <c:v>3061046.67</c:v>
                </c:pt>
                <c:pt idx="4">
                  <c:v>3140242</c:v>
                </c:pt>
                <c:pt idx="5">
                  <c:v>3162414.03</c:v>
                </c:pt>
                <c:pt idx="6">
                  <c:v>3179604.39</c:v>
                </c:pt>
                <c:pt idx="7">
                  <c:v>3253408.11</c:v>
                </c:pt>
                <c:pt idx="8">
                  <c:v>3023070.55</c:v>
                </c:pt>
                <c:pt idx="9">
                  <c:v>3136498.92</c:v>
                </c:pt>
                <c:pt idx="10">
                  <c:v>3139598.11</c:v>
                </c:pt>
                <c:pt idx="11">
                  <c:v>3165709.86</c:v>
                </c:pt>
                <c:pt idx="12">
                  <c:v>3210899.48</c:v>
                </c:pt>
                <c:pt idx="13">
                  <c:v>3019262.16</c:v>
                </c:pt>
                <c:pt idx="14">
                  <c:v>3372027.49</c:v>
                </c:pt>
                <c:pt idx="15">
                  <c:v>3202679.51</c:v>
                </c:pt>
                <c:pt idx="16">
                  <c:v>3127394.21</c:v>
                </c:pt>
                <c:pt idx="17">
                  <c:v>3008545.07</c:v>
                </c:pt>
                <c:pt idx="18">
                  <c:v>3290384.98</c:v>
                </c:pt>
                <c:pt idx="19">
                  <c:v>3305777.42</c:v>
                </c:pt>
                <c:pt idx="20">
                  <c:v>2989206.61</c:v>
                </c:pt>
                <c:pt idx="21">
                  <c:v>3486855.72</c:v>
                </c:pt>
                <c:pt idx="22">
                  <c:v>3215790.74</c:v>
                </c:pt>
                <c:pt idx="23">
                  <c:v>2928817.78</c:v>
                </c:pt>
              </c:numCache>
            </c:numRef>
          </c:val>
          <c:extLst>
            <c:ext xmlns:c16="http://schemas.microsoft.com/office/drawing/2014/chart" uri="{C3380CC4-5D6E-409C-BE32-E72D297353CC}">
              <c16:uniqueId val="{00000000-7DF1-4780-8DEC-8B8384A9A17F}"/>
            </c:ext>
          </c:extLst>
        </c:ser>
        <c:dLbls>
          <c:showLegendKey val="0"/>
          <c:showVal val="1"/>
          <c:showCatName val="0"/>
          <c:showSerName val="0"/>
          <c:showPercent val="0"/>
          <c:showBubbleSize val="0"/>
        </c:dLbls>
        <c:gapWidth val="50"/>
        <c:axId val="172990767"/>
        <c:axId val="172991247"/>
      </c:barChart>
      <c:lineChart>
        <c:grouping val="standard"/>
        <c:varyColors val="0"/>
        <c:ser>
          <c:idx val="1"/>
          <c:order val="1"/>
          <c:tx>
            <c:strRef>
              <c:f>'Combo Chart'!$C$2</c:f>
              <c:strCache>
                <c:ptCount val="1"/>
                <c:pt idx="0">
                  <c:v>AverageOrderValue</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1-7DF1-4780-8DEC-8B8384A9A17F}"/>
              </c:ext>
            </c:extLst>
          </c:dPt>
          <c:dPt>
            <c:idx val="1"/>
            <c:marker>
              <c:symbol val="none"/>
            </c:marker>
            <c:bubble3D val="0"/>
            <c:extLst>
              <c:ext xmlns:c16="http://schemas.microsoft.com/office/drawing/2014/chart" uri="{C3380CC4-5D6E-409C-BE32-E72D297353CC}">
                <c16:uniqueId val="{00000002-7DF1-4780-8DEC-8B8384A9A17F}"/>
              </c:ext>
            </c:extLst>
          </c:dPt>
          <c:dPt>
            <c:idx val="2"/>
            <c:marker>
              <c:symbol val="none"/>
            </c:marker>
            <c:bubble3D val="0"/>
            <c:extLst>
              <c:ext xmlns:c16="http://schemas.microsoft.com/office/drawing/2014/chart" uri="{C3380CC4-5D6E-409C-BE32-E72D297353CC}">
                <c16:uniqueId val="{00000003-7DF1-4780-8DEC-8B8384A9A17F}"/>
              </c:ext>
            </c:extLst>
          </c:dPt>
          <c:dLbls>
            <c:dLbl>
              <c:idx val="0"/>
              <c:tx>
                <c:rich>
                  <a:bodyPr/>
                  <a:lstStyle/>
                  <a:p>
                    <a:fld id="{AF9C03B9-336B-4B82-BDED-0A782883DA33}" type="VALUE">
                      <a:rPr lang="en-US" b="1">
                        <a:solidFill>
                          <a:schemeClr val="bg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DF1-4780-8DEC-8B8384A9A17F}"/>
                </c:ext>
              </c:extLst>
            </c:dLbl>
            <c:dLbl>
              <c:idx val="1"/>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a:solidFill>
                            <a:schemeClr val="tx1">
                              <a:lumMod val="75000"/>
                              <a:lumOff val="25000"/>
                            </a:schemeClr>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 xmlns:c16="http://schemas.microsoft.com/office/drawing/2014/chart" uri="{C3380CC4-5D6E-409C-BE32-E72D297353CC}">
                  <c16:uniqueId val="{00000002-7DF1-4780-8DEC-8B8384A9A17F}"/>
                </c:ext>
              </c:extLst>
            </c:dLbl>
            <c:dLbl>
              <c:idx val="2"/>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a:solidFill>
                            <a:schemeClr val="bg1"/>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 xmlns:c16="http://schemas.microsoft.com/office/drawing/2014/chart" uri="{C3380CC4-5D6E-409C-BE32-E72D297353CC}">
                  <c16:uniqueId val="{00000003-7DF1-4780-8DEC-8B8384A9A17F}"/>
                </c:ext>
              </c:extLst>
            </c:dLbl>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'Combo Chart'!$A$3:$A$28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'Combo Chart'!$C$3:$C$28</c:f>
              <c:numCache>
                <c:formatCode>"₹"\ #,##0,"L"</c:formatCode>
                <c:ptCount val="24"/>
                <c:pt idx="0">
                  <c:v>7116.4136705882356</c:v>
                </c:pt>
                <c:pt idx="1">
                  <c:v>7338.1891927083334</c:v>
                </c:pt>
                <c:pt idx="2">
                  <c:v>7830.956132075471</c:v>
                </c:pt>
                <c:pt idx="3">
                  <c:v>7447.8021167883207</c:v>
                </c:pt>
                <c:pt idx="4">
                  <c:v>7388.8047058823531</c:v>
                </c:pt>
                <c:pt idx="5">
                  <c:v>7694.4380291970801</c:v>
                </c:pt>
                <c:pt idx="6">
                  <c:v>7499.0669575471702</c:v>
                </c:pt>
                <c:pt idx="7">
                  <c:v>7655.0779058823528</c:v>
                </c:pt>
                <c:pt idx="8">
                  <c:v>7355.4027980535275</c:v>
                </c:pt>
                <c:pt idx="9">
                  <c:v>7397.403113207547</c:v>
                </c:pt>
                <c:pt idx="10">
                  <c:v>7638.9248418491479</c:v>
                </c:pt>
                <c:pt idx="11">
                  <c:v>7448.7290823529411</c:v>
                </c:pt>
                <c:pt idx="12">
                  <c:v>7555.0576000000001</c:v>
                </c:pt>
                <c:pt idx="13">
                  <c:v>7605.1943576826197</c:v>
                </c:pt>
                <c:pt idx="14">
                  <c:v>7952.8950235849061</c:v>
                </c:pt>
                <c:pt idx="15">
                  <c:v>7792.4075669099748</c:v>
                </c:pt>
                <c:pt idx="16">
                  <c:v>7358.5746117647059</c:v>
                </c:pt>
                <c:pt idx="17">
                  <c:v>7320.0609975669095</c:v>
                </c:pt>
                <c:pt idx="18">
                  <c:v>7742.0823058823526</c:v>
                </c:pt>
                <c:pt idx="19">
                  <c:v>7796.6448584905656</c:v>
                </c:pt>
                <c:pt idx="20">
                  <c:v>7273.0087834549877</c:v>
                </c:pt>
                <c:pt idx="21">
                  <c:v>8204.3664000000008</c:v>
                </c:pt>
                <c:pt idx="22">
                  <c:v>7824.3083698296841</c:v>
                </c:pt>
                <c:pt idx="23">
                  <c:v>7126.0773236009727</c:v>
                </c:pt>
              </c:numCache>
            </c:numRef>
          </c:val>
          <c:smooth val="0"/>
          <c:extLst>
            <c:ext xmlns:c16="http://schemas.microsoft.com/office/drawing/2014/chart" uri="{C3380CC4-5D6E-409C-BE32-E72D297353CC}">
              <c16:uniqueId val="{00000004-7DF1-4780-8DEC-8B8384A9A17F}"/>
            </c:ext>
          </c:extLst>
        </c:ser>
        <c:dLbls>
          <c:showLegendKey val="0"/>
          <c:showVal val="0"/>
          <c:showCatName val="0"/>
          <c:showSerName val="0"/>
          <c:showPercent val="0"/>
          <c:showBubbleSize val="0"/>
        </c:dLbls>
        <c:marker val="1"/>
        <c:smooth val="0"/>
        <c:axId val="120163968"/>
        <c:axId val="120162048"/>
      </c:lineChart>
      <c:catAx>
        <c:axId val="17299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991247"/>
        <c:crosses val="autoZero"/>
        <c:auto val="1"/>
        <c:lblAlgn val="ctr"/>
        <c:lblOffset val="100"/>
        <c:noMultiLvlLbl val="0"/>
      </c:catAx>
      <c:valAx>
        <c:axId val="172991247"/>
        <c:scaling>
          <c:orientation val="minMax"/>
        </c:scaling>
        <c:delete val="1"/>
        <c:axPos val="l"/>
        <c:numFmt formatCode="&quot;₹&quot;\ #,##0" sourceLinked="0"/>
        <c:majorTickMark val="out"/>
        <c:minorTickMark val="none"/>
        <c:tickLblPos val="nextTo"/>
        <c:crossAx val="172990767"/>
        <c:crosses val="autoZero"/>
        <c:crossBetween val="between"/>
      </c:valAx>
      <c:valAx>
        <c:axId val="120162048"/>
        <c:scaling>
          <c:orientation val="minMax"/>
        </c:scaling>
        <c:delete val="0"/>
        <c:axPos val="r"/>
        <c:numFmt formatCode="&quot;₹&quot;\ #,##0,&quot;L&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163968"/>
        <c:crosses val="max"/>
        <c:crossBetween val="between"/>
      </c:valAx>
      <c:catAx>
        <c:axId val="120163968"/>
        <c:scaling>
          <c:orientation val="minMax"/>
        </c:scaling>
        <c:delete val="1"/>
        <c:axPos val="b"/>
        <c:numFmt formatCode="General" sourceLinked="1"/>
        <c:majorTickMark val="out"/>
        <c:minorTickMark val="none"/>
        <c:tickLblPos val="nextTo"/>
        <c:crossAx val="120162048"/>
        <c:crosses val="autoZero"/>
        <c:auto val="1"/>
        <c:lblAlgn val="ctr"/>
        <c:lblOffset val="100"/>
        <c:noMultiLvlLbl val="0"/>
      </c:catAx>
      <c:spPr>
        <a:noFill/>
        <a:ln>
          <a:noFill/>
        </a:ln>
        <a:effectLst/>
      </c:spPr>
    </c:plotArea>
    <c:legend>
      <c:legendPos val="r"/>
      <c:layout>
        <c:manualLayout>
          <c:xMode val="edge"/>
          <c:yMode val="edge"/>
          <c:x val="0.48501144702590571"/>
          <c:y val="2.1203741782150426E-2"/>
          <c:w val="0.213110667599198"/>
          <c:h val="0.1246494465706264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[Ecom-Sales.xlsx]Combo Chart!PivotTable1</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a:t>Monthly Sales vs AOV Trend</a:t>
            </a:r>
          </a:p>
        </c:rich>
      </c:tx>
      <c:layout>
        <c:manualLayout>
          <c:xMode val="edge"/>
          <c:yMode val="edge"/>
          <c:x val="0.16424908869836435"/>
          <c:y val="4.39235090938540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ln w="28575" cap="rnd">
            <a:solidFill>
              <a:schemeClr val="accent1"/>
            </a:solidFill>
            <a:round/>
          </a:ln>
          <a:effectLst/>
        </c:spPr>
        <c:marker>
          <c:symbol val="none"/>
        </c:marker>
        <c:dLbl>
          <c:idx val="0"/>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a:solidFill>
                        <a:schemeClr val="tx1">
                          <a:lumMod val="75000"/>
                          <a:lumOff val="25000"/>
                        </a:schemeClr>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ln w="28575" cap="rnd">
            <a:solidFill>
              <a:schemeClr val="accent1"/>
            </a:solidFill>
            <a:round/>
          </a:ln>
          <a:effectLst/>
        </c:spPr>
        <c:marker>
          <c:symbol val="none"/>
        </c:marker>
        <c:dLbl>
          <c:idx val="0"/>
          <c:tx>
            <c:rich>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fld id="{AF9C03B9-336B-4B82-BDED-0A782883DA33}" type="VALUE">
                  <a:rPr lang="en-US" b="1">
                    <a:solidFill>
                      <a:schemeClr val="bg1"/>
                    </a:solidFill>
                  </a:rPr>
                  <a:pPr>
                    <a:defRPr sz="1000">
                      <a:solidFill>
                        <a:schemeClr val="bg1"/>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
        <c:spPr>
          <a:ln w="28575" cap="rnd">
            <a:solidFill>
              <a:schemeClr val="accent1"/>
            </a:solidFill>
            <a:round/>
          </a:ln>
          <a:effectLst/>
        </c:spPr>
        <c:marker>
          <c:symbol val="none"/>
        </c:marker>
        <c:dLbl>
          <c:idx val="0"/>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a:solidFill>
                        <a:schemeClr val="bg1"/>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Lst>
        </c:dLbl>
      </c:pivotFmt>
      <c:pivotFmt>
        <c:idx val="5"/>
        <c:spPr>
          <a:ln w="28575" cap="rnd">
            <a:solidFill>
              <a:schemeClr val="accent2"/>
            </a:solidFill>
            <a:round/>
          </a:ln>
          <a:effectLst/>
        </c:spPr>
        <c:marker>
          <c:symbol val="none"/>
        </c:marker>
      </c:pivotFmt>
      <c:pivotFmt>
        <c:idx val="6"/>
        <c:spPr>
          <a:ln w="28575" cap="rnd">
            <a:solidFill>
              <a:schemeClr val="accent2"/>
            </a:solidFill>
            <a:round/>
          </a:ln>
          <a:effectLst/>
        </c:spPr>
        <c:marker>
          <c:symbol val="none"/>
        </c:marker>
      </c:pivotFmt>
      <c:pivotFmt>
        <c:idx val="7"/>
        <c:spPr>
          <a:ln w="28575" cap="rnd">
            <a:solidFill>
              <a:schemeClr val="accent2"/>
            </a:solidFill>
            <a:round/>
          </a:ln>
          <a:effectLst/>
        </c:spPr>
        <c:marker>
          <c:symbol val="none"/>
        </c:marker>
      </c:pivotFmt>
      <c:pivotFmt>
        <c:idx val="8"/>
        <c:spPr>
          <a:ln w="28575" cap="rnd">
            <a:solidFill>
              <a:schemeClr val="accent2"/>
            </a:solidFill>
            <a:round/>
          </a:ln>
          <a:effectLst/>
        </c:spPr>
        <c:marker>
          <c:symbol val="none"/>
        </c:marker>
      </c:pivotFmt>
      <c:pivotFmt>
        <c:idx val="9"/>
        <c:spPr>
          <a:ln w="28575" cap="rnd">
            <a:solidFill>
              <a:schemeClr val="accent2"/>
            </a:solidFill>
            <a:round/>
          </a:ln>
          <a:effectLst/>
        </c:spPr>
        <c:marker>
          <c:symbol val="none"/>
        </c:marker>
      </c:pivotFmt>
      <c:pivotFmt>
        <c:idx val="10"/>
        <c:spPr>
          <a:ln w="28575" cap="rnd">
            <a:solidFill>
              <a:schemeClr val="accent2"/>
            </a:solidFill>
            <a:round/>
          </a:ln>
          <a:effectLst/>
        </c:spPr>
        <c:marker>
          <c:symbol val="none"/>
        </c:marker>
      </c:pivotFmt>
      <c:pivotFmt>
        <c:idx val="11"/>
        <c:spPr>
          <a:ln w="28575" cap="rnd">
            <a:solidFill>
              <a:schemeClr val="accent2"/>
            </a:solidFill>
            <a:round/>
          </a:ln>
          <a:effectLst/>
        </c:spPr>
        <c:marker>
          <c:symbol val="none"/>
        </c:marker>
      </c:pivotFmt>
      <c:pivotFmt>
        <c:idx val="12"/>
        <c:spPr>
          <a:ln w="28575" cap="rnd">
            <a:solidFill>
              <a:schemeClr val="accent2"/>
            </a:solidFill>
            <a:round/>
          </a:ln>
          <a:effectLst/>
        </c:spPr>
        <c:marker>
          <c:symbol val="none"/>
        </c:marker>
      </c:pivotFmt>
      <c:pivotFmt>
        <c:idx val="13"/>
        <c:spPr>
          <a:ln w="28575" cap="rnd">
            <a:solidFill>
              <a:schemeClr val="accent2"/>
            </a:solidFill>
            <a:round/>
          </a:ln>
          <a:effectLst/>
        </c:spPr>
        <c:marker>
          <c:symbol val="none"/>
        </c:marker>
      </c:pivotFmt>
      <c:pivotFmt>
        <c:idx val="14"/>
        <c:spPr>
          <a:ln w="28575" cap="rnd">
            <a:solidFill>
              <a:schemeClr val="accent2"/>
            </a:solidFill>
            <a:round/>
          </a:ln>
          <a:effectLst/>
        </c:spPr>
        <c:marker>
          <c:symbol val="none"/>
        </c:marker>
      </c:pivotFmt>
      <c:pivotFmt>
        <c:idx val="15"/>
        <c:spPr>
          <a:ln w="28575" cap="rnd">
            <a:solidFill>
              <a:schemeClr val="accent2"/>
            </a:solidFill>
            <a:round/>
          </a:ln>
          <a:effectLst/>
        </c:spPr>
        <c:marker>
          <c:symbol val="none"/>
        </c:marker>
      </c:pivotFmt>
      <c:pivotFmt>
        <c:idx val="16"/>
        <c:spPr>
          <a:ln w="28575" cap="rnd">
            <a:solidFill>
              <a:schemeClr val="accent2"/>
            </a:solidFill>
            <a:round/>
          </a:ln>
          <a:effectLst/>
        </c:spPr>
        <c:marker>
          <c:symbol val="none"/>
        </c:marker>
      </c:pivotFmt>
      <c:pivotFmt>
        <c:idx val="17"/>
        <c:spPr>
          <a:ln w="28575" cap="rnd">
            <a:solidFill>
              <a:schemeClr val="accent2"/>
            </a:solidFill>
            <a:round/>
          </a:ln>
          <a:effectLst/>
        </c:spPr>
        <c:marker>
          <c:symbol val="none"/>
        </c:marker>
      </c:pivotFmt>
      <c:pivotFmt>
        <c:idx val="18"/>
        <c:spPr>
          <a:ln w="28575" cap="rnd">
            <a:solidFill>
              <a:schemeClr val="accent2"/>
            </a:solidFill>
            <a:round/>
          </a:ln>
          <a:effectLst/>
        </c:spPr>
        <c:marker>
          <c:symbol val="none"/>
        </c:marker>
      </c:pivotFmt>
      <c:pivotFmt>
        <c:idx val="19"/>
        <c:spPr>
          <a:ln w="28575" cap="rnd">
            <a:solidFill>
              <a:schemeClr val="accent2"/>
            </a:solidFill>
            <a:round/>
          </a:ln>
          <a:effectLst/>
        </c:spPr>
        <c:marker>
          <c:symbol val="none"/>
        </c:marker>
      </c:pivotFmt>
      <c:pivotFmt>
        <c:idx val="20"/>
        <c:spPr>
          <a:ln w="28575" cap="rnd">
            <a:solidFill>
              <a:schemeClr val="accent2"/>
            </a:solidFill>
            <a:round/>
          </a:ln>
          <a:effectLst/>
        </c:spPr>
        <c:marker>
          <c:symbol val="none"/>
        </c:marker>
      </c:pivotFmt>
      <c:pivotFmt>
        <c:idx val="21"/>
        <c:spPr>
          <a:ln w="28575" cap="rnd">
            <a:solidFill>
              <a:schemeClr val="accent2"/>
            </a:solidFill>
            <a:round/>
          </a:ln>
          <a:effectLst/>
        </c:spPr>
        <c:marker>
          <c:symbol val="none"/>
        </c:marker>
      </c:pivotFmt>
      <c:pivotFmt>
        <c:idx val="22"/>
        <c:spPr>
          <a:ln w="28575" cap="rnd">
            <a:solidFill>
              <a:schemeClr val="accent2"/>
            </a:solidFill>
            <a:round/>
          </a:ln>
          <a:effectLst/>
        </c:spPr>
        <c:marker>
          <c:symbol val="none"/>
        </c:marker>
      </c:pivotFmt>
      <c:pivotFmt>
        <c:idx val="23"/>
        <c:spPr>
          <a:ln w="28575" cap="rnd">
            <a:solidFill>
              <a:schemeClr val="accent2"/>
            </a:solidFill>
            <a:round/>
          </a:ln>
          <a:effectLst/>
        </c:spPr>
        <c:marker>
          <c:symbol val="none"/>
        </c:marker>
      </c:pivotFmt>
      <c:pivotFmt>
        <c:idx val="24"/>
        <c:spPr>
          <a:ln w="28575" cap="rnd">
            <a:solidFill>
              <a:schemeClr val="accent2"/>
            </a:solidFill>
            <a:round/>
          </a:ln>
          <a:effectLst/>
        </c:spPr>
        <c:marker>
          <c:symbol val="none"/>
        </c:marker>
      </c:pivotFmt>
      <c:pivotFmt>
        <c:idx val="25"/>
        <c:spPr>
          <a:ln w="28575" cap="rnd">
            <a:solidFill>
              <a:schemeClr val="accent2"/>
            </a:solidFill>
            <a:round/>
          </a:ln>
          <a:effectLst/>
        </c:spPr>
        <c:marker>
          <c:symbol val="none"/>
        </c:marker>
      </c:pivotFmt>
    </c:pivotFmts>
    <c:plotArea>
      <c:layout>
        <c:manualLayout>
          <c:layoutTarget val="inner"/>
          <c:xMode val="edge"/>
          <c:yMode val="edge"/>
          <c:x val="1.333029713690043E-2"/>
          <c:y val="0.10864186274254095"/>
          <c:w val="0.97144872705162832"/>
          <c:h val="0.65918925800803763"/>
        </c:manualLayout>
      </c:layout>
      <c:barChart>
        <c:barDir val="col"/>
        <c:grouping val="clustered"/>
        <c:varyColors val="0"/>
        <c:ser>
          <c:idx val="0"/>
          <c:order val="0"/>
          <c:tx>
            <c:strRef>
              <c:f>'Combo Chart'!$B$2</c:f>
              <c:strCache>
                <c:ptCount val="1"/>
                <c:pt idx="0">
                  <c:v>Total Sales</c:v>
                </c:pt>
              </c:strCache>
            </c:strRef>
          </c:tx>
          <c:spPr>
            <a:solidFill>
              <a:schemeClr val="accent1"/>
            </a:solidFill>
            <a:ln>
              <a:noFill/>
            </a:ln>
            <a:effectLst/>
          </c:spPr>
          <c:invertIfNegative val="0"/>
          <c:dLbls>
            <c:numFmt formatCode="&quot;₹&quot;\ #,##0,&quot;L&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'Combo Chart'!$A$3:$A$28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'Combo Chart'!$B$3:$B$28</c:f>
              <c:numCache>
                <c:formatCode>"₹"\ #,##0,"L"</c:formatCode>
                <c:ptCount val="24"/>
                <c:pt idx="0">
                  <c:v>3024475.81</c:v>
                </c:pt>
                <c:pt idx="1">
                  <c:v>2817864.65</c:v>
                </c:pt>
                <c:pt idx="2">
                  <c:v>3320325.4</c:v>
                </c:pt>
                <c:pt idx="3">
                  <c:v>3061046.67</c:v>
                </c:pt>
                <c:pt idx="4">
                  <c:v>3140242</c:v>
                </c:pt>
                <c:pt idx="5">
                  <c:v>3162414.03</c:v>
                </c:pt>
                <c:pt idx="6">
                  <c:v>3179604.39</c:v>
                </c:pt>
                <c:pt idx="7">
                  <c:v>3253408.11</c:v>
                </c:pt>
                <c:pt idx="8">
                  <c:v>3023070.55</c:v>
                </c:pt>
                <c:pt idx="9">
                  <c:v>3136498.92</c:v>
                </c:pt>
                <c:pt idx="10">
                  <c:v>3139598.11</c:v>
                </c:pt>
                <c:pt idx="11">
                  <c:v>3165709.86</c:v>
                </c:pt>
                <c:pt idx="12">
                  <c:v>3210899.48</c:v>
                </c:pt>
                <c:pt idx="13">
                  <c:v>3019262.16</c:v>
                </c:pt>
                <c:pt idx="14">
                  <c:v>3372027.49</c:v>
                </c:pt>
                <c:pt idx="15">
                  <c:v>3202679.51</c:v>
                </c:pt>
                <c:pt idx="16">
                  <c:v>3127394.21</c:v>
                </c:pt>
                <c:pt idx="17">
                  <c:v>3008545.07</c:v>
                </c:pt>
                <c:pt idx="18">
                  <c:v>3290384.98</c:v>
                </c:pt>
                <c:pt idx="19">
                  <c:v>3305777.42</c:v>
                </c:pt>
                <c:pt idx="20">
                  <c:v>2989206.61</c:v>
                </c:pt>
                <c:pt idx="21">
                  <c:v>3486855.72</c:v>
                </c:pt>
                <c:pt idx="22">
                  <c:v>3215790.74</c:v>
                </c:pt>
                <c:pt idx="23">
                  <c:v>2928817.78</c:v>
                </c:pt>
              </c:numCache>
            </c:numRef>
          </c:val>
          <c:extLst>
            <c:ext xmlns:c16="http://schemas.microsoft.com/office/drawing/2014/chart" uri="{C3380CC4-5D6E-409C-BE32-E72D297353CC}">
              <c16:uniqueId val="{00000009-DEA4-409E-9CEF-6A7CF3228CB1}"/>
            </c:ext>
          </c:extLst>
        </c:ser>
        <c:dLbls>
          <c:showLegendKey val="0"/>
          <c:showVal val="1"/>
          <c:showCatName val="0"/>
          <c:showSerName val="0"/>
          <c:showPercent val="0"/>
          <c:showBubbleSize val="0"/>
        </c:dLbls>
        <c:gapWidth val="50"/>
        <c:axId val="172990767"/>
        <c:axId val="172991247"/>
      </c:barChart>
      <c:lineChart>
        <c:grouping val="standard"/>
        <c:varyColors val="0"/>
        <c:ser>
          <c:idx val="1"/>
          <c:order val="1"/>
          <c:tx>
            <c:strRef>
              <c:f>'Combo Chart'!$C$2</c:f>
              <c:strCache>
                <c:ptCount val="1"/>
                <c:pt idx="0">
                  <c:v>AverageOrderValue</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0-32C0-4A8A-BBB0-2F0D3848DE46}"/>
              </c:ext>
            </c:extLst>
          </c:dPt>
          <c:dPt>
            <c:idx val="1"/>
            <c:marker>
              <c:symbol val="none"/>
            </c:marker>
            <c:bubble3D val="0"/>
            <c:extLst>
              <c:ext xmlns:c16="http://schemas.microsoft.com/office/drawing/2014/chart" uri="{C3380CC4-5D6E-409C-BE32-E72D297353CC}">
                <c16:uniqueId val="{00000001-32C0-4A8A-BBB0-2F0D3848DE46}"/>
              </c:ext>
            </c:extLst>
          </c:dPt>
          <c:dPt>
            <c:idx val="2"/>
            <c:marker>
              <c:symbol val="none"/>
            </c:marker>
            <c:bubble3D val="0"/>
            <c:extLst>
              <c:ext xmlns:c16="http://schemas.microsoft.com/office/drawing/2014/chart" uri="{C3380CC4-5D6E-409C-BE32-E72D297353CC}">
                <c16:uniqueId val="{00000002-32C0-4A8A-BBB0-2F0D3848DE46}"/>
              </c:ext>
            </c:extLst>
          </c:dPt>
          <c:dLbls>
            <c:dLbl>
              <c:idx val="0"/>
              <c:tx>
                <c:rich>
                  <a:bodyPr/>
                  <a:lstStyle/>
                  <a:p>
                    <a:fld id="{AF9C03B9-336B-4B82-BDED-0A782883DA33}" type="VALUE">
                      <a:rPr lang="en-US" b="1">
                        <a:solidFill>
                          <a:schemeClr val="bg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32C0-4A8A-BBB0-2F0D3848DE46}"/>
                </c:ext>
              </c:extLst>
            </c:dLbl>
            <c:dLbl>
              <c:idx val="1"/>
              <c:tx>
                <c:rich>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9E688CD-529D-4B31-9712-507ED306A84C}" type="VALUE">
                      <a:rPr lang="en-US" sz="1000" b="1">
                        <a:solidFill>
                          <a:schemeClr val="bg1"/>
                        </a:solidFill>
                      </a:rPr>
                      <a:pPr>
                        <a:defRPr sz="1000">
                          <a:solidFill>
                            <a:schemeClr val="tx1">
                              <a:lumMod val="75000"/>
                              <a:lumOff val="25000"/>
                            </a:schemeClr>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gradFill>
                <a:ln>
                  <a:noFill/>
                </a:ln>
                <a:effectLst/>
              </c:spPr>
              <c:txPr>
                <a:bodyPr rot="0" spcFirstLastPara="1" vertOverflow="overflow" horzOverflow="overflow" vert="horz" wrap="none" lIns="72000" tIns="36000" rIns="72000" bIns="7200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 xmlns:c16="http://schemas.microsoft.com/office/drawing/2014/chart" uri="{C3380CC4-5D6E-409C-BE32-E72D297353CC}">
                  <c16:uniqueId val="{00000001-32C0-4A8A-BBB0-2F0D3848DE46}"/>
                </c:ext>
              </c:extLst>
            </c:dLbl>
            <c:dLbl>
              <c:idx val="2"/>
              <c:tx>
                <c:rich>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fld id="{0A9CE013-C345-49D4-A274-48605FBA3D45}" type="VALUE">
                      <a:rPr lang="en-US" sz="1000">
                        <a:solidFill>
                          <a:schemeClr val="bg1"/>
                        </a:solidFill>
                      </a:rPr>
                      <a:pPr>
                        <a:defRPr sz="1000">
                          <a:solidFill>
                            <a:schemeClr val="bg1"/>
                          </a:solidFill>
                        </a:defRPr>
                      </a:pPr>
                      <a:t>[VALUE]</a:t>
                    </a:fld>
                    <a:endParaRPr lang="en-IN"/>
                  </a:p>
                </c:rich>
              </c:tx>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noAutofit/>
                </a:bodyPr>
                <a:lstStyle/>
                <a:p>
                  <a:pPr>
                    <a:defRPr sz="1000" b="1" i="0" u="none" strike="noStrike" kern="1200" baseline="0">
                      <a:solidFill>
                        <a:schemeClr val="bg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3.4095821336280148E-2"/>
                      <c:h val="5.0240472445121358E-2"/>
                    </c:manualLayout>
                  </c15:layout>
                  <c15:dlblFieldTable/>
                  <c15:showDataLabelsRange val="0"/>
                </c:ext>
                <c:ext xmlns:c16="http://schemas.microsoft.com/office/drawing/2014/chart" uri="{C3380CC4-5D6E-409C-BE32-E72D297353CC}">
                  <c16:uniqueId val="{00000002-32C0-4A8A-BBB0-2F0D3848DE46}"/>
                </c:ext>
              </c:extLst>
            </c:dLbl>
            <c:numFmt formatCode="&quot;₹&quot;\ #,##0" sourceLinked="0"/>
            <c:spPr>
              <a:gradFill>
                <a:gsLst>
                  <a:gs pos="0">
                    <a:srgbClr val="92D050">
                      <a:lumMod val="69000"/>
                    </a:srgbClr>
                  </a:gs>
                  <a:gs pos="99000">
                    <a:schemeClr val="accent1">
                      <a:lumMod val="45000"/>
                      <a:lumOff val="55000"/>
                    </a:schemeClr>
                  </a:gs>
                  <a:gs pos="88000">
                    <a:srgbClr val="00B050"/>
                  </a:gs>
                  <a:gs pos="100000">
                    <a:schemeClr val="accent1">
                      <a:lumMod val="30000"/>
                      <a:lumOff val="70000"/>
                    </a:schemeClr>
                  </a:gs>
                </a:gsLst>
                <a:lin ang="5400000" scaled="1"/>
              </a:gradFill>
              <a:ln>
                <a:noFill/>
              </a:ln>
              <a:effectLst/>
            </c:spPr>
            <c:txPr>
              <a:bodyPr rot="0" spcFirstLastPara="1" vertOverflow="overflow" horzOverflow="overflow" vert="horz" wrap="none" lIns="72000" tIns="36000" rIns="72000" bIns="72000" spcCol="7200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'Combo Chart'!$A$3:$A$28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'Combo Chart'!$C$3:$C$28</c:f>
              <c:numCache>
                <c:formatCode>"₹"\ #,##0,"L"</c:formatCode>
                <c:ptCount val="24"/>
                <c:pt idx="0">
                  <c:v>7116.4136705882356</c:v>
                </c:pt>
                <c:pt idx="1">
                  <c:v>7338.1891927083334</c:v>
                </c:pt>
                <c:pt idx="2">
                  <c:v>7830.956132075471</c:v>
                </c:pt>
                <c:pt idx="3">
                  <c:v>7447.8021167883207</c:v>
                </c:pt>
                <c:pt idx="4">
                  <c:v>7388.8047058823531</c:v>
                </c:pt>
                <c:pt idx="5">
                  <c:v>7694.4380291970801</c:v>
                </c:pt>
                <c:pt idx="6">
                  <c:v>7499.0669575471702</c:v>
                </c:pt>
                <c:pt idx="7">
                  <c:v>7655.0779058823528</c:v>
                </c:pt>
                <c:pt idx="8">
                  <c:v>7355.4027980535275</c:v>
                </c:pt>
                <c:pt idx="9">
                  <c:v>7397.403113207547</c:v>
                </c:pt>
                <c:pt idx="10">
                  <c:v>7638.9248418491479</c:v>
                </c:pt>
                <c:pt idx="11">
                  <c:v>7448.7290823529411</c:v>
                </c:pt>
                <c:pt idx="12">
                  <c:v>7555.0576000000001</c:v>
                </c:pt>
                <c:pt idx="13">
                  <c:v>7605.1943576826197</c:v>
                </c:pt>
                <c:pt idx="14">
                  <c:v>7952.8950235849061</c:v>
                </c:pt>
                <c:pt idx="15">
                  <c:v>7792.4075669099748</c:v>
                </c:pt>
                <c:pt idx="16">
                  <c:v>7358.5746117647059</c:v>
                </c:pt>
                <c:pt idx="17">
                  <c:v>7320.0609975669095</c:v>
                </c:pt>
                <c:pt idx="18">
                  <c:v>7742.0823058823526</c:v>
                </c:pt>
                <c:pt idx="19">
                  <c:v>7796.6448584905656</c:v>
                </c:pt>
                <c:pt idx="20">
                  <c:v>7273.0087834549877</c:v>
                </c:pt>
                <c:pt idx="21">
                  <c:v>8204.3664000000008</c:v>
                </c:pt>
                <c:pt idx="22">
                  <c:v>7824.3083698296841</c:v>
                </c:pt>
                <c:pt idx="23">
                  <c:v>7126.0773236009727</c:v>
                </c:pt>
              </c:numCache>
            </c:numRef>
          </c:val>
          <c:smooth val="0"/>
          <c:extLst>
            <c:ext xmlns:c16="http://schemas.microsoft.com/office/drawing/2014/chart" uri="{C3380CC4-5D6E-409C-BE32-E72D297353CC}">
              <c16:uniqueId val="{0000000A-DEA4-409E-9CEF-6A7CF3228CB1}"/>
            </c:ext>
          </c:extLst>
        </c:ser>
        <c:dLbls>
          <c:showLegendKey val="0"/>
          <c:showVal val="0"/>
          <c:showCatName val="0"/>
          <c:showSerName val="0"/>
          <c:showPercent val="0"/>
          <c:showBubbleSize val="0"/>
        </c:dLbls>
        <c:marker val="1"/>
        <c:smooth val="0"/>
        <c:axId val="120163968"/>
        <c:axId val="120162048"/>
      </c:lineChart>
      <c:catAx>
        <c:axId val="17299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991247"/>
        <c:crosses val="autoZero"/>
        <c:auto val="1"/>
        <c:lblAlgn val="ctr"/>
        <c:lblOffset val="100"/>
        <c:noMultiLvlLbl val="0"/>
      </c:catAx>
      <c:valAx>
        <c:axId val="172991247"/>
        <c:scaling>
          <c:orientation val="minMax"/>
        </c:scaling>
        <c:delete val="1"/>
        <c:axPos val="l"/>
        <c:numFmt formatCode="&quot;₹&quot;\ #,##0" sourceLinked="0"/>
        <c:majorTickMark val="out"/>
        <c:minorTickMark val="none"/>
        <c:tickLblPos val="nextTo"/>
        <c:crossAx val="172990767"/>
        <c:crosses val="autoZero"/>
        <c:crossBetween val="between"/>
      </c:valAx>
      <c:valAx>
        <c:axId val="120162048"/>
        <c:scaling>
          <c:orientation val="minMax"/>
        </c:scaling>
        <c:delete val="0"/>
        <c:axPos val="r"/>
        <c:numFmt formatCode="&quot;₹&quot;\ #,##0,&quot;L&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163968"/>
        <c:crosses val="max"/>
        <c:crossBetween val="between"/>
      </c:valAx>
      <c:catAx>
        <c:axId val="120163968"/>
        <c:scaling>
          <c:orientation val="minMax"/>
        </c:scaling>
        <c:delete val="1"/>
        <c:axPos val="b"/>
        <c:numFmt formatCode="General" sourceLinked="1"/>
        <c:majorTickMark val="out"/>
        <c:minorTickMark val="none"/>
        <c:tickLblPos val="nextTo"/>
        <c:crossAx val="120162048"/>
        <c:crosses val="autoZero"/>
        <c:auto val="1"/>
        <c:lblAlgn val="ctr"/>
        <c:lblOffset val="100"/>
        <c:noMultiLvlLbl val="0"/>
      </c:catAx>
      <c:spPr>
        <a:noFill/>
        <a:ln>
          <a:noFill/>
        </a:ln>
        <a:effectLst/>
      </c:spPr>
    </c:plotArea>
    <c:legend>
      <c:legendPos val="r"/>
      <c:layout>
        <c:manualLayout>
          <c:xMode val="edge"/>
          <c:yMode val="edge"/>
          <c:x val="0.35093004612600648"/>
          <c:y val="2.4480342585836597E-2"/>
          <c:w val="8.7542341296313414E-2"/>
          <c:h val="0.1344792138898813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[Ecom-Sales.xlsx]Doughnut Chart!PivotTable3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Share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noFill/>
          </a:ln>
          <a:effectLst/>
        </c:spPr>
      </c:pivotFmt>
      <c:pivotFmt>
        <c:idx val="2"/>
        <c:spPr>
          <a:solidFill>
            <a:schemeClr val="accent1"/>
          </a:solidFill>
          <a:ln w="9525">
            <a:noFill/>
          </a:ln>
          <a:effectLst/>
        </c:spPr>
      </c:pivotFmt>
      <c:pivotFmt>
        <c:idx val="3"/>
        <c:spPr>
          <a:solidFill>
            <a:schemeClr val="accent1"/>
          </a:solidFill>
          <a:ln w="9525">
            <a:noFill/>
          </a:ln>
          <a:effectLst/>
        </c:spPr>
      </c:pivotFmt>
      <c:pivotFmt>
        <c:idx val="4"/>
        <c:spPr>
          <a:solidFill>
            <a:schemeClr val="accent1"/>
          </a:solidFill>
          <a:ln w="9525">
            <a:noFill/>
          </a:ln>
          <a:effectLst/>
        </c:spPr>
      </c:pivotFmt>
      <c:pivotFmt>
        <c:idx val="5"/>
        <c:spPr>
          <a:solidFill>
            <a:schemeClr val="accent1"/>
          </a:solidFill>
          <a:ln w="9525">
            <a:noFill/>
          </a:ln>
          <a:effectLst/>
        </c:spPr>
      </c:pivotFmt>
      <c:pivotFmt>
        <c:idx val="6"/>
        <c:spPr>
          <a:solidFill>
            <a:schemeClr val="accent1"/>
          </a:solidFill>
          <a:ln w="9525">
            <a:noFill/>
          </a:ln>
          <a:effectLst/>
        </c:spPr>
      </c:pivotFmt>
    </c:pivotFmts>
    <c:plotArea>
      <c:layout/>
      <c:doughnutChart>
        <c:varyColors val="1"/>
        <c:ser>
          <c:idx val="0"/>
          <c:order val="0"/>
          <c:tx>
            <c:strRef>
              <c:f>'Doughnut Chart'!$B$2</c:f>
              <c:strCache>
                <c:ptCount val="1"/>
                <c:pt idx="0">
                  <c:v>Total</c:v>
                </c:pt>
              </c:strCache>
            </c:strRef>
          </c:tx>
          <c:spPr>
            <a:ln w="9525">
              <a:noFill/>
            </a:ln>
          </c:spPr>
          <c:explosion val="3"/>
          <c:dPt>
            <c:idx val="0"/>
            <c:bubble3D val="0"/>
            <c:spPr>
              <a:solidFill>
                <a:schemeClr val="accent1"/>
              </a:solidFill>
              <a:ln w="9525">
                <a:noFill/>
              </a:ln>
              <a:effectLst/>
            </c:spPr>
            <c:extLst>
              <c:ext xmlns:c16="http://schemas.microsoft.com/office/drawing/2014/chart" uri="{C3380CC4-5D6E-409C-BE32-E72D297353CC}">
                <c16:uniqueId val="{00000001-9467-440B-8645-A0F866A0B872}"/>
              </c:ext>
            </c:extLst>
          </c:dPt>
          <c:dPt>
            <c:idx val="1"/>
            <c:bubble3D val="0"/>
            <c:spPr>
              <a:solidFill>
                <a:schemeClr val="accent2"/>
              </a:solidFill>
              <a:ln w="9525">
                <a:noFill/>
              </a:ln>
              <a:effectLst/>
            </c:spPr>
            <c:extLst>
              <c:ext xmlns:c16="http://schemas.microsoft.com/office/drawing/2014/chart" uri="{C3380CC4-5D6E-409C-BE32-E72D297353CC}">
                <c16:uniqueId val="{00000003-9467-440B-8645-A0F866A0B872}"/>
              </c:ext>
            </c:extLst>
          </c:dPt>
          <c:dPt>
            <c:idx val="2"/>
            <c:bubble3D val="0"/>
            <c:spPr>
              <a:solidFill>
                <a:schemeClr val="accent3"/>
              </a:solidFill>
              <a:ln w="9525">
                <a:noFill/>
              </a:ln>
              <a:effectLst/>
            </c:spPr>
            <c:extLst>
              <c:ext xmlns:c16="http://schemas.microsoft.com/office/drawing/2014/chart" uri="{C3380CC4-5D6E-409C-BE32-E72D297353CC}">
                <c16:uniqueId val="{00000005-9467-440B-8645-A0F866A0B872}"/>
              </c:ext>
            </c:extLst>
          </c:dPt>
          <c:dPt>
            <c:idx val="3"/>
            <c:bubble3D val="0"/>
            <c:spPr>
              <a:solidFill>
                <a:schemeClr val="accent4"/>
              </a:solidFill>
              <a:ln w="9525">
                <a:noFill/>
              </a:ln>
              <a:effectLst/>
            </c:spPr>
            <c:extLst>
              <c:ext xmlns:c16="http://schemas.microsoft.com/office/drawing/2014/chart" uri="{C3380CC4-5D6E-409C-BE32-E72D297353CC}">
                <c16:uniqueId val="{00000007-9467-440B-8645-A0F866A0B872}"/>
              </c:ext>
            </c:extLst>
          </c:dPt>
          <c:dPt>
            <c:idx val="4"/>
            <c:bubble3D val="0"/>
            <c:spPr>
              <a:solidFill>
                <a:schemeClr val="accent5"/>
              </a:solidFill>
              <a:ln w="9525">
                <a:noFill/>
              </a:ln>
              <a:effectLst/>
            </c:spPr>
            <c:extLst>
              <c:ext xmlns:c16="http://schemas.microsoft.com/office/drawing/2014/chart" uri="{C3380CC4-5D6E-409C-BE32-E72D297353CC}">
                <c16:uniqueId val="{00000009-9467-440B-8645-A0F866A0B872}"/>
              </c:ext>
            </c:extLst>
          </c:dPt>
          <c:dPt>
            <c:idx val="5"/>
            <c:bubble3D val="0"/>
            <c:spPr>
              <a:solidFill>
                <a:schemeClr val="accent6"/>
              </a:solidFill>
              <a:ln w="9525">
                <a:noFill/>
              </a:ln>
              <a:effectLst/>
            </c:spPr>
            <c:extLst>
              <c:ext xmlns:c16="http://schemas.microsoft.com/office/drawing/2014/chart" uri="{C3380CC4-5D6E-409C-BE32-E72D297353CC}">
                <c16:uniqueId val="{0000000B-9467-440B-8645-A0F866A0B872}"/>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Chart'!$A$3:$A$9</c:f>
              <c:strCache>
                <c:ptCount val="6"/>
                <c:pt idx="0">
                  <c:v>Beauty</c:v>
                </c:pt>
                <c:pt idx="1">
                  <c:v>Clothing</c:v>
                </c:pt>
                <c:pt idx="2">
                  <c:v>Electronics</c:v>
                </c:pt>
                <c:pt idx="3">
                  <c:v>Grocery</c:v>
                </c:pt>
                <c:pt idx="4">
                  <c:v>Home Decor</c:v>
                </c:pt>
                <c:pt idx="5">
                  <c:v>Sports</c:v>
                </c:pt>
              </c:strCache>
            </c:strRef>
          </c:cat>
          <c:val>
            <c:numRef>
              <c:f>'Doughnut Chart'!$B$3:$B$9</c:f>
              <c:numCache>
                <c:formatCode>0.00%</c:formatCode>
                <c:ptCount val="6"/>
                <c:pt idx="0">
                  <c:v>1.0105563852162143</c:v>
                </c:pt>
                <c:pt idx="1">
                  <c:v>1.0171822074739056</c:v>
                </c:pt>
                <c:pt idx="2">
                  <c:v>0.98132937566365541</c:v>
                </c:pt>
                <c:pt idx="3">
                  <c:v>0.98171249935148963</c:v>
                </c:pt>
                <c:pt idx="4">
                  <c:v>1.0249047806927591</c:v>
                </c:pt>
                <c:pt idx="5">
                  <c:v>0.98576706936594283</c:v>
                </c:pt>
              </c:numCache>
            </c:numRef>
          </c:val>
          <c:extLst>
            <c:ext xmlns:c16="http://schemas.microsoft.com/office/drawing/2014/chart" uri="{C3380CC4-5D6E-409C-BE32-E72D297353CC}">
              <c16:uniqueId val="{00000000-5590-465A-9AAF-E4B344E1B0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[Ecom-Sales.xlsx]Bar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rgbClr val="92D050"/>
          </a:solidFill>
          <a:ln>
            <a:noFill/>
          </a:ln>
          <a:effectLst/>
        </c:spPr>
      </c:pivotFmt>
      <c:pivotFmt>
        <c:idx val="3"/>
        <c:spPr>
          <a:solidFill>
            <a:schemeClr val="accent4"/>
          </a:solidFill>
          <a:ln>
            <a:noFill/>
          </a:ln>
          <a:effectLst/>
        </c:spPr>
      </c:pivotFmt>
      <c:pivotFmt>
        <c:idx val="4"/>
        <c:spPr>
          <a:solidFill>
            <a:schemeClr val="accent5">
              <a:lumMod val="60000"/>
              <a:lumOff val="40000"/>
            </a:schemeClr>
          </a:solidFill>
          <a:ln>
            <a:noFill/>
          </a:ln>
          <a:effectLst/>
        </c:spPr>
      </c:pivotFmt>
      <c:pivotFmt>
        <c:idx val="5"/>
        <c:spPr>
          <a:solidFill>
            <a:schemeClr val="accent6">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Chart'!$B$1</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6-66BE-4E71-90E2-90D1CE5A0499}"/>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5-66BE-4E71-90E2-90D1CE5A0499}"/>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66BE-4E71-90E2-90D1CE5A0499}"/>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7-9FC2-450D-8D5D-0DE525561CEF}"/>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2-66BE-4E71-90E2-90D1CE5A0499}"/>
              </c:ext>
            </c:extLst>
          </c:dPt>
          <c:dPt>
            <c:idx val="5"/>
            <c:invertIfNegative val="0"/>
            <c:bubble3D val="0"/>
            <c:extLst>
              <c:ext xmlns:c16="http://schemas.microsoft.com/office/drawing/2014/chart" uri="{C3380CC4-5D6E-409C-BE32-E72D297353CC}">
                <c16:uniqueId val="{00000009-DA24-44CB-9974-27BE67B993F4}"/>
              </c:ext>
            </c:extLst>
          </c:dPt>
          <c:dLbls>
            <c:numFmt formatCode="&quot;₹&quot;\ #,##0,&quot;L&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Chart'!$A$2:$A$8</c:f>
              <c:strCache>
                <c:ptCount val="6"/>
                <c:pt idx="0">
                  <c:v>Grocery</c:v>
                </c:pt>
                <c:pt idx="1">
                  <c:v>Electronics</c:v>
                </c:pt>
                <c:pt idx="2">
                  <c:v>Clothing</c:v>
                </c:pt>
                <c:pt idx="3">
                  <c:v>Home Decor</c:v>
                </c:pt>
                <c:pt idx="4">
                  <c:v>Beauty</c:v>
                </c:pt>
                <c:pt idx="5">
                  <c:v>Sports</c:v>
                </c:pt>
              </c:strCache>
            </c:strRef>
          </c:cat>
          <c:val>
            <c:numRef>
              <c:f>'Bar Chart'!$B$2:$B$8</c:f>
              <c:numCache>
                <c:formatCode>"₹"\ #,##0,"L"</c:formatCode>
                <c:ptCount val="6"/>
                <c:pt idx="0">
                  <c:v>12057450.539999999</c:v>
                </c:pt>
                <c:pt idx="1">
                  <c:v>12164001.1</c:v>
                </c:pt>
                <c:pt idx="2">
                  <c:v>12339330.449999999</c:v>
                </c:pt>
                <c:pt idx="3">
                  <c:v>12673151.35</c:v>
                </c:pt>
                <c:pt idx="4">
                  <c:v>12862353.49</c:v>
                </c:pt>
                <c:pt idx="5">
                  <c:v>13485612.74</c:v>
                </c:pt>
              </c:numCache>
            </c:numRef>
          </c:val>
          <c:extLst>
            <c:ext xmlns:c16="http://schemas.microsoft.com/office/drawing/2014/chart" uri="{C3380CC4-5D6E-409C-BE32-E72D297353CC}">
              <c16:uniqueId val="{00000000-66BE-4E71-90E2-90D1CE5A0499}"/>
            </c:ext>
          </c:extLst>
        </c:ser>
        <c:dLbls>
          <c:dLblPos val="outEnd"/>
          <c:showLegendKey val="0"/>
          <c:showVal val="1"/>
          <c:showCatName val="0"/>
          <c:showSerName val="0"/>
          <c:showPercent val="0"/>
          <c:showBubbleSize val="0"/>
        </c:dLbls>
        <c:gapWidth val="90"/>
        <c:axId val="11283248"/>
        <c:axId val="11280368"/>
      </c:barChart>
      <c:catAx>
        <c:axId val="1128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0368"/>
        <c:crosses val="autoZero"/>
        <c:auto val="1"/>
        <c:lblAlgn val="ctr"/>
        <c:lblOffset val="100"/>
        <c:noMultiLvlLbl val="0"/>
      </c:catAx>
      <c:valAx>
        <c:axId val="11280368"/>
        <c:scaling>
          <c:orientation val="minMax"/>
        </c:scaling>
        <c:delete val="1"/>
        <c:axPos val="b"/>
        <c:numFmt formatCode="&quot;₹&quot;\ #,##0,&quot;L&quot;" sourceLinked="1"/>
        <c:majorTickMark val="out"/>
        <c:minorTickMark val="none"/>
        <c:tickLblPos val="nextTo"/>
        <c:crossAx val="1128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rich>
          <a:bodyPr spcFirstLastPara="1" vertOverflow="ellipsis" horzOverflow="overflow" wrap="square" lIns="0" tIns="0" rIns="0" bIns="0" anchor="ctr" anchorCtr="1"/>
          <a:lstStyle/>
          <a:p>
            <a:pPr algn="ctr" rtl="0">
              <a:defRPr/>
            </a:pPr>
            <a:r>
              <a:rPr lang="en-IN"/>
              <a:t>Category-wise Contribution to Total Sales</a:t>
            </a:r>
            <a:endParaRPr lang="en-US" sz="1400" b="0" i="0" u="none" strike="noStrike" baseline="0">
              <a:solidFill>
                <a:sysClr val="windowText" lastClr="000000">
                  <a:lumMod val="65000"/>
                  <a:lumOff val="35000"/>
                </a:sysClr>
              </a:solidFill>
              <a:latin typeface="Calibri"/>
            </a:endParaRPr>
          </a:p>
        </cx:rich>
      </cx:tx>
    </cx:title>
    <cx:plotArea>
      <cx:plotAreaRegion>
        <cx:series layoutId="waterfall" uniqueId="{3F9C06D0-F8D1-4C6C-9916-7EBC3AC3DC23}">
          <cx:tx>
            <cx:txData>
              <cx:f>_xlchart.v5.1</cx:f>
              <cx:v>Total Amount</cx:v>
            </cx:txData>
          </cx:tx>
          <cx:dataPt idx="6">
            <cx:spPr>
              <a:solidFill>
                <a:sysClr val="window" lastClr="FFFFFF">
                  <a:lumMod val="65000"/>
                </a:sysClr>
              </a:solidFill>
            </cx:spPr>
          </cx:dataPt>
          <cx:dataLabels>
            <cx:numFmt formatCode="₹ #,##0,&quot;L&quot;" sourceLinked="0"/>
            <cx:visibility seriesName="0" categoryName="0" value="1"/>
            <cx:separator>, </cx:separator>
          </cx:dataLabels>
          <cx:dataId val="0"/>
          <cx:layoutPr>
            <cx:subtotals/>
          </cx:layoutPr>
        </cx:series>
      </cx:plotAreaRegion>
      <cx:axis id="0">
        <cx:catScaling gapWidth="0.5"/>
        <cx:tickLabels/>
      </cx:axis>
      <cx:axis id="1">
        <cx:valScaling/>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fmtOvrs>
    <cx:fmtOvr idx="2">
      <cx:spPr>
        <a:ln w="3175">
          <a:solidFill>
            <a:schemeClr val="bg1">
              <a:lumMod val="50000"/>
            </a:schemeClr>
          </a:solidFill>
        </a:ln>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strDim>
      <cx:numDim type="val">
        <cx:f>_xlchart.v5.5</cx:f>
      </cx:numDim>
    </cx:data>
  </cx:chartData>
  <cx:chart>
    <cx:title pos="t" align="ctr" overlay="0">
      <cx:tx>
        <cx:rich>
          <a:bodyPr spcFirstLastPara="1" vertOverflow="ellipsis" horzOverflow="overflow" wrap="square" lIns="0" tIns="0" rIns="0" bIns="0" anchor="ctr" anchorCtr="1"/>
          <a:lstStyle/>
          <a:p>
            <a:pPr algn="ctr" rtl="0">
              <a:defRPr/>
            </a:pPr>
            <a:r>
              <a:rPr lang="en-IN"/>
              <a:t>Category-wise Contribution to Total Sales</a:t>
            </a:r>
            <a:endParaRPr lang="en-US" sz="1400" b="0" i="0" u="none" strike="noStrike" baseline="0">
              <a:solidFill>
                <a:sysClr val="windowText" lastClr="000000">
                  <a:lumMod val="65000"/>
                  <a:lumOff val="35000"/>
                </a:sysClr>
              </a:solidFill>
              <a:latin typeface="Calibri"/>
            </a:endParaRPr>
          </a:p>
        </cx:rich>
      </cx:tx>
    </cx:title>
    <cx:plotArea>
      <cx:plotAreaRegion>
        <cx:series layoutId="waterfall" uniqueId="{3F9C06D0-F8D1-4C6C-9916-7EBC3AC3DC23}">
          <cx:tx>
            <cx:txData>
              <cx:f>_xlchart.v5.4</cx:f>
              <cx:v>Total Amount</cx:v>
            </cx:txData>
          </cx:tx>
          <cx:dataPt idx="6">
            <cx:spPr>
              <a:solidFill>
                <a:sysClr val="window" lastClr="FFFFFF">
                  <a:lumMod val="65000"/>
                </a:sysClr>
              </a:solidFill>
            </cx:spPr>
          </cx:dataPt>
          <cx:dataLabels>
            <cx:numFmt formatCode="₹ #,##0,&quot;L&quot;" sourceLinked="0"/>
            <cx:visibility seriesName="0" categoryName="0" value="1"/>
            <cx:separator>, </cx:separator>
          </cx:dataLabels>
          <cx:dataId val="0"/>
          <cx:layoutPr>
            <cx:subtotals/>
          </cx:layoutPr>
        </cx:series>
      </cx:plotAreaRegion>
      <cx:axis id="0">
        <cx:catScaling gapWidth="0.5"/>
        <cx:tickLabels/>
      </cx:axis>
      <cx:axis id="1">
        <cx:valScaling/>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fmtOvrs>
    <cx:fmtOvr idx="2">
      <cx:spPr>
        <a:ln w="3175">
          <a:solidFill>
            <a:schemeClr val="bg1">
              <a:lumMod val="50000"/>
            </a:schemeClr>
          </a:solidFill>
        </a:ln>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1.xml"/><Relationship Id="rId7" Type="http://schemas.openxmlformats.org/officeDocument/2006/relationships/chart" Target="../charts/chart4.xml"/><Relationship Id="rId12" Type="http://schemas.openxmlformats.org/officeDocument/2006/relationships/chart" Target="../charts/chart6.xml"/><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5.xml"/><Relationship Id="rId5" Type="http://schemas.openxmlformats.org/officeDocument/2006/relationships/chart" Target="../charts/chart2.xml"/><Relationship Id="rId10" Type="http://schemas.microsoft.com/office/2014/relationships/chartEx" Target="../charts/chartEx1.xml"/><Relationship Id="rId4" Type="http://schemas.openxmlformats.org/officeDocument/2006/relationships/image" Target="../media/image3.emf"/><Relationship Id="rId9" Type="http://schemas.openxmlformats.org/officeDocument/2006/relationships/image" Target="../media/image5.emf"/></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80964</xdr:rowOff>
    </xdr:from>
    <xdr:to>
      <xdr:col>2</xdr:col>
      <xdr:colOff>419100</xdr:colOff>
      <xdr:row>3</xdr:row>
      <xdr:rowOff>85726</xdr:rowOff>
    </xdr:to>
    <xdr:sp macro="" textlink="">
      <xdr:nvSpPr>
        <xdr:cNvPr id="5" name="Rectangle: Rounded Corners 4">
          <a:extLst>
            <a:ext uri="{FF2B5EF4-FFF2-40B4-BE49-F238E27FC236}">
              <a16:creationId xmlns:a16="http://schemas.microsoft.com/office/drawing/2014/main" id="{64D20806-EDB7-CE37-2359-5A62BE8D335E}"/>
            </a:ext>
          </a:extLst>
        </xdr:cNvPr>
        <xdr:cNvSpPr/>
      </xdr:nvSpPr>
      <xdr:spPr>
        <a:xfrm>
          <a:off x="0" y="404814"/>
          <a:ext cx="2862263" cy="385762"/>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IN" sz="2400" b="0"/>
            <a:t>Total</a:t>
          </a:r>
          <a:r>
            <a:rPr lang="en-IN" sz="2400" b="0" baseline="0"/>
            <a:t> Sales</a:t>
          </a:r>
          <a:endParaRPr lang="en-IN" sz="2400" b="0"/>
        </a:p>
      </xdr:txBody>
    </xdr:sp>
    <xdr:clientData/>
  </xdr:twoCellAnchor>
  <xdr:twoCellAnchor>
    <xdr:from>
      <xdr:col>0</xdr:col>
      <xdr:colOff>4764</xdr:colOff>
      <xdr:row>0</xdr:row>
      <xdr:rowOff>19050</xdr:rowOff>
    </xdr:from>
    <xdr:to>
      <xdr:col>15</xdr:col>
      <xdr:colOff>104775</xdr:colOff>
      <xdr:row>1</xdr:row>
      <xdr:rowOff>76200</xdr:rowOff>
    </xdr:to>
    <xdr:sp macro="" textlink="">
      <xdr:nvSpPr>
        <xdr:cNvPr id="7" name="Rectangle: Rounded Corners 6">
          <a:extLst>
            <a:ext uri="{FF2B5EF4-FFF2-40B4-BE49-F238E27FC236}">
              <a16:creationId xmlns:a16="http://schemas.microsoft.com/office/drawing/2014/main" id="{06E14242-B8D2-CE31-A09D-C1460C5147E6}"/>
            </a:ext>
          </a:extLst>
        </xdr:cNvPr>
        <xdr:cNvSpPr/>
      </xdr:nvSpPr>
      <xdr:spPr>
        <a:xfrm>
          <a:off x="4764" y="19050"/>
          <a:ext cx="12006261" cy="3810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t>E-Commerce Sales Dashboard</a:t>
          </a:r>
        </a:p>
      </xdr:txBody>
    </xdr:sp>
    <xdr:clientData/>
  </xdr:twoCellAnchor>
  <xdr:twoCellAnchor>
    <xdr:from>
      <xdr:col>2</xdr:col>
      <xdr:colOff>519112</xdr:colOff>
      <xdr:row>1</xdr:row>
      <xdr:rowOff>95250</xdr:rowOff>
    </xdr:from>
    <xdr:to>
      <xdr:col>5</xdr:col>
      <xdr:colOff>504826</xdr:colOff>
      <xdr:row>3</xdr:row>
      <xdr:rowOff>128587</xdr:rowOff>
    </xdr:to>
    <xdr:sp macro="" textlink="">
      <xdr:nvSpPr>
        <xdr:cNvPr id="8" name="Rectangle: Rounded Corners 7">
          <a:extLst>
            <a:ext uri="{FF2B5EF4-FFF2-40B4-BE49-F238E27FC236}">
              <a16:creationId xmlns:a16="http://schemas.microsoft.com/office/drawing/2014/main" id="{C1713868-776D-78F9-0354-1F766CCFB478}"/>
            </a:ext>
          </a:extLst>
        </xdr:cNvPr>
        <xdr:cNvSpPr/>
      </xdr:nvSpPr>
      <xdr:spPr>
        <a:xfrm>
          <a:off x="2962275" y="419100"/>
          <a:ext cx="2967039" cy="414337"/>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marL="0" indent="0" algn="ctr"/>
          <a:r>
            <a:rPr lang="en-IN" sz="2400" b="0">
              <a:solidFill>
                <a:schemeClr val="lt1"/>
              </a:solidFill>
              <a:latin typeface="+mn-lt"/>
              <a:ea typeface="+mn-ea"/>
              <a:cs typeface="+mn-cs"/>
            </a:rPr>
            <a:t>Total Orders</a:t>
          </a:r>
        </a:p>
      </xdr:txBody>
    </xdr:sp>
    <xdr:clientData/>
  </xdr:twoCellAnchor>
  <xdr:twoCellAnchor>
    <xdr:from>
      <xdr:col>5</xdr:col>
      <xdr:colOff>614362</xdr:colOff>
      <xdr:row>1</xdr:row>
      <xdr:rowOff>95249</xdr:rowOff>
    </xdr:from>
    <xdr:to>
      <xdr:col>9</xdr:col>
      <xdr:colOff>614362</xdr:colOff>
      <xdr:row>3</xdr:row>
      <xdr:rowOff>128586</xdr:rowOff>
    </xdr:to>
    <xdr:sp macro="" textlink="">
      <xdr:nvSpPr>
        <xdr:cNvPr id="12" name="Rectangle: Rounded Corners 11">
          <a:extLst>
            <a:ext uri="{FF2B5EF4-FFF2-40B4-BE49-F238E27FC236}">
              <a16:creationId xmlns:a16="http://schemas.microsoft.com/office/drawing/2014/main" id="{2A56B6B2-86C5-858A-D8DA-C86A0F0BB545}"/>
            </a:ext>
          </a:extLst>
        </xdr:cNvPr>
        <xdr:cNvSpPr/>
      </xdr:nvSpPr>
      <xdr:spPr>
        <a:xfrm>
          <a:off x="6038850" y="419099"/>
          <a:ext cx="2595562" cy="414337"/>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marL="0" indent="0" algn="ctr"/>
          <a:r>
            <a:rPr lang="en-IN" sz="2400" b="0">
              <a:solidFill>
                <a:schemeClr val="lt1"/>
              </a:solidFill>
              <a:latin typeface="+mn-lt"/>
              <a:ea typeface="+mn-ea"/>
              <a:cs typeface="+mn-cs"/>
            </a:rPr>
            <a:t>Quantity Sold</a:t>
          </a:r>
        </a:p>
      </xdr:txBody>
    </xdr:sp>
    <xdr:clientData/>
  </xdr:twoCellAnchor>
  <xdr:twoCellAnchor>
    <xdr:from>
      <xdr:col>10</xdr:col>
      <xdr:colOff>85726</xdr:colOff>
      <xdr:row>1</xdr:row>
      <xdr:rowOff>90487</xdr:rowOff>
    </xdr:from>
    <xdr:to>
      <xdr:col>15</xdr:col>
      <xdr:colOff>4764</xdr:colOff>
      <xdr:row>3</xdr:row>
      <xdr:rowOff>123824</xdr:rowOff>
    </xdr:to>
    <xdr:sp macro="" textlink="">
      <xdr:nvSpPr>
        <xdr:cNvPr id="13" name="Rectangle: Rounded Corners 12">
          <a:extLst>
            <a:ext uri="{FF2B5EF4-FFF2-40B4-BE49-F238E27FC236}">
              <a16:creationId xmlns:a16="http://schemas.microsoft.com/office/drawing/2014/main" id="{CC67CA67-07EE-62ED-3A83-4ADEAD77DC53}"/>
            </a:ext>
          </a:extLst>
        </xdr:cNvPr>
        <xdr:cNvSpPr/>
      </xdr:nvSpPr>
      <xdr:spPr>
        <a:xfrm>
          <a:off x="8753476" y="414337"/>
          <a:ext cx="3157538" cy="414337"/>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marL="0" indent="0" algn="ctr"/>
          <a:r>
            <a:rPr lang="en-IN" sz="2400" b="0">
              <a:solidFill>
                <a:schemeClr val="lt1"/>
              </a:solidFill>
              <a:latin typeface="+mn-lt"/>
              <a:ea typeface="+mn-ea"/>
              <a:cs typeface="+mn-cs"/>
            </a:rPr>
            <a:t>Average Order Value</a:t>
          </a:r>
        </a:p>
      </xdr:txBody>
    </xdr:sp>
    <xdr:clientData/>
  </xdr:twoCellAnchor>
  <xdr:twoCellAnchor>
    <xdr:from>
      <xdr:col>0</xdr:col>
      <xdr:colOff>0</xdr:colOff>
      <xdr:row>3</xdr:row>
      <xdr:rowOff>114301</xdr:rowOff>
    </xdr:from>
    <xdr:to>
      <xdr:col>2</xdr:col>
      <xdr:colOff>438150</xdr:colOff>
      <xdr:row>6</xdr:row>
      <xdr:rowOff>1</xdr:rowOff>
    </xdr:to>
    <xdr:sp macro="" textlink="">
      <xdr:nvSpPr>
        <xdr:cNvPr id="14" name="Rectangle: Rounded Corners 13">
          <a:extLst>
            <a:ext uri="{FF2B5EF4-FFF2-40B4-BE49-F238E27FC236}">
              <a16:creationId xmlns:a16="http://schemas.microsoft.com/office/drawing/2014/main" id="{CBB671AD-98BD-FCE0-23C3-025BD2045B7F}"/>
            </a:ext>
          </a:extLst>
        </xdr:cNvPr>
        <xdr:cNvSpPr/>
      </xdr:nvSpPr>
      <xdr:spPr>
        <a:xfrm>
          <a:off x="0" y="819151"/>
          <a:ext cx="2881313" cy="428625"/>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1800" b="1" i="0" u="none" strike="noStrike">
              <a:solidFill>
                <a:schemeClr val="lt1"/>
              </a:solidFill>
              <a:effectLst/>
              <a:latin typeface="+mn-lt"/>
              <a:ea typeface="+mn-ea"/>
              <a:cs typeface="+mn-cs"/>
            </a:rPr>
            <a:t>₹5.5M</a:t>
          </a:r>
          <a:r>
            <a:rPr lang="en-IN" sz="3200" b="1">
              <a:effectLst/>
            </a:rPr>
            <a:t> </a:t>
          </a:r>
          <a:endParaRPr lang="en-IN" sz="3200" b="1"/>
        </a:p>
      </xdr:txBody>
    </xdr:sp>
    <xdr:clientData/>
  </xdr:twoCellAnchor>
  <xdr:twoCellAnchor>
    <xdr:from>
      <xdr:col>2</xdr:col>
      <xdr:colOff>528637</xdr:colOff>
      <xdr:row>3</xdr:row>
      <xdr:rowOff>152400</xdr:rowOff>
    </xdr:from>
    <xdr:to>
      <xdr:col>5</xdr:col>
      <xdr:colOff>504825</xdr:colOff>
      <xdr:row>6</xdr:row>
      <xdr:rowOff>28574</xdr:rowOff>
    </xdr:to>
    <xdr:sp macro="" textlink="">
      <xdr:nvSpPr>
        <xdr:cNvPr id="15" name="Rectangle: Rounded Corners 14">
          <a:extLst>
            <a:ext uri="{FF2B5EF4-FFF2-40B4-BE49-F238E27FC236}">
              <a16:creationId xmlns:a16="http://schemas.microsoft.com/office/drawing/2014/main" id="{9DA33616-56DA-A408-6DB9-BFB00737AF4D}"/>
            </a:ext>
          </a:extLst>
        </xdr:cNvPr>
        <xdr:cNvSpPr/>
      </xdr:nvSpPr>
      <xdr:spPr>
        <a:xfrm>
          <a:off x="2971800" y="857250"/>
          <a:ext cx="2957513" cy="419099"/>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1800" b="1" i="0" u="none" strike="noStrike">
              <a:solidFill>
                <a:schemeClr val="lt1"/>
              </a:solidFill>
              <a:effectLst/>
              <a:latin typeface="+mn-lt"/>
              <a:ea typeface="+mn-ea"/>
              <a:cs typeface="+mn-cs"/>
            </a:rPr>
            <a:t>#731</a:t>
          </a:r>
          <a:endParaRPr lang="en-IN" sz="4000" b="1"/>
        </a:p>
      </xdr:txBody>
    </xdr:sp>
    <xdr:clientData/>
  </xdr:twoCellAnchor>
  <xdr:twoCellAnchor>
    <xdr:from>
      <xdr:col>5</xdr:col>
      <xdr:colOff>628650</xdr:colOff>
      <xdr:row>3</xdr:row>
      <xdr:rowOff>157163</xdr:rowOff>
    </xdr:from>
    <xdr:to>
      <xdr:col>10</xdr:col>
      <xdr:colOff>9526</xdr:colOff>
      <xdr:row>6</xdr:row>
      <xdr:rowOff>33337</xdr:rowOff>
    </xdr:to>
    <xdr:sp macro="" textlink="">
      <xdr:nvSpPr>
        <xdr:cNvPr id="16" name="Rectangle: Rounded Corners 15">
          <a:extLst>
            <a:ext uri="{FF2B5EF4-FFF2-40B4-BE49-F238E27FC236}">
              <a16:creationId xmlns:a16="http://schemas.microsoft.com/office/drawing/2014/main" id="{DCD1CBF1-BF95-E82E-23AE-92845AB63798}"/>
            </a:ext>
          </a:extLst>
        </xdr:cNvPr>
        <xdr:cNvSpPr/>
      </xdr:nvSpPr>
      <xdr:spPr>
        <a:xfrm>
          <a:off x="6053138" y="862013"/>
          <a:ext cx="2624138" cy="419099"/>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1800" b="1" i="0" u="none" strike="noStrike">
              <a:solidFill>
                <a:schemeClr val="lt1"/>
              </a:solidFill>
              <a:effectLst/>
              <a:latin typeface="+mn-lt"/>
              <a:ea typeface="+mn-ea"/>
              <a:cs typeface="+mn-cs"/>
            </a:rPr>
            <a:t>#2222</a:t>
          </a:r>
          <a:endParaRPr lang="en-IN" sz="4000" b="1"/>
        </a:p>
      </xdr:txBody>
    </xdr:sp>
    <xdr:clientData/>
  </xdr:twoCellAnchor>
  <xdr:twoCellAnchor>
    <xdr:from>
      <xdr:col>10</xdr:col>
      <xdr:colOff>114300</xdr:colOff>
      <xdr:row>3</xdr:row>
      <xdr:rowOff>147638</xdr:rowOff>
    </xdr:from>
    <xdr:to>
      <xdr:col>15</xdr:col>
      <xdr:colOff>38101</xdr:colOff>
      <xdr:row>6</xdr:row>
      <xdr:rowOff>23812</xdr:rowOff>
    </xdr:to>
    <xdr:sp macro="" textlink="">
      <xdr:nvSpPr>
        <xdr:cNvPr id="17" name="Rectangle: Rounded Corners 16">
          <a:extLst>
            <a:ext uri="{FF2B5EF4-FFF2-40B4-BE49-F238E27FC236}">
              <a16:creationId xmlns:a16="http://schemas.microsoft.com/office/drawing/2014/main" id="{2197C173-6A98-B276-D2FB-9AA44E35DEE2}"/>
            </a:ext>
          </a:extLst>
        </xdr:cNvPr>
        <xdr:cNvSpPr/>
      </xdr:nvSpPr>
      <xdr:spPr>
        <a:xfrm>
          <a:off x="8782050" y="852488"/>
          <a:ext cx="3162301" cy="419099"/>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1800" b="1" i="0" u="none" strike="noStrike">
              <a:solidFill>
                <a:schemeClr val="lt1"/>
              </a:solidFill>
              <a:effectLst/>
              <a:latin typeface="+mn-lt"/>
              <a:ea typeface="+mn-ea"/>
              <a:cs typeface="+mn-cs"/>
            </a:rPr>
            <a:t>₹ 7,589</a:t>
          </a:r>
          <a:r>
            <a:rPr lang="en-IN" sz="3200" b="1">
              <a:effectLst/>
            </a:rPr>
            <a:t> </a:t>
          </a:r>
          <a:endParaRPr lang="en-IN" sz="6000" b="1"/>
        </a:p>
      </xdr:txBody>
    </xdr:sp>
    <xdr:clientData/>
  </xdr:twoCellAnchor>
  <xdr:twoCellAnchor>
    <xdr:from>
      <xdr:col>0</xdr:col>
      <xdr:colOff>19051</xdr:colOff>
      <xdr:row>6</xdr:row>
      <xdr:rowOff>28576</xdr:rowOff>
    </xdr:from>
    <xdr:to>
      <xdr:col>2</xdr:col>
      <xdr:colOff>433388</xdr:colOff>
      <xdr:row>9</xdr:row>
      <xdr:rowOff>138112</xdr:rowOff>
    </xdr:to>
    <xdr:sp macro="" textlink="">
      <xdr:nvSpPr>
        <xdr:cNvPr id="18" name="Rectangle: Rounded Corners 17">
          <a:extLst>
            <a:ext uri="{FF2B5EF4-FFF2-40B4-BE49-F238E27FC236}">
              <a16:creationId xmlns:a16="http://schemas.microsoft.com/office/drawing/2014/main" id="{3F520685-3755-37AE-5A94-FD33579522CD}"/>
            </a:ext>
          </a:extLst>
        </xdr:cNvPr>
        <xdr:cNvSpPr/>
      </xdr:nvSpPr>
      <xdr:spPr>
        <a:xfrm>
          <a:off x="19051" y="1268713"/>
          <a:ext cx="2856887" cy="647085"/>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endParaRPr lang="en-IN" sz="1800" b="1"/>
        </a:p>
      </xdr:txBody>
    </xdr:sp>
    <xdr:clientData/>
  </xdr:twoCellAnchor>
  <xdr:twoCellAnchor>
    <xdr:from>
      <xdr:col>0</xdr:col>
      <xdr:colOff>47626</xdr:colOff>
      <xdr:row>9</xdr:row>
      <xdr:rowOff>171451</xdr:rowOff>
    </xdr:from>
    <xdr:to>
      <xdr:col>2</xdr:col>
      <xdr:colOff>485776</xdr:colOff>
      <xdr:row>12</xdr:row>
      <xdr:rowOff>57151</xdr:rowOff>
    </xdr:to>
    <xdr:sp macro="" textlink="">
      <xdr:nvSpPr>
        <xdr:cNvPr id="22" name="Rectangle: Rounded Corners 21">
          <a:extLst>
            <a:ext uri="{FF2B5EF4-FFF2-40B4-BE49-F238E27FC236}">
              <a16:creationId xmlns:a16="http://schemas.microsoft.com/office/drawing/2014/main" id="{ABF8B0E0-2E55-9F8D-2F3F-CAC01A13BE88}"/>
            </a:ext>
          </a:extLst>
        </xdr:cNvPr>
        <xdr:cNvSpPr/>
      </xdr:nvSpPr>
      <xdr:spPr>
        <a:xfrm>
          <a:off x="47626" y="1962151"/>
          <a:ext cx="2881313" cy="428625"/>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3200" b="1">
              <a:effectLst/>
            </a:rPr>
            <a:t> </a:t>
          </a:r>
          <a:endParaRPr lang="en-IN" sz="3200" b="1"/>
        </a:p>
      </xdr:txBody>
    </xdr:sp>
    <xdr:clientData/>
  </xdr:twoCellAnchor>
  <xdr:twoCellAnchor editAs="oneCell">
    <xdr:from>
      <xdr:col>0</xdr:col>
      <xdr:colOff>61912</xdr:colOff>
      <xdr:row>10</xdr:row>
      <xdr:rowOff>14289</xdr:rowOff>
    </xdr:from>
    <xdr:to>
      <xdr:col>1</xdr:col>
      <xdr:colOff>242888</xdr:colOff>
      <xdr:row>12</xdr:row>
      <xdr:rowOff>39978</xdr:rowOff>
    </xdr:to>
    <xdr:pic>
      <xdr:nvPicPr>
        <xdr:cNvPr id="23" name="Picture 22">
          <a:extLst>
            <a:ext uri="{FF2B5EF4-FFF2-40B4-BE49-F238E27FC236}">
              <a16:creationId xmlns:a16="http://schemas.microsoft.com/office/drawing/2014/main" id="{D714C865-2DCB-4154-68A2-C424DBAD90F0}"/>
            </a:ext>
          </a:extLst>
        </xdr:cNvPr>
        <xdr:cNvPicPr>
          <a:picLocks noChangeAspect="1"/>
        </xdr:cNvPicPr>
      </xdr:nvPicPr>
      <xdr:blipFill>
        <a:blip xmlns:r="http://schemas.openxmlformats.org/officeDocument/2006/relationships" r:embed="rId1"/>
        <a:stretch>
          <a:fillRect/>
        </a:stretch>
      </xdr:blipFill>
      <xdr:spPr>
        <a:xfrm>
          <a:off x="61912" y="1985964"/>
          <a:ext cx="1438276" cy="38763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195264</xdr:colOff>
          <xdr:row>9</xdr:row>
          <xdr:rowOff>161925</xdr:rowOff>
        </xdr:from>
        <xdr:to>
          <xdr:col>2</xdr:col>
          <xdr:colOff>466725</xdr:colOff>
          <xdr:row>12</xdr:row>
          <xdr:rowOff>28575</xdr:rowOff>
        </xdr:to>
        <xdr:pic>
          <xdr:nvPicPr>
            <xdr:cNvPr id="30" name="Picture 29">
              <a:extLst>
                <a:ext uri="{FF2B5EF4-FFF2-40B4-BE49-F238E27FC236}">
                  <a16:creationId xmlns:a16="http://schemas.microsoft.com/office/drawing/2014/main" id="{10E8AC3B-4831-89CB-8E2D-997CC6572A2B}"/>
                </a:ext>
              </a:extLst>
            </xdr:cNvPr>
            <xdr:cNvPicPr>
              <a:picLocks noChangeAspect="1" noChangeArrowheads="1"/>
              <a:extLst>
                <a:ext uri="{84589F7E-364E-4C9E-8A38-B11213B215E9}">
                  <a14:cameraTool cellRange="'KPI YOY'!$A$9" spid="_x0000_s1398"/>
                </a:ext>
              </a:extLst>
            </xdr:cNvPicPr>
          </xdr:nvPicPr>
          <xdr:blipFill>
            <a:blip xmlns:r="http://schemas.openxmlformats.org/officeDocument/2006/relationships" r:embed="rId2"/>
            <a:srcRect/>
            <a:stretch>
              <a:fillRect/>
            </a:stretch>
          </xdr:blipFill>
          <xdr:spPr bwMode="auto">
            <a:xfrm>
              <a:off x="1452564" y="1952625"/>
              <a:ext cx="1457324" cy="4095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533400</xdr:colOff>
      <xdr:row>6</xdr:row>
      <xdr:rowOff>57150</xdr:rowOff>
    </xdr:from>
    <xdr:to>
      <xdr:col>5</xdr:col>
      <xdr:colOff>519112</xdr:colOff>
      <xdr:row>9</xdr:row>
      <xdr:rowOff>166686</xdr:rowOff>
    </xdr:to>
    <xdr:sp macro="" textlink="">
      <xdr:nvSpPr>
        <xdr:cNvPr id="33" name="Rectangle: Rounded Corners 32">
          <a:extLst>
            <a:ext uri="{FF2B5EF4-FFF2-40B4-BE49-F238E27FC236}">
              <a16:creationId xmlns:a16="http://schemas.microsoft.com/office/drawing/2014/main" id="{86391CFE-92B4-4EFF-82CF-B14991E4CEEB}"/>
            </a:ext>
          </a:extLst>
        </xdr:cNvPr>
        <xdr:cNvSpPr/>
      </xdr:nvSpPr>
      <xdr:spPr>
        <a:xfrm>
          <a:off x="2976563" y="1304925"/>
          <a:ext cx="2967037" cy="652461"/>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endParaRPr lang="en-IN" sz="1800" b="1"/>
        </a:p>
      </xdr:txBody>
    </xdr:sp>
    <xdr:clientData/>
  </xdr:twoCellAnchor>
  <xdr:twoCellAnchor>
    <xdr:from>
      <xdr:col>2</xdr:col>
      <xdr:colOff>642936</xdr:colOff>
      <xdr:row>6</xdr:row>
      <xdr:rowOff>95249</xdr:rowOff>
    </xdr:from>
    <xdr:to>
      <xdr:col>5</xdr:col>
      <xdr:colOff>404812</xdr:colOff>
      <xdr:row>9</xdr:row>
      <xdr:rowOff>133349</xdr:rowOff>
    </xdr:to>
    <xdr:graphicFrame macro="">
      <xdr:nvGraphicFramePr>
        <xdr:cNvPr id="34" name="Chart 33">
          <a:extLst>
            <a:ext uri="{FF2B5EF4-FFF2-40B4-BE49-F238E27FC236}">
              <a16:creationId xmlns:a16="http://schemas.microsoft.com/office/drawing/2014/main" id="{4021D54C-AD9D-47A1-BC04-A732744FF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552449</xdr:colOff>
      <xdr:row>10</xdr:row>
      <xdr:rowOff>23813</xdr:rowOff>
    </xdr:from>
    <xdr:to>
      <xdr:col>5</xdr:col>
      <xdr:colOff>533399</xdr:colOff>
      <xdr:row>12</xdr:row>
      <xdr:rowOff>80962</xdr:rowOff>
    </xdr:to>
    <xdr:sp macro="" textlink="">
      <xdr:nvSpPr>
        <xdr:cNvPr id="35" name="Rectangle: Rounded Corners 34">
          <a:extLst>
            <a:ext uri="{FF2B5EF4-FFF2-40B4-BE49-F238E27FC236}">
              <a16:creationId xmlns:a16="http://schemas.microsoft.com/office/drawing/2014/main" id="{11A4F045-C6C1-DFA4-02DC-AC57E91946CF}"/>
            </a:ext>
          </a:extLst>
        </xdr:cNvPr>
        <xdr:cNvSpPr/>
      </xdr:nvSpPr>
      <xdr:spPr>
        <a:xfrm>
          <a:off x="2995612" y="1995488"/>
          <a:ext cx="2962275" cy="419099"/>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endParaRPr lang="en-IN" sz="1800" b="1"/>
        </a:p>
      </xdr:txBody>
    </xdr:sp>
    <xdr:clientData/>
  </xdr:twoCellAnchor>
  <xdr:twoCellAnchor editAs="oneCell">
    <xdr:from>
      <xdr:col>2</xdr:col>
      <xdr:colOff>552449</xdr:colOff>
      <xdr:row>10</xdr:row>
      <xdr:rowOff>23813</xdr:rowOff>
    </xdr:from>
    <xdr:to>
      <xdr:col>3</xdr:col>
      <xdr:colOff>304800</xdr:colOff>
      <xdr:row>12</xdr:row>
      <xdr:rowOff>49502</xdr:rowOff>
    </xdr:to>
    <xdr:pic>
      <xdr:nvPicPr>
        <xdr:cNvPr id="36" name="Picture 35">
          <a:extLst>
            <a:ext uri="{FF2B5EF4-FFF2-40B4-BE49-F238E27FC236}">
              <a16:creationId xmlns:a16="http://schemas.microsoft.com/office/drawing/2014/main" id="{4F7BDDAF-B5C1-4C1A-8C14-AE3F848BB0F5}"/>
            </a:ext>
          </a:extLst>
        </xdr:cNvPr>
        <xdr:cNvPicPr>
          <a:picLocks noChangeAspect="1"/>
        </xdr:cNvPicPr>
      </xdr:nvPicPr>
      <xdr:blipFill>
        <a:blip xmlns:r="http://schemas.openxmlformats.org/officeDocument/2006/relationships" r:embed="rId1"/>
        <a:stretch>
          <a:fillRect/>
        </a:stretch>
      </xdr:blipFill>
      <xdr:spPr>
        <a:xfrm>
          <a:off x="2995612" y="1995488"/>
          <a:ext cx="1438276" cy="38763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104774</xdr:colOff>
          <xdr:row>10</xdr:row>
          <xdr:rowOff>14288</xdr:rowOff>
        </xdr:from>
        <xdr:to>
          <xdr:col>5</xdr:col>
          <xdr:colOff>528637</xdr:colOff>
          <xdr:row>12</xdr:row>
          <xdr:rowOff>52388</xdr:rowOff>
        </xdr:to>
        <xdr:pic>
          <xdr:nvPicPr>
            <xdr:cNvPr id="38" name="Picture 37">
              <a:extLst>
                <a:ext uri="{FF2B5EF4-FFF2-40B4-BE49-F238E27FC236}">
                  <a16:creationId xmlns:a16="http://schemas.microsoft.com/office/drawing/2014/main" id="{51D99E32-CA06-3EAA-13FB-E9C13F5C9DA8}"/>
                </a:ext>
              </a:extLst>
            </xdr:cNvPr>
            <xdr:cNvPicPr>
              <a:picLocks noChangeAspect="1" noChangeArrowheads="1"/>
              <a:extLst>
                <a:ext uri="{84589F7E-364E-4C9E-8A38-B11213B215E9}">
                  <a14:cameraTool cellRange="'KPI YOY'!$C$9" spid="_x0000_s1399"/>
                </a:ext>
              </a:extLst>
            </xdr:cNvPicPr>
          </xdr:nvPicPr>
          <xdr:blipFill>
            <a:blip xmlns:r="http://schemas.openxmlformats.org/officeDocument/2006/relationships" r:embed="rId4"/>
            <a:srcRect/>
            <a:stretch>
              <a:fillRect/>
            </a:stretch>
          </xdr:blipFill>
          <xdr:spPr bwMode="auto">
            <a:xfrm>
              <a:off x="4233862" y="1985963"/>
              <a:ext cx="1719263" cy="4000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619125</xdr:colOff>
      <xdr:row>6</xdr:row>
      <xdr:rowOff>61913</xdr:rowOff>
    </xdr:from>
    <xdr:to>
      <xdr:col>10</xdr:col>
      <xdr:colOff>1</xdr:colOff>
      <xdr:row>10</xdr:row>
      <xdr:rowOff>4763</xdr:rowOff>
    </xdr:to>
    <xdr:sp macro="" textlink="">
      <xdr:nvSpPr>
        <xdr:cNvPr id="44" name="Rectangle: Rounded Corners 43">
          <a:extLst>
            <a:ext uri="{FF2B5EF4-FFF2-40B4-BE49-F238E27FC236}">
              <a16:creationId xmlns:a16="http://schemas.microsoft.com/office/drawing/2014/main" id="{AB2CA1A9-2079-6AD0-6DF3-CC8A904B116B}"/>
            </a:ext>
          </a:extLst>
        </xdr:cNvPr>
        <xdr:cNvSpPr/>
      </xdr:nvSpPr>
      <xdr:spPr>
        <a:xfrm>
          <a:off x="6043613" y="1309688"/>
          <a:ext cx="2624138" cy="666750"/>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endParaRPr lang="en-IN" sz="4000" b="1"/>
        </a:p>
      </xdr:txBody>
    </xdr:sp>
    <xdr:clientData/>
  </xdr:twoCellAnchor>
  <xdr:twoCellAnchor>
    <xdr:from>
      <xdr:col>5</xdr:col>
      <xdr:colOff>619125</xdr:colOff>
      <xdr:row>6</xdr:row>
      <xdr:rowOff>71438</xdr:rowOff>
    </xdr:from>
    <xdr:to>
      <xdr:col>9</xdr:col>
      <xdr:colOff>623888</xdr:colOff>
      <xdr:row>9</xdr:row>
      <xdr:rowOff>157163</xdr:rowOff>
    </xdr:to>
    <xdr:graphicFrame macro="">
      <xdr:nvGraphicFramePr>
        <xdr:cNvPr id="45" name="Chart 44">
          <a:extLst>
            <a:ext uri="{FF2B5EF4-FFF2-40B4-BE49-F238E27FC236}">
              <a16:creationId xmlns:a16="http://schemas.microsoft.com/office/drawing/2014/main" id="{D1A0854A-BD07-48B7-9553-FCE3326D4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119063</xdr:colOff>
      <xdr:row>6</xdr:row>
      <xdr:rowOff>61913</xdr:rowOff>
    </xdr:from>
    <xdr:to>
      <xdr:col>15</xdr:col>
      <xdr:colOff>90488</xdr:colOff>
      <xdr:row>10</xdr:row>
      <xdr:rowOff>42863</xdr:rowOff>
    </xdr:to>
    <xdr:sp macro="" textlink="">
      <xdr:nvSpPr>
        <xdr:cNvPr id="46" name="Rectangle: Rounded Corners 45">
          <a:extLst>
            <a:ext uri="{FF2B5EF4-FFF2-40B4-BE49-F238E27FC236}">
              <a16:creationId xmlns:a16="http://schemas.microsoft.com/office/drawing/2014/main" id="{95FD45BA-B012-DA68-774A-E9A7988BECAF}"/>
            </a:ext>
          </a:extLst>
        </xdr:cNvPr>
        <xdr:cNvSpPr/>
      </xdr:nvSpPr>
      <xdr:spPr>
        <a:xfrm>
          <a:off x="8786813" y="1309688"/>
          <a:ext cx="3209925" cy="704850"/>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3200" b="1">
              <a:effectLst/>
            </a:rPr>
            <a:t> </a:t>
          </a:r>
          <a:endParaRPr lang="en-IN" sz="6000" b="1"/>
        </a:p>
      </xdr:txBody>
    </xdr:sp>
    <xdr:clientData/>
  </xdr:twoCellAnchor>
  <xdr:twoCellAnchor>
    <xdr:from>
      <xdr:col>10</xdr:col>
      <xdr:colOff>128588</xdr:colOff>
      <xdr:row>6</xdr:row>
      <xdr:rowOff>52389</xdr:rowOff>
    </xdr:from>
    <xdr:to>
      <xdr:col>14</xdr:col>
      <xdr:colOff>609600</xdr:colOff>
      <xdr:row>10</xdr:row>
      <xdr:rowOff>23813</xdr:rowOff>
    </xdr:to>
    <xdr:graphicFrame macro="">
      <xdr:nvGraphicFramePr>
        <xdr:cNvPr id="47" name="Chart 46">
          <a:extLst>
            <a:ext uri="{FF2B5EF4-FFF2-40B4-BE49-F238E27FC236}">
              <a16:creationId xmlns:a16="http://schemas.microsoft.com/office/drawing/2014/main" id="{85937058-93FC-4B72-ACD9-98A8B0BE8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638175</xdr:colOff>
      <xdr:row>10</xdr:row>
      <xdr:rowOff>33338</xdr:rowOff>
    </xdr:from>
    <xdr:to>
      <xdr:col>10</xdr:col>
      <xdr:colOff>19051</xdr:colOff>
      <xdr:row>12</xdr:row>
      <xdr:rowOff>90487</xdr:rowOff>
    </xdr:to>
    <xdr:sp macro="" textlink="">
      <xdr:nvSpPr>
        <xdr:cNvPr id="48" name="Rectangle: Rounded Corners 47">
          <a:extLst>
            <a:ext uri="{FF2B5EF4-FFF2-40B4-BE49-F238E27FC236}">
              <a16:creationId xmlns:a16="http://schemas.microsoft.com/office/drawing/2014/main" id="{2A1D6303-E645-E250-5294-707AC0EAB7D3}"/>
            </a:ext>
          </a:extLst>
        </xdr:cNvPr>
        <xdr:cNvSpPr/>
      </xdr:nvSpPr>
      <xdr:spPr>
        <a:xfrm>
          <a:off x="6062663" y="2005013"/>
          <a:ext cx="2624138" cy="419099"/>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endParaRPr lang="en-IN" sz="1800" b="1"/>
        </a:p>
      </xdr:txBody>
    </xdr:sp>
    <xdr:clientData/>
  </xdr:twoCellAnchor>
  <xdr:twoCellAnchor editAs="oneCell">
    <xdr:from>
      <xdr:col>5</xdr:col>
      <xdr:colOff>638175</xdr:colOff>
      <xdr:row>10</xdr:row>
      <xdr:rowOff>33338</xdr:rowOff>
    </xdr:from>
    <xdr:to>
      <xdr:col>7</xdr:col>
      <xdr:colOff>628650</xdr:colOff>
      <xdr:row>12</xdr:row>
      <xdr:rowOff>109538</xdr:rowOff>
    </xdr:to>
    <xdr:pic>
      <xdr:nvPicPr>
        <xdr:cNvPr id="49" name="Picture 48">
          <a:extLst>
            <a:ext uri="{FF2B5EF4-FFF2-40B4-BE49-F238E27FC236}">
              <a16:creationId xmlns:a16="http://schemas.microsoft.com/office/drawing/2014/main" id="{198EEB49-8866-4B1E-95BC-552C870F9D95}"/>
            </a:ext>
          </a:extLst>
        </xdr:cNvPr>
        <xdr:cNvPicPr>
          <a:picLocks noChangeAspect="1"/>
        </xdr:cNvPicPr>
      </xdr:nvPicPr>
      <xdr:blipFill>
        <a:blip xmlns:r="http://schemas.openxmlformats.org/officeDocument/2006/relationships" r:embed="rId1"/>
        <a:stretch>
          <a:fillRect/>
        </a:stretch>
      </xdr:blipFill>
      <xdr:spPr>
        <a:xfrm>
          <a:off x="6062663" y="2005013"/>
          <a:ext cx="1290637" cy="438150"/>
        </a:xfrm>
        <a:prstGeom prst="rect">
          <a:avLst/>
        </a:prstGeom>
      </xdr:spPr>
    </xdr:pic>
    <xdr:clientData/>
  </xdr:twoCellAnchor>
  <xdr:twoCellAnchor>
    <xdr:from>
      <xdr:col>0</xdr:col>
      <xdr:colOff>119062</xdr:colOff>
      <xdr:row>6</xdr:row>
      <xdr:rowOff>57150</xdr:rowOff>
    </xdr:from>
    <xdr:to>
      <xdr:col>2</xdr:col>
      <xdr:colOff>319087</xdr:colOff>
      <xdr:row>9</xdr:row>
      <xdr:rowOff>95250</xdr:rowOff>
    </xdr:to>
    <xdr:graphicFrame macro="">
      <xdr:nvGraphicFramePr>
        <xdr:cNvPr id="50" name="Chart 49">
          <a:extLst>
            <a:ext uri="{FF2B5EF4-FFF2-40B4-BE49-F238E27FC236}">
              <a16:creationId xmlns:a16="http://schemas.microsoft.com/office/drawing/2014/main" id="{736C4608-6D87-4D9B-800B-A686D9AA4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406436</xdr:colOff>
          <xdr:row>10</xdr:row>
          <xdr:rowOff>33338</xdr:rowOff>
        </xdr:from>
        <xdr:to>
          <xdr:col>10</xdr:col>
          <xdr:colOff>19050</xdr:colOff>
          <xdr:row>12</xdr:row>
          <xdr:rowOff>80963</xdr:rowOff>
        </xdr:to>
        <xdr:pic>
          <xdr:nvPicPr>
            <xdr:cNvPr id="54" name="Picture 53">
              <a:extLst>
                <a:ext uri="{FF2B5EF4-FFF2-40B4-BE49-F238E27FC236}">
                  <a16:creationId xmlns:a16="http://schemas.microsoft.com/office/drawing/2014/main" id="{2DA494D7-40B8-459E-AFC9-C1505D76981A}"/>
                </a:ext>
              </a:extLst>
            </xdr:cNvPr>
            <xdr:cNvPicPr>
              <a:picLocks noChangeAspect="1" noChangeArrowheads="1"/>
              <a:extLst>
                <a:ext uri="{84589F7E-364E-4C9E-8A38-B11213B215E9}">
                  <a14:cameraTool cellRange="'KPI YOY'!$D$9" spid="_x0000_s1400"/>
                </a:ext>
              </a:extLst>
            </xdr:cNvPicPr>
          </xdr:nvPicPr>
          <xdr:blipFill>
            <a:blip xmlns:r="http://schemas.openxmlformats.org/officeDocument/2006/relationships" r:embed="rId8"/>
            <a:srcRect/>
            <a:stretch>
              <a:fillRect/>
            </a:stretch>
          </xdr:blipFill>
          <xdr:spPr bwMode="auto">
            <a:xfrm>
              <a:off x="7131086" y="2005013"/>
              <a:ext cx="1555714" cy="4095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142875</xdr:colOff>
      <xdr:row>10</xdr:row>
      <xdr:rowOff>85725</xdr:rowOff>
    </xdr:from>
    <xdr:to>
      <xdr:col>15</xdr:col>
      <xdr:colOff>85725</xdr:colOff>
      <xdr:row>12</xdr:row>
      <xdr:rowOff>142874</xdr:rowOff>
    </xdr:to>
    <xdr:sp macro="" textlink="">
      <xdr:nvSpPr>
        <xdr:cNvPr id="55" name="Rectangle: Rounded Corners 54">
          <a:extLst>
            <a:ext uri="{FF2B5EF4-FFF2-40B4-BE49-F238E27FC236}">
              <a16:creationId xmlns:a16="http://schemas.microsoft.com/office/drawing/2014/main" id="{36B2CC22-9C6C-4362-364C-F48276B2BA0B}"/>
            </a:ext>
          </a:extLst>
        </xdr:cNvPr>
        <xdr:cNvSpPr/>
      </xdr:nvSpPr>
      <xdr:spPr>
        <a:xfrm>
          <a:off x="8810625" y="2057400"/>
          <a:ext cx="3181350" cy="419099"/>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endParaRPr lang="en-IN" sz="1800" b="1"/>
        </a:p>
      </xdr:txBody>
    </xdr:sp>
    <xdr:clientData/>
  </xdr:twoCellAnchor>
  <xdr:twoCellAnchor editAs="oneCell">
    <xdr:from>
      <xdr:col>10</xdr:col>
      <xdr:colOff>142875</xdr:colOff>
      <xdr:row>10</xdr:row>
      <xdr:rowOff>85725</xdr:rowOff>
    </xdr:from>
    <xdr:to>
      <xdr:col>12</xdr:col>
      <xdr:colOff>138112</xdr:colOff>
      <xdr:row>12</xdr:row>
      <xdr:rowOff>161925</xdr:rowOff>
    </xdr:to>
    <xdr:pic>
      <xdr:nvPicPr>
        <xdr:cNvPr id="56" name="Picture 55">
          <a:extLst>
            <a:ext uri="{FF2B5EF4-FFF2-40B4-BE49-F238E27FC236}">
              <a16:creationId xmlns:a16="http://schemas.microsoft.com/office/drawing/2014/main" id="{44420C57-81F6-4ABD-ADE6-448C5657EE28}"/>
            </a:ext>
          </a:extLst>
        </xdr:cNvPr>
        <xdr:cNvPicPr>
          <a:picLocks noChangeAspect="1"/>
        </xdr:cNvPicPr>
      </xdr:nvPicPr>
      <xdr:blipFill>
        <a:blip xmlns:r="http://schemas.openxmlformats.org/officeDocument/2006/relationships" r:embed="rId1"/>
        <a:stretch>
          <a:fillRect/>
        </a:stretch>
      </xdr:blipFill>
      <xdr:spPr>
        <a:xfrm>
          <a:off x="8810625" y="2057400"/>
          <a:ext cx="1290637" cy="4381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585787</xdr:colOff>
          <xdr:row>10</xdr:row>
          <xdr:rowOff>76200</xdr:rowOff>
        </xdr:from>
        <xdr:to>
          <xdr:col>15</xdr:col>
          <xdr:colOff>76200</xdr:colOff>
          <xdr:row>12</xdr:row>
          <xdr:rowOff>123825</xdr:rowOff>
        </xdr:to>
        <xdr:pic>
          <xdr:nvPicPr>
            <xdr:cNvPr id="57" name="Picture 56">
              <a:extLst>
                <a:ext uri="{FF2B5EF4-FFF2-40B4-BE49-F238E27FC236}">
                  <a16:creationId xmlns:a16="http://schemas.microsoft.com/office/drawing/2014/main" id="{967D4FB7-9071-4C67-823C-95C507EAA30A}"/>
                </a:ext>
              </a:extLst>
            </xdr:cNvPr>
            <xdr:cNvPicPr>
              <a:picLocks noChangeAspect="1" noChangeArrowheads="1"/>
              <a:extLst>
                <a:ext uri="{84589F7E-364E-4C9E-8A38-B11213B215E9}">
                  <a14:cameraTool cellRange="'KPI YOY'!$E$9" spid="_x0000_s1401"/>
                </a:ext>
              </a:extLst>
            </xdr:cNvPicPr>
          </xdr:nvPicPr>
          <xdr:blipFill>
            <a:blip xmlns:r="http://schemas.openxmlformats.org/officeDocument/2006/relationships" r:embed="rId9"/>
            <a:srcRect/>
            <a:stretch>
              <a:fillRect/>
            </a:stretch>
          </xdr:blipFill>
          <xdr:spPr bwMode="auto">
            <a:xfrm>
              <a:off x="9901237" y="2047875"/>
              <a:ext cx="2081213" cy="4095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50</xdr:row>
      <xdr:rowOff>136745</xdr:rowOff>
    </xdr:from>
    <xdr:to>
      <xdr:col>7</xdr:col>
      <xdr:colOff>301781</xdr:colOff>
      <xdr:row>63</xdr:row>
      <xdr:rowOff>155606</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7ADFA750-5EED-443D-BB1A-12CADE4672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9385520"/>
              <a:ext cx="7026431" cy="23715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226338</xdr:colOff>
      <xdr:row>53</xdr:row>
      <xdr:rowOff>28293</xdr:rowOff>
    </xdr:from>
    <xdr:to>
      <xdr:col>15</xdr:col>
      <xdr:colOff>70730</xdr:colOff>
      <xdr:row>58</xdr:row>
      <xdr:rowOff>66016</xdr:rowOff>
    </xdr:to>
    <mc:AlternateContent xmlns:mc="http://schemas.openxmlformats.org/markup-compatibility/2006" xmlns:a14="http://schemas.microsoft.com/office/drawing/2010/main">
      <mc:Choice Requires="a14">
        <xdr:graphicFrame macro="">
          <xdr:nvGraphicFramePr>
            <xdr:cNvPr id="6" name="Date (Year)">
              <a:extLst>
                <a:ext uri="{FF2B5EF4-FFF2-40B4-BE49-F238E27FC236}">
                  <a16:creationId xmlns:a16="http://schemas.microsoft.com/office/drawing/2014/main" id="{0592A02D-23F4-4A9C-A8FC-501F0ED63631}"/>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0175719" y="9727761"/>
              <a:ext cx="1782400" cy="933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216906</xdr:colOff>
      <xdr:row>58</xdr:row>
      <xdr:rowOff>70730</xdr:rowOff>
    </xdr:from>
    <xdr:to>
      <xdr:col>15</xdr:col>
      <xdr:colOff>89591</xdr:colOff>
      <xdr:row>64</xdr:row>
      <xdr:rowOff>4715</xdr:rowOff>
    </xdr:to>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3F9B3DF4-12DF-4645-BF33-75FA541D51B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166287" y="10666114"/>
              <a:ext cx="1810693" cy="10090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297069</xdr:colOff>
      <xdr:row>53</xdr:row>
      <xdr:rowOff>18860</xdr:rowOff>
    </xdr:from>
    <xdr:to>
      <xdr:col>12</xdr:col>
      <xdr:colOff>221625</xdr:colOff>
      <xdr:row>63</xdr:row>
      <xdr:rowOff>174467</xdr:rowOff>
    </xdr:to>
    <mc:AlternateContent xmlns:mc="http://schemas.openxmlformats.org/markup-compatibility/2006" xmlns:a14="http://schemas.microsoft.com/office/drawing/2010/main">
      <mc:Choice Requires="a14">
        <xdr:graphicFrame macro="">
          <xdr:nvGraphicFramePr>
            <xdr:cNvPr id="10" name="Product Category 1">
              <a:extLst>
                <a:ext uri="{FF2B5EF4-FFF2-40B4-BE49-F238E27FC236}">
                  <a16:creationId xmlns:a16="http://schemas.microsoft.com/office/drawing/2014/main" id="{DA349905-0D20-457C-BC77-D19194981948}"/>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016438" y="9718328"/>
              <a:ext cx="3154568" cy="1947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89592</xdr:colOff>
      <xdr:row>34</xdr:row>
      <xdr:rowOff>1</xdr:rowOff>
    </xdr:from>
    <xdr:to>
      <xdr:col>15</xdr:col>
      <xdr:colOff>51869</xdr:colOff>
      <xdr:row>50</xdr:row>
      <xdr:rowOff>122598</xdr:rowOff>
    </xdr:to>
    <xdr:graphicFrame macro="">
      <xdr:nvGraphicFramePr>
        <xdr:cNvPr id="19" name="Chart 18">
          <a:extLst>
            <a:ext uri="{FF2B5EF4-FFF2-40B4-BE49-F238E27FC236}">
              <a16:creationId xmlns:a16="http://schemas.microsoft.com/office/drawing/2014/main" id="{226AD112-8D18-450C-B348-2E039211B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34</xdr:row>
      <xdr:rowOff>0</xdr:rowOff>
    </xdr:from>
    <xdr:to>
      <xdr:col>6</xdr:col>
      <xdr:colOff>99587</xdr:colOff>
      <xdr:row>50</xdr:row>
      <xdr:rowOff>132030</xdr:rowOff>
    </xdr:to>
    <xdr:graphicFrame macro="">
      <xdr:nvGraphicFramePr>
        <xdr:cNvPr id="21" name="Chart 20">
          <a:extLst>
            <a:ext uri="{FF2B5EF4-FFF2-40B4-BE49-F238E27FC236}">
              <a16:creationId xmlns:a16="http://schemas.microsoft.com/office/drawing/2014/main" id="{35114D9E-077E-419C-8149-0384A86C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xdr:colOff>
      <xdr:row>12</xdr:row>
      <xdr:rowOff>94307</xdr:rowOff>
    </xdr:from>
    <xdr:to>
      <xdr:col>15</xdr:col>
      <xdr:colOff>47153</xdr:colOff>
      <xdr:row>33</xdr:row>
      <xdr:rowOff>169752</xdr:rowOff>
    </xdr:to>
    <xdr:graphicFrame macro="">
      <xdr:nvGraphicFramePr>
        <xdr:cNvPr id="25" name="Chart 24">
          <a:extLst>
            <a:ext uri="{FF2B5EF4-FFF2-40B4-BE49-F238E27FC236}">
              <a16:creationId xmlns:a16="http://schemas.microsoft.com/office/drawing/2014/main" id="{11112AD2-6727-4930-8E3A-132B7062A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311212</xdr:colOff>
      <xdr:row>50</xdr:row>
      <xdr:rowOff>149147</xdr:rowOff>
    </xdr:from>
    <xdr:to>
      <xdr:col>15</xdr:col>
      <xdr:colOff>91477</xdr:colOff>
      <xdr:row>53</xdr:row>
      <xdr:rowOff>25322</xdr:rowOff>
    </xdr:to>
    <xdr:sp macro="" textlink="">
      <xdr:nvSpPr>
        <xdr:cNvPr id="26" name="Rectangle: Rounded Corners 25">
          <a:extLst>
            <a:ext uri="{FF2B5EF4-FFF2-40B4-BE49-F238E27FC236}">
              <a16:creationId xmlns:a16="http://schemas.microsoft.com/office/drawing/2014/main" id="{0F709D4B-4252-3161-ACC1-3B19EA67706E}"/>
            </a:ext>
          </a:extLst>
        </xdr:cNvPr>
        <xdr:cNvSpPr/>
      </xdr:nvSpPr>
      <xdr:spPr>
        <a:xfrm>
          <a:off x="7030581" y="9311066"/>
          <a:ext cx="4948285" cy="413724"/>
        </a:xfrm>
        <a:prstGeom prst="roundRect">
          <a:avLst/>
        </a:prstGeom>
        <a:gradFill>
          <a:gsLst>
            <a:gs pos="0">
              <a:schemeClr val="dk1">
                <a:shade val="51000"/>
                <a:satMod val="130000"/>
              </a:schemeClr>
            </a:gs>
            <a:gs pos="71500">
              <a:srgbClr val="434343"/>
            </a:gs>
            <a:gs pos="17000">
              <a:srgbClr val="2D2D2D"/>
            </a:gs>
            <a:gs pos="90000">
              <a:schemeClr val="tx1">
                <a:lumMod val="65000"/>
                <a:lumOff val="35000"/>
              </a:schemeClr>
            </a:gs>
          </a:gsLst>
        </a:gradFill>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lvl="0" algn="ctr"/>
          <a:r>
            <a:rPr lang="en-IN" sz="2400" b="0" i="0" u="none" strike="noStrike">
              <a:solidFill>
                <a:schemeClr val="lt1"/>
              </a:solidFill>
              <a:effectLst/>
              <a:latin typeface="+mn-lt"/>
              <a:ea typeface="+mn-ea"/>
              <a:cs typeface="+mn-cs"/>
            </a:rPr>
            <a:t>FILTERS</a:t>
          </a:r>
          <a:endParaRPr lang="en-IN" sz="7200" b="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12</xdr:col>
      <xdr:colOff>581025</xdr:colOff>
      <xdr:row>10</xdr:row>
      <xdr:rowOff>133350</xdr:rowOff>
    </xdr:from>
    <xdr:ext cx="184731" cy="264560"/>
    <xdr:sp macro="" textlink="">
      <xdr:nvSpPr>
        <xdr:cNvPr id="2" name="TextBox 1">
          <a:extLst>
            <a:ext uri="{FF2B5EF4-FFF2-40B4-BE49-F238E27FC236}">
              <a16:creationId xmlns:a16="http://schemas.microsoft.com/office/drawing/2014/main" id="{8ED6EAE8-B25F-5056-4793-4A71ABF1EEE0}"/>
            </a:ext>
          </a:extLst>
        </xdr:cNvPr>
        <xdr:cNvSpPr txBox="1"/>
      </xdr:nvSpPr>
      <xdr:spPr>
        <a:xfrm>
          <a:off x="10625138" y="2057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535777</xdr:colOff>
      <xdr:row>1</xdr:row>
      <xdr:rowOff>4761</xdr:rowOff>
    </xdr:from>
    <xdr:to>
      <xdr:col>25</xdr:col>
      <xdr:colOff>171449</xdr:colOff>
      <xdr:row>26</xdr:row>
      <xdr:rowOff>42863</xdr:rowOff>
    </xdr:to>
    <xdr:graphicFrame macro="">
      <xdr:nvGraphicFramePr>
        <xdr:cNvPr id="2" name="Chart 1">
          <a:extLst>
            <a:ext uri="{FF2B5EF4-FFF2-40B4-BE49-F238E27FC236}">
              <a16:creationId xmlns:a16="http://schemas.microsoft.com/office/drawing/2014/main" id="{75677153-C04C-4776-5C0D-2ED0133A9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176212</xdr:colOff>
      <xdr:row>28</xdr:row>
      <xdr:rowOff>71437</xdr:rowOff>
    </xdr:from>
    <xdr:to>
      <xdr:col>4</xdr:col>
      <xdr:colOff>90487</xdr:colOff>
      <xdr:row>42</xdr:row>
      <xdr:rowOff>61912</xdr:rowOff>
    </xdr:to>
    <mc:AlternateContent xmlns:mc="http://schemas.openxmlformats.org/markup-compatibility/2006" xmlns:a14="http://schemas.microsoft.com/office/drawing/2010/main">
      <mc:Choice Requires="a14">
        <xdr:graphicFrame macro="">
          <xdr:nvGraphicFramePr>
            <xdr:cNvPr id="12" name="Gender 2">
              <a:extLst>
                <a:ext uri="{FF2B5EF4-FFF2-40B4-BE49-F238E27FC236}">
                  <a16:creationId xmlns:a16="http://schemas.microsoft.com/office/drawing/2014/main" id="{D901712E-7A6B-B6CC-43E0-798D18FA4DF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709737" y="513873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871537</xdr:colOff>
      <xdr:row>30</xdr:row>
      <xdr:rowOff>42863</xdr:rowOff>
    </xdr:from>
    <xdr:to>
      <xdr:col>5</xdr:col>
      <xdr:colOff>76199</xdr:colOff>
      <xdr:row>44</xdr:row>
      <xdr:rowOff>33338</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19502978-D341-5639-C1C2-68F37559A68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405062" y="547211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447673</xdr:colOff>
      <xdr:row>31</xdr:row>
      <xdr:rowOff>138113</xdr:rowOff>
    </xdr:from>
    <xdr:to>
      <xdr:col>6</xdr:col>
      <xdr:colOff>147636</xdr:colOff>
      <xdr:row>45</xdr:row>
      <xdr:rowOff>128588</xdr:rowOff>
    </xdr:to>
    <mc:AlternateContent xmlns:mc="http://schemas.openxmlformats.org/markup-compatibility/2006" xmlns:a14="http://schemas.microsoft.com/office/drawing/2010/main">
      <mc:Choice Requires="a14">
        <xdr:graphicFrame macro="">
          <xdr:nvGraphicFramePr>
            <xdr:cNvPr id="14" name="Product Category 2">
              <a:extLst>
                <a:ext uri="{FF2B5EF4-FFF2-40B4-BE49-F238E27FC236}">
                  <a16:creationId xmlns:a16="http://schemas.microsoft.com/office/drawing/2014/main" id="{E877F609-04C8-38D6-0219-CD5D678B0A22}"/>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3186111" y="574833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229912</xdr:colOff>
      <xdr:row>2</xdr:row>
      <xdr:rowOff>10948</xdr:rowOff>
    </xdr:from>
    <xdr:to>
      <xdr:col>18</xdr:col>
      <xdr:colOff>16419</xdr:colOff>
      <xdr:row>28</xdr:row>
      <xdr:rowOff>114955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5E2C31-C257-F8B6-CFAE-0AFB460FBF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7687" y="372898"/>
              <a:ext cx="8206607" cy="48093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330994</xdr:colOff>
      <xdr:row>6</xdr:row>
      <xdr:rowOff>14287</xdr:rowOff>
    </xdr:from>
    <xdr:to>
      <xdr:col>13</xdr:col>
      <xdr:colOff>357188</xdr:colOff>
      <xdr:row>27</xdr:row>
      <xdr:rowOff>80962</xdr:rowOff>
    </xdr:to>
    <xdr:graphicFrame macro="">
      <xdr:nvGraphicFramePr>
        <xdr:cNvPr id="2" name="Chart 1">
          <a:extLst>
            <a:ext uri="{FF2B5EF4-FFF2-40B4-BE49-F238E27FC236}">
              <a16:creationId xmlns:a16="http://schemas.microsoft.com/office/drawing/2014/main" id="{B54CE81B-EEC2-3F0E-D49F-29240D07A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542924</xdr:colOff>
      <xdr:row>2</xdr:row>
      <xdr:rowOff>9524</xdr:rowOff>
    </xdr:from>
    <xdr:to>
      <xdr:col>13</xdr:col>
      <xdr:colOff>123824</xdr:colOff>
      <xdr:row>22</xdr:row>
      <xdr:rowOff>176213</xdr:rowOff>
    </xdr:to>
    <xdr:graphicFrame macro="">
      <xdr:nvGraphicFramePr>
        <xdr:cNvPr id="2" name="Chart 1">
          <a:extLst>
            <a:ext uri="{FF2B5EF4-FFF2-40B4-BE49-F238E27FC236}">
              <a16:creationId xmlns:a16="http://schemas.microsoft.com/office/drawing/2014/main" id="{4BE52852-4B8D-E7C6-0AE4-A3D24A1A7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138113</xdr:colOff>
      <xdr:row>1</xdr:row>
      <xdr:rowOff>9525</xdr:rowOff>
    </xdr:from>
    <xdr:to>
      <xdr:col>6</xdr:col>
      <xdr:colOff>685800</xdr:colOff>
      <xdr:row>14</xdr:row>
      <xdr:rowOff>123825</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15D6ABFB-F0C6-F7A9-91FA-FEAB1547D61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710363"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814388</xdr:colOff>
      <xdr:row>4</xdr:row>
      <xdr:rowOff>19051</xdr:rowOff>
    </xdr:from>
    <xdr:to>
      <xdr:col>7</xdr:col>
      <xdr:colOff>295275</xdr:colOff>
      <xdr:row>17</xdr:row>
      <xdr:rowOff>133351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0EBB68A-FEC2-4E80-BC37-51A8C55A40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386638" y="78105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5</xdr:row>
      <xdr:rowOff>166688</xdr:rowOff>
    </xdr:from>
    <xdr:to>
      <xdr:col>7</xdr:col>
      <xdr:colOff>1028699</xdr:colOff>
      <xdr:row>19</xdr:row>
      <xdr:rowOff>100013</xdr:rowOff>
    </xdr:to>
    <mc:AlternateContent xmlns:mc="http://schemas.openxmlformats.org/markup-compatibility/2006" xmlns:a14="http://schemas.microsoft.com/office/drawing/2010/main">
      <mc:Choice Requires="a14">
        <xdr:graphicFrame macro="">
          <xdr:nvGraphicFramePr>
            <xdr:cNvPr id="7" name="Product Category">
              <a:extLst>
                <a:ext uri="{FF2B5EF4-FFF2-40B4-BE49-F238E27FC236}">
                  <a16:creationId xmlns:a16="http://schemas.microsoft.com/office/drawing/2014/main" id="{FD4AA673-05C5-5439-9E93-D93F063B919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120062" y="110966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20949073" backgroundQuery="1" createdVersion="8" refreshedVersion="8" minRefreshableVersion="3" recordCount="0" supportSubquery="1" supportAdvancedDrill="1" xr:uid="{2C2A5CF5-81B4-4363-A029-441607AE94F9}">
  <cacheSource type="external" connectionId="4"/>
  <cacheFields count="7">
    <cacheField name="[Data 1].[Date (Month)].[Date (Month)]" caption="Date (Month)" numFmtId="0" hierarchy="18" level="1">
      <sharedItems count="12">
        <s v="Jan"/>
        <s v="Feb"/>
        <s v="Mar"/>
        <s v="Apr"/>
        <s v="May"/>
        <s v="Jun"/>
        <s v="Jul"/>
        <s v="Aug"/>
        <s v="Sep"/>
        <s v="Oct"/>
        <s v="Nov"/>
        <s v="Dec"/>
      </sharedItems>
    </cacheField>
    <cacheField name="[Data 1].[Date (Year)].[Date (Year)]" caption="Date (Year)" numFmtId="0" hierarchy="16" level="1">
      <sharedItems count="2">
        <s v="2023"/>
        <s v="2024"/>
      </sharedItems>
    </cacheField>
    <cacheField name="[Measures].[Sum of Total Amount 2]" caption="Sum of Total Amount 2" numFmtId="0" hierarchy="87" level="32767"/>
    <cacheField name="[Measures].[Average of Total Amount]" caption="Average of Total Amount" numFmtId="0" hierarchy="90" level="32767"/>
    <cacheField name="[Data 1].[Product Category].[Product Category]" caption="Product Category" numFmtId="0" hierarchy="5" level="1">
      <sharedItems containsSemiMixedTypes="0" containsNonDate="0" containsString="0"/>
    </cacheField>
    <cacheField name="[Data 1].[Year].[Year]" caption="Year" numFmtId="0" hierarchy="12"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6"/>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4"/>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2" memberValueDatatype="20" unbalanced="0">
      <fieldsUsage count="2">
        <fieldUsage x="-1"/>
        <fieldUsage x="5"/>
      </fieldsUsage>
    </cacheHierarchy>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1"/>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2" memberValueDatatype="130" unbalanced="0">
      <fieldsUsage count="2">
        <fieldUsage x="-1"/>
        <fieldUsage x="0"/>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26504631" backgroundQuery="1" createdVersion="8" refreshedVersion="8" minRefreshableVersion="3" recordCount="0" supportSubquery="1" supportAdvancedDrill="1" xr:uid="{B0DFB929-2606-455C-A35B-561DF1BB55D0}">
  <cacheSource type="external" connectionId="4"/>
  <cacheFields count="4">
    <cacheField name="[Measures].[Distinct Count of Customer ID 2]" caption="Distinct Count of Customer ID 2" numFmtId="0" hierarchy="77" level="32767"/>
    <cacheField name="[Data 1].[Product Category].[Product Category]" caption="Product Category" numFmtId="0" hierarchy="5" level="1">
      <sharedItems containsSemiMixedTypes="0" containsNonDate="0" containsString="0"/>
    </cacheField>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1"/>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2"/>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31365742" backgroundQuery="1" createdVersion="8" refreshedVersion="8" minRefreshableVersion="3" recordCount="0" supportSubquery="1" supportAdvancedDrill="1" xr:uid="{85B10FEF-CDBA-45F0-AF93-DC6C0EA6243B}">
  <cacheSource type="external" connectionId="4"/>
  <cacheFields count="4">
    <cacheField name="[Measures].[Sum of Total Amount]" caption="Sum of Total Amount" numFmtId="0" hierarchy="80" level="32767"/>
    <cacheField name="[Data 1].[Product Category].[Product Category]" caption="Product Category" numFmtId="0" hierarchy="5" level="1">
      <sharedItems containsSemiMixedTypes="0" containsNonDate="0" containsString="0"/>
    </cacheField>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1"/>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2"/>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36689815" backgroundQuery="1" createdVersion="8" refreshedVersion="8" minRefreshableVersion="3" recordCount="0" supportSubquery="1" supportAdvancedDrill="1" xr:uid="{9E063237-CCA1-4CD1-B0CB-F3CFE75A2A18}">
  <cacheSource type="external" connectionId="4"/>
  <cacheFields count="4">
    <cacheField name="[Data 1].[Product Category].[Product Category]" caption="Product Category" numFmtId="0" hierarchy="5" level="1">
      <sharedItems count="6">
        <s v="Beauty"/>
        <s v="Clothing"/>
        <s v="Electronics"/>
        <s v="Grocery"/>
        <s v="Home Decor"/>
        <s v="Sports"/>
      </sharedItems>
    </cacheField>
    <cacheField name="[Measures].[Average of Total Amount]" caption="Average of Total Amount" numFmtId="0" hierarchy="90" level="32767"/>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0"/>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2"/>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43171296" backgroundQuery="1" createdVersion="8" refreshedVersion="8" minRefreshableVersion="3" recordCount="0" supportSubquery="1" supportAdvancedDrill="1" xr:uid="{7B0EC098-D407-4572-A446-BF4F8B9D0FD8}">
  <cacheSource type="external" connectionId="4"/>
  <cacheFields count="7">
    <cacheField name="[Data 1].[Year].[Year]" caption="Year" numFmtId="0" hierarchy="12"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Data 1].[Year].&amp;[2023]"/>
            <x15:cachedUniqueName index="1" name="[Data 1].[Year].&amp;[2024]"/>
          </x15:cachedUniqueNames>
        </ext>
      </extLst>
    </cacheField>
    <cacheField name="[Measures].[Sum of Total Amount 2]" caption="Sum of Total Amount 2" numFmtId="0" hierarchy="87" level="32767"/>
    <cacheField name="[Measures].[Distinct Count of Transaction ID 2]" caption="Distinct Count of Transaction ID 2" numFmtId="0" hierarchy="89" level="32767"/>
    <cacheField name="[Measures].[Sum of Quantity]" caption="Sum of Quantity" numFmtId="0" hierarchy="91" level="32767"/>
    <cacheField name="[Data 1].[Product Category].[Product Category]" caption="Product Category" numFmtId="0" hierarchy="5" level="1">
      <sharedItems containsSemiMixedTypes="0" containsNonDate="0" containsString="0"/>
    </cacheField>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6"/>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4"/>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2" memberValueDatatype="20" unbalanced="0">
      <fieldsUsage count="2">
        <fieldUsage x="-1"/>
        <fieldUsage x="0"/>
      </fieldsUsage>
    </cacheHierarchy>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5"/>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50462962" backgroundQuery="1" createdVersion="8" refreshedVersion="8" minRefreshableVersion="3" recordCount="0" supportSubquery="1" supportAdvancedDrill="1" xr:uid="{FCB43BC7-1E18-4B9C-A571-3FCAF06283A7}">
  <cacheSource type="external" connectionId="4"/>
  <cacheFields count="4">
    <cacheField name="[Data 1].[Product Category].[Product Category]" caption="Product Category" numFmtId="0" hierarchy="5" level="1">
      <sharedItems count="6">
        <s v="Beauty"/>
        <s v="Clothing"/>
        <s v="Electronics"/>
        <s v="Grocery"/>
        <s v="Home Decor"/>
        <s v="Sports"/>
      </sharedItems>
    </cacheField>
    <cacheField name="[Measures].[Sum of Total Amount 2]" caption="Sum of Total Amount 2" numFmtId="0" hierarchy="87" level="32767"/>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0"/>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2"/>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58564814" backgroundQuery="1" createdVersion="8" refreshedVersion="8" minRefreshableVersion="3" recordCount="0" supportSubquery="1" supportAdvancedDrill="1" xr:uid="{16C30E84-05E5-4156-98F7-936859ECB7A1}">
  <cacheSource type="external" connectionId="4"/>
  <cacheFields count="5">
    <cacheField name="[tblsales].[Product Category].[Product Category]" caption="Product Category" numFmtId="0" hierarchy="38" level="1">
      <sharedItems count="5">
        <s v="Beauty"/>
        <s v="Clothing"/>
        <s v="Electronics"/>
        <s v="Home Decor"/>
        <s v="Sports"/>
      </sharedItems>
    </cacheField>
    <cacheField name="[Measures].[Sum of Total Amount]" caption="Sum of Total Amount" numFmtId="0" hierarchy="80" level="32767"/>
    <cacheField name="[Data 1].[Product Category].[Product Category]" caption="Product Category" numFmtId="0" hierarchy="5" level="1">
      <sharedItems containsSemiMixedTypes="0" containsNonDate="0" containsString="0"/>
    </cacheField>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4"/>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2"/>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3"/>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2" memberValueDatatype="130" unbalanced="0">
      <fieldsUsage count="2">
        <fieldUsage x="-1"/>
        <fieldUsage x="0"/>
      </fieldsUsage>
    </cacheHierarchy>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64120371" backgroundQuery="1" createdVersion="8" refreshedVersion="8" minRefreshableVersion="3" recordCount="0" supportSubquery="1" supportAdvancedDrill="1" xr:uid="{65F2C8AA-2A82-42CD-84F0-E27E7EFD1A2A}">
  <cacheSource type="external" connectionId="4"/>
  <cacheFields count="4">
    <cacheField name="[Measures].[Sum of Total Amount 2]" caption="Sum of Total Amount 2" numFmtId="0" hierarchy="87" level="32767"/>
    <cacheField name="[Data 1].[Date (Year)].[Date (Year)]" caption="Date (Year)" numFmtId="0" hierarchy="16" level="1">
      <sharedItems count="2">
        <s v="2023"/>
        <s v="2024"/>
      </sharedItems>
    </cacheField>
    <cacheField name="[Data 1].[Product Category].[Product Category]" caption="Product Category" numFmtId="0" hierarchy="5"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2"/>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1"/>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70717591" backgroundQuery="1" createdVersion="8" refreshedVersion="8" minRefreshableVersion="3" recordCount="0" supportSubquery="1" supportAdvancedDrill="1" xr:uid="{606383E0-CB72-43F4-A47A-5D0244010F6F}">
  <cacheSource type="external" connectionId="4"/>
  <cacheFields count="5">
    <cacheField name="[tblCustRFM].[Customer ID].[Customer ID]" caption="Customer ID" numFmtId="0" hierarchy="24" level="1">
      <sharedItems containsSemiMixedTypes="0" containsString="0" containsNumber="1" containsInteger="1" minValue="1556" maxValue="9378" count="5">
        <n v="1556"/>
        <n v="2907"/>
        <n v="6560"/>
        <n v="7763"/>
        <n v="9378"/>
      </sharedItems>
      <extLst>
        <ext xmlns:x15="http://schemas.microsoft.com/office/spreadsheetml/2010/11/main" uri="{4F2E5C28-24EA-4eb8-9CBF-B6C8F9C3D259}">
          <x15:cachedUniqueNames>
            <x15:cachedUniqueName index="0" name="[tblCustRFM].[Customer ID].&amp;[1556]"/>
            <x15:cachedUniqueName index="1" name="[tblCustRFM].[Customer ID].&amp;[2907]"/>
            <x15:cachedUniqueName index="2" name="[tblCustRFM].[Customer ID].&amp;[6560]"/>
            <x15:cachedUniqueName index="3" name="[tblCustRFM].[Customer ID].&amp;[7763]"/>
            <x15:cachedUniqueName index="4" name="[tblCustRFM].[Customer ID].&amp;[9378]"/>
          </x15:cachedUniqueNames>
        </ext>
      </extLst>
    </cacheField>
    <cacheField name="[Measures].[Sum of Monetary]" caption="Sum of Monetary" numFmtId="0" hierarchy="85" level="32767"/>
    <cacheField name="[Data 1].[Product Category].[Product Category]" caption="Product Category" numFmtId="0" hierarchy="5" level="1">
      <sharedItems containsSemiMixedTypes="0" containsNonDate="0" containsString="0"/>
    </cacheField>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4"/>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2"/>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3"/>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2" memberValueDatatype="20" unbalanced="0">
      <fieldsUsage count="2">
        <fieldUsage x="-1"/>
        <fieldUsage x="0"/>
      </fieldsUsage>
    </cacheHierarchy>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76504633" backgroundQuery="1" createdVersion="8" refreshedVersion="8" minRefreshableVersion="3" recordCount="0" supportSubquery="1" supportAdvancedDrill="1" xr:uid="{0C71FBCC-D5D7-40E1-A3EE-FDC2E75F2A93}">
  <cacheSource type="external" connectionId="4"/>
  <cacheFields count="4">
    <cacheField name="[Data 1].[Date (Year)].[Date (Year)]" caption="Date (Year)" numFmtId="0" hierarchy="16" level="1">
      <sharedItems count="2">
        <s v="2023"/>
        <s v="2024"/>
      </sharedItems>
    </cacheField>
    <cacheField name="[Measures].[Distinct Count of Transaction ID 2]" caption="Distinct Count of Transaction ID 2" numFmtId="0" hierarchy="89" level="32767"/>
    <cacheField name="[Data 1].[Product Category].[Product Category]" caption="Product Category" numFmtId="0" hierarchy="5"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2"/>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0"/>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81597221" backgroundQuery="1" createdVersion="8" refreshedVersion="8" minRefreshableVersion="3" recordCount="0" supportSubquery="1" supportAdvancedDrill="1" xr:uid="{FE5742BA-0AC0-40E5-9E4D-E53252E47F44}">
  <cacheSource type="external" connectionId="4"/>
  <cacheFields count="4">
    <cacheField name="[Data 1].[Date (Year)].[Date (Year)]" caption="Date (Year)" numFmtId="0" hierarchy="16" level="1">
      <sharedItems count="2">
        <s v="2023"/>
        <s v="2024"/>
      </sharedItems>
    </cacheField>
    <cacheField name="[Measures].[Sum of Total Amount 2]" caption="Sum of Total Amount 2" numFmtId="0" hierarchy="87" level="32767"/>
    <cacheField name="[Data 1].[Product Category].[Product Category]" caption="Product Category" numFmtId="0" hierarchy="5"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2"/>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0"/>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87500002" backgroundQuery="1" createdVersion="8" refreshedVersion="8" minRefreshableVersion="3" recordCount="0" supportSubquery="1" supportAdvancedDrill="1" xr:uid="{5B1B04FC-B070-41CB-9282-C4FC336C4506}">
  <cacheSource type="external" connectionId="4"/>
  <cacheFields count="4">
    <cacheField name="[Measures].[Sum of Quantity]" caption="Sum of Quantity" numFmtId="0" hierarchy="91" level="32767"/>
    <cacheField name="[Data 1].[Date (Year)].[Date (Year)]" caption="Date (Year)" numFmtId="0" hierarchy="16" level="1">
      <sharedItems count="2">
        <s v="2023"/>
        <s v="2024"/>
      </sharedItems>
    </cacheField>
    <cacheField name="[Data 1].[Product Category].[Product Category]" caption="Product Category" numFmtId="0" hierarchy="5"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2"/>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1"/>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94675923" backgroundQuery="1" createdVersion="8" refreshedVersion="8" minRefreshableVersion="3" recordCount="0" supportSubquery="1" supportAdvancedDrill="1" xr:uid="{84DBF157-826A-4FE6-B321-8DDD655C5090}">
  <cacheSource type="external" connectionId="4"/>
  <cacheFields count="6">
    <cacheField name="[tblsales].[Customer ID].[Customer ID]" caption="Customer ID" numFmtId="0" hierarchy="35" level="1">
      <sharedItems containsSemiMixedTypes="0" containsString="0" containsNumber="1" containsInteger="1" minValue="1001" maxValue="9998" count="6002">
        <n v="1001"/>
        <n v="1002"/>
        <n v="1004"/>
        <n v="1005"/>
        <n v="1006"/>
        <n v="1007"/>
        <n v="1009"/>
        <n v="1010"/>
        <n v="1011"/>
        <n v="1012"/>
        <n v="1013"/>
        <n v="1016"/>
        <n v="1018"/>
        <n v="1021"/>
        <n v="1022"/>
        <n v="1023"/>
        <n v="1024"/>
        <n v="1025"/>
        <n v="1026"/>
        <n v="1028"/>
        <n v="1032"/>
        <n v="1036"/>
        <n v="1037"/>
        <n v="1038"/>
        <n v="1039"/>
        <n v="1040"/>
        <n v="1043"/>
        <n v="1044"/>
        <n v="1045"/>
        <n v="1048"/>
        <n v="1049"/>
        <n v="1051"/>
        <n v="1052"/>
        <n v="1053"/>
        <n v="1054"/>
        <n v="1055"/>
        <n v="1056"/>
        <n v="1058"/>
        <n v="1060"/>
        <n v="1062"/>
        <n v="1064"/>
        <n v="1065"/>
        <n v="1066"/>
        <n v="1067"/>
        <n v="1068"/>
        <n v="1069"/>
        <n v="1071"/>
        <n v="1072"/>
        <n v="1073"/>
        <n v="1074"/>
        <n v="1075"/>
        <n v="1076"/>
        <n v="1077"/>
        <n v="1078"/>
        <n v="1080"/>
        <n v="1081"/>
        <n v="1082"/>
        <n v="1086"/>
        <n v="1087"/>
        <n v="1089"/>
        <n v="1090"/>
        <n v="1091"/>
        <n v="1092"/>
        <n v="1093"/>
        <n v="1094"/>
        <n v="1095"/>
        <n v="1096"/>
        <n v="1097"/>
        <n v="1098"/>
        <n v="1100"/>
        <n v="1104"/>
        <n v="1105"/>
        <n v="1107"/>
        <n v="1108"/>
        <n v="1109"/>
        <n v="1110"/>
        <n v="1112"/>
        <n v="1114"/>
        <n v="1115"/>
        <n v="1116"/>
        <n v="1117"/>
        <n v="1118"/>
        <n v="1120"/>
        <n v="1122"/>
        <n v="1124"/>
        <n v="1125"/>
        <n v="1126"/>
        <n v="1128"/>
        <n v="1129"/>
        <n v="1130"/>
        <n v="1132"/>
        <n v="1133"/>
        <n v="1136"/>
        <n v="1137"/>
        <n v="1138"/>
        <n v="1139"/>
        <n v="1140"/>
        <n v="1141"/>
        <n v="1142"/>
        <n v="1143"/>
        <n v="1144"/>
        <n v="1145"/>
        <n v="1146"/>
        <n v="1147"/>
        <n v="1148"/>
        <n v="1151"/>
        <n v="1152"/>
        <n v="1153"/>
        <n v="1154"/>
        <n v="1155"/>
        <n v="1156"/>
        <n v="1158"/>
        <n v="1159"/>
        <n v="1160"/>
        <n v="1161"/>
        <n v="1162"/>
        <n v="1163"/>
        <n v="1164"/>
        <n v="1165"/>
        <n v="1166"/>
        <n v="1171"/>
        <n v="1172"/>
        <n v="1174"/>
        <n v="1175"/>
        <n v="1178"/>
        <n v="1179"/>
        <n v="1182"/>
        <n v="1183"/>
        <n v="1185"/>
        <n v="1186"/>
        <n v="1187"/>
        <n v="1189"/>
        <n v="1190"/>
        <n v="1191"/>
        <n v="1192"/>
        <n v="1193"/>
        <n v="1194"/>
        <n v="1195"/>
        <n v="1197"/>
        <n v="1198"/>
        <n v="1201"/>
        <n v="1202"/>
        <n v="1203"/>
        <n v="1204"/>
        <n v="1205"/>
        <n v="1206"/>
        <n v="1207"/>
        <n v="1209"/>
        <n v="1211"/>
        <n v="1212"/>
        <n v="1213"/>
        <n v="1215"/>
        <n v="1220"/>
        <n v="1223"/>
        <n v="1224"/>
        <n v="1225"/>
        <n v="1226"/>
        <n v="1227"/>
        <n v="1228"/>
        <n v="1229"/>
        <n v="1231"/>
        <n v="1232"/>
        <n v="1233"/>
        <n v="1234"/>
        <n v="1235"/>
        <n v="1236"/>
        <n v="1237"/>
        <n v="1238"/>
        <n v="1240"/>
        <n v="1241"/>
        <n v="1242"/>
        <n v="1243"/>
        <n v="1244"/>
        <n v="1246"/>
        <n v="1249"/>
        <n v="1250"/>
        <n v="1253"/>
        <n v="1255"/>
        <n v="1256"/>
        <n v="1258"/>
        <n v="1260"/>
        <n v="1261"/>
        <n v="1262"/>
        <n v="1264"/>
        <n v="1267"/>
        <n v="1268"/>
        <n v="1269"/>
        <n v="1270"/>
        <n v="1271"/>
        <n v="1272"/>
        <n v="1276"/>
        <n v="1277"/>
        <n v="1278"/>
        <n v="1279"/>
        <n v="1281"/>
        <n v="1282"/>
        <n v="1283"/>
        <n v="1285"/>
        <n v="1287"/>
        <n v="1288"/>
        <n v="1289"/>
        <n v="1292"/>
        <n v="1294"/>
        <n v="1295"/>
        <n v="1296"/>
        <n v="1297"/>
        <n v="1298"/>
        <n v="1300"/>
        <n v="1301"/>
        <n v="1302"/>
        <n v="1305"/>
        <n v="1306"/>
        <n v="1307"/>
        <n v="1308"/>
        <n v="1310"/>
        <n v="1312"/>
        <n v="1314"/>
        <n v="1317"/>
        <n v="1318"/>
        <n v="1319"/>
        <n v="1320"/>
        <n v="1321"/>
        <n v="1324"/>
        <n v="1325"/>
        <n v="1328"/>
        <n v="1329"/>
        <n v="1330"/>
        <n v="1331"/>
        <n v="1336"/>
        <n v="1338"/>
        <n v="1340"/>
        <n v="1341"/>
        <n v="1342"/>
        <n v="1343"/>
        <n v="1345"/>
        <n v="1347"/>
        <n v="1348"/>
        <n v="1349"/>
        <n v="1350"/>
        <n v="1352"/>
        <n v="1354"/>
        <n v="1355"/>
        <n v="1356"/>
        <n v="1358"/>
        <n v="1359"/>
        <n v="1362"/>
        <n v="1363"/>
        <n v="1364"/>
        <n v="1365"/>
        <n v="1368"/>
        <n v="1369"/>
        <n v="1370"/>
        <n v="1371"/>
        <n v="1372"/>
        <n v="1374"/>
        <n v="1375"/>
        <n v="1376"/>
        <n v="1378"/>
        <n v="1382"/>
        <n v="1383"/>
        <n v="1384"/>
        <n v="1386"/>
        <n v="1389"/>
        <n v="1390"/>
        <n v="1391"/>
        <n v="1392"/>
        <n v="1393"/>
        <n v="1395"/>
        <n v="1397"/>
        <n v="1400"/>
        <n v="1402"/>
        <n v="1403"/>
        <n v="1404"/>
        <n v="1405"/>
        <n v="1406"/>
        <n v="1412"/>
        <n v="1414"/>
        <n v="1415"/>
        <n v="1416"/>
        <n v="1417"/>
        <n v="1418"/>
        <n v="1419"/>
        <n v="1421"/>
        <n v="1422"/>
        <n v="1423"/>
        <n v="1427"/>
        <n v="1430"/>
        <n v="1432"/>
        <n v="1436"/>
        <n v="1437"/>
        <n v="1440"/>
        <n v="1441"/>
        <n v="1442"/>
        <n v="1443"/>
        <n v="1444"/>
        <n v="1445"/>
        <n v="1446"/>
        <n v="1448"/>
        <n v="1451"/>
        <n v="1452"/>
        <n v="1453"/>
        <n v="1454"/>
        <n v="1456"/>
        <n v="1458"/>
        <n v="1459"/>
        <n v="1462"/>
        <n v="1463"/>
        <n v="1464"/>
        <n v="1466"/>
        <n v="1470"/>
        <n v="1471"/>
        <n v="1475"/>
        <n v="1477"/>
        <n v="1478"/>
        <n v="1479"/>
        <n v="1480"/>
        <n v="1481"/>
        <n v="1482"/>
        <n v="1486"/>
        <n v="1488"/>
        <n v="1489"/>
        <n v="1490"/>
        <n v="1492"/>
        <n v="1493"/>
        <n v="1494"/>
        <n v="1495"/>
        <n v="1496"/>
        <n v="1497"/>
        <n v="1498"/>
        <n v="1500"/>
        <n v="1501"/>
        <n v="1502"/>
        <n v="1504"/>
        <n v="1506"/>
        <n v="1507"/>
        <n v="1508"/>
        <n v="1510"/>
        <n v="1512"/>
        <n v="1514"/>
        <n v="1515"/>
        <n v="1517"/>
        <n v="1519"/>
        <n v="1521"/>
        <n v="1522"/>
        <n v="1523"/>
        <n v="1524"/>
        <n v="1525"/>
        <n v="1526"/>
        <n v="1527"/>
        <n v="1529"/>
        <n v="1530"/>
        <n v="1531"/>
        <n v="1534"/>
        <n v="1536"/>
        <n v="1537"/>
        <n v="1539"/>
        <n v="1540"/>
        <n v="1541"/>
        <n v="1543"/>
        <n v="1544"/>
        <n v="1545"/>
        <n v="1546"/>
        <n v="1547"/>
        <n v="1548"/>
        <n v="1550"/>
        <n v="1551"/>
        <n v="1552"/>
        <n v="1555"/>
        <n v="1556"/>
        <n v="1557"/>
        <n v="1559"/>
        <n v="1560"/>
        <n v="1561"/>
        <n v="1562"/>
        <n v="1564"/>
        <n v="1565"/>
        <n v="1569"/>
        <n v="1570"/>
        <n v="1571"/>
        <n v="1572"/>
        <n v="1573"/>
        <n v="1574"/>
        <n v="1575"/>
        <n v="1577"/>
        <n v="1579"/>
        <n v="1580"/>
        <n v="1581"/>
        <n v="1582"/>
        <n v="1583"/>
        <n v="1584"/>
        <n v="1585"/>
        <n v="1587"/>
        <n v="1588"/>
        <n v="1589"/>
        <n v="1591"/>
        <n v="1593"/>
        <n v="1594"/>
        <n v="1595"/>
        <n v="1596"/>
        <n v="1597"/>
        <n v="1598"/>
        <n v="1599"/>
        <n v="1600"/>
        <n v="1602"/>
        <n v="1603"/>
        <n v="1604"/>
        <n v="1606"/>
        <n v="1607"/>
        <n v="1609"/>
        <n v="1610"/>
        <n v="1612"/>
        <n v="1613"/>
        <n v="1614"/>
        <n v="1615"/>
        <n v="1616"/>
        <n v="1618"/>
        <n v="1619"/>
        <n v="1622"/>
        <n v="1623"/>
        <n v="1625"/>
        <n v="1626"/>
        <n v="1627"/>
        <n v="1628"/>
        <n v="1629"/>
        <n v="1630"/>
        <n v="1631"/>
        <n v="1632"/>
        <n v="1634"/>
        <n v="1635"/>
        <n v="1636"/>
        <n v="1638"/>
        <n v="1639"/>
        <n v="1641"/>
        <n v="1643"/>
        <n v="1644"/>
        <n v="1645"/>
        <n v="1646"/>
        <n v="1648"/>
        <n v="1649"/>
        <n v="1650"/>
        <n v="1652"/>
        <n v="1654"/>
        <n v="1656"/>
        <n v="1658"/>
        <n v="1659"/>
        <n v="1660"/>
        <n v="1661"/>
        <n v="1662"/>
        <n v="1663"/>
        <n v="1665"/>
        <n v="1666"/>
        <n v="1667"/>
        <n v="1669"/>
        <n v="1670"/>
        <n v="1671"/>
        <n v="1672"/>
        <n v="1674"/>
        <n v="1675"/>
        <n v="1677"/>
        <n v="1678"/>
        <n v="1679"/>
        <n v="1680"/>
        <n v="1681"/>
        <n v="1684"/>
        <n v="1685"/>
        <n v="1686"/>
        <n v="1687"/>
        <n v="1688"/>
        <n v="1689"/>
        <n v="1690"/>
        <n v="1691"/>
        <n v="1692"/>
        <n v="1693"/>
        <n v="1694"/>
        <n v="1695"/>
        <n v="1697"/>
        <n v="1698"/>
        <n v="1699"/>
        <n v="1701"/>
        <n v="1703"/>
        <n v="1704"/>
        <n v="1706"/>
        <n v="1707"/>
        <n v="1709"/>
        <n v="1710"/>
        <n v="1711"/>
        <n v="1712"/>
        <n v="1713"/>
        <n v="1716"/>
        <n v="1717"/>
        <n v="1719"/>
        <n v="1721"/>
        <n v="1722"/>
        <n v="1723"/>
        <n v="1725"/>
        <n v="1726"/>
        <n v="1727"/>
        <n v="1728"/>
        <n v="1730"/>
        <n v="1731"/>
        <n v="1734"/>
        <n v="1737"/>
        <n v="1739"/>
        <n v="1740"/>
        <n v="1743"/>
        <n v="1745"/>
        <n v="1746"/>
        <n v="1748"/>
        <n v="1752"/>
        <n v="1754"/>
        <n v="1755"/>
        <n v="1756"/>
        <n v="1757"/>
        <n v="1759"/>
        <n v="1760"/>
        <n v="1761"/>
        <n v="1762"/>
        <n v="1765"/>
        <n v="1766"/>
        <n v="1767"/>
        <n v="1768"/>
        <n v="1769"/>
        <n v="1770"/>
        <n v="1771"/>
        <n v="1773"/>
        <n v="1774"/>
        <n v="1775"/>
        <n v="1776"/>
        <n v="1777"/>
        <n v="1778"/>
        <n v="1779"/>
        <n v="1780"/>
        <n v="1781"/>
        <n v="1783"/>
        <n v="1784"/>
        <n v="1785"/>
        <n v="1786"/>
        <n v="1787"/>
        <n v="1788"/>
        <n v="1789"/>
        <n v="1790"/>
        <n v="1791"/>
        <n v="1792"/>
        <n v="1793"/>
        <n v="1797"/>
        <n v="1798"/>
        <n v="1799"/>
        <n v="1801"/>
        <n v="1802"/>
        <n v="1804"/>
        <n v="1806"/>
        <n v="1807"/>
        <n v="1808"/>
        <n v="1809"/>
        <n v="1810"/>
        <n v="1813"/>
        <n v="1814"/>
        <n v="1815"/>
        <n v="1816"/>
        <n v="1818"/>
        <n v="1821"/>
        <n v="1822"/>
        <n v="1823"/>
        <n v="1824"/>
        <n v="1825"/>
        <n v="1827"/>
        <n v="1830"/>
        <n v="1832"/>
        <n v="1834"/>
        <n v="1835"/>
        <n v="1837"/>
        <n v="1838"/>
        <n v="1839"/>
        <n v="1840"/>
        <n v="1844"/>
        <n v="1845"/>
        <n v="1846"/>
        <n v="1847"/>
        <n v="1848"/>
        <n v="1849"/>
        <n v="1851"/>
        <n v="1853"/>
        <n v="1854"/>
        <n v="1855"/>
        <n v="1857"/>
        <n v="1858"/>
        <n v="1859"/>
        <n v="1860"/>
        <n v="1861"/>
        <n v="1863"/>
        <n v="1864"/>
        <n v="1865"/>
        <n v="1867"/>
        <n v="1869"/>
        <n v="1870"/>
        <n v="1873"/>
        <n v="1874"/>
        <n v="1876"/>
        <n v="1877"/>
        <n v="1878"/>
        <n v="1879"/>
        <n v="1880"/>
        <n v="1882"/>
        <n v="1883"/>
        <n v="1885"/>
        <n v="1886"/>
        <n v="1887"/>
        <n v="1888"/>
        <n v="1889"/>
        <n v="1890"/>
        <n v="1891"/>
        <n v="1892"/>
        <n v="1893"/>
        <n v="1894"/>
        <n v="1896"/>
        <n v="1897"/>
        <n v="1899"/>
        <n v="1901"/>
        <n v="1904"/>
        <n v="1905"/>
        <n v="1906"/>
        <n v="1908"/>
        <n v="1909"/>
        <n v="1910"/>
        <n v="1912"/>
        <n v="1913"/>
        <n v="1916"/>
        <n v="1917"/>
        <n v="1918"/>
        <n v="1919"/>
        <n v="1920"/>
        <n v="1922"/>
        <n v="1923"/>
        <n v="1924"/>
        <n v="1926"/>
        <n v="1928"/>
        <n v="1929"/>
        <n v="1931"/>
        <n v="1933"/>
        <n v="1935"/>
        <n v="1936"/>
        <n v="1938"/>
        <n v="1939"/>
        <n v="1940"/>
        <n v="1941"/>
        <n v="1942"/>
        <n v="1943"/>
        <n v="1946"/>
        <n v="1947"/>
        <n v="1948"/>
        <n v="1949"/>
        <n v="1950"/>
        <n v="1951"/>
        <n v="1952"/>
        <n v="1953"/>
        <n v="1954"/>
        <n v="1955"/>
        <n v="1956"/>
        <n v="1957"/>
        <n v="1958"/>
        <n v="1959"/>
        <n v="1961"/>
        <n v="1963"/>
        <n v="1964"/>
        <n v="1966"/>
        <n v="1968"/>
        <n v="1969"/>
        <n v="1972"/>
        <n v="1973"/>
        <n v="1974"/>
        <n v="1975"/>
        <n v="1976"/>
        <n v="1978"/>
        <n v="1979"/>
        <n v="1980"/>
        <n v="1983"/>
        <n v="1984"/>
        <n v="1985"/>
        <n v="1986"/>
        <n v="1987"/>
        <n v="1988"/>
        <n v="1989"/>
        <n v="1990"/>
        <n v="1991"/>
        <n v="1992"/>
        <n v="1994"/>
        <n v="1995"/>
        <n v="1996"/>
        <n v="1997"/>
        <n v="1999"/>
        <n v="2000"/>
        <n v="2001"/>
        <n v="2003"/>
        <n v="2004"/>
        <n v="2007"/>
        <n v="2008"/>
        <n v="2009"/>
        <n v="2012"/>
        <n v="2013"/>
        <n v="2014"/>
        <n v="2015"/>
        <n v="2016"/>
        <n v="2017"/>
        <n v="2018"/>
        <n v="2019"/>
        <n v="2021"/>
        <n v="2025"/>
        <n v="2028"/>
        <n v="2029"/>
        <n v="2030"/>
        <n v="2031"/>
        <n v="2032"/>
        <n v="2033"/>
        <n v="2036"/>
        <n v="2037"/>
        <n v="2040"/>
        <n v="2041"/>
        <n v="2044"/>
        <n v="2045"/>
        <n v="2046"/>
        <n v="2048"/>
        <n v="2049"/>
        <n v="2050"/>
        <n v="2051"/>
        <n v="2054"/>
        <n v="2055"/>
        <n v="2058"/>
        <n v="2059"/>
        <n v="2060"/>
        <n v="2062"/>
        <n v="2063"/>
        <n v="2065"/>
        <n v="2066"/>
        <n v="2067"/>
        <n v="2068"/>
        <n v="2069"/>
        <n v="2070"/>
        <n v="2072"/>
        <n v="2073"/>
        <n v="2074"/>
        <n v="2075"/>
        <n v="2077"/>
        <n v="2079"/>
        <n v="2080"/>
        <n v="2081"/>
        <n v="2088"/>
        <n v="2089"/>
        <n v="2093"/>
        <n v="2094"/>
        <n v="2095"/>
        <n v="2096"/>
        <n v="2098"/>
        <n v="2099"/>
        <n v="2100"/>
        <n v="2101"/>
        <n v="2102"/>
        <n v="2103"/>
        <n v="2104"/>
        <n v="2105"/>
        <n v="2106"/>
        <n v="2108"/>
        <n v="2109"/>
        <n v="2110"/>
        <n v="2115"/>
        <n v="2116"/>
        <n v="2117"/>
        <n v="2118"/>
        <n v="2120"/>
        <n v="2122"/>
        <n v="2124"/>
        <n v="2125"/>
        <n v="2126"/>
        <n v="2128"/>
        <n v="2129"/>
        <n v="2130"/>
        <n v="2131"/>
        <n v="2132"/>
        <n v="2133"/>
        <n v="2134"/>
        <n v="2135"/>
        <n v="2136"/>
        <n v="2137"/>
        <n v="2138"/>
        <n v="2140"/>
        <n v="2141"/>
        <n v="2142"/>
        <n v="2145"/>
        <n v="2146"/>
        <n v="2148"/>
        <n v="2150"/>
        <n v="2151"/>
        <n v="2154"/>
        <n v="2155"/>
        <n v="2156"/>
        <n v="2159"/>
        <n v="2160"/>
        <n v="2161"/>
        <n v="2164"/>
        <n v="2165"/>
        <n v="2167"/>
        <n v="2168"/>
        <n v="2169"/>
        <n v="2170"/>
        <n v="2171"/>
        <n v="2172"/>
        <n v="2173"/>
        <n v="2174"/>
        <n v="2176"/>
        <n v="2177"/>
        <n v="2179"/>
        <n v="2181"/>
        <n v="2183"/>
        <n v="2184"/>
        <n v="2185"/>
        <n v="2186"/>
        <n v="2188"/>
        <n v="2189"/>
        <n v="2191"/>
        <n v="2192"/>
        <n v="2193"/>
        <n v="2195"/>
        <n v="2196"/>
        <n v="2198"/>
        <n v="2200"/>
        <n v="2202"/>
        <n v="2203"/>
        <n v="2204"/>
        <n v="2205"/>
        <n v="2207"/>
        <n v="2209"/>
        <n v="2211"/>
        <n v="2212"/>
        <n v="2214"/>
        <n v="2216"/>
        <n v="2218"/>
        <n v="2220"/>
        <n v="2221"/>
        <n v="2222"/>
        <n v="2223"/>
        <n v="2224"/>
        <n v="2227"/>
        <n v="2228"/>
        <n v="2229"/>
        <n v="2230"/>
        <n v="2231"/>
        <n v="2232"/>
        <n v="2233"/>
        <n v="2234"/>
        <n v="2235"/>
        <n v="2238"/>
        <n v="2239"/>
        <n v="2240"/>
        <n v="2241"/>
        <n v="2242"/>
        <n v="2243"/>
        <n v="2244"/>
        <n v="2245"/>
        <n v="2246"/>
        <n v="2248"/>
        <n v="2249"/>
        <n v="2250"/>
        <n v="2251"/>
        <n v="2252"/>
        <n v="2256"/>
        <n v="2257"/>
        <n v="2258"/>
        <n v="2259"/>
        <n v="2260"/>
        <n v="2262"/>
        <n v="2264"/>
        <n v="2265"/>
        <n v="2266"/>
        <n v="2267"/>
        <n v="2268"/>
        <n v="2269"/>
        <n v="2271"/>
        <n v="2273"/>
        <n v="2274"/>
        <n v="2276"/>
        <n v="2278"/>
        <n v="2279"/>
        <n v="2283"/>
        <n v="2284"/>
        <n v="2285"/>
        <n v="2286"/>
        <n v="2287"/>
        <n v="2289"/>
        <n v="2290"/>
        <n v="2291"/>
        <n v="2292"/>
        <n v="2293"/>
        <n v="2294"/>
        <n v="2296"/>
        <n v="2298"/>
        <n v="2299"/>
        <n v="2300"/>
        <n v="2301"/>
        <n v="2304"/>
        <n v="2306"/>
        <n v="2307"/>
        <n v="2308"/>
        <n v="2309"/>
        <n v="2311"/>
        <n v="2312"/>
        <n v="2313"/>
        <n v="2316"/>
        <n v="2317"/>
        <n v="2319"/>
        <n v="2322"/>
        <n v="2324"/>
        <n v="2325"/>
        <n v="2329"/>
        <n v="2331"/>
        <n v="2333"/>
        <n v="2334"/>
        <n v="2335"/>
        <n v="2337"/>
        <n v="2338"/>
        <n v="2340"/>
        <n v="2341"/>
        <n v="2342"/>
        <n v="2343"/>
        <n v="2344"/>
        <n v="2348"/>
        <n v="2349"/>
        <n v="2353"/>
        <n v="2356"/>
        <n v="2357"/>
        <n v="2359"/>
        <n v="2361"/>
        <n v="2363"/>
        <n v="2364"/>
        <n v="2365"/>
        <n v="2366"/>
        <n v="2367"/>
        <n v="2369"/>
        <n v="2371"/>
        <n v="2374"/>
        <n v="2375"/>
        <n v="2376"/>
        <n v="2377"/>
        <n v="2378"/>
        <n v="2379"/>
        <n v="2380"/>
        <n v="2381"/>
        <n v="2382"/>
        <n v="2384"/>
        <n v="2386"/>
        <n v="2387"/>
        <n v="2388"/>
        <n v="2389"/>
        <n v="2390"/>
        <n v="2391"/>
        <n v="2392"/>
        <n v="2394"/>
        <n v="2400"/>
        <n v="2401"/>
        <n v="2403"/>
        <n v="2404"/>
        <n v="2406"/>
        <n v="2407"/>
        <n v="2409"/>
        <n v="2410"/>
        <n v="2412"/>
        <n v="2414"/>
        <n v="2415"/>
        <n v="2416"/>
        <n v="2417"/>
        <n v="2420"/>
        <n v="2421"/>
        <n v="2422"/>
        <n v="2423"/>
        <n v="2424"/>
        <n v="2425"/>
        <n v="2426"/>
        <n v="2428"/>
        <n v="2431"/>
        <n v="2434"/>
        <n v="2435"/>
        <n v="2436"/>
        <n v="2437"/>
        <n v="2438"/>
        <n v="2439"/>
        <n v="2440"/>
        <n v="2442"/>
        <n v="2445"/>
        <n v="2446"/>
        <n v="2447"/>
        <n v="2448"/>
        <n v="2449"/>
        <n v="2455"/>
        <n v="2460"/>
        <n v="2461"/>
        <n v="2462"/>
        <n v="2463"/>
        <n v="2464"/>
        <n v="2465"/>
        <n v="2466"/>
        <n v="2467"/>
        <n v="2468"/>
        <n v="2469"/>
        <n v="2471"/>
        <n v="2472"/>
        <n v="2473"/>
        <n v="2474"/>
        <n v="2476"/>
        <n v="2477"/>
        <n v="2478"/>
        <n v="2480"/>
        <n v="2481"/>
        <n v="2484"/>
        <n v="2485"/>
        <n v="2487"/>
        <n v="2490"/>
        <n v="2492"/>
        <n v="2494"/>
        <n v="2495"/>
        <n v="2497"/>
        <n v="2499"/>
        <n v="2500"/>
        <n v="2501"/>
        <n v="2502"/>
        <n v="2504"/>
        <n v="2505"/>
        <n v="2506"/>
        <n v="2507"/>
        <n v="2509"/>
        <n v="2514"/>
        <n v="2515"/>
        <n v="2517"/>
        <n v="2518"/>
        <n v="2519"/>
        <n v="2521"/>
        <n v="2523"/>
        <n v="2524"/>
        <n v="2525"/>
        <n v="2526"/>
        <n v="2528"/>
        <n v="2529"/>
        <n v="2531"/>
        <n v="2532"/>
        <n v="2536"/>
        <n v="2537"/>
        <n v="2538"/>
        <n v="2539"/>
        <n v="2540"/>
        <n v="2541"/>
        <n v="2542"/>
        <n v="2543"/>
        <n v="2545"/>
        <n v="2546"/>
        <n v="2548"/>
        <n v="2549"/>
        <n v="2550"/>
        <n v="2551"/>
        <n v="2552"/>
        <n v="2553"/>
        <n v="2555"/>
        <n v="2556"/>
        <n v="2558"/>
        <n v="2559"/>
        <n v="2560"/>
        <n v="2561"/>
        <n v="2563"/>
        <n v="2564"/>
        <n v="2565"/>
        <n v="2567"/>
        <n v="2568"/>
        <n v="2569"/>
        <n v="2571"/>
        <n v="2573"/>
        <n v="2574"/>
        <n v="2577"/>
        <n v="2578"/>
        <n v="2581"/>
        <n v="2582"/>
        <n v="2585"/>
        <n v="2587"/>
        <n v="2588"/>
        <n v="2589"/>
        <n v="2590"/>
        <n v="2591"/>
        <n v="2596"/>
        <n v="2597"/>
        <n v="2600"/>
        <n v="2601"/>
        <n v="2603"/>
        <n v="2604"/>
        <n v="2605"/>
        <n v="2607"/>
        <n v="2609"/>
        <n v="2610"/>
        <n v="2613"/>
        <n v="2614"/>
        <n v="2616"/>
        <n v="2618"/>
        <n v="2619"/>
        <n v="2620"/>
        <n v="2622"/>
        <n v="2625"/>
        <n v="2626"/>
        <n v="2627"/>
        <n v="2628"/>
        <n v="2629"/>
        <n v="2630"/>
        <n v="2631"/>
        <n v="2633"/>
        <n v="2635"/>
        <n v="2636"/>
        <n v="2637"/>
        <n v="2638"/>
        <n v="2639"/>
        <n v="2640"/>
        <n v="2641"/>
        <n v="2644"/>
        <n v="2645"/>
        <n v="2646"/>
        <n v="2647"/>
        <n v="2648"/>
        <n v="2649"/>
        <n v="2651"/>
        <n v="2652"/>
        <n v="2653"/>
        <n v="2654"/>
        <n v="2657"/>
        <n v="2658"/>
        <n v="2660"/>
        <n v="2661"/>
        <n v="2663"/>
        <n v="2664"/>
        <n v="2665"/>
        <n v="2666"/>
        <n v="2667"/>
        <n v="2668"/>
        <n v="2669"/>
        <n v="2671"/>
        <n v="2672"/>
        <n v="2673"/>
        <n v="2674"/>
        <n v="2676"/>
        <n v="2677"/>
        <n v="2678"/>
        <n v="2679"/>
        <n v="2680"/>
        <n v="2682"/>
        <n v="2685"/>
        <n v="2686"/>
        <n v="2687"/>
        <n v="2689"/>
        <n v="2690"/>
        <n v="2693"/>
        <n v="2695"/>
        <n v="2696"/>
        <n v="2699"/>
        <n v="2700"/>
        <n v="2701"/>
        <n v="2702"/>
        <n v="2704"/>
        <n v="2706"/>
        <n v="2707"/>
        <n v="2708"/>
        <n v="2709"/>
        <n v="2712"/>
        <n v="2715"/>
        <n v="2716"/>
        <n v="2717"/>
        <n v="2719"/>
        <n v="2721"/>
        <n v="2723"/>
        <n v="2724"/>
        <n v="2725"/>
        <n v="2726"/>
        <n v="2727"/>
        <n v="2728"/>
        <n v="2733"/>
        <n v="2734"/>
        <n v="2735"/>
        <n v="2736"/>
        <n v="2737"/>
        <n v="2738"/>
        <n v="2741"/>
        <n v="2742"/>
        <n v="2746"/>
        <n v="2749"/>
        <n v="2750"/>
        <n v="2751"/>
        <n v="2752"/>
        <n v="2753"/>
        <n v="2754"/>
        <n v="2755"/>
        <n v="2756"/>
        <n v="2757"/>
        <n v="2758"/>
        <n v="2759"/>
        <n v="2760"/>
        <n v="2761"/>
        <n v="2762"/>
        <n v="2763"/>
        <n v="2764"/>
        <n v="2770"/>
        <n v="2771"/>
        <n v="2772"/>
        <n v="2773"/>
        <n v="2774"/>
        <n v="2776"/>
        <n v="2777"/>
        <n v="2778"/>
        <n v="2779"/>
        <n v="2780"/>
        <n v="2781"/>
        <n v="2782"/>
        <n v="2784"/>
        <n v="2785"/>
        <n v="2786"/>
        <n v="2787"/>
        <n v="2788"/>
        <n v="2789"/>
        <n v="2790"/>
        <n v="2792"/>
        <n v="2793"/>
        <n v="2794"/>
        <n v="2796"/>
        <n v="2797"/>
        <n v="2798"/>
        <n v="2800"/>
        <n v="2801"/>
        <n v="2802"/>
        <n v="2804"/>
        <n v="2806"/>
        <n v="2809"/>
        <n v="2810"/>
        <n v="2811"/>
        <n v="2812"/>
        <n v="2813"/>
        <n v="2814"/>
        <n v="2815"/>
        <n v="2816"/>
        <n v="2818"/>
        <n v="2819"/>
        <n v="2820"/>
        <n v="2821"/>
        <n v="2823"/>
        <n v="2824"/>
        <n v="2826"/>
        <n v="2827"/>
        <n v="2828"/>
        <n v="2829"/>
        <n v="2830"/>
        <n v="2831"/>
        <n v="2832"/>
        <n v="2834"/>
        <n v="2837"/>
        <n v="2838"/>
        <n v="2840"/>
        <n v="2841"/>
        <n v="2842"/>
        <n v="2843"/>
        <n v="2845"/>
        <n v="2846"/>
        <n v="2847"/>
        <n v="2848"/>
        <n v="2849"/>
        <n v="2850"/>
        <n v="2852"/>
        <n v="2853"/>
        <n v="2854"/>
        <n v="2855"/>
        <n v="2856"/>
        <n v="2857"/>
        <n v="2859"/>
        <n v="2860"/>
        <n v="2861"/>
        <n v="2863"/>
        <n v="2864"/>
        <n v="2865"/>
        <n v="2867"/>
        <n v="2868"/>
        <n v="2871"/>
        <n v="2872"/>
        <n v="2873"/>
        <n v="2874"/>
        <n v="2875"/>
        <n v="2876"/>
        <n v="2877"/>
        <n v="2878"/>
        <n v="2879"/>
        <n v="2881"/>
        <n v="2882"/>
        <n v="2883"/>
        <n v="2884"/>
        <n v="2885"/>
        <n v="2887"/>
        <n v="2888"/>
        <n v="2892"/>
        <n v="2893"/>
        <n v="2894"/>
        <n v="2895"/>
        <n v="2897"/>
        <n v="2898"/>
        <n v="2899"/>
        <n v="2900"/>
        <n v="2902"/>
        <n v="2903"/>
        <n v="2906"/>
        <n v="2907"/>
        <n v="2908"/>
        <n v="2909"/>
        <n v="2910"/>
        <n v="2912"/>
        <n v="2913"/>
        <n v="2914"/>
        <n v="2915"/>
        <n v="2916"/>
        <n v="2917"/>
        <n v="2918"/>
        <n v="2919"/>
        <n v="2920"/>
        <n v="2925"/>
        <n v="2927"/>
        <n v="2928"/>
        <n v="2929"/>
        <n v="2930"/>
        <n v="2931"/>
        <n v="2932"/>
        <n v="2933"/>
        <n v="2934"/>
        <n v="2936"/>
        <n v="2937"/>
        <n v="2938"/>
        <n v="2939"/>
        <n v="2940"/>
        <n v="2941"/>
        <n v="2942"/>
        <n v="2946"/>
        <n v="2948"/>
        <n v="2949"/>
        <n v="2950"/>
        <n v="2951"/>
        <n v="2956"/>
        <n v="2958"/>
        <n v="2959"/>
        <n v="2960"/>
        <n v="2961"/>
        <n v="2963"/>
        <n v="2966"/>
        <n v="2967"/>
        <n v="2968"/>
        <n v="2969"/>
        <n v="2970"/>
        <n v="2971"/>
        <n v="2973"/>
        <n v="2974"/>
        <n v="2975"/>
        <n v="2976"/>
        <n v="2977"/>
        <n v="2980"/>
        <n v="2982"/>
        <n v="2985"/>
        <n v="2986"/>
        <n v="2987"/>
        <n v="2988"/>
        <n v="2990"/>
        <n v="2991"/>
        <n v="2992"/>
        <n v="2993"/>
        <n v="2994"/>
        <n v="2995"/>
        <n v="2996"/>
        <n v="2997"/>
        <n v="2998"/>
        <n v="2999"/>
        <n v="3000"/>
        <n v="3001"/>
        <n v="3005"/>
        <n v="3007"/>
        <n v="3010"/>
        <n v="3011"/>
        <n v="3013"/>
        <n v="3014"/>
        <n v="3015"/>
        <n v="3016"/>
        <n v="3017"/>
        <n v="3018"/>
        <n v="3022"/>
        <n v="3023"/>
        <n v="3024"/>
        <n v="3026"/>
        <n v="3027"/>
        <n v="3028"/>
        <n v="3031"/>
        <n v="3032"/>
        <n v="3033"/>
        <n v="3035"/>
        <n v="3036"/>
        <n v="3038"/>
        <n v="3040"/>
        <n v="3041"/>
        <n v="3042"/>
        <n v="3043"/>
        <n v="3044"/>
        <n v="3047"/>
        <n v="3048"/>
        <n v="3049"/>
        <n v="3050"/>
        <n v="3051"/>
        <n v="3052"/>
        <n v="3053"/>
        <n v="3056"/>
        <n v="3059"/>
        <n v="3060"/>
        <n v="3061"/>
        <n v="3062"/>
        <n v="3063"/>
        <n v="3064"/>
        <n v="3065"/>
        <n v="3066"/>
        <n v="3068"/>
        <n v="3070"/>
        <n v="3071"/>
        <n v="3072"/>
        <n v="3073"/>
        <n v="3074"/>
        <n v="3076"/>
        <n v="3077"/>
        <n v="3079"/>
        <n v="3080"/>
        <n v="3082"/>
        <n v="3083"/>
        <n v="3090"/>
        <n v="3092"/>
        <n v="3093"/>
        <n v="3096"/>
        <n v="3097"/>
        <n v="3098"/>
        <n v="3100"/>
        <n v="3101"/>
        <n v="3102"/>
        <n v="3103"/>
        <n v="3104"/>
        <n v="3105"/>
        <n v="3106"/>
        <n v="3107"/>
        <n v="3108"/>
        <n v="3110"/>
        <n v="3113"/>
        <n v="3114"/>
        <n v="3116"/>
        <n v="3118"/>
        <n v="3120"/>
        <n v="3121"/>
        <n v="3123"/>
        <n v="3125"/>
        <n v="3130"/>
        <n v="3131"/>
        <n v="3135"/>
        <n v="3136"/>
        <n v="3137"/>
        <n v="3138"/>
        <n v="3139"/>
        <n v="3141"/>
        <n v="3142"/>
        <n v="3143"/>
        <n v="3147"/>
        <n v="3148"/>
        <n v="3149"/>
        <n v="3151"/>
        <n v="3153"/>
        <n v="3155"/>
        <n v="3156"/>
        <n v="3158"/>
        <n v="3159"/>
        <n v="3160"/>
        <n v="3161"/>
        <n v="3162"/>
        <n v="3164"/>
        <n v="3165"/>
        <n v="3166"/>
        <n v="3169"/>
        <n v="3170"/>
        <n v="3171"/>
        <n v="3172"/>
        <n v="3173"/>
        <n v="3176"/>
        <n v="3178"/>
        <n v="3179"/>
        <n v="3180"/>
        <n v="3181"/>
        <n v="3185"/>
        <n v="3186"/>
        <n v="3187"/>
        <n v="3190"/>
        <n v="3191"/>
        <n v="3192"/>
        <n v="3193"/>
        <n v="3195"/>
        <n v="3196"/>
        <n v="3197"/>
        <n v="3198"/>
        <n v="3200"/>
        <n v="3203"/>
        <n v="3204"/>
        <n v="3205"/>
        <n v="3207"/>
        <n v="3208"/>
        <n v="3210"/>
        <n v="3211"/>
        <n v="3212"/>
        <n v="3217"/>
        <n v="3218"/>
        <n v="3219"/>
        <n v="3220"/>
        <n v="3222"/>
        <n v="3223"/>
        <n v="3224"/>
        <n v="3226"/>
        <n v="3229"/>
        <n v="3230"/>
        <n v="3233"/>
        <n v="3235"/>
        <n v="3237"/>
        <n v="3239"/>
        <n v="3240"/>
        <n v="3241"/>
        <n v="3242"/>
        <n v="3243"/>
        <n v="3244"/>
        <n v="3247"/>
        <n v="3248"/>
        <n v="3251"/>
        <n v="3253"/>
        <n v="3255"/>
        <n v="3256"/>
        <n v="3257"/>
        <n v="3258"/>
        <n v="3259"/>
        <n v="3260"/>
        <n v="3261"/>
        <n v="3262"/>
        <n v="3263"/>
        <n v="3265"/>
        <n v="3268"/>
        <n v="3269"/>
        <n v="3272"/>
        <n v="3273"/>
        <n v="3274"/>
        <n v="3276"/>
        <n v="3278"/>
        <n v="3279"/>
        <n v="3280"/>
        <n v="3282"/>
        <n v="3283"/>
        <n v="3284"/>
        <n v="3285"/>
        <n v="3287"/>
        <n v="3289"/>
        <n v="3292"/>
        <n v="3293"/>
        <n v="3294"/>
        <n v="3295"/>
        <n v="3296"/>
        <n v="3297"/>
        <n v="3302"/>
        <n v="3303"/>
        <n v="3305"/>
        <n v="3306"/>
        <n v="3307"/>
        <n v="3309"/>
        <n v="3311"/>
        <n v="3313"/>
        <n v="3314"/>
        <n v="3316"/>
        <n v="3317"/>
        <n v="3321"/>
        <n v="3322"/>
        <n v="3324"/>
        <n v="3326"/>
        <n v="3327"/>
        <n v="3328"/>
        <n v="3329"/>
        <n v="3330"/>
        <n v="3335"/>
        <n v="3336"/>
        <n v="3337"/>
        <n v="3338"/>
        <n v="3339"/>
        <n v="3340"/>
        <n v="3341"/>
        <n v="3343"/>
        <n v="3345"/>
        <n v="3346"/>
        <n v="3347"/>
        <n v="3349"/>
        <n v="3350"/>
        <n v="3352"/>
        <n v="3353"/>
        <n v="3354"/>
        <n v="3355"/>
        <n v="3356"/>
        <n v="3359"/>
        <n v="3361"/>
        <n v="3362"/>
        <n v="3363"/>
        <n v="3364"/>
        <n v="3365"/>
        <n v="3366"/>
        <n v="3367"/>
        <n v="3368"/>
        <n v="3369"/>
        <n v="3370"/>
        <n v="3371"/>
        <n v="3372"/>
        <n v="3373"/>
        <n v="3374"/>
        <n v="3376"/>
        <n v="3377"/>
        <n v="3378"/>
        <n v="3379"/>
        <n v="3381"/>
        <n v="3382"/>
        <n v="3383"/>
        <n v="3384"/>
        <n v="3385"/>
        <n v="3387"/>
        <n v="3389"/>
        <n v="3393"/>
        <n v="3394"/>
        <n v="3395"/>
        <n v="3396"/>
        <n v="3397"/>
        <n v="3398"/>
        <n v="3399"/>
        <n v="3400"/>
        <n v="3401"/>
        <n v="3402"/>
        <n v="3403"/>
        <n v="3407"/>
        <n v="3408"/>
        <n v="3409"/>
        <n v="3410"/>
        <n v="3411"/>
        <n v="3413"/>
        <n v="3415"/>
        <n v="3416"/>
        <n v="3418"/>
        <n v="3419"/>
        <n v="3421"/>
        <n v="3422"/>
        <n v="3423"/>
        <n v="3424"/>
        <n v="3426"/>
        <n v="3427"/>
        <n v="3428"/>
        <n v="3429"/>
        <n v="3430"/>
        <n v="3431"/>
        <n v="3432"/>
        <n v="3433"/>
        <n v="3434"/>
        <n v="3436"/>
        <n v="3437"/>
        <n v="3438"/>
        <n v="3440"/>
        <n v="3441"/>
        <n v="3443"/>
        <n v="3446"/>
        <n v="3451"/>
        <n v="3454"/>
        <n v="3456"/>
        <n v="3460"/>
        <n v="3461"/>
        <n v="3462"/>
        <n v="3463"/>
        <n v="3464"/>
        <n v="3465"/>
        <n v="3466"/>
        <n v="3468"/>
        <n v="3469"/>
        <n v="3470"/>
        <n v="3472"/>
        <n v="3475"/>
        <n v="3476"/>
        <n v="3477"/>
        <n v="3479"/>
        <n v="3482"/>
        <n v="3484"/>
        <n v="3486"/>
        <n v="3488"/>
        <n v="3489"/>
        <n v="3490"/>
        <n v="3491"/>
        <n v="3492"/>
        <n v="3493"/>
        <n v="3494"/>
        <n v="3496"/>
        <n v="3497"/>
        <n v="3500"/>
        <n v="3502"/>
        <n v="3504"/>
        <n v="3505"/>
        <n v="3506"/>
        <n v="3507"/>
        <n v="3508"/>
        <n v="3509"/>
        <n v="3510"/>
        <n v="3511"/>
        <n v="3513"/>
        <n v="3514"/>
        <n v="3515"/>
        <n v="3520"/>
        <n v="3521"/>
        <n v="3523"/>
        <n v="3524"/>
        <n v="3526"/>
        <n v="3529"/>
        <n v="3530"/>
        <n v="3532"/>
        <n v="3535"/>
        <n v="3537"/>
        <n v="3538"/>
        <n v="3539"/>
        <n v="3541"/>
        <n v="3542"/>
        <n v="3544"/>
        <n v="3547"/>
        <n v="3550"/>
        <n v="3551"/>
        <n v="3552"/>
        <n v="3553"/>
        <n v="3555"/>
        <n v="3557"/>
        <n v="3558"/>
        <n v="3560"/>
        <n v="3561"/>
        <n v="3563"/>
        <n v="3565"/>
        <n v="3566"/>
        <n v="3567"/>
        <n v="3568"/>
        <n v="3569"/>
        <n v="3572"/>
        <n v="3573"/>
        <n v="3575"/>
        <n v="3576"/>
        <n v="3577"/>
        <n v="3580"/>
        <n v="3581"/>
        <n v="3582"/>
        <n v="3586"/>
        <n v="3587"/>
        <n v="3588"/>
        <n v="3590"/>
        <n v="3591"/>
        <n v="3592"/>
        <n v="3593"/>
        <n v="3594"/>
        <n v="3597"/>
        <n v="3598"/>
        <n v="3599"/>
        <n v="3600"/>
        <n v="3601"/>
        <n v="3603"/>
        <n v="3604"/>
        <n v="3606"/>
        <n v="3607"/>
        <n v="3610"/>
        <n v="3611"/>
        <n v="3612"/>
        <n v="3617"/>
        <n v="3618"/>
        <n v="3620"/>
        <n v="3623"/>
        <n v="3624"/>
        <n v="3625"/>
        <n v="3627"/>
        <n v="3630"/>
        <n v="3632"/>
        <n v="3634"/>
        <n v="3635"/>
        <n v="3637"/>
        <n v="3639"/>
        <n v="3642"/>
        <n v="3643"/>
        <n v="3644"/>
        <n v="3645"/>
        <n v="3646"/>
        <n v="3648"/>
        <n v="3649"/>
        <n v="3650"/>
        <n v="3651"/>
        <n v="3653"/>
        <n v="3654"/>
        <n v="3655"/>
        <n v="3657"/>
        <n v="3658"/>
        <n v="3659"/>
        <n v="3660"/>
        <n v="3661"/>
        <n v="3663"/>
        <n v="3665"/>
        <n v="3666"/>
        <n v="3667"/>
        <n v="3668"/>
        <n v="3669"/>
        <n v="3670"/>
        <n v="3671"/>
        <n v="3672"/>
        <n v="3674"/>
        <n v="3679"/>
        <n v="3681"/>
        <n v="3682"/>
        <n v="3685"/>
        <n v="3686"/>
        <n v="3687"/>
        <n v="3689"/>
        <n v="3690"/>
        <n v="3691"/>
        <n v="3693"/>
        <n v="3695"/>
        <n v="3696"/>
        <n v="3700"/>
        <n v="3702"/>
        <n v="3703"/>
        <n v="3705"/>
        <n v="3706"/>
        <n v="3707"/>
        <n v="3708"/>
        <n v="3709"/>
        <n v="3710"/>
        <n v="3711"/>
        <n v="3712"/>
        <n v="3713"/>
        <n v="3716"/>
        <n v="3717"/>
        <n v="3719"/>
        <n v="3720"/>
        <n v="3721"/>
        <n v="3722"/>
        <n v="3723"/>
        <n v="3725"/>
        <n v="3728"/>
        <n v="3729"/>
        <n v="3731"/>
        <n v="3732"/>
        <n v="3733"/>
        <n v="3734"/>
        <n v="3735"/>
        <n v="3736"/>
        <n v="3738"/>
        <n v="3739"/>
        <n v="3740"/>
        <n v="3741"/>
        <n v="3743"/>
        <n v="3744"/>
        <n v="3745"/>
        <n v="3747"/>
        <n v="3749"/>
        <n v="3750"/>
        <n v="3752"/>
        <n v="3756"/>
        <n v="3757"/>
        <n v="3758"/>
        <n v="3759"/>
        <n v="3761"/>
        <n v="3762"/>
        <n v="3763"/>
        <n v="3765"/>
        <n v="3767"/>
        <n v="3768"/>
        <n v="3770"/>
        <n v="3772"/>
        <n v="3773"/>
        <n v="3774"/>
        <n v="3775"/>
        <n v="3776"/>
        <n v="3778"/>
        <n v="3779"/>
        <n v="3780"/>
        <n v="3782"/>
        <n v="3783"/>
        <n v="3784"/>
        <n v="3785"/>
        <n v="3786"/>
        <n v="3787"/>
        <n v="3789"/>
        <n v="3790"/>
        <n v="3792"/>
        <n v="3793"/>
        <n v="3795"/>
        <n v="3797"/>
        <n v="3799"/>
        <n v="3800"/>
        <n v="3801"/>
        <n v="3803"/>
        <n v="3804"/>
        <n v="3806"/>
        <n v="3808"/>
        <n v="3809"/>
        <n v="3810"/>
        <n v="3811"/>
        <n v="3814"/>
        <n v="3815"/>
        <n v="3817"/>
        <n v="3819"/>
        <n v="3821"/>
        <n v="3822"/>
        <n v="3823"/>
        <n v="3824"/>
        <n v="3825"/>
        <n v="3827"/>
        <n v="3828"/>
        <n v="3829"/>
        <n v="3831"/>
        <n v="3832"/>
        <n v="3833"/>
        <n v="3834"/>
        <n v="3835"/>
        <n v="3837"/>
        <n v="3838"/>
        <n v="3839"/>
        <n v="3841"/>
        <n v="3842"/>
        <n v="3843"/>
        <n v="3844"/>
        <n v="3845"/>
        <n v="3846"/>
        <n v="3847"/>
        <n v="3849"/>
        <n v="3850"/>
        <n v="3851"/>
        <n v="3852"/>
        <n v="3854"/>
        <n v="3855"/>
        <n v="3860"/>
        <n v="3863"/>
        <n v="3865"/>
        <n v="3866"/>
        <n v="3867"/>
        <n v="3868"/>
        <n v="3869"/>
        <n v="3870"/>
        <n v="3871"/>
        <n v="3872"/>
        <n v="3873"/>
        <n v="3875"/>
        <n v="3877"/>
        <n v="3878"/>
        <n v="3880"/>
        <n v="3881"/>
        <n v="3883"/>
        <n v="3886"/>
        <n v="3887"/>
        <n v="3888"/>
        <n v="3889"/>
        <n v="3890"/>
        <n v="3891"/>
        <n v="3892"/>
        <n v="3895"/>
        <n v="3896"/>
        <n v="3897"/>
        <n v="3898"/>
        <n v="3901"/>
        <n v="3902"/>
        <n v="3904"/>
        <n v="3905"/>
        <n v="3907"/>
        <n v="3908"/>
        <n v="3911"/>
        <n v="3912"/>
        <n v="3913"/>
        <n v="3914"/>
        <n v="3915"/>
        <n v="3916"/>
        <n v="3917"/>
        <n v="3920"/>
        <n v="3922"/>
        <n v="3923"/>
        <n v="3924"/>
        <n v="3925"/>
        <n v="3926"/>
        <n v="3931"/>
        <n v="3933"/>
        <n v="3934"/>
        <n v="3936"/>
        <n v="3938"/>
        <n v="3939"/>
        <n v="3940"/>
        <n v="3941"/>
        <n v="3942"/>
        <n v="3944"/>
        <n v="3946"/>
        <n v="3949"/>
        <n v="3950"/>
        <n v="3951"/>
        <n v="3952"/>
        <n v="3953"/>
        <n v="3955"/>
        <n v="3956"/>
        <n v="3958"/>
        <n v="3960"/>
        <n v="3961"/>
        <n v="3962"/>
        <n v="3963"/>
        <n v="3964"/>
        <n v="3965"/>
        <n v="3967"/>
        <n v="3969"/>
        <n v="3970"/>
        <n v="3971"/>
        <n v="3972"/>
        <n v="3975"/>
        <n v="3976"/>
        <n v="3978"/>
        <n v="3979"/>
        <n v="3980"/>
        <n v="3982"/>
        <n v="3983"/>
        <n v="3984"/>
        <n v="3985"/>
        <n v="3986"/>
        <n v="3987"/>
        <n v="3989"/>
        <n v="3990"/>
        <n v="3994"/>
        <n v="3997"/>
        <n v="3999"/>
        <n v="4001"/>
        <n v="4003"/>
        <n v="4004"/>
        <n v="4005"/>
        <n v="4006"/>
        <n v="4007"/>
        <n v="4008"/>
        <n v="4009"/>
        <n v="4010"/>
        <n v="4012"/>
        <n v="4017"/>
        <n v="4019"/>
        <n v="4020"/>
        <n v="4022"/>
        <n v="4026"/>
        <n v="4028"/>
        <n v="4030"/>
        <n v="4033"/>
        <n v="4034"/>
        <n v="4036"/>
        <n v="4037"/>
        <n v="4038"/>
        <n v="4039"/>
        <n v="4040"/>
        <n v="4041"/>
        <n v="4042"/>
        <n v="4044"/>
        <n v="4046"/>
        <n v="4051"/>
        <n v="4052"/>
        <n v="4054"/>
        <n v="4055"/>
        <n v="4056"/>
        <n v="4057"/>
        <n v="4060"/>
        <n v="4061"/>
        <n v="4062"/>
        <n v="4064"/>
        <n v="4065"/>
        <n v="4066"/>
        <n v="4067"/>
        <n v="4071"/>
        <n v="4072"/>
        <n v="4073"/>
        <n v="4074"/>
        <n v="4075"/>
        <n v="4078"/>
        <n v="4080"/>
        <n v="4081"/>
        <n v="4082"/>
        <n v="4083"/>
        <n v="4084"/>
        <n v="4085"/>
        <n v="4086"/>
        <n v="4088"/>
        <n v="4089"/>
        <n v="4091"/>
        <n v="4092"/>
        <n v="4093"/>
        <n v="4094"/>
        <n v="4095"/>
        <n v="4096"/>
        <n v="4097"/>
        <n v="4099"/>
        <n v="4103"/>
        <n v="4104"/>
        <n v="4108"/>
        <n v="4109"/>
        <n v="4110"/>
        <n v="4112"/>
        <n v="4113"/>
        <n v="4114"/>
        <n v="4116"/>
        <n v="4117"/>
        <n v="4118"/>
        <n v="4119"/>
        <n v="4121"/>
        <n v="4122"/>
        <n v="4123"/>
        <n v="4124"/>
        <n v="4126"/>
        <n v="4127"/>
        <n v="4129"/>
        <n v="4130"/>
        <n v="4131"/>
        <n v="4133"/>
        <n v="4134"/>
        <n v="4135"/>
        <n v="4136"/>
        <n v="4137"/>
        <n v="4138"/>
        <n v="4139"/>
        <n v="4140"/>
        <n v="4141"/>
        <n v="4144"/>
        <n v="4145"/>
        <n v="4146"/>
        <n v="4147"/>
        <n v="4148"/>
        <n v="4149"/>
        <n v="4150"/>
        <n v="4151"/>
        <n v="4152"/>
        <n v="4153"/>
        <n v="4155"/>
        <n v="4156"/>
        <n v="4157"/>
        <n v="4158"/>
        <n v="4159"/>
        <n v="4160"/>
        <n v="4161"/>
        <n v="4162"/>
        <n v="4163"/>
        <n v="4164"/>
        <n v="4167"/>
        <n v="4168"/>
        <n v="4170"/>
        <n v="4171"/>
        <n v="4172"/>
        <n v="4173"/>
        <n v="4174"/>
        <n v="4175"/>
        <n v="4176"/>
        <n v="4177"/>
        <n v="4178"/>
        <n v="4179"/>
        <n v="4180"/>
        <n v="4182"/>
        <n v="4183"/>
        <n v="4185"/>
        <n v="4186"/>
        <n v="4188"/>
        <n v="4190"/>
        <n v="4191"/>
        <n v="4192"/>
        <n v="4195"/>
        <n v="4196"/>
        <n v="4197"/>
        <n v="4198"/>
        <n v="4199"/>
        <n v="4200"/>
        <n v="4201"/>
        <n v="4202"/>
        <n v="4203"/>
        <n v="4206"/>
        <n v="4209"/>
        <n v="4211"/>
        <n v="4212"/>
        <n v="4215"/>
        <n v="4216"/>
        <n v="4217"/>
        <n v="4218"/>
        <n v="4219"/>
        <n v="4220"/>
        <n v="4223"/>
        <n v="4224"/>
        <n v="4225"/>
        <n v="4226"/>
        <n v="4227"/>
        <n v="4228"/>
        <n v="4229"/>
        <n v="4230"/>
        <n v="4231"/>
        <n v="4232"/>
        <n v="4235"/>
        <n v="4236"/>
        <n v="4237"/>
        <n v="4238"/>
        <n v="4239"/>
        <n v="4240"/>
        <n v="4241"/>
        <n v="4242"/>
        <n v="4243"/>
        <n v="4244"/>
        <n v="4246"/>
        <n v="4247"/>
        <n v="4249"/>
        <n v="4250"/>
        <n v="4252"/>
        <n v="4253"/>
        <n v="4255"/>
        <n v="4257"/>
        <n v="4258"/>
        <n v="4259"/>
        <n v="4261"/>
        <n v="4262"/>
        <n v="4264"/>
        <n v="4266"/>
        <n v="4267"/>
        <n v="4270"/>
        <n v="4271"/>
        <n v="4272"/>
        <n v="4273"/>
        <n v="4275"/>
        <n v="4276"/>
        <n v="4277"/>
        <n v="4278"/>
        <n v="4279"/>
        <n v="4281"/>
        <n v="4284"/>
        <n v="4285"/>
        <n v="4291"/>
        <n v="4292"/>
        <n v="4293"/>
        <n v="4294"/>
        <n v="4296"/>
        <n v="4300"/>
        <n v="4301"/>
        <n v="4302"/>
        <n v="4303"/>
        <n v="4304"/>
        <n v="4305"/>
        <n v="4306"/>
        <n v="4308"/>
        <n v="4309"/>
        <n v="4310"/>
        <n v="4311"/>
        <n v="4312"/>
        <n v="4313"/>
        <n v="4317"/>
        <n v="4318"/>
        <n v="4319"/>
        <n v="4320"/>
        <n v="4321"/>
        <n v="4324"/>
        <n v="4326"/>
        <n v="4327"/>
        <n v="4329"/>
        <n v="4330"/>
        <n v="4331"/>
        <n v="4332"/>
        <n v="4335"/>
        <n v="4339"/>
        <n v="4340"/>
        <n v="4342"/>
        <n v="4343"/>
        <n v="4345"/>
        <n v="4346"/>
        <n v="4347"/>
        <n v="4348"/>
        <n v="4349"/>
        <n v="4354"/>
        <n v="4356"/>
        <n v="4357"/>
        <n v="4358"/>
        <n v="4359"/>
        <n v="4360"/>
        <n v="4361"/>
        <n v="4363"/>
        <n v="4364"/>
        <n v="4365"/>
        <n v="4367"/>
        <n v="4368"/>
        <n v="4370"/>
        <n v="4373"/>
        <n v="4374"/>
        <n v="4376"/>
        <n v="4377"/>
        <n v="4378"/>
        <n v="4380"/>
        <n v="4381"/>
        <n v="4382"/>
        <n v="4384"/>
        <n v="4385"/>
        <n v="4389"/>
        <n v="4390"/>
        <n v="4391"/>
        <n v="4392"/>
        <n v="4394"/>
        <n v="4395"/>
        <n v="4397"/>
        <n v="4398"/>
        <n v="4399"/>
        <n v="4400"/>
        <n v="4401"/>
        <n v="4403"/>
        <n v="4406"/>
        <n v="4407"/>
        <n v="4408"/>
        <n v="4409"/>
        <n v="4412"/>
        <n v="4413"/>
        <n v="4414"/>
        <n v="4415"/>
        <n v="4416"/>
        <n v="4417"/>
        <n v="4419"/>
        <n v="4420"/>
        <n v="4423"/>
        <n v="4424"/>
        <n v="4426"/>
        <n v="4427"/>
        <n v="4428"/>
        <n v="4430"/>
        <n v="4431"/>
        <n v="4432"/>
        <n v="4435"/>
        <n v="4436"/>
        <n v="4439"/>
        <n v="4440"/>
        <n v="4442"/>
        <n v="4443"/>
        <n v="4444"/>
        <n v="4446"/>
        <n v="4450"/>
        <n v="4451"/>
        <n v="4452"/>
        <n v="4453"/>
        <n v="4454"/>
        <n v="4456"/>
        <n v="4457"/>
        <n v="4459"/>
        <n v="4462"/>
        <n v="4464"/>
        <n v="4465"/>
        <n v="4466"/>
        <n v="4471"/>
        <n v="4472"/>
        <n v="4475"/>
        <n v="4476"/>
        <n v="4483"/>
        <n v="4486"/>
        <n v="4487"/>
        <n v="4489"/>
        <n v="4490"/>
        <n v="4491"/>
        <n v="4493"/>
        <n v="4494"/>
        <n v="4495"/>
        <n v="4496"/>
        <n v="4497"/>
        <n v="4499"/>
        <n v="4500"/>
        <n v="4504"/>
        <n v="4505"/>
        <n v="4506"/>
        <n v="4507"/>
        <n v="4510"/>
        <n v="4511"/>
        <n v="4512"/>
        <n v="4513"/>
        <n v="4514"/>
        <n v="4515"/>
        <n v="4516"/>
        <n v="4517"/>
        <n v="4518"/>
        <n v="4520"/>
        <n v="4521"/>
        <n v="4523"/>
        <n v="4525"/>
        <n v="4527"/>
        <n v="4530"/>
        <n v="4531"/>
        <n v="4534"/>
        <n v="4535"/>
        <n v="4536"/>
        <n v="4537"/>
        <n v="4539"/>
        <n v="4540"/>
        <n v="4541"/>
        <n v="4542"/>
        <n v="4543"/>
        <n v="4544"/>
        <n v="4548"/>
        <n v="4549"/>
        <n v="4551"/>
        <n v="4552"/>
        <n v="4553"/>
        <n v="4554"/>
        <n v="4555"/>
        <n v="4556"/>
        <n v="4557"/>
        <n v="4558"/>
        <n v="4560"/>
        <n v="4561"/>
        <n v="4563"/>
        <n v="4564"/>
        <n v="4565"/>
        <n v="4566"/>
        <n v="4567"/>
        <n v="4568"/>
        <n v="4569"/>
        <n v="4572"/>
        <n v="4573"/>
        <n v="4574"/>
        <n v="4575"/>
        <n v="4579"/>
        <n v="4580"/>
        <n v="4581"/>
        <n v="4583"/>
        <n v="4584"/>
        <n v="4586"/>
        <n v="4587"/>
        <n v="4590"/>
        <n v="4591"/>
        <n v="4593"/>
        <n v="4594"/>
        <n v="4596"/>
        <n v="4598"/>
        <n v="4600"/>
        <n v="4602"/>
        <n v="4604"/>
        <n v="4605"/>
        <n v="4606"/>
        <n v="4607"/>
        <n v="4610"/>
        <n v="4612"/>
        <n v="4614"/>
        <n v="4618"/>
        <n v="4619"/>
        <n v="4620"/>
        <n v="4621"/>
        <n v="4622"/>
        <n v="4624"/>
        <n v="4625"/>
        <n v="4626"/>
        <n v="4627"/>
        <n v="4628"/>
        <n v="4629"/>
        <n v="4630"/>
        <n v="4631"/>
        <n v="4632"/>
        <n v="4633"/>
        <n v="4636"/>
        <n v="4637"/>
        <n v="4638"/>
        <n v="4640"/>
        <n v="4641"/>
        <n v="4642"/>
        <n v="4644"/>
        <n v="4645"/>
        <n v="4648"/>
        <n v="4650"/>
        <n v="4653"/>
        <n v="4654"/>
        <n v="4655"/>
        <n v="4659"/>
        <n v="4660"/>
        <n v="4661"/>
        <n v="4662"/>
        <n v="4663"/>
        <n v="4664"/>
        <n v="4665"/>
        <n v="4666"/>
        <n v="4667"/>
        <n v="4670"/>
        <n v="4671"/>
        <n v="4672"/>
        <n v="4673"/>
        <n v="4674"/>
        <n v="4675"/>
        <n v="4676"/>
        <n v="4677"/>
        <n v="4679"/>
        <n v="4680"/>
        <n v="4681"/>
        <n v="4683"/>
        <n v="4687"/>
        <n v="4688"/>
        <n v="4690"/>
        <n v="4695"/>
        <n v="4696"/>
        <n v="4697"/>
        <n v="4699"/>
        <n v="4700"/>
        <n v="4701"/>
        <n v="4705"/>
        <n v="4708"/>
        <n v="4709"/>
        <n v="4711"/>
        <n v="4712"/>
        <n v="4713"/>
        <n v="4714"/>
        <n v="4715"/>
        <n v="4716"/>
        <n v="4717"/>
        <n v="4718"/>
        <n v="4719"/>
        <n v="4720"/>
        <n v="4722"/>
        <n v="4723"/>
        <n v="4724"/>
        <n v="4725"/>
        <n v="4726"/>
        <n v="4727"/>
        <n v="4729"/>
        <n v="4730"/>
        <n v="4731"/>
        <n v="4732"/>
        <n v="4734"/>
        <n v="4735"/>
        <n v="4736"/>
        <n v="4737"/>
        <n v="4738"/>
        <n v="4740"/>
        <n v="4741"/>
        <n v="4743"/>
        <n v="4744"/>
        <n v="4747"/>
        <n v="4748"/>
        <n v="4749"/>
        <n v="4750"/>
        <n v="4751"/>
        <n v="4754"/>
        <n v="4756"/>
        <n v="4757"/>
        <n v="4758"/>
        <n v="4759"/>
        <n v="4760"/>
        <n v="4762"/>
        <n v="4763"/>
        <n v="4764"/>
        <n v="4765"/>
        <n v="4766"/>
        <n v="4767"/>
        <n v="4768"/>
        <n v="4769"/>
        <n v="4770"/>
        <n v="4771"/>
        <n v="4772"/>
        <n v="4773"/>
        <n v="4775"/>
        <n v="4777"/>
        <n v="4778"/>
        <n v="4779"/>
        <n v="4782"/>
        <n v="4783"/>
        <n v="4785"/>
        <n v="4786"/>
        <n v="4787"/>
        <n v="4788"/>
        <n v="4789"/>
        <n v="4790"/>
        <n v="4791"/>
        <n v="4792"/>
        <n v="4793"/>
        <n v="4796"/>
        <n v="4797"/>
        <n v="4799"/>
        <n v="4801"/>
        <n v="4802"/>
        <n v="4803"/>
        <n v="4804"/>
        <n v="4805"/>
        <n v="4806"/>
        <n v="4807"/>
        <n v="4808"/>
        <n v="4809"/>
        <n v="4810"/>
        <n v="4811"/>
        <n v="4812"/>
        <n v="4814"/>
        <n v="4815"/>
        <n v="4816"/>
        <n v="4818"/>
        <n v="4819"/>
        <n v="4822"/>
        <n v="4823"/>
        <n v="4824"/>
        <n v="4825"/>
        <n v="4828"/>
        <n v="4829"/>
        <n v="4830"/>
        <n v="4831"/>
        <n v="4832"/>
        <n v="4835"/>
        <n v="4837"/>
        <n v="4838"/>
        <n v="4839"/>
        <n v="4840"/>
        <n v="4841"/>
        <n v="4843"/>
        <n v="4845"/>
        <n v="4847"/>
        <n v="4849"/>
        <n v="4850"/>
        <n v="4853"/>
        <n v="4854"/>
        <n v="4856"/>
        <n v="4858"/>
        <n v="4859"/>
        <n v="4861"/>
        <n v="4862"/>
        <n v="4863"/>
        <n v="4864"/>
        <n v="4866"/>
        <n v="4867"/>
        <n v="4868"/>
        <n v="4869"/>
        <n v="4870"/>
        <n v="4871"/>
        <n v="4872"/>
        <n v="4873"/>
        <n v="4874"/>
        <n v="4875"/>
        <n v="4876"/>
        <n v="4878"/>
        <n v="4879"/>
        <n v="4880"/>
        <n v="4881"/>
        <n v="4882"/>
        <n v="4883"/>
        <n v="4885"/>
        <n v="4888"/>
        <n v="4890"/>
        <n v="4891"/>
        <n v="4892"/>
        <n v="4893"/>
        <n v="4895"/>
        <n v="4896"/>
        <n v="4897"/>
        <n v="4898"/>
        <n v="4899"/>
        <n v="4900"/>
        <n v="4901"/>
        <n v="4904"/>
        <n v="4906"/>
        <n v="4907"/>
        <n v="4908"/>
        <n v="4909"/>
        <n v="4911"/>
        <n v="4913"/>
        <n v="4915"/>
        <n v="4916"/>
        <n v="4917"/>
        <n v="4918"/>
        <n v="4920"/>
        <n v="4922"/>
        <n v="4923"/>
        <n v="4924"/>
        <n v="4925"/>
        <n v="4926"/>
        <n v="4927"/>
        <n v="4928"/>
        <n v="4929"/>
        <n v="4930"/>
        <n v="4932"/>
        <n v="4933"/>
        <n v="4935"/>
        <n v="4936"/>
        <n v="4937"/>
        <n v="4939"/>
        <n v="4940"/>
        <n v="4943"/>
        <n v="4945"/>
        <n v="4947"/>
        <n v="4949"/>
        <n v="4951"/>
        <n v="4953"/>
        <n v="4954"/>
        <n v="4955"/>
        <n v="4956"/>
        <n v="4957"/>
        <n v="4959"/>
        <n v="4960"/>
        <n v="4961"/>
        <n v="4962"/>
        <n v="4963"/>
        <n v="4965"/>
        <n v="4966"/>
        <n v="4967"/>
        <n v="4968"/>
        <n v="4969"/>
        <n v="4970"/>
        <n v="4972"/>
        <n v="4974"/>
        <n v="4976"/>
        <n v="4977"/>
        <n v="4981"/>
        <n v="4982"/>
        <n v="4983"/>
        <n v="4985"/>
        <n v="4987"/>
        <n v="4988"/>
        <n v="4990"/>
        <n v="4992"/>
        <n v="4993"/>
        <n v="4994"/>
        <n v="4996"/>
        <n v="4998"/>
        <n v="5000"/>
        <n v="5001"/>
        <n v="5002"/>
        <n v="5005"/>
        <n v="5006"/>
        <n v="5008"/>
        <n v="5009"/>
        <n v="5011"/>
        <n v="5014"/>
        <n v="5016"/>
        <n v="5017"/>
        <n v="5018"/>
        <n v="5019"/>
        <n v="5020"/>
        <n v="5021"/>
        <n v="5022"/>
        <n v="5023"/>
        <n v="5025"/>
        <n v="5027"/>
        <n v="5033"/>
        <n v="5036"/>
        <n v="5037"/>
        <n v="5038"/>
        <n v="5039"/>
        <n v="5041"/>
        <n v="5042"/>
        <n v="5047"/>
        <n v="5050"/>
        <n v="5051"/>
        <n v="5052"/>
        <n v="5053"/>
        <n v="5054"/>
        <n v="5055"/>
        <n v="5056"/>
        <n v="5059"/>
        <n v="5060"/>
        <n v="5061"/>
        <n v="5062"/>
        <n v="5063"/>
        <n v="5065"/>
        <n v="5066"/>
        <n v="5067"/>
        <n v="5068"/>
        <n v="5070"/>
        <n v="5071"/>
        <n v="5072"/>
        <n v="5075"/>
        <n v="5076"/>
        <n v="5077"/>
        <n v="5078"/>
        <n v="5079"/>
        <n v="5080"/>
        <n v="5082"/>
        <n v="5083"/>
        <n v="5085"/>
        <n v="5086"/>
        <n v="5087"/>
        <n v="5088"/>
        <n v="5090"/>
        <n v="5091"/>
        <n v="5092"/>
        <n v="5094"/>
        <n v="5095"/>
        <n v="5099"/>
        <n v="5102"/>
        <n v="5103"/>
        <n v="5107"/>
        <n v="5108"/>
        <n v="5109"/>
        <n v="5112"/>
        <n v="5114"/>
        <n v="5116"/>
        <n v="5117"/>
        <n v="5118"/>
        <n v="5120"/>
        <n v="5121"/>
        <n v="5124"/>
        <n v="5129"/>
        <n v="5131"/>
        <n v="5133"/>
        <n v="5134"/>
        <n v="5135"/>
        <n v="5136"/>
        <n v="5137"/>
        <n v="5138"/>
        <n v="5141"/>
        <n v="5142"/>
        <n v="5143"/>
        <n v="5144"/>
        <n v="5145"/>
        <n v="5146"/>
        <n v="5150"/>
        <n v="5151"/>
        <n v="5152"/>
        <n v="5154"/>
        <n v="5155"/>
        <n v="5157"/>
        <n v="5158"/>
        <n v="5159"/>
        <n v="5160"/>
        <n v="5161"/>
        <n v="5163"/>
        <n v="5164"/>
        <n v="5167"/>
        <n v="5171"/>
        <n v="5172"/>
        <n v="5173"/>
        <n v="5174"/>
        <n v="5175"/>
        <n v="5177"/>
        <n v="5178"/>
        <n v="5179"/>
        <n v="5180"/>
        <n v="5181"/>
        <n v="5182"/>
        <n v="5183"/>
        <n v="5184"/>
        <n v="5185"/>
        <n v="5186"/>
        <n v="5187"/>
        <n v="5188"/>
        <n v="5190"/>
        <n v="5195"/>
        <n v="5196"/>
        <n v="5197"/>
        <n v="5198"/>
        <n v="5199"/>
        <n v="5200"/>
        <n v="5203"/>
        <n v="5204"/>
        <n v="5206"/>
        <n v="5207"/>
        <n v="5208"/>
        <n v="5210"/>
        <n v="5211"/>
        <n v="5212"/>
        <n v="5213"/>
        <n v="5214"/>
        <n v="5215"/>
        <n v="5217"/>
        <n v="5218"/>
        <n v="5222"/>
        <n v="5223"/>
        <n v="5224"/>
        <n v="5225"/>
        <n v="5227"/>
        <n v="5228"/>
        <n v="5232"/>
        <n v="5233"/>
        <n v="5234"/>
        <n v="5235"/>
        <n v="5236"/>
        <n v="5238"/>
        <n v="5239"/>
        <n v="5240"/>
        <n v="5241"/>
        <n v="5242"/>
        <n v="5243"/>
        <n v="5247"/>
        <n v="5248"/>
        <n v="5249"/>
        <n v="5250"/>
        <n v="5251"/>
        <n v="5253"/>
        <n v="5255"/>
        <n v="5258"/>
        <n v="5259"/>
        <n v="5260"/>
        <n v="5261"/>
        <n v="5262"/>
        <n v="5263"/>
        <n v="5264"/>
        <n v="5266"/>
        <n v="5267"/>
        <n v="5268"/>
        <n v="5270"/>
        <n v="5271"/>
        <n v="5272"/>
        <n v="5273"/>
        <n v="5274"/>
        <n v="5275"/>
        <n v="5276"/>
        <n v="5277"/>
        <n v="5278"/>
        <n v="5282"/>
        <n v="5283"/>
        <n v="5284"/>
        <n v="5285"/>
        <n v="5286"/>
        <n v="5287"/>
        <n v="5289"/>
        <n v="5290"/>
        <n v="5292"/>
        <n v="5293"/>
        <n v="5295"/>
        <n v="5297"/>
        <n v="5298"/>
        <n v="5299"/>
        <n v="5300"/>
        <n v="5302"/>
        <n v="5305"/>
        <n v="5306"/>
        <n v="5307"/>
        <n v="5310"/>
        <n v="5311"/>
        <n v="5312"/>
        <n v="5314"/>
        <n v="5316"/>
        <n v="5317"/>
        <n v="5318"/>
        <n v="5319"/>
        <n v="5320"/>
        <n v="5321"/>
        <n v="5322"/>
        <n v="5323"/>
        <n v="5324"/>
        <n v="5326"/>
        <n v="5327"/>
        <n v="5329"/>
        <n v="5330"/>
        <n v="5331"/>
        <n v="5332"/>
        <n v="5334"/>
        <n v="5335"/>
        <n v="5340"/>
        <n v="5341"/>
        <n v="5346"/>
        <n v="5348"/>
        <n v="5349"/>
        <n v="5350"/>
        <n v="5354"/>
        <n v="5355"/>
        <n v="5356"/>
        <n v="5357"/>
        <n v="5358"/>
        <n v="5359"/>
        <n v="5360"/>
        <n v="5361"/>
        <n v="5362"/>
        <n v="5363"/>
        <n v="5364"/>
        <n v="5365"/>
        <n v="5366"/>
        <n v="5368"/>
        <n v="5369"/>
        <n v="5370"/>
        <n v="5372"/>
        <n v="5374"/>
        <n v="5376"/>
        <n v="5377"/>
        <n v="5378"/>
        <n v="5379"/>
        <n v="5380"/>
        <n v="5381"/>
        <n v="5382"/>
        <n v="5383"/>
        <n v="5384"/>
        <n v="5386"/>
        <n v="5388"/>
        <n v="5389"/>
        <n v="5390"/>
        <n v="5392"/>
        <n v="5394"/>
        <n v="5396"/>
        <n v="5399"/>
        <n v="5402"/>
        <n v="5403"/>
        <n v="5405"/>
        <n v="5406"/>
        <n v="5408"/>
        <n v="5409"/>
        <n v="5412"/>
        <n v="5413"/>
        <n v="5414"/>
        <n v="5415"/>
        <n v="5416"/>
        <n v="5418"/>
        <n v="5419"/>
        <n v="5421"/>
        <n v="5422"/>
        <n v="5423"/>
        <n v="5424"/>
        <n v="5425"/>
        <n v="5426"/>
        <n v="5427"/>
        <n v="5428"/>
        <n v="5430"/>
        <n v="5431"/>
        <n v="5432"/>
        <n v="5433"/>
        <n v="5434"/>
        <n v="5435"/>
        <n v="5437"/>
        <n v="5439"/>
        <n v="5440"/>
        <n v="5443"/>
        <n v="5444"/>
        <n v="5445"/>
        <n v="5451"/>
        <n v="5452"/>
        <n v="5453"/>
        <n v="5456"/>
        <n v="5457"/>
        <n v="5458"/>
        <n v="5460"/>
        <n v="5465"/>
        <n v="5466"/>
        <n v="5468"/>
        <n v="5470"/>
        <n v="5471"/>
        <n v="5473"/>
        <n v="5474"/>
        <n v="5476"/>
        <n v="5477"/>
        <n v="5478"/>
        <n v="5479"/>
        <n v="5480"/>
        <n v="5481"/>
        <n v="5482"/>
        <n v="5483"/>
        <n v="5485"/>
        <n v="5487"/>
        <n v="5488"/>
        <n v="5490"/>
        <n v="5491"/>
        <n v="5492"/>
        <n v="5493"/>
        <n v="5494"/>
        <n v="5495"/>
        <n v="5496"/>
        <n v="5497"/>
        <n v="5498"/>
        <n v="5499"/>
        <n v="5500"/>
        <n v="5503"/>
        <n v="5507"/>
        <n v="5508"/>
        <n v="5511"/>
        <n v="5512"/>
        <n v="5513"/>
        <n v="5515"/>
        <n v="5516"/>
        <n v="5517"/>
        <n v="5521"/>
        <n v="5522"/>
        <n v="5523"/>
        <n v="5524"/>
        <n v="5526"/>
        <n v="5529"/>
        <n v="5530"/>
        <n v="5531"/>
        <n v="5532"/>
        <n v="5534"/>
        <n v="5535"/>
        <n v="5537"/>
        <n v="5538"/>
        <n v="5539"/>
        <n v="5541"/>
        <n v="5542"/>
        <n v="5543"/>
        <n v="5544"/>
        <n v="5545"/>
        <n v="5547"/>
        <n v="5548"/>
        <n v="5549"/>
        <n v="5550"/>
        <n v="5551"/>
        <n v="5552"/>
        <n v="5555"/>
        <n v="5557"/>
        <n v="5558"/>
        <n v="5559"/>
        <n v="5562"/>
        <n v="5563"/>
        <n v="5565"/>
        <n v="5566"/>
        <n v="5567"/>
        <n v="5568"/>
        <n v="5569"/>
        <n v="5570"/>
        <n v="5571"/>
        <n v="5573"/>
        <n v="5575"/>
        <n v="5576"/>
        <n v="5577"/>
        <n v="5578"/>
        <n v="5579"/>
        <n v="5581"/>
        <n v="5582"/>
        <n v="5583"/>
        <n v="5584"/>
        <n v="5585"/>
        <n v="5586"/>
        <n v="5587"/>
        <n v="5588"/>
        <n v="5589"/>
        <n v="5591"/>
        <n v="5592"/>
        <n v="5593"/>
        <n v="5594"/>
        <n v="5595"/>
        <n v="5596"/>
        <n v="5597"/>
        <n v="5598"/>
        <n v="5599"/>
        <n v="5601"/>
        <n v="5603"/>
        <n v="5606"/>
        <n v="5607"/>
        <n v="5608"/>
        <n v="5611"/>
        <n v="5612"/>
        <n v="5613"/>
        <n v="5615"/>
        <n v="5616"/>
        <n v="5617"/>
        <n v="5619"/>
        <n v="5620"/>
        <n v="5621"/>
        <n v="5623"/>
        <n v="5624"/>
        <n v="5626"/>
        <n v="5627"/>
        <n v="5628"/>
        <n v="5631"/>
        <n v="5632"/>
        <n v="5633"/>
        <n v="5635"/>
        <n v="5636"/>
        <n v="5637"/>
        <n v="5640"/>
        <n v="5642"/>
        <n v="5644"/>
        <n v="5645"/>
        <n v="5646"/>
        <n v="5647"/>
        <n v="5648"/>
        <n v="5650"/>
        <n v="5651"/>
        <n v="5652"/>
        <n v="5654"/>
        <n v="5655"/>
        <n v="5656"/>
        <n v="5657"/>
        <n v="5658"/>
        <n v="5659"/>
        <n v="5661"/>
        <n v="5662"/>
        <n v="5663"/>
        <n v="5666"/>
        <n v="5668"/>
        <n v="5669"/>
        <n v="5670"/>
        <n v="5673"/>
        <n v="5674"/>
        <n v="5675"/>
        <n v="5677"/>
        <n v="5678"/>
        <n v="5681"/>
        <n v="5683"/>
        <n v="5684"/>
        <n v="5686"/>
        <n v="5687"/>
        <n v="5689"/>
        <n v="5690"/>
        <n v="5692"/>
        <n v="5694"/>
        <n v="5695"/>
        <n v="5697"/>
        <n v="5698"/>
        <n v="5699"/>
        <n v="5700"/>
        <n v="5701"/>
        <n v="5703"/>
        <n v="5704"/>
        <n v="5709"/>
        <n v="5710"/>
        <n v="5711"/>
        <n v="5712"/>
        <n v="5713"/>
        <n v="5717"/>
        <n v="5719"/>
        <n v="5722"/>
        <n v="5725"/>
        <n v="5726"/>
        <n v="5727"/>
        <n v="5728"/>
        <n v="5729"/>
        <n v="5732"/>
        <n v="5733"/>
        <n v="5734"/>
        <n v="5735"/>
        <n v="5736"/>
        <n v="5737"/>
        <n v="5741"/>
        <n v="5744"/>
        <n v="5746"/>
        <n v="5747"/>
        <n v="5748"/>
        <n v="5749"/>
        <n v="5752"/>
        <n v="5753"/>
        <n v="5756"/>
        <n v="5757"/>
        <n v="5758"/>
        <n v="5759"/>
        <n v="5760"/>
        <n v="5761"/>
        <n v="5763"/>
        <n v="5765"/>
        <n v="5766"/>
        <n v="5769"/>
        <n v="5773"/>
        <n v="5774"/>
        <n v="5775"/>
        <n v="5776"/>
        <n v="5777"/>
        <n v="5778"/>
        <n v="5780"/>
        <n v="5781"/>
        <n v="5782"/>
        <n v="5784"/>
        <n v="5786"/>
        <n v="5788"/>
        <n v="5790"/>
        <n v="5791"/>
        <n v="5792"/>
        <n v="5793"/>
        <n v="5795"/>
        <n v="5796"/>
        <n v="5797"/>
        <n v="5798"/>
        <n v="5799"/>
        <n v="5803"/>
        <n v="5804"/>
        <n v="5805"/>
        <n v="5806"/>
        <n v="5808"/>
        <n v="5809"/>
        <n v="5810"/>
        <n v="5811"/>
        <n v="5813"/>
        <n v="5814"/>
        <n v="5815"/>
        <n v="5817"/>
        <n v="5818"/>
        <n v="5820"/>
        <n v="5821"/>
        <n v="5823"/>
        <n v="5825"/>
        <n v="5827"/>
        <n v="5829"/>
        <n v="5830"/>
        <n v="5831"/>
        <n v="5833"/>
        <n v="5835"/>
        <n v="5837"/>
        <n v="5838"/>
        <n v="5839"/>
        <n v="5840"/>
        <n v="5841"/>
        <n v="5845"/>
        <n v="5846"/>
        <n v="5849"/>
        <n v="5853"/>
        <n v="5854"/>
        <n v="5855"/>
        <n v="5857"/>
        <n v="5858"/>
        <n v="5859"/>
        <n v="5861"/>
        <n v="5864"/>
        <n v="5865"/>
        <n v="5867"/>
        <n v="5868"/>
        <n v="5869"/>
        <n v="5872"/>
        <n v="5873"/>
        <n v="5875"/>
        <n v="5876"/>
        <n v="5878"/>
        <n v="5879"/>
        <n v="5882"/>
        <n v="5883"/>
        <n v="5886"/>
        <n v="5887"/>
        <n v="5888"/>
        <n v="5889"/>
        <n v="5890"/>
        <n v="5891"/>
        <n v="5892"/>
        <n v="5893"/>
        <n v="5895"/>
        <n v="5897"/>
        <n v="5898"/>
        <n v="5904"/>
        <n v="5906"/>
        <n v="5908"/>
        <n v="5909"/>
        <n v="5910"/>
        <n v="5911"/>
        <n v="5912"/>
        <n v="5916"/>
        <n v="5917"/>
        <n v="5919"/>
        <n v="5920"/>
        <n v="5922"/>
        <n v="5923"/>
        <n v="5924"/>
        <n v="5925"/>
        <n v="5926"/>
        <n v="5927"/>
        <n v="5928"/>
        <n v="5931"/>
        <n v="5932"/>
        <n v="5933"/>
        <n v="5934"/>
        <n v="5937"/>
        <n v="5938"/>
        <n v="5939"/>
        <n v="5940"/>
        <n v="5941"/>
        <n v="5942"/>
        <n v="5943"/>
        <n v="5944"/>
        <n v="5945"/>
        <n v="5946"/>
        <n v="5947"/>
        <n v="5951"/>
        <n v="5952"/>
        <n v="5953"/>
        <n v="5956"/>
        <n v="5957"/>
        <n v="5958"/>
        <n v="5960"/>
        <n v="5961"/>
        <n v="5962"/>
        <n v="5964"/>
        <n v="5966"/>
        <n v="5967"/>
        <n v="5968"/>
        <n v="5969"/>
        <n v="5970"/>
        <n v="5971"/>
        <n v="5973"/>
        <n v="5975"/>
        <n v="5976"/>
        <n v="5979"/>
        <n v="5980"/>
        <n v="5986"/>
        <n v="5987"/>
        <n v="5988"/>
        <n v="5992"/>
        <n v="5994"/>
        <n v="5995"/>
        <n v="5996"/>
        <n v="5997"/>
        <n v="5998"/>
        <n v="6000"/>
        <n v="6002"/>
        <n v="6003"/>
        <n v="6004"/>
        <n v="6005"/>
        <n v="6006"/>
        <n v="6008"/>
        <n v="6009"/>
        <n v="6010"/>
        <n v="6011"/>
        <n v="6013"/>
        <n v="6014"/>
        <n v="6016"/>
        <n v="6017"/>
        <n v="6021"/>
        <n v="6024"/>
        <n v="6027"/>
        <n v="6029"/>
        <n v="6031"/>
        <n v="6032"/>
        <n v="6033"/>
        <n v="6036"/>
        <n v="6037"/>
        <n v="6039"/>
        <n v="6040"/>
        <n v="6041"/>
        <n v="6043"/>
        <n v="6044"/>
        <n v="6047"/>
        <n v="6048"/>
        <n v="6051"/>
        <n v="6052"/>
        <n v="6053"/>
        <n v="6054"/>
        <n v="6055"/>
        <n v="6056"/>
        <n v="6057"/>
        <n v="6059"/>
        <n v="6060"/>
        <n v="6061"/>
        <n v="6062"/>
        <n v="6063"/>
        <n v="6064"/>
        <n v="6065"/>
        <n v="6067"/>
        <n v="6068"/>
        <n v="6072"/>
        <n v="6073"/>
        <n v="6074"/>
        <n v="6075"/>
        <n v="6077"/>
        <n v="6078"/>
        <n v="6080"/>
        <n v="6083"/>
        <n v="6084"/>
        <n v="6085"/>
        <n v="6086"/>
        <n v="6087"/>
        <n v="6088"/>
        <n v="6089"/>
        <n v="6091"/>
        <n v="6092"/>
        <n v="6093"/>
        <n v="6095"/>
        <n v="6097"/>
        <n v="6101"/>
        <n v="6102"/>
        <n v="6103"/>
        <n v="6104"/>
        <n v="6105"/>
        <n v="6108"/>
        <n v="6109"/>
        <n v="6110"/>
        <n v="6111"/>
        <n v="6113"/>
        <n v="6114"/>
        <n v="6115"/>
        <n v="6116"/>
        <n v="6119"/>
        <n v="6120"/>
        <n v="6121"/>
        <n v="6122"/>
        <n v="6124"/>
        <n v="6126"/>
        <n v="6127"/>
        <n v="6130"/>
        <n v="6131"/>
        <n v="6132"/>
        <n v="6134"/>
        <n v="6136"/>
        <n v="6137"/>
        <n v="6138"/>
        <n v="6141"/>
        <n v="6142"/>
        <n v="6145"/>
        <n v="6147"/>
        <n v="6150"/>
        <n v="6152"/>
        <n v="6153"/>
        <n v="6154"/>
        <n v="6156"/>
        <n v="6158"/>
        <n v="6159"/>
        <n v="6160"/>
        <n v="6161"/>
        <n v="6162"/>
        <n v="6164"/>
        <n v="6166"/>
        <n v="6167"/>
        <n v="6171"/>
        <n v="6172"/>
        <n v="6173"/>
        <n v="6175"/>
        <n v="6176"/>
        <n v="6177"/>
        <n v="6178"/>
        <n v="6179"/>
        <n v="6182"/>
        <n v="6184"/>
        <n v="6185"/>
        <n v="6187"/>
        <n v="6188"/>
        <n v="6189"/>
        <n v="6190"/>
        <n v="6191"/>
        <n v="6192"/>
        <n v="6193"/>
        <n v="6197"/>
        <n v="6200"/>
        <n v="6201"/>
        <n v="6202"/>
        <n v="6203"/>
        <n v="6204"/>
        <n v="6205"/>
        <n v="6206"/>
        <n v="6207"/>
        <n v="6208"/>
        <n v="6209"/>
        <n v="6210"/>
        <n v="6212"/>
        <n v="6213"/>
        <n v="6214"/>
        <n v="6218"/>
        <n v="6220"/>
        <n v="6221"/>
        <n v="6222"/>
        <n v="6223"/>
        <n v="6228"/>
        <n v="6229"/>
        <n v="6231"/>
        <n v="6232"/>
        <n v="6233"/>
        <n v="6234"/>
        <n v="6235"/>
        <n v="6237"/>
        <n v="6238"/>
        <n v="6239"/>
        <n v="6240"/>
        <n v="6241"/>
        <n v="6242"/>
        <n v="6243"/>
        <n v="6244"/>
        <n v="6246"/>
        <n v="6247"/>
        <n v="6248"/>
        <n v="6249"/>
        <n v="6251"/>
        <n v="6252"/>
        <n v="6253"/>
        <n v="6254"/>
        <n v="6255"/>
        <n v="6256"/>
        <n v="6257"/>
        <n v="6258"/>
        <n v="6260"/>
        <n v="6261"/>
        <n v="6262"/>
        <n v="6263"/>
        <n v="6264"/>
        <n v="6266"/>
        <n v="6269"/>
        <n v="6273"/>
        <n v="6275"/>
        <n v="6276"/>
        <n v="6279"/>
        <n v="6280"/>
        <n v="6281"/>
        <n v="6283"/>
        <n v="6285"/>
        <n v="6287"/>
        <n v="6288"/>
        <n v="6289"/>
        <n v="6291"/>
        <n v="6292"/>
        <n v="6293"/>
        <n v="6295"/>
        <n v="6296"/>
        <n v="6298"/>
        <n v="6299"/>
        <n v="6300"/>
        <n v="6301"/>
        <n v="6302"/>
        <n v="6303"/>
        <n v="6305"/>
        <n v="6307"/>
        <n v="6308"/>
        <n v="6310"/>
        <n v="6311"/>
        <n v="6313"/>
        <n v="6314"/>
        <n v="6315"/>
        <n v="6316"/>
        <n v="6317"/>
        <n v="6318"/>
        <n v="6319"/>
        <n v="6320"/>
        <n v="6322"/>
        <n v="6323"/>
        <n v="6324"/>
        <n v="6325"/>
        <n v="6326"/>
        <n v="6327"/>
        <n v="6328"/>
        <n v="6329"/>
        <n v="6330"/>
        <n v="6334"/>
        <n v="6335"/>
        <n v="6336"/>
        <n v="6338"/>
        <n v="6340"/>
        <n v="6341"/>
        <n v="6342"/>
        <n v="6343"/>
        <n v="6344"/>
        <n v="6345"/>
        <n v="6346"/>
        <n v="6347"/>
        <n v="6348"/>
        <n v="6352"/>
        <n v="6353"/>
        <n v="6355"/>
        <n v="6356"/>
        <n v="6360"/>
        <n v="6362"/>
        <n v="6365"/>
        <n v="6366"/>
        <n v="6367"/>
        <n v="6368"/>
        <n v="6369"/>
        <n v="6370"/>
        <n v="6372"/>
        <n v="6373"/>
        <n v="6374"/>
        <n v="6378"/>
        <n v="6383"/>
        <n v="6387"/>
        <n v="6388"/>
        <n v="6389"/>
        <n v="6390"/>
        <n v="6392"/>
        <n v="6393"/>
        <n v="6394"/>
        <n v="6395"/>
        <n v="6396"/>
        <n v="6397"/>
        <n v="6398"/>
        <n v="6401"/>
        <n v="6402"/>
        <n v="6403"/>
        <n v="6404"/>
        <n v="6406"/>
        <n v="6408"/>
        <n v="6409"/>
        <n v="6410"/>
        <n v="6411"/>
        <n v="6413"/>
        <n v="6415"/>
        <n v="6416"/>
        <n v="6417"/>
        <n v="6419"/>
        <n v="6420"/>
        <n v="6423"/>
        <n v="6424"/>
        <n v="6425"/>
        <n v="6427"/>
        <n v="6428"/>
        <n v="6429"/>
        <n v="6430"/>
        <n v="6432"/>
        <n v="6433"/>
        <n v="6434"/>
        <n v="6435"/>
        <n v="6439"/>
        <n v="6442"/>
        <n v="6443"/>
        <n v="6445"/>
        <n v="6447"/>
        <n v="6448"/>
        <n v="6449"/>
        <n v="6450"/>
        <n v="6451"/>
        <n v="6452"/>
        <n v="6454"/>
        <n v="6455"/>
        <n v="6457"/>
        <n v="6461"/>
        <n v="6462"/>
        <n v="6463"/>
        <n v="6467"/>
        <n v="6468"/>
        <n v="6469"/>
        <n v="6470"/>
        <n v="6471"/>
        <n v="6472"/>
        <n v="6475"/>
        <n v="6476"/>
        <n v="6480"/>
        <n v="6481"/>
        <n v="6482"/>
        <n v="6484"/>
        <n v="6485"/>
        <n v="6486"/>
        <n v="6487"/>
        <n v="6488"/>
        <n v="6490"/>
        <n v="6491"/>
        <n v="6492"/>
        <n v="6493"/>
        <n v="6494"/>
        <n v="6495"/>
        <n v="6497"/>
        <n v="6498"/>
        <n v="6499"/>
        <n v="6501"/>
        <n v="6505"/>
        <n v="6506"/>
        <n v="6507"/>
        <n v="6509"/>
        <n v="6510"/>
        <n v="6515"/>
        <n v="6517"/>
        <n v="6518"/>
        <n v="6519"/>
        <n v="6520"/>
        <n v="6521"/>
        <n v="6522"/>
        <n v="6523"/>
        <n v="6525"/>
        <n v="6526"/>
        <n v="6529"/>
        <n v="6530"/>
        <n v="6531"/>
        <n v="6533"/>
        <n v="6534"/>
        <n v="6535"/>
        <n v="6536"/>
        <n v="6538"/>
        <n v="6539"/>
        <n v="6540"/>
        <n v="6541"/>
        <n v="6542"/>
        <n v="6543"/>
        <n v="6544"/>
        <n v="6546"/>
        <n v="6548"/>
        <n v="6551"/>
        <n v="6552"/>
        <n v="6555"/>
        <n v="6556"/>
        <n v="6558"/>
        <n v="6559"/>
        <n v="6560"/>
        <n v="6563"/>
        <n v="6565"/>
        <n v="6567"/>
        <n v="6569"/>
        <n v="6570"/>
        <n v="6571"/>
        <n v="6573"/>
        <n v="6574"/>
        <n v="6575"/>
        <n v="6577"/>
        <n v="6578"/>
        <n v="6579"/>
        <n v="6580"/>
        <n v="6581"/>
        <n v="6582"/>
        <n v="6583"/>
        <n v="6585"/>
        <n v="6586"/>
        <n v="6588"/>
        <n v="6590"/>
        <n v="6591"/>
        <n v="6592"/>
        <n v="6593"/>
        <n v="6594"/>
        <n v="6596"/>
        <n v="6599"/>
        <n v="6600"/>
        <n v="6602"/>
        <n v="6603"/>
        <n v="6604"/>
        <n v="6606"/>
        <n v="6607"/>
        <n v="6608"/>
        <n v="6609"/>
        <n v="6611"/>
        <n v="6614"/>
        <n v="6615"/>
        <n v="6616"/>
        <n v="6618"/>
        <n v="6619"/>
        <n v="6621"/>
        <n v="6622"/>
        <n v="6624"/>
        <n v="6625"/>
        <n v="6626"/>
        <n v="6628"/>
        <n v="6629"/>
        <n v="6630"/>
        <n v="6631"/>
        <n v="6633"/>
        <n v="6634"/>
        <n v="6636"/>
        <n v="6637"/>
        <n v="6640"/>
        <n v="6641"/>
        <n v="6643"/>
        <n v="6644"/>
        <n v="6645"/>
        <n v="6646"/>
        <n v="6647"/>
        <n v="6648"/>
        <n v="6649"/>
        <n v="6650"/>
        <n v="6651"/>
        <n v="6655"/>
        <n v="6656"/>
        <n v="6658"/>
        <n v="6660"/>
        <n v="6661"/>
        <n v="6663"/>
        <n v="6664"/>
        <n v="6666"/>
        <n v="6668"/>
        <n v="6669"/>
        <n v="6670"/>
        <n v="6671"/>
        <n v="6672"/>
        <n v="6673"/>
        <n v="6674"/>
        <n v="6675"/>
        <n v="6676"/>
        <n v="6677"/>
        <n v="6679"/>
        <n v="6680"/>
        <n v="6682"/>
        <n v="6684"/>
        <n v="6685"/>
        <n v="6686"/>
        <n v="6688"/>
        <n v="6690"/>
        <n v="6691"/>
        <n v="6692"/>
        <n v="6693"/>
        <n v="6694"/>
        <n v="6695"/>
        <n v="6696"/>
        <n v="6697"/>
        <n v="6698"/>
        <n v="6699"/>
        <n v="6703"/>
        <n v="6704"/>
        <n v="6705"/>
        <n v="6708"/>
        <n v="6710"/>
        <n v="6712"/>
        <n v="6713"/>
        <n v="6715"/>
        <n v="6717"/>
        <n v="6718"/>
        <n v="6720"/>
        <n v="6722"/>
        <n v="6724"/>
        <n v="6726"/>
        <n v="6728"/>
        <n v="6729"/>
        <n v="6730"/>
        <n v="6731"/>
        <n v="6732"/>
        <n v="6733"/>
        <n v="6734"/>
        <n v="6737"/>
        <n v="6738"/>
        <n v="6739"/>
        <n v="6740"/>
        <n v="6741"/>
        <n v="6742"/>
        <n v="6744"/>
        <n v="6745"/>
        <n v="6747"/>
        <n v="6750"/>
        <n v="6752"/>
        <n v="6753"/>
        <n v="6754"/>
        <n v="6755"/>
        <n v="6756"/>
        <n v="6757"/>
        <n v="6759"/>
        <n v="6760"/>
        <n v="6765"/>
        <n v="6769"/>
        <n v="6772"/>
        <n v="6773"/>
        <n v="6774"/>
        <n v="6775"/>
        <n v="6776"/>
        <n v="6777"/>
        <n v="6778"/>
        <n v="6779"/>
        <n v="6780"/>
        <n v="6781"/>
        <n v="6782"/>
        <n v="6783"/>
        <n v="6784"/>
        <n v="6785"/>
        <n v="6788"/>
        <n v="6789"/>
        <n v="6790"/>
        <n v="6791"/>
        <n v="6793"/>
        <n v="6794"/>
        <n v="6795"/>
        <n v="6796"/>
        <n v="6797"/>
        <n v="6798"/>
        <n v="6799"/>
        <n v="6801"/>
        <n v="6806"/>
        <n v="6807"/>
        <n v="6808"/>
        <n v="6810"/>
        <n v="6811"/>
        <n v="6812"/>
        <n v="6813"/>
        <n v="6816"/>
        <n v="6818"/>
        <n v="6819"/>
        <n v="6820"/>
        <n v="6822"/>
        <n v="6823"/>
        <n v="6824"/>
        <n v="6827"/>
        <n v="6828"/>
        <n v="6829"/>
        <n v="6830"/>
        <n v="6831"/>
        <n v="6832"/>
        <n v="6835"/>
        <n v="6837"/>
        <n v="6839"/>
        <n v="6840"/>
        <n v="6842"/>
        <n v="6844"/>
        <n v="6845"/>
        <n v="6850"/>
        <n v="6851"/>
        <n v="6854"/>
        <n v="6855"/>
        <n v="6856"/>
        <n v="6864"/>
        <n v="6866"/>
        <n v="6867"/>
        <n v="6868"/>
        <n v="6869"/>
        <n v="6870"/>
        <n v="6872"/>
        <n v="6873"/>
        <n v="6874"/>
        <n v="6875"/>
        <n v="6876"/>
        <n v="6877"/>
        <n v="6878"/>
        <n v="6879"/>
        <n v="6880"/>
        <n v="6881"/>
        <n v="6882"/>
        <n v="6884"/>
        <n v="6887"/>
        <n v="6889"/>
        <n v="6890"/>
        <n v="6891"/>
        <n v="6892"/>
        <n v="6895"/>
        <n v="6896"/>
        <n v="6897"/>
        <n v="6898"/>
        <n v="6899"/>
        <n v="6901"/>
        <n v="6902"/>
        <n v="6904"/>
        <n v="6906"/>
        <n v="6907"/>
        <n v="6909"/>
        <n v="6911"/>
        <n v="6912"/>
        <n v="6913"/>
        <n v="6914"/>
        <n v="6915"/>
        <n v="6917"/>
        <n v="6918"/>
        <n v="6919"/>
        <n v="6920"/>
        <n v="6925"/>
        <n v="6926"/>
        <n v="6929"/>
        <n v="6930"/>
        <n v="6931"/>
        <n v="6932"/>
        <n v="6934"/>
        <n v="6935"/>
        <n v="6938"/>
        <n v="6939"/>
        <n v="6941"/>
        <n v="6944"/>
        <n v="6946"/>
        <n v="6947"/>
        <n v="6949"/>
        <n v="6951"/>
        <n v="6953"/>
        <n v="6954"/>
        <n v="6955"/>
        <n v="6956"/>
        <n v="6957"/>
        <n v="6958"/>
        <n v="6959"/>
        <n v="6961"/>
        <n v="6962"/>
        <n v="6966"/>
        <n v="6967"/>
        <n v="6968"/>
        <n v="6969"/>
        <n v="6971"/>
        <n v="6972"/>
        <n v="6973"/>
        <n v="6974"/>
        <n v="6975"/>
        <n v="6976"/>
        <n v="6977"/>
        <n v="6978"/>
        <n v="6979"/>
        <n v="6982"/>
        <n v="6983"/>
        <n v="6984"/>
        <n v="6985"/>
        <n v="6986"/>
        <n v="6988"/>
        <n v="6989"/>
        <n v="6991"/>
        <n v="6993"/>
        <n v="6994"/>
        <n v="6995"/>
        <n v="6997"/>
        <n v="7000"/>
        <n v="7001"/>
        <n v="7002"/>
        <n v="7003"/>
        <n v="7004"/>
        <n v="7005"/>
        <n v="7007"/>
        <n v="7008"/>
        <n v="7009"/>
        <n v="7010"/>
        <n v="7012"/>
        <n v="7014"/>
        <n v="7015"/>
        <n v="7016"/>
        <n v="7017"/>
        <n v="7019"/>
        <n v="7021"/>
        <n v="7022"/>
        <n v="7024"/>
        <n v="7025"/>
        <n v="7026"/>
        <n v="7028"/>
        <n v="7030"/>
        <n v="7031"/>
        <n v="7032"/>
        <n v="7033"/>
        <n v="7034"/>
        <n v="7035"/>
        <n v="7036"/>
        <n v="7037"/>
        <n v="7038"/>
        <n v="7039"/>
        <n v="7040"/>
        <n v="7041"/>
        <n v="7042"/>
        <n v="7043"/>
        <n v="7044"/>
        <n v="7046"/>
        <n v="7047"/>
        <n v="7048"/>
        <n v="7049"/>
        <n v="7050"/>
        <n v="7052"/>
        <n v="7054"/>
        <n v="7055"/>
        <n v="7056"/>
        <n v="7057"/>
        <n v="7058"/>
        <n v="7059"/>
        <n v="7060"/>
        <n v="7063"/>
        <n v="7065"/>
        <n v="7068"/>
        <n v="7071"/>
        <n v="7073"/>
        <n v="7078"/>
        <n v="7079"/>
        <n v="7080"/>
        <n v="7081"/>
        <n v="7082"/>
        <n v="7083"/>
        <n v="7085"/>
        <n v="7089"/>
        <n v="7090"/>
        <n v="7091"/>
        <n v="7092"/>
        <n v="7093"/>
        <n v="7094"/>
        <n v="7096"/>
        <n v="7097"/>
        <n v="7099"/>
        <n v="7100"/>
        <n v="7101"/>
        <n v="7102"/>
        <n v="7103"/>
        <n v="7104"/>
        <n v="7106"/>
        <n v="7107"/>
        <n v="7109"/>
        <n v="7111"/>
        <n v="7112"/>
        <n v="7115"/>
        <n v="7116"/>
        <n v="7117"/>
        <n v="7120"/>
        <n v="7121"/>
        <n v="7122"/>
        <n v="7123"/>
        <n v="7124"/>
        <n v="7125"/>
        <n v="7127"/>
        <n v="7129"/>
        <n v="7130"/>
        <n v="7131"/>
        <n v="7132"/>
        <n v="7135"/>
        <n v="7136"/>
        <n v="7139"/>
        <n v="7140"/>
        <n v="7142"/>
        <n v="7144"/>
        <n v="7146"/>
        <n v="7150"/>
        <n v="7152"/>
        <n v="7154"/>
        <n v="7155"/>
        <n v="7156"/>
        <n v="7157"/>
        <n v="7158"/>
        <n v="7159"/>
        <n v="7160"/>
        <n v="7163"/>
        <n v="7164"/>
        <n v="7166"/>
        <n v="7167"/>
        <n v="7168"/>
        <n v="7169"/>
        <n v="7170"/>
        <n v="7171"/>
        <n v="7172"/>
        <n v="7175"/>
        <n v="7176"/>
        <n v="7182"/>
        <n v="7183"/>
        <n v="7184"/>
        <n v="7185"/>
        <n v="7189"/>
        <n v="7190"/>
        <n v="7191"/>
        <n v="7192"/>
        <n v="7194"/>
        <n v="7196"/>
        <n v="7197"/>
        <n v="7198"/>
        <n v="7199"/>
        <n v="7200"/>
        <n v="7201"/>
        <n v="7203"/>
        <n v="7204"/>
        <n v="7207"/>
        <n v="7212"/>
        <n v="7213"/>
        <n v="7214"/>
        <n v="7217"/>
        <n v="7218"/>
        <n v="7219"/>
        <n v="7221"/>
        <n v="7222"/>
        <n v="7226"/>
        <n v="7227"/>
        <n v="7228"/>
        <n v="7229"/>
        <n v="7230"/>
        <n v="7231"/>
        <n v="7232"/>
        <n v="7233"/>
        <n v="7235"/>
        <n v="7236"/>
        <n v="7238"/>
        <n v="7239"/>
        <n v="7240"/>
        <n v="7241"/>
        <n v="7242"/>
        <n v="7246"/>
        <n v="7249"/>
        <n v="7250"/>
        <n v="7251"/>
        <n v="7254"/>
        <n v="7255"/>
        <n v="7256"/>
        <n v="7257"/>
        <n v="7261"/>
        <n v="7262"/>
        <n v="7263"/>
        <n v="7264"/>
        <n v="7265"/>
        <n v="7267"/>
        <n v="7268"/>
        <n v="7269"/>
        <n v="7272"/>
        <n v="7273"/>
        <n v="7274"/>
        <n v="7276"/>
        <n v="7277"/>
        <n v="7278"/>
        <n v="7279"/>
        <n v="7280"/>
        <n v="7282"/>
        <n v="7283"/>
        <n v="7284"/>
        <n v="7285"/>
        <n v="7287"/>
        <n v="7288"/>
        <n v="7289"/>
        <n v="7293"/>
        <n v="7294"/>
        <n v="7295"/>
        <n v="7296"/>
        <n v="7297"/>
        <n v="7299"/>
        <n v="7300"/>
        <n v="7302"/>
        <n v="7303"/>
        <n v="7304"/>
        <n v="7305"/>
        <n v="7308"/>
        <n v="7309"/>
        <n v="7310"/>
        <n v="7312"/>
        <n v="7313"/>
        <n v="7314"/>
        <n v="7316"/>
        <n v="7317"/>
        <n v="7318"/>
        <n v="7319"/>
        <n v="7320"/>
        <n v="7322"/>
        <n v="7324"/>
        <n v="7326"/>
        <n v="7327"/>
        <n v="7328"/>
        <n v="7330"/>
        <n v="7331"/>
        <n v="7333"/>
        <n v="7334"/>
        <n v="7336"/>
        <n v="7337"/>
        <n v="7338"/>
        <n v="7340"/>
        <n v="7341"/>
        <n v="7342"/>
        <n v="7343"/>
        <n v="7344"/>
        <n v="7347"/>
        <n v="7349"/>
        <n v="7351"/>
        <n v="7352"/>
        <n v="7353"/>
        <n v="7354"/>
        <n v="7356"/>
        <n v="7358"/>
        <n v="7359"/>
        <n v="7360"/>
        <n v="7361"/>
        <n v="7362"/>
        <n v="7363"/>
        <n v="7364"/>
        <n v="7365"/>
        <n v="7368"/>
        <n v="7370"/>
        <n v="7371"/>
        <n v="7372"/>
        <n v="7374"/>
        <n v="7375"/>
        <n v="7376"/>
        <n v="7378"/>
        <n v="7379"/>
        <n v="7380"/>
        <n v="7381"/>
        <n v="7382"/>
        <n v="7386"/>
        <n v="7391"/>
        <n v="7393"/>
        <n v="7394"/>
        <n v="7395"/>
        <n v="7396"/>
        <n v="7397"/>
        <n v="7398"/>
        <n v="7400"/>
        <n v="7401"/>
        <n v="7402"/>
        <n v="7403"/>
        <n v="7404"/>
        <n v="7406"/>
        <n v="7409"/>
        <n v="7410"/>
        <n v="7411"/>
        <n v="7413"/>
        <n v="7414"/>
        <n v="7416"/>
        <n v="7419"/>
        <n v="7420"/>
        <n v="7426"/>
        <n v="7429"/>
        <n v="7430"/>
        <n v="7431"/>
        <n v="7432"/>
        <n v="7435"/>
        <n v="7436"/>
        <n v="7437"/>
        <n v="7439"/>
        <n v="7441"/>
        <n v="7445"/>
        <n v="7446"/>
        <n v="7447"/>
        <n v="7448"/>
        <n v="7449"/>
        <n v="7450"/>
        <n v="7452"/>
        <n v="7453"/>
        <n v="7454"/>
        <n v="7456"/>
        <n v="7457"/>
        <n v="7458"/>
        <n v="7460"/>
        <n v="7461"/>
        <n v="7464"/>
        <n v="7465"/>
        <n v="7467"/>
        <n v="7468"/>
        <n v="7469"/>
        <n v="7470"/>
        <n v="7471"/>
        <n v="7474"/>
        <n v="7475"/>
        <n v="7476"/>
        <n v="7477"/>
        <n v="7479"/>
        <n v="7481"/>
        <n v="7483"/>
        <n v="7484"/>
        <n v="7485"/>
        <n v="7486"/>
        <n v="7487"/>
        <n v="7488"/>
        <n v="7490"/>
        <n v="7493"/>
        <n v="7495"/>
        <n v="7496"/>
        <n v="7499"/>
        <n v="7500"/>
        <n v="7502"/>
        <n v="7506"/>
        <n v="7507"/>
        <n v="7509"/>
        <n v="7511"/>
        <n v="7513"/>
        <n v="7514"/>
        <n v="7516"/>
        <n v="7519"/>
        <n v="7520"/>
        <n v="7521"/>
        <n v="7522"/>
        <n v="7523"/>
        <n v="7524"/>
        <n v="7525"/>
        <n v="7527"/>
        <n v="7528"/>
        <n v="7530"/>
        <n v="7531"/>
        <n v="7533"/>
        <n v="7534"/>
        <n v="7537"/>
        <n v="7538"/>
        <n v="7539"/>
        <n v="7540"/>
        <n v="7541"/>
        <n v="7542"/>
        <n v="7543"/>
        <n v="7544"/>
        <n v="7546"/>
        <n v="7547"/>
        <n v="7548"/>
        <n v="7549"/>
        <n v="7552"/>
        <n v="7553"/>
        <n v="7554"/>
        <n v="7555"/>
        <n v="7558"/>
        <n v="7559"/>
        <n v="7560"/>
        <n v="7563"/>
        <n v="7564"/>
        <n v="7565"/>
        <n v="7566"/>
        <n v="7567"/>
        <n v="7568"/>
        <n v="7570"/>
        <n v="7571"/>
        <n v="7572"/>
        <n v="7573"/>
        <n v="7574"/>
        <n v="7575"/>
        <n v="7576"/>
        <n v="7578"/>
        <n v="7579"/>
        <n v="7581"/>
        <n v="7582"/>
        <n v="7583"/>
        <n v="7585"/>
        <n v="7587"/>
        <n v="7588"/>
        <n v="7589"/>
        <n v="7591"/>
        <n v="7592"/>
        <n v="7593"/>
        <n v="7594"/>
        <n v="7596"/>
        <n v="7597"/>
        <n v="7598"/>
        <n v="7599"/>
        <n v="7600"/>
        <n v="7602"/>
        <n v="7603"/>
        <n v="7604"/>
        <n v="7605"/>
        <n v="7606"/>
        <n v="7609"/>
        <n v="7610"/>
        <n v="7611"/>
        <n v="7612"/>
        <n v="7614"/>
        <n v="7615"/>
        <n v="7616"/>
        <n v="7617"/>
        <n v="7618"/>
        <n v="7619"/>
        <n v="7620"/>
        <n v="7622"/>
        <n v="7623"/>
        <n v="7626"/>
        <n v="7628"/>
        <n v="7629"/>
        <n v="7630"/>
        <n v="7633"/>
        <n v="7634"/>
        <n v="7635"/>
        <n v="7636"/>
        <n v="7637"/>
        <n v="7638"/>
        <n v="7639"/>
        <n v="7640"/>
        <n v="7642"/>
        <n v="7643"/>
        <n v="7644"/>
        <n v="7645"/>
        <n v="7646"/>
        <n v="7651"/>
        <n v="7652"/>
        <n v="7653"/>
        <n v="7654"/>
        <n v="7655"/>
        <n v="7656"/>
        <n v="7657"/>
        <n v="7658"/>
        <n v="7659"/>
        <n v="7663"/>
        <n v="7665"/>
        <n v="7666"/>
        <n v="7667"/>
        <n v="7668"/>
        <n v="7671"/>
        <n v="7673"/>
        <n v="7674"/>
        <n v="7675"/>
        <n v="7676"/>
        <n v="7677"/>
        <n v="7678"/>
        <n v="7679"/>
        <n v="7680"/>
        <n v="7681"/>
        <n v="7683"/>
        <n v="7684"/>
        <n v="7686"/>
        <n v="7687"/>
        <n v="7689"/>
        <n v="7691"/>
        <n v="7694"/>
        <n v="7696"/>
        <n v="7697"/>
        <n v="7701"/>
        <n v="7702"/>
        <n v="7704"/>
        <n v="7707"/>
        <n v="7708"/>
        <n v="7709"/>
        <n v="7710"/>
        <n v="7711"/>
        <n v="7713"/>
        <n v="7715"/>
        <n v="7716"/>
        <n v="7718"/>
        <n v="7719"/>
        <n v="7720"/>
        <n v="7721"/>
        <n v="7722"/>
        <n v="7726"/>
        <n v="7727"/>
        <n v="7728"/>
        <n v="7731"/>
        <n v="7732"/>
        <n v="7736"/>
        <n v="7737"/>
        <n v="7738"/>
        <n v="7739"/>
        <n v="7742"/>
        <n v="7743"/>
        <n v="7744"/>
        <n v="7745"/>
        <n v="7747"/>
        <n v="7748"/>
        <n v="7749"/>
        <n v="7751"/>
        <n v="7752"/>
        <n v="7754"/>
        <n v="7755"/>
        <n v="7761"/>
        <n v="7763"/>
        <n v="7764"/>
        <n v="7766"/>
        <n v="7767"/>
        <n v="7768"/>
        <n v="7770"/>
        <n v="7771"/>
        <n v="7772"/>
        <n v="7773"/>
        <n v="7774"/>
        <n v="7776"/>
        <n v="7777"/>
        <n v="7780"/>
        <n v="7781"/>
        <n v="7782"/>
        <n v="7783"/>
        <n v="7784"/>
        <n v="7785"/>
        <n v="7786"/>
        <n v="7787"/>
        <n v="7788"/>
        <n v="7789"/>
        <n v="7791"/>
        <n v="7792"/>
        <n v="7793"/>
        <n v="7794"/>
        <n v="7795"/>
        <n v="7796"/>
        <n v="7797"/>
        <n v="7799"/>
        <n v="7800"/>
        <n v="7801"/>
        <n v="7802"/>
        <n v="7805"/>
        <n v="7806"/>
        <n v="7807"/>
        <n v="7809"/>
        <n v="7811"/>
        <n v="7812"/>
        <n v="7813"/>
        <n v="7815"/>
        <n v="7816"/>
        <n v="7818"/>
        <n v="7819"/>
        <n v="7820"/>
        <n v="7821"/>
        <n v="7823"/>
        <n v="7825"/>
        <n v="7828"/>
        <n v="7830"/>
        <n v="7833"/>
        <n v="7837"/>
        <n v="7838"/>
        <n v="7839"/>
        <n v="7841"/>
        <n v="7843"/>
        <n v="7845"/>
        <n v="7846"/>
        <n v="7849"/>
        <n v="7850"/>
        <n v="7851"/>
        <n v="7852"/>
        <n v="7853"/>
        <n v="7854"/>
        <n v="7855"/>
        <n v="7856"/>
        <n v="7857"/>
        <n v="7858"/>
        <n v="7859"/>
        <n v="7860"/>
        <n v="7861"/>
        <n v="7862"/>
        <n v="7863"/>
        <n v="7864"/>
        <n v="7865"/>
        <n v="7868"/>
        <n v="7869"/>
        <n v="7870"/>
        <n v="7871"/>
        <n v="7873"/>
        <n v="7875"/>
        <n v="7877"/>
        <n v="7878"/>
        <n v="7881"/>
        <n v="7882"/>
        <n v="7883"/>
        <n v="7884"/>
        <n v="7889"/>
        <n v="7890"/>
        <n v="7891"/>
        <n v="7892"/>
        <n v="7893"/>
        <n v="7894"/>
        <n v="7895"/>
        <n v="7897"/>
        <n v="7898"/>
        <n v="7899"/>
        <n v="7900"/>
        <n v="7901"/>
        <n v="7902"/>
        <n v="7905"/>
        <n v="7906"/>
        <n v="7907"/>
        <n v="7908"/>
        <n v="7910"/>
        <n v="7911"/>
        <n v="7912"/>
        <n v="7915"/>
        <n v="7917"/>
        <n v="7919"/>
        <n v="7922"/>
        <n v="7923"/>
        <n v="7924"/>
        <n v="7927"/>
        <n v="7928"/>
        <n v="7929"/>
        <n v="7936"/>
        <n v="7937"/>
        <n v="7938"/>
        <n v="7939"/>
        <n v="7940"/>
        <n v="7941"/>
        <n v="7942"/>
        <n v="7943"/>
        <n v="7944"/>
        <n v="7945"/>
        <n v="7947"/>
        <n v="7948"/>
        <n v="7949"/>
        <n v="7952"/>
        <n v="7953"/>
        <n v="7957"/>
        <n v="7960"/>
        <n v="7961"/>
        <n v="7963"/>
        <n v="7964"/>
        <n v="7965"/>
        <n v="7966"/>
        <n v="7967"/>
        <n v="7968"/>
        <n v="7970"/>
        <n v="7971"/>
        <n v="7972"/>
        <n v="7973"/>
        <n v="7974"/>
        <n v="7975"/>
        <n v="7976"/>
        <n v="7979"/>
        <n v="7980"/>
        <n v="7981"/>
        <n v="7982"/>
        <n v="7984"/>
        <n v="7985"/>
        <n v="7986"/>
        <n v="7988"/>
        <n v="7989"/>
        <n v="7990"/>
        <n v="7991"/>
        <n v="7992"/>
        <n v="7993"/>
        <n v="7995"/>
        <n v="7996"/>
        <n v="7997"/>
        <n v="7998"/>
        <n v="7999"/>
        <n v="8000"/>
        <n v="8001"/>
        <n v="8002"/>
        <n v="8003"/>
        <n v="8004"/>
        <n v="8005"/>
        <n v="8006"/>
        <n v="8008"/>
        <n v="8009"/>
        <n v="8010"/>
        <n v="8011"/>
        <n v="8012"/>
        <n v="8013"/>
        <n v="8014"/>
        <n v="8016"/>
        <n v="8018"/>
        <n v="8022"/>
        <n v="8023"/>
        <n v="8024"/>
        <n v="8025"/>
        <n v="8026"/>
        <n v="8027"/>
        <n v="8028"/>
        <n v="8029"/>
        <n v="8031"/>
        <n v="8032"/>
        <n v="8034"/>
        <n v="8035"/>
        <n v="8036"/>
        <n v="8037"/>
        <n v="8039"/>
        <n v="8041"/>
        <n v="8042"/>
        <n v="8043"/>
        <n v="8044"/>
        <n v="8045"/>
        <n v="8052"/>
        <n v="8054"/>
        <n v="8055"/>
        <n v="8056"/>
        <n v="8057"/>
        <n v="8058"/>
        <n v="8059"/>
        <n v="8060"/>
        <n v="8062"/>
        <n v="8063"/>
        <n v="8064"/>
        <n v="8065"/>
        <n v="8067"/>
        <n v="8069"/>
        <n v="8071"/>
        <n v="8072"/>
        <n v="8073"/>
        <n v="8074"/>
        <n v="8076"/>
        <n v="8079"/>
        <n v="8080"/>
        <n v="8081"/>
        <n v="8082"/>
        <n v="8083"/>
        <n v="8084"/>
        <n v="8086"/>
        <n v="8088"/>
        <n v="8090"/>
        <n v="8091"/>
        <n v="8094"/>
        <n v="8095"/>
        <n v="8096"/>
        <n v="8097"/>
        <n v="8098"/>
        <n v="8099"/>
        <n v="8101"/>
        <n v="8102"/>
        <n v="8104"/>
        <n v="8105"/>
        <n v="8106"/>
        <n v="8108"/>
        <n v="8111"/>
        <n v="8112"/>
        <n v="8114"/>
        <n v="8115"/>
        <n v="8116"/>
        <n v="8117"/>
        <n v="8118"/>
        <n v="8119"/>
        <n v="8121"/>
        <n v="8122"/>
        <n v="8123"/>
        <n v="8124"/>
        <n v="8125"/>
        <n v="8126"/>
        <n v="8127"/>
        <n v="8128"/>
        <n v="8129"/>
        <n v="8130"/>
        <n v="8131"/>
        <n v="8133"/>
        <n v="8135"/>
        <n v="8137"/>
        <n v="8138"/>
        <n v="8140"/>
        <n v="8141"/>
        <n v="8143"/>
        <n v="8145"/>
        <n v="8146"/>
        <n v="8147"/>
        <n v="8148"/>
        <n v="8151"/>
        <n v="8154"/>
        <n v="8155"/>
        <n v="8156"/>
        <n v="8158"/>
        <n v="8160"/>
        <n v="8161"/>
        <n v="8162"/>
        <n v="8164"/>
        <n v="8165"/>
        <n v="8166"/>
        <n v="8167"/>
        <n v="8169"/>
        <n v="8170"/>
        <n v="8171"/>
        <n v="8173"/>
        <n v="8174"/>
        <n v="8175"/>
        <n v="8177"/>
        <n v="8178"/>
        <n v="8179"/>
        <n v="8183"/>
        <n v="8184"/>
        <n v="8185"/>
        <n v="8186"/>
        <n v="8187"/>
        <n v="8188"/>
        <n v="8189"/>
        <n v="8190"/>
        <n v="8192"/>
        <n v="8193"/>
        <n v="8194"/>
        <n v="8195"/>
        <n v="8196"/>
        <n v="8204"/>
        <n v="8205"/>
        <n v="8206"/>
        <n v="8207"/>
        <n v="8208"/>
        <n v="8209"/>
        <n v="8210"/>
        <n v="8211"/>
        <n v="8212"/>
        <n v="8213"/>
        <n v="8214"/>
        <n v="8215"/>
        <n v="8216"/>
        <n v="8218"/>
        <n v="8219"/>
        <n v="8221"/>
        <n v="8224"/>
        <n v="8225"/>
        <n v="8226"/>
        <n v="8227"/>
        <n v="8229"/>
        <n v="8230"/>
        <n v="8232"/>
        <n v="8233"/>
        <n v="8234"/>
        <n v="8235"/>
        <n v="8236"/>
        <n v="8237"/>
        <n v="8238"/>
        <n v="8239"/>
        <n v="8240"/>
        <n v="8241"/>
        <n v="8242"/>
        <n v="8243"/>
        <n v="8244"/>
        <n v="8245"/>
        <n v="8246"/>
        <n v="8248"/>
        <n v="8249"/>
        <n v="8251"/>
        <n v="8252"/>
        <n v="8253"/>
        <n v="8254"/>
        <n v="8255"/>
        <n v="8256"/>
        <n v="8257"/>
        <n v="8258"/>
        <n v="8259"/>
        <n v="8260"/>
        <n v="8262"/>
        <n v="8263"/>
        <n v="8264"/>
        <n v="8265"/>
        <n v="8266"/>
        <n v="8269"/>
        <n v="8270"/>
        <n v="8271"/>
        <n v="8272"/>
        <n v="8273"/>
        <n v="8274"/>
        <n v="8279"/>
        <n v="8280"/>
        <n v="8281"/>
        <n v="8282"/>
        <n v="8283"/>
        <n v="8285"/>
        <n v="8287"/>
        <n v="8288"/>
        <n v="8291"/>
        <n v="8292"/>
        <n v="8294"/>
        <n v="8295"/>
        <n v="8296"/>
        <n v="8297"/>
        <n v="8299"/>
        <n v="8304"/>
        <n v="8308"/>
        <n v="8309"/>
        <n v="8310"/>
        <n v="8311"/>
        <n v="8312"/>
        <n v="8313"/>
        <n v="8314"/>
        <n v="8318"/>
        <n v="8320"/>
        <n v="8321"/>
        <n v="8322"/>
        <n v="8323"/>
        <n v="8325"/>
        <n v="8326"/>
        <n v="8327"/>
        <n v="8328"/>
        <n v="8329"/>
        <n v="8330"/>
        <n v="8331"/>
        <n v="8332"/>
        <n v="8334"/>
        <n v="8338"/>
        <n v="8339"/>
        <n v="8340"/>
        <n v="8342"/>
        <n v="8343"/>
        <n v="8345"/>
        <n v="8347"/>
        <n v="8349"/>
        <n v="8350"/>
        <n v="8351"/>
        <n v="8352"/>
        <n v="8353"/>
        <n v="8354"/>
        <n v="8355"/>
        <n v="8357"/>
        <n v="8358"/>
        <n v="8361"/>
        <n v="8362"/>
        <n v="8364"/>
        <n v="8365"/>
        <n v="8366"/>
        <n v="8367"/>
        <n v="8368"/>
        <n v="8370"/>
        <n v="8371"/>
        <n v="8372"/>
        <n v="8373"/>
        <n v="8374"/>
        <n v="8376"/>
        <n v="8377"/>
        <n v="8378"/>
        <n v="8379"/>
        <n v="8380"/>
        <n v="8381"/>
        <n v="8382"/>
        <n v="8383"/>
        <n v="8384"/>
        <n v="8385"/>
        <n v="8388"/>
        <n v="8389"/>
        <n v="8390"/>
        <n v="8391"/>
        <n v="8392"/>
        <n v="8393"/>
        <n v="8394"/>
        <n v="8395"/>
        <n v="8396"/>
        <n v="8397"/>
        <n v="8398"/>
        <n v="8399"/>
        <n v="8400"/>
        <n v="8404"/>
        <n v="8406"/>
        <n v="8407"/>
        <n v="8408"/>
        <n v="8409"/>
        <n v="8410"/>
        <n v="8411"/>
        <n v="8412"/>
        <n v="8413"/>
        <n v="8415"/>
        <n v="8416"/>
        <n v="8418"/>
        <n v="8419"/>
        <n v="8420"/>
        <n v="8421"/>
        <n v="8422"/>
        <n v="8423"/>
        <n v="8424"/>
        <n v="8426"/>
        <n v="8427"/>
        <n v="8429"/>
        <n v="8430"/>
        <n v="8431"/>
        <n v="8432"/>
        <n v="8433"/>
        <n v="8435"/>
        <n v="8436"/>
        <n v="8437"/>
        <n v="8440"/>
        <n v="8441"/>
        <n v="8444"/>
        <n v="8445"/>
        <n v="8446"/>
        <n v="8447"/>
        <n v="8448"/>
        <n v="8449"/>
        <n v="8450"/>
        <n v="8451"/>
        <n v="8452"/>
        <n v="8454"/>
        <n v="8455"/>
        <n v="8456"/>
        <n v="8460"/>
        <n v="8461"/>
        <n v="8462"/>
        <n v="8464"/>
        <n v="8465"/>
        <n v="8467"/>
        <n v="8468"/>
        <n v="8469"/>
        <n v="8470"/>
        <n v="8473"/>
        <n v="8475"/>
        <n v="8478"/>
        <n v="8479"/>
        <n v="8480"/>
        <n v="8481"/>
        <n v="8482"/>
        <n v="8483"/>
        <n v="8485"/>
        <n v="8486"/>
        <n v="8489"/>
        <n v="8490"/>
        <n v="8491"/>
        <n v="8492"/>
        <n v="8493"/>
        <n v="8494"/>
        <n v="8496"/>
        <n v="8498"/>
        <n v="8500"/>
        <n v="8503"/>
        <n v="8504"/>
        <n v="8505"/>
        <n v="8507"/>
        <n v="8509"/>
        <n v="8511"/>
        <n v="8512"/>
        <n v="8513"/>
        <n v="8519"/>
        <n v="8520"/>
        <n v="8521"/>
        <n v="8522"/>
        <n v="8523"/>
        <n v="8525"/>
        <n v="8526"/>
        <n v="8527"/>
        <n v="8529"/>
        <n v="8531"/>
        <n v="8532"/>
        <n v="8533"/>
        <n v="8537"/>
        <n v="8538"/>
        <n v="8540"/>
        <n v="8542"/>
        <n v="8543"/>
        <n v="8544"/>
        <n v="8545"/>
        <n v="8546"/>
        <n v="8547"/>
        <n v="8548"/>
        <n v="8549"/>
        <n v="8550"/>
        <n v="8552"/>
        <n v="8554"/>
        <n v="8555"/>
        <n v="8557"/>
        <n v="8560"/>
        <n v="8561"/>
        <n v="8564"/>
        <n v="8565"/>
        <n v="8566"/>
        <n v="8568"/>
        <n v="8569"/>
        <n v="8570"/>
        <n v="8572"/>
        <n v="8573"/>
        <n v="8574"/>
        <n v="8575"/>
        <n v="8576"/>
        <n v="8577"/>
        <n v="8579"/>
        <n v="8581"/>
        <n v="8586"/>
        <n v="8587"/>
        <n v="8593"/>
        <n v="8594"/>
        <n v="8595"/>
        <n v="8597"/>
        <n v="8598"/>
        <n v="8600"/>
        <n v="8601"/>
        <n v="8602"/>
        <n v="8604"/>
        <n v="8605"/>
        <n v="8607"/>
        <n v="8609"/>
        <n v="8610"/>
        <n v="8611"/>
        <n v="8612"/>
        <n v="8614"/>
        <n v="8616"/>
        <n v="8617"/>
        <n v="8618"/>
        <n v="8619"/>
        <n v="8620"/>
        <n v="8622"/>
        <n v="8623"/>
        <n v="8624"/>
        <n v="8629"/>
        <n v="8630"/>
        <n v="8631"/>
        <n v="8632"/>
        <n v="8633"/>
        <n v="8634"/>
        <n v="8635"/>
        <n v="8636"/>
        <n v="8637"/>
        <n v="8638"/>
        <n v="8640"/>
        <n v="8641"/>
        <n v="8642"/>
        <n v="8643"/>
        <n v="8644"/>
        <n v="8645"/>
        <n v="8647"/>
        <n v="8648"/>
        <n v="8650"/>
        <n v="8651"/>
        <n v="8652"/>
        <n v="8653"/>
        <n v="8657"/>
        <n v="8658"/>
        <n v="8659"/>
        <n v="8661"/>
        <n v="8663"/>
        <n v="8667"/>
        <n v="8668"/>
        <n v="8669"/>
        <n v="8670"/>
        <n v="8673"/>
        <n v="8674"/>
        <n v="8675"/>
        <n v="8678"/>
        <n v="8679"/>
        <n v="8680"/>
        <n v="8683"/>
        <n v="8684"/>
        <n v="8686"/>
        <n v="8687"/>
        <n v="8688"/>
        <n v="8689"/>
        <n v="8690"/>
        <n v="8692"/>
        <n v="8693"/>
        <n v="8694"/>
        <n v="8697"/>
        <n v="8699"/>
        <n v="8701"/>
        <n v="8703"/>
        <n v="8705"/>
        <n v="8706"/>
        <n v="8707"/>
        <n v="8709"/>
        <n v="8710"/>
        <n v="8714"/>
        <n v="8715"/>
        <n v="8718"/>
        <n v="8721"/>
        <n v="8723"/>
        <n v="8725"/>
        <n v="8727"/>
        <n v="8730"/>
        <n v="8734"/>
        <n v="8736"/>
        <n v="8737"/>
        <n v="8739"/>
        <n v="8740"/>
        <n v="8741"/>
        <n v="8742"/>
        <n v="8743"/>
        <n v="8746"/>
        <n v="8750"/>
        <n v="8751"/>
        <n v="8754"/>
        <n v="8755"/>
        <n v="8756"/>
        <n v="8758"/>
        <n v="8759"/>
        <n v="8761"/>
        <n v="8763"/>
        <n v="8764"/>
        <n v="8766"/>
        <n v="8767"/>
        <n v="8768"/>
        <n v="8769"/>
        <n v="8770"/>
        <n v="8773"/>
        <n v="8774"/>
        <n v="8776"/>
        <n v="8777"/>
        <n v="8778"/>
        <n v="8783"/>
        <n v="8785"/>
        <n v="8786"/>
        <n v="8787"/>
        <n v="8788"/>
        <n v="8789"/>
        <n v="8790"/>
        <n v="8795"/>
        <n v="8797"/>
        <n v="8798"/>
        <n v="8799"/>
        <n v="8804"/>
        <n v="8805"/>
        <n v="8806"/>
        <n v="8807"/>
        <n v="8812"/>
        <n v="8813"/>
        <n v="8815"/>
        <n v="8817"/>
        <n v="8818"/>
        <n v="8819"/>
        <n v="8820"/>
        <n v="8822"/>
        <n v="8823"/>
        <n v="8824"/>
        <n v="8825"/>
        <n v="8827"/>
        <n v="8829"/>
        <n v="8830"/>
        <n v="8832"/>
        <n v="8833"/>
        <n v="8835"/>
        <n v="8837"/>
        <n v="8838"/>
        <n v="8842"/>
        <n v="8843"/>
        <n v="8844"/>
        <n v="8845"/>
        <n v="8846"/>
        <n v="8847"/>
        <n v="8848"/>
        <n v="8849"/>
        <n v="8850"/>
        <n v="8851"/>
        <n v="8853"/>
        <n v="8855"/>
        <n v="8856"/>
        <n v="8857"/>
        <n v="8858"/>
        <n v="8860"/>
        <n v="8862"/>
        <n v="8863"/>
        <n v="8864"/>
        <n v="8865"/>
        <n v="8866"/>
        <n v="8867"/>
        <n v="8868"/>
        <n v="8869"/>
        <n v="8870"/>
        <n v="8871"/>
        <n v="8872"/>
        <n v="8874"/>
        <n v="8875"/>
        <n v="8876"/>
        <n v="8878"/>
        <n v="8880"/>
        <n v="8887"/>
        <n v="8888"/>
        <n v="8890"/>
        <n v="8891"/>
        <n v="8892"/>
        <n v="8893"/>
        <n v="8894"/>
        <n v="8896"/>
        <n v="8898"/>
        <n v="8901"/>
        <n v="8902"/>
        <n v="8903"/>
        <n v="8904"/>
        <n v="8905"/>
        <n v="8906"/>
        <n v="8909"/>
        <n v="8910"/>
        <n v="8913"/>
        <n v="8915"/>
        <n v="8916"/>
        <n v="8919"/>
        <n v="8922"/>
        <n v="8923"/>
        <n v="8925"/>
        <n v="8926"/>
        <n v="8927"/>
        <n v="8928"/>
        <n v="8929"/>
        <n v="8933"/>
        <n v="8935"/>
        <n v="8937"/>
        <n v="8938"/>
        <n v="8939"/>
        <n v="8940"/>
        <n v="8941"/>
        <n v="8942"/>
        <n v="8943"/>
        <n v="8950"/>
        <n v="8951"/>
        <n v="8952"/>
        <n v="8953"/>
        <n v="8954"/>
        <n v="8956"/>
        <n v="8957"/>
        <n v="8959"/>
        <n v="8960"/>
        <n v="8961"/>
        <n v="8962"/>
        <n v="8963"/>
        <n v="8964"/>
        <n v="8965"/>
        <n v="8966"/>
        <n v="8967"/>
        <n v="8968"/>
        <n v="8970"/>
        <n v="8971"/>
        <n v="8972"/>
        <n v="8973"/>
        <n v="8977"/>
        <n v="8978"/>
        <n v="8979"/>
        <n v="8980"/>
        <n v="8982"/>
        <n v="8984"/>
        <n v="8986"/>
        <n v="8987"/>
        <n v="8989"/>
        <n v="8990"/>
        <n v="8991"/>
        <n v="8992"/>
        <n v="8993"/>
        <n v="8994"/>
        <n v="8995"/>
        <n v="8996"/>
        <n v="8997"/>
        <n v="8999"/>
        <n v="9000"/>
        <n v="9001"/>
        <n v="9002"/>
        <n v="9003"/>
        <n v="9004"/>
        <n v="9005"/>
        <n v="9006"/>
        <n v="9007"/>
        <n v="9009"/>
        <n v="9010"/>
        <n v="9011"/>
        <n v="9012"/>
        <n v="9014"/>
        <n v="9015"/>
        <n v="9016"/>
        <n v="9017"/>
        <n v="9021"/>
        <n v="9022"/>
        <n v="9023"/>
        <n v="9024"/>
        <n v="9026"/>
        <n v="9027"/>
        <n v="9031"/>
        <n v="9032"/>
        <n v="9033"/>
        <n v="9036"/>
        <n v="9038"/>
        <n v="9039"/>
        <n v="9040"/>
        <n v="9041"/>
        <n v="9042"/>
        <n v="9043"/>
        <n v="9044"/>
        <n v="9047"/>
        <n v="9050"/>
        <n v="9051"/>
        <n v="9052"/>
        <n v="9053"/>
        <n v="9055"/>
        <n v="9056"/>
        <n v="9058"/>
        <n v="9060"/>
        <n v="9061"/>
        <n v="9065"/>
        <n v="9067"/>
        <n v="9068"/>
        <n v="9069"/>
        <n v="9070"/>
        <n v="9071"/>
        <n v="9073"/>
        <n v="9074"/>
        <n v="9075"/>
        <n v="9077"/>
        <n v="9078"/>
        <n v="9080"/>
        <n v="9081"/>
        <n v="9082"/>
        <n v="9084"/>
        <n v="9085"/>
        <n v="9087"/>
        <n v="9088"/>
        <n v="9089"/>
        <n v="9090"/>
        <n v="9092"/>
        <n v="9093"/>
        <n v="9095"/>
        <n v="9096"/>
        <n v="9098"/>
        <n v="9100"/>
        <n v="9101"/>
        <n v="9102"/>
        <n v="9103"/>
        <n v="9104"/>
        <n v="9105"/>
        <n v="9106"/>
        <n v="9107"/>
        <n v="9110"/>
        <n v="9111"/>
        <n v="9112"/>
        <n v="9113"/>
        <n v="9118"/>
        <n v="9119"/>
        <n v="9120"/>
        <n v="9123"/>
        <n v="9125"/>
        <n v="9127"/>
        <n v="9128"/>
        <n v="9130"/>
        <n v="9133"/>
        <n v="9134"/>
        <n v="9135"/>
        <n v="9143"/>
        <n v="9146"/>
        <n v="9148"/>
        <n v="9150"/>
        <n v="9151"/>
        <n v="9152"/>
        <n v="9154"/>
        <n v="9155"/>
        <n v="9159"/>
        <n v="9160"/>
        <n v="9162"/>
        <n v="9163"/>
        <n v="9164"/>
        <n v="9166"/>
        <n v="9167"/>
        <n v="9168"/>
        <n v="9169"/>
        <n v="9172"/>
        <n v="9173"/>
        <n v="9174"/>
        <n v="9175"/>
        <n v="9176"/>
        <n v="9177"/>
        <n v="9179"/>
        <n v="9181"/>
        <n v="9182"/>
        <n v="9183"/>
        <n v="9184"/>
        <n v="9185"/>
        <n v="9186"/>
        <n v="9189"/>
        <n v="9190"/>
        <n v="9194"/>
        <n v="9195"/>
        <n v="9199"/>
        <n v="9201"/>
        <n v="9202"/>
        <n v="9205"/>
        <n v="9207"/>
        <n v="9208"/>
        <n v="9209"/>
        <n v="9210"/>
        <n v="9212"/>
        <n v="9213"/>
        <n v="9215"/>
        <n v="9216"/>
        <n v="9217"/>
        <n v="9218"/>
        <n v="9219"/>
        <n v="9220"/>
        <n v="9221"/>
        <n v="9222"/>
        <n v="9224"/>
        <n v="9226"/>
        <n v="9227"/>
        <n v="9228"/>
        <n v="9230"/>
        <n v="9232"/>
        <n v="9234"/>
        <n v="9235"/>
        <n v="9236"/>
        <n v="9238"/>
        <n v="9240"/>
        <n v="9243"/>
        <n v="9244"/>
        <n v="9245"/>
        <n v="9249"/>
        <n v="9250"/>
        <n v="9252"/>
        <n v="9257"/>
        <n v="9258"/>
        <n v="9259"/>
        <n v="9261"/>
        <n v="9263"/>
        <n v="9264"/>
        <n v="9265"/>
        <n v="9266"/>
        <n v="9269"/>
        <n v="9272"/>
        <n v="9273"/>
        <n v="9274"/>
        <n v="9275"/>
        <n v="9276"/>
        <n v="9277"/>
        <n v="9278"/>
        <n v="9281"/>
        <n v="9282"/>
        <n v="9283"/>
        <n v="9286"/>
        <n v="9289"/>
        <n v="9290"/>
        <n v="9296"/>
        <n v="9297"/>
        <n v="9298"/>
        <n v="9301"/>
        <n v="9302"/>
        <n v="9303"/>
        <n v="9305"/>
        <n v="9306"/>
        <n v="9307"/>
        <n v="9308"/>
        <n v="9311"/>
        <n v="9312"/>
        <n v="9313"/>
        <n v="9314"/>
        <n v="9315"/>
        <n v="9316"/>
        <n v="9319"/>
        <n v="9320"/>
        <n v="9321"/>
        <n v="9322"/>
        <n v="9324"/>
        <n v="9325"/>
        <n v="9326"/>
        <n v="9328"/>
        <n v="9329"/>
        <n v="9330"/>
        <n v="9333"/>
        <n v="9334"/>
        <n v="9335"/>
        <n v="9338"/>
        <n v="9339"/>
        <n v="9340"/>
        <n v="9342"/>
        <n v="9343"/>
        <n v="9345"/>
        <n v="9346"/>
        <n v="9347"/>
        <n v="9348"/>
        <n v="9350"/>
        <n v="9352"/>
        <n v="9353"/>
        <n v="9356"/>
        <n v="9357"/>
        <n v="9362"/>
        <n v="9363"/>
        <n v="9365"/>
        <n v="9367"/>
        <n v="9368"/>
        <n v="9370"/>
        <n v="9371"/>
        <n v="9372"/>
        <n v="9376"/>
        <n v="9378"/>
        <n v="9381"/>
        <n v="9383"/>
        <n v="9384"/>
        <n v="9385"/>
        <n v="9386"/>
        <n v="9388"/>
        <n v="9389"/>
        <n v="9391"/>
        <n v="9392"/>
        <n v="9393"/>
        <n v="9397"/>
        <n v="9399"/>
        <n v="9400"/>
        <n v="9401"/>
        <n v="9402"/>
        <n v="9405"/>
        <n v="9407"/>
        <n v="9408"/>
        <n v="9411"/>
        <n v="9412"/>
        <n v="9414"/>
        <n v="9415"/>
        <n v="9417"/>
        <n v="9418"/>
        <n v="9419"/>
        <n v="9420"/>
        <n v="9422"/>
        <n v="9424"/>
        <n v="9427"/>
        <n v="9428"/>
        <n v="9429"/>
        <n v="9430"/>
        <n v="9431"/>
        <n v="9432"/>
        <n v="9433"/>
        <n v="9434"/>
        <n v="9435"/>
        <n v="9436"/>
        <n v="9437"/>
        <n v="9438"/>
        <n v="9442"/>
        <n v="9444"/>
        <n v="9445"/>
        <n v="9446"/>
        <n v="9447"/>
        <n v="9448"/>
        <n v="9449"/>
        <n v="9450"/>
        <n v="9453"/>
        <n v="9456"/>
        <n v="9457"/>
        <n v="9458"/>
        <n v="9459"/>
        <n v="9461"/>
        <n v="9462"/>
        <n v="9463"/>
        <n v="9464"/>
        <n v="9465"/>
        <n v="9467"/>
        <n v="9468"/>
        <n v="9469"/>
        <n v="9471"/>
        <n v="9472"/>
        <n v="9473"/>
        <n v="9474"/>
        <n v="9475"/>
        <n v="9476"/>
        <n v="9477"/>
        <n v="9479"/>
        <n v="9480"/>
        <n v="9484"/>
        <n v="9488"/>
        <n v="9490"/>
        <n v="9491"/>
        <n v="9493"/>
        <n v="9494"/>
        <n v="9495"/>
        <n v="9497"/>
        <n v="9498"/>
        <n v="9500"/>
        <n v="9501"/>
        <n v="9502"/>
        <n v="9503"/>
        <n v="9504"/>
        <n v="9505"/>
        <n v="9508"/>
        <n v="9511"/>
        <n v="9512"/>
        <n v="9514"/>
        <n v="9515"/>
        <n v="9516"/>
        <n v="9518"/>
        <n v="9519"/>
        <n v="9520"/>
        <n v="9521"/>
        <n v="9524"/>
        <n v="9526"/>
        <n v="9527"/>
        <n v="9529"/>
        <n v="9531"/>
        <n v="9532"/>
        <n v="9533"/>
        <n v="9534"/>
        <n v="9535"/>
        <n v="9536"/>
        <n v="9539"/>
        <n v="9540"/>
        <n v="9543"/>
        <n v="9547"/>
        <n v="9548"/>
        <n v="9549"/>
        <n v="9551"/>
        <n v="9553"/>
        <n v="9554"/>
        <n v="9555"/>
        <n v="9556"/>
        <n v="9557"/>
        <n v="9558"/>
        <n v="9560"/>
        <n v="9561"/>
        <n v="9562"/>
        <n v="9563"/>
        <n v="9564"/>
        <n v="9566"/>
        <n v="9567"/>
        <n v="9569"/>
        <n v="9571"/>
        <n v="9572"/>
        <n v="9575"/>
        <n v="9577"/>
        <n v="9578"/>
        <n v="9579"/>
        <n v="9580"/>
        <n v="9581"/>
        <n v="9584"/>
        <n v="9586"/>
        <n v="9587"/>
        <n v="9588"/>
        <n v="9590"/>
        <n v="9591"/>
        <n v="9592"/>
        <n v="9593"/>
        <n v="9594"/>
        <n v="9595"/>
        <n v="9597"/>
        <n v="9598"/>
        <n v="9599"/>
        <n v="9601"/>
        <n v="9605"/>
        <n v="9606"/>
        <n v="9609"/>
        <n v="9611"/>
        <n v="9613"/>
        <n v="9615"/>
        <n v="9616"/>
        <n v="9617"/>
        <n v="9619"/>
        <n v="9620"/>
        <n v="9622"/>
        <n v="9623"/>
        <n v="9624"/>
        <n v="9625"/>
        <n v="9627"/>
        <n v="9630"/>
        <n v="9632"/>
        <n v="9633"/>
        <n v="9634"/>
        <n v="9635"/>
        <n v="9636"/>
        <n v="9638"/>
        <n v="9640"/>
        <n v="9641"/>
        <n v="9643"/>
        <n v="9644"/>
        <n v="9646"/>
        <n v="9647"/>
        <n v="9648"/>
        <n v="9650"/>
        <n v="9651"/>
        <n v="9652"/>
        <n v="9653"/>
        <n v="9655"/>
        <n v="9656"/>
        <n v="9659"/>
        <n v="9661"/>
        <n v="9662"/>
        <n v="9663"/>
        <n v="9664"/>
        <n v="9666"/>
        <n v="9667"/>
        <n v="9669"/>
        <n v="9671"/>
        <n v="9672"/>
        <n v="9674"/>
        <n v="9676"/>
        <n v="9677"/>
        <n v="9680"/>
        <n v="9681"/>
        <n v="9682"/>
        <n v="9683"/>
        <n v="9684"/>
        <n v="9685"/>
        <n v="9690"/>
        <n v="9691"/>
        <n v="9693"/>
        <n v="9695"/>
        <n v="9697"/>
        <n v="9699"/>
        <n v="9701"/>
        <n v="9702"/>
        <n v="9705"/>
        <n v="9706"/>
        <n v="9707"/>
        <n v="9708"/>
        <n v="9711"/>
        <n v="9712"/>
        <n v="9713"/>
        <n v="9714"/>
        <n v="9716"/>
        <n v="9717"/>
        <n v="9718"/>
        <n v="9719"/>
        <n v="9720"/>
        <n v="9721"/>
        <n v="9724"/>
        <n v="9728"/>
        <n v="9733"/>
        <n v="9734"/>
        <n v="9736"/>
        <n v="9737"/>
        <n v="9738"/>
        <n v="9740"/>
        <n v="9741"/>
        <n v="9742"/>
        <n v="9744"/>
        <n v="9745"/>
        <n v="9747"/>
        <n v="9749"/>
        <n v="9750"/>
        <n v="9751"/>
        <n v="9752"/>
        <n v="9754"/>
        <n v="9755"/>
        <n v="9758"/>
        <n v="9759"/>
        <n v="9761"/>
        <n v="9762"/>
        <n v="9766"/>
        <n v="9767"/>
        <n v="9768"/>
        <n v="9770"/>
        <n v="9771"/>
        <n v="9772"/>
        <n v="9774"/>
        <n v="9775"/>
        <n v="9776"/>
        <n v="9777"/>
        <n v="9779"/>
        <n v="9780"/>
        <n v="9782"/>
        <n v="9783"/>
        <n v="9785"/>
        <n v="9787"/>
        <n v="9788"/>
        <n v="9789"/>
        <n v="9790"/>
        <n v="9791"/>
        <n v="9792"/>
        <n v="9793"/>
        <n v="9795"/>
        <n v="9798"/>
        <n v="9799"/>
        <n v="9800"/>
        <n v="9801"/>
        <n v="9802"/>
        <n v="9804"/>
        <n v="9806"/>
        <n v="9808"/>
        <n v="9809"/>
        <n v="9811"/>
        <n v="9812"/>
        <n v="9814"/>
        <n v="9815"/>
        <n v="9817"/>
        <n v="9820"/>
        <n v="9823"/>
        <n v="9828"/>
        <n v="9831"/>
        <n v="9832"/>
        <n v="9834"/>
        <n v="9835"/>
        <n v="9836"/>
        <n v="9837"/>
        <n v="9838"/>
        <n v="9839"/>
        <n v="9841"/>
        <n v="9843"/>
        <n v="9844"/>
        <n v="9846"/>
        <n v="9847"/>
        <n v="9848"/>
        <n v="9849"/>
        <n v="9850"/>
        <n v="9851"/>
        <n v="9853"/>
        <n v="9855"/>
        <n v="9856"/>
        <n v="9857"/>
        <n v="9858"/>
        <n v="9859"/>
        <n v="9860"/>
        <n v="9861"/>
        <n v="9864"/>
        <n v="9865"/>
        <n v="9867"/>
        <n v="9869"/>
        <n v="9872"/>
        <n v="9874"/>
        <n v="9876"/>
        <n v="9879"/>
        <n v="9880"/>
        <n v="9881"/>
        <n v="9884"/>
        <n v="9890"/>
        <n v="9891"/>
        <n v="9893"/>
        <n v="9894"/>
        <n v="9895"/>
        <n v="9896"/>
        <n v="9897"/>
        <n v="9899"/>
        <n v="9901"/>
        <n v="9903"/>
        <n v="9904"/>
        <n v="9905"/>
        <n v="9906"/>
        <n v="9907"/>
        <n v="9910"/>
        <n v="9911"/>
        <n v="9912"/>
        <n v="9914"/>
        <n v="9915"/>
        <n v="9916"/>
        <n v="9919"/>
        <n v="9920"/>
        <n v="9921"/>
        <n v="9923"/>
        <n v="9924"/>
        <n v="9926"/>
        <n v="9927"/>
        <n v="9930"/>
        <n v="9931"/>
        <n v="9932"/>
        <n v="9933"/>
        <n v="9934"/>
        <n v="9938"/>
        <n v="9940"/>
        <n v="9941"/>
        <n v="9942"/>
        <n v="9943"/>
        <n v="9945"/>
        <n v="9946"/>
        <n v="9947"/>
        <n v="9949"/>
        <n v="9953"/>
        <n v="9954"/>
        <n v="9955"/>
        <n v="9958"/>
        <n v="9959"/>
        <n v="9960"/>
        <n v="9961"/>
        <n v="9963"/>
        <n v="9964"/>
        <n v="9966"/>
        <n v="9967"/>
        <n v="9970"/>
        <n v="9971"/>
        <n v="9974"/>
        <n v="9975"/>
        <n v="9976"/>
        <n v="9978"/>
        <n v="9979"/>
        <n v="9980"/>
        <n v="9982"/>
        <n v="9983"/>
        <n v="9984"/>
        <n v="9987"/>
        <n v="9988"/>
        <n v="9989"/>
        <n v="9990"/>
        <n v="9991"/>
        <n v="9992"/>
        <n v="9994"/>
        <n v="9995"/>
        <n v="9996"/>
        <n v="9997"/>
        <n v="9998"/>
      </sharedItems>
      <extLst>
        <ext xmlns:x15="http://schemas.microsoft.com/office/spreadsheetml/2010/11/main" uri="{4F2E5C28-24EA-4eb8-9CBF-B6C8F9C3D259}">
          <x15:cachedUniqueNames>
            <x15:cachedUniqueName index="0" name="[tblsales].[Customer ID].&amp;[1001]"/>
            <x15:cachedUniqueName index="1" name="[tblsales].[Customer ID].&amp;[1002]"/>
            <x15:cachedUniqueName index="2" name="[tblsales].[Customer ID].&amp;[1004]"/>
            <x15:cachedUniqueName index="3" name="[tblsales].[Customer ID].&amp;[1005]"/>
            <x15:cachedUniqueName index="4" name="[tblsales].[Customer ID].&amp;[1006]"/>
            <x15:cachedUniqueName index="5" name="[tblsales].[Customer ID].&amp;[1007]"/>
            <x15:cachedUniqueName index="6" name="[tblsales].[Customer ID].&amp;[1009]"/>
            <x15:cachedUniqueName index="7" name="[tblsales].[Customer ID].&amp;[1010]"/>
            <x15:cachedUniqueName index="8" name="[tblsales].[Customer ID].&amp;[1011]"/>
            <x15:cachedUniqueName index="9" name="[tblsales].[Customer ID].&amp;[1012]"/>
            <x15:cachedUniqueName index="10" name="[tblsales].[Customer ID].&amp;[1013]"/>
            <x15:cachedUniqueName index="11" name="[tblsales].[Customer ID].&amp;[1016]"/>
            <x15:cachedUniqueName index="12" name="[tblsales].[Customer ID].&amp;[1018]"/>
            <x15:cachedUniqueName index="13" name="[tblsales].[Customer ID].&amp;[1021]"/>
            <x15:cachedUniqueName index="14" name="[tblsales].[Customer ID].&amp;[1022]"/>
            <x15:cachedUniqueName index="15" name="[tblsales].[Customer ID].&amp;[1023]"/>
            <x15:cachedUniqueName index="16" name="[tblsales].[Customer ID].&amp;[1024]"/>
            <x15:cachedUniqueName index="17" name="[tblsales].[Customer ID].&amp;[1025]"/>
            <x15:cachedUniqueName index="18" name="[tblsales].[Customer ID].&amp;[1026]"/>
            <x15:cachedUniqueName index="19" name="[tblsales].[Customer ID].&amp;[1028]"/>
            <x15:cachedUniqueName index="20" name="[tblsales].[Customer ID].&amp;[1032]"/>
            <x15:cachedUniqueName index="21" name="[tblsales].[Customer ID].&amp;[1036]"/>
            <x15:cachedUniqueName index="22" name="[tblsales].[Customer ID].&amp;[1037]"/>
            <x15:cachedUniqueName index="23" name="[tblsales].[Customer ID].&amp;[1038]"/>
            <x15:cachedUniqueName index="24" name="[tblsales].[Customer ID].&amp;[1039]"/>
            <x15:cachedUniqueName index="25" name="[tblsales].[Customer ID].&amp;[1040]"/>
            <x15:cachedUniqueName index="26" name="[tblsales].[Customer ID].&amp;[1043]"/>
            <x15:cachedUniqueName index="27" name="[tblsales].[Customer ID].&amp;[1044]"/>
            <x15:cachedUniqueName index="28" name="[tblsales].[Customer ID].&amp;[1045]"/>
            <x15:cachedUniqueName index="29" name="[tblsales].[Customer ID].&amp;[1048]"/>
            <x15:cachedUniqueName index="30" name="[tblsales].[Customer ID].&amp;[1049]"/>
            <x15:cachedUniqueName index="31" name="[tblsales].[Customer ID].&amp;[1051]"/>
            <x15:cachedUniqueName index="32" name="[tblsales].[Customer ID].&amp;[1052]"/>
            <x15:cachedUniqueName index="33" name="[tblsales].[Customer ID].&amp;[1053]"/>
            <x15:cachedUniqueName index="34" name="[tblsales].[Customer ID].&amp;[1054]"/>
            <x15:cachedUniqueName index="35" name="[tblsales].[Customer ID].&amp;[1055]"/>
            <x15:cachedUniqueName index="36" name="[tblsales].[Customer ID].&amp;[1056]"/>
            <x15:cachedUniqueName index="37" name="[tblsales].[Customer ID].&amp;[1058]"/>
            <x15:cachedUniqueName index="38" name="[tblsales].[Customer ID].&amp;[1060]"/>
            <x15:cachedUniqueName index="39" name="[tblsales].[Customer ID].&amp;[1062]"/>
            <x15:cachedUniqueName index="40" name="[tblsales].[Customer ID].&amp;[1064]"/>
            <x15:cachedUniqueName index="41" name="[tblsales].[Customer ID].&amp;[1065]"/>
            <x15:cachedUniqueName index="42" name="[tblsales].[Customer ID].&amp;[1066]"/>
            <x15:cachedUniqueName index="43" name="[tblsales].[Customer ID].&amp;[1067]"/>
            <x15:cachedUniqueName index="44" name="[tblsales].[Customer ID].&amp;[1068]"/>
            <x15:cachedUniqueName index="45" name="[tblsales].[Customer ID].&amp;[1069]"/>
            <x15:cachedUniqueName index="46" name="[tblsales].[Customer ID].&amp;[1071]"/>
            <x15:cachedUniqueName index="47" name="[tblsales].[Customer ID].&amp;[1072]"/>
            <x15:cachedUniqueName index="48" name="[tblsales].[Customer ID].&amp;[1073]"/>
            <x15:cachedUniqueName index="49" name="[tblsales].[Customer ID].&amp;[1074]"/>
            <x15:cachedUniqueName index="50" name="[tblsales].[Customer ID].&amp;[1075]"/>
            <x15:cachedUniqueName index="51" name="[tblsales].[Customer ID].&amp;[1076]"/>
            <x15:cachedUniqueName index="52" name="[tblsales].[Customer ID].&amp;[1077]"/>
            <x15:cachedUniqueName index="53" name="[tblsales].[Customer ID].&amp;[1078]"/>
            <x15:cachedUniqueName index="54" name="[tblsales].[Customer ID].&amp;[1080]"/>
            <x15:cachedUniqueName index="55" name="[tblsales].[Customer ID].&amp;[1081]"/>
            <x15:cachedUniqueName index="56" name="[tblsales].[Customer ID].&amp;[1082]"/>
            <x15:cachedUniqueName index="57" name="[tblsales].[Customer ID].&amp;[1086]"/>
            <x15:cachedUniqueName index="58" name="[tblsales].[Customer ID].&amp;[1087]"/>
            <x15:cachedUniqueName index="59" name="[tblsales].[Customer ID].&amp;[1089]"/>
            <x15:cachedUniqueName index="60" name="[tblsales].[Customer ID].&amp;[1090]"/>
            <x15:cachedUniqueName index="61" name="[tblsales].[Customer ID].&amp;[1091]"/>
            <x15:cachedUniqueName index="62" name="[tblsales].[Customer ID].&amp;[1092]"/>
            <x15:cachedUniqueName index="63" name="[tblsales].[Customer ID].&amp;[1093]"/>
            <x15:cachedUniqueName index="64" name="[tblsales].[Customer ID].&amp;[1094]"/>
            <x15:cachedUniqueName index="65" name="[tblsales].[Customer ID].&amp;[1095]"/>
            <x15:cachedUniqueName index="66" name="[tblsales].[Customer ID].&amp;[1096]"/>
            <x15:cachedUniqueName index="67" name="[tblsales].[Customer ID].&amp;[1097]"/>
            <x15:cachedUniqueName index="68" name="[tblsales].[Customer ID].&amp;[1098]"/>
            <x15:cachedUniqueName index="69" name="[tblsales].[Customer ID].&amp;[1100]"/>
            <x15:cachedUniqueName index="70" name="[tblsales].[Customer ID].&amp;[1104]"/>
            <x15:cachedUniqueName index="71" name="[tblsales].[Customer ID].&amp;[1105]"/>
            <x15:cachedUniqueName index="72" name="[tblsales].[Customer ID].&amp;[1107]"/>
            <x15:cachedUniqueName index="73" name="[tblsales].[Customer ID].&amp;[1108]"/>
            <x15:cachedUniqueName index="74" name="[tblsales].[Customer ID].&amp;[1109]"/>
            <x15:cachedUniqueName index="75" name="[tblsales].[Customer ID].&amp;[1110]"/>
            <x15:cachedUniqueName index="76" name="[tblsales].[Customer ID].&amp;[1112]"/>
            <x15:cachedUniqueName index="77" name="[tblsales].[Customer ID].&amp;[1114]"/>
            <x15:cachedUniqueName index="78" name="[tblsales].[Customer ID].&amp;[1115]"/>
            <x15:cachedUniqueName index="79" name="[tblsales].[Customer ID].&amp;[1116]"/>
            <x15:cachedUniqueName index="80" name="[tblsales].[Customer ID].&amp;[1117]"/>
            <x15:cachedUniqueName index="81" name="[tblsales].[Customer ID].&amp;[1118]"/>
            <x15:cachedUniqueName index="82" name="[tblsales].[Customer ID].&amp;[1120]"/>
            <x15:cachedUniqueName index="83" name="[tblsales].[Customer ID].&amp;[1122]"/>
            <x15:cachedUniqueName index="84" name="[tblsales].[Customer ID].&amp;[1124]"/>
            <x15:cachedUniqueName index="85" name="[tblsales].[Customer ID].&amp;[1125]"/>
            <x15:cachedUniqueName index="86" name="[tblsales].[Customer ID].&amp;[1126]"/>
            <x15:cachedUniqueName index="87" name="[tblsales].[Customer ID].&amp;[1128]"/>
            <x15:cachedUniqueName index="88" name="[tblsales].[Customer ID].&amp;[1129]"/>
            <x15:cachedUniqueName index="89" name="[tblsales].[Customer ID].&amp;[1130]"/>
            <x15:cachedUniqueName index="90" name="[tblsales].[Customer ID].&amp;[1132]"/>
            <x15:cachedUniqueName index="91" name="[tblsales].[Customer ID].&amp;[1133]"/>
            <x15:cachedUniqueName index="92" name="[tblsales].[Customer ID].&amp;[1136]"/>
            <x15:cachedUniqueName index="93" name="[tblsales].[Customer ID].&amp;[1137]"/>
            <x15:cachedUniqueName index="94" name="[tblsales].[Customer ID].&amp;[1138]"/>
            <x15:cachedUniqueName index="95" name="[tblsales].[Customer ID].&amp;[1139]"/>
            <x15:cachedUniqueName index="96" name="[tblsales].[Customer ID].&amp;[1140]"/>
            <x15:cachedUniqueName index="97" name="[tblsales].[Customer ID].&amp;[1141]"/>
            <x15:cachedUniqueName index="98" name="[tblsales].[Customer ID].&amp;[1142]"/>
            <x15:cachedUniqueName index="99" name="[tblsales].[Customer ID].&amp;[1143]"/>
            <x15:cachedUniqueName index="100" name="[tblsales].[Customer ID].&amp;[1144]"/>
            <x15:cachedUniqueName index="101" name="[tblsales].[Customer ID].&amp;[1145]"/>
            <x15:cachedUniqueName index="102" name="[tblsales].[Customer ID].&amp;[1146]"/>
            <x15:cachedUniqueName index="103" name="[tblsales].[Customer ID].&amp;[1147]"/>
            <x15:cachedUniqueName index="104" name="[tblsales].[Customer ID].&amp;[1148]"/>
            <x15:cachedUniqueName index="105" name="[tblsales].[Customer ID].&amp;[1151]"/>
            <x15:cachedUniqueName index="106" name="[tblsales].[Customer ID].&amp;[1152]"/>
            <x15:cachedUniqueName index="107" name="[tblsales].[Customer ID].&amp;[1153]"/>
            <x15:cachedUniqueName index="108" name="[tblsales].[Customer ID].&amp;[1154]"/>
            <x15:cachedUniqueName index="109" name="[tblsales].[Customer ID].&amp;[1155]"/>
            <x15:cachedUniqueName index="110" name="[tblsales].[Customer ID].&amp;[1156]"/>
            <x15:cachedUniqueName index="111" name="[tblsales].[Customer ID].&amp;[1158]"/>
            <x15:cachedUniqueName index="112" name="[tblsales].[Customer ID].&amp;[1159]"/>
            <x15:cachedUniqueName index="113" name="[tblsales].[Customer ID].&amp;[1160]"/>
            <x15:cachedUniqueName index="114" name="[tblsales].[Customer ID].&amp;[1161]"/>
            <x15:cachedUniqueName index="115" name="[tblsales].[Customer ID].&amp;[1162]"/>
            <x15:cachedUniqueName index="116" name="[tblsales].[Customer ID].&amp;[1163]"/>
            <x15:cachedUniqueName index="117" name="[tblsales].[Customer ID].&amp;[1164]"/>
            <x15:cachedUniqueName index="118" name="[tblsales].[Customer ID].&amp;[1165]"/>
            <x15:cachedUniqueName index="119" name="[tblsales].[Customer ID].&amp;[1166]"/>
            <x15:cachedUniqueName index="120" name="[tblsales].[Customer ID].&amp;[1171]"/>
            <x15:cachedUniqueName index="121" name="[tblsales].[Customer ID].&amp;[1172]"/>
            <x15:cachedUniqueName index="122" name="[tblsales].[Customer ID].&amp;[1174]"/>
            <x15:cachedUniqueName index="123" name="[tblsales].[Customer ID].&amp;[1175]"/>
            <x15:cachedUniqueName index="124" name="[tblsales].[Customer ID].&amp;[1178]"/>
            <x15:cachedUniqueName index="125" name="[tblsales].[Customer ID].&amp;[1179]"/>
            <x15:cachedUniqueName index="126" name="[tblsales].[Customer ID].&amp;[1182]"/>
            <x15:cachedUniqueName index="127" name="[tblsales].[Customer ID].&amp;[1183]"/>
            <x15:cachedUniqueName index="128" name="[tblsales].[Customer ID].&amp;[1185]"/>
            <x15:cachedUniqueName index="129" name="[tblsales].[Customer ID].&amp;[1186]"/>
            <x15:cachedUniqueName index="130" name="[tblsales].[Customer ID].&amp;[1187]"/>
            <x15:cachedUniqueName index="131" name="[tblsales].[Customer ID].&amp;[1189]"/>
            <x15:cachedUniqueName index="132" name="[tblsales].[Customer ID].&amp;[1190]"/>
            <x15:cachedUniqueName index="133" name="[tblsales].[Customer ID].&amp;[1191]"/>
            <x15:cachedUniqueName index="134" name="[tblsales].[Customer ID].&amp;[1192]"/>
            <x15:cachedUniqueName index="135" name="[tblsales].[Customer ID].&amp;[1193]"/>
            <x15:cachedUniqueName index="136" name="[tblsales].[Customer ID].&amp;[1194]"/>
            <x15:cachedUniqueName index="137" name="[tblsales].[Customer ID].&amp;[1195]"/>
            <x15:cachedUniqueName index="138" name="[tblsales].[Customer ID].&amp;[1197]"/>
            <x15:cachedUniqueName index="139" name="[tblsales].[Customer ID].&amp;[1198]"/>
            <x15:cachedUniqueName index="140" name="[tblsales].[Customer ID].&amp;[1201]"/>
            <x15:cachedUniqueName index="141" name="[tblsales].[Customer ID].&amp;[1202]"/>
            <x15:cachedUniqueName index="142" name="[tblsales].[Customer ID].&amp;[1203]"/>
            <x15:cachedUniqueName index="143" name="[tblsales].[Customer ID].&amp;[1204]"/>
            <x15:cachedUniqueName index="144" name="[tblsales].[Customer ID].&amp;[1205]"/>
            <x15:cachedUniqueName index="145" name="[tblsales].[Customer ID].&amp;[1206]"/>
            <x15:cachedUniqueName index="146" name="[tblsales].[Customer ID].&amp;[1207]"/>
            <x15:cachedUniqueName index="147" name="[tblsales].[Customer ID].&amp;[1209]"/>
            <x15:cachedUniqueName index="148" name="[tblsales].[Customer ID].&amp;[1211]"/>
            <x15:cachedUniqueName index="149" name="[tblsales].[Customer ID].&amp;[1212]"/>
            <x15:cachedUniqueName index="150" name="[tblsales].[Customer ID].&amp;[1213]"/>
            <x15:cachedUniqueName index="151" name="[tblsales].[Customer ID].&amp;[1215]"/>
            <x15:cachedUniqueName index="152" name="[tblsales].[Customer ID].&amp;[1220]"/>
            <x15:cachedUniqueName index="153" name="[tblsales].[Customer ID].&amp;[1223]"/>
            <x15:cachedUniqueName index="154" name="[tblsales].[Customer ID].&amp;[1224]"/>
            <x15:cachedUniqueName index="155" name="[tblsales].[Customer ID].&amp;[1225]"/>
            <x15:cachedUniqueName index="156" name="[tblsales].[Customer ID].&amp;[1226]"/>
            <x15:cachedUniqueName index="157" name="[tblsales].[Customer ID].&amp;[1227]"/>
            <x15:cachedUniqueName index="158" name="[tblsales].[Customer ID].&amp;[1228]"/>
            <x15:cachedUniqueName index="159" name="[tblsales].[Customer ID].&amp;[1229]"/>
            <x15:cachedUniqueName index="160" name="[tblsales].[Customer ID].&amp;[1231]"/>
            <x15:cachedUniqueName index="161" name="[tblsales].[Customer ID].&amp;[1232]"/>
            <x15:cachedUniqueName index="162" name="[tblsales].[Customer ID].&amp;[1233]"/>
            <x15:cachedUniqueName index="163" name="[tblsales].[Customer ID].&amp;[1234]"/>
            <x15:cachedUniqueName index="164" name="[tblsales].[Customer ID].&amp;[1235]"/>
            <x15:cachedUniqueName index="165" name="[tblsales].[Customer ID].&amp;[1236]"/>
            <x15:cachedUniqueName index="166" name="[tblsales].[Customer ID].&amp;[1237]"/>
            <x15:cachedUniqueName index="167" name="[tblsales].[Customer ID].&amp;[1238]"/>
            <x15:cachedUniqueName index="168" name="[tblsales].[Customer ID].&amp;[1240]"/>
            <x15:cachedUniqueName index="169" name="[tblsales].[Customer ID].&amp;[1241]"/>
            <x15:cachedUniqueName index="170" name="[tblsales].[Customer ID].&amp;[1242]"/>
            <x15:cachedUniqueName index="171" name="[tblsales].[Customer ID].&amp;[1243]"/>
            <x15:cachedUniqueName index="172" name="[tblsales].[Customer ID].&amp;[1244]"/>
            <x15:cachedUniqueName index="173" name="[tblsales].[Customer ID].&amp;[1246]"/>
            <x15:cachedUniqueName index="174" name="[tblsales].[Customer ID].&amp;[1249]"/>
            <x15:cachedUniqueName index="175" name="[tblsales].[Customer ID].&amp;[1250]"/>
            <x15:cachedUniqueName index="176" name="[tblsales].[Customer ID].&amp;[1253]"/>
            <x15:cachedUniqueName index="177" name="[tblsales].[Customer ID].&amp;[1255]"/>
            <x15:cachedUniqueName index="178" name="[tblsales].[Customer ID].&amp;[1256]"/>
            <x15:cachedUniqueName index="179" name="[tblsales].[Customer ID].&amp;[1258]"/>
            <x15:cachedUniqueName index="180" name="[tblsales].[Customer ID].&amp;[1260]"/>
            <x15:cachedUniqueName index="181" name="[tblsales].[Customer ID].&amp;[1261]"/>
            <x15:cachedUniqueName index="182" name="[tblsales].[Customer ID].&amp;[1262]"/>
            <x15:cachedUniqueName index="183" name="[tblsales].[Customer ID].&amp;[1264]"/>
            <x15:cachedUniqueName index="184" name="[tblsales].[Customer ID].&amp;[1267]"/>
            <x15:cachedUniqueName index="185" name="[tblsales].[Customer ID].&amp;[1268]"/>
            <x15:cachedUniqueName index="186" name="[tblsales].[Customer ID].&amp;[1269]"/>
            <x15:cachedUniqueName index="187" name="[tblsales].[Customer ID].&amp;[1270]"/>
            <x15:cachedUniqueName index="188" name="[tblsales].[Customer ID].&amp;[1271]"/>
            <x15:cachedUniqueName index="189" name="[tblsales].[Customer ID].&amp;[1272]"/>
            <x15:cachedUniqueName index="190" name="[tblsales].[Customer ID].&amp;[1276]"/>
            <x15:cachedUniqueName index="191" name="[tblsales].[Customer ID].&amp;[1277]"/>
            <x15:cachedUniqueName index="192" name="[tblsales].[Customer ID].&amp;[1278]"/>
            <x15:cachedUniqueName index="193" name="[tblsales].[Customer ID].&amp;[1279]"/>
            <x15:cachedUniqueName index="194" name="[tblsales].[Customer ID].&amp;[1281]"/>
            <x15:cachedUniqueName index="195" name="[tblsales].[Customer ID].&amp;[1282]"/>
            <x15:cachedUniqueName index="196" name="[tblsales].[Customer ID].&amp;[1283]"/>
            <x15:cachedUniqueName index="197" name="[tblsales].[Customer ID].&amp;[1285]"/>
            <x15:cachedUniqueName index="198" name="[tblsales].[Customer ID].&amp;[1287]"/>
            <x15:cachedUniqueName index="199" name="[tblsales].[Customer ID].&amp;[1288]"/>
            <x15:cachedUniqueName index="200" name="[tblsales].[Customer ID].&amp;[1289]"/>
            <x15:cachedUniqueName index="201" name="[tblsales].[Customer ID].&amp;[1292]"/>
            <x15:cachedUniqueName index="202" name="[tblsales].[Customer ID].&amp;[1294]"/>
            <x15:cachedUniqueName index="203" name="[tblsales].[Customer ID].&amp;[1295]"/>
            <x15:cachedUniqueName index="204" name="[tblsales].[Customer ID].&amp;[1296]"/>
            <x15:cachedUniqueName index="205" name="[tblsales].[Customer ID].&amp;[1297]"/>
            <x15:cachedUniqueName index="206" name="[tblsales].[Customer ID].&amp;[1298]"/>
            <x15:cachedUniqueName index="207" name="[tblsales].[Customer ID].&amp;[1300]"/>
            <x15:cachedUniqueName index="208" name="[tblsales].[Customer ID].&amp;[1301]"/>
            <x15:cachedUniqueName index="209" name="[tblsales].[Customer ID].&amp;[1302]"/>
            <x15:cachedUniqueName index="210" name="[tblsales].[Customer ID].&amp;[1305]"/>
            <x15:cachedUniqueName index="211" name="[tblsales].[Customer ID].&amp;[1306]"/>
            <x15:cachedUniqueName index="212" name="[tblsales].[Customer ID].&amp;[1307]"/>
            <x15:cachedUniqueName index="213" name="[tblsales].[Customer ID].&amp;[1308]"/>
            <x15:cachedUniqueName index="214" name="[tblsales].[Customer ID].&amp;[1310]"/>
            <x15:cachedUniqueName index="215" name="[tblsales].[Customer ID].&amp;[1312]"/>
            <x15:cachedUniqueName index="216" name="[tblsales].[Customer ID].&amp;[1314]"/>
            <x15:cachedUniqueName index="217" name="[tblsales].[Customer ID].&amp;[1317]"/>
            <x15:cachedUniqueName index="218" name="[tblsales].[Customer ID].&amp;[1318]"/>
            <x15:cachedUniqueName index="219" name="[tblsales].[Customer ID].&amp;[1319]"/>
            <x15:cachedUniqueName index="220" name="[tblsales].[Customer ID].&amp;[1320]"/>
            <x15:cachedUniqueName index="221" name="[tblsales].[Customer ID].&amp;[1321]"/>
            <x15:cachedUniqueName index="222" name="[tblsales].[Customer ID].&amp;[1324]"/>
            <x15:cachedUniqueName index="223" name="[tblsales].[Customer ID].&amp;[1325]"/>
            <x15:cachedUniqueName index="224" name="[tblsales].[Customer ID].&amp;[1328]"/>
            <x15:cachedUniqueName index="225" name="[tblsales].[Customer ID].&amp;[1329]"/>
            <x15:cachedUniqueName index="226" name="[tblsales].[Customer ID].&amp;[1330]"/>
            <x15:cachedUniqueName index="227" name="[tblsales].[Customer ID].&amp;[1331]"/>
            <x15:cachedUniqueName index="228" name="[tblsales].[Customer ID].&amp;[1336]"/>
            <x15:cachedUniqueName index="229" name="[tblsales].[Customer ID].&amp;[1338]"/>
            <x15:cachedUniqueName index="230" name="[tblsales].[Customer ID].&amp;[1340]"/>
            <x15:cachedUniqueName index="231" name="[tblsales].[Customer ID].&amp;[1341]"/>
            <x15:cachedUniqueName index="232" name="[tblsales].[Customer ID].&amp;[1342]"/>
            <x15:cachedUniqueName index="233" name="[tblsales].[Customer ID].&amp;[1343]"/>
            <x15:cachedUniqueName index="234" name="[tblsales].[Customer ID].&amp;[1345]"/>
            <x15:cachedUniqueName index="235" name="[tblsales].[Customer ID].&amp;[1347]"/>
            <x15:cachedUniqueName index="236" name="[tblsales].[Customer ID].&amp;[1348]"/>
            <x15:cachedUniqueName index="237" name="[tblsales].[Customer ID].&amp;[1349]"/>
            <x15:cachedUniqueName index="238" name="[tblsales].[Customer ID].&amp;[1350]"/>
            <x15:cachedUniqueName index="239" name="[tblsales].[Customer ID].&amp;[1352]"/>
            <x15:cachedUniqueName index="240" name="[tblsales].[Customer ID].&amp;[1354]"/>
            <x15:cachedUniqueName index="241" name="[tblsales].[Customer ID].&amp;[1355]"/>
            <x15:cachedUniqueName index="242" name="[tblsales].[Customer ID].&amp;[1356]"/>
            <x15:cachedUniqueName index="243" name="[tblsales].[Customer ID].&amp;[1358]"/>
            <x15:cachedUniqueName index="244" name="[tblsales].[Customer ID].&amp;[1359]"/>
            <x15:cachedUniqueName index="245" name="[tblsales].[Customer ID].&amp;[1362]"/>
            <x15:cachedUniqueName index="246" name="[tblsales].[Customer ID].&amp;[1363]"/>
            <x15:cachedUniqueName index="247" name="[tblsales].[Customer ID].&amp;[1364]"/>
            <x15:cachedUniqueName index="248" name="[tblsales].[Customer ID].&amp;[1365]"/>
            <x15:cachedUniqueName index="249" name="[tblsales].[Customer ID].&amp;[1368]"/>
            <x15:cachedUniqueName index="250" name="[tblsales].[Customer ID].&amp;[1369]"/>
            <x15:cachedUniqueName index="251" name="[tblsales].[Customer ID].&amp;[1370]"/>
            <x15:cachedUniqueName index="252" name="[tblsales].[Customer ID].&amp;[1371]"/>
            <x15:cachedUniqueName index="253" name="[tblsales].[Customer ID].&amp;[1372]"/>
            <x15:cachedUniqueName index="254" name="[tblsales].[Customer ID].&amp;[1374]"/>
            <x15:cachedUniqueName index="255" name="[tblsales].[Customer ID].&amp;[1375]"/>
            <x15:cachedUniqueName index="256" name="[tblsales].[Customer ID].&amp;[1376]"/>
            <x15:cachedUniqueName index="257" name="[tblsales].[Customer ID].&amp;[1378]"/>
            <x15:cachedUniqueName index="258" name="[tblsales].[Customer ID].&amp;[1382]"/>
            <x15:cachedUniqueName index="259" name="[tblsales].[Customer ID].&amp;[1383]"/>
            <x15:cachedUniqueName index="260" name="[tblsales].[Customer ID].&amp;[1384]"/>
            <x15:cachedUniqueName index="261" name="[tblsales].[Customer ID].&amp;[1386]"/>
            <x15:cachedUniqueName index="262" name="[tblsales].[Customer ID].&amp;[1389]"/>
            <x15:cachedUniqueName index="263" name="[tblsales].[Customer ID].&amp;[1390]"/>
            <x15:cachedUniqueName index="264" name="[tblsales].[Customer ID].&amp;[1391]"/>
            <x15:cachedUniqueName index="265" name="[tblsales].[Customer ID].&amp;[1392]"/>
            <x15:cachedUniqueName index="266" name="[tblsales].[Customer ID].&amp;[1393]"/>
            <x15:cachedUniqueName index="267" name="[tblsales].[Customer ID].&amp;[1395]"/>
            <x15:cachedUniqueName index="268" name="[tblsales].[Customer ID].&amp;[1397]"/>
            <x15:cachedUniqueName index="269" name="[tblsales].[Customer ID].&amp;[1400]"/>
            <x15:cachedUniqueName index="270" name="[tblsales].[Customer ID].&amp;[1402]"/>
            <x15:cachedUniqueName index="271" name="[tblsales].[Customer ID].&amp;[1403]"/>
            <x15:cachedUniqueName index="272" name="[tblsales].[Customer ID].&amp;[1404]"/>
            <x15:cachedUniqueName index="273" name="[tblsales].[Customer ID].&amp;[1405]"/>
            <x15:cachedUniqueName index="274" name="[tblsales].[Customer ID].&amp;[1406]"/>
            <x15:cachedUniqueName index="275" name="[tblsales].[Customer ID].&amp;[1412]"/>
            <x15:cachedUniqueName index="276" name="[tblsales].[Customer ID].&amp;[1414]"/>
            <x15:cachedUniqueName index="277" name="[tblsales].[Customer ID].&amp;[1415]"/>
            <x15:cachedUniqueName index="278" name="[tblsales].[Customer ID].&amp;[1416]"/>
            <x15:cachedUniqueName index="279" name="[tblsales].[Customer ID].&amp;[1417]"/>
            <x15:cachedUniqueName index="280" name="[tblsales].[Customer ID].&amp;[1418]"/>
            <x15:cachedUniqueName index="281" name="[tblsales].[Customer ID].&amp;[1419]"/>
            <x15:cachedUniqueName index="282" name="[tblsales].[Customer ID].&amp;[1421]"/>
            <x15:cachedUniqueName index="283" name="[tblsales].[Customer ID].&amp;[1422]"/>
            <x15:cachedUniqueName index="284" name="[tblsales].[Customer ID].&amp;[1423]"/>
            <x15:cachedUniqueName index="285" name="[tblsales].[Customer ID].&amp;[1427]"/>
            <x15:cachedUniqueName index="286" name="[tblsales].[Customer ID].&amp;[1430]"/>
            <x15:cachedUniqueName index="287" name="[tblsales].[Customer ID].&amp;[1432]"/>
            <x15:cachedUniqueName index="288" name="[tblsales].[Customer ID].&amp;[1436]"/>
            <x15:cachedUniqueName index="289" name="[tblsales].[Customer ID].&amp;[1437]"/>
            <x15:cachedUniqueName index="290" name="[tblsales].[Customer ID].&amp;[1440]"/>
            <x15:cachedUniqueName index="291" name="[tblsales].[Customer ID].&amp;[1441]"/>
            <x15:cachedUniqueName index="292" name="[tblsales].[Customer ID].&amp;[1442]"/>
            <x15:cachedUniqueName index="293" name="[tblsales].[Customer ID].&amp;[1443]"/>
            <x15:cachedUniqueName index="294" name="[tblsales].[Customer ID].&amp;[1444]"/>
            <x15:cachedUniqueName index="295" name="[tblsales].[Customer ID].&amp;[1445]"/>
            <x15:cachedUniqueName index="296" name="[tblsales].[Customer ID].&amp;[1446]"/>
            <x15:cachedUniqueName index="297" name="[tblsales].[Customer ID].&amp;[1448]"/>
            <x15:cachedUniqueName index="298" name="[tblsales].[Customer ID].&amp;[1451]"/>
            <x15:cachedUniqueName index="299" name="[tblsales].[Customer ID].&amp;[1452]"/>
            <x15:cachedUniqueName index="300" name="[tblsales].[Customer ID].&amp;[1453]"/>
            <x15:cachedUniqueName index="301" name="[tblsales].[Customer ID].&amp;[1454]"/>
            <x15:cachedUniqueName index="302" name="[tblsales].[Customer ID].&amp;[1456]"/>
            <x15:cachedUniqueName index="303" name="[tblsales].[Customer ID].&amp;[1458]"/>
            <x15:cachedUniqueName index="304" name="[tblsales].[Customer ID].&amp;[1459]"/>
            <x15:cachedUniqueName index="305" name="[tblsales].[Customer ID].&amp;[1462]"/>
            <x15:cachedUniqueName index="306" name="[tblsales].[Customer ID].&amp;[1463]"/>
            <x15:cachedUniqueName index="307" name="[tblsales].[Customer ID].&amp;[1464]"/>
            <x15:cachedUniqueName index="308" name="[tblsales].[Customer ID].&amp;[1466]"/>
            <x15:cachedUniqueName index="309" name="[tblsales].[Customer ID].&amp;[1470]"/>
            <x15:cachedUniqueName index="310" name="[tblsales].[Customer ID].&amp;[1471]"/>
            <x15:cachedUniqueName index="311" name="[tblsales].[Customer ID].&amp;[1475]"/>
            <x15:cachedUniqueName index="312" name="[tblsales].[Customer ID].&amp;[1477]"/>
            <x15:cachedUniqueName index="313" name="[tblsales].[Customer ID].&amp;[1478]"/>
            <x15:cachedUniqueName index="314" name="[tblsales].[Customer ID].&amp;[1479]"/>
            <x15:cachedUniqueName index="315" name="[tblsales].[Customer ID].&amp;[1480]"/>
            <x15:cachedUniqueName index="316" name="[tblsales].[Customer ID].&amp;[1481]"/>
            <x15:cachedUniqueName index="317" name="[tblsales].[Customer ID].&amp;[1482]"/>
            <x15:cachedUniqueName index="318" name="[tblsales].[Customer ID].&amp;[1486]"/>
            <x15:cachedUniqueName index="319" name="[tblsales].[Customer ID].&amp;[1488]"/>
            <x15:cachedUniqueName index="320" name="[tblsales].[Customer ID].&amp;[1489]"/>
            <x15:cachedUniqueName index="321" name="[tblsales].[Customer ID].&amp;[1490]"/>
            <x15:cachedUniqueName index="322" name="[tblsales].[Customer ID].&amp;[1492]"/>
            <x15:cachedUniqueName index="323" name="[tblsales].[Customer ID].&amp;[1493]"/>
            <x15:cachedUniqueName index="324" name="[tblsales].[Customer ID].&amp;[1494]"/>
            <x15:cachedUniqueName index="325" name="[tblsales].[Customer ID].&amp;[1495]"/>
            <x15:cachedUniqueName index="326" name="[tblsales].[Customer ID].&amp;[1496]"/>
            <x15:cachedUniqueName index="327" name="[tblsales].[Customer ID].&amp;[1497]"/>
            <x15:cachedUniqueName index="328" name="[tblsales].[Customer ID].&amp;[1498]"/>
            <x15:cachedUniqueName index="329" name="[tblsales].[Customer ID].&amp;[1500]"/>
            <x15:cachedUniqueName index="330" name="[tblsales].[Customer ID].&amp;[1501]"/>
            <x15:cachedUniqueName index="331" name="[tblsales].[Customer ID].&amp;[1502]"/>
            <x15:cachedUniqueName index="332" name="[tblsales].[Customer ID].&amp;[1504]"/>
            <x15:cachedUniqueName index="333" name="[tblsales].[Customer ID].&amp;[1506]"/>
            <x15:cachedUniqueName index="334" name="[tblsales].[Customer ID].&amp;[1507]"/>
            <x15:cachedUniqueName index="335" name="[tblsales].[Customer ID].&amp;[1508]"/>
            <x15:cachedUniqueName index="336" name="[tblsales].[Customer ID].&amp;[1510]"/>
            <x15:cachedUniqueName index="337" name="[tblsales].[Customer ID].&amp;[1512]"/>
            <x15:cachedUniqueName index="338" name="[tblsales].[Customer ID].&amp;[1514]"/>
            <x15:cachedUniqueName index="339" name="[tblsales].[Customer ID].&amp;[1515]"/>
            <x15:cachedUniqueName index="340" name="[tblsales].[Customer ID].&amp;[1517]"/>
            <x15:cachedUniqueName index="341" name="[tblsales].[Customer ID].&amp;[1519]"/>
            <x15:cachedUniqueName index="342" name="[tblsales].[Customer ID].&amp;[1521]"/>
            <x15:cachedUniqueName index="343" name="[tblsales].[Customer ID].&amp;[1522]"/>
            <x15:cachedUniqueName index="344" name="[tblsales].[Customer ID].&amp;[1523]"/>
            <x15:cachedUniqueName index="345" name="[tblsales].[Customer ID].&amp;[1524]"/>
            <x15:cachedUniqueName index="346" name="[tblsales].[Customer ID].&amp;[1525]"/>
            <x15:cachedUniqueName index="347" name="[tblsales].[Customer ID].&amp;[1526]"/>
            <x15:cachedUniqueName index="348" name="[tblsales].[Customer ID].&amp;[1527]"/>
            <x15:cachedUniqueName index="349" name="[tblsales].[Customer ID].&amp;[1529]"/>
            <x15:cachedUniqueName index="350" name="[tblsales].[Customer ID].&amp;[1530]"/>
            <x15:cachedUniqueName index="351" name="[tblsales].[Customer ID].&amp;[1531]"/>
            <x15:cachedUniqueName index="352" name="[tblsales].[Customer ID].&amp;[1534]"/>
            <x15:cachedUniqueName index="353" name="[tblsales].[Customer ID].&amp;[1536]"/>
            <x15:cachedUniqueName index="354" name="[tblsales].[Customer ID].&amp;[1537]"/>
            <x15:cachedUniqueName index="355" name="[tblsales].[Customer ID].&amp;[1539]"/>
            <x15:cachedUniqueName index="356" name="[tblsales].[Customer ID].&amp;[1540]"/>
            <x15:cachedUniqueName index="357" name="[tblsales].[Customer ID].&amp;[1541]"/>
            <x15:cachedUniqueName index="358" name="[tblsales].[Customer ID].&amp;[1543]"/>
            <x15:cachedUniqueName index="359" name="[tblsales].[Customer ID].&amp;[1544]"/>
            <x15:cachedUniqueName index="360" name="[tblsales].[Customer ID].&amp;[1545]"/>
            <x15:cachedUniqueName index="361" name="[tblsales].[Customer ID].&amp;[1546]"/>
            <x15:cachedUniqueName index="362" name="[tblsales].[Customer ID].&amp;[1547]"/>
            <x15:cachedUniqueName index="363" name="[tblsales].[Customer ID].&amp;[1548]"/>
            <x15:cachedUniqueName index="364" name="[tblsales].[Customer ID].&amp;[1550]"/>
            <x15:cachedUniqueName index="365" name="[tblsales].[Customer ID].&amp;[1551]"/>
            <x15:cachedUniqueName index="366" name="[tblsales].[Customer ID].&amp;[1552]"/>
            <x15:cachedUniqueName index="367" name="[tblsales].[Customer ID].&amp;[1555]"/>
            <x15:cachedUniqueName index="368" name="[tblsales].[Customer ID].&amp;[1556]"/>
            <x15:cachedUniqueName index="369" name="[tblsales].[Customer ID].&amp;[1557]"/>
            <x15:cachedUniqueName index="370" name="[tblsales].[Customer ID].&amp;[1559]"/>
            <x15:cachedUniqueName index="371" name="[tblsales].[Customer ID].&amp;[1560]"/>
            <x15:cachedUniqueName index="372" name="[tblsales].[Customer ID].&amp;[1561]"/>
            <x15:cachedUniqueName index="373" name="[tblsales].[Customer ID].&amp;[1562]"/>
            <x15:cachedUniqueName index="374" name="[tblsales].[Customer ID].&amp;[1564]"/>
            <x15:cachedUniqueName index="375" name="[tblsales].[Customer ID].&amp;[1565]"/>
            <x15:cachedUniqueName index="376" name="[tblsales].[Customer ID].&amp;[1569]"/>
            <x15:cachedUniqueName index="377" name="[tblsales].[Customer ID].&amp;[1570]"/>
            <x15:cachedUniqueName index="378" name="[tblsales].[Customer ID].&amp;[1571]"/>
            <x15:cachedUniqueName index="379" name="[tblsales].[Customer ID].&amp;[1572]"/>
            <x15:cachedUniqueName index="380" name="[tblsales].[Customer ID].&amp;[1573]"/>
            <x15:cachedUniqueName index="381" name="[tblsales].[Customer ID].&amp;[1574]"/>
            <x15:cachedUniqueName index="382" name="[tblsales].[Customer ID].&amp;[1575]"/>
            <x15:cachedUniqueName index="383" name="[tblsales].[Customer ID].&amp;[1577]"/>
            <x15:cachedUniqueName index="384" name="[tblsales].[Customer ID].&amp;[1579]"/>
            <x15:cachedUniqueName index="385" name="[tblsales].[Customer ID].&amp;[1580]"/>
            <x15:cachedUniqueName index="386" name="[tblsales].[Customer ID].&amp;[1581]"/>
            <x15:cachedUniqueName index="387" name="[tblsales].[Customer ID].&amp;[1582]"/>
            <x15:cachedUniqueName index="388" name="[tblsales].[Customer ID].&amp;[1583]"/>
            <x15:cachedUniqueName index="389" name="[tblsales].[Customer ID].&amp;[1584]"/>
            <x15:cachedUniqueName index="390" name="[tblsales].[Customer ID].&amp;[1585]"/>
            <x15:cachedUniqueName index="391" name="[tblsales].[Customer ID].&amp;[1587]"/>
            <x15:cachedUniqueName index="392" name="[tblsales].[Customer ID].&amp;[1588]"/>
            <x15:cachedUniqueName index="393" name="[tblsales].[Customer ID].&amp;[1589]"/>
            <x15:cachedUniqueName index="394" name="[tblsales].[Customer ID].&amp;[1591]"/>
            <x15:cachedUniqueName index="395" name="[tblsales].[Customer ID].&amp;[1593]"/>
            <x15:cachedUniqueName index="396" name="[tblsales].[Customer ID].&amp;[1594]"/>
            <x15:cachedUniqueName index="397" name="[tblsales].[Customer ID].&amp;[1595]"/>
            <x15:cachedUniqueName index="398" name="[tblsales].[Customer ID].&amp;[1596]"/>
            <x15:cachedUniqueName index="399" name="[tblsales].[Customer ID].&amp;[1597]"/>
            <x15:cachedUniqueName index="400" name="[tblsales].[Customer ID].&amp;[1598]"/>
            <x15:cachedUniqueName index="401" name="[tblsales].[Customer ID].&amp;[1599]"/>
            <x15:cachedUniqueName index="402" name="[tblsales].[Customer ID].&amp;[1600]"/>
            <x15:cachedUniqueName index="403" name="[tblsales].[Customer ID].&amp;[1602]"/>
            <x15:cachedUniqueName index="404" name="[tblsales].[Customer ID].&amp;[1603]"/>
            <x15:cachedUniqueName index="405" name="[tblsales].[Customer ID].&amp;[1604]"/>
            <x15:cachedUniqueName index="406" name="[tblsales].[Customer ID].&amp;[1606]"/>
            <x15:cachedUniqueName index="407" name="[tblsales].[Customer ID].&amp;[1607]"/>
            <x15:cachedUniqueName index="408" name="[tblsales].[Customer ID].&amp;[1609]"/>
            <x15:cachedUniqueName index="409" name="[tblsales].[Customer ID].&amp;[1610]"/>
            <x15:cachedUniqueName index="410" name="[tblsales].[Customer ID].&amp;[1612]"/>
            <x15:cachedUniqueName index="411" name="[tblsales].[Customer ID].&amp;[1613]"/>
            <x15:cachedUniqueName index="412" name="[tblsales].[Customer ID].&amp;[1614]"/>
            <x15:cachedUniqueName index="413" name="[tblsales].[Customer ID].&amp;[1615]"/>
            <x15:cachedUniqueName index="414" name="[tblsales].[Customer ID].&amp;[1616]"/>
            <x15:cachedUniqueName index="415" name="[tblsales].[Customer ID].&amp;[1618]"/>
            <x15:cachedUniqueName index="416" name="[tblsales].[Customer ID].&amp;[1619]"/>
            <x15:cachedUniqueName index="417" name="[tblsales].[Customer ID].&amp;[1622]"/>
            <x15:cachedUniqueName index="418" name="[tblsales].[Customer ID].&amp;[1623]"/>
            <x15:cachedUniqueName index="419" name="[tblsales].[Customer ID].&amp;[1625]"/>
            <x15:cachedUniqueName index="420" name="[tblsales].[Customer ID].&amp;[1626]"/>
            <x15:cachedUniqueName index="421" name="[tblsales].[Customer ID].&amp;[1627]"/>
            <x15:cachedUniqueName index="422" name="[tblsales].[Customer ID].&amp;[1628]"/>
            <x15:cachedUniqueName index="423" name="[tblsales].[Customer ID].&amp;[1629]"/>
            <x15:cachedUniqueName index="424" name="[tblsales].[Customer ID].&amp;[1630]"/>
            <x15:cachedUniqueName index="425" name="[tblsales].[Customer ID].&amp;[1631]"/>
            <x15:cachedUniqueName index="426" name="[tblsales].[Customer ID].&amp;[1632]"/>
            <x15:cachedUniqueName index="427" name="[tblsales].[Customer ID].&amp;[1634]"/>
            <x15:cachedUniqueName index="428" name="[tblsales].[Customer ID].&amp;[1635]"/>
            <x15:cachedUniqueName index="429" name="[tblsales].[Customer ID].&amp;[1636]"/>
            <x15:cachedUniqueName index="430" name="[tblsales].[Customer ID].&amp;[1638]"/>
            <x15:cachedUniqueName index="431" name="[tblsales].[Customer ID].&amp;[1639]"/>
            <x15:cachedUniqueName index="432" name="[tblsales].[Customer ID].&amp;[1641]"/>
            <x15:cachedUniqueName index="433" name="[tblsales].[Customer ID].&amp;[1643]"/>
            <x15:cachedUniqueName index="434" name="[tblsales].[Customer ID].&amp;[1644]"/>
            <x15:cachedUniqueName index="435" name="[tblsales].[Customer ID].&amp;[1645]"/>
            <x15:cachedUniqueName index="436" name="[tblsales].[Customer ID].&amp;[1646]"/>
            <x15:cachedUniqueName index="437" name="[tblsales].[Customer ID].&amp;[1648]"/>
            <x15:cachedUniqueName index="438" name="[tblsales].[Customer ID].&amp;[1649]"/>
            <x15:cachedUniqueName index="439" name="[tblsales].[Customer ID].&amp;[1650]"/>
            <x15:cachedUniqueName index="440" name="[tblsales].[Customer ID].&amp;[1652]"/>
            <x15:cachedUniqueName index="441" name="[tblsales].[Customer ID].&amp;[1654]"/>
            <x15:cachedUniqueName index="442" name="[tblsales].[Customer ID].&amp;[1656]"/>
            <x15:cachedUniqueName index="443" name="[tblsales].[Customer ID].&amp;[1658]"/>
            <x15:cachedUniqueName index="444" name="[tblsales].[Customer ID].&amp;[1659]"/>
            <x15:cachedUniqueName index="445" name="[tblsales].[Customer ID].&amp;[1660]"/>
            <x15:cachedUniqueName index="446" name="[tblsales].[Customer ID].&amp;[1661]"/>
            <x15:cachedUniqueName index="447" name="[tblsales].[Customer ID].&amp;[1662]"/>
            <x15:cachedUniqueName index="448" name="[tblsales].[Customer ID].&amp;[1663]"/>
            <x15:cachedUniqueName index="449" name="[tblsales].[Customer ID].&amp;[1665]"/>
            <x15:cachedUniqueName index="450" name="[tblsales].[Customer ID].&amp;[1666]"/>
            <x15:cachedUniqueName index="451" name="[tblsales].[Customer ID].&amp;[1667]"/>
            <x15:cachedUniqueName index="452" name="[tblsales].[Customer ID].&amp;[1669]"/>
            <x15:cachedUniqueName index="453" name="[tblsales].[Customer ID].&amp;[1670]"/>
            <x15:cachedUniqueName index="454" name="[tblsales].[Customer ID].&amp;[1671]"/>
            <x15:cachedUniqueName index="455" name="[tblsales].[Customer ID].&amp;[1672]"/>
            <x15:cachedUniqueName index="456" name="[tblsales].[Customer ID].&amp;[1674]"/>
            <x15:cachedUniqueName index="457" name="[tblsales].[Customer ID].&amp;[1675]"/>
            <x15:cachedUniqueName index="458" name="[tblsales].[Customer ID].&amp;[1677]"/>
            <x15:cachedUniqueName index="459" name="[tblsales].[Customer ID].&amp;[1678]"/>
            <x15:cachedUniqueName index="460" name="[tblsales].[Customer ID].&amp;[1679]"/>
            <x15:cachedUniqueName index="461" name="[tblsales].[Customer ID].&amp;[1680]"/>
            <x15:cachedUniqueName index="462" name="[tblsales].[Customer ID].&amp;[1681]"/>
            <x15:cachedUniqueName index="463" name="[tblsales].[Customer ID].&amp;[1684]"/>
            <x15:cachedUniqueName index="464" name="[tblsales].[Customer ID].&amp;[1685]"/>
            <x15:cachedUniqueName index="465" name="[tblsales].[Customer ID].&amp;[1686]"/>
            <x15:cachedUniqueName index="466" name="[tblsales].[Customer ID].&amp;[1687]"/>
            <x15:cachedUniqueName index="467" name="[tblsales].[Customer ID].&amp;[1688]"/>
            <x15:cachedUniqueName index="468" name="[tblsales].[Customer ID].&amp;[1689]"/>
            <x15:cachedUniqueName index="469" name="[tblsales].[Customer ID].&amp;[1690]"/>
            <x15:cachedUniqueName index="470" name="[tblsales].[Customer ID].&amp;[1691]"/>
            <x15:cachedUniqueName index="471" name="[tblsales].[Customer ID].&amp;[1692]"/>
            <x15:cachedUniqueName index="472" name="[tblsales].[Customer ID].&amp;[1693]"/>
            <x15:cachedUniqueName index="473" name="[tblsales].[Customer ID].&amp;[1694]"/>
            <x15:cachedUniqueName index="474" name="[tblsales].[Customer ID].&amp;[1695]"/>
            <x15:cachedUniqueName index="475" name="[tblsales].[Customer ID].&amp;[1697]"/>
            <x15:cachedUniqueName index="476" name="[tblsales].[Customer ID].&amp;[1698]"/>
            <x15:cachedUniqueName index="477" name="[tblsales].[Customer ID].&amp;[1699]"/>
            <x15:cachedUniqueName index="478" name="[tblsales].[Customer ID].&amp;[1701]"/>
            <x15:cachedUniqueName index="479" name="[tblsales].[Customer ID].&amp;[1703]"/>
            <x15:cachedUniqueName index="480" name="[tblsales].[Customer ID].&amp;[1704]"/>
            <x15:cachedUniqueName index="481" name="[tblsales].[Customer ID].&amp;[1706]"/>
            <x15:cachedUniqueName index="482" name="[tblsales].[Customer ID].&amp;[1707]"/>
            <x15:cachedUniqueName index="483" name="[tblsales].[Customer ID].&amp;[1709]"/>
            <x15:cachedUniqueName index="484" name="[tblsales].[Customer ID].&amp;[1710]"/>
            <x15:cachedUniqueName index="485" name="[tblsales].[Customer ID].&amp;[1711]"/>
            <x15:cachedUniqueName index="486" name="[tblsales].[Customer ID].&amp;[1712]"/>
            <x15:cachedUniqueName index="487" name="[tblsales].[Customer ID].&amp;[1713]"/>
            <x15:cachedUniqueName index="488" name="[tblsales].[Customer ID].&amp;[1716]"/>
            <x15:cachedUniqueName index="489" name="[tblsales].[Customer ID].&amp;[1717]"/>
            <x15:cachedUniqueName index="490" name="[tblsales].[Customer ID].&amp;[1719]"/>
            <x15:cachedUniqueName index="491" name="[tblsales].[Customer ID].&amp;[1721]"/>
            <x15:cachedUniqueName index="492" name="[tblsales].[Customer ID].&amp;[1722]"/>
            <x15:cachedUniqueName index="493" name="[tblsales].[Customer ID].&amp;[1723]"/>
            <x15:cachedUniqueName index="494" name="[tblsales].[Customer ID].&amp;[1725]"/>
            <x15:cachedUniqueName index="495" name="[tblsales].[Customer ID].&amp;[1726]"/>
            <x15:cachedUniqueName index="496" name="[tblsales].[Customer ID].&amp;[1727]"/>
            <x15:cachedUniqueName index="497" name="[tblsales].[Customer ID].&amp;[1728]"/>
            <x15:cachedUniqueName index="498" name="[tblsales].[Customer ID].&amp;[1730]"/>
            <x15:cachedUniqueName index="499" name="[tblsales].[Customer ID].&amp;[1731]"/>
            <x15:cachedUniqueName index="500" name="[tblsales].[Customer ID].&amp;[1734]"/>
            <x15:cachedUniqueName index="501" name="[tblsales].[Customer ID].&amp;[1737]"/>
            <x15:cachedUniqueName index="502" name="[tblsales].[Customer ID].&amp;[1739]"/>
            <x15:cachedUniqueName index="503" name="[tblsales].[Customer ID].&amp;[1740]"/>
            <x15:cachedUniqueName index="504" name="[tblsales].[Customer ID].&amp;[1743]"/>
            <x15:cachedUniqueName index="505" name="[tblsales].[Customer ID].&amp;[1745]"/>
            <x15:cachedUniqueName index="506" name="[tblsales].[Customer ID].&amp;[1746]"/>
            <x15:cachedUniqueName index="507" name="[tblsales].[Customer ID].&amp;[1748]"/>
            <x15:cachedUniqueName index="508" name="[tblsales].[Customer ID].&amp;[1752]"/>
            <x15:cachedUniqueName index="509" name="[tblsales].[Customer ID].&amp;[1754]"/>
            <x15:cachedUniqueName index="510" name="[tblsales].[Customer ID].&amp;[1755]"/>
            <x15:cachedUniqueName index="511" name="[tblsales].[Customer ID].&amp;[1756]"/>
            <x15:cachedUniqueName index="512" name="[tblsales].[Customer ID].&amp;[1757]"/>
            <x15:cachedUniqueName index="513" name="[tblsales].[Customer ID].&amp;[1759]"/>
            <x15:cachedUniqueName index="514" name="[tblsales].[Customer ID].&amp;[1760]"/>
            <x15:cachedUniqueName index="515" name="[tblsales].[Customer ID].&amp;[1761]"/>
            <x15:cachedUniqueName index="516" name="[tblsales].[Customer ID].&amp;[1762]"/>
            <x15:cachedUniqueName index="517" name="[tblsales].[Customer ID].&amp;[1765]"/>
            <x15:cachedUniqueName index="518" name="[tblsales].[Customer ID].&amp;[1766]"/>
            <x15:cachedUniqueName index="519" name="[tblsales].[Customer ID].&amp;[1767]"/>
            <x15:cachedUniqueName index="520" name="[tblsales].[Customer ID].&amp;[1768]"/>
            <x15:cachedUniqueName index="521" name="[tblsales].[Customer ID].&amp;[1769]"/>
            <x15:cachedUniqueName index="522" name="[tblsales].[Customer ID].&amp;[1770]"/>
            <x15:cachedUniqueName index="523" name="[tblsales].[Customer ID].&amp;[1771]"/>
            <x15:cachedUniqueName index="524" name="[tblsales].[Customer ID].&amp;[1773]"/>
            <x15:cachedUniqueName index="525" name="[tblsales].[Customer ID].&amp;[1774]"/>
            <x15:cachedUniqueName index="526" name="[tblsales].[Customer ID].&amp;[1775]"/>
            <x15:cachedUniqueName index="527" name="[tblsales].[Customer ID].&amp;[1776]"/>
            <x15:cachedUniqueName index="528" name="[tblsales].[Customer ID].&amp;[1777]"/>
            <x15:cachedUniqueName index="529" name="[tblsales].[Customer ID].&amp;[1778]"/>
            <x15:cachedUniqueName index="530" name="[tblsales].[Customer ID].&amp;[1779]"/>
            <x15:cachedUniqueName index="531" name="[tblsales].[Customer ID].&amp;[1780]"/>
            <x15:cachedUniqueName index="532" name="[tblsales].[Customer ID].&amp;[1781]"/>
            <x15:cachedUniqueName index="533" name="[tblsales].[Customer ID].&amp;[1783]"/>
            <x15:cachedUniqueName index="534" name="[tblsales].[Customer ID].&amp;[1784]"/>
            <x15:cachedUniqueName index="535" name="[tblsales].[Customer ID].&amp;[1785]"/>
            <x15:cachedUniqueName index="536" name="[tblsales].[Customer ID].&amp;[1786]"/>
            <x15:cachedUniqueName index="537" name="[tblsales].[Customer ID].&amp;[1787]"/>
            <x15:cachedUniqueName index="538" name="[tblsales].[Customer ID].&amp;[1788]"/>
            <x15:cachedUniqueName index="539" name="[tblsales].[Customer ID].&amp;[1789]"/>
            <x15:cachedUniqueName index="540" name="[tblsales].[Customer ID].&amp;[1790]"/>
            <x15:cachedUniqueName index="541" name="[tblsales].[Customer ID].&amp;[1791]"/>
            <x15:cachedUniqueName index="542" name="[tblsales].[Customer ID].&amp;[1792]"/>
            <x15:cachedUniqueName index="543" name="[tblsales].[Customer ID].&amp;[1793]"/>
            <x15:cachedUniqueName index="544" name="[tblsales].[Customer ID].&amp;[1797]"/>
            <x15:cachedUniqueName index="545" name="[tblsales].[Customer ID].&amp;[1798]"/>
            <x15:cachedUniqueName index="546" name="[tblsales].[Customer ID].&amp;[1799]"/>
            <x15:cachedUniqueName index="547" name="[tblsales].[Customer ID].&amp;[1801]"/>
            <x15:cachedUniqueName index="548" name="[tblsales].[Customer ID].&amp;[1802]"/>
            <x15:cachedUniqueName index="549" name="[tblsales].[Customer ID].&amp;[1804]"/>
            <x15:cachedUniqueName index="550" name="[tblsales].[Customer ID].&amp;[1806]"/>
            <x15:cachedUniqueName index="551" name="[tblsales].[Customer ID].&amp;[1807]"/>
            <x15:cachedUniqueName index="552" name="[tblsales].[Customer ID].&amp;[1808]"/>
            <x15:cachedUniqueName index="553" name="[tblsales].[Customer ID].&amp;[1809]"/>
            <x15:cachedUniqueName index="554" name="[tblsales].[Customer ID].&amp;[1810]"/>
            <x15:cachedUniqueName index="555" name="[tblsales].[Customer ID].&amp;[1813]"/>
            <x15:cachedUniqueName index="556" name="[tblsales].[Customer ID].&amp;[1814]"/>
            <x15:cachedUniqueName index="557" name="[tblsales].[Customer ID].&amp;[1815]"/>
            <x15:cachedUniqueName index="558" name="[tblsales].[Customer ID].&amp;[1816]"/>
            <x15:cachedUniqueName index="559" name="[tblsales].[Customer ID].&amp;[1818]"/>
            <x15:cachedUniqueName index="560" name="[tblsales].[Customer ID].&amp;[1821]"/>
            <x15:cachedUniqueName index="561" name="[tblsales].[Customer ID].&amp;[1822]"/>
            <x15:cachedUniqueName index="562" name="[tblsales].[Customer ID].&amp;[1823]"/>
            <x15:cachedUniqueName index="563" name="[tblsales].[Customer ID].&amp;[1824]"/>
            <x15:cachedUniqueName index="564" name="[tblsales].[Customer ID].&amp;[1825]"/>
            <x15:cachedUniqueName index="565" name="[tblsales].[Customer ID].&amp;[1827]"/>
            <x15:cachedUniqueName index="566" name="[tblsales].[Customer ID].&amp;[1830]"/>
            <x15:cachedUniqueName index="567" name="[tblsales].[Customer ID].&amp;[1832]"/>
            <x15:cachedUniqueName index="568" name="[tblsales].[Customer ID].&amp;[1834]"/>
            <x15:cachedUniqueName index="569" name="[tblsales].[Customer ID].&amp;[1835]"/>
            <x15:cachedUniqueName index="570" name="[tblsales].[Customer ID].&amp;[1837]"/>
            <x15:cachedUniqueName index="571" name="[tblsales].[Customer ID].&amp;[1838]"/>
            <x15:cachedUniqueName index="572" name="[tblsales].[Customer ID].&amp;[1839]"/>
            <x15:cachedUniqueName index="573" name="[tblsales].[Customer ID].&amp;[1840]"/>
            <x15:cachedUniqueName index="574" name="[tblsales].[Customer ID].&amp;[1844]"/>
            <x15:cachedUniqueName index="575" name="[tblsales].[Customer ID].&amp;[1845]"/>
            <x15:cachedUniqueName index="576" name="[tblsales].[Customer ID].&amp;[1846]"/>
            <x15:cachedUniqueName index="577" name="[tblsales].[Customer ID].&amp;[1847]"/>
            <x15:cachedUniqueName index="578" name="[tblsales].[Customer ID].&amp;[1848]"/>
            <x15:cachedUniqueName index="579" name="[tblsales].[Customer ID].&amp;[1849]"/>
            <x15:cachedUniqueName index="580" name="[tblsales].[Customer ID].&amp;[1851]"/>
            <x15:cachedUniqueName index="581" name="[tblsales].[Customer ID].&amp;[1853]"/>
            <x15:cachedUniqueName index="582" name="[tblsales].[Customer ID].&amp;[1854]"/>
            <x15:cachedUniqueName index="583" name="[tblsales].[Customer ID].&amp;[1855]"/>
            <x15:cachedUniqueName index="584" name="[tblsales].[Customer ID].&amp;[1857]"/>
            <x15:cachedUniqueName index="585" name="[tblsales].[Customer ID].&amp;[1858]"/>
            <x15:cachedUniqueName index="586" name="[tblsales].[Customer ID].&amp;[1859]"/>
            <x15:cachedUniqueName index="587" name="[tblsales].[Customer ID].&amp;[1860]"/>
            <x15:cachedUniqueName index="588" name="[tblsales].[Customer ID].&amp;[1861]"/>
            <x15:cachedUniqueName index="589" name="[tblsales].[Customer ID].&amp;[1863]"/>
            <x15:cachedUniqueName index="590" name="[tblsales].[Customer ID].&amp;[1864]"/>
            <x15:cachedUniqueName index="591" name="[tblsales].[Customer ID].&amp;[1865]"/>
            <x15:cachedUniqueName index="592" name="[tblsales].[Customer ID].&amp;[1867]"/>
            <x15:cachedUniqueName index="593" name="[tblsales].[Customer ID].&amp;[1869]"/>
            <x15:cachedUniqueName index="594" name="[tblsales].[Customer ID].&amp;[1870]"/>
            <x15:cachedUniqueName index="595" name="[tblsales].[Customer ID].&amp;[1873]"/>
            <x15:cachedUniqueName index="596" name="[tblsales].[Customer ID].&amp;[1874]"/>
            <x15:cachedUniqueName index="597" name="[tblsales].[Customer ID].&amp;[1876]"/>
            <x15:cachedUniqueName index="598" name="[tblsales].[Customer ID].&amp;[1877]"/>
            <x15:cachedUniqueName index="599" name="[tblsales].[Customer ID].&amp;[1878]"/>
            <x15:cachedUniqueName index="600" name="[tblsales].[Customer ID].&amp;[1879]"/>
            <x15:cachedUniqueName index="601" name="[tblsales].[Customer ID].&amp;[1880]"/>
            <x15:cachedUniqueName index="602" name="[tblsales].[Customer ID].&amp;[1882]"/>
            <x15:cachedUniqueName index="603" name="[tblsales].[Customer ID].&amp;[1883]"/>
            <x15:cachedUniqueName index="604" name="[tblsales].[Customer ID].&amp;[1885]"/>
            <x15:cachedUniqueName index="605" name="[tblsales].[Customer ID].&amp;[1886]"/>
            <x15:cachedUniqueName index="606" name="[tblsales].[Customer ID].&amp;[1887]"/>
            <x15:cachedUniqueName index="607" name="[tblsales].[Customer ID].&amp;[1888]"/>
            <x15:cachedUniqueName index="608" name="[tblsales].[Customer ID].&amp;[1889]"/>
            <x15:cachedUniqueName index="609" name="[tblsales].[Customer ID].&amp;[1890]"/>
            <x15:cachedUniqueName index="610" name="[tblsales].[Customer ID].&amp;[1891]"/>
            <x15:cachedUniqueName index="611" name="[tblsales].[Customer ID].&amp;[1892]"/>
            <x15:cachedUniqueName index="612" name="[tblsales].[Customer ID].&amp;[1893]"/>
            <x15:cachedUniqueName index="613" name="[tblsales].[Customer ID].&amp;[1894]"/>
            <x15:cachedUniqueName index="614" name="[tblsales].[Customer ID].&amp;[1896]"/>
            <x15:cachedUniqueName index="615" name="[tblsales].[Customer ID].&amp;[1897]"/>
            <x15:cachedUniqueName index="616" name="[tblsales].[Customer ID].&amp;[1899]"/>
            <x15:cachedUniqueName index="617" name="[tblsales].[Customer ID].&amp;[1901]"/>
            <x15:cachedUniqueName index="618" name="[tblsales].[Customer ID].&amp;[1904]"/>
            <x15:cachedUniqueName index="619" name="[tblsales].[Customer ID].&amp;[1905]"/>
            <x15:cachedUniqueName index="620" name="[tblsales].[Customer ID].&amp;[1906]"/>
            <x15:cachedUniqueName index="621" name="[tblsales].[Customer ID].&amp;[1908]"/>
            <x15:cachedUniqueName index="622" name="[tblsales].[Customer ID].&amp;[1909]"/>
            <x15:cachedUniqueName index="623" name="[tblsales].[Customer ID].&amp;[1910]"/>
            <x15:cachedUniqueName index="624" name="[tblsales].[Customer ID].&amp;[1912]"/>
            <x15:cachedUniqueName index="625" name="[tblsales].[Customer ID].&amp;[1913]"/>
            <x15:cachedUniqueName index="626" name="[tblsales].[Customer ID].&amp;[1916]"/>
            <x15:cachedUniqueName index="627" name="[tblsales].[Customer ID].&amp;[1917]"/>
            <x15:cachedUniqueName index="628" name="[tblsales].[Customer ID].&amp;[1918]"/>
            <x15:cachedUniqueName index="629" name="[tblsales].[Customer ID].&amp;[1919]"/>
            <x15:cachedUniqueName index="630" name="[tblsales].[Customer ID].&amp;[1920]"/>
            <x15:cachedUniqueName index="631" name="[tblsales].[Customer ID].&amp;[1922]"/>
            <x15:cachedUniqueName index="632" name="[tblsales].[Customer ID].&amp;[1923]"/>
            <x15:cachedUniqueName index="633" name="[tblsales].[Customer ID].&amp;[1924]"/>
            <x15:cachedUniqueName index="634" name="[tblsales].[Customer ID].&amp;[1926]"/>
            <x15:cachedUniqueName index="635" name="[tblsales].[Customer ID].&amp;[1928]"/>
            <x15:cachedUniqueName index="636" name="[tblsales].[Customer ID].&amp;[1929]"/>
            <x15:cachedUniqueName index="637" name="[tblsales].[Customer ID].&amp;[1931]"/>
            <x15:cachedUniqueName index="638" name="[tblsales].[Customer ID].&amp;[1933]"/>
            <x15:cachedUniqueName index="639" name="[tblsales].[Customer ID].&amp;[1935]"/>
            <x15:cachedUniqueName index="640" name="[tblsales].[Customer ID].&amp;[1936]"/>
            <x15:cachedUniqueName index="641" name="[tblsales].[Customer ID].&amp;[1938]"/>
            <x15:cachedUniqueName index="642" name="[tblsales].[Customer ID].&amp;[1939]"/>
            <x15:cachedUniqueName index="643" name="[tblsales].[Customer ID].&amp;[1940]"/>
            <x15:cachedUniqueName index="644" name="[tblsales].[Customer ID].&amp;[1941]"/>
            <x15:cachedUniqueName index="645" name="[tblsales].[Customer ID].&amp;[1942]"/>
            <x15:cachedUniqueName index="646" name="[tblsales].[Customer ID].&amp;[1943]"/>
            <x15:cachedUniqueName index="647" name="[tblsales].[Customer ID].&amp;[1946]"/>
            <x15:cachedUniqueName index="648" name="[tblsales].[Customer ID].&amp;[1947]"/>
            <x15:cachedUniqueName index="649" name="[tblsales].[Customer ID].&amp;[1948]"/>
            <x15:cachedUniqueName index="650" name="[tblsales].[Customer ID].&amp;[1949]"/>
            <x15:cachedUniqueName index="651" name="[tblsales].[Customer ID].&amp;[1950]"/>
            <x15:cachedUniqueName index="652" name="[tblsales].[Customer ID].&amp;[1951]"/>
            <x15:cachedUniqueName index="653" name="[tblsales].[Customer ID].&amp;[1952]"/>
            <x15:cachedUniqueName index="654" name="[tblsales].[Customer ID].&amp;[1953]"/>
            <x15:cachedUniqueName index="655" name="[tblsales].[Customer ID].&amp;[1954]"/>
            <x15:cachedUniqueName index="656" name="[tblsales].[Customer ID].&amp;[1955]"/>
            <x15:cachedUniqueName index="657" name="[tblsales].[Customer ID].&amp;[1956]"/>
            <x15:cachedUniqueName index="658" name="[tblsales].[Customer ID].&amp;[1957]"/>
            <x15:cachedUniqueName index="659" name="[tblsales].[Customer ID].&amp;[1958]"/>
            <x15:cachedUniqueName index="660" name="[tblsales].[Customer ID].&amp;[1959]"/>
            <x15:cachedUniqueName index="661" name="[tblsales].[Customer ID].&amp;[1961]"/>
            <x15:cachedUniqueName index="662" name="[tblsales].[Customer ID].&amp;[1963]"/>
            <x15:cachedUniqueName index="663" name="[tblsales].[Customer ID].&amp;[1964]"/>
            <x15:cachedUniqueName index="664" name="[tblsales].[Customer ID].&amp;[1966]"/>
            <x15:cachedUniqueName index="665" name="[tblsales].[Customer ID].&amp;[1968]"/>
            <x15:cachedUniqueName index="666" name="[tblsales].[Customer ID].&amp;[1969]"/>
            <x15:cachedUniqueName index="667" name="[tblsales].[Customer ID].&amp;[1972]"/>
            <x15:cachedUniqueName index="668" name="[tblsales].[Customer ID].&amp;[1973]"/>
            <x15:cachedUniqueName index="669" name="[tblsales].[Customer ID].&amp;[1974]"/>
            <x15:cachedUniqueName index="670" name="[tblsales].[Customer ID].&amp;[1975]"/>
            <x15:cachedUniqueName index="671" name="[tblsales].[Customer ID].&amp;[1976]"/>
            <x15:cachedUniqueName index="672" name="[tblsales].[Customer ID].&amp;[1978]"/>
            <x15:cachedUniqueName index="673" name="[tblsales].[Customer ID].&amp;[1979]"/>
            <x15:cachedUniqueName index="674" name="[tblsales].[Customer ID].&amp;[1980]"/>
            <x15:cachedUniqueName index="675" name="[tblsales].[Customer ID].&amp;[1983]"/>
            <x15:cachedUniqueName index="676" name="[tblsales].[Customer ID].&amp;[1984]"/>
            <x15:cachedUniqueName index="677" name="[tblsales].[Customer ID].&amp;[1985]"/>
            <x15:cachedUniqueName index="678" name="[tblsales].[Customer ID].&amp;[1986]"/>
            <x15:cachedUniqueName index="679" name="[tblsales].[Customer ID].&amp;[1987]"/>
            <x15:cachedUniqueName index="680" name="[tblsales].[Customer ID].&amp;[1988]"/>
            <x15:cachedUniqueName index="681" name="[tblsales].[Customer ID].&amp;[1989]"/>
            <x15:cachedUniqueName index="682" name="[tblsales].[Customer ID].&amp;[1990]"/>
            <x15:cachedUniqueName index="683" name="[tblsales].[Customer ID].&amp;[1991]"/>
            <x15:cachedUniqueName index="684" name="[tblsales].[Customer ID].&amp;[1992]"/>
            <x15:cachedUniqueName index="685" name="[tblsales].[Customer ID].&amp;[1994]"/>
            <x15:cachedUniqueName index="686" name="[tblsales].[Customer ID].&amp;[1995]"/>
            <x15:cachedUniqueName index="687" name="[tblsales].[Customer ID].&amp;[1996]"/>
            <x15:cachedUniqueName index="688" name="[tblsales].[Customer ID].&amp;[1997]"/>
            <x15:cachedUniqueName index="689" name="[tblsales].[Customer ID].&amp;[1999]"/>
            <x15:cachedUniqueName index="690" name="[tblsales].[Customer ID].&amp;[2000]"/>
            <x15:cachedUniqueName index="691" name="[tblsales].[Customer ID].&amp;[2001]"/>
            <x15:cachedUniqueName index="692" name="[tblsales].[Customer ID].&amp;[2003]"/>
            <x15:cachedUniqueName index="693" name="[tblsales].[Customer ID].&amp;[2004]"/>
            <x15:cachedUniqueName index="694" name="[tblsales].[Customer ID].&amp;[2007]"/>
            <x15:cachedUniqueName index="695" name="[tblsales].[Customer ID].&amp;[2008]"/>
            <x15:cachedUniqueName index="696" name="[tblsales].[Customer ID].&amp;[2009]"/>
            <x15:cachedUniqueName index="697" name="[tblsales].[Customer ID].&amp;[2012]"/>
            <x15:cachedUniqueName index="698" name="[tblsales].[Customer ID].&amp;[2013]"/>
            <x15:cachedUniqueName index="699" name="[tblsales].[Customer ID].&amp;[2014]"/>
            <x15:cachedUniqueName index="700" name="[tblsales].[Customer ID].&amp;[2015]"/>
            <x15:cachedUniqueName index="701" name="[tblsales].[Customer ID].&amp;[2016]"/>
            <x15:cachedUniqueName index="702" name="[tblsales].[Customer ID].&amp;[2017]"/>
            <x15:cachedUniqueName index="703" name="[tblsales].[Customer ID].&amp;[2018]"/>
            <x15:cachedUniqueName index="704" name="[tblsales].[Customer ID].&amp;[2019]"/>
            <x15:cachedUniqueName index="705" name="[tblsales].[Customer ID].&amp;[2021]"/>
            <x15:cachedUniqueName index="706" name="[tblsales].[Customer ID].&amp;[2025]"/>
            <x15:cachedUniqueName index="707" name="[tblsales].[Customer ID].&amp;[2028]"/>
            <x15:cachedUniqueName index="708" name="[tblsales].[Customer ID].&amp;[2029]"/>
            <x15:cachedUniqueName index="709" name="[tblsales].[Customer ID].&amp;[2030]"/>
            <x15:cachedUniqueName index="710" name="[tblsales].[Customer ID].&amp;[2031]"/>
            <x15:cachedUniqueName index="711" name="[tblsales].[Customer ID].&amp;[2032]"/>
            <x15:cachedUniqueName index="712" name="[tblsales].[Customer ID].&amp;[2033]"/>
            <x15:cachedUniqueName index="713" name="[tblsales].[Customer ID].&amp;[2036]"/>
            <x15:cachedUniqueName index="714" name="[tblsales].[Customer ID].&amp;[2037]"/>
            <x15:cachedUniqueName index="715" name="[tblsales].[Customer ID].&amp;[2040]"/>
            <x15:cachedUniqueName index="716" name="[tblsales].[Customer ID].&amp;[2041]"/>
            <x15:cachedUniqueName index="717" name="[tblsales].[Customer ID].&amp;[2044]"/>
            <x15:cachedUniqueName index="718" name="[tblsales].[Customer ID].&amp;[2045]"/>
            <x15:cachedUniqueName index="719" name="[tblsales].[Customer ID].&amp;[2046]"/>
            <x15:cachedUniqueName index="720" name="[tblsales].[Customer ID].&amp;[2048]"/>
            <x15:cachedUniqueName index="721" name="[tblsales].[Customer ID].&amp;[2049]"/>
            <x15:cachedUniqueName index="722" name="[tblsales].[Customer ID].&amp;[2050]"/>
            <x15:cachedUniqueName index="723" name="[tblsales].[Customer ID].&amp;[2051]"/>
            <x15:cachedUniqueName index="724" name="[tblsales].[Customer ID].&amp;[2054]"/>
            <x15:cachedUniqueName index="725" name="[tblsales].[Customer ID].&amp;[2055]"/>
            <x15:cachedUniqueName index="726" name="[tblsales].[Customer ID].&amp;[2058]"/>
            <x15:cachedUniqueName index="727" name="[tblsales].[Customer ID].&amp;[2059]"/>
            <x15:cachedUniqueName index="728" name="[tblsales].[Customer ID].&amp;[2060]"/>
            <x15:cachedUniqueName index="729" name="[tblsales].[Customer ID].&amp;[2062]"/>
            <x15:cachedUniqueName index="730" name="[tblsales].[Customer ID].&amp;[2063]"/>
            <x15:cachedUniqueName index="731" name="[tblsales].[Customer ID].&amp;[2065]"/>
            <x15:cachedUniqueName index="732" name="[tblsales].[Customer ID].&amp;[2066]"/>
            <x15:cachedUniqueName index="733" name="[tblsales].[Customer ID].&amp;[2067]"/>
            <x15:cachedUniqueName index="734" name="[tblsales].[Customer ID].&amp;[2068]"/>
            <x15:cachedUniqueName index="735" name="[tblsales].[Customer ID].&amp;[2069]"/>
            <x15:cachedUniqueName index="736" name="[tblsales].[Customer ID].&amp;[2070]"/>
            <x15:cachedUniqueName index="737" name="[tblsales].[Customer ID].&amp;[2072]"/>
            <x15:cachedUniqueName index="738" name="[tblsales].[Customer ID].&amp;[2073]"/>
            <x15:cachedUniqueName index="739" name="[tblsales].[Customer ID].&amp;[2074]"/>
            <x15:cachedUniqueName index="740" name="[tblsales].[Customer ID].&amp;[2075]"/>
            <x15:cachedUniqueName index="741" name="[tblsales].[Customer ID].&amp;[2077]"/>
            <x15:cachedUniqueName index="742" name="[tblsales].[Customer ID].&amp;[2079]"/>
            <x15:cachedUniqueName index="743" name="[tblsales].[Customer ID].&amp;[2080]"/>
            <x15:cachedUniqueName index="744" name="[tblsales].[Customer ID].&amp;[2081]"/>
            <x15:cachedUniqueName index="745" name="[tblsales].[Customer ID].&amp;[2088]"/>
            <x15:cachedUniqueName index="746" name="[tblsales].[Customer ID].&amp;[2089]"/>
            <x15:cachedUniqueName index="747" name="[tblsales].[Customer ID].&amp;[2093]"/>
            <x15:cachedUniqueName index="748" name="[tblsales].[Customer ID].&amp;[2094]"/>
            <x15:cachedUniqueName index="749" name="[tblsales].[Customer ID].&amp;[2095]"/>
            <x15:cachedUniqueName index="750" name="[tblsales].[Customer ID].&amp;[2096]"/>
            <x15:cachedUniqueName index="751" name="[tblsales].[Customer ID].&amp;[2098]"/>
            <x15:cachedUniqueName index="752" name="[tblsales].[Customer ID].&amp;[2099]"/>
            <x15:cachedUniqueName index="753" name="[tblsales].[Customer ID].&amp;[2100]"/>
            <x15:cachedUniqueName index="754" name="[tblsales].[Customer ID].&amp;[2101]"/>
            <x15:cachedUniqueName index="755" name="[tblsales].[Customer ID].&amp;[2102]"/>
            <x15:cachedUniqueName index="756" name="[tblsales].[Customer ID].&amp;[2103]"/>
            <x15:cachedUniqueName index="757" name="[tblsales].[Customer ID].&amp;[2104]"/>
            <x15:cachedUniqueName index="758" name="[tblsales].[Customer ID].&amp;[2105]"/>
            <x15:cachedUniqueName index="759" name="[tblsales].[Customer ID].&amp;[2106]"/>
            <x15:cachedUniqueName index="760" name="[tblsales].[Customer ID].&amp;[2108]"/>
            <x15:cachedUniqueName index="761" name="[tblsales].[Customer ID].&amp;[2109]"/>
            <x15:cachedUniqueName index="762" name="[tblsales].[Customer ID].&amp;[2110]"/>
            <x15:cachedUniqueName index="763" name="[tblsales].[Customer ID].&amp;[2115]"/>
            <x15:cachedUniqueName index="764" name="[tblsales].[Customer ID].&amp;[2116]"/>
            <x15:cachedUniqueName index="765" name="[tblsales].[Customer ID].&amp;[2117]"/>
            <x15:cachedUniqueName index="766" name="[tblsales].[Customer ID].&amp;[2118]"/>
            <x15:cachedUniqueName index="767" name="[tblsales].[Customer ID].&amp;[2120]"/>
            <x15:cachedUniqueName index="768" name="[tblsales].[Customer ID].&amp;[2122]"/>
            <x15:cachedUniqueName index="769" name="[tblsales].[Customer ID].&amp;[2124]"/>
            <x15:cachedUniqueName index="770" name="[tblsales].[Customer ID].&amp;[2125]"/>
            <x15:cachedUniqueName index="771" name="[tblsales].[Customer ID].&amp;[2126]"/>
            <x15:cachedUniqueName index="772" name="[tblsales].[Customer ID].&amp;[2128]"/>
            <x15:cachedUniqueName index="773" name="[tblsales].[Customer ID].&amp;[2129]"/>
            <x15:cachedUniqueName index="774" name="[tblsales].[Customer ID].&amp;[2130]"/>
            <x15:cachedUniqueName index="775" name="[tblsales].[Customer ID].&amp;[2131]"/>
            <x15:cachedUniqueName index="776" name="[tblsales].[Customer ID].&amp;[2132]"/>
            <x15:cachedUniqueName index="777" name="[tblsales].[Customer ID].&amp;[2133]"/>
            <x15:cachedUniqueName index="778" name="[tblsales].[Customer ID].&amp;[2134]"/>
            <x15:cachedUniqueName index="779" name="[tblsales].[Customer ID].&amp;[2135]"/>
            <x15:cachedUniqueName index="780" name="[tblsales].[Customer ID].&amp;[2136]"/>
            <x15:cachedUniqueName index="781" name="[tblsales].[Customer ID].&amp;[2137]"/>
            <x15:cachedUniqueName index="782" name="[tblsales].[Customer ID].&amp;[2138]"/>
            <x15:cachedUniqueName index="783" name="[tblsales].[Customer ID].&amp;[2140]"/>
            <x15:cachedUniqueName index="784" name="[tblsales].[Customer ID].&amp;[2141]"/>
            <x15:cachedUniqueName index="785" name="[tblsales].[Customer ID].&amp;[2142]"/>
            <x15:cachedUniqueName index="786" name="[tblsales].[Customer ID].&amp;[2145]"/>
            <x15:cachedUniqueName index="787" name="[tblsales].[Customer ID].&amp;[2146]"/>
            <x15:cachedUniqueName index="788" name="[tblsales].[Customer ID].&amp;[2148]"/>
            <x15:cachedUniqueName index="789" name="[tblsales].[Customer ID].&amp;[2150]"/>
            <x15:cachedUniqueName index="790" name="[tblsales].[Customer ID].&amp;[2151]"/>
            <x15:cachedUniqueName index="791" name="[tblsales].[Customer ID].&amp;[2154]"/>
            <x15:cachedUniqueName index="792" name="[tblsales].[Customer ID].&amp;[2155]"/>
            <x15:cachedUniqueName index="793" name="[tblsales].[Customer ID].&amp;[2156]"/>
            <x15:cachedUniqueName index="794" name="[tblsales].[Customer ID].&amp;[2159]"/>
            <x15:cachedUniqueName index="795" name="[tblsales].[Customer ID].&amp;[2160]"/>
            <x15:cachedUniqueName index="796" name="[tblsales].[Customer ID].&amp;[2161]"/>
            <x15:cachedUniqueName index="797" name="[tblsales].[Customer ID].&amp;[2164]"/>
            <x15:cachedUniqueName index="798" name="[tblsales].[Customer ID].&amp;[2165]"/>
            <x15:cachedUniqueName index="799" name="[tblsales].[Customer ID].&amp;[2167]"/>
            <x15:cachedUniqueName index="800" name="[tblsales].[Customer ID].&amp;[2168]"/>
            <x15:cachedUniqueName index="801" name="[tblsales].[Customer ID].&amp;[2169]"/>
            <x15:cachedUniqueName index="802" name="[tblsales].[Customer ID].&amp;[2170]"/>
            <x15:cachedUniqueName index="803" name="[tblsales].[Customer ID].&amp;[2171]"/>
            <x15:cachedUniqueName index="804" name="[tblsales].[Customer ID].&amp;[2172]"/>
            <x15:cachedUniqueName index="805" name="[tblsales].[Customer ID].&amp;[2173]"/>
            <x15:cachedUniqueName index="806" name="[tblsales].[Customer ID].&amp;[2174]"/>
            <x15:cachedUniqueName index="807" name="[tblsales].[Customer ID].&amp;[2176]"/>
            <x15:cachedUniqueName index="808" name="[tblsales].[Customer ID].&amp;[2177]"/>
            <x15:cachedUniqueName index="809" name="[tblsales].[Customer ID].&amp;[2179]"/>
            <x15:cachedUniqueName index="810" name="[tblsales].[Customer ID].&amp;[2181]"/>
            <x15:cachedUniqueName index="811" name="[tblsales].[Customer ID].&amp;[2183]"/>
            <x15:cachedUniqueName index="812" name="[tblsales].[Customer ID].&amp;[2184]"/>
            <x15:cachedUniqueName index="813" name="[tblsales].[Customer ID].&amp;[2185]"/>
            <x15:cachedUniqueName index="814" name="[tblsales].[Customer ID].&amp;[2186]"/>
            <x15:cachedUniqueName index="815" name="[tblsales].[Customer ID].&amp;[2188]"/>
            <x15:cachedUniqueName index="816" name="[tblsales].[Customer ID].&amp;[2189]"/>
            <x15:cachedUniqueName index="817" name="[tblsales].[Customer ID].&amp;[2191]"/>
            <x15:cachedUniqueName index="818" name="[tblsales].[Customer ID].&amp;[2192]"/>
            <x15:cachedUniqueName index="819" name="[tblsales].[Customer ID].&amp;[2193]"/>
            <x15:cachedUniqueName index="820" name="[tblsales].[Customer ID].&amp;[2195]"/>
            <x15:cachedUniqueName index="821" name="[tblsales].[Customer ID].&amp;[2196]"/>
            <x15:cachedUniqueName index="822" name="[tblsales].[Customer ID].&amp;[2198]"/>
            <x15:cachedUniqueName index="823" name="[tblsales].[Customer ID].&amp;[2200]"/>
            <x15:cachedUniqueName index="824" name="[tblsales].[Customer ID].&amp;[2202]"/>
            <x15:cachedUniqueName index="825" name="[tblsales].[Customer ID].&amp;[2203]"/>
            <x15:cachedUniqueName index="826" name="[tblsales].[Customer ID].&amp;[2204]"/>
            <x15:cachedUniqueName index="827" name="[tblsales].[Customer ID].&amp;[2205]"/>
            <x15:cachedUniqueName index="828" name="[tblsales].[Customer ID].&amp;[2207]"/>
            <x15:cachedUniqueName index="829" name="[tblsales].[Customer ID].&amp;[2209]"/>
            <x15:cachedUniqueName index="830" name="[tblsales].[Customer ID].&amp;[2211]"/>
            <x15:cachedUniqueName index="831" name="[tblsales].[Customer ID].&amp;[2212]"/>
            <x15:cachedUniqueName index="832" name="[tblsales].[Customer ID].&amp;[2214]"/>
            <x15:cachedUniqueName index="833" name="[tblsales].[Customer ID].&amp;[2216]"/>
            <x15:cachedUniqueName index="834" name="[tblsales].[Customer ID].&amp;[2218]"/>
            <x15:cachedUniqueName index="835" name="[tblsales].[Customer ID].&amp;[2220]"/>
            <x15:cachedUniqueName index="836" name="[tblsales].[Customer ID].&amp;[2221]"/>
            <x15:cachedUniqueName index="837" name="[tblsales].[Customer ID].&amp;[2222]"/>
            <x15:cachedUniqueName index="838" name="[tblsales].[Customer ID].&amp;[2223]"/>
            <x15:cachedUniqueName index="839" name="[tblsales].[Customer ID].&amp;[2224]"/>
            <x15:cachedUniqueName index="840" name="[tblsales].[Customer ID].&amp;[2227]"/>
            <x15:cachedUniqueName index="841" name="[tblsales].[Customer ID].&amp;[2228]"/>
            <x15:cachedUniqueName index="842" name="[tblsales].[Customer ID].&amp;[2229]"/>
            <x15:cachedUniqueName index="843" name="[tblsales].[Customer ID].&amp;[2230]"/>
            <x15:cachedUniqueName index="844" name="[tblsales].[Customer ID].&amp;[2231]"/>
            <x15:cachedUniqueName index="845" name="[tblsales].[Customer ID].&amp;[2232]"/>
            <x15:cachedUniqueName index="846" name="[tblsales].[Customer ID].&amp;[2233]"/>
            <x15:cachedUniqueName index="847" name="[tblsales].[Customer ID].&amp;[2234]"/>
            <x15:cachedUniqueName index="848" name="[tblsales].[Customer ID].&amp;[2235]"/>
            <x15:cachedUniqueName index="849" name="[tblsales].[Customer ID].&amp;[2238]"/>
            <x15:cachedUniqueName index="850" name="[tblsales].[Customer ID].&amp;[2239]"/>
            <x15:cachedUniqueName index="851" name="[tblsales].[Customer ID].&amp;[2240]"/>
            <x15:cachedUniqueName index="852" name="[tblsales].[Customer ID].&amp;[2241]"/>
            <x15:cachedUniqueName index="853" name="[tblsales].[Customer ID].&amp;[2242]"/>
            <x15:cachedUniqueName index="854" name="[tblsales].[Customer ID].&amp;[2243]"/>
            <x15:cachedUniqueName index="855" name="[tblsales].[Customer ID].&amp;[2244]"/>
            <x15:cachedUniqueName index="856" name="[tblsales].[Customer ID].&amp;[2245]"/>
            <x15:cachedUniqueName index="857" name="[tblsales].[Customer ID].&amp;[2246]"/>
            <x15:cachedUniqueName index="858" name="[tblsales].[Customer ID].&amp;[2248]"/>
            <x15:cachedUniqueName index="859" name="[tblsales].[Customer ID].&amp;[2249]"/>
            <x15:cachedUniqueName index="860" name="[tblsales].[Customer ID].&amp;[2250]"/>
            <x15:cachedUniqueName index="861" name="[tblsales].[Customer ID].&amp;[2251]"/>
            <x15:cachedUniqueName index="862" name="[tblsales].[Customer ID].&amp;[2252]"/>
            <x15:cachedUniqueName index="863" name="[tblsales].[Customer ID].&amp;[2256]"/>
            <x15:cachedUniqueName index="864" name="[tblsales].[Customer ID].&amp;[2257]"/>
            <x15:cachedUniqueName index="865" name="[tblsales].[Customer ID].&amp;[2258]"/>
            <x15:cachedUniqueName index="866" name="[tblsales].[Customer ID].&amp;[2259]"/>
            <x15:cachedUniqueName index="867" name="[tblsales].[Customer ID].&amp;[2260]"/>
            <x15:cachedUniqueName index="868" name="[tblsales].[Customer ID].&amp;[2262]"/>
            <x15:cachedUniqueName index="869" name="[tblsales].[Customer ID].&amp;[2264]"/>
            <x15:cachedUniqueName index="870" name="[tblsales].[Customer ID].&amp;[2265]"/>
            <x15:cachedUniqueName index="871" name="[tblsales].[Customer ID].&amp;[2266]"/>
            <x15:cachedUniqueName index="872" name="[tblsales].[Customer ID].&amp;[2267]"/>
            <x15:cachedUniqueName index="873" name="[tblsales].[Customer ID].&amp;[2268]"/>
            <x15:cachedUniqueName index="874" name="[tblsales].[Customer ID].&amp;[2269]"/>
            <x15:cachedUniqueName index="875" name="[tblsales].[Customer ID].&amp;[2271]"/>
            <x15:cachedUniqueName index="876" name="[tblsales].[Customer ID].&amp;[2273]"/>
            <x15:cachedUniqueName index="877" name="[tblsales].[Customer ID].&amp;[2274]"/>
            <x15:cachedUniqueName index="878" name="[tblsales].[Customer ID].&amp;[2276]"/>
            <x15:cachedUniqueName index="879" name="[tblsales].[Customer ID].&amp;[2278]"/>
            <x15:cachedUniqueName index="880" name="[tblsales].[Customer ID].&amp;[2279]"/>
            <x15:cachedUniqueName index="881" name="[tblsales].[Customer ID].&amp;[2283]"/>
            <x15:cachedUniqueName index="882" name="[tblsales].[Customer ID].&amp;[2284]"/>
            <x15:cachedUniqueName index="883" name="[tblsales].[Customer ID].&amp;[2285]"/>
            <x15:cachedUniqueName index="884" name="[tblsales].[Customer ID].&amp;[2286]"/>
            <x15:cachedUniqueName index="885" name="[tblsales].[Customer ID].&amp;[2287]"/>
            <x15:cachedUniqueName index="886" name="[tblsales].[Customer ID].&amp;[2289]"/>
            <x15:cachedUniqueName index="887" name="[tblsales].[Customer ID].&amp;[2290]"/>
            <x15:cachedUniqueName index="888" name="[tblsales].[Customer ID].&amp;[2291]"/>
            <x15:cachedUniqueName index="889" name="[tblsales].[Customer ID].&amp;[2292]"/>
            <x15:cachedUniqueName index="890" name="[tblsales].[Customer ID].&amp;[2293]"/>
            <x15:cachedUniqueName index="891" name="[tblsales].[Customer ID].&amp;[2294]"/>
            <x15:cachedUniqueName index="892" name="[tblsales].[Customer ID].&amp;[2296]"/>
            <x15:cachedUniqueName index="893" name="[tblsales].[Customer ID].&amp;[2298]"/>
            <x15:cachedUniqueName index="894" name="[tblsales].[Customer ID].&amp;[2299]"/>
            <x15:cachedUniqueName index="895" name="[tblsales].[Customer ID].&amp;[2300]"/>
            <x15:cachedUniqueName index="896" name="[tblsales].[Customer ID].&amp;[2301]"/>
            <x15:cachedUniqueName index="897" name="[tblsales].[Customer ID].&amp;[2304]"/>
            <x15:cachedUniqueName index="898" name="[tblsales].[Customer ID].&amp;[2306]"/>
            <x15:cachedUniqueName index="899" name="[tblsales].[Customer ID].&amp;[2307]"/>
            <x15:cachedUniqueName index="900" name="[tblsales].[Customer ID].&amp;[2308]"/>
            <x15:cachedUniqueName index="901" name="[tblsales].[Customer ID].&amp;[2309]"/>
            <x15:cachedUniqueName index="902" name="[tblsales].[Customer ID].&amp;[2311]"/>
            <x15:cachedUniqueName index="903" name="[tblsales].[Customer ID].&amp;[2312]"/>
            <x15:cachedUniqueName index="904" name="[tblsales].[Customer ID].&amp;[2313]"/>
            <x15:cachedUniqueName index="905" name="[tblsales].[Customer ID].&amp;[2316]"/>
            <x15:cachedUniqueName index="906" name="[tblsales].[Customer ID].&amp;[2317]"/>
            <x15:cachedUniqueName index="907" name="[tblsales].[Customer ID].&amp;[2319]"/>
            <x15:cachedUniqueName index="908" name="[tblsales].[Customer ID].&amp;[2322]"/>
            <x15:cachedUniqueName index="909" name="[tblsales].[Customer ID].&amp;[2324]"/>
            <x15:cachedUniqueName index="910" name="[tblsales].[Customer ID].&amp;[2325]"/>
            <x15:cachedUniqueName index="911" name="[tblsales].[Customer ID].&amp;[2329]"/>
            <x15:cachedUniqueName index="912" name="[tblsales].[Customer ID].&amp;[2331]"/>
            <x15:cachedUniqueName index="913" name="[tblsales].[Customer ID].&amp;[2333]"/>
            <x15:cachedUniqueName index="914" name="[tblsales].[Customer ID].&amp;[2334]"/>
            <x15:cachedUniqueName index="915" name="[tblsales].[Customer ID].&amp;[2335]"/>
            <x15:cachedUniqueName index="916" name="[tblsales].[Customer ID].&amp;[2337]"/>
            <x15:cachedUniqueName index="917" name="[tblsales].[Customer ID].&amp;[2338]"/>
            <x15:cachedUniqueName index="918" name="[tblsales].[Customer ID].&amp;[2340]"/>
            <x15:cachedUniqueName index="919" name="[tblsales].[Customer ID].&amp;[2341]"/>
            <x15:cachedUniqueName index="920" name="[tblsales].[Customer ID].&amp;[2342]"/>
            <x15:cachedUniqueName index="921" name="[tblsales].[Customer ID].&amp;[2343]"/>
            <x15:cachedUniqueName index="922" name="[tblsales].[Customer ID].&amp;[2344]"/>
            <x15:cachedUniqueName index="923" name="[tblsales].[Customer ID].&amp;[2348]"/>
            <x15:cachedUniqueName index="924" name="[tblsales].[Customer ID].&amp;[2349]"/>
            <x15:cachedUniqueName index="925" name="[tblsales].[Customer ID].&amp;[2353]"/>
            <x15:cachedUniqueName index="926" name="[tblsales].[Customer ID].&amp;[2356]"/>
            <x15:cachedUniqueName index="927" name="[tblsales].[Customer ID].&amp;[2357]"/>
            <x15:cachedUniqueName index="928" name="[tblsales].[Customer ID].&amp;[2359]"/>
            <x15:cachedUniqueName index="929" name="[tblsales].[Customer ID].&amp;[2361]"/>
            <x15:cachedUniqueName index="930" name="[tblsales].[Customer ID].&amp;[2363]"/>
            <x15:cachedUniqueName index="931" name="[tblsales].[Customer ID].&amp;[2364]"/>
            <x15:cachedUniqueName index="932" name="[tblsales].[Customer ID].&amp;[2365]"/>
            <x15:cachedUniqueName index="933" name="[tblsales].[Customer ID].&amp;[2366]"/>
            <x15:cachedUniqueName index="934" name="[tblsales].[Customer ID].&amp;[2367]"/>
            <x15:cachedUniqueName index="935" name="[tblsales].[Customer ID].&amp;[2369]"/>
            <x15:cachedUniqueName index="936" name="[tblsales].[Customer ID].&amp;[2371]"/>
            <x15:cachedUniqueName index="937" name="[tblsales].[Customer ID].&amp;[2374]"/>
            <x15:cachedUniqueName index="938" name="[tblsales].[Customer ID].&amp;[2375]"/>
            <x15:cachedUniqueName index="939" name="[tblsales].[Customer ID].&amp;[2376]"/>
            <x15:cachedUniqueName index="940" name="[tblsales].[Customer ID].&amp;[2377]"/>
            <x15:cachedUniqueName index="941" name="[tblsales].[Customer ID].&amp;[2378]"/>
            <x15:cachedUniqueName index="942" name="[tblsales].[Customer ID].&amp;[2379]"/>
            <x15:cachedUniqueName index="943" name="[tblsales].[Customer ID].&amp;[2380]"/>
            <x15:cachedUniqueName index="944" name="[tblsales].[Customer ID].&amp;[2381]"/>
            <x15:cachedUniqueName index="945" name="[tblsales].[Customer ID].&amp;[2382]"/>
            <x15:cachedUniqueName index="946" name="[tblsales].[Customer ID].&amp;[2384]"/>
            <x15:cachedUniqueName index="947" name="[tblsales].[Customer ID].&amp;[2386]"/>
            <x15:cachedUniqueName index="948" name="[tblsales].[Customer ID].&amp;[2387]"/>
            <x15:cachedUniqueName index="949" name="[tblsales].[Customer ID].&amp;[2388]"/>
            <x15:cachedUniqueName index="950" name="[tblsales].[Customer ID].&amp;[2389]"/>
            <x15:cachedUniqueName index="951" name="[tblsales].[Customer ID].&amp;[2390]"/>
            <x15:cachedUniqueName index="952" name="[tblsales].[Customer ID].&amp;[2391]"/>
            <x15:cachedUniqueName index="953" name="[tblsales].[Customer ID].&amp;[2392]"/>
            <x15:cachedUniqueName index="954" name="[tblsales].[Customer ID].&amp;[2394]"/>
            <x15:cachedUniqueName index="955" name="[tblsales].[Customer ID].&amp;[2400]"/>
            <x15:cachedUniqueName index="956" name="[tblsales].[Customer ID].&amp;[2401]"/>
            <x15:cachedUniqueName index="957" name="[tblsales].[Customer ID].&amp;[2403]"/>
            <x15:cachedUniqueName index="958" name="[tblsales].[Customer ID].&amp;[2404]"/>
            <x15:cachedUniqueName index="959" name="[tblsales].[Customer ID].&amp;[2406]"/>
            <x15:cachedUniqueName index="960" name="[tblsales].[Customer ID].&amp;[2407]"/>
            <x15:cachedUniqueName index="961" name="[tblsales].[Customer ID].&amp;[2409]"/>
            <x15:cachedUniqueName index="962" name="[tblsales].[Customer ID].&amp;[2410]"/>
            <x15:cachedUniqueName index="963" name="[tblsales].[Customer ID].&amp;[2412]"/>
            <x15:cachedUniqueName index="964" name="[tblsales].[Customer ID].&amp;[2414]"/>
            <x15:cachedUniqueName index="965" name="[tblsales].[Customer ID].&amp;[2415]"/>
            <x15:cachedUniqueName index="966" name="[tblsales].[Customer ID].&amp;[2416]"/>
            <x15:cachedUniqueName index="967" name="[tblsales].[Customer ID].&amp;[2417]"/>
            <x15:cachedUniqueName index="968" name="[tblsales].[Customer ID].&amp;[2420]"/>
            <x15:cachedUniqueName index="969" name="[tblsales].[Customer ID].&amp;[2421]"/>
            <x15:cachedUniqueName index="970" name="[tblsales].[Customer ID].&amp;[2422]"/>
            <x15:cachedUniqueName index="971" name="[tblsales].[Customer ID].&amp;[2423]"/>
            <x15:cachedUniqueName index="972" name="[tblsales].[Customer ID].&amp;[2424]"/>
            <x15:cachedUniqueName index="973" name="[tblsales].[Customer ID].&amp;[2425]"/>
            <x15:cachedUniqueName index="974" name="[tblsales].[Customer ID].&amp;[2426]"/>
            <x15:cachedUniqueName index="975" name="[tblsales].[Customer ID].&amp;[2428]"/>
            <x15:cachedUniqueName index="976" name="[tblsales].[Customer ID].&amp;[2431]"/>
            <x15:cachedUniqueName index="977" name="[tblsales].[Customer ID].&amp;[2434]"/>
            <x15:cachedUniqueName index="978" name="[tblsales].[Customer ID].&amp;[2435]"/>
            <x15:cachedUniqueName index="979" name="[tblsales].[Customer ID].&amp;[2436]"/>
            <x15:cachedUniqueName index="980" name="[tblsales].[Customer ID].&amp;[2437]"/>
            <x15:cachedUniqueName index="981" name="[tblsales].[Customer ID].&amp;[2438]"/>
            <x15:cachedUniqueName index="982" name="[tblsales].[Customer ID].&amp;[2439]"/>
            <x15:cachedUniqueName index="983" name="[tblsales].[Customer ID].&amp;[2440]"/>
            <x15:cachedUniqueName index="984" name="[tblsales].[Customer ID].&amp;[2442]"/>
            <x15:cachedUniqueName index="985" name="[tblsales].[Customer ID].&amp;[2445]"/>
            <x15:cachedUniqueName index="986" name="[tblsales].[Customer ID].&amp;[2446]"/>
            <x15:cachedUniqueName index="987" name="[tblsales].[Customer ID].&amp;[2447]"/>
            <x15:cachedUniqueName index="988" name="[tblsales].[Customer ID].&amp;[2448]"/>
            <x15:cachedUniqueName index="989" name="[tblsales].[Customer ID].&amp;[2449]"/>
            <x15:cachedUniqueName index="990" name="[tblsales].[Customer ID].&amp;[2455]"/>
            <x15:cachedUniqueName index="991" name="[tblsales].[Customer ID].&amp;[2460]"/>
            <x15:cachedUniqueName index="992" name="[tblsales].[Customer ID].&amp;[2461]"/>
            <x15:cachedUniqueName index="993" name="[tblsales].[Customer ID].&amp;[2462]"/>
            <x15:cachedUniqueName index="994" name="[tblsales].[Customer ID].&amp;[2463]"/>
            <x15:cachedUniqueName index="995" name="[tblsales].[Customer ID].&amp;[2464]"/>
            <x15:cachedUniqueName index="996" name="[tblsales].[Customer ID].&amp;[2465]"/>
            <x15:cachedUniqueName index="997" name="[tblsales].[Customer ID].&amp;[2466]"/>
            <x15:cachedUniqueName index="998" name="[tblsales].[Customer ID].&amp;[2467]"/>
            <x15:cachedUniqueName index="999" name="[tblsales].[Customer ID].&amp;[2468]"/>
            <x15:cachedUniqueName index="1000" name="[tblsales].[Customer ID].&amp;[2469]"/>
            <x15:cachedUniqueName index="1001" name="[tblsales].[Customer ID].&amp;[2471]"/>
            <x15:cachedUniqueName index="1002" name="[tblsales].[Customer ID].&amp;[2472]"/>
            <x15:cachedUniqueName index="1003" name="[tblsales].[Customer ID].&amp;[2473]"/>
            <x15:cachedUniqueName index="1004" name="[tblsales].[Customer ID].&amp;[2474]"/>
            <x15:cachedUniqueName index="1005" name="[tblsales].[Customer ID].&amp;[2476]"/>
            <x15:cachedUniqueName index="1006" name="[tblsales].[Customer ID].&amp;[2477]"/>
            <x15:cachedUniqueName index="1007" name="[tblsales].[Customer ID].&amp;[2478]"/>
            <x15:cachedUniqueName index="1008" name="[tblsales].[Customer ID].&amp;[2480]"/>
            <x15:cachedUniqueName index="1009" name="[tblsales].[Customer ID].&amp;[2481]"/>
            <x15:cachedUniqueName index="1010" name="[tblsales].[Customer ID].&amp;[2484]"/>
            <x15:cachedUniqueName index="1011" name="[tblsales].[Customer ID].&amp;[2485]"/>
            <x15:cachedUniqueName index="1012" name="[tblsales].[Customer ID].&amp;[2487]"/>
            <x15:cachedUniqueName index="1013" name="[tblsales].[Customer ID].&amp;[2490]"/>
            <x15:cachedUniqueName index="1014" name="[tblsales].[Customer ID].&amp;[2492]"/>
            <x15:cachedUniqueName index="1015" name="[tblsales].[Customer ID].&amp;[2494]"/>
            <x15:cachedUniqueName index="1016" name="[tblsales].[Customer ID].&amp;[2495]"/>
            <x15:cachedUniqueName index="1017" name="[tblsales].[Customer ID].&amp;[2497]"/>
            <x15:cachedUniqueName index="1018" name="[tblsales].[Customer ID].&amp;[2499]"/>
            <x15:cachedUniqueName index="1019" name="[tblsales].[Customer ID].&amp;[2500]"/>
            <x15:cachedUniqueName index="1020" name="[tblsales].[Customer ID].&amp;[2501]"/>
            <x15:cachedUniqueName index="1021" name="[tblsales].[Customer ID].&amp;[2502]"/>
            <x15:cachedUniqueName index="1022" name="[tblsales].[Customer ID].&amp;[2504]"/>
            <x15:cachedUniqueName index="1023" name="[tblsales].[Customer ID].&amp;[2505]"/>
            <x15:cachedUniqueName index="1024" name="[tblsales].[Customer ID].&amp;[2506]"/>
            <x15:cachedUniqueName index="1025" name="[tblsales].[Customer ID].&amp;[2507]"/>
            <x15:cachedUniqueName index="1026" name="[tblsales].[Customer ID].&amp;[2509]"/>
            <x15:cachedUniqueName index="1027" name="[tblsales].[Customer ID].&amp;[2514]"/>
            <x15:cachedUniqueName index="1028" name="[tblsales].[Customer ID].&amp;[2515]"/>
            <x15:cachedUniqueName index="1029" name="[tblsales].[Customer ID].&amp;[2517]"/>
            <x15:cachedUniqueName index="1030" name="[tblsales].[Customer ID].&amp;[2518]"/>
            <x15:cachedUniqueName index="1031" name="[tblsales].[Customer ID].&amp;[2519]"/>
            <x15:cachedUniqueName index="1032" name="[tblsales].[Customer ID].&amp;[2521]"/>
            <x15:cachedUniqueName index="1033" name="[tblsales].[Customer ID].&amp;[2523]"/>
            <x15:cachedUniqueName index="1034" name="[tblsales].[Customer ID].&amp;[2524]"/>
            <x15:cachedUniqueName index="1035" name="[tblsales].[Customer ID].&amp;[2525]"/>
            <x15:cachedUniqueName index="1036" name="[tblsales].[Customer ID].&amp;[2526]"/>
            <x15:cachedUniqueName index="1037" name="[tblsales].[Customer ID].&amp;[2528]"/>
            <x15:cachedUniqueName index="1038" name="[tblsales].[Customer ID].&amp;[2529]"/>
            <x15:cachedUniqueName index="1039" name="[tblsales].[Customer ID].&amp;[2531]"/>
            <x15:cachedUniqueName index="1040" name="[tblsales].[Customer ID].&amp;[2532]"/>
            <x15:cachedUniqueName index="1041" name="[tblsales].[Customer ID].&amp;[2536]"/>
            <x15:cachedUniqueName index="1042" name="[tblsales].[Customer ID].&amp;[2537]"/>
            <x15:cachedUniqueName index="1043" name="[tblsales].[Customer ID].&amp;[2538]"/>
            <x15:cachedUniqueName index="1044" name="[tblsales].[Customer ID].&amp;[2539]"/>
            <x15:cachedUniqueName index="1045" name="[tblsales].[Customer ID].&amp;[2540]"/>
            <x15:cachedUniqueName index="1046" name="[tblsales].[Customer ID].&amp;[2541]"/>
            <x15:cachedUniqueName index="1047" name="[tblsales].[Customer ID].&amp;[2542]"/>
            <x15:cachedUniqueName index="1048" name="[tblsales].[Customer ID].&amp;[2543]"/>
            <x15:cachedUniqueName index="1049" name="[tblsales].[Customer ID].&amp;[2545]"/>
            <x15:cachedUniqueName index="1050" name="[tblsales].[Customer ID].&amp;[2546]"/>
            <x15:cachedUniqueName index="1051" name="[tblsales].[Customer ID].&amp;[2548]"/>
            <x15:cachedUniqueName index="1052" name="[tblsales].[Customer ID].&amp;[2549]"/>
            <x15:cachedUniqueName index="1053" name="[tblsales].[Customer ID].&amp;[2550]"/>
            <x15:cachedUniqueName index="1054" name="[tblsales].[Customer ID].&amp;[2551]"/>
            <x15:cachedUniqueName index="1055" name="[tblsales].[Customer ID].&amp;[2552]"/>
            <x15:cachedUniqueName index="1056" name="[tblsales].[Customer ID].&amp;[2553]"/>
            <x15:cachedUniqueName index="1057" name="[tblsales].[Customer ID].&amp;[2555]"/>
            <x15:cachedUniqueName index="1058" name="[tblsales].[Customer ID].&amp;[2556]"/>
            <x15:cachedUniqueName index="1059" name="[tblsales].[Customer ID].&amp;[2558]"/>
            <x15:cachedUniqueName index="1060" name="[tblsales].[Customer ID].&amp;[2559]"/>
            <x15:cachedUniqueName index="1061" name="[tblsales].[Customer ID].&amp;[2560]"/>
            <x15:cachedUniqueName index="1062" name="[tblsales].[Customer ID].&amp;[2561]"/>
            <x15:cachedUniqueName index="1063" name="[tblsales].[Customer ID].&amp;[2563]"/>
            <x15:cachedUniqueName index="1064" name="[tblsales].[Customer ID].&amp;[2564]"/>
            <x15:cachedUniqueName index="1065" name="[tblsales].[Customer ID].&amp;[2565]"/>
            <x15:cachedUniqueName index="1066" name="[tblsales].[Customer ID].&amp;[2567]"/>
            <x15:cachedUniqueName index="1067" name="[tblsales].[Customer ID].&amp;[2568]"/>
            <x15:cachedUniqueName index="1068" name="[tblsales].[Customer ID].&amp;[2569]"/>
            <x15:cachedUniqueName index="1069" name="[tblsales].[Customer ID].&amp;[2571]"/>
            <x15:cachedUniqueName index="1070" name="[tblsales].[Customer ID].&amp;[2573]"/>
            <x15:cachedUniqueName index="1071" name="[tblsales].[Customer ID].&amp;[2574]"/>
            <x15:cachedUniqueName index="1072" name="[tblsales].[Customer ID].&amp;[2577]"/>
            <x15:cachedUniqueName index="1073" name="[tblsales].[Customer ID].&amp;[2578]"/>
            <x15:cachedUniqueName index="1074" name="[tblsales].[Customer ID].&amp;[2581]"/>
            <x15:cachedUniqueName index="1075" name="[tblsales].[Customer ID].&amp;[2582]"/>
            <x15:cachedUniqueName index="1076" name="[tblsales].[Customer ID].&amp;[2585]"/>
            <x15:cachedUniqueName index="1077" name="[tblsales].[Customer ID].&amp;[2587]"/>
            <x15:cachedUniqueName index="1078" name="[tblsales].[Customer ID].&amp;[2588]"/>
            <x15:cachedUniqueName index="1079" name="[tblsales].[Customer ID].&amp;[2589]"/>
            <x15:cachedUniqueName index="1080" name="[tblsales].[Customer ID].&amp;[2590]"/>
            <x15:cachedUniqueName index="1081" name="[tblsales].[Customer ID].&amp;[2591]"/>
            <x15:cachedUniqueName index="1082" name="[tblsales].[Customer ID].&amp;[2596]"/>
            <x15:cachedUniqueName index="1083" name="[tblsales].[Customer ID].&amp;[2597]"/>
            <x15:cachedUniqueName index="1084" name="[tblsales].[Customer ID].&amp;[2600]"/>
            <x15:cachedUniqueName index="1085" name="[tblsales].[Customer ID].&amp;[2601]"/>
            <x15:cachedUniqueName index="1086" name="[tblsales].[Customer ID].&amp;[2603]"/>
            <x15:cachedUniqueName index="1087" name="[tblsales].[Customer ID].&amp;[2604]"/>
            <x15:cachedUniqueName index="1088" name="[tblsales].[Customer ID].&amp;[2605]"/>
            <x15:cachedUniqueName index="1089" name="[tblsales].[Customer ID].&amp;[2607]"/>
            <x15:cachedUniqueName index="1090" name="[tblsales].[Customer ID].&amp;[2609]"/>
            <x15:cachedUniqueName index="1091" name="[tblsales].[Customer ID].&amp;[2610]"/>
            <x15:cachedUniqueName index="1092" name="[tblsales].[Customer ID].&amp;[2613]"/>
            <x15:cachedUniqueName index="1093" name="[tblsales].[Customer ID].&amp;[2614]"/>
            <x15:cachedUniqueName index="1094" name="[tblsales].[Customer ID].&amp;[2616]"/>
            <x15:cachedUniqueName index="1095" name="[tblsales].[Customer ID].&amp;[2618]"/>
            <x15:cachedUniqueName index="1096" name="[tblsales].[Customer ID].&amp;[2619]"/>
            <x15:cachedUniqueName index="1097" name="[tblsales].[Customer ID].&amp;[2620]"/>
            <x15:cachedUniqueName index="1098" name="[tblsales].[Customer ID].&amp;[2622]"/>
            <x15:cachedUniqueName index="1099" name="[tblsales].[Customer ID].&amp;[2625]"/>
            <x15:cachedUniqueName index="1100" name="[tblsales].[Customer ID].&amp;[2626]"/>
            <x15:cachedUniqueName index="1101" name="[tblsales].[Customer ID].&amp;[2627]"/>
            <x15:cachedUniqueName index="1102" name="[tblsales].[Customer ID].&amp;[2628]"/>
            <x15:cachedUniqueName index="1103" name="[tblsales].[Customer ID].&amp;[2629]"/>
            <x15:cachedUniqueName index="1104" name="[tblsales].[Customer ID].&amp;[2630]"/>
            <x15:cachedUniqueName index="1105" name="[tblsales].[Customer ID].&amp;[2631]"/>
            <x15:cachedUniqueName index="1106" name="[tblsales].[Customer ID].&amp;[2633]"/>
            <x15:cachedUniqueName index="1107" name="[tblsales].[Customer ID].&amp;[2635]"/>
            <x15:cachedUniqueName index="1108" name="[tblsales].[Customer ID].&amp;[2636]"/>
            <x15:cachedUniqueName index="1109" name="[tblsales].[Customer ID].&amp;[2637]"/>
            <x15:cachedUniqueName index="1110" name="[tblsales].[Customer ID].&amp;[2638]"/>
            <x15:cachedUniqueName index="1111" name="[tblsales].[Customer ID].&amp;[2639]"/>
            <x15:cachedUniqueName index="1112" name="[tblsales].[Customer ID].&amp;[2640]"/>
            <x15:cachedUniqueName index="1113" name="[tblsales].[Customer ID].&amp;[2641]"/>
            <x15:cachedUniqueName index="1114" name="[tblsales].[Customer ID].&amp;[2644]"/>
            <x15:cachedUniqueName index="1115" name="[tblsales].[Customer ID].&amp;[2645]"/>
            <x15:cachedUniqueName index="1116" name="[tblsales].[Customer ID].&amp;[2646]"/>
            <x15:cachedUniqueName index="1117" name="[tblsales].[Customer ID].&amp;[2647]"/>
            <x15:cachedUniqueName index="1118" name="[tblsales].[Customer ID].&amp;[2648]"/>
            <x15:cachedUniqueName index="1119" name="[tblsales].[Customer ID].&amp;[2649]"/>
            <x15:cachedUniqueName index="1120" name="[tblsales].[Customer ID].&amp;[2651]"/>
            <x15:cachedUniqueName index="1121" name="[tblsales].[Customer ID].&amp;[2652]"/>
            <x15:cachedUniqueName index="1122" name="[tblsales].[Customer ID].&amp;[2653]"/>
            <x15:cachedUniqueName index="1123" name="[tblsales].[Customer ID].&amp;[2654]"/>
            <x15:cachedUniqueName index="1124" name="[tblsales].[Customer ID].&amp;[2657]"/>
            <x15:cachedUniqueName index="1125" name="[tblsales].[Customer ID].&amp;[2658]"/>
            <x15:cachedUniqueName index="1126" name="[tblsales].[Customer ID].&amp;[2660]"/>
            <x15:cachedUniqueName index="1127" name="[tblsales].[Customer ID].&amp;[2661]"/>
            <x15:cachedUniqueName index="1128" name="[tblsales].[Customer ID].&amp;[2663]"/>
            <x15:cachedUniqueName index="1129" name="[tblsales].[Customer ID].&amp;[2664]"/>
            <x15:cachedUniqueName index="1130" name="[tblsales].[Customer ID].&amp;[2665]"/>
            <x15:cachedUniqueName index="1131" name="[tblsales].[Customer ID].&amp;[2666]"/>
            <x15:cachedUniqueName index="1132" name="[tblsales].[Customer ID].&amp;[2667]"/>
            <x15:cachedUniqueName index="1133" name="[tblsales].[Customer ID].&amp;[2668]"/>
            <x15:cachedUniqueName index="1134" name="[tblsales].[Customer ID].&amp;[2669]"/>
            <x15:cachedUniqueName index="1135" name="[tblsales].[Customer ID].&amp;[2671]"/>
            <x15:cachedUniqueName index="1136" name="[tblsales].[Customer ID].&amp;[2672]"/>
            <x15:cachedUniqueName index="1137" name="[tblsales].[Customer ID].&amp;[2673]"/>
            <x15:cachedUniqueName index="1138" name="[tblsales].[Customer ID].&amp;[2674]"/>
            <x15:cachedUniqueName index="1139" name="[tblsales].[Customer ID].&amp;[2676]"/>
            <x15:cachedUniqueName index="1140" name="[tblsales].[Customer ID].&amp;[2677]"/>
            <x15:cachedUniqueName index="1141" name="[tblsales].[Customer ID].&amp;[2678]"/>
            <x15:cachedUniqueName index="1142" name="[tblsales].[Customer ID].&amp;[2679]"/>
            <x15:cachedUniqueName index="1143" name="[tblsales].[Customer ID].&amp;[2680]"/>
            <x15:cachedUniqueName index="1144" name="[tblsales].[Customer ID].&amp;[2682]"/>
            <x15:cachedUniqueName index="1145" name="[tblsales].[Customer ID].&amp;[2685]"/>
            <x15:cachedUniqueName index="1146" name="[tblsales].[Customer ID].&amp;[2686]"/>
            <x15:cachedUniqueName index="1147" name="[tblsales].[Customer ID].&amp;[2687]"/>
            <x15:cachedUniqueName index="1148" name="[tblsales].[Customer ID].&amp;[2689]"/>
            <x15:cachedUniqueName index="1149" name="[tblsales].[Customer ID].&amp;[2690]"/>
            <x15:cachedUniqueName index="1150" name="[tblsales].[Customer ID].&amp;[2693]"/>
            <x15:cachedUniqueName index="1151" name="[tblsales].[Customer ID].&amp;[2695]"/>
            <x15:cachedUniqueName index="1152" name="[tblsales].[Customer ID].&amp;[2696]"/>
            <x15:cachedUniqueName index="1153" name="[tblsales].[Customer ID].&amp;[2699]"/>
            <x15:cachedUniqueName index="1154" name="[tblsales].[Customer ID].&amp;[2700]"/>
            <x15:cachedUniqueName index="1155" name="[tblsales].[Customer ID].&amp;[2701]"/>
            <x15:cachedUniqueName index="1156" name="[tblsales].[Customer ID].&amp;[2702]"/>
            <x15:cachedUniqueName index="1157" name="[tblsales].[Customer ID].&amp;[2704]"/>
            <x15:cachedUniqueName index="1158" name="[tblsales].[Customer ID].&amp;[2706]"/>
            <x15:cachedUniqueName index="1159" name="[tblsales].[Customer ID].&amp;[2707]"/>
            <x15:cachedUniqueName index="1160" name="[tblsales].[Customer ID].&amp;[2708]"/>
            <x15:cachedUniqueName index="1161" name="[tblsales].[Customer ID].&amp;[2709]"/>
            <x15:cachedUniqueName index="1162" name="[tblsales].[Customer ID].&amp;[2712]"/>
            <x15:cachedUniqueName index="1163" name="[tblsales].[Customer ID].&amp;[2715]"/>
            <x15:cachedUniqueName index="1164" name="[tblsales].[Customer ID].&amp;[2716]"/>
            <x15:cachedUniqueName index="1165" name="[tblsales].[Customer ID].&amp;[2717]"/>
            <x15:cachedUniqueName index="1166" name="[tblsales].[Customer ID].&amp;[2719]"/>
            <x15:cachedUniqueName index="1167" name="[tblsales].[Customer ID].&amp;[2721]"/>
            <x15:cachedUniqueName index="1168" name="[tblsales].[Customer ID].&amp;[2723]"/>
            <x15:cachedUniqueName index="1169" name="[tblsales].[Customer ID].&amp;[2724]"/>
            <x15:cachedUniqueName index="1170" name="[tblsales].[Customer ID].&amp;[2725]"/>
            <x15:cachedUniqueName index="1171" name="[tblsales].[Customer ID].&amp;[2726]"/>
            <x15:cachedUniqueName index="1172" name="[tblsales].[Customer ID].&amp;[2727]"/>
            <x15:cachedUniqueName index="1173" name="[tblsales].[Customer ID].&amp;[2728]"/>
            <x15:cachedUniqueName index="1174" name="[tblsales].[Customer ID].&amp;[2733]"/>
            <x15:cachedUniqueName index="1175" name="[tblsales].[Customer ID].&amp;[2734]"/>
            <x15:cachedUniqueName index="1176" name="[tblsales].[Customer ID].&amp;[2735]"/>
            <x15:cachedUniqueName index="1177" name="[tblsales].[Customer ID].&amp;[2736]"/>
            <x15:cachedUniqueName index="1178" name="[tblsales].[Customer ID].&amp;[2737]"/>
            <x15:cachedUniqueName index="1179" name="[tblsales].[Customer ID].&amp;[2738]"/>
            <x15:cachedUniqueName index="1180" name="[tblsales].[Customer ID].&amp;[2741]"/>
            <x15:cachedUniqueName index="1181" name="[tblsales].[Customer ID].&amp;[2742]"/>
            <x15:cachedUniqueName index="1182" name="[tblsales].[Customer ID].&amp;[2746]"/>
            <x15:cachedUniqueName index="1183" name="[tblsales].[Customer ID].&amp;[2749]"/>
            <x15:cachedUniqueName index="1184" name="[tblsales].[Customer ID].&amp;[2750]"/>
            <x15:cachedUniqueName index="1185" name="[tblsales].[Customer ID].&amp;[2751]"/>
            <x15:cachedUniqueName index="1186" name="[tblsales].[Customer ID].&amp;[2752]"/>
            <x15:cachedUniqueName index="1187" name="[tblsales].[Customer ID].&amp;[2753]"/>
            <x15:cachedUniqueName index="1188" name="[tblsales].[Customer ID].&amp;[2754]"/>
            <x15:cachedUniqueName index="1189" name="[tblsales].[Customer ID].&amp;[2755]"/>
            <x15:cachedUniqueName index="1190" name="[tblsales].[Customer ID].&amp;[2756]"/>
            <x15:cachedUniqueName index="1191" name="[tblsales].[Customer ID].&amp;[2757]"/>
            <x15:cachedUniqueName index="1192" name="[tblsales].[Customer ID].&amp;[2758]"/>
            <x15:cachedUniqueName index="1193" name="[tblsales].[Customer ID].&amp;[2759]"/>
            <x15:cachedUniqueName index="1194" name="[tblsales].[Customer ID].&amp;[2760]"/>
            <x15:cachedUniqueName index="1195" name="[tblsales].[Customer ID].&amp;[2761]"/>
            <x15:cachedUniqueName index="1196" name="[tblsales].[Customer ID].&amp;[2762]"/>
            <x15:cachedUniqueName index="1197" name="[tblsales].[Customer ID].&amp;[2763]"/>
            <x15:cachedUniqueName index="1198" name="[tblsales].[Customer ID].&amp;[2764]"/>
            <x15:cachedUniqueName index="1199" name="[tblsales].[Customer ID].&amp;[2770]"/>
            <x15:cachedUniqueName index="1200" name="[tblsales].[Customer ID].&amp;[2771]"/>
            <x15:cachedUniqueName index="1201" name="[tblsales].[Customer ID].&amp;[2772]"/>
            <x15:cachedUniqueName index="1202" name="[tblsales].[Customer ID].&amp;[2773]"/>
            <x15:cachedUniqueName index="1203" name="[tblsales].[Customer ID].&amp;[2774]"/>
            <x15:cachedUniqueName index="1204" name="[tblsales].[Customer ID].&amp;[2776]"/>
            <x15:cachedUniqueName index="1205" name="[tblsales].[Customer ID].&amp;[2777]"/>
            <x15:cachedUniqueName index="1206" name="[tblsales].[Customer ID].&amp;[2778]"/>
            <x15:cachedUniqueName index="1207" name="[tblsales].[Customer ID].&amp;[2779]"/>
            <x15:cachedUniqueName index="1208" name="[tblsales].[Customer ID].&amp;[2780]"/>
            <x15:cachedUniqueName index="1209" name="[tblsales].[Customer ID].&amp;[2781]"/>
            <x15:cachedUniqueName index="1210" name="[tblsales].[Customer ID].&amp;[2782]"/>
            <x15:cachedUniqueName index="1211" name="[tblsales].[Customer ID].&amp;[2784]"/>
            <x15:cachedUniqueName index="1212" name="[tblsales].[Customer ID].&amp;[2785]"/>
            <x15:cachedUniqueName index="1213" name="[tblsales].[Customer ID].&amp;[2786]"/>
            <x15:cachedUniqueName index="1214" name="[tblsales].[Customer ID].&amp;[2787]"/>
            <x15:cachedUniqueName index="1215" name="[tblsales].[Customer ID].&amp;[2788]"/>
            <x15:cachedUniqueName index="1216" name="[tblsales].[Customer ID].&amp;[2789]"/>
            <x15:cachedUniqueName index="1217" name="[tblsales].[Customer ID].&amp;[2790]"/>
            <x15:cachedUniqueName index="1218" name="[tblsales].[Customer ID].&amp;[2792]"/>
            <x15:cachedUniqueName index="1219" name="[tblsales].[Customer ID].&amp;[2793]"/>
            <x15:cachedUniqueName index="1220" name="[tblsales].[Customer ID].&amp;[2794]"/>
            <x15:cachedUniqueName index="1221" name="[tblsales].[Customer ID].&amp;[2796]"/>
            <x15:cachedUniqueName index="1222" name="[tblsales].[Customer ID].&amp;[2797]"/>
            <x15:cachedUniqueName index="1223" name="[tblsales].[Customer ID].&amp;[2798]"/>
            <x15:cachedUniqueName index="1224" name="[tblsales].[Customer ID].&amp;[2800]"/>
            <x15:cachedUniqueName index="1225" name="[tblsales].[Customer ID].&amp;[2801]"/>
            <x15:cachedUniqueName index="1226" name="[tblsales].[Customer ID].&amp;[2802]"/>
            <x15:cachedUniqueName index="1227" name="[tblsales].[Customer ID].&amp;[2804]"/>
            <x15:cachedUniqueName index="1228" name="[tblsales].[Customer ID].&amp;[2806]"/>
            <x15:cachedUniqueName index="1229" name="[tblsales].[Customer ID].&amp;[2809]"/>
            <x15:cachedUniqueName index="1230" name="[tblsales].[Customer ID].&amp;[2810]"/>
            <x15:cachedUniqueName index="1231" name="[tblsales].[Customer ID].&amp;[2811]"/>
            <x15:cachedUniqueName index="1232" name="[tblsales].[Customer ID].&amp;[2812]"/>
            <x15:cachedUniqueName index="1233" name="[tblsales].[Customer ID].&amp;[2813]"/>
            <x15:cachedUniqueName index="1234" name="[tblsales].[Customer ID].&amp;[2814]"/>
            <x15:cachedUniqueName index="1235" name="[tblsales].[Customer ID].&amp;[2815]"/>
            <x15:cachedUniqueName index="1236" name="[tblsales].[Customer ID].&amp;[2816]"/>
            <x15:cachedUniqueName index="1237" name="[tblsales].[Customer ID].&amp;[2818]"/>
            <x15:cachedUniqueName index="1238" name="[tblsales].[Customer ID].&amp;[2819]"/>
            <x15:cachedUniqueName index="1239" name="[tblsales].[Customer ID].&amp;[2820]"/>
            <x15:cachedUniqueName index="1240" name="[tblsales].[Customer ID].&amp;[2821]"/>
            <x15:cachedUniqueName index="1241" name="[tblsales].[Customer ID].&amp;[2823]"/>
            <x15:cachedUniqueName index="1242" name="[tblsales].[Customer ID].&amp;[2824]"/>
            <x15:cachedUniqueName index="1243" name="[tblsales].[Customer ID].&amp;[2826]"/>
            <x15:cachedUniqueName index="1244" name="[tblsales].[Customer ID].&amp;[2827]"/>
            <x15:cachedUniqueName index="1245" name="[tblsales].[Customer ID].&amp;[2828]"/>
            <x15:cachedUniqueName index="1246" name="[tblsales].[Customer ID].&amp;[2829]"/>
            <x15:cachedUniqueName index="1247" name="[tblsales].[Customer ID].&amp;[2830]"/>
            <x15:cachedUniqueName index="1248" name="[tblsales].[Customer ID].&amp;[2831]"/>
            <x15:cachedUniqueName index="1249" name="[tblsales].[Customer ID].&amp;[2832]"/>
            <x15:cachedUniqueName index="1250" name="[tblsales].[Customer ID].&amp;[2834]"/>
            <x15:cachedUniqueName index="1251" name="[tblsales].[Customer ID].&amp;[2837]"/>
            <x15:cachedUniqueName index="1252" name="[tblsales].[Customer ID].&amp;[2838]"/>
            <x15:cachedUniqueName index="1253" name="[tblsales].[Customer ID].&amp;[2840]"/>
            <x15:cachedUniqueName index="1254" name="[tblsales].[Customer ID].&amp;[2841]"/>
            <x15:cachedUniqueName index="1255" name="[tblsales].[Customer ID].&amp;[2842]"/>
            <x15:cachedUniqueName index="1256" name="[tblsales].[Customer ID].&amp;[2843]"/>
            <x15:cachedUniqueName index="1257" name="[tblsales].[Customer ID].&amp;[2845]"/>
            <x15:cachedUniqueName index="1258" name="[tblsales].[Customer ID].&amp;[2846]"/>
            <x15:cachedUniqueName index="1259" name="[tblsales].[Customer ID].&amp;[2847]"/>
            <x15:cachedUniqueName index="1260" name="[tblsales].[Customer ID].&amp;[2848]"/>
            <x15:cachedUniqueName index="1261" name="[tblsales].[Customer ID].&amp;[2849]"/>
            <x15:cachedUniqueName index="1262" name="[tblsales].[Customer ID].&amp;[2850]"/>
            <x15:cachedUniqueName index="1263" name="[tblsales].[Customer ID].&amp;[2852]"/>
            <x15:cachedUniqueName index="1264" name="[tblsales].[Customer ID].&amp;[2853]"/>
            <x15:cachedUniqueName index="1265" name="[tblsales].[Customer ID].&amp;[2854]"/>
            <x15:cachedUniqueName index="1266" name="[tblsales].[Customer ID].&amp;[2855]"/>
            <x15:cachedUniqueName index="1267" name="[tblsales].[Customer ID].&amp;[2856]"/>
            <x15:cachedUniqueName index="1268" name="[tblsales].[Customer ID].&amp;[2857]"/>
            <x15:cachedUniqueName index="1269" name="[tblsales].[Customer ID].&amp;[2859]"/>
            <x15:cachedUniqueName index="1270" name="[tblsales].[Customer ID].&amp;[2860]"/>
            <x15:cachedUniqueName index="1271" name="[tblsales].[Customer ID].&amp;[2861]"/>
            <x15:cachedUniqueName index="1272" name="[tblsales].[Customer ID].&amp;[2863]"/>
            <x15:cachedUniqueName index="1273" name="[tblsales].[Customer ID].&amp;[2864]"/>
            <x15:cachedUniqueName index="1274" name="[tblsales].[Customer ID].&amp;[2865]"/>
            <x15:cachedUniqueName index="1275" name="[tblsales].[Customer ID].&amp;[2867]"/>
            <x15:cachedUniqueName index="1276" name="[tblsales].[Customer ID].&amp;[2868]"/>
            <x15:cachedUniqueName index="1277" name="[tblsales].[Customer ID].&amp;[2871]"/>
            <x15:cachedUniqueName index="1278" name="[tblsales].[Customer ID].&amp;[2872]"/>
            <x15:cachedUniqueName index="1279" name="[tblsales].[Customer ID].&amp;[2873]"/>
            <x15:cachedUniqueName index="1280" name="[tblsales].[Customer ID].&amp;[2874]"/>
            <x15:cachedUniqueName index="1281" name="[tblsales].[Customer ID].&amp;[2875]"/>
            <x15:cachedUniqueName index="1282" name="[tblsales].[Customer ID].&amp;[2876]"/>
            <x15:cachedUniqueName index="1283" name="[tblsales].[Customer ID].&amp;[2877]"/>
            <x15:cachedUniqueName index="1284" name="[tblsales].[Customer ID].&amp;[2878]"/>
            <x15:cachedUniqueName index="1285" name="[tblsales].[Customer ID].&amp;[2879]"/>
            <x15:cachedUniqueName index="1286" name="[tblsales].[Customer ID].&amp;[2881]"/>
            <x15:cachedUniqueName index="1287" name="[tblsales].[Customer ID].&amp;[2882]"/>
            <x15:cachedUniqueName index="1288" name="[tblsales].[Customer ID].&amp;[2883]"/>
            <x15:cachedUniqueName index="1289" name="[tblsales].[Customer ID].&amp;[2884]"/>
            <x15:cachedUniqueName index="1290" name="[tblsales].[Customer ID].&amp;[2885]"/>
            <x15:cachedUniqueName index="1291" name="[tblsales].[Customer ID].&amp;[2887]"/>
            <x15:cachedUniqueName index="1292" name="[tblsales].[Customer ID].&amp;[2888]"/>
            <x15:cachedUniqueName index="1293" name="[tblsales].[Customer ID].&amp;[2892]"/>
            <x15:cachedUniqueName index="1294" name="[tblsales].[Customer ID].&amp;[2893]"/>
            <x15:cachedUniqueName index="1295" name="[tblsales].[Customer ID].&amp;[2894]"/>
            <x15:cachedUniqueName index="1296" name="[tblsales].[Customer ID].&amp;[2895]"/>
            <x15:cachedUniqueName index="1297" name="[tblsales].[Customer ID].&amp;[2897]"/>
            <x15:cachedUniqueName index="1298" name="[tblsales].[Customer ID].&amp;[2898]"/>
            <x15:cachedUniqueName index="1299" name="[tblsales].[Customer ID].&amp;[2899]"/>
            <x15:cachedUniqueName index="1300" name="[tblsales].[Customer ID].&amp;[2900]"/>
            <x15:cachedUniqueName index="1301" name="[tblsales].[Customer ID].&amp;[2902]"/>
            <x15:cachedUniqueName index="1302" name="[tblsales].[Customer ID].&amp;[2903]"/>
            <x15:cachedUniqueName index="1303" name="[tblsales].[Customer ID].&amp;[2906]"/>
            <x15:cachedUniqueName index="1304" name="[tblsales].[Customer ID].&amp;[2907]"/>
            <x15:cachedUniqueName index="1305" name="[tblsales].[Customer ID].&amp;[2908]"/>
            <x15:cachedUniqueName index="1306" name="[tblsales].[Customer ID].&amp;[2909]"/>
            <x15:cachedUniqueName index="1307" name="[tblsales].[Customer ID].&amp;[2910]"/>
            <x15:cachedUniqueName index="1308" name="[tblsales].[Customer ID].&amp;[2912]"/>
            <x15:cachedUniqueName index="1309" name="[tblsales].[Customer ID].&amp;[2913]"/>
            <x15:cachedUniqueName index="1310" name="[tblsales].[Customer ID].&amp;[2914]"/>
            <x15:cachedUniqueName index="1311" name="[tblsales].[Customer ID].&amp;[2915]"/>
            <x15:cachedUniqueName index="1312" name="[tblsales].[Customer ID].&amp;[2916]"/>
            <x15:cachedUniqueName index="1313" name="[tblsales].[Customer ID].&amp;[2917]"/>
            <x15:cachedUniqueName index="1314" name="[tblsales].[Customer ID].&amp;[2918]"/>
            <x15:cachedUniqueName index="1315" name="[tblsales].[Customer ID].&amp;[2919]"/>
            <x15:cachedUniqueName index="1316" name="[tblsales].[Customer ID].&amp;[2920]"/>
            <x15:cachedUniqueName index="1317" name="[tblsales].[Customer ID].&amp;[2925]"/>
            <x15:cachedUniqueName index="1318" name="[tblsales].[Customer ID].&amp;[2927]"/>
            <x15:cachedUniqueName index="1319" name="[tblsales].[Customer ID].&amp;[2928]"/>
            <x15:cachedUniqueName index="1320" name="[tblsales].[Customer ID].&amp;[2929]"/>
            <x15:cachedUniqueName index="1321" name="[tblsales].[Customer ID].&amp;[2930]"/>
            <x15:cachedUniqueName index="1322" name="[tblsales].[Customer ID].&amp;[2931]"/>
            <x15:cachedUniqueName index="1323" name="[tblsales].[Customer ID].&amp;[2932]"/>
            <x15:cachedUniqueName index="1324" name="[tblsales].[Customer ID].&amp;[2933]"/>
            <x15:cachedUniqueName index="1325" name="[tblsales].[Customer ID].&amp;[2934]"/>
            <x15:cachedUniqueName index="1326" name="[tblsales].[Customer ID].&amp;[2936]"/>
            <x15:cachedUniqueName index="1327" name="[tblsales].[Customer ID].&amp;[2937]"/>
            <x15:cachedUniqueName index="1328" name="[tblsales].[Customer ID].&amp;[2938]"/>
            <x15:cachedUniqueName index="1329" name="[tblsales].[Customer ID].&amp;[2939]"/>
            <x15:cachedUniqueName index="1330" name="[tblsales].[Customer ID].&amp;[2940]"/>
            <x15:cachedUniqueName index="1331" name="[tblsales].[Customer ID].&amp;[2941]"/>
            <x15:cachedUniqueName index="1332" name="[tblsales].[Customer ID].&amp;[2942]"/>
            <x15:cachedUniqueName index="1333" name="[tblsales].[Customer ID].&amp;[2946]"/>
            <x15:cachedUniqueName index="1334" name="[tblsales].[Customer ID].&amp;[2948]"/>
            <x15:cachedUniqueName index="1335" name="[tblsales].[Customer ID].&amp;[2949]"/>
            <x15:cachedUniqueName index="1336" name="[tblsales].[Customer ID].&amp;[2950]"/>
            <x15:cachedUniqueName index="1337" name="[tblsales].[Customer ID].&amp;[2951]"/>
            <x15:cachedUniqueName index="1338" name="[tblsales].[Customer ID].&amp;[2956]"/>
            <x15:cachedUniqueName index="1339" name="[tblsales].[Customer ID].&amp;[2958]"/>
            <x15:cachedUniqueName index="1340" name="[tblsales].[Customer ID].&amp;[2959]"/>
            <x15:cachedUniqueName index="1341" name="[tblsales].[Customer ID].&amp;[2960]"/>
            <x15:cachedUniqueName index="1342" name="[tblsales].[Customer ID].&amp;[2961]"/>
            <x15:cachedUniqueName index="1343" name="[tblsales].[Customer ID].&amp;[2963]"/>
            <x15:cachedUniqueName index="1344" name="[tblsales].[Customer ID].&amp;[2966]"/>
            <x15:cachedUniqueName index="1345" name="[tblsales].[Customer ID].&amp;[2967]"/>
            <x15:cachedUniqueName index="1346" name="[tblsales].[Customer ID].&amp;[2968]"/>
            <x15:cachedUniqueName index="1347" name="[tblsales].[Customer ID].&amp;[2969]"/>
            <x15:cachedUniqueName index="1348" name="[tblsales].[Customer ID].&amp;[2970]"/>
            <x15:cachedUniqueName index="1349" name="[tblsales].[Customer ID].&amp;[2971]"/>
            <x15:cachedUniqueName index="1350" name="[tblsales].[Customer ID].&amp;[2973]"/>
            <x15:cachedUniqueName index="1351" name="[tblsales].[Customer ID].&amp;[2974]"/>
            <x15:cachedUniqueName index="1352" name="[tblsales].[Customer ID].&amp;[2975]"/>
            <x15:cachedUniqueName index="1353" name="[tblsales].[Customer ID].&amp;[2976]"/>
            <x15:cachedUniqueName index="1354" name="[tblsales].[Customer ID].&amp;[2977]"/>
            <x15:cachedUniqueName index="1355" name="[tblsales].[Customer ID].&amp;[2980]"/>
            <x15:cachedUniqueName index="1356" name="[tblsales].[Customer ID].&amp;[2982]"/>
            <x15:cachedUniqueName index="1357" name="[tblsales].[Customer ID].&amp;[2985]"/>
            <x15:cachedUniqueName index="1358" name="[tblsales].[Customer ID].&amp;[2986]"/>
            <x15:cachedUniqueName index="1359" name="[tblsales].[Customer ID].&amp;[2987]"/>
            <x15:cachedUniqueName index="1360" name="[tblsales].[Customer ID].&amp;[2988]"/>
            <x15:cachedUniqueName index="1361" name="[tblsales].[Customer ID].&amp;[2990]"/>
            <x15:cachedUniqueName index="1362" name="[tblsales].[Customer ID].&amp;[2991]"/>
            <x15:cachedUniqueName index="1363" name="[tblsales].[Customer ID].&amp;[2992]"/>
            <x15:cachedUniqueName index="1364" name="[tblsales].[Customer ID].&amp;[2993]"/>
            <x15:cachedUniqueName index="1365" name="[tblsales].[Customer ID].&amp;[2994]"/>
            <x15:cachedUniqueName index="1366" name="[tblsales].[Customer ID].&amp;[2995]"/>
            <x15:cachedUniqueName index="1367" name="[tblsales].[Customer ID].&amp;[2996]"/>
            <x15:cachedUniqueName index="1368" name="[tblsales].[Customer ID].&amp;[2997]"/>
            <x15:cachedUniqueName index="1369" name="[tblsales].[Customer ID].&amp;[2998]"/>
            <x15:cachedUniqueName index="1370" name="[tblsales].[Customer ID].&amp;[2999]"/>
            <x15:cachedUniqueName index="1371" name="[tblsales].[Customer ID].&amp;[3000]"/>
            <x15:cachedUniqueName index="1372" name="[tblsales].[Customer ID].&amp;[3001]"/>
            <x15:cachedUniqueName index="1373" name="[tblsales].[Customer ID].&amp;[3005]"/>
            <x15:cachedUniqueName index="1374" name="[tblsales].[Customer ID].&amp;[3007]"/>
            <x15:cachedUniqueName index="1375" name="[tblsales].[Customer ID].&amp;[3010]"/>
            <x15:cachedUniqueName index="1376" name="[tblsales].[Customer ID].&amp;[3011]"/>
            <x15:cachedUniqueName index="1377" name="[tblsales].[Customer ID].&amp;[3013]"/>
            <x15:cachedUniqueName index="1378" name="[tblsales].[Customer ID].&amp;[3014]"/>
            <x15:cachedUniqueName index="1379" name="[tblsales].[Customer ID].&amp;[3015]"/>
            <x15:cachedUniqueName index="1380" name="[tblsales].[Customer ID].&amp;[3016]"/>
            <x15:cachedUniqueName index="1381" name="[tblsales].[Customer ID].&amp;[3017]"/>
            <x15:cachedUniqueName index="1382" name="[tblsales].[Customer ID].&amp;[3018]"/>
            <x15:cachedUniqueName index="1383" name="[tblsales].[Customer ID].&amp;[3022]"/>
            <x15:cachedUniqueName index="1384" name="[tblsales].[Customer ID].&amp;[3023]"/>
            <x15:cachedUniqueName index="1385" name="[tblsales].[Customer ID].&amp;[3024]"/>
            <x15:cachedUniqueName index="1386" name="[tblsales].[Customer ID].&amp;[3026]"/>
            <x15:cachedUniqueName index="1387" name="[tblsales].[Customer ID].&amp;[3027]"/>
            <x15:cachedUniqueName index="1388" name="[tblsales].[Customer ID].&amp;[3028]"/>
            <x15:cachedUniqueName index="1389" name="[tblsales].[Customer ID].&amp;[3031]"/>
            <x15:cachedUniqueName index="1390" name="[tblsales].[Customer ID].&amp;[3032]"/>
            <x15:cachedUniqueName index="1391" name="[tblsales].[Customer ID].&amp;[3033]"/>
            <x15:cachedUniqueName index="1392" name="[tblsales].[Customer ID].&amp;[3035]"/>
            <x15:cachedUniqueName index="1393" name="[tblsales].[Customer ID].&amp;[3036]"/>
            <x15:cachedUniqueName index="1394" name="[tblsales].[Customer ID].&amp;[3038]"/>
            <x15:cachedUniqueName index="1395" name="[tblsales].[Customer ID].&amp;[3040]"/>
            <x15:cachedUniqueName index="1396" name="[tblsales].[Customer ID].&amp;[3041]"/>
            <x15:cachedUniqueName index="1397" name="[tblsales].[Customer ID].&amp;[3042]"/>
            <x15:cachedUniqueName index="1398" name="[tblsales].[Customer ID].&amp;[3043]"/>
            <x15:cachedUniqueName index="1399" name="[tblsales].[Customer ID].&amp;[3044]"/>
            <x15:cachedUniqueName index="1400" name="[tblsales].[Customer ID].&amp;[3047]"/>
            <x15:cachedUniqueName index="1401" name="[tblsales].[Customer ID].&amp;[3048]"/>
            <x15:cachedUniqueName index="1402" name="[tblsales].[Customer ID].&amp;[3049]"/>
            <x15:cachedUniqueName index="1403" name="[tblsales].[Customer ID].&amp;[3050]"/>
            <x15:cachedUniqueName index="1404" name="[tblsales].[Customer ID].&amp;[3051]"/>
            <x15:cachedUniqueName index="1405" name="[tblsales].[Customer ID].&amp;[3052]"/>
            <x15:cachedUniqueName index="1406" name="[tblsales].[Customer ID].&amp;[3053]"/>
            <x15:cachedUniqueName index="1407" name="[tblsales].[Customer ID].&amp;[3056]"/>
            <x15:cachedUniqueName index="1408" name="[tblsales].[Customer ID].&amp;[3059]"/>
            <x15:cachedUniqueName index="1409" name="[tblsales].[Customer ID].&amp;[3060]"/>
            <x15:cachedUniqueName index="1410" name="[tblsales].[Customer ID].&amp;[3061]"/>
            <x15:cachedUniqueName index="1411" name="[tblsales].[Customer ID].&amp;[3062]"/>
            <x15:cachedUniqueName index="1412" name="[tblsales].[Customer ID].&amp;[3063]"/>
            <x15:cachedUniqueName index="1413" name="[tblsales].[Customer ID].&amp;[3064]"/>
            <x15:cachedUniqueName index="1414" name="[tblsales].[Customer ID].&amp;[3065]"/>
            <x15:cachedUniqueName index="1415" name="[tblsales].[Customer ID].&amp;[3066]"/>
            <x15:cachedUniqueName index="1416" name="[tblsales].[Customer ID].&amp;[3068]"/>
            <x15:cachedUniqueName index="1417" name="[tblsales].[Customer ID].&amp;[3070]"/>
            <x15:cachedUniqueName index="1418" name="[tblsales].[Customer ID].&amp;[3071]"/>
            <x15:cachedUniqueName index="1419" name="[tblsales].[Customer ID].&amp;[3072]"/>
            <x15:cachedUniqueName index="1420" name="[tblsales].[Customer ID].&amp;[3073]"/>
            <x15:cachedUniqueName index="1421" name="[tblsales].[Customer ID].&amp;[3074]"/>
            <x15:cachedUniqueName index="1422" name="[tblsales].[Customer ID].&amp;[3076]"/>
            <x15:cachedUniqueName index="1423" name="[tblsales].[Customer ID].&amp;[3077]"/>
            <x15:cachedUniqueName index="1424" name="[tblsales].[Customer ID].&amp;[3079]"/>
            <x15:cachedUniqueName index="1425" name="[tblsales].[Customer ID].&amp;[3080]"/>
            <x15:cachedUniqueName index="1426" name="[tblsales].[Customer ID].&amp;[3082]"/>
            <x15:cachedUniqueName index="1427" name="[tblsales].[Customer ID].&amp;[3083]"/>
            <x15:cachedUniqueName index="1428" name="[tblsales].[Customer ID].&amp;[3090]"/>
            <x15:cachedUniqueName index="1429" name="[tblsales].[Customer ID].&amp;[3092]"/>
            <x15:cachedUniqueName index="1430" name="[tblsales].[Customer ID].&amp;[3093]"/>
            <x15:cachedUniqueName index="1431" name="[tblsales].[Customer ID].&amp;[3096]"/>
            <x15:cachedUniqueName index="1432" name="[tblsales].[Customer ID].&amp;[3097]"/>
            <x15:cachedUniqueName index="1433" name="[tblsales].[Customer ID].&amp;[3098]"/>
            <x15:cachedUniqueName index="1434" name="[tblsales].[Customer ID].&amp;[3100]"/>
            <x15:cachedUniqueName index="1435" name="[tblsales].[Customer ID].&amp;[3101]"/>
            <x15:cachedUniqueName index="1436" name="[tblsales].[Customer ID].&amp;[3102]"/>
            <x15:cachedUniqueName index="1437" name="[tblsales].[Customer ID].&amp;[3103]"/>
            <x15:cachedUniqueName index="1438" name="[tblsales].[Customer ID].&amp;[3104]"/>
            <x15:cachedUniqueName index="1439" name="[tblsales].[Customer ID].&amp;[3105]"/>
            <x15:cachedUniqueName index="1440" name="[tblsales].[Customer ID].&amp;[3106]"/>
            <x15:cachedUniqueName index="1441" name="[tblsales].[Customer ID].&amp;[3107]"/>
            <x15:cachedUniqueName index="1442" name="[tblsales].[Customer ID].&amp;[3108]"/>
            <x15:cachedUniqueName index="1443" name="[tblsales].[Customer ID].&amp;[3110]"/>
            <x15:cachedUniqueName index="1444" name="[tblsales].[Customer ID].&amp;[3113]"/>
            <x15:cachedUniqueName index="1445" name="[tblsales].[Customer ID].&amp;[3114]"/>
            <x15:cachedUniqueName index="1446" name="[tblsales].[Customer ID].&amp;[3116]"/>
            <x15:cachedUniqueName index="1447" name="[tblsales].[Customer ID].&amp;[3118]"/>
            <x15:cachedUniqueName index="1448" name="[tblsales].[Customer ID].&amp;[3120]"/>
            <x15:cachedUniqueName index="1449" name="[tblsales].[Customer ID].&amp;[3121]"/>
            <x15:cachedUniqueName index="1450" name="[tblsales].[Customer ID].&amp;[3123]"/>
            <x15:cachedUniqueName index="1451" name="[tblsales].[Customer ID].&amp;[3125]"/>
            <x15:cachedUniqueName index="1452" name="[tblsales].[Customer ID].&amp;[3130]"/>
            <x15:cachedUniqueName index="1453" name="[tblsales].[Customer ID].&amp;[3131]"/>
            <x15:cachedUniqueName index="1454" name="[tblsales].[Customer ID].&amp;[3135]"/>
            <x15:cachedUniqueName index="1455" name="[tblsales].[Customer ID].&amp;[3136]"/>
            <x15:cachedUniqueName index="1456" name="[tblsales].[Customer ID].&amp;[3137]"/>
            <x15:cachedUniqueName index="1457" name="[tblsales].[Customer ID].&amp;[3138]"/>
            <x15:cachedUniqueName index="1458" name="[tblsales].[Customer ID].&amp;[3139]"/>
            <x15:cachedUniqueName index="1459" name="[tblsales].[Customer ID].&amp;[3141]"/>
            <x15:cachedUniqueName index="1460" name="[tblsales].[Customer ID].&amp;[3142]"/>
            <x15:cachedUniqueName index="1461" name="[tblsales].[Customer ID].&amp;[3143]"/>
            <x15:cachedUniqueName index="1462" name="[tblsales].[Customer ID].&amp;[3147]"/>
            <x15:cachedUniqueName index="1463" name="[tblsales].[Customer ID].&amp;[3148]"/>
            <x15:cachedUniqueName index="1464" name="[tblsales].[Customer ID].&amp;[3149]"/>
            <x15:cachedUniqueName index="1465" name="[tblsales].[Customer ID].&amp;[3151]"/>
            <x15:cachedUniqueName index="1466" name="[tblsales].[Customer ID].&amp;[3153]"/>
            <x15:cachedUniqueName index="1467" name="[tblsales].[Customer ID].&amp;[3155]"/>
            <x15:cachedUniqueName index="1468" name="[tblsales].[Customer ID].&amp;[3156]"/>
            <x15:cachedUniqueName index="1469" name="[tblsales].[Customer ID].&amp;[3158]"/>
            <x15:cachedUniqueName index="1470" name="[tblsales].[Customer ID].&amp;[3159]"/>
            <x15:cachedUniqueName index="1471" name="[tblsales].[Customer ID].&amp;[3160]"/>
            <x15:cachedUniqueName index="1472" name="[tblsales].[Customer ID].&amp;[3161]"/>
            <x15:cachedUniqueName index="1473" name="[tblsales].[Customer ID].&amp;[3162]"/>
            <x15:cachedUniqueName index="1474" name="[tblsales].[Customer ID].&amp;[3164]"/>
            <x15:cachedUniqueName index="1475" name="[tblsales].[Customer ID].&amp;[3165]"/>
            <x15:cachedUniqueName index="1476" name="[tblsales].[Customer ID].&amp;[3166]"/>
            <x15:cachedUniqueName index="1477" name="[tblsales].[Customer ID].&amp;[3169]"/>
            <x15:cachedUniqueName index="1478" name="[tblsales].[Customer ID].&amp;[3170]"/>
            <x15:cachedUniqueName index="1479" name="[tblsales].[Customer ID].&amp;[3171]"/>
            <x15:cachedUniqueName index="1480" name="[tblsales].[Customer ID].&amp;[3172]"/>
            <x15:cachedUniqueName index="1481" name="[tblsales].[Customer ID].&amp;[3173]"/>
            <x15:cachedUniqueName index="1482" name="[tblsales].[Customer ID].&amp;[3176]"/>
            <x15:cachedUniqueName index="1483" name="[tblsales].[Customer ID].&amp;[3178]"/>
            <x15:cachedUniqueName index="1484" name="[tblsales].[Customer ID].&amp;[3179]"/>
            <x15:cachedUniqueName index="1485" name="[tblsales].[Customer ID].&amp;[3180]"/>
            <x15:cachedUniqueName index="1486" name="[tblsales].[Customer ID].&amp;[3181]"/>
            <x15:cachedUniqueName index="1487" name="[tblsales].[Customer ID].&amp;[3185]"/>
            <x15:cachedUniqueName index="1488" name="[tblsales].[Customer ID].&amp;[3186]"/>
            <x15:cachedUniqueName index="1489" name="[tblsales].[Customer ID].&amp;[3187]"/>
            <x15:cachedUniqueName index="1490" name="[tblsales].[Customer ID].&amp;[3190]"/>
            <x15:cachedUniqueName index="1491" name="[tblsales].[Customer ID].&amp;[3191]"/>
            <x15:cachedUniqueName index="1492" name="[tblsales].[Customer ID].&amp;[3192]"/>
            <x15:cachedUniqueName index="1493" name="[tblsales].[Customer ID].&amp;[3193]"/>
            <x15:cachedUniqueName index="1494" name="[tblsales].[Customer ID].&amp;[3195]"/>
            <x15:cachedUniqueName index="1495" name="[tblsales].[Customer ID].&amp;[3196]"/>
            <x15:cachedUniqueName index="1496" name="[tblsales].[Customer ID].&amp;[3197]"/>
            <x15:cachedUniqueName index="1497" name="[tblsales].[Customer ID].&amp;[3198]"/>
            <x15:cachedUniqueName index="1498" name="[tblsales].[Customer ID].&amp;[3200]"/>
            <x15:cachedUniqueName index="1499" name="[tblsales].[Customer ID].&amp;[3203]"/>
            <x15:cachedUniqueName index="1500" name="[tblsales].[Customer ID].&amp;[3204]"/>
            <x15:cachedUniqueName index="1501" name="[tblsales].[Customer ID].&amp;[3205]"/>
            <x15:cachedUniqueName index="1502" name="[tblsales].[Customer ID].&amp;[3207]"/>
            <x15:cachedUniqueName index="1503" name="[tblsales].[Customer ID].&amp;[3208]"/>
            <x15:cachedUniqueName index="1504" name="[tblsales].[Customer ID].&amp;[3210]"/>
            <x15:cachedUniqueName index="1505" name="[tblsales].[Customer ID].&amp;[3211]"/>
            <x15:cachedUniqueName index="1506" name="[tblsales].[Customer ID].&amp;[3212]"/>
            <x15:cachedUniqueName index="1507" name="[tblsales].[Customer ID].&amp;[3217]"/>
            <x15:cachedUniqueName index="1508" name="[tblsales].[Customer ID].&amp;[3218]"/>
            <x15:cachedUniqueName index="1509" name="[tblsales].[Customer ID].&amp;[3219]"/>
            <x15:cachedUniqueName index="1510" name="[tblsales].[Customer ID].&amp;[3220]"/>
            <x15:cachedUniqueName index="1511" name="[tblsales].[Customer ID].&amp;[3222]"/>
            <x15:cachedUniqueName index="1512" name="[tblsales].[Customer ID].&amp;[3223]"/>
            <x15:cachedUniqueName index="1513" name="[tblsales].[Customer ID].&amp;[3224]"/>
            <x15:cachedUniqueName index="1514" name="[tblsales].[Customer ID].&amp;[3226]"/>
            <x15:cachedUniqueName index="1515" name="[tblsales].[Customer ID].&amp;[3229]"/>
            <x15:cachedUniqueName index="1516" name="[tblsales].[Customer ID].&amp;[3230]"/>
            <x15:cachedUniqueName index="1517" name="[tblsales].[Customer ID].&amp;[3233]"/>
            <x15:cachedUniqueName index="1518" name="[tblsales].[Customer ID].&amp;[3235]"/>
            <x15:cachedUniqueName index="1519" name="[tblsales].[Customer ID].&amp;[3237]"/>
            <x15:cachedUniqueName index="1520" name="[tblsales].[Customer ID].&amp;[3239]"/>
            <x15:cachedUniqueName index="1521" name="[tblsales].[Customer ID].&amp;[3240]"/>
            <x15:cachedUniqueName index="1522" name="[tblsales].[Customer ID].&amp;[3241]"/>
            <x15:cachedUniqueName index="1523" name="[tblsales].[Customer ID].&amp;[3242]"/>
            <x15:cachedUniqueName index="1524" name="[tblsales].[Customer ID].&amp;[3243]"/>
            <x15:cachedUniqueName index="1525" name="[tblsales].[Customer ID].&amp;[3244]"/>
            <x15:cachedUniqueName index="1526" name="[tblsales].[Customer ID].&amp;[3247]"/>
            <x15:cachedUniqueName index="1527" name="[tblsales].[Customer ID].&amp;[3248]"/>
            <x15:cachedUniqueName index="1528" name="[tblsales].[Customer ID].&amp;[3251]"/>
            <x15:cachedUniqueName index="1529" name="[tblsales].[Customer ID].&amp;[3253]"/>
            <x15:cachedUniqueName index="1530" name="[tblsales].[Customer ID].&amp;[3255]"/>
            <x15:cachedUniqueName index="1531" name="[tblsales].[Customer ID].&amp;[3256]"/>
            <x15:cachedUniqueName index="1532" name="[tblsales].[Customer ID].&amp;[3257]"/>
            <x15:cachedUniqueName index="1533" name="[tblsales].[Customer ID].&amp;[3258]"/>
            <x15:cachedUniqueName index="1534" name="[tblsales].[Customer ID].&amp;[3259]"/>
            <x15:cachedUniqueName index="1535" name="[tblsales].[Customer ID].&amp;[3260]"/>
            <x15:cachedUniqueName index="1536" name="[tblsales].[Customer ID].&amp;[3261]"/>
            <x15:cachedUniqueName index="1537" name="[tblsales].[Customer ID].&amp;[3262]"/>
            <x15:cachedUniqueName index="1538" name="[tblsales].[Customer ID].&amp;[3263]"/>
            <x15:cachedUniqueName index="1539" name="[tblsales].[Customer ID].&amp;[3265]"/>
            <x15:cachedUniqueName index="1540" name="[tblsales].[Customer ID].&amp;[3268]"/>
            <x15:cachedUniqueName index="1541" name="[tblsales].[Customer ID].&amp;[3269]"/>
            <x15:cachedUniqueName index="1542" name="[tblsales].[Customer ID].&amp;[3272]"/>
            <x15:cachedUniqueName index="1543" name="[tblsales].[Customer ID].&amp;[3273]"/>
            <x15:cachedUniqueName index="1544" name="[tblsales].[Customer ID].&amp;[3274]"/>
            <x15:cachedUniqueName index="1545" name="[tblsales].[Customer ID].&amp;[3276]"/>
            <x15:cachedUniqueName index="1546" name="[tblsales].[Customer ID].&amp;[3278]"/>
            <x15:cachedUniqueName index="1547" name="[tblsales].[Customer ID].&amp;[3279]"/>
            <x15:cachedUniqueName index="1548" name="[tblsales].[Customer ID].&amp;[3280]"/>
            <x15:cachedUniqueName index="1549" name="[tblsales].[Customer ID].&amp;[3282]"/>
            <x15:cachedUniqueName index="1550" name="[tblsales].[Customer ID].&amp;[3283]"/>
            <x15:cachedUniqueName index="1551" name="[tblsales].[Customer ID].&amp;[3284]"/>
            <x15:cachedUniqueName index="1552" name="[tblsales].[Customer ID].&amp;[3285]"/>
            <x15:cachedUniqueName index="1553" name="[tblsales].[Customer ID].&amp;[3287]"/>
            <x15:cachedUniqueName index="1554" name="[tblsales].[Customer ID].&amp;[3289]"/>
            <x15:cachedUniqueName index="1555" name="[tblsales].[Customer ID].&amp;[3292]"/>
            <x15:cachedUniqueName index="1556" name="[tblsales].[Customer ID].&amp;[3293]"/>
            <x15:cachedUniqueName index="1557" name="[tblsales].[Customer ID].&amp;[3294]"/>
            <x15:cachedUniqueName index="1558" name="[tblsales].[Customer ID].&amp;[3295]"/>
            <x15:cachedUniqueName index="1559" name="[tblsales].[Customer ID].&amp;[3296]"/>
            <x15:cachedUniqueName index="1560" name="[tblsales].[Customer ID].&amp;[3297]"/>
            <x15:cachedUniqueName index="1561" name="[tblsales].[Customer ID].&amp;[3302]"/>
            <x15:cachedUniqueName index="1562" name="[tblsales].[Customer ID].&amp;[3303]"/>
            <x15:cachedUniqueName index="1563" name="[tblsales].[Customer ID].&amp;[3305]"/>
            <x15:cachedUniqueName index="1564" name="[tblsales].[Customer ID].&amp;[3306]"/>
            <x15:cachedUniqueName index="1565" name="[tblsales].[Customer ID].&amp;[3307]"/>
            <x15:cachedUniqueName index="1566" name="[tblsales].[Customer ID].&amp;[3309]"/>
            <x15:cachedUniqueName index="1567" name="[tblsales].[Customer ID].&amp;[3311]"/>
            <x15:cachedUniqueName index="1568" name="[tblsales].[Customer ID].&amp;[3313]"/>
            <x15:cachedUniqueName index="1569" name="[tblsales].[Customer ID].&amp;[3314]"/>
            <x15:cachedUniqueName index="1570" name="[tblsales].[Customer ID].&amp;[3316]"/>
            <x15:cachedUniqueName index="1571" name="[tblsales].[Customer ID].&amp;[3317]"/>
            <x15:cachedUniqueName index="1572" name="[tblsales].[Customer ID].&amp;[3321]"/>
            <x15:cachedUniqueName index="1573" name="[tblsales].[Customer ID].&amp;[3322]"/>
            <x15:cachedUniqueName index="1574" name="[tblsales].[Customer ID].&amp;[3324]"/>
            <x15:cachedUniqueName index="1575" name="[tblsales].[Customer ID].&amp;[3326]"/>
            <x15:cachedUniqueName index="1576" name="[tblsales].[Customer ID].&amp;[3327]"/>
            <x15:cachedUniqueName index="1577" name="[tblsales].[Customer ID].&amp;[3328]"/>
            <x15:cachedUniqueName index="1578" name="[tblsales].[Customer ID].&amp;[3329]"/>
            <x15:cachedUniqueName index="1579" name="[tblsales].[Customer ID].&amp;[3330]"/>
            <x15:cachedUniqueName index="1580" name="[tblsales].[Customer ID].&amp;[3335]"/>
            <x15:cachedUniqueName index="1581" name="[tblsales].[Customer ID].&amp;[3336]"/>
            <x15:cachedUniqueName index="1582" name="[tblsales].[Customer ID].&amp;[3337]"/>
            <x15:cachedUniqueName index="1583" name="[tblsales].[Customer ID].&amp;[3338]"/>
            <x15:cachedUniqueName index="1584" name="[tblsales].[Customer ID].&amp;[3339]"/>
            <x15:cachedUniqueName index="1585" name="[tblsales].[Customer ID].&amp;[3340]"/>
            <x15:cachedUniqueName index="1586" name="[tblsales].[Customer ID].&amp;[3341]"/>
            <x15:cachedUniqueName index="1587" name="[tblsales].[Customer ID].&amp;[3343]"/>
            <x15:cachedUniqueName index="1588" name="[tblsales].[Customer ID].&amp;[3345]"/>
            <x15:cachedUniqueName index="1589" name="[tblsales].[Customer ID].&amp;[3346]"/>
            <x15:cachedUniqueName index="1590" name="[tblsales].[Customer ID].&amp;[3347]"/>
            <x15:cachedUniqueName index="1591" name="[tblsales].[Customer ID].&amp;[3349]"/>
            <x15:cachedUniqueName index="1592" name="[tblsales].[Customer ID].&amp;[3350]"/>
            <x15:cachedUniqueName index="1593" name="[tblsales].[Customer ID].&amp;[3352]"/>
            <x15:cachedUniqueName index="1594" name="[tblsales].[Customer ID].&amp;[3353]"/>
            <x15:cachedUniqueName index="1595" name="[tblsales].[Customer ID].&amp;[3354]"/>
            <x15:cachedUniqueName index="1596" name="[tblsales].[Customer ID].&amp;[3355]"/>
            <x15:cachedUniqueName index="1597" name="[tblsales].[Customer ID].&amp;[3356]"/>
            <x15:cachedUniqueName index="1598" name="[tblsales].[Customer ID].&amp;[3359]"/>
            <x15:cachedUniqueName index="1599" name="[tblsales].[Customer ID].&amp;[3361]"/>
            <x15:cachedUniqueName index="1600" name="[tblsales].[Customer ID].&amp;[3362]"/>
            <x15:cachedUniqueName index="1601" name="[tblsales].[Customer ID].&amp;[3363]"/>
            <x15:cachedUniqueName index="1602" name="[tblsales].[Customer ID].&amp;[3364]"/>
            <x15:cachedUniqueName index="1603" name="[tblsales].[Customer ID].&amp;[3365]"/>
            <x15:cachedUniqueName index="1604" name="[tblsales].[Customer ID].&amp;[3366]"/>
            <x15:cachedUniqueName index="1605" name="[tblsales].[Customer ID].&amp;[3367]"/>
            <x15:cachedUniqueName index="1606" name="[tblsales].[Customer ID].&amp;[3368]"/>
            <x15:cachedUniqueName index="1607" name="[tblsales].[Customer ID].&amp;[3369]"/>
            <x15:cachedUniqueName index="1608" name="[tblsales].[Customer ID].&amp;[3370]"/>
            <x15:cachedUniqueName index="1609" name="[tblsales].[Customer ID].&amp;[3371]"/>
            <x15:cachedUniqueName index="1610" name="[tblsales].[Customer ID].&amp;[3372]"/>
            <x15:cachedUniqueName index="1611" name="[tblsales].[Customer ID].&amp;[3373]"/>
            <x15:cachedUniqueName index="1612" name="[tblsales].[Customer ID].&amp;[3374]"/>
            <x15:cachedUniqueName index="1613" name="[tblsales].[Customer ID].&amp;[3376]"/>
            <x15:cachedUniqueName index="1614" name="[tblsales].[Customer ID].&amp;[3377]"/>
            <x15:cachedUniqueName index="1615" name="[tblsales].[Customer ID].&amp;[3378]"/>
            <x15:cachedUniqueName index="1616" name="[tblsales].[Customer ID].&amp;[3379]"/>
            <x15:cachedUniqueName index="1617" name="[tblsales].[Customer ID].&amp;[3381]"/>
            <x15:cachedUniqueName index="1618" name="[tblsales].[Customer ID].&amp;[3382]"/>
            <x15:cachedUniqueName index="1619" name="[tblsales].[Customer ID].&amp;[3383]"/>
            <x15:cachedUniqueName index="1620" name="[tblsales].[Customer ID].&amp;[3384]"/>
            <x15:cachedUniqueName index="1621" name="[tblsales].[Customer ID].&amp;[3385]"/>
            <x15:cachedUniqueName index="1622" name="[tblsales].[Customer ID].&amp;[3387]"/>
            <x15:cachedUniqueName index="1623" name="[tblsales].[Customer ID].&amp;[3389]"/>
            <x15:cachedUniqueName index="1624" name="[tblsales].[Customer ID].&amp;[3393]"/>
            <x15:cachedUniqueName index="1625" name="[tblsales].[Customer ID].&amp;[3394]"/>
            <x15:cachedUniqueName index="1626" name="[tblsales].[Customer ID].&amp;[3395]"/>
            <x15:cachedUniqueName index="1627" name="[tblsales].[Customer ID].&amp;[3396]"/>
            <x15:cachedUniqueName index="1628" name="[tblsales].[Customer ID].&amp;[3397]"/>
            <x15:cachedUniqueName index="1629" name="[tblsales].[Customer ID].&amp;[3398]"/>
            <x15:cachedUniqueName index="1630" name="[tblsales].[Customer ID].&amp;[3399]"/>
            <x15:cachedUniqueName index="1631" name="[tblsales].[Customer ID].&amp;[3400]"/>
            <x15:cachedUniqueName index="1632" name="[tblsales].[Customer ID].&amp;[3401]"/>
            <x15:cachedUniqueName index="1633" name="[tblsales].[Customer ID].&amp;[3402]"/>
            <x15:cachedUniqueName index="1634" name="[tblsales].[Customer ID].&amp;[3403]"/>
            <x15:cachedUniqueName index="1635" name="[tblsales].[Customer ID].&amp;[3407]"/>
            <x15:cachedUniqueName index="1636" name="[tblsales].[Customer ID].&amp;[3408]"/>
            <x15:cachedUniqueName index="1637" name="[tblsales].[Customer ID].&amp;[3409]"/>
            <x15:cachedUniqueName index="1638" name="[tblsales].[Customer ID].&amp;[3410]"/>
            <x15:cachedUniqueName index="1639" name="[tblsales].[Customer ID].&amp;[3411]"/>
            <x15:cachedUniqueName index="1640" name="[tblsales].[Customer ID].&amp;[3413]"/>
            <x15:cachedUniqueName index="1641" name="[tblsales].[Customer ID].&amp;[3415]"/>
            <x15:cachedUniqueName index="1642" name="[tblsales].[Customer ID].&amp;[3416]"/>
            <x15:cachedUniqueName index="1643" name="[tblsales].[Customer ID].&amp;[3418]"/>
            <x15:cachedUniqueName index="1644" name="[tblsales].[Customer ID].&amp;[3419]"/>
            <x15:cachedUniqueName index="1645" name="[tblsales].[Customer ID].&amp;[3421]"/>
            <x15:cachedUniqueName index="1646" name="[tblsales].[Customer ID].&amp;[3422]"/>
            <x15:cachedUniqueName index="1647" name="[tblsales].[Customer ID].&amp;[3423]"/>
            <x15:cachedUniqueName index="1648" name="[tblsales].[Customer ID].&amp;[3424]"/>
            <x15:cachedUniqueName index="1649" name="[tblsales].[Customer ID].&amp;[3426]"/>
            <x15:cachedUniqueName index="1650" name="[tblsales].[Customer ID].&amp;[3427]"/>
            <x15:cachedUniqueName index="1651" name="[tblsales].[Customer ID].&amp;[3428]"/>
            <x15:cachedUniqueName index="1652" name="[tblsales].[Customer ID].&amp;[3429]"/>
            <x15:cachedUniqueName index="1653" name="[tblsales].[Customer ID].&amp;[3430]"/>
            <x15:cachedUniqueName index="1654" name="[tblsales].[Customer ID].&amp;[3431]"/>
            <x15:cachedUniqueName index="1655" name="[tblsales].[Customer ID].&amp;[3432]"/>
            <x15:cachedUniqueName index="1656" name="[tblsales].[Customer ID].&amp;[3433]"/>
            <x15:cachedUniqueName index="1657" name="[tblsales].[Customer ID].&amp;[3434]"/>
            <x15:cachedUniqueName index="1658" name="[tblsales].[Customer ID].&amp;[3436]"/>
            <x15:cachedUniqueName index="1659" name="[tblsales].[Customer ID].&amp;[3437]"/>
            <x15:cachedUniqueName index="1660" name="[tblsales].[Customer ID].&amp;[3438]"/>
            <x15:cachedUniqueName index="1661" name="[tblsales].[Customer ID].&amp;[3440]"/>
            <x15:cachedUniqueName index="1662" name="[tblsales].[Customer ID].&amp;[3441]"/>
            <x15:cachedUniqueName index="1663" name="[tblsales].[Customer ID].&amp;[3443]"/>
            <x15:cachedUniqueName index="1664" name="[tblsales].[Customer ID].&amp;[3446]"/>
            <x15:cachedUniqueName index="1665" name="[tblsales].[Customer ID].&amp;[3451]"/>
            <x15:cachedUniqueName index="1666" name="[tblsales].[Customer ID].&amp;[3454]"/>
            <x15:cachedUniqueName index="1667" name="[tblsales].[Customer ID].&amp;[3456]"/>
            <x15:cachedUniqueName index="1668" name="[tblsales].[Customer ID].&amp;[3460]"/>
            <x15:cachedUniqueName index="1669" name="[tblsales].[Customer ID].&amp;[3461]"/>
            <x15:cachedUniqueName index="1670" name="[tblsales].[Customer ID].&amp;[3462]"/>
            <x15:cachedUniqueName index="1671" name="[tblsales].[Customer ID].&amp;[3463]"/>
            <x15:cachedUniqueName index="1672" name="[tblsales].[Customer ID].&amp;[3464]"/>
            <x15:cachedUniqueName index="1673" name="[tblsales].[Customer ID].&amp;[3465]"/>
            <x15:cachedUniqueName index="1674" name="[tblsales].[Customer ID].&amp;[3466]"/>
            <x15:cachedUniqueName index="1675" name="[tblsales].[Customer ID].&amp;[3468]"/>
            <x15:cachedUniqueName index="1676" name="[tblsales].[Customer ID].&amp;[3469]"/>
            <x15:cachedUniqueName index="1677" name="[tblsales].[Customer ID].&amp;[3470]"/>
            <x15:cachedUniqueName index="1678" name="[tblsales].[Customer ID].&amp;[3472]"/>
            <x15:cachedUniqueName index="1679" name="[tblsales].[Customer ID].&amp;[3475]"/>
            <x15:cachedUniqueName index="1680" name="[tblsales].[Customer ID].&amp;[3476]"/>
            <x15:cachedUniqueName index="1681" name="[tblsales].[Customer ID].&amp;[3477]"/>
            <x15:cachedUniqueName index="1682" name="[tblsales].[Customer ID].&amp;[3479]"/>
            <x15:cachedUniqueName index="1683" name="[tblsales].[Customer ID].&amp;[3482]"/>
            <x15:cachedUniqueName index="1684" name="[tblsales].[Customer ID].&amp;[3484]"/>
            <x15:cachedUniqueName index="1685" name="[tblsales].[Customer ID].&amp;[3486]"/>
            <x15:cachedUniqueName index="1686" name="[tblsales].[Customer ID].&amp;[3488]"/>
            <x15:cachedUniqueName index="1687" name="[tblsales].[Customer ID].&amp;[3489]"/>
            <x15:cachedUniqueName index="1688" name="[tblsales].[Customer ID].&amp;[3490]"/>
            <x15:cachedUniqueName index="1689" name="[tblsales].[Customer ID].&amp;[3491]"/>
            <x15:cachedUniqueName index="1690" name="[tblsales].[Customer ID].&amp;[3492]"/>
            <x15:cachedUniqueName index="1691" name="[tblsales].[Customer ID].&amp;[3493]"/>
            <x15:cachedUniqueName index="1692" name="[tblsales].[Customer ID].&amp;[3494]"/>
            <x15:cachedUniqueName index="1693" name="[tblsales].[Customer ID].&amp;[3496]"/>
            <x15:cachedUniqueName index="1694" name="[tblsales].[Customer ID].&amp;[3497]"/>
            <x15:cachedUniqueName index="1695" name="[tblsales].[Customer ID].&amp;[3500]"/>
            <x15:cachedUniqueName index="1696" name="[tblsales].[Customer ID].&amp;[3502]"/>
            <x15:cachedUniqueName index="1697" name="[tblsales].[Customer ID].&amp;[3504]"/>
            <x15:cachedUniqueName index="1698" name="[tblsales].[Customer ID].&amp;[3505]"/>
            <x15:cachedUniqueName index="1699" name="[tblsales].[Customer ID].&amp;[3506]"/>
            <x15:cachedUniqueName index="1700" name="[tblsales].[Customer ID].&amp;[3507]"/>
            <x15:cachedUniqueName index="1701" name="[tblsales].[Customer ID].&amp;[3508]"/>
            <x15:cachedUniqueName index="1702" name="[tblsales].[Customer ID].&amp;[3509]"/>
            <x15:cachedUniqueName index="1703" name="[tblsales].[Customer ID].&amp;[3510]"/>
            <x15:cachedUniqueName index="1704" name="[tblsales].[Customer ID].&amp;[3511]"/>
            <x15:cachedUniqueName index="1705" name="[tblsales].[Customer ID].&amp;[3513]"/>
            <x15:cachedUniqueName index="1706" name="[tblsales].[Customer ID].&amp;[3514]"/>
            <x15:cachedUniqueName index="1707" name="[tblsales].[Customer ID].&amp;[3515]"/>
            <x15:cachedUniqueName index="1708" name="[tblsales].[Customer ID].&amp;[3520]"/>
            <x15:cachedUniqueName index="1709" name="[tblsales].[Customer ID].&amp;[3521]"/>
            <x15:cachedUniqueName index="1710" name="[tblsales].[Customer ID].&amp;[3523]"/>
            <x15:cachedUniqueName index="1711" name="[tblsales].[Customer ID].&amp;[3524]"/>
            <x15:cachedUniqueName index="1712" name="[tblsales].[Customer ID].&amp;[3526]"/>
            <x15:cachedUniqueName index="1713" name="[tblsales].[Customer ID].&amp;[3529]"/>
            <x15:cachedUniqueName index="1714" name="[tblsales].[Customer ID].&amp;[3530]"/>
            <x15:cachedUniqueName index="1715" name="[tblsales].[Customer ID].&amp;[3532]"/>
            <x15:cachedUniqueName index="1716" name="[tblsales].[Customer ID].&amp;[3535]"/>
            <x15:cachedUniqueName index="1717" name="[tblsales].[Customer ID].&amp;[3537]"/>
            <x15:cachedUniqueName index="1718" name="[tblsales].[Customer ID].&amp;[3538]"/>
            <x15:cachedUniqueName index="1719" name="[tblsales].[Customer ID].&amp;[3539]"/>
            <x15:cachedUniqueName index="1720" name="[tblsales].[Customer ID].&amp;[3541]"/>
            <x15:cachedUniqueName index="1721" name="[tblsales].[Customer ID].&amp;[3542]"/>
            <x15:cachedUniqueName index="1722" name="[tblsales].[Customer ID].&amp;[3544]"/>
            <x15:cachedUniqueName index="1723" name="[tblsales].[Customer ID].&amp;[3547]"/>
            <x15:cachedUniqueName index="1724" name="[tblsales].[Customer ID].&amp;[3550]"/>
            <x15:cachedUniqueName index="1725" name="[tblsales].[Customer ID].&amp;[3551]"/>
            <x15:cachedUniqueName index="1726" name="[tblsales].[Customer ID].&amp;[3552]"/>
            <x15:cachedUniqueName index="1727" name="[tblsales].[Customer ID].&amp;[3553]"/>
            <x15:cachedUniqueName index="1728" name="[tblsales].[Customer ID].&amp;[3555]"/>
            <x15:cachedUniqueName index="1729" name="[tblsales].[Customer ID].&amp;[3557]"/>
            <x15:cachedUniqueName index="1730" name="[tblsales].[Customer ID].&amp;[3558]"/>
            <x15:cachedUniqueName index="1731" name="[tblsales].[Customer ID].&amp;[3560]"/>
            <x15:cachedUniqueName index="1732" name="[tblsales].[Customer ID].&amp;[3561]"/>
            <x15:cachedUniqueName index="1733" name="[tblsales].[Customer ID].&amp;[3563]"/>
            <x15:cachedUniqueName index="1734" name="[tblsales].[Customer ID].&amp;[3565]"/>
            <x15:cachedUniqueName index="1735" name="[tblsales].[Customer ID].&amp;[3566]"/>
            <x15:cachedUniqueName index="1736" name="[tblsales].[Customer ID].&amp;[3567]"/>
            <x15:cachedUniqueName index="1737" name="[tblsales].[Customer ID].&amp;[3568]"/>
            <x15:cachedUniqueName index="1738" name="[tblsales].[Customer ID].&amp;[3569]"/>
            <x15:cachedUniqueName index="1739" name="[tblsales].[Customer ID].&amp;[3572]"/>
            <x15:cachedUniqueName index="1740" name="[tblsales].[Customer ID].&amp;[3573]"/>
            <x15:cachedUniqueName index="1741" name="[tblsales].[Customer ID].&amp;[3575]"/>
            <x15:cachedUniqueName index="1742" name="[tblsales].[Customer ID].&amp;[3576]"/>
            <x15:cachedUniqueName index="1743" name="[tblsales].[Customer ID].&amp;[3577]"/>
            <x15:cachedUniqueName index="1744" name="[tblsales].[Customer ID].&amp;[3580]"/>
            <x15:cachedUniqueName index="1745" name="[tblsales].[Customer ID].&amp;[3581]"/>
            <x15:cachedUniqueName index="1746" name="[tblsales].[Customer ID].&amp;[3582]"/>
            <x15:cachedUniqueName index="1747" name="[tblsales].[Customer ID].&amp;[3586]"/>
            <x15:cachedUniqueName index="1748" name="[tblsales].[Customer ID].&amp;[3587]"/>
            <x15:cachedUniqueName index="1749" name="[tblsales].[Customer ID].&amp;[3588]"/>
            <x15:cachedUniqueName index="1750" name="[tblsales].[Customer ID].&amp;[3590]"/>
            <x15:cachedUniqueName index="1751" name="[tblsales].[Customer ID].&amp;[3591]"/>
            <x15:cachedUniqueName index="1752" name="[tblsales].[Customer ID].&amp;[3592]"/>
            <x15:cachedUniqueName index="1753" name="[tblsales].[Customer ID].&amp;[3593]"/>
            <x15:cachedUniqueName index="1754" name="[tblsales].[Customer ID].&amp;[3594]"/>
            <x15:cachedUniqueName index="1755" name="[tblsales].[Customer ID].&amp;[3597]"/>
            <x15:cachedUniqueName index="1756" name="[tblsales].[Customer ID].&amp;[3598]"/>
            <x15:cachedUniqueName index="1757" name="[tblsales].[Customer ID].&amp;[3599]"/>
            <x15:cachedUniqueName index="1758" name="[tblsales].[Customer ID].&amp;[3600]"/>
            <x15:cachedUniqueName index="1759" name="[tblsales].[Customer ID].&amp;[3601]"/>
            <x15:cachedUniqueName index="1760" name="[tblsales].[Customer ID].&amp;[3603]"/>
            <x15:cachedUniqueName index="1761" name="[tblsales].[Customer ID].&amp;[3604]"/>
            <x15:cachedUniqueName index="1762" name="[tblsales].[Customer ID].&amp;[3606]"/>
            <x15:cachedUniqueName index="1763" name="[tblsales].[Customer ID].&amp;[3607]"/>
            <x15:cachedUniqueName index="1764" name="[tblsales].[Customer ID].&amp;[3610]"/>
            <x15:cachedUniqueName index="1765" name="[tblsales].[Customer ID].&amp;[3611]"/>
            <x15:cachedUniqueName index="1766" name="[tblsales].[Customer ID].&amp;[3612]"/>
            <x15:cachedUniqueName index="1767" name="[tblsales].[Customer ID].&amp;[3617]"/>
            <x15:cachedUniqueName index="1768" name="[tblsales].[Customer ID].&amp;[3618]"/>
            <x15:cachedUniqueName index="1769" name="[tblsales].[Customer ID].&amp;[3620]"/>
            <x15:cachedUniqueName index="1770" name="[tblsales].[Customer ID].&amp;[3623]"/>
            <x15:cachedUniqueName index="1771" name="[tblsales].[Customer ID].&amp;[3624]"/>
            <x15:cachedUniqueName index="1772" name="[tblsales].[Customer ID].&amp;[3625]"/>
            <x15:cachedUniqueName index="1773" name="[tblsales].[Customer ID].&amp;[3627]"/>
            <x15:cachedUniqueName index="1774" name="[tblsales].[Customer ID].&amp;[3630]"/>
            <x15:cachedUniqueName index="1775" name="[tblsales].[Customer ID].&amp;[3632]"/>
            <x15:cachedUniqueName index="1776" name="[tblsales].[Customer ID].&amp;[3634]"/>
            <x15:cachedUniqueName index="1777" name="[tblsales].[Customer ID].&amp;[3635]"/>
            <x15:cachedUniqueName index="1778" name="[tblsales].[Customer ID].&amp;[3637]"/>
            <x15:cachedUniqueName index="1779" name="[tblsales].[Customer ID].&amp;[3639]"/>
            <x15:cachedUniqueName index="1780" name="[tblsales].[Customer ID].&amp;[3642]"/>
            <x15:cachedUniqueName index="1781" name="[tblsales].[Customer ID].&amp;[3643]"/>
            <x15:cachedUniqueName index="1782" name="[tblsales].[Customer ID].&amp;[3644]"/>
            <x15:cachedUniqueName index="1783" name="[tblsales].[Customer ID].&amp;[3645]"/>
            <x15:cachedUniqueName index="1784" name="[tblsales].[Customer ID].&amp;[3646]"/>
            <x15:cachedUniqueName index="1785" name="[tblsales].[Customer ID].&amp;[3648]"/>
            <x15:cachedUniqueName index="1786" name="[tblsales].[Customer ID].&amp;[3649]"/>
            <x15:cachedUniqueName index="1787" name="[tblsales].[Customer ID].&amp;[3650]"/>
            <x15:cachedUniqueName index="1788" name="[tblsales].[Customer ID].&amp;[3651]"/>
            <x15:cachedUniqueName index="1789" name="[tblsales].[Customer ID].&amp;[3653]"/>
            <x15:cachedUniqueName index="1790" name="[tblsales].[Customer ID].&amp;[3654]"/>
            <x15:cachedUniqueName index="1791" name="[tblsales].[Customer ID].&amp;[3655]"/>
            <x15:cachedUniqueName index="1792" name="[tblsales].[Customer ID].&amp;[3657]"/>
            <x15:cachedUniqueName index="1793" name="[tblsales].[Customer ID].&amp;[3658]"/>
            <x15:cachedUniqueName index="1794" name="[tblsales].[Customer ID].&amp;[3659]"/>
            <x15:cachedUniqueName index="1795" name="[tblsales].[Customer ID].&amp;[3660]"/>
            <x15:cachedUniqueName index="1796" name="[tblsales].[Customer ID].&amp;[3661]"/>
            <x15:cachedUniqueName index="1797" name="[tblsales].[Customer ID].&amp;[3663]"/>
            <x15:cachedUniqueName index="1798" name="[tblsales].[Customer ID].&amp;[3665]"/>
            <x15:cachedUniqueName index="1799" name="[tblsales].[Customer ID].&amp;[3666]"/>
            <x15:cachedUniqueName index="1800" name="[tblsales].[Customer ID].&amp;[3667]"/>
            <x15:cachedUniqueName index="1801" name="[tblsales].[Customer ID].&amp;[3668]"/>
            <x15:cachedUniqueName index="1802" name="[tblsales].[Customer ID].&amp;[3669]"/>
            <x15:cachedUniqueName index="1803" name="[tblsales].[Customer ID].&amp;[3670]"/>
            <x15:cachedUniqueName index="1804" name="[tblsales].[Customer ID].&amp;[3671]"/>
            <x15:cachedUniqueName index="1805" name="[tblsales].[Customer ID].&amp;[3672]"/>
            <x15:cachedUniqueName index="1806" name="[tblsales].[Customer ID].&amp;[3674]"/>
            <x15:cachedUniqueName index="1807" name="[tblsales].[Customer ID].&amp;[3679]"/>
            <x15:cachedUniqueName index="1808" name="[tblsales].[Customer ID].&amp;[3681]"/>
            <x15:cachedUniqueName index="1809" name="[tblsales].[Customer ID].&amp;[3682]"/>
            <x15:cachedUniqueName index="1810" name="[tblsales].[Customer ID].&amp;[3685]"/>
            <x15:cachedUniqueName index="1811" name="[tblsales].[Customer ID].&amp;[3686]"/>
            <x15:cachedUniqueName index="1812" name="[tblsales].[Customer ID].&amp;[3687]"/>
            <x15:cachedUniqueName index="1813" name="[tblsales].[Customer ID].&amp;[3689]"/>
            <x15:cachedUniqueName index="1814" name="[tblsales].[Customer ID].&amp;[3690]"/>
            <x15:cachedUniqueName index="1815" name="[tblsales].[Customer ID].&amp;[3691]"/>
            <x15:cachedUniqueName index="1816" name="[tblsales].[Customer ID].&amp;[3693]"/>
            <x15:cachedUniqueName index="1817" name="[tblsales].[Customer ID].&amp;[3695]"/>
            <x15:cachedUniqueName index="1818" name="[tblsales].[Customer ID].&amp;[3696]"/>
            <x15:cachedUniqueName index="1819" name="[tblsales].[Customer ID].&amp;[3700]"/>
            <x15:cachedUniqueName index="1820" name="[tblsales].[Customer ID].&amp;[3702]"/>
            <x15:cachedUniqueName index="1821" name="[tblsales].[Customer ID].&amp;[3703]"/>
            <x15:cachedUniqueName index="1822" name="[tblsales].[Customer ID].&amp;[3705]"/>
            <x15:cachedUniqueName index="1823" name="[tblsales].[Customer ID].&amp;[3706]"/>
            <x15:cachedUniqueName index="1824" name="[tblsales].[Customer ID].&amp;[3707]"/>
            <x15:cachedUniqueName index="1825" name="[tblsales].[Customer ID].&amp;[3708]"/>
            <x15:cachedUniqueName index="1826" name="[tblsales].[Customer ID].&amp;[3709]"/>
            <x15:cachedUniqueName index="1827" name="[tblsales].[Customer ID].&amp;[3710]"/>
            <x15:cachedUniqueName index="1828" name="[tblsales].[Customer ID].&amp;[3711]"/>
            <x15:cachedUniqueName index="1829" name="[tblsales].[Customer ID].&amp;[3712]"/>
            <x15:cachedUniqueName index="1830" name="[tblsales].[Customer ID].&amp;[3713]"/>
            <x15:cachedUniqueName index="1831" name="[tblsales].[Customer ID].&amp;[3716]"/>
            <x15:cachedUniqueName index="1832" name="[tblsales].[Customer ID].&amp;[3717]"/>
            <x15:cachedUniqueName index="1833" name="[tblsales].[Customer ID].&amp;[3719]"/>
            <x15:cachedUniqueName index="1834" name="[tblsales].[Customer ID].&amp;[3720]"/>
            <x15:cachedUniqueName index="1835" name="[tblsales].[Customer ID].&amp;[3721]"/>
            <x15:cachedUniqueName index="1836" name="[tblsales].[Customer ID].&amp;[3722]"/>
            <x15:cachedUniqueName index="1837" name="[tblsales].[Customer ID].&amp;[3723]"/>
            <x15:cachedUniqueName index="1838" name="[tblsales].[Customer ID].&amp;[3725]"/>
            <x15:cachedUniqueName index="1839" name="[tblsales].[Customer ID].&amp;[3728]"/>
            <x15:cachedUniqueName index="1840" name="[tblsales].[Customer ID].&amp;[3729]"/>
            <x15:cachedUniqueName index="1841" name="[tblsales].[Customer ID].&amp;[3731]"/>
            <x15:cachedUniqueName index="1842" name="[tblsales].[Customer ID].&amp;[3732]"/>
            <x15:cachedUniqueName index="1843" name="[tblsales].[Customer ID].&amp;[3733]"/>
            <x15:cachedUniqueName index="1844" name="[tblsales].[Customer ID].&amp;[3734]"/>
            <x15:cachedUniqueName index="1845" name="[tblsales].[Customer ID].&amp;[3735]"/>
            <x15:cachedUniqueName index="1846" name="[tblsales].[Customer ID].&amp;[3736]"/>
            <x15:cachedUniqueName index="1847" name="[tblsales].[Customer ID].&amp;[3738]"/>
            <x15:cachedUniqueName index="1848" name="[tblsales].[Customer ID].&amp;[3739]"/>
            <x15:cachedUniqueName index="1849" name="[tblsales].[Customer ID].&amp;[3740]"/>
            <x15:cachedUniqueName index="1850" name="[tblsales].[Customer ID].&amp;[3741]"/>
            <x15:cachedUniqueName index="1851" name="[tblsales].[Customer ID].&amp;[3743]"/>
            <x15:cachedUniqueName index="1852" name="[tblsales].[Customer ID].&amp;[3744]"/>
            <x15:cachedUniqueName index="1853" name="[tblsales].[Customer ID].&amp;[3745]"/>
            <x15:cachedUniqueName index="1854" name="[tblsales].[Customer ID].&amp;[3747]"/>
            <x15:cachedUniqueName index="1855" name="[tblsales].[Customer ID].&amp;[3749]"/>
            <x15:cachedUniqueName index="1856" name="[tblsales].[Customer ID].&amp;[3750]"/>
            <x15:cachedUniqueName index="1857" name="[tblsales].[Customer ID].&amp;[3752]"/>
            <x15:cachedUniqueName index="1858" name="[tblsales].[Customer ID].&amp;[3756]"/>
            <x15:cachedUniqueName index="1859" name="[tblsales].[Customer ID].&amp;[3757]"/>
            <x15:cachedUniqueName index="1860" name="[tblsales].[Customer ID].&amp;[3758]"/>
            <x15:cachedUniqueName index="1861" name="[tblsales].[Customer ID].&amp;[3759]"/>
            <x15:cachedUniqueName index="1862" name="[tblsales].[Customer ID].&amp;[3761]"/>
            <x15:cachedUniqueName index="1863" name="[tblsales].[Customer ID].&amp;[3762]"/>
            <x15:cachedUniqueName index="1864" name="[tblsales].[Customer ID].&amp;[3763]"/>
            <x15:cachedUniqueName index="1865" name="[tblsales].[Customer ID].&amp;[3765]"/>
            <x15:cachedUniqueName index="1866" name="[tblsales].[Customer ID].&amp;[3767]"/>
            <x15:cachedUniqueName index="1867" name="[tblsales].[Customer ID].&amp;[3768]"/>
            <x15:cachedUniqueName index="1868" name="[tblsales].[Customer ID].&amp;[3770]"/>
            <x15:cachedUniqueName index="1869" name="[tblsales].[Customer ID].&amp;[3772]"/>
            <x15:cachedUniqueName index="1870" name="[tblsales].[Customer ID].&amp;[3773]"/>
            <x15:cachedUniqueName index="1871" name="[tblsales].[Customer ID].&amp;[3774]"/>
            <x15:cachedUniqueName index="1872" name="[tblsales].[Customer ID].&amp;[3775]"/>
            <x15:cachedUniqueName index="1873" name="[tblsales].[Customer ID].&amp;[3776]"/>
            <x15:cachedUniqueName index="1874" name="[tblsales].[Customer ID].&amp;[3778]"/>
            <x15:cachedUniqueName index="1875" name="[tblsales].[Customer ID].&amp;[3779]"/>
            <x15:cachedUniqueName index="1876" name="[tblsales].[Customer ID].&amp;[3780]"/>
            <x15:cachedUniqueName index="1877" name="[tblsales].[Customer ID].&amp;[3782]"/>
            <x15:cachedUniqueName index="1878" name="[tblsales].[Customer ID].&amp;[3783]"/>
            <x15:cachedUniqueName index="1879" name="[tblsales].[Customer ID].&amp;[3784]"/>
            <x15:cachedUniqueName index="1880" name="[tblsales].[Customer ID].&amp;[3785]"/>
            <x15:cachedUniqueName index="1881" name="[tblsales].[Customer ID].&amp;[3786]"/>
            <x15:cachedUniqueName index="1882" name="[tblsales].[Customer ID].&amp;[3787]"/>
            <x15:cachedUniqueName index="1883" name="[tblsales].[Customer ID].&amp;[3789]"/>
            <x15:cachedUniqueName index="1884" name="[tblsales].[Customer ID].&amp;[3790]"/>
            <x15:cachedUniqueName index="1885" name="[tblsales].[Customer ID].&amp;[3792]"/>
            <x15:cachedUniqueName index="1886" name="[tblsales].[Customer ID].&amp;[3793]"/>
            <x15:cachedUniqueName index="1887" name="[tblsales].[Customer ID].&amp;[3795]"/>
            <x15:cachedUniqueName index="1888" name="[tblsales].[Customer ID].&amp;[3797]"/>
            <x15:cachedUniqueName index="1889" name="[tblsales].[Customer ID].&amp;[3799]"/>
            <x15:cachedUniqueName index="1890" name="[tblsales].[Customer ID].&amp;[3800]"/>
            <x15:cachedUniqueName index="1891" name="[tblsales].[Customer ID].&amp;[3801]"/>
            <x15:cachedUniqueName index="1892" name="[tblsales].[Customer ID].&amp;[3803]"/>
            <x15:cachedUniqueName index="1893" name="[tblsales].[Customer ID].&amp;[3804]"/>
            <x15:cachedUniqueName index="1894" name="[tblsales].[Customer ID].&amp;[3806]"/>
            <x15:cachedUniqueName index="1895" name="[tblsales].[Customer ID].&amp;[3808]"/>
            <x15:cachedUniqueName index="1896" name="[tblsales].[Customer ID].&amp;[3809]"/>
            <x15:cachedUniqueName index="1897" name="[tblsales].[Customer ID].&amp;[3810]"/>
            <x15:cachedUniqueName index="1898" name="[tblsales].[Customer ID].&amp;[3811]"/>
            <x15:cachedUniqueName index="1899" name="[tblsales].[Customer ID].&amp;[3814]"/>
            <x15:cachedUniqueName index="1900" name="[tblsales].[Customer ID].&amp;[3815]"/>
            <x15:cachedUniqueName index="1901" name="[tblsales].[Customer ID].&amp;[3817]"/>
            <x15:cachedUniqueName index="1902" name="[tblsales].[Customer ID].&amp;[3819]"/>
            <x15:cachedUniqueName index="1903" name="[tblsales].[Customer ID].&amp;[3821]"/>
            <x15:cachedUniqueName index="1904" name="[tblsales].[Customer ID].&amp;[3822]"/>
            <x15:cachedUniqueName index="1905" name="[tblsales].[Customer ID].&amp;[3823]"/>
            <x15:cachedUniqueName index="1906" name="[tblsales].[Customer ID].&amp;[3824]"/>
            <x15:cachedUniqueName index="1907" name="[tblsales].[Customer ID].&amp;[3825]"/>
            <x15:cachedUniqueName index="1908" name="[tblsales].[Customer ID].&amp;[3827]"/>
            <x15:cachedUniqueName index="1909" name="[tblsales].[Customer ID].&amp;[3828]"/>
            <x15:cachedUniqueName index="1910" name="[tblsales].[Customer ID].&amp;[3829]"/>
            <x15:cachedUniqueName index="1911" name="[tblsales].[Customer ID].&amp;[3831]"/>
            <x15:cachedUniqueName index="1912" name="[tblsales].[Customer ID].&amp;[3832]"/>
            <x15:cachedUniqueName index="1913" name="[tblsales].[Customer ID].&amp;[3833]"/>
            <x15:cachedUniqueName index="1914" name="[tblsales].[Customer ID].&amp;[3834]"/>
            <x15:cachedUniqueName index="1915" name="[tblsales].[Customer ID].&amp;[3835]"/>
            <x15:cachedUniqueName index="1916" name="[tblsales].[Customer ID].&amp;[3837]"/>
            <x15:cachedUniqueName index="1917" name="[tblsales].[Customer ID].&amp;[3838]"/>
            <x15:cachedUniqueName index="1918" name="[tblsales].[Customer ID].&amp;[3839]"/>
            <x15:cachedUniqueName index="1919" name="[tblsales].[Customer ID].&amp;[3841]"/>
            <x15:cachedUniqueName index="1920" name="[tblsales].[Customer ID].&amp;[3842]"/>
            <x15:cachedUniqueName index="1921" name="[tblsales].[Customer ID].&amp;[3843]"/>
            <x15:cachedUniqueName index="1922" name="[tblsales].[Customer ID].&amp;[3844]"/>
            <x15:cachedUniqueName index="1923" name="[tblsales].[Customer ID].&amp;[3845]"/>
            <x15:cachedUniqueName index="1924" name="[tblsales].[Customer ID].&amp;[3846]"/>
            <x15:cachedUniqueName index="1925" name="[tblsales].[Customer ID].&amp;[3847]"/>
            <x15:cachedUniqueName index="1926" name="[tblsales].[Customer ID].&amp;[3849]"/>
            <x15:cachedUniqueName index="1927" name="[tblsales].[Customer ID].&amp;[3850]"/>
            <x15:cachedUniqueName index="1928" name="[tblsales].[Customer ID].&amp;[3851]"/>
            <x15:cachedUniqueName index="1929" name="[tblsales].[Customer ID].&amp;[3852]"/>
            <x15:cachedUniqueName index="1930" name="[tblsales].[Customer ID].&amp;[3854]"/>
            <x15:cachedUniqueName index="1931" name="[tblsales].[Customer ID].&amp;[3855]"/>
            <x15:cachedUniqueName index="1932" name="[tblsales].[Customer ID].&amp;[3860]"/>
            <x15:cachedUniqueName index="1933" name="[tblsales].[Customer ID].&amp;[3863]"/>
            <x15:cachedUniqueName index="1934" name="[tblsales].[Customer ID].&amp;[3865]"/>
            <x15:cachedUniqueName index="1935" name="[tblsales].[Customer ID].&amp;[3866]"/>
            <x15:cachedUniqueName index="1936" name="[tblsales].[Customer ID].&amp;[3867]"/>
            <x15:cachedUniqueName index="1937" name="[tblsales].[Customer ID].&amp;[3868]"/>
            <x15:cachedUniqueName index="1938" name="[tblsales].[Customer ID].&amp;[3869]"/>
            <x15:cachedUniqueName index="1939" name="[tblsales].[Customer ID].&amp;[3870]"/>
            <x15:cachedUniqueName index="1940" name="[tblsales].[Customer ID].&amp;[3871]"/>
            <x15:cachedUniqueName index="1941" name="[tblsales].[Customer ID].&amp;[3872]"/>
            <x15:cachedUniqueName index="1942" name="[tblsales].[Customer ID].&amp;[3873]"/>
            <x15:cachedUniqueName index="1943" name="[tblsales].[Customer ID].&amp;[3875]"/>
            <x15:cachedUniqueName index="1944" name="[tblsales].[Customer ID].&amp;[3877]"/>
            <x15:cachedUniqueName index="1945" name="[tblsales].[Customer ID].&amp;[3878]"/>
            <x15:cachedUniqueName index="1946" name="[tblsales].[Customer ID].&amp;[3880]"/>
            <x15:cachedUniqueName index="1947" name="[tblsales].[Customer ID].&amp;[3881]"/>
            <x15:cachedUniqueName index="1948" name="[tblsales].[Customer ID].&amp;[3883]"/>
            <x15:cachedUniqueName index="1949" name="[tblsales].[Customer ID].&amp;[3886]"/>
            <x15:cachedUniqueName index="1950" name="[tblsales].[Customer ID].&amp;[3887]"/>
            <x15:cachedUniqueName index="1951" name="[tblsales].[Customer ID].&amp;[3888]"/>
            <x15:cachedUniqueName index="1952" name="[tblsales].[Customer ID].&amp;[3889]"/>
            <x15:cachedUniqueName index="1953" name="[tblsales].[Customer ID].&amp;[3890]"/>
            <x15:cachedUniqueName index="1954" name="[tblsales].[Customer ID].&amp;[3891]"/>
            <x15:cachedUniqueName index="1955" name="[tblsales].[Customer ID].&amp;[3892]"/>
            <x15:cachedUniqueName index="1956" name="[tblsales].[Customer ID].&amp;[3895]"/>
            <x15:cachedUniqueName index="1957" name="[tblsales].[Customer ID].&amp;[3896]"/>
            <x15:cachedUniqueName index="1958" name="[tblsales].[Customer ID].&amp;[3897]"/>
            <x15:cachedUniqueName index="1959" name="[tblsales].[Customer ID].&amp;[3898]"/>
            <x15:cachedUniqueName index="1960" name="[tblsales].[Customer ID].&amp;[3901]"/>
            <x15:cachedUniqueName index="1961" name="[tblsales].[Customer ID].&amp;[3902]"/>
            <x15:cachedUniqueName index="1962" name="[tblsales].[Customer ID].&amp;[3904]"/>
            <x15:cachedUniqueName index="1963" name="[tblsales].[Customer ID].&amp;[3905]"/>
            <x15:cachedUniqueName index="1964" name="[tblsales].[Customer ID].&amp;[3907]"/>
            <x15:cachedUniqueName index="1965" name="[tblsales].[Customer ID].&amp;[3908]"/>
            <x15:cachedUniqueName index="1966" name="[tblsales].[Customer ID].&amp;[3911]"/>
            <x15:cachedUniqueName index="1967" name="[tblsales].[Customer ID].&amp;[3912]"/>
            <x15:cachedUniqueName index="1968" name="[tblsales].[Customer ID].&amp;[3913]"/>
            <x15:cachedUniqueName index="1969" name="[tblsales].[Customer ID].&amp;[3914]"/>
            <x15:cachedUniqueName index="1970" name="[tblsales].[Customer ID].&amp;[3915]"/>
            <x15:cachedUniqueName index="1971" name="[tblsales].[Customer ID].&amp;[3916]"/>
            <x15:cachedUniqueName index="1972" name="[tblsales].[Customer ID].&amp;[3917]"/>
            <x15:cachedUniqueName index="1973" name="[tblsales].[Customer ID].&amp;[3920]"/>
            <x15:cachedUniqueName index="1974" name="[tblsales].[Customer ID].&amp;[3922]"/>
            <x15:cachedUniqueName index="1975" name="[tblsales].[Customer ID].&amp;[3923]"/>
            <x15:cachedUniqueName index="1976" name="[tblsales].[Customer ID].&amp;[3924]"/>
            <x15:cachedUniqueName index="1977" name="[tblsales].[Customer ID].&amp;[3925]"/>
            <x15:cachedUniqueName index="1978" name="[tblsales].[Customer ID].&amp;[3926]"/>
            <x15:cachedUniqueName index="1979" name="[tblsales].[Customer ID].&amp;[3931]"/>
            <x15:cachedUniqueName index="1980" name="[tblsales].[Customer ID].&amp;[3933]"/>
            <x15:cachedUniqueName index="1981" name="[tblsales].[Customer ID].&amp;[3934]"/>
            <x15:cachedUniqueName index="1982" name="[tblsales].[Customer ID].&amp;[3936]"/>
            <x15:cachedUniqueName index="1983" name="[tblsales].[Customer ID].&amp;[3938]"/>
            <x15:cachedUniqueName index="1984" name="[tblsales].[Customer ID].&amp;[3939]"/>
            <x15:cachedUniqueName index="1985" name="[tblsales].[Customer ID].&amp;[3940]"/>
            <x15:cachedUniqueName index="1986" name="[tblsales].[Customer ID].&amp;[3941]"/>
            <x15:cachedUniqueName index="1987" name="[tblsales].[Customer ID].&amp;[3942]"/>
            <x15:cachedUniqueName index="1988" name="[tblsales].[Customer ID].&amp;[3944]"/>
            <x15:cachedUniqueName index="1989" name="[tblsales].[Customer ID].&amp;[3946]"/>
            <x15:cachedUniqueName index="1990" name="[tblsales].[Customer ID].&amp;[3949]"/>
            <x15:cachedUniqueName index="1991" name="[tblsales].[Customer ID].&amp;[3950]"/>
            <x15:cachedUniqueName index="1992" name="[tblsales].[Customer ID].&amp;[3951]"/>
            <x15:cachedUniqueName index="1993" name="[tblsales].[Customer ID].&amp;[3952]"/>
            <x15:cachedUniqueName index="1994" name="[tblsales].[Customer ID].&amp;[3953]"/>
            <x15:cachedUniqueName index="1995" name="[tblsales].[Customer ID].&amp;[3955]"/>
            <x15:cachedUniqueName index="1996" name="[tblsales].[Customer ID].&amp;[3956]"/>
            <x15:cachedUniqueName index="1997" name="[tblsales].[Customer ID].&amp;[3958]"/>
            <x15:cachedUniqueName index="1998" name="[tblsales].[Customer ID].&amp;[3960]"/>
            <x15:cachedUniqueName index="1999" name="[tblsales].[Customer ID].&amp;[3961]"/>
            <x15:cachedUniqueName index="2000" name="[tblsales].[Customer ID].&amp;[3962]"/>
            <x15:cachedUniqueName index="2001" name="[tblsales].[Customer ID].&amp;[3963]"/>
            <x15:cachedUniqueName index="2002" name="[tblsales].[Customer ID].&amp;[3964]"/>
            <x15:cachedUniqueName index="2003" name="[tblsales].[Customer ID].&amp;[3965]"/>
            <x15:cachedUniqueName index="2004" name="[tblsales].[Customer ID].&amp;[3967]"/>
            <x15:cachedUniqueName index="2005" name="[tblsales].[Customer ID].&amp;[3969]"/>
            <x15:cachedUniqueName index="2006" name="[tblsales].[Customer ID].&amp;[3970]"/>
            <x15:cachedUniqueName index="2007" name="[tblsales].[Customer ID].&amp;[3971]"/>
            <x15:cachedUniqueName index="2008" name="[tblsales].[Customer ID].&amp;[3972]"/>
            <x15:cachedUniqueName index="2009" name="[tblsales].[Customer ID].&amp;[3975]"/>
            <x15:cachedUniqueName index="2010" name="[tblsales].[Customer ID].&amp;[3976]"/>
            <x15:cachedUniqueName index="2011" name="[tblsales].[Customer ID].&amp;[3978]"/>
            <x15:cachedUniqueName index="2012" name="[tblsales].[Customer ID].&amp;[3979]"/>
            <x15:cachedUniqueName index="2013" name="[tblsales].[Customer ID].&amp;[3980]"/>
            <x15:cachedUniqueName index="2014" name="[tblsales].[Customer ID].&amp;[3982]"/>
            <x15:cachedUniqueName index="2015" name="[tblsales].[Customer ID].&amp;[3983]"/>
            <x15:cachedUniqueName index="2016" name="[tblsales].[Customer ID].&amp;[3984]"/>
            <x15:cachedUniqueName index="2017" name="[tblsales].[Customer ID].&amp;[3985]"/>
            <x15:cachedUniqueName index="2018" name="[tblsales].[Customer ID].&amp;[3986]"/>
            <x15:cachedUniqueName index="2019" name="[tblsales].[Customer ID].&amp;[3987]"/>
            <x15:cachedUniqueName index="2020" name="[tblsales].[Customer ID].&amp;[3989]"/>
            <x15:cachedUniqueName index="2021" name="[tblsales].[Customer ID].&amp;[3990]"/>
            <x15:cachedUniqueName index="2022" name="[tblsales].[Customer ID].&amp;[3994]"/>
            <x15:cachedUniqueName index="2023" name="[tblsales].[Customer ID].&amp;[3997]"/>
            <x15:cachedUniqueName index="2024" name="[tblsales].[Customer ID].&amp;[3999]"/>
            <x15:cachedUniqueName index="2025" name="[tblsales].[Customer ID].&amp;[4001]"/>
            <x15:cachedUniqueName index="2026" name="[tblsales].[Customer ID].&amp;[4003]"/>
            <x15:cachedUniqueName index="2027" name="[tblsales].[Customer ID].&amp;[4004]"/>
            <x15:cachedUniqueName index="2028" name="[tblsales].[Customer ID].&amp;[4005]"/>
            <x15:cachedUniqueName index="2029" name="[tblsales].[Customer ID].&amp;[4006]"/>
            <x15:cachedUniqueName index="2030" name="[tblsales].[Customer ID].&amp;[4007]"/>
            <x15:cachedUniqueName index="2031" name="[tblsales].[Customer ID].&amp;[4008]"/>
            <x15:cachedUniqueName index="2032" name="[tblsales].[Customer ID].&amp;[4009]"/>
            <x15:cachedUniqueName index="2033" name="[tblsales].[Customer ID].&amp;[4010]"/>
            <x15:cachedUniqueName index="2034" name="[tblsales].[Customer ID].&amp;[4012]"/>
            <x15:cachedUniqueName index="2035" name="[tblsales].[Customer ID].&amp;[4017]"/>
            <x15:cachedUniqueName index="2036" name="[tblsales].[Customer ID].&amp;[4019]"/>
            <x15:cachedUniqueName index="2037" name="[tblsales].[Customer ID].&amp;[4020]"/>
            <x15:cachedUniqueName index="2038" name="[tblsales].[Customer ID].&amp;[4022]"/>
            <x15:cachedUniqueName index="2039" name="[tblsales].[Customer ID].&amp;[4026]"/>
            <x15:cachedUniqueName index="2040" name="[tblsales].[Customer ID].&amp;[4028]"/>
            <x15:cachedUniqueName index="2041" name="[tblsales].[Customer ID].&amp;[4030]"/>
            <x15:cachedUniqueName index="2042" name="[tblsales].[Customer ID].&amp;[4033]"/>
            <x15:cachedUniqueName index="2043" name="[tblsales].[Customer ID].&amp;[4034]"/>
            <x15:cachedUniqueName index="2044" name="[tblsales].[Customer ID].&amp;[4036]"/>
            <x15:cachedUniqueName index="2045" name="[tblsales].[Customer ID].&amp;[4037]"/>
            <x15:cachedUniqueName index="2046" name="[tblsales].[Customer ID].&amp;[4038]"/>
            <x15:cachedUniqueName index="2047" name="[tblsales].[Customer ID].&amp;[4039]"/>
            <x15:cachedUniqueName index="2048" name="[tblsales].[Customer ID].&amp;[4040]"/>
            <x15:cachedUniqueName index="2049" name="[tblsales].[Customer ID].&amp;[4041]"/>
            <x15:cachedUniqueName index="2050" name="[tblsales].[Customer ID].&amp;[4042]"/>
            <x15:cachedUniqueName index="2051" name="[tblsales].[Customer ID].&amp;[4044]"/>
            <x15:cachedUniqueName index="2052" name="[tblsales].[Customer ID].&amp;[4046]"/>
            <x15:cachedUniqueName index="2053" name="[tblsales].[Customer ID].&amp;[4051]"/>
            <x15:cachedUniqueName index="2054" name="[tblsales].[Customer ID].&amp;[4052]"/>
            <x15:cachedUniqueName index="2055" name="[tblsales].[Customer ID].&amp;[4054]"/>
            <x15:cachedUniqueName index="2056" name="[tblsales].[Customer ID].&amp;[4055]"/>
            <x15:cachedUniqueName index="2057" name="[tblsales].[Customer ID].&amp;[4056]"/>
            <x15:cachedUniqueName index="2058" name="[tblsales].[Customer ID].&amp;[4057]"/>
            <x15:cachedUniqueName index="2059" name="[tblsales].[Customer ID].&amp;[4060]"/>
            <x15:cachedUniqueName index="2060" name="[tblsales].[Customer ID].&amp;[4061]"/>
            <x15:cachedUniqueName index="2061" name="[tblsales].[Customer ID].&amp;[4062]"/>
            <x15:cachedUniqueName index="2062" name="[tblsales].[Customer ID].&amp;[4064]"/>
            <x15:cachedUniqueName index="2063" name="[tblsales].[Customer ID].&amp;[4065]"/>
            <x15:cachedUniqueName index="2064" name="[tblsales].[Customer ID].&amp;[4066]"/>
            <x15:cachedUniqueName index="2065" name="[tblsales].[Customer ID].&amp;[4067]"/>
            <x15:cachedUniqueName index="2066" name="[tblsales].[Customer ID].&amp;[4071]"/>
            <x15:cachedUniqueName index="2067" name="[tblsales].[Customer ID].&amp;[4072]"/>
            <x15:cachedUniqueName index="2068" name="[tblsales].[Customer ID].&amp;[4073]"/>
            <x15:cachedUniqueName index="2069" name="[tblsales].[Customer ID].&amp;[4074]"/>
            <x15:cachedUniqueName index="2070" name="[tblsales].[Customer ID].&amp;[4075]"/>
            <x15:cachedUniqueName index="2071" name="[tblsales].[Customer ID].&amp;[4078]"/>
            <x15:cachedUniqueName index="2072" name="[tblsales].[Customer ID].&amp;[4080]"/>
            <x15:cachedUniqueName index="2073" name="[tblsales].[Customer ID].&amp;[4081]"/>
            <x15:cachedUniqueName index="2074" name="[tblsales].[Customer ID].&amp;[4082]"/>
            <x15:cachedUniqueName index="2075" name="[tblsales].[Customer ID].&amp;[4083]"/>
            <x15:cachedUniqueName index="2076" name="[tblsales].[Customer ID].&amp;[4084]"/>
            <x15:cachedUniqueName index="2077" name="[tblsales].[Customer ID].&amp;[4085]"/>
            <x15:cachedUniqueName index="2078" name="[tblsales].[Customer ID].&amp;[4086]"/>
            <x15:cachedUniqueName index="2079" name="[tblsales].[Customer ID].&amp;[4088]"/>
            <x15:cachedUniqueName index="2080" name="[tblsales].[Customer ID].&amp;[4089]"/>
            <x15:cachedUniqueName index="2081" name="[tblsales].[Customer ID].&amp;[4091]"/>
            <x15:cachedUniqueName index="2082" name="[tblsales].[Customer ID].&amp;[4092]"/>
            <x15:cachedUniqueName index="2083" name="[tblsales].[Customer ID].&amp;[4093]"/>
            <x15:cachedUniqueName index="2084" name="[tblsales].[Customer ID].&amp;[4094]"/>
            <x15:cachedUniqueName index="2085" name="[tblsales].[Customer ID].&amp;[4095]"/>
            <x15:cachedUniqueName index="2086" name="[tblsales].[Customer ID].&amp;[4096]"/>
            <x15:cachedUniqueName index="2087" name="[tblsales].[Customer ID].&amp;[4097]"/>
            <x15:cachedUniqueName index="2088" name="[tblsales].[Customer ID].&amp;[4099]"/>
            <x15:cachedUniqueName index="2089" name="[tblsales].[Customer ID].&amp;[4103]"/>
            <x15:cachedUniqueName index="2090" name="[tblsales].[Customer ID].&amp;[4104]"/>
            <x15:cachedUniqueName index="2091" name="[tblsales].[Customer ID].&amp;[4108]"/>
            <x15:cachedUniqueName index="2092" name="[tblsales].[Customer ID].&amp;[4109]"/>
            <x15:cachedUniqueName index="2093" name="[tblsales].[Customer ID].&amp;[4110]"/>
            <x15:cachedUniqueName index="2094" name="[tblsales].[Customer ID].&amp;[4112]"/>
            <x15:cachedUniqueName index="2095" name="[tblsales].[Customer ID].&amp;[4113]"/>
            <x15:cachedUniqueName index="2096" name="[tblsales].[Customer ID].&amp;[4114]"/>
            <x15:cachedUniqueName index="2097" name="[tblsales].[Customer ID].&amp;[4116]"/>
            <x15:cachedUniqueName index="2098" name="[tblsales].[Customer ID].&amp;[4117]"/>
            <x15:cachedUniqueName index="2099" name="[tblsales].[Customer ID].&amp;[4118]"/>
            <x15:cachedUniqueName index="2100" name="[tblsales].[Customer ID].&amp;[4119]"/>
            <x15:cachedUniqueName index="2101" name="[tblsales].[Customer ID].&amp;[4121]"/>
            <x15:cachedUniqueName index="2102" name="[tblsales].[Customer ID].&amp;[4122]"/>
            <x15:cachedUniqueName index="2103" name="[tblsales].[Customer ID].&amp;[4123]"/>
            <x15:cachedUniqueName index="2104" name="[tblsales].[Customer ID].&amp;[4124]"/>
            <x15:cachedUniqueName index="2105" name="[tblsales].[Customer ID].&amp;[4126]"/>
            <x15:cachedUniqueName index="2106" name="[tblsales].[Customer ID].&amp;[4127]"/>
            <x15:cachedUniqueName index="2107" name="[tblsales].[Customer ID].&amp;[4129]"/>
            <x15:cachedUniqueName index="2108" name="[tblsales].[Customer ID].&amp;[4130]"/>
            <x15:cachedUniqueName index="2109" name="[tblsales].[Customer ID].&amp;[4131]"/>
            <x15:cachedUniqueName index="2110" name="[tblsales].[Customer ID].&amp;[4133]"/>
            <x15:cachedUniqueName index="2111" name="[tblsales].[Customer ID].&amp;[4134]"/>
            <x15:cachedUniqueName index="2112" name="[tblsales].[Customer ID].&amp;[4135]"/>
            <x15:cachedUniqueName index="2113" name="[tblsales].[Customer ID].&amp;[4136]"/>
            <x15:cachedUniqueName index="2114" name="[tblsales].[Customer ID].&amp;[4137]"/>
            <x15:cachedUniqueName index="2115" name="[tblsales].[Customer ID].&amp;[4138]"/>
            <x15:cachedUniqueName index="2116" name="[tblsales].[Customer ID].&amp;[4139]"/>
            <x15:cachedUniqueName index="2117" name="[tblsales].[Customer ID].&amp;[4140]"/>
            <x15:cachedUniqueName index="2118" name="[tblsales].[Customer ID].&amp;[4141]"/>
            <x15:cachedUniqueName index="2119" name="[tblsales].[Customer ID].&amp;[4144]"/>
            <x15:cachedUniqueName index="2120" name="[tblsales].[Customer ID].&amp;[4145]"/>
            <x15:cachedUniqueName index="2121" name="[tblsales].[Customer ID].&amp;[4146]"/>
            <x15:cachedUniqueName index="2122" name="[tblsales].[Customer ID].&amp;[4147]"/>
            <x15:cachedUniqueName index="2123" name="[tblsales].[Customer ID].&amp;[4148]"/>
            <x15:cachedUniqueName index="2124" name="[tblsales].[Customer ID].&amp;[4149]"/>
            <x15:cachedUniqueName index="2125" name="[tblsales].[Customer ID].&amp;[4150]"/>
            <x15:cachedUniqueName index="2126" name="[tblsales].[Customer ID].&amp;[4151]"/>
            <x15:cachedUniqueName index="2127" name="[tblsales].[Customer ID].&amp;[4152]"/>
            <x15:cachedUniqueName index="2128" name="[tblsales].[Customer ID].&amp;[4153]"/>
            <x15:cachedUniqueName index="2129" name="[tblsales].[Customer ID].&amp;[4155]"/>
            <x15:cachedUniqueName index="2130" name="[tblsales].[Customer ID].&amp;[4156]"/>
            <x15:cachedUniqueName index="2131" name="[tblsales].[Customer ID].&amp;[4157]"/>
            <x15:cachedUniqueName index="2132" name="[tblsales].[Customer ID].&amp;[4158]"/>
            <x15:cachedUniqueName index="2133" name="[tblsales].[Customer ID].&amp;[4159]"/>
            <x15:cachedUniqueName index="2134" name="[tblsales].[Customer ID].&amp;[4160]"/>
            <x15:cachedUniqueName index="2135" name="[tblsales].[Customer ID].&amp;[4161]"/>
            <x15:cachedUniqueName index="2136" name="[tblsales].[Customer ID].&amp;[4162]"/>
            <x15:cachedUniqueName index="2137" name="[tblsales].[Customer ID].&amp;[4163]"/>
            <x15:cachedUniqueName index="2138" name="[tblsales].[Customer ID].&amp;[4164]"/>
            <x15:cachedUniqueName index="2139" name="[tblsales].[Customer ID].&amp;[4167]"/>
            <x15:cachedUniqueName index="2140" name="[tblsales].[Customer ID].&amp;[4168]"/>
            <x15:cachedUniqueName index="2141" name="[tblsales].[Customer ID].&amp;[4170]"/>
            <x15:cachedUniqueName index="2142" name="[tblsales].[Customer ID].&amp;[4171]"/>
            <x15:cachedUniqueName index="2143" name="[tblsales].[Customer ID].&amp;[4172]"/>
            <x15:cachedUniqueName index="2144" name="[tblsales].[Customer ID].&amp;[4173]"/>
            <x15:cachedUniqueName index="2145" name="[tblsales].[Customer ID].&amp;[4174]"/>
            <x15:cachedUniqueName index="2146" name="[tblsales].[Customer ID].&amp;[4175]"/>
            <x15:cachedUniqueName index="2147" name="[tblsales].[Customer ID].&amp;[4176]"/>
            <x15:cachedUniqueName index="2148" name="[tblsales].[Customer ID].&amp;[4177]"/>
            <x15:cachedUniqueName index="2149" name="[tblsales].[Customer ID].&amp;[4178]"/>
            <x15:cachedUniqueName index="2150" name="[tblsales].[Customer ID].&amp;[4179]"/>
            <x15:cachedUniqueName index="2151" name="[tblsales].[Customer ID].&amp;[4180]"/>
            <x15:cachedUniqueName index="2152" name="[tblsales].[Customer ID].&amp;[4182]"/>
            <x15:cachedUniqueName index="2153" name="[tblsales].[Customer ID].&amp;[4183]"/>
            <x15:cachedUniqueName index="2154" name="[tblsales].[Customer ID].&amp;[4185]"/>
            <x15:cachedUniqueName index="2155" name="[tblsales].[Customer ID].&amp;[4186]"/>
            <x15:cachedUniqueName index="2156" name="[tblsales].[Customer ID].&amp;[4188]"/>
            <x15:cachedUniqueName index="2157" name="[tblsales].[Customer ID].&amp;[4190]"/>
            <x15:cachedUniqueName index="2158" name="[tblsales].[Customer ID].&amp;[4191]"/>
            <x15:cachedUniqueName index="2159" name="[tblsales].[Customer ID].&amp;[4192]"/>
            <x15:cachedUniqueName index="2160" name="[tblsales].[Customer ID].&amp;[4195]"/>
            <x15:cachedUniqueName index="2161" name="[tblsales].[Customer ID].&amp;[4196]"/>
            <x15:cachedUniqueName index="2162" name="[tblsales].[Customer ID].&amp;[4197]"/>
            <x15:cachedUniqueName index="2163" name="[tblsales].[Customer ID].&amp;[4198]"/>
            <x15:cachedUniqueName index="2164" name="[tblsales].[Customer ID].&amp;[4199]"/>
            <x15:cachedUniqueName index="2165" name="[tblsales].[Customer ID].&amp;[4200]"/>
            <x15:cachedUniqueName index="2166" name="[tblsales].[Customer ID].&amp;[4201]"/>
            <x15:cachedUniqueName index="2167" name="[tblsales].[Customer ID].&amp;[4202]"/>
            <x15:cachedUniqueName index="2168" name="[tblsales].[Customer ID].&amp;[4203]"/>
            <x15:cachedUniqueName index="2169" name="[tblsales].[Customer ID].&amp;[4206]"/>
            <x15:cachedUniqueName index="2170" name="[tblsales].[Customer ID].&amp;[4209]"/>
            <x15:cachedUniqueName index="2171" name="[tblsales].[Customer ID].&amp;[4211]"/>
            <x15:cachedUniqueName index="2172" name="[tblsales].[Customer ID].&amp;[4212]"/>
            <x15:cachedUniqueName index="2173" name="[tblsales].[Customer ID].&amp;[4215]"/>
            <x15:cachedUniqueName index="2174" name="[tblsales].[Customer ID].&amp;[4216]"/>
            <x15:cachedUniqueName index="2175" name="[tblsales].[Customer ID].&amp;[4217]"/>
            <x15:cachedUniqueName index="2176" name="[tblsales].[Customer ID].&amp;[4218]"/>
            <x15:cachedUniqueName index="2177" name="[tblsales].[Customer ID].&amp;[4219]"/>
            <x15:cachedUniqueName index="2178" name="[tblsales].[Customer ID].&amp;[4220]"/>
            <x15:cachedUniqueName index="2179" name="[tblsales].[Customer ID].&amp;[4223]"/>
            <x15:cachedUniqueName index="2180" name="[tblsales].[Customer ID].&amp;[4224]"/>
            <x15:cachedUniqueName index="2181" name="[tblsales].[Customer ID].&amp;[4225]"/>
            <x15:cachedUniqueName index="2182" name="[tblsales].[Customer ID].&amp;[4226]"/>
            <x15:cachedUniqueName index="2183" name="[tblsales].[Customer ID].&amp;[4227]"/>
            <x15:cachedUniqueName index="2184" name="[tblsales].[Customer ID].&amp;[4228]"/>
            <x15:cachedUniqueName index="2185" name="[tblsales].[Customer ID].&amp;[4229]"/>
            <x15:cachedUniqueName index="2186" name="[tblsales].[Customer ID].&amp;[4230]"/>
            <x15:cachedUniqueName index="2187" name="[tblsales].[Customer ID].&amp;[4231]"/>
            <x15:cachedUniqueName index="2188" name="[tblsales].[Customer ID].&amp;[4232]"/>
            <x15:cachedUniqueName index="2189" name="[tblsales].[Customer ID].&amp;[4235]"/>
            <x15:cachedUniqueName index="2190" name="[tblsales].[Customer ID].&amp;[4236]"/>
            <x15:cachedUniqueName index="2191" name="[tblsales].[Customer ID].&amp;[4237]"/>
            <x15:cachedUniqueName index="2192" name="[tblsales].[Customer ID].&amp;[4238]"/>
            <x15:cachedUniqueName index="2193" name="[tblsales].[Customer ID].&amp;[4239]"/>
            <x15:cachedUniqueName index="2194" name="[tblsales].[Customer ID].&amp;[4240]"/>
            <x15:cachedUniqueName index="2195" name="[tblsales].[Customer ID].&amp;[4241]"/>
            <x15:cachedUniqueName index="2196" name="[tblsales].[Customer ID].&amp;[4242]"/>
            <x15:cachedUniqueName index="2197" name="[tblsales].[Customer ID].&amp;[4243]"/>
            <x15:cachedUniqueName index="2198" name="[tblsales].[Customer ID].&amp;[4244]"/>
            <x15:cachedUniqueName index="2199" name="[tblsales].[Customer ID].&amp;[4246]"/>
            <x15:cachedUniqueName index="2200" name="[tblsales].[Customer ID].&amp;[4247]"/>
            <x15:cachedUniqueName index="2201" name="[tblsales].[Customer ID].&amp;[4249]"/>
            <x15:cachedUniqueName index="2202" name="[tblsales].[Customer ID].&amp;[4250]"/>
            <x15:cachedUniqueName index="2203" name="[tblsales].[Customer ID].&amp;[4252]"/>
            <x15:cachedUniqueName index="2204" name="[tblsales].[Customer ID].&amp;[4253]"/>
            <x15:cachedUniqueName index="2205" name="[tblsales].[Customer ID].&amp;[4255]"/>
            <x15:cachedUniqueName index="2206" name="[tblsales].[Customer ID].&amp;[4257]"/>
            <x15:cachedUniqueName index="2207" name="[tblsales].[Customer ID].&amp;[4258]"/>
            <x15:cachedUniqueName index="2208" name="[tblsales].[Customer ID].&amp;[4259]"/>
            <x15:cachedUniqueName index="2209" name="[tblsales].[Customer ID].&amp;[4261]"/>
            <x15:cachedUniqueName index="2210" name="[tblsales].[Customer ID].&amp;[4262]"/>
            <x15:cachedUniqueName index="2211" name="[tblsales].[Customer ID].&amp;[4264]"/>
            <x15:cachedUniqueName index="2212" name="[tblsales].[Customer ID].&amp;[4266]"/>
            <x15:cachedUniqueName index="2213" name="[tblsales].[Customer ID].&amp;[4267]"/>
            <x15:cachedUniqueName index="2214" name="[tblsales].[Customer ID].&amp;[4270]"/>
            <x15:cachedUniqueName index="2215" name="[tblsales].[Customer ID].&amp;[4271]"/>
            <x15:cachedUniqueName index="2216" name="[tblsales].[Customer ID].&amp;[4272]"/>
            <x15:cachedUniqueName index="2217" name="[tblsales].[Customer ID].&amp;[4273]"/>
            <x15:cachedUniqueName index="2218" name="[tblsales].[Customer ID].&amp;[4275]"/>
            <x15:cachedUniqueName index="2219" name="[tblsales].[Customer ID].&amp;[4276]"/>
            <x15:cachedUniqueName index="2220" name="[tblsales].[Customer ID].&amp;[4277]"/>
            <x15:cachedUniqueName index="2221" name="[tblsales].[Customer ID].&amp;[4278]"/>
            <x15:cachedUniqueName index="2222" name="[tblsales].[Customer ID].&amp;[4279]"/>
            <x15:cachedUniqueName index="2223" name="[tblsales].[Customer ID].&amp;[4281]"/>
            <x15:cachedUniqueName index="2224" name="[tblsales].[Customer ID].&amp;[4284]"/>
            <x15:cachedUniqueName index="2225" name="[tblsales].[Customer ID].&amp;[4285]"/>
            <x15:cachedUniqueName index="2226" name="[tblsales].[Customer ID].&amp;[4291]"/>
            <x15:cachedUniqueName index="2227" name="[tblsales].[Customer ID].&amp;[4292]"/>
            <x15:cachedUniqueName index="2228" name="[tblsales].[Customer ID].&amp;[4293]"/>
            <x15:cachedUniqueName index="2229" name="[tblsales].[Customer ID].&amp;[4294]"/>
            <x15:cachedUniqueName index="2230" name="[tblsales].[Customer ID].&amp;[4296]"/>
            <x15:cachedUniqueName index="2231" name="[tblsales].[Customer ID].&amp;[4300]"/>
            <x15:cachedUniqueName index="2232" name="[tblsales].[Customer ID].&amp;[4301]"/>
            <x15:cachedUniqueName index="2233" name="[tblsales].[Customer ID].&amp;[4302]"/>
            <x15:cachedUniqueName index="2234" name="[tblsales].[Customer ID].&amp;[4303]"/>
            <x15:cachedUniqueName index="2235" name="[tblsales].[Customer ID].&amp;[4304]"/>
            <x15:cachedUniqueName index="2236" name="[tblsales].[Customer ID].&amp;[4305]"/>
            <x15:cachedUniqueName index="2237" name="[tblsales].[Customer ID].&amp;[4306]"/>
            <x15:cachedUniqueName index="2238" name="[tblsales].[Customer ID].&amp;[4308]"/>
            <x15:cachedUniqueName index="2239" name="[tblsales].[Customer ID].&amp;[4309]"/>
            <x15:cachedUniqueName index="2240" name="[tblsales].[Customer ID].&amp;[4310]"/>
            <x15:cachedUniqueName index="2241" name="[tblsales].[Customer ID].&amp;[4311]"/>
            <x15:cachedUniqueName index="2242" name="[tblsales].[Customer ID].&amp;[4312]"/>
            <x15:cachedUniqueName index="2243" name="[tblsales].[Customer ID].&amp;[4313]"/>
            <x15:cachedUniqueName index="2244" name="[tblsales].[Customer ID].&amp;[4317]"/>
            <x15:cachedUniqueName index="2245" name="[tblsales].[Customer ID].&amp;[4318]"/>
            <x15:cachedUniqueName index="2246" name="[tblsales].[Customer ID].&amp;[4319]"/>
            <x15:cachedUniqueName index="2247" name="[tblsales].[Customer ID].&amp;[4320]"/>
            <x15:cachedUniqueName index="2248" name="[tblsales].[Customer ID].&amp;[4321]"/>
            <x15:cachedUniqueName index="2249" name="[tblsales].[Customer ID].&amp;[4324]"/>
            <x15:cachedUniqueName index="2250" name="[tblsales].[Customer ID].&amp;[4326]"/>
            <x15:cachedUniqueName index="2251" name="[tblsales].[Customer ID].&amp;[4327]"/>
            <x15:cachedUniqueName index="2252" name="[tblsales].[Customer ID].&amp;[4329]"/>
            <x15:cachedUniqueName index="2253" name="[tblsales].[Customer ID].&amp;[4330]"/>
            <x15:cachedUniqueName index="2254" name="[tblsales].[Customer ID].&amp;[4331]"/>
            <x15:cachedUniqueName index="2255" name="[tblsales].[Customer ID].&amp;[4332]"/>
            <x15:cachedUniqueName index="2256" name="[tblsales].[Customer ID].&amp;[4335]"/>
            <x15:cachedUniqueName index="2257" name="[tblsales].[Customer ID].&amp;[4339]"/>
            <x15:cachedUniqueName index="2258" name="[tblsales].[Customer ID].&amp;[4340]"/>
            <x15:cachedUniqueName index="2259" name="[tblsales].[Customer ID].&amp;[4342]"/>
            <x15:cachedUniqueName index="2260" name="[tblsales].[Customer ID].&amp;[4343]"/>
            <x15:cachedUniqueName index="2261" name="[tblsales].[Customer ID].&amp;[4345]"/>
            <x15:cachedUniqueName index="2262" name="[tblsales].[Customer ID].&amp;[4346]"/>
            <x15:cachedUniqueName index="2263" name="[tblsales].[Customer ID].&amp;[4347]"/>
            <x15:cachedUniqueName index="2264" name="[tblsales].[Customer ID].&amp;[4348]"/>
            <x15:cachedUniqueName index="2265" name="[tblsales].[Customer ID].&amp;[4349]"/>
            <x15:cachedUniqueName index="2266" name="[tblsales].[Customer ID].&amp;[4354]"/>
            <x15:cachedUniqueName index="2267" name="[tblsales].[Customer ID].&amp;[4356]"/>
            <x15:cachedUniqueName index="2268" name="[tblsales].[Customer ID].&amp;[4357]"/>
            <x15:cachedUniqueName index="2269" name="[tblsales].[Customer ID].&amp;[4358]"/>
            <x15:cachedUniqueName index="2270" name="[tblsales].[Customer ID].&amp;[4359]"/>
            <x15:cachedUniqueName index="2271" name="[tblsales].[Customer ID].&amp;[4360]"/>
            <x15:cachedUniqueName index="2272" name="[tblsales].[Customer ID].&amp;[4361]"/>
            <x15:cachedUniqueName index="2273" name="[tblsales].[Customer ID].&amp;[4363]"/>
            <x15:cachedUniqueName index="2274" name="[tblsales].[Customer ID].&amp;[4364]"/>
            <x15:cachedUniqueName index="2275" name="[tblsales].[Customer ID].&amp;[4365]"/>
            <x15:cachedUniqueName index="2276" name="[tblsales].[Customer ID].&amp;[4367]"/>
            <x15:cachedUniqueName index="2277" name="[tblsales].[Customer ID].&amp;[4368]"/>
            <x15:cachedUniqueName index="2278" name="[tblsales].[Customer ID].&amp;[4370]"/>
            <x15:cachedUniqueName index="2279" name="[tblsales].[Customer ID].&amp;[4373]"/>
            <x15:cachedUniqueName index="2280" name="[tblsales].[Customer ID].&amp;[4374]"/>
            <x15:cachedUniqueName index="2281" name="[tblsales].[Customer ID].&amp;[4376]"/>
            <x15:cachedUniqueName index="2282" name="[tblsales].[Customer ID].&amp;[4377]"/>
            <x15:cachedUniqueName index="2283" name="[tblsales].[Customer ID].&amp;[4378]"/>
            <x15:cachedUniqueName index="2284" name="[tblsales].[Customer ID].&amp;[4380]"/>
            <x15:cachedUniqueName index="2285" name="[tblsales].[Customer ID].&amp;[4381]"/>
            <x15:cachedUniqueName index="2286" name="[tblsales].[Customer ID].&amp;[4382]"/>
            <x15:cachedUniqueName index="2287" name="[tblsales].[Customer ID].&amp;[4384]"/>
            <x15:cachedUniqueName index="2288" name="[tblsales].[Customer ID].&amp;[4385]"/>
            <x15:cachedUniqueName index="2289" name="[tblsales].[Customer ID].&amp;[4389]"/>
            <x15:cachedUniqueName index="2290" name="[tblsales].[Customer ID].&amp;[4390]"/>
            <x15:cachedUniqueName index="2291" name="[tblsales].[Customer ID].&amp;[4391]"/>
            <x15:cachedUniqueName index="2292" name="[tblsales].[Customer ID].&amp;[4392]"/>
            <x15:cachedUniqueName index="2293" name="[tblsales].[Customer ID].&amp;[4394]"/>
            <x15:cachedUniqueName index="2294" name="[tblsales].[Customer ID].&amp;[4395]"/>
            <x15:cachedUniqueName index="2295" name="[tblsales].[Customer ID].&amp;[4397]"/>
            <x15:cachedUniqueName index="2296" name="[tblsales].[Customer ID].&amp;[4398]"/>
            <x15:cachedUniqueName index="2297" name="[tblsales].[Customer ID].&amp;[4399]"/>
            <x15:cachedUniqueName index="2298" name="[tblsales].[Customer ID].&amp;[4400]"/>
            <x15:cachedUniqueName index="2299" name="[tblsales].[Customer ID].&amp;[4401]"/>
            <x15:cachedUniqueName index="2300" name="[tblsales].[Customer ID].&amp;[4403]"/>
            <x15:cachedUniqueName index="2301" name="[tblsales].[Customer ID].&amp;[4406]"/>
            <x15:cachedUniqueName index="2302" name="[tblsales].[Customer ID].&amp;[4407]"/>
            <x15:cachedUniqueName index="2303" name="[tblsales].[Customer ID].&amp;[4408]"/>
            <x15:cachedUniqueName index="2304" name="[tblsales].[Customer ID].&amp;[4409]"/>
            <x15:cachedUniqueName index="2305" name="[tblsales].[Customer ID].&amp;[4412]"/>
            <x15:cachedUniqueName index="2306" name="[tblsales].[Customer ID].&amp;[4413]"/>
            <x15:cachedUniqueName index="2307" name="[tblsales].[Customer ID].&amp;[4414]"/>
            <x15:cachedUniqueName index="2308" name="[tblsales].[Customer ID].&amp;[4415]"/>
            <x15:cachedUniqueName index="2309" name="[tblsales].[Customer ID].&amp;[4416]"/>
            <x15:cachedUniqueName index="2310" name="[tblsales].[Customer ID].&amp;[4417]"/>
            <x15:cachedUniqueName index="2311" name="[tblsales].[Customer ID].&amp;[4419]"/>
            <x15:cachedUniqueName index="2312" name="[tblsales].[Customer ID].&amp;[4420]"/>
            <x15:cachedUniqueName index="2313" name="[tblsales].[Customer ID].&amp;[4423]"/>
            <x15:cachedUniqueName index="2314" name="[tblsales].[Customer ID].&amp;[4424]"/>
            <x15:cachedUniqueName index="2315" name="[tblsales].[Customer ID].&amp;[4426]"/>
            <x15:cachedUniqueName index="2316" name="[tblsales].[Customer ID].&amp;[4427]"/>
            <x15:cachedUniqueName index="2317" name="[tblsales].[Customer ID].&amp;[4428]"/>
            <x15:cachedUniqueName index="2318" name="[tblsales].[Customer ID].&amp;[4430]"/>
            <x15:cachedUniqueName index="2319" name="[tblsales].[Customer ID].&amp;[4431]"/>
            <x15:cachedUniqueName index="2320" name="[tblsales].[Customer ID].&amp;[4432]"/>
            <x15:cachedUniqueName index="2321" name="[tblsales].[Customer ID].&amp;[4435]"/>
            <x15:cachedUniqueName index="2322" name="[tblsales].[Customer ID].&amp;[4436]"/>
            <x15:cachedUniqueName index="2323" name="[tblsales].[Customer ID].&amp;[4439]"/>
            <x15:cachedUniqueName index="2324" name="[tblsales].[Customer ID].&amp;[4440]"/>
            <x15:cachedUniqueName index="2325" name="[tblsales].[Customer ID].&amp;[4442]"/>
            <x15:cachedUniqueName index="2326" name="[tblsales].[Customer ID].&amp;[4443]"/>
            <x15:cachedUniqueName index="2327" name="[tblsales].[Customer ID].&amp;[4444]"/>
            <x15:cachedUniqueName index="2328" name="[tblsales].[Customer ID].&amp;[4446]"/>
            <x15:cachedUniqueName index="2329" name="[tblsales].[Customer ID].&amp;[4450]"/>
            <x15:cachedUniqueName index="2330" name="[tblsales].[Customer ID].&amp;[4451]"/>
            <x15:cachedUniqueName index="2331" name="[tblsales].[Customer ID].&amp;[4452]"/>
            <x15:cachedUniqueName index="2332" name="[tblsales].[Customer ID].&amp;[4453]"/>
            <x15:cachedUniqueName index="2333" name="[tblsales].[Customer ID].&amp;[4454]"/>
            <x15:cachedUniqueName index="2334" name="[tblsales].[Customer ID].&amp;[4456]"/>
            <x15:cachedUniqueName index="2335" name="[tblsales].[Customer ID].&amp;[4457]"/>
            <x15:cachedUniqueName index="2336" name="[tblsales].[Customer ID].&amp;[4459]"/>
            <x15:cachedUniqueName index="2337" name="[tblsales].[Customer ID].&amp;[4462]"/>
            <x15:cachedUniqueName index="2338" name="[tblsales].[Customer ID].&amp;[4464]"/>
            <x15:cachedUniqueName index="2339" name="[tblsales].[Customer ID].&amp;[4465]"/>
            <x15:cachedUniqueName index="2340" name="[tblsales].[Customer ID].&amp;[4466]"/>
            <x15:cachedUniqueName index="2341" name="[tblsales].[Customer ID].&amp;[4471]"/>
            <x15:cachedUniqueName index="2342" name="[tblsales].[Customer ID].&amp;[4472]"/>
            <x15:cachedUniqueName index="2343" name="[tblsales].[Customer ID].&amp;[4475]"/>
            <x15:cachedUniqueName index="2344" name="[tblsales].[Customer ID].&amp;[4476]"/>
            <x15:cachedUniqueName index="2345" name="[tblsales].[Customer ID].&amp;[4483]"/>
            <x15:cachedUniqueName index="2346" name="[tblsales].[Customer ID].&amp;[4486]"/>
            <x15:cachedUniqueName index="2347" name="[tblsales].[Customer ID].&amp;[4487]"/>
            <x15:cachedUniqueName index="2348" name="[tblsales].[Customer ID].&amp;[4489]"/>
            <x15:cachedUniqueName index="2349" name="[tblsales].[Customer ID].&amp;[4490]"/>
            <x15:cachedUniqueName index="2350" name="[tblsales].[Customer ID].&amp;[4491]"/>
            <x15:cachedUniqueName index="2351" name="[tblsales].[Customer ID].&amp;[4493]"/>
            <x15:cachedUniqueName index="2352" name="[tblsales].[Customer ID].&amp;[4494]"/>
            <x15:cachedUniqueName index="2353" name="[tblsales].[Customer ID].&amp;[4495]"/>
            <x15:cachedUniqueName index="2354" name="[tblsales].[Customer ID].&amp;[4496]"/>
            <x15:cachedUniqueName index="2355" name="[tblsales].[Customer ID].&amp;[4497]"/>
            <x15:cachedUniqueName index="2356" name="[tblsales].[Customer ID].&amp;[4499]"/>
            <x15:cachedUniqueName index="2357" name="[tblsales].[Customer ID].&amp;[4500]"/>
            <x15:cachedUniqueName index="2358" name="[tblsales].[Customer ID].&amp;[4504]"/>
            <x15:cachedUniqueName index="2359" name="[tblsales].[Customer ID].&amp;[4505]"/>
            <x15:cachedUniqueName index="2360" name="[tblsales].[Customer ID].&amp;[4506]"/>
            <x15:cachedUniqueName index="2361" name="[tblsales].[Customer ID].&amp;[4507]"/>
            <x15:cachedUniqueName index="2362" name="[tblsales].[Customer ID].&amp;[4510]"/>
            <x15:cachedUniqueName index="2363" name="[tblsales].[Customer ID].&amp;[4511]"/>
            <x15:cachedUniqueName index="2364" name="[tblsales].[Customer ID].&amp;[4512]"/>
            <x15:cachedUniqueName index="2365" name="[tblsales].[Customer ID].&amp;[4513]"/>
            <x15:cachedUniqueName index="2366" name="[tblsales].[Customer ID].&amp;[4514]"/>
            <x15:cachedUniqueName index="2367" name="[tblsales].[Customer ID].&amp;[4515]"/>
            <x15:cachedUniqueName index="2368" name="[tblsales].[Customer ID].&amp;[4516]"/>
            <x15:cachedUniqueName index="2369" name="[tblsales].[Customer ID].&amp;[4517]"/>
            <x15:cachedUniqueName index="2370" name="[tblsales].[Customer ID].&amp;[4518]"/>
            <x15:cachedUniqueName index="2371" name="[tblsales].[Customer ID].&amp;[4520]"/>
            <x15:cachedUniqueName index="2372" name="[tblsales].[Customer ID].&amp;[4521]"/>
            <x15:cachedUniqueName index="2373" name="[tblsales].[Customer ID].&amp;[4523]"/>
            <x15:cachedUniqueName index="2374" name="[tblsales].[Customer ID].&amp;[4525]"/>
            <x15:cachedUniqueName index="2375" name="[tblsales].[Customer ID].&amp;[4527]"/>
            <x15:cachedUniqueName index="2376" name="[tblsales].[Customer ID].&amp;[4530]"/>
            <x15:cachedUniqueName index="2377" name="[tblsales].[Customer ID].&amp;[4531]"/>
            <x15:cachedUniqueName index="2378" name="[tblsales].[Customer ID].&amp;[4534]"/>
            <x15:cachedUniqueName index="2379" name="[tblsales].[Customer ID].&amp;[4535]"/>
            <x15:cachedUniqueName index="2380" name="[tblsales].[Customer ID].&amp;[4536]"/>
            <x15:cachedUniqueName index="2381" name="[tblsales].[Customer ID].&amp;[4537]"/>
            <x15:cachedUniqueName index="2382" name="[tblsales].[Customer ID].&amp;[4539]"/>
            <x15:cachedUniqueName index="2383" name="[tblsales].[Customer ID].&amp;[4540]"/>
            <x15:cachedUniqueName index="2384" name="[tblsales].[Customer ID].&amp;[4541]"/>
            <x15:cachedUniqueName index="2385" name="[tblsales].[Customer ID].&amp;[4542]"/>
            <x15:cachedUniqueName index="2386" name="[tblsales].[Customer ID].&amp;[4543]"/>
            <x15:cachedUniqueName index="2387" name="[tblsales].[Customer ID].&amp;[4544]"/>
            <x15:cachedUniqueName index="2388" name="[tblsales].[Customer ID].&amp;[4548]"/>
            <x15:cachedUniqueName index="2389" name="[tblsales].[Customer ID].&amp;[4549]"/>
            <x15:cachedUniqueName index="2390" name="[tblsales].[Customer ID].&amp;[4551]"/>
            <x15:cachedUniqueName index="2391" name="[tblsales].[Customer ID].&amp;[4552]"/>
            <x15:cachedUniqueName index="2392" name="[tblsales].[Customer ID].&amp;[4553]"/>
            <x15:cachedUniqueName index="2393" name="[tblsales].[Customer ID].&amp;[4554]"/>
            <x15:cachedUniqueName index="2394" name="[tblsales].[Customer ID].&amp;[4555]"/>
            <x15:cachedUniqueName index="2395" name="[tblsales].[Customer ID].&amp;[4556]"/>
            <x15:cachedUniqueName index="2396" name="[tblsales].[Customer ID].&amp;[4557]"/>
            <x15:cachedUniqueName index="2397" name="[tblsales].[Customer ID].&amp;[4558]"/>
            <x15:cachedUniqueName index="2398" name="[tblsales].[Customer ID].&amp;[4560]"/>
            <x15:cachedUniqueName index="2399" name="[tblsales].[Customer ID].&amp;[4561]"/>
            <x15:cachedUniqueName index="2400" name="[tblsales].[Customer ID].&amp;[4563]"/>
            <x15:cachedUniqueName index="2401" name="[tblsales].[Customer ID].&amp;[4564]"/>
            <x15:cachedUniqueName index="2402" name="[tblsales].[Customer ID].&amp;[4565]"/>
            <x15:cachedUniqueName index="2403" name="[tblsales].[Customer ID].&amp;[4566]"/>
            <x15:cachedUniqueName index="2404" name="[tblsales].[Customer ID].&amp;[4567]"/>
            <x15:cachedUniqueName index="2405" name="[tblsales].[Customer ID].&amp;[4568]"/>
            <x15:cachedUniqueName index="2406" name="[tblsales].[Customer ID].&amp;[4569]"/>
            <x15:cachedUniqueName index="2407" name="[tblsales].[Customer ID].&amp;[4572]"/>
            <x15:cachedUniqueName index="2408" name="[tblsales].[Customer ID].&amp;[4573]"/>
            <x15:cachedUniqueName index="2409" name="[tblsales].[Customer ID].&amp;[4574]"/>
            <x15:cachedUniqueName index="2410" name="[tblsales].[Customer ID].&amp;[4575]"/>
            <x15:cachedUniqueName index="2411" name="[tblsales].[Customer ID].&amp;[4579]"/>
            <x15:cachedUniqueName index="2412" name="[tblsales].[Customer ID].&amp;[4580]"/>
            <x15:cachedUniqueName index="2413" name="[tblsales].[Customer ID].&amp;[4581]"/>
            <x15:cachedUniqueName index="2414" name="[tblsales].[Customer ID].&amp;[4583]"/>
            <x15:cachedUniqueName index="2415" name="[tblsales].[Customer ID].&amp;[4584]"/>
            <x15:cachedUniqueName index="2416" name="[tblsales].[Customer ID].&amp;[4586]"/>
            <x15:cachedUniqueName index="2417" name="[tblsales].[Customer ID].&amp;[4587]"/>
            <x15:cachedUniqueName index="2418" name="[tblsales].[Customer ID].&amp;[4590]"/>
            <x15:cachedUniqueName index="2419" name="[tblsales].[Customer ID].&amp;[4591]"/>
            <x15:cachedUniqueName index="2420" name="[tblsales].[Customer ID].&amp;[4593]"/>
            <x15:cachedUniqueName index="2421" name="[tblsales].[Customer ID].&amp;[4594]"/>
            <x15:cachedUniqueName index="2422" name="[tblsales].[Customer ID].&amp;[4596]"/>
            <x15:cachedUniqueName index="2423" name="[tblsales].[Customer ID].&amp;[4598]"/>
            <x15:cachedUniqueName index="2424" name="[tblsales].[Customer ID].&amp;[4600]"/>
            <x15:cachedUniqueName index="2425" name="[tblsales].[Customer ID].&amp;[4602]"/>
            <x15:cachedUniqueName index="2426" name="[tblsales].[Customer ID].&amp;[4604]"/>
            <x15:cachedUniqueName index="2427" name="[tblsales].[Customer ID].&amp;[4605]"/>
            <x15:cachedUniqueName index="2428" name="[tblsales].[Customer ID].&amp;[4606]"/>
            <x15:cachedUniqueName index="2429" name="[tblsales].[Customer ID].&amp;[4607]"/>
            <x15:cachedUniqueName index="2430" name="[tblsales].[Customer ID].&amp;[4610]"/>
            <x15:cachedUniqueName index="2431" name="[tblsales].[Customer ID].&amp;[4612]"/>
            <x15:cachedUniqueName index="2432" name="[tblsales].[Customer ID].&amp;[4614]"/>
            <x15:cachedUniqueName index="2433" name="[tblsales].[Customer ID].&amp;[4618]"/>
            <x15:cachedUniqueName index="2434" name="[tblsales].[Customer ID].&amp;[4619]"/>
            <x15:cachedUniqueName index="2435" name="[tblsales].[Customer ID].&amp;[4620]"/>
            <x15:cachedUniqueName index="2436" name="[tblsales].[Customer ID].&amp;[4621]"/>
            <x15:cachedUniqueName index="2437" name="[tblsales].[Customer ID].&amp;[4622]"/>
            <x15:cachedUniqueName index="2438" name="[tblsales].[Customer ID].&amp;[4624]"/>
            <x15:cachedUniqueName index="2439" name="[tblsales].[Customer ID].&amp;[4625]"/>
            <x15:cachedUniqueName index="2440" name="[tblsales].[Customer ID].&amp;[4626]"/>
            <x15:cachedUniqueName index="2441" name="[tblsales].[Customer ID].&amp;[4627]"/>
            <x15:cachedUniqueName index="2442" name="[tblsales].[Customer ID].&amp;[4628]"/>
            <x15:cachedUniqueName index="2443" name="[tblsales].[Customer ID].&amp;[4629]"/>
            <x15:cachedUniqueName index="2444" name="[tblsales].[Customer ID].&amp;[4630]"/>
            <x15:cachedUniqueName index="2445" name="[tblsales].[Customer ID].&amp;[4631]"/>
            <x15:cachedUniqueName index="2446" name="[tblsales].[Customer ID].&amp;[4632]"/>
            <x15:cachedUniqueName index="2447" name="[tblsales].[Customer ID].&amp;[4633]"/>
            <x15:cachedUniqueName index="2448" name="[tblsales].[Customer ID].&amp;[4636]"/>
            <x15:cachedUniqueName index="2449" name="[tblsales].[Customer ID].&amp;[4637]"/>
            <x15:cachedUniqueName index="2450" name="[tblsales].[Customer ID].&amp;[4638]"/>
            <x15:cachedUniqueName index="2451" name="[tblsales].[Customer ID].&amp;[4640]"/>
            <x15:cachedUniqueName index="2452" name="[tblsales].[Customer ID].&amp;[4641]"/>
            <x15:cachedUniqueName index="2453" name="[tblsales].[Customer ID].&amp;[4642]"/>
            <x15:cachedUniqueName index="2454" name="[tblsales].[Customer ID].&amp;[4644]"/>
            <x15:cachedUniqueName index="2455" name="[tblsales].[Customer ID].&amp;[4645]"/>
            <x15:cachedUniqueName index="2456" name="[tblsales].[Customer ID].&amp;[4648]"/>
            <x15:cachedUniqueName index="2457" name="[tblsales].[Customer ID].&amp;[4650]"/>
            <x15:cachedUniqueName index="2458" name="[tblsales].[Customer ID].&amp;[4653]"/>
            <x15:cachedUniqueName index="2459" name="[tblsales].[Customer ID].&amp;[4654]"/>
            <x15:cachedUniqueName index="2460" name="[tblsales].[Customer ID].&amp;[4655]"/>
            <x15:cachedUniqueName index="2461" name="[tblsales].[Customer ID].&amp;[4659]"/>
            <x15:cachedUniqueName index="2462" name="[tblsales].[Customer ID].&amp;[4660]"/>
            <x15:cachedUniqueName index="2463" name="[tblsales].[Customer ID].&amp;[4661]"/>
            <x15:cachedUniqueName index="2464" name="[tblsales].[Customer ID].&amp;[4662]"/>
            <x15:cachedUniqueName index="2465" name="[tblsales].[Customer ID].&amp;[4663]"/>
            <x15:cachedUniqueName index="2466" name="[tblsales].[Customer ID].&amp;[4664]"/>
            <x15:cachedUniqueName index="2467" name="[tblsales].[Customer ID].&amp;[4665]"/>
            <x15:cachedUniqueName index="2468" name="[tblsales].[Customer ID].&amp;[4666]"/>
            <x15:cachedUniqueName index="2469" name="[tblsales].[Customer ID].&amp;[4667]"/>
            <x15:cachedUniqueName index="2470" name="[tblsales].[Customer ID].&amp;[4670]"/>
            <x15:cachedUniqueName index="2471" name="[tblsales].[Customer ID].&amp;[4671]"/>
            <x15:cachedUniqueName index="2472" name="[tblsales].[Customer ID].&amp;[4672]"/>
            <x15:cachedUniqueName index="2473" name="[tblsales].[Customer ID].&amp;[4673]"/>
            <x15:cachedUniqueName index="2474" name="[tblsales].[Customer ID].&amp;[4674]"/>
            <x15:cachedUniqueName index="2475" name="[tblsales].[Customer ID].&amp;[4675]"/>
            <x15:cachedUniqueName index="2476" name="[tblsales].[Customer ID].&amp;[4676]"/>
            <x15:cachedUniqueName index="2477" name="[tblsales].[Customer ID].&amp;[4677]"/>
            <x15:cachedUniqueName index="2478" name="[tblsales].[Customer ID].&amp;[4679]"/>
            <x15:cachedUniqueName index="2479" name="[tblsales].[Customer ID].&amp;[4680]"/>
            <x15:cachedUniqueName index="2480" name="[tblsales].[Customer ID].&amp;[4681]"/>
            <x15:cachedUniqueName index="2481" name="[tblsales].[Customer ID].&amp;[4683]"/>
            <x15:cachedUniqueName index="2482" name="[tblsales].[Customer ID].&amp;[4687]"/>
            <x15:cachedUniqueName index="2483" name="[tblsales].[Customer ID].&amp;[4688]"/>
            <x15:cachedUniqueName index="2484" name="[tblsales].[Customer ID].&amp;[4690]"/>
            <x15:cachedUniqueName index="2485" name="[tblsales].[Customer ID].&amp;[4695]"/>
            <x15:cachedUniqueName index="2486" name="[tblsales].[Customer ID].&amp;[4696]"/>
            <x15:cachedUniqueName index="2487" name="[tblsales].[Customer ID].&amp;[4697]"/>
            <x15:cachedUniqueName index="2488" name="[tblsales].[Customer ID].&amp;[4699]"/>
            <x15:cachedUniqueName index="2489" name="[tblsales].[Customer ID].&amp;[4700]"/>
            <x15:cachedUniqueName index="2490" name="[tblsales].[Customer ID].&amp;[4701]"/>
            <x15:cachedUniqueName index="2491" name="[tblsales].[Customer ID].&amp;[4705]"/>
            <x15:cachedUniqueName index="2492" name="[tblsales].[Customer ID].&amp;[4708]"/>
            <x15:cachedUniqueName index="2493" name="[tblsales].[Customer ID].&amp;[4709]"/>
            <x15:cachedUniqueName index="2494" name="[tblsales].[Customer ID].&amp;[4711]"/>
            <x15:cachedUniqueName index="2495" name="[tblsales].[Customer ID].&amp;[4712]"/>
            <x15:cachedUniqueName index="2496" name="[tblsales].[Customer ID].&amp;[4713]"/>
            <x15:cachedUniqueName index="2497" name="[tblsales].[Customer ID].&amp;[4714]"/>
            <x15:cachedUniqueName index="2498" name="[tblsales].[Customer ID].&amp;[4715]"/>
            <x15:cachedUniqueName index="2499" name="[tblsales].[Customer ID].&amp;[4716]"/>
            <x15:cachedUniqueName index="2500" name="[tblsales].[Customer ID].&amp;[4717]"/>
            <x15:cachedUniqueName index="2501" name="[tblsales].[Customer ID].&amp;[4718]"/>
            <x15:cachedUniqueName index="2502" name="[tblsales].[Customer ID].&amp;[4719]"/>
            <x15:cachedUniqueName index="2503" name="[tblsales].[Customer ID].&amp;[4720]"/>
            <x15:cachedUniqueName index="2504" name="[tblsales].[Customer ID].&amp;[4722]"/>
            <x15:cachedUniqueName index="2505" name="[tblsales].[Customer ID].&amp;[4723]"/>
            <x15:cachedUniqueName index="2506" name="[tblsales].[Customer ID].&amp;[4724]"/>
            <x15:cachedUniqueName index="2507" name="[tblsales].[Customer ID].&amp;[4725]"/>
            <x15:cachedUniqueName index="2508" name="[tblsales].[Customer ID].&amp;[4726]"/>
            <x15:cachedUniqueName index="2509" name="[tblsales].[Customer ID].&amp;[4727]"/>
            <x15:cachedUniqueName index="2510" name="[tblsales].[Customer ID].&amp;[4729]"/>
            <x15:cachedUniqueName index="2511" name="[tblsales].[Customer ID].&amp;[4730]"/>
            <x15:cachedUniqueName index="2512" name="[tblsales].[Customer ID].&amp;[4731]"/>
            <x15:cachedUniqueName index="2513" name="[tblsales].[Customer ID].&amp;[4732]"/>
            <x15:cachedUniqueName index="2514" name="[tblsales].[Customer ID].&amp;[4734]"/>
            <x15:cachedUniqueName index="2515" name="[tblsales].[Customer ID].&amp;[4735]"/>
            <x15:cachedUniqueName index="2516" name="[tblsales].[Customer ID].&amp;[4736]"/>
            <x15:cachedUniqueName index="2517" name="[tblsales].[Customer ID].&amp;[4737]"/>
            <x15:cachedUniqueName index="2518" name="[tblsales].[Customer ID].&amp;[4738]"/>
            <x15:cachedUniqueName index="2519" name="[tblsales].[Customer ID].&amp;[4740]"/>
            <x15:cachedUniqueName index="2520" name="[tblsales].[Customer ID].&amp;[4741]"/>
            <x15:cachedUniqueName index="2521" name="[tblsales].[Customer ID].&amp;[4743]"/>
            <x15:cachedUniqueName index="2522" name="[tblsales].[Customer ID].&amp;[4744]"/>
            <x15:cachedUniqueName index="2523" name="[tblsales].[Customer ID].&amp;[4747]"/>
            <x15:cachedUniqueName index="2524" name="[tblsales].[Customer ID].&amp;[4748]"/>
            <x15:cachedUniqueName index="2525" name="[tblsales].[Customer ID].&amp;[4749]"/>
            <x15:cachedUniqueName index="2526" name="[tblsales].[Customer ID].&amp;[4750]"/>
            <x15:cachedUniqueName index="2527" name="[tblsales].[Customer ID].&amp;[4751]"/>
            <x15:cachedUniqueName index="2528" name="[tblsales].[Customer ID].&amp;[4754]"/>
            <x15:cachedUniqueName index="2529" name="[tblsales].[Customer ID].&amp;[4756]"/>
            <x15:cachedUniqueName index="2530" name="[tblsales].[Customer ID].&amp;[4757]"/>
            <x15:cachedUniqueName index="2531" name="[tblsales].[Customer ID].&amp;[4758]"/>
            <x15:cachedUniqueName index="2532" name="[tblsales].[Customer ID].&amp;[4759]"/>
            <x15:cachedUniqueName index="2533" name="[tblsales].[Customer ID].&amp;[4760]"/>
            <x15:cachedUniqueName index="2534" name="[tblsales].[Customer ID].&amp;[4762]"/>
            <x15:cachedUniqueName index="2535" name="[tblsales].[Customer ID].&amp;[4763]"/>
            <x15:cachedUniqueName index="2536" name="[tblsales].[Customer ID].&amp;[4764]"/>
            <x15:cachedUniqueName index="2537" name="[tblsales].[Customer ID].&amp;[4765]"/>
            <x15:cachedUniqueName index="2538" name="[tblsales].[Customer ID].&amp;[4766]"/>
            <x15:cachedUniqueName index="2539" name="[tblsales].[Customer ID].&amp;[4767]"/>
            <x15:cachedUniqueName index="2540" name="[tblsales].[Customer ID].&amp;[4768]"/>
            <x15:cachedUniqueName index="2541" name="[tblsales].[Customer ID].&amp;[4769]"/>
            <x15:cachedUniqueName index="2542" name="[tblsales].[Customer ID].&amp;[4770]"/>
            <x15:cachedUniqueName index="2543" name="[tblsales].[Customer ID].&amp;[4771]"/>
            <x15:cachedUniqueName index="2544" name="[tblsales].[Customer ID].&amp;[4772]"/>
            <x15:cachedUniqueName index="2545" name="[tblsales].[Customer ID].&amp;[4773]"/>
            <x15:cachedUniqueName index="2546" name="[tblsales].[Customer ID].&amp;[4775]"/>
            <x15:cachedUniqueName index="2547" name="[tblsales].[Customer ID].&amp;[4777]"/>
            <x15:cachedUniqueName index="2548" name="[tblsales].[Customer ID].&amp;[4778]"/>
            <x15:cachedUniqueName index="2549" name="[tblsales].[Customer ID].&amp;[4779]"/>
            <x15:cachedUniqueName index="2550" name="[tblsales].[Customer ID].&amp;[4782]"/>
            <x15:cachedUniqueName index="2551" name="[tblsales].[Customer ID].&amp;[4783]"/>
            <x15:cachedUniqueName index="2552" name="[tblsales].[Customer ID].&amp;[4785]"/>
            <x15:cachedUniqueName index="2553" name="[tblsales].[Customer ID].&amp;[4786]"/>
            <x15:cachedUniqueName index="2554" name="[tblsales].[Customer ID].&amp;[4787]"/>
            <x15:cachedUniqueName index="2555" name="[tblsales].[Customer ID].&amp;[4788]"/>
            <x15:cachedUniqueName index="2556" name="[tblsales].[Customer ID].&amp;[4789]"/>
            <x15:cachedUniqueName index="2557" name="[tblsales].[Customer ID].&amp;[4790]"/>
            <x15:cachedUniqueName index="2558" name="[tblsales].[Customer ID].&amp;[4791]"/>
            <x15:cachedUniqueName index="2559" name="[tblsales].[Customer ID].&amp;[4792]"/>
            <x15:cachedUniqueName index="2560" name="[tblsales].[Customer ID].&amp;[4793]"/>
            <x15:cachedUniqueName index="2561" name="[tblsales].[Customer ID].&amp;[4796]"/>
            <x15:cachedUniqueName index="2562" name="[tblsales].[Customer ID].&amp;[4797]"/>
            <x15:cachedUniqueName index="2563" name="[tblsales].[Customer ID].&amp;[4799]"/>
            <x15:cachedUniqueName index="2564" name="[tblsales].[Customer ID].&amp;[4801]"/>
            <x15:cachedUniqueName index="2565" name="[tblsales].[Customer ID].&amp;[4802]"/>
            <x15:cachedUniqueName index="2566" name="[tblsales].[Customer ID].&amp;[4803]"/>
            <x15:cachedUniqueName index="2567" name="[tblsales].[Customer ID].&amp;[4804]"/>
            <x15:cachedUniqueName index="2568" name="[tblsales].[Customer ID].&amp;[4805]"/>
            <x15:cachedUniqueName index="2569" name="[tblsales].[Customer ID].&amp;[4806]"/>
            <x15:cachedUniqueName index="2570" name="[tblsales].[Customer ID].&amp;[4807]"/>
            <x15:cachedUniqueName index="2571" name="[tblsales].[Customer ID].&amp;[4808]"/>
            <x15:cachedUniqueName index="2572" name="[tblsales].[Customer ID].&amp;[4809]"/>
            <x15:cachedUniqueName index="2573" name="[tblsales].[Customer ID].&amp;[4810]"/>
            <x15:cachedUniqueName index="2574" name="[tblsales].[Customer ID].&amp;[4811]"/>
            <x15:cachedUniqueName index="2575" name="[tblsales].[Customer ID].&amp;[4812]"/>
            <x15:cachedUniqueName index="2576" name="[tblsales].[Customer ID].&amp;[4814]"/>
            <x15:cachedUniqueName index="2577" name="[tblsales].[Customer ID].&amp;[4815]"/>
            <x15:cachedUniqueName index="2578" name="[tblsales].[Customer ID].&amp;[4816]"/>
            <x15:cachedUniqueName index="2579" name="[tblsales].[Customer ID].&amp;[4818]"/>
            <x15:cachedUniqueName index="2580" name="[tblsales].[Customer ID].&amp;[4819]"/>
            <x15:cachedUniqueName index="2581" name="[tblsales].[Customer ID].&amp;[4822]"/>
            <x15:cachedUniqueName index="2582" name="[tblsales].[Customer ID].&amp;[4823]"/>
            <x15:cachedUniqueName index="2583" name="[tblsales].[Customer ID].&amp;[4824]"/>
            <x15:cachedUniqueName index="2584" name="[tblsales].[Customer ID].&amp;[4825]"/>
            <x15:cachedUniqueName index="2585" name="[tblsales].[Customer ID].&amp;[4828]"/>
            <x15:cachedUniqueName index="2586" name="[tblsales].[Customer ID].&amp;[4829]"/>
            <x15:cachedUniqueName index="2587" name="[tblsales].[Customer ID].&amp;[4830]"/>
            <x15:cachedUniqueName index="2588" name="[tblsales].[Customer ID].&amp;[4831]"/>
            <x15:cachedUniqueName index="2589" name="[tblsales].[Customer ID].&amp;[4832]"/>
            <x15:cachedUniqueName index="2590" name="[tblsales].[Customer ID].&amp;[4835]"/>
            <x15:cachedUniqueName index="2591" name="[tblsales].[Customer ID].&amp;[4837]"/>
            <x15:cachedUniqueName index="2592" name="[tblsales].[Customer ID].&amp;[4838]"/>
            <x15:cachedUniqueName index="2593" name="[tblsales].[Customer ID].&amp;[4839]"/>
            <x15:cachedUniqueName index="2594" name="[tblsales].[Customer ID].&amp;[4840]"/>
            <x15:cachedUniqueName index="2595" name="[tblsales].[Customer ID].&amp;[4841]"/>
            <x15:cachedUniqueName index="2596" name="[tblsales].[Customer ID].&amp;[4843]"/>
            <x15:cachedUniqueName index="2597" name="[tblsales].[Customer ID].&amp;[4845]"/>
            <x15:cachedUniqueName index="2598" name="[tblsales].[Customer ID].&amp;[4847]"/>
            <x15:cachedUniqueName index="2599" name="[tblsales].[Customer ID].&amp;[4849]"/>
            <x15:cachedUniqueName index="2600" name="[tblsales].[Customer ID].&amp;[4850]"/>
            <x15:cachedUniqueName index="2601" name="[tblsales].[Customer ID].&amp;[4853]"/>
            <x15:cachedUniqueName index="2602" name="[tblsales].[Customer ID].&amp;[4854]"/>
            <x15:cachedUniqueName index="2603" name="[tblsales].[Customer ID].&amp;[4856]"/>
            <x15:cachedUniqueName index="2604" name="[tblsales].[Customer ID].&amp;[4858]"/>
            <x15:cachedUniqueName index="2605" name="[tblsales].[Customer ID].&amp;[4859]"/>
            <x15:cachedUniqueName index="2606" name="[tblsales].[Customer ID].&amp;[4861]"/>
            <x15:cachedUniqueName index="2607" name="[tblsales].[Customer ID].&amp;[4862]"/>
            <x15:cachedUniqueName index="2608" name="[tblsales].[Customer ID].&amp;[4863]"/>
            <x15:cachedUniqueName index="2609" name="[tblsales].[Customer ID].&amp;[4864]"/>
            <x15:cachedUniqueName index="2610" name="[tblsales].[Customer ID].&amp;[4866]"/>
            <x15:cachedUniqueName index="2611" name="[tblsales].[Customer ID].&amp;[4867]"/>
            <x15:cachedUniqueName index="2612" name="[tblsales].[Customer ID].&amp;[4868]"/>
            <x15:cachedUniqueName index="2613" name="[tblsales].[Customer ID].&amp;[4869]"/>
            <x15:cachedUniqueName index="2614" name="[tblsales].[Customer ID].&amp;[4870]"/>
            <x15:cachedUniqueName index="2615" name="[tblsales].[Customer ID].&amp;[4871]"/>
            <x15:cachedUniqueName index="2616" name="[tblsales].[Customer ID].&amp;[4872]"/>
            <x15:cachedUniqueName index="2617" name="[tblsales].[Customer ID].&amp;[4873]"/>
            <x15:cachedUniqueName index="2618" name="[tblsales].[Customer ID].&amp;[4874]"/>
            <x15:cachedUniqueName index="2619" name="[tblsales].[Customer ID].&amp;[4875]"/>
            <x15:cachedUniqueName index="2620" name="[tblsales].[Customer ID].&amp;[4876]"/>
            <x15:cachedUniqueName index="2621" name="[tblsales].[Customer ID].&amp;[4878]"/>
            <x15:cachedUniqueName index="2622" name="[tblsales].[Customer ID].&amp;[4879]"/>
            <x15:cachedUniqueName index="2623" name="[tblsales].[Customer ID].&amp;[4880]"/>
            <x15:cachedUniqueName index="2624" name="[tblsales].[Customer ID].&amp;[4881]"/>
            <x15:cachedUniqueName index="2625" name="[tblsales].[Customer ID].&amp;[4882]"/>
            <x15:cachedUniqueName index="2626" name="[tblsales].[Customer ID].&amp;[4883]"/>
            <x15:cachedUniqueName index="2627" name="[tblsales].[Customer ID].&amp;[4885]"/>
            <x15:cachedUniqueName index="2628" name="[tblsales].[Customer ID].&amp;[4888]"/>
            <x15:cachedUniqueName index="2629" name="[tblsales].[Customer ID].&amp;[4890]"/>
            <x15:cachedUniqueName index="2630" name="[tblsales].[Customer ID].&amp;[4891]"/>
            <x15:cachedUniqueName index="2631" name="[tblsales].[Customer ID].&amp;[4892]"/>
            <x15:cachedUniqueName index="2632" name="[tblsales].[Customer ID].&amp;[4893]"/>
            <x15:cachedUniqueName index="2633" name="[tblsales].[Customer ID].&amp;[4895]"/>
            <x15:cachedUniqueName index="2634" name="[tblsales].[Customer ID].&amp;[4896]"/>
            <x15:cachedUniqueName index="2635" name="[tblsales].[Customer ID].&amp;[4897]"/>
            <x15:cachedUniqueName index="2636" name="[tblsales].[Customer ID].&amp;[4898]"/>
            <x15:cachedUniqueName index="2637" name="[tblsales].[Customer ID].&amp;[4899]"/>
            <x15:cachedUniqueName index="2638" name="[tblsales].[Customer ID].&amp;[4900]"/>
            <x15:cachedUniqueName index="2639" name="[tblsales].[Customer ID].&amp;[4901]"/>
            <x15:cachedUniqueName index="2640" name="[tblsales].[Customer ID].&amp;[4904]"/>
            <x15:cachedUniqueName index="2641" name="[tblsales].[Customer ID].&amp;[4906]"/>
            <x15:cachedUniqueName index="2642" name="[tblsales].[Customer ID].&amp;[4907]"/>
            <x15:cachedUniqueName index="2643" name="[tblsales].[Customer ID].&amp;[4908]"/>
            <x15:cachedUniqueName index="2644" name="[tblsales].[Customer ID].&amp;[4909]"/>
            <x15:cachedUniqueName index="2645" name="[tblsales].[Customer ID].&amp;[4911]"/>
            <x15:cachedUniqueName index="2646" name="[tblsales].[Customer ID].&amp;[4913]"/>
            <x15:cachedUniqueName index="2647" name="[tblsales].[Customer ID].&amp;[4915]"/>
            <x15:cachedUniqueName index="2648" name="[tblsales].[Customer ID].&amp;[4916]"/>
            <x15:cachedUniqueName index="2649" name="[tblsales].[Customer ID].&amp;[4917]"/>
            <x15:cachedUniqueName index="2650" name="[tblsales].[Customer ID].&amp;[4918]"/>
            <x15:cachedUniqueName index="2651" name="[tblsales].[Customer ID].&amp;[4920]"/>
            <x15:cachedUniqueName index="2652" name="[tblsales].[Customer ID].&amp;[4922]"/>
            <x15:cachedUniqueName index="2653" name="[tblsales].[Customer ID].&amp;[4923]"/>
            <x15:cachedUniqueName index="2654" name="[tblsales].[Customer ID].&amp;[4924]"/>
            <x15:cachedUniqueName index="2655" name="[tblsales].[Customer ID].&amp;[4925]"/>
            <x15:cachedUniqueName index="2656" name="[tblsales].[Customer ID].&amp;[4926]"/>
            <x15:cachedUniqueName index="2657" name="[tblsales].[Customer ID].&amp;[4927]"/>
            <x15:cachedUniqueName index="2658" name="[tblsales].[Customer ID].&amp;[4928]"/>
            <x15:cachedUniqueName index="2659" name="[tblsales].[Customer ID].&amp;[4929]"/>
            <x15:cachedUniqueName index="2660" name="[tblsales].[Customer ID].&amp;[4930]"/>
            <x15:cachedUniqueName index="2661" name="[tblsales].[Customer ID].&amp;[4932]"/>
            <x15:cachedUniqueName index="2662" name="[tblsales].[Customer ID].&amp;[4933]"/>
            <x15:cachedUniqueName index="2663" name="[tblsales].[Customer ID].&amp;[4935]"/>
            <x15:cachedUniqueName index="2664" name="[tblsales].[Customer ID].&amp;[4936]"/>
            <x15:cachedUniqueName index="2665" name="[tblsales].[Customer ID].&amp;[4937]"/>
            <x15:cachedUniqueName index="2666" name="[tblsales].[Customer ID].&amp;[4939]"/>
            <x15:cachedUniqueName index="2667" name="[tblsales].[Customer ID].&amp;[4940]"/>
            <x15:cachedUniqueName index="2668" name="[tblsales].[Customer ID].&amp;[4943]"/>
            <x15:cachedUniqueName index="2669" name="[tblsales].[Customer ID].&amp;[4945]"/>
            <x15:cachedUniqueName index="2670" name="[tblsales].[Customer ID].&amp;[4947]"/>
            <x15:cachedUniqueName index="2671" name="[tblsales].[Customer ID].&amp;[4949]"/>
            <x15:cachedUniqueName index="2672" name="[tblsales].[Customer ID].&amp;[4951]"/>
            <x15:cachedUniqueName index="2673" name="[tblsales].[Customer ID].&amp;[4953]"/>
            <x15:cachedUniqueName index="2674" name="[tblsales].[Customer ID].&amp;[4954]"/>
            <x15:cachedUniqueName index="2675" name="[tblsales].[Customer ID].&amp;[4955]"/>
            <x15:cachedUniqueName index="2676" name="[tblsales].[Customer ID].&amp;[4956]"/>
            <x15:cachedUniqueName index="2677" name="[tblsales].[Customer ID].&amp;[4957]"/>
            <x15:cachedUniqueName index="2678" name="[tblsales].[Customer ID].&amp;[4959]"/>
            <x15:cachedUniqueName index="2679" name="[tblsales].[Customer ID].&amp;[4960]"/>
            <x15:cachedUniqueName index="2680" name="[tblsales].[Customer ID].&amp;[4961]"/>
            <x15:cachedUniqueName index="2681" name="[tblsales].[Customer ID].&amp;[4962]"/>
            <x15:cachedUniqueName index="2682" name="[tblsales].[Customer ID].&amp;[4963]"/>
            <x15:cachedUniqueName index="2683" name="[tblsales].[Customer ID].&amp;[4965]"/>
            <x15:cachedUniqueName index="2684" name="[tblsales].[Customer ID].&amp;[4966]"/>
            <x15:cachedUniqueName index="2685" name="[tblsales].[Customer ID].&amp;[4967]"/>
            <x15:cachedUniqueName index="2686" name="[tblsales].[Customer ID].&amp;[4968]"/>
            <x15:cachedUniqueName index="2687" name="[tblsales].[Customer ID].&amp;[4969]"/>
            <x15:cachedUniqueName index="2688" name="[tblsales].[Customer ID].&amp;[4970]"/>
            <x15:cachedUniqueName index="2689" name="[tblsales].[Customer ID].&amp;[4972]"/>
            <x15:cachedUniqueName index="2690" name="[tblsales].[Customer ID].&amp;[4974]"/>
            <x15:cachedUniqueName index="2691" name="[tblsales].[Customer ID].&amp;[4976]"/>
            <x15:cachedUniqueName index="2692" name="[tblsales].[Customer ID].&amp;[4977]"/>
            <x15:cachedUniqueName index="2693" name="[tblsales].[Customer ID].&amp;[4981]"/>
            <x15:cachedUniqueName index="2694" name="[tblsales].[Customer ID].&amp;[4982]"/>
            <x15:cachedUniqueName index="2695" name="[tblsales].[Customer ID].&amp;[4983]"/>
            <x15:cachedUniqueName index="2696" name="[tblsales].[Customer ID].&amp;[4985]"/>
            <x15:cachedUniqueName index="2697" name="[tblsales].[Customer ID].&amp;[4987]"/>
            <x15:cachedUniqueName index="2698" name="[tblsales].[Customer ID].&amp;[4988]"/>
            <x15:cachedUniqueName index="2699" name="[tblsales].[Customer ID].&amp;[4990]"/>
            <x15:cachedUniqueName index="2700" name="[tblsales].[Customer ID].&amp;[4992]"/>
            <x15:cachedUniqueName index="2701" name="[tblsales].[Customer ID].&amp;[4993]"/>
            <x15:cachedUniqueName index="2702" name="[tblsales].[Customer ID].&amp;[4994]"/>
            <x15:cachedUniqueName index="2703" name="[tblsales].[Customer ID].&amp;[4996]"/>
            <x15:cachedUniqueName index="2704" name="[tblsales].[Customer ID].&amp;[4998]"/>
            <x15:cachedUniqueName index="2705" name="[tblsales].[Customer ID].&amp;[5000]"/>
            <x15:cachedUniqueName index="2706" name="[tblsales].[Customer ID].&amp;[5001]"/>
            <x15:cachedUniqueName index="2707" name="[tblsales].[Customer ID].&amp;[5002]"/>
            <x15:cachedUniqueName index="2708" name="[tblsales].[Customer ID].&amp;[5005]"/>
            <x15:cachedUniqueName index="2709" name="[tblsales].[Customer ID].&amp;[5006]"/>
            <x15:cachedUniqueName index="2710" name="[tblsales].[Customer ID].&amp;[5008]"/>
            <x15:cachedUniqueName index="2711" name="[tblsales].[Customer ID].&amp;[5009]"/>
            <x15:cachedUniqueName index="2712" name="[tblsales].[Customer ID].&amp;[5011]"/>
            <x15:cachedUniqueName index="2713" name="[tblsales].[Customer ID].&amp;[5014]"/>
            <x15:cachedUniqueName index="2714" name="[tblsales].[Customer ID].&amp;[5016]"/>
            <x15:cachedUniqueName index="2715" name="[tblsales].[Customer ID].&amp;[5017]"/>
            <x15:cachedUniqueName index="2716" name="[tblsales].[Customer ID].&amp;[5018]"/>
            <x15:cachedUniqueName index="2717" name="[tblsales].[Customer ID].&amp;[5019]"/>
            <x15:cachedUniqueName index="2718" name="[tblsales].[Customer ID].&amp;[5020]"/>
            <x15:cachedUniqueName index="2719" name="[tblsales].[Customer ID].&amp;[5021]"/>
            <x15:cachedUniqueName index="2720" name="[tblsales].[Customer ID].&amp;[5022]"/>
            <x15:cachedUniqueName index="2721" name="[tblsales].[Customer ID].&amp;[5023]"/>
            <x15:cachedUniqueName index="2722" name="[tblsales].[Customer ID].&amp;[5025]"/>
            <x15:cachedUniqueName index="2723" name="[tblsales].[Customer ID].&amp;[5027]"/>
            <x15:cachedUniqueName index="2724" name="[tblsales].[Customer ID].&amp;[5033]"/>
            <x15:cachedUniqueName index="2725" name="[tblsales].[Customer ID].&amp;[5036]"/>
            <x15:cachedUniqueName index="2726" name="[tblsales].[Customer ID].&amp;[5037]"/>
            <x15:cachedUniqueName index="2727" name="[tblsales].[Customer ID].&amp;[5038]"/>
            <x15:cachedUniqueName index="2728" name="[tblsales].[Customer ID].&amp;[5039]"/>
            <x15:cachedUniqueName index="2729" name="[tblsales].[Customer ID].&amp;[5041]"/>
            <x15:cachedUniqueName index="2730" name="[tblsales].[Customer ID].&amp;[5042]"/>
            <x15:cachedUniqueName index="2731" name="[tblsales].[Customer ID].&amp;[5047]"/>
            <x15:cachedUniqueName index="2732" name="[tblsales].[Customer ID].&amp;[5050]"/>
            <x15:cachedUniqueName index="2733" name="[tblsales].[Customer ID].&amp;[5051]"/>
            <x15:cachedUniqueName index="2734" name="[tblsales].[Customer ID].&amp;[5052]"/>
            <x15:cachedUniqueName index="2735" name="[tblsales].[Customer ID].&amp;[5053]"/>
            <x15:cachedUniqueName index="2736" name="[tblsales].[Customer ID].&amp;[5054]"/>
            <x15:cachedUniqueName index="2737" name="[tblsales].[Customer ID].&amp;[5055]"/>
            <x15:cachedUniqueName index="2738" name="[tblsales].[Customer ID].&amp;[5056]"/>
            <x15:cachedUniqueName index="2739" name="[tblsales].[Customer ID].&amp;[5059]"/>
            <x15:cachedUniqueName index="2740" name="[tblsales].[Customer ID].&amp;[5060]"/>
            <x15:cachedUniqueName index="2741" name="[tblsales].[Customer ID].&amp;[5061]"/>
            <x15:cachedUniqueName index="2742" name="[tblsales].[Customer ID].&amp;[5062]"/>
            <x15:cachedUniqueName index="2743" name="[tblsales].[Customer ID].&amp;[5063]"/>
            <x15:cachedUniqueName index="2744" name="[tblsales].[Customer ID].&amp;[5065]"/>
            <x15:cachedUniqueName index="2745" name="[tblsales].[Customer ID].&amp;[5066]"/>
            <x15:cachedUniqueName index="2746" name="[tblsales].[Customer ID].&amp;[5067]"/>
            <x15:cachedUniqueName index="2747" name="[tblsales].[Customer ID].&amp;[5068]"/>
            <x15:cachedUniqueName index="2748" name="[tblsales].[Customer ID].&amp;[5070]"/>
            <x15:cachedUniqueName index="2749" name="[tblsales].[Customer ID].&amp;[5071]"/>
            <x15:cachedUniqueName index="2750" name="[tblsales].[Customer ID].&amp;[5072]"/>
            <x15:cachedUniqueName index="2751" name="[tblsales].[Customer ID].&amp;[5075]"/>
            <x15:cachedUniqueName index="2752" name="[tblsales].[Customer ID].&amp;[5076]"/>
            <x15:cachedUniqueName index="2753" name="[tblsales].[Customer ID].&amp;[5077]"/>
            <x15:cachedUniqueName index="2754" name="[tblsales].[Customer ID].&amp;[5078]"/>
            <x15:cachedUniqueName index="2755" name="[tblsales].[Customer ID].&amp;[5079]"/>
            <x15:cachedUniqueName index="2756" name="[tblsales].[Customer ID].&amp;[5080]"/>
            <x15:cachedUniqueName index="2757" name="[tblsales].[Customer ID].&amp;[5082]"/>
            <x15:cachedUniqueName index="2758" name="[tblsales].[Customer ID].&amp;[5083]"/>
            <x15:cachedUniqueName index="2759" name="[tblsales].[Customer ID].&amp;[5085]"/>
            <x15:cachedUniqueName index="2760" name="[tblsales].[Customer ID].&amp;[5086]"/>
            <x15:cachedUniqueName index="2761" name="[tblsales].[Customer ID].&amp;[5087]"/>
            <x15:cachedUniqueName index="2762" name="[tblsales].[Customer ID].&amp;[5088]"/>
            <x15:cachedUniqueName index="2763" name="[tblsales].[Customer ID].&amp;[5090]"/>
            <x15:cachedUniqueName index="2764" name="[tblsales].[Customer ID].&amp;[5091]"/>
            <x15:cachedUniqueName index="2765" name="[tblsales].[Customer ID].&amp;[5092]"/>
            <x15:cachedUniqueName index="2766" name="[tblsales].[Customer ID].&amp;[5094]"/>
            <x15:cachedUniqueName index="2767" name="[tblsales].[Customer ID].&amp;[5095]"/>
            <x15:cachedUniqueName index="2768" name="[tblsales].[Customer ID].&amp;[5099]"/>
            <x15:cachedUniqueName index="2769" name="[tblsales].[Customer ID].&amp;[5102]"/>
            <x15:cachedUniqueName index="2770" name="[tblsales].[Customer ID].&amp;[5103]"/>
            <x15:cachedUniqueName index="2771" name="[tblsales].[Customer ID].&amp;[5107]"/>
            <x15:cachedUniqueName index="2772" name="[tblsales].[Customer ID].&amp;[5108]"/>
            <x15:cachedUniqueName index="2773" name="[tblsales].[Customer ID].&amp;[5109]"/>
            <x15:cachedUniqueName index="2774" name="[tblsales].[Customer ID].&amp;[5112]"/>
            <x15:cachedUniqueName index="2775" name="[tblsales].[Customer ID].&amp;[5114]"/>
            <x15:cachedUniqueName index="2776" name="[tblsales].[Customer ID].&amp;[5116]"/>
            <x15:cachedUniqueName index="2777" name="[tblsales].[Customer ID].&amp;[5117]"/>
            <x15:cachedUniqueName index="2778" name="[tblsales].[Customer ID].&amp;[5118]"/>
            <x15:cachedUniqueName index="2779" name="[tblsales].[Customer ID].&amp;[5120]"/>
            <x15:cachedUniqueName index="2780" name="[tblsales].[Customer ID].&amp;[5121]"/>
            <x15:cachedUniqueName index="2781" name="[tblsales].[Customer ID].&amp;[5124]"/>
            <x15:cachedUniqueName index="2782" name="[tblsales].[Customer ID].&amp;[5129]"/>
            <x15:cachedUniqueName index="2783" name="[tblsales].[Customer ID].&amp;[5131]"/>
            <x15:cachedUniqueName index="2784" name="[tblsales].[Customer ID].&amp;[5133]"/>
            <x15:cachedUniqueName index="2785" name="[tblsales].[Customer ID].&amp;[5134]"/>
            <x15:cachedUniqueName index="2786" name="[tblsales].[Customer ID].&amp;[5135]"/>
            <x15:cachedUniqueName index="2787" name="[tblsales].[Customer ID].&amp;[5136]"/>
            <x15:cachedUniqueName index="2788" name="[tblsales].[Customer ID].&amp;[5137]"/>
            <x15:cachedUniqueName index="2789" name="[tblsales].[Customer ID].&amp;[5138]"/>
            <x15:cachedUniqueName index="2790" name="[tblsales].[Customer ID].&amp;[5141]"/>
            <x15:cachedUniqueName index="2791" name="[tblsales].[Customer ID].&amp;[5142]"/>
            <x15:cachedUniqueName index="2792" name="[tblsales].[Customer ID].&amp;[5143]"/>
            <x15:cachedUniqueName index="2793" name="[tblsales].[Customer ID].&amp;[5144]"/>
            <x15:cachedUniqueName index="2794" name="[tblsales].[Customer ID].&amp;[5145]"/>
            <x15:cachedUniqueName index="2795" name="[tblsales].[Customer ID].&amp;[5146]"/>
            <x15:cachedUniqueName index="2796" name="[tblsales].[Customer ID].&amp;[5150]"/>
            <x15:cachedUniqueName index="2797" name="[tblsales].[Customer ID].&amp;[5151]"/>
            <x15:cachedUniqueName index="2798" name="[tblsales].[Customer ID].&amp;[5152]"/>
            <x15:cachedUniqueName index="2799" name="[tblsales].[Customer ID].&amp;[5154]"/>
            <x15:cachedUniqueName index="2800" name="[tblsales].[Customer ID].&amp;[5155]"/>
            <x15:cachedUniqueName index="2801" name="[tblsales].[Customer ID].&amp;[5157]"/>
            <x15:cachedUniqueName index="2802" name="[tblsales].[Customer ID].&amp;[5158]"/>
            <x15:cachedUniqueName index="2803" name="[tblsales].[Customer ID].&amp;[5159]"/>
            <x15:cachedUniqueName index="2804" name="[tblsales].[Customer ID].&amp;[5160]"/>
            <x15:cachedUniqueName index="2805" name="[tblsales].[Customer ID].&amp;[5161]"/>
            <x15:cachedUniqueName index="2806" name="[tblsales].[Customer ID].&amp;[5163]"/>
            <x15:cachedUniqueName index="2807" name="[tblsales].[Customer ID].&amp;[5164]"/>
            <x15:cachedUniqueName index="2808" name="[tblsales].[Customer ID].&amp;[5167]"/>
            <x15:cachedUniqueName index="2809" name="[tblsales].[Customer ID].&amp;[5171]"/>
            <x15:cachedUniqueName index="2810" name="[tblsales].[Customer ID].&amp;[5172]"/>
            <x15:cachedUniqueName index="2811" name="[tblsales].[Customer ID].&amp;[5173]"/>
            <x15:cachedUniqueName index="2812" name="[tblsales].[Customer ID].&amp;[5174]"/>
            <x15:cachedUniqueName index="2813" name="[tblsales].[Customer ID].&amp;[5175]"/>
            <x15:cachedUniqueName index="2814" name="[tblsales].[Customer ID].&amp;[5177]"/>
            <x15:cachedUniqueName index="2815" name="[tblsales].[Customer ID].&amp;[5178]"/>
            <x15:cachedUniqueName index="2816" name="[tblsales].[Customer ID].&amp;[5179]"/>
            <x15:cachedUniqueName index="2817" name="[tblsales].[Customer ID].&amp;[5180]"/>
            <x15:cachedUniqueName index="2818" name="[tblsales].[Customer ID].&amp;[5181]"/>
            <x15:cachedUniqueName index="2819" name="[tblsales].[Customer ID].&amp;[5182]"/>
            <x15:cachedUniqueName index="2820" name="[tblsales].[Customer ID].&amp;[5183]"/>
            <x15:cachedUniqueName index="2821" name="[tblsales].[Customer ID].&amp;[5184]"/>
            <x15:cachedUniqueName index="2822" name="[tblsales].[Customer ID].&amp;[5185]"/>
            <x15:cachedUniqueName index="2823" name="[tblsales].[Customer ID].&amp;[5186]"/>
            <x15:cachedUniqueName index="2824" name="[tblsales].[Customer ID].&amp;[5187]"/>
            <x15:cachedUniqueName index="2825" name="[tblsales].[Customer ID].&amp;[5188]"/>
            <x15:cachedUniqueName index="2826" name="[tblsales].[Customer ID].&amp;[5190]"/>
            <x15:cachedUniqueName index="2827" name="[tblsales].[Customer ID].&amp;[5195]"/>
            <x15:cachedUniqueName index="2828" name="[tblsales].[Customer ID].&amp;[5196]"/>
            <x15:cachedUniqueName index="2829" name="[tblsales].[Customer ID].&amp;[5197]"/>
            <x15:cachedUniqueName index="2830" name="[tblsales].[Customer ID].&amp;[5198]"/>
            <x15:cachedUniqueName index="2831" name="[tblsales].[Customer ID].&amp;[5199]"/>
            <x15:cachedUniqueName index="2832" name="[tblsales].[Customer ID].&amp;[5200]"/>
            <x15:cachedUniqueName index="2833" name="[tblsales].[Customer ID].&amp;[5203]"/>
            <x15:cachedUniqueName index="2834" name="[tblsales].[Customer ID].&amp;[5204]"/>
            <x15:cachedUniqueName index="2835" name="[tblsales].[Customer ID].&amp;[5206]"/>
            <x15:cachedUniqueName index="2836" name="[tblsales].[Customer ID].&amp;[5207]"/>
            <x15:cachedUniqueName index="2837" name="[tblsales].[Customer ID].&amp;[5208]"/>
            <x15:cachedUniqueName index="2838" name="[tblsales].[Customer ID].&amp;[5210]"/>
            <x15:cachedUniqueName index="2839" name="[tblsales].[Customer ID].&amp;[5211]"/>
            <x15:cachedUniqueName index="2840" name="[tblsales].[Customer ID].&amp;[5212]"/>
            <x15:cachedUniqueName index="2841" name="[tblsales].[Customer ID].&amp;[5213]"/>
            <x15:cachedUniqueName index="2842" name="[tblsales].[Customer ID].&amp;[5214]"/>
            <x15:cachedUniqueName index="2843" name="[tblsales].[Customer ID].&amp;[5215]"/>
            <x15:cachedUniqueName index="2844" name="[tblsales].[Customer ID].&amp;[5217]"/>
            <x15:cachedUniqueName index="2845" name="[tblsales].[Customer ID].&amp;[5218]"/>
            <x15:cachedUniqueName index="2846" name="[tblsales].[Customer ID].&amp;[5222]"/>
            <x15:cachedUniqueName index="2847" name="[tblsales].[Customer ID].&amp;[5223]"/>
            <x15:cachedUniqueName index="2848" name="[tblsales].[Customer ID].&amp;[5224]"/>
            <x15:cachedUniqueName index="2849" name="[tblsales].[Customer ID].&amp;[5225]"/>
            <x15:cachedUniqueName index="2850" name="[tblsales].[Customer ID].&amp;[5227]"/>
            <x15:cachedUniqueName index="2851" name="[tblsales].[Customer ID].&amp;[5228]"/>
            <x15:cachedUniqueName index="2852" name="[tblsales].[Customer ID].&amp;[5232]"/>
            <x15:cachedUniqueName index="2853" name="[tblsales].[Customer ID].&amp;[5233]"/>
            <x15:cachedUniqueName index="2854" name="[tblsales].[Customer ID].&amp;[5234]"/>
            <x15:cachedUniqueName index="2855" name="[tblsales].[Customer ID].&amp;[5235]"/>
            <x15:cachedUniqueName index="2856" name="[tblsales].[Customer ID].&amp;[5236]"/>
            <x15:cachedUniqueName index="2857" name="[tblsales].[Customer ID].&amp;[5238]"/>
            <x15:cachedUniqueName index="2858" name="[tblsales].[Customer ID].&amp;[5239]"/>
            <x15:cachedUniqueName index="2859" name="[tblsales].[Customer ID].&amp;[5240]"/>
            <x15:cachedUniqueName index="2860" name="[tblsales].[Customer ID].&amp;[5241]"/>
            <x15:cachedUniqueName index="2861" name="[tblsales].[Customer ID].&amp;[5242]"/>
            <x15:cachedUniqueName index="2862" name="[tblsales].[Customer ID].&amp;[5243]"/>
            <x15:cachedUniqueName index="2863" name="[tblsales].[Customer ID].&amp;[5247]"/>
            <x15:cachedUniqueName index="2864" name="[tblsales].[Customer ID].&amp;[5248]"/>
            <x15:cachedUniqueName index="2865" name="[tblsales].[Customer ID].&amp;[5249]"/>
            <x15:cachedUniqueName index="2866" name="[tblsales].[Customer ID].&amp;[5250]"/>
            <x15:cachedUniqueName index="2867" name="[tblsales].[Customer ID].&amp;[5251]"/>
            <x15:cachedUniqueName index="2868" name="[tblsales].[Customer ID].&amp;[5253]"/>
            <x15:cachedUniqueName index="2869" name="[tblsales].[Customer ID].&amp;[5255]"/>
            <x15:cachedUniqueName index="2870" name="[tblsales].[Customer ID].&amp;[5258]"/>
            <x15:cachedUniqueName index="2871" name="[tblsales].[Customer ID].&amp;[5259]"/>
            <x15:cachedUniqueName index="2872" name="[tblsales].[Customer ID].&amp;[5260]"/>
            <x15:cachedUniqueName index="2873" name="[tblsales].[Customer ID].&amp;[5261]"/>
            <x15:cachedUniqueName index="2874" name="[tblsales].[Customer ID].&amp;[5262]"/>
            <x15:cachedUniqueName index="2875" name="[tblsales].[Customer ID].&amp;[5263]"/>
            <x15:cachedUniqueName index="2876" name="[tblsales].[Customer ID].&amp;[5264]"/>
            <x15:cachedUniqueName index="2877" name="[tblsales].[Customer ID].&amp;[5266]"/>
            <x15:cachedUniqueName index="2878" name="[tblsales].[Customer ID].&amp;[5267]"/>
            <x15:cachedUniqueName index="2879" name="[tblsales].[Customer ID].&amp;[5268]"/>
            <x15:cachedUniqueName index="2880" name="[tblsales].[Customer ID].&amp;[5270]"/>
            <x15:cachedUniqueName index="2881" name="[tblsales].[Customer ID].&amp;[5271]"/>
            <x15:cachedUniqueName index="2882" name="[tblsales].[Customer ID].&amp;[5272]"/>
            <x15:cachedUniqueName index="2883" name="[tblsales].[Customer ID].&amp;[5273]"/>
            <x15:cachedUniqueName index="2884" name="[tblsales].[Customer ID].&amp;[5274]"/>
            <x15:cachedUniqueName index="2885" name="[tblsales].[Customer ID].&amp;[5275]"/>
            <x15:cachedUniqueName index="2886" name="[tblsales].[Customer ID].&amp;[5276]"/>
            <x15:cachedUniqueName index="2887" name="[tblsales].[Customer ID].&amp;[5277]"/>
            <x15:cachedUniqueName index="2888" name="[tblsales].[Customer ID].&amp;[5278]"/>
            <x15:cachedUniqueName index="2889" name="[tblsales].[Customer ID].&amp;[5282]"/>
            <x15:cachedUniqueName index="2890" name="[tblsales].[Customer ID].&amp;[5283]"/>
            <x15:cachedUniqueName index="2891" name="[tblsales].[Customer ID].&amp;[5284]"/>
            <x15:cachedUniqueName index="2892" name="[tblsales].[Customer ID].&amp;[5285]"/>
            <x15:cachedUniqueName index="2893" name="[tblsales].[Customer ID].&amp;[5286]"/>
            <x15:cachedUniqueName index="2894" name="[tblsales].[Customer ID].&amp;[5287]"/>
            <x15:cachedUniqueName index="2895" name="[tblsales].[Customer ID].&amp;[5289]"/>
            <x15:cachedUniqueName index="2896" name="[tblsales].[Customer ID].&amp;[5290]"/>
            <x15:cachedUniqueName index="2897" name="[tblsales].[Customer ID].&amp;[5292]"/>
            <x15:cachedUniqueName index="2898" name="[tblsales].[Customer ID].&amp;[5293]"/>
            <x15:cachedUniqueName index="2899" name="[tblsales].[Customer ID].&amp;[5295]"/>
            <x15:cachedUniqueName index="2900" name="[tblsales].[Customer ID].&amp;[5297]"/>
            <x15:cachedUniqueName index="2901" name="[tblsales].[Customer ID].&amp;[5298]"/>
            <x15:cachedUniqueName index="2902" name="[tblsales].[Customer ID].&amp;[5299]"/>
            <x15:cachedUniqueName index="2903" name="[tblsales].[Customer ID].&amp;[5300]"/>
            <x15:cachedUniqueName index="2904" name="[tblsales].[Customer ID].&amp;[5302]"/>
            <x15:cachedUniqueName index="2905" name="[tblsales].[Customer ID].&amp;[5305]"/>
            <x15:cachedUniqueName index="2906" name="[tblsales].[Customer ID].&amp;[5306]"/>
            <x15:cachedUniqueName index="2907" name="[tblsales].[Customer ID].&amp;[5307]"/>
            <x15:cachedUniqueName index="2908" name="[tblsales].[Customer ID].&amp;[5310]"/>
            <x15:cachedUniqueName index="2909" name="[tblsales].[Customer ID].&amp;[5311]"/>
            <x15:cachedUniqueName index="2910" name="[tblsales].[Customer ID].&amp;[5312]"/>
            <x15:cachedUniqueName index="2911" name="[tblsales].[Customer ID].&amp;[5314]"/>
            <x15:cachedUniqueName index="2912" name="[tblsales].[Customer ID].&amp;[5316]"/>
            <x15:cachedUniqueName index="2913" name="[tblsales].[Customer ID].&amp;[5317]"/>
            <x15:cachedUniqueName index="2914" name="[tblsales].[Customer ID].&amp;[5318]"/>
            <x15:cachedUniqueName index="2915" name="[tblsales].[Customer ID].&amp;[5319]"/>
            <x15:cachedUniqueName index="2916" name="[tblsales].[Customer ID].&amp;[5320]"/>
            <x15:cachedUniqueName index="2917" name="[tblsales].[Customer ID].&amp;[5321]"/>
            <x15:cachedUniqueName index="2918" name="[tblsales].[Customer ID].&amp;[5322]"/>
            <x15:cachedUniqueName index="2919" name="[tblsales].[Customer ID].&amp;[5323]"/>
            <x15:cachedUniqueName index="2920" name="[tblsales].[Customer ID].&amp;[5324]"/>
            <x15:cachedUniqueName index="2921" name="[tblsales].[Customer ID].&amp;[5326]"/>
            <x15:cachedUniqueName index="2922" name="[tblsales].[Customer ID].&amp;[5327]"/>
            <x15:cachedUniqueName index="2923" name="[tblsales].[Customer ID].&amp;[5329]"/>
            <x15:cachedUniqueName index="2924" name="[tblsales].[Customer ID].&amp;[5330]"/>
            <x15:cachedUniqueName index="2925" name="[tblsales].[Customer ID].&amp;[5331]"/>
            <x15:cachedUniqueName index="2926" name="[tblsales].[Customer ID].&amp;[5332]"/>
            <x15:cachedUniqueName index="2927" name="[tblsales].[Customer ID].&amp;[5334]"/>
            <x15:cachedUniqueName index="2928" name="[tblsales].[Customer ID].&amp;[5335]"/>
            <x15:cachedUniqueName index="2929" name="[tblsales].[Customer ID].&amp;[5340]"/>
            <x15:cachedUniqueName index="2930" name="[tblsales].[Customer ID].&amp;[5341]"/>
            <x15:cachedUniqueName index="2931" name="[tblsales].[Customer ID].&amp;[5346]"/>
            <x15:cachedUniqueName index="2932" name="[tblsales].[Customer ID].&amp;[5348]"/>
            <x15:cachedUniqueName index="2933" name="[tblsales].[Customer ID].&amp;[5349]"/>
            <x15:cachedUniqueName index="2934" name="[tblsales].[Customer ID].&amp;[5350]"/>
            <x15:cachedUniqueName index="2935" name="[tblsales].[Customer ID].&amp;[5354]"/>
            <x15:cachedUniqueName index="2936" name="[tblsales].[Customer ID].&amp;[5355]"/>
            <x15:cachedUniqueName index="2937" name="[tblsales].[Customer ID].&amp;[5356]"/>
            <x15:cachedUniqueName index="2938" name="[tblsales].[Customer ID].&amp;[5357]"/>
            <x15:cachedUniqueName index="2939" name="[tblsales].[Customer ID].&amp;[5358]"/>
            <x15:cachedUniqueName index="2940" name="[tblsales].[Customer ID].&amp;[5359]"/>
            <x15:cachedUniqueName index="2941" name="[tblsales].[Customer ID].&amp;[5360]"/>
            <x15:cachedUniqueName index="2942" name="[tblsales].[Customer ID].&amp;[5361]"/>
            <x15:cachedUniqueName index="2943" name="[tblsales].[Customer ID].&amp;[5362]"/>
            <x15:cachedUniqueName index="2944" name="[tblsales].[Customer ID].&amp;[5363]"/>
            <x15:cachedUniqueName index="2945" name="[tblsales].[Customer ID].&amp;[5364]"/>
            <x15:cachedUniqueName index="2946" name="[tblsales].[Customer ID].&amp;[5365]"/>
            <x15:cachedUniqueName index="2947" name="[tblsales].[Customer ID].&amp;[5366]"/>
            <x15:cachedUniqueName index="2948" name="[tblsales].[Customer ID].&amp;[5368]"/>
            <x15:cachedUniqueName index="2949" name="[tblsales].[Customer ID].&amp;[5369]"/>
            <x15:cachedUniqueName index="2950" name="[tblsales].[Customer ID].&amp;[5370]"/>
            <x15:cachedUniqueName index="2951" name="[tblsales].[Customer ID].&amp;[5372]"/>
            <x15:cachedUniqueName index="2952" name="[tblsales].[Customer ID].&amp;[5374]"/>
            <x15:cachedUniqueName index="2953" name="[tblsales].[Customer ID].&amp;[5376]"/>
            <x15:cachedUniqueName index="2954" name="[tblsales].[Customer ID].&amp;[5377]"/>
            <x15:cachedUniqueName index="2955" name="[tblsales].[Customer ID].&amp;[5378]"/>
            <x15:cachedUniqueName index="2956" name="[tblsales].[Customer ID].&amp;[5379]"/>
            <x15:cachedUniqueName index="2957" name="[tblsales].[Customer ID].&amp;[5380]"/>
            <x15:cachedUniqueName index="2958" name="[tblsales].[Customer ID].&amp;[5381]"/>
            <x15:cachedUniqueName index="2959" name="[tblsales].[Customer ID].&amp;[5382]"/>
            <x15:cachedUniqueName index="2960" name="[tblsales].[Customer ID].&amp;[5383]"/>
            <x15:cachedUniqueName index="2961" name="[tblsales].[Customer ID].&amp;[5384]"/>
            <x15:cachedUniqueName index="2962" name="[tblsales].[Customer ID].&amp;[5386]"/>
            <x15:cachedUniqueName index="2963" name="[tblsales].[Customer ID].&amp;[5388]"/>
            <x15:cachedUniqueName index="2964" name="[tblsales].[Customer ID].&amp;[5389]"/>
            <x15:cachedUniqueName index="2965" name="[tblsales].[Customer ID].&amp;[5390]"/>
            <x15:cachedUniqueName index="2966" name="[tblsales].[Customer ID].&amp;[5392]"/>
            <x15:cachedUniqueName index="2967" name="[tblsales].[Customer ID].&amp;[5394]"/>
            <x15:cachedUniqueName index="2968" name="[tblsales].[Customer ID].&amp;[5396]"/>
            <x15:cachedUniqueName index="2969" name="[tblsales].[Customer ID].&amp;[5399]"/>
            <x15:cachedUniqueName index="2970" name="[tblsales].[Customer ID].&amp;[5402]"/>
            <x15:cachedUniqueName index="2971" name="[tblsales].[Customer ID].&amp;[5403]"/>
            <x15:cachedUniqueName index="2972" name="[tblsales].[Customer ID].&amp;[5405]"/>
            <x15:cachedUniqueName index="2973" name="[tblsales].[Customer ID].&amp;[5406]"/>
            <x15:cachedUniqueName index="2974" name="[tblsales].[Customer ID].&amp;[5408]"/>
            <x15:cachedUniqueName index="2975" name="[tblsales].[Customer ID].&amp;[5409]"/>
            <x15:cachedUniqueName index="2976" name="[tblsales].[Customer ID].&amp;[5412]"/>
            <x15:cachedUniqueName index="2977" name="[tblsales].[Customer ID].&amp;[5413]"/>
            <x15:cachedUniqueName index="2978" name="[tblsales].[Customer ID].&amp;[5414]"/>
            <x15:cachedUniqueName index="2979" name="[tblsales].[Customer ID].&amp;[5415]"/>
            <x15:cachedUniqueName index="2980" name="[tblsales].[Customer ID].&amp;[5416]"/>
            <x15:cachedUniqueName index="2981" name="[tblsales].[Customer ID].&amp;[5418]"/>
            <x15:cachedUniqueName index="2982" name="[tblsales].[Customer ID].&amp;[5419]"/>
            <x15:cachedUniqueName index="2983" name="[tblsales].[Customer ID].&amp;[5421]"/>
            <x15:cachedUniqueName index="2984" name="[tblsales].[Customer ID].&amp;[5422]"/>
            <x15:cachedUniqueName index="2985" name="[tblsales].[Customer ID].&amp;[5423]"/>
            <x15:cachedUniqueName index="2986" name="[tblsales].[Customer ID].&amp;[5424]"/>
            <x15:cachedUniqueName index="2987" name="[tblsales].[Customer ID].&amp;[5425]"/>
            <x15:cachedUniqueName index="2988" name="[tblsales].[Customer ID].&amp;[5426]"/>
            <x15:cachedUniqueName index="2989" name="[tblsales].[Customer ID].&amp;[5427]"/>
            <x15:cachedUniqueName index="2990" name="[tblsales].[Customer ID].&amp;[5428]"/>
            <x15:cachedUniqueName index="2991" name="[tblsales].[Customer ID].&amp;[5430]"/>
            <x15:cachedUniqueName index="2992" name="[tblsales].[Customer ID].&amp;[5431]"/>
            <x15:cachedUniqueName index="2993" name="[tblsales].[Customer ID].&amp;[5432]"/>
            <x15:cachedUniqueName index="2994" name="[tblsales].[Customer ID].&amp;[5433]"/>
            <x15:cachedUniqueName index="2995" name="[tblsales].[Customer ID].&amp;[5434]"/>
            <x15:cachedUniqueName index="2996" name="[tblsales].[Customer ID].&amp;[5435]"/>
            <x15:cachedUniqueName index="2997" name="[tblsales].[Customer ID].&amp;[5437]"/>
            <x15:cachedUniqueName index="2998" name="[tblsales].[Customer ID].&amp;[5439]"/>
            <x15:cachedUniqueName index="2999" name="[tblsales].[Customer ID].&amp;[5440]"/>
            <x15:cachedUniqueName index="3000" name="[tblsales].[Customer ID].&amp;[5443]"/>
            <x15:cachedUniqueName index="3001" name="[tblsales].[Customer ID].&amp;[5444]"/>
            <x15:cachedUniqueName index="3002" name="[tblsales].[Customer ID].&amp;[5445]"/>
            <x15:cachedUniqueName index="3003" name="[tblsales].[Customer ID].&amp;[5451]"/>
            <x15:cachedUniqueName index="3004" name="[tblsales].[Customer ID].&amp;[5452]"/>
            <x15:cachedUniqueName index="3005" name="[tblsales].[Customer ID].&amp;[5453]"/>
            <x15:cachedUniqueName index="3006" name="[tblsales].[Customer ID].&amp;[5456]"/>
            <x15:cachedUniqueName index="3007" name="[tblsales].[Customer ID].&amp;[5457]"/>
            <x15:cachedUniqueName index="3008" name="[tblsales].[Customer ID].&amp;[5458]"/>
            <x15:cachedUniqueName index="3009" name="[tblsales].[Customer ID].&amp;[5460]"/>
            <x15:cachedUniqueName index="3010" name="[tblsales].[Customer ID].&amp;[5465]"/>
            <x15:cachedUniqueName index="3011" name="[tblsales].[Customer ID].&amp;[5466]"/>
            <x15:cachedUniqueName index="3012" name="[tblsales].[Customer ID].&amp;[5468]"/>
            <x15:cachedUniqueName index="3013" name="[tblsales].[Customer ID].&amp;[5470]"/>
            <x15:cachedUniqueName index="3014" name="[tblsales].[Customer ID].&amp;[5471]"/>
            <x15:cachedUniqueName index="3015" name="[tblsales].[Customer ID].&amp;[5473]"/>
            <x15:cachedUniqueName index="3016" name="[tblsales].[Customer ID].&amp;[5474]"/>
            <x15:cachedUniqueName index="3017" name="[tblsales].[Customer ID].&amp;[5476]"/>
            <x15:cachedUniqueName index="3018" name="[tblsales].[Customer ID].&amp;[5477]"/>
            <x15:cachedUniqueName index="3019" name="[tblsales].[Customer ID].&amp;[5478]"/>
            <x15:cachedUniqueName index="3020" name="[tblsales].[Customer ID].&amp;[5479]"/>
            <x15:cachedUniqueName index="3021" name="[tblsales].[Customer ID].&amp;[5480]"/>
            <x15:cachedUniqueName index="3022" name="[tblsales].[Customer ID].&amp;[5481]"/>
            <x15:cachedUniqueName index="3023" name="[tblsales].[Customer ID].&amp;[5482]"/>
            <x15:cachedUniqueName index="3024" name="[tblsales].[Customer ID].&amp;[5483]"/>
            <x15:cachedUniqueName index="3025" name="[tblsales].[Customer ID].&amp;[5485]"/>
            <x15:cachedUniqueName index="3026" name="[tblsales].[Customer ID].&amp;[5487]"/>
            <x15:cachedUniqueName index="3027" name="[tblsales].[Customer ID].&amp;[5488]"/>
            <x15:cachedUniqueName index="3028" name="[tblsales].[Customer ID].&amp;[5490]"/>
            <x15:cachedUniqueName index="3029" name="[tblsales].[Customer ID].&amp;[5491]"/>
            <x15:cachedUniqueName index="3030" name="[tblsales].[Customer ID].&amp;[5492]"/>
            <x15:cachedUniqueName index="3031" name="[tblsales].[Customer ID].&amp;[5493]"/>
            <x15:cachedUniqueName index="3032" name="[tblsales].[Customer ID].&amp;[5494]"/>
            <x15:cachedUniqueName index="3033" name="[tblsales].[Customer ID].&amp;[5495]"/>
            <x15:cachedUniqueName index="3034" name="[tblsales].[Customer ID].&amp;[5496]"/>
            <x15:cachedUniqueName index="3035" name="[tblsales].[Customer ID].&amp;[5497]"/>
            <x15:cachedUniqueName index="3036" name="[tblsales].[Customer ID].&amp;[5498]"/>
            <x15:cachedUniqueName index="3037" name="[tblsales].[Customer ID].&amp;[5499]"/>
            <x15:cachedUniqueName index="3038" name="[tblsales].[Customer ID].&amp;[5500]"/>
            <x15:cachedUniqueName index="3039" name="[tblsales].[Customer ID].&amp;[5503]"/>
            <x15:cachedUniqueName index="3040" name="[tblsales].[Customer ID].&amp;[5507]"/>
            <x15:cachedUniqueName index="3041" name="[tblsales].[Customer ID].&amp;[5508]"/>
            <x15:cachedUniqueName index="3042" name="[tblsales].[Customer ID].&amp;[5511]"/>
            <x15:cachedUniqueName index="3043" name="[tblsales].[Customer ID].&amp;[5512]"/>
            <x15:cachedUniqueName index="3044" name="[tblsales].[Customer ID].&amp;[5513]"/>
            <x15:cachedUniqueName index="3045" name="[tblsales].[Customer ID].&amp;[5515]"/>
            <x15:cachedUniqueName index="3046" name="[tblsales].[Customer ID].&amp;[5516]"/>
            <x15:cachedUniqueName index="3047" name="[tblsales].[Customer ID].&amp;[5517]"/>
            <x15:cachedUniqueName index="3048" name="[tblsales].[Customer ID].&amp;[5521]"/>
            <x15:cachedUniqueName index="3049" name="[tblsales].[Customer ID].&amp;[5522]"/>
            <x15:cachedUniqueName index="3050" name="[tblsales].[Customer ID].&amp;[5523]"/>
            <x15:cachedUniqueName index="3051" name="[tblsales].[Customer ID].&amp;[5524]"/>
            <x15:cachedUniqueName index="3052" name="[tblsales].[Customer ID].&amp;[5526]"/>
            <x15:cachedUniqueName index="3053" name="[tblsales].[Customer ID].&amp;[5529]"/>
            <x15:cachedUniqueName index="3054" name="[tblsales].[Customer ID].&amp;[5530]"/>
            <x15:cachedUniqueName index="3055" name="[tblsales].[Customer ID].&amp;[5531]"/>
            <x15:cachedUniqueName index="3056" name="[tblsales].[Customer ID].&amp;[5532]"/>
            <x15:cachedUniqueName index="3057" name="[tblsales].[Customer ID].&amp;[5534]"/>
            <x15:cachedUniqueName index="3058" name="[tblsales].[Customer ID].&amp;[5535]"/>
            <x15:cachedUniqueName index="3059" name="[tblsales].[Customer ID].&amp;[5537]"/>
            <x15:cachedUniqueName index="3060" name="[tblsales].[Customer ID].&amp;[5538]"/>
            <x15:cachedUniqueName index="3061" name="[tblsales].[Customer ID].&amp;[5539]"/>
            <x15:cachedUniqueName index="3062" name="[tblsales].[Customer ID].&amp;[5541]"/>
            <x15:cachedUniqueName index="3063" name="[tblsales].[Customer ID].&amp;[5542]"/>
            <x15:cachedUniqueName index="3064" name="[tblsales].[Customer ID].&amp;[5543]"/>
            <x15:cachedUniqueName index="3065" name="[tblsales].[Customer ID].&amp;[5544]"/>
            <x15:cachedUniqueName index="3066" name="[tblsales].[Customer ID].&amp;[5545]"/>
            <x15:cachedUniqueName index="3067" name="[tblsales].[Customer ID].&amp;[5547]"/>
            <x15:cachedUniqueName index="3068" name="[tblsales].[Customer ID].&amp;[5548]"/>
            <x15:cachedUniqueName index="3069" name="[tblsales].[Customer ID].&amp;[5549]"/>
            <x15:cachedUniqueName index="3070" name="[tblsales].[Customer ID].&amp;[5550]"/>
            <x15:cachedUniqueName index="3071" name="[tblsales].[Customer ID].&amp;[5551]"/>
            <x15:cachedUniqueName index="3072" name="[tblsales].[Customer ID].&amp;[5552]"/>
            <x15:cachedUniqueName index="3073" name="[tblsales].[Customer ID].&amp;[5555]"/>
            <x15:cachedUniqueName index="3074" name="[tblsales].[Customer ID].&amp;[5557]"/>
            <x15:cachedUniqueName index="3075" name="[tblsales].[Customer ID].&amp;[5558]"/>
            <x15:cachedUniqueName index="3076" name="[tblsales].[Customer ID].&amp;[5559]"/>
            <x15:cachedUniqueName index="3077" name="[tblsales].[Customer ID].&amp;[5562]"/>
            <x15:cachedUniqueName index="3078" name="[tblsales].[Customer ID].&amp;[5563]"/>
            <x15:cachedUniqueName index="3079" name="[tblsales].[Customer ID].&amp;[5565]"/>
            <x15:cachedUniqueName index="3080" name="[tblsales].[Customer ID].&amp;[5566]"/>
            <x15:cachedUniqueName index="3081" name="[tblsales].[Customer ID].&amp;[5567]"/>
            <x15:cachedUniqueName index="3082" name="[tblsales].[Customer ID].&amp;[5568]"/>
            <x15:cachedUniqueName index="3083" name="[tblsales].[Customer ID].&amp;[5569]"/>
            <x15:cachedUniqueName index="3084" name="[tblsales].[Customer ID].&amp;[5570]"/>
            <x15:cachedUniqueName index="3085" name="[tblsales].[Customer ID].&amp;[5571]"/>
            <x15:cachedUniqueName index="3086" name="[tblsales].[Customer ID].&amp;[5573]"/>
            <x15:cachedUniqueName index="3087" name="[tblsales].[Customer ID].&amp;[5575]"/>
            <x15:cachedUniqueName index="3088" name="[tblsales].[Customer ID].&amp;[5576]"/>
            <x15:cachedUniqueName index="3089" name="[tblsales].[Customer ID].&amp;[5577]"/>
            <x15:cachedUniqueName index="3090" name="[tblsales].[Customer ID].&amp;[5578]"/>
            <x15:cachedUniqueName index="3091" name="[tblsales].[Customer ID].&amp;[5579]"/>
            <x15:cachedUniqueName index="3092" name="[tblsales].[Customer ID].&amp;[5581]"/>
            <x15:cachedUniqueName index="3093" name="[tblsales].[Customer ID].&amp;[5582]"/>
            <x15:cachedUniqueName index="3094" name="[tblsales].[Customer ID].&amp;[5583]"/>
            <x15:cachedUniqueName index="3095" name="[tblsales].[Customer ID].&amp;[5584]"/>
            <x15:cachedUniqueName index="3096" name="[tblsales].[Customer ID].&amp;[5585]"/>
            <x15:cachedUniqueName index="3097" name="[tblsales].[Customer ID].&amp;[5586]"/>
            <x15:cachedUniqueName index="3098" name="[tblsales].[Customer ID].&amp;[5587]"/>
            <x15:cachedUniqueName index="3099" name="[tblsales].[Customer ID].&amp;[5588]"/>
            <x15:cachedUniqueName index="3100" name="[tblsales].[Customer ID].&amp;[5589]"/>
            <x15:cachedUniqueName index="3101" name="[tblsales].[Customer ID].&amp;[5591]"/>
            <x15:cachedUniqueName index="3102" name="[tblsales].[Customer ID].&amp;[5592]"/>
            <x15:cachedUniqueName index="3103" name="[tblsales].[Customer ID].&amp;[5593]"/>
            <x15:cachedUniqueName index="3104" name="[tblsales].[Customer ID].&amp;[5594]"/>
            <x15:cachedUniqueName index="3105" name="[tblsales].[Customer ID].&amp;[5595]"/>
            <x15:cachedUniqueName index="3106" name="[tblsales].[Customer ID].&amp;[5596]"/>
            <x15:cachedUniqueName index="3107" name="[tblsales].[Customer ID].&amp;[5597]"/>
            <x15:cachedUniqueName index="3108" name="[tblsales].[Customer ID].&amp;[5598]"/>
            <x15:cachedUniqueName index="3109" name="[tblsales].[Customer ID].&amp;[5599]"/>
            <x15:cachedUniqueName index="3110" name="[tblsales].[Customer ID].&amp;[5601]"/>
            <x15:cachedUniqueName index="3111" name="[tblsales].[Customer ID].&amp;[5603]"/>
            <x15:cachedUniqueName index="3112" name="[tblsales].[Customer ID].&amp;[5606]"/>
            <x15:cachedUniqueName index="3113" name="[tblsales].[Customer ID].&amp;[5607]"/>
            <x15:cachedUniqueName index="3114" name="[tblsales].[Customer ID].&amp;[5608]"/>
            <x15:cachedUniqueName index="3115" name="[tblsales].[Customer ID].&amp;[5611]"/>
            <x15:cachedUniqueName index="3116" name="[tblsales].[Customer ID].&amp;[5612]"/>
            <x15:cachedUniqueName index="3117" name="[tblsales].[Customer ID].&amp;[5613]"/>
            <x15:cachedUniqueName index="3118" name="[tblsales].[Customer ID].&amp;[5615]"/>
            <x15:cachedUniqueName index="3119" name="[tblsales].[Customer ID].&amp;[5616]"/>
            <x15:cachedUniqueName index="3120" name="[tblsales].[Customer ID].&amp;[5617]"/>
            <x15:cachedUniqueName index="3121" name="[tblsales].[Customer ID].&amp;[5619]"/>
            <x15:cachedUniqueName index="3122" name="[tblsales].[Customer ID].&amp;[5620]"/>
            <x15:cachedUniqueName index="3123" name="[tblsales].[Customer ID].&amp;[5621]"/>
            <x15:cachedUniqueName index="3124" name="[tblsales].[Customer ID].&amp;[5623]"/>
            <x15:cachedUniqueName index="3125" name="[tblsales].[Customer ID].&amp;[5624]"/>
            <x15:cachedUniqueName index="3126" name="[tblsales].[Customer ID].&amp;[5626]"/>
            <x15:cachedUniqueName index="3127" name="[tblsales].[Customer ID].&amp;[5627]"/>
            <x15:cachedUniqueName index="3128" name="[tblsales].[Customer ID].&amp;[5628]"/>
            <x15:cachedUniqueName index="3129" name="[tblsales].[Customer ID].&amp;[5631]"/>
            <x15:cachedUniqueName index="3130" name="[tblsales].[Customer ID].&amp;[5632]"/>
            <x15:cachedUniqueName index="3131" name="[tblsales].[Customer ID].&amp;[5633]"/>
            <x15:cachedUniqueName index="3132" name="[tblsales].[Customer ID].&amp;[5635]"/>
            <x15:cachedUniqueName index="3133" name="[tblsales].[Customer ID].&amp;[5636]"/>
            <x15:cachedUniqueName index="3134" name="[tblsales].[Customer ID].&amp;[5637]"/>
            <x15:cachedUniqueName index="3135" name="[tblsales].[Customer ID].&amp;[5640]"/>
            <x15:cachedUniqueName index="3136" name="[tblsales].[Customer ID].&amp;[5642]"/>
            <x15:cachedUniqueName index="3137" name="[tblsales].[Customer ID].&amp;[5644]"/>
            <x15:cachedUniqueName index="3138" name="[tblsales].[Customer ID].&amp;[5645]"/>
            <x15:cachedUniqueName index="3139" name="[tblsales].[Customer ID].&amp;[5646]"/>
            <x15:cachedUniqueName index="3140" name="[tblsales].[Customer ID].&amp;[5647]"/>
            <x15:cachedUniqueName index="3141" name="[tblsales].[Customer ID].&amp;[5648]"/>
            <x15:cachedUniqueName index="3142" name="[tblsales].[Customer ID].&amp;[5650]"/>
            <x15:cachedUniqueName index="3143" name="[tblsales].[Customer ID].&amp;[5651]"/>
            <x15:cachedUniqueName index="3144" name="[tblsales].[Customer ID].&amp;[5652]"/>
            <x15:cachedUniqueName index="3145" name="[tblsales].[Customer ID].&amp;[5654]"/>
            <x15:cachedUniqueName index="3146" name="[tblsales].[Customer ID].&amp;[5655]"/>
            <x15:cachedUniqueName index="3147" name="[tblsales].[Customer ID].&amp;[5656]"/>
            <x15:cachedUniqueName index="3148" name="[tblsales].[Customer ID].&amp;[5657]"/>
            <x15:cachedUniqueName index="3149" name="[tblsales].[Customer ID].&amp;[5658]"/>
            <x15:cachedUniqueName index="3150" name="[tblsales].[Customer ID].&amp;[5659]"/>
            <x15:cachedUniqueName index="3151" name="[tblsales].[Customer ID].&amp;[5661]"/>
            <x15:cachedUniqueName index="3152" name="[tblsales].[Customer ID].&amp;[5662]"/>
            <x15:cachedUniqueName index="3153" name="[tblsales].[Customer ID].&amp;[5663]"/>
            <x15:cachedUniqueName index="3154" name="[tblsales].[Customer ID].&amp;[5666]"/>
            <x15:cachedUniqueName index="3155" name="[tblsales].[Customer ID].&amp;[5668]"/>
            <x15:cachedUniqueName index="3156" name="[tblsales].[Customer ID].&amp;[5669]"/>
            <x15:cachedUniqueName index="3157" name="[tblsales].[Customer ID].&amp;[5670]"/>
            <x15:cachedUniqueName index="3158" name="[tblsales].[Customer ID].&amp;[5673]"/>
            <x15:cachedUniqueName index="3159" name="[tblsales].[Customer ID].&amp;[5674]"/>
            <x15:cachedUniqueName index="3160" name="[tblsales].[Customer ID].&amp;[5675]"/>
            <x15:cachedUniqueName index="3161" name="[tblsales].[Customer ID].&amp;[5677]"/>
            <x15:cachedUniqueName index="3162" name="[tblsales].[Customer ID].&amp;[5678]"/>
            <x15:cachedUniqueName index="3163" name="[tblsales].[Customer ID].&amp;[5681]"/>
            <x15:cachedUniqueName index="3164" name="[tblsales].[Customer ID].&amp;[5683]"/>
            <x15:cachedUniqueName index="3165" name="[tblsales].[Customer ID].&amp;[5684]"/>
            <x15:cachedUniqueName index="3166" name="[tblsales].[Customer ID].&amp;[5686]"/>
            <x15:cachedUniqueName index="3167" name="[tblsales].[Customer ID].&amp;[5687]"/>
            <x15:cachedUniqueName index="3168" name="[tblsales].[Customer ID].&amp;[5689]"/>
            <x15:cachedUniqueName index="3169" name="[tblsales].[Customer ID].&amp;[5690]"/>
            <x15:cachedUniqueName index="3170" name="[tblsales].[Customer ID].&amp;[5692]"/>
            <x15:cachedUniqueName index="3171" name="[tblsales].[Customer ID].&amp;[5694]"/>
            <x15:cachedUniqueName index="3172" name="[tblsales].[Customer ID].&amp;[5695]"/>
            <x15:cachedUniqueName index="3173" name="[tblsales].[Customer ID].&amp;[5697]"/>
            <x15:cachedUniqueName index="3174" name="[tblsales].[Customer ID].&amp;[5698]"/>
            <x15:cachedUniqueName index="3175" name="[tblsales].[Customer ID].&amp;[5699]"/>
            <x15:cachedUniqueName index="3176" name="[tblsales].[Customer ID].&amp;[5700]"/>
            <x15:cachedUniqueName index="3177" name="[tblsales].[Customer ID].&amp;[5701]"/>
            <x15:cachedUniqueName index="3178" name="[tblsales].[Customer ID].&amp;[5703]"/>
            <x15:cachedUniqueName index="3179" name="[tblsales].[Customer ID].&amp;[5704]"/>
            <x15:cachedUniqueName index="3180" name="[tblsales].[Customer ID].&amp;[5709]"/>
            <x15:cachedUniqueName index="3181" name="[tblsales].[Customer ID].&amp;[5710]"/>
            <x15:cachedUniqueName index="3182" name="[tblsales].[Customer ID].&amp;[5711]"/>
            <x15:cachedUniqueName index="3183" name="[tblsales].[Customer ID].&amp;[5712]"/>
            <x15:cachedUniqueName index="3184" name="[tblsales].[Customer ID].&amp;[5713]"/>
            <x15:cachedUniqueName index="3185" name="[tblsales].[Customer ID].&amp;[5717]"/>
            <x15:cachedUniqueName index="3186" name="[tblsales].[Customer ID].&amp;[5719]"/>
            <x15:cachedUniqueName index="3187" name="[tblsales].[Customer ID].&amp;[5722]"/>
            <x15:cachedUniqueName index="3188" name="[tblsales].[Customer ID].&amp;[5725]"/>
            <x15:cachedUniqueName index="3189" name="[tblsales].[Customer ID].&amp;[5726]"/>
            <x15:cachedUniqueName index="3190" name="[tblsales].[Customer ID].&amp;[5727]"/>
            <x15:cachedUniqueName index="3191" name="[tblsales].[Customer ID].&amp;[5728]"/>
            <x15:cachedUniqueName index="3192" name="[tblsales].[Customer ID].&amp;[5729]"/>
            <x15:cachedUniqueName index="3193" name="[tblsales].[Customer ID].&amp;[5732]"/>
            <x15:cachedUniqueName index="3194" name="[tblsales].[Customer ID].&amp;[5733]"/>
            <x15:cachedUniqueName index="3195" name="[tblsales].[Customer ID].&amp;[5734]"/>
            <x15:cachedUniqueName index="3196" name="[tblsales].[Customer ID].&amp;[5735]"/>
            <x15:cachedUniqueName index="3197" name="[tblsales].[Customer ID].&amp;[5736]"/>
            <x15:cachedUniqueName index="3198" name="[tblsales].[Customer ID].&amp;[5737]"/>
            <x15:cachedUniqueName index="3199" name="[tblsales].[Customer ID].&amp;[5741]"/>
            <x15:cachedUniqueName index="3200" name="[tblsales].[Customer ID].&amp;[5744]"/>
            <x15:cachedUniqueName index="3201" name="[tblsales].[Customer ID].&amp;[5746]"/>
            <x15:cachedUniqueName index="3202" name="[tblsales].[Customer ID].&amp;[5747]"/>
            <x15:cachedUniqueName index="3203" name="[tblsales].[Customer ID].&amp;[5748]"/>
            <x15:cachedUniqueName index="3204" name="[tblsales].[Customer ID].&amp;[5749]"/>
            <x15:cachedUniqueName index="3205" name="[tblsales].[Customer ID].&amp;[5752]"/>
            <x15:cachedUniqueName index="3206" name="[tblsales].[Customer ID].&amp;[5753]"/>
            <x15:cachedUniqueName index="3207" name="[tblsales].[Customer ID].&amp;[5756]"/>
            <x15:cachedUniqueName index="3208" name="[tblsales].[Customer ID].&amp;[5757]"/>
            <x15:cachedUniqueName index="3209" name="[tblsales].[Customer ID].&amp;[5758]"/>
            <x15:cachedUniqueName index="3210" name="[tblsales].[Customer ID].&amp;[5759]"/>
            <x15:cachedUniqueName index="3211" name="[tblsales].[Customer ID].&amp;[5760]"/>
            <x15:cachedUniqueName index="3212" name="[tblsales].[Customer ID].&amp;[5761]"/>
            <x15:cachedUniqueName index="3213" name="[tblsales].[Customer ID].&amp;[5763]"/>
            <x15:cachedUniqueName index="3214" name="[tblsales].[Customer ID].&amp;[5765]"/>
            <x15:cachedUniqueName index="3215" name="[tblsales].[Customer ID].&amp;[5766]"/>
            <x15:cachedUniqueName index="3216" name="[tblsales].[Customer ID].&amp;[5769]"/>
            <x15:cachedUniqueName index="3217" name="[tblsales].[Customer ID].&amp;[5773]"/>
            <x15:cachedUniqueName index="3218" name="[tblsales].[Customer ID].&amp;[5774]"/>
            <x15:cachedUniqueName index="3219" name="[tblsales].[Customer ID].&amp;[5775]"/>
            <x15:cachedUniqueName index="3220" name="[tblsales].[Customer ID].&amp;[5776]"/>
            <x15:cachedUniqueName index="3221" name="[tblsales].[Customer ID].&amp;[5777]"/>
            <x15:cachedUniqueName index="3222" name="[tblsales].[Customer ID].&amp;[5778]"/>
            <x15:cachedUniqueName index="3223" name="[tblsales].[Customer ID].&amp;[5780]"/>
            <x15:cachedUniqueName index="3224" name="[tblsales].[Customer ID].&amp;[5781]"/>
            <x15:cachedUniqueName index="3225" name="[tblsales].[Customer ID].&amp;[5782]"/>
            <x15:cachedUniqueName index="3226" name="[tblsales].[Customer ID].&amp;[5784]"/>
            <x15:cachedUniqueName index="3227" name="[tblsales].[Customer ID].&amp;[5786]"/>
            <x15:cachedUniqueName index="3228" name="[tblsales].[Customer ID].&amp;[5788]"/>
            <x15:cachedUniqueName index="3229" name="[tblsales].[Customer ID].&amp;[5790]"/>
            <x15:cachedUniqueName index="3230" name="[tblsales].[Customer ID].&amp;[5791]"/>
            <x15:cachedUniqueName index="3231" name="[tblsales].[Customer ID].&amp;[5792]"/>
            <x15:cachedUniqueName index="3232" name="[tblsales].[Customer ID].&amp;[5793]"/>
            <x15:cachedUniqueName index="3233" name="[tblsales].[Customer ID].&amp;[5795]"/>
            <x15:cachedUniqueName index="3234" name="[tblsales].[Customer ID].&amp;[5796]"/>
            <x15:cachedUniqueName index="3235" name="[tblsales].[Customer ID].&amp;[5797]"/>
            <x15:cachedUniqueName index="3236" name="[tblsales].[Customer ID].&amp;[5798]"/>
            <x15:cachedUniqueName index="3237" name="[tblsales].[Customer ID].&amp;[5799]"/>
            <x15:cachedUniqueName index="3238" name="[tblsales].[Customer ID].&amp;[5803]"/>
            <x15:cachedUniqueName index="3239" name="[tblsales].[Customer ID].&amp;[5804]"/>
            <x15:cachedUniqueName index="3240" name="[tblsales].[Customer ID].&amp;[5805]"/>
            <x15:cachedUniqueName index="3241" name="[tblsales].[Customer ID].&amp;[5806]"/>
            <x15:cachedUniqueName index="3242" name="[tblsales].[Customer ID].&amp;[5808]"/>
            <x15:cachedUniqueName index="3243" name="[tblsales].[Customer ID].&amp;[5809]"/>
            <x15:cachedUniqueName index="3244" name="[tblsales].[Customer ID].&amp;[5810]"/>
            <x15:cachedUniqueName index="3245" name="[tblsales].[Customer ID].&amp;[5811]"/>
            <x15:cachedUniqueName index="3246" name="[tblsales].[Customer ID].&amp;[5813]"/>
            <x15:cachedUniqueName index="3247" name="[tblsales].[Customer ID].&amp;[5814]"/>
            <x15:cachedUniqueName index="3248" name="[tblsales].[Customer ID].&amp;[5815]"/>
            <x15:cachedUniqueName index="3249" name="[tblsales].[Customer ID].&amp;[5817]"/>
            <x15:cachedUniqueName index="3250" name="[tblsales].[Customer ID].&amp;[5818]"/>
            <x15:cachedUniqueName index="3251" name="[tblsales].[Customer ID].&amp;[5820]"/>
            <x15:cachedUniqueName index="3252" name="[tblsales].[Customer ID].&amp;[5821]"/>
            <x15:cachedUniqueName index="3253" name="[tblsales].[Customer ID].&amp;[5823]"/>
            <x15:cachedUniqueName index="3254" name="[tblsales].[Customer ID].&amp;[5825]"/>
            <x15:cachedUniqueName index="3255" name="[tblsales].[Customer ID].&amp;[5827]"/>
            <x15:cachedUniqueName index="3256" name="[tblsales].[Customer ID].&amp;[5829]"/>
            <x15:cachedUniqueName index="3257" name="[tblsales].[Customer ID].&amp;[5830]"/>
            <x15:cachedUniqueName index="3258" name="[tblsales].[Customer ID].&amp;[5831]"/>
            <x15:cachedUniqueName index="3259" name="[tblsales].[Customer ID].&amp;[5833]"/>
            <x15:cachedUniqueName index="3260" name="[tblsales].[Customer ID].&amp;[5835]"/>
            <x15:cachedUniqueName index="3261" name="[tblsales].[Customer ID].&amp;[5837]"/>
            <x15:cachedUniqueName index="3262" name="[tblsales].[Customer ID].&amp;[5838]"/>
            <x15:cachedUniqueName index="3263" name="[tblsales].[Customer ID].&amp;[5839]"/>
            <x15:cachedUniqueName index="3264" name="[tblsales].[Customer ID].&amp;[5840]"/>
            <x15:cachedUniqueName index="3265" name="[tblsales].[Customer ID].&amp;[5841]"/>
            <x15:cachedUniqueName index="3266" name="[tblsales].[Customer ID].&amp;[5845]"/>
            <x15:cachedUniqueName index="3267" name="[tblsales].[Customer ID].&amp;[5846]"/>
            <x15:cachedUniqueName index="3268" name="[tblsales].[Customer ID].&amp;[5849]"/>
            <x15:cachedUniqueName index="3269" name="[tblsales].[Customer ID].&amp;[5853]"/>
            <x15:cachedUniqueName index="3270" name="[tblsales].[Customer ID].&amp;[5854]"/>
            <x15:cachedUniqueName index="3271" name="[tblsales].[Customer ID].&amp;[5855]"/>
            <x15:cachedUniqueName index="3272" name="[tblsales].[Customer ID].&amp;[5857]"/>
            <x15:cachedUniqueName index="3273" name="[tblsales].[Customer ID].&amp;[5858]"/>
            <x15:cachedUniqueName index="3274" name="[tblsales].[Customer ID].&amp;[5859]"/>
            <x15:cachedUniqueName index="3275" name="[tblsales].[Customer ID].&amp;[5861]"/>
            <x15:cachedUniqueName index="3276" name="[tblsales].[Customer ID].&amp;[5864]"/>
            <x15:cachedUniqueName index="3277" name="[tblsales].[Customer ID].&amp;[5865]"/>
            <x15:cachedUniqueName index="3278" name="[tblsales].[Customer ID].&amp;[5867]"/>
            <x15:cachedUniqueName index="3279" name="[tblsales].[Customer ID].&amp;[5868]"/>
            <x15:cachedUniqueName index="3280" name="[tblsales].[Customer ID].&amp;[5869]"/>
            <x15:cachedUniqueName index="3281" name="[tblsales].[Customer ID].&amp;[5872]"/>
            <x15:cachedUniqueName index="3282" name="[tblsales].[Customer ID].&amp;[5873]"/>
            <x15:cachedUniqueName index="3283" name="[tblsales].[Customer ID].&amp;[5875]"/>
            <x15:cachedUniqueName index="3284" name="[tblsales].[Customer ID].&amp;[5876]"/>
            <x15:cachedUniqueName index="3285" name="[tblsales].[Customer ID].&amp;[5878]"/>
            <x15:cachedUniqueName index="3286" name="[tblsales].[Customer ID].&amp;[5879]"/>
            <x15:cachedUniqueName index="3287" name="[tblsales].[Customer ID].&amp;[5882]"/>
            <x15:cachedUniqueName index="3288" name="[tblsales].[Customer ID].&amp;[5883]"/>
            <x15:cachedUniqueName index="3289" name="[tblsales].[Customer ID].&amp;[5886]"/>
            <x15:cachedUniqueName index="3290" name="[tblsales].[Customer ID].&amp;[5887]"/>
            <x15:cachedUniqueName index="3291" name="[tblsales].[Customer ID].&amp;[5888]"/>
            <x15:cachedUniqueName index="3292" name="[tblsales].[Customer ID].&amp;[5889]"/>
            <x15:cachedUniqueName index="3293" name="[tblsales].[Customer ID].&amp;[5890]"/>
            <x15:cachedUniqueName index="3294" name="[tblsales].[Customer ID].&amp;[5891]"/>
            <x15:cachedUniqueName index="3295" name="[tblsales].[Customer ID].&amp;[5892]"/>
            <x15:cachedUniqueName index="3296" name="[tblsales].[Customer ID].&amp;[5893]"/>
            <x15:cachedUniqueName index="3297" name="[tblsales].[Customer ID].&amp;[5895]"/>
            <x15:cachedUniqueName index="3298" name="[tblsales].[Customer ID].&amp;[5897]"/>
            <x15:cachedUniqueName index="3299" name="[tblsales].[Customer ID].&amp;[5898]"/>
            <x15:cachedUniqueName index="3300" name="[tblsales].[Customer ID].&amp;[5904]"/>
            <x15:cachedUniqueName index="3301" name="[tblsales].[Customer ID].&amp;[5906]"/>
            <x15:cachedUniqueName index="3302" name="[tblsales].[Customer ID].&amp;[5908]"/>
            <x15:cachedUniqueName index="3303" name="[tblsales].[Customer ID].&amp;[5909]"/>
            <x15:cachedUniqueName index="3304" name="[tblsales].[Customer ID].&amp;[5910]"/>
            <x15:cachedUniqueName index="3305" name="[tblsales].[Customer ID].&amp;[5911]"/>
            <x15:cachedUniqueName index="3306" name="[tblsales].[Customer ID].&amp;[5912]"/>
            <x15:cachedUniqueName index="3307" name="[tblsales].[Customer ID].&amp;[5916]"/>
            <x15:cachedUniqueName index="3308" name="[tblsales].[Customer ID].&amp;[5917]"/>
            <x15:cachedUniqueName index="3309" name="[tblsales].[Customer ID].&amp;[5919]"/>
            <x15:cachedUniqueName index="3310" name="[tblsales].[Customer ID].&amp;[5920]"/>
            <x15:cachedUniqueName index="3311" name="[tblsales].[Customer ID].&amp;[5922]"/>
            <x15:cachedUniqueName index="3312" name="[tblsales].[Customer ID].&amp;[5923]"/>
            <x15:cachedUniqueName index="3313" name="[tblsales].[Customer ID].&amp;[5924]"/>
            <x15:cachedUniqueName index="3314" name="[tblsales].[Customer ID].&amp;[5925]"/>
            <x15:cachedUniqueName index="3315" name="[tblsales].[Customer ID].&amp;[5926]"/>
            <x15:cachedUniqueName index="3316" name="[tblsales].[Customer ID].&amp;[5927]"/>
            <x15:cachedUniqueName index="3317" name="[tblsales].[Customer ID].&amp;[5928]"/>
            <x15:cachedUniqueName index="3318" name="[tblsales].[Customer ID].&amp;[5931]"/>
            <x15:cachedUniqueName index="3319" name="[tblsales].[Customer ID].&amp;[5932]"/>
            <x15:cachedUniqueName index="3320" name="[tblsales].[Customer ID].&amp;[5933]"/>
            <x15:cachedUniqueName index="3321" name="[tblsales].[Customer ID].&amp;[5934]"/>
            <x15:cachedUniqueName index="3322" name="[tblsales].[Customer ID].&amp;[5937]"/>
            <x15:cachedUniqueName index="3323" name="[tblsales].[Customer ID].&amp;[5938]"/>
            <x15:cachedUniqueName index="3324" name="[tblsales].[Customer ID].&amp;[5939]"/>
            <x15:cachedUniqueName index="3325" name="[tblsales].[Customer ID].&amp;[5940]"/>
            <x15:cachedUniqueName index="3326" name="[tblsales].[Customer ID].&amp;[5941]"/>
            <x15:cachedUniqueName index="3327" name="[tblsales].[Customer ID].&amp;[5942]"/>
            <x15:cachedUniqueName index="3328" name="[tblsales].[Customer ID].&amp;[5943]"/>
            <x15:cachedUniqueName index="3329" name="[tblsales].[Customer ID].&amp;[5944]"/>
            <x15:cachedUniqueName index="3330" name="[tblsales].[Customer ID].&amp;[5945]"/>
            <x15:cachedUniqueName index="3331" name="[tblsales].[Customer ID].&amp;[5946]"/>
            <x15:cachedUniqueName index="3332" name="[tblsales].[Customer ID].&amp;[5947]"/>
            <x15:cachedUniqueName index="3333" name="[tblsales].[Customer ID].&amp;[5951]"/>
            <x15:cachedUniqueName index="3334" name="[tblsales].[Customer ID].&amp;[5952]"/>
            <x15:cachedUniqueName index="3335" name="[tblsales].[Customer ID].&amp;[5953]"/>
            <x15:cachedUniqueName index="3336" name="[tblsales].[Customer ID].&amp;[5956]"/>
            <x15:cachedUniqueName index="3337" name="[tblsales].[Customer ID].&amp;[5957]"/>
            <x15:cachedUniqueName index="3338" name="[tblsales].[Customer ID].&amp;[5958]"/>
            <x15:cachedUniqueName index="3339" name="[tblsales].[Customer ID].&amp;[5960]"/>
            <x15:cachedUniqueName index="3340" name="[tblsales].[Customer ID].&amp;[5961]"/>
            <x15:cachedUniqueName index="3341" name="[tblsales].[Customer ID].&amp;[5962]"/>
            <x15:cachedUniqueName index="3342" name="[tblsales].[Customer ID].&amp;[5964]"/>
            <x15:cachedUniqueName index="3343" name="[tblsales].[Customer ID].&amp;[5966]"/>
            <x15:cachedUniqueName index="3344" name="[tblsales].[Customer ID].&amp;[5967]"/>
            <x15:cachedUniqueName index="3345" name="[tblsales].[Customer ID].&amp;[5968]"/>
            <x15:cachedUniqueName index="3346" name="[tblsales].[Customer ID].&amp;[5969]"/>
            <x15:cachedUniqueName index="3347" name="[tblsales].[Customer ID].&amp;[5970]"/>
            <x15:cachedUniqueName index="3348" name="[tblsales].[Customer ID].&amp;[5971]"/>
            <x15:cachedUniqueName index="3349" name="[tblsales].[Customer ID].&amp;[5973]"/>
            <x15:cachedUniqueName index="3350" name="[tblsales].[Customer ID].&amp;[5975]"/>
            <x15:cachedUniqueName index="3351" name="[tblsales].[Customer ID].&amp;[5976]"/>
            <x15:cachedUniqueName index="3352" name="[tblsales].[Customer ID].&amp;[5979]"/>
            <x15:cachedUniqueName index="3353" name="[tblsales].[Customer ID].&amp;[5980]"/>
            <x15:cachedUniqueName index="3354" name="[tblsales].[Customer ID].&amp;[5986]"/>
            <x15:cachedUniqueName index="3355" name="[tblsales].[Customer ID].&amp;[5987]"/>
            <x15:cachedUniqueName index="3356" name="[tblsales].[Customer ID].&amp;[5988]"/>
            <x15:cachedUniqueName index="3357" name="[tblsales].[Customer ID].&amp;[5992]"/>
            <x15:cachedUniqueName index="3358" name="[tblsales].[Customer ID].&amp;[5994]"/>
            <x15:cachedUniqueName index="3359" name="[tblsales].[Customer ID].&amp;[5995]"/>
            <x15:cachedUniqueName index="3360" name="[tblsales].[Customer ID].&amp;[5996]"/>
            <x15:cachedUniqueName index="3361" name="[tblsales].[Customer ID].&amp;[5997]"/>
            <x15:cachedUniqueName index="3362" name="[tblsales].[Customer ID].&amp;[5998]"/>
            <x15:cachedUniqueName index="3363" name="[tblsales].[Customer ID].&amp;[6000]"/>
            <x15:cachedUniqueName index="3364" name="[tblsales].[Customer ID].&amp;[6002]"/>
            <x15:cachedUniqueName index="3365" name="[tblsales].[Customer ID].&amp;[6003]"/>
            <x15:cachedUniqueName index="3366" name="[tblsales].[Customer ID].&amp;[6004]"/>
            <x15:cachedUniqueName index="3367" name="[tblsales].[Customer ID].&amp;[6005]"/>
            <x15:cachedUniqueName index="3368" name="[tblsales].[Customer ID].&amp;[6006]"/>
            <x15:cachedUniqueName index="3369" name="[tblsales].[Customer ID].&amp;[6008]"/>
            <x15:cachedUniqueName index="3370" name="[tblsales].[Customer ID].&amp;[6009]"/>
            <x15:cachedUniqueName index="3371" name="[tblsales].[Customer ID].&amp;[6010]"/>
            <x15:cachedUniqueName index="3372" name="[tblsales].[Customer ID].&amp;[6011]"/>
            <x15:cachedUniqueName index="3373" name="[tblsales].[Customer ID].&amp;[6013]"/>
            <x15:cachedUniqueName index="3374" name="[tblsales].[Customer ID].&amp;[6014]"/>
            <x15:cachedUniqueName index="3375" name="[tblsales].[Customer ID].&amp;[6016]"/>
            <x15:cachedUniqueName index="3376" name="[tblsales].[Customer ID].&amp;[6017]"/>
            <x15:cachedUniqueName index="3377" name="[tblsales].[Customer ID].&amp;[6021]"/>
            <x15:cachedUniqueName index="3378" name="[tblsales].[Customer ID].&amp;[6024]"/>
            <x15:cachedUniqueName index="3379" name="[tblsales].[Customer ID].&amp;[6027]"/>
            <x15:cachedUniqueName index="3380" name="[tblsales].[Customer ID].&amp;[6029]"/>
            <x15:cachedUniqueName index="3381" name="[tblsales].[Customer ID].&amp;[6031]"/>
            <x15:cachedUniqueName index="3382" name="[tblsales].[Customer ID].&amp;[6032]"/>
            <x15:cachedUniqueName index="3383" name="[tblsales].[Customer ID].&amp;[6033]"/>
            <x15:cachedUniqueName index="3384" name="[tblsales].[Customer ID].&amp;[6036]"/>
            <x15:cachedUniqueName index="3385" name="[tblsales].[Customer ID].&amp;[6037]"/>
            <x15:cachedUniqueName index="3386" name="[tblsales].[Customer ID].&amp;[6039]"/>
            <x15:cachedUniqueName index="3387" name="[tblsales].[Customer ID].&amp;[6040]"/>
            <x15:cachedUniqueName index="3388" name="[tblsales].[Customer ID].&amp;[6041]"/>
            <x15:cachedUniqueName index="3389" name="[tblsales].[Customer ID].&amp;[6043]"/>
            <x15:cachedUniqueName index="3390" name="[tblsales].[Customer ID].&amp;[6044]"/>
            <x15:cachedUniqueName index="3391" name="[tblsales].[Customer ID].&amp;[6047]"/>
            <x15:cachedUniqueName index="3392" name="[tblsales].[Customer ID].&amp;[6048]"/>
            <x15:cachedUniqueName index="3393" name="[tblsales].[Customer ID].&amp;[6051]"/>
            <x15:cachedUniqueName index="3394" name="[tblsales].[Customer ID].&amp;[6052]"/>
            <x15:cachedUniqueName index="3395" name="[tblsales].[Customer ID].&amp;[6053]"/>
            <x15:cachedUniqueName index="3396" name="[tblsales].[Customer ID].&amp;[6054]"/>
            <x15:cachedUniqueName index="3397" name="[tblsales].[Customer ID].&amp;[6055]"/>
            <x15:cachedUniqueName index="3398" name="[tblsales].[Customer ID].&amp;[6056]"/>
            <x15:cachedUniqueName index="3399" name="[tblsales].[Customer ID].&amp;[6057]"/>
            <x15:cachedUniqueName index="3400" name="[tblsales].[Customer ID].&amp;[6059]"/>
            <x15:cachedUniqueName index="3401" name="[tblsales].[Customer ID].&amp;[6060]"/>
            <x15:cachedUniqueName index="3402" name="[tblsales].[Customer ID].&amp;[6061]"/>
            <x15:cachedUniqueName index="3403" name="[tblsales].[Customer ID].&amp;[6062]"/>
            <x15:cachedUniqueName index="3404" name="[tblsales].[Customer ID].&amp;[6063]"/>
            <x15:cachedUniqueName index="3405" name="[tblsales].[Customer ID].&amp;[6064]"/>
            <x15:cachedUniqueName index="3406" name="[tblsales].[Customer ID].&amp;[6065]"/>
            <x15:cachedUniqueName index="3407" name="[tblsales].[Customer ID].&amp;[6067]"/>
            <x15:cachedUniqueName index="3408" name="[tblsales].[Customer ID].&amp;[6068]"/>
            <x15:cachedUniqueName index="3409" name="[tblsales].[Customer ID].&amp;[6072]"/>
            <x15:cachedUniqueName index="3410" name="[tblsales].[Customer ID].&amp;[6073]"/>
            <x15:cachedUniqueName index="3411" name="[tblsales].[Customer ID].&amp;[6074]"/>
            <x15:cachedUniqueName index="3412" name="[tblsales].[Customer ID].&amp;[6075]"/>
            <x15:cachedUniqueName index="3413" name="[tblsales].[Customer ID].&amp;[6077]"/>
            <x15:cachedUniqueName index="3414" name="[tblsales].[Customer ID].&amp;[6078]"/>
            <x15:cachedUniqueName index="3415" name="[tblsales].[Customer ID].&amp;[6080]"/>
            <x15:cachedUniqueName index="3416" name="[tblsales].[Customer ID].&amp;[6083]"/>
            <x15:cachedUniqueName index="3417" name="[tblsales].[Customer ID].&amp;[6084]"/>
            <x15:cachedUniqueName index="3418" name="[tblsales].[Customer ID].&amp;[6085]"/>
            <x15:cachedUniqueName index="3419" name="[tblsales].[Customer ID].&amp;[6086]"/>
            <x15:cachedUniqueName index="3420" name="[tblsales].[Customer ID].&amp;[6087]"/>
            <x15:cachedUniqueName index="3421" name="[tblsales].[Customer ID].&amp;[6088]"/>
            <x15:cachedUniqueName index="3422" name="[tblsales].[Customer ID].&amp;[6089]"/>
            <x15:cachedUniqueName index="3423" name="[tblsales].[Customer ID].&amp;[6091]"/>
            <x15:cachedUniqueName index="3424" name="[tblsales].[Customer ID].&amp;[6092]"/>
            <x15:cachedUniqueName index="3425" name="[tblsales].[Customer ID].&amp;[6093]"/>
            <x15:cachedUniqueName index="3426" name="[tblsales].[Customer ID].&amp;[6095]"/>
            <x15:cachedUniqueName index="3427" name="[tblsales].[Customer ID].&amp;[6097]"/>
            <x15:cachedUniqueName index="3428" name="[tblsales].[Customer ID].&amp;[6101]"/>
            <x15:cachedUniqueName index="3429" name="[tblsales].[Customer ID].&amp;[6102]"/>
            <x15:cachedUniqueName index="3430" name="[tblsales].[Customer ID].&amp;[6103]"/>
            <x15:cachedUniqueName index="3431" name="[tblsales].[Customer ID].&amp;[6104]"/>
            <x15:cachedUniqueName index="3432" name="[tblsales].[Customer ID].&amp;[6105]"/>
            <x15:cachedUniqueName index="3433" name="[tblsales].[Customer ID].&amp;[6108]"/>
            <x15:cachedUniqueName index="3434" name="[tblsales].[Customer ID].&amp;[6109]"/>
            <x15:cachedUniqueName index="3435" name="[tblsales].[Customer ID].&amp;[6110]"/>
            <x15:cachedUniqueName index="3436" name="[tblsales].[Customer ID].&amp;[6111]"/>
            <x15:cachedUniqueName index="3437" name="[tblsales].[Customer ID].&amp;[6113]"/>
            <x15:cachedUniqueName index="3438" name="[tblsales].[Customer ID].&amp;[6114]"/>
            <x15:cachedUniqueName index="3439" name="[tblsales].[Customer ID].&amp;[6115]"/>
            <x15:cachedUniqueName index="3440" name="[tblsales].[Customer ID].&amp;[6116]"/>
            <x15:cachedUniqueName index="3441" name="[tblsales].[Customer ID].&amp;[6119]"/>
            <x15:cachedUniqueName index="3442" name="[tblsales].[Customer ID].&amp;[6120]"/>
            <x15:cachedUniqueName index="3443" name="[tblsales].[Customer ID].&amp;[6121]"/>
            <x15:cachedUniqueName index="3444" name="[tblsales].[Customer ID].&amp;[6122]"/>
            <x15:cachedUniqueName index="3445" name="[tblsales].[Customer ID].&amp;[6124]"/>
            <x15:cachedUniqueName index="3446" name="[tblsales].[Customer ID].&amp;[6126]"/>
            <x15:cachedUniqueName index="3447" name="[tblsales].[Customer ID].&amp;[6127]"/>
            <x15:cachedUniqueName index="3448" name="[tblsales].[Customer ID].&amp;[6130]"/>
            <x15:cachedUniqueName index="3449" name="[tblsales].[Customer ID].&amp;[6131]"/>
            <x15:cachedUniqueName index="3450" name="[tblsales].[Customer ID].&amp;[6132]"/>
            <x15:cachedUniqueName index="3451" name="[tblsales].[Customer ID].&amp;[6134]"/>
            <x15:cachedUniqueName index="3452" name="[tblsales].[Customer ID].&amp;[6136]"/>
            <x15:cachedUniqueName index="3453" name="[tblsales].[Customer ID].&amp;[6137]"/>
            <x15:cachedUniqueName index="3454" name="[tblsales].[Customer ID].&amp;[6138]"/>
            <x15:cachedUniqueName index="3455" name="[tblsales].[Customer ID].&amp;[6141]"/>
            <x15:cachedUniqueName index="3456" name="[tblsales].[Customer ID].&amp;[6142]"/>
            <x15:cachedUniqueName index="3457" name="[tblsales].[Customer ID].&amp;[6145]"/>
            <x15:cachedUniqueName index="3458" name="[tblsales].[Customer ID].&amp;[6147]"/>
            <x15:cachedUniqueName index="3459" name="[tblsales].[Customer ID].&amp;[6150]"/>
            <x15:cachedUniqueName index="3460" name="[tblsales].[Customer ID].&amp;[6152]"/>
            <x15:cachedUniqueName index="3461" name="[tblsales].[Customer ID].&amp;[6153]"/>
            <x15:cachedUniqueName index="3462" name="[tblsales].[Customer ID].&amp;[6154]"/>
            <x15:cachedUniqueName index="3463" name="[tblsales].[Customer ID].&amp;[6156]"/>
            <x15:cachedUniqueName index="3464" name="[tblsales].[Customer ID].&amp;[6158]"/>
            <x15:cachedUniqueName index="3465" name="[tblsales].[Customer ID].&amp;[6159]"/>
            <x15:cachedUniqueName index="3466" name="[tblsales].[Customer ID].&amp;[6160]"/>
            <x15:cachedUniqueName index="3467" name="[tblsales].[Customer ID].&amp;[6161]"/>
            <x15:cachedUniqueName index="3468" name="[tblsales].[Customer ID].&amp;[6162]"/>
            <x15:cachedUniqueName index="3469" name="[tblsales].[Customer ID].&amp;[6164]"/>
            <x15:cachedUniqueName index="3470" name="[tblsales].[Customer ID].&amp;[6166]"/>
            <x15:cachedUniqueName index="3471" name="[tblsales].[Customer ID].&amp;[6167]"/>
            <x15:cachedUniqueName index="3472" name="[tblsales].[Customer ID].&amp;[6171]"/>
            <x15:cachedUniqueName index="3473" name="[tblsales].[Customer ID].&amp;[6172]"/>
            <x15:cachedUniqueName index="3474" name="[tblsales].[Customer ID].&amp;[6173]"/>
            <x15:cachedUniqueName index="3475" name="[tblsales].[Customer ID].&amp;[6175]"/>
            <x15:cachedUniqueName index="3476" name="[tblsales].[Customer ID].&amp;[6176]"/>
            <x15:cachedUniqueName index="3477" name="[tblsales].[Customer ID].&amp;[6177]"/>
            <x15:cachedUniqueName index="3478" name="[tblsales].[Customer ID].&amp;[6178]"/>
            <x15:cachedUniqueName index="3479" name="[tblsales].[Customer ID].&amp;[6179]"/>
            <x15:cachedUniqueName index="3480" name="[tblsales].[Customer ID].&amp;[6182]"/>
            <x15:cachedUniqueName index="3481" name="[tblsales].[Customer ID].&amp;[6184]"/>
            <x15:cachedUniqueName index="3482" name="[tblsales].[Customer ID].&amp;[6185]"/>
            <x15:cachedUniqueName index="3483" name="[tblsales].[Customer ID].&amp;[6187]"/>
            <x15:cachedUniqueName index="3484" name="[tblsales].[Customer ID].&amp;[6188]"/>
            <x15:cachedUniqueName index="3485" name="[tblsales].[Customer ID].&amp;[6189]"/>
            <x15:cachedUniqueName index="3486" name="[tblsales].[Customer ID].&amp;[6190]"/>
            <x15:cachedUniqueName index="3487" name="[tblsales].[Customer ID].&amp;[6191]"/>
            <x15:cachedUniqueName index="3488" name="[tblsales].[Customer ID].&amp;[6192]"/>
            <x15:cachedUniqueName index="3489" name="[tblsales].[Customer ID].&amp;[6193]"/>
            <x15:cachedUniqueName index="3490" name="[tblsales].[Customer ID].&amp;[6197]"/>
            <x15:cachedUniqueName index="3491" name="[tblsales].[Customer ID].&amp;[6200]"/>
            <x15:cachedUniqueName index="3492" name="[tblsales].[Customer ID].&amp;[6201]"/>
            <x15:cachedUniqueName index="3493" name="[tblsales].[Customer ID].&amp;[6202]"/>
            <x15:cachedUniqueName index="3494" name="[tblsales].[Customer ID].&amp;[6203]"/>
            <x15:cachedUniqueName index="3495" name="[tblsales].[Customer ID].&amp;[6204]"/>
            <x15:cachedUniqueName index="3496" name="[tblsales].[Customer ID].&amp;[6205]"/>
            <x15:cachedUniqueName index="3497" name="[tblsales].[Customer ID].&amp;[6206]"/>
            <x15:cachedUniqueName index="3498" name="[tblsales].[Customer ID].&amp;[6207]"/>
            <x15:cachedUniqueName index="3499" name="[tblsales].[Customer ID].&amp;[6208]"/>
            <x15:cachedUniqueName index="3500" name="[tblsales].[Customer ID].&amp;[6209]"/>
            <x15:cachedUniqueName index="3501" name="[tblsales].[Customer ID].&amp;[6210]"/>
            <x15:cachedUniqueName index="3502" name="[tblsales].[Customer ID].&amp;[6212]"/>
            <x15:cachedUniqueName index="3503" name="[tblsales].[Customer ID].&amp;[6213]"/>
            <x15:cachedUniqueName index="3504" name="[tblsales].[Customer ID].&amp;[6214]"/>
            <x15:cachedUniqueName index="3505" name="[tblsales].[Customer ID].&amp;[6218]"/>
            <x15:cachedUniqueName index="3506" name="[tblsales].[Customer ID].&amp;[6220]"/>
            <x15:cachedUniqueName index="3507" name="[tblsales].[Customer ID].&amp;[6221]"/>
            <x15:cachedUniqueName index="3508" name="[tblsales].[Customer ID].&amp;[6222]"/>
            <x15:cachedUniqueName index="3509" name="[tblsales].[Customer ID].&amp;[6223]"/>
            <x15:cachedUniqueName index="3510" name="[tblsales].[Customer ID].&amp;[6228]"/>
            <x15:cachedUniqueName index="3511" name="[tblsales].[Customer ID].&amp;[6229]"/>
            <x15:cachedUniqueName index="3512" name="[tblsales].[Customer ID].&amp;[6231]"/>
            <x15:cachedUniqueName index="3513" name="[tblsales].[Customer ID].&amp;[6232]"/>
            <x15:cachedUniqueName index="3514" name="[tblsales].[Customer ID].&amp;[6233]"/>
            <x15:cachedUniqueName index="3515" name="[tblsales].[Customer ID].&amp;[6234]"/>
            <x15:cachedUniqueName index="3516" name="[tblsales].[Customer ID].&amp;[6235]"/>
            <x15:cachedUniqueName index="3517" name="[tblsales].[Customer ID].&amp;[6237]"/>
            <x15:cachedUniqueName index="3518" name="[tblsales].[Customer ID].&amp;[6238]"/>
            <x15:cachedUniqueName index="3519" name="[tblsales].[Customer ID].&amp;[6239]"/>
            <x15:cachedUniqueName index="3520" name="[tblsales].[Customer ID].&amp;[6240]"/>
            <x15:cachedUniqueName index="3521" name="[tblsales].[Customer ID].&amp;[6241]"/>
            <x15:cachedUniqueName index="3522" name="[tblsales].[Customer ID].&amp;[6242]"/>
            <x15:cachedUniqueName index="3523" name="[tblsales].[Customer ID].&amp;[6243]"/>
            <x15:cachedUniqueName index="3524" name="[tblsales].[Customer ID].&amp;[6244]"/>
            <x15:cachedUniqueName index="3525" name="[tblsales].[Customer ID].&amp;[6246]"/>
            <x15:cachedUniqueName index="3526" name="[tblsales].[Customer ID].&amp;[6247]"/>
            <x15:cachedUniqueName index="3527" name="[tblsales].[Customer ID].&amp;[6248]"/>
            <x15:cachedUniqueName index="3528" name="[tblsales].[Customer ID].&amp;[6249]"/>
            <x15:cachedUniqueName index="3529" name="[tblsales].[Customer ID].&amp;[6251]"/>
            <x15:cachedUniqueName index="3530" name="[tblsales].[Customer ID].&amp;[6252]"/>
            <x15:cachedUniqueName index="3531" name="[tblsales].[Customer ID].&amp;[6253]"/>
            <x15:cachedUniqueName index="3532" name="[tblsales].[Customer ID].&amp;[6254]"/>
            <x15:cachedUniqueName index="3533" name="[tblsales].[Customer ID].&amp;[6255]"/>
            <x15:cachedUniqueName index="3534" name="[tblsales].[Customer ID].&amp;[6256]"/>
            <x15:cachedUniqueName index="3535" name="[tblsales].[Customer ID].&amp;[6257]"/>
            <x15:cachedUniqueName index="3536" name="[tblsales].[Customer ID].&amp;[6258]"/>
            <x15:cachedUniqueName index="3537" name="[tblsales].[Customer ID].&amp;[6260]"/>
            <x15:cachedUniqueName index="3538" name="[tblsales].[Customer ID].&amp;[6261]"/>
            <x15:cachedUniqueName index="3539" name="[tblsales].[Customer ID].&amp;[6262]"/>
            <x15:cachedUniqueName index="3540" name="[tblsales].[Customer ID].&amp;[6263]"/>
            <x15:cachedUniqueName index="3541" name="[tblsales].[Customer ID].&amp;[6264]"/>
            <x15:cachedUniqueName index="3542" name="[tblsales].[Customer ID].&amp;[6266]"/>
            <x15:cachedUniqueName index="3543" name="[tblsales].[Customer ID].&amp;[6269]"/>
            <x15:cachedUniqueName index="3544" name="[tblsales].[Customer ID].&amp;[6273]"/>
            <x15:cachedUniqueName index="3545" name="[tblsales].[Customer ID].&amp;[6275]"/>
            <x15:cachedUniqueName index="3546" name="[tblsales].[Customer ID].&amp;[6276]"/>
            <x15:cachedUniqueName index="3547" name="[tblsales].[Customer ID].&amp;[6279]"/>
            <x15:cachedUniqueName index="3548" name="[tblsales].[Customer ID].&amp;[6280]"/>
            <x15:cachedUniqueName index="3549" name="[tblsales].[Customer ID].&amp;[6281]"/>
            <x15:cachedUniqueName index="3550" name="[tblsales].[Customer ID].&amp;[6283]"/>
            <x15:cachedUniqueName index="3551" name="[tblsales].[Customer ID].&amp;[6285]"/>
            <x15:cachedUniqueName index="3552" name="[tblsales].[Customer ID].&amp;[6287]"/>
            <x15:cachedUniqueName index="3553" name="[tblsales].[Customer ID].&amp;[6288]"/>
            <x15:cachedUniqueName index="3554" name="[tblsales].[Customer ID].&amp;[6289]"/>
            <x15:cachedUniqueName index="3555" name="[tblsales].[Customer ID].&amp;[6291]"/>
            <x15:cachedUniqueName index="3556" name="[tblsales].[Customer ID].&amp;[6292]"/>
            <x15:cachedUniqueName index="3557" name="[tblsales].[Customer ID].&amp;[6293]"/>
            <x15:cachedUniqueName index="3558" name="[tblsales].[Customer ID].&amp;[6295]"/>
            <x15:cachedUniqueName index="3559" name="[tblsales].[Customer ID].&amp;[6296]"/>
            <x15:cachedUniqueName index="3560" name="[tblsales].[Customer ID].&amp;[6298]"/>
            <x15:cachedUniqueName index="3561" name="[tblsales].[Customer ID].&amp;[6299]"/>
            <x15:cachedUniqueName index="3562" name="[tblsales].[Customer ID].&amp;[6300]"/>
            <x15:cachedUniqueName index="3563" name="[tblsales].[Customer ID].&amp;[6301]"/>
            <x15:cachedUniqueName index="3564" name="[tblsales].[Customer ID].&amp;[6302]"/>
            <x15:cachedUniqueName index="3565" name="[tblsales].[Customer ID].&amp;[6303]"/>
            <x15:cachedUniqueName index="3566" name="[tblsales].[Customer ID].&amp;[6305]"/>
            <x15:cachedUniqueName index="3567" name="[tblsales].[Customer ID].&amp;[6307]"/>
            <x15:cachedUniqueName index="3568" name="[tblsales].[Customer ID].&amp;[6308]"/>
            <x15:cachedUniqueName index="3569" name="[tblsales].[Customer ID].&amp;[6310]"/>
            <x15:cachedUniqueName index="3570" name="[tblsales].[Customer ID].&amp;[6311]"/>
            <x15:cachedUniqueName index="3571" name="[tblsales].[Customer ID].&amp;[6313]"/>
            <x15:cachedUniqueName index="3572" name="[tblsales].[Customer ID].&amp;[6314]"/>
            <x15:cachedUniqueName index="3573" name="[tblsales].[Customer ID].&amp;[6315]"/>
            <x15:cachedUniqueName index="3574" name="[tblsales].[Customer ID].&amp;[6316]"/>
            <x15:cachedUniqueName index="3575" name="[tblsales].[Customer ID].&amp;[6317]"/>
            <x15:cachedUniqueName index="3576" name="[tblsales].[Customer ID].&amp;[6318]"/>
            <x15:cachedUniqueName index="3577" name="[tblsales].[Customer ID].&amp;[6319]"/>
            <x15:cachedUniqueName index="3578" name="[tblsales].[Customer ID].&amp;[6320]"/>
            <x15:cachedUniqueName index="3579" name="[tblsales].[Customer ID].&amp;[6322]"/>
            <x15:cachedUniqueName index="3580" name="[tblsales].[Customer ID].&amp;[6323]"/>
            <x15:cachedUniqueName index="3581" name="[tblsales].[Customer ID].&amp;[6324]"/>
            <x15:cachedUniqueName index="3582" name="[tblsales].[Customer ID].&amp;[6325]"/>
            <x15:cachedUniqueName index="3583" name="[tblsales].[Customer ID].&amp;[6326]"/>
            <x15:cachedUniqueName index="3584" name="[tblsales].[Customer ID].&amp;[6327]"/>
            <x15:cachedUniqueName index="3585" name="[tblsales].[Customer ID].&amp;[6328]"/>
            <x15:cachedUniqueName index="3586" name="[tblsales].[Customer ID].&amp;[6329]"/>
            <x15:cachedUniqueName index="3587" name="[tblsales].[Customer ID].&amp;[6330]"/>
            <x15:cachedUniqueName index="3588" name="[tblsales].[Customer ID].&amp;[6334]"/>
            <x15:cachedUniqueName index="3589" name="[tblsales].[Customer ID].&amp;[6335]"/>
            <x15:cachedUniqueName index="3590" name="[tblsales].[Customer ID].&amp;[6336]"/>
            <x15:cachedUniqueName index="3591" name="[tblsales].[Customer ID].&amp;[6338]"/>
            <x15:cachedUniqueName index="3592" name="[tblsales].[Customer ID].&amp;[6340]"/>
            <x15:cachedUniqueName index="3593" name="[tblsales].[Customer ID].&amp;[6341]"/>
            <x15:cachedUniqueName index="3594" name="[tblsales].[Customer ID].&amp;[6342]"/>
            <x15:cachedUniqueName index="3595" name="[tblsales].[Customer ID].&amp;[6343]"/>
            <x15:cachedUniqueName index="3596" name="[tblsales].[Customer ID].&amp;[6344]"/>
            <x15:cachedUniqueName index="3597" name="[tblsales].[Customer ID].&amp;[6345]"/>
            <x15:cachedUniqueName index="3598" name="[tblsales].[Customer ID].&amp;[6346]"/>
            <x15:cachedUniqueName index="3599" name="[tblsales].[Customer ID].&amp;[6347]"/>
            <x15:cachedUniqueName index="3600" name="[tblsales].[Customer ID].&amp;[6348]"/>
            <x15:cachedUniqueName index="3601" name="[tblsales].[Customer ID].&amp;[6352]"/>
            <x15:cachedUniqueName index="3602" name="[tblsales].[Customer ID].&amp;[6353]"/>
            <x15:cachedUniqueName index="3603" name="[tblsales].[Customer ID].&amp;[6355]"/>
            <x15:cachedUniqueName index="3604" name="[tblsales].[Customer ID].&amp;[6356]"/>
            <x15:cachedUniqueName index="3605" name="[tblsales].[Customer ID].&amp;[6360]"/>
            <x15:cachedUniqueName index="3606" name="[tblsales].[Customer ID].&amp;[6362]"/>
            <x15:cachedUniqueName index="3607" name="[tblsales].[Customer ID].&amp;[6365]"/>
            <x15:cachedUniqueName index="3608" name="[tblsales].[Customer ID].&amp;[6366]"/>
            <x15:cachedUniqueName index="3609" name="[tblsales].[Customer ID].&amp;[6367]"/>
            <x15:cachedUniqueName index="3610" name="[tblsales].[Customer ID].&amp;[6368]"/>
            <x15:cachedUniqueName index="3611" name="[tblsales].[Customer ID].&amp;[6369]"/>
            <x15:cachedUniqueName index="3612" name="[tblsales].[Customer ID].&amp;[6370]"/>
            <x15:cachedUniqueName index="3613" name="[tblsales].[Customer ID].&amp;[6372]"/>
            <x15:cachedUniqueName index="3614" name="[tblsales].[Customer ID].&amp;[6373]"/>
            <x15:cachedUniqueName index="3615" name="[tblsales].[Customer ID].&amp;[6374]"/>
            <x15:cachedUniqueName index="3616" name="[tblsales].[Customer ID].&amp;[6378]"/>
            <x15:cachedUniqueName index="3617" name="[tblsales].[Customer ID].&amp;[6383]"/>
            <x15:cachedUniqueName index="3618" name="[tblsales].[Customer ID].&amp;[6387]"/>
            <x15:cachedUniqueName index="3619" name="[tblsales].[Customer ID].&amp;[6388]"/>
            <x15:cachedUniqueName index="3620" name="[tblsales].[Customer ID].&amp;[6389]"/>
            <x15:cachedUniqueName index="3621" name="[tblsales].[Customer ID].&amp;[6390]"/>
            <x15:cachedUniqueName index="3622" name="[tblsales].[Customer ID].&amp;[6392]"/>
            <x15:cachedUniqueName index="3623" name="[tblsales].[Customer ID].&amp;[6393]"/>
            <x15:cachedUniqueName index="3624" name="[tblsales].[Customer ID].&amp;[6394]"/>
            <x15:cachedUniqueName index="3625" name="[tblsales].[Customer ID].&amp;[6395]"/>
            <x15:cachedUniqueName index="3626" name="[tblsales].[Customer ID].&amp;[6396]"/>
            <x15:cachedUniqueName index="3627" name="[tblsales].[Customer ID].&amp;[6397]"/>
            <x15:cachedUniqueName index="3628" name="[tblsales].[Customer ID].&amp;[6398]"/>
            <x15:cachedUniqueName index="3629" name="[tblsales].[Customer ID].&amp;[6401]"/>
            <x15:cachedUniqueName index="3630" name="[tblsales].[Customer ID].&amp;[6402]"/>
            <x15:cachedUniqueName index="3631" name="[tblsales].[Customer ID].&amp;[6403]"/>
            <x15:cachedUniqueName index="3632" name="[tblsales].[Customer ID].&amp;[6404]"/>
            <x15:cachedUniqueName index="3633" name="[tblsales].[Customer ID].&amp;[6406]"/>
            <x15:cachedUniqueName index="3634" name="[tblsales].[Customer ID].&amp;[6408]"/>
            <x15:cachedUniqueName index="3635" name="[tblsales].[Customer ID].&amp;[6409]"/>
            <x15:cachedUniqueName index="3636" name="[tblsales].[Customer ID].&amp;[6410]"/>
            <x15:cachedUniqueName index="3637" name="[tblsales].[Customer ID].&amp;[6411]"/>
            <x15:cachedUniqueName index="3638" name="[tblsales].[Customer ID].&amp;[6413]"/>
            <x15:cachedUniqueName index="3639" name="[tblsales].[Customer ID].&amp;[6415]"/>
            <x15:cachedUniqueName index="3640" name="[tblsales].[Customer ID].&amp;[6416]"/>
            <x15:cachedUniqueName index="3641" name="[tblsales].[Customer ID].&amp;[6417]"/>
            <x15:cachedUniqueName index="3642" name="[tblsales].[Customer ID].&amp;[6419]"/>
            <x15:cachedUniqueName index="3643" name="[tblsales].[Customer ID].&amp;[6420]"/>
            <x15:cachedUniqueName index="3644" name="[tblsales].[Customer ID].&amp;[6423]"/>
            <x15:cachedUniqueName index="3645" name="[tblsales].[Customer ID].&amp;[6424]"/>
            <x15:cachedUniqueName index="3646" name="[tblsales].[Customer ID].&amp;[6425]"/>
            <x15:cachedUniqueName index="3647" name="[tblsales].[Customer ID].&amp;[6427]"/>
            <x15:cachedUniqueName index="3648" name="[tblsales].[Customer ID].&amp;[6428]"/>
            <x15:cachedUniqueName index="3649" name="[tblsales].[Customer ID].&amp;[6429]"/>
            <x15:cachedUniqueName index="3650" name="[tblsales].[Customer ID].&amp;[6430]"/>
            <x15:cachedUniqueName index="3651" name="[tblsales].[Customer ID].&amp;[6432]"/>
            <x15:cachedUniqueName index="3652" name="[tblsales].[Customer ID].&amp;[6433]"/>
            <x15:cachedUniqueName index="3653" name="[tblsales].[Customer ID].&amp;[6434]"/>
            <x15:cachedUniqueName index="3654" name="[tblsales].[Customer ID].&amp;[6435]"/>
            <x15:cachedUniqueName index="3655" name="[tblsales].[Customer ID].&amp;[6439]"/>
            <x15:cachedUniqueName index="3656" name="[tblsales].[Customer ID].&amp;[6442]"/>
            <x15:cachedUniqueName index="3657" name="[tblsales].[Customer ID].&amp;[6443]"/>
            <x15:cachedUniqueName index="3658" name="[tblsales].[Customer ID].&amp;[6445]"/>
            <x15:cachedUniqueName index="3659" name="[tblsales].[Customer ID].&amp;[6447]"/>
            <x15:cachedUniqueName index="3660" name="[tblsales].[Customer ID].&amp;[6448]"/>
            <x15:cachedUniqueName index="3661" name="[tblsales].[Customer ID].&amp;[6449]"/>
            <x15:cachedUniqueName index="3662" name="[tblsales].[Customer ID].&amp;[6450]"/>
            <x15:cachedUniqueName index="3663" name="[tblsales].[Customer ID].&amp;[6451]"/>
            <x15:cachedUniqueName index="3664" name="[tblsales].[Customer ID].&amp;[6452]"/>
            <x15:cachedUniqueName index="3665" name="[tblsales].[Customer ID].&amp;[6454]"/>
            <x15:cachedUniqueName index="3666" name="[tblsales].[Customer ID].&amp;[6455]"/>
            <x15:cachedUniqueName index="3667" name="[tblsales].[Customer ID].&amp;[6457]"/>
            <x15:cachedUniqueName index="3668" name="[tblsales].[Customer ID].&amp;[6461]"/>
            <x15:cachedUniqueName index="3669" name="[tblsales].[Customer ID].&amp;[6462]"/>
            <x15:cachedUniqueName index="3670" name="[tblsales].[Customer ID].&amp;[6463]"/>
            <x15:cachedUniqueName index="3671" name="[tblsales].[Customer ID].&amp;[6467]"/>
            <x15:cachedUniqueName index="3672" name="[tblsales].[Customer ID].&amp;[6468]"/>
            <x15:cachedUniqueName index="3673" name="[tblsales].[Customer ID].&amp;[6469]"/>
            <x15:cachedUniqueName index="3674" name="[tblsales].[Customer ID].&amp;[6470]"/>
            <x15:cachedUniqueName index="3675" name="[tblsales].[Customer ID].&amp;[6471]"/>
            <x15:cachedUniqueName index="3676" name="[tblsales].[Customer ID].&amp;[6472]"/>
            <x15:cachedUniqueName index="3677" name="[tblsales].[Customer ID].&amp;[6475]"/>
            <x15:cachedUniqueName index="3678" name="[tblsales].[Customer ID].&amp;[6476]"/>
            <x15:cachedUniqueName index="3679" name="[tblsales].[Customer ID].&amp;[6480]"/>
            <x15:cachedUniqueName index="3680" name="[tblsales].[Customer ID].&amp;[6481]"/>
            <x15:cachedUniqueName index="3681" name="[tblsales].[Customer ID].&amp;[6482]"/>
            <x15:cachedUniqueName index="3682" name="[tblsales].[Customer ID].&amp;[6484]"/>
            <x15:cachedUniqueName index="3683" name="[tblsales].[Customer ID].&amp;[6485]"/>
            <x15:cachedUniqueName index="3684" name="[tblsales].[Customer ID].&amp;[6486]"/>
            <x15:cachedUniqueName index="3685" name="[tblsales].[Customer ID].&amp;[6487]"/>
            <x15:cachedUniqueName index="3686" name="[tblsales].[Customer ID].&amp;[6488]"/>
            <x15:cachedUniqueName index="3687" name="[tblsales].[Customer ID].&amp;[6490]"/>
            <x15:cachedUniqueName index="3688" name="[tblsales].[Customer ID].&amp;[6491]"/>
            <x15:cachedUniqueName index="3689" name="[tblsales].[Customer ID].&amp;[6492]"/>
            <x15:cachedUniqueName index="3690" name="[tblsales].[Customer ID].&amp;[6493]"/>
            <x15:cachedUniqueName index="3691" name="[tblsales].[Customer ID].&amp;[6494]"/>
            <x15:cachedUniqueName index="3692" name="[tblsales].[Customer ID].&amp;[6495]"/>
            <x15:cachedUniqueName index="3693" name="[tblsales].[Customer ID].&amp;[6497]"/>
            <x15:cachedUniqueName index="3694" name="[tblsales].[Customer ID].&amp;[6498]"/>
            <x15:cachedUniqueName index="3695" name="[tblsales].[Customer ID].&amp;[6499]"/>
            <x15:cachedUniqueName index="3696" name="[tblsales].[Customer ID].&amp;[6501]"/>
            <x15:cachedUniqueName index="3697" name="[tblsales].[Customer ID].&amp;[6505]"/>
            <x15:cachedUniqueName index="3698" name="[tblsales].[Customer ID].&amp;[6506]"/>
            <x15:cachedUniqueName index="3699" name="[tblsales].[Customer ID].&amp;[6507]"/>
            <x15:cachedUniqueName index="3700" name="[tblsales].[Customer ID].&amp;[6509]"/>
            <x15:cachedUniqueName index="3701" name="[tblsales].[Customer ID].&amp;[6510]"/>
            <x15:cachedUniqueName index="3702" name="[tblsales].[Customer ID].&amp;[6515]"/>
            <x15:cachedUniqueName index="3703" name="[tblsales].[Customer ID].&amp;[6517]"/>
            <x15:cachedUniqueName index="3704" name="[tblsales].[Customer ID].&amp;[6518]"/>
            <x15:cachedUniqueName index="3705" name="[tblsales].[Customer ID].&amp;[6519]"/>
            <x15:cachedUniqueName index="3706" name="[tblsales].[Customer ID].&amp;[6520]"/>
            <x15:cachedUniqueName index="3707" name="[tblsales].[Customer ID].&amp;[6521]"/>
            <x15:cachedUniqueName index="3708" name="[tblsales].[Customer ID].&amp;[6522]"/>
            <x15:cachedUniqueName index="3709" name="[tblsales].[Customer ID].&amp;[6523]"/>
            <x15:cachedUniqueName index="3710" name="[tblsales].[Customer ID].&amp;[6525]"/>
            <x15:cachedUniqueName index="3711" name="[tblsales].[Customer ID].&amp;[6526]"/>
            <x15:cachedUniqueName index="3712" name="[tblsales].[Customer ID].&amp;[6529]"/>
            <x15:cachedUniqueName index="3713" name="[tblsales].[Customer ID].&amp;[6530]"/>
            <x15:cachedUniqueName index="3714" name="[tblsales].[Customer ID].&amp;[6531]"/>
            <x15:cachedUniqueName index="3715" name="[tblsales].[Customer ID].&amp;[6533]"/>
            <x15:cachedUniqueName index="3716" name="[tblsales].[Customer ID].&amp;[6534]"/>
            <x15:cachedUniqueName index="3717" name="[tblsales].[Customer ID].&amp;[6535]"/>
            <x15:cachedUniqueName index="3718" name="[tblsales].[Customer ID].&amp;[6536]"/>
            <x15:cachedUniqueName index="3719" name="[tblsales].[Customer ID].&amp;[6538]"/>
            <x15:cachedUniqueName index="3720" name="[tblsales].[Customer ID].&amp;[6539]"/>
            <x15:cachedUniqueName index="3721" name="[tblsales].[Customer ID].&amp;[6540]"/>
            <x15:cachedUniqueName index="3722" name="[tblsales].[Customer ID].&amp;[6541]"/>
            <x15:cachedUniqueName index="3723" name="[tblsales].[Customer ID].&amp;[6542]"/>
            <x15:cachedUniqueName index="3724" name="[tblsales].[Customer ID].&amp;[6543]"/>
            <x15:cachedUniqueName index="3725" name="[tblsales].[Customer ID].&amp;[6544]"/>
            <x15:cachedUniqueName index="3726" name="[tblsales].[Customer ID].&amp;[6546]"/>
            <x15:cachedUniqueName index="3727" name="[tblsales].[Customer ID].&amp;[6548]"/>
            <x15:cachedUniqueName index="3728" name="[tblsales].[Customer ID].&amp;[6551]"/>
            <x15:cachedUniqueName index="3729" name="[tblsales].[Customer ID].&amp;[6552]"/>
            <x15:cachedUniqueName index="3730" name="[tblsales].[Customer ID].&amp;[6555]"/>
            <x15:cachedUniqueName index="3731" name="[tblsales].[Customer ID].&amp;[6556]"/>
            <x15:cachedUniqueName index="3732" name="[tblsales].[Customer ID].&amp;[6558]"/>
            <x15:cachedUniqueName index="3733" name="[tblsales].[Customer ID].&amp;[6559]"/>
            <x15:cachedUniqueName index="3734" name="[tblsales].[Customer ID].&amp;[6560]"/>
            <x15:cachedUniqueName index="3735" name="[tblsales].[Customer ID].&amp;[6563]"/>
            <x15:cachedUniqueName index="3736" name="[tblsales].[Customer ID].&amp;[6565]"/>
            <x15:cachedUniqueName index="3737" name="[tblsales].[Customer ID].&amp;[6567]"/>
            <x15:cachedUniqueName index="3738" name="[tblsales].[Customer ID].&amp;[6569]"/>
            <x15:cachedUniqueName index="3739" name="[tblsales].[Customer ID].&amp;[6570]"/>
            <x15:cachedUniqueName index="3740" name="[tblsales].[Customer ID].&amp;[6571]"/>
            <x15:cachedUniqueName index="3741" name="[tblsales].[Customer ID].&amp;[6573]"/>
            <x15:cachedUniqueName index="3742" name="[tblsales].[Customer ID].&amp;[6574]"/>
            <x15:cachedUniqueName index="3743" name="[tblsales].[Customer ID].&amp;[6575]"/>
            <x15:cachedUniqueName index="3744" name="[tblsales].[Customer ID].&amp;[6577]"/>
            <x15:cachedUniqueName index="3745" name="[tblsales].[Customer ID].&amp;[6578]"/>
            <x15:cachedUniqueName index="3746" name="[tblsales].[Customer ID].&amp;[6579]"/>
            <x15:cachedUniqueName index="3747" name="[tblsales].[Customer ID].&amp;[6580]"/>
            <x15:cachedUniqueName index="3748" name="[tblsales].[Customer ID].&amp;[6581]"/>
            <x15:cachedUniqueName index="3749" name="[tblsales].[Customer ID].&amp;[6582]"/>
            <x15:cachedUniqueName index="3750" name="[tblsales].[Customer ID].&amp;[6583]"/>
            <x15:cachedUniqueName index="3751" name="[tblsales].[Customer ID].&amp;[6585]"/>
            <x15:cachedUniqueName index="3752" name="[tblsales].[Customer ID].&amp;[6586]"/>
            <x15:cachedUniqueName index="3753" name="[tblsales].[Customer ID].&amp;[6588]"/>
            <x15:cachedUniqueName index="3754" name="[tblsales].[Customer ID].&amp;[6590]"/>
            <x15:cachedUniqueName index="3755" name="[tblsales].[Customer ID].&amp;[6591]"/>
            <x15:cachedUniqueName index="3756" name="[tblsales].[Customer ID].&amp;[6592]"/>
            <x15:cachedUniqueName index="3757" name="[tblsales].[Customer ID].&amp;[6593]"/>
            <x15:cachedUniqueName index="3758" name="[tblsales].[Customer ID].&amp;[6594]"/>
            <x15:cachedUniqueName index="3759" name="[tblsales].[Customer ID].&amp;[6596]"/>
            <x15:cachedUniqueName index="3760" name="[tblsales].[Customer ID].&amp;[6599]"/>
            <x15:cachedUniqueName index="3761" name="[tblsales].[Customer ID].&amp;[6600]"/>
            <x15:cachedUniqueName index="3762" name="[tblsales].[Customer ID].&amp;[6602]"/>
            <x15:cachedUniqueName index="3763" name="[tblsales].[Customer ID].&amp;[6603]"/>
            <x15:cachedUniqueName index="3764" name="[tblsales].[Customer ID].&amp;[6604]"/>
            <x15:cachedUniqueName index="3765" name="[tblsales].[Customer ID].&amp;[6606]"/>
            <x15:cachedUniqueName index="3766" name="[tblsales].[Customer ID].&amp;[6607]"/>
            <x15:cachedUniqueName index="3767" name="[tblsales].[Customer ID].&amp;[6608]"/>
            <x15:cachedUniqueName index="3768" name="[tblsales].[Customer ID].&amp;[6609]"/>
            <x15:cachedUniqueName index="3769" name="[tblsales].[Customer ID].&amp;[6611]"/>
            <x15:cachedUniqueName index="3770" name="[tblsales].[Customer ID].&amp;[6614]"/>
            <x15:cachedUniqueName index="3771" name="[tblsales].[Customer ID].&amp;[6615]"/>
            <x15:cachedUniqueName index="3772" name="[tblsales].[Customer ID].&amp;[6616]"/>
            <x15:cachedUniqueName index="3773" name="[tblsales].[Customer ID].&amp;[6618]"/>
            <x15:cachedUniqueName index="3774" name="[tblsales].[Customer ID].&amp;[6619]"/>
            <x15:cachedUniqueName index="3775" name="[tblsales].[Customer ID].&amp;[6621]"/>
            <x15:cachedUniqueName index="3776" name="[tblsales].[Customer ID].&amp;[6622]"/>
            <x15:cachedUniqueName index="3777" name="[tblsales].[Customer ID].&amp;[6624]"/>
            <x15:cachedUniqueName index="3778" name="[tblsales].[Customer ID].&amp;[6625]"/>
            <x15:cachedUniqueName index="3779" name="[tblsales].[Customer ID].&amp;[6626]"/>
            <x15:cachedUniqueName index="3780" name="[tblsales].[Customer ID].&amp;[6628]"/>
            <x15:cachedUniqueName index="3781" name="[tblsales].[Customer ID].&amp;[6629]"/>
            <x15:cachedUniqueName index="3782" name="[tblsales].[Customer ID].&amp;[6630]"/>
            <x15:cachedUniqueName index="3783" name="[tblsales].[Customer ID].&amp;[6631]"/>
            <x15:cachedUniqueName index="3784" name="[tblsales].[Customer ID].&amp;[6633]"/>
            <x15:cachedUniqueName index="3785" name="[tblsales].[Customer ID].&amp;[6634]"/>
            <x15:cachedUniqueName index="3786" name="[tblsales].[Customer ID].&amp;[6636]"/>
            <x15:cachedUniqueName index="3787" name="[tblsales].[Customer ID].&amp;[6637]"/>
            <x15:cachedUniqueName index="3788" name="[tblsales].[Customer ID].&amp;[6640]"/>
            <x15:cachedUniqueName index="3789" name="[tblsales].[Customer ID].&amp;[6641]"/>
            <x15:cachedUniqueName index="3790" name="[tblsales].[Customer ID].&amp;[6643]"/>
            <x15:cachedUniqueName index="3791" name="[tblsales].[Customer ID].&amp;[6644]"/>
            <x15:cachedUniqueName index="3792" name="[tblsales].[Customer ID].&amp;[6645]"/>
            <x15:cachedUniqueName index="3793" name="[tblsales].[Customer ID].&amp;[6646]"/>
            <x15:cachedUniqueName index="3794" name="[tblsales].[Customer ID].&amp;[6647]"/>
            <x15:cachedUniqueName index="3795" name="[tblsales].[Customer ID].&amp;[6648]"/>
            <x15:cachedUniqueName index="3796" name="[tblsales].[Customer ID].&amp;[6649]"/>
            <x15:cachedUniqueName index="3797" name="[tblsales].[Customer ID].&amp;[6650]"/>
            <x15:cachedUniqueName index="3798" name="[tblsales].[Customer ID].&amp;[6651]"/>
            <x15:cachedUniqueName index="3799" name="[tblsales].[Customer ID].&amp;[6655]"/>
            <x15:cachedUniqueName index="3800" name="[tblsales].[Customer ID].&amp;[6656]"/>
            <x15:cachedUniqueName index="3801" name="[tblsales].[Customer ID].&amp;[6658]"/>
            <x15:cachedUniqueName index="3802" name="[tblsales].[Customer ID].&amp;[6660]"/>
            <x15:cachedUniqueName index="3803" name="[tblsales].[Customer ID].&amp;[6661]"/>
            <x15:cachedUniqueName index="3804" name="[tblsales].[Customer ID].&amp;[6663]"/>
            <x15:cachedUniqueName index="3805" name="[tblsales].[Customer ID].&amp;[6664]"/>
            <x15:cachedUniqueName index="3806" name="[tblsales].[Customer ID].&amp;[6666]"/>
            <x15:cachedUniqueName index="3807" name="[tblsales].[Customer ID].&amp;[6668]"/>
            <x15:cachedUniqueName index="3808" name="[tblsales].[Customer ID].&amp;[6669]"/>
            <x15:cachedUniqueName index="3809" name="[tblsales].[Customer ID].&amp;[6670]"/>
            <x15:cachedUniqueName index="3810" name="[tblsales].[Customer ID].&amp;[6671]"/>
            <x15:cachedUniqueName index="3811" name="[tblsales].[Customer ID].&amp;[6672]"/>
            <x15:cachedUniqueName index="3812" name="[tblsales].[Customer ID].&amp;[6673]"/>
            <x15:cachedUniqueName index="3813" name="[tblsales].[Customer ID].&amp;[6674]"/>
            <x15:cachedUniqueName index="3814" name="[tblsales].[Customer ID].&amp;[6675]"/>
            <x15:cachedUniqueName index="3815" name="[tblsales].[Customer ID].&amp;[6676]"/>
            <x15:cachedUniqueName index="3816" name="[tblsales].[Customer ID].&amp;[6677]"/>
            <x15:cachedUniqueName index="3817" name="[tblsales].[Customer ID].&amp;[6679]"/>
            <x15:cachedUniqueName index="3818" name="[tblsales].[Customer ID].&amp;[6680]"/>
            <x15:cachedUniqueName index="3819" name="[tblsales].[Customer ID].&amp;[6682]"/>
            <x15:cachedUniqueName index="3820" name="[tblsales].[Customer ID].&amp;[6684]"/>
            <x15:cachedUniqueName index="3821" name="[tblsales].[Customer ID].&amp;[6685]"/>
            <x15:cachedUniqueName index="3822" name="[tblsales].[Customer ID].&amp;[6686]"/>
            <x15:cachedUniqueName index="3823" name="[tblsales].[Customer ID].&amp;[6688]"/>
            <x15:cachedUniqueName index="3824" name="[tblsales].[Customer ID].&amp;[6690]"/>
            <x15:cachedUniqueName index="3825" name="[tblsales].[Customer ID].&amp;[6691]"/>
            <x15:cachedUniqueName index="3826" name="[tblsales].[Customer ID].&amp;[6692]"/>
            <x15:cachedUniqueName index="3827" name="[tblsales].[Customer ID].&amp;[6693]"/>
            <x15:cachedUniqueName index="3828" name="[tblsales].[Customer ID].&amp;[6694]"/>
            <x15:cachedUniqueName index="3829" name="[tblsales].[Customer ID].&amp;[6695]"/>
            <x15:cachedUniqueName index="3830" name="[tblsales].[Customer ID].&amp;[6696]"/>
            <x15:cachedUniqueName index="3831" name="[tblsales].[Customer ID].&amp;[6697]"/>
            <x15:cachedUniqueName index="3832" name="[tblsales].[Customer ID].&amp;[6698]"/>
            <x15:cachedUniqueName index="3833" name="[tblsales].[Customer ID].&amp;[6699]"/>
            <x15:cachedUniqueName index="3834" name="[tblsales].[Customer ID].&amp;[6703]"/>
            <x15:cachedUniqueName index="3835" name="[tblsales].[Customer ID].&amp;[6704]"/>
            <x15:cachedUniqueName index="3836" name="[tblsales].[Customer ID].&amp;[6705]"/>
            <x15:cachedUniqueName index="3837" name="[tblsales].[Customer ID].&amp;[6708]"/>
            <x15:cachedUniqueName index="3838" name="[tblsales].[Customer ID].&amp;[6710]"/>
            <x15:cachedUniqueName index="3839" name="[tblsales].[Customer ID].&amp;[6712]"/>
            <x15:cachedUniqueName index="3840" name="[tblsales].[Customer ID].&amp;[6713]"/>
            <x15:cachedUniqueName index="3841" name="[tblsales].[Customer ID].&amp;[6715]"/>
            <x15:cachedUniqueName index="3842" name="[tblsales].[Customer ID].&amp;[6717]"/>
            <x15:cachedUniqueName index="3843" name="[tblsales].[Customer ID].&amp;[6718]"/>
            <x15:cachedUniqueName index="3844" name="[tblsales].[Customer ID].&amp;[6720]"/>
            <x15:cachedUniqueName index="3845" name="[tblsales].[Customer ID].&amp;[6722]"/>
            <x15:cachedUniqueName index="3846" name="[tblsales].[Customer ID].&amp;[6724]"/>
            <x15:cachedUniqueName index="3847" name="[tblsales].[Customer ID].&amp;[6726]"/>
            <x15:cachedUniqueName index="3848" name="[tblsales].[Customer ID].&amp;[6728]"/>
            <x15:cachedUniqueName index="3849" name="[tblsales].[Customer ID].&amp;[6729]"/>
            <x15:cachedUniqueName index="3850" name="[tblsales].[Customer ID].&amp;[6730]"/>
            <x15:cachedUniqueName index="3851" name="[tblsales].[Customer ID].&amp;[6731]"/>
            <x15:cachedUniqueName index="3852" name="[tblsales].[Customer ID].&amp;[6732]"/>
            <x15:cachedUniqueName index="3853" name="[tblsales].[Customer ID].&amp;[6733]"/>
            <x15:cachedUniqueName index="3854" name="[tblsales].[Customer ID].&amp;[6734]"/>
            <x15:cachedUniqueName index="3855" name="[tblsales].[Customer ID].&amp;[6737]"/>
            <x15:cachedUniqueName index="3856" name="[tblsales].[Customer ID].&amp;[6738]"/>
            <x15:cachedUniqueName index="3857" name="[tblsales].[Customer ID].&amp;[6739]"/>
            <x15:cachedUniqueName index="3858" name="[tblsales].[Customer ID].&amp;[6740]"/>
            <x15:cachedUniqueName index="3859" name="[tblsales].[Customer ID].&amp;[6741]"/>
            <x15:cachedUniqueName index="3860" name="[tblsales].[Customer ID].&amp;[6742]"/>
            <x15:cachedUniqueName index="3861" name="[tblsales].[Customer ID].&amp;[6744]"/>
            <x15:cachedUniqueName index="3862" name="[tblsales].[Customer ID].&amp;[6745]"/>
            <x15:cachedUniqueName index="3863" name="[tblsales].[Customer ID].&amp;[6747]"/>
            <x15:cachedUniqueName index="3864" name="[tblsales].[Customer ID].&amp;[6750]"/>
            <x15:cachedUniqueName index="3865" name="[tblsales].[Customer ID].&amp;[6752]"/>
            <x15:cachedUniqueName index="3866" name="[tblsales].[Customer ID].&amp;[6753]"/>
            <x15:cachedUniqueName index="3867" name="[tblsales].[Customer ID].&amp;[6754]"/>
            <x15:cachedUniqueName index="3868" name="[tblsales].[Customer ID].&amp;[6755]"/>
            <x15:cachedUniqueName index="3869" name="[tblsales].[Customer ID].&amp;[6756]"/>
            <x15:cachedUniqueName index="3870" name="[tblsales].[Customer ID].&amp;[6757]"/>
            <x15:cachedUniqueName index="3871" name="[tblsales].[Customer ID].&amp;[6759]"/>
            <x15:cachedUniqueName index="3872" name="[tblsales].[Customer ID].&amp;[6760]"/>
            <x15:cachedUniqueName index="3873" name="[tblsales].[Customer ID].&amp;[6765]"/>
            <x15:cachedUniqueName index="3874" name="[tblsales].[Customer ID].&amp;[6769]"/>
            <x15:cachedUniqueName index="3875" name="[tblsales].[Customer ID].&amp;[6772]"/>
            <x15:cachedUniqueName index="3876" name="[tblsales].[Customer ID].&amp;[6773]"/>
            <x15:cachedUniqueName index="3877" name="[tblsales].[Customer ID].&amp;[6774]"/>
            <x15:cachedUniqueName index="3878" name="[tblsales].[Customer ID].&amp;[6775]"/>
            <x15:cachedUniqueName index="3879" name="[tblsales].[Customer ID].&amp;[6776]"/>
            <x15:cachedUniqueName index="3880" name="[tblsales].[Customer ID].&amp;[6777]"/>
            <x15:cachedUniqueName index="3881" name="[tblsales].[Customer ID].&amp;[6778]"/>
            <x15:cachedUniqueName index="3882" name="[tblsales].[Customer ID].&amp;[6779]"/>
            <x15:cachedUniqueName index="3883" name="[tblsales].[Customer ID].&amp;[6780]"/>
            <x15:cachedUniqueName index="3884" name="[tblsales].[Customer ID].&amp;[6781]"/>
            <x15:cachedUniqueName index="3885" name="[tblsales].[Customer ID].&amp;[6782]"/>
            <x15:cachedUniqueName index="3886" name="[tblsales].[Customer ID].&amp;[6783]"/>
            <x15:cachedUniqueName index="3887" name="[tblsales].[Customer ID].&amp;[6784]"/>
            <x15:cachedUniqueName index="3888" name="[tblsales].[Customer ID].&amp;[6785]"/>
            <x15:cachedUniqueName index="3889" name="[tblsales].[Customer ID].&amp;[6788]"/>
            <x15:cachedUniqueName index="3890" name="[tblsales].[Customer ID].&amp;[6789]"/>
            <x15:cachedUniqueName index="3891" name="[tblsales].[Customer ID].&amp;[6790]"/>
            <x15:cachedUniqueName index="3892" name="[tblsales].[Customer ID].&amp;[6791]"/>
            <x15:cachedUniqueName index="3893" name="[tblsales].[Customer ID].&amp;[6793]"/>
            <x15:cachedUniqueName index="3894" name="[tblsales].[Customer ID].&amp;[6794]"/>
            <x15:cachedUniqueName index="3895" name="[tblsales].[Customer ID].&amp;[6795]"/>
            <x15:cachedUniqueName index="3896" name="[tblsales].[Customer ID].&amp;[6796]"/>
            <x15:cachedUniqueName index="3897" name="[tblsales].[Customer ID].&amp;[6797]"/>
            <x15:cachedUniqueName index="3898" name="[tblsales].[Customer ID].&amp;[6798]"/>
            <x15:cachedUniqueName index="3899" name="[tblsales].[Customer ID].&amp;[6799]"/>
            <x15:cachedUniqueName index="3900" name="[tblsales].[Customer ID].&amp;[6801]"/>
            <x15:cachedUniqueName index="3901" name="[tblsales].[Customer ID].&amp;[6806]"/>
            <x15:cachedUniqueName index="3902" name="[tblsales].[Customer ID].&amp;[6807]"/>
            <x15:cachedUniqueName index="3903" name="[tblsales].[Customer ID].&amp;[6808]"/>
            <x15:cachedUniqueName index="3904" name="[tblsales].[Customer ID].&amp;[6810]"/>
            <x15:cachedUniqueName index="3905" name="[tblsales].[Customer ID].&amp;[6811]"/>
            <x15:cachedUniqueName index="3906" name="[tblsales].[Customer ID].&amp;[6812]"/>
            <x15:cachedUniqueName index="3907" name="[tblsales].[Customer ID].&amp;[6813]"/>
            <x15:cachedUniqueName index="3908" name="[tblsales].[Customer ID].&amp;[6816]"/>
            <x15:cachedUniqueName index="3909" name="[tblsales].[Customer ID].&amp;[6818]"/>
            <x15:cachedUniqueName index="3910" name="[tblsales].[Customer ID].&amp;[6819]"/>
            <x15:cachedUniqueName index="3911" name="[tblsales].[Customer ID].&amp;[6820]"/>
            <x15:cachedUniqueName index="3912" name="[tblsales].[Customer ID].&amp;[6822]"/>
            <x15:cachedUniqueName index="3913" name="[tblsales].[Customer ID].&amp;[6823]"/>
            <x15:cachedUniqueName index="3914" name="[tblsales].[Customer ID].&amp;[6824]"/>
            <x15:cachedUniqueName index="3915" name="[tblsales].[Customer ID].&amp;[6827]"/>
            <x15:cachedUniqueName index="3916" name="[tblsales].[Customer ID].&amp;[6828]"/>
            <x15:cachedUniqueName index="3917" name="[tblsales].[Customer ID].&amp;[6829]"/>
            <x15:cachedUniqueName index="3918" name="[tblsales].[Customer ID].&amp;[6830]"/>
            <x15:cachedUniqueName index="3919" name="[tblsales].[Customer ID].&amp;[6831]"/>
            <x15:cachedUniqueName index="3920" name="[tblsales].[Customer ID].&amp;[6832]"/>
            <x15:cachedUniqueName index="3921" name="[tblsales].[Customer ID].&amp;[6835]"/>
            <x15:cachedUniqueName index="3922" name="[tblsales].[Customer ID].&amp;[6837]"/>
            <x15:cachedUniqueName index="3923" name="[tblsales].[Customer ID].&amp;[6839]"/>
            <x15:cachedUniqueName index="3924" name="[tblsales].[Customer ID].&amp;[6840]"/>
            <x15:cachedUniqueName index="3925" name="[tblsales].[Customer ID].&amp;[6842]"/>
            <x15:cachedUniqueName index="3926" name="[tblsales].[Customer ID].&amp;[6844]"/>
            <x15:cachedUniqueName index="3927" name="[tblsales].[Customer ID].&amp;[6845]"/>
            <x15:cachedUniqueName index="3928" name="[tblsales].[Customer ID].&amp;[6850]"/>
            <x15:cachedUniqueName index="3929" name="[tblsales].[Customer ID].&amp;[6851]"/>
            <x15:cachedUniqueName index="3930" name="[tblsales].[Customer ID].&amp;[6854]"/>
            <x15:cachedUniqueName index="3931" name="[tblsales].[Customer ID].&amp;[6855]"/>
            <x15:cachedUniqueName index="3932" name="[tblsales].[Customer ID].&amp;[6856]"/>
            <x15:cachedUniqueName index="3933" name="[tblsales].[Customer ID].&amp;[6864]"/>
            <x15:cachedUniqueName index="3934" name="[tblsales].[Customer ID].&amp;[6866]"/>
            <x15:cachedUniqueName index="3935" name="[tblsales].[Customer ID].&amp;[6867]"/>
            <x15:cachedUniqueName index="3936" name="[tblsales].[Customer ID].&amp;[6868]"/>
            <x15:cachedUniqueName index="3937" name="[tblsales].[Customer ID].&amp;[6869]"/>
            <x15:cachedUniqueName index="3938" name="[tblsales].[Customer ID].&amp;[6870]"/>
            <x15:cachedUniqueName index="3939" name="[tblsales].[Customer ID].&amp;[6872]"/>
            <x15:cachedUniqueName index="3940" name="[tblsales].[Customer ID].&amp;[6873]"/>
            <x15:cachedUniqueName index="3941" name="[tblsales].[Customer ID].&amp;[6874]"/>
            <x15:cachedUniqueName index="3942" name="[tblsales].[Customer ID].&amp;[6875]"/>
            <x15:cachedUniqueName index="3943" name="[tblsales].[Customer ID].&amp;[6876]"/>
            <x15:cachedUniqueName index="3944" name="[tblsales].[Customer ID].&amp;[6877]"/>
            <x15:cachedUniqueName index="3945" name="[tblsales].[Customer ID].&amp;[6878]"/>
            <x15:cachedUniqueName index="3946" name="[tblsales].[Customer ID].&amp;[6879]"/>
            <x15:cachedUniqueName index="3947" name="[tblsales].[Customer ID].&amp;[6880]"/>
            <x15:cachedUniqueName index="3948" name="[tblsales].[Customer ID].&amp;[6881]"/>
            <x15:cachedUniqueName index="3949" name="[tblsales].[Customer ID].&amp;[6882]"/>
            <x15:cachedUniqueName index="3950" name="[tblsales].[Customer ID].&amp;[6884]"/>
            <x15:cachedUniqueName index="3951" name="[tblsales].[Customer ID].&amp;[6887]"/>
            <x15:cachedUniqueName index="3952" name="[tblsales].[Customer ID].&amp;[6889]"/>
            <x15:cachedUniqueName index="3953" name="[tblsales].[Customer ID].&amp;[6890]"/>
            <x15:cachedUniqueName index="3954" name="[tblsales].[Customer ID].&amp;[6891]"/>
            <x15:cachedUniqueName index="3955" name="[tblsales].[Customer ID].&amp;[6892]"/>
            <x15:cachedUniqueName index="3956" name="[tblsales].[Customer ID].&amp;[6895]"/>
            <x15:cachedUniqueName index="3957" name="[tblsales].[Customer ID].&amp;[6896]"/>
            <x15:cachedUniqueName index="3958" name="[tblsales].[Customer ID].&amp;[6897]"/>
            <x15:cachedUniqueName index="3959" name="[tblsales].[Customer ID].&amp;[6898]"/>
            <x15:cachedUniqueName index="3960" name="[tblsales].[Customer ID].&amp;[6899]"/>
            <x15:cachedUniqueName index="3961" name="[tblsales].[Customer ID].&amp;[6901]"/>
            <x15:cachedUniqueName index="3962" name="[tblsales].[Customer ID].&amp;[6902]"/>
            <x15:cachedUniqueName index="3963" name="[tblsales].[Customer ID].&amp;[6904]"/>
            <x15:cachedUniqueName index="3964" name="[tblsales].[Customer ID].&amp;[6906]"/>
            <x15:cachedUniqueName index="3965" name="[tblsales].[Customer ID].&amp;[6907]"/>
            <x15:cachedUniqueName index="3966" name="[tblsales].[Customer ID].&amp;[6909]"/>
            <x15:cachedUniqueName index="3967" name="[tblsales].[Customer ID].&amp;[6911]"/>
            <x15:cachedUniqueName index="3968" name="[tblsales].[Customer ID].&amp;[6912]"/>
            <x15:cachedUniqueName index="3969" name="[tblsales].[Customer ID].&amp;[6913]"/>
            <x15:cachedUniqueName index="3970" name="[tblsales].[Customer ID].&amp;[6914]"/>
            <x15:cachedUniqueName index="3971" name="[tblsales].[Customer ID].&amp;[6915]"/>
            <x15:cachedUniqueName index="3972" name="[tblsales].[Customer ID].&amp;[6917]"/>
            <x15:cachedUniqueName index="3973" name="[tblsales].[Customer ID].&amp;[6918]"/>
            <x15:cachedUniqueName index="3974" name="[tblsales].[Customer ID].&amp;[6919]"/>
            <x15:cachedUniqueName index="3975" name="[tblsales].[Customer ID].&amp;[6920]"/>
            <x15:cachedUniqueName index="3976" name="[tblsales].[Customer ID].&amp;[6925]"/>
            <x15:cachedUniqueName index="3977" name="[tblsales].[Customer ID].&amp;[6926]"/>
            <x15:cachedUniqueName index="3978" name="[tblsales].[Customer ID].&amp;[6929]"/>
            <x15:cachedUniqueName index="3979" name="[tblsales].[Customer ID].&amp;[6930]"/>
            <x15:cachedUniqueName index="3980" name="[tblsales].[Customer ID].&amp;[6931]"/>
            <x15:cachedUniqueName index="3981" name="[tblsales].[Customer ID].&amp;[6932]"/>
            <x15:cachedUniqueName index="3982" name="[tblsales].[Customer ID].&amp;[6934]"/>
            <x15:cachedUniqueName index="3983" name="[tblsales].[Customer ID].&amp;[6935]"/>
            <x15:cachedUniqueName index="3984" name="[tblsales].[Customer ID].&amp;[6938]"/>
            <x15:cachedUniqueName index="3985" name="[tblsales].[Customer ID].&amp;[6939]"/>
            <x15:cachedUniqueName index="3986" name="[tblsales].[Customer ID].&amp;[6941]"/>
            <x15:cachedUniqueName index="3987" name="[tblsales].[Customer ID].&amp;[6944]"/>
            <x15:cachedUniqueName index="3988" name="[tblsales].[Customer ID].&amp;[6946]"/>
            <x15:cachedUniqueName index="3989" name="[tblsales].[Customer ID].&amp;[6947]"/>
            <x15:cachedUniqueName index="3990" name="[tblsales].[Customer ID].&amp;[6949]"/>
            <x15:cachedUniqueName index="3991" name="[tblsales].[Customer ID].&amp;[6951]"/>
            <x15:cachedUniqueName index="3992" name="[tblsales].[Customer ID].&amp;[6953]"/>
            <x15:cachedUniqueName index="3993" name="[tblsales].[Customer ID].&amp;[6954]"/>
            <x15:cachedUniqueName index="3994" name="[tblsales].[Customer ID].&amp;[6955]"/>
            <x15:cachedUniqueName index="3995" name="[tblsales].[Customer ID].&amp;[6956]"/>
            <x15:cachedUniqueName index="3996" name="[tblsales].[Customer ID].&amp;[6957]"/>
            <x15:cachedUniqueName index="3997" name="[tblsales].[Customer ID].&amp;[6958]"/>
            <x15:cachedUniqueName index="3998" name="[tblsales].[Customer ID].&amp;[6959]"/>
            <x15:cachedUniqueName index="3999" name="[tblsales].[Customer ID].&amp;[6961]"/>
            <x15:cachedUniqueName index="4000" name="[tblsales].[Customer ID].&amp;[6962]"/>
            <x15:cachedUniqueName index="4001" name="[tblsales].[Customer ID].&amp;[6966]"/>
            <x15:cachedUniqueName index="4002" name="[tblsales].[Customer ID].&amp;[6967]"/>
            <x15:cachedUniqueName index="4003" name="[tblsales].[Customer ID].&amp;[6968]"/>
            <x15:cachedUniqueName index="4004" name="[tblsales].[Customer ID].&amp;[6969]"/>
            <x15:cachedUniqueName index="4005" name="[tblsales].[Customer ID].&amp;[6971]"/>
            <x15:cachedUniqueName index="4006" name="[tblsales].[Customer ID].&amp;[6972]"/>
            <x15:cachedUniqueName index="4007" name="[tblsales].[Customer ID].&amp;[6973]"/>
            <x15:cachedUniqueName index="4008" name="[tblsales].[Customer ID].&amp;[6974]"/>
            <x15:cachedUniqueName index="4009" name="[tblsales].[Customer ID].&amp;[6975]"/>
            <x15:cachedUniqueName index="4010" name="[tblsales].[Customer ID].&amp;[6976]"/>
            <x15:cachedUniqueName index="4011" name="[tblsales].[Customer ID].&amp;[6977]"/>
            <x15:cachedUniqueName index="4012" name="[tblsales].[Customer ID].&amp;[6978]"/>
            <x15:cachedUniqueName index="4013" name="[tblsales].[Customer ID].&amp;[6979]"/>
            <x15:cachedUniqueName index="4014" name="[tblsales].[Customer ID].&amp;[6982]"/>
            <x15:cachedUniqueName index="4015" name="[tblsales].[Customer ID].&amp;[6983]"/>
            <x15:cachedUniqueName index="4016" name="[tblsales].[Customer ID].&amp;[6984]"/>
            <x15:cachedUniqueName index="4017" name="[tblsales].[Customer ID].&amp;[6985]"/>
            <x15:cachedUniqueName index="4018" name="[tblsales].[Customer ID].&amp;[6986]"/>
            <x15:cachedUniqueName index="4019" name="[tblsales].[Customer ID].&amp;[6988]"/>
            <x15:cachedUniqueName index="4020" name="[tblsales].[Customer ID].&amp;[6989]"/>
            <x15:cachedUniqueName index="4021" name="[tblsales].[Customer ID].&amp;[6991]"/>
            <x15:cachedUniqueName index="4022" name="[tblsales].[Customer ID].&amp;[6993]"/>
            <x15:cachedUniqueName index="4023" name="[tblsales].[Customer ID].&amp;[6994]"/>
            <x15:cachedUniqueName index="4024" name="[tblsales].[Customer ID].&amp;[6995]"/>
            <x15:cachedUniqueName index="4025" name="[tblsales].[Customer ID].&amp;[6997]"/>
            <x15:cachedUniqueName index="4026" name="[tblsales].[Customer ID].&amp;[7000]"/>
            <x15:cachedUniqueName index="4027" name="[tblsales].[Customer ID].&amp;[7001]"/>
            <x15:cachedUniqueName index="4028" name="[tblsales].[Customer ID].&amp;[7002]"/>
            <x15:cachedUniqueName index="4029" name="[tblsales].[Customer ID].&amp;[7003]"/>
            <x15:cachedUniqueName index="4030" name="[tblsales].[Customer ID].&amp;[7004]"/>
            <x15:cachedUniqueName index="4031" name="[tblsales].[Customer ID].&amp;[7005]"/>
            <x15:cachedUniqueName index="4032" name="[tblsales].[Customer ID].&amp;[7007]"/>
            <x15:cachedUniqueName index="4033" name="[tblsales].[Customer ID].&amp;[7008]"/>
            <x15:cachedUniqueName index="4034" name="[tblsales].[Customer ID].&amp;[7009]"/>
            <x15:cachedUniqueName index="4035" name="[tblsales].[Customer ID].&amp;[7010]"/>
            <x15:cachedUniqueName index="4036" name="[tblsales].[Customer ID].&amp;[7012]"/>
            <x15:cachedUniqueName index="4037" name="[tblsales].[Customer ID].&amp;[7014]"/>
            <x15:cachedUniqueName index="4038" name="[tblsales].[Customer ID].&amp;[7015]"/>
            <x15:cachedUniqueName index="4039" name="[tblsales].[Customer ID].&amp;[7016]"/>
            <x15:cachedUniqueName index="4040" name="[tblsales].[Customer ID].&amp;[7017]"/>
            <x15:cachedUniqueName index="4041" name="[tblsales].[Customer ID].&amp;[7019]"/>
            <x15:cachedUniqueName index="4042" name="[tblsales].[Customer ID].&amp;[7021]"/>
            <x15:cachedUniqueName index="4043" name="[tblsales].[Customer ID].&amp;[7022]"/>
            <x15:cachedUniqueName index="4044" name="[tblsales].[Customer ID].&amp;[7024]"/>
            <x15:cachedUniqueName index="4045" name="[tblsales].[Customer ID].&amp;[7025]"/>
            <x15:cachedUniqueName index="4046" name="[tblsales].[Customer ID].&amp;[7026]"/>
            <x15:cachedUniqueName index="4047" name="[tblsales].[Customer ID].&amp;[7028]"/>
            <x15:cachedUniqueName index="4048" name="[tblsales].[Customer ID].&amp;[7030]"/>
            <x15:cachedUniqueName index="4049" name="[tblsales].[Customer ID].&amp;[7031]"/>
            <x15:cachedUniqueName index="4050" name="[tblsales].[Customer ID].&amp;[7032]"/>
            <x15:cachedUniqueName index="4051" name="[tblsales].[Customer ID].&amp;[7033]"/>
            <x15:cachedUniqueName index="4052" name="[tblsales].[Customer ID].&amp;[7034]"/>
            <x15:cachedUniqueName index="4053" name="[tblsales].[Customer ID].&amp;[7035]"/>
            <x15:cachedUniqueName index="4054" name="[tblsales].[Customer ID].&amp;[7036]"/>
            <x15:cachedUniqueName index="4055" name="[tblsales].[Customer ID].&amp;[7037]"/>
            <x15:cachedUniqueName index="4056" name="[tblsales].[Customer ID].&amp;[7038]"/>
            <x15:cachedUniqueName index="4057" name="[tblsales].[Customer ID].&amp;[7039]"/>
            <x15:cachedUniqueName index="4058" name="[tblsales].[Customer ID].&amp;[7040]"/>
            <x15:cachedUniqueName index="4059" name="[tblsales].[Customer ID].&amp;[7041]"/>
            <x15:cachedUniqueName index="4060" name="[tblsales].[Customer ID].&amp;[7042]"/>
            <x15:cachedUniqueName index="4061" name="[tblsales].[Customer ID].&amp;[7043]"/>
            <x15:cachedUniqueName index="4062" name="[tblsales].[Customer ID].&amp;[7044]"/>
            <x15:cachedUniqueName index="4063" name="[tblsales].[Customer ID].&amp;[7046]"/>
            <x15:cachedUniqueName index="4064" name="[tblsales].[Customer ID].&amp;[7047]"/>
            <x15:cachedUniqueName index="4065" name="[tblsales].[Customer ID].&amp;[7048]"/>
            <x15:cachedUniqueName index="4066" name="[tblsales].[Customer ID].&amp;[7049]"/>
            <x15:cachedUniqueName index="4067" name="[tblsales].[Customer ID].&amp;[7050]"/>
            <x15:cachedUniqueName index="4068" name="[tblsales].[Customer ID].&amp;[7052]"/>
            <x15:cachedUniqueName index="4069" name="[tblsales].[Customer ID].&amp;[7054]"/>
            <x15:cachedUniqueName index="4070" name="[tblsales].[Customer ID].&amp;[7055]"/>
            <x15:cachedUniqueName index="4071" name="[tblsales].[Customer ID].&amp;[7056]"/>
            <x15:cachedUniqueName index="4072" name="[tblsales].[Customer ID].&amp;[7057]"/>
            <x15:cachedUniqueName index="4073" name="[tblsales].[Customer ID].&amp;[7058]"/>
            <x15:cachedUniqueName index="4074" name="[tblsales].[Customer ID].&amp;[7059]"/>
            <x15:cachedUniqueName index="4075" name="[tblsales].[Customer ID].&amp;[7060]"/>
            <x15:cachedUniqueName index="4076" name="[tblsales].[Customer ID].&amp;[7063]"/>
            <x15:cachedUniqueName index="4077" name="[tblsales].[Customer ID].&amp;[7065]"/>
            <x15:cachedUniqueName index="4078" name="[tblsales].[Customer ID].&amp;[7068]"/>
            <x15:cachedUniqueName index="4079" name="[tblsales].[Customer ID].&amp;[7071]"/>
            <x15:cachedUniqueName index="4080" name="[tblsales].[Customer ID].&amp;[7073]"/>
            <x15:cachedUniqueName index="4081" name="[tblsales].[Customer ID].&amp;[7078]"/>
            <x15:cachedUniqueName index="4082" name="[tblsales].[Customer ID].&amp;[7079]"/>
            <x15:cachedUniqueName index="4083" name="[tblsales].[Customer ID].&amp;[7080]"/>
            <x15:cachedUniqueName index="4084" name="[tblsales].[Customer ID].&amp;[7081]"/>
            <x15:cachedUniqueName index="4085" name="[tblsales].[Customer ID].&amp;[7082]"/>
            <x15:cachedUniqueName index="4086" name="[tblsales].[Customer ID].&amp;[7083]"/>
            <x15:cachedUniqueName index="4087" name="[tblsales].[Customer ID].&amp;[7085]"/>
            <x15:cachedUniqueName index="4088" name="[tblsales].[Customer ID].&amp;[7089]"/>
            <x15:cachedUniqueName index="4089" name="[tblsales].[Customer ID].&amp;[7090]"/>
            <x15:cachedUniqueName index="4090" name="[tblsales].[Customer ID].&amp;[7091]"/>
            <x15:cachedUniqueName index="4091" name="[tblsales].[Customer ID].&amp;[7092]"/>
            <x15:cachedUniqueName index="4092" name="[tblsales].[Customer ID].&amp;[7093]"/>
            <x15:cachedUniqueName index="4093" name="[tblsales].[Customer ID].&amp;[7094]"/>
            <x15:cachedUniqueName index="4094" name="[tblsales].[Customer ID].&amp;[7096]"/>
            <x15:cachedUniqueName index="4095" name="[tblsales].[Customer ID].&amp;[7097]"/>
            <x15:cachedUniqueName index="4096" name="[tblsales].[Customer ID].&amp;[7099]"/>
            <x15:cachedUniqueName index="4097" name="[tblsales].[Customer ID].&amp;[7100]"/>
            <x15:cachedUniqueName index="4098" name="[tblsales].[Customer ID].&amp;[7101]"/>
            <x15:cachedUniqueName index="4099" name="[tblsales].[Customer ID].&amp;[7102]"/>
            <x15:cachedUniqueName index="4100" name="[tblsales].[Customer ID].&amp;[7103]"/>
            <x15:cachedUniqueName index="4101" name="[tblsales].[Customer ID].&amp;[7104]"/>
            <x15:cachedUniqueName index="4102" name="[tblsales].[Customer ID].&amp;[7106]"/>
            <x15:cachedUniqueName index="4103" name="[tblsales].[Customer ID].&amp;[7107]"/>
            <x15:cachedUniqueName index="4104" name="[tblsales].[Customer ID].&amp;[7109]"/>
            <x15:cachedUniqueName index="4105" name="[tblsales].[Customer ID].&amp;[7111]"/>
            <x15:cachedUniqueName index="4106" name="[tblsales].[Customer ID].&amp;[7112]"/>
            <x15:cachedUniqueName index="4107" name="[tblsales].[Customer ID].&amp;[7115]"/>
            <x15:cachedUniqueName index="4108" name="[tblsales].[Customer ID].&amp;[7116]"/>
            <x15:cachedUniqueName index="4109" name="[tblsales].[Customer ID].&amp;[7117]"/>
            <x15:cachedUniqueName index="4110" name="[tblsales].[Customer ID].&amp;[7120]"/>
            <x15:cachedUniqueName index="4111" name="[tblsales].[Customer ID].&amp;[7121]"/>
            <x15:cachedUniqueName index="4112" name="[tblsales].[Customer ID].&amp;[7122]"/>
            <x15:cachedUniqueName index="4113" name="[tblsales].[Customer ID].&amp;[7123]"/>
            <x15:cachedUniqueName index="4114" name="[tblsales].[Customer ID].&amp;[7124]"/>
            <x15:cachedUniqueName index="4115" name="[tblsales].[Customer ID].&amp;[7125]"/>
            <x15:cachedUniqueName index="4116" name="[tblsales].[Customer ID].&amp;[7127]"/>
            <x15:cachedUniqueName index="4117" name="[tblsales].[Customer ID].&amp;[7129]"/>
            <x15:cachedUniqueName index="4118" name="[tblsales].[Customer ID].&amp;[7130]"/>
            <x15:cachedUniqueName index="4119" name="[tblsales].[Customer ID].&amp;[7131]"/>
            <x15:cachedUniqueName index="4120" name="[tblsales].[Customer ID].&amp;[7132]"/>
            <x15:cachedUniqueName index="4121" name="[tblsales].[Customer ID].&amp;[7135]"/>
            <x15:cachedUniqueName index="4122" name="[tblsales].[Customer ID].&amp;[7136]"/>
            <x15:cachedUniqueName index="4123" name="[tblsales].[Customer ID].&amp;[7139]"/>
            <x15:cachedUniqueName index="4124" name="[tblsales].[Customer ID].&amp;[7140]"/>
            <x15:cachedUniqueName index="4125" name="[tblsales].[Customer ID].&amp;[7142]"/>
            <x15:cachedUniqueName index="4126" name="[tblsales].[Customer ID].&amp;[7144]"/>
            <x15:cachedUniqueName index="4127" name="[tblsales].[Customer ID].&amp;[7146]"/>
            <x15:cachedUniqueName index="4128" name="[tblsales].[Customer ID].&amp;[7150]"/>
            <x15:cachedUniqueName index="4129" name="[tblsales].[Customer ID].&amp;[7152]"/>
            <x15:cachedUniqueName index="4130" name="[tblsales].[Customer ID].&amp;[7154]"/>
            <x15:cachedUniqueName index="4131" name="[tblsales].[Customer ID].&amp;[7155]"/>
            <x15:cachedUniqueName index="4132" name="[tblsales].[Customer ID].&amp;[7156]"/>
            <x15:cachedUniqueName index="4133" name="[tblsales].[Customer ID].&amp;[7157]"/>
            <x15:cachedUniqueName index="4134" name="[tblsales].[Customer ID].&amp;[7158]"/>
            <x15:cachedUniqueName index="4135" name="[tblsales].[Customer ID].&amp;[7159]"/>
            <x15:cachedUniqueName index="4136" name="[tblsales].[Customer ID].&amp;[7160]"/>
            <x15:cachedUniqueName index="4137" name="[tblsales].[Customer ID].&amp;[7163]"/>
            <x15:cachedUniqueName index="4138" name="[tblsales].[Customer ID].&amp;[7164]"/>
            <x15:cachedUniqueName index="4139" name="[tblsales].[Customer ID].&amp;[7166]"/>
            <x15:cachedUniqueName index="4140" name="[tblsales].[Customer ID].&amp;[7167]"/>
            <x15:cachedUniqueName index="4141" name="[tblsales].[Customer ID].&amp;[7168]"/>
            <x15:cachedUniqueName index="4142" name="[tblsales].[Customer ID].&amp;[7169]"/>
            <x15:cachedUniqueName index="4143" name="[tblsales].[Customer ID].&amp;[7170]"/>
            <x15:cachedUniqueName index="4144" name="[tblsales].[Customer ID].&amp;[7171]"/>
            <x15:cachedUniqueName index="4145" name="[tblsales].[Customer ID].&amp;[7172]"/>
            <x15:cachedUniqueName index="4146" name="[tblsales].[Customer ID].&amp;[7175]"/>
            <x15:cachedUniqueName index="4147" name="[tblsales].[Customer ID].&amp;[7176]"/>
            <x15:cachedUniqueName index="4148" name="[tblsales].[Customer ID].&amp;[7182]"/>
            <x15:cachedUniqueName index="4149" name="[tblsales].[Customer ID].&amp;[7183]"/>
            <x15:cachedUniqueName index="4150" name="[tblsales].[Customer ID].&amp;[7184]"/>
            <x15:cachedUniqueName index="4151" name="[tblsales].[Customer ID].&amp;[7185]"/>
            <x15:cachedUniqueName index="4152" name="[tblsales].[Customer ID].&amp;[7189]"/>
            <x15:cachedUniqueName index="4153" name="[tblsales].[Customer ID].&amp;[7190]"/>
            <x15:cachedUniqueName index="4154" name="[tblsales].[Customer ID].&amp;[7191]"/>
            <x15:cachedUniqueName index="4155" name="[tblsales].[Customer ID].&amp;[7192]"/>
            <x15:cachedUniqueName index="4156" name="[tblsales].[Customer ID].&amp;[7194]"/>
            <x15:cachedUniqueName index="4157" name="[tblsales].[Customer ID].&amp;[7196]"/>
            <x15:cachedUniqueName index="4158" name="[tblsales].[Customer ID].&amp;[7197]"/>
            <x15:cachedUniqueName index="4159" name="[tblsales].[Customer ID].&amp;[7198]"/>
            <x15:cachedUniqueName index="4160" name="[tblsales].[Customer ID].&amp;[7199]"/>
            <x15:cachedUniqueName index="4161" name="[tblsales].[Customer ID].&amp;[7200]"/>
            <x15:cachedUniqueName index="4162" name="[tblsales].[Customer ID].&amp;[7201]"/>
            <x15:cachedUniqueName index="4163" name="[tblsales].[Customer ID].&amp;[7203]"/>
            <x15:cachedUniqueName index="4164" name="[tblsales].[Customer ID].&amp;[7204]"/>
            <x15:cachedUniqueName index="4165" name="[tblsales].[Customer ID].&amp;[7207]"/>
            <x15:cachedUniqueName index="4166" name="[tblsales].[Customer ID].&amp;[7212]"/>
            <x15:cachedUniqueName index="4167" name="[tblsales].[Customer ID].&amp;[7213]"/>
            <x15:cachedUniqueName index="4168" name="[tblsales].[Customer ID].&amp;[7214]"/>
            <x15:cachedUniqueName index="4169" name="[tblsales].[Customer ID].&amp;[7217]"/>
            <x15:cachedUniqueName index="4170" name="[tblsales].[Customer ID].&amp;[7218]"/>
            <x15:cachedUniqueName index="4171" name="[tblsales].[Customer ID].&amp;[7219]"/>
            <x15:cachedUniqueName index="4172" name="[tblsales].[Customer ID].&amp;[7221]"/>
            <x15:cachedUniqueName index="4173" name="[tblsales].[Customer ID].&amp;[7222]"/>
            <x15:cachedUniqueName index="4174" name="[tblsales].[Customer ID].&amp;[7226]"/>
            <x15:cachedUniqueName index="4175" name="[tblsales].[Customer ID].&amp;[7227]"/>
            <x15:cachedUniqueName index="4176" name="[tblsales].[Customer ID].&amp;[7228]"/>
            <x15:cachedUniqueName index="4177" name="[tblsales].[Customer ID].&amp;[7229]"/>
            <x15:cachedUniqueName index="4178" name="[tblsales].[Customer ID].&amp;[7230]"/>
            <x15:cachedUniqueName index="4179" name="[tblsales].[Customer ID].&amp;[7231]"/>
            <x15:cachedUniqueName index="4180" name="[tblsales].[Customer ID].&amp;[7232]"/>
            <x15:cachedUniqueName index="4181" name="[tblsales].[Customer ID].&amp;[7233]"/>
            <x15:cachedUniqueName index="4182" name="[tblsales].[Customer ID].&amp;[7235]"/>
            <x15:cachedUniqueName index="4183" name="[tblsales].[Customer ID].&amp;[7236]"/>
            <x15:cachedUniqueName index="4184" name="[tblsales].[Customer ID].&amp;[7238]"/>
            <x15:cachedUniqueName index="4185" name="[tblsales].[Customer ID].&amp;[7239]"/>
            <x15:cachedUniqueName index="4186" name="[tblsales].[Customer ID].&amp;[7240]"/>
            <x15:cachedUniqueName index="4187" name="[tblsales].[Customer ID].&amp;[7241]"/>
            <x15:cachedUniqueName index="4188" name="[tblsales].[Customer ID].&amp;[7242]"/>
            <x15:cachedUniqueName index="4189" name="[tblsales].[Customer ID].&amp;[7246]"/>
            <x15:cachedUniqueName index="4190" name="[tblsales].[Customer ID].&amp;[7249]"/>
            <x15:cachedUniqueName index="4191" name="[tblsales].[Customer ID].&amp;[7250]"/>
            <x15:cachedUniqueName index="4192" name="[tblsales].[Customer ID].&amp;[7251]"/>
            <x15:cachedUniqueName index="4193" name="[tblsales].[Customer ID].&amp;[7254]"/>
            <x15:cachedUniqueName index="4194" name="[tblsales].[Customer ID].&amp;[7255]"/>
            <x15:cachedUniqueName index="4195" name="[tblsales].[Customer ID].&amp;[7256]"/>
            <x15:cachedUniqueName index="4196" name="[tblsales].[Customer ID].&amp;[7257]"/>
            <x15:cachedUniqueName index="4197" name="[tblsales].[Customer ID].&amp;[7261]"/>
            <x15:cachedUniqueName index="4198" name="[tblsales].[Customer ID].&amp;[7262]"/>
            <x15:cachedUniqueName index="4199" name="[tblsales].[Customer ID].&amp;[7263]"/>
            <x15:cachedUniqueName index="4200" name="[tblsales].[Customer ID].&amp;[7264]"/>
            <x15:cachedUniqueName index="4201" name="[tblsales].[Customer ID].&amp;[7265]"/>
            <x15:cachedUniqueName index="4202" name="[tblsales].[Customer ID].&amp;[7267]"/>
            <x15:cachedUniqueName index="4203" name="[tblsales].[Customer ID].&amp;[7268]"/>
            <x15:cachedUniqueName index="4204" name="[tblsales].[Customer ID].&amp;[7269]"/>
            <x15:cachedUniqueName index="4205" name="[tblsales].[Customer ID].&amp;[7272]"/>
            <x15:cachedUniqueName index="4206" name="[tblsales].[Customer ID].&amp;[7273]"/>
            <x15:cachedUniqueName index="4207" name="[tblsales].[Customer ID].&amp;[7274]"/>
            <x15:cachedUniqueName index="4208" name="[tblsales].[Customer ID].&amp;[7276]"/>
            <x15:cachedUniqueName index="4209" name="[tblsales].[Customer ID].&amp;[7277]"/>
            <x15:cachedUniqueName index="4210" name="[tblsales].[Customer ID].&amp;[7278]"/>
            <x15:cachedUniqueName index="4211" name="[tblsales].[Customer ID].&amp;[7279]"/>
            <x15:cachedUniqueName index="4212" name="[tblsales].[Customer ID].&amp;[7280]"/>
            <x15:cachedUniqueName index="4213" name="[tblsales].[Customer ID].&amp;[7282]"/>
            <x15:cachedUniqueName index="4214" name="[tblsales].[Customer ID].&amp;[7283]"/>
            <x15:cachedUniqueName index="4215" name="[tblsales].[Customer ID].&amp;[7284]"/>
            <x15:cachedUniqueName index="4216" name="[tblsales].[Customer ID].&amp;[7285]"/>
            <x15:cachedUniqueName index="4217" name="[tblsales].[Customer ID].&amp;[7287]"/>
            <x15:cachedUniqueName index="4218" name="[tblsales].[Customer ID].&amp;[7288]"/>
            <x15:cachedUniqueName index="4219" name="[tblsales].[Customer ID].&amp;[7289]"/>
            <x15:cachedUniqueName index="4220" name="[tblsales].[Customer ID].&amp;[7293]"/>
            <x15:cachedUniqueName index="4221" name="[tblsales].[Customer ID].&amp;[7294]"/>
            <x15:cachedUniqueName index="4222" name="[tblsales].[Customer ID].&amp;[7295]"/>
            <x15:cachedUniqueName index="4223" name="[tblsales].[Customer ID].&amp;[7296]"/>
            <x15:cachedUniqueName index="4224" name="[tblsales].[Customer ID].&amp;[7297]"/>
            <x15:cachedUniqueName index="4225" name="[tblsales].[Customer ID].&amp;[7299]"/>
            <x15:cachedUniqueName index="4226" name="[tblsales].[Customer ID].&amp;[7300]"/>
            <x15:cachedUniqueName index="4227" name="[tblsales].[Customer ID].&amp;[7302]"/>
            <x15:cachedUniqueName index="4228" name="[tblsales].[Customer ID].&amp;[7303]"/>
            <x15:cachedUniqueName index="4229" name="[tblsales].[Customer ID].&amp;[7304]"/>
            <x15:cachedUniqueName index="4230" name="[tblsales].[Customer ID].&amp;[7305]"/>
            <x15:cachedUniqueName index="4231" name="[tblsales].[Customer ID].&amp;[7308]"/>
            <x15:cachedUniqueName index="4232" name="[tblsales].[Customer ID].&amp;[7309]"/>
            <x15:cachedUniqueName index="4233" name="[tblsales].[Customer ID].&amp;[7310]"/>
            <x15:cachedUniqueName index="4234" name="[tblsales].[Customer ID].&amp;[7312]"/>
            <x15:cachedUniqueName index="4235" name="[tblsales].[Customer ID].&amp;[7313]"/>
            <x15:cachedUniqueName index="4236" name="[tblsales].[Customer ID].&amp;[7314]"/>
            <x15:cachedUniqueName index="4237" name="[tblsales].[Customer ID].&amp;[7316]"/>
            <x15:cachedUniqueName index="4238" name="[tblsales].[Customer ID].&amp;[7317]"/>
            <x15:cachedUniqueName index="4239" name="[tblsales].[Customer ID].&amp;[7318]"/>
            <x15:cachedUniqueName index="4240" name="[tblsales].[Customer ID].&amp;[7319]"/>
            <x15:cachedUniqueName index="4241" name="[tblsales].[Customer ID].&amp;[7320]"/>
            <x15:cachedUniqueName index="4242" name="[tblsales].[Customer ID].&amp;[7322]"/>
            <x15:cachedUniqueName index="4243" name="[tblsales].[Customer ID].&amp;[7324]"/>
            <x15:cachedUniqueName index="4244" name="[tblsales].[Customer ID].&amp;[7326]"/>
            <x15:cachedUniqueName index="4245" name="[tblsales].[Customer ID].&amp;[7327]"/>
            <x15:cachedUniqueName index="4246" name="[tblsales].[Customer ID].&amp;[7328]"/>
            <x15:cachedUniqueName index="4247" name="[tblsales].[Customer ID].&amp;[7330]"/>
            <x15:cachedUniqueName index="4248" name="[tblsales].[Customer ID].&amp;[7331]"/>
            <x15:cachedUniqueName index="4249" name="[tblsales].[Customer ID].&amp;[7333]"/>
            <x15:cachedUniqueName index="4250" name="[tblsales].[Customer ID].&amp;[7334]"/>
            <x15:cachedUniqueName index="4251" name="[tblsales].[Customer ID].&amp;[7336]"/>
            <x15:cachedUniqueName index="4252" name="[tblsales].[Customer ID].&amp;[7337]"/>
            <x15:cachedUniqueName index="4253" name="[tblsales].[Customer ID].&amp;[7338]"/>
            <x15:cachedUniqueName index="4254" name="[tblsales].[Customer ID].&amp;[7340]"/>
            <x15:cachedUniqueName index="4255" name="[tblsales].[Customer ID].&amp;[7341]"/>
            <x15:cachedUniqueName index="4256" name="[tblsales].[Customer ID].&amp;[7342]"/>
            <x15:cachedUniqueName index="4257" name="[tblsales].[Customer ID].&amp;[7343]"/>
            <x15:cachedUniqueName index="4258" name="[tblsales].[Customer ID].&amp;[7344]"/>
            <x15:cachedUniqueName index="4259" name="[tblsales].[Customer ID].&amp;[7347]"/>
            <x15:cachedUniqueName index="4260" name="[tblsales].[Customer ID].&amp;[7349]"/>
            <x15:cachedUniqueName index="4261" name="[tblsales].[Customer ID].&amp;[7351]"/>
            <x15:cachedUniqueName index="4262" name="[tblsales].[Customer ID].&amp;[7352]"/>
            <x15:cachedUniqueName index="4263" name="[tblsales].[Customer ID].&amp;[7353]"/>
            <x15:cachedUniqueName index="4264" name="[tblsales].[Customer ID].&amp;[7354]"/>
            <x15:cachedUniqueName index="4265" name="[tblsales].[Customer ID].&amp;[7356]"/>
            <x15:cachedUniqueName index="4266" name="[tblsales].[Customer ID].&amp;[7358]"/>
            <x15:cachedUniqueName index="4267" name="[tblsales].[Customer ID].&amp;[7359]"/>
            <x15:cachedUniqueName index="4268" name="[tblsales].[Customer ID].&amp;[7360]"/>
            <x15:cachedUniqueName index="4269" name="[tblsales].[Customer ID].&amp;[7361]"/>
            <x15:cachedUniqueName index="4270" name="[tblsales].[Customer ID].&amp;[7362]"/>
            <x15:cachedUniqueName index="4271" name="[tblsales].[Customer ID].&amp;[7363]"/>
            <x15:cachedUniqueName index="4272" name="[tblsales].[Customer ID].&amp;[7364]"/>
            <x15:cachedUniqueName index="4273" name="[tblsales].[Customer ID].&amp;[7365]"/>
            <x15:cachedUniqueName index="4274" name="[tblsales].[Customer ID].&amp;[7368]"/>
            <x15:cachedUniqueName index="4275" name="[tblsales].[Customer ID].&amp;[7370]"/>
            <x15:cachedUniqueName index="4276" name="[tblsales].[Customer ID].&amp;[7371]"/>
            <x15:cachedUniqueName index="4277" name="[tblsales].[Customer ID].&amp;[7372]"/>
            <x15:cachedUniqueName index="4278" name="[tblsales].[Customer ID].&amp;[7374]"/>
            <x15:cachedUniqueName index="4279" name="[tblsales].[Customer ID].&amp;[7375]"/>
            <x15:cachedUniqueName index="4280" name="[tblsales].[Customer ID].&amp;[7376]"/>
            <x15:cachedUniqueName index="4281" name="[tblsales].[Customer ID].&amp;[7378]"/>
            <x15:cachedUniqueName index="4282" name="[tblsales].[Customer ID].&amp;[7379]"/>
            <x15:cachedUniqueName index="4283" name="[tblsales].[Customer ID].&amp;[7380]"/>
            <x15:cachedUniqueName index="4284" name="[tblsales].[Customer ID].&amp;[7381]"/>
            <x15:cachedUniqueName index="4285" name="[tblsales].[Customer ID].&amp;[7382]"/>
            <x15:cachedUniqueName index="4286" name="[tblsales].[Customer ID].&amp;[7386]"/>
            <x15:cachedUniqueName index="4287" name="[tblsales].[Customer ID].&amp;[7391]"/>
            <x15:cachedUniqueName index="4288" name="[tblsales].[Customer ID].&amp;[7393]"/>
            <x15:cachedUniqueName index="4289" name="[tblsales].[Customer ID].&amp;[7394]"/>
            <x15:cachedUniqueName index="4290" name="[tblsales].[Customer ID].&amp;[7395]"/>
            <x15:cachedUniqueName index="4291" name="[tblsales].[Customer ID].&amp;[7396]"/>
            <x15:cachedUniqueName index="4292" name="[tblsales].[Customer ID].&amp;[7397]"/>
            <x15:cachedUniqueName index="4293" name="[tblsales].[Customer ID].&amp;[7398]"/>
            <x15:cachedUniqueName index="4294" name="[tblsales].[Customer ID].&amp;[7400]"/>
            <x15:cachedUniqueName index="4295" name="[tblsales].[Customer ID].&amp;[7401]"/>
            <x15:cachedUniqueName index="4296" name="[tblsales].[Customer ID].&amp;[7402]"/>
            <x15:cachedUniqueName index="4297" name="[tblsales].[Customer ID].&amp;[7403]"/>
            <x15:cachedUniqueName index="4298" name="[tblsales].[Customer ID].&amp;[7404]"/>
            <x15:cachedUniqueName index="4299" name="[tblsales].[Customer ID].&amp;[7406]"/>
            <x15:cachedUniqueName index="4300" name="[tblsales].[Customer ID].&amp;[7409]"/>
            <x15:cachedUniqueName index="4301" name="[tblsales].[Customer ID].&amp;[7410]"/>
            <x15:cachedUniqueName index="4302" name="[tblsales].[Customer ID].&amp;[7411]"/>
            <x15:cachedUniqueName index="4303" name="[tblsales].[Customer ID].&amp;[7413]"/>
            <x15:cachedUniqueName index="4304" name="[tblsales].[Customer ID].&amp;[7414]"/>
            <x15:cachedUniqueName index="4305" name="[tblsales].[Customer ID].&amp;[7416]"/>
            <x15:cachedUniqueName index="4306" name="[tblsales].[Customer ID].&amp;[7419]"/>
            <x15:cachedUniqueName index="4307" name="[tblsales].[Customer ID].&amp;[7420]"/>
            <x15:cachedUniqueName index="4308" name="[tblsales].[Customer ID].&amp;[7426]"/>
            <x15:cachedUniqueName index="4309" name="[tblsales].[Customer ID].&amp;[7429]"/>
            <x15:cachedUniqueName index="4310" name="[tblsales].[Customer ID].&amp;[7430]"/>
            <x15:cachedUniqueName index="4311" name="[tblsales].[Customer ID].&amp;[7431]"/>
            <x15:cachedUniqueName index="4312" name="[tblsales].[Customer ID].&amp;[7432]"/>
            <x15:cachedUniqueName index="4313" name="[tblsales].[Customer ID].&amp;[7435]"/>
            <x15:cachedUniqueName index="4314" name="[tblsales].[Customer ID].&amp;[7436]"/>
            <x15:cachedUniqueName index="4315" name="[tblsales].[Customer ID].&amp;[7437]"/>
            <x15:cachedUniqueName index="4316" name="[tblsales].[Customer ID].&amp;[7439]"/>
            <x15:cachedUniqueName index="4317" name="[tblsales].[Customer ID].&amp;[7441]"/>
            <x15:cachedUniqueName index="4318" name="[tblsales].[Customer ID].&amp;[7445]"/>
            <x15:cachedUniqueName index="4319" name="[tblsales].[Customer ID].&amp;[7446]"/>
            <x15:cachedUniqueName index="4320" name="[tblsales].[Customer ID].&amp;[7447]"/>
            <x15:cachedUniqueName index="4321" name="[tblsales].[Customer ID].&amp;[7448]"/>
            <x15:cachedUniqueName index="4322" name="[tblsales].[Customer ID].&amp;[7449]"/>
            <x15:cachedUniqueName index="4323" name="[tblsales].[Customer ID].&amp;[7450]"/>
            <x15:cachedUniqueName index="4324" name="[tblsales].[Customer ID].&amp;[7452]"/>
            <x15:cachedUniqueName index="4325" name="[tblsales].[Customer ID].&amp;[7453]"/>
            <x15:cachedUniqueName index="4326" name="[tblsales].[Customer ID].&amp;[7454]"/>
            <x15:cachedUniqueName index="4327" name="[tblsales].[Customer ID].&amp;[7456]"/>
            <x15:cachedUniqueName index="4328" name="[tblsales].[Customer ID].&amp;[7457]"/>
            <x15:cachedUniqueName index="4329" name="[tblsales].[Customer ID].&amp;[7458]"/>
            <x15:cachedUniqueName index="4330" name="[tblsales].[Customer ID].&amp;[7460]"/>
            <x15:cachedUniqueName index="4331" name="[tblsales].[Customer ID].&amp;[7461]"/>
            <x15:cachedUniqueName index="4332" name="[tblsales].[Customer ID].&amp;[7464]"/>
            <x15:cachedUniqueName index="4333" name="[tblsales].[Customer ID].&amp;[7465]"/>
            <x15:cachedUniqueName index="4334" name="[tblsales].[Customer ID].&amp;[7467]"/>
            <x15:cachedUniqueName index="4335" name="[tblsales].[Customer ID].&amp;[7468]"/>
            <x15:cachedUniqueName index="4336" name="[tblsales].[Customer ID].&amp;[7469]"/>
            <x15:cachedUniqueName index="4337" name="[tblsales].[Customer ID].&amp;[7470]"/>
            <x15:cachedUniqueName index="4338" name="[tblsales].[Customer ID].&amp;[7471]"/>
            <x15:cachedUniqueName index="4339" name="[tblsales].[Customer ID].&amp;[7474]"/>
            <x15:cachedUniqueName index="4340" name="[tblsales].[Customer ID].&amp;[7475]"/>
            <x15:cachedUniqueName index="4341" name="[tblsales].[Customer ID].&amp;[7476]"/>
            <x15:cachedUniqueName index="4342" name="[tblsales].[Customer ID].&amp;[7477]"/>
            <x15:cachedUniqueName index="4343" name="[tblsales].[Customer ID].&amp;[7479]"/>
            <x15:cachedUniqueName index="4344" name="[tblsales].[Customer ID].&amp;[7481]"/>
            <x15:cachedUniqueName index="4345" name="[tblsales].[Customer ID].&amp;[7483]"/>
            <x15:cachedUniqueName index="4346" name="[tblsales].[Customer ID].&amp;[7484]"/>
            <x15:cachedUniqueName index="4347" name="[tblsales].[Customer ID].&amp;[7485]"/>
            <x15:cachedUniqueName index="4348" name="[tblsales].[Customer ID].&amp;[7486]"/>
            <x15:cachedUniqueName index="4349" name="[tblsales].[Customer ID].&amp;[7487]"/>
            <x15:cachedUniqueName index="4350" name="[tblsales].[Customer ID].&amp;[7488]"/>
            <x15:cachedUniqueName index="4351" name="[tblsales].[Customer ID].&amp;[7490]"/>
            <x15:cachedUniqueName index="4352" name="[tblsales].[Customer ID].&amp;[7493]"/>
            <x15:cachedUniqueName index="4353" name="[tblsales].[Customer ID].&amp;[7495]"/>
            <x15:cachedUniqueName index="4354" name="[tblsales].[Customer ID].&amp;[7496]"/>
            <x15:cachedUniqueName index="4355" name="[tblsales].[Customer ID].&amp;[7499]"/>
            <x15:cachedUniqueName index="4356" name="[tblsales].[Customer ID].&amp;[7500]"/>
            <x15:cachedUniqueName index="4357" name="[tblsales].[Customer ID].&amp;[7502]"/>
            <x15:cachedUniqueName index="4358" name="[tblsales].[Customer ID].&amp;[7506]"/>
            <x15:cachedUniqueName index="4359" name="[tblsales].[Customer ID].&amp;[7507]"/>
            <x15:cachedUniqueName index="4360" name="[tblsales].[Customer ID].&amp;[7509]"/>
            <x15:cachedUniqueName index="4361" name="[tblsales].[Customer ID].&amp;[7511]"/>
            <x15:cachedUniqueName index="4362" name="[tblsales].[Customer ID].&amp;[7513]"/>
            <x15:cachedUniqueName index="4363" name="[tblsales].[Customer ID].&amp;[7514]"/>
            <x15:cachedUniqueName index="4364" name="[tblsales].[Customer ID].&amp;[7516]"/>
            <x15:cachedUniqueName index="4365" name="[tblsales].[Customer ID].&amp;[7519]"/>
            <x15:cachedUniqueName index="4366" name="[tblsales].[Customer ID].&amp;[7520]"/>
            <x15:cachedUniqueName index="4367" name="[tblsales].[Customer ID].&amp;[7521]"/>
            <x15:cachedUniqueName index="4368" name="[tblsales].[Customer ID].&amp;[7522]"/>
            <x15:cachedUniqueName index="4369" name="[tblsales].[Customer ID].&amp;[7523]"/>
            <x15:cachedUniqueName index="4370" name="[tblsales].[Customer ID].&amp;[7524]"/>
            <x15:cachedUniqueName index="4371" name="[tblsales].[Customer ID].&amp;[7525]"/>
            <x15:cachedUniqueName index="4372" name="[tblsales].[Customer ID].&amp;[7527]"/>
            <x15:cachedUniqueName index="4373" name="[tblsales].[Customer ID].&amp;[7528]"/>
            <x15:cachedUniqueName index="4374" name="[tblsales].[Customer ID].&amp;[7530]"/>
            <x15:cachedUniqueName index="4375" name="[tblsales].[Customer ID].&amp;[7531]"/>
            <x15:cachedUniqueName index="4376" name="[tblsales].[Customer ID].&amp;[7533]"/>
            <x15:cachedUniqueName index="4377" name="[tblsales].[Customer ID].&amp;[7534]"/>
            <x15:cachedUniqueName index="4378" name="[tblsales].[Customer ID].&amp;[7537]"/>
            <x15:cachedUniqueName index="4379" name="[tblsales].[Customer ID].&amp;[7538]"/>
            <x15:cachedUniqueName index="4380" name="[tblsales].[Customer ID].&amp;[7539]"/>
            <x15:cachedUniqueName index="4381" name="[tblsales].[Customer ID].&amp;[7540]"/>
            <x15:cachedUniqueName index="4382" name="[tblsales].[Customer ID].&amp;[7541]"/>
            <x15:cachedUniqueName index="4383" name="[tblsales].[Customer ID].&amp;[7542]"/>
            <x15:cachedUniqueName index="4384" name="[tblsales].[Customer ID].&amp;[7543]"/>
            <x15:cachedUniqueName index="4385" name="[tblsales].[Customer ID].&amp;[7544]"/>
            <x15:cachedUniqueName index="4386" name="[tblsales].[Customer ID].&amp;[7546]"/>
            <x15:cachedUniqueName index="4387" name="[tblsales].[Customer ID].&amp;[7547]"/>
            <x15:cachedUniqueName index="4388" name="[tblsales].[Customer ID].&amp;[7548]"/>
            <x15:cachedUniqueName index="4389" name="[tblsales].[Customer ID].&amp;[7549]"/>
            <x15:cachedUniqueName index="4390" name="[tblsales].[Customer ID].&amp;[7552]"/>
            <x15:cachedUniqueName index="4391" name="[tblsales].[Customer ID].&amp;[7553]"/>
            <x15:cachedUniqueName index="4392" name="[tblsales].[Customer ID].&amp;[7554]"/>
            <x15:cachedUniqueName index="4393" name="[tblsales].[Customer ID].&amp;[7555]"/>
            <x15:cachedUniqueName index="4394" name="[tblsales].[Customer ID].&amp;[7558]"/>
            <x15:cachedUniqueName index="4395" name="[tblsales].[Customer ID].&amp;[7559]"/>
            <x15:cachedUniqueName index="4396" name="[tblsales].[Customer ID].&amp;[7560]"/>
            <x15:cachedUniqueName index="4397" name="[tblsales].[Customer ID].&amp;[7563]"/>
            <x15:cachedUniqueName index="4398" name="[tblsales].[Customer ID].&amp;[7564]"/>
            <x15:cachedUniqueName index="4399" name="[tblsales].[Customer ID].&amp;[7565]"/>
            <x15:cachedUniqueName index="4400" name="[tblsales].[Customer ID].&amp;[7566]"/>
            <x15:cachedUniqueName index="4401" name="[tblsales].[Customer ID].&amp;[7567]"/>
            <x15:cachedUniqueName index="4402" name="[tblsales].[Customer ID].&amp;[7568]"/>
            <x15:cachedUniqueName index="4403" name="[tblsales].[Customer ID].&amp;[7570]"/>
            <x15:cachedUniqueName index="4404" name="[tblsales].[Customer ID].&amp;[7571]"/>
            <x15:cachedUniqueName index="4405" name="[tblsales].[Customer ID].&amp;[7572]"/>
            <x15:cachedUniqueName index="4406" name="[tblsales].[Customer ID].&amp;[7573]"/>
            <x15:cachedUniqueName index="4407" name="[tblsales].[Customer ID].&amp;[7574]"/>
            <x15:cachedUniqueName index="4408" name="[tblsales].[Customer ID].&amp;[7575]"/>
            <x15:cachedUniqueName index="4409" name="[tblsales].[Customer ID].&amp;[7576]"/>
            <x15:cachedUniqueName index="4410" name="[tblsales].[Customer ID].&amp;[7578]"/>
            <x15:cachedUniqueName index="4411" name="[tblsales].[Customer ID].&amp;[7579]"/>
            <x15:cachedUniqueName index="4412" name="[tblsales].[Customer ID].&amp;[7581]"/>
            <x15:cachedUniqueName index="4413" name="[tblsales].[Customer ID].&amp;[7582]"/>
            <x15:cachedUniqueName index="4414" name="[tblsales].[Customer ID].&amp;[7583]"/>
            <x15:cachedUniqueName index="4415" name="[tblsales].[Customer ID].&amp;[7585]"/>
            <x15:cachedUniqueName index="4416" name="[tblsales].[Customer ID].&amp;[7587]"/>
            <x15:cachedUniqueName index="4417" name="[tblsales].[Customer ID].&amp;[7588]"/>
            <x15:cachedUniqueName index="4418" name="[tblsales].[Customer ID].&amp;[7589]"/>
            <x15:cachedUniqueName index="4419" name="[tblsales].[Customer ID].&amp;[7591]"/>
            <x15:cachedUniqueName index="4420" name="[tblsales].[Customer ID].&amp;[7592]"/>
            <x15:cachedUniqueName index="4421" name="[tblsales].[Customer ID].&amp;[7593]"/>
            <x15:cachedUniqueName index="4422" name="[tblsales].[Customer ID].&amp;[7594]"/>
            <x15:cachedUniqueName index="4423" name="[tblsales].[Customer ID].&amp;[7596]"/>
            <x15:cachedUniqueName index="4424" name="[tblsales].[Customer ID].&amp;[7597]"/>
            <x15:cachedUniqueName index="4425" name="[tblsales].[Customer ID].&amp;[7598]"/>
            <x15:cachedUniqueName index="4426" name="[tblsales].[Customer ID].&amp;[7599]"/>
            <x15:cachedUniqueName index="4427" name="[tblsales].[Customer ID].&amp;[7600]"/>
            <x15:cachedUniqueName index="4428" name="[tblsales].[Customer ID].&amp;[7602]"/>
            <x15:cachedUniqueName index="4429" name="[tblsales].[Customer ID].&amp;[7603]"/>
            <x15:cachedUniqueName index="4430" name="[tblsales].[Customer ID].&amp;[7604]"/>
            <x15:cachedUniqueName index="4431" name="[tblsales].[Customer ID].&amp;[7605]"/>
            <x15:cachedUniqueName index="4432" name="[tblsales].[Customer ID].&amp;[7606]"/>
            <x15:cachedUniqueName index="4433" name="[tblsales].[Customer ID].&amp;[7609]"/>
            <x15:cachedUniqueName index="4434" name="[tblsales].[Customer ID].&amp;[7610]"/>
            <x15:cachedUniqueName index="4435" name="[tblsales].[Customer ID].&amp;[7611]"/>
            <x15:cachedUniqueName index="4436" name="[tblsales].[Customer ID].&amp;[7612]"/>
            <x15:cachedUniqueName index="4437" name="[tblsales].[Customer ID].&amp;[7614]"/>
            <x15:cachedUniqueName index="4438" name="[tblsales].[Customer ID].&amp;[7615]"/>
            <x15:cachedUniqueName index="4439" name="[tblsales].[Customer ID].&amp;[7616]"/>
            <x15:cachedUniqueName index="4440" name="[tblsales].[Customer ID].&amp;[7617]"/>
            <x15:cachedUniqueName index="4441" name="[tblsales].[Customer ID].&amp;[7618]"/>
            <x15:cachedUniqueName index="4442" name="[tblsales].[Customer ID].&amp;[7619]"/>
            <x15:cachedUniqueName index="4443" name="[tblsales].[Customer ID].&amp;[7620]"/>
            <x15:cachedUniqueName index="4444" name="[tblsales].[Customer ID].&amp;[7622]"/>
            <x15:cachedUniqueName index="4445" name="[tblsales].[Customer ID].&amp;[7623]"/>
            <x15:cachedUniqueName index="4446" name="[tblsales].[Customer ID].&amp;[7626]"/>
            <x15:cachedUniqueName index="4447" name="[tblsales].[Customer ID].&amp;[7628]"/>
            <x15:cachedUniqueName index="4448" name="[tblsales].[Customer ID].&amp;[7629]"/>
            <x15:cachedUniqueName index="4449" name="[tblsales].[Customer ID].&amp;[7630]"/>
            <x15:cachedUniqueName index="4450" name="[tblsales].[Customer ID].&amp;[7633]"/>
            <x15:cachedUniqueName index="4451" name="[tblsales].[Customer ID].&amp;[7634]"/>
            <x15:cachedUniqueName index="4452" name="[tblsales].[Customer ID].&amp;[7635]"/>
            <x15:cachedUniqueName index="4453" name="[tblsales].[Customer ID].&amp;[7636]"/>
            <x15:cachedUniqueName index="4454" name="[tblsales].[Customer ID].&amp;[7637]"/>
            <x15:cachedUniqueName index="4455" name="[tblsales].[Customer ID].&amp;[7638]"/>
            <x15:cachedUniqueName index="4456" name="[tblsales].[Customer ID].&amp;[7639]"/>
            <x15:cachedUniqueName index="4457" name="[tblsales].[Customer ID].&amp;[7640]"/>
            <x15:cachedUniqueName index="4458" name="[tblsales].[Customer ID].&amp;[7642]"/>
            <x15:cachedUniqueName index="4459" name="[tblsales].[Customer ID].&amp;[7643]"/>
            <x15:cachedUniqueName index="4460" name="[tblsales].[Customer ID].&amp;[7644]"/>
            <x15:cachedUniqueName index="4461" name="[tblsales].[Customer ID].&amp;[7645]"/>
            <x15:cachedUniqueName index="4462" name="[tblsales].[Customer ID].&amp;[7646]"/>
            <x15:cachedUniqueName index="4463" name="[tblsales].[Customer ID].&amp;[7651]"/>
            <x15:cachedUniqueName index="4464" name="[tblsales].[Customer ID].&amp;[7652]"/>
            <x15:cachedUniqueName index="4465" name="[tblsales].[Customer ID].&amp;[7653]"/>
            <x15:cachedUniqueName index="4466" name="[tblsales].[Customer ID].&amp;[7654]"/>
            <x15:cachedUniqueName index="4467" name="[tblsales].[Customer ID].&amp;[7655]"/>
            <x15:cachedUniqueName index="4468" name="[tblsales].[Customer ID].&amp;[7656]"/>
            <x15:cachedUniqueName index="4469" name="[tblsales].[Customer ID].&amp;[7657]"/>
            <x15:cachedUniqueName index="4470" name="[tblsales].[Customer ID].&amp;[7658]"/>
            <x15:cachedUniqueName index="4471" name="[tblsales].[Customer ID].&amp;[7659]"/>
            <x15:cachedUniqueName index="4472" name="[tblsales].[Customer ID].&amp;[7663]"/>
            <x15:cachedUniqueName index="4473" name="[tblsales].[Customer ID].&amp;[7665]"/>
            <x15:cachedUniqueName index="4474" name="[tblsales].[Customer ID].&amp;[7666]"/>
            <x15:cachedUniqueName index="4475" name="[tblsales].[Customer ID].&amp;[7667]"/>
            <x15:cachedUniqueName index="4476" name="[tblsales].[Customer ID].&amp;[7668]"/>
            <x15:cachedUniqueName index="4477" name="[tblsales].[Customer ID].&amp;[7671]"/>
            <x15:cachedUniqueName index="4478" name="[tblsales].[Customer ID].&amp;[7673]"/>
            <x15:cachedUniqueName index="4479" name="[tblsales].[Customer ID].&amp;[7674]"/>
            <x15:cachedUniqueName index="4480" name="[tblsales].[Customer ID].&amp;[7675]"/>
            <x15:cachedUniqueName index="4481" name="[tblsales].[Customer ID].&amp;[7676]"/>
            <x15:cachedUniqueName index="4482" name="[tblsales].[Customer ID].&amp;[7677]"/>
            <x15:cachedUniqueName index="4483" name="[tblsales].[Customer ID].&amp;[7678]"/>
            <x15:cachedUniqueName index="4484" name="[tblsales].[Customer ID].&amp;[7679]"/>
            <x15:cachedUniqueName index="4485" name="[tblsales].[Customer ID].&amp;[7680]"/>
            <x15:cachedUniqueName index="4486" name="[tblsales].[Customer ID].&amp;[7681]"/>
            <x15:cachedUniqueName index="4487" name="[tblsales].[Customer ID].&amp;[7683]"/>
            <x15:cachedUniqueName index="4488" name="[tblsales].[Customer ID].&amp;[7684]"/>
            <x15:cachedUniqueName index="4489" name="[tblsales].[Customer ID].&amp;[7686]"/>
            <x15:cachedUniqueName index="4490" name="[tblsales].[Customer ID].&amp;[7687]"/>
            <x15:cachedUniqueName index="4491" name="[tblsales].[Customer ID].&amp;[7689]"/>
            <x15:cachedUniqueName index="4492" name="[tblsales].[Customer ID].&amp;[7691]"/>
            <x15:cachedUniqueName index="4493" name="[tblsales].[Customer ID].&amp;[7694]"/>
            <x15:cachedUniqueName index="4494" name="[tblsales].[Customer ID].&amp;[7696]"/>
            <x15:cachedUniqueName index="4495" name="[tblsales].[Customer ID].&amp;[7697]"/>
            <x15:cachedUniqueName index="4496" name="[tblsales].[Customer ID].&amp;[7701]"/>
            <x15:cachedUniqueName index="4497" name="[tblsales].[Customer ID].&amp;[7702]"/>
            <x15:cachedUniqueName index="4498" name="[tblsales].[Customer ID].&amp;[7704]"/>
            <x15:cachedUniqueName index="4499" name="[tblsales].[Customer ID].&amp;[7707]"/>
            <x15:cachedUniqueName index="4500" name="[tblsales].[Customer ID].&amp;[7708]"/>
            <x15:cachedUniqueName index="4501" name="[tblsales].[Customer ID].&amp;[7709]"/>
            <x15:cachedUniqueName index="4502" name="[tblsales].[Customer ID].&amp;[7710]"/>
            <x15:cachedUniqueName index="4503" name="[tblsales].[Customer ID].&amp;[7711]"/>
            <x15:cachedUniqueName index="4504" name="[tblsales].[Customer ID].&amp;[7713]"/>
            <x15:cachedUniqueName index="4505" name="[tblsales].[Customer ID].&amp;[7715]"/>
            <x15:cachedUniqueName index="4506" name="[tblsales].[Customer ID].&amp;[7716]"/>
            <x15:cachedUniqueName index="4507" name="[tblsales].[Customer ID].&amp;[7718]"/>
            <x15:cachedUniqueName index="4508" name="[tblsales].[Customer ID].&amp;[7719]"/>
            <x15:cachedUniqueName index="4509" name="[tblsales].[Customer ID].&amp;[7720]"/>
            <x15:cachedUniqueName index="4510" name="[tblsales].[Customer ID].&amp;[7721]"/>
            <x15:cachedUniqueName index="4511" name="[tblsales].[Customer ID].&amp;[7722]"/>
            <x15:cachedUniqueName index="4512" name="[tblsales].[Customer ID].&amp;[7726]"/>
            <x15:cachedUniqueName index="4513" name="[tblsales].[Customer ID].&amp;[7727]"/>
            <x15:cachedUniqueName index="4514" name="[tblsales].[Customer ID].&amp;[7728]"/>
            <x15:cachedUniqueName index="4515" name="[tblsales].[Customer ID].&amp;[7731]"/>
            <x15:cachedUniqueName index="4516" name="[tblsales].[Customer ID].&amp;[7732]"/>
            <x15:cachedUniqueName index="4517" name="[tblsales].[Customer ID].&amp;[7736]"/>
            <x15:cachedUniqueName index="4518" name="[tblsales].[Customer ID].&amp;[7737]"/>
            <x15:cachedUniqueName index="4519" name="[tblsales].[Customer ID].&amp;[7738]"/>
            <x15:cachedUniqueName index="4520" name="[tblsales].[Customer ID].&amp;[7739]"/>
            <x15:cachedUniqueName index="4521" name="[tblsales].[Customer ID].&amp;[7742]"/>
            <x15:cachedUniqueName index="4522" name="[tblsales].[Customer ID].&amp;[7743]"/>
            <x15:cachedUniqueName index="4523" name="[tblsales].[Customer ID].&amp;[7744]"/>
            <x15:cachedUniqueName index="4524" name="[tblsales].[Customer ID].&amp;[7745]"/>
            <x15:cachedUniqueName index="4525" name="[tblsales].[Customer ID].&amp;[7747]"/>
            <x15:cachedUniqueName index="4526" name="[tblsales].[Customer ID].&amp;[7748]"/>
            <x15:cachedUniqueName index="4527" name="[tblsales].[Customer ID].&amp;[7749]"/>
            <x15:cachedUniqueName index="4528" name="[tblsales].[Customer ID].&amp;[7751]"/>
            <x15:cachedUniqueName index="4529" name="[tblsales].[Customer ID].&amp;[7752]"/>
            <x15:cachedUniqueName index="4530" name="[tblsales].[Customer ID].&amp;[7754]"/>
            <x15:cachedUniqueName index="4531" name="[tblsales].[Customer ID].&amp;[7755]"/>
            <x15:cachedUniqueName index="4532" name="[tblsales].[Customer ID].&amp;[7761]"/>
            <x15:cachedUniqueName index="4533" name="[tblsales].[Customer ID].&amp;[7763]"/>
            <x15:cachedUniqueName index="4534" name="[tblsales].[Customer ID].&amp;[7764]"/>
            <x15:cachedUniqueName index="4535" name="[tblsales].[Customer ID].&amp;[7766]"/>
            <x15:cachedUniqueName index="4536" name="[tblsales].[Customer ID].&amp;[7767]"/>
            <x15:cachedUniqueName index="4537" name="[tblsales].[Customer ID].&amp;[7768]"/>
            <x15:cachedUniqueName index="4538" name="[tblsales].[Customer ID].&amp;[7770]"/>
            <x15:cachedUniqueName index="4539" name="[tblsales].[Customer ID].&amp;[7771]"/>
            <x15:cachedUniqueName index="4540" name="[tblsales].[Customer ID].&amp;[7772]"/>
            <x15:cachedUniqueName index="4541" name="[tblsales].[Customer ID].&amp;[7773]"/>
            <x15:cachedUniqueName index="4542" name="[tblsales].[Customer ID].&amp;[7774]"/>
            <x15:cachedUniqueName index="4543" name="[tblsales].[Customer ID].&amp;[7776]"/>
            <x15:cachedUniqueName index="4544" name="[tblsales].[Customer ID].&amp;[7777]"/>
            <x15:cachedUniqueName index="4545" name="[tblsales].[Customer ID].&amp;[7780]"/>
            <x15:cachedUniqueName index="4546" name="[tblsales].[Customer ID].&amp;[7781]"/>
            <x15:cachedUniqueName index="4547" name="[tblsales].[Customer ID].&amp;[7782]"/>
            <x15:cachedUniqueName index="4548" name="[tblsales].[Customer ID].&amp;[7783]"/>
            <x15:cachedUniqueName index="4549" name="[tblsales].[Customer ID].&amp;[7784]"/>
            <x15:cachedUniqueName index="4550" name="[tblsales].[Customer ID].&amp;[7785]"/>
            <x15:cachedUniqueName index="4551" name="[tblsales].[Customer ID].&amp;[7786]"/>
            <x15:cachedUniqueName index="4552" name="[tblsales].[Customer ID].&amp;[7787]"/>
            <x15:cachedUniqueName index="4553" name="[tblsales].[Customer ID].&amp;[7788]"/>
            <x15:cachedUniqueName index="4554" name="[tblsales].[Customer ID].&amp;[7789]"/>
            <x15:cachedUniqueName index="4555" name="[tblsales].[Customer ID].&amp;[7791]"/>
            <x15:cachedUniqueName index="4556" name="[tblsales].[Customer ID].&amp;[7792]"/>
            <x15:cachedUniqueName index="4557" name="[tblsales].[Customer ID].&amp;[7793]"/>
            <x15:cachedUniqueName index="4558" name="[tblsales].[Customer ID].&amp;[7794]"/>
            <x15:cachedUniqueName index="4559" name="[tblsales].[Customer ID].&amp;[7795]"/>
            <x15:cachedUniqueName index="4560" name="[tblsales].[Customer ID].&amp;[7796]"/>
            <x15:cachedUniqueName index="4561" name="[tblsales].[Customer ID].&amp;[7797]"/>
            <x15:cachedUniqueName index="4562" name="[tblsales].[Customer ID].&amp;[7799]"/>
            <x15:cachedUniqueName index="4563" name="[tblsales].[Customer ID].&amp;[7800]"/>
            <x15:cachedUniqueName index="4564" name="[tblsales].[Customer ID].&amp;[7801]"/>
            <x15:cachedUniqueName index="4565" name="[tblsales].[Customer ID].&amp;[7802]"/>
            <x15:cachedUniqueName index="4566" name="[tblsales].[Customer ID].&amp;[7805]"/>
            <x15:cachedUniqueName index="4567" name="[tblsales].[Customer ID].&amp;[7806]"/>
            <x15:cachedUniqueName index="4568" name="[tblsales].[Customer ID].&amp;[7807]"/>
            <x15:cachedUniqueName index="4569" name="[tblsales].[Customer ID].&amp;[7809]"/>
            <x15:cachedUniqueName index="4570" name="[tblsales].[Customer ID].&amp;[7811]"/>
            <x15:cachedUniqueName index="4571" name="[tblsales].[Customer ID].&amp;[7812]"/>
            <x15:cachedUniqueName index="4572" name="[tblsales].[Customer ID].&amp;[7813]"/>
            <x15:cachedUniqueName index="4573" name="[tblsales].[Customer ID].&amp;[7815]"/>
            <x15:cachedUniqueName index="4574" name="[tblsales].[Customer ID].&amp;[7816]"/>
            <x15:cachedUniqueName index="4575" name="[tblsales].[Customer ID].&amp;[7818]"/>
            <x15:cachedUniqueName index="4576" name="[tblsales].[Customer ID].&amp;[7819]"/>
            <x15:cachedUniqueName index="4577" name="[tblsales].[Customer ID].&amp;[7820]"/>
            <x15:cachedUniqueName index="4578" name="[tblsales].[Customer ID].&amp;[7821]"/>
            <x15:cachedUniqueName index="4579" name="[tblsales].[Customer ID].&amp;[7823]"/>
            <x15:cachedUniqueName index="4580" name="[tblsales].[Customer ID].&amp;[7825]"/>
            <x15:cachedUniqueName index="4581" name="[tblsales].[Customer ID].&amp;[7828]"/>
            <x15:cachedUniqueName index="4582" name="[tblsales].[Customer ID].&amp;[7830]"/>
            <x15:cachedUniqueName index="4583" name="[tblsales].[Customer ID].&amp;[7833]"/>
            <x15:cachedUniqueName index="4584" name="[tblsales].[Customer ID].&amp;[7837]"/>
            <x15:cachedUniqueName index="4585" name="[tblsales].[Customer ID].&amp;[7838]"/>
            <x15:cachedUniqueName index="4586" name="[tblsales].[Customer ID].&amp;[7839]"/>
            <x15:cachedUniqueName index="4587" name="[tblsales].[Customer ID].&amp;[7841]"/>
            <x15:cachedUniqueName index="4588" name="[tblsales].[Customer ID].&amp;[7843]"/>
            <x15:cachedUniqueName index="4589" name="[tblsales].[Customer ID].&amp;[7845]"/>
            <x15:cachedUniqueName index="4590" name="[tblsales].[Customer ID].&amp;[7846]"/>
            <x15:cachedUniqueName index="4591" name="[tblsales].[Customer ID].&amp;[7849]"/>
            <x15:cachedUniqueName index="4592" name="[tblsales].[Customer ID].&amp;[7850]"/>
            <x15:cachedUniqueName index="4593" name="[tblsales].[Customer ID].&amp;[7851]"/>
            <x15:cachedUniqueName index="4594" name="[tblsales].[Customer ID].&amp;[7852]"/>
            <x15:cachedUniqueName index="4595" name="[tblsales].[Customer ID].&amp;[7853]"/>
            <x15:cachedUniqueName index="4596" name="[tblsales].[Customer ID].&amp;[7854]"/>
            <x15:cachedUniqueName index="4597" name="[tblsales].[Customer ID].&amp;[7855]"/>
            <x15:cachedUniqueName index="4598" name="[tblsales].[Customer ID].&amp;[7856]"/>
            <x15:cachedUniqueName index="4599" name="[tblsales].[Customer ID].&amp;[7857]"/>
            <x15:cachedUniqueName index="4600" name="[tblsales].[Customer ID].&amp;[7858]"/>
            <x15:cachedUniqueName index="4601" name="[tblsales].[Customer ID].&amp;[7859]"/>
            <x15:cachedUniqueName index="4602" name="[tblsales].[Customer ID].&amp;[7860]"/>
            <x15:cachedUniqueName index="4603" name="[tblsales].[Customer ID].&amp;[7861]"/>
            <x15:cachedUniqueName index="4604" name="[tblsales].[Customer ID].&amp;[7862]"/>
            <x15:cachedUniqueName index="4605" name="[tblsales].[Customer ID].&amp;[7863]"/>
            <x15:cachedUniqueName index="4606" name="[tblsales].[Customer ID].&amp;[7864]"/>
            <x15:cachedUniqueName index="4607" name="[tblsales].[Customer ID].&amp;[7865]"/>
            <x15:cachedUniqueName index="4608" name="[tblsales].[Customer ID].&amp;[7868]"/>
            <x15:cachedUniqueName index="4609" name="[tblsales].[Customer ID].&amp;[7869]"/>
            <x15:cachedUniqueName index="4610" name="[tblsales].[Customer ID].&amp;[7870]"/>
            <x15:cachedUniqueName index="4611" name="[tblsales].[Customer ID].&amp;[7871]"/>
            <x15:cachedUniqueName index="4612" name="[tblsales].[Customer ID].&amp;[7873]"/>
            <x15:cachedUniqueName index="4613" name="[tblsales].[Customer ID].&amp;[7875]"/>
            <x15:cachedUniqueName index="4614" name="[tblsales].[Customer ID].&amp;[7877]"/>
            <x15:cachedUniqueName index="4615" name="[tblsales].[Customer ID].&amp;[7878]"/>
            <x15:cachedUniqueName index="4616" name="[tblsales].[Customer ID].&amp;[7881]"/>
            <x15:cachedUniqueName index="4617" name="[tblsales].[Customer ID].&amp;[7882]"/>
            <x15:cachedUniqueName index="4618" name="[tblsales].[Customer ID].&amp;[7883]"/>
            <x15:cachedUniqueName index="4619" name="[tblsales].[Customer ID].&amp;[7884]"/>
            <x15:cachedUniqueName index="4620" name="[tblsales].[Customer ID].&amp;[7889]"/>
            <x15:cachedUniqueName index="4621" name="[tblsales].[Customer ID].&amp;[7890]"/>
            <x15:cachedUniqueName index="4622" name="[tblsales].[Customer ID].&amp;[7891]"/>
            <x15:cachedUniqueName index="4623" name="[tblsales].[Customer ID].&amp;[7892]"/>
            <x15:cachedUniqueName index="4624" name="[tblsales].[Customer ID].&amp;[7893]"/>
            <x15:cachedUniqueName index="4625" name="[tblsales].[Customer ID].&amp;[7894]"/>
            <x15:cachedUniqueName index="4626" name="[tblsales].[Customer ID].&amp;[7895]"/>
            <x15:cachedUniqueName index="4627" name="[tblsales].[Customer ID].&amp;[7897]"/>
            <x15:cachedUniqueName index="4628" name="[tblsales].[Customer ID].&amp;[7898]"/>
            <x15:cachedUniqueName index="4629" name="[tblsales].[Customer ID].&amp;[7899]"/>
            <x15:cachedUniqueName index="4630" name="[tblsales].[Customer ID].&amp;[7900]"/>
            <x15:cachedUniqueName index="4631" name="[tblsales].[Customer ID].&amp;[7901]"/>
            <x15:cachedUniqueName index="4632" name="[tblsales].[Customer ID].&amp;[7902]"/>
            <x15:cachedUniqueName index="4633" name="[tblsales].[Customer ID].&amp;[7905]"/>
            <x15:cachedUniqueName index="4634" name="[tblsales].[Customer ID].&amp;[7906]"/>
            <x15:cachedUniqueName index="4635" name="[tblsales].[Customer ID].&amp;[7907]"/>
            <x15:cachedUniqueName index="4636" name="[tblsales].[Customer ID].&amp;[7908]"/>
            <x15:cachedUniqueName index="4637" name="[tblsales].[Customer ID].&amp;[7910]"/>
            <x15:cachedUniqueName index="4638" name="[tblsales].[Customer ID].&amp;[7911]"/>
            <x15:cachedUniqueName index="4639" name="[tblsales].[Customer ID].&amp;[7912]"/>
            <x15:cachedUniqueName index="4640" name="[tblsales].[Customer ID].&amp;[7915]"/>
            <x15:cachedUniqueName index="4641" name="[tblsales].[Customer ID].&amp;[7917]"/>
            <x15:cachedUniqueName index="4642" name="[tblsales].[Customer ID].&amp;[7919]"/>
            <x15:cachedUniqueName index="4643" name="[tblsales].[Customer ID].&amp;[7922]"/>
            <x15:cachedUniqueName index="4644" name="[tblsales].[Customer ID].&amp;[7923]"/>
            <x15:cachedUniqueName index="4645" name="[tblsales].[Customer ID].&amp;[7924]"/>
            <x15:cachedUniqueName index="4646" name="[tblsales].[Customer ID].&amp;[7927]"/>
            <x15:cachedUniqueName index="4647" name="[tblsales].[Customer ID].&amp;[7928]"/>
            <x15:cachedUniqueName index="4648" name="[tblsales].[Customer ID].&amp;[7929]"/>
            <x15:cachedUniqueName index="4649" name="[tblsales].[Customer ID].&amp;[7936]"/>
            <x15:cachedUniqueName index="4650" name="[tblsales].[Customer ID].&amp;[7937]"/>
            <x15:cachedUniqueName index="4651" name="[tblsales].[Customer ID].&amp;[7938]"/>
            <x15:cachedUniqueName index="4652" name="[tblsales].[Customer ID].&amp;[7939]"/>
            <x15:cachedUniqueName index="4653" name="[tblsales].[Customer ID].&amp;[7940]"/>
            <x15:cachedUniqueName index="4654" name="[tblsales].[Customer ID].&amp;[7941]"/>
            <x15:cachedUniqueName index="4655" name="[tblsales].[Customer ID].&amp;[7942]"/>
            <x15:cachedUniqueName index="4656" name="[tblsales].[Customer ID].&amp;[7943]"/>
            <x15:cachedUniqueName index="4657" name="[tblsales].[Customer ID].&amp;[7944]"/>
            <x15:cachedUniqueName index="4658" name="[tblsales].[Customer ID].&amp;[7945]"/>
            <x15:cachedUniqueName index="4659" name="[tblsales].[Customer ID].&amp;[7947]"/>
            <x15:cachedUniqueName index="4660" name="[tblsales].[Customer ID].&amp;[7948]"/>
            <x15:cachedUniqueName index="4661" name="[tblsales].[Customer ID].&amp;[7949]"/>
            <x15:cachedUniqueName index="4662" name="[tblsales].[Customer ID].&amp;[7952]"/>
            <x15:cachedUniqueName index="4663" name="[tblsales].[Customer ID].&amp;[7953]"/>
            <x15:cachedUniqueName index="4664" name="[tblsales].[Customer ID].&amp;[7957]"/>
            <x15:cachedUniqueName index="4665" name="[tblsales].[Customer ID].&amp;[7960]"/>
            <x15:cachedUniqueName index="4666" name="[tblsales].[Customer ID].&amp;[7961]"/>
            <x15:cachedUniqueName index="4667" name="[tblsales].[Customer ID].&amp;[7963]"/>
            <x15:cachedUniqueName index="4668" name="[tblsales].[Customer ID].&amp;[7964]"/>
            <x15:cachedUniqueName index="4669" name="[tblsales].[Customer ID].&amp;[7965]"/>
            <x15:cachedUniqueName index="4670" name="[tblsales].[Customer ID].&amp;[7966]"/>
            <x15:cachedUniqueName index="4671" name="[tblsales].[Customer ID].&amp;[7967]"/>
            <x15:cachedUniqueName index="4672" name="[tblsales].[Customer ID].&amp;[7968]"/>
            <x15:cachedUniqueName index="4673" name="[tblsales].[Customer ID].&amp;[7970]"/>
            <x15:cachedUniqueName index="4674" name="[tblsales].[Customer ID].&amp;[7971]"/>
            <x15:cachedUniqueName index="4675" name="[tblsales].[Customer ID].&amp;[7972]"/>
            <x15:cachedUniqueName index="4676" name="[tblsales].[Customer ID].&amp;[7973]"/>
            <x15:cachedUniqueName index="4677" name="[tblsales].[Customer ID].&amp;[7974]"/>
            <x15:cachedUniqueName index="4678" name="[tblsales].[Customer ID].&amp;[7975]"/>
            <x15:cachedUniqueName index="4679" name="[tblsales].[Customer ID].&amp;[7976]"/>
            <x15:cachedUniqueName index="4680" name="[tblsales].[Customer ID].&amp;[7979]"/>
            <x15:cachedUniqueName index="4681" name="[tblsales].[Customer ID].&amp;[7980]"/>
            <x15:cachedUniqueName index="4682" name="[tblsales].[Customer ID].&amp;[7981]"/>
            <x15:cachedUniqueName index="4683" name="[tblsales].[Customer ID].&amp;[7982]"/>
            <x15:cachedUniqueName index="4684" name="[tblsales].[Customer ID].&amp;[7984]"/>
            <x15:cachedUniqueName index="4685" name="[tblsales].[Customer ID].&amp;[7985]"/>
            <x15:cachedUniqueName index="4686" name="[tblsales].[Customer ID].&amp;[7986]"/>
            <x15:cachedUniqueName index="4687" name="[tblsales].[Customer ID].&amp;[7988]"/>
            <x15:cachedUniqueName index="4688" name="[tblsales].[Customer ID].&amp;[7989]"/>
            <x15:cachedUniqueName index="4689" name="[tblsales].[Customer ID].&amp;[7990]"/>
            <x15:cachedUniqueName index="4690" name="[tblsales].[Customer ID].&amp;[7991]"/>
            <x15:cachedUniqueName index="4691" name="[tblsales].[Customer ID].&amp;[7992]"/>
            <x15:cachedUniqueName index="4692" name="[tblsales].[Customer ID].&amp;[7993]"/>
            <x15:cachedUniqueName index="4693" name="[tblsales].[Customer ID].&amp;[7995]"/>
            <x15:cachedUniqueName index="4694" name="[tblsales].[Customer ID].&amp;[7996]"/>
            <x15:cachedUniqueName index="4695" name="[tblsales].[Customer ID].&amp;[7997]"/>
            <x15:cachedUniqueName index="4696" name="[tblsales].[Customer ID].&amp;[7998]"/>
            <x15:cachedUniqueName index="4697" name="[tblsales].[Customer ID].&amp;[7999]"/>
            <x15:cachedUniqueName index="4698" name="[tblsales].[Customer ID].&amp;[8000]"/>
            <x15:cachedUniqueName index="4699" name="[tblsales].[Customer ID].&amp;[8001]"/>
            <x15:cachedUniqueName index="4700" name="[tblsales].[Customer ID].&amp;[8002]"/>
            <x15:cachedUniqueName index="4701" name="[tblsales].[Customer ID].&amp;[8003]"/>
            <x15:cachedUniqueName index="4702" name="[tblsales].[Customer ID].&amp;[8004]"/>
            <x15:cachedUniqueName index="4703" name="[tblsales].[Customer ID].&amp;[8005]"/>
            <x15:cachedUniqueName index="4704" name="[tblsales].[Customer ID].&amp;[8006]"/>
            <x15:cachedUniqueName index="4705" name="[tblsales].[Customer ID].&amp;[8008]"/>
            <x15:cachedUniqueName index="4706" name="[tblsales].[Customer ID].&amp;[8009]"/>
            <x15:cachedUniqueName index="4707" name="[tblsales].[Customer ID].&amp;[8010]"/>
            <x15:cachedUniqueName index="4708" name="[tblsales].[Customer ID].&amp;[8011]"/>
            <x15:cachedUniqueName index="4709" name="[tblsales].[Customer ID].&amp;[8012]"/>
            <x15:cachedUniqueName index="4710" name="[tblsales].[Customer ID].&amp;[8013]"/>
            <x15:cachedUniqueName index="4711" name="[tblsales].[Customer ID].&amp;[8014]"/>
            <x15:cachedUniqueName index="4712" name="[tblsales].[Customer ID].&amp;[8016]"/>
            <x15:cachedUniqueName index="4713" name="[tblsales].[Customer ID].&amp;[8018]"/>
            <x15:cachedUniqueName index="4714" name="[tblsales].[Customer ID].&amp;[8022]"/>
            <x15:cachedUniqueName index="4715" name="[tblsales].[Customer ID].&amp;[8023]"/>
            <x15:cachedUniqueName index="4716" name="[tblsales].[Customer ID].&amp;[8024]"/>
            <x15:cachedUniqueName index="4717" name="[tblsales].[Customer ID].&amp;[8025]"/>
            <x15:cachedUniqueName index="4718" name="[tblsales].[Customer ID].&amp;[8026]"/>
            <x15:cachedUniqueName index="4719" name="[tblsales].[Customer ID].&amp;[8027]"/>
            <x15:cachedUniqueName index="4720" name="[tblsales].[Customer ID].&amp;[8028]"/>
            <x15:cachedUniqueName index="4721" name="[tblsales].[Customer ID].&amp;[8029]"/>
            <x15:cachedUniqueName index="4722" name="[tblsales].[Customer ID].&amp;[8031]"/>
            <x15:cachedUniqueName index="4723" name="[tblsales].[Customer ID].&amp;[8032]"/>
            <x15:cachedUniqueName index="4724" name="[tblsales].[Customer ID].&amp;[8034]"/>
            <x15:cachedUniqueName index="4725" name="[tblsales].[Customer ID].&amp;[8035]"/>
            <x15:cachedUniqueName index="4726" name="[tblsales].[Customer ID].&amp;[8036]"/>
            <x15:cachedUniqueName index="4727" name="[tblsales].[Customer ID].&amp;[8037]"/>
            <x15:cachedUniqueName index="4728" name="[tblsales].[Customer ID].&amp;[8039]"/>
            <x15:cachedUniqueName index="4729" name="[tblsales].[Customer ID].&amp;[8041]"/>
            <x15:cachedUniqueName index="4730" name="[tblsales].[Customer ID].&amp;[8042]"/>
            <x15:cachedUniqueName index="4731" name="[tblsales].[Customer ID].&amp;[8043]"/>
            <x15:cachedUniqueName index="4732" name="[tblsales].[Customer ID].&amp;[8044]"/>
            <x15:cachedUniqueName index="4733" name="[tblsales].[Customer ID].&amp;[8045]"/>
            <x15:cachedUniqueName index="4734" name="[tblsales].[Customer ID].&amp;[8052]"/>
            <x15:cachedUniqueName index="4735" name="[tblsales].[Customer ID].&amp;[8054]"/>
            <x15:cachedUniqueName index="4736" name="[tblsales].[Customer ID].&amp;[8055]"/>
            <x15:cachedUniqueName index="4737" name="[tblsales].[Customer ID].&amp;[8056]"/>
            <x15:cachedUniqueName index="4738" name="[tblsales].[Customer ID].&amp;[8057]"/>
            <x15:cachedUniqueName index="4739" name="[tblsales].[Customer ID].&amp;[8058]"/>
            <x15:cachedUniqueName index="4740" name="[tblsales].[Customer ID].&amp;[8059]"/>
            <x15:cachedUniqueName index="4741" name="[tblsales].[Customer ID].&amp;[8060]"/>
            <x15:cachedUniqueName index="4742" name="[tblsales].[Customer ID].&amp;[8062]"/>
            <x15:cachedUniqueName index="4743" name="[tblsales].[Customer ID].&amp;[8063]"/>
            <x15:cachedUniqueName index="4744" name="[tblsales].[Customer ID].&amp;[8064]"/>
            <x15:cachedUniqueName index="4745" name="[tblsales].[Customer ID].&amp;[8065]"/>
            <x15:cachedUniqueName index="4746" name="[tblsales].[Customer ID].&amp;[8067]"/>
            <x15:cachedUniqueName index="4747" name="[tblsales].[Customer ID].&amp;[8069]"/>
            <x15:cachedUniqueName index="4748" name="[tblsales].[Customer ID].&amp;[8071]"/>
            <x15:cachedUniqueName index="4749" name="[tblsales].[Customer ID].&amp;[8072]"/>
            <x15:cachedUniqueName index="4750" name="[tblsales].[Customer ID].&amp;[8073]"/>
            <x15:cachedUniqueName index="4751" name="[tblsales].[Customer ID].&amp;[8074]"/>
            <x15:cachedUniqueName index="4752" name="[tblsales].[Customer ID].&amp;[8076]"/>
            <x15:cachedUniqueName index="4753" name="[tblsales].[Customer ID].&amp;[8079]"/>
            <x15:cachedUniqueName index="4754" name="[tblsales].[Customer ID].&amp;[8080]"/>
            <x15:cachedUniqueName index="4755" name="[tblsales].[Customer ID].&amp;[8081]"/>
            <x15:cachedUniqueName index="4756" name="[tblsales].[Customer ID].&amp;[8082]"/>
            <x15:cachedUniqueName index="4757" name="[tblsales].[Customer ID].&amp;[8083]"/>
            <x15:cachedUniqueName index="4758" name="[tblsales].[Customer ID].&amp;[8084]"/>
            <x15:cachedUniqueName index="4759" name="[tblsales].[Customer ID].&amp;[8086]"/>
            <x15:cachedUniqueName index="4760" name="[tblsales].[Customer ID].&amp;[8088]"/>
            <x15:cachedUniqueName index="4761" name="[tblsales].[Customer ID].&amp;[8090]"/>
            <x15:cachedUniqueName index="4762" name="[tblsales].[Customer ID].&amp;[8091]"/>
            <x15:cachedUniqueName index="4763" name="[tblsales].[Customer ID].&amp;[8094]"/>
            <x15:cachedUniqueName index="4764" name="[tblsales].[Customer ID].&amp;[8095]"/>
            <x15:cachedUniqueName index="4765" name="[tblsales].[Customer ID].&amp;[8096]"/>
            <x15:cachedUniqueName index="4766" name="[tblsales].[Customer ID].&amp;[8097]"/>
            <x15:cachedUniqueName index="4767" name="[tblsales].[Customer ID].&amp;[8098]"/>
            <x15:cachedUniqueName index="4768" name="[tblsales].[Customer ID].&amp;[8099]"/>
            <x15:cachedUniqueName index="4769" name="[tblsales].[Customer ID].&amp;[8101]"/>
            <x15:cachedUniqueName index="4770" name="[tblsales].[Customer ID].&amp;[8102]"/>
            <x15:cachedUniqueName index="4771" name="[tblsales].[Customer ID].&amp;[8104]"/>
            <x15:cachedUniqueName index="4772" name="[tblsales].[Customer ID].&amp;[8105]"/>
            <x15:cachedUniqueName index="4773" name="[tblsales].[Customer ID].&amp;[8106]"/>
            <x15:cachedUniqueName index="4774" name="[tblsales].[Customer ID].&amp;[8108]"/>
            <x15:cachedUniqueName index="4775" name="[tblsales].[Customer ID].&amp;[8111]"/>
            <x15:cachedUniqueName index="4776" name="[tblsales].[Customer ID].&amp;[8112]"/>
            <x15:cachedUniqueName index="4777" name="[tblsales].[Customer ID].&amp;[8114]"/>
            <x15:cachedUniqueName index="4778" name="[tblsales].[Customer ID].&amp;[8115]"/>
            <x15:cachedUniqueName index="4779" name="[tblsales].[Customer ID].&amp;[8116]"/>
            <x15:cachedUniqueName index="4780" name="[tblsales].[Customer ID].&amp;[8117]"/>
            <x15:cachedUniqueName index="4781" name="[tblsales].[Customer ID].&amp;[8118]"/>
            <x15:cachedUniqueName index="4782" name="[tblsales].[Customer ID].&amp;[8119]"/>
            <x15:cachedUniqueName index="4783" name="[tblsales].[Customer ID].&amp;[8121]"/>
            <x15:cachedUniqueName index="4784" name="[tblsales].[Customer ID].&amp;[8122]"/>
            <x15:cachedUniqueName index="4785" name="[tblsales].[Customer ID].&amp;[8123]"/>
            <x15:cachedUniqueName index="4786" name="[tblsales].[Customer ID].&amp;[8124]"/>
            <x15:cachedUniqueName index="4787" name="[tblsales].[Customer ID].&amp;[8125]"/>
            <x15:cachedUniqueName index="4788" name="[tblsales].[Customer ID].&amp;[8126]"/>
            <x15:cachedUniqueName index="4789" name="[tblsales].[Customer ID].&amp;[8127]"/>
            <x15:cachedUniqueName index="4790" name="[tblsales].[Customer ID].&amp;[8128]"/>
            <x15:cachedUniqueName index="4791" name="[tblsales].[Customer ID].&amp;[8129]"/>
            <x15:cachedUniqueName index="4792" name="[tblsales].[Customer ID].&amp;[8130]"/>
            <x15:cachedUniqueName index="4793" name="[tblsales].[Customer ID].&amp;[8131]"/>
            <x15:cachedUniqueName index="4794" name="[tblsales].[Customer ID].&amp;[8133]"/>
            <x15:cachedUniqueName index="4795" name="[tblsales].[Customer ID].&amp;[8135]"/>
            <x15:cachedUniqueName index="4796" name="[tblsales].[Customer ID].&amp;[8137]"/>
            <x15:cachedUniqueName index="4797" name="[tblsales].[Customer ID].&amp;[8138]"/>
            <x15:cachedUniqueName index="4798" name="[tblsales].[Customer ID].&amp;[8140]"/>
            <x15:cachedUniqueName index="4799" name="[tblsales].[Customer ID].&amp;[8141]"/>
            <x15:cachedUniqueName index="4800" name="[tblsales].[Customer ID].&amp;[8143]"/>
            <x15:cachedUniqueName index="4801" name="[tblsales].[Customer ID].&amp;[8145]"/>
            <x15:cachedUniqueName index="4802" name="[tblsales].[Customer ID].&amp;[8146]"/>
            <x15:cachedUniqueName index="4803" name="[tblsales].[Customer ID].&amp;[8147]"/>
            <x15:cachedUniqueName index="4804" name="[tblsales].[Customer ID].&amp;[8148]"/>
            <x15:cachedUniqueName index="4805" name="[tblsales].[Customer ID].&amp;[8151]"/>
            <x15:cachedUniqueName index="4806" name="[tblsales].[Customer ID].&amp;[8154]"/>
            <x15:cachedUniqueName index="4807" name="[tblsales].[Customer ID].&amp;[8155]"/>
            <x15:cachedUniqueName index="4808" name="[tblsales].[Customer ID].&amp;[8156]"/>
            <x15:cachedUniqueName index="4809" name="[tblsales].[Customer ID].&amp;[8158]"/>
            <x15:cachedUniqueName index="4810" name="[tblsales].[Customer ID].&amp;[8160]"/>
            <x15:cachedUniqueName index="4811" name="[tblsales].[Customer ID].&amp;[8161]"/>
            <x15:cachedUniqueName index="4812" name="[tblsales].[Customer ID].&amp;[8162]"/>
            <x15:cachedUniqueName index="4813" name="[tblsales].[Customer ID].&amp;[8164]"/>
            <x15:cachedUniqueName index="4814" name="[tblsales].[Customer ID].&amp;[8165]"/>
            <x15:cachedUniqueName index="4815" name="[tblsales].[Customer ID].&amp;[8166]"/>
            <x15:cachedUniqueName index="4816" name="[tblsales].[Customer ID].&amp;[8167]"/>
            <x15:cachedUniqueName index="4817" name="[tblsales].[Customer ID].&amp;[8169]"/>
            <x15:cachedUniqueName index="4818" name="[tblsales].[Customer ID].&amp;[8170]"/>
            <x15:cachedUniqueName index="4819" name="[tblsales].[Customer ID].&amp;[8171]"/>
            <x15:cachedUniqueName index="4820" name="[tblsales].[Customer ID].&amp;[8173]"/>
            <x15:cachedUniqueName index="4821" name="[tblsales].[Customer ID].&amp;[8174]"/>
            <x15:cachedUniqueName index="4822" name="[tblsales].[Customer ID].&amp;[8175]"/>
            <x15:cachedUniqueName index="4823" name="[tblsales].[Customer ID].&amp;[8177]"/>
            <x15:cachedUniqueName index="4824" name="[tblsales].[Customer ID].&amp;[8178]"/>
            <x15:cachedUniqueName index="4825" name="[tblsales].[Customer ID].&amp;[8179]"/>
            <x15:cachedUniqueName index="4826" name="[tblsales].[Customer ID].&amp;[8183]"/>
            <x15:cachedUniqueName index="4827" name="[tblsales].[Customer ID].&amp;[8184]"/>
            <x15:cachedUniqueName index="4828" name="[tblsales].[Customer ID].&amp;[8185]"/>
            <x15:cachedUniqueName index="4829" name="[tblsales].[Customer ID].&amp;[8186]"/>
            <x15:cachedUniqueName index="4830" name="[tblsales].[Customer ID].&amp;[8187]"/>
            <x15:cachedUniqueName index="4831" name="[tblsales].[Customer ID].&amp;[8188]"/>
            <x15:cachedUniqueName index="4832" name="[tblsales].[Customer ID].&amp;[8189]"/>
            <x15:cachedUniqueName index="4833" name="[tblsales].[Customer ID].&amp;[8190]"/>
            <x15:cachedUniqueName index="4834" name="[tblsales].[Customer ID].&amp;[8192]"/>
            <x15:cachedUniqueName index="4835" name="[tblsales].[Customer ID].&amp;[8193]"/>
            <x15:cachedUniqueName index="4836" name="[tblsales].[Customer ID].&amp;[8194]"/>
            <x15:cachedUniqueName index="4837" name="[tblsales].[Customer ID].&amp;[8195]"/>
            <x15:cachedUniqueName index="4838" name="[tblsales].[Customer ID].&amp;[8196]"/>
            <x15:cachedUniqueName index="4839" name="[tblsales].[Customer ID].&amp;[8204]"/>
            <x15:cachedUniqueName index="4840" name="[tblsales].[Customer ID].&amp;[8205]"/>
            <x15:cachedUniqueName index="4841" name="[tblsales].[Customer ID].&amp;[8206]"/>
            <x15:cachedUniqueName index="4842" name="[tblsales].[Customer ID].&amp;[8207]"/>
            <x15:cachedUniqueName index="4843" name="[tblsales].[Customer ID].&amp;[8208]"/>
            <x15:cachedUniqueName index="4844" name="[tblsales].[Customer ID].&amp;[8209]"/>
            <x15:cachedUniqueName index="4845" name="[tblsales].[Customer ID].&amp;[8210]"/>
            <x15:cachedUniqueName index="4846" name="[tblsales].[Customer ID].&amp;[8211]"/>
            <x15:cachedUniqueName index="4847" name="[tblsales].[Customer ID].&amp;[8212]"/>
            <x15:cachedUniqueName index="4848" name="[tblsales].[Customer ID].&amp;[8213]"/>
            <x15:cachedUniqueName index="4849" name="[tblsales].[Customer ID].&amp;[8214]"/>
            <x15:cachedUniqueName index="4850" name="[tblsales].[Customer ID].&amp;[8215]"/>
            <x15:cachedUniqueName index="4851" name="[tblsales].[Customer ID].&amp;[8216]"/>
            <x15:cachedUniqueName index="4852" name="[tblsales].[Customer ID].&amp;[8218]"/>
            <x15:cachedUniqueName index="4853" name="[tblsales].[Customer ID].&amp;[8219]"/>
            <x15:cachedUniqueName index="4854" name="[tblsales].[Customer ID].&amp;[8221]"/>
            <x15:cachedUniqueName index="4855" name="[tblsales].[Customer ID].&amp;[8224]"/>
            <x15:cachedUniqueName index="4856" name="[tblsales].[Customer ID].&amp;[8225]"/>
            <x15:cachedUniqueName index="4857" name="[tblsales].[Customer ID].&amp;[8226]"/>
            <x15:cachedUniqueName index="4858" name="[tblsales].[Customer ID].&amp;[8227]"/>
            <x15:cachedUniqueName index="4859" name="[tblsales].[Customer ID].&amp;[8229]"/>
            <x15:cachedUniqueName index="4860" name="[tblsales].[Customer ID].&amp;[8230]"/>
            <x15:cachedUniqueName index="4861" name="[tblsales].[Customer ID].&amp;[8232]"/>
            <x15:cachedUniqueName index="4862" name="[tblsales].[Customer ID].&amp;[8233]"/>
            <x15:cachedUniqueName index="4863" name="[tblsales].[Customer ID].&amp;[8234]"/>
            <x15:cachedUniqueName index="4864" name="[tblsales].[Customer ID].&amp;[8235]"/>
            <x15:cachedUniqueName index="4865" name="[tblsales].[Customer ID].&amp;[8236]"/>
            <x15:cachedUniqueName index="4866" name="[tblsales].[Customer ID].&amp;[8237]"/>
            <x15:cachedUniqueName index="4867" name="[tblsales].[Customer ID].&amp;[8238]"/>
            <x15:cachedUniqueName index="4868" name="[tblsales].[Customer ID].&amp;[8239]"/>
            <x15:cachedUniqueName index="4869" name="[tblsales].[Customer ID].&amp;[8240]"/>
            <x15:cachedUniqueName index="4870" name="[tblsales].[Customer ID].&amp;[8241]"/>
            <x15:cachedUniqueName index="4871" name="[tblsales].[Customer ID].&amp;[8242]"/>
            <x15:cachedUniqueName index="4872" name="[tblsales].[Customer ID].&amp;[8243]"/>
            <x15:cachedUniqueName index="4873" name="[tblsales].[Customer ID].&amp;[8244]"/>
            <x15:cachedUniqueName index="4874" name="[tblsales].[Customer ID].&amp;[8245]"/>
            <x15:cachedUniqueName index="4875" name="[tblsales].[Customer ID].&amp;[8246]"/>
            <x15:cachedUniqueName index="4876" name="[tblsales].[Customer ID].&amp;[8248]"/>
            <x15:cachedUniqueName index="4877" name="[tblsales].[Customer ID].&amp;[8249]"/>
            <x15:cachedUniqueName index="4878" name="[tblsales].[Customer ID].&amp;[8251]"/>
            <x15:cachedUniqueName index="4879" name="[tblsales].[Customer ID].&amp;[8252]"/>
            <x15:cachedUniqueName index="4880" name="[tblsales].[Customer ID].&amp;[8253]"/>
            <x15:cachedUniqueName index="4881" name="[tblsales].[Customer ID].&amp;[8254]"/>
            <x15:cachedUniqueName index="4882" name="[tblsales].[Customer ID].&amp;[8255]"/>
            <x15:cachedUniqueName index="4883" name="[tblsales].[Customer ID].&amp;[8256]"/>
            <x15:cachedUniqueName index="4884" name="[tblsales].[Customer ID].&amp;[8257]"/>
            <x15:cachedUniqueName index="4885" name="[tblsales].[Customer ID].&amp;[8258]"/>
            <x15:cachedUniqueName index="4886" name="[tblsales].[Customer ID].&amp;[8259]"/>
            <x15:cachedUniqueName index="4887" name="[tblsales].[Customer ID].&amp;[8260]"/>
            <x15:cachedUniqueName index="4888" name="[tblsales].[Customer ID].&amp;[8262]"/>
            <x15:cachedUniqueName index="4889" name="[tblsales].[Customer ID].&amp;[8263]"/>
            <x15:cachedUniqueName index="4890" name="[tblsales].[Customer ID].&amp;[8264]"/>
            <x15:cachedUniqueName index="4891" name="[tblsales].[Customer ID].&amp;[8265]"/>
            <x15:cachedUniqueName index="4892" name="[tblsales].[Customer ID].&amp;[8266]"/>
            <x15:cachedUniqueName index="4893" name="[tblsales].[Customer ID].&amp;[8269]"/>
            <x15:cachedUniqueName index="4894" name="[tblsales].[Customer ID].&amp;[8270]"/>
            <x15:cachedUniqueName index="4895" name="[tblsales].[Customer ID].&amp;[8271]"/>
            <x15:cachedUniqueName index="4896" name="[tblsales].[Customer ID].&amp;[8272]"/>
            <x15:cachedUniqueName index="4897" name="[tblsales].[Customer ID].&amp;[8273]"/>
            <x15:cachedUniqueName index="4898" name="[tblsales].[Customer ID].&amp;[8274]"/>
            <x15:cachedUniqueName index="4899" name="[tblsales].[Customer ID].&amp;[8279]"/>
            <x15:cachedUniqueName index="4900" name="[tblsales].[Customer ID].&amp;[8280]"/>
            <x15:cachedUniqueName index="4901" name="[tblsales].[Customer ID].&amp;[8281]"/>
            <x15:cachedUniqueName index="4902" name="[tblsales].[Customer ID].&amp;[8282]"/>
            <x15:cachedUniqueName index="4903" name="[tblsales].[Customer ID].&amp;[8283]"/>
            <x15:cachedUniqueName index="4904" name="[tblsales].[Customer ID].&amp;[8285]"/>
            <x15:cachedUniqueName index="4905" name="[tblsales].[Customer ID].&amp;[8287]"/>
            <x15:cachedUniqueName index="4906" name="[tblsales].[Customer ID].&amp;[8288]"/>
            <x15:cachedUniqueName index="4907" name="[tblsales].[Customer ID].&amp;[8291]"/>
            <x15:cachedUniqueName index="4908" name="[tblsales].[Customer ID].&amp;[8292]"/>
            <x15:cachedUniqueName index="4909" name="[tblsales].[Customer ID].&amp;[8294]"/>
            <x15:cachedUniqueName index="4910" name="[tblsales].[Customer ID].&amp;[8295]"/>
            <x15:cachedUniqueName index="4911" name="[tblsales].[Customer ID].&amp;[8296]"/>
            <x15:cachedUniqueName index="4912" name="[tblsales].[Customer ID].&amp;[8297]"/>
            <x15:cachedUniqueName index="4913" name="[tblsales].[Customer ID].&amp;[8299]"/>
            <x15:cachedUniqueName index="4914" name="[tblsales].[Customer ID].&amp;[8304]"/>
            <x15:cachedUniqueName index="4915" name="[tblsales].[Customer ID].&amp;[8308]"/>
            <x15:cachedUniqueName index="4916" name="[tblsales].[Customer ID].&amp;[8309]"/>
            <x15:cachedUniqueName index="4917" name="[tblsales].[Customer ID].&amp;[8310]"/>
            <x15:cachedUniqueName index="4918" name="[tblsales].[Customer ID].&amp;[8311]"/>
            <x15:cachedUniqueName index="4919" name="[tblsales].[Customer ID].&amp;[8312]"/>
            <x15:cachedUniqueName index="4920" name="[tblsales].[Customer ID].&amp;[8313]"/>
            <x15:cachedUniqueName index="4921" name="[tblsales].[Customer ID].&amp;[8314]"/>
            <x15:cachedUniqueName index="4922" name="[tblsales].[Customer ID].&amp;[8318]"/>
            <x15:cachedUniqueName index="4923" name="[tblsales].[Customer ID].&amp;[8320]"/>
            <x15:cachedUniqueName index="4924" name="[tblsales].[Customer ID].&amp;[8321]"/>
            <x15:cachedUniqueName index="4925" name="[tblsales].[Customer ID].&amp;[8322]"/>
            <x15:cachedUniqueName index="4926" name="[tblsales].[Customer ID].&amp;[8323]"/>
            <x15:cachedUniqueName index="4927" name="[tblsales].[Customer ID].&amp;[8325]"/>
            <x15:cachedUniqueName index="4928" name="[tblsales].[Customer ID].&amp;[8326]"/>
            <x15:cachedUniqueName index="4929" name="[tblsales].[Customer ID].&amp;[8327]"/>
            <x15:cachedUniqueName index="4930" name="[tblsales].[Customer ID].&amp;[8328]"/>
            <x15:cachedUniqueName index="4931" name="[tblsales].[Customer ID].&amp;[8329]"/>
            <x15:cachedUniqueName index="4932" name="[tblsales].[Customer ID].&amp;[8330]"/>
            <x15:cachedUniqueName index="4933" name="[tblsales].[Customer ID].&amp;[8331]"/>
            <x15:cachedUniqueName index="4934" name="[tblsales].[Customer ID].&amp;[8332]"/>
            <x15:cachedUniqueName index="4935" name="[tblsales].[Customer ID].&amp;[8334]"/>
            <x15:cachedUniqueName index="4936" name="[tblsales].[Customer ID].&amp;[8338]"/>
            <x15:cachedUniqueName index="4937" name="[tblsales].[Customer ID].&amp;[8339]"/>
            <x15:cachedUniqueName index="4938" name="[tblsales].[Customer ID].&amp;[8340]"/>
            <x15:cachedUniqueName index="4939" name="[tblsales].[Customer ID].&amp;[8342]"/>
            <x15:cachedUniqueName index="4940" name="[tblsales].[Customer ID].&amp;[8343]"/>
            <x15:cachedUniqueName index="4941" name="[tblsales].[Customer ID].&amp;[8345]"/>
            <x15:cachedUniqueName index="4942" name="[tblsales].[Customer ID].&amp;[8347]"/>
            <x15:cachedUniqueName index="4943" name="[tblsales].[Customer ID].&amp;[8349]"/>
            <x15:cachedUniqueName index="4944" name="[tblsales].[Customer ID].&amp;[8350]"/>
            <x15:cachedUniqueName index="4945" name="[tblsales].[Customer ID].&amp;[8351]"/>
            <x15:cachedUniqueName index="4946" name="[tblsales].[Customer ID].&amp;[8352]"/>
            <x15:cachedUniqueName index="4947" name="[tblsales].[Customer ID].&amp;[8353]"/>
            <x15:cachedUniqueName index="4948" name="[tblsales].[Customer ID].&amp;[8354]"/>
            <x15:cachedUniqueName index="4949" name="[tblsales].[Customer ID].&amp;[8355]"/>
            <x15:cachedUniqueName index="4950" name="[tblsales].[Customer ID].&amp;[8357]"/>
            <x15:cachedUniqueName index="4951" name="[tblsales].[Customer ID].&amp;[8358]"/>
            <x15:cachedUniqueName index="4952" name="[tblsales].[Customer ID].&amp;[8361]"/>
            <x15:cachedUniqueName index="4953" name="[tblsales].[Customer ID].&amp;[8362]"/>
            <x15:cachedUniqueName index="4954" name="[tblsales].[Customer ID].&amp;[8364]"/>
            <x15:cachedUniqueName index="4955" name="[tblsales].[Customer ID].&amp;[8365]"/>
            <x15:cachedUniqueName index="4956" name="[tblsales].[Customer ID].&amp;[8366]"/>
            <x15:cachedUniqueName index="4957" name="[tblsales].[Customer ID].&amp;[8367]"/>
            <x15:cachedUniqueName index="4958" name="[tblsales].[Customer ID].&amp;[8368]"/>
            <x15:cachedUniqueName index="4959" name="[tblsales].[Customer ID].&amp;[8370]"/>
            <x15:cachedUniqueName index="4960" name="[tblsales].[Customer ID].&amp;[8371]"/>
            <x15:cachedUniqueName index="4961" name="[tblsales].[Customer ID].&amp;[8372]"/>
            <x15:cachedUniqueName index="4962" name="[tblsales].[Customer ID].&amp;[8373]"/>
            <x15:cachedUniqueName index="4963" name="[tblsales].[Customer ID].&amp;[8374]"/>
            <x15:cachedUniqueName index="4964" name="[tblsales].[Customer ID].&amp;[8376]"/>
            <x15:cachedUniqueName index="4965" name="[tblsales].[Customer ID].&amp;[8377]"/>
            <x15:cachedUniqueName index="4966" name="[tblsales].[Customer ID].&amp;[8378]"/>
            <x15:cachedUniqueName index="4967" name="[tblsales].[Customer ID].&amp;[8379]"/>
            <x15:cachedUniqueName index="4968" name="[tblsales].[Customer ID].&amp;[8380]"/>
            <x15:cachedUniqueName index="4969" name="[tblsales].[Customer ID].&amp;[8381]"/>
            <x15:cachedUniqueName index="4970" name="[tblsales].[Customer ID].&amp;[8382]"/>
            <x15:cachedUniqueName index="4971" name="[tblsales].[Customer ID].&amp;[8383]"/>
            <x15:cachedUniqueName index="4972" name="[tblsales].[Customer ID].&amp;[8384]"/>
            <x15:cachedUniqueName index="4973" name="[tblsales].[Customer ID].&amp;[8385]"/>
            <x15:cachedUniqueName index="4974" name="[tblsales].[Customer ID].&amp;[8388]"/>
            <x15:cachedUniqueName index="4975" name="[tblsales].[Customer ID].&amp;[8389]"/>
            <x15:cachedUniqueName index="4976" name="[tblsales].[Customer ID].&amp;[8390]"/>
            <x15:cachedUniqueName index="4977" name="[tblsales].[Customer ID].&amp;[8391]"/>
            <x15:cachedUniqueName index="4978" name="[tblsales].[Customer ID].&amp;[8392]"/>
            <x15:cachedUniqueName index="4979" name="[tblsales].[Customer ID].&amp;[8393]"/>
            <x15:cachedUniqueName index="4980" name="[tblsales].[Customer ID].&amp;[8394]"/>
            <x15:cachedUniqueName index="4981" name="[tblsales].[Customer ID].&amp;[8395]"/>
            <x15:cachedUniqueName index="4982" name="[tblsales].[Customer ID].&amp;[8396]"/>
            <x15:cachedUniqueName index="4983" name="[tblsales].[Customer ID].&amp;[8397]"/>
            <x15:cachedUniqueName index="4984" name="[tblsales].[Customer ID].&amp;[8398]"/>
            <x15:cachedUniqueName index="4985" name="[tblsales].[Customer ID].&amp;[8399]"/>
            <x15:cachedUniqueName index="4986" name="[tblsales].[Customer ID].&amp;[8400]"/>
            <x15:cachedUniqueName index="4987" name="[tblsales].[Customer ID].&amp;[8404]"/>
            <x15:cachedUniqueName index="4988" name="[tblsales].[Customer ID].&amp;[8406]"/>
            <x15:cachedUniqueName index="4989" name="[tblsales].[Customer ID].&amp;[8407]"/>
            <x15:cachedUniqueName index="4990" name="[tblsales].[Customer ID].&amp;[8408]"/>
            <x15:cachedUniqueName index="4991" name="[tblsales].[Customer ID].&amp;[8409]"/>
            <x15:cachedUniqueName index="4992" name="[tblsales].[Customer ID].&amp;[8410]"/>
            <x15:cachedUniqueName index="4993" name="[tblsales].[Customer ID].&amp;[8411]"/>
            <x15:cachedUniqueName index="4994" name="[tblsales].[Customer ID].&amp;[8412]"/>
            <x15:cachedUniqueName index="4995" name="[tblsales].[Customer ID].&amp;[8413]"/>
            <x15:cachedUniqueName index="4996" name="[tblsales].[Customer ID].&amp;[8415]"/>
            <x15:cachedUniqueName index="4997" name="[tblsales].[Customer ID].&amp;[8416]"/>
            <x15:cachedUniqueName index="4998" name="[tblsales].[Customer ID].&amp;[8418]"/>
            <x15:cachedUniqueName index="4999" name="[tblsales].[Customer ID].&amp;[8419]"/>
            <x15:cachedUniqueName index="5000" name="[tblsales].[Customer ID].&amp;[8420]"/>
            <x15:cachedUniqueName index="5001" name="[tblsales].[Customer ID].&amp;[8421]"/>
            <x15:cachedUniqueName index="5002" name="[tblsales].[Customer ID].&amp;[8422]"/>
            <x15:cachedUniqueName index="5003" name="[tblsales].[Customer ID].&amp;[8423]"/>
            <x15:cachedUniqueName index="5004" name="[tblsales].[Customer ID].&amp;[8424]"/>
            <x15:cachedUniqueName index="5005" name="[tblsales].[Customer ID].&amp;[8426]"/>
            <x15:cachedUniqueName index="5006" name="[tblsales].[Customer ID].&amp;[8427]"/>
            <x15:cachedUniqueName index="5007" name="[tblsales].[Customer ID].&amp;[8429]"/>
            <x15:cachedUniqueName index="5008" name="[tblsales].[Customer ID].&amp;[8430]"/>
            <x15:cachedUniqueName index="5009" name="[tblsales].[Customer ID].&amp;[8431]"/>
            <x15:cachedUniqueName index="5010" name="[tblsales].[Customer ID].&amp;[8432]"/>
            <x15:cachedUniqueName index="5011" name="[tblsales].[Customer ID].&amp;[8433]"/>
            <x15:cachedUniqueName index="5012" name="[tblsales].[Customer ID].&amp;[8435]"/>
            <x15:cachedUniqueName index="5013" name="[tblsales].[Customer ID].&amp;[8436]"/>
            <x15:cachedUniqueName index="5014" name="[tblsales].[Customer ID].&amp;[8437]"/>
            <x15:cachedUniqueName index="5015" name="[tblsales].[Customer ID].&amp;[8440]"/>
            <x15:cachedUniqueName index="5016" name="[tblsales].[Customer ID].&amp;[8441]"/>
            <x15:cachedUniqueName index="5017" name="[tblsales].[Customer ID].&amp;[8444]"/>
            <x15:cachedUniqueName index="5018" name="[tblsales].[Customer ID].&amp;[8445]"/>
            <x15:cachedUniqueName index="5019" name="[tblsales].[Customer ID].&amp;[8446]"/>
            <x15:cachedUniqueName index="5020" name="[tblsales].[Customer ID].&amp;[8447]"/>
            <x15:cachedUniqueName index="5021" name="[tblsales].[Customer ID].&amp;[8448]"/>
            <x15:cachedUniqueName index="5022" name="[tblsales].[Customer ID].&amp;[8449]"/>
            <x15:cachedUniqueName index="5023" name="[tblsales].[Customer ID].&amp;[8450]"/>
            <x15:cachedUniqueName index="5024" name="[tblsales].[Customer ID].&amp;[8451]"/>
            <x15:cachedUniqueName index="5025" name="[tblsales].[Customer ID].&amp;[8452]"/>
            <x15:cachedUniqueName index="5026" name="[tblsales].[Customer ID].&amp;[8454]"/>
            <x15:cachedUniqueName index="5027" name="[tblsales].[Customer ID].&amp;[8455]"/>
            <x15:cachedUniqueName index="5028" name="[tblsales].[Customer ID].&amp;[8456]"/>
            <x15:cachedUniqueName index="5029" name="[tblsales].[Customer ID].&amp;[8460]"/>
            <x15:cachedUniqueName index="5030" name="[tblsales].[Customer ID].&amp;[8461]"/>
            <x15:cachedUniqueName index="5031" name="[tblsales].[Customer ID].&amp;[8462]"/>
            <x15:cachedUniqueName index="5032" name="[tblsales].[Customer ID].&amp;[8464]"/>
            <x15:cachedUniqueName index="5033" name="[tblsales].[Customer ID].&amp;[8465]"/>
            <x15:cachedUniqueName index="5034" name="[tblsales].[Customer ID].&amp;[8467]"/>
            <x15:cachedUniqueName index="5035" name="[tblsales].[Customer ID].&amp;[8468]"/>
            <x15:cachedUniqueName index="5036" name="[tblsales].[Customer ID].&amp;[8469]"/>
            <x15:cachedUniqueName index="5037" name="[tblsales].[Customer ID].&amp;[8470]"/>
            <x15:cachedUniqueName index="5038" name="[tblsales].[Customer ID].&amp;[8473]"/>
            <x15:cachedUniqueName index="5039" name="[tblsales].[Customer ID].&amp;[8475]"/>
            <x15:cachedUniqueName index="5040" name="[tblsales].[Customer ID].&amp;[8478]"/>
            <x15:cachedUniqueName index="5041" name="[tblsales].[Customer ID].&amp;[8479]"/>
            <x15:cachedUniqueName index="5042" name="[tblsales].[Customer ID].&amp;[8480]"/>
            <x15:cachedUniqueName index="5043" name="[tblsales].[Customer ID].&amp;[8481]"/>
            <x15:cachedUniqueName index="5044" name="[tblsales].[Customer ID].&amp;[8482]"/>
            <x15:cachedUniqueName index="5045" name="[tblsales].[Customer ID].&amp;[8483]"/>
            <x15:cachedUniqueName index="5046" name="[tblsales].[Customer ID].&amp;[8485]"/>
            <x15:cachedUniqueName index="5047" name="[tblsales].[Customer ID].&amp;[8486]"/>
            <x15:cachedUniqueName index="5048" name="[tblsales].[Customer ID].&amp;[8489]"/>
            <x15:cachedUniqueName index="5049" name="[tblsales].[Customer ID].&amp;[8490]"/>
            <x15:cachedUniqueName index="5050" name="[tblsales].[Customer ID].&amp;[8491]"/>
            <x15:cachedUniqueName index="5051" name="[tblsales].[Customer ID].&amp;[8492]"/>
            <x15:cachedUniqueName index="5052" name="[tblsales].[Customer ID].&amp;[8493]"/>
            <x15:cachedUniqueName index="5053" name="[tblsales].[Customer ID].&amp;[8494]"/>
            <x15:cachedUniqueName index="5054" name="[tblsales].[Customer ID].&amp;[8496]"/>
            <x15:cachedUniqueName index="5055" name="[tblsales].[Customer ID].&amp;[8498]"/>
            <x15:cachedUniqueName index="5056" name="[tblsales].[Customer ID].&amp;[8500]"/>
            <x15:cachedUniqueName index="5057" name="[tblsales].[Customer ID].&amp;[8503]"/>
            <x15:cachedUniqueName index="5058" name="[tblsales].[Customer ID].&amp;[8504]"/>
            <x15:cachedUniqueName index="5059" name="[tblsales].[Customer ID].&amp;[8505]"/>
            <x15:cachedUniqueName index="5060" name="[tblsales].[Customer ID].&amp;[8507]"/>
            <x15:cachedUniqueName index="5061" name="[tblsales].[Customer ID].&amp;[8509]"/>
            <x15:cachedUniqueName index="5062" name="[tblsales].[Customer ID].&amp;[8511]"/>
            <x15:cachedUniqueName index="5063" name="[tblsales].[Customer ID].&amp;[8512]"/>
            <x15:cachedUniqueName index="5064" name="[tblsales].[Customer ID].&amp;[8513]"/>
            <x15:cachedUniqueName index="5065" name="[tblsales].[Customer ID].&amp;[8519]"/>
            <x15:cachedUniqueName index="5066" name="[tblsales].[Customer ID].&amp;[8520]"/>
            <x15:cachedUniqueName index="5067" name="[tblsales].[Customer ID].&amp;[8521]"/>
            <x15:cachedUniqueName index="5068" name="[tblsales].[Customer ID].&amp;[8522]"/>
            <x15:cachedUniqueName index="5069" name="[tblsales].[Customer ID].&amp;[8523]"/>
            <x15:cachedUniqueName index="5070" name="[tblsales].[Customer ID].&amp;[8525]"/>
            <x15:cachedUniqueName index="5071" name="[tblsales].[Customer ID].&amp;[8526]"/>
            <x15:cachedUniqueName index="5072" name="[tblsales].[Customer ID].&amp;[8527]"/>
            <x15:cachedUniqueName index="5073" name="[tblsales].[Customer ID].&amp;[8529]"/>
            <x15:cachedUniqueName index="5074" name="[tblsales].[Customer ID].&amp;[8531]"/>
            <x15:cachedUniqueName index="5075" name="[tblsales].[Customer ID].&amp;[8532]"/>
            <x15:cachedUniqueName index="5076" name="[tblsales].[Customer ID].&amp;[8533]"/>
            <x15:cachedUniqueName index="5077" name="[tblsales].[Customer ID].&amp;[8537]"/>
            <x15:cachedUniqueName index="5078" name="[tblsales].[Customer ID].&amp;[8538]"/>
            <x15:cachedUniqueName index="5079" name="[tblsales].[Customer ID].&amp;[8540]"/>
            <x15:cachedUniqueName index="5080" name="[tblsales].[Customer ID].&amp;[8542]"/>
            <x15:cachedUniqueName index="5081" name="[tblsales].[Customer ID].&amp;[8543]"/>
            <x15:cachedUniqueName index="5082" name="[tblsales].[Customer ID].&amp;[8544]"/>
            <x15:cachedUniqueName index="5083" name="[tblsales].[Customer ID].&amp;[8545]"/>
            <x15:cachedUniqueName index="5084" name="[tblsales].[Customer ID].&amp;[8546]"/>
            <x15:cachedUniqueName index="5085" name="[tblsales].[Customer ID].&amp;[8547]"/>
            <x15:cachedUniqueName index="5086" name="[tblsales].[Customer ID].&amp;[8548]"/>
            <x15:cachedUniqueName index="5087" name="[tblsales].[Customer ID].&amp;[8549]"/>
            <x15:cachedUniqueName index="5088" name="[tblsales].[Customer ID].&amp;[8550]"/>
            <x15:cachedUniqueName index="5089" name="[tblsales].[Customer ID].&amp;[8552]"/>
            <x15:cachedUniqueName index="5090" name="[tblsales].[Customer ID].&amp;[8554]"/>
            <x15:cachedUniqueName index="5091" name="[tblsales].[Customer ID].&amp;[8555]"/>
            <x15:cachedUniqueName index="5092" name="[tblsales].[Customer ID].&amp;[8557]"/>
            <x15:cachedUniqueName index="5093" name="[tblsales].[Customer ID].&amp;[8560]"/>
            <x15:cachedUniqueName index="5094" name="[tblsales].[Customer ID].&amp;[8561]"/>
            <x15:cachedUniqueName index="5095" name="[tblsales].[Customer ID].&amp;[8564]"/>
            <x15:cachedUniqueName index="5096" name="[tblsales].[Customer ID].&amp;[8565]"/>
            <x15:cachedUniqueName index="5097" name="[tblsales].[Customer ID].&amp;[8566]"/>
            <x15:cachedUniqueName index="5098" name="[tblsales].[Customer ID].&amp;[8568]"/>
            <x15:cachedUniqueName index="5099" name="[tblsales].[Customer ID].&amp;[8569]"/>
            <x15:cachedUniqueName index="5100" name="[tblsales].[Customer ID].&amp;[8570]"/>
            <x15:cachedUniqueName index="5101" name="[tblsales].[Customer ID].&amp;[8572]"/>
            <x15:cachedUniqueName index="5102" name="[tblsales].[Customer ID].&amp;[8573]"/>
            <x15:cachedUniqueName index="5103" name="[tblsales].[Customer ID].&amp;[8574]"/>
            <x15:cachedUniqueName index="5104" name="[tblsales].[Customer ID].&amp;[8575]"/>
            <x15:cachedUniqueName index="5105" name="[tblsales].[Customer ID].&amp;[8576]"/>
            <x15:cachedUniqueName index="5106" name="[tblsales].[Customer ID].&amp;[8577]"/>
            <x15:cachedUniqueName index="5107" name="[tblsales].[Customer ID].&amp;[8579]"/>
            <x15:cachedUniqueName index="5108" name="[tblsales].[Customer ID].&amp;[8581]"/>
            <x15:cachedUniqueName index="5109" name="[tblsales].[Customer ID].&amp;[8586]"/>
            <x15:cachedUniqueName index="5110" name="[tblsales].[Customer ID].&amp;[8587]"/>
            <x15:cachedUniqueName index="5111" name="[tblsales].[Customer ID].&amp;[8593]"/>
            <x15:cachedUniqueName index="5112" name="[tblsales].[Customer ID].&amp;[8594]"/>
            <x15:cachedUniqueName index="5113" name="[tblsales].[Customer ID].&amp;[8595]"/>
            <x15:cachedUniqueName index="5114" name="[tblsales].[Customer ID].&amp;[8597]"/>
            <x15:cachedUniqueName index="5115" name="[tblsales].[Customer ID].&amp;[8598]"/>
            <x15:cachedUniqueName index="5116" name="[tblsales].[Customer ID].&amp;[8600]"/>
            <x15:cachedUniqueName index="5117" name="[tblsales].[Customer ID].&amp;[8601]"/>
            <x15:cachedUniqueName index="5118" name="[tblsales].[Customer ID].&amp;[8602]"/>
            <x15:cachedUniqueName index="5119" name="[tblsales].[Customer ID].&amp;[8604]"/>
            <x15:cachedUniqueName index="5120" name="[tblsales].[Customer ID].&amp;[8605]"/>
            <x15:cachedUniqueName index="5121" name="[tblsales].[Customer ID].&amp;[8607]"/>
            <x15:cachedUniqueName index="5122" name="[tblsales].[Customer ID].&amp;[8609]"/>
            <x15:cachedUniqueName index="5123" name="[tblsales].[Customer ID].&amp;[8610]"/>
            <x15:cachedUniqueName index="5124" name="[tblsales].[Customer ID].&amp;[8611]"/>
            <x15:cachedUniqueName index="5125" name="[tblsales].[Customer ID].&amp;[8612]"/>
            <x15:cachedUniqueName index="5126" name="[tblsales].[Customer ID].&amp;[8614]"/>
            <x15:cachedUniqueName index="5127" name="[tblsales].[Customer ID].&amp;[8616]"/>
            <x15:cachedUniqueName index="5128" name="[tblsales].[Customer ID].&amp;[8617]"/>
            <x15:cachedUniqueName index="5129" name="[tblsales].[Customer ID].&amp;[8618]"/>
            <x15:cachedUniqueName index="5130" name="[tblsales].[Customer ID].&amp;[8619]"/>
            <x15:cachedUniqueName index="5131" name="[tblsales].[Customer ID].&amp;[8620]"/>
            <x15:cachedUniqueName index="5132" name="[tblsales].[Customer ID].&amp;[8622]"/>
            <x15:cachedUniqueName index="5133" name="[tblsales].[Customer ID].&amp;[8623]"/>
            <x15:cachedUniqueName index="5134" name="[tblsales].[Customer ID].&amp;[8624]"/>
            <x15:cachedUniqueName index="5135" name="[tblsales].[Customer ID].&amp;[8629]"/>
            <x15:cachedUniqueName index="5136" name="[tblsales].[Customer ID].&amp;[8630]"/>
            <x15:cachedUniqueName index="5137" name="[tblsales].[Customer ID].&amp;[8631]"/>
            <x15:cachedUniqueName index="5138" name="[tblsales].[Customer ID].&amp;[8632]"/>
            <x15:cachedUniqueName index="5139" name="[tblsales].[Customer ID].&amp;[8633]"/>
            <x15:cachedUniqueName index="5140" name="[tblsales].[Customer ID].&amp;[8634]"/>
            <x15:cachedUniqueName index="5141" name="[tblsales].[Customer ID].&amp;[8635]"/>
            <x15:cachedUniqueName index="5142" name="[tblsales].[Customer ID].&amp;[8636]"/>
            <x15:cachedUniqueName index="5143" name="[tblsales].[Customer ID].&amp;[8637]"/>
            <x15:cachedUniqueName index="5144" name="[tblsales].[Customer ID].&amp;[8638]"/>
            <x15:cachedUniqueName index="5145" name="[tblsales].[Customer ID].&amp;[8640]"/>
            <x15:cachedUniqueName index="5146" name="[tblsales].[Customer ID].&amp;[8641]"/>
            <x15:cachedUniqueName index="5147" name="[tblsales].[Customer ID].&amp;[8642]"/>
            <x15:cachedUniqueName index="5148" name="[tblsales].[Customer ID].&amp;[8643]"/>
            <x15:cachedUniqueName index="5149" name="[tblsales].[Customer ID].&amp;[8644]"/>
            <x15:cachedUniqueName index="5150" name="[tblsales].[Customer ID].&amp;[8645]"/>
            <x15:cachedUniqueName index="5151" name="[tblsales].[Customer ID].&amp;[8647]"/>
            <x15:cachedUniqueName index="5152" name="[tblsales].[Customer ID].&amp;[8648]"/>
            <x15:cachedUniqueName index="5153" name="[tblsales].[Customer ID].&amp;[8650]"/>
            <x15:cachedUniqueName index="5154" name="[tblsales].[Customer ID].&amp;[8651]"/>
            <x15:cachedUniqueName index="5155" name="[tblsales].[Customer ID].&amp;[8652]"/>
            <x15:cachedUniqueName index="5156" name="[tblsales].[Customer ID].&amp;[8653]"/>
            <x15:cachedUniqueName index="5157" name="[tblsales].[Customer ID].&amp;[8657]"/>
            <x15:cachedUniqueName index="5158" name="[tblsales].[Customer ID].&amp;[8658]"/>
            <x15:cachedUniqueName index="5159" name="[tblsales].[Customer ID].&amp;[8659]"/>
            <x15:cachedUniqueName index="5160" name="[tblsales].[Customer ID].&amp;[8661]"/>
            <x15:cachedUniqueName index="5161" name="[tblsales].[Customer ID].&amp;[8663]"/>
            <x15:cachedUniqueName index="5162" name="[tblsales].[Customer ID].&amp;[8667]"/>
            <x15:cachedUniqueName index="5163" name="[tblsales].[Customer ID].&amp;[8668]"/>
            <x15:cachedUniqueName index="5164" name="[tblsales].[Customer ID].&amp;[8669]"/>
            <x15:cachedUniqueName index="5165" name="[tblsales].[Customer ID].&amp;[8670]"/>
            <x15:cachedUniqueName index="5166" name="[tblsales].[Customer ID].&amp;[8673]"/>
            <x15:cachedUniqueName index="5167" name="[tblsales].[Customer ID].&amp;[8674]"/>
            <x15:cachedUniqueName index="5168" name="[tblsales].[Customer ID].&amp;[8675]"/>
            <x15:cachedUniqueName index="5169" name="[tblsales].[Customer ID].&amp;[8678]"/>
            <x15:cachedUniqueName index="5170" name="[tblsales].[Customer ID].&amp;[8679]"/>
            <x15:cachedUniqueName index="5171" name="[tblsales].[Customer ID].&amp;[8680]"/>
            <x15:cachedUniqueName index="5172" name="[tblsales].[Customer ID].&amp;[8683]"/>
            <x15:cachedUniqueName index="5173" name="[tblsales].[Customer ID].&amp;[8684]"/>
            <x15:cachedUniqueName index="5174" name="[tblsales].[Customer ID].&amp;[8686]"/>
            <x15:cachedUniqueName index="5175" name="[tblsales].[Customer ID].&amp;[8687]"/>
            <x15:cachedUniqueName index="5176" name="[tblsales].[Customer ID].&amp;[8688]"/>
            <x15:cachedUniqueName index="5177" name="[tblsales].[Customer ID].&amp;[8689]"/>
            <x15:cachedUniqueName index="5178" name="[tblsales].[Customer ID].&amp;[8690]"/>
            <x15:cachedUniqueName index="5179" name="[tblsales].[Customer ID].&amp;[8692]"/>
            <x15:cachedUniqueName index="5180" name="[tblsales].[Customer ID].&amp;[8693]"/>
            <x15:cachedUniqueName index="5181" name="[tblsales].[Customer ID].&amp;[8694]"/>
            <x15:cachedUniqueName index="5182" name="[tblsales].[Customer ID].&amp;[8697]"/>
            <x15:cachedUniqueName index="5183" name="[tblsales].[Customer ID].&amp;[8699]"/>
            <x15:cachedUniqueName index="5184" name="[tblsales].[Customer ID].&amp;[8701]"/>
            <x15:cachedUniqueName index="5185" name="[tblsales].[Customer ID].&amp;[8703]"/>
            <x15:cachedUniqueName index="5186" name="[tblsales].[Customer ID].&amp;[8705]"/>
            <x15:cachedUniqueName index="5187" name="[tblsales].[Customer ID].&amp;[8706]"/>
            <x15:cachedUniqueName index="5188" name="[tblsales].[Customer ID].&amp;[8707]"/>
            <x15:cachedUniqueName index="5189" name="[tblsales].[Customer ID].&amp;[8709]"/>
            <x15:cachedUniqueName index="5190" name="[tblsales].[Customer ID].&amp;[8710]"/>
            <x15:cachedUniqueName index="5191" name="[tblsales].[Customer ID].&amp;[8714]"/>
            <x15:cachedUniqueName index="5192" name="[tblsales].[Customer ID].&amp;[8715]"/>
            <x15:cachedUniqueName index="5193" name="[tblsales].[Customer ID].&amp;[8718]"/>
            <x15:cachedUniqueName index="5194" name="[tblsales].[Customer ID].&amp;[8721]"/>
            <x15:cachedUniqueName index="5195" name="[tblsales].[Customer ID].&amp;[8723]"/>
            <x15:cachedUniqueName index="5196" name="[tblsales].[Customer ID].&amp;[8725]"/>
            <x15:cachedUniqueName index="5197" name="[tblsales].[Customer ID].&amp;[8727]"/>
            <x15:cachedUniqueName index="5198" name="[tblsales].[Customer ID].&amp;[8730]"/>
            <x15:cachedUniqueName index="5199" name="[tblsales].[Customer ID].&amp;[8734]"/>
            <x15:cachedUniqueName index="5200" name="[tblsales].[Customer ID].&amp;[8736]"/>
            <x15:cachedUniqueName index="5201" name="[tblsales].[Customer ID].&amp;[8737]"/>
            <x15:cachedUniqueName index="5202" name="[tblsales].[Customer ID].&amp;[8739]"/>
            <x15:cachedUniqueName index="5203" name="[tblsales].[Customer ID].&amp;[8740]"/>
            <x15:cachedUniqueName index="5204" name="[tblsales].[Customer ID].&amp;[8741]"/>
            <x15:cachedUniqueName index="5205" name="[tblsales].[Customer ID].&amp;[8742]"/>
            <x15:cachedUniqueName index="5206" name="[tblsales].[Customer ID].&amp;[8743]"/>
            <x15:cachedUniqueName index="5207" name="[tblsales].[Customer ID].&amp;[8746]"/>
            <x15:cachedUniqueName index="5208" name="[tblsales].[Customer ID].&amp;[8750]"/>
            <x15:cachedUniqueName index="5209" name="[tblsales].[Customer ID].&amp;[8751]"/>
            <x15:cachedUniqueName index="5210" name="[tblsales].[Customer ID].&amp;[8754]"/>
            <x15:cachedUniqueName index="5211" name="[tblsales].[Customer ID].&amp;[8755]"/>
            <x15:cachedUniqueName index="5212" name="[tblsales].[Customer ID].&amp;[8756]"/>
            <x15:cachedUniqueName index="5213" name="[tblsales].[Customer ID].&amp;[8758]"/>
            <x15:cachedUniqueName index="5214" name="[tblsales].[Customer ID].&amp;[8759]"/>
            <x15:cachedUniqueName index="5215" name="[tblsales].[Customer ID].&amp;[8761]"/>
            <x15:cachedUniqueName index="5216" name="[tblsales].[Customer ID].&amp;[8763]"/>
            <x15:cachedUniqueName index="5217" name="[tblsales].[Customer ID].&amp;[8764]"/>
            <x15:cachedUniqueName index="5218" name="[tblsales].[Customer ID].&amp;[8766]"/>
            <x15:cachedUniqueName index="5219" name="[tblsales].[Customer ID].&amp;[8767]"/>
            <x15:cachedUniqueName index="5220" name="[tblsales].[Customer ID].&amp;[8768]"/>
            <x15:cachedUniqueName index="5221" name="[tblsales].[Customer ID].&amp;[8769]"/>
            <x15:cachedUniqueName index="5222" name="[tblsales].[Customer ID].&amp;[8770]"/>
            <x15:cachedUniqueName index="5223" name="[tblsales].[Customer ID].&amp;[8773]"/>
            <x15:cachedUniqueName index="5224" name="[tblsales].[Customer ID].&amp;[8774]"/>
            <x15:cachedUniqueName index="5225" name="[tblsales].[Customer ID].&amp;[8776]"/>
            <x15:cachedUniqueName index="5226" name="[tblsales].[Customer ID].&amp;[8777]"/>
            <x15:cachedUniqueName index="5227" name="[tblsales].[Customer ID].&amp;[8778]"/>
            <x15:cachedUniqueName index="5228" name="[tblsales].[Customer ID].&amp;[8783]"/>
            <x15:cachedUniqueName index="5229" name="[tblsales].[Customer ID].&amp;[8785]"/>
            <x15:cachedUniqueName index="5230" name="[tblsales].[Customer ID].&amp;[8786]"/>
            <x15:cachedUniqueName index="5231" name="[tblsales].[Customer ID].&amp;[8787]"/>
            <x15:cachedUniqueName index="5232" name="[tblsales].[Customer ID].&amp;[8788]"/>
            <x15:cachedUniqueName index="5233" name="[tblsales].[Customer ID].&amp;[8789]"/>
            <x15:cachedUniqueName index="5234" name="[tblsales].[Customer ID].&amp;[8790]"/>
            <x15:cachedUniqueName index="5235" name="[tblsales].[Customer ID].&amp;[8795]"/>
            <x15:cachedUniqueName index="5236" name="[tblsales].[Customer ID].&amp;[8797]"/>
            <x15:cachedUniqueName index="5237" name="[tblsales].[Customer ID].&amp;[8798]"/>
            <x15:cachedUniqueName index="5238" name="[tblsales].[Customer ID].&amp;[8799]"/>
            <x15:cachedUniqueName index="5239" name="[tblsales].[Customer ID].&amp;[8804]"/>
            <x15:cachedUniqueName index="5240" name="[tblsales].[Customer ID].&amp;[8805]"/>
            <x15:cachedUniqueName index="5241" name="[tblsales].[Customer ID].&amp;[8806]"/>
            <x15:cachedUniqueName index="5242" name="[tblsales].[Customer ID].&amp;[8807]"/>
            <x15:cachedUniqueName index="5243" name="[tblsales].[Customer ID].&amp;[8812]"/>
            <x15:cachedUniqueName index="5244" name="[tblsales].[Customer ID].&amp;[8813]"/>
            <x15:cachedUniqueName index="5245" name="[tblsales].[Customer ID].&amp;[8815]"/>
            <x15:cachedUniqueName index="5246" name="[tblsales].[Customer ID].&amp;[8817]"/>
            <x15:cachedUniqueName index="5247" name="[tblsales].[Customer ID].&amp;[8818]"/>
            <x15:cachedUniqueName index="5248" name="[tblsales].[Customer ID].&amp;[8819]"/>
            <x15:cachedUniqueName index="5249" name="[tblsales].[Customer ID].&amp;[8820]"/>
            <x15:cachedUniqueName index="5250" name="[tblsales].[Customer ID].&amp;[8822]"/>
            <x15:cachedUniqueName index="5251" name="[tblsales].[Customer ID].&amp;[8823]"/>
            <x15:cachedUniqueName index="5252" name="[tblsales].[Customer ID].&amp;[8824]"/>
            <x15:cachedUniqueName index="5253" name="[tblsales].[Customer ID].&amp;[8825]"/>
            <x15:cachedUniqueName index="5254" name="[tblsales].[Customer ID].&amp;[8827]"/>
            <x15:cachedUniqueName index="5255" name="[tblsales].[Customer ID].&amp;[8829]"/>
            <x15:cachedUniqueName index="5256" name="[tblsales].[Customer ID].&amp;[8830]"/>
            <x15:cachedUniqueName index="5257" name="[tblsales].[Customer ID].&amp;[8832]"/>
            <x15:cachedUniqueName index="5258" name="[tblsales].[Customer ID].&amp;[8833]"/>
            <x15:cachedUniqueName index="5259" name="[tblsales].[Customer ID].&amp;[8835]"/>
            <x15:cachedUniqueName index="5260" name="[tblsales].[Customer ID].&amp;[8837]"/>
            <x15:cachedUniqueName index="5261" name="[tblsales].[Customer ID].&amp;[8838]"/>
            <x15:cachedUniqueName index="5262" name="[tblsales].[Customer ID].&amp;[8842]"/>
            <x15:cachedUniqueName index="5263" name="[tblsales].[Customer ID].&amp;[8843]"/>
            <x15:cachedUniqueName index="5264" name="[tblsales].[Customer ID].&amp;[8844]"/>
            <x15:cachedUniqueName index="5265" name="[tblsales].[Customer ID].&amp;[8845]"/>
            <x15:cachedUniqueName index="5266" name="[tblsales].[Customer ID].&amp;[8846]"/>
            <x15:cachedUniqueName index="5267" name="[tblsales].[Customer ID].&amp;[8847]"/>
            <x15:cachedUniqueName index="5268" name="[tblsales].[Customer ID].&amp;[8848]"/>
            <x15:cachedUniqueName index="5269" name="[tblsales].[Customer ID].&amp;[8849]"/>
            <x15:cachedUniqueName index="5270" name="[tblsales].[Customer ID].&amp;[8850]"/>
            <x15:cachedUniqueName index="5271" name="[tblsales].[Customer ID].&amp;[8851]"/>
            <x15:cachedUniqueName index="5272" name="[tblsales].[Customer ID].&amp;[8853]"/>
            <x15:cachedUniqueName index="5273" name="[tblsales].[Customer ID].&amp;[8855]"/>
            <x15:cachedUniqueName index="5274" name="[tblsales].[Customer ID].&amp;[8856]"/>
            <x15:cachedUniqueName index="5275" name="[tblsales].[Customer ID].&amp;[8857]"/>
            <x15:cachedUniqueName index="5276" name="[tblsales].[Customer ID].&amp;[8858]"/>
            <x15:cachedUniqueName index="5277" name="[tblsales].[Customer ID].&amp;[8860]"/>
            <x15:cachedUniqueName index="5278" name="[tblsales].[Customer ID].&amp;[8862]"/>
            <x15:cachedUniqueName index="5279" name="[tblsales].[Customer ID].&amp;[8863]"/>
            <x15:cachedUniqueName index="5280" name="[tblsales].[Customer ID].&amp;[8864]"/>
            <x15:cachedUniqueName index="5281" name="[tblsales].[Customer ID].&amp;[8865]"/>
            <x15:cachedUniqueName index="5282" name="[tblsales].[Customer ID].&amp;[8866]"/>
            <x15:cachedUniqueName index="5283" name="[tblsales].[Customer ID].&amp;[8867]"/>
            <x15:cachedUniqueName index="5284" name="[tblsales].[Customer ID].&amp;[8868]"/>
            <x15:cachedUniqueName index="5285" name="[tblsales].[Customer ID].&amp;[8869]"/>
            <x15:cachedUniqueName index="5286" name="[tblsales].[Customer ID].&amp;[8870]"/>
            <x15:cachedUniqueName index="5287" name="[tblsales].[Customer ID].&amp;[8871]"/>
            <x15:cachedUniqueName index="5288" name="[tblsales].[Customer ID].&amp;[8872]"/>
            <x15:cachedUniqueName index="5289" name="[tblsales].[Customer ID].&amp;[8874]"/>
            <x15:cachedUniqueName index="5290" name="[tblsales].[Customer ID].&amp;[8875]"/>
            <x15:cachedUniqueName index="5291" name="[tblsales].[Customer ID].&amp;[8876]"/>
            <x15:cachedUniqueName index="5292" name="[tblsales].[Customer ID].&amp;[8878]"/>
            <x15:cachedUniqueName index="5293" name="[tblsales].[Customer ID].&amp;[8880]"/>
            <x15:cachedUniqueName index="5294" name="[tblsales].[Customer ID].&amp;[8887]"/>
            <x15:cachedUniqueName index="5295" name="[tblsales].[Customer ID].&amp;[8888]"/>
            <x15:cachedUniqueName index="5296" name="[tblsales].[Customer ID].&amp;[8890]"/>
            <x15:cachedUniqueName index="5297" name="[tblsales].[Customer ID].&amp;[8891]"/>
            <x15:cachedUniqueName index="5298" name="[tblsales].[Customer ID].&amp;[8892]"/>
            <x15:cachedUniqueName index="5299" name="[tblsales].[Customer ID].&amp;[8893]"/>
            <x15:cachedUniqueName index="5300" name="[tblsales].[Customer ID].&amp;[8894]"/>
            <x15:cachedUniqueName index="5301" name="[tblsales].[Customer ID].&amp;[8896]"/>
            <x15:cachedUniqueName index="5302" name="[tblsales].[Customer ID].&amp;[8898]"/>
            <x15:cachedUniqueName index="5303" name="[tblsales].[Customer ID].&amp;[8901]"/>
            <x15:cachedUniqueName index="5304" name="[tblsales].[Customer ID].&amp;[8902]"/>
            <x15:cachedUniqueName index="5305" name="[tblsales].[Customer ID].&amp;[8903]"/>
            <x15:cachedUniqueName index="5306" name="[tblsales].[Customer ID].&amp;[8904]"/>
            <x15:cachedUniqueName index="5307" name="[tblsales].[Customer ID].&amp;[8905]"/>
            <x15:cachedUniqueName index="5308" name="[tblsales].[Customer ID].&amp;[8906]"/>
            <x15:cachedUniqueName index="5309" name="[tblsales].[Customer ID].&amp;[8909]"/>
            <x15:cachedUniqueName index="5310" name="[tblsales].[Customer ID].&amp;[8910]"/>
            <x15:cachedUniqueName index="5311" name="[tblsales].[Customer ID].&amp;[8913]"/>
            <x15:cachedUniqueName index="5312" name="[tblsales].[Customer ID].&amp;[8915]"/>
            <x15:cachedUniqueName index="5313" name="[tblsales].[Customer ID].&amp;[8916]"/>
            <x15:cachedUniqueName index="5314" name="[tblsales].[Customer ID].&amp;[8919]"/>
            <x15:cachedUniqueName index="5315" name="[tblsales].[Customer ID].&amp;[8922]"/>
            <x15:cachedUniqueName index="5316" name="[tblsales].[Customer ID].&amp;[8923]"/>
            <x15:cachedUniqueName index="5317" name="[tblsales].[Customer ID].&amp;[8925]"/>
            <x15:cachedUniqueName index="5318" name="[tblsales].[Customer ID].&amp;[8926]"/>
            <x15:cachedUniqueName index="5319" name="[tblsales].[Customer ID].&amp;[8927]"/>
            <x15:cachedUniqueName index="5320" name="[tblsales].[Customer ID].&amp;[8928]"/>
            <x15:cachedUniqueName index="5321" name="[tblsales].[Customer ID].&amp;[8929]"/>
            <x15:cachedUniqueName index="5322" name="[tblsales].[Customer ID].&amp;[8933]"/>
            <x15:cachedUniqueName index="5323" name="[tblsales].[Customer ID].&amp;[8935]"/>
            <x15:cachedUniqueName index="5324" name="[tblsales].[Customer ID].&amp;[8937]"/>
            <x15:cachedUniqueName index="5325" name="[tblsales].[Customer ID].&amp;[8938]"/>
            <x15:cachedUniqueName index="5326" name="[tblsales].[Customer ID].&amp;[8939]"/>
            <x15:cachedUniqueName index="5327" name="[tblsales].[Customer ID].&amp;[8940]"/>
            <x15:cachedUniqueName index="5328" name="[tblsales].[Customer ID].&amp;[8941]"/>
            <x15:cachedUniqueName index="5329" name="[tblsales].[Customer ID].&amp;[8942]"/>
            <x15:cachedUniqueName index="5330" name="[tblsales].[Customer ID].&amp;[8943]"/>
            <x15:cachedUniqueName index="5331" name="[tblsales].[Customer ID].&amp;[8950]"/>
            <x15:cachedUniqueName index="5332" name="[tblsales].[Customer ID].&amp;[8951]"/>
            <x15:cachedUniqueName index="5333" name="[tblsales].[Customer ID].&amp;[8952]"/>
            <x15:cachedUniqueName index="5334" name="[tblsales].[Customer ID].&amp;[8953]"/>
            <x15:cachedUniqueName index="5335" name="[tblsales].[Customer ID].&amp;[8954]"/>
            <x15:cachedUniqueName index="5336" name="[tblsales].[Customer ID].&amp;[8956]"/>
            <x15:cachedUniqueName index="5337" name="[tblsales].[Customer ID].&amp;[8957]"/>
            <x15:cachedUniqueName index="5338" name="[tblsales].[Customer ID].&amp;[8959]"/>
            <x15:cachedUniqueName index="5339" name="[tblsales].[Customer ID].&amp;[8960]"/>
            <x15:cachedUniqueName index="5340" name="[tblsales].[Customer ID].&amp;[8961]"/>
            <x15:cachedUniqueName index="5341" name="[tblsales].[Customer ID].&amp;[8962]"/>
            <x15:cachedUniqueName index="5342" name="[tblsales].[Customer ID].&amp;[8963]"/>
            <x15:cachedUniqueName index="5343" name="[tblsales].[Customer ID].&amp;[8964]"/>
            <x15:cachedUniqueName index="5344" name="[tblsales].[Customer ID].&amp;[8965]"/>
            <x15:cachedUniqueName index="5345" name="[tblsales].[Customer ID].&amp;[8966]"/>
            <x15:cachedUniqueName index="5346" name="[tblsales].[Customer ID].&amp;[8967]"/>
            <x15:cachedUniqueName index="5347" name="[tblsales].[Customer ID].&amp;[8968]"/>
            <x15:cachedUniqueName index="5348" name="[tblsales].[Customer ID].&amp;[8970]"/>
            <x15:cachedUniqueName index="5349" name="[tblsales].[Customer ID].&amp;[8971]"/>
            <x15:cachedUniqueName index="5350" name="[tblsales].[Customer ID].&amp;[8972]"/>
            <x15:cachedUniqueName index="5351" name="[tblsales].[Customer ID].&amp;[8973]"/>
            <x15:cachedUniqueName index="5352" name="[tblsales].[Customer ID].&amp;[8977]"/>
            <x15:cachedUniqueName index="5353" name="[tblsales].[Customer ID].&amp;[8978]"/>
            <x15:cachedUniqueName index="5354" name="[tblsales].[Customer ID].&amp;[8979]"/>
            <x15:cachedUniqueName index="5355" name="[tblsales].[Customer ID].&amp;[8980]"/>
            <x15:cachedUniqueName index="5356" name="[tblsales].[Customer ID].&amp;[8982]"/>
            <x15:cachedUniqueName index="5357" name="[tblsales].[Customer ID].&amp;[8984]"/>
            <x15:cachedUniqueName index="5358" name="[tblsales].[Customer ID].&amp;[8986]"/>
            <x15:cachedUniqueName index="5359" name="[tblsales].[Customer ID].&amp;[8987]"/>
            <x15:cachedUniqueName index="5360" name="[tblsales].[Customer ID].&amp;[8989]"/>
            <x15:cachedUniqueName index="5361" name="[tblsales].[Customer ID].&amp;[8990]"/>
            <x15:cachedUniqueName index="5362" name="[tblsales].[Customer ID].&amp;[8991]"/>
            <x15:cachedUniqueName index="5363" name="[tblsales].[Customer ID].&amp;[8992]"/>
            <x15:cachedUniqueName index="5364" name="[tblsales].[Customer ID].&amp;[8993]"/>
            <x15:cachedUniqueName index="5365" name="[tblsales].[Customer ID].&amp;[8994]"/>
            <x15:cachedUniqueName index="5366" name="[tblsales].[Customer ID].&amp;[8995]"/>
            <x15:cachedUniqueName index="5367" name="[tblsales].[Customer ID].&amp;[8996]"/>
            <x15:cachedUniqueName index="5368" name="[tblsales].[Customer ID].&amp;[8997]"/>
            <x15:cachedUniqueName index="5369" name="[tblsales].[Customer ID].&amp;[8999]"/>
            <x15:cachedUniqueName index="5370" name="[tblsales].[Customer ID].&amp;[9000]"/>
            <x15:cachedUniqueName index="5371" name="[tblsales].[Customer ID].&amp;[9001]"/>
            <x15:cachedUniqueName index="5372" name="[tblsales].[Customer ID].&amp;[9002]"/>
            <x15:cachedUniqueName index="5373" name="[tblsales].[Customer ID].&amp;[9003]"/>
            <x15:cachedUniqueName index="5374" name="[tblsales].[Customer ID].&amp;[9004]"/>
            <x15:cachedUniqueName index="5375" name="[tblsales].[Customer ID].&amp;[9005]"/>
            <x15:cachedUniqueName index="5376" name="[tblsales].[Customer ID].&amp;[9006]"/>
            <x15:cachedUniqueName index="5377" name="[tblsales].[Customer ID].&amp;[9007]"/>
            <x15:cachedUniqueName index="5378" name="[tblsales].[Customer ID].&amp;[9009]"/>
            <x15:cachedUniqueName index="5379" name="[tblsales].[Customer ID].&amp;[9010]"/>
            <x15:cachedUniqueName index="5380" name="[tblsales].[Customer ID].&amp;[9011]"/>
            <x15:cachedUniqueName index="5381" name="[tblsales].[Customer ID].&amp;[9012]"/>
            <x15:cachedUniqueName index="5382" name="[tblsales].[Customer ID].&amp;[9014]"/>
            <x15:cachedUniqueName index="5383" name="[tblsales].[Customer ID].&amp;[9015]"/>
            <x15:cachedUniqueName index="5384" name="[tblsales].[Customer ID].&amp;[9016]"/>
            <x15:cachedUniqueName index="5385" name="[tblsales].[Customer ID].&amp;[9017]"/>
            <x15:cachedUniqueName index="5386" name="[tblsales].[Customer ID].&amp;[9021]"/>
            <x15:cachedUniqueName index="5387" name="[tblsales].[Customer ID].&amp;[9022]"/>
            <x15:cachedUniqueName index="5388" name="[tblsales].[Customer ID].&amp;[9023]"/>
            <x15:cachedUniqueName index="5389" name="[tblsales].[Customer ID].&amp;[9024]"/>
            <x15:cachedUniqueName index="5390" name="[tblsales].[Customer ID].&amp;[9026]"/>
            <x15:cachedUniqueName index="5391" name="[tblsales].[Customer ID].&amp;[9027]"/>
            <x15:cachedUniqueName index="5392" name="[tblsales].[Customer ID].&amp;[9031]"/>
            <x15:cachedUniqueName index="5393" name="[tblsales].[Customer ID].&amp;[9032]"/>
            <x15:cachedUniqueName index="5394" name="[tblsales].[Customer ID].&amp;[9033]"/>
            <x15:cachedUniqueName index="5395" name="[tblsales].[Customer ID].&amp;[9036]"/>
            <x15:cachedUniqueName index="5396" name="[tblsales].[Customer ID].&amp;[9038]"/>
            <x15:cachedUniqueName index="5397" name="[tblsales].[Customer ID].&amp;[9039]"/>
            <x15:cachedUniqueName index="5398" name="[tblsales].[Customer ID].&amp;[9040]"/>
            <x15:cachedUniqueName index="5399" name="[tblsales].[Customer ID].&amp;[9041]"/>
            <x15:cachedUniqueName index="5400" name="[tblsales].[Customer ID].&amp;[9042]"/>
            <x15:cachedUniqueName index="5401" name="[tblsales].[Customer ID].&amp;[9043]"/>
            <x15:cachedUniqueName index="5402" name="[tblsales].[Customer ID].&amp;[9044]"/>
            <x15:cachedUniqueName index="5403" name="[tblsales].[Customer ID].&amp;[9047]"/>
            <x15:cachedUniqueName index="5404" name="[tblsales].[Customer ID].&amp;[9050]"/>
            <x15:cachedUniqueName index="5405" name="[tblsales].[Customer ID].&amp;[9051]"/>
            <x15:cachedUniqueName index="5406" name="[tblsales].[Customer ID].&amp;[9052]"/>
            <x15:cachedUniqueName index="5407" name="[tblsales].[Customer ID].&amp;[9053]"/>
            <x15:cachedUniqueName index="5408" name="[tblsales].[Customer ID].&amp;[9055]"/>
            <x15:cachedUniqueName index="5409" name="[tblsales].[Customer ID].&amp;[9056]"/>
            <x15:cachedUniqueName index="5410" name="[tblsales].[Customer ID].&amp;[9058]"/>
            <x15:cachedUniqueName index="5411" name="[tblsales].[Customer ID].&amp;[9060]"/>
            <x15:cachedUniqueName index="5412" name="[tblsales].[Customer ID].&amp;[9061]"/>
            <x15:cachedUniqueName index="5413" name="[tblsales].[Customer ID].&amp;[9065]"/>
            <x15:cachedUniqueName index="5414" name="[tblsales].[Customer ID].&amp;[9067]"/>
            <x15:cachedUniqueName index="5415" name="[tblsales].[Customer ID].&amp;[9068]"/>
            <x15:cachedUniqueName index="5416" name="[tblsales].[Customer ID].&amp;[9069]"/>
            <x15:cachedUniqueName index="5417" name="[tblsales].[Customer ID].&amp;[9070]"/>
            <x15:cachedUniqueName index="5418" name="[tblsales].[Customer ID].&amp;[9071]"/>
            <x15:cachedUniqueName index="5419" name="[tblsales].[Customer ID].&amp;[9073]"/>
            <x15:cachedUniqueName index="5420" name="[tblsales].[Customer ID].&amp;[9074]"/>
            <x15:cachedUniqueName index="5421" name="[tblsales].[Customer ID].&amp;[9075]"/>
            <x15:cachedUniqueName index="5422" name="[tblsales].[Customer ID].&amp;[9077]"/>
            <x15:cachedUniqueName index="5423" name="[tblsales].[Customer ID].&amp;[9078]"/>
            <x15:cachedUniqueName index="5424" name="[tblsales].[Customer ID].&amp;[9080]"/>
            <x15:cachedUniqueName index="5425" name="[tblsales].[Customer ID].&amp;[9081]"/>
            <x15:cachedUniqueName index="5426" name="[tblsales].[Customer ID].&amp;[9082]"/>
            <x15:cachedUniqueName index="5427" name="[tblsales].[Customer ID].&amp;[9084]"/>
            <x15:cachedUniqueName index="5428" name="[tblsales].[Customer ID].&amp;[9085]"/>
            <x15:cachedUniqueName index="5429" name="[tblsales].[Customer ID].&amp;[9087]"/>
            <x15:cachedUniqueName index="5430" name="[tblsales].[Customer ID].&amp;[9088]"/>
            <x15:cachedUniqueName index="5431" name="[tblsales].[Customer ID].&amp;[9089]"/>
            <x15:cachedUniqueName index="5432" name="[tblsales].[Customer ID].&amp;[9090]"/>
            <x15:cachedUniqueName index="5433" name="[tblsales].[Customer ID].&amp;[9092]"/>
            <x15:cachedUniqueName index="5434" name="[tblsales].[Customer ID].&amp;[9093]"/>
            <x15:cachedUniqueName index="5435" name="[tblsales].[Customer ID].&amp;[9095]"/>
            <x15:cachedUniqueName index="5436" name="[tblsales].[Customer ID].&amp;[9096]"/>
            <x15:cachedUniqueName index="5437" name="[tblsales].[Customer ID].&amp;[9098]"/>
            <x15:cachedUniqueName index="5438" name="[tblsales].[Customer ID].&amp;[9100]"/>
            <x15:cachedUniqueName index="5439" name="[tblsales].[Customer ID].&amp;[9101]"/>
            <x15:cachedUniqueName index="5440" name="[tblsales].[Customer ID].&amp;[9102]"/>
            <x15:cachedUniqueName index="5441" name="[tblsales].[Customer ID].&amp;[9103]"/>
            <x15:cachedUniqueName index="5442" name="[tblsales].[Customer ID].&amp;[9104]"/>
            <x15:cachedUniqueName index="5443" name="[tblsales].[Customer ID].&amp;[9105]"/>
            <x15:cachedUniqueName index="5444" name="[tblsales].[Customer ID].&amp;[9106]"/>
            <x15:cachedUniqueName index="5445" name="[tblsales].[Customer ID].&amp;[9107]"/>
            <x15:cachedUniqueName index="5446" name="[tblsales].[Customer ID].&amp;[9110]"/>
            <x15:cachedUniqueName index="5447" name="[tblsales].[Customer ID].&amp;[9111]"/>
            <x15:cachedUniqueName index="5448" name="[tblsales].[Customer ID].&amp;[9112]"/>
            <x15:cachedUniqueName index="5449" name="[tblsales].[Customer ID].&amp;[9113]"/>
            <x15:cachedUniqueName index="5450" name="[tblsales].[Customer ID].&amp;[9118]"/>
            <x15:cachedUniqueName index="5451" name="[tblsales].[Customer ID].&amp;[9119]"/>
            <x15:cachedUniqueName index="5452" name="[tblsales].[Customer ID].&amp;[9120]"/>
            <x15:cachedUniqueName index="5453" name="[tblsales].[Customer ID].&amp;[9123]"/>
            <x15:cachedUniqueName index="5454" name="[tblsales].[Customer ID].&amp;[9125]"/>
            <x15:cachedUniqueName index="5455" name="[tblsales].[Customer ID].&amp;[9127]"/>
            <x15:cachedUniqueName index="5456" name="[tblsales].[Customer ID].&amp;[9128]"/>
            <x15:cachedUniqueName index="5457" name="[tblsales].[Customer ID].&amp;[9130]"/>
            <x15:cachedUniqueName index="5458" name="[tblsales].[Customer ID].&amp;[9133]"/>
            <x15:cachedUniqueName index="5459" name="[tblsales].[Customer ID].&amp;[9134]"/>
            <x15:cachedUniqueName index="5460" name="[tblsales].[Customer ID].&amp;[9135]"/>
            <x15:cachedUniqueName index="5461" name="[tblsales].[Customer ID].&amp;[9143]"/>
            <x15:cachedUniqueName index="5462" name="[tblsales].[Customer ID].&amp;[9146]"/>
            <x15:cachedUniqueName index="5463" name="[tblsales].[Customer ID].&amp;[9148]"/>
            <x15:cachedUniqueName index="5464" name="[tblsales].[Customer ID].&amp;[9150]"/>
            <x15:cachedUniqueName index="5465" name="[tblsales].[Customer ID].&amp;[9151]"/>
            <x15:cachedUniqueName index="5466" name="[tblsales].[Customer ID].&amp;[9152]"/>
            <x15:cachedUniqueName index="5467" name="[tblsales].[Customer ID].&amp;[9154]"/>
            <x15:cachedUniqueName index="5468" name="[tblsales].[Customer ID].&amp;[9155]"/>
            <x15:cachedUniqueName index="5469" name="[tblsales].[Customer ID].&amp;[9159]"/>
            <x15:cachedUniqueName index="5470" name="[tblsales].[Customer ID].&amp;[9160]"/>
            <x15:cachedUniqueName index="5471" name="[tblsales].[Customer ID].&amp;[9162]"/>
            <x15:cachedUniqueName index="5472" name="[tblsales].[Customer ID].&amp;[9163]"/>
            <x15:cachedUniqueName index="5473" name="[tblsales].[Customer ID].&amp;[9164]"/>
            <x15:cachedUniqueName index="5474" name="[tblsales].[Customer ID].&amp;[9166]"/>
            <x15:cachedUniqueName index="5475" name="[tblsales].[Customer ID].&amp;[9167]"/>
            <x15:cachedUniqueName index="5476" name="[tblsales].[Customer ID].&amp;[9168]"/>
            <x15:cachedUniqueName index="5477" name="[tblsales].[Customer ID].&amp;[9169]"/>
            <x15:cachedUniqueName index="5478" name="[tblsales].[Customer ID].&amp;[9172]"/>
            <x15:cachedUniqueName index="5479" name="[tblsales].[Customer ID].&amp;[9173]"/>
            <x15:cachedUniqueName index="5480" name="[tblsales].[Customer ID].&amp;[9174]"/>
            <x15:cachedUniqueName index="5481" name="[tblsales].[Customer ID].&amp;[9175]"/>
            <x15:cachedUniqueName index="5482" name="[tblsales].[Customer ID].&amp;[9176]"/>
            <x15:cachedUniqueName index="5483" name="[tblsales].[Customer ID].&amp;[9177]"/>
            <x15:cachedUniqueName index="5484" name="[tblsales].[Customer ID].&amp;[9179]"/>
            <x15:cachedUniqueName index="5485" name="[tblsales].[Customer ID].&amp;[9181]"/>
            <x15:cachedUniqueName index="5486" name="[tblsales].[Customer ID].&amp;[9182]"/>
            <x15:cachedUniqueName index="5487" name="[tblsales].[Customer ID].&amp;[9183]"/>
            <x15:cachedUniqueName index="5488" name="[tblsales].[Customer ID].&amp;[9184]"/>
            <x15:cachedUniqueName index="5489" name="[tblsales].[Customer ID].&amp;[9185]"/>
            <x15:cachedUniqueName index="5490" name="[tblsales].[Customer ID].&amp;[9186]"/>
            <x15:cachedUniqueName index="5491" name="[tblsales].[Customer ID].&amp;[9189]"/>
            <x15:cachedUniqueName index="5492" name="[tblsales].[Customer ID].&amp;[9190]"/>
            <x15:cachedUniqueName index="5493" name="[tblsales].[Customer ID].&amp;[9194]"/>
            <x15:cachedUniqueName index="5494" name="[tblsales].[Customer ID].&amp;[9195]"/>
            <x15:cachedUniqueName index="5495" name="[tblsales].[Customer ID].&amp;[9199]"/>
            <x15:cachedUniqueName index="5496" name="[tblsales].[Customer ID].&amp;[9201]"/>
            <x15:cachedUniqueName index="5497" name="[tblsales].[Customer ID].&amp;[9202]"/>
            <x15:cachedUniqueName index="5498" name="[tblsales].[Customer ID].&amp;[9205]"/>
            <x15:cachedUniqueName index="5499" name="[tblsales].[Customer ID].&amp;[9207]"/>
            <x15:cachedUniqueName index="5500" name="[tblsales].[Customer ID].&amp;[9208]"/>
            <x15:cachedUniqueName index="5501" name="[tblsales].[Customer ID].&amp;[9209]"/>
            <x15:cachedUniqueName index="5502" name="[tblsales].[Customer ID].&amp;[9210]"/>
            <x15:cachedUniqueName index="5503" name="[tblsales].[Customer ID].&amp;[9212]"/>
            <x15:cachedUniqueName index="5504" name="[tblsales].[Customer ID].&amp;[9213]"/>
            <x15:cachedUniqueName index="5505" name="[tblsales].[Customer ID].&amp;[9215]"/>
            <x15:cachedUniqueName index="5506" name="[tblsales].[Customer ID].&amp;[9216]"/>
            <x15:cachedUniqueName index="5507" name="[tblsales].[Customer ID].&amp;[9217]"/>
            <x15:cachedUniqueName index="5508" name="[tblsales].[Customer ID].&amp;[9218]"/>
            <x15:cachedUniqueName index="5509" name="[tblsales].[Customer ID].&amp;[9219]"/>
            <x15:cachedUniqueName index="5510" name="[tblsales].[Customer ID].&amp;[9220]"/>
            <x15:cachedUniqueName index="5511" name="[tblsales].[Customer ID].&amp;[9221]"/>
            <x15:cachedUniqueName index="5512" name="[tblsales].[Customer ID].&amp;[9222]"/>
            <x15:cachedUniqueName index="5513" name="[tblsales].[Customer ID].&amp;[9224]"/>
            <x15:cachedUniqueName index="5514" name="[tblsales].[Customer ID].&amp;[9226]"/>
            <x15:cachedUniqueName index="5515" name="[tblsales].[Customer ID].&amp;[9227]"/>
            <x15:cachedUniqueName index="5516" name="[tblsales].[Customer ID].&amp;[9228]"/>
            <x15:cachedUniqueName index="5517" name="[tblsales].[Customer ID].&amp;[9230]"/>
            <x15:cachedUniqueName index="5518" name="[tblsales].[Customer ID].&amp;[9232]"/>
            <x15:cachedUniqueName index="5519" name="[tblsales].[Customer ID].&amp;[9234]"/>
            <x15:cachedUniqueName index="5520" name="[tblsales].[Customer ID].&amp;[9235]"/>
            <x15:cachedUniqueName index="5521" name="[tblsales].[Customer ID].&amp;[9236]"/>
            <x15:cachedUniqueName index="5522" name="[tblsales].[Customer ID].&amp;[9238]"/>
            <x15:cachedUniqueName index="5523" name="[tblsales].[Customer ID].&amp;[9240]"/>
            <x15:cachedUniqueName index="5524" name="[tblsales].[Customer ID].&amp;[9243]"/>
            <x15:cachedUniqueName index="5525" name="[tblsales].[Customer ID].&amp;[9244]"/>
            <x15:cachedUniqueName index="5526" name="[tblsales].[Customer ID].&amp;[9245]"/>
            <x15:cachedUniqueName index="5527" name="[tblsales].[Customer ID].&amp;[9249]"/>
            <x15:cachedUniqueName index="5528" name="[tblsales].[Customer ID].&amp;[9250]"/>
            <x15:cachedUniqueName index="5529" name="[tblsales].[Customer ID].&amp;[9252]"/>
            <x15:cachedUniqueName index="5530" name="[tblsales].[Customer ID].&amp;[9257]"/>
            <x15:cachedUniqueName index="5531" name="[tblsales].[Customer ID].&amp;[9258]"/>
            <x15:cachedUniqueName index="5532" name="[tblsales].[Customer ID].&amp;[9259]"/>
            <x15:cachedUniqueName index="5533" name="[tblsales].[Customer ID].&amp;[9261]"/>
            <x15:cachedUniqueName index="5534" name="[tblsales].[Customer ID].&amp;[9263]"/>
            <x15:cachedUniqueName index="5535" name="[tblsales].[Customer ID].&amp;[9264]"/>
            <x15:cachedUniqueName index="5536" name="[tblsales].[Customer ID].&amp;[9265]"/>
            <x15:cachedUniqueName index="5537" name="[tblsales].[Customer ID].&amp;[9266]"/>
            <x15:cachedUniqueName index="5538" name="[tblsales].[Customer ID].&amp;[9269]"/>
            <x15:cachedUniqueName index="5539" name="[tblsales].[Customer ID].&amp;[9272]"/>
            <x15:cachedUniqueName index="5540" name="[tblsales].[Customer ID].&amp;[9273]"/>
            <x15:cachedUniqueName index="5541" name="[tblsales].[Customer ID].&amp;[9274]"/>
            <x15:cachedUniqueName index="5542" name="[tblsales].[Customer ID].&amp;[9275]"/>
            <x15:cachedUniqueName index="5543" name="[tblsales].[Customer ID].&amp;[9276]"/>
            <x15:cachedUniqueName index="5544" name="[tblsales].[Customer ID].&amp;[9277]"/>
            <x15:cachedUniqueName index="5545" name="[tblsales].[Customer ID].&amp;[9278]"/>
            <x15:cachedUniqueName index="5546" name="[tblsales].[Customer ID].&amp;[9281]"/>
            <x15:cachedUniqueName index="5547" name="[tblsales].[Customer ID].&amp;[9282]"/>
            <x15:cachedUniqueName index="5548" name="[tblsales].[Customer ID].&amp;[9283]"/>
            <x15:cachedUniqueName index="5549" name="[tblsales].[Customer ID].&amp;[9286]"/>
            <x15:cachedUniqueName index="5550" name="[tblsales].[Customer ID].&amp;[9289]"/>
            <x15:cachedUniqueName index="5551" name="[tblsales].[Customer ID].&amp;[9290]"/>
            <x15:cachedUniqueName index="5552" name="[tblsales].[Customer ID].&amp;[9296]"/>
            <x15:cachedUniqueName index="5553" name="[tblsales].[Customer ID].&amp;[9297]"/>
            <x15:cachedUniqueName index="5554" name="[tblsales].[Customer ID].&amp;[9298]"/>
            <x15:cachedUniqueName index="5555" name="[tblsales].[Customer ID].&amp;[9301]"/>
            <x15:cachedUniqueName index="5556" name="[tblsales].[Customer ID].&amp;[9302]"/>
            <x15:cachedUniqueName index="5557" name="[tblsales].[Customer ID].&amp;[9303]"/>
            <x15:cachedUniqueName index="5558" name="[tblsales].[Customer ID].&amp;[9305]"/>
            <x15:cachedUniqueName index="5559" name="[tblsales].[Customer ID].&amp;[9306]"/>
            <x15:cachedUniqueName index="5560" name="[tblsales].[Customer ID].&amp;[9307]"/>
            <x15:cachedUniqueName index="5561" name="[tblsales].[Customer ID].&amp;[9308]"/>
            <x15:cachedUniqueName index="5562" name="[tblsales].[Customer ID].&amp;[9311]"/>
            <x15:cachedUniqueName index="5563" name="[tblsales].[Customer ID].&amp;[9312]"/>
            <x15:cachedUniqueName index="5564" name="[tblsales].[Customer ID].&amp;[9313]"/>
            <x15:cachedUniqueName index="5565" name="[tblsales].[Customer ID].&amp;[9314]"/>
            <x15:cachedUniqueName index="5566" name="[tblsales].[Customer ID].&amp;[9315]"/>
            <x15:cachedUniqueName index="5567" name="[tblsales].[Customer ID].&amp;[9316]"/>
            <x15:cachedUniqueName index="5568" name="[tblsales].[Customer ID].&amp;[9319]"/>
            <x15:cachedUniqueName index="5569" name="[tblsales].[Customer ID].&amp;[9320]"/>
            <x15:cachedUniqueName index="5570" name="[tblsales].[Customer ID].&amp;[9321]"/>
            <x15:cachedUniqueName index="5571" name="[tblsales].[Customer ID].&amp;[9322]"/>
            <x15:cachedUniqueName index="5572" name="[tblsales].[Customer ID].&amp;[9324]"/>
            <x15:cachedUniqueName index="5573" name="[tblsales].[Customer ID].&amp;[9325]"/>
            <x15:cachedUniqueName index="5574" name="[tblsales].[Customer ID].&amp;[9326]"/>
            <x15:cachedUniqueName index="5575" name="[tblsales].[Customer ID].&amp;[9328]"/>
            <x15:cachedUniqueName index="5576" name="[tblsales].[Customer ID].&amp;[9329]"/>
            <x15:cachedUniqueName index="5577" name="[tblsales].[Customer ID].&amp;[9330]"/>
            <x15:cachedUniqueName index="5578" name="[tblsales].[Customer ID].&amp;[9333]"/>
            <x15:cachedUniqueName index="5579" name="[tblsales].[Customer ID].&amp;[9334]"/>
            <x15:cachedUniqueName index="5580" name="[tblsales].[Customer ID].&amp;[9335]"/>
            <x15:cachedUniqueName index="5581" name="[tblsales].[Customer ID].&amp;[9338]"/>
            <x15:cachedUniqueName index="5582" name="[tblsales].[Customer ID].&amp;[9339]"/>
            <x15:cachedUniqueName index="5583" name="[tblsales].[Customer ID].&amp;[9340]"/>
            <x15:cachedUniqueName index="5584" name="[tblsales].[Customer ID].&amp;[9342]"/>
            <x15:cachedUniqueName index="5585" name="[tblsales].[Customer ID].&amp;[9343]"/>
            <x15:cachedUniqueName index="5586" name="[tblsales].[Customer ID].&amp;[9345]"/>
            <x15:cachedUniqueName index="5587" name="[tblsales].[Customer ID].&amp;[9346]"/>
            <x15:cachedUniqueName index="5588" name="[tblsales].[Customer ID].&amp;[9347]"/>
            <x15:cachedUniqueName index="5589" name="[tblsales].[Customer ID].&amp;[9348]"/>
            <x15:cachedUniqueName index="5590" name="[tblsales].[Customer ID].&amp;[9350]"/>
            <x15:cachedUniqueName index="5591" name="[tblsales].[Customer ID].&amp;[9352]"/>
            <x15:cachedUniqueName index="5592" name="[tblsales].[Customer ID].&amp;[9353]"/>
            <x15:cachedUniqueName index="5593" name="[tblsales].[Customer ID].&amp;[9356]"/>
            <x15:cachedUniqueName index="5594" name="[tblsales].[Customer ID].&amp;[9357]"/>
            <x15:cachedUniqueName index="5595" name="[tblsales].[Customer ID].&amp;[9362]"/>
            <x15:cachedUniqueName index="5596" name="[tblsales].[Customer ID].&amp;[9363]"/>
            <x15:cachedUniqueName index="5597" name="[tblsales].[Customer ID].&amp;[9365]"/>
            <x15:cachedUniqueName index="5598" name="[tblsales].[Customer ID].&amp;[9367]"/>
            <x15:cachedUniqueName index="5599" name="[tblsales].[Customer ID].&amp;[9368]"/>
            <x15:cachedUniqueName index="5600" name="[tblsales].[Customer ID].&amp;[9370]"/>
            <x15:cachedUniqueName index="5601" name="[tblsales].[Customer ID].&amp;[9371]"/>
            <x15:cachedUniqueName index="5602" name="[tblsales].[Customer ID].&amp;[9372]"/>
            <x15:cachedUniqueName index="5603" name="[tblsales].[Customer ID].&amp;[9376]"/>
            <x15:cachedUniqueName index="5604" name="[tblsales].[Customer ID].&amp;[9378]"/>
            <x15:cachedUniqueName index="5605" name="[tblsales].[Customer ID].&amp;[9381]"/>
            <x15:cachedUniqueName index="5606" name="[tblsales].[Customer ID].&amp;[9383]"/>
            <x15:cachedUniqueName index="5607" name="[tblsales].[Customer ID].&amp;[9384]"/>
            <x15:cachedUniqueName index="5608" name="[tblsales].[Customer ID].&amp;[9385]"/>
            <x15:cachedUniqueName index="5609" name="[tblsales].[Customer ID].&amp;[9386]"/>
            <x15:cachedUniqueName index="5610" name="[tblsales].[Customer ID].&amp;[9388]"/>
            <x15:cachedUniqueName index="5611" name="[tblsales].[Customer ID].&amp;[9389]"/>
            <x15:cachedUniqueName index="5612" name="[tblsales].[Customer ID].&amp;[9391]"/>
            <x15:cachedUniqueName index="5613" name="[tblsales].[Customer ID].&amp;[9392]"/>
            <x15:cachedUniqueName index="5614" name="[tblsales].[Customer ID].&amp;[9393]"/>
            <x15:cachedUniqueName index="5615" name="[tblsales].[Customer ID].&amp;[9397]"/>
            <x15:cachedUniqueName index="5616" name="[tblsales].[Customer ID].&amp;[9399]"/>
            <x15:cachedUniqueName index="5617" name="[tblsales].[Customer ID].&amp;[9400]"/>
            <x15:cachedUniqueName index="5618" name="[tblsales].[Customer ID].&amp;[9401]"/>
            <x15:cachedUniqueName index="5619" name="[tblsales].[Customer ID].&amp;[9402]"/>
            <x15:cachedUniqueName index="5620" name="[tblsales].[Customer ID].&amp;[9405]"/>
            <x15:cachedUniqueName index="5621" name="[tblsales].[Customer ID].&amp;[9407]"/>
            <x15:cachedUniqueName index="5622" name="[tblsales].[Customer ID].&amp;[9408]"/>
            <x15:cachedUniqueName index="5623" name="[tblsales].[Customer ID].&amp;[9411]"/>
            <x15:cachedUniqueName index="5624" name="[tblsales].[Customer ID].&amp;[9412]"/>
            <x15:cachedUniqueName index="5625" name="[tblsales].[Customer ID].&amp;[9414]"/>
            <x15:cachedUniqueName index="5626" name="[tblsales].[Customer ID].&amp;[9415]"/>
            <x15:cachedUniqueName index="5627" name="[tblsales].[Customer ID].&amp;[9417]"/>
            <x15:cachedUniqueName index="5628" name="[tblsales].[Customer ID].&amp;[9418]"/>
            <x15:cachedUniqueName index="5629" name="[tblsales].[Customer ID].&amp;[9419]"/>
            <x15:cachedUniqueName index="5630" name="[tblsales].[Customer ID].&amp;[9420]"/>
            <x15:cachedUniqueName index="5631" name="[tblsales].[Customer ID].&amp;[9422]"/>
            <x15:cachedUniqueName index="5632" name="[tblsales].[Customer ID].&amp;[9424]"/>
            <x15:cachedUniqueName index="5633" name="[tblsales].[Customer ID].&amp;[9427]"/>
            <x15:cachedUniqueName index="5634" name="[tblsales].[Customer ID].&amp;[9428]"/>
            <x15:cachedUniqueName index="5635" name="[tblsales].[Customer ID].&amp;[9429]"/>
            <x15:cachedUniqueName index="5636" name="[tblsales].[Customer ID].&amp;[9430]"/>
            <x15:cachedUniqueName index="5637" name="[tblsales].[Customer ID].&amp;[9431]"/>
            <x15:cachedUniqueName index="5638" name="[tblsales].[Customer ID].&amp;[9432]"/>
            <x15:cachedUniqueName index="5639" name="[tblsales].[Customer ID].&amp;[9433]"/>
            <x15:cachedUniqueName index="5640" name="[tblsales].[Customer ID].&amp;[9434]"/>
            <x15:cachedUniqueName index="5641" name="[tblsales].[Customer ID].&amp;[9435]"/>
            <x15:cachedUniqueName index="5642" name="[tblsales].[Customer ID].&amp;[9436]"/>
            <x15:cachedUniqueName index="5643" name="[tblsales].[Customer ID].&amp;[9437]"/>
            <x15:cachedUniqueName index="5644" name="[tblsales].[Customer ID].&amp;[9438]"/>
            <x15:cachedUniqueName index="5645" name="[tblsales].[Customer ID].&amp;[9442]"/>
            <x15:cachedUniqueName index="5646" name="[tblsales].[Customer ID].&amp;[9444]"/>
            <x15:cachedUniqueName index="5647" name="[tblsales].[Customer ID].&amp;[9445]"/>
            <x15:cachedUniqueName index="5648" name="[tblsales].[Customer ID].&amp;[9446]"/>
            <x15:cachedUniqueName index="5649" name="[tblsales].[Customer ID].&amp;[9447]"/>
            <x15:cachedUniqueName index="5650" name="[tblsales].[Customer ID].&amp;[9448]"/>
            <x15:cachedUniqueName index="5651" name="[tblsales].[Customer ID].&amp;[9449]"/>
            <x15:cachedUniqueName index="5652" name="[tblsales].[Customer ID].&amp;[9450]"/>
            <x15:cachedUniqueName index="5653" name="[tblsales].[Customer ID].&amp;[9453]"/>
            <x15:cachedUniqueName index="5654" name="[tblsales].[Customer ID].&amp;[9456]"/>
            <x15:cachedUniqueName index="5655" name="[tblsales].[Customer ID].&amp;[9457]"/>
            <x15:cachedUniqueName index="5656" name="[tblsales].[Customer ID].&amp;[9458]"/>
            <x15:cachedUniqueName index="5657" name="[tblsales].[Customer ID].&amp;[9459]"/>
            <x15:cachedUniqueName index="5658" name="[tblsales].[Customer ID].&amp;[9461]"/>
            <x15:cachedUniqueName index="5659" name="[tblsales].[Customer ID].&amp;[9462]"/>
            <x15:cachedUniqueName index="5660" name="[tblsales].[Customer ID].&amp;[9463]"/>
            <x15:cachedUniqueName index="5661" name="[tblsales].[Customer ID].&amp;[9464]"/>
            <x15:cachedUniqueName index="5662" name="[tblsales].[Customer ID].&amp;[9465]"/>
            <x15:cachedUniqueName index="5663" name="[tblsales].[Customer ID].&amp;[9467]"/>
            <x15:cachedUniqueName index="5664" name="[tblsales].[Customer ID].&amp;[9468]"/>
            <x15:cachedUniqueName index="5665" name="[tblsales].[Customer ID].&amp;[9469]"/>
            <x15:cachedUniqueName index="5666" name="[tblsales].[Customer ID].&amp;[9471]"/>
            <x15:cachedUniqueName index="5667" name="[tblsales].[Customer ID].&amp;[9472]"/>
            <x15:cachedUniqueName index="5668" name="[tblsales].[Customer ID].&amp;[9473]"/>
            <x15:cachedUniqueName index="5669" name="[tblsales].[Customer ID].&amp;[9474]"/>
            <x15:cachedUniqueName index="5670" name="[tblsales].[Customer ID].&amp;[9475]"/>
            <x15:cachedUniqueName index="5671" name="[tblsales].[Customer ID].&amp;[9476]"/>
            <x15:cachedUniqueName index="5672" name="[tblsales].[Customer ID].&amp;[9477]"/>
            <x15:cachedUniqueName index="5673" name="[tblsales].[Customer ID].&amp;[9479]"/>
            <x15:cachedUniqueName index="5674" name="[tblsales].[Customer ID].&amp;[9480]"/>
            <x15:cachedUniqueName index="5675" name="[tblsales].[Customer ID].&amp;[9484]"/>
            <x15:cachedUniqueName index="5676" name="[tblsales].[Customer ID].&amp;[9488]"/>
            <x15:cachedUniqueName index="5677" name="[tblsales].[Customer ID].&amp;[9490]"/>
            <x15:cachedUniqueName index="5678" name="[tblsales].[Customer ID].&amp;[9491]"/>
            <x15:cachedUniqueName index="5679" name="[tblsales].[Customer ID].&amp;[9493]"/>
            <x15:cachedUniqueName index="5680" name="[tblsales].[Customer ID].&amp;[9494]"/>
            <x15:cachedUniqueName index="5681" name="[tblsales].[Customer ID].&amp;[9495]"/>
            <x15:cachedUniqueName index="5682" name="[tblsales].[Customer ID].&amp;[9497]"/>
            <x15:cachedUniqueName index="5683" name="[tblsales].[Customer ID].&amp;[9498]"/>
            <x15:cachedUniqueName index="5684" name="[tblsales].[Customer ID].&amp;[9500]"/>
            <x15:cachedUniqueName index="5685" name="[tblsales].[Customer ID].&amp;[9501]"/>
            <x15:cachedUniqueName index="5686" name="[tblsales].[Customer ID].&amp;[9502]"/>
            <x15:cachedUniqueName index="5687" name="[tblsales].[Customer ID].&amp;[9503]"/>
            <x15:cachedUniqueName index="5688" name="[tblsales].[Customer ID].&amp;[9504]"/>
            <x15:cachedUniqueName index="5689" name="[tblsales].[Customer ID].&amp;[9505]"/>
            <x15:cachedUniqueName index="5690" name="[tblsales].[Customer ID].&amp;[9508]"/>
            <x15:cachedUniqueName index="5691" name="[tblsales].[Customer ID].&amp;[9511]"/>
            <x15:cachedUniqueName index="5692" name="[tblsales].[Customer ID].&amp;[9512]"/>
            <x15:cachedUniqueName index="5693" name="[tblsales].[Customer ID].&amp;[9514]"/>
            <x15:cachedUniqueName index="5694" name="[tblsales].[Customer ID].&amp;[9515]"/>
            <x15:cachedUniqueName index="5695" name="[tblsales].[Customer ID].&amp;[9516]"/>
            <x15:cachedUniqueName index="5696" name="[tblsales].[Customer ID].&amp;[9518]"/>
            <x15:cachedUniqueName index="5697" name="[tblsales].[Customer ID].&amp;[9519]"/>
            <x15:cachedUniqueName index="5698" name="[tblsales].[Customer ID].&amp;[9520]"/>
            <x15:cachedUniqueName index="5699" name="[tblsales].[Customer ID].&amp;[9521]"/>
            <x15:cachedUniqueName index="5700" name="[tblsales].[Customer ID].&amp;[9524]"/>
            <x15:cachedUniqueName index="5701" name="[tblsales].[Customer ID].&amp;[9526]"/>
            <x15:cachedUniqueName index="5702" name="[tblsales].[Customer ID].&amp;[9527]"/>
            <x15:cachedUniqueName index="5703" name="[tblsales].[Customer ID].&amp;[9529]"/>
            <x15:cachedUniqueName index="5704" name="[tblsales].[Customer ID].&amp;[9531]"/>
            <x15:cachedUniqueName index="5705" name="[tblsales].[Customer ID].&amp;[9532]"/>
            <x15:cachedUniqueName index="5706" name="[tblsales].[Customer ID].&amp;[9533]"/>
            <x15:cachedUniqueName index="5707" name="[tblsales].[Customer ID].&amp;[9534]"/>
            <x15:cachedUniqueName index="5708" name="[tblsales].[Customer ID].&amp;[9535]"/>
            <x15:cachedUniqueName index="5709" name="[tblsales].[Customer ID].&amp;[9536]"/>
            <x15:cachedUniqueName index="5710" name="[tblsales].[Customer ID].&amp;[9539]"/>
            <x15:cachedUniqueName index="5711" name="[tblsales].[Customer ID].&amp;[9540]"/>
            <x15:cachedUniqueName index="5712" name="[tblsales].[Customer ID].&amp;[9543]"/>
            <x15:cachedUniqueName index="5713" name="[tblsales].[Customer ID].&amp;[9547]"/>
            <x15:cachedUniqueName index="5714" name="[tblsales].[Customer ID].&amp;[9548]"/>
            <x15:cachedUniqueName index="5715" name="[tblsales].[Customer ID].&amp;[9549]"/>
            <x15:cachedUniqueName index="5716" name="[tblsales].[Customer ID].&amp;[9551]"/>
            <x15:cachedUniqueName index="5717" name="[tblsales].[Customer ID].&amp;[9553]"/>
            <x15:cachedUniqueName index="5718" name="[tblsales].[Customer ID].&amp;[9554]"/>
            <x15:cachedUniqueName index="5719" name="[tblsales].[Customer ID].&amp;[9555]"/>
            <x15:cachedUniqueName index="5720" name="[tblsales].[Customer ID].&amp;[9556]"/>
            <x15:cachedUniqueName index="5721" name="[tblsales].[Customer ID].&amp;[9557]"/>
            <x15:cachedUniqueName index="5722" name="[tblsales].[Customer ID].&amp;[9558]"/>
            <x15:cachedUniqueName index="5723" name="[tblsales].[Customer ID].&amp;[9560]"/>
            <x15:cachedUniqueName index="5724" name="[tblsales].[Customer ID].&amp;[9561]"/>
            <x15:cachedUniqueName index="5725" name="[tblsales].[Customer ID].&amp;[9562]"/>
            <x15:cachedUniqueName index="5726" name="[tblsales].[Customer ID].&amp;[9563]"/>
            <x15:cachedUniqueName index="5727" name="[tblsales].[Customer ID].&amp;[9564]"/>
            <x15:cachedUniqueName index="5728" name="[tblsales].[Customer ID].&amp;[9566]"/>
            <x15:cachedUniqueName index="5729" name="[tblsales].[Customer ID].&amp;[9567]"/>
            <x15:cachedUniqueName index="5730" name="[tblsales].[Customer ID].&amp;[9569]"/>
            <x15:cachedUniqueName index="5731" name="[tblsales].[Customer ID].&amp;[9571]"/>
            <x15:cachedUniqueName index="5732" name="[tblsales].[Customer ID].&amp;[9572]"/>
            <x15:cachedUniqueName index="5733" name="[tblsales].[Customer ID].&amp;[9575]"/>
            <x15:cachedUniqueName index="5734" name="[tblsales].[Customer ID].&amp;[9577]"/>
            <x15:cachedUniqueName index="5735" name="[tblsales].[Customer ID].&amp;[9578]"/>
            <x15:cachedUniqueName index="5736" name="[tblsales].[Customer ID].&amp;[9579]"/>
            <x15:cachedUniqueName index="5737" name="[tblsales].[Customer ID].&amp;[9580]"/>
            <x15:cachedUniqueName index="5738" name="[tblsales].[Customer ID].&amp;[9581]"/>
            <x15:cachedUniqueName index="5739" name="[tblsales].[Customer ID].&amp;[9584]"/>
            <x15:cachedUniqueName index="5740" name="[tblsales].[Customer ID].&amp;[9586]"/>
            <x15:cachedUniqueName index="5741" name="[tblsales].[Customer ID].&amp;[9587]"/>
            <x15:cachedUniqueName index="5742" name="[tblsales].[Customer ID].&amp;[9588]"/>
            <x15:cachedUniqueName index="5743" name="[tblsales].[Customer ID].&amp;[9590]"/>
            <x15:cachedUniqueName index="5744" name="[tblsales].[Customer ID].&amp;[9591]"/>
            <x15:cachedUniqueName index="5745" name="[tblsales].[Customer ID].&amp;[9592]"/>
            <x15:cachedUniqueName index="5746" name="[tblsales].[Customer ID].&amp;[9593]"/>
            <x15:cachedUniqueName index="5747" name="[tblsales].[Customer ID].&amp;[9594]"/>
            <x15:cachedUniqueName index="5748" name="[tblsales].[Customer ID].&amp;[9595]"/>
            <x15:cachedUniqueName index="5749" name="[tblsales].[Customer ID].&amp;[9597]"/>
            <x15:cachedUniqueName index="5750" name="[tblsales].[Customer ID].&amp;[9598]"/>
            <x15:cachedUniqueName index="5751" name="[tblsales].[Customer ID].&amp;[9599]"/>
            <x15:cachedUniqueName index="5752" name="[tblsales].[Customer ID].&amp;[9601]"/>
            <x15:cachedUniqueName index="5753" name="[tblsales].[Customer ID].&amp;[9605]"/>
            <x15:cachedUniqueName index="5754" name="[tblsales].[Customer ID].&amp;[9606]"/>
            <x15:cachedUniqueName index="5755" name="[tblsales].[Customer ID].&amp;[9609]"/>
            <x15:cachedUniqueName index="5756" name="[tblsales].[Customer ID].&amp;[9611]"/>
            <x15:cachedUniqueName index="5757" name="[tblsales].[Customer ID].&amp;[9613]"/>
            <x15:cachedUniqueName index="5758" name="[tblsales].[Customer ID].&amp;[9615]"/>
            <x15:cachedUniqueName index="5759" name="[tblsales].[Customer ID].&amp;[9616]"/>
            <x15:cachedUniqueName index="5760" name="[tblsales].[Customer ID].&amp;[9617]"/>
            <x15:cachedUniqueName index="5761" name="[tblsales].[Customer ID].&amp;[9619]"/>
            <x15:cachedUniqueName index="5762" name="[tblsales].[Customer ID].&amp;[9620]"/>
            <x15:cachedUniqueName index="5763" name="[tblsales].[Customer ID].&amp;[9622]"/>
            <x15:cachedUniqueName index="5764" name="[tblsales].[Customer ID].&amp;[9623]"/>
            <x15:cachedUniqueName index="5765" name="[tblsales].[Customer ID].&amp;[9624]"/>
            <x15:cachedUniqueName index="5766" name="[tblsales].[Customer ID].&amp;[9625]"/>
            <x15:cachedUniqueName index="5767" name="[tblsales].[Customer ID].&amp;[9627]"/>
            <x15:cachedUniqueName index="5768" name="[tblsales].[Customer ID].&amp;[9630]"/>
            <x15:cachedUniqueName index="5769" name="[tblsales].[Customer ID].&amp;[9632]"/>
            <x15:cachedUniqueName index="5770" name="[tblsales].[Customer ID].&amp;[9633]"/>
            <x15:cachedUniqueName index="5771" name="[tblsales].[Customer ID].&amp;[9634]"/>
            <x15:cachedUniqueName index="5772" name="[tblsales].[Customer ID].&amp;[9635]"/>
            <x15:cachedUniqueName index="5773" name="[tblsales].[Customer ID].&amp;[9636]"/>
            <x15:cachedUniqueName index="5774" name="[tblsales].[Customer ID].&amp;[9638]"/>
            <x15:cachedUniqueName index="5775" name="[tblsales].[Customer ID].&amp;[9640]"/>
            <x15:cachedUniqueName index="5776" name="[tblsales].[Customer ID].&amp;[9641]"/>
            <x15:cachedUniqueName index="5777" name="[tblsales].[Customer ID].&amp;[9643]"/>
            <x15:cachedUniqueName index="5778" name="[tblsales].[Customer ID].&amp;[9644]"/>
            <x15:cachedUniqueName index="5779" name="[tblsales].[Customer ID].&amp;[9646]"/>
            <x15:cachedUniqueName index="5780" name="[tblsales].[Customer ID].&amp;[9647]"/>
            <x15:cachedUniqueName index="5781" name="[tblsales].[Customer ID].&amp;[9648]"/>
            <x15:cachedUniqueName index="5782" name="[tblsales].[Customer ID].&amp;[9650]"/>
            <x15:cachedUniqueName index="5783" name="[tblsales].[Customer ID].&amp;[9651]"/>
            <x15:cachedUniqueName index="5784" name="[tblsales].[Customer ID].&amp;[9652]"/>
            <x15:cachedUniqueName index="5785" name="[tblsales].[Customer ID].&amp;[9653]"/>
            <x15:cachedUniqueName index="5786" name="[tblsales].[Customer ID].&amp;[9655]"/>
            <x15:cachedUniqueName index="5787" name="[tblsales].[Customer ID].&amp;[9656]"/>
            <x15:cachedUniqueName index="5788" name="[tblsales].[Customer ID].&amp;[9659]"/>
            <x15:cachedUniqueName index="5789" name="[tblsales].[Customer ID].&amp;[9661]"/>
            <x15:cachedUniqueName index="5790" name="[tblsales].[Customer ID].&amp;[9662]"/>
            <x15:cachedUniqueName index="5791" name="[tblsales].[Customer ID].&amp;[9663]"/>
            <x15:cachedUniqueName index="5792" name="[tblsales].[Customer ID].&amp;[9664]"/>
            <x15:cachedUniqueName index="5793" name="[tblsales].[Customer ID].&amp;[9666]"/>
            <x15:cachedUniqueName index="5794" name="[tblsales].[Customer ID].&amp;[9667]"/>
            <x15:cachedUniqueName index="5795" name="[tblsales].[Customer ID].&amp;[9669]"/>
            <x15:cachedUniqueName index="5796" name="[tblsales].[Customer ID].&amp;[9671]"/>
            <x15:cachedUniqueName index="5797" name="[tblsales].[Customer ID].&amp;[9672]"/>
            <x15:cachedUniqueName index="5798" name="[tblsales].[Customer ID].&amp;[9674]"/>
            <x15:cachedUniqueName index="5799" name="[tblsales].[Customer ID].&amp;[9676]"/>
            <x15:cachedUniqueName index="5800" name="[tblsales].[Customer ID].&amp;[9677]"/>
            <x15:cachedUniqueName index="5801" name="[tblsales].[Customer ID].&amp;[9680]"/>
            <x15:cachedUniqueName index="5802" name="[tblsales].[Customer ID].&amp;[9681]"/>
            <x15:cachedUniqueName index="5803" name="[tblsales].[Customer ID].&amp;[9682]"/>
            <x15:cachedUniqueName index="5804" name="[tblsales].[Customer ID].&amp;[9683]"/>
            <x15:cachedUniqueName index="5805" name="[tblsales].[Customer ID].&amp;[9684]"/>
            <x15:cachedUniqueName index="5806" name="[tblsales].[Customer ID].&amp;[9685]"/>
            <x15:cachedUniqueName index="5807" name="[tblsales].[Customer ID].&amp;[9690]"/>
            <x15:cachedUniqueName index="5808" name="[tblsales].[Customer ID].&amp;[9691]"/>
            <x15:cachedUniqueName index="5809" name="[tblsales].[Customer ID].&amp;[9693]"/>
            <x15:cachedUniqueName index="5810" name="[tblsales].[Customer ID].&amp;[9695]"/>
            <x15:cachedUniqueName index="5811" name="[tblsales].[Customer ID].&amp;[9697]"/>
            <x15:cachedUniqueName index="5812" name="[tblsales].[Customer ID].&amp;[9699]"/>
            <x15:cachedUniqueName index="5813" name="[tblsales].[Customer ID].&amp;[9701]"/>
            <x15:cachedUniqueName index="5814" name="[tblsales].[Customer ID].&amp;[9702]"/>
            <x15:cachedUniqueName index="5815" name="[tblsales].[Customer ID].&amp;[9705]"/>
            <x15:cachedUniqueName index="5816" name="[tblsales].[Customer ID].&amp;[9706]"/>
            <x15:cachedUniqueName index="5817" name="[tblsales].[Customer ID].&amp;[9707]"/>
            <x15:cachedUniqueName index="5818" name="[tblsales].[Customer ID].&amp;[9708]"/>
            <x15:cachedUniqueName index="5819" name="[tblsales].[Customer ID].&amp;[9711]"/>
            <x15:cachedUniqueName index="5820" name="[tblsales].[Customer ID].&amp;[9712]"/>
            <x15:cachedUniqueName index="5821" name="[tblsales].[Customer ID].&amp;[9713]"/>
            <x15:cachedUniqueName index="5822" name="[tblsales].[Customer ID].&amp;[9714]"/>
            <x15:cachedUniqueName index="5823" name="[tblsales].[Customer ID].&amp;[9716]"/>
            <x15:cachedUniqueName index="5824" name="[tblsales].[Customer ID].&amp;[9717]"/>
            <x15:cachedUniqueName index="5825" name="[tblsales].[Customer ID].&amp;[9718]"/>
            <x15:cachedUniqueName index="5826" name="[tblsales].[Customer ID].&amp;[9719]"/>
            <x15:cachedUniqueName index="5827" name="[tblsales].[Customer ID].&amp;[9720]"/>
            <x15:cachedUniqueName index="5828" name="[tblsales].[Customer ID].&amp;[9721]"/>
            <x15:cachedUniqueName index="5829" name="[tblsales].[Customer ID].&amp;[9724]"/>
            <x15:cachedUniqueName index="5830" name="[tblsales].[Customer ID].&amp;[9728]"/>
            <x15:cachedUniqueName index="5831" name="[tblsales].[Customer ID].&amp;[9733]"/>
            <x15:cachedUniqueName index="5832" name="[tblsales].[Customer ID].&amp;[9734]"/>
            <x15:cachedUniqueName index="5833" name="[tblsales].[Customer ID].&amp;[9736]"/>
            <x15:cachedUniqueName index="5834" name="[tblsales].[Customer ID].&amp;[9737]"/>
            <x15:cachedUniqueName index="5835" name="[tblsales].[Customer ID].&amp;[9738]"/>
            <x15:cachedUniqueName index="5836" name="[tblsales].[Customer ID].&amp;[9740]"/>
            <x15:cachedUniqueName index="5837" name="[tblsales].[Customer ID].&amp;[9741]"/>
            <x15:cachedUniqueName index="5838" name="[tblsales].[Customer ID].&amp;[9742]"/>
            <x15:cachedUniqueName index="5839" name="[tblsales].[Customer ID].&amp;[9744]"/>
            <x15:cachedUniqueName index="5840" name="[tblsales].[Customer ID].&amp;[9745]"/>
            <x15:cachedUniqueName index="5841" name="[tblsales].[Customer ID].&amp;[9747]"/>
            <x15:cachedUniqueName index="5842" name="[tblsales].[Customer ID].&amp;[9749]"/>
            <x15:cachedUniqueName index="5843" name="[tblsales].[Customer ID].&amp;[9750]"/>
            <x15:cachedUniqueName index="5844" name="[tblsales].[Customer ID].&amp;[9751]"/>
            <x15:cachedUniqueName index="5845" name="[tblsales].[Customer ID].&amp;[9752]"/>
            <x15:cachedUniqueName index="5846" name="[tblsales].[Customer ID].&amp;[9754]"/>
            <x15:cachedUniqueName index="5847" name="[tblsales].[Customer ID].&amp;[9755]"/>
            <x15:cachedUniqueName index="5848" name="[tblsales].[Customer ID].&amp;[9758]"/>
            <x15:cachedUniqueName index="5849" name="[tblsales].[Customer ID].&amp;[9759]"/>
            <x15:cachedUniqueName index="5850" name="[tblsales].[Customer ID].&amp;[9761]"/>
            <x15:cachedUniqueName index="5851" name="[tblsales].[Customer ID].&amp;[9762]"/>
            <x15:cachedUniqueName index="5852" name="[tblsales].[Customer ID].&amp;[9766]"/>
            <x15:cachedUniqueName index="5853" name="[tblsales].[Customer ID].&amp;[9767]"/>
            <x15:cachedUniqueName index="5854" name="[tblsales].[Customer ID].&amp;[9768]"/>
            <x15:cachedUniqueName index="5855" name="[tblsales].[Customer ID].&amp;[9770]"/>
            <x15:cachedUniqueName index="5856" name="[tblsales].[Customer ID].&amp;[9771]"/>
            <x15:cachedUniqueName index="5857" name="[tblsales].[Customer ID].&amp;[9772]"/>
            <x15:cachedUniqueName index="5858" name="[tblsales].[Customer ID].&amp;[9774]"/>
            <x15:cachedUniqueName index="5859" name="[tblsales].[Customer ID].&amp;[9775]"/>
            <x15:cachedUniqueName index="5860" name="[tblsales].[Customer ID].&amp;[9776]"/>
            <x15:cachedUniqueName index="5861" name="[tblsales].[Customer ID].&amp;[9777]"/>
            <x15:cachedUniqueName index="5862" name="[tblsales].[Customer ID].&amp;[9779]"/>
            <x15:cachedUniqueName index="5863" name="[tblsales].[Customer ID].&amp;[9780]"/>
            <x15:cachedUniqueName index="5864" name="[tblsales].[Customer ID].&amp;[9782]"/>
            <x15:cachedUniqueName index="5865" name="[tblsales].[Customer ID].&amp;[9783]"/>
            <x15:cachedUniqueName index="5866" name="[tblsales].[Customer ID].&amp;[9785]"/>
            <x15:cachedUniqueName index="5867" name="[tblsales].[Customer ID].&amp;[9787]"/>
            <x15:cachedUniqueName index="5868" name="[tblsales].[Customer ID].&amp;[9788]"/>
            <x15:cachedUniqueName index="5869" name="[tblsales].[Customer ID].&amp;[9789]"/>
            <x15:cachedUniqueName index="5870" name="[tblsales].[Customer ID].&amp;[9790]"/>
            <x15:cachedUniqueName index="5871" name="[tblsales].[Customer ID].&amp;[9791]"/>
            <x15:cachedUniqueName index="5872" name="[tblsales].[Customer ID].&amp;[9792]"/>
            <x15:cachedUniqueName index="5873" name="[tblsales].[Customer ID].&amp;[9793]"/>
            <x15:cachedUniqueName index="5874" name="[tblsales].[Customer ID].&amp;[9795]"/>
            <x15:cachedUniqueName index="5875" name="[tblsales].[Customer ID].&amp;[9798]"/>
            <x15:cachedUniqueName index="5876" name="[tblsales].[Customer ID].&amp;[9799]"/>
            <x15:cachedUniqueName index="5877" name="[tblsales].[Customer ID].&amp;[9800]"/>
            <x15:cachedUniqueName index="5878" name="[tblsales].[Customer ID].&amp;[9801]"/>
            <x15:cachedUniqueName index="5879" name="[tblsales].[Customer ID].&amp;[9802]"/>
            <x15:cachedUniqueName index="5880" name="[tblsales].[Customer ID].&amp;[9804]"/>
            <x15:cachedUniqueName index="5881" name="[tblsales].[Customer ID].&amp;[9806]"/>
            <x15:cachedUniqueName index="5882" name="[tblsales].[Customer ID].&amp;[9808]"/>
            <x15:cachedUniqueName index="5883" name="[tblsales].[Customer ID].&amp;[9809]"/>
            <x15:cachedUniqueName index="5884" name="[tblsales].[Customer ID].&amp;[9811]"/>
            <x15:cachedUniqueName index="5885" name="[tblsales].[Customer ID].&amp;[9812]"/>
            <x15:cachedUniqueName index="5886" name="[tblsales].[Customer ID].&amp;[9814]"/>
            <x15:cachedUniqueName index="5887" name="[tblsales].[Customer ID].&amp;[9815]"/>
            <x15:cachedUniqueName index="5888" name="[tblsales].[Customer ID].&amp;[9817]"/>
            <x15:cachedUniqueName index="5889" name="[tblsales].[Customer ID].&amp;[9820]"/>
            <x15:cachedUniqueName index="5890" name="[tblsales].[Customer ID].&amp;[9823]"/>
            <x15:cachedUniqueName index="5891" name="[tblsales].[Customer ID].&amp;[9828]"/>
            <x15:cachedUniqueName index="5892" name="[tblsales].[Customer ID].&amp;[9831]"/>
            <x15:cachedUniqueName index="5893" name="[tblsales].[Customer ID].&amp;[9832]"/>
            <x15:cachedUniqueName index="5894" name="[tblsales].[Customer ID].&amp;[9834]"/>
            <x15:cachedUniqueName index="5895" name="[tblsales].[Customer ID].&amp;[9835]"/>
            <x15:cachedUniqueName index="5896" name="[tblsales].[Customer ID].&amp;[9836]"/>
            <x15:cachedUniqueName index="5897" name="[tblsales].[Customer ID].&amp;[9837]"/>
            <x15:cachedUniqueName index="5898" name="[tblsales].[Customer ID].&amp;[9838]"/>
            <x15:cachedUniqueName index="5899" name="[tblsales].[Customer ID].&amp;[9839]"/>
            <x15:cachedUniqueName index="5900" name="[tblsales].[Customer ID].&amp;[9841]"/>
            <x15:cachedUniqueName index="5901" name="[tblsales].[Customer ID].&amp;[9843]"/>
            <x15:cachedUniqueName index="5902" name="[tblsales].[Customer ID].&amp;[9844]"/>
            <x15:cachedUniqueName index="5903" name="[tblsales].[Customer ID].&amp;[9846]"/>
            <x15:cachedUniqueName index="5904" name="[tblsales].[Customer ID].&amp;[9847]"/>
            <x15:cachedUniqueName index="5905" name="[tblsales].[Customer ID].&amp;[9848]"/>
            <x15:cachedUniqueName index="5906" name="[tblsales].[Customer ID].&amp;[9849]"/>
            <x15:cachedUniqueName index="5907" name="[tblsales].[Customer ID].&amp;[9850]"/>
            <x15:cachedUniqueName index="5908" name="[tblsales].[Customer ID].&amp;[9851]"/>
            <x15:cachedUniqueName index="5909" name="[tblsales].[Customer ID].&amp;[9853]"/>
            <x15:cachedUniqueName index="5910" name="[tblsales].[Customer ID].&amp;[9855]"/>
            <x15:cachedUniqueName index="5911" name="[tblsales].[Customer ID].&amp;[9856]"/>
            <x15:cachedUniqueName index="5912" name="[tblsales].[Customer ID].&amp;[9857]"/>
            <x15:cachedUniqueName index="5913" name="[tblsales].[Customer ID].&amp;[9858]"/>
            <x15:cachedUniqueName index="5914" name="[tblsales].[Customer ID].&amp;[9859]"/>
            <x15:cachedUniqueName index="5915" name="[tblsales].[Customer ID].&amp;[9860]"/>
            <x15:cachedUniqueName index="5916" name="[tblsales].[Customer ID].&amp;[9861]"/>
            <x15:cachedUniqueName index="5917" name="[tblsales].[Customer ID].&amp;[9864]"/>
            <x15:cachedUniqueName index="5918" name="[tblsales].[Customer ID].&amp;[9865]"/>
            <x15:cachedUniqueName index="5919" name="[tblsales].[Customer ID].&amp;[9867]"/>
            <x15:cachedUniqueName index="5920" name="[tblsales].[Customer ID].&amp;[9869]"/>
            <x15:cachedUniqueName index="5921" name="[tblsales].[Customer ID].&amp;[9872]"/>
            <x15:cachedUniqueName index="5922" name="[tblsales].[Customer ID].&amp;[9874]"/>
            <x15:cachedUniqueName index="5923" name="[tblsales].[Customer ID].&amp;[9876]"/>
            <x15:cachedUniqueName index="5924" name="[tblsales].[Customer ID].&amp;[9879]"/>
            <x15:cachedUniqueName index="5925" name="[tblsales].[Customer ID].&amp;[9880]"/>
            <x15:cachedUniqueName index="5926" name="[tblsales].[Customer ID].&amp;[9881]"/>
            <x15:cachedUniqueName index="5927" name="[tblsales].[Customer ID].&amp;[9884]"/>
            <x15:cachedUniqueName index="5928" name="[tblsales].[Customer ID].&amp;[9890]"/>
            <x15:cachedUniqueName index="5929" name="[tblsales].[Customer ID].&amp;[9891]"/>
            <x15:cachedUniqueName index="5930" name="[tblsales].[Customer ID].&amp;[9893]"/>
            <x15:cachedUniqueName index="5931" name="[tblsales].[Customer ID].&amp;[9894]"/>
            <x15:cachedUniqueName index="5932" name="[tblsales].[Customer ID].&amp;[9895]"/>
            <x15:cachedUniqueName index="5933" name="[tblsales].[Customer ID].&amp;[9896]"/>
            <x15:cachedUniqueName index="5934" name="[tblsales].[Customer ID].&amp;[9897]"/>
            <x15:cachedUniqueName index="5935" name="[tblsales].[Customer ID].&amp;[9899]"/>
            <x15:cachedUniqueName index="5936" name="[tblsales].[Customer ID].&amp;[9901]"/>
            <x15:cachedUniqueName index="5937" name="[tblsales].[Customer ID].&amp;[9903]"/>
            <x15:cachedUniqueName index="5938" name="[tblsales].[Customer ID].&amp;[9904]"/>
            <x15:cachedUniqueName index="5939" name="[tblsales].[Customer ID].&amp;[9905]"/>
            <x15:cachedUniqueName index="5940" name="[tblsales].[Customer ID].&amp;[9906]"/>
            <x15:cachedUniqueName index="5941" name="[tblsales].[Customer ID].&amp;[9907]"/>
            <x15:cachedUniqueName index="5942" name="[tblsales].[Customer ID].&amp;[9910]"/>
            <x15:cachedUniqueName index="5943" name="[tblsales].[Customer ID].&amp;[9911]"/>
            <x15:cachedUniqueName index="5944" name="[tblsales].[Customer ID].&amp;[9912]"/>
            <x15:cachedUniqueName index="5945" name="[tblsales].[Customer ID].&amp;[9914]"/>
            <x15:cachedUniqueName index="5946" name="[tblsales].[Customer ID].&amp;[9915]"/>
            <x15:cachedUniqueName index="5947" name="[tblsales].[Customer ID].&amp;[9916]"/>
            <x15:cachedUniqueName index="5948" name="[tblsales].[Customer ID].&amp;[9919]"/>
            <x15:cachedUniqueName index="5949" name="[tblsales].[Customer ID].&amp;[9920]"/>
            <x15:cachedUniqueName index="5950" name="[tblsales].[Customer ID].&amp;[9921]"/>
            <x15:cachedUniqueName index="5951" name="[tblsales].[Customer ID].&amp;[9923]"/>
            <x15:cachedUniqueName index="5952" name="[tblsales].[Customer ID].&amp;[9924]"/>
            <x15:cachedUniqueName index="5953" name="[tblsales].[Customer ID].&amp;[9926]"/>
            <x15:cachedUniqueName index="5954" name="[tblsales].[Customer ID].&amp;[9927]"/>
            <x15:cachedUniqueName index="5955" name="[tblsales].[Customer ID].&amp;[9930]"/>
            <x15:cachedUniqueName index="5956" name="[tblsales].[Customer ID].&amp;[9931]"/>
            <x15:cachedUniqueName index="5957" name="[tblsales].[Customer ID].&amp;[9932]"/>
            <x15:cachedUniqueName index="5958" name="[tblsales].[Customer ID].&amp;[9933]"/>
            <x15:cachedUniqueName index="5959" name="[tblsales].[Customer ID].&amp;[9934]"/>
            <x15:cachedUniqueName index="5960" name="[tblsales].[Customer ID].&amp;[9938]"/>
            <x15:cachedUniqueName index="5961" name="[tblsales].[Customer ID].&amp;[9940]"/>
            <x15:cachedUniqueName index="5962" name="[tblsales].[Customer ID].&amp;[9941]"/>
            <x15:cachedUniqueName index="5963" name="[tblsales].[Customer ID].&amp;[9942]"/>
            <x15:cachedUniqueName index="5964" name="[tblsales].[Customer ID].&amp;[9943]"/>
            <x15:cachedUniqueName index="5965" name="[tblsales].[Customer ID].&amp;[9945]"/>
            <x15:cachedUniqueName index="5966" name="[tblsales].[Customer ID].&amp;[9946]"/>
            <x15:cachedUniqueName index="5967" name="[tblsales].[Customer ID].&amp;[9947]"/>
            <x15:cachedUniqueName index="5968" name="[tblsales].[Customer ID].&amp;[9949]"/>
            <x15:cachedUniqueName index="5969" name="[tblsales].[Customer ID].&amp;[9953]"/>
            <x15:cachedUniqueName index="5970" name="[tblsales].[Customer ID].&amp;[9954]"/>
            <x15:cachedUniqueName index="5971" name="[tblsales].[Customer ID].&amp;[9955]"/>
            <x15:cachedUniqueName index="5972" name="[tblsales].[Customer ID].&amp;[9958]"/>
            <x15:cachedUniqueName index="5973" name="[tblsales].[Customer ID].&amp;[9959]"/>
            <x15:cachedUniqueName index="5974" name="[tblsales].[Customer ID].&amp;[9960]"/>
            <x15:cachedUniqueName index="5975" name="[tblsales].[Customer ID].&amp;[9961]"/>
            <x15:cachedUniqueName index="5976" name="[tblsales].[Customer ID].&amp;[9963]"/>
            <x15:cachedUniqueName index="5977" name="[tblsales].[Customer ID].&amp;[9964]"/>
            <x15:cachedUniqueName index="5978" name="[tblsales].[Customer ID].&amp;[9966]"/>
            <x15:cachedUniqueName index="5979" name="[tblsales].[Customer ID].&amp;[9967]"/>
            <x15:cachedUniqueName index="5980" name="[tblsales].[Customer ID].&amp;[9970]"/>
            <x15:cachedUniqueName index="5981" name="[tblsales].[Customer ID].&amp;[9971]"/>
            <x15:cachedUniqueName index="5982" name="[tblsales].[Customer ID].&amp;[9974]"/>
            <x15:cachedUniqueName index="5983" name="[tblsales].[Customer ID].&amp;[9975]"/>
            <x15:cachedUniqueName index="5984" name="[tblsales].[Customer ID].&amp;[9976]"/>
            <x15:cachedUniqueName index="5985" name="[tblsales].[Customer ID].&amp;[9978]"/>
            <x15:cachedUniqueName index="5986" name="[tblsales].[Customer ID].&amp;[9979]"/>
            <x15:cachedUniqueName index="5987" name="[tblsales].[Customer ID].&amp;[9980]"/>
            <x15:cachedUniqueName index="5988" name="[tblsales].[Customer ID].&amp;[9982]"/>
            <x15:cachedUniqueName index="5989" name="[tblsales].[Customer ID].&amp;[9983]"/>
            <x15:cachedUniqueName index="5990" name="[tblsales].[Customer ID].&amp;[9984]"/>
            <x15:cachedUniqueName index="5991" name="[tblsales].[Customer ID].&amp;[9987]"/>
            <x15:cachedUniqueName index="5992" name="[tblsales].[Customer ID].&amp;[9988]"/>
            <x15:cachedUniqueName index="5993" name="[tblsales].[Customer ID].&amp;[9989]"/>
            <x15:cachedUniqueName index="5994" name="[tblsales].[Customer ID].&amp;[9990]"/>
            <x15:cachedUniqueName index="5995" name="[tblsales].[Customer ID].&amp;[9991]"/>
            <x15:cachedUniqueName index="5996" name="[tblsales].[Customer ID].&amp;[9992]"/>
            <x15:cachedUniqueName index="5997" name="[tblsales].[Customer ID].&amp;[9994]"/>
            <x15:cachedUniqueName index="5998" name="[tblsales].[Customer ID].&amp;[9995]"/>
            <x15:cachedUniqueName index="5999" name="[tblsales].[Customer ID].&amp;[9996]"/>
            <x15:cachedUniqueName index="6000" name="[tblsales].[Customer ID].&amp;[9997]"/>
            <x15:cachedUniqueName index="6001" name="[tblsales].[Customer ID].&amp;[9998]"/>
          </x15:cachedUniqueNames>
        </ext>
      </extLst>
    </cacheField>
    <cacheField name="[Measures].[Distinct Count of Transaction ID]" caption="Distinct Count of Transaction ID" numFmtId="0" hierarchy="79" level="32767"/>
    <cacheField name="[Measures].[Sum of Total Amount]" caption="Sum of Total Amount" numFmtId="0" hierarchy="80" level="32767"/>
    <cacheField name="[Data 1].[Product Category].[Product Category]" caption="Product Category" numFmtId="0" hierarchy="5" level="1">
      <sharedItems containsSemiMixedTypes="0" containsNonDate="0" containsString="0"/>
    </cacheField>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5"/>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3"/>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4"/>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2" memberValueDatatype="20" unbalanced="0">
      <fieldsUsage count="2">
        <fieldUsage x="-1"/>
        <fieldUsage x="0"/>
      </fieldsUsage>
    </cacheHierarchy>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200462965" backgroundQuery="1" createdVersion="8" refreshedVersion="8" minRefreshableVersion="3" recordCount="0" supportSubquery="1" supportAdvancedDrill="1" xr:uid="{6BC1369C-F49D-4964-A2D6-01FEAA59A299}">
  <cacheSource type="external" connectionId="4"/>
  <cacheFields count="4">
    <cacheField name="[Data 1].[Product Category].[Product Category]" caption="Product Category" numFmtId="0" hierarchy="5" level="1">
      <sharedItems count="6">
        <s v="Beauty"/>
        <s v="Clothing"/>
        <s v="Electronics"/>
        <s v="Grocery"/>
        <s v="Home Decor"/>
        <s v="Sports"/>
      </sharedItems>
    </cacheField>
    <cacheField name="[Measures].[Sum of Total Amount 2]" caption="Sum of Total Amount 2" numFmtId="0" hierarchy="87" level="32767"/>
    <cacheField name="[Data 1].[Date (Year)].[Date (Year)]" caption="Date (Year)" numFmtId="0" hierarchy="16" level="1">
      <sharedItems containsSemiMixedTypes="0" containsNonDate="0" containsString="0"/>
    </cacheField>
    <cacheField name="[Data 1].[Gender].[Gender]" caption="Gender" numFmtId="0" hierarchy="3" level="1">
      <sharedItems containsSemiMixedTypes="0" containsNonDate="0" containsString="0"/>
    </cacheField>
  </cacheFields>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fieldsUsage count="2">
        <fieldUsage x="-1"/>
        <fieldUsage x="3"/>
      </fieldsUsage>
    </cacheHierarchy>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fieldsUsage count="2">
        <fieldUsage x="-1"/>
        <fieldUsage x="0"/>
      </fieldsUsage>
    </cacheHierarchy>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0"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fieldsUsage count="2">
        <fieldUsage x="-1"/>
        <fieldUsage x="2"/>
      </fieldsUsage>
    </cacheHierarchy>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dimensions count="6">
    <dimension name="Data 1" uniqueName="[Data 1]" caption="Data 1"/>
    <dimension name="DimDate" uniqueName="[DimDate]" caption="DimDate"/>
    <dimension measure="1" name="Measures" uniqueName="[Measures]" caption="Measures"/>
    <dimension name="tblCustRFM" uniqueName="[tblCustRFM]" caption="tblCustRFM"/>
    <dimension name="tblsales" uniqueName="[tblsales]" caption="tblsales"/>
    <dimension name="tblsales 1" uniqueName="[tblsales 1]" caption="tblsales 1"/>
  </dimensions>
  <measureGroups count="5">
    <measureGroup name="Data 1" caption="Data 1"/>
    <measureGroup name="DimDate" caption="DimDate"/>
    <measureGroup name="tblCustRFM" caption="tblCustRFM"/>
    <measureGroup name="tblsales" caption="tblsales"/>
    <measureGroup name="tblsales 1" caption="tblsales 1"/>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15.502119675926" backgroundQuery="1" createdVersion="3" refreshedVersion="8" minRefreshableVersion="3" recordCount="0" supportSubquery="1" supportAdvancedDrill="1" xr:uid="{4EAB0D80-82D0-497E-9B37-B7AFE075210F}">
  <cacheSource type="external" connectionId="4">
    <extLst>
      <ext xmlns:x14="http://schemas.microsoft.com/office/spreadsheetml/2009/9/main" uri="{F057638F-6D5F-4e77-A914-E7F072B9BCA8}">
        <x14:sourceConnection name="ThisWorkbookDataModel"/>
      </ext>
    </extLst>
  </cacheSource>
  <cacheFields count="0"/>
  <cacheHierarchies count="93">
    <cacheHierarchy uniqueName="[Data 1].[Transaction ID]" caption="Transaction ID" attribute="1" defaultMemberUniqueName="[Data 1].[Transaction ID].[All]" allUniqueName="[Data 1].[Transaction ID].[All]" dimensionUniqueName="[Data 1]" displayFolder="" count="0" memberValueDatatype="20" unbalanced="0"/>
    <cacheHierarchy uniqueName="[Data 1].[Date]" caption="Date" attribute="1" time="1" defaultMemberUniqueName="[Data 1].[Date].[All]" allUniqueName="[Data 1].[Date].[All]" dimensionUniqueName="[Data 1]" displayFolder="" count="0" memberValueDatatype="7" unbalanced="0"/>
    <cacheHierarchy uniqueName="[Data 1].[Customer ID]" caption="Customer ID" attribute="1" defaultMemberUniqueName="[Data 1].[Customer ID].[All]" allUniqueName="[Data 1].[Customer ID].[All]" dimensionUniqueName="[Data 1]" displayFolder="" count="0" memberValueDatatype="20" unbalanced="0"/>
    <cacheHierarchy uniqueName="[Data 1].[Gender]" caption="Gender" attribute="1" defaultMemberUniqueName="[Data 1].[Gender].[All]" allUniqueName="[Data 1].[Gender].[All]" dimensionUniqueName="[Data 1]" displayFolder="" count="2" memberValueDatatype="130" unbalanced="0"/>
    <cacheHierarchy uniqueName="[Data 1].[Age]" caption="Age" attribute="1" defaultMemberUniqueName="[Data 1].[Age].[All]" allUniqueName="[Data 1].[Age].[All]" dimensionUniqueName="[Data 1]" displayFolder="" count="0" memberValueDatatype="20" unbalanced="0"/>
    <cacheHierarchy uniqueName="[Data 1].[Product Category]" caption="Product Category" attribute="1" defaultMemberUniqueName="[Data 1].[Product Category].[All]" allUniqueName="[Data 1].[Product Category].[All]" dimensionUniqueName="[Data 1]" displayFolder="" count="2" memberValueDatatype="130" unbalanced="0"/>
    <cacheHierarchy uniqueName="[Data 1].[Quantity]" caption="Quantity" attribute="1" defaultMemberUniqueName="[Data 1].[Quantity].[All]" allUniqueName="[Data 1].[Quantity].[All]" dimensionUniqueName="[Data 1]" displayFolder="" count="0" memberValueDatatype="20" unbalanced="0"/>
    <cacheHierarchy uniqueName="[Data 1].[Price per Unit]" caption="Price per Unit" attribute="1" defaultMemberUniqueName="[Data 1].[Price per Unit].[All]" allUniqueName="[Data 1].[Price per Unit].[All]" dimensionUniqueName="[Data 1]" displayFolder="" count="0" memberValueDatatype="5" unbalanced="0"/>
    <cacheHierarchy uniqueName="[Data 1].[Total Amount]" caption="Total Amount" attribute="1" defaultMemberUniqueName="[Data 1].[Total Amount].[All]" allUniqueName="[Data 1].[Total Amount].[All]" dimensionUniqueName="[Data 1]" displayFolder="" count="0" memberValueDatatype="5" unbalanced="0"/>
    <cacheHierarchy uniqueName="[Data 1].[Age Group]" caption="Age Group" attribute="1" defaultMemberUniqueName="[Data 1].[Age Group].[All]" allUniqueName="[Data 1].[Age Group].[All]" dimensionUniqueName="[Data 1]" displayFolder="" count="0" memberValueDatatype="130" unbalanced="0"/>
    <cacheHierarchy uniqueName="[Data 1].[Sales Category]" caption="Sales Category" attribute="1" defaultMemberUniqueName="[Data 1].[Sales Category].[All]" allUniqueName="[Data 1].[Sales Category].[All]" dimensionUniqueName="[Data 1]" displayFolder="" count="0" memberValueDatatype="130" unbalanced="0"/>
    <cacheHierarchy uniqueName="[Data 1].[Month Name]" caption="Month Name" attribute="1" defaultMemberUniqueName="[Data 1].[Month Name].[All]" allUniqueName="[Data 1].[Month Name].[All]" dimensionUniqueName="[Data 1]" displayFolder="" count="0" memberValueDatatype="130" unbalanced="0"/>
    <cacheHierarchy uniqueName="[Data 1].[Year]" caption="Year" attribute="1" defaultMemberUniqueName="[Data 1].[Year].[All]" allUniqueName="[Data 1].[Year].[All]" dimensionUniqueName="[Data 1]" displayFolder="" count="2" memberValueDatatype="20" unbalanced="0"/>
    <cacheHierarchy uniqueName="[Data 1].[Is Returned]" caption="Is Returned" attribute="1" defaultMemberUniqueName="[Data 1].[Is Returned].[All]" allUniqueName="[Data 1].[Is Returned].[All]" dimensionUniqueName="[Data 1]" displayFolder="" count="0" memberValueDatatype="130" unbalanced="0"/>
    <cacheHierarchy uniqueName="[Data 1].[CalcTotal]" caption="CalcTotal" attribute="1" defaultMemberUniqueName="[Data 1].[CalcTotal].[All]" allUniqueName="[Data 1].[CalcTotal].[All]" dimensionUniqueName="[Data 1]" displayFolder="" count="0" memberValueDatatype="130" unbalanced="0"/>
    <cacheHierarchy uniqueName="[Data 1].[Flag]" caption="Flag" attribute="1" defaultMemberUniqueName="[Data 1].[Flag].[All]" allUniqueName="[Data 1].[Flag].[All]" dimensionUniqueName="[Data 1]" displayFolder="" count="0" memberValueDatatype="130" unbalanced="0"/>
    <cacheHierarchy uniqueName="[Data 1].[Date (Year)]" caption="Date (Year)" attribute="1" defaultMemberUniqueName="[Data 1].[Date (Year)].[All]" allUniqueName="[Data 1].[Date (Year)].[All]" dimensionUniqueName="[Data 1]" displayFolder="" count="2" memberValueDatatype="130" unbalanced="0"/>
    <cacheHierarchy uniqueName="[Data 1].[Date (Quarter)]" caption="Date (Quarter)" attribute="1" defaultMemberUniqueName="[Data 1].[Date (Quarter)].[All]" allUniqueName="[Data 1].[Date (Quarter)].[All]" dimensionUniqueName="[Data 1]" displayFolder="" count="0" memberValueDatatype="130" unbalanced="0"/>
    <cacheHierarchy uniqueName="[Data 1].[Date (Month)]" caption="Date (Month)" attribute="1" defaultMemberUniqueName="[Data 1].[Date (Month)].[All]" allUniqueName="[Data 1].[Date (Month)].[All]" dimensionUniqueName="[Data 1]"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tblCustRFM].[Customer ID]" caption="Customer ID" attribute="1" defaultMemberUniqueName="[tblCustRFM].[Customer ID].[All]" allUniqueName="[tblCustRFM].[Customer ID].[All]" dimensionUniqueName="[tblCustRFM]" displayFolder="" count="0" memberValueDatatype="20" unbalanced="0"/>
    <cacheHierarchy uniqueName="[tblCustRFM].[LastPurchaseDate]" caption="LastPurchaseDate" attribute="1" time="1" defaultMemberUniqueName="[tblCustRFM].[LastPurchaseDate].[All]" allUniqueName="[tblCustRFM].[LastPurchaseDate].[All]" dimensionUniqueName="[tblCustRFM]" displayFolder="" count="0" memberValueDatatype="7" unbalanced="0"/>
    <cacheHierarchy uniqueName="[tblCustRFM].[Frequency]" caption="Frequency" attribute="1" defaultMemberUniqueName="[tblCustRFM].[Frequency].[All]" allUniqueName="[tblCustRFM].[Frequency].[All]" dimensionUniqueName="[tblCustRFM]" displayFolder="" count="0" memberValueDatatype="20" unbalanced="0"/>
    <cacheHierarchy uniqueName="[tblCustRFM].[Monetary]" caption="Monetary" attribute="1" defaultMemberUniqueName="[tblCustRFM].[Monetary].[All]" allUniqueName="[tblCustRFM].[Monetary].[All]" dimensionUniqueName="[tblCustRFM]" displayFolder="" count="0" memberValueDatatype="5" unbalanced="0"/>
    <cacheHierarchy uniqueName="[tblCustRFM].[Recency]" caption="Recency" attribute="1" defaultMemberUniqueName="[tblCustRFM].[Recency].[All]" allUniqueName="[tblCustRFM].[Recency].[All]" dimensionUniqueName="[tblCustRFM]" displayFolder="" count="0" memberValueDatatype="20" unbalanced="0"/>
    <cacheHierarchy uniqueName="[tblCustRFM].[RecencyTier]" caption="RecencyTier" attribute="1" defaultMemberUniqueName="[tblCustRFM].[RecencyTier].[All]" allUniqueName="[tblCustRFM].[RecencyTier].[All]" dimensionUniqueName="[tblCustRFM]" displayFolder="" count="0" memberValueDatatype="20" unbalanced="0"/>
    <cacheHierarchy uniqueName="[tblCustRFM].[FrequencyTier]" caption="FrequencyTier" attribute="1" defaultMemberUniqueName="[tblCustRFM].[FrequencyTier].[All]" allUniqueName="[tblCustRFM].[FrequencyTier].[All]" dimensionUniqueName="[tblCustRFM]" displayFolder="" count="0" memberValueDatatype="20" unbalanced="0"/>
    <cacheHierarchy uniqueName="[tblCustRFM].[MonetaryTier]" caption="MonetaryTier" attribute="1" defaultMemberUniqueName="[tblCustRFM].[MonetaryTier].[All]" allUniqueName="[tblCustRFM].[MonetaryTier].[All]" dimensionUniqueName="[tblCustRFM]" displayFolder="" count="0" memberValueDatatype="20" unbalanced="0"/>
    <cacheHierarchy uniqueName="[tblCustRFM].[RFM Score]" caption="RFM Score" attribute="1" defaultMemberUniqueName="[tblCustRFM].[RFM Score].[All]" allUniqueName="[tblCustRFM].[RFM Score].[All]" dimensionUniqueName="[tblCustRFM]" displayFolder="" count="0" memberValueDatatype="20" unbalanced="0"/>
    <cacheHierarchy uniqueName="[tblsales].[Transaction ID]" caption="Transaction ID" attribute="1" defaultMemberUniqueName="[tblsales].[Transaction ID].[All]" allUniqueName="[tblsales].[Transaction ID].[All]" dimensionUniqueName="[tblsales]" displayFolder="" count="0" memberValueDatatype="20" unbalanced="0"/>
    <cacheHierarchy uniqueName="[tblsales].[Date]" caption="Date" attribute="1" time="1" defaultMemberUniqueName="[tblsales].[Date].[All]" allUniqueName="[tblsales].[Date].[All]" dimensionUniqueName="[tblsales]" displayFolder="" count="0" memberValueDatatype="7" unbalanced="0"/>
    <cacheHierarchy uniqueName="[tblsales].[Customer ID]" caption="Customer ID" attribute="1" defaultMemberUniqueName="[tblsales].[Customer ID].[All]" allUniqueName="[tblsales].[Customer ID].[All]" dimensionUniqueName="[tblsales]" displayFolder="" count="0" memberValueDatatype="20" unbalanced="0"/>
    <cacheHierarchy uniqueName="[tblsales].[Gender]" caption="Gender" attribute="1" defaultMemberUniqueName="[tblsales].[Gender].[All]" allUniqueName="[tblsales].[Gender].[All]" dimensionUniqueName="[tblsales]" displayFolder="" count="0" memberValueDatatype="130" unbalanced="0"/>
    <cacheHierarchy uniqueName="[tblsales].[Age]" caption="Age" attribute="1" defaultMemberUniqueName="[tblsales].[Age].[All]" allUniqueName="[tblsales].[Age].[All]" dimensionUniqueName="[tblsales]" displayFolder="" count="0" memberValueDatatype="20" unbalanced="0"/>
    <cacheHierarchy uniqueName="[tblsales].[Product Category]" caption="Product Category" attribute="1" defaultMemberUniqueName="[tblsales].[Product Category].[All]" allUniqueName="[tblsales].[Product Category].[All]" dimensionUniqueName="[tblsales]" displayFolder="" count="0" memberValueDatatype="130" unbalanced="0"/>
    <cacheHierarchy uniqueName="[tblsales].[Quantity]" caption="Quantity" attribute="1" defaultMemberUniqueName="[tblsales].[Quantity].[All]" allUniqueName="[tblsales].[Quantity].[All]" dimensionUniqueName="[tblsales]" displayFolder="" count="0" memberValueDatatype="20" unbalanced="0"/>
    <cacheHierarchy uniqueName="[tblsales].[Price per Unit]" caption="Price per Unit" attribute="1" defaultMemberUniqueName="[tblsales].[Price per Unit].[All]" allUniqueName="[tblsales].[Price per Unit].[All]" dimensionUniqueName="[tblsales]" displayFolder="" count="0" memberValueDatatype="5" unbalanced="0"/>
    <cacheHierarchy uniqueName="[tblsales].[Total Amount]" caption="Total Amount" attribute="1" defaultMemberUniqueName="[tblsales].[Total Amount].[All]" allUniqueName="[tblsales].[Total Amount].[All]" dimensionUniqueName="[tblsales]" displayFolder="" count="0" memberValueDatatype="5" unbalanced="0"/>
    <cacheHierarchy uniqueName="[tblsales].[Age Group]" caption="Age Group" attribute="1" defaultMemberUniqueName="[tblsales].[Age Group].[All]" allUniqueName="[tblsales].[Age Group].[All]" dimensionUniqueName="[tblsales]" displayFolder="" count="0" memberValueDatatype="130" unbalanced="0"/>
    <cacheHierarchy uniqueName="[tblsales].[Sales Category]" caption="Sales Category" attribute="1" defaultMemberUniqueName="[tblsales].[Sales Category].[All]" allUniqueName="[tblsales].[Sales Category].[All]" dimensionUniqueName="[tblsales]" displayFolder="" count="0" memberValueDatatype="130" unbalanced="0"/>
    <cacheHierarchy uniqueName="[tblsales].[Month Name]" caption="Month Name" attribute="1" defaultMemberUniqueName="[tblsales].[Month Name].[All]" allUniqueName="[tblsales].[Month Name].[All]" dimensionUniqueName="[tblsales]" displayFolder="" count="0" memberValueDatatype="130" unbalanced="0"/>
    <cacheHierarchy uniqueName="[tblsales].[Year]" caption="Year" attribute="1" defaultMemberUniqueName="[tblsales].[Year].[All]" allUniqueName="[tblsales].[Year].[All]" dimensionUniqueName="[tblsales]" displayFolder="" count="0" memberValueDatatype="20" unbalanced="0"/>
    <cacheHierarchy uniqueName="[tblsales].[Is Returned]" caption="Is Returned" attribute="1" defaultMemberUniqueName="[tblsales].[Is Returned].[All]" allUniqueName="[tblsales].[Is Returned].[All]" dimensionUniqueName="[tblsales]" displayFolder="" count="0" memberValueDatatype="130" unbalanced="0"/>
    <cacheHierarchy uniqueName="[tblsales].[Date (Year)]" caption="Date (Year)" attribute="1" defaultMemberUniqueName="[tblsales].[Date (Year)].[All]" allUniqueName="[tblsales].[Date (Year)].[All]" dimensionUniqueName="[tblsales]" displayFolder="" count="0" memberValueDatatype="130" unbalanced="0"/>
    <cacheHierarchy uniqueName="[tblsales].[Date (Quarter)]" caption="Date (Quarter)" attribute="1" defaultMemberUniqueName="[tblsales].[Date (Quarter)].[All]" allUniqueName="[tblsales].[Date (Quarter)].[All]" dimensionUniqueName="[tblsales]" displayFolder="" count="0" memberValueDatatype="130" unbalanced="0"/>
    <cacheHierarchy uniqueName="[tblsales].[Date (Month)]" caption="Date (Month)" attribute="1" defaultMemberUniqueName="[tblsales].[Date (Month)].[All]" allUniqueName="[tblsales].[Date (Month)].[All]" dimensionUniqueName="[tblsales]" displayFolder="" count="0" memberValueDatatype="130" unbalanced="0"/>
    <cacheHierarchy uniqueName="[tblsales].[CalcTotal]" caption="CalcTotal" attribute="1" defaultMemberUniqueName="[tblsales].[CalcTotal].[All]" allUniqueName="[tblsales].[CalcTotal].[All]" dimensionUniqueName="[tblsales]" displayFolder="" count="0" memberValueDatatype="130" unbalanced="0"/>
    <cacheHierarchy uniqueName="[tblsales].[Flag]" caption="Flag" attribute="1" defaultMemberUniqueName="[tblsales].[Flag].[All]" allUniqueName="[tblsales].[Flag].[All]" dimensionUniqueName="[tblsales]" displayFolder="" count="0" memberValueDatatype="130" unbalanced="0"/>
    <cacheHierarchy uniqueName="[tblsales 1].[Transaction ID]" caption="Transaction ID" attribute="1" defaultMemberUniqueName="[tblsales 1].[Transaction ID].[All]" allUniqueName="[tblsales 1].[Transaction ID].[All]" dimensionUniqueName="[tblsales 1]" displayFolder="" count="0" memberValueDatatype="20" unbalanced="0"/>
    <cacheHierarchy uniqueName="[tblsales 1].[Date]" caption="Date" attribute="1" time="1" defaultMemberUniqueName="[tblsales 1].[Date].[All]" allUniqueName="[tblsales 1].[Date].[All]" dimensionUniqueName="[tblsales 1]" displayFolder="" count="0" memberValueDatatype="7" unbalanced="0"/>
    <cacheHierarchy uniqueName="[tblsales 1].[Customer ID]" caption="Customer ID" attribute="1" defaultMemberUniqueName="[tblsales 1].[Customer ID].[All]" allUniqueName="[tblsales 1].[Customer ID].[All]" dimensionUniqueName="[tblsales 1]" displayFolder="" count="0" memberValueDatatype="20" unbalanced="0"/>
    <cacheHierarchy uniqueName="[tblsales 1].[Gender]" caption="Gender" attribute="1" defaultMemberUniqueName="[tblsales 1].[Gender].[All]" allUniqueName="[tblsales 1].[Gender].[All]" dimensionUniqueName="[tblsales 1]" displayFolder="" count="0" memberValueDatatype="130" unbalanced="0"/>
    <cacheHierarchy uniqueName="[tblsales 1].[Age]" caption="Age" attribute="1" defaultMemberUniqueName="[tblsales 1].[Age].[All]" allUniqueName="[tblsales 1].[Age].[All]" dimensionUniqueName="[tblsales 1]" displayFolder="" count="0" memberValueDatatype="20" unbalanced="0"/>
    <cacheHierarchy uniqueName="[tblsales 1].[Product Category]" caption="Product Category" attribute="1" defaultMemberUniqueName="[tblsales 1].[Product Category].[All]" allUniqueName="[tblsales 1].[Product Category].[All]" dimensionUniqueName="[tblsales 1]" displayFolder="" count="0" memberValueDatatype="130" unbalanced="0"/>
    <cacheHierarchy uniqueName="[tblsales 1].[Quantity]" caption="Quantity" attribute="1" defaultMemberUniqueName="[tblsales 1].[Quantity].[All]" allUniqueName="[tblsales 1].[Quantity].[All]" dimensionUniqueName="[tblsales 1]" displayFolder="" count="0" memberValueDatatype="20" unbalanced="0"/>
    <cacheHierarchy uniqueName="[tblsales 1].[Price per Unit]" caption="Price per Unit" attribute="1" defaultMemberUniqueName="[tblsales 1].[Price per Unit].[All]" allUniqueName="[tblsales 1].[Price per Unit].[All]" dimensionUniqueName="[tblsales 1]" displayFolder="" count="0" memberValueDatatype="5" unbalanced="0"/>
    <cacheHierarchy uniqueName="[tblsales 1].[Total Amount]" caption="Total Amount" attribute="1" defaultMemberUniqueName="[tblsales 1].[Total Amount].[All]" allUniqueName="[tblsales 1].[Total Amount].[All]" dimensionUniqueName="[tblsales 1]" displayFolder="" count="0" memberValueDatatype="5" unbalanced="0"/>
    <cacheHierarchy uniqueName="[tblsales 1].[Age Group]" caption="Age Group" attribute="1" defaultMemberUniqueName="[tblsales 1].[Age Group].[All]" allUniqueName="[tblsales 1].[Age Group].[All]" dimensionUniqueName="[tblsales 1]" displayFolder="" count="0" memberValueDatatype="130" unbalanced="0"/>
    <cacheHierarchy uniqueName="[tblsales 1].[Sales Category]" caption="Sales Category" attribute="1" defaultMemberUniqueName="[tblsales 1].[Sales Category].[All]" allUniqueName="[tblsales 1].[Sales Category].[All]" dimensionUniqueName="[tblsales 1]" displayFolder="" count="0" memberValueDatatype="130" unbalanced="0"/>
    <cacheHierarchy uniqueName="[tblsales 1].[Month Name]" caption="Month Name" attribute="1" defaultMemberUniqueName="[tblsales 1].[Month Name].[All]" allUniqueName="[tblsales 1].[Month Name].[All]" dimensionUniqueName="[tblsales 1]" displayFolder="" count="0" memberValueDatatype="130" unbalanced="0"/>
    <cacheHierarchy uniqueName="[tblsales 1].[Year]" caption="Year" attribute="1" defaultMemberUniqueName="[tblsales 1].[Year].[All]" allUniqueName="[tblsales 1].[Year].[All]" dimensionUniqueName="[tblsales 1]" displayFolder="" count="0" memberValueDatatype="20" unbalanced="0"/>
    <cacheHierarchy uniqueName="[tblsales 1].[Is Returned]" caption="Is Returned" attribute="1" defaultMemberUniqueName="[tblsales 1].[Is Returned].[All]" allUniqueName="[tblsales 1].[Is Returned].[All]" dimensionUniqueName="[tblsales 1]" displayFolder="" count="0" memberValueDatatype="130" unbalanced="0"/>
    <cacheHierarchy uniqueName="[tblsales 1].[CalcTotal]" caption="CalcTotal" attribute="1" defaultMemberUniqueName="[tblsales 1].[CalcTotal].[All]" allUniqueName="[tblsales 1].[CalcTotal].[All]" dimensionUniqueName="[tblsales 1]" displayFolder="" count="0" memberValueDatatype="130" unbalanced="0"/>
    <cacheHierarchy uniqueName="[tblsales 1].[Flag]" caption="Flag" attribute="1" defaultMemberUniqueName="[tblsales 1].[Flag].[All]" allUniqueName="[tblsales 1].[Flag].[All]" dimensionUniqueName="[tblsales 1]" displayFolder="" count="0" memberValueDatatype="130" unbalanced="0"/>
    <cacheHierarchy uniqueName="[Data 1].[Date (Month Index)]" caption="Date (Month Index)" attribute="1" defaultMemberUniqueName="[Data 1].[Date (Month Index)].[All]" allUniqueName="[Data 1].[Date (Month Index)].[All]" dimensionUniqueName="[Data 1]" displayFolder="" count="0" memberValueDatatype="20" unbalanced="0" hidden="1"/>
    <cacheHierarchy uniqueName="[tblsales].[Date (Month Index)]" caption="Date (Month Index)" attribute="1" defaultMemberUniqueName="[tblsales].[Date (Month Index)].[All]" allUniqueName="[tblsales].[Date (Month Index)].[All]" dimensionUniqueName="[tblsales]" displayFolder="" count="0" memberValueDatatype="20" unbalanced="0" hidden="1"/>
    <cacheHierarchy uniqueName="[Measures].[__XL_Count tblsales]" caption="__XL_Count tblsales" measure="1" displayFolder="" measureGroup="tblsales" count="0" hidden="1"/>
    <cacheHierarchy uniqueName="[Measures].[__XL_Count tblCustRFM]" caption="__XL_Count tblCustRFM" measure="1" displayFolder="" measureGroup="tblCustRFM" count="0" hidden="1"/>
    <cacheHierarchy uniqueName="[Measures].[__XL_Count Data 1]" caption="__XL_Count Data 1" measure="1" displayFolder="" measureGroup="Data 1" count="0" hidden="1"/>
    <cacheHierarchy uniqueName="[Measures].[__XL_Count DimDate]" caption="__XL_Count DimDate" measure="1" displayFolder="" measureGroup="DimDate" count="0" hidden="1"/>
    <cacheHierarchy uniqueName="[Measures].[__XL_Count tblsales 1]" caption="__XL_Count tblsales 1" measure="1" displayFolder="" measureGroup="tblsales 1" count="0" hidden="1"/>
    <cacheHierarchy uniqueName="[Measures].[__No measures defined]" caption="__No measures defined" measure="1" displayFolder="" count="0" hidden="1"/>
    <cacheHierarchy uniqueName="[Measures].[Sum of Customer ID 2]" caption="Sum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Distinct Count of Customer ID 2]" caption="Distinct Count of Customer ID 2" measure="1" displayFolder="" measureGroup="tblsales" count="0" hidden="1">
      <extLst>
        <ext xmlns:x15="http://schemas.microsoft.com/office/spreadsheetml/2010/11/main" uri="{B97F6D7D-B522-45F9-BDA1-12C45D357490}">
          <x15:cacheHierarchy aggregatedColumn="35"/>
        </ext>
      </extLst>
    </cacheHierarchy>
    <cacheHierarchy uniqueName="[Measures].[Sum of Transaction ID]" caption="Sum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Distinct Count of Transaction ID]" caption="Distinct Count of Transaction ID" measure="1" displayFolder="" measureGroup="tblsales" count="0" hidden="1">
      <extLst>
        <ext xmlns:x15="http://schemas.microsoft.com/office/spreadsheetml/2010/11/main" uri="{B97F6D7D-B522-45F9-BDA1-12C45D357490}">
          <x15:cacheHierarchy aggregatedColumn="33"/>
        </ext>
      </extLst>
    </cacheHierarchy>
    <cacheHierarchy uniqueName="[Measures].[Sum of Total Amount]" caption="Sum of Total Amount" measure="1" displayFolder="" measureGroup="tblsales" count="0" hidden="1">
      <extLst>
        <ext xmlns:x15="http://schemas.microsoft.com/office/spreadsheetml/2010/11/main" uri="{B97F6D7D-B522-45F9-BDA1-12C45D357490}">
          <x15:cacheHierarchy aggregatedColumn="41"/>
        </ext>
      </extLst>
    </cacheHierarchy>
    <cacheHierarchy uniqueName="[Measures].[Count of Date]" caption="Count of Date" measure="1" displayFolder="" measureGroup="tblsales" count="0" hidden="1">
      <extLst>
        <ext xmlns:x15="http://schemas.microsoft.com/office/spreadsheetml/2010/11/main" uri="{B97F6D7D-B522-45F9-BDA1-12C45D357490}">
          <x15:cacheHierarchy aggregatedColumn="34"/>
        </ext>
      </extLst>
    </cacheHierarchy>
    <cacheHierarchy uniqueName="[Measures].[Count of Date (Month)]" caption="Count of Date (Month)" measure="1" displayFolder="" measureGroup="tblsales" count="0" hidden="1">
      <extLst>
        <ext xmlns:x15="http://schemas.microsoft.com/office/spreadsheetml/2010/11/main" uri="{B97F6D7D-B522-45F9-BDA1-12C45D357490}">
          <x15:cacheHierarchy aggregatedColumn="49"/>
        </ext>
      </extLst>
    </cacheHierarchy>
    <cacheHierarchy uniqueName="[Measures].[Count of Date (Quarter)]" caption="Count of Date (Quarter)" measure="1" displayFolder="" measureGroup="tblsales" count="0" hidden="1">
      <extLst>
        <ext xmlns:x15="http://schemas.microsoft.com/office/spreadsheetml/2010/11/main" uri="{B97F6D7D-B522-45F9-BDA1-12C45D357490}">
          <x15:cacheHierarchy aggregatedColumn="48"/>
        </ext>
      </extLst>
    </cacheHierarchy>
    <cacheHierarchy uniqueName="[Measures].[Count of Customer ID]" caption="Count of Customer ID" measure="1" displayFolder="" measureGroup="tblCustRFM" count="0" hidden="1">
      <extLst>
        <ext xmlns:x15="http://schemas.microsoft.com/office/spreadsheetml/2010/11/main" uri="{B97F6D7D-B522-45F9-BDA1-12C45D357490}">
          <x15:cacheHierarchy aggregatedColumn="24"/>
        </ext>
      </extLst>
    </cacheHierarchy>
    <cacheHierarchy uniqueName="[Measures].[Sum of Monetary]" caption="Sum of Monetary" measure="1" displayFolder="" measureGroup="tblCustRFM" count="0" hidden="1">
      <extLst>
        <ext xmlns:x15="http://schemas.microsoft.com/office/spreadsheetml/2010/11/main" uri="{B97F6D7D-B522-45F9-BDA1-12C45D357490}">
          <x15:cacheHierarchy aggregatedColumn="27"/>
        </ext>
      </extLst>
    </cacheHierarchy>
    <cacheHierarchy uniqueName="[Measures].[Sum of Year]" caption="Sum of Year" measure="1" displayFolder="" measureGroup="Data 1" count="0" hidden="1">
      <extLst>
        <ext xmlns:x15="http://schemas.microsoft.com/office/spreadsheetml/2010/11/main" uri="{B97F6D7D-B522-45F9-BDA1-12C45D357490}">
          <x15:cacheHierarchy aggregatedColumn="12"/>
        </ext>
      </extLst>
    </cacheHierarchy>
    <cacheHierarchy uniqueName="[Measures].[Sum of Total Amount 2]" caption="Sum of Total Amount 2" measure="1" displayFolder="" measureGroup="Data 1" count="0" hidden="1">
      <extLst>
        <ext xmlns:x15="http://schemas.microsoft.com/office/spreadsheetml/2010/11/main" uri="{B97F6D7D-B522-45F9-BDA1-12C45D357490}">
          <x15:cacheHierarchy aggregatedColumn="8"/>
        </ext>
      </extLst>
    </cacheHierarchy>
    <cacheHierarchy uniqueName="[Measures].[Sum of Transaction ID 2]" caption="Sum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Distinct Count of Transaction ID 2]" caption="Distinct Count of Transaction ID 2" measure="1" displayFolder="" measureGroup="Data 1" count="0" hidden="1">
      <extLst>
        <ext xmlns:x15="http://schemas.microsoft.com/office/spreadsheetml/2010/11/main" uri="{B97F6D7D-B522-45F9-BDA1-12C45D357490}">
          <x15:cacheHierarchy aggregatedColumn="0"/>
        </ext>
      </extLst>
    </cacheHierarchy>
    <cacheHierarchy uniqueName="[Measures].[Average of Total Amount]" caption="Average of Total Amount" measure="1" displayFolder="" measureGroup="Data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Data 1" count="0" hidden="1">
      <extLst>
        <ext xmlns:x15="http://schemas.microsoft.com/office/spreadsheetml/2010/11/main" uri="{B97F6D7D-B522-45F9-BDA1-12C45D357490}">
          <x15:cacheHierarchy aggregatedColumn="6"/>
        </ext>
      </extLst>
    </cacheHierarchy>
    <cacheHierarchy uniqueName="[Measures].[Count of Date (Year)]" caption="Count of Date (Year)" measure="1" displayFolder="" measureGroup="Data 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4083163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D1BC8-80D9-49C3-87DA-0B089D6187D1}" name="PivotTable2" cacheId="1" applyNumberFormats="0" applyBorderFormats="0" applyFontFormats="0" applyPatternFormats="0" applyAlignmentFormats="0" applyWidthHeightFormats="1" dataCaption="Values" tag="380a0c57-bf49-408a-abba-ffeee7957377" updatedVersion="8" minRefreshableVersion="3" useAutoFormatting="1" itemPrintTitles="1" createdVersion="8" indent="0" outline="1" outlineData="1" multipleFieldFilters="0">
  <location ref="A4:A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formats count="4">
    <format dxfId="62">
      <pivotArea type="all" dataOnly="0" outline="0" fieldPosition="0"/>
    </format>
    <format dxfId="61">
      <pivotArea outline="0" collapsedLevelsAreSubtotals="1" fieldPosition="0"/>
    </format>
    <format dxfId="60">
      <pivotArea dataOnly="0" labelOnly="1" outline="0" axis="axisValues" fieldPosition="0"/>
    </format>
    <format dxfId="59">
      <pivotArea outline="0" collapsedLevelsAreSubtotals="1" fieldPosition="0"/>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FAF190-5AAB-4899-A2F7-447E8C7CD5D9}" name="PivotTable4" cacheId="2" applyNumberFormats="0" applyBorderFormats="0" applyFontFormats="0" applyPatternFormats="0" applyAlignmentFormats="0" applyWidthHeightFormats="1" dataCaption="Values" tag="df675b06-6256-4a90-ba81-dcff50d4ee72" updatedVersion="8" minRefreshableVersion="3" useAutoFormatting="1" itemPrintTitles="1" createdVersion="8" indent="0" outline="1" outlineData="1" multipleFieldFilters="0">
  <location ref="A7:A8"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 Amount" fld="0" baseField="0" baseItem="0" numFmtId="170"/>
  </dataFields>
  <formats count="6">
    <format dxfId="68">
      <pivotArea type="all" dataOnly="0" outline="0" fieldPosition="0"/>
    </format>
    <format dxfId="67">
      <pivotArea outline="0" collapsedLevelsAreSubtotals="1" fieldPosition="0"/>
    </format>
    <format dxfId="66">
      <pivotArea dataOnly="0" labelOnly="1" outline="0" axis="axisValues" fieldPosition="0"/>
    </format>
    <format dxfId="65">
      <pivotArea outline="0" collapsedLevelsAreSubtotals="1" fieldPosition="0"/>
    </format>
    <format dxfId="64">
      <pivotArea dataOnly="0" labelOnly="1" outline="0" axis="axisValues" fieldPosition="0"/>
    </format>
    <format dxfId="63">
      <pivotArea outline="0" collapsedLevelsAreSubtotals="1" fieldPosition="0"/>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sale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BAF540-D1A6-4C7C-B782-3F520DA28CCB}" name="PivotTable1" cacheId="12" applyNumberFormats="0" applyBorderFormats="0" applyFontFormats="0" applyPatternFormats="0" applyAlignmentFormats="0" applyWidthHeightFormats="1" dataCaption="Values" tag="a960eeed-dafe-4786-bc57-ba1e5df428e5" updatedVersion="8" minRefreshableVersion="3" useAutoFormatting="1" itemPrintTitles="1" createdVersion="8" indent="0" outline="1" outlineData="1" multipleFieldFilters="0">
  <location ref="A3:C6006" firstHeaderRow="0" firstDataRow="1" firstDataCol="1"/>
  <pivotFields count="6">
    <pivotField axis="axisRow" allDrilled="1" subtotalTop="0" showAll="0" dataSourceSort="1" defaultSubtotal="0" defaultAttributeDrillState="1">
      <items count="6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0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t="grand">
      <x/>
    </i>
  </rowItems>
  <colFields count="1">
    <field x="-2"/>
  </colFields>
  <colItems count="2">
    <i>
      <x/>
    </i>
    <i i="1">
      <x v="1"/>
    </i>
  </colItems>
  <dataFields count="2">
    <dataField name="Frequency" fld="1" subtotal="count" baseField="0" baseItem="0">
      <extLst>
        <ext xmlns:x15="http://schemas.microsoft.com/office/spreadsheetml/2010/11/main" uri="{FABC7310-3BB5-11E1-824E-6D434824019B}">
          <x15:dataField isCountDistinct="1"/>
        </ext>
      </extLst>
    </dataField>
    <dataField name="Monetary" fld="2" baseField="0" baseItem="0"/>
  </dataFields>
  <formats count="3">
    <format dxfId="58">
      <pivotArea outline="0" collapsedLevelsAreSubtotals="1" fieldPosition="0"/>
    </format>
    <format dxfId="57">
      <pivotArea outline="0" collapsedLevelsAreSubtotals="1" fieldPosition="0">
        <references count="1">
          <reference field="4294967294" count="1" selected="0">
            <x v="0"/>
          </reference>
        </references>
      </pivotArea>
    </format>
    <format dxfId="56">
      <pivotArea outline="0" collapsedLevelsAreSubtotals="1" fieldPosition="0">
        <references count="1">
          <reference field="4294967294" count="1" selected="0">
            <x v="1"/>
          </reference>
        </references>
      </pivotArea>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Frequency"/>
    <pivotHierarchy dragToData="1" caption="Monet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sale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8E5A19-849A-462F-B131-0F67ABE382B3}" name="PivotTable1" cacheId="0" applyNumberFormats="0" applyBorderFormats="0" applyFontFormats="0" applyPatternFormats="0" applyAlignmentFormats="0" applyWidthHeightFormats="1" dataCaption="Values" tag="b7282306-8cd2-4772-b368-56f0bdabc980" updatedVersion="8" minRefreshableVersion="3" useAutoFormatting="1" subtotalHiddenItems="1" rowGrandTotals="0" colGrandTotals="0" itemPrintTitles="1" createdVersion="8" indent="0" outline="1" outlineData="1" multipleFieldFilters="0" chartFormat="32">
  <location ref="A2:C28" firstHeaderRow="0" firstDataRow="1" firstDataCol="1"/>
  <pivotFields count="7">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Fields count="1">
    <field x="-2"/>
  </colFields>
  <colItems count="2">
    <i>
      <x/>
    </i>
    <i i="1">
      <x v="1"/>
    </i>
  </colItems>
  <dataFields count="2">
    <dataField name="Total Sales" fld="2" baseField="1" baseItem="0" numFmtId="1"/>
    <dataField name="AverageOrderValue" fld="3" subtotal="average" baseField="1" baseItem="0"/>
  </dataFields>
  <formats count="7">
    <format dxfId="43">
      <pivotArea collapsedLevelsAreSubtotals="1" fieldPosition="0">
        <references count="2">
          <reference field="4294967294" count="1" selected="0">
            <x v="1"/>
          </reference>
          <reference field="1" count="1">
            <x v="0"/>
          </reference>
        </references>
      </pivotArea>
    </format>
    <format dxfId="42">
      <pivotArea collapsedLevelsAreSubtotals="1" fieldPosition="0">
        <references count="2">
          <reference field="4294967294" count="1" selected="0">
            <x v="1"/>
          </reference>
          <reference field="1" count="1">
            <x v="1"/>
          </reference>
        </references>
      </pivotArea>
    </format>
    <format dxfId="41">
      <pivotArea outline="0" collapsedLevelsAreSubtotals="1" fieldPosition="0">
        <references count="1">
          <reference field="4294967294" count="1" selected="0">
            <x v="0"/>
          </reference>
        </references>
      </pivotArea>
    </format>
    <format dxfId="40">
      <pivotArea collapsedLevelsAreSubtotals="1" fieldPosition="0">
        <references count="3">
          <reference field="4294967294" count="1" selected="0">
            <x v="1"/>
          </reference>
          <reference field="0" count="0"/>
          <reference field="1" count="1" selected="0">
            <x v="0"/>
          </reference>
        </references>
      </pivotArea>
    </format>
    <format dxfId="39">
      <pivotArea collapsedLevelsAreSubtotals="1" fieldPosition="0">
        <references count="3">
          <reference field="4294967294" count="1" selected="0">
            <x v="0"/>
          </reference>
          <reference field="0" count="0"/>
          <reference field="1" count="1" selected="0">
            <x v="0"/>
          </reference>
        </references>
      </pivotArea>
    </format>
    <format dxfId="38">
      <pivotArea collapsedLevelsAreSubtotals="1" fieldPosition="0">
        <references count="3">
          <reference field="4294967294" count="1" selected="0">
            <x v="0"/>
          </reference>
          <reference field="0" count="0"/>
          <reference field="1" count="1" selected="0">
            <x v="1"/>
          </reference>
        </references>
      </pivotArea>
    </format>
    <format dxfId="37">
      <pivotArea collapsedLevelsAreSubtotals="1" fieldPosition="0">
        <references count="3">
          <reference field="4294967294" count="1" selected="0">
            <x v="1"/>
          </reference>
          <reference field="0" count="0"/>
          <reference field="1" count="1" selected="0">
            <x v="1"/>
          </reference>
        </references>
      </pivotArea>
    </format>
  </formats>
  <chartFormats count="3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1"/>
          </reference>
          <reference field="0" count="1" selected="0">
            <x v="1"/>
          </reference>
          <reference field="1" count="1" selected="0">
            <x v="0"/>
          </reference>
        </references>
      </pivotArea>
    </chartFormat>
    <chartFormat chart="0" format="3">
      <pivotArea type="data" outline="0" fieldPosition="0">
        <references count="3">
          <reference field="4294967294" count="1" selected="0">
            <x v="1"/>
          </reference>
          <reference field="0" count="1" selected="0">
            <x v="0"/>
          </reference>
          <reference field="1" count="1" selected="0">
            <x v="0"/>
          </reference>
        </references>
      </pivotArea>
    </chartFormat>
    <chartFormat chart="0" format="4">
      <pivotArea type="data" outline="0" fieldPosition="0">
        <references count="3">
          <reference field="4294967294" count="1" selected="0">
            <x v="1"/>
          </reference>
          <reference field="0" count="1" selected="0">
            <x v="2"/>
          </reference>
          <reference field="1" count="1" selected="0">
            <x v="0"/>
          </reference>
        </references>
      </pivotArea>
    </chartFormat>
    <chartFormat chart="0" format="5">
      <pivotArea type="data" outline="0" fieldPosition="0">
        <references count="3">
          <reference field="4294967294" count="1" selected="0">
            <x v="1"/>
          </reference>
          <reference field="0" count="1" selected="0">
            <x v="3"/>
          </reference>
          <reference field="1" count="1" selected="0">
            <x v="0"/>
          </reference>
        </references>
      </pivotArea>
    </chartFormat>
    <chartFormat chart="0" format="6">
      <pivotArea type="data" outline="0" fieldPosition="0">
        <references count="3">
          <reference field="4294967294" count="1" selected="0">
            <x v="1"/>
          </reference>
          <reference field="0" count="1" selected="0">
            <x v="4"/>
          </reference>
          <reference field="1" count="1" selected="0">
            <x v="0"/>
          </reference>
        </references>
      </pivotArea>
    </chartFormat>
    <chartFormat chart="0" format="7">
      <pivotArea type="data" outline="0" fieldPosition="0">
        <references count="3">
          <reference field="4294967294" count="1" selected="0">
            <x v="1"/>
          </reference>
          <reference field="0" count="1" selected="0">
            <x v="5"/>
          </reference>
          <reference field="1" count="1" selected="0">
            <x v="0"/>
          </reference>
        </references>
      </pivotArea>
    </chartFormat>
    <chartFormat chart="0" format="8">
      <pivotArea type="data" outline="0" fieldPosition="0">
        <references count="3">
          <reference field="4294967294" count="1" selected="0">
            <x v="1"/>
          </reference>
          <reference field="0" count="1" selected="0">
            <x v="6"/>
          </reference>
          <reference field="1" count="1" selected="0">
            <x v="0"/>
          </reference>
        </references>
      </pivotArea>
    </chartFormat>
    <chartFormat chart="0" format="9">
      <pivotArea type="data" outline="0" fieldPosition="0">
        <references count="3">
          <reference field="4294967294" count="1" selected="0">
            <x v="1"/>
          </reference>
          <reference field="0" count="1" selected="0">
            <x v="7"/>
          </reference>
          <reference field="1" count="1" selected="0">
            <x v="0"/>
          </reference>
        </references>
      </pivotArea>
    </chartFormat>
    <chartFormat chart="0" format="10">
      <pivotArea type="data" outline="0" fieldPosition="0">
        <references count="3">
          <reference field="4294967294" count="1" selected="0">
            <x v="1"/>
          </reference>
          <reference field="0" count="1" selected="0">
            <x v="8"/>
          </reference>
          <reference field="1" count="1" selected="0">
            <x v="0"/>
          </reference>
        </references>
      </pivotArea>
    </chartFormat>
    <chartFormat chart="0" format="11">
      <pivotArea type="data" outline="0" fieldPosition="0">
        <references count="3">
          <reference field="4294967294" count="1" selected="0">
            <x v="1"/>
          </reference>
          <reference field="0" count="1" selected="0">
            <x v="9"/>
          </reference>
          <reference field="1" count="1" selected="0">
            <x v="0"/>
          </reference>
        </references>
      </pivotArea>
    </chartFormat>
    <chartFormat chart="0" format="12">
      <pivotArea type="data" outline="0" fieldPosition="0">
        <references count="3">
          <reference field="4294967294" count="1" selected="0">
            <x v="1"/>
          </reference>
          <reference field="0" count="1" selected="0">
            <x v="10"/>
          </reference>
          <reference field="1" count="1" selected="0">
            <x v="0"/>
          </reference>
        </references>
      </pivotArea>
    </chartFormat>
    <chartFormat chart="0" format="13">
      <pivotArea type="data" outline="0" fieldPosition="0">
        <references count="3">
          <reference field="4294967294" count="1" selected="0">
            <x v="1"/>
          </reference>
          <reference field="0" count="1" selected="0">
            <x v="11"/>
          </reference>
          <reference field="1" count="1" selected="0">
            <x v="0"/>
          </reference>
        </references>
      </pivotArea>
    </chartFormat>
    <chartFormat chart="0" format="14">
      <pivotArea type="data" outline="0" fieldPosition="0">
        <references count="3">
          <reference field="4294967294" count="1" selected="0">
            <x v="1"/>
          </reference>
          <reference field="0" count="1" selected="0">
            <x v="0"/>
          </reference>
          <reference field="1" count="1" selected="0">
            <x v="1"/>
          </reference>
        </references>
      </pivotArea>
    </chartFormat>
    <chartFormat chart="0" format="15">
      <pivotArea type="data" outline="0" fieldPosition="0">
        <references count="3">
          <reference field="4294967294" count="1" selected="0">
            <x v="1"/>
          </reference>
          <reference field="0" count="1" selected="0">
            <x v="1"/>
          </reference>
          <reference field="1" count="1" selected="0">
            <x v="1"/>
          </reference>
        </references>
      </pivotArea>
    </chartFormat>
    <chartFormat chart="0" format="16">
      <pivotArea type="data" outline="0" fieldPosition="0">
        <references count="3">
          <reference field="4294967294" count="1" selected="0">
            <x v="1"/>
          </reference>
          <reference field="0" count="1" selected="0">
            <x v="2"/>
          </reference>
          <reference field="1" count="1" selected="0">
            <x v="1"/>
          </reference>
        </references>
      </pivotArea>
    </chartFormat>
    <chartFormat chart="0" format="17">
      <pivotArea type="data" outline="0" fieldPosition="0">
        <references count="3">
          <reference field="4294967294" count="1" selected="0">
            <x v="1"/>
          </reference>
          <reference field="0" count="1" selected="0">
            <x v="3"/>
          </reference>
          <reference field="1" count="1" selected="0">
            <x v="1"/>
          </reference>
        </references>
      </pivotArea>
    </chartFormat>
    <chartFormat chart="0" format="18">
      <pivotArea type="data" outline="0" fieldPosition="0">
        <references count="3">
          <reference field="4294967294" count="1" selected="0">
            <x v="1"/>
          </reference>
          <reference field="0" count="1" selected="0">
            <x v="4"/>
          </reference>
          <reference field="1" count="1" selected="0">
            <x v="1"/>
          </reference>
        </references>
      </pivotArea>
    </chartFormat>
    <chartFormat chart="0" format="19">
      <pivotArea type="data" outline="0" fieldPosition="0">
        <references count="3">
          <reference field="4294967294" count="1" selected="0">
            <x v="1"/>
          </reference>
          <reference field="0" count="1" selected="0">
            <x v="5"/>
          </reference>
          <reference field="1" count="1" selected="0">
            <x v="1"/>
          </reference>
        </references>
      </pivotArea>
    </chartFormat>
    <chartFormat chart="0" format="20">
      <pivotArea type="data" outline="0" fieldPosition="0">
        <references count="3">
          <reference field="4294967294" count="1" selected="0">
            <x v="1"/>
          </reference>
          <reference field="0" count="1" selected="0">
            <x v="6"/>
          </reference>
          <reference field="1" count="1" selected="0">
            <x v="1"/>
          </reference>
        </references>
      </pivotArea>
    </chartFormat>
    <chartFormat chart="0" format="21">
      <pivotArea type="data" outline="0" fieldPosition="0">
        <references count="3">
          <reference field="4294967294" count="1" selected="0">
            <x v="1"/>
          </reference>
          <reference field="0" count="1" selected="0">
            <x v="7"/>
          </reference>
          <reference field="1" count="1" selected="0">
            <x v="1"/>
          </reference>
        </references>
      </pivotArea>
    </chartFormat>
    <chartFormat chart="0" format="22">
      <pivotArea type="data" outline="0" fieldPosition="0">
        <references count="3">
          <reference field="4294967294" count="1" selected="0">
            <x v="1"/>
          </reference>
          <reference field="0" count="1" selected="0">
            <x v="8"/>
          </reference>
          <reference field="1" count="1" selected="0">
            <x v="1"/>
          </reference>
        </references>
      </pivotArea>
    </chartFormat>
    <chartFormat chart="0" format="23">
      <pivotArea type="data" outline="0" fieldPosition="0">
        <references count="3">
          <reference field="4294967294" count="1" selected="0">
            <x v="1"/>
          </reference>
          <reference field="0" count="1" selected="0">
            <x v="9"/>
          </reference>
          <reference field="1" count="1" selected="0">
            <x v="1"/>
          </reference>
        </references>
      </pivotArea>
    </chartFormat>
    <chartFormat chart="0" format="24">
      <pivotArea type="data" outline="0" fieldPosition="0">
        <references count="3">
          <reference field="4294967294" count="1" selected="0">
            <x v="1"/>
          </reference>
          <reference field="0" count="1" selected="0">
            <x v="10"/>
          </reference>
          <reference field="1" count="1" selected="0">
            <x v="1"/>
          </reference>
        </references>
      </pivotArea>
    </chartFormat>
    <chartFormat chart="0" format="25">
      <pivotArea type="data" outline="0" fieldPosition="0">
        <references count="3">
          <reference field="4294967294" count="1" selected="0">
            <x v="1"/>
          </reference>
          <reference field="0" count="1" selected="0">
            <x v="11"/>
          </reference>
          <reference field="1" count="1" selected="0">
            <x v="1"/>
          </reference>
        </references>
      </pivotArea>
    </chartFormat>
    <chartFormat chart="31" format="36" series="1">
      <pivotArea type="data" outline="0" fieldPosition="0">
        <references count="1">
          <reference field="4294967294" count="1" selected="0">
            <x v="0"/>
          </reference>
        </references>
      </pivotArea>
    </chartFormat>
    <chartFormat chart="31" format="37" series="1">
      <pivotArea type="data" outline="0" fieldPosition="0">
        <references count="1">
          <reference field="4294967294" count="1" selected="0">
            <x v="1"/>
          </reference>
        </references>
      </pivotArea>
    </chartFormat>
    <chartFormat chart="31" format="38">
      <pivotArea type="data" outline="0" fieldPosition="0">
        <references count="3">
          <reference field="4294967294" count="1" selected="0">
            <x v="1"/>
          </reference>
          <reference field="0" count="1" selected="0">
            <x v="0"/>
          </reference>
          <reference field="1" count="1" selected="0">
            <x v="0"/>
          </reference>
        </references>
      </pivotArea>
    </chartFormat>
    <chartFormat chart="31" format="39">
      <pivotArea type="data" outline="0" fieldPosition="0">
        <references count="3">
          <reference field="4294967294" count="1" selected="0">
            <x v="1"/>
          </reference>
          <reference field="0" count="1" selected="0">
            <x v="1"/>
          </reference>
          <reference field="1" count="1" selected="0">
            <x v="0"/>
          </reference>
        </references>
      </pivotArea>
    </chartFormat>
    <chartFormat chart="31" format="40">
      <pivotArea type="data" outline="0" fieldPosition="0">
        <references count="3">
          <reference field="4294967294" count="1" selected="0">
            <x v="1"/>
          </reference>
          <reference field="0" count="1" selected="0">
            <x v="2"/>
          </reference>
          <reference field="1" count="1" selected="0">
            <x v="0"/>
          </reference>
        </references>
      </pivotArea>
    </chartFormat>
  </chart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pivotHierarchy dragToData="1"/>
    <pivotHierarchy dragToData="1" caption="AverageOrderValue"/>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E7E23D-DCCE-4D6A-B7CA-8E838065D9E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0" firstHeaderRow="1"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5"/>
    </i>
    <i>
      <x/>
    </i>
    <i>
      <x v="4"/>
    </i>
    <i>
      <x v="1"/>
    </i>
    <i>
      <x v="2"/>
    </i>
    <i>
      <x v="3"/>
    </i>
    <i t="grand">
      <x/>
    </i>
  </rowItems>
  <colItems count="1">
    <i/>
  </colItems>
  <dataFields count="1">
    <dataField name="Sum of Total Amount" fld="1" baseField="0" baseItem="0" numFmtId="170"/>
  </dataFields>
  <formats count="1">
    <format dxfId="36">
      <pivotArea outline="0" collapsedLevelsAreSubtotals="1" fieldPosition="0"/>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F04F1E-45F1-4A0E-B28A-4DAD11A74D36}" name="PivotTable3" cacheId="3" applyNumberFormats="0" applyBorderFormats="0" applyFontFormats="0" applyPatternFormats="0" applyAlignmentFormats="0" applyWidthHeightFormats="1" dataCaption="Values" tag="f0bfb628-94c0-4149-ac74-86571166be76" updatedVersion="8" minRefreshableVersion="3" useAutoFormatting="1" itemPrintTitles="1" createdVersion="8" indent="0" outline="1" outlineData="1" multipleFieldFilters="0" chartFormat="11">
  <location ref="A2:B9" firstHeaderRow="1"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Total Amount" fld="1" subtotal="average" showDataAs="percentOfTotal" baseField="0" baseItem="2" numFmtId="10"/>
  </dataFields>
  <chartFormats count="1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0" count="1" selected="0">
            <x v="0"/>
          </reference>
        </references>
      </pivotArea>
    </chartFormat>
    <chartFormat chart="10" format="16">
      <pivotArea type="data" outline="0" fieldPosition="0">
        <references count="2">
          <reference field="4294967294" count="1" selected="0">
            <x v="0"/>
          </reference>
          <reference field="0" count="1" selected="0">
            <x v="1"/>
          </reference>
        </references>
      </pivotArea>
    </chartFormat>
    <chartFormat chart="10" format="17">
      <pivotArea type="data" outline="0" fieldPosition="0">
        <references count="2">
          <reference field="4294967294" count="1" selected="0">
            <x v="0"/>
          </reference>
          <reference field="0" count="1" selected="0">
            <x v="2"/>
          </reference>
        </references>
      </pivotArea>
    </chartFormat>
    <chartFormat chart="10" format="18">
      <pivotArea type="data" outline="0" fieldPosition="0">
        <references count="2">
          <reference field="4294967294" count="1" selected="0">
            <x v="0"/>
          </reference>
          <reference field="0" count="1" selected="0">
            <x v="3"/>
          </reference>
        </references>
      </pivotArea>
    </chartFormat>
    <chartFormat chart="10" format="19">
      <pivotArea type="data" outline="0" fieldPosition="0">
        <references count="2">
          <reference field="4294967294" count="1" selected="0">
            <x v="0"/>
          </reference>
          <reference field="0" count="1" selected="0">
            <x v="4"/>
          </reference>
        </references>
      </pivotArea>
    </chartFormat>
    <chartFormat chart="10" format="20">
      <pivotArea type="data" outline="0" fieldPosition="0">
        <references count="2">
          <reference field="4294967294" count="1" selected="0">
            <x v="0"/>
          </reference>
          <reference field="0" count="1" selected="0">
            <x v="5"/>
          </reference>
        </references>
      </pivotArea>
    </chartFormat>
  </chart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 Amount"/>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C0A074-3155-4820-AC8E-B632F2112185}" name="PivotTable1" cacheId="13" applyNumberFormats="0" applyBorderFormats="0" applyFontFormats="0" applyPatternFormats="0" applyAlignmentFormats="0" applyWidthHeightFormats="1" dataCaption="Values" tag="042553a2-7327-4221-8bd1-47ec57c7a0e5" updatedVersion="8" minRefreshableVersion="3" useAutoFormatting="1" itemPrintTitles="1" createdVersion="8" indent="0" outline="1" outlineData="1" multipleFieldFilters="0" chartFormat="11">
  <location ref="A1:B8" firstHeaderRow="1"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3"/>
    </i>
    <i>
      <x v="2"/>
    </i>
    <i>
      <x v="1"/>
    </i>
    <i>
      <x v="4"/>
    </i>
    <i>
      <x/>
    </i>
    <i>
      <x v="5"/>
    </i>
    <i t="grand">
      <x/>
    </i>
  </rowItems>
  <colItems count="1">
    <i/>
  </colItems>
  <dataFields count="1">
    <dataField name="Sum of Total Amount" fld="1" baseField="0" baseItem="0" numFmtId="170"/>
  </dataFields>
  <formats count="8">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 dxfId="26">
      <pivotArea collapsedLevelsAreSubtotals="1" fieldPosition="0">
        <references count="1">
          <reference field="0" count="1">
            <x v="2"/>
          </reference>
        </references>
      </pivotArea>
    </format>
    <format dxfId="2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0" count="1" selected="0">
            <x v="0"/>
          </reference>
        </references>
      </pivotArea>
    </chartFormat>
    <chartFormat chart="10" format="21">
      <pivotArea type="data" outline="0" fieldPosition="0">
        <references count="2">
          <reference field="4294967294" count="1" selected="0">
            <x v="0"/>
          </reference>
          <reference field="0" count="1" selected="0">
            <x v="2"/>
          </reference>
        </references>
      </pivotArea>
    </chartFormat>
    <chartFormat chart="10" format="22">
      <pivotArea type="data" outline="0" fieldPosition="0">
        <references count="2">
          <reference field="4294967294" count="1" selected="0">
            <x v="0"/>
          </reference>
          <reference field="0" count="1" selected="0">
            <x v="4"/>
          </reference>
        </references>
      </pivotArea>
    </chartFormat>
    <chartFormat chart="10" format="23">
      <pivotArea type="data" outline="0" fieldPosition="0">
        <references count="2">
          <reference field="4294967294" count="1" selected="0">
            <x v="0"/>
          </reference>
          <reference field="0" count="1" selected="0">
            <x v="1"/>
          </reference>
        </references>
      </pivotArea>
    </chartFormat>
    <chartFormat chart="10" format="24">
      <pivotArea type="data" outline="0" fieldPosition="0">
        <references count="2">
          <reference field="4294967294" count="1" selected="0">
            <x v="0"/>
          </reference>
          <reference field="0" count="1" selected="0">
            <x v="3"/>
          </reference>
        </references>
      </pivotArea>
    </chartFormat>
  </chart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F903E8-AC1A-419F-8E8E-21855B437F58}" name="PivotTable2" cacheId="8" applyNumberFormats="0" applyBorderFormats="0" applyFontFormats="0" applyPatternFormats="0" applyAlignmentFormats="0" applyWidthHeightFormats="1" dataCaption="Values" tag="17f1fa2d-1ae3-489a-ae7f-b7dd54f0f7fd" updatedVersion="8" minRefreshableVersion="3" useAutoFormatting="1" rowGrandTotals="0" colGrandTotals="0" itemPrintTitles="1" createdVersion="8" indent="0" compact="0" compactData="0" multipleFieldFilters="0">
  <location ref="D9:E14" firstHeaderRow="1" firstDataRow="1" firstDataCol="1"/>
  <pivotFields count="5">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5">
    <i>
      <x v="4"/>
    </i>
    <i>
      <x v="2"/>
    </i>
    <i>
      <x v="3"/>
    </i>
    <i>
      <x/>
    </i>
    <i>
      <x v="1"/>
    </i>
  </rowItems>
  <colItems count="1">
    <i/>
  </colItems>
  <dataFields count="1">
    <dataField name="Total Spend (₹)" fld="1" baseField="0" baseItem="0" numFmtId="165"/>
  </dataFields>
  <formats count="6">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outline="0" fieldPosition="0">
        <references count="1">
          <reference field="0" count="0"/>
        </references>
      </pivotArea>
    </format>
    <format dxfId="13">
      <pivotArea dataOnly="0" labelOnly="1" outline="0" axis="axisValues" fieldPosition="0"/>
    </format>
    <format dxfId="12">
      <pivotArea outline="0" collapsedLevelsAreSubtotals="1" fieldPosition="0"/>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pend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5">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CustRF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199F73-6443-4A20-B984-94EE4E3B1199}"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7:N20"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Total Amount"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5FBE5B-D14E-4E69-A59B-B77BF839A5B7}"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7:H20"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Quantity" fld="0" baseField="0" baseItem="0"/>
  </dataFields>
  <chartFormats count="1">
    <chartFormat chart="7" format="6"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852A3F-42A8-4A80-992C-126A8C91EEA8}" name="PivotTable8" cacheId="10" applyNumberFormats="0" applyBorderFormats="0" applyFontFormats="0" applyPatternFormats="0" applyAlignmentFormats="0" applyWidthHeightFormats="1" dataCaption="Values" tag="4f1351f9-fde6-49e8-b00a-e768b23feab7" updatedVersion="8" minRefreshableVersion="3" useAutoFormatting="1" itemPrintTitles="1" createdVersion="8" indent="0" outline="1" outlineData="1" multipleFieldFilters="0">
  <location ref="A17:B20"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Total Amount" fld="1" baseField="0" baseItem="0"/>
  </dataField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DC3328-7444-42BB-94D2-6E461A2795DA}" name="PivotTable7" cacheId="9" applyNumberFormats="0" applyBorderFormats="0" applyFontFormats="0" applyPatternFormats="0" applyAlignmentFormats="0" applyWidthHeightFormats="1" dataCaption="Values" tag="cfb0b1d4-5171-47de-8ea9-43a534e6fd21" updatedVersion="8" minRefreshableVersion="3" useAutoFormatting="1" itemPrintTitles="1" createdVersion="8" indent="0" outline="1" outlineData="1" multipleFieldFilters="0" chartFormat="7">
  <location ref="D17:E20"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Transaction ID" fld="1" subtotal="count" baseField="0" baseItem="0">
      <extLst>
        <ext xmlns:x15="http://schemas.microsoft.com/office/spreadsheetml/2010/11/main" uri="{FABC7310-3BB5-11E1-824E-6D434824019B}">
          <x15:dataField isCountDistinct="1"/>
        </ext>
      </extLst>
    </dataField>
  </dataFields>
  <chartFormats count="1">
    <chartFormat chart="6" format="4"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Transaction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1E0D79-7FA6-41BE-A11C-CD55C1536E7E}" name="PivotTable1" cacheId="6" applyNumberFormats="0" applyBorderFormats="0" applyFontFormats="0" applyPatternFormats="0" applyAlignmentFormats="0" applyWidthHeightFormats="1" dataCaption="Values" tag="2c0bf8f6-b104-4b41-9b5e-ebd5e254311f" updatedVersion="8" minRefreshableVersion="3" useAutoFormatting="1" rowGrandTotals="0" colGrandTotals="0" itemPrintTitles="1" createdVersion="8" indent="0" outline="1" outlineData="1" multipleFieldFilters="0">
  <location ref="A9:B14" firstHeaderRow="1"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4"/>
    </i>
    <i>
      <x/>
    </i>
    <i>
      <x v="3"/>
    </i>
    <i>
      <x v="1"/>
    </i>
    <i>
      <x v="2"/>
    </i>
  </rowItems>
  <colItems count="1">
    <i/>
  </colItems>
  <dataFields count="1">
    <dataField name="Sum of Total Amount" fld="1" baseField="0" baseItem="0" numFmtId="170"/>
  </dataFields>
  <formats count="7">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axis="axisValues" fieldPosition="0"/>
    </format>
    <format dxfId="18">
      <pivotArea outline="0" collapsedLevelsAreSubtotals="1" fieldPosition="0"/>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0">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AD628C-8853-4DF4-9108-7956309FE7A7}" name="PivotTable1" cacheId="4" applyNumberFormats="0" applyBorderFormats="0" applyFontFormats="0" applyPatternFormats="0" applyAlignmentFormats="0" applyWidthHeightFormats="1" dataCaption="Values" tag="c0665c31-ace9-4854-abf3-71a1fb5599a2" updatedVersion="8" minRefreshableVersion="3" useAutoFormatting="1" subtotalHiddenItems="1" itemPrintTitles="1" createdVersion="8" indent="0" outline="1" outlineData="1" multipleFieldFilters="0" chartFormat="11" rowHeaderCaption="Year">
  <location ref="A4:D7" firstHeaderRow="0" firstDataRow="1" firstDataCol="1"/>
  <pivotFields count="7">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Total Amount" fld="1" baseField="0" baseItem="0"/>
    <dataField name="Distinct Count of Transaction ID" fld="2" subtotal="count" baseField="0" baseItem="0" numFmtId="2">
      <extLst>
        <ext xmlns:x15="http://schemas.microsoft.com/office/spreadsheetml/2010/11/main" uri="{FABC7310-3BB5-11E1-824E-6D434824019B}">
          <x15:dataField isCountDistinct="1"/>
        </ext>
      </extLst>
    </dataField>
    <dataField name="Sum of Quantity" fld="3" baseField="0" baseItem="0"/>
  </dataFields>
  <formats count="11">
    <format dxfId="11">
      <pivotArea grandRow="1" outline="0" collapsedLevelsAreSubtotals="1" fieldPosition="0"/>
    </format>
    <format dxfId="10">
      <pivotArea collapsedLevelsAreSubtotals="1" fieldPosition="0">
        <references count="1">
          <reference field="0" count="0"/>
        </references>
      </pivotArea>
    </format>
    <format dxfId="9">
      <pivotArea outline="0" collapsedLevelsAreSubtotals="1" fieldPosition="0">
        <references count="1">
          <reference field="4294967294" count="1" selected="0">
            <x v="1"/>
          </reference>
        </references>
      </pivotArea>
    </format>
    <format dxfId="8">
      <pivotArea dataOnly="0" fieldPosition="0">
        <references count="1">
          <reference field="0" count="0"/>
        </references>
      </pivotArea>
    </format>
    <format dxfId="7">
      <pivotArea dataOnly="0" fieldPosition="0">
        <references count="1">
          <reference field="0" count="0"/>
        </references>
      </pivotArea>
    </format>
    <format dxfId="6">
      <pivotArea collapsedLevelsAreSubtotals="1" fieldPosition="0">
        <references count="2">
          <reference field="4294967294" count="1" selected="0">
            <x v="1"/>
          </reference>
          <reference field="0" count="1">
            <x v="1"/>
          </reference>
        </references>
      </pivotArea>
    </format>
    <format dxfId="5">
      <pivotArea collapsedLevelsAreSubtotals="1" fieldPosition="0">
        <references count="2">
          <reference field="4294967294" count="1" selected="0">
            <x v="1"/>
          </reference>
          <reference field="0" count="1">
            <x v="0"/>
          </reference>
        </references>
      </pivotArea>
    </format>
    <format dxfId="4">
      <pivotArea field="0" grandRow="1" outline="0" collapsedLevelsAreSubtotals="1" axis="axisRow" fieldPosition="0">
        <references count="1">
          <reference field="4294967294" count="1" selected="0">
            <x v="1"/>
          </reference>
        </references>
      </pivotArea>
    </format>
    <format dxfId="3">
      <pivotArea field="0" grandRow="1" outline="0" collapsedLevelsAreSubtotals="1" axis="axisRow" fieldPosition="0">
        <references count="1">
          <reference field="4294967294" count="1" selected="0">
            <x v="1"/>
          </reference>
        </references>
      </pivotArea>
    </format>
    <format dxfId="2">
      <pivotArea field="0" grandRow="1" outline="0" collapsedLevelsAreSubtotals="1" axis="axisRow" fieldPosition="0">
        <references count="1">
          <reference field="4294967294" count="1" selected="0">
            <x v="1"/>
          </reference>
        </references>
      </pivotArea>
    </format>
    <format dxfId="1">
      <pivotArea collapsedLevelsAreSubtotals="1" fieldPosition="0">
        <references count="2">
          <reference field="4294967294" count="1" selected="0">
            <x v="0"/>
          </reference>
          <reference field="0" count="0"/>
        </references>
      </pivotArea>
    </format>
  </formats>
  <pivotHierarchies count="9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Transaction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53A2D5D-04D5-4CBB-A854-3B8D07A09C6B}" autoFormatId="16" applyNumberFormats="0" applyBorderFormats="0" applyFontFormats="0" applyPatternFormats="0" applyAlignmentFormats="0" applyWidthHeightFormats="0">
  <queryTableRefresh nextId="17">
    <queryTableFields count="16">
      <queryTableField id="1" name="Transaction ID" tableColumnId="1"/>
      <queryTableField id="2" name="Date" tableColumnId="2"/>
      <queryTableField id="3" name="Customer ID" tableColumnId="3"/>
      <queryTableField id="4" name="Gender" tableColumnId="4"/>
      <queryTableField id="5" name="Age" tableColumnId="5"/>
      <queryTableField id="6" name="Product Category" tableColumnId="6"/>
      <queryTableField id="7" name="Quantity" tableColumnId="7"/>
      <queryTableField id="8" name="Price per Unit" tableColumnId="8"/>
      <queryTableField id="9" name="Total Amount" tableColumnId="9"/>
      <queryTableField id="10" name="Age Group" tableColumnId="10"/>
      <queryTableField id="11" name="Sales Category" tableColumnId="11"/>
      <queryTableField id="12" name="Month Name" tableColumnId="12"/>
      <queryTableField id="13" name="Year" tableColumnId="13"/>
      <queryTableField id="14" name="Is Returned" tableColumnId="14"/>
      <queryTableField id="15" name="CalcTotal" tableColumnId="15"/>
      <queryTableField id="16" name="Flag" tableColumnId="16"/>
    </queryTableFields>
  </queryTableRefresh>
  <extLst>
    <ext xmlns:x15="http://schemas.microsoft.com/office/spreadsheetml/2010/11/main" uri="{883FBD77-0823-4a55-B5E3-86C4891E6966}">
      <x15:queryTable sourceDataName="Query - tbl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A19B07-47E3-47AD-A752-01408EE8B0F2}" sourceName="[Data 1].[Year]">
  <pivotTables>
    <pivotTable tabId="7" name="PivotTable1"/>
  </pivotTables>
  <data>
    <olap pivotCacheId="408316363">
      <levels count="2">
        <level uniqueName="[Data 1].[Year].[(All)]" sourceCaption="(All)" count="0"/>
        <level uniqueName="[Data 1].[Year].[Year]" sourceCaption="Year" count="2">
          <ranges>
            <range startItem="0">
              <i n="[Data 1].[Year].&amp;[2023]" c="2023"/>
              <i n="[Data 1].[Year].&amp;[2024]" c="2024"/>
            </range>
          </ranges>
        </level>
      </levels>
      <selections count="1">
        <selection n="[Data 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BB485CE-31A8-4776-AFB9-D66F35806F97}" sourceName="[Data 1].[Year]">
  <pivotTables>
    <pivotTable tabId="11" name="PivotTable1"/>
  </pivotTables>
  <data>
    <olap pivotCacheId="408316363">
      <levels count="2">
        <level uniqueName="[Data 1].[Year].[(All)]" sourceCaption="(All)" count="0"/>
        <level uniqueName="[Data 1].[Year].[Year]" sourceCaption="Year" count="2">
          <ranges>
            <range startItem="0">
              <i n="[Data 1].[Year].&amp;[2023]" c="2023"/>
              <i n="[Data 1].[Year].&amp;[2024]" c="2024"/>
            </range>
          </ranges>
        </level>
      </levels>
      <selections count="1">
        <selection n="[Data 1].[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82951F2C-143D-49E2-A0B2-E747A9DFDB3B}" sourceName="[Data 1].[Date (Year)]">
  <pivotTables>
    <pivotTable tabId="15" name="PivotTable1"/>
    <pivotTable tabId="11" name="PivotTable1"/>
    <pivotTable tabId="2" name="PivotTable2"/>
    <pivotTable tabId="2" name="PivotTable4"/>
    <pivotTable tabId="14" name="PivotTable3"/>
    <pivotTable tabId="7" name="PivotTable1"/>
    <pivotTable tabId="12" name="PivotTable1"/>
    <pivotTable tabId="5" name="PivotTable1"/>
    <pivotTable tabId="5" name="PivotTable11"/>
    <pivotTable tabId="5" name="PivotTable2"/>
    <pivotTable tabId="5" name="PivotTable7"/>
    <pivotTable tabId="5" name="PivotTable8"/>
    <pivotTable tabId="5" name="PivotTable9"/>
    <pivotTable tabId="3" name="PivotTable1"/>
  </pivotTables>
  <data>
    <olap pivotCacheId="408316363">
      <levels count="2">
        <level uniqueName="[Data 1].[Date (Year)].[(All)]" sourceCaption="(All)" count="0"/>
        <level uniqueName="[Data 1].[Date (Year)].[Date (Year)]" sourceCaption="Date (Year)" count="2">
          <ranges>
            <range startItem="0">
              <i n="[Data 1].[Date (Year)].&amp;[2023]" c="2023"/>
              <i n="[Data 1].[Date (Year)].&amp;[2024]" c="2024"/>
            </range>
          </ranges>
        </level>
      </levels>
      <selections count="1">
        <selection n="[Data 1].[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F53D2AD4-4DC2-4CB0-9290-37656EDB2C43}" sourceName="[Data 1].[Gender]">
  <pivotTables>
    <pivotTable tabId="15" name="PivotTable1"/>
    <pivotTable tabId="11" name="PivotTable1"/>
    <pivotTable tabId="2" name="PivotTable2"/>
    <pivotTable tabId="2" name="PivotTable4"/>
    <pivotTable tabId="14" name="PivotTable3"/>
    <pivotTable tabId="7" name="PivotTable1"/>
    <pivotTable tabId="12" name="PivotTable1"/>
    <pivotTable tabId="5" name="PivotTable1"/>
    <pivotTable tabId="5" name="PivotTable11"/>
    <pivotTable tabId="5" name="PivotTable2"/>
    <pivotTable tabId="5" name="PivotTable7"/>
    <pivotTable tabId="5" name="PivotTable8"/>
    <pivotTable tabId="5" name="PivotTable9"/>
    <pivotTable tabId="3" name="PivotTable1"/>
  </pivotTables>
  <data>
    <olap pivotCacheId="408316363">
      <levels count="2">
        <level uniqueName="[Data 1].[Gender].[(All)]" sourceCaption="(All)" count="0"/>
        <level uniqueName="[Data 1].[Gender].[Gender]" sourceCaption="Gender" count="2">
          <ranges>
            <range startItem="0">
              <i n="[Data 1].[Gender].&amp;[Female]" c="Female"/>
              <i n="[Data 1].[Gender].&amp;[Male]" c="Male"/>
            </range>
          </ranges>
        </level>
      </levels>
      <selections count="1">
        <selection n="[Data 1].[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84CB776F-BE44-4DFD-9C28-AC60FA387D4F}" sourceName="[Data 1].[Product Category]">
  <pivotTables>
    <pivotTable tabId="5" name="PivotTable8"/>
    <pivotTable tabId="15" name="PivotTable1"/>
    <pivotTable tabId="11" name="PivotTable1"/>
    <pivotTable tabId="2" name="PivotTable2"/>
    <pivotTable tabId="2" name="PivotTable4"/>
    <pivotTable tabId="14" name="PivotTable3"/>
    <pivotTable tabId="7" name="PivotTable1"/>
    <pivotTable tabId="12" name="PivotTable1"/>
    <pivotTable tabId="5" name="PivotTable1"/>
    <pivotTable tabId="5" name="PivotTable11"/>
    <pivotTable tabId="5" name="PivotTable2"/>
    <pivotTable tabId="5" name="PivotTable7"/>
    <pivotTable tabId="5" name="PivotTable9"/>
    <pivotTable tabId="3" name="PivotTable1"/>
  </pivotTables>
  <data>
    <olap pivotCacheId="408316363">
      <levels count="2">
        <level uniqueName="[Data 1].[Product Category].[(All)]" sourceCaption="(All)" count="0"/>
        <level uniqueName="[Data 1].[Product Category].[Product Category]" sourceCaption="Product Category" count="6">
          <ranges>
            <range startItem="0">
              <i n="[Data 1].[Product Category].&amp;[Beauty]" c="Beauty"/>
              <i n="[Data 1].[Product Category].&amp;[Clothing]" c="Clothing"/>
              <i n="[Data 1].[Product Category].&amp;[Electronics]" c="Electronics"/>
              <i n="[Data 1].[Product Category].&amp;[Grocery]" c="Grocery"/>
              <i n="[Data 1].[Product Category].&amp;[Home Decor]" c="Home Decor"/>
              <i n="[Data 1].[Product Category].&amp;[Sports]" c="Sports"/>
            </range>
          </ranges>
        </level>
      </levels>
      <selections count="1">
        <selection n="[Data 1].[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855E9369-7869-4683-82A7-7CA33B1E6289}" cache="Slicer_Date__Year" caption="Date (Year)" level="1" rowHeight="241300"/>
  <slicer name="Gender 1" xr10:uid="{4E351B60-1B6A-4ECC-90B6-05E1D3B7743A}" cache="Slicer_Gender2" caption="Gender" level="1" rowHeight="241300"/>
  <slicer name="Product Category 1" xr10:uid="{88F29954-DF99-46F0-9DBD-71CC1307B1F1}" cache="Slicer_Product_Category2"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C73FA04-21C3-459E-8A9D-BBE2EB60B5DF}" cache="Slicer_Year1" caption="Year" level="1" rowHeight="241300"/>
  <slicer name="Gender 2" xr10:uid="{86EB304C-382A-4216-AF54-BB43B61340E8}" cache="Slicer_Gender2" caption="Gender" level="1" rowHeight="241300"/>
  <slicer name="Product Category 2" xr10:uid="{0E45092A-24BE-491A-BAED-B99CAD71F515}" cache="Slicer_Product_Category2" caption="Product 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C95101-0157-443B-ADBF-6E6C3BBC2987}" cache="Slicer_Year" caption="Year" level="1" rowHeight="241300"/>
  <slicer name="Gender" xr10:uid="{44668A1D-411E-458B-85D0-AA03253524D1}" cache="Slicer_Gender2" caption="Gender" level="1" rowHeight="241300"/>
  <slicer name="Product Category" xr10:uid="{40E7CDFB-C954-47FD-B78B-F78290FB5B6F}" cache="Slicer_Product_Category2" caption="Product 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8032F7-F3DD-4D97-A954-61E6A9090C74}" name="tblsales" displayName="tblsales" ref="A1:P10002" tableType="queryTable" totalsRowCount="1">
  <autoFilter ref="A1:P10001" xr:uid="{C68032F7-F3DD-4D97-A954-61E6A9090C74}"/>
  <sortState xmlns:xlrd2="http://schemas.microsoft.com/office/spreadsheetml/2017/richdata2" ref="A2:P10001">
    <sortCondition ref="A1:A10001"/>
  </sortState>
  <tableColumns count="16">
    <tableColumn id="1" xr3:uid="{A4A84433-871C-45D4-BDC2-133FB144FE51}" uniqueName="1" name="Transaction ID" queryTableFieldId="1"/>
    <tableColumn id="2" xr3:uid="{364F8E5D-7A72-4CAD-9524-A4D831136D6C}" uniqueName="2" name="Date" queryTableFieldId="2" dataDxfId="76" totalsRowDxfId="75"/>
    <tableColumn id="3" xr3:uid="{17CADF83-A951-4C2B-90EA-9E156112B23E}" uniqueName="3" name="Customer ID" queryTableFieldId="3"/>
    <tableColumn id="4" xr3:uid="{FF35225F-6560-4350-A380-281638895318}" uniqueName="4" name="Gender" queryTableFieldId="4" dataDxfId="74"/>
    <tableColumn id="5" xr3:uid="{BE45BA50-4E86-4FE2-8252-9BD535CA5C52}" uniqueName="5" name="Age" queryTableFieldId="5"/>
    <tableColumn id="6" xr3:uid="{85FB4CD9-94EF-4FB6-89E4-25BBC7233FBA}" uniqueName="6" name="Product Category" queryTableFieldId="6" dataDxfId="73"/>
    <tableColumn id="7" xr3:uid="{6437420C-25B5-4DB8-8C34-DB64F428DAD1}" uniqueName="7" name="Quantity" queryTableFieldId="7"/>
    <tableColumn id="8" xr3:uid="{27254BB2-F4F4-4813-B3CB-6235A952748B}" uniqueName="8" name="Price per Unit" queryTableFieldId="8"/>
    <tableColumn id="9" xr3:uid="{31C40676-3500-4E66-8FD8-DE9A07C92D0F}" uniqueName="9" name="Total Amount" queryTableFieldId="9"/>
    <tableColumn id="10" xr3:uid="{1EB2CC6F-A0BF-4121-9ED7-3A38FC144DE9}" uniqueName="10" name="Age Group" queryTableFieldId="10" dataDxfId="72"/>
    <tableColumn id="11" xr3:uid="{B8A2B262-79AF-4093-8DA6-121D8495579D}" uniqueName="11" name="Sales Category" queryTableFieldId="11" dataDxfId="71"/>
    <tableColumn id="12" xr3:uid="{AE8CCB0A-56F9-493F-BA11-BC5B581063FF}" uniqueName="12" name="Month Name" queryTableFieldId="12" dataDxfId="70"/>
    <tableColumn id="13" xr3:uid="{429C13FB-DEF2-4E35-8D39-0EDDD9F09770}" uniqueName="13" name="Year" queryTableFieldId="13"/>
    <tableColumn id="14" xr3:uid="{F605A70F-6E84-4DA2-B96F-4431019570C0}" uniqueName="14" name="Is Returned" queryTableFieldId="14" dataDxfId="69"/>
    <tableColumn id="15" xr3:uid="{3A28037D-3EF4-4791-B710-0F891CE2D217}" uniqueName="15" name="CalcTotal" queryTableFieldId="15"/>
    <tableColumn id="16" xr3:uid="{B221E191-2655-4A68-A373-ECF194111B3D}" uniqueName="16" name="Flag" queryTableField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CF16F9-576F-444F-AF30-F97352B91B2D}" name="tblCustRFM" displayName="tblCustRFM" ref="A1:I6003" headerRowDxfId="55" headerRowBorderDxfId="54">
  <autoFilter ref="A1:I6003" xr:uid="{80CF16F9-576F-444F-AF30-F97352B91B2D}"/>
  <tableColumns count="9">
    <tableColumn id="1" xr3:uid="{EBA77747-E5D3-43EA-9624-8D8DCB6CA228}" name="Customer ID" totalsRowLabel="Total" dataDxfId="53" totalsRowDxfId="52"/>
    <tableColumn id="2" xr3:uid="{07084B36-366B-4AF4-997C-AE040D3248C9}" name="LastPurchaseDate" dataDxfId="51"/>
    <tableColumn id="3" xr3:uid="{89663C8C-2CDE-46C0-BA71-383522A2EAFC}" name="Frequency" dataDxfId="50"/>
    <tableColumn id="4" xr3:uid="{8F6EA568-28A8-479B-81FD-DAF40226B6F3}" name="Monetary" dataDxfId="49"/>
    <tableColumn id="5" xr3:uid="{484CB648-9E5B-480A-8779-8565428FFB08}" name="Recency" dataDxfId="48">
      <calculatedColumnFormula>INT(RFM_Pivot!$A$1 - tblCustRFM[[#This Row],[LastPurchaseDate]])</calculatedColumnFormula>
    </tableColumn>
    <tableColumn id="6" xr3:uid="{539DB965-A967-4337-BF30-8EB9FE740941}" name="RecencyTier" dataDxfId="47">
      <calculatedColumnFormula>IF(tblCustRFM[[#This Row],[Recency]] &lt;= $L$4, 3, IF(tblCustRFM[[#This Row],[Recency]] &lt;= M4, 2, 1))</calculatedColumnFormula>
    </tableColumn>
    <tableColumn id="7" xr3:uid="{6766FDDB-9783-4E54-99D4-45E4213FFBEC}" name="FrequencyTier" dataDxfId="46">
      <calculatedColumnFormula>IF(tblCustRFM[[#This Row],[Frequency]] &gt;= L5, 3, IF(tblCustRFM[[#This Row],[Frequency]] &gt;= M5, 2, 1))</calculatedColumnFormula>
    </tableColumn>
    <tableColumn id="8" xr3:uid="{8FF4E37C-362E-4ECC-86D5-E87E3F979D8F}" name="MonetaryTier" dataDxfId="45">
      <calculatedColumnFormula>IF(tblCustRFM[[#This Row],[Monetary]] &gt;= L6, 3, IF(tblCustRFM[[#This Row],[Monetary]] &gt;= M6, 2, 1))</calculatedColumnFormula>
    </tableColumn>
    <tableColumn id="9" xr3:uid="{29AF8F66-30AE-42EA-890F-3D4C628BC7CC}" name="RFM Score" totalsRowFunction="sum" dataDxfId="44">
      <calculatedColumnFormula>tblCustRFM[[#This Row],[RecencyTier]] + tblCustRFM[[#This Row],[FrequencyTier]] + tblCustRFM[[#This Row],[MonetaryTier]]</calculatedColumnFormula>
    </tableColumn>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923F9-1601-433B-81FE-6C4E12081C15}" name="Table2" displayName="Table2" ref="D3:E10" totalsRowShown="0" headerRowDxfId="35">
  <autoFilter ref="D3:E10" xr:uid="{837923F9-1601-433B-81FE-6C4E12081C15}"/>
  <sortState xmlns:xlrd2="http://schemas.microsoft.com/office/spreadsheetml/2017/richdata2" ref="D4:E10">
    <sortCondition ref="E4:E10"/>
  </sortState>
  <tableColumns count="2">
    <tableColumn id="1" xr3:uid="{FABA4FCE-A08C-48FB-B884-BDC673F795F6}" name="Product Category" dataDxfId="34"/>
    <tableColumn id="2" xr3:uid="{845BC204-E9BA-4251-841E-D2E30D211041}" name="Total Amount" dataDxfId="33">
      <calculatedColumnFormula>INDEX($B$4:$B$10, MATCH(D4, $A$4:$A$10, 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1C52-4B86-4961-8273-394E589A77FA}">
  <dimension ref="A1:D22"/>
  <sheetViews>
    <sheetView showGridLines="0" showRowColHeaders="0" tabSelected="1" zoomScale="97" zoomScaleNormal="97" workbookViewId="0">
      <selection activeCell="AB18" sqref="AB18"/>
    </sheetView>
  </sheetViews>
  <sheetFormatPr defaultRowHeight="14.25" x14ac:dyDescent="0.45"/>
  <cols>
    <col min="1" max="1" width="17.59765625" style="72" customWidth="1"/>
    <col min="2" max="2" width="16.59765625" style="72" customWidth="1"/>
    <col min="3" max="3" width="23.59765625" style="72" customWidth="1"/>
    <col min="4" max="5" width="9.06640625" style="72" customWidth="1"/>
    <col min="6" max="6" width="9.1328125" style="72" customWidth="1"/>
    <col min="7" max="16384" width="9.06640625" style="72"/>
  </cols>
  <sheetData>
    <row r="1" spans="4:4" ht="25.5" x14ac:dyDescent="0.45">
      <c r="D1" s="73"/>
    </row>
    <row r="2" spans="4:4" ht="15.75" x14ac:dyDescent="0.45">
      <c r="D2" s="74"/>
    </row>
    <row r="19" spans="1:4" ht="15.75" x14ac:dyDescent="0.45">
      <c r="A19" s="74"/>
      <c r="B19" s="74"/>
      <c r="C19" s="77"/>
    </row>
    <row r="20" spans="1:4" ht="15.75" x14ac:dyDescent="0.45">
      <c r="A20" s="78"/>
      <c r="B20" s="79"/>
      <c r="C20" s="79"/>
    </row>
    <row r="22" spans="1:4" x14ac:dyDescent="0.45">
      <c r="D22" s="7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63DF2-E7C9-4635-8BD3-CC98DB6A3A2F}">
  <dimension ref="A1:P10002"/>
  <sheetViews>
    <sheetView workbookViewId="0"/>
  </sheetViews>
  <sheetFormatPr defaultRowHeight="14.25" x14ac:dyDescent="0.45"/>
  <cols>
    <col min="1" max="1" width="14.53125" bestFit="1" customWidth="1"/>
    <col min="2" max="2" width="9.9296875" bestFit="1" customWidth="1"/>
    <col min="3" max="3" width="13" bestFit="1" customWidth="1"/>
    <col min="4" max="4" width="8.9296875" bestFit="1" customWidth="1"/>
    <col min="5" max="5" width="6.06640625" bestFit="1" customWidth="1"/>
    <col min="6" max="6" width="17" bestFit="1" customWidth="1"/>
    <col min="7" max="7" width="10.06640625" bestFit="1" customWidth="1"/>
    <col min="8" max="8" width="14" bestFit="1" customWidth="1"/>
    <col min="9" max="9" width="14.1328125" bestFit="1" customWidth="1"/>
    <col min="10" max="10" width="11.59765625" bestFit="1" customWidth="1"/>
    <col min="11" max="11" width="14.73046875" bestFit="1" customWidth="1"/>
    <col min="12" max="12" width="13.73046875" bestFit="1" customWidth="1"/>
    <col min="13" max="13" width="6.53125" bestFit="1" customWidth="1"/>
    <col min="14" max="14" width="12.33203125" bestFit="1" customWidth="1"/>
    <col min="15" max="15" width="10.19921875" bestFit="1" customWidth="1"/>
    <col min="16" max="16" width="8.53125" bestFit="1" customWidth="1"/>
  </cols>
  <sheetData>
    <row r="1" spans="1:16" x14ac:dyDescent="0.45">
      <c r="A1" t="s">
        <v>0</v>
      </c>
      <c r="B1" t="s">
        <v>69</v>
      </c>
      <c r="C1" t="s">
        <v>1</v>
      </c>
      <c r="D1" t="s">
        <v>70</v>
      </c>
      <c r="E1" t="s">
        <v>2</v>
      </c>
      <c r="F1" t="s">
        <v>71</v>
      </c>
      <c r="G1" t="s">
        <v>3</v>
      </c>
      <c r="H1" t="s">
        <v>72</v>
      </c>
      <c r="I1" t="s">
        <v>4</v>
      </c>
      <c r="J1" t="s">
        <v>73</v>
      </c>
      <c r="K1" t="s">
        <v>74</v>
      </c>
      <c r="L1" t="s">
        <v>75</v>
      </c>
      <c r="M1" t="s">
        <v>76</v>
      </c>
      <c r="N1" t="s">
        <v>77</v>
      </c>
      <c r="O1" t="s">
        <v>78</v>
      </c>
      <c r="P1" t="s">
        <v>79</v>
      </c>
    </row>
    <row r="2" spans="1:16" x14ac:dyDescent="0.45">
      <c r="A2">
        <v>1</v>
      </c>
      <c r="B2" s="10">
        <v>44927</v>
      </c>
      <c r="C2">
        <v>8270</v>
      </c>
      <c r="D2" t="s">
        <v>89</v>
      </c>
      <c r="E2">
        <v>20</v>
      </c>
      <c r="F2" t="s">
        <v>5</v>
      </c>
      <c r="G2">
        <v>2</v>
      </c>
      <c r="H2">
        <v>1147.6400000000001</v>
      </c>
      <c r="I2">
        <v>2295.2800000000002</v>
      </c>
      <c r="J2" t="s">
        <v>95</v>
      </c>
      <c r="K2" t="s">
        <v>82</v>
      </c>
      <c r="L2" t="s">
        <v>83</v>
      </c>
      <c r="M2">
        <v>2023</v>
      </c>
      <c r="N2" t="s">
        <v>84</v>
      </c>
      <c r="O2" t="s">
        <v>222</v>
      </c>
      <c r="P2" t="s">
        <v>86</v>
      </c>
    </row>
    <row r="3" spans="1:16" x14ac:dyDescent="0.45">
      <c r="A3">
        <v>2</v>
      </c>
      <c r="B3" s="10">
        <v>44927</v>
      </c>
      <c r="C3">
        <v>1860</v>
      </c>
      <c r="D3" t="s">
        <v>89</v>
      </c>
      <c r="E3">
        <v>27</v>
      </c>
      <c r="F3" t="s">
        <v>102</v>
      </c>
      <c r="G3">
        <v>5</v>
      </c>
      <c r="H3">
        <v>1882.57</v>
      </c>
      <c r="I3">
        <v>9412.85</v>
      </c>
      <c r="J3" t="s">
        <v>87</v>
      </c>
      <c r="K3" t="s">
        <v>82</v>
      </c>
      <c r="L3" t="s">
        <v>83</v>
      </c>
      <c r="M3">
        <v>2023</v>
      </c>
      <c r="N3" t="s">
        <v>84</v>
      </c>
      <c r="O3" t="s">
        <v>3900</v>
      </c>
      <c r="P3" t="s">
        <v>86</v>
      </c>
    </row>
    <row r="4" spans="1:16" x14ac:dyDescent="0.45">
      <c r="A4">
        <v>3</v>
      </c>
      <c r="B4" s="10">
        <v>44927</v>
      </c>
      <c r="C4">
        <v>6390</v>
      </c>
      <c r="D4" t="s">
        <v>80</v>
      </c>
      <c r="E4">
        <v>60</v>
      </c>
      <c r="F4" t="s">
        <v>102</v>
      </c>
      <c r="G4">
        <v>5</v>
      </c>
      <c r="H4">
        <v>2172.35</v>
      </c>
      <c r="I4">
        <v>10861.75</v>
      </c>
      <c r="J4" t="s">
        <v>81</v>
      </c>
      <c r="K4" t="s">
        <v>82</v>
      </c>
      <c r="L4" t="s">
        <v>83</v>
      </c>
      <c r="M4">
        <v>2023</v>
      </c>
      <c r="N4" t="s">
        <v>84</v>
      </c>
      <c r="O4" t="s">
        <v>4614</v>
      </c>
      <c r="P4" t="s">
        <v>86</v>
      </c>
    </row>
    <row r="5" spans="1:16" x14ac:dyDescent="0.45">
      <c r="A5">
        <v>4</v>
      </c>
      <c r="B5" s="10">
        <v>44927</v>
      </c>
      <c r="C5">
        <v>6191</v>
      </c>
      <c r="D5" t="s">
        <v>89</v>
      </c>
      <c r="E5">
        <v>36</v>
      </c>
      <c r="F5" t="s">
        <v>6</v>
      </c>
      <c r="G5">
        <v>4</v>
      </c>
      <c r="H5">
        <v>1731.51</v>
      </c>
      <c r="I5">
        <v>6926.04</v>
      </c>
      <c r="J5" t="s">
        <v>97</v>
      </c>
      <c r="K5" t="s">
        <v>82</v>
      </c>
      <c r="L5" t="s">
        <v>83</v>
      </c>
      <c r="M5">
        <v>2023</v>
      </c>
      <c r="N5" t="s">
        <v>668</v>
      </c>
      <c r="O5" t="s">
        <v>9943</v>
      </c>
      <c r="P5" t="s">
        <v>86</v>
      </c>
    </row>
    <row r="6" spans="1:16" x14ac:dyDescent="0.45">
      <c r="A6">
        <v>5</v>
      </c>
      <c r="B6" s="10">
        <v>44927</v>
      </c>
      <c r="C6">
        <v>6734</v>
      </c>
      <c r="D6" t="s">
        <v>89</v>
      </c>
      <c r="E6">
        <v>31</v>
      </c>
      <c r="F6" t="s">
        <v>102</v>
      </c>
      <c r="G6">
        <v>1</v>
      </c>
      <c r="H6">
        <v>2052.04</v>
      </c>
      <c r="I6">
        <v>2052.04</v>
      </c>
      <c r="J6" t="s">
        <v>87</v>
      </c>
      <c r="K6" t="s">
        <v>82</v>
      </c>
      <c r="L6" t="s">
        <v>83</v>
      </c>
      <c r="M6">
        <v>2023</v>
      </c>
      <c r="N6" t="s">
        <v>84</v>
      </c>
      <c r="O6" t="s">
        <v>5317</v>
      </c>
      <c r="P6" t="s">
        <v>86</v>
      </c>
    </row>
    <row r="7" spans="1:16" x14ac:dyDescent="0.45">
      <c r="A7">
        <v>6</v>
      </c>
      <c r="B7" s="10">
        <v>44927</v>
      </c>
      <c r="C7">
        <v>7265</v>
      </c>
      <c r="D7" t="s">
        <v>89</v>
      </c>
      <c r="E7">
        <v>38</v>
      </c>
      <c r="F7" t="s">
        <v>102</v>
      </c>
      <c r="G7">
        <v>5</v>
      </c>
      <c r="H7">
        <v>3987.63</v>
      </c>
      <c r="I7">
        <v>19938.150000000001</v>
      </c>
      <c r="J7" t="s">
        <v>97</v>
      </c>
      <c r="K7" t="s">
        <v>82</v>
      </c>
      <c r="L7" t="s">
        <v>83</v>
      </c>
      <c r="M7">
        <v>2023</v>
      </c>
      <c r="N7" t="s">
        <v>84</v>
      </c>
      <c r="O7" t="s">
        <v>4384</v>
      </c>
      <c r="P7" t="s">
        <v>86</v>
      </c>
    </row>
    <row r="8" spans="1:16" x14ac:dyDescent="0.45">
      <c r="A8">
        <v>7</v>
      </c>
      <c r="B8" s="10">
        <v>44927</v>
      </c>
      <c r="C8">
        <v>1466</v>
      </c>
      <c r="D8" t="s">
        <v>80</v>
      </c>
      <c r="E8">
        <v>60</v>
      </c>
      <c r="F8" t="s">
        <v>7</v>
      </c>
      <c r="G8">
        <v>4</v>
      </c>
      <c r="H8">
        <v>1155.6300000000001</v>
      </c>
      <c r="I8">
        <v>4622.5200000000004</v>
      </c>
      <c r="J8" t="s">
        <v>81</v>
      </c>
      <c r="K8" t="s">
        <v>82</v>
      </c>
      <c r="L8" t="s">
        <v>83</v>
      </c>
      <c r="M8">
        <v>2023</v>
      </c>
      <c r="N8" t="s">
        <v>84</v>
      </c>
      <c r="O8" t="s">
        <v>1225</v>
      </c>
      <c r="P8" t="s">
        <v>86</v>
      </c>
    </row>
    <row r="9" spans="1:16" x14ac:dyDescent="0.45">
      <c r="A9">
        <v>8</v>
      </c>
      <c r="B9" s="10">
        <v>44927</v>
      </c>
      <c r="C9">
        <v>5426</v>
      </c>
      <c r="D9" t="s">
        <v>89</v>
      </c>
      <c r="E9">
        <v>45</v>
      </c>
      <c r="F9" t="s">
        <v>7</v>
      </c>
      <c r="G9">
        <v>1</v>
      </c>
      <c r="H9">
        <v>2378.5700000000002</v>
      </c>
      <c r="I9">
        <v>2378.5700000000002</v>
      </c>
      <c r="J9" t="s">
        <v>93</v>
      </c>
      <c r="K9" t="s">
        <v>82</v>
      </c>
      <c r="L9" t="s">
        <v>83</v>
      </c>
      <c r="M9">
        <v>2023</v>
      </c>
      <c r="N9" t="s">
        <v>84</v>
      </c>
      <c r="O9" t="s">
        <v>5533</v>
      </c>
      <c r="P9" t="s">
        <v>86</v>
      </c>
    </row>
    <row r="10" spans="1:16" x14ac:dyDescent="0.45">
      <c r="A10">
        <v>9</v>
      </c>
      <c r="B10" s="10">
        <v>44927</v>
      </c>
      <c r="C10">
        <v>6578</v>
      </c>
      <c r="D10" t="s">
        <v>80</v>
      </c>
      <c r="E10">
        <v>38</v>
      </c>
      <c r="F10" t="s">
        <v>5</v>
      </c>
      <c r="G10">
        <v>1</v>
      </c>
      <c r="H10">
        <v>149.04</v>
      </c>
      <c r="I10">
        <v>149.04</v>
      </c>
      <c r="J10" t="s">
        <v>97</v>
      </c>
      <c r="K10" t="s">
        <v>567</v>
      </c>
      <c r="L10" t="s">
        <v>83</v>
      </c>
      <c r="M10">
        <v>2023</v>
      </c>
      <c r="N10" t="s">
        <v>84</v>
      </c>
      <c r="O10" t="s">
        <v>7872</v>
      </c>
      <c r="P10" t="s">
        <v>86</v>
      </c>
    </row>
    <row r="11" spans="1:16" x14ac:dyDescent="0.45">
      <c r="A11">
        <v>10</v>
      </c>
      <c r="B11" s="10">
        <v>44927</v>
      </c>
      <c r="C11">
        <v>9322</v>
      </c>
      <c r="D11" t="s">
        <v>89</v>
      </c>
      <c r="E11">
        <v>53</v>
      </c>
      <c r="F11" t="s">
        <v>8</v>
      </c>
      <c r="G11">
        <v>1</v>
      </c>
      <c r="H11">
        <v>2562.9499999999998</v>
      </c>
      <c r="I11">
        <v>2562.9499999999998</v>
      </c>
      <c r="J11" t="s">
        <v>93</v>
      </c>
      <c r="K11" t="s">
        <v>82</v>
      </c>
      <c r="L11" t="s">
        <v>83</v>
      </c>
      <c r="M11">
        <v>2023</v>
      </c>
      <c r="N11" t="s">
        <v>84</v>
      </c>
      <c r="O11" t="s">
        <v>5534</v>
      </c>
      <c r="P11" t="s">
        <v>86</v>
      </c>
    </row>
    <row r="12" spans="1:16" x14ac:dyDescent="0.45">
      <c r="A12">
        <v>11</v>
      </c>
      <c r="B12" s="10">
        <v>44927</v>
      </c>
      <c r="C12">
        <v>2685</v>
      </c>
      <c r="D12" t="s">
        <v>80</v>
      </c>
      <c r="E12">
        <v>41</v>
      </c>
      <c r="F12" t="s">
        <v>9</v>
      </c>
      <c r="G12">
        <v>3</v>
      </c>
      <c r="H12">
        <v>602.86</v>
      </c>
      <c r="I12">
        <v>1808.58</v>
      </c>
      <c r="J12" t="s">
        <v>97</v>
      </c>
      <c r="K12" t="s">
        <v>567</v>
      </c>
      <c r="L12" t="s">
        <v>83</v>
      </c>
      <c r="M12">
        <v>2023</v>
      </c>
      <c r="N12" t="s">
        <v>84</v>
      </c>
      <c r="O12" t="s">
        <v>7442</v>
      </c>
      <c r="P12" t="s">
        <v>86</v>
      </c>
    </row>
    <row r="13" spans="1:16" x14ac:dyDescent="0.45">
      <c r="A13">
        <v>12</v>
      </c>
      <c r="B13" s="10">
        <v>44927</v>
      </c>
      <c r="C13">
        <v>1769</v>
      </c>
      <c r="D13" t="s">
        <v>89</v>
      </c>
      <c r="E13">
        <v>55</v>
      </c>
      <c r="F13" t="s">
        <v>9</v>
      </c>
      <c r="G13">
        <v>1</v>
      </c>
      <c r="H13">
        <v>1447.07</v>
      </c>
      <c r="I13">
        <v>1447.07</v>
      </c>
      <c r="J13" t="s">
        <v>81</v>
      </c>
      <c r="K13" t="s">
        <v>567</v>
      </c>
      <c r="L13" t="s">
        <v>83</v>
      </c>
      <c r="M13">
        <v>2023</v>
      </c>
      <c r="N13" t="s">
        <v>84</v>
      </c>
      <c r="O13" t="s">
        <v>8007</v>
      </c>
      <c r="P13" t="s">
        <v>86</v>
      </c>
    </row>
    <row r="14" spans="1:16" x14ac:dyDescent="0.45">
      <c r="A14">
        <v>13</v>
      </c>
      <c r="B14" s="10">
        <v>44927</v>
      </c>
      <c r="C14">
        <v>7949</v>
      </c>
      <c r="D14" t="s">
        <v>89</v>
      </c>
      <c r="E14">
        <v>34</v>
      </c>
      <c r="F14" t="s">
        <v>7</v>
      </c>
      <c r="G14">
        <v>4</v>
      </c>
      <c r="H14">
        <v>1658.12</v>
      </c>
      <c r="I14">
        <v>6632.48</v>
      </c>
      <c r="J14" t="s">
        <v>87</v>
      </c>
      <c r="K14" t="s">
        <v>82</v>
      </c>
      <c r="L14" t="s">
        <v>83</v>
      </c>
      <c r="M14">
        <v>2023</v>
      </c>
      <c r="N14" t="s">
        <v>84</v>
      </c>
      <c r="O14" t="s">
        <v>859</v>
      </c>
      <c r="P14" t="s">
        <v>86</v>
      </c>
    </row>
    <row r="15" spans="1:16" x14ac:dyDescent="0.45">
      <c r="A15">
        <v>14</v>
      </c>
      <c r="B15" s="10">
        <v>44927</v>
      </c>
      <c r="C15">
        <v>3433</v>
      </c>
      <c r="D15" t="s">
        <v>89</v>
      </c>
      <c r="E15">
        <v>39</v>
      </c>
      <c r="F15" t="s">
        <v>6</v>
      </c>
      <c r="G15">
        <v>1</v>
      </c>
      <c r="H15">
        <v>457.65</v>
      </c>
      <c r="I15">
        <v>457.65</v>
      </c>
      <c r="J15" t="s">
        <v>97</v>
      </c>
      <c r="K15" t="s">
        <v>567</v>
      </c>
      <c r="L15" t="s">
        <v>83</v>
      </c>
      <c r="M15">
        <v>2023</v>
      </c>
      <c r="N15" t="s">
        <v>84</v>
      </c>
      <c r="O15" t="s">
        <v>7873</v>
      </c>
      <c r="P15" t="s">
        <v>86</v>
      </c>
    </row>
    <row r="16" spans="1:16" x14ac:dyDescent="0.45">
      <c r="A16">
        <v>15</v>
      </c>
      <c r="B16" s="10">
        <v>44928</v>
      </c>
      <c r="C16">
        <v>6311</v>
      </c>
      <c r="D16" t="s">
        <v>80</v>
      </c>
      <c r="E16">
        <v>36</v>
      </c>
      <c r="F16" t="s">
        <v>102</v>
      </c>
      <c r="G16">
        <v>1</v>
      </c>
      <c r="H16">
        <v>1834.8</v>
      </c>
      <c r="I16">
        <v>1834.8</v>
      </c>
      <c r="J16" t="s">
        <v>97</v>
      </c>
      <c r="K16" t="s">
        <v>567</v>
      </c>
      <c r="L16" t="s">
        <v>83</v>
      </c>
      <c r="M16">
        <v>2023</v>
      </c>
      <c r="N16" t="s">
        <v>84</v>
      </c>
      <c r="O16" t="s">
        <v>568</v>
      </c>
      <c r="P16" t="s">
        <v>86</v>
      </c>
    </row>
    <row r="17" spans="1:16" x14ac:dyDescent="0.45">
      <c r="A17">
        <v>16</v>
      </c>
      <c r="B17" s="10">
        <v>44928</v>
      </c>
      <c r="C17">
        <v>6051</v>
      </c>
      <c r="D17" t="s">
        <v>89</v>
      </c>
      <c r="E17">
        <v>62</v>
      </c>
      <c r="F17" t="s">
        <v>5</v>
      </c>
      <c r="G17">
        <v>4</v>
      </c>
      <c r="H17">
        <v>2515.38</v>
      </c>
      <c r="I17">
        <v>10061.52</v>
      </c>
      <c r="J17" t="s">
        <v>81</v>
      </c>
      <c r="K17" t="s">
        <v>82</v>
      </c>
      <c r="L17" t="s">
        <v>83</v>
      </c>
      <c r="M17">
        <v>2023</v>
      </c>
      <c r="N17" t="s">
        <v>84</v>
      </c>
      <c r="O17" t="s">
        <v>1226</v>
      </c>
      <c r="P17" t="s">
        <v>86</v>
      </c>
    </row>
    <row r="18" spans="1:16" x14ac:dyDescent="0.45">
      <c r="A18">
        <v>17</v>
      </c>
      <c r="B18" s="10">
        <v>44928</v>
      </c>
      <c r="C18">
        <v>7420</v>
      </c>
      <c r="D18" t="s">
        <v>89</v>
      </c>
      <c r="E18">
        <v>27</v>
      </c>
      <c r="F18" t="s">
        <v>8</v>
      </c>
      <c r="G18">
        <v>2</v>
      </c>
      <c r="H18">
        <v>2183.92</v>
      </c>
      <c r="I18">
        <v>4367.84</v>
      </c>
      <c r="J18" t="s">
        <v>87</v>
      </c>
      <c r="K18" t="s">
        <v>82</v>
      </c>
      <c r="L18" t="s">
        <v>83</v>
      </c>
      <c r="M18">
        <v>2023</v>
      </c>
      <c r="N18" t="s">
        <v>84</v>
      </c>
      <c r="O18" t="s">
        <v>3566</v>
      </c>
      <c r="P18" t="s">
        <v>86</v>
      </c>
    </row>
    <row r="19" spans="1:16" x14ac:dyDescent="0.45">
      <c r="A19">
        <v>18</v>
      </c>
      <c r="B19" s="10">
        <v>44928</v>
      </c>
      <c r="C19">
        <v>2184</v>
      </c>
      <c r="D19" t="s">
        <v>80</v>
      </c>
      <c r="E19">
        <v>28</v>
      </c>
      <c r="F19" t="s">
        <v>7</v>
      </c>
      <c r="G19">
        <v>1</v>
      </c>
      <c r="H19">
        <v>1438.11</v>
      </c>
      <c r="I19">
        <v>1438.11</v>
      </c>
      <c r="J19" t="s">
        <v>87</v>
      </c>
      <c r="K19" t="s">
        <v>567</v>
      </c>
      <c r="L19" t="s">
        <v>83</v>
      </c>
      <c r="M19">
        <v>2023</v>
      </c>
      <c r="N19" t="s">
        <v>84</v>
      </c>
      <c r="O19" t="s">
        <v>8140</v>
      </c>
      <c r="P19" t="s">
        <v>86</v>
      </c>
    </row>
    <row r="20" spans="1:16" x14ac:dyDescent="0.45">
      <c r="A20">
        <v>19</v>
      </c>
      <c r="B20" s="10">
        <v>44928</v>
      </c>
      <c r="C20">
        <v>5555</v>
      </c>
      <c r="D20" t="s">
        <v>80</v>
      </c>
      <c r="E20">
        <v>55</v>
      </c>
      <c r="F20" t="s">
        <v>6</v>
      </c>
      <c r="G20">
        <v>4</v>
      </c>
      <c r="H20">
        <v>1509.53</v>
      </c>
      <c r="I20">
        <v>6038.12</v>
      </c>
      <c r="J20" t="s">
        <v>81</v>
      </c>
      <c r="K20" t="s">
        <v>82</v>
      </c>
      <c r="L20" t="s">
        <v>83</v>
      </c>
      <c r="M20">
        <v>2023</v>
      </c>
      <c r="N20" t="s">
        <v>84</v>
      </c>
      <c r="O20" t="s">
        <v>1227</v>
      </c>
      <c r="P20" t="s">
        <v>86</v>
      </c>
    </row>
    <row r="21" spans="1:16" x14ac:dyDescent="0.45">
      <c r="A21">
        <v>20</v>
      </c>
      <c r="B21" s="10">
        <v>44928</v>
      </c>
      <c r="C21">
        <v>4385</v>
      </c>
      <c r="D21" t="s">
        <v>80</v>
      </c>
      <c r="E21">
        <v>19</v>
      </c>
      <c r="F21" t="s">
        <v>5</v>
      </c>
      <c r="G21">
        <v>5</v>
      </c>
      <c r="H21">
        <v>3186.24</v>
      </c>
      <c r="I21">
        <v>15931.2</v>
      </c>
      <c r="J21" t="s">
        <v>95</v>
      </c>
      <c r="K21" t="s">
        <v>82</v>
      </c>
      <c r="L21" t="s">
        <v>83</v>
      </c>
      <c r="M21">
        <v>2023</v>
      </c>
      <c r="N21" t="s">
        <v>668</v>
      </c>
      <c r="O21" t="s">
        <v>9276</v>
      </c>
      <c r="P21" t="s">
        <v>748</v>
      </c>
    </row>
    <row r="22" spans="1:16" x14ac:dyDescent="0.45">
      <c r="A22">
        <v>21</v>
      </c>
      <c r="B22" s="10">
        <v>44928</v>
      </c>
      <c r="C22">
        <v>7396</v>
      </c>
      <c r="D22" t="s">
        <v>80</v>
      </c>
      <c r="E22">
        <v>50</v>
      </c>
      <c r="F22" t="s">
        <v>6</v>
      </c>
      <c r="G22">
        <v>4</v>
      </c>
      <c r="H22">
        <v>3606.06</v>
      </c>
      <c r="I22">
        <v>14424.24</v>
      </c>
      <c r="J22" t="s">
        <v>93</v>
      </c>
      <c r="K22" t="s">
        <v>82</v>
      </c>
      <c r="L22" t="s">
        <v>83</v>
      </c>
      <c r="M22">
        <v>2023</v>
      </c>
      <c r="N22" t="s">
        <v>668</v>
      </c>
      <c r="O22" t="s">
        <v>9944</v>
      </c>
      <c r="P22" t="s">
        <v>86</v>
      </c>
    </row>
    <row r="23" spans="1:16" x14ac:dyDescent="0.45">
      <c r="A23">
        <v>22</v>
      </c>
      <c r="B23" s="10">
        <v>44928</v>
      </c>
      <c r="C23">
        <v>9666</v>
      </c>
      <c r="D23" t="s">
        <v>89</v>
      </c>
      <c r="E23">
        <v>60</v>
      </c>
      <c r="F23" t="s">
        <v>5</v>
      </c>
      <c r="G23">
        <v>3</v>
      </c>
      <c r="H23">
        <v>2903.83</v>
      </c>
      <c r="I23">
        <v>8711.49</v>
      </c>
      <c r="J23" t="s">
        <v>81</v>
      </c>
      <c r="K23" t="s">
        <v>82</v>
      </c>
      <c r="L23" t="s">
        <v>83</v>
      </c>
      <c r="M23">
        <v>2023</v>
      </c>
      <c r="N23" t="s">
        <v>84</v>
      </c>
      <c r="O23" t="s">
        <v>6648</v>
      </c>
      <c r="P23" t="s">
        <v>86</v>
      </c>
    </row>
    <row r="24" spans="1:16" x14ac:dyDescent="0.45">
      <c r="A24">
        <v>23</v>
      </c>
      <c r="B24" s="10">
        <v>44928</v>
      </c>
      <c r="C24">
        <v>3558</v>
      </c>
      <c r="D24" t="s">
        <v>89</v>
      </c>
      <c r="E24">
        <v>48</v>
      </c>
      <c r="F24" t="s">
        <v>7</v>
      </c>
      <c r="G24">
        <v>5</v>
      </c>
      <c r="H24">
        <v>4882.13</v>
      </c>
      <c r="I24">
        <v>24410.65</v>
      </c>
      <c r="J24" t="s">
        <v>93</v>
      </c>
      <c r="K24" t="s">
        <v>82</v>
      </c>
      <c r="L24" t="s">
        <v>83</v>
      </c>
      <c r="M24">
        <v>2023</v>
      </c>
      <c r="N24" t="s">
        <v>84</v>
      </c>
      <c r="O24" t="s">
        <v>4142</v>
      </c>
      <c r="P24" t="s">
        <v>86</v>
      </c>
    </row>
    <row r="25" spans="1:16" x14ac:dyDescent="0.45">
      <c r="A25">
        <v>24</v>
      </c>
      <c r="B25" s="10">
        <v>44928</v>
      </c>
      <c r="C25">
        <v>8849</v>
      </c>
      <c r="D25" t="s">
        <v>80</v>
      </c>
      <c r="E25">
        <v>52</v>
      </c>
      <c r="F25" t="s">
        <v>5</v>
      </c>
      <c r="G25">
        <v>2</v>
      </c>
      <c r="H25">
        <v>4727.13</v>
      </c>
      <c r="I25">
        <v>9454.26</v>
      </c>
      <c r="J25" t="s">
        <v>93</v>
      </c>
      <c r="K25" t="s">
        <v>82</v>
      </c>
      <c r="L25" t="s">
        <v>83</v>
      </c>
      <c r="M25">
        <v>2023</v>
      </c>
      <c r="N25" t="s">
        <v>84</v>
      </c>
      <c r="O25" t="s">
        <v>3243</v>
      </c>
      <c r="P25" t="s">
        <v>86</v>
      </c>
    </row>
    <row r="26" spans="1:16" x14ac:dyDescent="0.45">
      <c r="A26">
        <v>25</v>
      </c>
      <c r="B26" s="10">
        <v>44928</v>
      </c>
      <c r="C26">
        <v>3047</v>
      </c>
      <c r="D26" t="s">
        <v>89</v>
      </c>
      <c r="E26">
        <v>54</v>
      </c>
      <c r="F26" t="s">
        <v>102</v>
      </c>
      <c r="G26">
        <v>2</v>
      </c>
      <c r="H26">
        <v>537.41999999999996</v>
      </c>
      <c r="I26">
        <v>1074.8399999999999</v>
      </c>
      <c r="J26" t="s">
        <v>93</v>
      </c>
      <c r="K26" t="s">
        <v>567</v>
      </c>
      <c r="L26" t="s">
        <v>83</v>
      </c>
      <c r="M26">
        <v>2023</v>
      </c>
      <c r="N26" t="s">
        <v>84</v>
      </c>
      <c r="O26" t="s">
        <v>7207</v>
      </c>
      <c r="P26" t="s">
        <v>86</v>
      </c>
    </row>
    <row r="27" spans="1:16" x14ac:dyDescent="0.45">
      <c r="A27">
        <v>26</v>
      </c>
      <c r="B27" s="10">
        <v>44928</v>
      </c>
      <c r="C27">
        <v>3747</v>
      </c>
      <c r="D27" t="s">
        <v>80</v>
      </c>
      <c r="E27">
        <v>64</v>
      </c>
      <c r="F27" t="s">
        <v>5</v>
      </c>
      <c r="G27">
        <v>4</v>
      </c>
      <c r="H27">
        <v>1343.8</v>
      </c>
      <c r="I27">
        <v>5375.2</v>
      </c>
      <c r="J27" t="s">
        <v>81</v>
      </c>
      <c r="K27" t="s">
        <v>82</v>
      </c>
      <c r="L27" t="s">
        <v>83</v>
      </c>
      <c r="M27">
        <v>2023</v>
      </c>
      <c r="N27" t="s">
        <v>84</v>
      </c>
      <c r="O27" t="s">
        <v>1228</v>
      </c>
      <c r="P27" t="s">
        <v>86</v>
      </c>
    </row>
    <row r="28" spans="1:16" x14ac:dyDescent="0.45">
      <c r="A28">
        <v>27</v>
      </c>
      <c r="B28" s="10">
        <v>44928</v>
      </c>
      <c r="C28">
        <v>1189</v>
      </c>
      <c r="D28" t="s">
        <v>89</v>
      </c>
      <c r="E28">
        <v>64</v>
      </c>
      <c r="F28" t="s">
        <v>8</v>
      </c>
      <c r="G28">
        <v>4</v>
      </c>
      <c r="H28">
        <v>4348.55</v>
      </c>
      <c r="I28">
        <v>17394.2</v>
      </c>
      <c r="J28" t="s">
        <v>81</v>
      </c>
      <c r="K28" t="s">
        <v>82</v>
      </c>
      <c r="L28" t="s">
        <v>83</v>
      </c>
      <c r="M28">
        <v>2023</v>
      </c>
      <c r="N28" t="s">
        <v>84</v>
      </c>
      <c r="O28" t="s">
        <v>1229</v>
      </c>
      <c r="P28" t="s">
        <v>86</v>
      </c>
    </row>
    <row r="29" spans="1:16" x14ac:dyDescent="0.45">
      <c r="A29">
        <v>28</v>
      </c>
      <c r="B29" s="10">
        <v>44928</v>
      </c>
      <c r="C29">
        <v>3734</v>
      </c>
      <c r="D29" t="s">
        <v>80</v>
      </c>
      <c r="E29">
        <v>53</v>
      </c>
      <c r="F29" t="s">
        <v>5</v>
      </c>
      <c r="G29">
        <v>1</v>
      </c>
      <c r="H29">
        <v>196.83</v>
      </c>
      <c r="I29">
        <v>196.83</v>
      </c>
      <c r="J29" t="s">
        <v>93</v>
      </c>
      <c r="K29" t="s">
        <v>567</v>
      </c>
      <c r="L29" t="s">
        <v>83</v>
      </c>
      <c r="M29">
        <v>2023</v>
      </c>
      <c r="N29" t="s">
        <v>668</v>
      </c>
      <c r="O29" t="s">
        <v>9395</v>
      </c>
      <c r="P29" t="s">
        <v>86</v>
      </c>
    </row>
    <row r="30" spans="1:16" x14ac:dyDescent="0.45">
      <c r="A30">
        <v>29</v>
      </c>
      <c r="B30" s="10">
        <v>44929</v>
      </c>
      <c r="C30">
        <v>4005</v>
      </c>
      <c r="D30" t="s">
        <v>89</v>
      </c>
      <c r="E30">
        <v>40</v>
      </c>
      <c r="F30" t="s">
        <v>9</v>
      </c>
      <c r="G30">
        <v>1</v>
      </c>
      <c r="H30">
        <v>2981.38</v>
      </c>
      <c r="I30">
        <v>2981.38</v>
      </c>
      <c r="J30" t="s">
        <v>97</v>
      </c>
      <c r="K30" t="s">
        <v>82</v>
      </c>
      <c r="L30" t="s">
        <v>83</v>
      </c>
      <c r="M30">
        <v>2023</v>
      </c>
      <c r="N30" t="s">
        <v>84</v>
      </c>
      <c r="O30" t="s">
        <v>491</v>
      </c>
      <c r="P30" t="s">
        <v>86</v>
      </c>
    </row>
    <row r="31" spans="1:16" x14ac:dyDescent="0.45">
      <c r="A31">
        <v>30</v>
      </c>
      <c r="B31" s="10">
        <v>44929</v>
      </c>
      <c r="C31">
        <v>5658</v>
      </c>
      <c r="D31" t="s">
        <v>80</v>
      </c>
      <c r="E31">
        <v>53</v>
      </c>
      <c r="F31" t="s">
        <v>5</v>
      </c>
      <c r="G31">
        <v>3</v>
      </c>
      <c r="H31">
        <v>4774.7700000000004</v>
      </c>
      <c r="I31">
        <v>14324.31</v>
      </c>
      <c r="J31" t="s">
        <v>93</v>
      </c>
      <c r="K31" t="s">
        <v>82</v>
      </c>
      <c r="L31" t="s">
        <v>83</v>
      </c>
      <c r="M31">
        <v>2023</v>
      </c>
      <c r="N31" t="s">
        <v>84</v>
      </c>
      <c r="O31" t="s">
        <v>8478</v>
      </c>
      <c r="P31" t="s">
        <v>748</v>
      </c>
    </row>
    <row r="32" spans="1:16" x14ac:dyDescent="0.45">
      <c r="A32">
        <v>31</v>
      </c>
      <c r="B32" s="10">
        <v>44929</v>
      </c>
      <c r="C32">
        <v>2899</v>
      </c>
      <c r="D32" t="s">
        <v>80</v>
      </c>
      <c r="E32">
        <v>57</v>
      </c>
      <c r="F32" t="s">
        <v>6</v>
      </c>
      <c r="G32">
        <v>1</v>
      </c>
      <c r="H32">
        <v>3409.65</v>
      </c>
      <c r="I32">
        <v>3409.65</v>
      </c>
      <c r="J32" t="s">
        <v>81</v>
      </c>
      <c r="K32" t="s">
        <v>82</v>
      </c>
      <c r="L32" t="s">
        <v>83</v>
      </c>
      <c r="M32">
        <v>2023</v>
      </c>
      <c r="N32" t="s">
        <v>84</v>
      </c>
      <c r="O32" t="s">
        <v>5752</v>
      </c>
      <c r="P32" t="s">
        <v>86</v>
      </c>
    </row>
    <row r="33" spans="1:16" x14ac:dyDescent="0.45">
      <c r="A33">
        <v>32</v>
      </c>
      <c r="B33" s="10">
        <v>44929</v>
      </c>
      <c r="C33">
        <v>8734</v>
      </c>
      <c r="D33" t="s">
        <v>89</v>
      </c>
      <c r="E33">
        <v>56</v>
      </c>
      <c r="F33" t="s">
        <v>7</v>
      </c>
      <c r="G33">
        <v>4</v>
      </c>
      <c r="H33">
        <v>505.07</v>
      </c>
      <c r="I33">
        <v>2020.28</v>
      </c>
      <c r="J33" t="s">
        <v>81</v>
      </c>
      <c r="K33" t="s">
        <v>82</v>
      </c>
      <c r="L33" t="s">
        <v>83</v>
      </c>
      <c r="M33">
        <v>2023</v>
      </c>
      <c r="N33" t="s">
        <v>84</v>
      </c>
      <c r="O33" t="s">
        <v>1230</v>
      </c>
      <c r="P33" t="s">
        <v>86</v>
      </c>
    </row>
    <row r="34" spans="1:16" x14ac:dyDescent="0.45">
      <c r="A34">
        <v>33</v>
      </c>
      <c r="B34" s="10">
        <v>44929</v>
      </c>
      <c r="C34">
        <v>2267</v>
      </c>
      <c r="D34" t="s">
        <v>89</v>
      </c>
      <c r="E34">
        <v>43</v>
      </c>
      <c r="F34" t="s">
        <v>9</v>
      </c>
      <c r="G34">
        <v>4</v>
      </c>
      <c r="H34">
        <v>3751.7</v>
      </c>
      <c r="I34">
        <v>15006.8</v>
      </c>
      <c r="J34" t="s">
        <v>97</v>
      </c>
      <c r="K34" t="s">
        <v>82</v>
      </c>
      <c r="L34" t="s">
        <v>83</v>
      </c>
      <c r="M34">
        <v>2023</v>
      </c>
      <c r="N34" t="s">
        <v>84</v>
      </c>
      <c r="O34" t="s">
        <v>1571</v>
      </c>
      <c r="P34" t="s">
        <v>86</v>
      </c>
    </row>
    <row r="35" spans="1:16" x14ac:dyDescent="0.45">
      <c r="A35">
        <v>34</v>
      </c>
      <c r="B35" s="10">
        <v>44929</v>
      </c>
      <c r="C35">
        <v>2528</v>
      </c>
      <c r="D35" t="s">
        <v>89</v>
      </c>
      <c r="E35">
        <v>42</v>
      </c>
      <c r="F35" t="s">
        <v>7</v>
      </c>
      <c r="G35">
        <v>1</v>
      </c>
      <c r="H35">
        <v>1913.6</v>
      </c>
      <c r="I35">
        <v>1913.6</v>
      </c>
      <c r="J35" t="s">
        <v>97</v>
      </c>
      <c r="K35" t="s">
        <v>567</v>
      </c>
      <c r="L35" t="s">
        <v>83</v>
      </c>
      <c r="M35">
        <v>2023</v>
      </c>
      <c r="N35" t="s">
        <v>84</v>
      </c>
      <c r="O35" t="s">
        <v>7874</v>
      </c>
      <c r="P35" t="s">
        <v>86</v>
      </c>
    </row>
    <row r="36" spans="1:16" x14ac:dyDescent="0.45">
      <c r="A36">
        <v>35</v>
      </c>
      <c r="B36" s="10">
        <v>44929</v>
      </c>
      <c r="C36">
        <v>4556</v>
      </c>
      <c r="D36" t="s">
        <v>80</v>
      </c>
      <c r="E36">
        <v>34</v>
      </c>
      <c r="F36" t="s">
        <v>6</v>
      </c>
      <c r="G36">
        <v>3</v>
      </c>
      <c r="H36">
        <v>4611.59</v>
      </c>
      <c r="I36">
        <v>13834.77</v>
      </c>
      <c r="J36" t="s">
        <v>87</v>
      </c>
      <c r="K36" t="s">
        <v>82</v>
      </c>
      <c r="L36" t="s">
        <v>83</v>
      </c>
      <c r="M36">
        <v>2023</v>
      </c>
      <c r="N36" t="s">
        <v>84</v>
      </c>
      <c r="O36" t="s">
        <v>5985</v>
      </c>
      <c r="P36" t="s">
        <v>86</v>
      </c>
    </row>
    <row r="37" spans="1:16" x14ac:dyDescent="0.45">
      <c r="A37">
        <v>36</v>
      </c>
      <c r="B37" s="10">
        <v>44929</v>
      </c>
      <c r="C37">
        <v>4890</v>
      </c>
      <c r="D37" t="s">
        <v>89</v>
      </c>
      <c r="E37">
        <v>32</v>
      </c>
      <c r="F37" t="s">
        <v>8</v>
      </c>
      <c r="G37">
        <v>4</v>
      </c>
      <c r="H37">
        <v>1467.27</v>
      </c>
      <c r="I37">
        <v>5869.08</v>
      </c>
      <c r="J37" t="s">
        <v>87</v>
      </c>
      <c r="K37" t="s">
        <v>82</v>
      </c>
      <c r="L37" t="s">
        <v>83</v>
      </c>
      <c r="M37">
        <v>2023</v>
      </c>
      <c r="N37" t="s">
        <v>84</v>
      </c>
      <c r="O37" t="s">
        <v>860</v>
      </c>
      <c r="P37" t="s">
        <v>86</v>
      </c>
    </row>
    <row r="38" spans="1:16" x14ac:dyDescent="0.45">
      <c r="A38">
        <v>37</v>
      </c>
      <c r="B38" s="10">
        <v>44929</v>
      </c>
      <c r="C38">
        <v>9838</v>
      </c>
      <c r="D38" t="s">
        <v>80</v>
      </c>
      <c r="E38">
        <v>54</v>
      </c>
      <c r="F38" t="s">
        <v>102</v>
      </c>
      <c r="G38">
        <v>3</v>
      </c>
      <c r="H38">
        <v>2392.5</v>
      </c>
      <c r="I38">
        <v>7177.5</v>
      </c>
      <c r="J38" t="s">
        <v>93</v>
      </c>
      <c r="K38" t="s">
        <v>82</v>
      </c>
      <c r="L38" t="s">
        <v>83</v>
      </c>
      <c r="M38">
        <v>2023</v>
      </c>
      <c r="N38" t="s">
        <v>84</v>
      </c>
      <c r="O38" t="s">
        <v>6433</v>
      </c>
      <c r="P38" t="s">
        <v>86</v>
      </c>
    </row>
    <row r="39" spans="1:16" x14ac:dyDescent="0.45">
      <c r="A39">
        <v>38</v>
      </c>
      <c r="B39" s="10">
        <v>44929</v>
      </c>
      <c r="C39">
        <v>6393</v>
      </c>
      <c r="D39" t="s">
        <v>89</v>
      </c>
      <c r="E39">
        <v>62</v>
      </c>
      <c r="F39" t="s">
        <v>8</v>
      </c>
      <c r="G39">
        <v>4</v>
      </c>
      <c r="H39">
        <v>3745.71</v>
      </c>
      <c r="I39">
        <v>14982.84</v>
      </c>
      <c r="J39" t="s">
        <v>81</v>
      </c>
      <c r="K39" t="s">
        <v>82</v>
      </c>
      <c r="L39" t="s">
        <v>83</v>
      </c>
      <c r="M39">
        <v>2023</v>
      </c>
      <c r="N39" t="s">
        <v>84</v>
      </c>
      <c r="O39" t="s">
        <v>1231</v>
      </c>
      <c r="P39" t="s">
        <v>86</v>
      </c>
    </row>
    <row r="40" spans="1:16" x14ac:dyDescent="0.45">
      <c r="A40">
        <v>39</v>
      </c>
      <c r="B40" s="10">
        <v>44929</v>
      </c>
      <c r="C40">
        <v>9792</v>
      </c>
      <c r="D40" t="s">
        <v>89</v>
      </c>
      <c r="E40">
        <v>21</v>
      </c>
      <c r="F40" t="s">
        <v>9</v>
      </c>
      <c r="G40">
        <v>3</v>
      </c>
      <c r="H40">
        <v>1324.82</v>
      </c>
      <c r="I40">
        <v>3974.46</v>
      </c>
      <c r="J40" t="s">
        <v>95</v>
      </c>
      <c r="K40" t="s">
        <v>82</v>
      </c>
      <c r="L40" t="s">
        <v>83</v>
      </c>
      <c r="M40">
        <v>2023</v>
      </c>
      <c r="N40" t="s">
        <v>84</v>
      </c>
      <c r="O40" t="s">
        <v>6827</v>
      </c>
      <c r="P40" t="s">
        <v>86</v>
      </c>
    </row>
    <row r="41" spans="1:16" x14ac:dyDescent="0.45">
      <c r="A41">
        <v>40</v>
      </c>
      <c r="B41" s="10">
        <v>44929</v>
      </c>
      <c r="C41">
        <v>9433</v>
      </c>
      <c r="D41" t="s">
        <v>80</v>
      </c>
      <c r="E41">
        <v>39</v>
      </c>
      <c r="F41" t="s">
        <v>6</v>
      </c>
      <c r="G41">
        <v>3</v>
      </c>
      <c r="H41">
        <v>949.82</v>
      </c>
      <c r="I41">
        <v>2849.46</v>
      </c>
      <c r="J41" t="s">
        <v>97</v>
      </c>
      <c r="K41" t="s">
        <v>82</v>
      </c>
      <c r="L41" t="s">
        <v>83</v>
      </c>
      <c r="M41">
        <v>2023</v>
      </c>
      <c r="N41" t="s">
        <v>84</v>
      </c>
      <c r="O41" t="s">
        <v>6221</v>
      </c>
      <c r="P41" t="s">
        <v>86</v>
      </c>
    </row>
    <row r="42" spans="1:16" x14ac:dyDescent="0.45">
      <c r="A42">
        <v>41</v>
      </c>
      <c r="B42" s="10">
        <v>44929</v>
      </c>
      <c r="C42">
        <v>8513</v>
      </c>
      <c r="D42" t="s">
        <v>80</v>
      </c>
      <c r="E42">
        <v>34</v>
      </c>
      <c r="F42" t="s">
        <v>6</v>
      </c>
      <c r="G42">
        <v>3</v>
      </c>
      <c r="H42">
        <v>63.41</v>
      </c>
      <c r="I42">
        <v>190.23</v>
      </c>
      <c r="J42" t="s">
        <v>87</v>
      </c>
      <c r="K42" t="s">
        <v>567</v>
      </c>
      <c r="L42" t="s">
        <v>83</v>
      </c>
      <c r="M42">
        <v>2023</v>
      </c>
      <c r="N42" t="s">
        <v>84</v>
      </c>
      <c r="O42" t="s">
        <v>7443</v>
      </c>
      <c r="P42" t="s">
        <v>86</v>
      </c>
    </row>
    <row r="43" spans="1:16" x14ac:dyDescent="0.45">
      <c r="A43">
        <v>42</v>
      </c>
      <c r="B43" s="10">
        <v>44929</v>
      </c>
      <c r="C43">
        <v>3612</v>
      </c>
      <c r="D43" t="s">
        <v>89</v>
      </c>
      <c r="E43">
        <v>39</v>
      </c>
      <c r="F43" t="s">
        <v>102</v>
      </c>
      <c r="G43">
        <v>1</v>
      </c>
      <c r="H43">
        <v>2465.41</v>
      </c>
      <c r="I43">
        <v>2465.41</v>
      </c>
      <c r="J43" t="s">
        <v>97</v>
      </c>
      <c r="K43" t="s">
        <v>82</v>
      </c>
      <c r="L43" t="s">
        <v>83</v>
      </c>
      <c r="M43">
        <v>2023</v>
      </c>
      <c r="N43" t="s">
        <v>84</v>
      </c>
      <c r="O43" t="s">
        <v>5125</v>
      </c>
      <c r="P43" t="s">
        <v>86</v>
      </c>
    </row>
    <row r="44" spans="1:16" x14ac:dyDescent="0.45">
      <c r="A44">
        <v>43</v>
      </c>
      <c r="B44" s="10">
        <v>44930</v>
      </c>
      <c r="C44">
        <v>8041</v>
      </c>
      <c r="D44" t="s">
        <v>80</v>
      </c>
      <c r="E44">
        <v>34</v>
      </c>
      <c r="F44" t="s">
        <v>5</v>
      </c>
      <c r="G44">
        <v>2</v>
      </c>
      <c r="H44">
        <v>4646.66</v>
      </c>
      <c r="I44">
        <v>9293.32</v>
      </c>
      <c r="J44" t="s">
        <v>87</v>
      </c>
      <c r="K44" t="s">
        <v>82</v>
      </c>
      <c r="L44" t="s">
        <v>83</v>
      </c>
      <c r="M44">
        <v>2023</v>
      </c>
      <c r="N44" t="s">
        <v>84</v>
      </c>
      <c r="O44" t="s">
        <v>223</v>
      </c>
      <c r="P44" t="s">
        <v>86</v>
      </c>
    </row>
    <row r="45" spans="1:16" x14ac:dyDescent="0.45">
      <c r="A45">
        <v>44</v>
      </c>
      <c r="B45" s="10">
        <v>44930</v>
      </c>
      <c r="C45">
        <v>7235</v>
      </c>
      <c r="D45" t="s">
        <v>80</v>
      </c>
      <c r="E45">
        <v>31</v>
      </c>
      <c r="F45" t="s">
        <v>9</v>
      </c>
      <c r="G45">
        <v>3</v>
      </c>
      <c r="H45">
        <v>1443.36</v>
      </c>
      <c r="I45">
        <v>4330.08</v>
      </c>
      <c r="J45" t="s">
        <v>87</v>
      </c>
      <c r="K45" t="s">
        <v>82</v>
      </c>
      <c r="L45" t="s">
        <v>83</v>
      </c>
      <c r="M45">
        <v>2023</v>
      </c>
      <c r="N45" t="s">
        <v>84</v>
      </c>
      <c r="O45" t="s">
        <v>5986</v>
      </c>
      <c r="P45" t="s">
        <v>86</v>
      </c>
    </row>
    <row r="46" spans="1:16" x14ac:dyDescent="0.45">
      <c r="A46">
        <v>45</v>
      </c>
      <c r="B46" s="10">
        <v>44930</v>
      </c>
      <c r="C46">
        <v>6486</v>
      </c>
      <c r="D46" t="s">
        <v>89</v>
      </c>
      <c r="E46">
        <v>31</v>
      </c>
      <c r="F46" t="s">
        <v>102</v>
      </c>
      <c r="G46">
        <v>3</v>
      </c>
      <c r="H46">
        <v>264.72000000000003</v>
      </c>
      <c r="I46">
        <v>794.16</v>
      </c>
      <c r="J46" t="s">
        <v>87</v>
      </c>
      <c r="K46" t="s">
        <v>567</v>
      </c>
      <c r="L46" t="s">
        <v>83</v>
      </c>
      <c r="M46">
        <v>2023</v>
      </c>
      <c r="N46" t="s">
        <v>84</v>
      </c>
      <c r="O46" t="s">
        <v>8715</v>
      </c>
      <c r="P46" t="s">
        <v>748</v>
      </c>
    </row>
    <row r="47" spans="1:16" x14ac:dyDescent="0.45">
      <c r="A47">
        <v>46</v>
      </c>
      <c r="B47" s="10">
        <v>44930</v>
      </c>
      <c r="C47">
        <v>8099</v>
      </c>
      <c r="D47" t="s">
        <v>80</v>
      </c>
      <c r="E47">
        <v>34</v>
      </c>
      <c r="F47" t="s">
        <v>7</v>
      </c>
      <c r="G47">
        <v>4</v>
      </c>
      <c r="H47">
        <v>3121.13</v>
      </c>
      <c r="I47">
        <v>12484.52</v>
      </c>
      <c r="J47" t="s">
        <v>87</v>
      </c>
      <c r="K47" t="s">
        <v>82</v>
      </c>
      <c r="L47" t="s">
        <v>83</v>
      </c>
      <c r="M47">
        <v>2023</v>
      </c>
      <c r="N47" t="s">
        <v>84</v>
      </c>
      <c r="O47" t="s">
        <v>861</v>
      </c>
      <c r="P47" t="s">
        <v>86</v>
      </c>
    </row>
    <row r="48" spans="1:16" x14ac:dyDescent="0.45">
      <c r="A48">
        <v>47</v>
      </c>
      <c r="B48" s="10">
        <v>44930</v>
      </c>
      <c r="C48">
        <v>1775</v>
      </c>
      <c r="D48" t="s">
        <v>89</v>
      </c>
      <c r="E48">
        <v>25</v>
      </c>
      <c r="F48" t="s">
        <v>102</v>
      </c>
      <c r="G48">
        <v>2</v>
      </c>
      <c r="H48">
        <v>328.04</v>
      </c>
      <c r="I48">
        <v>656.08</v>
      </c>
      <c r="J48" t="s">
        <v>87</v>
      </c>
      <c r="K48" t="s">
        <v>567</v>
      </c>
      <c r="L48" t="s">
        <v>83</v>
      </c>
      <c r="M48">
        <v>2023</v>
      </c>
      <c r="N48" t="s">
        <v>84</v>
      </c>
      <c r="O48" t="s">
        <v>7068</v>
      </c>
      <c r="P48" t="s">
        <v>86</v>
      </c>
    </row>
    <row r="49" spans="1:16" x14ac:dyDescent="0.45">
      <c r="A49">
        <v>48</v>
      </c>
      <c r="B49" s="10">
        <v>44930</v>
      </c>
      <c r="C49">
        <v>9226</v>
      </c>
      <c r="D49" t="s">
        <v>89</v>
      </c>
      <c r="E49">
        <v>51</v>
      </c>
      <c r="F49" t="s">
        <v>7</v>
      </c>
      <c r="G49">
        <v>4</v>
      </c>
      <c r="H49">
        <v>2559.2199999999998</v>
      </c>
      <c r="I49">
        <v>10236.879999999999</v>
      </c>
      <c r="J49" t="s">
        <v>93</v>
      </c>
      <c r="K49" t="s">
        <v>82</v>
      </c>
      <c r="L49" t="s">
        <v>83</v>
      </c>
      <c r="M49">
        <v>2023</v>
      </c>
      <c r="N49" t="s">
        <v>84</v>
      </c>
      <c r="O49" t="s">
        <v>1905</v>
      </c>
      <c r="P49" t="s">
        <v>86</v>
      </c>
    </row>
    <row r="50" spans="1:16" x14ac:dyDescent="0.45">
      <c r="A50">
        <v>49</v>
      </c>
      <c r="B50" s="10">
        <v>44930</v>
      </c>
      <c r="C50">
        <v>4152</v>
      </c>
      <c r="D50" t="s">
        <v>80</v>
      </c>
      <c r="E50">
        <v>43</v>
      </c>
      <c r="F50" t="s">
        <v>7</v>
      </c>
      <c r="G50">
        <v>4</v>
      </c>
      <c r="H50">
        <v>1938.57</v>
      </c>
      <c r="I50">
        <v>7754.28</v>
      </c>
      <c r="J50" t="s">
        <v>97</v>
      </c>
      <c r="K50" t="s">
        <v>82</v>
      </c>
      <c r="L50" t="s">
        <v>83</v>
      </c>
      <c r="M50">
        <v>2023</v>
      </c>
      <c r="N50" t="s">
        <v>84</v>
      </c>
      <c r="O50" t="s">
        <v>1572</v>
      </c>
      <c r="P50" t="s">
        <v>86</v>
      </c>
    </row>
    <row r="51" spans="1:16" x14ac:dyDescent="0.45">
      <c r="A51">
        <v>50</v>
      </c>
      <c r="B51" s="10">
        <v>44930</v>
      </c>
      <c r="C51">
        <v>2585</v>
      </c>
      <c r="D51" t="s">
        <v>89</v>
      </c>
      <c r="E51">
        <v>62</v>
      </c>
      <c r="F51" t="s">
        <v>6</v>
      </c>
      <c r="G51">
        <v>3</v>
      </c>
      <c r="H51">
        <v>2403.35</v>
      </c>
      <c r="I51">
        <v>7210.05</v>
      </c>
      <c r="J51" t="s">
        <v>81</v>
      </c>
      <c r="K51" t="s">
        <v>82</v>
      </c>
      <c r="L51" t="s">
        <v>83</v>
      </c>
      <c r="M51">
        <v>2023</v>
      </c>
      <c r="N51" t="s">
        <v>84</v>
      </c>
      <c r="O51" t="s">
        <v>8382</v>
      </c>
      <c r="P51" t="s">
        <v>748</v>
      </c>
    </row>
    <row r="52" spans="1:16" x14ac:dyDescent="0.45">
      <c r="A52">
        <v>51</v>
      </c>
      <c r="B52" s="10">
        <v>44930</v>
      </c>
      <c r="C52">
        <v>4943</v>
      </c>
      <c r="D52" t="s">
        <v>80</v>
      </c>
      <c r="E52">
        <v>47</v>
      </c>
      <c r="F52" t="s">
        <v>102</v>
      </c>
      <c r="G52">
        <v>5</v>
      </c>
      <c r="H52">
        <v>855.07</v>
      </c>
      <c r="I52">
        <v>4275.3500000000004</v>
      </c>
      <c r="J52" t="s">
        <v>93</v>
      </c>
      <c r="K52" t="s">
        <v>82</v>
      </c>
      <c r="L52" t="s">
        <v>83</v>
      </c>
      <c r="M52">
        <v>2023</v>
      </c>
      <c r="N52" t="s">
        <v>84</v>
      </c>
      <c r="O52" t="s">
        <v>4143</v>
      </c>
      <c r="P52" t="s">
        <v>86</v>
      </c>
    </row>
    <row r="53" spans="1:16" x14ac:dyDescent="0.45">
      <c r="A53">
        <v>52</v>
      </c>
      <c r="B53" s="10">
        <v>44930</v>
      </c>
      <c r="C53">
        <v>8555</v>
      </c>
      <c r="D53" t="s">
        <v>89</v>
      </c>
      <c r="E53">
        <v>39</v>
      </c>
      <c r="F53" t="s">
        <v>6</v>
      </c>
      <c r="G53">
        <v>2</v>
      </c>
      <c r="H53">
        <v>496.5</v>
      </c>
      <c r="I53">
        <v>993</v>
      </c>
      <c r="J53" t="s">
        <v>97</v>
      </c>
      <c r="K53" t="s">
        <v>567</v>
      </c>
      <c r="L53" t="s">
        <v>83</v>
      </c>
      <c r="M53">
        <v>2023</v>
      </c>
      <c r="N53" t="s">
        <v>668</v>
      </c>
      <c r="O53" t="s">
        <v>9318</v>
      </c>
      <c r="P53" t="s">
        <v>86</v>
      </c>
    </row>
    <row r="54" spans="1:16" x14ac:dyDescent="0.45">
      <c r="A54">
        <v>53</v>
      </c>
      <c r="B54" s="10">
        <v>44930</v>
      </c>
      <c r="C54">
        <v>4073</v>
      </c>
      <c r="D54" t="s">
        <v>80</v>
      </c>
      <c r="E54">
        <v>33</v>
      </c>
      <c r="F54" t="s">
        <v>6</v>
      </c>
      <c r="G54">
        <v>4</v>
      </c>
      <c r="H54">
        <v>3757.5</v>
      </c>
      <c r="I54">
        <v>15030</v>
      </c>
      <c r="J54" t="s">
        <v>87</v>
      </c>
      <c r="K54" t="s">
        <v>82</v>
      </c>
      <c r="L54" t="s">
        <v>83</v>
      </c>
      <c r="M54">
        <v>2023</v>
      </c>
      <c r="N54" t="s">
        <v>84</v>
      </c>
      <c r="O54" t="s">
        <v>862</v>
      </c>
      <c r="P54" t="s">
        <v>86</v>
      </c>
    </row>
    <row r="55" spans="1:16" x14ac:dyDescent="0.45">
      <c r="A55">
        <v>54</v>
      </c>
      <c r="B55" s="10">
        <v>44930</v>
      </c>
      <c r="C55">
        <v>2021</v>
      </c>
      <c r="D55" t="s">
        <v>80</v>
      </c>
      <c r="E55">
        <v>47</v>
      </c>
      <c r="F55" t="s">
        <v>8</v>
      </c>
      <c r="G55">
        <v>5</v>
      </c>
      <c r="H55">
        <v>1266.05</v>
      </c>
      <c r="I55">
        <v>6330.25</v>
      </c>
      <c r="J55" t="s">
        <v>93</v>
      </c>
      <c r="K55" t="s">
        <v>82</v>
      </c>
      <c r="L55" t="s">
        <v>83</v>
      </c>
      <c r="M55">
        <v>2023</v>
      </c>
      <c r="N55" t="s">
        <v>84</v>
      </c>
      <c r="O55" t="s">
        <v>4144</v>
      </c>
      <c r="P55" t="s">
        <v>86</v>
      </c>
    </row>
    <row r="56" spans="1:16" x14ac:dyDescent="0.45">
      <c r="A56">
        <v>55</v>
      </c>
      <c r="B56" s="10">
        <v>44930</v>
      </c>
      <c r="C56">
        <v>4843</v>
      </c>
      <c r="D56" t="s">
        <v>80</v>
      </c>
      <c r="E56">
        <v>33</v>
      </c>
      <c r="F56" t="s">
        <v>8</v>
      </c>
      <c r="G56">
        <v>5</v>
      </c>
      <c r="H56">
        <v>4012.1</v>
      </c>
      <c r="I56">
        <v>20060.5</v>
      </c>
      <c r="J56" t="s">
        <v>87</v>
      </c>
      <c r="K56" t="s">
        <v>82</v>
      </c>
      <c r="L56" t="s">
        <v>83</v>
      </c>
      <c r="M56">
        <v>2023</v>
      </c>
      <c r="N56" t="s">
        <v>84</v>
      </c>
      <c r="O56" t="s">
        <v>3901</v>
      </c>
      <c r="P56" t="s">
        <v>86</v>
      </c>
    </row>
    <row r="57" spans="1:16" x14ac:dyDescent="0.45">
      <c r="A57">
        <v>56</v>
      </c>
      <c r="B57" s="10">
        <v>44931</v>
      </c>
      <c r="C57">
        <v>8989</v>
      </c>
      <c r="D57" t="s">
        <v>80</v>
      </c>
      <c r="E57">
        <v>55</v>
      </c>
      <c r="F57" t="s">
        <v>6</v>
      </c>
      <c r="G57">
        <v>4</v>
      </c>
      <c r="H57">
        <v>3804.31</v>
      </c>
      <c r="I57">
        <v>15217.24</v>
      </c>
      <c r="J57" t="s">
        <v>81</v>
      </c>
      <c r="K57" t="s">
        <v>82</v>
      </c>
      <c r="L57" t="s">
        <v>83</v>
      </c>
      <c r="M57">
        <v>2023</v>
      </c>
      <c r="N57" t="s">
        <v>84</v>
      </c>
      <c r="O57" t="s">
        <v>85</v>
      </c>
      <c r="P57" t="s">
        <v>86</v>
      </c>
    </row>
    <row r="58" spans="1:16" x14ac:dyDescent="0.45">
      <c r="A58">
        <v>57</v>
      </c>
      <c r="B58" s="10">
        <v>44931</v>
      </c>
      <c r="C58">
        <v>7873</v>
      </c>
      <c r="D58" t="s">
        <v>80</v>
      </c>
      <c r="E58">
        <v>41</v>
      </c>
      <c r="F58" t="s">
        <v>6</v>
      </c>
      <c r="G58">
        <v>3</v>
      </c>
      <c r="H58">
        <v>1031.98</v>
      </c>
      <c r="I58">
        <v>3095.94</v>
      </c>
      <c r="J58" t="s">
        <v>97</v>
      </c>
      <c r="K58" t="s">
        <v>82</v>
      </c>
      <c r="L58" t="s">
        <v>83</v>
      </c>
      <c r="M58">
        <v>2023</v>
      </c>
      <c r="N58" t="s">
        <v>84</v>
      </c>
      <c r="O58" t="s">
        <v>6222</v>
      </c>
      <c r="P58" t="s">
        <v>86</v>
      </c>
    </row>
    <row r="59" spans="1:16" x14ac:dyDescent="0.45">
      <c r="A59">
        <v>58</v>
      </c>
      <c r="B59" s="10">
        <v>44931</v>
      </c>
      <c r="C59">
        <v>6675</v>
      </c>
      <c r="D59" t="s">
        <v>89</v>
      </c>
      <c r="E59">
        <v>53</v>
      </c>
      <c r="F59" t="s">
        <v>7</v>
      </c>
      <c r="G59">
        <v>1</v>
      </c>
      <c r="H59">
        <v>4546.04</v>
      </c>
      <c r="I59">
        <v>4546.04</v>
      </c>
      <c r="J59" t="s">
        <v>93</v>
      </c>
      <c r="K59" t="s">
        <v>82</v>
      </c>
      <c r="L59" t="s">
        <v>83</v>
      </c>
      <c r="M59">
        <v>2023</v>
      </c>
      <c r="N59" t="s">
        <v>84</v>
      </c>
      <c r="O59" t="s">
        <v>5535</v>
      </c>
      <c r="P59" t="s">
        <v>86</v>
      </c>
    </row>
    <row r="60" spans="1:16" x14ac:dyDescent="0.45">
      <c r="A60">
        <v>59</v>
      </c>
      <c r="B60" s="10">
        <v>44931</v>
      </c>
      <c r="C60">
        <v>1161</v>
      </c>
      <c r="D60" t="s">
        <v>89</v>
      </c>
      <c r="E60">
        <v>52</v>
      </c>
      <c r="F60" t="s">
        <v>6</v>
      </c>
      <c r="G60">
        <v>4</v>
      </c>
      <c r="H60">
        <v>848.33</v>
      </c>
      <c r="I60">
        <v>3393.32</v>
      </c>
      <c r="J60" t="s">
        <v>93</v>
      </c>
      <c r="K60" t="s">
        <v>82</v>
      </c>
      <c r="L60" t="s">
        <v>83</v>
      </c>
      <c r="M60">
        <v>2023</v>
      </c>
      <c r="N60" t="s">
        <v>84</v>
      </c>
      <c r="O60" t="s">
        <v>1906</v>
      </c>
      <c r="P60" t="s">
        <v>86</v>
      </c>
    </row>
    <row r="61" spans="1:16" x14ac:dyDescent="0.45">
      <c r="A61">
        <v>60</v>
      </c>
      <c r="B61" s="10">
        <v>44931</v>
      </c>
      <c r="C61">
        <v>5297</v>
      </c>
      <c r="D61" t="s">
        <v>80</v>
      </c>
      <c r="E61">
        <v>23</v>
      </c>
      <c r="F61" t="s">
        <v>9</v>
      </c>
      <c r="G61">
        <v>3</v>
      </c>
      <c r="H61">
        <v>3995.87</v>
      </c>
      <c r="I61">
        <v>11987.61</v>
      </c>
      <c r="J61" t="s">
        <v>95</v>
      </c>
      <c r="K61" t="s">
        <v>82</v>
      </c>
      <c r="L61" t="s">
        <v>83</v>
      </c>
      <c r="M61">
        <v>2023</v>
      </c>
      <c r="N61" t="s">
        <v>84</v>
      </c>
      <c r="O61" t="s">
        <v>6828</v>
      </c>
      <c r="P61" t="s">
        <v>86</v>
      </c>
    </row>
    <row r="62" spans="1:16" x14ac:dyDescent="0.45">
      <c r="A62">
        <v>61</v>
      </c>
      <c r="B62" s="10">
        <v>44931</v>
      </c>
      <c r="C62">
        <v>1995</v>
      </c>
      <c r="D62" t="s">
        <v>89</v>
      </c>
      <c r="E62">
        <v>21</v>
      </c>
      <c r="F62" t="s">
        <v>102</v>
      </c>
      <c r="G62">
        <v>2</v>
      </c>
      <c r="H62">
        <v>2131.64</v>
      </c>
      <c r="I62">
        <v>4263.28</v>
      </c>
      <c r="J62" t="s">
        <v>95</v>
      </c>
      <c r="K62" t="s">
        <v>82</v>
      </c>
      <c r="L62" t="s">
        <v>83</v>
      </c>
      <c r="M62">
        <v>2023</v>
      </c>
      <c r="N62" t="s">
        <v>668</v>
      </c>
      <c r="O62" t="s">
        <v>9800</v>
      </c>
      <c r="P62" t="s">
        <v>86</v>
      </c>
    </row>
    <row r="63" spans="1:16" x14ac:dyDescent="0.45">
      <c r="A63">
        <v>62</v>
      </c>
      <c r="B63" s="10">
        <v>44931</v>
      </c>
      <c r="C63">
        <v>8629</v>
      </c>
      <c r="D63" t="s">
        <v>80</v>
      </c>
      <c r="E63">
        <v>35</v>
      </c>
      <c r="F63" t="s">
        <v>9</v>
      </c>
      <c r="G63">
        <v>3</v>
      </c>
      <c r="H63">
        <v>955.93</v>
      </c>
      <c r="I63">
        <v>2867.79</v>
      </c>
      <c r="J63" t="s">
        <v>97</v>
      </c>
      <c r="K63" t="s">
        <v>82</v>
      </c>
      <c r="L63" t="s">
        <v>83</v>
      </c>
      <c r="M63">
        <v>2023</v>
      </c>
      <c r="N63" t="s">
        <v>84</v>
      </c>
      <c r="O63" t="s">
        <v>6223</v>
      </c>
      <c r="P63" t="s">
        <v>86</v>
      </c>
    </row>
    <row r="64" spans="1:16" x14ac:dyDescent="0.45">
      <c r="A64">
        <v>63</v>
      </c>
      <c r="B64" s="10">
        <v>44931</v>
      </c>
      <c r="C64">
        <v>2016</v>
      </c>
      <c r="D64" t="s">
        <v>80</v>
      </c>
      <c r="E64">
        <v>23</v>
      </c>
      <c r="F64" t="s">
        <v>8</v>
      </c>
      <c r="G64">
        <v>5</v>
      </c>
      <c r="H64">
        <v>4693.6499999999996</v>
      </c>
      <c r="I64">
        <v>23468.25</v>
      </c>
      <c r="J64" t="s">
        <v>95</v>
      </c>
      <c r="K64" t="s">
        <v>82</v>
      </c>
      <c r="L64" t="s">
        <v>83</v>
      </c>
      <c r="M64">
        <v>2023</v>
      </c>
      <c r="N64" t="s">
        <v>84</v>
      </c>
      <c r="O64" t="s">
        <v>4826</v>
      </c>
      <c r="P64" t="s">
        <v>86</v>
      </c>
    </row>
    <row r="65" spans="1:16" x14ac:dyDescent="0.45">
      <c r="A65">
        <v>64</v>
      </c>
      <c r="B65" s="10">
        <v>44931</v>
      </c>
      <c r="C65">
        <v>8869</v>
      </c>
      <c r="D65" t="s">
        <v>89</v>
      </c>
      <c r="E65">
        <v>43</v>
      </c>
      <c r="F65" t="s">
        <v>9</v>
      </c>
      <c r="G65">
        <v>2</v>
      </c>
      <c r="H65">
        <v>4818.12</v>
      </c>
      <c r="I65">
        <v>9636.24</v>
      </c>
      <c r="J65" t="s">
        <v>97</v>
      </c>
      <c r="K65" t="s">
        <v>82</v>
      </c>
      <c r="L65" t="s">
        <v>83</v>
      </c>
      <c r="M65">
        <v>2023</v>
      </c>
      <c r="N65" t="s">
        <v>84</v>
      </c>
      <c r="O65" t="s">
        <v>2654</v>
      </c>
      <c r="P65" t="s">
        <v>86</v>
      </c>
    </row>
    <row r="66" spans="1:16" x14ac:dyDescent="0.45">
      <c r="A66">
        <v>65</v>
      </c>
      <c r="B66" s="10">
        <v>44931</v>
      </c>
      <c r="C66">
        <v>7439</v>
      </c>
      <c r="D66" t="s">
        <v>89</v>
      </c>
      <c r="E66">
        <v>54</v>
      </c>
      <c r="F66" t="s">
        <v>5</v>
      </c>
      <c r="G66">
        <v>2</v>
      </c>
      <c r="H66">
        <v>2581.3000000000002</v>
      </c>
      <c r="I66">
        <v>5162.6000000000004</v>
      </c>
      <c r="J66" t="s">
        <v>93</v>
      </c>
      <c r="K66" t="s">
        <v>82</v>
      </c>
      <c r="L66" t="s">
        <v>83</v>
      </c>
      <c r="M66">
        <v>2023</v>
      </c>
      <c r="N66" t="s">
        <v>84</v>
      </c>
      <c r="O66" t="s">
        <v>3244</v>
      </c>
      <c r="P66" t="s">
        <v>86</v>
      </c>
    </row>
    <row r="67" spans="1:16" x14ac:dyDescent="0.45">
      <c r="A67">
        <v>66</v>
      </c>
      <c r="B67" s="10">
        <v>44931</v>
      </c>
      <c r="C67">
        <v>8892</v>
      </c>
      <c r="D67" t="s">
        <v>80</v>
      </c>
      <c r="E67">
        <v>44</v>
      </c>
      <c r="F67" t="s">
        <v>5</v>
      </c>
      <c r="G67">
        <v>1</v>
      </c>
      <c r="H67">
        <v>2372.41</v>
      </c>
      <c r="I67">
        <v>2372.41</v>
      </c>
      <c r="J67" t="s">
        <v>97</v>
      </c>
      <c r="K67" t="s">
        <v>82</v>
      </c>
      <c r="L67" t="s">
        <v>83</v>
      </c>
      <c r="M67">
        <v>2023</v>
      </c>
      <c r="N67" t="s">
        <v>84</v>
      </c>
      <c r="O67" t="s">
        <v>5126</v>
      </c>
      <c r="P67" t="s">
        <v>86</v>
      </c>
    </row>
    <row r="68" spans="1:16" x14ac:dyDescent="0.45">
      <c r="A68">
        <v>67</v>
      </c>
      <c r="B68" s="10">
        <v>44931</v>
      </c>
      <c r="C68">
        <v>7863</v>
      </c>
      <c r="D68" t="s">
        <v>80</v>
      </c>
      <c r="E68">
        <v>58</v>
      </c>
      <c r="F68" t="s">
        <v>8</v>
      </c>
      <c r="G68">
        <v>1</v>
      </c>
      <c r="H68">
        <v>4509.17</v>
      </c>
      <c r="I68">
        <v>4509.17</v>
      </c>
      <c r="J68" t="s">
        <v>81</v>
      </c>
      <c r="K68" t="s">
        <v>82</v>
      </c>
      <c r="L68" t="s">
        <v>83</v>
      </c>
      <c r="M68">
        <v>2023</v>
      </c>
      <c r="N68" t="s">
        <v>84</v>
      </c>
      <c r="O68" t="s">
        <v>5753</v>
      </c>
      <c r="P68" t="s">
        <v>86</v>
      </c>
    </row>
    <row r="69" spans="1:16" x14ac:dyDescent="0.45">
      <c r="A69">
        <v>68</v>
      </c>
      <c r="B69" s="10">
        <v>44931</v>
      </c>
      <c r="C69">
        <v>8916</v>
      </c>
      <c r="D69" t="s">
        <v>80</v>
      </c>
      <c r="E69">
        <v>28</v>
      </c>
      <c r="F69" t="s">
        <v>9</v>
      </c>
      <c r="G69">
        <v>4</v>
      </c>
      <c r="H69">
        <v>3000.88</v>
      </c>
      <c r="I69">
        <v>12003.52</v>
      </c>
      <c r="J69" t="s">
        <v>87</v>
      </c>
      <c r="K69" t="s">
        <v>82</v>
      </c>
      <c r="L69" t="s">
        <v>83</v>
      </c>
      <c r="M69">
        <v>2023</v>
      </c>
      <c r="N69" t="s">
        <v>84</v>
      </c>
      <c r="O69" t="s">
        <v>863</v>
      </c>
      <c r="P69" t="s">
        <v>86</v>
      </c>
    </row>
    <row r="70" spans="1:16" x14ac:dyDescent="0.45">
      <c r="A70">
        <v>69</v>
      </c>
      <c r="B70" s="10">
        <v>44931</v>
      </c>
      <c r="C70">
        <v>9529</v>
      </c>
      <c r="D70" t="s">
        <v>80</v>
      </c>
      <c r="E70">
        <v>55</v>
      </c>
      <c r="F70" t="s">
        <v>102</v>
      </c>
      <c r="G70">
        <v>3</v>
      </c>
      <c r="H70">
        <v>1366.89</v>
      </c>
      <c r="I70">
        <v>4100.67</v>
      </c>
      <c r="J70" t="s">
        <v>81</v>
      </c>
      <c r="K70" t="s">
        <v>82</v>
      </c>
      <c r="L70" t="s">
        <v>83</v>
      </c>
      <c r="M70">
        <v>2023</v>
      </c>
      <c r="N70" t="s">
        <v>84</v>
      </c>
      <c r="O70" t="s">
        <v>6649</v>
      </c>
      <c r="P70" t="s">
        <v>86</v>
      </c>
    </row>
    <row r="71" spans="1:16" x14ac:dyDescent="0.45">
      <c r="A71">
        <v>70</v>
      </c>
      <c r="B71" s="10">
        <v>44932</v>
      </c>
      <c r="C71">
        <v>1878</v>
      </c>
      <c r="D71" t="s">
        <v>80</v>
      </c>
      <c r="E71">
        <v>33</v>
      </c>
      <c r="F71" t="s">
        <v>8</v>
      </c>
      <c r="G71">
        <v>4</v>
      </c>
      <c r="H71">
        <v>2154.73</v>
      </c>
      <c r="I71">
        <v>8618.92</v>
      </c>
      <c r="J71" t="s">
        <v>87</v>
      </c>
      <c r="K71" t="s">
        <v>82</v>
      </c>
      <c r="L71" t="s">
        <v>83</v>
      </c>
      <c r="M71">
        <v>2023</v>
      </c>
      <c r="N71" t="s">
        <v>84</v>
      </c>
      <c r="O71" t="s">
        <v>88</v>
      </c>
      <c r="P71" t="s">
        <v>86</v>
      </c>
    </row>
    <row r="72" spans="1:16" x14ac:dyDescent="0.45">
      <c r="A72">
        <v>71</v>
      </c>
      <c r="B72" s="10">
        <v>44932</v>
      </c>
      <c r="C72">
        <v>5887</v>
      </c>
      <c r="D72" t="s">
        <v>80</v>
      </c>
      <c r="E72">
        <v>36</v>
      </c>
      <c r="F72" t="s">
        <v>5</v>
      </c>
      <c r="G72">
        <v>1</v>
      </c>
      <c r="H72">
        <v>4188.1499999999996</v>
      </c>
      <c r="I72">
        <v>4188.1499999999996</v>
      </c>
      <c r="J72" t="s">
        <v>97</v>
      </c>
      <c r="K72" t="s">
        <v>82</v>
      </c>
      <c r="L72" t="s">
        <v>83</v>
      </c>
      <c r="M72">
        <v>2023</v>
      </c>
      <c r="N72" t="s">
        <v>84</v>
      </c>
      <c r="O72" t="s">
        <v>5127</v>
      </c>
      <c r="P72" t="s">
        <v>86</v>
      </c>
    </row>
    <row r="73" spans="1:16" x14ac:dyDescent="0.45">
      <c r="A73">
        <v>72</v>
      </c>
      <c r="B73" s="10">
        <v>44932</v>
      </c>
      <c r="C73">
        <v>5859</v>
      </c>
      <c r="D73" t="s">
        <v>89</v>
      </c>
      <c r="E73">
        <v>60</v>
      </c>
      <c r="F73" t="s">
        <v>8</v>
      </c>
      <c r="G73">
        <v>5</v>
      </c>
      <c r="H73">
        <v>4304.84</v>
      </c>
      <c r="I73">
        <v>21524.2</v>
      </c>
      <c r="J73" t="s">
        <v>81</v>
      </c>
      <c r="K73" t="s">
        <v>82</v>
      </c>
      <c r="L73" t="s">
        <v>83</v>
      </c>
      <c r="M73">
        <v>2023</v>
      </c>
      <c r="N73" t="s">
        <v>84</v>
      </c>
      <c r="O73" t="s">
        <v>4615</v>
      </c>
      <c r="P73" t="s">
        <v>86</v>
      </c>
    </row>
    <row r="74" spans="1:16" x14ac:dyDescent="0.45">
      <c r="A74">
        <v>73</v>
      </c>
      <c r="B74" s="10">
        <v>44932</v>
      </c>
      <c r="C74">
        <v>7331</v>
      </c>
      <c r="D74" t="s">
        <v>80</v>
      </c>
      <c r="E74">
        <v>32</v>
      </c>
      <c r="F74" t="s">
        <v>9</v>
      </c>
      <c r="G74">
        <v>1</v>
      </c>
      <c r="H74">
        <v>4699.3</v>
      </c>
      <c r="I74">
        <v>4699.3</v>
      </c>
      <c r="J74" t="s">
        <v>87</v>
      </c>
      <c r="K74" t="s">
        <v>82</v>
      </c>
      <c r="L74" t="s">
        <v>83</v>
      </c>
      <c r="M74">
        <v>2023</v>
      </c>
      <c r="N74" t="s">
        <v>84</v>
      </c>
      <c r="O74" t="s">
        <v>5318</v>
      </c>
      <c r="P74" t="s">
        <v>86</v>
      </c>
    </row>
    <row r="75" spans="1:16" x14ac:dyDescent="0.45">
      <c r="A75">
        <v>74</v>
      </c>
      <c r="B75" s="10">
        <v>44932</v>
      </c>
      <c r="C75">
        <v>9571</v>
      </c>
      <c r="D75" t="s">
        <v>80</v>
      </c>
      <c r="E75">
        <v>43</v>
      </c>
      <c r="F75" t="s">
        <v>9</v>
      </c>
      <c r="G75">
        <v>3</v>
      </c>
      <c r="H75">
        <v>1476.89</v>
      </c>
      <c r="I75">
        <v>4430.67</v>
      </c>
      <c r="J75" t="s">
        <v>97</v>
      </c>
      <c r="K75" t="s">
        <v>82</v>
      </c>
      <c r="L75" t="s">
        <v>83</v>
      </c>
      <c r="M75">
        <v>2023</v>
      </c>
      <c r="N75" t="s">
        <v>84</v>
      </c>
      <c r="O75" t="s">
        <v>6224</v>
      </c>
      <c r="P75" t="s">
        <v>86</v>
      </c>
    </row>
    <row r="76" spans="1:16" x14ac:dyDescent="0.45">
      <c r="A76">
        <v>75</v>
      </c>
      <c r="B76" s="10">
        <v>44932</v>
      </c>
      <c r="C76">
        <v>9684</v>
      </c>
      <c r="D76" t="s">
        <v>89</v>
      </c>
      <c r="E76">
        <v>58</v>
      </c>
      <c r="F76" t="s">
        <v>9</v>
      </c>
      <c r="G76">
        <v>5</v>
      </c>
      <c r="H76">
        <v>3415.77</v>
      </c>
      <c r="I76">
        <v>17078.849999999999</v>
      </c>
      <c r="J76" t="s">
        <v>81</v>
      </c>
      <c r="K76" t="s">
        <v>82</v>
      </c>
      <c r="L76" t="s">
        <v>83</v>
      </c>
      <c r="M76">
        <v>2023</v>
      </c>
      <c r="N76" t="s">
        <v>84</v>
      </c>
      <c r="O76" t="s">
        <v>4616</v>
      </c>
      <c r="P76" t="s">
        <v>86</v>
      </c>
    </row>
    <row r="77" spans="1:16" x14ac:dyDescent="0.45">
      <c r="A77">
        <v>76</v>
      </c>
      <c r="B77" s="10">
        <v>44932</v>
      </c>
      <c r="C77">
        <v>8208</v>
      </c>
      <c r="D77" t="s">
        <v>80</v>
      </c>
      <c r="E77">
        <v>48</v>
      </c>
      <c r="F77" t="s">
        <v>7</v>
      </c>
      <c r="G77">
        <v>4</v>
      </c>
      <c r="H77">
        <v>388.52</v>
      </c>
      <c r="I77">
        <v>1554.08</v>
      </c>
      <c r="J77" t="s">
        <v>93</v>
      </c>
      <c r="K77" t="s">
        <v>567</v>
      </c>
      <c r="L77" t="s">
        <v>83</v>
      </c>
      <c r="M77">
        <v>2023</v>
      </c>
      <c r="N77" t="s">
        <v>668</v>
      </c>
      <c r="O77" t="s">
        <v>9319</v>
      </c>
      <c r="P77" t="s">
        <v>86</v>
      </c>
    </row>
    <row r="78" spans="1:16" x14ac:dyDescent="0.45">
      <c r="A78">
        <v>77</v>
      </c>
      <c r="B78" s="10">
        <v>44932</v>
      </c>
      <c r="C78">
        <v>6276</v>
      </c>
      <c r="D78" t="s">
        <v>80</v>
      </c>
      <c r="E78">
        <v>36</v>
      </c>
      <c r="F78" t="s">
        <v>9</v>
      </c>
      <c r="G78">
        <v>4</v>
      </c>
      <c r="H78">
        <v>3643.22</v>
      </c>
      <c r="I78">
        <v>14572.88</v>
      </c>
      <c r="J78" t="s">
        <v>97</v>
      </c>
      <c r="K78" t="s">
        <v>82</v>
      </c>
      <c r="L78" t="s">
        <v>83</v>
      </c>
      <c r="M78">
        <v>2023</v>
      </c>
      <c r="N78" t="s">
        <v>84</v>
      </c>
      <c r="O78" t="s">
        <v>1573</v>
      </c>
      <c r="P78" t="s">
        <v>86</v>
      </c>
    </row>
    <row r="79" spans="1:16" x14ac:dyDescent="0.45">
      <c r="A79">
        <v>78</v>
      </c>
      <c r="B79" s="10">
        <v>44932</v>
      </c>
      <c r="C79">
        <v>3062</v>
      </c>
      <c r="D79" t="s">
        <v>89</v>
      </c>
      <c r="E79">
        <v>41</v>
      </c>
      <c r="F79" t="s">
        <v>6</v>
      </c>
      <c r="G79">
        <v>1</v>
      </c>
      <c r="H79">
        <v>2837.84</v>
      </c>
      <c r="I79">
        <v>2837.84</v>
      </c>
      <c r="J79" t="s">
        <v>97</v>
      </c>
      <c r="K79" t="s">
        <v>82</v>
      </c>
      <c r="L79" t="s">
        <v>83</v>
      </c>
      <c r="M79">
        <v>2023</v>
      </c>
      <c r="N79" t="s">
        <v>84</v>
      </c>
      <c r="O79" t="s">
        <v>5128</v>
      </c>
      <c r="P79" t="s">
        <v>86</v>
      </c>
    </row>
    <row r="80" spans="1:16" x14ac:dyDescent="0.45">
      <c r="A80">
        <v>79</v>
      </c>
      <c r="B80" s="10">
        <v>44932</v>
      </c>
      <c r="C80">
        <v>1064</v>
      </c>
      <c r="D80" t="s">
        <v>80</v>
      </c>
      <c r="E80">
        <v>26</v>
      </c>
      <c r="F80" t="s">
        <v>5</v>
      </c>
      <c r="G80">
        <v>1</v>
      </c>
      <c r="H80">
        <v>1286.3399999999999</v>
      </c>
      <c r="I80">
        <v>1286.3399999999999</v>
      </c>
      <c r="J80" t="s">
        <v>87</v>
      </c>
      <c r="K80" t="s">
        <v>567</v>
      </c>
      <c r="L80" t="s">
        <v>83</v>
      </c>
      <c r="M80">
        <v>2023</v>
      </c>
      <c r="N80" t="s">
        <v>84</v>
      </c>
      <c r="O80" t="s">
        <v>8141</v>
      </c>
      <c r="P80" t="s">
        <v>86</v>
      </c>
    </row>
    <row r="81" spans="1:16" x14ac:dyDescent="0.45">
      <c r="A81">
        <v>80</v>
      </c>
      <c r="B81" s="10">
        <v>44932</v>
      </c>
      <c r="C81">
        <v>9006</v>
      </c>
      <c r="D81" t="s">
        <v>89</v>
      </c>
      <c r="E81">
        <v>40</v>
      </c>
      <c r="F81" t="s">
        <v>5</v>
      </c>
      <c r="G81">
        <v>4</v>
      </c>
      <c r="H81">
        <v>3290.43</v>
      </c>
      <c r="I81">
        <v>13161.72</v>
      </c>
      <c r="J81" t="s">
        <v>97</v>
      </c>
      <c r="K81" t="s">
        <v>82</v>
      </c>
      <c r="L81" t="s">
        <v>83</v>
      </c>
      <c r="M81">
        <v>2023</v>
      </c>
      <c r="N81" t="s">
        <v>84</v>
      </c>
      <c r="O81" t="s">
        <v>1574</v>
      </c>
      <c r="P81" t="s">
        <v>86</v>
      </c>
    </row>
    <row r="82" spans="1:16" x14ac:dyDescent="0.45">
      <c r="A82">
        <v>81</v>
      </c>
      <c r="B82" s="10">
        <v>44932</v>
      </c>
      <c r="C82">
        <v>3568</v>
      </c>
      <c r="D82" t="s">
        <v>80</v>
      </c>
      <c r="E82">
        <v>21</v>
      </c>
      <c r="F82" t="s">
        <v>7</v>
      </c>
      <c r="G82">
        <v>4</v>
      </c>
      <c r="H82">
        <v>719.15</v>
      </c>
      <c r="I82">
        <v>2876.6</v>
      </c>
      <c r="J82" t="s">
        <v>95</v>
      </c>
      <c r="K82" t="s">
        <v>82</v>
      </c>
      <c r="L82" t="s">
        <v>83</v>
      </c>
      <c r="M82">
        <v>2023</v>
      </c>
      <c r="N82" t="s">
        <v>84</v>
      </c>
      <c r="O82" t="s">
        <v>2220</v>
      </c>
      <c r="P82" t="s">
        <v>86</v>
      </c>
    </row>
    <row r="83" spans="1:16" x14ac:dyDescent="0.45">
      <c r="A83">
        <v>82</v>
      </c>
      <c r="B83" s="10">
        <v>44932</v>
      </c>
      <c r="C83">
        <v>6463</v>
      </c>
      <c r="D83" t="s">
        <v>89</v>
      </c>
      <c r="E83">
        <v>27</v>
      </c>
      <c r="F83" t="s">
        <v>5</v>
      </c>
      <c r="G83">
        <v>2</v>
      </c>
      <c r="H83">
        <v>1702.34</v>
      </c>
      <c r="I83">
        <v>3404.68</v>
      </c>
      <c r="J83" t="s">
        <v>87</v>
      </c>
      <c r="K83" t="s">
        <v>82</v>
      </c>
      <c r="L83" t="s">
        <v>83</v>
      </c>
      <c r="M83">
        <v>2023</v>
      </c>
      <c r="N83" t="s">
        <v>84</v>
      </c>
      <c r="O83" t="s">
        <v>3567</v>
      </c>
      <c r="P83" t="s">
        <v>86</v>
      </c>
    </row>
    <row r="84" spans="1:16" x14ac:dyDescent="0.45">
      <c r="A84">
        <v>83</v>
      </c>
      <c r="B84" s="10">
        <v>44932</v>
      </c>
      <c r="C84">
        <v>3027</v>
      </c>
      <c r="D84" t="s">
        <v>89</v>
      </c>
      <c r="E84">
        <v>26</v>
      </c>
      <c r="F84" t="s">
        <v>5</v>
      </c>
      <c r="G84">
        <v>3</v>
      </c>
      <c r="H84">
        <v>2034.52</v>
      </c>
      <c r="I84">
        <v>6103.56</v>
      </c>
      <c r="J84" t="s">
        <v>87</v>
      </c>
      <c r="K84" t="s">
        <v>82</v>
      </c>
      <c r="L84" t="s">
        <v>83</v>
      </c>
      <c r="M84">
        <v>2023</v>
      </c>
      <c r="N84" t="s">
        <v>84</v>
      </c>
      <c r="O84" t="s">
        <v>8286</v>
      </c>
      <c r="P84" t="s">
        <v>748</v>
      </c>
    </row>
    <row r="85" spans="1:16" x14ac:dyDescent="0.45">
      <c r="A85">
        <v>84</v>
      </c>
      <c r="B85" s="10">
        <v>44933</v>
      </c>
      <c r="C85">
        <v>3695</v>
      </c>
      <c r="D85" t="s">
        <v>89</v>
      </c>
      <c r="E85">
        <v>36</v>
      </c>
      <c r="F85" t="s">
        <v>8</v>
      </c>
      <c r="G85">
        <v>2</v>
      </c>
      <c r="H85">
        <v>3896.83</v>
      </c>
      <c r="I85">
        <v>7793.66</v>
      </c>
      <c r="J85" t="s">
        <v>97</v>
      </c>
      <c r="K85" t="s">
        <v>82</v>
      </c>
      <c r="L85" t="s">
        <v>83</v>
      </c>
      <c r="M85">
        <v>2023</v>
      </c>
      <c r="N85" t="s">
        <v>84</v>
      </c>
      <c r="O85" t="s">
        <v>224</v>
      </c>
      <c r="P85" t="s">
        <v>86</v>
      </c>
    </row>
    <row r="86" spans="1:16" x14ac:dyDescent="0.45">
      <c r="A86">
        <v>85</v>
      </c>
      <c r="B86" s="10">
        <v>44933</v>
      </c>
      <c r="C86">
        <v>6258</v>
      </c>
      <c r="D86" t="s">
        <v>80</v>
      </c>
      <c r="E86">
        <v>32</v>
      </c>
      <c r="F86" t="s">
        <v>9</v>
      </c>
      <c r="G86">
        <v>2</v>
      </c>
      <c r="H86">
        <v>1578.48</v>
      </c>
      <c r="I86">
        <v>3156.96</v>
      </c>
      <c r="J86" t="s">
        <v>87</v>
      </c>
      <c r="K86" t="s">
        <v>82</v>
      </c>
      <c r="L86" t="s">
        <v>83</v>
      </c>
      <c r="M86">
        <v>2023</v>
      </c>
      <c r="N86" t="s">
        <v>668</v>
      </c>
      <c r="O86" t="s">
        <v>6799</v>
      </c>
      <c r="P86" t="s">
        <v>86</v>
      </c>
    </row>
    <row r="87" spans="1:16" x14ac:dyDescent="0.45">
      <c r="A87">
        <v>86</v>
      </c>
      <c r="B87" s="10">
        <v>44933</v>
      </c>
      <c r="C87">
        <v>6618</v>
      </c>
      <c r="D87" t="s">
        <v>80</v>
      </c>
      <c r="E87">
        <v>51</v>
      </c>
      <c r="F87" t="s">
        <v>6</v>
      </c>
      <c r="G87">
        <v>4</v>
      </c>
      <c r="H87">
        <v>292.72000000000003</v>
      </c>
      <c r="I87">
        <v>1170.8800000000001</v>
      </c>
      <c r="J87" t="s">
        <v>93</v>
      </c>
      <c r="K87" t="s">
        <v>567</v>
      </c>
      <c r="L87" t="s">
        <v>83</v>
      </c>
      <c r="M87">
        <v>2023</v>
      </c>
      <c r="N87" t="s">
        <v>84</v>
      </c>
      <c r="O87" t="s">
        <v>7288</v>
      </c>
      <c r="P87" t="s">
        <v>86</v>
      </c>
    </row>
    <row r="88" spans="1:16" x14ac:dyDescent="0.45">
      <c r="A88">
        <v>87</v>
      </c>
      <c r="B88" s="10">
        <v>44933</v>
      </c>
      <c r="C88">
        <v>7736</v>
      </c>
      <c r="D88" t="s">
        <v>89</v>
      </c>
      <c r="E88">
        <v>59</v>
      </c>
      <c r="F88" t="s">
        <v>6</v>
      </c>
      <c r="G88">
        <v>3</v>
      </c>
      <c r="H88">
        <v>944.67</v>
      </c>
      <c r="I88">
        <v>2834.01</v>
      </c>
      <c r="J88" t="s">
        <v>81</v>
      </c>
      <c r="K88" t="s">
        <v>82</v>
      </c>
      <c r="L88" t="s">
        <v>83</v>
      </c>
      <c r="M88">
        <v>2023</v>
      </c>
      <c r="N88" t="s">
        <v>84</v>
      </c>
      <c r="O88" t="s">
        <v>8383</v>
      </c>
      <c r="P88" t="s">
        <v>748</v>
      </c>
    </row>
    <row r="89" spans="1:16" x14ac:dyDescent="0.45">
      <c r="A89">
        <v>88</v>
      </c>
      <c r="B89" s="10">
        <v>44933</v>
      </c>
      <c r="C89">
        <v>1391</v>
      </c>
      <c r="D89" t="s">
        <v>89</v>
      </c>
      <c r="E89">
        <v>36</v>
      </c>
      <c r="F89" t="s">
        <v>8</v>
      </c>
      <c r="G89">
        <v>4</v>
      </c>
      <c r="H89">
        <v>3060.06</v>
      </c>
      <c r="I89">
        <v>12240.24</v>
      </c>
      <c r="J89" t="s">
        <v>97</v>
      </c>
      <c r="K89" t="s">
        <v>82</v>
      </c>
      <c r="L89" t="s">
        <v>83</v>
      </c>
      <c r="M89">
        <v>2023</v>
      </c>
      <c r="N89" t="s">
        <v>84</v>
      </c>
      <c r="O89" t="s">
        <v>1575</v>
      </c>
      <c r="P89" t="s">
        <v>86</v>
      </c>
    </row>
    <row r="90" spans="1:16" x14ac:dyDescent="0.45">
      <c r="A90">
        <v>89</v>
      </c>
      <c r="B90" s="10">
        <v>44933</v>
      </c>
      <c r="C90">
        <v>6892</v>
      </c>
      <c r="D90" t="s">
        <v>80</v>
      </c>
      <c r="E90">
        <v>38</v>
      </c>
      <c r="F90" t="s">
        <v>6</v>
      </c>
      <c r="G90">
        <v>2</v>
      </c>
      <c r="H90">
        <v>125.49</v>
      </c>
      <c r="I90">
        <v>250.98</v>
      </c>
      <c r="J90" t="s">
        <v>97</v>
      </c>
      <c r="K90" t="s">
        <v>567</v>
      </c>
      <c r="L90" t="s">
        <v>83</v>
      </c>
      <c r="M90">
        <v>2023</v>
      </c>
      <c r="N90" t="s">
        <v>84</v>
      </c>
      <c r="O90" t="s">
        <v>7136</v>
      </c>
      <c r="P90" t="s">
        <v>86</v>
      </c>
    </row>
    <row r="91" spans="1:16" x14ac:dyDescent="0.45">
      <c r="A91">
        <v>90</v>
      </c>
      <c r="B91" s="10">
        <v>44933</v>
      </c>
      <c r="C91">
        <v>4561</v>
      </c>
      <c r="D91" t="s">
        <v>80</v>
      </c>
      <c r="E91">
        <v>51</v>
      </c>
      <c r="F91" t="s">
        <v>8</v>
      </c>
      <c r="G91">
        <v>2</v>
      </c>
      <c r="H91">
        <v>3971.55</v>
      </c>
      <c r="I91">
        <v>7943.1</v>
      </c>
      <c r="J91" t="s">
        <v>93</v>
      </c>
      <c r="K91" t="s">
        <v>82</v>
      </c>
      <c r="L91" t="s">
        <v>83</v>
      </c>
      <c r="M91">
        <v>2023</v>
      </c>
      <c r="N91" t="s">
        <v>84</v>
      </c>
      <c r="O91" t="s">
        <v>3245</v>
      </c>
      <c r="P91" t="s">
        <v>86</v>
      </c>
    </row>
    <row r="92" spans="1:16" x14ac:dyDescent="0.45">
      <c r="A92">
        <v>91</v>
      </c>
      <c r="B92" s="10">
        <v>44933</v>
      </c>
      <c r="C92">
        <v>7184</v>
      </c>
      <c r="D92" t="s">
        <v>80</v>
      </c>
      <c r="E92">
        <v>34</v>
      </c>
      <c r="F92" t="s">
        <v>6</v>
      </c>
      <c r="G92">
        <v>4</v>
      </c>
      <c r="H92">
        <v>4510.54</v>
      </c>
      <c r="I92">
        <v>18042.16</v>
      </c>
      <c r="J92" t="s">
        <v>87</v>
      </c>
      <c r="K92" t="s">
        <v>82</v>
      </c>
      <c r="L92" t="s">
        <v>83</v>
      </c>
      <c r="M92">
        <v>2023</v>
      </c>
      <c r="N92" t="s">
        <v>84</v>
      </c>
      <c r="O92" t="s">
        <v>864</v>
      </c>
      <c r="P92" t="s">
        <v>86</v>
      </c>
    </row>
    <row r="93" spans="1:16" x14ac:dyDescent="0.45">
      <c r="A93">
        <v>92</v>
      </c>
      <c r="B93" s="10">
        <v>44933</v>
      </c>
      <c r="C93">
        <v>4099</v>
      </c>
      <c r="D93" t="s">
        <v>80</v>
      </c>
      <c r="E93">
        <v>35</v>
      </c>
      <c r="F93" t="s">
        <v>5</v>
      </c>
      <c r="G93">
        <v>1</v>
      </c>
      <c r="H93">
        <v>2502.2199999999998</v>
      </c>
      <c r="I93">
        <v>2502.2199999999998</v>
      </c>
      <c r="J93" t="s">
        <v>97</v>
      </c>
      <c r="K93" t="s">
        <v>82</v>
      </c>
      <c r="L93" t="s">
        <v>83</v>
      </c>
      <c r="M93">
        <v>2023</v>
      </c>
      <c r="N93" t="s">
        <v>84</v>
      </c>
      <c r="O93" t="s">
        <v>5129</v>
      </c>
      <c r="P93" t="s">
        <v>86</v>
      </c>
    </row>
    <row r="94" spans="1:16" x14ac:dyDescent="0.45">
      <c r="A94">
        <v>93</v>
      </c>
      <c r="B94" s="10">
        <v>44933</v>
      </c>
      <c r="C94">
        <v>7278</v>
      </c>
      <c r="D94" t="s">
        <v>80</v>
      </c>
      <c r="E94">
        <v>34</v>
      </c>
      <c r="F94" t="s">
        <v>102</v>
      </c>
      <c r="G94">
        <v>1</v>
      </c>
      <c r="H94">
        <v>3552.77</v>
      </c>
      <c r="I94">
        <v>3552.77</v>
      </c>
      <c r="J94" t="s">
        <v>87</v>
      </c>
      <c r="K94" t="s">
        <v>82</v>
      </c>
      <c r="L94" t="s">
        <v>83</v>
      </c>
      <c r="M94">
        <v>2023</v>
      </c>
      <c r="N94" t="s">
        <v>84</v>
      </c>
      <c r="O94" t="s">
        <v>5319</v>
      </c>
      <c r="P94" t="s">
        <v>86</v>
      </c>
    </row>
    <row r="95" spans="1:16" x14ac:dyDescent="0.45">
      <c r="A95">
        <v>94</v>
      </c>
      <c r="B95" s="10">
        <v>44933</v>
      </c>
      <c r="C95">
        <v>9392</v>
      </c>
      <c r="D95" t="s">
        <v>89</v>
      </c>
      <c r="E95">
        <v>19</v>
      </c>
      <c r="F95" t="s">
        <v>9</v>
      </c>
      <c r="G95">
        <v>4</v>
      </c>
      <c r="H95">
        <v>2340.25</v>
      </c>
      <c r="I95">
        <v>9361</v>
      </c>
      <c r="J95" t="s">
        <v>95</v>
      </c>
      <c r="K95" t="s">
        <v>82</v>
      </c>
      <c r="L95" t="s">
        <v>83</v>
      </c>
      <c r="M95">
        <v>2023</v>
      </c>
      <c r="N95" t="s">
        <v>84</v>
      </c>
      <c r="O95" t="s">
        <v>2221</v>
      </c>
      <c r="P95" t="s">
        <v>86</v>
      </c>
    </row>
    <row r="96" spans="1:16" x14ac:dyDescent="0.45">
      <c r="A96">
        <v>95</v>
      </c>
      <c r="B96" s="10">
        <v>44933</v>
      </c>
      <c r="C96">
        <v>4104</v>
      </c>
      <c r="D96" t="s">
        <v>80</v>
      </c>
      <c r="E96">
        <v>18</v>
      </c>
      <c r="F96" t="s">
        <v>102</v>
      </c>
      <c r="G96">
        <v>5</v>
      </c>
      <c r="H96">
        <v>1578.38</v>
      </c>
      <c r="I96">
        <v>7891.9</v>
      </c>
      <c r="J96" t="s">
        <v>95</v>
      </c>
      <c r="K96" t="s">
        <v>82</v>
      </c>
      <c r="L96" t="s">
        <v>83</v>
      </c>
      <c r="M96">
        <v>2023</v>
      </c>
      <c r="N96" t="s">
        <v>84</v>
      </c>
      <c r="O96" t="s">
        <v>8810</v>
      </c>
      <c r="P96" t="s">
        <v>748</v>
      </c>
    </row>
    <row r="97" spans="1:16" x14ac:dyDescent="0.45">
      <c r="A97">
        <v>96</v>
      </c>
      <c r="B97" s="10">
        <v>44933</v>
      </c>
      <c r="C97">
        <v>8215</v>
      </c>
      <c r="D97" t="s">
        <v>89</v>
      </c>
      <c r="E97">
        <v>60</v>
      </c>
      <c r="F97" t="s">
        <v>5</v>
      </c>
      <c r="G97">
        <v>5</v>
      </c>
      <c r="H97">
        <v>866.09</v>
      </c>
      <c r="I97">
        <v>4330.45</v>
      </c>
      <c r="J97" t="s">
        <v>81</v>
      </c>
      <c r="K97" t="s">
        <v>82</v>
      </c>
      <c r="L97" t="s">
        <v>83</v>
      </c>
      <c r="M97">
        <v>2023</v>
      </c>
      <c r="N97" t="s">
        <v>84</v>
      </c>
      <c r="O97" t="s">
        <v>4617</v>
      </c>
      <c r="P97" t="s">
        <v>86</v>
      </c>
    </row>
    <row r="98" spans="1:16" x14ac:dyDescent="0.45">
      <c r="A98">
        <v>97</v>
      </c>
      <c r="B98" s="10">
        <v>44934</v>
      </c>
      <c r="C98">
        <v>3454</v>
      </c>
      <c r="D98" t="s">
        <v>80</v>
      </c>
      <c r="E98">
        <v>27</v>
      </c>
      <c r="F98" t="s">
        <v>7</v>
      </c>
      <c r="G98">
        <v>1</v>
      </c>
      <c r="H98">
        <v>2614.9</v>
      </c>
      <c r="I98">
        <v>2614.9</v>
      </c>
      <c r="J98" t="s">
        <v>87</v>
      </c>
      <c r="K98" t="s">
        <v>82</v>
      </c>
      <c r="L98" t="s">
        <v>83</v>
      </c>
      <c r="M98">
        <v>2023</v>
      </c>
      <c r="N98" t="s">
        <v>84</v>
      </c>
      <c r="O98" t="s">
        <v>492</v>
      </c>
      <c r="P98" t="s">
        <v>86</v>
      </c>
    </row>
    <row r="99" spans="1:16" x14ac:dyDescent="0.45">
      <c r="A99">
        <v>98</v>
      </c>
      <c r="B99" s="10">
        <v>44934</v>
      </c>
      <c r="C99">
        <v>9996</v>
      </c>
      <c r="D99" t="s">
        <v>89</v>
      </c>
      <c r="E99">
        <v>54</v>
      </c>
      <c r="F99" t="s">
        <v>8</v>
      </c>
      <c r="G99">
        <v>3</v>
      </c>
      <c r="H99">
        <v>4652.95</v>
      </c>
      <c r="I99">
        <v>13958.85</v>
      </c>
      <c r="J99" t="s">
        <v>93</v>
      </c>
      <c r="K99" t="s">
        <v>82</v>
      </c>
      <c r="L99" t="s">
        <v>83</v>
      </c>
      <c r="M99">
        <v>2023</v>
      </c>
      <c r="N99" t="s">
        <v>84</v>
      </c>
      <c r="O99" t="s">
        <v>8479</v>
      </c>
      <c r="P99" t="s">
        <v>748</v>
      </c>
    </row>
    <row r="100" spans="1:16" x14ac:dyDescent="0.45">
      <c r="A100">
        <v>99</v>
      </c>
      <c r="B100" s="10">
        <v>44934</v>
      </c>
      <c r="C100">
        <v>3731</v>
      </c>
      <c r="D100" t="s">
        <v>89</v>
      </c>
      <c r="E100">
        <v>22</v>
      </c>
      <c r="F100" t="s">
        <v>6</v>
      </c>
      <c r="G100">
        <v>2</v>
      </c>
      <c r="H100">
        <v>4455.3599999999997</v>
      </c>
      <c r="I100">
        <v>8910.7199999999993</v>
      </c>
      <c r="J100" t="s">
        <v>95</v>
      </c>
      <c r="K100" t="s">
        <v>82</v>
      </c>
      <c r="L100" t="s">
        <v>83</v>
      </c>
      <c r="M100">
        <v>2023</v>
      </c>
      <c r="N100" t="s">
        <v>84</v>
      </c>
      <c r="O100" t="s">
        <v>2464</v>
      </c>
      <c r="P100" t="s">
        <v>86</v>
      </c>
    </row>
    <row r="101" spans="1:16" x14ac:dyDescent="0.45">
      <c r="A101">
        <v>100</v>
      </c>
      <c r="B101" s="10">
        <v>44934</v>
      </c>
      <c r="C101">
        <v>9154</v>
      </c>
      <c r="D101" t="s">
        <v>80</v>
      </c>
      <c r="E101">
        <v>29</v>
      </c>
      <c r="F101" t="s">
        <v>6</v>
      </c>
      <c r="G101">
        <v>3</v>
      </c>
      <c r="H101">
        <v>4602.1499999999996</v>
      </c>
      <c r="I101">
        <v>13806.45</v>
      </c>
      <c r="J101" t="s">
        <v>87</v>
      </c>
      <c r="K101" t="s">
        <v>82</v>
      </c>
      <c r="L101" t="s">
        <v>83</v>
      </c>
      <c r="M101">
        <v>2023</v>
      </c>
      <c r="N101" t="s">
        <v>668</v>
      </c>
      <c r="O101" t="s">
        <v>9216</v>
      </c>
      <c r="P101" t="s">
        <v>748</v>
      </c>
    </row>
    <row r="102" spans="1:16" x14ac:dyDescent="0.45">
      <c r="A102">
        <v>101</v>
      </c>
      <c r="B102" s="10">
        <v>44934</v>
      </c>
      <c r="C102">
        <v>6056</v>
      </c>
      <c r="D102" t="s">
        <v>89</v>
      </c>
      <c r="E102">
        <v>53</v>
      </c>
      <c r="F102" t="s">
        <v>5</v>
      </c>
      <c r="G102">
        <v>1</v>
      </c>
      <c r="H102">
        <v>4833.74</v>
      </c>
      <c r="I102">
        <v>4833.74</v>
      </c>
      <c r="J102" t="s">
        <v>93</v>
      </c>
      <c r="K102" t="s">
        <v>82</v>
      </c>
      <c r="L102" t="s">
        <v>83</v>
      </c>
      <c r="M102">
        <v>2023</v>
      </c>
      <c r="N102" t="s">
        <v>84</v>
      </c>
      <c r="O102" t="s">
        <v>5536</v>
      </c>
      <c r="P102" t="s">
        <v>86</v>
      </c>
    </row>
    <row r="103" spans="1:16" x14ac:dyDescent="0.45">
      <c r="A103">
        <v>102</v>
      </c>
      <c r="B103" s="10">
        <v>44934</v>
      </c>
      <c r="C103">
        <v>9110</v>
      </c>
      <c r="D103" t="s">
        <v>89</v>
      </c>
      <c r="E103">
        <v>48</v>
      </c>
      <c r="F103" t="s">
        <v>6</v>
      </c>
      <c r="G103">
        <v>4</v>
      </c>
      <c r="H103">
        <v>868.52</v>
      </c>
      <c r="I103">
        <v>3474.08</v>
      </c>
      <c r="J103" t="s">
        <v>93</v>
      </c>
      <c r="K103" t="s">
        <v>82</v>
      </c>
      <c r="L103" t="s">
        <v>83</v>
      </c>
      <c r="M103">
        <v>2023</v>
      </c>
      <c r="N103" t="s">
        <v>84</v>
      </c>
      <c r="O103" t="s">
        <v>1907</v>
      </c>
      <c r="P103" t="s">
        <v>86</v>
      </c>
    </row>
    <row r="104" spans="1:16" x14ac:dyDescent="0.45">
      <c r="A104">
        <v>103</v>
      </c>
      <c r="B104" s="10">
        <v>44934</v>
      </c>
      <c r="C104">
        <v>4840</v>
      </c>
      <c r="D104" t="s">
        <v>89</v>
      </c>
      <c r="E104">
        <v>55</v>
      </c>
      <c r="F104" t="s">
        <v>5</v>
      </c>
      <c r="G104">
        <v>5</v>
      </c>
      <c r="H104">
        <v>775.3</v>
      </c>
      <c r="I104">
        <v>3876.5</v>
      </c>
      <c r="J104" t="s">
        <v>81</v>
      </c>
      <c r="K104" t="s">
        <v>82</v>
      </c>
      <c r="L104" t="s">
        <v>83</v>
      </c>
      <c r="M104">
        <v>2023</v>
      </c>
      <c r="N104" t="s">
        <v>84</v>
      </c>
      <c r="O104" t="s">
        <v>4618</v>
      </c>
      <c r="P104" t="s">
        <v>86</v>
      </c>
    </row>
    <row r="105" spans="1:16" x14ac:dyDescent="0.45">
      <c r="A105">
        <v>104</v>
      </c>
      <c r="B105" s="10">
        <v>44934</v>
      </c>
      <c r="C105">
        <v>2028</v>
      </c>
      <c r="D105" t="s">
        <v>89</v>
      </c>
      <c r="E105">
        <v>26</v>
      </c>
      <c r="F105" t="s">
        <v>102</v>
      </c>
      <c r="G105">
        <v>1</v>
      </c>
      <c r="H105">
        <v>2167.42</v>
      </c>
      <c r="I105">
        <v>2167.42</v>
      </c>
      <c r="J105" t="s">
        <v>87</v>
      </c>
      <c r="K105" t="s">
        <v>82</v>
      </c>
      <c r="L105" t="s">
        <v>83</v>
      </c>
      <c r="M105">
        <v>2023</v>
      </c>
      <c r="N105" t="s">
        <v>84</v>
      </c>
      <c r="O105" t="s">
        <v>5320</v>
      </c>
      <c r="P105" t="s">
        <v>86</v>
      </c>
    </row>
    <row r="106" spans="1:16" x14ac:dyDescent="0.45">
      <c r="A106">
        <v>105</v>
      </c>
      <c r="B106" s="10">
        <v>44934</v>
      </c>
      <c r="C106">
        <v>8385</v>
      </c>
      <c r="D106" t="s">
        <v>80</v>
      </c>
      <c r="E106">
        <v>61</v>
      </c>
      <c r="F106" t="s">
        <v>7</v>
      </c>
      <c r="G106">
        <v>3</v>
      </c>
      <c r="H106">
        <v>3462.09</v>
      </c>
      <c r="I106">
        <v>10386.27</v>
      </c>
      <c r="J106" t="s">
        <v>81</v>
      </c>
      <c r="K106" t="s">
        <v>82</v>
      </c>
      <c r="L106" t="s">
        <v>83</v>
      </c>
      <c r="M106">
        <v>2023</v>
      </c>
      <c r="N106" t="s">
        <v>84</v>
      </c>
      <c r="O106" t="s">
        <v>6650</v>
      </c>
      <c r="P106" t="s">
        <v>86</v>
      </c>
    </row>
    <row r="107" spans="1:16" x14ac:dyDescent="0.45">
      <c r="A107">
        <v>106</v>
      </c>
      <c r="B107" s="10">
        <v>44934</v>
      </c>
      <c r="C107">
        <v>1502</v>
      </c>
      <c r="D107" t="s">
        <v>89</v>
      </c>
      <c r="E107">
        <v>43</v>
      </c>
      <c r="F107" t="s">
        <v>8</v>
      </c>
      <c r="G107">
        <v>3</v>
      </c>
      <c r="H107">
        <v>2226.48</v>
      </c>
      <c r="I107">
        <v>6679.44</v>
      </c>
      <c r="J107" t="s">
        <v>97</v>
      </c>
      <c r="K107" t="s">
        <v>82</v>
      </c>
      <c r="L107" t="s">
        <v>83</v>
      </c>
      <c r="M107">
        <v>2023</v>
      </c>
      <c r="N107" t="s">
        <v>668</v>
      </c>
      <c r="O107" t="s">
        <v>9217</v>
      </c>
      <c r="P107" t="s">
        <v>748</v>
      </c>
    </row>
    <row r="108" spans="1:16" x14ac:dyDescent="0.45">
      <c r="A108">
        <v>107</v>
      </c>
      <c r="B108" s="10">
        <v>44934</v>
      </c>
      <c r="C108">
        <v>7910</v>
      </c>
      <c r="D108" t="s">
        <v>80</v>
      </c>
      <c r="E108">
        <v>32</v>
      </c>
      <c r="F108" t="s">
        <v>6</v>
      </c>
      <c r="G108">
        <v>1</v>
      </c>
      <c r="H108">
        <v>4467.1499999999996</v>
      </c>
      <c r="I108">
        <v>4467.1499999999996</v>
      </c>
      <c r="J108" t="s">
        <v>87</v>
      </c>
      <c r="K108" t="s">
        <v>82</v>
      </c>
      <c r="L108" t="s">
        <v>83</v>
      </c>
      <c r="M108">
        <v>2023</v>
      </c>
      <c r="N108" t="s">
        <v>84</v>
      </c>
      <c r="O108" t="s">
        <v>5321</v>
      </c>
      <c r="P108" t="s">
        <v>86</v>
      </c>
    </row>
    <row r="109" spans="1:16" x14ac:dyDescent="0.45">
      <c r="A109">
        <v>108</v>
      </c>
      <c r="B109" s="10">
        <v>44934</v>
      </c>
      <c r="C109">
        <v>7938</v>
      </c>
      <c r="D109" t="s">
        <v>89</v>
      </c>
      <c r="E109">
        <v>33</v>
      </c>
      <c r="F109" t="s">
        <v>7</v>
      </c>
      <c r="G109">
        <v>2</v>
      </c>
      <c r="H109">
        <v>3601.11</v>
      </c>
      <c r="I109">
        <v>7202.22</v>
      </c>
      <c r="J109" t="s">
        <v>87</v>
      </c>
      <c r="K109" t="s">
        <v>82</v>
      </c>
      <c r="L109" t="s">
        <v>83</v>
      </c>
      <c r="M109">
        <v>2023</v>
      </c>
      <c r="N109" t="s">
        <v>84</v>
      </c>
      <c r="O109" t="s">
        <v>3568</v>
      </c>
      <c r="P109" t="s">
        <v>86</v>
      </c>
    </row>
    <row r="110" spans="1:16" x14ac:dyDescent="0.45">
      <c r="A110">
        <v>109</v>
      </c>
      <c r="B110" s="10">
        <v>44934</v>
      </c>
      <c r="C110">
        <v>5488</v>
      </c>
      <c r="D110" t="s">
        <v>80</v>
      </c>
      <c r="E110">
        <v>30</v>
      </c>
      <c r="F110" t="s">
        <v>7</v>
      </c>
      <c r="G110">
        <v>3</v>
      </c>
      <c r="H110">
        <v>3188.16</v>
      </c>
      <c r="I110">
        <v>9564.48</v>
      </c>
      <c r="J110" t="s">
        <v>87</v>
      </c>
      <c r="K110" t="s">
        <v>82</v>
      </c>
      <c r="L110" t="s">
        <v>83</v>
      </c>
      <c r="M110">
        <v>2023</v>
      </c>
      <c r="N110" t="s">
        <v>84</v>
      </c>
      <c r="O110" t="s">
        <v>5987</v>
      </c>
      <c r="P110" t="s">
        <v>86</v>
      </c>
    </row>
    <row r="111" spans="1:16" x14ac:dyDescent="0.45">
      <c r="A111">
        <v>110</v>
      </c>
      <c r="B111" s="10">
        <v>44934</v>
      </c>
      <c r="C111">
        <v>1206</v>
      </c>
      <c r="D111" t="s">
        <v>80</v>
      </c>
      <c r="E111">
        <v>42</v>
      </c>
      <c r="F111" t="s">
        <v>7</v>
      </c>
      <c r="G111">
        <v>2</v>
      </c>
      <c r="H111">
        <v>401.64</v>
      </c>
      <c r="I111">
        <v>803.28</v>
      </c>
      <c r="J111" t="s">
        <v>97</v>
      </c>
      <c r="K111" t="s">
        <v>567</v>
      </c>
      <c r="L111" t="s">
        <v>83</v>
      </c>
      <c r="M111">
        <v>2023</v>
      </c>
      <c r="N111" t="s">
        <v>84</v>
      </c>
      <c r="O111" t="s">
        <v>7137</v>
      </c>
      <c r="P111" t="s">
        <v>86</v>
      </c>
    </row>
    <row r="112" spans="1:16" x14ac:dyDescent="0.45">
      <c r="A112">
        <v>111</v>
      </c>
      <c r="B112" s="10">
        <v>44935</v>
      </c>
      <c r="C112">
        <v>6134</v>
      </c>
      <c r="D112" t="s">
        <v>80</v>
      </c>
      <c r="E112">
        <v>47</v>
      </c>
      <c r="F112" t="s">
        <v>9</v>
      </c>
      <c r="G112">
        <v>2</v>
      </c>
      <c r="H112">
        <v>917.91</v>
      </c>
      <c r="I112">
        <v>1835.82</v>
      </c>
      <c r="J112" t="s">
        <v>93</v>
      </c>
      <c r="K112" t="s">
        <v>567</v>
      </c>
      <c r="L112" t="s">
        <v>83</v>
      </c>
      <c r="M112">
        <v>2023</v>
      </c>
      <c r="N112" t="s">
        <v>668</v>
      </c>
      <c r="O112" t="s">
        <v>669</v>
      </c>
      <c r="P112" t="s">
        <v>86</v>
      </c>
    </row>
    <row r="113" spans="1:16" x14ac:dyDescent="0.45">
      <c r="A113">
        <v>112</v>
      </c>
      <c r="B113" s="10">
        <v>44935</v>
      </c>
      <c r="C113">
        <v>6977</v>
      </c>
      <c r="D113" t="s">
        <v>89</v>
      </c>
      <c r="E113">
        <v>24</v>
      </c>
      <c r="F113" t="s">
        <v>7</v>
      </c>
      <c r="G113">
        <v>4</v>
      </c>
      <c r="H113">
        <v>2169.36</v>
      </c>
      <c r="I113">
        <v>8677.44</v>
      </c>
      <c r="J113" t="s">
        <v>95</v>
      </c>
      <c r="K113" t="s">
        <v>82</v>
      </c>
      <c r="L113" t="s">
        <v>83</v>
      </c>
      <c r="M113">
        <v>2023</v>
      </c>
      <c r="N113" t="s">
        <v>84</v>
      </c>
      <c r="O113" t="s">
        <v>2222</v>
      </c>
      <c r="P113" t="s">
        <v>86</v>
      </c>
    </row>
    <row r="114" spans="1:16" x14ac:dyDescent="0.45">
      <c r="A114">
        <v>113</v>
      </c>
      <c r="B114" s="10">
        <v>44935</v>
      </c>
      <c r="C114">
        <v>8721</v>
      </c>
      <c r="D114" t="s">
        <v>80</v>
      </c>
      <c r="E114">
        <v>21</v>
      </c>
      <c r="F114" t="s">
        <v>5</v>
      </c>
      <c r="G114">
        <v>1</v>
      </c>
      <c r="H114">
        <v>4883.0600000000004</v>
      </c>
      <c r="I114">
        <v>4883.0600000000004</v>
      </c>
      <c r="J114" t="s">
        <v>95</v>
      </c>
      <c r="K114" t="s">
        <v>82</v>
      </c>
      <c r="L114" t="s">
        <v>83</v>
      </c>
      <c r="M114">
        <v>2023</v>
      </c>
      <c r="N114" t="s">
        <v>84</v>
      </c>
      <c r="O114" t="s">
        <v>4989</v>
      </c>
      <c r="P114" t="s">
        <v>86</v>
      </c>
    </row>
    <row r="115" spans="1:16" x14ac:dyDescent="0.45">
      <c r="A115">
        <v>114</v>
      </c>
      <c r="B115" s="10">
        <v>44935</v>
      </c>
      <c r="C115">
        <v>8035</v>
      </c>
      <c r="D115" t="s">
        <v>80</v>
      </c>
      <c r="E115">
        <v>60</v>
      </c>
      <c r="F115" t="s">
        <v>9</v>
      </c>
      <c r="G115">
        <v>1</v>
      </c>
      <c r="H115">
        <v>1705.32</v>
      </c>
      <c r="I115">
        <v>1705.32</v>
      </c>
      <c r="J115" t="s">
        <v>81</v>
      </c>
      <c r="K115" t="s">
        <v>567</v>
      </c>
      <c r="L115" t="s">
        <v>83</v>
      </c>
      <c r="M115">
        <v>2023</v>
      </c>
      <c r="N115" t="s">
        <v>84</v>
      </c>
      <c r="O115" t="s">
        <v>8008</v>
      </c>
      <c r="P115" t="s">
        <v>86</v>
      </c>
    </row>
    <row r="116" spans="1:16" x14ac:dyDescent="0.45">
      <c r="A116">
        <v>115</v>
      </c>
      <c r="B116" s="10">
        <v>44935</v>
      </c>
      <c r="C116">
        <v>2484</v>
      </c>
      <c r="D116" t="s">
        <v>89</v>
      </c>
      <c r="E116">
        <v>57</v>
      </c>
      <c r="F116" t="s">
        <v>9</v>
      </c>
      <c r="G116">
        <v>2</v>
      </c>
      <c r="H116">
        <v>3168.38</v>
      </c>
      <c r="I116">
        <v>6336.76</v>
      </c>
      <c r="J116" t="s">
        <v>81</v>
      </c>
      <c r="K116" t="s">
        <v>82</v>
      </c>
      <c r="L116" t="s">
        <v>83</v>
      </c>
      <c r="M116">
        <v>2023</v>
      </c>
      <c r="N116" t="s">
        <v>84</v>
      </c>
      <c r="O116" t="s">
        <v>2941</v>
      </c>
      <c r="P116" t="s">
        <v>86</v>
      </c>
    </row>
    <row r="117" spans="1:16" x14ac:dyDescent="0.45">
      <c r="A117">
        <v>116</v>
      </c>
      <c r="B117" s="10">
        <v>44935</v>
      </c>
      <c r="C117">
        <v>8858</v>
      </c>
      <c r="D117" t="s">
        <v>80</v>
      </c>
      <c r="E117">
        <v>55</v>
      </c>
      <c r="F117" t="s">
        <v>7</v>
      </c>
      <c r="G117">
        <v>4</v>
      </c>
      <c r="H117">
        <v>4945.08</v>
      </c>
      <c r="I117">
        <v>19780.32</v>
      </c>
      <c r="J117" t="s">
        <v>81</v>
      </c>
      <c r="K117" t="s">
        <v>82</v>
      </c>
      <c r="L117" t="s">
        <v>83</v>
      </c>
      <c r="M117">
        <v>2023</v>
      </c>
      <c r="N117" t="s">
        <v>84</v>
      </c>
      <c r="O117" t="s">
        <v>1232</v>
      </c>
      <c r="P117" t="s">
        <v>86</v>
      </c>
    </row>
    <row r="118" spans="1:16" x14ac:dyDescent="0.45">
      <c r="A118">
        <v>117</v>
      </c>
      <c r="B118" s="10">
        <v>44935</v>
      </c>
      <c r="C118">
        <v>1863</v>
      </c>
      <c r="D118" t="s">
        <v>89</v>
      </c>
      <c r="E118">
        <v>47</v>
      </c>
      <c r="F118" t="s">
        <v>6</v>
      </c>
      <c r="G118">
        <v>3</v>
      </c>
      <c r="H118">
        <v>1356.92</v>
      </c>
      <c r="I118">
        <v>4070.76</v>
      </c>
      <c r="J118" t="s">
        <v>93</v>
      </c>
      <c r="K118" t="s">
        <v>82</v>
      </c>
      <c r="L118" t="s">
        <v>83</v>
      </c>
      <c r="M118">
        <v>2023</v>
      </c>
      <c r="N118" t="s">
        <v>84</v>
      </c>
      <c r="O118" t="s">
        <v>6434</v>
      </c>
      <c r="P118" t="s">
        <v>86</v>
      </c>
    </row>
    <row r="119" spans="1:16" x14ac:dyDescent="0.45">
      <c r="A119">
        <v>118</v>
      </c>
      <c r="B119" s="10">
        <v>44935</v>
      </c>
      <c r="C119">
        <v>3790</v>
      </c>
      <c r="D119" t="s">
        <v>89</v>
      </c>
      <c r="E119">
        <v>27</v>
      </c>
      <c r="F119" t="s">
        <v>6</v>
      </c>
      <c r="G119">
        <v>3</v>
      </c>
      <c r="H119">
        <v>875</v>
      </c>
      <c r="I119">
        <v>2625</v>
      </c>
      <c r="J119" t="s">
        <v>87</v>
      </c>
      <c r="K119" t="s">
        <v>82</v>
      </c>
      <c r="L119" t="s">
        <v>83</v>
      </c>
      <c r="M119">
        <v>2023</v>
      </c>
      <c r="N119" t="s">
        <v>84</v>
      </c>
      <c r="O119" t="s">
        <v>5988</v>
      </c>
      <c r="P119" t="s">
        <v>86</v>
      </c>
    </row>
    <row r="120" spans="1:16" x14ac:dyDescent="0.45">
      <c r="A120">
        <v>119</v>
      </c>
      <c r="B120" s="10">
        <v>44935</v>
      </c>
      <c r="C120">
        <v>8408</v>
      </c>
      <c r="D120" t="s">
        <v>80</v>
      </c>
      <c r="E120">
        <v>47</v>
      </c>
      <c r="F120" t="s">
        <v>6</v>
      </c>
      <c r="G120">
        <v>1</v>
      </c>
      <c r="H120">
        <v>2754.35</v>
      </c>
      <c r="I120">
        <v>2754.35</v>
      </c>
      <c r="J120" t="s">
        <v>93</v>
      </c>
      <c r="K120" t="s">
        <v>82</v>
      </c>
      <c r="L120" t="s">
        <v>83</v>
      </c>
      <c r="M120">
        <v>2023</v>
      </c>
      <c r="N120" t="s">
        <v>84</v>
      </c>
      <c r="O120" t="s">
        <v>5537</v>
      </c>
      <c r="P120" t="s">
        <v>86</v>
      </c>
    </row>
    <row r="121" spans="1:16" x14ac:dyDescent="0.45">
      <c r="A121">
        <v>120</v>
      </c>
      <c r="B121" s="10">
        <v>44935</v>
      </c>
      <c r="C121">
        <v>9755</v>
      </c>
      <c r="D121" t="s">
        <v>89</v>
      </c>
      <c r="E121">
        <v>56</v>
      </c>
      <c r="F121" t="s">
        <v>6</v>
      </c>
      <c r="G121">
        <v>2</v>
      </c>
      <c r="H121">
        <v>2781.86</v>
      </c>
      <c r="I121">
        <v>5563.72</v>
      </c>
      <c r="J121" t="s">
        <v>81</v>
      </c>
      <c r="K121" t="s">
        <v>82</v>
      </c>
      <c r="L121" t="s">
        <v>83</v>
      </c>
      <c r="M121">
        <v>2023</v>
      </c>
      <c r="N121" t="s">
        <v>84</v>
      </c>
      <c r="O121" t="s">
        <v>2942</v>
      </c>
      <c r="P121" t="s">
        <v>86</v>
      </c>
    </row>
    <row r="122" spans="1:16" x14ac:dyDescent="0.45">
      <c r="A122">
        <v>121</v>
      </c>
      <c r="B122" s="10">
        <v>44935</v>
      </c>
      <c r="C122">
        <v>6116</v>
      </c>
      <c r="D122" t="s">
        <v>89</v>
      </c>
      <c r="E122">
        <v>24</v>
      </c>
      <c r="F122" t="s">
        <v>5</v>
      </c>
      <c r="G122">
        <v>4</v>
      </c>
      <c r="H122">
        <v>4613.34</v>
      </c>
      <c r="I122">
        <v>18453.36</v>
      </c>
      <c r="J122" t="s">
        <v>95</v>
      </c>
      <c r="K122" t="s">
        <v>82</v>
      </c>
      <c r="L122" t="s">
        <v>83</v>
      </c>
      <c r="M122">
        <v>2023</v>
      </c>
      <c r="N122" t="s">
        <v>84</v>
      </c>
      <c r="O122" t="s">
        <v>2223</v>
      </c>
      <c r="P122" t="s">
        <v>86</v>
      </c>
    </row>
    <row r="123" spans="1:16" x14ac:dyDescent="0.45">
      <c r="A123">
        <v>122</v>
      </c>
      <c r="B123" s="10">
        <v>44935</v>
      </c>
      <c r="C123">
        <v>7019</v>
      </c>
      <c r="D123" t="s">
        <v>89</v>
      </c>
      <c r="E123">
        <v>53</v>
      </c>
      <c r="F123" t="s">
        <v>6</v>
      </c>
      <c r="G123">
        <v>4</v>
      </c>
      <c r="H123">
        <v>180.83</v>
      </c>
      <c r="I123">
        <v>723.32</v>
      </c>
      <c r="J123" t="s">
        <v>93</v>
      </c>
      <c r="K123" t="s">
        <v>567</v>
      </c>
      <c r="L123" t="s">
        <v>83</v>
      </c>
      <c r="M123">
        <v>2023</v>
      </c>
      <c r="N123" t="s">
        <v>84</v>
      </c>
      <c r="O123" t="s">
        <v>7289</v>
      </c>
      <c r="P123" t="s">
        <v>86</v>
      </c>
    </row>
    <row r="124" spans="1:16" x14ac:dyDescent="0.45">
      <c r="A124">
        <v>123</v>
      </c>
      <c r="B124" s="10">
        <v>44935</v>
      </c>
      <c r="C124">
        <v>2757</v>
      </c>
      <c r="D124" t="s">
        <v>80</v>
      </c>
      <c r="E124">
        <v>52</v>
      </c>
      <c r="F124" t="s">
        <v>8</v>
      </c>
      <c r="G124">
        <v>3</v>
      </c>
      <c r="H124">
        <v>2066.52</v>
      </c>
      <c r="I124">
        <v>6199.56</v>
      </c>
      <c r="J124" t="s">
        <v>93</v>
      </c>
      <c r="K124" t="s">
        <v>82</v>
      </c>
      <c r="L124" t="s">
        <v>83</v>
      </c>
      <c r="M124">
        <v>2023</v>
      </c>
      <c r="N124" t="s">
        <v>84</v>
      </c>
      <c r="O124" t="s">
        <v>8480</v>
      </c>
      <c r="P124" t="s">
        <v>748</v>
      </c>
    </row>
    <row r="125" spans="1:16" x14ac:dyDescent="0.45">
      <c r="A125">
        <v>124</v>
      </c>
      <c r="B125" s="10">
        <v>44935</v>
      </c>
      <c r="C125">
        <v>8574</v>
      </c>
      <c r="D125" t="s">
        <v>89</v>
      </c>
      <c r="E125">
        <v>41</v>
      </c>
      <c r="F125" t="s">
        <v>7</v>
      </c>
      <c r="G125">
        <v>3</v>
      </c>
      <c r="H125">
        <v>1596.12</v>
      </c>
      <c r="I125">
        <v>4788.3599999999997</v>
      </c>
      <c r="J125" t="s">
        <v>97</v>
      </c>
      <c r="K125" t="s">
        <v>82</v>
      </c>
      <c r="L125" t="s">
        <v>83</v>
      </c>
      <c r="M125">
        <v>2023</v>
      </c>
      <c r="N125" t="s">
        <v>668</v>
      </c>
      <c r="O125" t="s">
        <v>9466</v>
      </c>
      <c r="P125" t="s">
        <v>86</v>
      </c>
    </row>
    <row r="126" spans="1:16" x14ac:dyDescent="0.45">
      <c r="A126">
        <v>125</v>
      </c>
      <c r="B126" s="10">
        <v>44936</v>
      </c>
      <c r="C126">
        <v>7374</v>
      </c>
      <c r="D126" t="s">
        <v>89</v>
      </c>
      <c r="E126">
        <v>56</v>
      </c>
      <c r="F126" t="s">
        <v>9</v>
      </c>
      <c r="G126">
        <v>5</v>
      </c>
      <c r="H126">
        <v>2876.71</v>
      </c>
      <c r="I126">
        <v>14383.55</v>
      </c>
      <c r="J126" t="s">
        <v>81</v>
      </c>
      <c r="K126" t="s">
        <v>82</v>
      </c>
      <c r="L126" t="s">
        <v>83</v>
      </c>
      <c r="M126">
        <v>2023</v>
      </c>
      <c r="N126" t="s">
        <v>84</v>
      </c>
      <c r="O126" t="s">
        <v>325</v>
      </c>
      <c r="P126" t="s">
        <v>86</v>
      </c>
    </row>
    <row r="127" spans="1:16" x14ac:dyDescent="0.45">
      <c r="A127">
        <v>126</v>
      </c>
      <c r="B127" s="10">
        <v>44936</v>
      </c>
      <c r="C127">
        <v>7892</v>
      </c>
      <c r="D127" t="s">
        <v>89</v>
      </c>
      <c r="E127">
        <v>53</v>
      </c>
      <c r="F127" t="s">
        <v>8</v>
      </c>
      <c r="G127">
        <v>5</v>
      </c>
      <c r="H127">
        <v>96.19</v>
      </c>
      <c r="I127">
        <v>480.95</v>
      </c>
      <c r="J127" t="s">
        <v>93</v>
      </c>
      <c r="K127" t="s">
        <v>567</v>
      </c>
      <c r="L127" t="s">
        <v>83</v>
      </c>
      <c r="M127">
        <v>2023</v>
      </c>
      <c r="N127" t="s">
        <v>84</v>
      </c>
      <c r="O127" t="s">
        <v>7585</v>
      </c>
      <c r="P127" t="s">
        <v>86</v>
      </c>
    </row>
    <row r="128" spans="1:16" x14ac:dyDescent="0.45">
      <c r="A128">
        <v>127</v>
      </c>
      <c r="B128" s="10">
        <v>44936</v>
      </c>
      <c r="C128">
        <v>2678</v>
      </c>
      <c r="D128" t="s">
        <v>80</v>
      </c>
      <c r="E128">
        <v>62</v>
      </c>
      <c r="F128" t="s">
        <v>6</v>
      </c>
      <c r="G128">
        <v>2</v>
      </c>
      <c r="H128">
        <v>3569.77</v>
      </c>
      <c r="I128">
        <v>7139.54</v>
      </c>
      <c r="J128" t="s">
        <v>81</v>
      </c>
      <c r="K128" t="s">
        <v>82</v>
      </c>
      <c r="L128" t="s">
        <v>83</v>
      </c>
      <c r="M128">
        <v>2023</v>
      </c>
      <c r="N128" t="s">
        <v>84</v>
      </c>
      <c r="O128" t="s">
        <v>2943</v>
      </c>
      <c r="P128" t="s">
        <v>86</v>
      </c>
    </row>
    <row r="129" spans="1:16" x14ac:dyDescent="0.45">
      <c r="A129">
        <v>128</v>
      </c>
      <c r="B129" s="10">
        <v>44936</v>
      </c>
      <c r="C129">
        <v>4242</v>
      </c>
      <c r="D129" t="s">
        <v>89</v>
      </c>
      <c r="E129">
        <v>37</v>
      </c>
      <c r="F129" t="s">
        <v>8</v>
      </c>
      <c r="G129">
        <v>5</v>
      </c>
      <c r="H129">
        <v>2450.6999999999998</v>
      </c>
      <c r="I129">
        <v>12253.5</v>
      </c>
      <c r="J129" t="s">
        <v>97</v>
      </c>
      <c r="K129" t="s">
        <v>82</v>
      </c>
      <c r="L129" t="s">
        <v>83</v>
      </c>
      <c r="M129">
        <v>2023</v>
      </c>
      <c r="N129" t="s">
        <v>84</v>
      </c>
      <c r="O129" t="s">
        <v>4385</v>
      </c>
      <c r="P129" t="s">
        <v>86</v>
      </c>
    </row>
    <row r="130" spans="1:16" x14ac:dyDescent="0.45">
      <c r="A130">
        <v>129</v>
      </c>
      <c r="B130" s="10">
        <v>44936</v>
      </c>
      <c r="C130">
        <v>5636</v>
      </c>
      <c r="D130" t="s">
        <v>80</v>
      </c>
      <c r="E130">
        <v>49</v>
      </c>
      <c r="F130" t="s">
        <v>9</v>
      </c>
      <c r="G130">
        <v>4</v>
      </c>
      <c r="H130">
        <v>3518.41</v>
      </c>
      <c r="I130">
        <v>14073.64</v>
      </c>
      <c r="J130" t="s">
        <v>93</v>
      </c>
      <c r="K130" t="s">
        <v>82</v>
      </c>
      <c r="L130" t="s">
        <v>83</v>
      </c>
      <c r="M130">
        <v>2023</v>
      </c>
      <c r="N130" t="s">
        <v>668</v>
      </c>
      <c r="O130" t="s">
        <v>9945</v>
      </c>
      <c r="P130" t="s">
        <v>86</v>
      </c>
    </row>
    <row r="131" spans="1:16" x14ac:dyDescent="0.45">
      <c r="A131">
        <v>130</v>
      </c>
      <c r="B131" s="10">
        <v>44936</v>
      </c>
      <c r="C131">
        <v>2059</v>
      </c>
      <c r="D131" t="s">
        <v>89</v>
      </c>
      <c r="E131">
        <v>56</v>
      </c>
      <c r="F131" t="s">
        <v>6</v>
      </c>
      <c r="G131">
        <v>5</v>
      </c>
      <c r="H131">
        <v>2266.64</v>
      </c>
      <c r="I131">
        <v>11333.2</v>
      </c>
      <c r="J131" t="s">
        <v>81</v>
      </c>
      <c r="K131" t="s">
        <v>82</v>
      </c>
      <c r="L131" t="s">
        <v>83</v>
      </c>
      <c r="M131">
        <v>2023</v>
      </c>
      <c r="N131" t="s">
        <v>84</v>
      </c>
      <c r="O131" t="s">
        <v>9032</v>
      </c>
      <c r="P131" t="s">
        <v>748</v>
      </c>
    </row>
    <row r="132" spans="1:16" x14ac:dyDescent="0.45">
      <c r="A132">
        <v>131</v>
      </c>
      <c r="B132" s="10">
        <v>44936</v>
      </c>
      <c r="C132">
        <v>7668</v>
      </c>
      <c r="D132" t="s">
        <v>80</v>
      </c>
      <c r="E132">
        <v>43</v>
      </c>
      <c r="F132" t="s">
        <v>8</v>
      </c>
      <c r="G132">
        <v>1</v>
      </c>
      <c r="H132">
        <v>2397.25</v>
      </c>
      <c r="I132">
        <v>2397.25</v>
      </c>
      <c r="J132" t="s">
        <v>97</v>
      </c>
      <c r="K132" t="s">
        <v>82</v>
      </c>
      <c r="L132" t="s">
        <v>83</v>
      </c>
      <c r="M132">
        <v>2023</v>
      </c>
      <c r="N132" t="s">
        <v>668</v>
      </c>
      <c r="O132" t="s">
        <v>9562</v>
      </c>
      <c r="P132" t="s">
        <v>86</v>
      </c>
    </row>
    <row r="133" spans="1:16" x14ac:dyDescent="0.45">
      <c r="A133">
        <v>132</v>
      </c>
      <c r="B133" s="10">
        <v>44936</v>
      </c>
      <c r="C133">
        <v>4157</v>
      </c>
      <c r="D133" t="s">
        <v>80</v>
      </c>
      <c r="E133">
        <v>43</v>
      </c>
      <c r="F133" t="s">
        <v>5</v>
      </c>
      <c r="G133">
        <v>1</v>
      </c>
      <c r="H133">
        <v>4482.97</v>
      </c>
      <c r="I133">
        <v>4482.97</v>
      </c>
      <c r="J133" t="s">
        <v>97</v>
      </c>
      <c r="K133" t="s">
        <v>82</v>
      </c>
      <c r="L133" t="s">
        <v>83</v>
      </c>
      <c r="M133">
        <v>2023</v>
      </c>
      <c r="N133" t="s">
        <v>84</v>
      </c>
      <c r="O133" t="s">
        <v>5130</v>
      </c>
      <c r="P133" t="s">
        <v>86</v>
      </c>
    </row>
    <row r="134" spans="1:16" x14ac:dyDescent="0.45">
      <c r="A134">
        <v>133</v>
      </c>
      <c r="B134" s="10">
        <v>44936</v>
      </c>
      <c r="C134">
        <v>6915</v>
      </c>
      <c r="D134" t="s">
        <v>80</v>
      </c>
      <c r="E134">
        <v>53</v>
      </c>
      <c r="F134" t="s">
        <v>5</v>
      </c>
      <c r="G134">
        <v>3</v>
      </c>
      <c r="H134">
        <v>1093.95</v>
      </c>
      <c r="I134">
        <v>3281.85</v>
      </c>
      <c r="J134" t="s">
        <v>93</v>
      </c>
      <c r="K134" t="s">
        <v>82</v>
      </c>
      <c r="L134" t="s">
        <v>83</v>
      </c>
      <c r="M134">
        <v>2023</v>
      </c>
      <c r="N134" t="s">
        <v>84</v>
      </c>
      <c r="O134" t="s">
        <v>8481</v>
      </c>
      <c r="P134" t="s">
        <v>748</v>
      </c>
    </row>
    <row r="135" spans="1:16" x14ac:dyDescent="0.45">
      <c r="A135">
        <v>134</v>
      </c>
      <c r="B135" s="10">
        <v>44936</v>
      </c>
      <c r="C135">
        <v>3693</v>
      </c>
      <c r="D135" t="s">
        <v>89</v>
      </c>
      <c r="E135">
        <v>60</v>
      </c>
      <c r="F135" t="s">
        <v>7</v>
      </c>
      <c r="G135">
        <v>3</v>
      </c>
      <c r="H135">
        <v>1126.57</v>
      </c>
      <c r="I135">
        <v>3379.71</v>
      </c>
      <c r="J135" t="s">
        <v>81</v>
      </c>
      <c r="K135" t="s">
        <v>82</v>
      </c>
      <c r="L135" t="s">
        <v>83</v>
      </c>
      <c r="M135">
        <v>2023</v>
      </c>
      <c r="N135" t="s">
        <v>668</v>
      </c>
      <c r="O135" t="s">
        <v>9467</v>
      </c>
      <c r="P135" t="s">
        <v>86</v>
      </c>
    </row>
    <row r="136" spans="1:16" x14ac:dyDescent="0.45">
      <c r="A136">
        <v>135</v>
      </c>
      <c r="B136" s="10">
        <v>44936</v>
      </c>
      <c r="C136">
        <v>4627</v>
      </c>
      <c r="D136" t="s">
        <v>89</v>
      </c>
      <c r="E136">
        <v>52</v>
      </c>
      <c r="F136" t="s">
        <v>7</v>
      </c>
      <c r="G136">
        <v>2</v>
      </c>
      <c r="H136">
        <v>2819.41</v>
      </c>
      <c r="I136">
        <v>5638.82</v>
      </c>
      <c r="J136" t="s">
        <v>93</v>
      </c>
      <c r="K136" t="s">
        <v>82</v>
      </c>
      <c r="L136" t="s">
        <v>83</v>
      </c>
      <c r="M136">
        <v>2023</v>
      </c>
      <c r="N136" t="s">
        <v>84</v>
      </c>
      <c r="O136" t="s">
        <v>3246</v>
      </c>
      <c r="P136" t="s">
        <v>86</v>
      </c>
    </row>
    <row r="137" spans="1:16" x14ac:dyDescent="0.45">
      <c r="A137">
        <v>136</v>
      </c>
      <c r="B137" s="10">
        <v>44936</v>
      </c>
      <c r="C137">
        <v>6450</v>
      </c>
      <c r="D137" t="s">
        <v>89</v>
      </c>
      <c r="E137">
        <v>60</v>
      </c>
      <c r="F137" t="s">
        <v>8</v>
      </c>
      <c r="G137">
        <v>1</v>
      </c>
      <c r="H137">
        <v>3318.11</v>
      </c>
      <c r="I137">
        <v>3318.11</v>
      </c>
      <c r="J137" t="s">
        <v>81</v>
      </c>
      <c r="K137" t="s">
        <v>82</v>
      </c>
      <c r="L137" t="s">
        <v>83</v>
      </c>
      <c r="M137">
        <v>2023</v>
      </c>
      <c r="N137" t="s">
        <v>84</v>
      </c>
      <c r="O137" t="s">
        <v>5754</v>
      </c>
      <c r="P137" t="s">
        <v>86</v>
      </c>
    </row>
    <row r="138" spans="1:16" x14ac:dyDescent="0.45">
      <c r="A138">
        <v>137</v>
      </c>
      <c r="B138" s="10">
        <v>44936</v>
      </c>
      <c r="C138">
        <v>2663</v>
      </c>
      <c r="D138" t="s">
        <v>80</v>
      </c>
      <c r="E138">
        <v>52</v>
      </c>
      <c r="F138" t="s">
        <v>9</v>
      </c>
      <c r="G138">
        <v>2</v>
      </c>
      <c r="H138">
        <v>1805.71</v>
      </c>
      <c r="I138">
        <v>3611.42</v>
      </c>
      <c r="J138" t="s">
        <v>93</v>
      </c>
      <c r="K138" t="s">
        <v>82</v>
      </c>
      <c r="L138" t="s">
        <v>83</v>
      </c>
      <c r="M138">
        <v>2023</v>
      </c>
      <c r="N138" t="s">
        <v>84</v>
      </c>
      <c r="O138" t="s">
        <v>3247</v>
      </c>
      <c r="P138" t="s">
        <v>86</v>
      </c>
    </row>
    <row r="139" spans="1:16" x14ac:dyDescent="0.45">
      <c r="A139">
        <v>138</v>
      </c>
      <c r="B139" s="10">
        <v>44937</v>
      </c>
      <c r="C139">
        <v>6592</v>
      </c>
      <c r="D139" t="s">
        <v>89</v>
      </c>
      <c r="E139">
        <v>29</v>
      </c>
      <c r="F139" t="s">
        <v>5</v>
      </c>
      <c r="G139">
        <v>2</v>
      </c>
      <c r="H139">
        <v>2621.58</v>
      </c>
      <c r="I139">
        <v>5243.16</v>
      </c>
      <c r="J139" t="s">
        <v>87</v>
      </c>
      <c r="K139" t="s">
        <v>82</v>
      </c>
      <c r="L139" t="s">
        <v>83</v>
      </c>
      <c r="M139">
        <v>2023</v>
      </c>
      <c r="N139" t="s">
        <v>84</v>
      </c>
      <c r="O139" t="s">
        <v>225</v>
      </c>
      <c r="P139" t="s">
        <v>86</v>
      </c>
    </row>
    <row r="140" spans="1:16" x14ac:dyDescent="0.45">
      <c r="A140">
        <v>139</v>
      </c>
      <c r="B140" s="10">
        <v>44937</v>
      </c>
      <c r="C140">
        <v>8392</v>
      </c>
      <c r="D140" t="s">
        <v>89</v>
      </c>
      <c r="E140">
        <v>50</v>
      </c>
      <c r="F140" t="s">
        <v>102</v>
      </c>
      <c r="G140">
        <v>5</v>
      </c>
      <c r="H140">
        <v>1177.8900000000001</v>
      </c>
      <c r="I140">
        <v>5889.45</v>
      </c>
      <c r="J140" t="s">
        <v>93</v>
      </c>
      <c r="K140" t="s">
        <v>82</v>
      </c>
      <c r="L140" t="s">
        <v>83</v>
      </c>
      <c r="M140">
        <v>2023</v>
      </c>
      <c r="N140" t="s">
        <v>84</v>
      </c>
      <c r="O140" t="s">
        <v>9123</v>
      </c>
      <c r="P140" t="s">
        <v>748</v>
      </c>
    </row>
    <row r="141" spans="1:16" x14ac:dyDescent="0.45">
      <c r="A141">
        <v>140</v>
      </c>
      <c r="B141" s="10">
        <v>44937</v>
      </c>
      <c r="C141">
        <v>2306</v>
      </c>
      <c r="D141" t="s">
        <v>80</v>
      </c>
      <c r="E141">
        <v>53</v>
      </c>
      <c r="F141" t="s">
        <v>7</v>
      </c>
      <c r="G141">
        <v>3</v>
      </c>
      <c r="H141">
        <v>722.76</v>
      </c>
      <c r="I141">
        <v>2168.2800000000002</v>
      </c>
      <c r="J141" t="s">
        <v>93</v>
      </c>
      <c r="K141" t="s">
        <v>82</v>
      </c>
      <c r="L141" t="s">
        <v>83</v>
      </c>
      <c r="M141">
        <v>2023</v>
      </c>
      <c r="N141" t="s">
        <v>84</v>
      </c>
      <c r="O141" t="s">
        <v>8482</v>
      </c>
      <c r="P141" t="s">
        <v>748</v>
      </c>
    </row>
    <row r="142" spans="1:16" x14ac:dyDescent="0.45">
      <c r="A142">
        <v>141</v>
      </c>
      <c r="B142" s="10">
        <v>44937</v>
      </c>
      <c r="C142">
        <v>7776</v>
      </c>
      <c r="D142" t="s">
        <v>89</v>
      </c>
      <c r="E142">
        <v>31</v>
      </c>
      <c r="F142" t="s">
        <v>5</v>
      </c>
      <c r="G142">
        <v>2</v>
      </c>
      <c r="H142">
        <v>1229.4000000000001</v>
      </c>
      <c r="I142">
        <v>2458.8000000000002</v>
      </c>
      <c r="J142" t="s">
        <v>87</v>
      </c>
      <c r="K142" t="s">
        <v>82</v>
      </c>
      <c r="L142" t="s">
        <v>83</v>
      </c>
      <c r="M142">
        <v>2023</v>
      </c>
      <c r="N142" t="s">
        <v>84</v>
      </c>
      <c r="O142" t="s">
        <v>3569</v>
      </c>
      <c r="P142" t="s">
        <v>86</v>
      </c>
    </row>
    <row r="143" spans="1:16" x14ac:dyDescent="0.45">
      <c r="A143">
        <v>142</v>
      </c>
      <c r="B143" s="10">
        <v>44937</v>
      </c>
      <c r="C143">
        <v>6864</v>
      </c>
      <c r="D143" t="s">
        <v>89</v>
      </c>
      <c r="E143">
        <v>50</v>
      </c>
      <c r="F143" t="s">
        <v>6</v>
      </c>
      <c r="G143">
        <v>2</v>
      </c>
      <c r="H143">
        <v>4586.05</v>
      </c>
      <c r="I143">
        <v>9172.1</v>
      </c>
      <c r="J143" t="s">
        <v>93</v>
      </c>
      <c r="K143" t="s">
        <v>82</v>
      </c>
      <c r="L143" t="s">
        <v>83</v>
      </c>
      <c r="M143">
        <v>2023</v>
      </c>
      <c r="N143" t="s">
        <v>84</v>
      </c>
      <c r="O143" t="s">
        <v>3248</v>
      </c>
      <c r="P143" t="s">
        <v>86</v>
      </c>
    </row>
    <row r="144" spans="1:16" x14ac:dyDescent="0.45">
      <c r="A144">
        <v>143</v>
      </c>
      <c r="B144" s="10">
        <v>44937</v>
      </c>
      <c r="C144">
        <v>8526</v>
      </c>
      <c r="D144" t="s">
        <v>80</v>
      </c>
      <c r="E144">
        <v>63</v>
      </c>
      <c r="F144" t="s">
        <v>8</v>
      </c>
      <c r="G144">
        <v>3</v>
      </c>
      <c r="H144">
        <v>4019</v>
      </c>
      <c r="I144">
        <v>12057</v>
      </c>
      <c r="J144" t="s">
        <v>81</v>
      </c>
      <c r="K144" t="s">
        <v>82</v>
      </c>
      <c r="L144" t="s">
        <v>83</v>
      </c>
      <c r="M144">
        <v>2023</v>
      </c>
      <c r="N144" t="s">
        <v>84</v>
      </c>
      <c r="O144" t="s">
        <v>6651</v>
      </c>
      <c r="P144" t="s">
        <v>86</v>
      </c>
    </row>
    <row r="145" spans="1:16" x14ac:dyDescent="0.45">
      <c r="A145">
        <v>144</v>
      </c>
      <c r="B145" s="10">
        <v>44937</v>
      </c>
      <c r="C145">
        <v>9901</v>
      </c>
      <c r="D145" t="s">
        <v>80</v>
      </c>
      <c r="E145">
        <v>62</v>
      </c>
      <c r="F145" t="s">
        <v>5</v>
      </c>
      <c r="G145">
        <v>3</v>
      </c>
      <c r="H145">
        <v>744.22</v>
      </c>
      <c r="I145">
        <v>2232.66</v>
      </c>
      <c r="J145" t="s">
        <v>81</v>
      </c>
      <c r="K145" t="s">
        <v>82</v>
      </c>
      <c r="L145" t="s">
        <v>83</v>
      </c>
      <c r="M145">
        <v>2023</v>
      </c>
      <c r="N145" t="s">
        <v>84</v>
      </c>
      <c r="O145" t="s">
        <v>6652</v>
      </c>
      <c r="P145" t="s">
        <v>86</v>
      </c>
    </row>
    <row r="146" spans="1:16" x14ac:dyDescent="0.45">
      <c r="A146">
        <v>145</v>
      </c>
      <c r="B146" s="10">
        <v>44937</v>
      </c>
      <c r="C146">
        <v>6575</v>
      </c>
      <c r="D146" t="s">
        <v>89</v>
      </c>
      <c r="E146">
        <v>62</v>
      </c>
      <c r="F146" t="s">
        <v>5</v>
      </c>
      <c r="G146">
        <v>1</v>
      </c>
      <c r="H146">
        <v>280.47000000000003</v>
      </c>
      <c r="I146">
        <v>280.47000000000003</v>
      </c>
      <c r="J146" t="s">
        <v>81</v>
      </c>
      <c r="K146" t="s">
        <v>567</v>
      </c>
      <c r="L146" t="s">
        <v>83</v>
      </c>
      <c r="M146">
        <v>2023</v>
      </c>
      <c r="N146" t="s">
        <v>84</v>
      </c>
      <c r="O146" t="s">
        <v>8009</v>
      </c>
      <c r="P146" t="s">
        <v>86</v>
      </c>
    </row>
    <row r="147" spans="1:16" x14ac:dyDescent="0.45">
      <c r="A147">
        <v>146</v>
      </c>
      <c r="B147" s="10">
        <v>44937</v>
      </c>
      <c r="C147">
        <v>6530</v>
      </c>
      <c r="D147" t="s">
        <v>80</v>
      </c>
      <c r="E147">
        <v>41</v>
      </c>
      <c r="F147" t="s">
        <v>8</v>
      </c>
      <c r="G147">
        <v>3</v>
      </c>
      <c r="H147">
        <v>511.27</v>
      </c>
      <c r="I147">
        <v>1533.81</v>
      </c>
      <c r="J147" t="s">
        <v>97</v>
      </c>
      <c r="K147" t="s">
        <v>567</v>
      </c>
      <c r="L147" t="s">
        <v>83</v>
      </c>
      <c r="M147">
        <v>2023</v>
      </c>
      <c r="N147" t="s">
        <v>84</v>
      </c>
      <c r="O147" t="s">
        <v>7444</v>
      </c>
      <c r="P147" t="s">
        <v>86</v>
      </c>
    </row>
    <row r="148" spans="1:16" x14ac:dyDescent="0.45">
      <c r="A148">
        <v>147</v>
      </c>
      <c r="B148" s="10">
        <v>44937</v>
      </c>
      <c r="C148">
        <v>5413</v>
      </c>
      <c r="D148" t="s">
        <v>89</v>
      </c>
      <c r="E148">
        <v>32</v>
      </c>
      <c r="F148" t="s">
        <v>7</v>
      </c>
      <c r="G148">
        <v>5</v>
      </c>
      <c r="H148">
        <v>1502.49</v>
      </c>
      <c r="I148">
        <v>7512.45</v>
      </c>
      <c r="J148" t="s">
        <v>87</v>
      </c>
      <c r="K148" t="s">
        <v>82</v>
      </c>
      <c r="L148" t="s">
        <v>83</v>
      </c>
      <c r="M148">
        <v>2023</v>
      </c>
      <c r="N148" t="s">
        <v>84</v>
      </c>
      <c r="O148" t="s">
        <v>3902</v>
      </c>
      <c r="P148" t="s">
        <v>86</v>
      </c>
    </row>
    <row r="149" spans="1:16" x14ac:dyDescent="0.45">
      <c r="A149">
        <v>148</v>
      </c>
      <c r="B149" s="10">
        <v>44937</v>
      </c>
      <c r="C149">
        <v>4748</v>
      </c>
      <c r="D149" t="s">
        <v>89</v>
      </c>
      <c r="E149">
        <v>48</v>
      </c>
      <c r="F149" t="s">
        <v>7</v>
      </c>
      <c r="G149">
        <v>1</v>
      </c>
      <c r="H149">
        <v>4066.23</v>
      </c>
      <c r="I149">
        <v>4066.23</v>
      </c>
      <c r="J149" t="s">
        <v>93</v>
      </c>
      <c r="K149" t="s">
        <v>82</v>
      </c>
      <c r="L149" t="s">
        <v>83</v>
      </c>
      <c r="M149">
        <v>2023</v>
      </c>
      <c r="N149" t="s">
        <v>84</v>
      </c>
      <c r="O149" t="s">
        <v>5538</v>
      </c>
      <c r="P149" t="s">
        <v>86</v>
      </c>
    </row>
    <row r="150" spans="1:16" x14ac:dyDescent="0.45">
      <c r="A150">
        <v>149</v>
      </c>
      <c r="B150" s="10">
        <v>44937</v>
      </c>
      <c r="C150">
        <v>1663</v>
      </c>
      <c r="D150" t="s">
        <v>89</v>
      </c>
      <c r="E150">
        <v>34</v>
      </c>
      <c r="F150" t="s">
        <v>102</v>
      </c>
      <c r="G150">
        <v>2</v>
      </c>
      <c r="H150">
        <v>1640.8</v>
      </c>
      <c r="I150">
        <v>3281.6</v>
      </c>
      <c r="J150" t="s">
        <v>87</v>
      </c>
      <c r="K150" t="s">
        <v>82</v>
      </c>
      <c r="L150" t="s">
        <v>83</v>
      </c>
      <c r="M150">
        <v>2023</v>
      </c>
      <c r="N150" t="s">
        <v>668</v>
      </c>
      <c r="O150" t="s">
        <v>9801</v>
      </c>
      <c r="P150" t="s">
        <v>86</v>
      </c>
    </row>
    <row r="151" spans="1:16" x14ac:dyDescent="0.45">
      <c r="A151">
        <v>150</v>
      </c>
      <c r="B151" s="10">
        <v>44937</v>
      </c>
      <c r="C151">
        <v>2998</v>
      </c>
      <c r="D151" t="s">
        <v>89</v>
      </c>
      <c r="E151">
        <v>29</v>
      </c>
      <c r="F151" t="s">
        <v>102</v>
      </c>
      <c r="G151">
        <v>5</v>
      </c>
      <c r="H151">
        <v>968.99</v>
      </c>
      <c r="I151">
        <v>4844.95</v>
      </c>
      <c r="J151" t="s">
        <v>87</v>
      </c>
      <c r="K151" t="s">
        <v>82</v>
      </c>
      <c r="L151" t="s">
        <v>83</v>
      </c>
      <c r="M151">
        <v>2023</v>
      </c>
      <c r="N151" t="s">
        <v>84</v>
      </c>
      <c r="O151" t="s">
        <v>3903</v>
      </c>
      <c r="P151" t="s">
        <v>86</v>
      </c>
    </row>
    <row r="152" spans="1:16" x14ac:dyDescent="0.45">
      <c r="A152">
        <v>151</v>
      </c>
      <c r="B152" s="10">
        <v>44937</v>
      </c>
      <c r="C152">
        <v>8994</v>
      </c>
      <c r="D152" t="s">
        <v>89</v>
      </c>
      <c r="E152">
        <v>39</v>
      </c>
      <c r="F152" t="s">
        <v>7</v>
      </c>
      <c r="G152">
        <v>5</v>
      </c>
      <c r="H152">
        <v>2009.41</v>
      </c>
      <c r="I152">
        <v>10047.049999999999</v>
      </c>
      <c r="J152" t="s">
        <v>97</v>
      </c>
      <c r="K152" t="s">
        <v>82</v>
      </c>
      <c r="L152" t="s">
        <v>83</v>
      </c>
      <c r="M152">
        <v>2023</v>
      </c>
      <c r="N152" t="s">
        <v>84</v>
      </c>
      <c r="O152" t="s">
        <v>8868</v>
      </c>
      <c r="P152" t="s">
        <v>748</v>
      </c>
    </row>
    <row r="153" spans="1:16" x14ac:dyDescent="0.45">
      <c r="A153">
        <v>152</v>
      </c>
      <c r="B153" s="10">
        <v>44938</v>
      </c>
      <c r="C153">
        <v>2495</v>
      </c>
      <c r="D153" t="s">
        <v>80</v>
      </c>
      <c r="E153">
        <v>40</v>
      </c>
      <c r="F153" t="s">
        <v>7</v>
      </c>
      <c r="G153">
        <v>1</v>
      </c>
      <c r="H153">
        <v>664.07</v>
      </c>
      <c r="I153">
        <v>664.07</v>
      </c>
      <c r="J153" t="s">
        <v>97</v>
      </c>
      <c r="K153" t="s">
        <v>567</v>
      </c>
      <c r="L153" t="s">
        <v>83</v>
      </c>
      <c r="M153">
        <v>2023</v>
      </c>
      <c r="N153" t="s">
        <v>668</v>
      </c>
      <c r="O153" t="s">
        <v>670</v>
      </c>
      <c r="P153" t="s">
        <v>86</v>
      </c>
    </row>
    <row r="154" spans="1:16" x14ac:dyDescent="0.45">
      <c r="A154">
        <v>153</v>
      </c>
      <c r="B154" s="10">
        <v>44938</v>
      </c>
      <c r="C154">
        <v>4304</v>
      </c>
      <c r="D154" t="s">
        <v>80</v>
      </c>
      <c r="E154">
        <v>43</v>
      </c>
      <c r="F154" t="s">
        <v>7</v>
      </c>
      <c r="G154">
        <v>2</v>
      </c>
      <c r="H154">
        <v>2377.5700000000002</v>
      </c>
      <c r="I154">
        <v>4755.1400000000003</v>
      </c>
      <c r="J154" t="s">
        <v>97</v>
      </c>
      <c r="K154" t="s">
        <v>82</v>
      </c>
      <c r="L154" t="s">
        <v>83</v>
      </c>
      <c r="M154">
        <v>2023</v>
      </c>
      <c r="N154" t="s">
        <v>84</v>
      </c>
      <c r="O154" t="s">
        <v>2655</v>
      </c>
      <c r="P154" t="s">
        <v>86</v>
      </c>
    </row>
    <row r="155" spans="1:16" x14ac:dyDescent="0.45">
      <c r="A155">
        <v>154</v>
      </c>
      <c r="B155" s="10">
        <v>44938</v>
      </c>
      <c r="C155">
        <v>4763</v>
      </c>
      <c r="D155" t="s">
        <v>89</v>
      </c>
      <c r="E155">
        <v>31</v>
      </c>
      <c r="F155" t="s">
        <v>7</v>
      </c>
      <c r="G155">
        <v>1</v>
      </c>
      <c r="H155">
        <v>3393.99</v>
      </c>
      <c r="I155">
        <v>3393.99</v>
      </c>
      <c r="J155" t="s">
        <v>87</v>
      </c>
      <c r="K155" t="s">
        <v>82</v>
      </c>
      <c r="L155" t="s">
        <v>83</v>
      </c>
      <c r="M155">
        <v>2023</v>
      </c>
      <c r="N155" t="s">
        <v>84</v>
      </c>
      <c r="O155" t="s">
        <v>5322</v>
      </c>
      <c r="P155" t="s">
        <v>86</v>
      </c>
    </row>
    <row r="156" spans="1:16" x14ac:dyDescent="0.45">
      <c r="A156">
        <v>155</v>
      </c>
      <c r="B156" s="10">
        <v>44938</v>
      </c>
      <c r="C156">
        <v>6232</v>
      </c>
      <c r="D156" t="s">
        <v>80</v>
      </c>
      <c r="E156">
        <v>29</v>
      </c>
      <c r="F156" t="s">
        <v>5</v>
      </c>
      <c r="G156">
        <v>4</v>
      </c>
      <c r="H156">
        <v>1875.8</v>
      </c>
      <c r="I156">
        <v>7503.2</v>
      </c>
      <c r="J156" t="s">
        <v>87</v>
      </c>
      <c r="K156" t="s">
        <v>82</v>
      </c>
      <c r="L156" t="s">
        <v>83</v>
      </c>
      <c r="M156">
        <v>2023</v>
      </c>
      <c r="N156" t="s">
        <v>668</v>
      </c>
      <c r="O156" t="s">
        <v>9946</v>
      </c>
      <c r="P156" t="s">
        <v>86</v>
      </c>
    </row>
    <row r="157" spans="1:16" x14ac:dyDescent="0.45">
      <c r="A157">
        <v>156</v>
      </c>
      <c r="B157" s="10">
        <v>44938</v>
      </c>
      <c r="C157">
        <v>2853</v>
      </c>
      <c r="D157" t="s">
        <v>80</v>
      </c>
      <c r="E157">
        <v>21</v>
      </c>
      <c r="F157" t="s">
        <v>102</v>
      </c>
      <c r="G157">
        <v>4</v>
      </c>
      <c r="H157">
        <v>909.38</v>
      </c>
      <c r="I157">
        <v>3637.52</v>
      </c>
      <c r="J157" t="s">
        <v>95</v>
      </c>
      <c r="K157" t="s">
        <v>82</v>
      </c>
      <c r="L157" t="s">
        <v>83</v>
      </c>
      <c r="M157">
        <v>2023</v>
      </c>
      <c r="N157" t="s">
        <v>84</v>
      </c>
      <c r="O157" t="s">
        <v>2224</v>
      </c>
      <c r="P157" t="s">
        <v>86</v>
      </c>
    </row>
    <row r="158" spans="1:16" x14ac:dyDescent="0.45">
      <c r="A158">
        <v>157</v>
      </c>
      <c r="B158" s="10">
        <v>44938</v>
      </c>
      <c r="C158">
        <v>7585</v>
      </c>
      <c r="D158" t="s">
        <v>89</v>
      </c>
      <c r="E158">
        <v>63</v>
      </c>
      <c r="F158" t="s">
        <v>8</v>
      </c>
      <c r="G158">
        <v>1</v>
      </c>
      <c r="H158">
        <v>2293.33</v>
      </c>
      <c r="I158">
        <v>2293.33</v>
      </c>
      <c r="J158" t="s">
        <v>81</v>
      </c>
      <c r="K158" t="s">
        <v>82</v>
      </c>
      <c r="L158" t="s">
        <v>83</v>
      </c>
      <c r="M158">
        <v>2023</v>
      </c>
      <c r="N158" t="s">
        <v>84</v>
      </c>
      <c r="O158" t="s">
        <v>5755</v>
      </c>
      <c r="P158" t="s">
        <v>86</v>
      </c>
    </row>
    <row r="159" spans="1:16" x14ac:dyDescent="0.45">
      <c r="A159">
        <v>158</v>
      </c>
      <c r="B159" s="10">
        <v>44938</v>
      </c>
      <c r="C159">
        <v>2291</v>
      </c>
      <c r="D159" t="s">
        <v>80</v>
      </c>
      <c r="E159">
        <v>30</v>
      </c>
      <c r="F159" t="s">
        <v>9</v>
      </c>
      <c r="G159">
        <v>2</v>
      </c>
      <c r="H159">
        <v>3824.32</v>
      </c>
      <c r="I159">
        <v>7648.64</v>
      </c>
      <c r="J159" t="s">
        <v>87</v>
      </c>
      <c r="K159" t="s">
        <v>82</v>
      </c>
      <c r="L159" t="s">
        <v>83</v>
      </c>
      <c r="M159">
        <v>2023</v>
      </c>
      <c r="N159" t="s">
        <v>84</v>
      </c>
      <c r="O159" t="s">
        <v>3570</v>
      </c>
      <c r="P159" t="s">
        <v>86</v>
      </c>
    </row>
    <row r="160" spans="1:16" x14ac:dyDescent="0.45">
      <c r="A160">
        <v>159</v>
      </c>
      <c r="B160" s="10">
        <v>44938</v>
      </c>
      <c r="C160">
        <v>4581</v>
      </c>
      <c r="D160" t="s">
        <v>80</v>
      </c>
      <c r="E160">
        <v>35</v>
      </c>
      <c r="F160" t="s">
        <v>8</v>
      </c>
      <c r="G160">
        <v>2</v>
      </c>
      <c r="H160">
        <v>429.14</v>
      </c>
      <c r="I160">
        <v>858.28</v>
      </c>
      <c r="J160" t="s">
        <v>97</v>
      </c>
      <c r="K160" t="s">
        <v>567</v>
      </c>
      <c r="L160" t="s">
        <v>83</v>
      </c>
      <c r="M160">
        <v>2023</v>
      </c>
      <c r="N160" t="s">
        <v>84</v>
      </c>
      <c r="O160" t="s">
        <v>7138</v>
      </c>
      <c r="P160" t="s">
        <v>86</v>
      </c>
    </row>
    <row r="161" spans="1:16" x14ac:dyDescent="0.45">
      <c r="A161">
        <v>160</v>
      </c>
      <c r="B161" s="10">
        <v>44938</v>
      </c>
      <c r="C161">
        <v>8554</v>
      </c>
      <c r="D161" t="s">
        <v>89</v>
      </c>
      <c r="E161">
        <v>60</v>
      </c>
      <c r="F161" t="s">
        <v>6</v>
      </c>
      <c r="G161">
        <v>3</v>
      </c>
      <c r="H161">
        <v>401.14</v>
      </c>
      <c r="I161">
        <v>1203.42</v>
      </c>
      <c r="J161" t="s">
        <v>81</v>
      </c>
      <c r="K161" t="s">
        <v>567</v>
      </c>
      <c r="L161" t="s">
        <v>83</v>
      </c>
      <c r="M161">
        <v>2023</v>
      </c>
      <c r="N161" t="s">
        <v>84</v>
      </c>
      <c r="O161" t="s">
        <v>7445</v>
      </c>
      <c r="P161" t="s">
        <v>86</v>
      </c>
    </row>
    <row r="162" spans="1:16" x14ac:dyDescent="0.45">
      <c r="A162">
        <v>161</v>
      </c>
      <c r="B162" s="10">
        <v>44938</v>
      </c>
      <c r="C162">
        <v>8280</v>
      </c>
      <c r="D162" t="s">
        <v>89</v>
      </c>
      <c r="E162">
        <v>45</v>
      </c>
      <c r="F162" t="s">
        <v>9</v>
      </c>
      <c r="G162">
        <v>5</v>
      </c>
      <c r="H162">
        <v>1624.65</v>
      </c>
      <c r="I162">
        <v>8123.25</v>
      </c>
      <c r="J162" t="s">
        <v>93</v>
      </c>
      <c r="K162" t="s">
        <v>82</v>
      </c>
      <c r="L162" t="s">
        <v>83</v>
      </c>
      <c r="M162">
        <v>2023</v>
      </c>
      <c r="N162" t="s">
        <v>668</v>
      </c>
      <c r="O162" t="s">
        <v>9677</v>
      </c>
      <c r="P162" t="s">
        <v>86</v>
      </c>
    </row>
    <row r="163" spans="1:16" x14ac:dyDescent="0.45">
      <c r="A163">
        <v>162</v>
      </c>
      <c r="B163" s="10">
        <v>44938</v>
      </c>
      <c r="C163">
        <v>2636</v>
      </c>
      <c r="D163" t="s">
        <v>89</v>
      </c>
      <c r="E163">
        <v>55</v>
      </c>
      <c r="F163" t="s">
        <v>5</v>
      </c>
      <c r="G163">
        <v>1</v>
      </c>
      <c r="H163">
        <v>2104.5100000000002</v>
      </c>
      <c r="I163">
        <v>2104.5100000000002</v>
      </c>
      <c r="J163" t="s">
        <v>81</v>
      </c>
      <c r="K163" t="s">
        <v>82</v>
      </c>
      <c r="L163" t="s">
        <v>83</v>
      </c>
      <c r="M163">
        <v>2023</v>
      </c>
      <c r="N163" t="s">
        <v>84</v>
      </c>
      <c r="O163" t="s">
        <v>5756</v>
      </c>
      <c r="P163" t="s">
        <v>86</v>
      </c>
    </row>
    <row r="164" spans="1:16" x14ac:dyDescent="0.45">
      <c r="A164">
        <v>163</v>
      </c>
      <c r="B164" s="10">
        <v>44938</v>
      </c>
      <c r="C164">
        <v>4696</v>
      </c>
      <c r="D164" t="s">
        <v>89</v>
      </c>
      <c r="E164">
        <v>58</v>
      </c>
      <c r="F164" t="s">
        <v>6</v>
      </c>
      <c r="G164">
        <v>5</v>
      </c>
      <c r="H164">
        <v>1121.54</v>
      </c>
      <c r="I164">
        <v>5607.7</v>
      </c>
      <c r="J164" t="s">
        <v>81</v>
      </c>
      <c r="K164" t="s">
        <v>82</v>
      </c>
      <c r="L164" t="s">
        <v>83</v>
      </c>
      <c r="M164">
        <v>2023</v>
      </c>
      <c r="N164" t="s">
        <v>668</v>
      </c>
      <c r="O164" t="s">
        <v>9678</v>
      </c>
      <c r="P164" t="s">
        <v>86</v>
      </c>
    </row>
    <row r="165" spans="1:16" x14ac:dyDescent="0.45">
      <c r="A165">
        <v>164</v>
      </c>
      <c r="B165" s="10">
        <v>44938</v>
      </c>
      <c r="C165">
        <v>1698</v>
      </c>
      <c r="D165" t="s">
        <v>89</v>
      </c>
      <c r="E165">
        <v>61</v>
      </c>
      <c r="F165" t="s">
        <v>102</v>
      </c>
      <c r="G165">
        <v>5</v>
      </c>
      <c r="H165">
        <v>183.21</v>
      </c>
      <c r="I165">
        <v>916.05</v>
      </c>
      <c r="J165" t="s">
        <v>81</v>
      </c>
      <c r="K165" t="s">
        <v>567</v>
      </c>
      <c r="L165" t="s">
        <v>83</v>
      </c>
      <c r="M165">
        <v>2023</v>
      </c>
      <c r="N165" t="s">
        <v>84</v>
      </c>
      <c r="O165" t="s">
        <v>8780</v>
      </c>
      <c r="P165" t="s">
        <v>748</v>
      </c>
    </row>
    <row r="166" spans="1:16" x14ac:dyDescent="0.45">
      <c r="A166">
        <v>165</v>
      </c>
      <c r="B166" s="10">
        <v>44938</v>
      </c>
      <c r="C166">
        <v>5737</v>
      </c>
      <c r="D166" t="s">
        <v>89</v>
      </c>
      <c r="E166">
        <v>36</v>
      </c>
      <c r="F166" t="s">
        <v>9</v>
      </c>
      <c r="G166">
        <v>4</v>
      </c>
      <c r="H166">
        <v>1136.82</v>
      </c>
      <c r="I166">
        <v>4547.28</v>
      </c>
      <c r="J166" t="s">
        <v>97</v>
      </c>
      <c r="K166" t="s">
        <v>82</v>
      </c>
      <c r="L166" t="s">
        <v>83</v>
      </c>
      <c r="M166">
        <v>2023</v>
      </c>
      <c r="N166" t="s">
        <v>84</v>
      </c>
      <c r="O166" t="s">
        <v>1576</v>
      </c>
      <c r="P166" t="s">
        <v>86</v>
      </c>
    </row>
    <row r="167" spans="1:16" x14ac:dyDescent="0.45">
      <c r="A167">
        <v>166</v>
      </c>
      <c r="B167" s="10">
        <v>44939</v>
      </c>
      <c r="C167">
        <v>1854</v>
      </c>
      <c r="D167" t="s">
        <v>89</v>
      </c>
      <c r="E167">
        <v>63</v>
      </c>
      <c r="F167" t="s">
        <v>7</v>
      </c>
      <c r="G167">
        <v>4</v>
      </c>
      <c r="H167">
        <v>2205.08</v>
      </c>
      <c r="I167">
        <v>8820.32</v>
      </c>
      <c r="J167" t="s">
        <v>81</v>
      </c>
      <c r="K167" t="s">
        <v>82</v>
      </c>
      <c r="L167" t="s">
        <v>83</v>
      </c>
      <c r="M167">
        <v>2023</v>
      </c>
      <c r="N167" t="s">
        <v>84</v>
      </c>
      <c r="O167" t="s">
        <v>90</v>
      </c>
      <c r="P167" t="s">
        <v>86</v>
      </c>
    </row>
    <row r="168" spans="1:16" x14ac:dyDescent="0.45">
      <c r="A168">
        <v>167</v>
      </c>
      <c r="B168" s="10">
        <v>44939</v>
      </c>
      <c r="C168">
        <v>9164</v>
      </c>
      <c r="D168" t="s">
        <v>80</v>
      </c>
      <c r="E168">
        <v>64</v>
      </c>
      <c r="F168" t="s">
        <v>6</v>
      </c>
      <c r="G168">
        <v>1</v>
      </c>
      <c r="H168">
        <v>443.17</v>
      </c>
      <c r="I168">
        <v>443.17</v>
      </c>
      <c r="J168" t="s">
        <v>81</v>
      </c>
      <c r="K168" t="s">
        <v>567</v>
      </c>
      <c r="L168" t="s">
        <v>83</v>
      </c>
      <c r="M168">
        <v>2023</v>
      </c>
      <c r="N168" t="s">
        <v>84</v>
      </c>
      <c r="O168" t="s">
        <v>8010</v>
      </c>
      <c r="P168" t="s">
        <v>86</v>
      </c>
    </row>
    <row r="169" spans="1:16" x14ac:dyDescent="0.45">
      <c r="A169">
        <v>168</v>
      </c>
      <c r="B169" s="10">
        <v>44939</v>
      </c>
      <c r="C169">
        <v>6855</v>
      </c>
      <c r="D169" t="s">
        <v>89</v>
      </c>
      <c r="E169">
        <v>60</v>
      </c>
      <c r="F169" t="s">
        <v>5</v>
      </c>
      <c r="G169">
        <v>1</v>
      </c>
      <c r="H169">
        <v>3593.66</v>
      </c>
      <c r="I169">
        <v>3593.66</v>
      </c>
      <c r="J169" t="s">
        <v>81</v>
      </c>
      <c r="K169" t="s">
        <v>82</v>
      </c>
      <c r="L169" t="s">
        <v>83</v>
      </c>
      <c r="M169">
        <v>2023</v>
      </c>
      <c r="N169" t="s">
        <v>84</v>
      </c>
      <c r="O169" t="s">
        <v>5757</v>
      </c>
      <c r="P169" t="s">
        <v>86</v>
      </c>
    </row>
    <row r="170" spans="1:16" x14ac:dyDescent="0.45">
      <c r="A170">
        <v>169</v>
      </c>
      <c r="B170" s="10">
        <v>44939</v>
      </c>
      <c r="C170">
        <v>8392</v>
      </c>
      <c r="D170" t="s">
        <v>80</v>
      </c>
      <c r="E170">
        <v>55</v>
      </c>
      <c r="F170" t="s">
        <v>9</v>
      </c>
      <c r="G170">
        <v>2</v>
      </c>
      <c r="H170">
        <v>2782.9</v>
      </c>
      <c r="I170">
        <v>5565.8</v>
      </c>
      <c r="J170" t="s">
        <v>81</v>
      </c>
      <c r="K170" t="s">
        <v>82</v>
      </c>
      <c r="L170" t="s">
        <v>83</v>
      </c>
      <c r="M170">
        <v>2023</v>
      </c>
      <c r="N170" t="s">
        <v>84</v>
      </c>
      <c r="O170" t="s">
        <v>2944</v>
      </c>
      <c r="P170" t="s">
        <v>86</v>
      </c>
    </row>
    <row r="171" spans="1:16" x14ac:dyDescent="0.45">
      <c r="A171">
        <v>170</v>
      </c>
      <c r="B171" s="10">
        <v>44939</v>
      </c>
      <c r="C171">
        <v>7528</v>
      </c>
      <c r="D171" t="s">
        <v>80</v>
      </c>
      <c r="E171">
        <v>63</v>
      </c>
      <c r="F171" t="s">
        <v>7</v>
      </c>
      <c r="G171">
        <v>1</v>
      </c>
      <c r="H171">
        <v>2200.48</v>
      </c>
      <c r="I171">
        <v>2200.48</v>
      </c>
      <c r="J171" t="s">
        <v>81</v>
      </c>
      <c r="K171" t="s">
        <v>82</v>
      </c>
      <c r="L171" t="s">
        <v>83</v>
      </c>
      <c r="M171">
        <v>2023</v>
      </c>
      <c r="N171" t="s">
        <v>84</v>
      </c>
      <c r="O171" t="s">
        <v>5758</v>
      </c>
      <c r="P171" t="s">
        <v>86</v>
      </c>
    </row>
    <row r="172" spans="1:16" x14ac:dyDescent="0.45">
      <c r="A172">
        <v>171</v>
      </c>
      <c r="B172" s="10">
        <v>44939</v>
      </c>
      <c r="C172">
        <v>6249</v>
      </c>
      <c r="D172" t="s">
        <v>89</v>
      </c>
      <c r="E172">
        <v>20</v>
      </c>
      <c r="F172" t="s">
        <v>6</v>
      </c>
      <c r="G172">
        <v>2</v>
      </c>
      <c r="H172">
        <v>2617.62</v>
      </c>
      <c r="I172">
        <v>5235.24</v>
      </c>
      <c r="J172" t="s">
        <v>95</v>
      </c>
      <c r="K172" t="s">
        <v>82</v>
      </c>
      <c r="L172" t="s">
        <v>83</v>
      </c>
      <c r="M172">
        <v>2023</v>
      </c>
      <c r="N172" t="s">
        <v>84</v>
      </c>
      <c r="O172" t="s">
        <v>2465</v>
      </c>
      <c r="P172" t="s">
        <v>86</v>
      </c>
    </row>
    <row r="173" spans="1:16" x14ac:dyDescent="0.45">
      <c r="A173">
        <v>172</v>
      </c>
      <c r="B173" s="10">
        <v>44939</v>
      </c>
      <c r="C173">
        <v>6172</v>
      </c>
      <c r="D173" t="s">
        <v>80</v>
      </c>
      <c r="E173">
        <v>36</v>
      </c>
      <c r="F173" t="s">
        <v>5</v>
      </c>
      <c r="G173">
        <v>2</v>
      </c>
      <c r="H173">
        <v>3296.24</v>
      </c>
      <c r="I173">
        <v>6592.48</v>
      </c>
      <c r="J173" t="s">
        <v>97</v>
      </c>
      <c r="K173" t="s">
        <v>82</v>
      </c>
      <c r="L173" t="s">
        <v>83</v>
      </c>
      <c r="M173">
        <v>2023</v>
      </c>
      <c r="N173" t="s">
        <v>84</v>
      </c>
      <c r="O173" t="s">
        <v>2656</v>
      </c>
      <c r="P173" t="s">
        <v>86</v>
      </c>
    </row>
    <row r="174" spans="1:16" x14ac:dyDescent="0.45">
      <c r="A174">
        <v>173</v>
      </c>
      <c r="B174" s="10">
        <v>44939</v>
      </c>
      <c r="C174">
        <v>2707</v>
      </c>
      <c r="D174" t="s">
        <v>80</v>
      </c>
      <c r="E174">
        <v>37</v>
      </c>
      <c r="F174" t="s">
        <v>6</v>
      </c>
      <c r="G174">
        <v>1</v>
      </c>
      <c r="H174">
        <v>4974.25</v>
      </c>
      <c r="I174">
        <v>4974.25</v>
      </c>
      <c r="J174" t="s">
        <v>97</v>
      </c>
      <c r="K174" t="s">
        <v>82</v>
      </c>
      <c r="L174" t="s">
        <v>83</v>
      </c>
      <c r="M174">
        <v>2023</v>
      </c>
      <c r="N174" t="s">
        <v>84</v>
      </c>
      <c r="O174" t="s">
        <v>5131</v>
      </c>
      <c r="P174" t="s">
        <v>86</v>
      </c>
    </row>
    <row r="175" spans="1:16" x14ac:dyDescent="0.45">
      <c r="A175">
        <v>174</v>
      </c>
      <c r="B175" s="10">
        <v>44939</v>
      </c>
      <c r="C175">
        <v>6791</v>
      </c>
      <c r="D175" t="s">
        <v>80</v>
      </c>
      <c r="E175">
        <v>42</v>
      </c>
      <c r="F175" t="s">
        <v>9</v>
      </c>
      <c r="G175">
        <v>2</v>
      </c>
      <c r="H175">
        <v>3886.84</v>
      </c>
      <c r="I175">
        <v>7773.68</v>
      </c>
      <c r="J175" t="s">
        <v>97</v>
      </c>
      <c r="K175" t="s">
        <v>82</v>
      </c>
      <c r="L175" t="s">
        <v>83</v>
      </c>
      <c r="M175">
        <v>2023</v>
      </c>
      <c r="N175" t="s">
        <v>84</v>
      </c>
      <c r="O175" t="s">
        <v>2657</v>
      </c>
      <c r="P175" t="s">
        <v>86</v>
      </c>
    </row>
    <row r="176" spans="1:16" x14ac:dyDescent="0.45">
      <c r="A176">
        <v>175</v>
      </c>
      <c r="B176" s="10">
        <v>44939</v>
      </c>
      <c r="C176">
        <v>6535</v>
      </c>
      <c r="D176" t="s">
        <v>89</v>
      </c>
      <c r="E176">
        <v>28</v>
      </c>
      <c r="F176" t="s">
        <v>7</v>
      </c>
      <c r="G176">
        <v>5</v>
      </c>
      <c r="H176">
        <v>2724.8</v>
      </c>
      <c r="I176">
        <v>13624</v>
      </c>
      <c r="J176" t="s">
        <v>87</v>
      </c>
      <c r="K176" t="s">
        <v>82</v>
      </c>
      <c r="L176" t="s">
        <v>83</v>
      </c>
      <c r="M176">
        <v>2023</v>
      </c>
      <c r="N176" t="s">
        <v>84</v>
      </c>
      <c r="O176" t="s">
        <v>3904</v>
      </c>
      <c r="P176" t="s">
        <v>86</v>
      </c>
    </row>
    <row r="177" spans="1:16" x14ac:dyDescent="0.45">
      <c r="A177">
        <v>176</v>
      </c>
      <c r="B177" s="10">
        <v>44939</v>
      </c>
      <c r="C177">
        <v>5931</v>
      </c>
      <c r="D177" t="s">
        <v>80</v>
      </c>
      <c r="E177">
        <v>34</v>
      </c>
      <c r="F177" t="s">
        <v>102</v>
      </c>
      <c r="G177">
        <v>2</v>
      </c>
      <c r="H177">
        <v>3864.14</v>
      </c>
      <c r="I177">
        <v>7728.28</v>
      </c>
      <c r="J177" t="s">
        <v>87</v>
      </c>
      <c r="K177" t="s">
        <v>82</v>
      </c>
      <c r="L177" t="s">
        <v>83</v>
      </c>
      <c r="M177">
        <v>2023</v>
      </c>
      <c r="N177" t="s">
        <v>84</v>
      </c>
      <c r="O177" t="s">
        <v>3571</v>
      </c>
      <c r="P177" t="s">
        <v>86</v>
      </c>
    </row>
    <row r="178" spans="1:16" x14ac:dyDescent="0.45">
      <c r="A178">
        <v>177</v>
      </c>
      <c r="B178" s="10">
        <v>44939</v>
      </c>
      <c r="C178">
        <v>4510</v>
      </c>
      <c r="D178" t="s">
        <v>80</v>
      </c>
      <c r="E178">
        <v>52</v>
      </c>
      <c r="F178" t="s">
        <v>5</v>
      </c>
      <c r="G178">
        <v>5</v>
      </c>
      <c r="H178">
        <v>2402.36</v>
      </c>
      <c r="I178">
        <v>12011.8</v>
      </c>
      <c r="J178" t="s">
        <v>93</v>
      </c>
      <c r="K178" t="s">
        <v>82</v>
      </c>
      <c r="L178" t="s">
        <v>83</v>
      </c>
      <c r="M178">
        <v>2023</v>
      </c>
      <c r="N178" t="s">
        <v>668</v>
      </c>
      <c r="O178" t="s">
        <v>9277</v>
      </c>
      <c r="P178" t="s">
        <v>748</v>
      </c>
    </row>
    <row r="179" spans="1:16" x14ac:dyDescent="0.45">
      <c r="A179">
        <v>178</v>
      </c>
      <c r="B179" s="10">
        <v>44939</v>
      </c>
      <c r="C179">
        <v>1202</v>
      </c>
      <c r="D179" t="s">
        <v>89</v>
      </c>
      <c r="E179">
        <v>31</v>
      </c>
      <c r="F179" t="s">
        <v>9</v>
      </c>
      <c r="G179">
        <v>5</v>
      </c>
      <c r="H179">
        <v>1589</v>
      </c>
      <c r="I179">
        <v>7945</v>
      </c>
      <c r="J179" t="s">
        <v>87</v>
      </c>
      <c r="K179" t="s">
        <v>82</v>
      </c>
      <c r="L179" t="s">
        <v>83</v>
      </c>
      <c r="M179">
        <v>2023</v>
      </c>
      <c r="N179" t="s">
        <v>84</v>
      </c>
      <c r="O179" t="s">
        <v>3905</v>
      </c>
      <c r="P179" t="s">
        <v>86</v>
      </c>
    </row>
    <row r="180" spans="1:16" x14ac:dyDescent="0.45">
      <c r="A180">
        <v>179</v>
      </c>
      <c r="B180" s="10">
        <v>44939</v>
      </c>
      <c r="C180">
        <v>5218</v>
      </c>
      <c r="D180" t="s">
        <v>80</v>
      </c>
      <c r="E180">
        <v>56</v>
      </c>
      <c r="F180" t="s">
        <v>7</v>
      </c>
      <c r="G180">
        <v>5</v>
      </c>
      <c r="H180">
        <v>1346.71</v>
      </c>
      <c r="I180">
        <v>6733.55</v>
      </c>
      <c r="J180" t="s">
        <v>81</v>
      </c>
      <c r="K180" t="s">
        <v>82</v>
      </c>
      <c r="L180" t="s">
        <v>83</v>
      </c>
      <c r="M180">
        <v>2023</v>
      </c>
      <c r="N180" t="s">
        <v>84</v>
      </c>
      <c r="O180" t="s">
        <v>4619</v>
      </c>
      <c r="P180" t="s">
        <v>86</v>
      </c>
    </row>
    <row r="181" spans="1:16" x14ac:dyDescent="0.45">
      <c r="A181">
        <v>180</v>
      </c>
      <c r="B181" s="10">
        <v>44940</v>
      </c>
      <c r="C181">
        <v>9958</v>
      </c>
      <c r="D181" t="s">
        <v>80</v>
      </c>
      <c r="E181">
        <v>36</v>
      </c>
      <c r="F181" t="s">
        <v>102</v>
      </c>
      <c r="G181">
        <v>3</v>
      </c>
      <c r="H181">
        <v>2027.42</v>
      </c>
      <c r="I181">
        <v>6082.26</v>
      </c>
      <c r="J181" t="s">
        <v>97</v>
      </c>
      <c r="K181" t="s">
        <v>82</v>
      </c>
      <c r="L181" t="s">
        <v>83</v>
      </c>
      <c r="M181">
        <v>2023</v>
      </c>
      <c r="N181" t="s">
        <v>84</v>
      </c>
      <c r="O181" t="s">
        <v>410</v>
      </c>
      <c r="P181" t="s">
        <v>86</v>
      </c>
    </row>
    <row r="182" spans="1:16" x14ac:dyDescent="0.45">
      <c r="A182">
        <v>181</v>
      </c>
      <c r="B182" s="10">
        <v>44940</v>
      </c>
      <c r="C182">
        <v>5389</v>
      </c>
      <c r="D182" t="s">
        <v>80</v>
      </c>
      <c r="E182">
        <v>20</v>
      </c>
      <c r="F182" t="s">
        <v>6</v>
      </c>
      <c r="G182">
        <v>3</v>
      </c>
      <c r="H182">
        <v>61.3</v>
      </c>
      <c r="I182">
        <v>183.9</v>
      </c>
      <c r="J182" t="s">
        <v>95</v>
      </c>
      <c r="K182" t="s">
        <v>567</v>
      </c>
      <c r="L182" t="s">
        <v>83</v>
      </c>
      <c r="M182">
        <v>2023</v>
      </c>
      <c r="N182" t="s">
        <v>84</v>
      </c>
      <c r="O182" t="s">
        <v>8716</v>
      </c>
      <c r="P182" t="s">
        <v>748</v>
      </c>
    </row>
    <row r="183" spans="1:16" x14ac:dyDescent="0.45">
      <c r="A183">
        <v>182</v>
      </c>
      <c r="B183" s="10">
        <v>44940</v>
      </c>
      <c r="C183">
        <v>3327</v>
      </c>
      <c r="D183" t="s">
        <v>80</v>
      </c>
      <c r="E183">
        <v>51</v>
      </c>
      <c r="F183" t="s">
        <v>7</v>
      </c>
      <c r="G183">
        <v>2</v>
      </c>
      <c r="H183">
        <v>925.93</v>
      </c>
      <c r="I183">
        <v>1851.86</v>
      </c>
      <c r="J183" t="s">
        <v>93</v>
      </c>
      <c r="K183" t="s">
        <v>567</v>
      </c>
      <c r="L183" t="s">
        <v>83</v>
      </c>
      <c r="M183">
        <v>2023</v>
      </c>
      <c r="N183" t="s">
        <v>84</v>
      </c>
      <c r="O183" t="s">
        <v>7208</v>
      </c>
      <c r="P183" t="s">
        <v>86</v>
      </c>
    </row>
    <row r="184" spans="1:16" x14ac:dyDescent="0.45">
      <c r="A184">
        <v>183</v>
      </c>
      <c r="B184" s="10">
        <v>44940</v>
      </c>
      <c r="C184">
        <v>9004</v>
      </c>
      <c r="D184" t="s">
        <v>80</v>
      </c>
      <c r="E184">
        <v>58</v>
      </c>
      <c r="F184" t="s">
        <v>102</v>
      </c>
      <c r="G184">
        <v>1</v>
      </c>
      <c r="H184">
        <v>676.34</v>
      </c>
      <c r="I184">
        <v>676.34</v>
      </c>
      <c r="J184" t="s">
        <v>81</v>
      </c>
      <c r="K184" t="s">
        <v>567</v>
      </c>
      <c r="L184" t="s">
        <v>83</v>
      </c>
      <c r="M184">
        <v>2023</v>
      </c>
      <c r="N184" t="s">
        <v>84</v>
      </c>
      <c r="O184" t="s">
        <v>8011</v>
      </c>
      <c r="P184" t="s">
        <v>86</v>
      </c>
    </row>
    <row r="185" spans="1:16" x14ac:dyDescent="0.45">
      <c r="A185">
        <v>184</v>
      </c>
      <c r="B185" s="10">
        <v>44940</v>
      </c>
      <c r="C185">
        <v>3931</v>
      </c>
      <c r="D185" t="s">
        <v>89</v>
      </c>
      <c r="E185">
        <v>39</v>
      </c>
      <c r="F185" t="s">
        <v>9</v>
      </c>
      <c r="G185">
        <v>2</v>
      </c>
      <c r="H185">
        <v>4803.6899999999996</v>
      </c>
      <c r="I185">
        <v>9607.3799999999992</v>
      </c>
      <c r="J185" t="s">
        <v>97</v>
      </c>
      <c r="K185" t="s">
        <v>82</v>
      </c>
      <c r="L185" t="s">
        <v>83</v>
      </c>
      <c r="M185">
        <v>2023</v>
      </c>
      <c r="N185" t="s">
        <v>84</v>
      </c>
      <c r="O185" t="s">
        <v>2658</v>
      </c>
      <c r="P185" t="s">
        <v>86</v>
      </c>
    </row>
    <row r="186" spans="1:16" x14ac:dyDescent="0.45">
      <c r="A186">
        <v>185</v>
      </c>
      <c r="B186" s="10">
        <v>44940</v>
      </c>
      <c r="C186">
        <v>8777</v>
      </c>
      <c r="D186" t="s">
        <v>80</v>
      </c>
      <c r="E186">
        <v>55</v>
      </c>
      <c r="F186" t="s">
        <v>7</v>
      </c>
      <c r="G186">
        <v>3</v>
      </c>
      <c r="H186">
        <v>371</v>
      </c>
      <c r="I186">
        <v>1113</v>
      </c>
      <c r="J186" t="s">
        <v>81</v>
      </c>
      <c r="K186" t="s">
        <v>567</v>
      </c>
      <c r="L186" t="s">
        <v>83</v>
      </c>
      <c r="M186">
        <v>2023</v>
      </c>
      <c r="N186" t="s">
        <v>84</v>
      </c>
      <c r="O186" t="s">
        <v>7446</v>
      </c>
      <c r="P186" t="s">
        <v>86</v>
      </c>
    </row>
    <row r="187" spans="1:16" x14ac:dyDescent="0.45">
      <c r="A187">
        <v>186</v>
      </c>
      <c r="B187" s="10">
        <v>44940</v>
      </c>
      <c r="C187">
        <v>1197</v>
      </c>
      <c r="D187" t="s">
        <v>89</v>
      </c>
      <c r="E187">
        <v>44</v>
      </c>
      <c r="F187" t="s">
        <v>7</v>
      </c>
      <c r="G187">
        <v>4</v>
      </c>
      <c r="H187">
        <v>2529.8200000000002</v>
      </c>
      <c r="I187">
        <v>10119.280000000001</v>
      </c>
      <c r="J187" t="s">
        <v>97</v>
      </c>
      <c r="K187" t="s">
        <v>82</v>
      </c>
      <c r="L187" t="s">
        <v>83</v>
      </c>
      <c r="M187">
        <v>2023</v>
      </c>
      <c r="N187" t="s">
        <v>668</v>
      </c>
      <c r="O187" t="s">
        <v>9947</v>
      </c>
      <c r="P187" t="s">
        <v>86</v>
      </c>
    </row>
    <row r="188" spans="1:16" x14ac:dyDescent="0.45">
      <c r="A188">
        <v>187</v>
      </c>
      <c r="B188" s="10">
        <v>44940</v>
      </c>
      <c r="C188">
        <v>8125</v>
      </c>
      <c r="D188" t="s">
        <v>80</v>
      </c>
      <c r="E188">
        <v>38</v>
      </c>
      <c r="F188" t="s">
        <v>8</v>
      </c>
      <c r="G188">
        <v>4</v>
      </c>
      <c r="H188">
        <v>4602.6000000000004</v>
      </c>
      <c r="I188">
        <v>18410.400000000001</v>
      </c>
      <c r="J188" t="s">
        <v>97</v>
      </c>
      <c r="K188" t="s">
        <v>82</v>
      </c>
      <c r="L188" t="s">
        <v>83</v>
      </c>
      <c r="M188">
        <v>2023</v>
      </c>
      <c r="N188" t="s">
        <v>84</v>
      </c>
      <c r="O188" t="s">
        <v>1577</v>
      </c>
      <c r="P188" t="s">
        <v>86</v>
      </c>
    </row>
    <row r="189" spans="1:16" x14ac:dyDescent="0.45">
      <c r="A189">
        <v>188</v>
      </c>
      <c r="B189" s="10">
        <v>44940</v>
      </c>
      <c r="C189">
        <v>2930</v>
      </c>
      <c r="D189" t="s">
        <v>89</v>
      </c>
      <c r="E189">
        <v>58</v>
      </c>
      <c r="F189" t="s">
        <v>5</v>
      </c>
      <c r="G189">
        <v>2</v>
      </c>
      <c r="H189">
        <v>3057.23</v>
      </c>
      <c r="I189">
        <v>6114.46</v>
      </c>
      <c r="J189" t="s">
        <v>81</v>
      </c>
      <c r="K189" t="s">
        <v>82</v>
      </c>
      <c r="L189" t="s">
        <v>83</v>
      </c>
      <c r="M189">
        <v>2023</v>
      </c>
      <c r="N189" t="s">
        <v>84</v>
      </c>
      <c r="O189" t="s">
        <v>2945</v>
      </c>
      <c r="P189" t="s">
        <v>86</v>
      </c>
    </row>
    <row r="190" spans="1:16" x14ac:dyDescent="0.45">
      <c r="A190">
        <v>189</v>
      </c>
      <c r="B190" s="10">
        <v>44940</v>
      </c>
      <c r="C190">
        <v>7287</v>
      </c>
      <c r="D190" t="s">
        <v>89</v>
      </c>
      <c r="E190">
        <v>48</v>
      </c>
      <c r="F190" t="s">
        <v>7</v>
      </c>
      <c r="G190">
        <v>3</v>
      </c>
      <c r="H190">
        <v>2501.58</v>
      </c>
      <c r="I190">
        <v>7504.74</v>
      </c>
      <c r="J190" t="s">
        <v>93</v>
      </c>
      <c r="K190" t="s">
        <v>82</v>
      </c>
      <c r="L190" t="s">
        <v>83</v>
      </c>
      <c r="M190">
        <v>2023</v>
      </c>
      <c r="N190" t="s">
        <v>84</v>
      </c>
      <c r="O190" t="s">
        <v>6435</v>
      </c>
      <c r="P190" t="s">
        <v>86</v>
      </c>
    </row>
    <row r="191" spans="1:16" x14ac:dyDescent="0.45">
      <c r="A191">
        <v>190</v>
      </c>
      <c r="B191" s="10">
        <v>44940</v>
      </c>
      <c r="C191">
        <v>9800</v>
      </c>
      <c r="D191" t="s">
        <v>89</v>
      </c>
      <c r="E191">
        <v>44</v>
      </c>
      <c r="F191" t="s">
        <v>102</v>
      </c>
      <c r="G191">
        <v>5</v>
      </c>
      <c r="H191">
        <v>3727.82</v>
      </c>
      <c r="I191">
        <v>18639.099999999999</v>
      </c>
      <c r="J191" t="s">
        <v>97</v>
      </c>
      <c r="K191" t="s">
        <v>82</v>
      </c>
      <c r="L191" t="s">
        <v>83</v>
      </c>
      <c r="M191">
        <v>2023</v>
      </c>
      <c r="N191" t="s">
        <v>84</v>
      </c>
      <c r="O191" t="s">
        <v>8869</v>
      </c>
      <c r="P191" t="s">
        <v>748</v>
      </c>
    </row>
    <row r="192" spans="1:16" x14ac:dyDescent="0.45">
      <c r="A192">
        <v>191</v>
      </c>
      <c r="B192" s="10">
        <v>44940</v>
      </c>
      <c r="C192">
        <v>5282</v>
      </c>
      <c r="D192" t="s">
        <v>80</v>
      </c>
      <c r="E192">
        <v>54</v>
      </c>
      <c r="F192" t="s">
        <v>5</v>
      </c>
      <c r="G192">
        <v>3</v>
      </c>
      <c r="H192">
        <v>1799.21</v>
      </c>
      <c r="I192">
        <v>5397.63</v>
      </c>
      <c r="J192" t="s">
        <v>93</v>
      </c>
      <c r="K192" t="s">
        <v>82</v>
      </c>
      <c r="L192" t="s">
        <v>83</v>
      </c>
      <c r="M192">
        <v>2023</v>
      </c>
      <c r="N192" t="s">
        <v>84</v>
      </c>
      <c r="O192" t="s">
        <v>6436</v>
      </c>
      <c r="P192" t="s">
        <v>86</v>
      </c>
    </row>
    <row r="193" spans="1:16" x14ac:dyDescent="0.45">
      <c r="A193">
        <v>192</v>
      </c>
      <c r="B193" s="10">
        <v>44940</v>
      </c>
      <c r="C193">
        <v>3511</v>
      </c>
      <c r="D193" t="s">
        <v>80</v>
      </c>
      <c r="E193">
        <v>19</v>
      </c>
      <c r="F193" t="s">
        <v>9</v>
      </c>
      <c r="G193">
        <v>2</v>
      </c>
      <c r="H193">
        <v>1008.89</v>
      </c>
      <c r="I193">
        <v>2017.78</v>
      </c>
      <c r="J193" t="s">
        <v>95</v>
      </c>
      <c r="K193" t="s">
        <v>82</v>
      </c>
      <c r="L193" t="s">
        <v>83</v>
      </c>
      <c r="M193">
        <v>2023</v>
      </c>
      <c r="N193" t="s">
        <v>84</v>
      </c>
      <c r="O193" t="s">
        <v>2466</v>
      </c>
      <c r="P193" t="s">
        <v>86</v>
      </c>
    </row>
    <row r="194" spans="1:16" x14ac:dyDescent="0.45">
      <c r="A194">
        <v>193</v>
      </c>
      <c r="B194" s="10">
        <v>44941</v>
      </c>
      <c r="C194">
        <v>1659</v>
      </c>
      <c r="D194" t="s">
        <v>80</v>
      </c>
      <c r="E194">
        <v>64</v>
      </c>
      <c r="F194" t="s">
        <v>5</v>
      </c>
      <c r="G194">
        <v>3</v>
      </c>
      <c r="H194">
        <v>4244.05</v>
      </c>
      <c r="I194">
        <v>12732.15</v>
      </c>
      <c r="J194" t="s">
        <v>81</v>
      </c>
      <c r="K194" t="s">
        <v>82</v>
      </c>
      <c r="L194" t="s">
        <v>83</v>
      </c>
      <c r="M194">
        <v>2023</v>
      </c>
      <c r="N194" t="s">
        <v>84</v>
      </c>
      <c r="O194" t="s">
        <v>747</v>
      </c>
      <c r="P194" t="s">
        <v>748</v>
      </c>
    </row>
    <row r="195" spans="1:16" x14ac:dyDescent="0.45">
      <c r="A195">
        <v>194</v>
      </c>
      <c r="B195" s="10">
        <v>44941</v>
      </c>
      <c r="C195">
        <v>3811</v>
      </c>
      <c r="D195" t="s">
        <v>80</v>
      </c>
      <c r="E195">
        <v>26</v>
      </c>
      <c r="F195" t="s">
        <v>8</v>
      </c>
      <c r="G195">
        <v>4</v>
      </c>
      <c r="H195">
        <v>330.08</v>
      </c>
      <c r="I195">
        <v>1320.32</v>
      </c>
      <c r="J195" t="s">
        <v>87</v>
      </c>
      <c r="K195" t="s">
        <v>567</v>
      </c>
      <c r="L195" t="s">
        <v>83</v>
      </c>
      <c r="M195">
        <v>2023</v>
      </c>
      <c r="N195" t="s">
        <v>84</v>
      </c>
      <c r="O195" t="s">
        <v>7290</v>
      </c>
      <c r="P195" t="s">
        <v>86</v>
      </c>
    </row>
    <row r="196" spans="1:16" x14ac:dyDescent="0.45">
      <c r="A196">
        <v>195</v>
      </c>
      <c r="B196" s="10">
        <v>44941</v>
      </c>
      <c r="C196">
        <v>8098</v>
      </c>
      <c r="D196" t="s">
        <v>80</v>
      </c>
      <c r="E196">
        <v>36</v>
      </c>
      <c r="F196" t="s">
        <v>9</v>
      </c>
      <c r="G196">
        <v>5</v>
      </c>
      <c r="H196">
        <v>4048.58</v>
      </c>
      <c r="I196">
        <v>20242.900000000001</v>
      </c>
      <c r="J196" t="s">
        <v>97</v>
      </c>
      <c r="K196" t="s">
        <v>82</v>
      </c>
      <c r="L196" t="s">
        <v>83</v>
      </c>
      <c r="M196">
        <v>2023</v>
      </c>
      <c r="N196" t="s">
        <v>84</v>
      </c>
      <c r="O196" t="s">
        <v>4386</v>
      </c>
      <c r="P196" t="s">
        <v>86</v>
      </c>
    </row>
    <row r="197" spans="1:16" x14ac:dyDescent="0.45">
      <c r="A197">
        <v>196</v>
      </c>
      <c r="B197" s="10">
        <v>44941</v>
      </c>
      <c r="C197">
        <v>7546</v>
      </c>
      <c r="D197" t="s">
        <v>89</v>
      </c>
      <c r="E197">
        <v>59</v>
      </c>
      <c r="F197" t="s">
        <v>7</v>
      </c>
      <c r="G197">
        <v>2</v>
      </c>
      <c r="H197">
        <v>561.66</v>
      </c>
      <c r="I197">
        <v>1123.32</v>
      </c>
      <c r="J197" t="s">
        <v>81</v>
      </c>
      <c r="K197" t="s">
        <v>567</v>
      </c>
      <c r="L197" t="s">
        <v>83</v>
      </c>
      <c r="M197">
        <v>2023</v>
      </c>
      <c r="N197" t="s">
        <v>84</v>
      </c>
      <c r="O197" t="s">
        <v>6967</v>
      </c>
      <c r="P197" t="s">
        <v>86</v>
      </c>
    </row>
    <row r="198" spans="1:16" x14ac:dyDescent="0.45">
      <c r="A198">
        <v>197</v>
      </c>
      <c r="B198" s="10">
        <v>44941</v>
      </c>
      <c r="C198">
        <v>2986</v>
      </c>
      <c r="D198" t="s">
        <v>89</v>
      </c>
      <c r="E198">
        <v>53</v>
      </c>
      <c r="F198" t="s">
        <v>6</v>
      </c>
      <c r="G198">
        <v>2</v>
      </c>
      <c r="H198">
        <v>3146.56</v>
      </c>
      <c r="I198">
        <v>6293.12</v>
      </c>
      <c r="J198" t="s">
        <v>93</v>
      </c>
      <c r="K198" t="s">
        <v>82</v>
      </c>
      <c r="L198" t="s">
        <v>83</v>
      </c>
      <c r="M198">
        <v>2023</v>
      </c>
      <c r="N198" t="s">
        <v>84</v>
      </c>
      <c r="O198" t="s">
        <v>3249</v>
      </c>
      <c r="P198" t="s">
        <v>86</v>
      </c>
    </row>
    <row r="199" spans="1:16" x14ac:dyDescent="0.45">
      <c r="A199">
        <v>198</v>
      </c>
      <c r="B199" s="10">
        <v>44941</v>
      </c>
      <c r="C199">
        <v>9338</v>
      </c>
      <c r="D199" t="s">
        <v>89</v>
      </c>
      <c r="E199">
        <v>27</v>
      </c>
      <c r="F199" t="s">
        <v>9</v>
      </c>
      <c r="G199">
        <v>1</v>
      </c>
      <c r="H199">
        <v>2411.38</v>
      </c>
      <c r="I199">
        <v>2411.38</v>
      </c>
      <c r="J199" t="s">
        <v>87</v>
      </c>
      <c r="K199" t="s">
        <v>82</v>
      </c>
      <c r="L199" t="s">
        <v>83</v>
      </c>
      <c r="M199">
        <v>2023</v>
      </c>
      <c r="N199" t="s">
        <v>84</v>
      </c>
      <c r="O199" t="s">
        <v>5323</v>
      </c>
      <c r="P199" t="s">
        <v>86</v>
      </c>
    </row>
    <row r="200" spans="1:16" x14ac:dyDescent="0.45">
      <c r="A200">
        <v>199</v>
      </c>
      <c r="B200" s="10">
        <v>44941</v>
      </c>
      <c r="C200">
        <v>3911</v>
      </c>
      <c r="D200" t="s">
        <v>80</v>
      </c>
      <c r="E200">
        <v>57</v>
      </c>
      <c r="F200" t="s">
        <v>9</v>
      </c>
      <c r="G200">
        <v>5</v>
      </c>
      <c r="H200">
        <v>4992.78</v>
      </c>
      <c r="I200">
        <v>24963.9</v>
      </c>
      <c r="J200" t="s">
        <v>81</v>
      </c>
      <c r="K200" t="s">
        <v>82</v>
      </c>
      <c r="L200" t="s">
        <v>83</v>
      </c>
      <c r="M200">
        <v>2023</v>
      </c>
      <c r="N200" t="s">
        <v>84</v>
      </c>
      <c r="O200" t="s">
        <v>9033</v>
      </c>
      <c r="P200" t="s">
        <v>748</v>
      </c>
    </row>
    <row r="201" spans="1:16" x14ac:dyDescent="0.45">
      <c r="A201">
        <v>200</v>
      </c>
      <c r="B201" s="10">
        <v>44941</v>
      </c>
      <c r="C201">
        <v>2734</v>
      </c>
      <c r="D201" t="s">
        <v>80</v>
      </c>
      <c r="E201">
        <v>62</v>
      </c>
      <c r="F201" t="s">
        <v>8</v>
      </c>
      <c r="G201">
        <v>2</v>
      </c>
      <c r="H201">
        <v>1970.21</v>
      </c>
      <c r="I201">
        <v>3940.42</v>
      </c>
      <c r="J201" t="s">
        <v>81</v>
      </c>
      <c r="K201" t="s">
        <v>82</v>
      </c>
      <c r="L201" t="s">
        <v>83</v>
      </c>
      <c r="M201">
        <v>2023</v>
      </c>
      <c r="N201" t="s">
        <v>84</v>
      </c>
      <c r="O201" t="s">
        <v>2946</v>
      </c>
      <c r="P201" t="s">
        <v>86</v>
      </c>
    </row>
    <row r="202" spans="1:16" x14ac:dyDescent="0.45">
      <c r="A202">
        <v>201</v>
      </c>
      <c r="B202" s="10">
        <v>44941</v>
      </c>
      <c r="C202">
        <v>2843</v>
      </c>
      <c r="D202" t="s">
        <v>89</v>
      </c>
      <c r="E202">
        <v>56</v>
      </c>
      <c r="F202" t="s">
        <v>102</v>
      </c>
      <c r="G202">
        <v>3</v>
      </c>
      <c r="H202">
        <v>4788.57</v>
      </c>
      <c r="I202">
        <v>14365.71</v>
      </c>
      <c r="J202" t="s">
        <v>81</v>
      </c>
      <c r="K202" t="s">
        <v>82</v>
      </c>
      <c r="L202" t="s">
        <v>83</v>
      </c>
      <c r="M202">
        <v>2023</v>
      </c>
      <c r="N202" t="s">
        <v>84</v>
      </c>
      <c r="O202" t="s">
        <v>6653</v>
      </c>
      <c r="P202" t="s">
        <v>86</v>
      </c>
    </row>
    <row r="203" spans="1:16" x14ac:dyDescent="0.45">
      <c r="A203">
        <v>202</v>
      </c>
      <c r="B203" s="10">
        <v>44941</v>
      </c>
      <c r="C203">
        <v>9680</v>
      </c>
      <c r="D203" t="s">
        <v>80</v>
      </c>
      <c r="E203">
        <v>24</v>
      </c>
      <c r="F203" t="s">
        <v>9</v>
      </c>
      <c r="G203">
        <v>3</v>
      </c>
      <c r="H203">
        <v>2048.71</v>
      </c>
      <c r="I203">
        <v>6146.13</v>
      </c>
      <c r="J203" t="s">
        <v>95</v>
      </c>
      <c r="K203" t="s">
        <v>82</v>
      </c>
      <c r="L203" t="s">
        <v>83</v>
      </c>
      <c r="M203">
        <v>2023</v>
      </c>
      <c r="N203" t="s">
        <v>84</v>
      </c>
      <c r="O203" t="s">
        <v>6829</v>
      </c>
      <c r="P203" t="s">
        <v>86</v>
      </c>
    </row>
    <row r="204" spans="1:16" x14ac:dyDescent="0.45">
      <c r="A204">
        <v>203</v>
      </c>
      <c r="B204" s="10">
        <v>44941</v>
      </c>
      <c r="C204">
        <v>3976</v>
      </c>
      <c r="D204" t="s">
        <v>80</v>
      </c>
      <c r="E204">
        <v>21</v>
      </c>
      <c r="F204" t="s">
        <v>102</v>
      </c>
      <c r="G204">
        <v>3</v>
      </c>
      <c r="H204">
        <v>3424.42</v>
      </c>
      <c r="I204">
        <v>10273.26</v>
      </c>
      <c r="J204" t="s">
        <v>95</v>
      </c>
      <c r="K204" t="s">
        <v>82</v>
      </c>
      <c r="L204" t="s">
        <v>83</v>
      </c>
      <c r="M204">
        <v>2023</v>
      </c>
      <c r="N204" t="s">
        <v>84</v>
      </c>
      <c r="O204" t="s">
        <v>6830</v>
      </c>
      <c r="P204" t="s">
        <v>86</v>
      </c>
    </row>
    <row r="205" spans="1:16" x14ac:dyDescent="0.45">
      <c r="A205">
        <v>204</v>
      </c>
      <c r="B205" s="10">
        <v>44941</v>
      </c>
      <c r="C205">
        <v>2959</v>
      </c>
      <c r="D205" t="s">
        <v>89</v>
      </c>
      <c r="E205">
        <v>32</v>
      </c>
      <c r="F205" t="s">
        <v>5</v>
      </c>
      <c r="G205">
        <v>3</v>
      </c>
      <c r="H205">
        <v>3236.12</v>
      </c>
      <c r="I205">
        <v>9708.36</v>
      </c>
      <c r="J205" t="s">
        <v>87</v>
      </c>
      <c r="K205" t="s">
        <v>82</v>
      </c>
      <c r="L205" t="s">
        <v>83</v>
      </c>
      <c r="M205">
        <v>2023</v>
      </c>
      <c r="N205" t="s">
        <v>84</v>
      </c>
      <c r="O205" t="s">
        <v>5989</v>
      </c>
      <c r="P205" t="s">
        <v>86</v>
      </c>
    </row>
    <row r="206" spans="1:16" x14ac:dyDescent="0.45">
      <c r="A206">
        <v>205</v>
      </c>
      <c r="B206" s="10">
        <v>44941</v>
      </c>
      <c r="C206">
        <v>6759</v>
      </c>
      <c r="D206" t="s">
        <v>89</v>
      </c>
      <c r="E206">
        <v>29</v>
      </c>
      <c r="F206" t="s">
        <v>6</v>
      </c>
      <c r="G206">
        <v>2</v>
      </c>
      <c r="H206">
        <v>477.94</v>
      </c>
      <c r="I206">
        <v>955.88</v>
      </c>
      <c r="J206" t="s">
        <v>87</v>
      </c>
      <c r="K206" t="s">
        <v>567</v>
      </c>
      <c r="L206" t="s">
        <v>83</v>
      </c>
      <c r="M206">
        <v>2023</v>
      </c>
      <c r="N206" t="s">
        <v>84</v>
      </c>
      <c r="O206" t="s">
        <v>7069</v>
      </c>
      <c r="P206" t="s">
        <v>86</v>
      </c>
    </row>
    <row r="207" spans="1:16" x14ac:dyDescent="0.45">
      <c r="A207">
        <v>206</v>
      </c>
      <c r="B207" s="10">
        <v>44941</v>
      </c>
      <c r="C207">
        <v>7694</v>
      </c>
      <c r="D207" t="s">
        <v>80</v>
      </c>
      <c r="E207">
        <v>23</v>
      </c>
      <c r="F207" t="s">
        <v>8</v>
      </c>
      <c r="G207">
        <v>4</v>
      </c>
      <c r="H207">
        <v>3729.66</v>
      </c>
      <c r="I207">
        <v>14918.64</v>
      </c>
      <c r="J207" t="s">
        <v>95</v>
      </c>
      <c r="K207" t="s">
        <v>82</v>
      </c>
      <c r="L207" t="s">
        <v>83</v>
      </c>
      <c r="M207">
        <v>2023</v>
      </c>
      <c r="N207" t="s">
        <v>84</v>
      </c>
      <c r="O207" t="s">
        <v>2225</v>
      </c>
      <c r="P207" t="s">
        <v>86</v>
      </c>
    </row>
    <row r="208" spans="1:16" x14ac:dyDescent="0.45">
      <c r="A208">
        <v>207</v>
      </c>
      <c r="B208" s="10">
        <v>44942</v>
      </c>
      <c r="C208">
        <v>3385</v>
      </c>
      <c r="D208" t="s">
        <v>80</v>
      </c>
      <c r="E208">
        <v>26</v>
      </c>
      <c r="F208" t="s">
        <v>7</v>
      </c>
      <c r="G208">
        <v>5</v>
      </c>
      <c r="H208">
        <v>1082.9000000000001</v>
      </c>
      <c r="I208">
        <v>5414.5</v>
      </c>
      <c r="J208" t="s">
        <v>87</v>
      </c>
      <c r="K208" t="s">
        <v>82</v>
      </c>
      <c r="L208" t="s">
        <v>83</v>
      </c>
      <c r="M208">
        <v>2023</v>
      </c>
      <c r="N208" t="s">
        <v>84</v>
      </c>
      <c r="O208" t="s">
        <v>326</v>
      </c>
      <c r="P208" t="s">
        <v>86</v>
      </c>
    </row>
    <row r="209" spans="1:16" x14ac:dyDescent="0.45">
      <c r="A209">
        <v>208</v>
      </c>
      <c r="B209" s="10">
        <v>44942</v>
      </c>
      <c r="C209">
        <v>5736</v>
      </c>
      <c r="D209" t="s">
        <v>89</v>
      </c>
      <c r="E209">
        <v>52</v>
      </c>
      <c r="F209" t="s">
        <v>9</v>
      </c>
      <c r="G209">
        <v>3</v>
      </c>
      <c r="H209">
        <v>1972.78</v>
      </c>
      <c r="I209">
        <v>5918.34</v>
      </c>
      <c r="J209" t="s">
        <v>93</v>
      </c>
      <c r="K209" t="s">
        <v>82</v>
      </c>
      <c r="L209" t="s">
        <v>83</v>
      </c>
      <c r="M209">
        <v>2023</v>
      </c>
      <c r="N209" t="s">
        <v>668</v>
      </c>
      <c r="O209" t="s">
        <v>9468</v>
      </c>
      <c r="P209" t="s">
        <v>86</v>
      </c>
    </row>
    <row r="210" spans="1:16" x14ac:dyDescent="0.45">
      <c r="A210">
        <v>209</v>
      </c>
      <c r="B210" s="10">
        <v>44942</v>
      </c>
      <c r="C210">
        <v>2802</v>
      </c>
      <c r="D210" t="s">
        <v>80</v>
      </c>
      <c r="E210">
        <v>25</v>
      </c>
      <c r="F210" t="s">
        <v>6</v>
      </c>
      <c r="G210">
        <v>2</v>
      </c>
      <c r="H210">
        <v>3921.89</v>
      </c>
      <c r="I210">
        <v>7843.78</v>
      </c>
      <c r="J210" t="s">
        <v>87</v>
      </c>
      <c r="K210" t="s">
        <v>82</v>
      </c>
      <c r="L210" t="s">
        <v>83</v>
      </c>
      <c r="M210">
        <v>2023</v>
      </c>
      <c r="N210" t="s">
        <v>84</v>
      </c>
      <c r="O210" t="s">
        <v>3572</v>
      </c>
      <c r="P210" t="s">
        <v>86</v>
      </c>
    </row>
    <row r="211" spans="1:16" x14ac:dyDescent="0.45">
      <c r="A211">
        <v>210</v>
      </c>
      <c r="B211" s="10">
        <v>44942</v>
      </c>
      <c r="C211">
        <v>9155</v>
      </c>
      <c r="D211" t="s">
        <v>89</v>
      </c>
      <c r="E211">
        <v>24</v>
      </c>
      <c r="F211" t="s">
        <v>6</v>
      </c>
      <c r="G211">
        <v>2</v>
      </c>
      <c r="H211">
        <v>4724.3500000000004</v>
      </c>
      <c r="I211">
        <v>9448.7000000000007</v>
      </c>
      <c r="J211" t="s">
        <v>95</v>
      </c>
      <c r="K211" t="s">
        <v>82</v>
      </c>
      <c r="L211" t="s">
        <v>83</v>
      </c>
      <c r="M211">
        <v>2023</v>
      </c>
      <c r="N211" t="s">
        <v>84</v>
      </c>
      <c r="O211" t="s">
        <v>2467</v>
      </c>
      <c r="P211" t="s">
        <v>86</v>
      </c>
    </row>
    <row r="212" spans="1:16" x14ac:dyDescent="0.45">
      <c r="A212">
        <v>211</v>
      </c>
      <c r="B212" s="10">
        <v>44942</v>
      </c>
      <c r="C212">
        <v>9120</v>
      </c>
      <c r="D212" t="s">
        <v>89</v>
      </c>
      <c r="E212">
        <v>21</v>
      </c>
      <c r="F212" t="s">
        <v>102</v>
      </c>
      <c r="G212">
        <v>3</v>
      </c>
      <c r="H212">
        <v>2821.03</v>
      </c>
      <c r="I212">
        <v>8463.09</v>
      </c>
      <c r="J212" t="s">
        <v>95</v>
      </c>
      <c r="K212" t="s">
        <v>82</v>
      </c>
      <c r="L212" t="s">
        <v>83</v>
      </c>
      <c r="M212">
        <v>2023</v>
      </c>
      <c r="N212" t="s">
        <v>84</v>
      </c>
      <c r="O212" t="s">
        <v>6831</v>
      </c>
      <c r="P212" t="s">
        <v>86</v>
      </c>
    </row>
    <row r="213" spans="1:16" x14ac:dyDescent="0.45">
      <c r="A213">
        <v>212</v>
      </c>
      <c r="B213" s="10">
        <v>44942</v>
      </c>
      <c r="C213">
        <v>7616</v>
      </c>
      <c r="D213" t="s">
        <v>89</v>
      </c>
      <c r="E213">
        <v>30</v>
      </c>
      <c r="F213" t="s">
        <v>9</v>
      </c>
      <c r="G213">
        <v>1</v>
      </c>
      <c r="H213">
        <v>2620.9499999999998</v>
      </c>
      <c r="I213">
        <v>2620.9499999999998</v>
      </c>
      <c r="J213" t="s">
        <v>87</v>
      </c>
      <c r="K213" t="s">
        <v>82</v>
      </c>
      <c r="L213" t="s">
        <v>83</v>
      </c>
      <c r="M213">
        <v>2023</v>
      </c>
      <c r="N213" t="s">
        <v>668</v>
      </c>
      <c r="O213" t="s">
        <v>9563</v>
      </c>
      <c r="P213" t="s">
        <v>86</v>
      </c>
    </row>
    <row r="214" spans="1:16" x14ac:dyDescent="0.45">
      <c r="A214">
        <v>213</v>
      </c>
      <c r="B214" s="10">
        <v>44942</v>
      </c>
      <c r="C214">
        <v>6534</v>
      </c>
      <c r="D214" t="s">
        <v>80</v>
      </c>
      <c r="E214">
        <v>36</v>
      </c>
      <c r="F214" t="s">
        <v>6</v>
      </c>
      <c r="G214">
        <v>2</v>
      </c>
      <c r="H214">
        <v>2549.37</v>
      </c>
      <c r="I214">
        <v>5098.74</v>
      </c>
      <c r="J214" t="s">
        <v>97</v>
      </c>
      <c r="K214" t="s">
        <v>82</v>
      </c>
      <c r="L214" t="s">
        <v>83</v>
      </c>
      <c r="M214">
        <v>2023</v>
      </c>
      <c r="N214" t="s">
        <v>84</v>
      </c>
      <c r="O214" t="s">
        <v>2659</v>
      </c>
      <c r="P214" t="s">
        <v>86</v>
      </c>
    </row>
    <row r="215" spans="1:16" x14ac:dyDescent="0.45">
      <c r="A215">
        <v>214</v>
      </c>
      <c r="B215" s="10">
        <v>44942</v>
      </c>
      <c r="C215">
        <v>5061</v>
      </c>
      <c r="D215" t="s">
        <v>89</v>
      </c>
      <c r="E215">
        <v>24</v>
      </c>
      <c r="F215" t="s">
        <v>8</v>
      </c>
      <c r="G215">
        <v>5</v>
      </c>
      <c r="H215">
        <v>4092</v>
      </c>
      <c r="I215">
        <v>20460</v>
      </c>
      <c r="J215" t="s">
        <v>95</v>
      </c>
      <c r="K215" t="s">
        <v>82</v>
      </c>
      <c r="L215" t="s">
        <v>83</v>
      </c>
      <c r="M215">
        <v>2023</v>
      </c>
      <c r="N215" t="s">
        <v>84</v>
      </c>
      <c r="O215" t="s">
        <v>4827</v>
      </c>
      <c r="P215" t="s">
        <v>86</v>
      </c>
    </row>
    <row r="216" spans="1:16" x14ac:dyDescent="0.45">
      <c r="A216">
        <v>215</v>
      </c>
      <c r="B216" s="10">
        <v>44942</v>
      </c>
      <c r="C216">
        <v>1262</v>
      </c>
      <c r="D216" t="s">
        <v>89</v>
      </c>
      <c r="E216">
        <v>27</v>
      </c>
      <c r="F216" t="s">
        <v>7</v>
      </c>
      <c r="G216">
        <v>5</v>
      </c>
      <c r="H216">
        <v>4965.92</v>
      </c>
      <c r="I216">
        <v>24829.599999999999</v>
      </c>
      <c r="J216" t="s">
        <v>87</v>
      </c>
      <c r="K216" t="s">
        <v>82</v>
      </c>
      <c r="L216" t="s">
        <v>83</v>
      </c>
      <c r="M216">
        <v>2023</v>
      </c>
      <c r="N216" t="s">
        <v>84</v>
      </c>
      <c r="O216" t="s">
        <v>3906</v>
      </c>
      <c r="P216" t="s">
        <v>86</v>
      </c>
    </row>
    <row r="217" spans="1:16" x14ac:dyDescent="0.45">
      <c r="A217">
        <v>216</v>
      </c>
      <c r="B217" s="10">
        <v>44942</v>
      </c>
      <c r="C217">
        <v>7287</v>
      </c>
      <c r="D217" t="s">
        <v>80</v>
      </c>
      <c r="E217">
        <v>42</v>
      </c>
      <c r="F217" t="s">
        <v>5</v>
      </c>
      <c r="G217">
        <v>1</v>
      </c>
      <c r="H217">
        <v>3186.28</v>
      </c>
      <c r="I217">
        <v>3186.28</v>
      </c>
      <c r="J217" t="s">
        <v>97</v>
      </c>
      <c r="K217" t="s">
        <v>82</v>
      </c>
      <c r="L217" t="s">
        <v>83</v>
      </c>
      <c r="M217">
        <v>2023</v>
      </c>
      <c r="N217" t="s">
        <v>84</v>
      </c>
      <c r="O217" t="s">
        <v>5132</v>
      </c>
      <c r="P217" t="s">
        <v>86</v>
      </c>
    </row>
    <row r="218" spans="1:16" x14ac:dyDescent="0.45">
      <c r="A218">
        <v>217</v>
      </c>
      <c r="B218" s="10">
        <v>44942</v>
      </c>
      <c r="C218">
        <v>9815</v>
      </c>
      <c r="D218" t="s">
        <v>89</v>
      </c>
      <c r="E218">
        <v>61</v>
      </c>
      <c r="F218" t="s">
        <v>5</v>
      </c>
      <c r="G218">
        <v>2</v>
      </c>
      <c r="H218">
        <v>1924.18</v>
      </c>
      <c r="I218">
        <v>3848.36</v>
      </c>
      <c r="J218" t="s">
        <v>81</v>
      </c>
      <c r="K218" t="s">
        <v>82</v>
      </c>
      <c r="L218" t="s">
        <v>83</v>
      </c>
      <c r="M218">
        <v>2023</v>
      </c>
      <c r="N218" t="s">
        <v>84</v>
      </c>
      <c r="O218" t="s">
        <v>2947</v>
      </c>
      <c r="P218" t="s">
        <v>86</v>
      </c>
    </row>
    <row r="219" spans="1:16" x14ac:dyDescent="0.45">
      <c r="A219">
        <v>218</v>
      </c>
      <c r="B219" s="10">
        <v>44942</v>
      </c>
      <c r="C219">
        <v>3049</v>
      </c>
      <c r="D219" t="s">
        <v>80</v>
      </c>
      <c r="E219">
        <v>52</v>
      </c>
      <c r="F219" t="s">
        <v>102</v>
      </c>
      <c r="G219">
        <v>1</v>
      </c>
      <c r="H219">
        <v>1132.3900000000001</v>
      </c>
      <c r="I219">
        <v>1132.3900000000001</v>
      </c>
      <c r="J219" t="s">
        <v>93</v>
      </c>
      <c r="K219" t="s">
        <v>567</v>
      </c>
      <c r="L219" t="s">
        <v>83</v>
      </c>
      <c r="M219">
        <v>2023</v>
      </c>
      <c r="N219" t="s">
        <v>668</v>
      </c>
      <c r="O219" t="s">
        <v>9396</v>
      </c>
      <c r="P219" t="s">
        <v>86</v>
      </c>
    </row>
    <row r="220" spans="1:16" x14ac:dyDescent="0.45">
      <c r="A220">
        <v>219</v>
      </c>
      <c r="B220" s="10">
        <v>44942</v>
      </c>
      <c r="C220">
        <v>6423</v>
      </c>
      <c r="D220" t="s">
        <v>80</v>
      </c>
      <c r="E220">
        <v>42</v>
      </c>
      <c r="F220" t="s">
        <v>6</v>
      </c>
      <c r="G220">
        <v>2</v>
      </c>
      <c r="H220">
        <v>1034.1600000000001</v>
      </c>
      <c r="I220">
        <v>2068.3200000000002</v>
      </c>
      <c r="J220" t="s">
        <v>97</v>
      </c>
      <c r="K220" t="s">
        <v>82</v>
      </c>
      <c r="L220" t="s">
        <v>83</v>
      </c>
      <c r="M220">
        <v>2023</v>
      </c>
      <c r="N220" t="s">
        <v>84</v>
      </c>
      <c r="O220" t="s">
        <v>2660</v>
      </c>
      <c r="P220" t="s">
        <v>86</v>
      </c>
    </row>
    <row r="221" spans="1:16" x14ac:dyDescent="0.45">
      <c r="A221">
        <v>220</v>
      </c>
      <c r="B221" s="10">
        <v>44942</v>
      </c>
      <c r="C221">
        <v>5548</v>
      </c>
      <c r="D221" t="s">
        <v>80</v>
      </c>
      <c r="E221">
        <v>46</v>
      </c>
      <c r="F221" t="s">
        <v>5</v>
      </c>
      <c r="G221">
        <v>2</v>
      </c>
      <c r="H221">
        <v>4287.95</v>
      </c>
      <c r="I221">
        <v>8575.9</v>
      </c>
      <c r="J221" t="s">
        <v>93</v>
      </c>
      <c r="K221" t="s">
        <v>82</v>
      </c>
      <c r="L221" t="s">
        <v>83</v>
      </c>
      <c r="M221">
        <v>2023</v>
      </c>
      <c r="N221" t="s">
        <v>668</v>
      </c>
      <c r="O221" t="s">
        <v>9802</v>
      </c>
      <c r="P221" t="s">
        <v>86</v>
      </c>
    </row>
    <row r="222" spans="1:16" x14ac:dyDescent="0.45">
      <c r="A222">
        <v>221</v>
      </c>
      <c r="B222" s="10">
        <v>44943</v>
      </c>
      <c r="C222">
        <v>4108</v>
      </c>
      <c r="D222" t="s">
        <v>89</v>
      </c>
      <c r="E222">
        <v>29</v>
      </c>
      <c r="F222" t="s">
        <v>102</v>
      </c>
      <c r="G222">
        <v>1</v>
      </c>
      <c r="H222">
        <v>4962.1400000000003</v>
      </c>
      <c r="I222">
        <v>4962.1400000000003</v>
      </c>
      <c r="J222" t="s">
        <v>87</v>
      </c>
      <c r="K222" t="s">
        <v>82</v>
      </c>
      <c r="L222" t="s">
        <v>83</v>
      </c>
      <c r="M222">
        <v>2023</v>
      </c>
      <c r="N222" t="s">
        <v>84</v>
      </c>
      <c r="O222" t="s">
        <v>493</v>
      </c>
      <c r="P222" t="s">
        <v>86</v>
      </c>
    </row>
    <row r="223" spans="1:16" x14ac:dyDescent="0.45">
      <c r="A223">
        <v>222</v>
      </c>
      <c r="B223" s="10">
        <v>44943</v>
      </c>
      <c r="C223">
        <v>8158</v>
      </c>
      <c r="D223" t="s">
        <v>89</v>
      </c>
      <c r="E223">
        <v>64</v>
      </c>
      <c r="F223" t="s">
        <v>7</v>
      </c>
      <c r="G223">
        <v>4</v>
      </c>
      <c r="H223">
        <v>3505.05</v>
      </c>
      <c r="I223">
        <v>14020.2</v>
      </c>
      <c r="J223" t="s">
        <v>81</v>
      </c>
      <c r="K223" t="s">
        <v>82</v>
      </c>
      <c r="L223" t="s">
        <v>83</v>
      </c>
      <c r="M223">
        <v>2023</v>
      </c>
      <c r="N223" t="s">
        <v>84</v>
      </c>
      <c r="O223" t="s">
        <v>1233</v>
      </c>
      <c r="P223" t="s">
        <v>86</v>
      </c>
    </row>
    <row r="224" spans="1:16" x14ac:dyDescent="0.45">
      <c r="A224">
        <v>223</v>
      </c>
      <c r="B224" s="10">
        <v>44943</v>
      </c>
      <c r="C224">
        <v>8400</v>
      </c>
      <c r="D224" t="s">
        <v>80</v>
      </c>
      <c r="E224">
        <v>57</v>
      </c>
      <c r="F224" t="s">
        <v>9</v>
      </c>
      <c r="G224">
        <v>3</v>
      </c>
      <c r="H224">
        <v>4781.3500000000004</v>
      </c>
      <c r="I224">
        <v>14344.05</v>
      </c>
      <c r="J224" t="s">
        <v>81</v>
      </c>
      <c r="K224" t="s">
        <v>82</v>
      </c>
      <c r="L224" t="s">
        <v>83</v>
      </c>
      <c r="M224">
        <v>2023</v>
      </c>
      <c r="N224" t="s">
        <v>84</v>
      </c>
      <c r="O224" t="s">
        <v>8384</v>
      </c>
      <c r="P224" t="s">
        <v>748</v>
      </c>
    </row>
    <row r="225" spans="1:16" x14ac:dyDescent="0.45">
      <c r="A225">
        <v>224</v>
      </c>
      <c r="B225" s="10">
        <v>44943</v>
      </c>
      <c r="C225">
        <v>4170</v>
      </c>
      <c r="D225" t="s">
        <v>80</v>
      </c>
      <c r="E225">
        <v>29</v>
      </c>
      <c r="F225" t="s">
        <v>8</v>
      </c>
      <c r="G225">
        <v>3</v>
      </c>
      <c r="H225">
        <v>1782.48</v>
      </c>
      <c r="I225">
        <v>5347.44</v>
      </c>
      <c r="J225" t="s">
        <v>87</v>
      </c>
      <c r="K225" t="s">
        <v>82</v>
      </c>
      <c r="L225" t="s">
        <v>83</v>
      </c>
      <c r="M225">
        <v>2023</v>
      </c>
      <c r="N225" t="s">
        <v>84</v>
      </c>
      <c r="O225" t="s">
        <v>8287</v>
      </c>
      <c r="P225" t="s">
        <v>748</v>
      </c>
    </row>
    <row r="226" spans="1:16" x14ac:dyDescent="0.45">
      <c r="A226">
        <v>225</v>
      </c>
      <c r="B226" s="10">
        <v>44943</v>
      </c>
      <c r="C226">
        <v>3255</v>
      </c>
      <c r="D226" t="s">
        <v>80</v>
      </c>
      <c r="E226">
        <v>23</v>
      </c>
      <c r="F226" t="s">
        <v>7</v>
      </c>
      <c r="G226">
        <v>3</v>
      </c>
      <c r="H226">
        <v>3156.6</v>
      </c>
      <c r="I226">
        <v>9469.7999999999993</v>
      </c>
      <c r="J226" t="s">
        <v>95</v>
      </c>
      <c r="K226" t="s">
        <v>82</v>
      </c>
      <c r="L226" t="s">
        <v>83</v>
      </c>
      <c r="M226">
        <v>2023</v>
      </c>
      <c r="N226" t="s">
        <v>84</v>
      </c>
      <c r="O226" t="s">
        <v>6832</v>
      </c>
      <c r="P226" t="s">
        <v>86</v>
      </c>
    </row>
    <row r="227" spans="1:16" x14ac:dyDescent="0.45">
      <c r="A227">
        <v>226</v>
      </c>
      <c r="B227" s="10">
        <v>44943</v>
      </c>
      <c r="C227">
        <v>2154</v>
      </c>
      <c r="D227" t="s">
        <v>89</v>
      </c>
      <c r="E227">
        <v>27</v>
      </c>
      <c r="F227" t="s">
        <v>7</v>
      </c>
      <c r="G227">
        <v>1</v>
      </c>
      <c r="H227">
        <v>2582.84</v>
      </c>
      <c r="I227">
        <v>2582.84</v>
      </c>
      <c r="J227" t="s">
        <v>87</v>
      </c>
      <c r="K227" t="s">
        <v>82</v>
      </c>
      <c r="L227" t="s">
        <v>83</v>
      </c>
      <c r="M227">
        <v>2023</v>
      </c>
      <c r="N227" t="s">
        <v>84</v>
      </c>
      <c r="O227" t="s">
        <v>5324</v>
      </c>
      <c r="P227" t="s">
        <v>86</v>
      </c>
    </row>
    <row r="228" spans="1:16" x14ac:dyDescent="0.45">
      <c r="A228">
        <v>227</v>
      </c>
      <c r="B228" s="10">
        <v>44943</v>
      </c>
      <c r="C228">
        <v>5499</v>
      </c>
      <c r="D228" t="s">
        <v>80</v>
      </c>
      <c r="E228">
        <v>19</v>
      </c>
      <c r="F228" t="s">
        <v>5</v>
      </c>
      <c r="G228">
        <v>2</v>
      </c>
      <c r="H228">
        <v>2435.9899999999998</v>
      </c>
      <c r="I228">
        <v>4871.9799999999996</v>
      </c>
      <c r="J228" t="s">
        <v>95</v>
      </c>
      <c r="K228" t="s">
        <v>82</v>
      </c>
      <c r="L228" t="s">
        <v>83</v>
      </c>
      <c r="M228">
        <v>2023</v>
      </c>
      <c r="N228" t="s">
        <v>668</v>
      </c>
      <c r="O228" t="s">
        <v>9803</v>
      </c>
      <c r="P228" t="s">
        <v>86</v>
      </c>
    </row>
    <row r="229" spans="1:16" x14ac:dyDescent="0.45">
      <c r="A229">
        <v>228</v>
      </c>
      <c r="B229" s="10">
        <v>44943</v>
      </c>
      <c r="C229">
        <v>7295</v>
      </c>
      <c r="D229" t="s">
        <v>80</v>
      </c>
      <c r="E229">
        <v>62</v>
      </c>
      <c r="F229" t="s">
        <v>5</v>
      </c>
      <c r="G229">
        <v>2</v>
      </c>
      <c r="H229">
        <v>3180.25</v>
      </c>
      <c r="I229">
        <v>6360.5</v>
      </c>
      <c r="J229" t="s">
        <v>81</v>
      </c>
      <c r="K229" t="s">
        <v>82</v>
      </c>
      <c r="L229" t="s">
        <v>83</v>
      </c>
      <c r="M229">
        <v>2023</v>
      </c>
      <c r="N229" t="s">
        <v>84</v>
      </c>
      <c r="O229" t="s">
        <v>2948</v>
      </c>
      <c r="P229" t="s">
        <v>86</v>
      </c>
    </row>
    <row r="230" spans="1:16" x14ac:dyDescent="0.45">
      <c r="A230">
        <v>229</v>
      </c>
      <c r="B230" s="10">
        <v>44943</v>
      </c>
      <c r="C230">
        <v>7197</v>
      </c>
      <c r="D230" t="s">
        <v>80</v>
      </c>
      <c r="E230">
        <v>42</v>
      </c>
      <c r="F230" t="s">
        <v>8</v>
      </c>
      <c r="G230">
        <v>5</v>
      </c>
      <c r="H230">
        <v>1586.18</v>
      </c>
      <c r="I230">
        <v>7930.9</v>
      </c>
      <c r="J230" t="s">
        <v>97</v>
      </c>
      <c r="K230" t="s">
        <v>82</v>
      </c>
      <c r="L230" t="s">
        <v>83</v>
      </c>
      <c r="M230">
        <v>2023</v>
      </c>
      <c r="N230" t="s">
        <v>84</v>
      </c>
      <c r="O230" t="s">
        <v>8870</v>
      </c>
      <c r="P230" t="s">
        <v>748</v>
      </c>
    </row>
    <row r="231" spans="1:16" x14ac:dyDescent="0.45">
      <c r="A231">
        <v>230</v>
      </c>
      <c r="B231" s="10">
        <v>44943</v>
      </c>
      <c r="C231">
        <v>2648</v>
      </c>
      <c r="D231" t="s">
        <v>89</v>
      </c>
      <c r="E231">
        <v>24</v>
      </c>
      <c r="F231" t="s">
        <v>9</v>
      </c>
      <c r="G231">
        <v>2</v>
      </c>
      <c r="H231">
        <v>3221.08</v>
      </c>
      <c r="I231">
        <v>6442.16</v>
      </c>
      <c r="J231" t="s">
        <v>95</v>
      </c>
      <c r="K231" t="s">
        <v>82</v>
      </c>
      <c r="L231" t="s">
        <v>83</v>
      </c>
      <c r="M231">
        <v>2023</v>
      </c>
      <c r="N231" t="s">
        <v>84</v>
      </c>
      <c r="O231" t="s">
        <v>2468</v>
      </c>
      <c r="P231" t="s">
        <v>86</v>
      </c>
    </row>
    <row r="232" spans="1:16" x14ac:dyDescent="0.45">
      <c r="A232">
        <v>231</v>
      </c>
      <c r="B232" s="10">
        <v>44943</v>
      </c>
      <c r="C232">
        <v>6539</v>
      </c>
      <c r="D232" t="s">
        <v>80</v>
      </c>
      <c r="E232">
        <v>57</v>
      </c>
      <c r="F232" t="s">
        <v>7</v>
      </c>
      <c r="G232">
        <v>4</v>
      </c>
      <c r="H232">
        <v>3380.66</v>
      </c>
      <c r="I232">
        <v>13522.64</v>
      </c>
      <c r="J232" t="s">
        <v>81</v>
      </c>
      <c r="K232" t="s">
        <v>82</v>
      </c>
      <c r="L232" t="s">
        <v>83</v>
      </c>
      <c r="M232">
        <v>2023</v>
      </c>
      <c r="N232" t="s">
        <v>84</v>
      </c>
      <c r="O232" t="s">
        <v>1234</v>
      </c>
      <c r="P232" t="s">
        <v>86</v>
      </c>
    </row>
    <row r="233" spans="1:16" x14ac:dyDescent="0.45">
      <c r="A233">
        <v>232</v>
      </c>
      <c r="B233" s="10">
        <v>44943</v>
      </c>
      <c r="C233">
        <v>5199</v>
      </c>
      <c r="D233" t="s">
        <v>89</v>
      </c>
      <c r="E233">
        <v>40</v>
      </c>
      <c r="F233" t="s">
        <v>6</v>
      </c>
      <c r="G233">
        <v>3</v>
      </c>
      <c r="H233">
        <v>4188.76</v>
      </c>
      <c r="I233">
        <v>12566.28</v>
      </c>
      <c r="J233" t="s">
        <v>97</v>
      </c>
      <c r="K233" t="s">
        <v>82</v>
      </c>
      <c r="L233" t="s">
        <v>83</v>
      </c>
      <c r="M233">
        <v>2023</v>
      </c>
      <c r="N233" t="s">
        <v>84</v>
      </c>
      <c r="O233" t="s">
        <v>6225</v>
      </c>
      <c r="P233" t="s">
        <v>86</v>
      </c>
    </row>
    <row r="234" spans="1:16" x14ac:dyDescent="0.45">
      <c r="A234">
        <v>233</v>
      </c>
      <c r="B234" s="10">
        <v>44943</v>
      </c>
      <c r="C234">
        <v>9445</v>
      </c>
      <c r="D234" t="s">
        <v>89</v>
      </c>
      <c r="E234">
        <v>28</v>
      </c>
      <c r="F234" t="s">
        <v>5</v>
      </c>
      <c r="G234">
        <v>4</v>
      </c>
      <c r="H234">
        <v>3665.88</v>
      </c>
      <c r="I234">
        <v>14663.52</v>
      </c>
      <c r="J234" t="s">
        <v>87</v>
      </c>
      <c r="K234" t="s">
        <v>82</v>
      </c>
      <c r="L234" t="s">
        <v>83</v>
      </c>
      <c r="M234">
        <v>2023</v>
      </c>
      <c r="N234" t="s">
        <v>84</v>
      </c>
      <c r="O234" t="s">
        <v>865</v>
      </c>
      <c r="P234" t="s">
        <v>86</v>
      </c>
    </row>
    <row r="235" spans="1:16" x14ac:dyDescent="0.45">
      <c r="A235">
        <v>234</v>
      </c>
      <c r="B235" s="10">
        <v>44944</v>
      </c>
      <c r="C235">
        <v>3557</v>
      </c>
      <c r="D235" t="s">
        <v>80</v>
      </c>
      <c r="E235">
        <v>53</v>
      </c>
      <c r="F235" t="s">
        <v>7</v>
      </c>
      <c r="G235">
        <v>3</v>
      </c>
      <c r="H235">
        <v>1632.88</v>
      </c>
      <c r="I235">
        <v>4898.6400000000003</v>
      </c>
      <c r="J235" t="s">
        <v>93</v>
      </c>
      <c r="K235" t="s">
        <v>82</v>
      </c>
      <c r="L235" t="s">
        <v>83</v>
      </c>
      <c r="M235">
        <v>2023</v>
      </c>
      <c r="N235" t="s">
        <v>668</v>
      </c>
      <c r="O235" t="s">
        <v>671</v>
      </c>
      <c r="P235" t="s">
        <v>86</v>
      </c>
    </row>
    <row r="236" spans="1:16" x14ac:dyDescent="0.45">
      <c r="A236">
        <v>235</v>
      </c>
      <c r="B236" s="10">
        <v>44944</v>
      </c>
      <c r="C236">
        <v>6592</v>
      </c>
      <c r="D236" t="s">
        <v>80</v>
      </c>
      <c r="E236">
        <v>40</v>
      </c>
      <c r="F236" t="s">
        <v>9</v>
      </c>
      <c r="G236">
        <v>1</v>
      </c>
      <c r="H236">
        <v>2281.46</v>
      </c>
      <c r="I236">
        <v>2281.46</v>
      </c>
      <c r="J236" t="s">
        <v>97</v>
      </c>
      <c r="K236" t="s">
        <v>82</v>
      </c>
      <c r="L236" t="s">
        <v>83</v>
      </c>
      <c r="M236">
        <v>2023</v>
      </c>
      <c r="N236" t="s">
        <v>84</v>
      </c>
      <c r="O236" t="s">
        <v>5133</v>
      </c>
      <c r="P236" t="s">
        <v>86</v>
      </c>
    </row>
    <row r="237" spans="1:16" x14ac:dyDescent="0.45">
      <c r="A237">
        <v>236</v>
      </c>
      <c r="B237" s="10">
        <v>44944</v>
      </c>
      <c r="C237">
        <v>1098</v>
      </c>
      <c r="D237" t="s">
        <v>80</v>
      </c>
      <c r="E237">
        <v>60</v>
      </c>
      <c r="F237" t="s">
        <v>102</v>
      </c>
      <c r="G237">
        <v>4</v>
      </c>
      <c r="H237">
        <v>645.87</v>
      </c>
      <c r="I237">
        <v>2583.48</v>
      </c>
      <c r="J237" t="s">
        <v>81</v>
      </c>
      <c r="K237" t="s">
        <v>82</v>
      </c>
      <c r="L237" t="s">
        <v>83</v>
      </c>
      <c r="M237">
        <v>2023</v>
      </c>
      <c r="N237" t="s">
        <v>84</v>
      </c>
      <c r="O237" t="s">
        <v>1235</v>
      </c>
      <c r="P237" t="s">
        <v>86</v>
      </c>
    </row>
    <row r="238" spans="1:16" x14ac:dyDescent="0.45">
      <c r="A238">
        <v>237</v>
      </c>
      <c r="B238" s="10">
        <v>44944</v>
      </c>
      <c r="C238">
        <v>3200</v>
      </c>
      <c r="D238" t="s">
        <v>89</v>
      </c>
      <c r="E238">
        <v>24</v>
      </c>
      <c r="F238" t="s">
        <v>9</v>
      </c>
      <c r="G238">
        <v>2</v>
      </c>
      <c r="H238">
        <v>1323.61</v>
      </c>
      <c r="I238">
        <v>2647.22</v>
      </c>
      <c r="J238" t="s">
        <v>95</v>
      </c>
      <c r="K238" t="s">
        <v>82</v>
      </c>
      <c r="L238" t="s">
        <v>83</v>
      </c>
      <c r="M238">
        <v>2023</v>
      </c>
      <c r="N238" t="s">
        <v>84</v>
      </c>
      <c r="O238" t="s">
        <v>2469</v>
      </c>
      <c r="P238" t="s">
        <v>86</v>
      </c>
    </row>
    <row r="239" spans="1:16" x14ac:dyDescent="0.45">
      <c r="A239">
        <v>238</v>
      </c>
      <c r="B239" s="10">
        <v>44944</v>
      </c>
      <c r="C239">
        <v>3961</v>
      </c>
      <c r="D239" t="s">
        <v>89</v>
      </c>
      <c r="E239">
        <v>44</v>
      </c>
      <c r="F239" t="s">
        <v>7</v>
      </c>
      <c r="G239">
        <v>3</v>
      </c>
      <c r="H239">
        <v>2628.68</v>
      </c>
      <c r="I239">
        <v>7886.04</v>
      </c>
      <c r="J239" t="s">
        <v>97</v>
      </c>
      <c r="K239" t="s">
        <v>82</v>
      </c>
      <c r="L239" t="s">
        <v>83</v>
      </c>
      <c r="M239">
        <v>2023</v>
      </c>
      <c r="N239" t="s">
        <v>84</v>
      </c>
      <c r="O239" t="s">
        <v>8566</v>
      </c>
      <c r="P239" t="s">
        <v>748</v>
      </c>
    </row>
    <row r="240" spans="1:16" x14ac:dyDescent="0.45">
      <c r="A240">
        <v>239</v>
      </c>
      <c r="B240" s="10">
        <v>44944</v>
      </c>
      <c r="C240">
        <v>5973</v>
      </c>
      <c r="D240" t="s">
        <v>89</v>
      </c>
      <c r="E240">
        <v>30</v>
      </c>
      <c r="F240" t="s">
        <v>7</v>
      </c>
      <c r="G240">
        <v>5</v>
      </c>
      <c r="H240">
        <v>548.77</v>
      </c>
      <c r="I240">
        <v>2743.85</v>
      </c>
      <c r="J240" t="s">
        <v>87</v>
      </c>
      <c r="K240" t="s">
        <v>82</v>
      </c>
      <c r="L240" t="s">
        <v>83</v>
      </c>
      <c r="M240">
        <v>2023</v>
      </c>
      <c r="N240" t="s">
        <v>84</v>
      </c>
      <c r="O240" t="s">
        <v>3907</v>
      </c>
      <c r="P240" t="s">
        <v>86</v>
      </c>
    </row>
    <row r="241" spans="1:16" x14ac:dyDescent="0.45">
      <c r="A241">
        <v>240</v>
      </c>
      <c r="B241" s="10">
        <v>44944</v>
      </c>
      <c r="C241">
        <v>5433</v>
      </c>
      <c r="D241" t="s">
        <v>80</v>
      </c>
      <c r="E241">
        <v>34</v>
      </c>
      <c r="F241" t="s">
        <v>8</v>
      </c>
      <c r="G241">
        <v>4</v>
      </c>
      <c r="H241">
        <v>2874.5</v>
      </c>
      <c r="I241">
        <v>11498</v>
      </c>
      <c r="J241" t="s">
        <v>87</v>
      </c>
      <c r="K241" t="s">
        <v>82</v>
      </c>
      <c r="L241" t="s">
        <v>83</v>
      </c>
      <c r="M241">
        <v>2023</v>
      </c>
      <c r="N241" t="s">
        <v>84</v>
      </c>
      <c r="O241" t="s">
        <v>866</v>
      </c>
      <c r="P241" t="s">
        <v>86</v>
      </c>
    </row>
    <row r="242" spans="1:16" x14ac:dyDescent="0.45">
      <c r="A242">
        <v>241</v>
      </c>
      <c r="B242" s="10">
        <v>44944</v>
      </c>
      <c r="C242">
        <v>3869</v>
      </c>
      <c r="D242" t="s">
        <v>89</v>
      </c>
      <c r="E242">
        <v>49</v>
      </c>
      <c r="F242" t="s">
        <v>7</v>
      </c>
      <c r="G242">
        <v>1</v>
      </c>
      <c r="H242">
        <v>1981.88</v>
      </c>
      <c r="I242">
        <v>1981.88</v>
      </c>
      <c r="J242" t="s">
        <v>93</v>
      </c>
      <c r="K242" t="s">
        <v>567</v>
      </c>
      <c r="L242" t="s">
        <v>83</v>
      </c>
      <c r="M242">
        <v>2023</v>
      </c>
      <c r="N242" t="s">
        <v>84</v>
      </c>
      <c r="O242" t="s">
        <v>7756</v>
      </c>
      <c r="P242" t="s">
        <v>86</v>
      </c>
    </row>
    <row r="243" spans="1:16" x14ac:dyDescent="0.45">
      <c r="A243">
        <v>242</v>
      </c>
      <c r="B243" s="10">
        <v>44944</v>
      </c>
      <c r="C243">
        <v>1956</v>
      </c>
      <c r="D243" t="s">
        <v>80</v>
      </c>
      <c r="E243">
        <v>43</v>
      </c>
      <c r="F243" t="s">
        <v>5</v>
      </c>
      <c r="G243">
        <v>5</v>
      </c>
      <c r="H243">
        <v>222.09</v>
      </c>
      <c r="I243">
        <v>1110.45</v>
      </c>
      <c r="J243" t="s">
        <v>97</v>
      </c>
      <c r="K243" t="s">
        <v>567</v>
      </c>
      <c r="L243" t="s">
        <v>83</v>
      </c>
      <c r="M243">
        <v>2023</v>
      </c>
      <c r="N243" t="s">
        <v>84</v>
      </c>
      <c r="O243" t="s">
        <v>7586</v>
      </c>
      <c r="P243" t="s">
        <v>86</v>
      </c>
    </row>
    <row r="244" spans="1:16" x14ac:dyDescent="0.45">
      <c r="A244">
        <v>243</v>
      </c>
      <c r="B244" s="10">
        <v>44944</v>
      </c>
      <c r="C244">
        <v>9352</v>
      </c>
      <c r="D244" t="s">
        <v>80</v>
      </c>
      <c r="E244">
        <v>39</v>
      </c>
      <c r="F244" t="s">
        <v>6</v>
      </c>
      <c r="G244">
        <v>1</v>
      </c>
      <c r="H244">
        <v>2200.52</v>
      </c>
      <c r="I244">
        <v>2200.52</v>
      </c>
      <c r="J244" t="s">
        <v>97</v>
      </c>
      <c r="K244" t="s">
        <v>82</v>
      </c>
      <c r="L244" t="s">
        <v>83</v>
      </c>
      <c r="M244">
        <v>2023</v>
      </c>
      <c r="N244" t="s">
        <v>668</v>
      </c>
      <c r="O244" t="s">
        <v>9564</v>
      </c>
      <c r="P244" t="s">
        <v>86</v>
      </c>
    </row>
    <row r="245" spans="1:16" x14ac:dyDescent="0.45">
      <c r="A245">
        <v>244</v>
      </c>
      <c r="B245" s="10">
        <v>44944</v>
      </c>
      <c r="C245">
        <v>6699</v>
      </c>
      <c r="D245" t="s">
        <v>80</v>
      </c>
      <c r="E245">
        <v>30</v>
      </c>
      <c r="F245" t="s">
        <v>8</v>
      </c>
      <c r="G245">
        <v>3</v>
      </c>
      <c r="H245">
        <v>1441.64</v>
      </c>
      <c r="I245">
        <v>4324.92</v>
      </c>
      <c r="J245" t="s">
        <v>87</v>
      </c>
      <c r="K245" t="s">
        <v>82</v>
      </c>
      <c r="L245" t="s">
        <v>83</v>
      </c>
      <c r="M245">
        <v>2023</v>
      </c>
      <c r="N245" t="s">
        <v>668</v>
      </c>
      <c r="O245" t="s">
        <v>9469</v>
      </c>
      <c r="P245" t="s">
        <v>86</v>
      </c>
    </row>
    <row r="246" spans="1:16" x14ac:dyDescent="0.45">
      <c r="A246">
        <v>245</v>
      </c>
      <c r="B246" s="10">
        <v>44944</v>
      </c>
      <c r="C246">
        <v>7944</v>
      </c>
      <c r="D246" t="s">
        <v>89</v>
      </c>
      <c r="E246">
        <v>29</v>
      </c>
      <c r="F246" t="s">
        <v>7</v>
      </c>
      <c r="G246">
        <v>4</v>
      </c>
      <c r="H246">
        <v>381.54</v>
      </c>
      <c r="I246">
        <v>1526.16</v>
      </c>
      <c r="J246" t="s">
        <v>87</v>
      </c>
      <c r="K246" t="s">
        <v>567</v>
      </c>
      <c r="L246" t="s">
        <v>83</v>
      </c>
      <c r="M246">
        <v>2023</v>
      </c>
      <c r="N246" t="s">
        <v>84</v>
      </c>
      <c r="O246" t="s">
        <v>7291</v>
      </c>
      <c r="P246" t="s">
        <v>86</v>
      </c>
    </row>
    <row r="247" spans="1:16" x14ac:dyDescent="0.45">
      <c r="A247">
        <v>246</v>
      </c>
      <c r="B247" s="10">
        <v>44944</v>
      </c>
      <c r="C247">
        <v>5493</v>
      </c>
      <c r="D247" t="s">
        <v>89</v>
      </c>
      <c r="E247">
        <v>24</v>
      </c>
      <c r="F247" t="s">
        <v>9</v>
      </c>
      <c r="G247">
        <v>1</v>
      </c>
      <c r="H247">
        <v>1502.18</v>
      </c>
      <c r="I247">
        <v>1502.18</v>
      </c>
      <c r="J247" t="s">
        <v>95</v>
      </c>
      <c r="K247" t="s">
        <v>567</v>
      </c>
      <c r="L247" t="s">
        <v>83</v>
      </c>
      <c r="M247">
        <v>2023</v>
      </c>
      <c r="N247" t="s">
        <v>84</v>
      </c>
      <c r="O247" t="s">
        <v>7657</v>
      </c>
      <c r="P247" t="s">
        <v>86</v>
      </c>
    </row>
    <row r="248" spans="1:16" x14ac:dyDescent="0.45">
      <c r="A248">
        <v>247</v>
      </c>
      <c r="B248" s="10">
        <v>44944</v>
      </c>
      <c r="C248">
        <v>5911</v>
      </c>
      <c r="D248" t="s">
        <v>89</v>
      </c>
      <c r="E248">
        <v>18</v>
      </c>
      <c r="F248" t="s">
        <v>7</v>
      </c>
      <c r="G248">
        <v>5</v>
      </c>
      <c r="H248">
        <v>1505.77</v>
      </c>
      <c r="I248">
        <v>7528.85</v>
      </c>
      <c r="J248" t="s">
        <v>95</v>
      </c>
      <c r="K248" t="s">
        <v>82</v>
      </c>
      <c r="L248" t="s">
        <v>83</v>
      </c>
      <c r="M248">
        <v>2023</v>
      </c>
      <c r="N248" t="s">
        <v>84</v>
      </c>
      <c r="O248" t="s">
        <v>4828</v>
      </c>
      <c r="P248" t="s">
        <v>86</v>
      </c>
    </row>
    <row r="249" spans="1:16" x14ac:dyDescent="0.45">
      <c r="A249">
        <v>248</v>
      </c>
      <c r="B249" s="10">
        <v>44945</v>
      </c>
      <c r="C249">
        <v>4987</v>
      </c>
      <c r="D249" t="s">
        <v>80</v>
      </c>
      <c r="E249">
        <v>50</v>
      </c>
      <c r="F249" t="s">
        <v>9</v>
      </c>
      <c r="G249">
        <v>5</v>
      </c>
      <c r="H249">
        <v>1807.61</v>
      </c>
      <c r="I249">
        <v>9038.0499999999993</v>
      </c>
      <c r="J249" t="s">
        <v>93</v>
      </c>
      <c r="K249" t="s">
        <v>82</v>
      </c>
      <c r="L249" t="s">
        <v>83</v>
      </c>
      <c r="M249">
        <v>2023</v>
      </c>
      <c r="N249" t="s">
        <v>84</v>
      </c>
      <c r="O249" t="s">
        <v>327</v>
      </c>
      <c r="P249" t="s">
        <v>86</v>
      </c>
    </row>
    <row r="250" spans="1:16" x14ac:dyDescent="0.45">
      <c r="A250">
        <v>249</v>
      </c>
      <c r="B250" s="10">
        <v>44945</v>
      </c>
      <c r="C250">
        <v>7015</v>
      </c>
      <c r="D250" t="s">
        <v>89</v>
      </c>
      <c r="E250">
        <v>31</v>
      </c>
      <c r="F250" t="s">
        <v>9</v>
      </c>
      <c r="G250">
        <v>2</v>
      </c>
      <c r="H250">
        <v>1864.05</v>
      </c>
      <c r="I250">
        <v>3728.1</v>
      </c>
      <c r="J250" t="s">
        <v>87</v>
      </c>
      <c r="K250" t="s">
        <v>82</v>
      </c>
      <c r="L250" t="s">
        <v>83</v>
      </c>
      <c r="M250">
        <v>2023</v>
      </c>
      <c r="N250" t="s">
        <v>668</v>
      </c>
      <c r="O250" t="s">
        <v>9804</v>
      </c>
      <c r="P250" t="s">
        <v>86</v>
      </c>
    </row>
    <row r="251" spans="1:16" x14ac:dyDescent="0.45">
      <c r="A251">
        <v>250</v>
      </c>
      <c r="B251" s="10">
        <v>44945</v>
      </c>
      <c r="C251">
        <v>2218</v>
      </c>
      <c r="D251" t="s">
        <v>89</v>
      </c>
      <c r="E251">
        <v>64</v>
      </c>
      <c r="F251" t="s">
        <v>7</v>
      </c>
      <c r="G251">
        <v>1</v>
      </c>
      <c r="H251">
        <v>2177.37</v>
      </c>
      <c r="I251">
        <v>2177.37</v>
      </c>
      <c r="J251" t="s">
        <v>81</v>
      </c>
      <c r="K251" t="s">
        <v>82</v>
      </c>
      <c r="L251" t="s">
        <v>83</v>
      </c>
      <c r="M251">
        <v>2023</v>
      </c>
      <c r="N251" t="s">
        <v>84</v>
      </c>
      <c r="O251" t="s">
        <v>5759</v>
      </c>
      <c r="P251" t="s">
        <v>86</v>
      </c>
    </row>
    <row r="252" spans="1:16" x14ac:dyDescent="0.45">
      <c r="A252">
        <v>251</v>
      </c>
      <c r="B252" s="10">
        <v>44945</v>
      </c>
      <c r="C252">
        <v>5496</v>
      </c>
      <c r="D252" t="s">
        <v>80</v>
      </c>
      <c r="E252">
        <v>60</v>
      </c>
      <c r="F252" t="s">
        <v>9</v>
      </c>
      <c r="G252">
        <v>4</v>
      </c>
      <c r="H252">
        <v>505.19</v>
      </c>
      <c r="I252">
        <v>2020.76</v>
      </c>
      <c r="J252" t="s">
        <v>81</v>
      </c>
      <c r="K252" t="s">
        <v>82</v>
      </c>
      <c r="L252" t="s">
        <v>83</v>
      </c>
      <c r="M252">
        <v>2023</v>
      </c>
      <c r="N252" t="s">
        <v>84</v>
      </c>
      <c r="O252" t="s">
        <v>1236</v>
      </c>
      <c r="P252" t="s">
        <v>86</v>
      </c>
    </row>
    <row r="253" spans="1:16" x14ac:dyDescent="0.45">
      <c r="A253">
        <v>252</v>
      </c>
      <c r="B253" s="10">
        <v>44945</v>
      </c>
      <c r="C253">
        <v>5735</v>
      </c>
      <c r="D253" t="s">
        <v>80</v>
      </c>
      <c r="E253">
        <v>58</v>
      </c>
      <c r="F253" t="s">
        <v>6</v>
      </c>
      <c r="G253">
        <v>4</v>
      </c>
      <c r="H253">
        <v>76.13</v>
      </c>
      <c r="I253">
        <v>304.52</v>
      </c>
      <c r="J253" t="s">
        <v>81</v>
      </c>
      <c r="K253" t="s">
        <v>567</v>
      </c>
      <c r="L253" t="s">
        <v>83</v>
      </c>
      <c r="M253">
        <v>2023</v>
      </c>
      <c r="N253" t="s">
        <v>84</v>
      </c>
      <c r="O253" t="s">
        <v>7292</v>
      </c>
      <c r="P253" t="s">
        <v>86</v>
      </c>
    </row>
    <row r="254" spans="1:16" x14ac:dyDescent="0.45">
      <c r="A254">
        <v>253</v>
      </c>
      <c r="B254" s="10">
        <v>44945</v>
      </c>
      <c r="C254">
        <v>5555</v>
      </c>
      <c r="D254" t="s">
        <v>89</v>
      </c>
      <c r="E254">
        <v>34</v>
      </c>
      <c r="F254" t="s">
        <v>102</v>
      </c>
      <c r="G254">
        <v>2</v>
      </c>
      <c r="H254">
        <v>3693.24</v>
      </c>
      <c r="I254">
        <v>7386.48</v>
      </c>
      <c r="J254" t="s">
        <v>87</v>
      </c>
      <c r="K254" t="s">
        <v>82</v>
      </c>
      <c r="L254" t="s">
        <v>83</v>
      </c>
      <c r="M254">
        <v>2023</v>
      </c>
      <c r="N254" t="s">
        <v>84</v>
      </c>
      <c r="O254" t="s">
        <v>3573</v>
      </c>
      <c r="P254" t="s">
        <v>86</v>
      </c>
    </row>
    <row r="255" spans="1:16" x14ac:dyDescent="0.45">
      <c r="A255">
        <v>254</v>
      </c>
      <c r="B255" s="10">
        <v>44945</v>
      </c>
      <c r="C255">
        <v>9050</v>
      </c>
      <c r="D255" t="s">
        <v>80</v>
      </c>
      <c r="E255">
        <v>21</v>
      </c>
      <c r="F255" t="s">
        <v>8</v>
      </c>
      <c r="G255">
        <v>5</v>
      </c>
      <c r="H255">
        <v>1719.86</v>
      </c>
      <c r="I255">
        <v>8599.2999999999993</v>
      </c>
      <c r="J255" t="s">
        <v>95</v>
      </c>
      <c r="K255" t="s">
        <v>82</v>
      </c>
      <c r="L255" t="s">
        <v>83</v>
      </c>
      <c r="M255">
        <v>2023</v>
      </c>
      <c r="N255" t="s">
        <v>84</v>
      </c>
      <c r="O255" t="s">
        <v>4829</v>
      </c>
      <c r="P255" t="s">
        <v>86</v>
      </c>
    </row>
    <row r="256" spans="1:16" x14ac:dyDescent="0.45">
      <c r="A256">
        <v>255</v>
      </c>
      <c r="B256" s="10">
        <v>44945</v>
      </c>
      <c r="C256">
        <v>4446</v>
      </c>
      <c r="D256" t="s">
        <v>89</v>
      </c>
      <c r="E256">
        <v>56</v>
      </c>
      <c r="F256" t="s">
        <v>7</v>
      </c>
      <c r="G256">
        <v>1</v>
      </c>
      <c r="H256">
        <v>3087.38</v>
      </c>
      <c r="I256">
        <v>3087.38</v>
      </c>
      <c r="J256" t="s">
        <v>81</v>
      </c>
      <c r="K256" t="s">
        <v>82</v>
      </c>
      <c r="L256" t="s">
        <v>83</v>
      </c>
      <c r="M256">
        <v>2023</v>
      </c>
      <c r="N256" t="s">
        <v>668</v>
      </c>
      <c r="O256" t="s">
        <v>9565</v>
      </c>
      <c r="P256" t="s">
        <v>86</v>
      </c>
    </row>
    <row r="257" spans="1:16" x14ac:dyDescent="0.45">
      <c r="A257">
        <v>256</v>
      </c>
      <c r="B257" s="10">
        <v>44945</v>
      </c>
      <c r="C257">
        <v>2045</v>
      </c>
      <c r="D257" t="s">
        <v>80</v>
      </c>
      <c r="E257">
        <v>18</v>
      </c>
      <c r="F257" t="s">
        <v>102</v>
      </c>
      <c r="G257">
        <v>5</v>
      </c>
      <c r="H257">
        <v>1569.82</v>
      </c>
      <c r="I257">
        <v>7849.1</v>
      </c>
      <c r="J257" t="s">
        <v>95</v>
      </c>
      <c r="K257" t="s">
        <v>82</v>
      </c>
      <c r="L257" t="s">
        <v>83</v>
      </c>
      <c r="M257">
        <v>2023</v>
      </c>
      <c r="N257" t="s">
        <v>84</v>
      </c>
      <c r="O257" t="s">
        <v>8811</v>
      </c>
      <c r="P257" t="s">
        <v>748</v>
      </c>
    </row>
    <row r="258" spans="1:16" x14ac:dyDescent="0.45">
      <c r="A258">
        <v>257</v>
      </c>
      <c r="B258" s="10">
        <v>44945</v>
      </c>
      <c r="C258">
        <v>7893</v>
      </c>
      <c r="D258" t="s">
        <v>80</v>
      </c>
      <c r="E258">
        <v>58</v>
      </c>
      <c r="F258" t="s">
        <v>9</v>
      </c>
      <c r="G258">
        <v>1</v>
      </c>
      <c r="H258">
        <v>4921.7299999999996</v>
      </c>
      <c r="I258">
        <v>4921.7299999999996</v>
      </c>
      <c r="J258" t="s">
        <v>81</v>
      </c>
      <c r="K258" t="s">
        <v>82</v>
      </c>
      <c r="L258" t="s">
        <v>83</v>
      </c>
      <c r="M258">
        <v>2023</v>
      </c>
      <c r="N258" t="s">
        <v>84</v>
      </c>
      <c r="O258" t="s">
        <v>5760</v>
      </c>
      <c r="P258" t="s">
        <v>86</v>
      </c>
    </row>
    <row r="259" spans="1:16" x14ac:dyDescent="0.45">
      <c r="A259">
        <v>258</v>
      </c>
      <c r="B259" s="10">
        <v>44945</v>
      </c>
      <c r="C259">
        <v>2693</v>
      </c>
      <c r="D259" t="s">
        <v>89</v>
      </c>
      <c r="E259">
        <v>62</v>
      </c>
      <c r="F259" t="s">
        <v>9</v>
      </c>
      <c r="G259">
        <v>1</v>
      </c>
      <c r="H259">
        <v>1611.35</v>
      </c>
      <c r="I259">
        <v>1611.35</v>
      </c>
      <c r="J259" t="s">
        <v>81</v>
      </c>
      <c r="K259" t="s">
        <v>567</v>
      </c>
      <c r="L259" t="s">
        <v>83</v>
      </c>
      <c r="M259">
        <v>2023</v>
      </c>
      <c r="N259" t="s">
        <v>84</v>
      </c>
      <c r="O259" t="s">
        <v>8012</v>
      </c>
      <c r="P259" t="s">
        <v>86</v>
      </c>
    </row>
    <row r="260" spans="1:16" x14ac:dyDescent="0.45">
      <c r="A260">
        <v>259</v>
      </c>
      <c r="B260" s="10">
        <v>44945</v>
      </c>
      <c r="C260">
        <v>4436</v>
      </c>
      <c r="D260" t="s">
        <v>80</v>
      </c>
      <c r="E260">
        <v>41</v>
      </c>
      <c r="F260" t="s">
        <v>8</v>
      </c>
      <c r="G260">
        <v>1</v>
      </c>
      <c r="H260">
        <v>3044.97</v>
      </c>
      <c r="I260">
        <v>3044.97</v>
      </c>
      <c r="J260" t="s">
        <v>97</v>
      </c>
      <c r="K260" t="s">
        <v>82</v>
      </c>
      <c r="L260" t="s">
        <v>83</v>
      </c>
      <c r="M260">
        <v>2023</v>
      </c>
      <c r="N260" t="s">
        <v>84</v>
      </c>
      <c r="O260" t="s">
        <v>5134</v>
      </c>
      <c r="P260" t="s">
        <v>86</v>
      </c>
    </row>
    <row r="261" spans="1:16" x14ac:dyDescent="0.45">
      <c r="A261">
        <v>260</v>
      </c>
      <c r="B261" s="10">
        <v>44945</v>
      </c>
      <c r="C261">
        <v>9754</v>
      </c>
      <c r="D261" t="s">
        <v>80</v>
      </c>
      <c r="E261">
        <v>51</v>
      </c>
      <c r="F261" t="s">
        <v>102</v>
      </c>
      <c r="G261">
        <v>5</v>
      </c>
      <c r="H261">
        <v>1138.8599999999999</v>
      </c>
      <c r="I261">
        <v>5694.3</v>
      </c>
      <c r="J261" t="s">
        <v>93</v>
      </c>
      <c r="K261" t="s">
        <v>82</v>
      </c>
      <c r="L261" t="s">
        <v>83</v>
      </c>
      <c r="M261">
        <v>2023</v>
      </c>
      <c r="N261" t="s">
        <v>84</v>
      </c>
      <c r="O261" t="s">
        <v>9124</v>
      </c>
      <c r="P261" t="s">
        <v>748</v>
      </c>
    </row>
    <row r="262" spans="1:16" x14ac:dyDescent="0.45">
      <c r="A262">
        <v>261</v>
      </c>
      <c r="B262" s="10">
        <v>44945</v>
      </c>
      <c r="C262">
        <v>6895</v>
      </c>
      <c r="D262" t="s">
        <v>80</v>
      </c>
      <c r="E262">
        <v>51</v>
      </c>
      <c r="F262" t="s">
        <v>102</v>
      </c>
      <c r="G262">
        <v>5</v>
      </c>
      <c r="H262">
        <v>2613.12</v>
      </c>
      <c r="I262">
        <v>13065.6</v>
      </c>
      <c r="J262" t="s">
        <v>93</v>
      </c>
      <c r="K262" t="s">
        <v>82</v>
      </c>
      <c r="L262" t="s">
        <v>83</v>
      </c>
      <c r="M262">
        <v>2023</v>
      </c>
      <c r="N262" t="s">
        <v>668</v>
      </c>
      <c r="O262" t="s">
        <v>9278</v>
      </c>
      <c r="P262" t="s">
        <v>748</v>
      </c>
    </row>
    <row r="263" spans="1:16" x14ac:dyDescent="0.45">
      <c r="A263">
        <v>262</v>
      </c>
      <c r="B263" s="10">
        <v>44946</v>
      </c>
      <c r="C263">
        <v>4354</v>
      </c>
      <c r="D263" t="s">
        <v>89</v>
      </c>
      <c r="E263">
        <v>41</v>
      </c>
      <c r="F263" t="s">
        <v>7</v>
      </c>
      <c r="G263">
        <v>5</v>
      </c>
      <c r="H263">
        <v>2917.69</v>
      </c>
      <c r="I263">
        <v>14588.45</v>
      </c>
      <c r="J263" t="s">
        <v>97</v>
      </c>
      <c r="K263" t="s">
        <v>82</v>
      </c>
      <c r="L263" t="s">
        <v>83</v>
      </c>
      <c r="M263">
        <v>2023</v>
      </c>
      <c r="N263" t="s">
        <v>668</v>
      </c>
      <c r="O263" t="s">
        <v>672</v>
      </c>
      <c r="P263" t="s">
        <v>86</v>
      </c>
    </row>
    <row r="264" spans="1:16" x14ac:dyDescent="0.45">
      <c r="A264">
        <v>263</v>
      </c>
      <c r="B264" s="10">
        <v>44946</v>
      </c>
      <c r="C264">
        <v>1225</v>
      </c>
      <c r="D264" t="s">
        <v>80</v>
      </c>
      <c r="E264">
        <v>32</v>
      </c>
      <c r="F264" t="s">
        <v>9</v>
      </c>
      <c r="G264">
        <v>3</v>
      </c>
      <c r="H264">
        <v>954.98</v>
      </c>
      <c r="I264">
        <v>2864.94</v>
      </c>
      <c r="J264" t="s">
        <v>87</v>
      </c>
      <c r="K264" t="s">
        <v>82</v>
      </c>
      <c r="L264" t="s">
        <v>83</v>
      </c>
      <c r="M264">
        <v>2023</v>
      </c>
      <c r="N264" t="s">
        <v>84</v>
      </c>
      <c r="O264" t="s">
        <v>5990</v>
      </c>
      <c r="P264" t="s">
        <v>86</v>
      </c>
    </row>
    <row r="265" spans="1:16" x14ac:dyDescent="0.45">
      <c r="A265">
        <v>264</v>
      </c>
      <c r="B265" s="10">
        <v>44946</v>
      </c>
      <c r="C265">
        <v>5893</v>
      </c>
      <c r="D265" t="s">
        <v>80</v>
      </c>
      <c r="E265">
        <v>34</v>
      </c>
      <c r="F265" t="s">
        <v>5</v>
      </c>
      <c r="G265">
        <v>5</v>
      </c>
      <c r="H265">
        <v>662.09</v>
      </c>
      <c r="I265">
        <v>3310.45</v>
      </c>
      <c r="J265" t="s">
        <v>87</v>
      </c>
      <c r="K265" t="s">
        <v>82</v>
      </c>
      <c r="L265" t="s">
        <v>83</v>
      </c>
      <c r="M265">
        <v>2023</v>
      </c>
      <c r="N265" t="s">
        <v>84</v>
      </c>
      <c r="O265" t="s">
        <v>8939</v>
      </c>
      <c r="P265" t="s">
        <v>748</v>
      </c>
    </row>
    <row r="266" spans="1:16" x14ac:dyDescent="0.45">
      <c r="A266">
        <v>265</v>
      </c>
      <c r="B266" s="10">
        <v>44946</v>
      </c>
      <c r="C266">
        <v>8022</v>
      </c>
      <c r="D266" t="s">
        <v>89</v>
      </c>
      <c r="E266">
        <v>30</v>
      </c>
      <c r="F266" t="s">
        <v>7</v>
      </c>
      <c r="G266">
        <v>2</v>
      </c>
      <c r="H266">
        <v>4869.33</v>
      </c>
      <c r="I266">
        <v>9738.66</v>
      </c>
      <c r="J266" t="s">
        <v>87</v>
      </c>
      <c r="K266" t="s">
        <v>82</v>
      </c>
      <c r="L266" t="s">
        <v>83</v>
      </c>
      <c r="M266">
        <v>2023</v>
      </c>
      <c r="N266" t="s">
        <v>84</v>
      </c>
      <c r="O266" t="s">
        <v>3574</v>
      </c>
      <c r="P266" t="s">
        <v>86</v>
      </c>
    </row>
    <row r="267" spans="1:16" x14ac:dyDescent="0.45">
      <c r="A267">
        <v>266</v>
      </c>
      <c r="B267" s="10">
        <v>44946</v>
      </c>
      <c r="C267">
        <v>6600</v>
      </c>
      <c r="D267" t="s">
        <v>89</v>
      </c>
      <c r="E267">
        <v>24</v>
      </c>
      <c r="F267" t="s">
        <v>7</v>
      </c>
      <c r="G267">
        <v>3</v>
      </c>
      <c r="H267">
        <v>4471.67</v>
      </c>
      <c r="I267">
        <v>13415.01</v>
      </c>
      <c r="J267" t="s">
        <v>95</v>
      </c>
      <c r="K267" t="s">
        <v>82</v>
      </c>
      <c r="L267" t="s">
        <v>83</v>
      </c>
      <c r="M267">
        <v>2023</v>
      </c>
      <c r="N267" t="s">
        <v>84</v>
      </c>
      <c r="O267" t="s">
        <v>6833</v>
      </c>
      <c r="P267" t="s">
        <v>86</v>
      </c>
    </row>
    <row r="268" spans="1:16" x14ac:dyDescent="0.45">
      <c r="A268">
        <v>267</v>
      </c>
      <c r="B268" s="10">
        <v>44946</v>
      </c>
      <c r="C268">
        <v>8996</v>
      </c>
      <c r="D268" t="s">
        <v>80</v>
      </c>
      <c r="E268">
        <v>26</v>
      </c>
      <c r="F268" t="s">
        <v>7</v>
      </c>
      <c r="G268">
        <v>1</v>
      </c>
      <c r="H268">
        <v>3317.33</v>
      </c>
      <c r="I268">
        <v>3317.33</v>
      </c>
      <c r="J268" t="s">
        <v>87</v>
      </c>
      <c r="K268" t="s">
        <v>82</v>
      </c>
      <c r="L268" t="s">
        <v>83</v>
      </c>
      <c r="M268">
        <v>2023</v>
      </c>
      <c r="N268" t="s">
        <v>84</v>
      </c>
      <c r="O268" t="s">
        <v>5325</v>
      </c>
      <c r="P268" t="s">
        <v>86</v>
      </c>
    </row>
    <row r="269" spans="1:16" x14ac:dyDescent="0.45">
      <c r="A269">
        <v>268</v>
      </c>
      <c r="B269" s="10">
        <v>44946</v>
      </c>
      <c r="C269">
        <v>8683</v>
      </c>
      <c r="D269" t="s">
        <v>80</v>
      </c>
      <c r="E269">
        <v>61</v>
      </c>
      <c r="F269" t="s">
        <v>8</v>
      </c>
      <c r="G269">
        <v>4</v>
      </c>
      <c r="H269">
        <v>4312.22</v>
      </c>
      <c r="I269">
        <v>17248.88</v>
      </c>
      <c r="J269" t="s">
        <v>81</v>
      </c>
      <c r="K269" t="s">
        <v>82</v>
      </c>
      <c r="L269" t="s">
        <v>83</v>
      </c>
      <c r="M269">
        <v>2023</v>
      </c>
      <c r="N269" t="s">
        <v>84</v>
      </c>
      <c r="O269" t="s">
        <v>1237</v>
      </c>
      <c r="P269" t="s">
        <v>86</v>
      </c>
    </row>
    <row r="270" spans="1:16" x14ac:dyDescent="0.45">
      <c r="A270">
        <v>269</v>
      </c>
      <c r="B270" s="10">
        <v>44946</v>
      </c>
      <c r="C270">
        <v>5642</v>
      </c>
      <c r="D270" t="s">
        <v>80</v>
      </c>
      <c r="E270">
        <v>52</v>
      </c>
      <c r="F270" t="s">
        <v>8</v>
      </c>
      <c r="G270">
        <v>3</v>
      </c>
      <c r="H270">
        <v>523.02</v>
      </c>
      <c r="I270">
        <v>1569.06</v>
      </c>
      <c r="J270" t="s">
        <v>93</v>
      </c>
      <c r="K270" t="s">
        <v>567</v>
      </c>
      <c r="L270" t="s">
        <v>83</v>
      </c>
      <c r="M270">
        <v>2023</v>
      </c>
      <c r="N270" t="s">
        <v>84</v>
      </c>
      <c r="O270" t="s">
        <v>7447</v>
      </c>
      <c r="P270" t="s">
        <v>86</v>
      </c>
    </row>
    <row r="271" spans="1:16" x14ac:dyDescent="0.45">
      <c r="A271">
        <v>270</v>
      </c>
      <c r="B271" s="10">
        <v>44946</v>
      </c>
      <c r="C271">
        <v>8679</v>
      </c>
      <c r="D271" t="s">
        <v>89</v>
      </c>
      <c r="E271">
        <v>40</v>
      </c>
      <c r="F271" t="s">
        <v>7</v>
      </c>
      <c r="G271">
        <v>3</v>
      </c>
      <c r="H271">
        <v>3660.41</v>
      </c>
      <c r="I271">
        <v>10981.23</v>
      </c>
      <c r="J271" t="s">
        <v>97</v>
      </c>
      <c r="K271" t="s">
        <v>82</v>
      </c>
      <c r="L271" t="s">
        <v>83</v>
      </c>
      <c r="M271">
        <v>2023</v>
      </c>
      <c r="N271" t="s">
        <v>84</v>
      </c>
      <c r="O271" t="s">
        <v>6226</v>
      </c>
      <c r="P271" t="s">
        <v>86</v>
      </c>
    </row>
    <row r="272" spans="1:16" x14ac:dyDescent="0.45">
      <c r="A272">
        <v>271</v>
      </c>
      <c r="B272" s="10">
        <v>44946</v>
      </c>
      <c r="C272">
        <v>9208</v>
      </c>
      <c r="D272" t="s">
        <v>80</v>
      </c>
      <c r="E272">
        <v>64</v>
      </c>
      <c r="F272" t="s">
        <v>6</v>
      </c>
      <c r="G272">
        <v>1</v>
      </c>
      <c r="H272">
        <v>1463.74</v>
      </c>
      <c r="I272">
        <v>1463.74</v>
      </c>
      <c r="J272" t="s">
        <v>81</v>
      </c>
      <c r="K272" t="s">
        <v>567</v>
      </c>
      <c r="L272" t="s">
        <v>83</v>
      </c>
      <c r="M272">
        <v>2023</v>
      </c>
      <c r="N272" t="s">
        <v>84</v>
      </c>
      <c r="O272" t="s">
        <v>8013</v>
      </c>
      <c r="P272" t="s">
        <v>86</v>
      </c>
    </row>
    <row r="273" spans="1:16" x14ac:dyDescent="0.45">
      <c r="A273">
        <v>272</v>
      </c>
      <c r="B273" s="10">
        <v>44946</v>
      </c>
      <c r="C273">
        <v>8339</v>
      </c>
      <c r="D273" t="s">
        <v>89</v>
      </c>
      <c r="E273">
        <v>56</v>
      </c>
      <c r="F273" t="s">
        <v>5</v>
      </c>
      <c r="G273">
        <v>5</v>
      </c>
      <c r="H273">
        <v>2720.49</v>
      </c>
      <c r="I273">
        <v>13602.45</v>
      </c>
      <c r="J273" t="s">
        <v>81</v>
      </c>
      <c r="K273" t="s">
        <v>82</v>
      </c>
      <c r="L273" t="s">
        <v>83</v>
      </c>
      <c r="M273">
        <v>2023</v>
      </c>
      <c r="N273" t="s">
        <v>84</v>
      </c>
      <c r="O273" t="s">
        <v>9034</v>
      </c>
      <c r="P273" t="s">
        <v>748</v>
      </c>
    </row>
    <row r="274" spans="1:16" x14ac:dyDescent="0.45">
      <c r="A274">
        <v>273</v>
      </c>
      <c r="B274" s="10">
        <v>44946</v>
      </c>
      <c r="C274">
        <v>3205</v>
      </c>
      <c r="D274" t="s">
        <v>89</v>
      </c>
      <c r="E274">
        <v>40</v>
      </c>
      <c r="F274" t="s">
        <v>102</v>
      </c>
      <c r="G274">
        <v>5</v>
      </c>
      <c r="H274">
        <v>3835.83</v>
      </c>
      <c r="I274">
        <v>19179.150000000001</v>
      </c>
      <c r="J274" t="s">
        <v>97</v>
      </c>
      <c r="K274" t="s">
        <v>82</v>
      </c>
      <c r="L274" t="s">
        <v>83</v>
      </c>
      <c r="M274">
        <v>2023</v>
      </c>
      <c r="N274" t="s">
        <v>668</v>
      </c>
      <c r="O274" t="s">
        <v>9679</v>
      </c>
      <c r="P274" t="s">
        <v>86</v>
      </c>
    </row>
    <row r="275" spans="1:16" x14ac:dyDescent="0.45">
      <c r="A275">
        <v>274</v>
      </c>
      <c r="B275" s="10">
        <v>44946</v>
      </c>
      <c r="C275">
        <v>2069</v>
      </c>
      <c r="D275" t="s">
        <v>80</v>
      </c>
      <c r="E275">
        <v>43</v>
      </c>
      <c r="F275" t="s">
        <v>102</v>
      </c>
      <c r="G275">
        <v>3</v>
      </c>
      <c r="H275">
        <v>215.72</v>
      </c>
      <c r="I275">
        <v>647.16</v>
      </c>
      <c r="J275" t="s">
        <v>97</v>
      </c>
      <c r="K275" t="s">
        <v>567</v>
      </c>
      <c r="L275" t="s">
        <v>83</v>
      </c>
      <c r="M275">
        <v>2023</v>
      </c>
      <c r="N275" t="s">
        <v>84</v>
      </c>
      <c r="O275" t="s">
        <v>7448</v>
      </c>
      <c r="P275" t="s">
        <v>86</v>
      </c>
    </row>
    <row r="276" spans="1:16" x14ac:dyDescent="0.45">
      <c r="A276">
        <v>275</v>
      </c>
      <c r="B276" s="10">
        <v>44947</v>
      </c>
      <c r="C276">
        <v>4444</v>
      </c>
      <c r="D276" t="s">
        <v>80</v>
      </c>
      <c r="E276">
        <v>18</v>
      </c>
      <c r="F276" t="s">
        <v>9</v>
      </c>
      <c r="G276">
        <v>5</v>
      </c>
      <c r="H276">
        <v>3489.45</v>
      </c>
      <c r="I276">
        <v>17447.25</v>
      </c>
      <c r="J276" t="s">
        <v>95</v>
      </c>
      <c r="K276" t="s">
        <v>82</v>
      </c>
      <c r="L276" t="s">
        <v>83</v>
      </c>
      <c r="M276">
        <v>2023</v>
      </c>
      <c r="N276" t="s">
        <v>84</v>
      </c>
      <c r="O276" t="s">
        <v>328</v>
      </c>
      <c r="P276" t="s">
        <v>86</v>
      </c>
    </row>
    <row r="277" spans="1:16" x14ac:dyDescent="0.45">
      <c r="A277">
        <v>276</v>
      </c>
      <c r="B277" s="10">
        <v>44947</v>
      </c>
      <c r="C277">
        <v>2060</v>
      </c>
      <c r="D277" t="s">
        <v>89</v>
      </c>
      <c r="E277">
        <v>31</v>
      </c>
      <c r="F277" t="s">
        <v>102</v>
      </c>
      <c r="G277">
        <v>3</v>
      </c>
      <c r="H277">
        <v>2202.59</v>
      </c>
      <c r="I277">
        <v>6607.77</v>
      </c>
      <c r="J277" t="s">
        <v>87</v>
      </c>
      <c r="K277" t="s">
        <v>82</v>
      </c>
      <c r="L277" t="s">
        <v>83</v>
      </c>
      <c r="M277">
        <v>2023</v>
      </c>
      <c r="N277" t="s">
        <v>84</v>
      </c>
      <c r="O277" t="s">
        <v>5991</v>
      </c>
      <c r="P277" t="s">
        <v>86</v>
      </c>
    </row>
    <row r="278" spans="1:16" x14ac:dyDescent="0.45">
      <c r="A278">
        <v>277</v>
      </c>
      <c r="B278" s="10">
        <v>44947</v>
      </c>
      <c r="C278">
        <v>3327</v>
      </c>
      <c r="D278" t="s">
        <v>80</v>
      </c>
      <c r="E278">
        <v>49</v>
      </c>
      <c r="F278" t="s">
        <v>102</v>
      </c>
      <c r="G278">
        <v>4</v>
      </c>
      <c r="H278">
        <v>2226.38</v>
      </c>
      <c r="I278">
        <v>8905.52</v>
      </c>
      <c r="J278" t="s">
        <v>93</v>
      </c>
      <c r="K278" t="s">
        <v>82</v>
      </c>
      <c r="L278" t="s">
        <v>83</v>
      </c>
      <c r="M278">
        <v>2023</v>
      </c>
      <c r="N278" t="s">
        <v>84</v>
      </c>
      <c r="O278" t="s">
        <v>1908</v>
      </c>
      <c r="P278" t="s">
        <v>86</v>
      </c>
    </row>
    <row r="279" spans="1:16" x14ac:dyDescent="0.45">
      <c r="A279">
        <v>278</v>
      </c>
      <c r="B279" s="10">
        <v>44947</v>
      </c>
      <c r="C279">
        <v>4420</v>
      </c>
      <c r="D279" t="s">
        <v>80</v>
      </c>
      <c r="E279">
        <v>27</v>
      </c>
      <c r="F279" t="s">
        <v>5</v>
      </c>
      <c r="G279">
        <v>4</v>
      </c>
      <c r="H279">
        <v>4541.03</v>
      </c>
      <c r="I279">
        <v>18164.12</v>
      </c>
      <c r="J279" t="s">
        <v>87</v>
      </c>
      <c r="K279" t="s">
        <v>82</v>
      </c>
      <c r="L279" t="s">
        <v>83</v>
      </c>
      <c r="M279">
        <v>2023</v>
      </c>
      <c r="N279" t="s">
        <v>84</v>
      </c>
      <c r="O279" t="s">
        <v>867</v>
      </c>
      <c r="P279" t="s">
        <v>86</v>
      </c>
    </row>
    <row r="280" spans="1:16" x14ac:dyDescent="0.45">
      <c r="A280">
        <v>279</v>
      </c>
      <c r="B280" s="10">
        <v>44947</v>
      </c>
      <c r="C280">
        <v>1301</v>
      </c>
      <c r="D280" t="s">
        <v>89</v>
      </c>
      <c r="E280">
        <v>18</v>
      </c>
      <c r="F280" t="s">
        <v>102</v>
      </c>
      <c r="G280">
        <v>1</v>
      </c>
      <c r="H280">
        <v>4305.7</v>
      </c>
      <c r="I280">
        <v>4305.7</v>
      </c>
      <c r="J280" t="s">
        <v>95</v>
      </c>
      <c r="K280" t="s">
        <v>82</v>
      </c>
      <c r="L280" t="s">
        <v>83</v>
      </c>
      <c r="M280">
        <v>2023</v>
      </c>
      <c r="N280" t="s">
        <v>84</v>
      </c>
      <c r="O280" t="s">
        <v>4990</v>
      </c>
      <c r="P280" t="s">
        <v>86</v>
      </c>
    </row>
    <row r="281" spans="1:16" x14ac:dyDescent="0.45">
      <c r="A281">
        <v>280</v>
      </c>
      <c r="B281" s="10">
        <v>44947</v>
      </c>
      <c r="C281">
        <v>1606</v>
      </c>
      <c r="D281" t="s">
        <v>80</v>
      </c>
      <c r="E281">
        <v>22</v>
      </c>
      <c r="F281" t="s">
        <v>5</v>
      </c>
      <c r="G281">
        <v>2</v>
      </c>
      <c r="H281">
        <v>334.79</v>
      </c>
      <c r="I281">
        <v>669.58</v>
      </c>
      <c r="J281" t="s">
        <v>95</v>
      </c>
      <c r="K281" t="s">
        <v>567</v>
      </c>
      <c r="L281" t="s">
        <v>83</v>
      </c>
      <c r="M281">
        <v>2023</v>
      </c>
      <c r="N281" t="s">
        <v>84</v>
      </c>
      <c r="O281" t="s">
        <v>7030</v>
      </c>
      <c r="P281" t="s">
        <v>86</v>
      </c>
    </row>
    <row r="282" spans="1:16" x14ac:dyDescent="0.45">
      <c r="A282">
        <v>281</v>
      </c>
      <c r="B282" s="10">
        <v>44947</v>
      </c>
      <c r="C282">
        <v>4170</v>
      </c>
      <c r="D282" t="s">
        <v>89</v>
      </c>
      <c r="E282">
        <v>20</v>
      </c>
      <c r="F282" t="s">
        <v>8</v>
      </c>
      <c r="G282">
        <v>2</v>
      </c>
      <c r="H282">
        <v>3110.66</v>
      </c>
      <c r="I282">
        <v>6221.32</v>
      </c>
      <c r="J282" t="s">
        <v>95</v>
      </c>
      <c r="K282" t="s">
        <v>82</v>
      </c>
      <c r="L282" t="s">
        <v>83</v>
      </c>
      <c r="M282">
        <v>2023</v>
      </c>
      <c r="N282" t="s">
        <v>84</v>
      </c>
      <c r="O282" t="s">
        <v>2470</v>
      </c>
      <c r="P282" t="s">
        <v>86</v>
      </c>
    </row>
    <row r="283" spans="1:16" x14ac:dyDescent="0.45">
      <c r="A283">
        <v>282</v>
      </c>
      <c r="B283" s="10">
        <v>44947</v>
      </c>
      <c r="C283">
        <v>1699</v>
      </c>
      <c r="D283" t="s">
        <v>80</v>
      </c>
      <c r="E283">
        <v>44</v>
      </c>
      <c r="F283" t="s">
        <v>5</v>
      </c>
      <c r="G283">
        <v>5</v>
      </c>
      <c r="H283">
        <v>2207.44</v>
      </c>
      <c r="I283">
        <v>11037.2</v>
      </c>
      <c r="J283" t="s">
        <v>97</v>
      </c>
      <c r="K283" t="s">
        <v>82</v>
      </c>
      <c r="L283" t="s">
        <v>83</v>
      </c>
      <c r="M283">
        <v>2023</v>
      </c>
      <c r="N283" t="s">
        <v>84</v>
      </c>
      <c r="O283" t="s">
        <v>4387</v>
      </c>
      <c r="P283" t="s">
        <v>86</v>
      </c>
    </row>
    <row r="284" spans="1:16" x14ac:dyDescent="0.45">
      <c r="A284">
        <v>283</v>
      </c>
      <c r="B284" s="10">
        <v>44947</v>
      </c>
      <c r="C284">
        <v>6088</v>
      </c>
      <c r="D284" t="s">
        <v>89</v>
      </c>
      <c r="E284">
        <v>39</v>
      </c>
      <c r="F284" t="s">
        <v>8</v>
      </c>
      <c r="G284">
        <v>2</v>
      </c>
      <c r="H284">
        <v>633.17999999999995</v>
      </c>
      <c r="I284">
        <v>1266.3599999999999</v>
      </c>
      <c r="J284" t="s">
        <v>97</v>
      </c>
      <c r="K284" t="s">
        <v>567</v>
      </c>
      <c r="L284" t="s">
        <v>83</v>
      </c>
      <c r="M284">
        <v>2023</v>
      </c>
      <c r="N284" t="s">
        <v>84</v>
      </c>
      <c r="O284" t="s">
        <v>7139</v>
      </c>
      <c r="P284" t="s">
        <v>86</v>
      </c>
    </row>
    <row r="285" spans="1:16" x14ac:dyDescent="0.45">
      <c r="A285">
        <v>284</v>
      </c>
      <c r="B285" s="10">
        <v>44947</v>
      </c>
      <c r="C285">
        <v>1190</v>
      </c>
      <c r="D285" t="s">
        <v>89</v>
      </c>
      <c r="E285">
        <v>35</v>
      </c>
      <c r="F285" t="s">
        <v>5</v>
      </c>
      <c r="G285">
        <v>4</v>
      </c>
      <c r="H285">
        <v>4262.7</v>
      </c>
      <c r="I285">
        <v>17050.8</v>
      </c>
      <c r="J285" t="s">
        <v>97</v>
      </c>
      <c r="K285" t="s">
        <v>82</v>
      </c>
      <c r="L285" t="s">
        <v>83</v>
      </c>
      <c r="M285">
        <v>2023</v>
      </c>
      <c r="N285" t="s">
        <v>84</v>
      </c>
      <c r="O285" t="s">
        <v>1578</v>
      </c>
      <c r="P285" t="s">
        <v>86</v>
      </c>
    </row>
    <row r="286" spans="1:16" x14ac:dyDescent="0.45">
      <c r="A286">
        <v>285</v>
      </c>
      <c r="B286" s="10">
        <v>44947</v>
      </c>
      <c r="C286">
        <v>1980</v>
      </c>
      <c r="D286" t="s">
        <v>80</v>
      </c>
      <c r="E286">
        <v>33</v>
      </c>
      <c r="F286" t="s">
        <v>7</v>
      </c>
      <c r="G286">
        <v>1</v>
      </c>
      <c r="H286">
        <v>403.98</v>
      </c>
      <c r="I286">
        <v>403.98</v>
      </c>
      <c r="J286" t="s">
        <v>87</v>
      </c>
      <c r="K286" t="s">
        <v>567</v>
      </c>
      <c r="L286" t="s">
        <v>83</v>
      </c>
      <c r="M286">
        <v>2023</v>
      </c>
      <c r="N286" t="s">
        <v>84</v>
      </c>
      <c r="O286" t="s">
        <v>8142</v>
      </c>
      <c r="P286" t="s">
        <v>86</v>
      </c>
    </row>
    <row r="287" spans="1:16" x14ac:dyDescent="0.45">
      <c r="A287">
        <v>286</v>
      </c>
      <c r="B287" s="10">
        <v>44947</v>
      </c>
      <c r="C287">
        <v>3975</v>
      </c>
      <c r="D287" t="s">
        <v>89</v>
      </c>
      <c r="E287">
        <v>19</v>
      </c>
      <c r="F287" t="s">
        <v>6</v>
      </c>
      <c r="G287">
        <v>4</v>
      </c>
      <c r="H287">
        <v>208.88</v>
      </c>
      <c r="I287">
        <v>835.52</v>
      </c>
      <c r="J287" t="s">
        <v>95</v>
      </c>
      <c r="K287" t="s">
        <v>567</v>
      </c>
      <c r="L287" t="s">
        <v>83</v>
      </c>
      <c r="M287">
        <v>2023</v>
      </c>
      <c r="N287" t="s">
        <v>668</v>
      </c>
      <c r="O287" t="s">
        <v>9320</v>
      </c>
      <c r="P287" t="s">
        <v>86</v>
      </c>
    </row>
    <row r="288" spans="1:16" x14ac:dyDescent="0.45">
      <c r="A288">
        <v>287</v>
      </c>
      <c r="B288" s="10">
        <v>44947</v>
      </c>
      <c r="C288">
        <v>7102</v>
      </c>
      <c r="D288" t="s">
        <v>89</v>
      </c>
      <c r="E288">
        <v>64</v>
      </c>
      <c r="F288" t="s">
        <v>8</v>
      </c>
      <c r="G288">
        <v>3</v>
      </c>
      <c r="H288">
        <v>1027.7</v>
      </c>
      <c r="I288">
        <v>3083.1</v>
      </c>
      <c r="J288" t="s">
        <v>81</v>
      </c>
      <c r="K288" t="s">
        <v>82</v>
      </c>
      <c r="L288" t="s">
        <v>83</v>
      </c>
      <c r="M288">
        <v>2023</v>
      </c>
      <c r="N288" t="s">
        <v>84</v>
      </c>
      <c r="O288" t="s">
        <v>8385</v>
      </c>
      <c r="P288" t="s">
        <v>748</v>
      </c>
    </row>
    <row r="289" spans="1:16" x14ac:dyDescent="0.45">
      <c r="A289">
        <v>288</v>
      </c>
      <c r="B289" s="10">
        <v>44947</v>
      </c>
      <c r="C289">
        <v>2184</v>
      </c>
      <c r="D289" t="s">
        <v>80</v>
      </c>
      <c r="E289">
        <v>30</v>
      </c>
      <c r="F289" t="s">
        <v>8</v>
      </c>
      <c r="G289">
        <v>5</v>
      </c>
      <c r="H289">
        <v>1551.73</v>
      </c>
      <c r="I289">
        <v>7758.65</v>
      </c>
      <c r="J289" t="s">
        <v>87</v>
      </c>
      <c r="K289" t="s">
        <v>82</v>
      </c>
      <c r="L289" t="s">
        <v>83</v>
      </c>
      <c r="M289">
        <v>2023</v>
      </c>
      <c r="N289" t="s">
        <v>84</v>
      </c>
      <c r="O289" t="s">
        <v>3908</v>
      </c>
      <c r="P289" t="s">
        <v>86</v>
      </c>
    </row>
    <row r="290" spans="1:16" x14ac:dyDescent="0.45">
      <c r="A290">
        <v>289</v>
      </c>
      <c r="B290" s="10">
        <v>44948</v>
      </c>
      <c r="C290">
        <v>4327</v>
      </c>
      <c r="D290" t="s">
        <v>80</v>
      </c>
      <c r="E290">
        <v>62</v>
      </c>
      <c r="F290" t="s">
        <v>102</v>
      </c>
      <c r="G290">
        <v>5</v>
      </c>
      <c r="H290">
        <v>351.36</v>
      </c>
      <c r="I290">
        <v>1756.8</v>
      </c>
      <c r="J290" t="s">
        <v>81</v>
      </c>
      <c r="K290" t="s">
        <v>567</v>
      </c>
      <c r="L290" t="s">
        <v>83</v>
      </c>
      <c r="M290">
        <v>2023</v>
      </c>
      <c r="N290" t="s">
        <v>84</v>
      </c>
      <c r="O290" t="s">
        <v>749</v>
      </c>
      <c r="P290" t="s">
        <v>748</v>
      </c>
    </row>
    <row r="291" spans="1:16" x14ac:dyDescent="0.45">
      <c r="A291">
        <v>290</v>
      </c>
      <c r="B291" s="10">
        <v>44948</v>
      </c>
      <c r="C291">
        <v>4394</v>
      </c>
      <c r="D291" t="s">
        <v>80</v>
      </c>
      <c r="E291">
        <v>33</v>
      </c>
      <c r="F291" t="s">
        <v>8</v>
      </c>
      <c r="G291">
        <v>2</v>
      </c>
      <c r="H291">
        <v>3224.49</v>
      </c>
      <c r="I291">
        <v>6448.98</v>
      </c>
      <c r="J291" t="s">
        <v>87</v>
      </c>
      <c r="K291" t="s">
        <v>82</v>
      </c>
      <c r="L291" t="s">
        <v>83</v>
      </c>
      <c r="M291">
        <v>2023</v>
      </c>
      <c r="N291" t="s">
        <v>84</v>
      </c>
      <c r="O291" t="s">
        <v>3575</v>
      </c>
      <c r="P291" t="s">
        <v>86</v>
      </c>
    </row>
    <row r="292" spans="1:16" x14ac:dyDescent="0.45">
      <c r="A292">
        <v>291</v>
      </c>
      <c r="B292" s="10">
        <v>44948</v>
      </c>
      <c r="C292">
        <v>9319</v>
      </c>
      <c r="D292" t="s">
        <v>89</v>
      </c>
      <c r="E292">
        <v>25</v>
      </c>
      <c r="F292" t="s">
        <v>5</v>
      </c>
      <c r="G292">
        <v>3</v>
      </c>
      <c r="H292">
        <v>2213.89</v>
      </c>
      <c r="I292">
        <v>6641.67</v>
      </c>
      <c r="J292" t="s">
        <v>87</v>
      </c>
      <c r="K292" t="s">
        <v>82</v>
      </c>
      <c r="L292" t="s">
        <v>83</v>
      </c>
      <c r="M292">
        <v>2023</v>
      </c>
      <c r="N292" t="s">
        <v>84</v>
      </c>
      <c r="O292" t="s">
        <v>5992</v>
      </c>
      <c r="P292" t="s">
        <v>86</v>
      </c>
    </row>
    <row r="293" spans="1:16" x14ac:dyDescent="0.45">
      <c r="A293">
        <v>292</v>
      </c>
      <c r="B293" s="10">
        <v>44948</v>
      </c>
      <c r="C293">
        <v>2816</v>
      </c>
      <c r="D293" t="s">
        <v>89</v>
      </c>
      <c r="E293">
        <v>60</v>
      </c>
      <c r="F293" t="s">
        <v>7</v>
      </c>
      <c r="G293">
        <v>2</v>
      </c>
      <c r="H293">
        <v>2090.33</v>
      </c>
      <c r="I293">
        <v>4180.66</v>
      </c>
      <c r="J293" t="s">
        <v>81</v>
      </c>
      <c r="K293" t="s">
        <v>82</v>
      </c>
      <c r="L293" t="s">
        <v>83</v>
      </c>
      <c r="M293">
        <v>2023</v>
      </c>
      <c r="N293" t="s">
        <v>84</v>
      </c>
      <c r="O293" t="s">
        <v>2949</v>
      </c>
      <c r="P293" t="s">
        <v>86</v>
      </c>
    </row>
    <row r="294" spans="1:16" x14ac:dyDescent="0.45">
      <c r="A294">
        <v>293</v>
      </c>
      <c r="B294" s="10">
        <v>44948</v>
      </c>
      <c r="C294">
        <v>6854</v>
      </c>
      <c r="D294" t="s">
        <v>89</v>
      </c>
      <c r="E294">
        <v>25</v>
      </c>
      <c r="F294" t="s">
        <v>7</v>
      </c>
      <c r="G294">
        <v>2</v>
      </c>
      <c r="H294">
        <v>769.44</v>
      </c>
      <c r="I294">
        <v>1538.88</v>
      </c>
      <c r="J294" t="s">
        <v>87</v>
      </c>
      <c r="K294" t="s">
        <v>567</v>
      </c>
      <c r="L294" t="s">
        <v>83</v>
      </c>
      <c r="M294">
        <v>2023</v>
      </c>
      <c r="N294" t="s">
        <v>84</v>
      </c>
      <c r="O294" t="s">
        <v>7070</v>
      </c>
      <c r="P294" t="s">
        <v>86</v>
      </c>
    </row>
    <row r="295" spans="1:16" x14ac:dyDescent="0.45">
      <c r="A295">
        <v>294</v>
      </c>
      <c r="B295" s="10">
        <v>44948</v>
      </c>
      <c r="C295">
        <v>7709</v>
      </c>
      <c r="D295" t="s">
        <v>80</v>
      </c>
      <c r="E295">
        <v>27</v>
      </c>
      <c r="F295" t="s">
        <v>102</v>
      </c>
      <c r="G295">
        <v>2</v>
      </c>
      <c r="H295">
        <v>2217.06</v>
      </c>
      <c r="I295">
        <v>4434.12</v>
      </c>
      <c r="J295" t="s">
        <v>87</v>
      </c>
      <c r="K295" t="s">
        <v>82</v>
      </c>
      <c r="L295" t="s">
        <v>83</v>
      </c>
      <c r="M295">
        <v>2023</v>
      </c>
      <c r="N295" t="s">
        <v>84</v>
      </c>
      <c r="O295" t="s">
        <v>3576</v>
      </c>
      <c r="P295" t="s">
        <v>86</v>
      </c>
    </row>
    <row r="296" spans="1:16" x14ac:dyDescent="0.45">
      <c r="A296">
        <v>295</v>
      </c>
      <c r="B296" s="10">
        <v>44948</v>
      </c>
      <c r="C296">
        <v>1569</v>
      </c>
      <c r="D296" t="s">
        <v>89</v>
      </c>
      <c r="E296">
        <v>50</v>
      </c>
      <c r="F296" t="s">
        <v>5</v>
      </c>
      <c r="G296">
        <v>3</v>
      </c>
      <c r="H296">
        <v>1981.32</v>
      </c>
      <c r="I296">
        <v>5943.96</v>
      </c>
      <c r="J296" t="s">
        <v>93</v>
      </c>
      <c r="K296" t="s">
        <v>82</v>
      </c>
      <c r="L296" t="s">
        <v>83</v>
      </c>
      <c r="M296">
        <v>2023</v>
      </c>
      <c r="N296" t="s">
        <v>84</v>
      </c>
      <c r="O296" t="s">
        <v>6437</v>
      </c>
      <c r="P296" t="s">
        <v>86</v>
      </c>
    </row>
    <row r="297" spans="1:16" x14ac:dyDescent="0.45">
      <c r="A297">
        <v>296</v>
      </c>
      <c r="B297" s="10">
        <v>44948</v>
      </c>
      <c r="C297">
        <v>6442</v>
      </c>
      <c r="D297" t="s">
        <v>89</v>
      </c>
      <c r="E297">
        <v>48</v>
      </c>
      <c r="F297" t="s">
        <v>5</v>
      </c>
      <c r="G297">
        <v>2</v>
      </c>
      <c r="H297">
        <v>1949.03</v>
      </c>
      <c r="I297">
        <v>3898.06</v>
      </c>
      <c r="J297" t="s">
        <v>93</v>
      </c>
      <c r="K297" t="s">
        <v>82</v>
      </c>
      <c r="L297" t="s">
        <v>83</v>
      </c>
      <c r="M297">
        <v>2023</v>
      </c>
      <c r="N297" t="s">
        <v>84</v>
      </c>
      <c r="O297" t="s">
        <v>3250</v>
      </c>
      <c r="P297" t="s">
        <v>86</v>
      </c>
    </row>
    <row r="298" spans="1:16" x14ac:dyDescent="0.45">
      <c r="A298">
        <v>297</v>
      </c>
      <c r="B298" s="10">
        <v>44948</v>
      </c>
      <c r="C298">
        <v>2895</v>
      </c>
      <c r="D298" t="s">
        <v>80</v>
      </c>
      <c r="E298">
        <v>29</v>
      </c>
      <c r="F298" t="s">
        <v>9</v>
      </c>
      <c r="G298">
        <v>5</v>
      </c>
      <c r="H298">
        <v>1131.9100000000001</v>
      </c>
      <c r="I298">
        <v>5659.55</v>
      </c>
      <c r="J298" t="s">
        <v>87</v>
      </c>
      <c r="K298" t="s">
        <v>82</v>
      </c>
      <c r="L298" t="s">
        <v>83</v>
      </c>
      <c r="M298">
        <v>2023</v>
      </c>
      <c r="N298" t="s">
        <v>84</v>
      </c>
      <c r="O298" t="s">
        <v>3909</v>
      </c>
      <c r="P298" t="s">
        <v>86</v>
      </c>
    </row>
    <row r="299" spans="1:16" x14ac:dyDescent="0.45">
      <c r="A299">
        <v>298</v>
      </c>
      <c r="B299" s="10">
        <v>44948</v>
      </c>
      <c r="C299">
        <v>3733</v>
      </c>
      <c r="D299" t="s">
        <v>89</v>
      </c>
      <c r="E299">
        <v>26</v>
      </c>
      <c r="F299" t="s">
        <v>8</v>
      </c>
      <c r="G299">
        <v>2</v>
      </c>
      <c r="H299">
        <v>517.46</v>
      </c>
      <c r="I299">
        <v>1034.92</v>
      </c>
      <c r="J299" t="s">
        <v>87</v>
      </c>
      <c r="K299" t="s">
        <v>567</v>
      </c>
      <c r="L299" t="s">
        <v>83</v>
      </c>
      <c r="M299">
        <v>2023</v>
      </c>
      <c r="N299" t="s">
        <v>84</v>
      </c>
      <c r="O299" t="s">
        <v>7071</v>
      </c>
      <c r="P299" t="s">
        <v>86</v>
      </c>
    </row>
    <row r="300" spans="1:16" x14ac:dyDescent="0.45">
      <c r="A300">
        <v>299</v>
      </c>
      <c r="B300" s="10">
        <v>44948</v>
      </c>
      <c r="C300">
        <v>4863</v>
      </c>
      <c r="D300" t="s">
        <v>80</v>
      </c>
      <c r="E300">
        <v>54</v>
      </c>
      <c r="F300" t="s">
        <v>102</v>
      </c>
      <c r="G300">
        <v>3</v>
      </c>
      <c r="H300">
        <v>1340.5</v>
      </c>
      <c r="I300">
        <v>4021.5</v>
      </c>
      <c r="J300" t="s">
        <v>93</v>
      </c>
      <c r="K300" t="s">
        <v>82</v>
      </c>
      <c r="L300" t="s">
        <v>83</v>
      </c>
      <c r="M300">
        <v>2023</v>
      </c>
      <c r="N300" t="s">
        <v>84</v>
      </c>
      <c r="O300" t="s">
        <v>6438</v>
      </c>
      <c r="P300" t="s">
        <v>86</v>
      </c>
    </row>
    <row r="301" spans="1:16" x14ac:dyDescent="0.45">
      <c r="A301">
        <v>300</v>
      </c>
      <c r="B301" s="10">
        <v>44948</v>
      </c>
      <c r="C301">
        <v>8455</v>
      </c>
      <c r="D301" t="s">
        <v>80</v>
      </c>
      <c r="E301">
        <v>26</v>
      </c>
      <c r="F301" t="s">
        <v>7</v>
      </c>
      <c r="G301">
        <v>3</v>
      </c>
      <c r="H301">
        <v>3352.99</v>
      </c>
      <c r="I301">
        <v>10058.969999999999</v>
      </c>
      <c r="J301" t="s">
        <v>87</v>
      </c>
      <c r="K301" t="s">
        <v>82</v>
      </c>
      <c r="L301" t="s">
        <v>83</v>
      </c>
      <c r="M301">
        <v>2023</v>
      </c>
      <c r="N301" t="s">
        <v>84</v>
      </c>
      <c r="O301" t="s">
        <v>5993</v>
      </c>
      <c r="P301" t="s">
        <v>86</v>
      </c>
    </row>
    <row r="302" spans="1:16" x14ac:dyDescent="0.45">
      <c r="A302">
        <v>301</v>
      </c>
      <c r="B302" s="10">
        <v>44948</v>
      </c>
      <c r="C302">
        <v>5014</v>
      </c>
      <c r="D302" t="s">
        <v>80</v>
      </c>
      <c r="E302">
        <v>35</v>
      </c>
      <c r="F302" t="s">
        <v>6</v>
      </c>
      <c r="G302">
        <v>4</v>
      </c>
      <c r="H302">
        <v>410.97</v>
      </c>
      <c r="I302">
        <v>1643.88</v>
      </c>
      <c r="J302" t="s">
        <v>97</v>
      </c>
      <c r="K302" t="s">
        <v>567</v>
      </c>
      <c r="L302" t="s">
        <v>83</v>
      </c>
      <c r="M302">
        <v>2023</v>
      </c>
      <c r="N302" t="s">
        <v>84</v>
      </c>
      <c r="O302" t="s">
        <v>7293</v>
      </c>
      <c r="P302" t="s">
        <v>86</v>
      </c>
    </row>
    <row r="303" spans="1:16" x14ac:dyDescent="0.45">
      <c r="A303">
        <v>302</v>
      </c>
      <c r="B303" s="10">
        <v>44948</v>
      </c>
      <c r="C303">
        <v>2686</v>
      </c>
      <c r="D303" t="s">
        <v>89</v>
      </c>
      <c r="E303">
        <v>47</v>
      </c>
      <c r="F303" t="s">
        <v>9</v>
      </c>
      <c r="G303">
        <v>2</v>
      </c>
      <c r="H303">
        <v>1942.51</v>
      </c>
      <c r="I303">
        <v>3885.02</v>
      </c>
      <c r="J303" t="s">
        <v>93</v>
      </c>
      <c r="K303" t="s">
        <v>82</v>
      </c>
      <c r="L303" t="s">
        <v>83</v>
      </c>
      <c r="M303">
        <v>2023</v>
      </c>
      <c r="N303" t="s">
        <v>668</v>
      </c>
      <c r="O303" t="s">
        <v>9805</v>
      </c>
      <c r="P303" t="s">
        <v>86</v>
      </c>
    </row>
    <row r="304" spans="1:16" x14ac:dyDescent="0.45">
      <c r="A304">
        <v>303</v>
      </c>
      <c r="B304" s="10">
        <v>44949</v>
      </c>
      <c r="C304">
        <v>4009</v>
      </c>
      <c r="D304" t="s">
        <v>89</v>
      </c>
      <c r="E304">
        <v>49</v>
      </c>
      <c r="F304" t="s">
        <v>5</v>
      </c>
      <c r="G304">
        <v>3</v>
      </c>
      <c r="H304">
        <v>2596.16</v>
      </c>
      <c r="I304">
        <v>7788.48</v>
      </c>
      <c r="J304" t="s">
        <v>93</v>
      </c>
      <c r="K304" t="s">
        <v>82</v>
      </c>
      <c r="L304" t="s">
        <v>83</v>
      </c>
      <c r="M304">
        <v>2023</v>
      </c>
      <c r="N304" t="s">
        <v>84</v>
      </c>
      <c r="O304" t="s">
        <v>411</v>
      </c>
      <c r="P304" t="s">
        <v>86</v>
      </c>
    </row>
    <row r="305" spans="1:16" x14ac:dyDescent="0.45">
      <c r="A305">
        <v>304</v>
      </c>
      <c r="B305" s="10">
        <v>44949</v>
      </c>
      <c r="C305">
        <v>8806</v>
      </c>
      <c r="D305" t="s">
        <v>89</v>
      </c>
      <c r="E305">
        <v>57</v>
      </c>
      <c r="F305" t="s">
        <v>8</v>
      </c>
      <c r="G305">
        <v>2</v>
      </c>
      <c r="H305">
        <v>4817.6000000000004</v>
      </c>
      <c r="I305">
        <v>9635.2000000000007</v>
      </c>
      <c r="J305" t="s">
        <v>81</v>
      </c>
      <c r="K305" t="s">
        <v>82</v>
      </c>
      <c r="L305" t="s">
        <v>83</v>
      </c>
      <c r="M305">
        <v>2023</v>
      </c>
      <c r="N305" t="s">
        <v>84</v>
      </c>
      <c r="O305" t="s">
        <v>2950</v>
      </c>
      <c r="P305" t="s">
        <v>86</v>
      </c>
    </row>
    <row r="306" spans="1:16" x14ac:dyDescent="0.45">
      <c r="A306">
        <v>305</v>
      </c>
      <c r="B306" s="10">
        <v>44949</v>
      </c>
      <c r="C306">
        <v>1154</v>
      </c>
      <c r="D306" t="s">
        <v>80</v>
      </c>
      <c r="E306">
        <v>40</v>
      </c>
      <c r="F306" t="s">
        <v>7</v>
      </c>
      <c r="G306">
        <v>1</v>
      </c>
      <c r="H306">
        <v>4226.93</v>
      </c>
      <c r="I306">
        <v>4226.93</v>
      </c>
      <c r="J306" t="s">
        <v>97</v>
      </c>
      <c r="K306" t="s">
        <v>82</v>
      </c>
      <c r="L306" t="s">
        <v>83</v>
      </c>
      <c r="M306">
        <v>2023</v>
      </c>
      <c r="N306" t="s">
        <v>84</v>
      </c>
      <c r="O306" t="s">
        <v>5135</v>
      </c>
      <c r="P306" t="s">
        <v>86</v>
      </c>
    </row>
    <row r="307" spans="1:16" x14ac:dyDescent="0.45">
      <c r="A307">
        <v>306</v>
      </c>
      <c r="B307" s="10">
        <v>44949</v>
      </c>
      <c r="C307">
        <v>2409</v>
      </c>
      <c r="D307" t="s">
        <v>80</v>
      </c>
      <c r="E307">
        <v>28</v>
      </c>
      <c r="F307" t="s">
        <v>9</v>
      </c>
      <c r="G307">
        <v>5</v>
      </c>
      <c r="H307">
        <v>4587.24</v>
      </c>
      <c r="I307">
        <v>22936.2</v>
      </c>
      <c r="J307" t="s">
        <v>87</v>
      </c>
      <c r="K307" t="s">
        <v>82</v>
      </c>
      <c r="L307" t="s">
        <v>83</v>
      </c>
      <c r="M307">
        <v>2023</v>
      </c>
      <c r="N307" t="s">
        <v>84</v>
      </c>
      <c r="O307" t="s">
        <v>8940</v>
      </c>
      <c r="P307" t="s">
        <v>748</v>
      </c>
    </row>
    <row r="308" spans="1:16" x14ac:dyDescent="0.45">
      <c r="A308">
        <v>307</v>
      </c>
      <c r="B308" s="10">
        <v>44949</v>
      </c>
      <c r="C308">
        <v>1784</v>
      </c>
      <c r="D308" t="s">
        <v>80</v>
      </c>
      <c r="E308">
        <v>37</v>
      </c>
      <c r="F308" t="s">
        <v>5</v>
      </c>
      <c r="G308">
        <v>5</v>
      </c>
      <c r="H308">
        <v>4109.01</v>
      </c>
      <c r="I308">
        <v>20545.05</v>
      </c>
      <c r="J308" t="s">
        <v>97</v>
      </c>
      <c r="K308" t="s">
        <v>82</v>
      </c>
      <c r="L308" t="s">
        <v>83</v>
      </c>
      <c r="M308">
        <v>2023</v>
      </c>
      <c r="N308" t="s">
        <v>84</v>
      </c>
      <c r="O308" t="s">
        <v>8871</v>
      </c>
      <c r="P308" t="s">
        <v>748</v>
      </c>
    </row>
    <row r="309" spans="1:16" x14ac:dyDescent="0.45">
      <c r="A309">
        <v>308</v>
      </c>
      <c r="B309" s="10">
        <v>44949</v>
      </c>
      <c r="C309">
        <v>9096</v>
      </c>
      <c r="D309" t="s">
        <v>89</v>
      </c>
      <c r="E309">
        <v>36</v>
      </c>
      <c r="F309" t="s">
        <v>7</v>
      </c>
      <c r="G309">
        <v>2</v>
      </c>
      <c r="H309">
        <v>2966.12</v>
      </c>
      <c r="I309">
        <v>5932.24</v>
      </c>
      <c r="J309" t="s">
        <v>97</v>
      </c>
      <c r="K309" t="s">
        <v>82</v>
      </c>
      <c r="L309" t="s">
        <v>83</v>
      </c>
      <c r="M309">
        <v>2023</v>
      </c>
      <c r="N309" t="s">
        <v>84</v>
      </c>
      <c r="O309" t="s">
        <v>2661</v>
      </c>
      <c r="P309" t="s">
        <v>86</v>
      </c>
    </row>
    <row r="310" spans="1:16" x14ac:dyDescent="0.45">
      <c r="A310">
        <v>309</v>
      </c>
      <c r="B310" s="10">
        <v>44949</v>
      </c>
      <c r="C310">
        <v>8560</v>
      </c>
      <c r="D310" t="s">
        <v>89</v>
      </c>
      <c r="E310">
        <v>53</v>
      </c>
      <c r="F310" t="s">
        <v>7</v>
      </c>
      <c r="G310">
        <v>5</v>
      </c>
      <c r="H310">
        <v>4310.8900000000003</v>
      </c>
      <c r="I310">
        <v>21554.45</v>
      </c>
      <c r="J310" t="s">
        <v>93</v>
      </c>
      <c r="K310" t="s">
        <v>82</v>
      </c>
      <c r="L310" t="s">
        <v>83</v>
      </c>
      <c r="M310">
        <v>2023</v>
      </c>
      <c r="N310" t="s">
        <v>84</v>
      </c>
      <c r="O310" t="s">
        <v>4145</v>
      </c>
      <c r="P310" t="s">
        <v>86</v>
      </c>
    </row>
    <row r="311" spans="1:16" x14ac:dyDescent="0.45">
      <c r="A311">
        <v>310</v>
      </c>
      <c r="B311" s="10">
        <v>44949</v>
      </c>
      <c r="C311">
        <v>8343</v>
      </c>
      <c r="D311" t="s">
        <v>89</v>
      </c>
      <c r="E311">
        <v>43</v>
      </c>
      <c r="F311" t="s">
        <v>5</v>
      </c>
      <c r="G311">
        <v>5</v>
      </c>
      <c r="H311">
        <v>2847.97</v>
      </c>
      <c r="I311">
        <v>14239.85</v>
      </c>
      <c r="J311" t="s">
        <v>97</v>
      </c>
      <c r="K311" t="s">
        <v>82</v>
      </c>
      <c r="L311" t="s">
        <v>83</v>
      </c>
      <c r="M311">
        <v>2023</v>
      </c>
      <c r="N311" t="s">
        <v>84</v>
      </c>
      <c r="O311" t="s">
        <v>8872</v>
      </c>
      <c r="P311" t="s">
        <v>748</v>
      </c>
    </row>
    <row r="312" spans="1:16" x14ac:dyDescent="0.45">
      <c r="A312">
        <v>311</v>
      </c>
      <c r="B312" s="10">
        <v>44949</v>
      </c>
      <c r="C312">
        <v>8206</v>
      </c>
      <c r="D312" t="s">
        <v>89</v>
      </c>
      <c r="E312">
        <v>27</v>
      </c>
      <c r="F312" t="s">
        <v>5</v>
      </c>
      <c r="G312">
        <v>1</v>
      </c>
      <c r="H312">
        <v>1820.85</v>
      </c>
      <c r="I312">
        <v>1820.85</v>
      </c>
      <c r="J312" t="s">
        <v>87</v>
      </c>
      <c r="K312" t="s">
        <v>567</v>
      </c>
      <c r="L312" t="s">
        <v>83</v>
      </c>
      <c r="M312">
        <v>2023</v>
      </c>
      <c r="N312" t="s">
        <v>84</v>
      </c>
      <c r="O312" t="s">
        <v>8143</v>
      </c>
      <c r="P312" t="s">
        <v>86</v>
      </c>
    </row>
    <row r="313" spans="1:16" x14ac:dyDescent="0.45">
      <c r="A313">
        <v>312</v>
      </c>
      <c r="B313" s="10">
        <v>44949</v>
      </c>
      <c r="C313">
        <v>6596</v>
      </c>
      <c r="D313" t="s">
        <v>89</v>
      </c>
      <c r="E313">
        <v>41</v>
      </c>
      <c r="F313" t="s">
        <v>102</v>
      </c>
      <c r="G313">
        <v>5</v>
      </c>
      <c r="H313">
        <v>1893.09</v>
      </c>
      <c r="I313">
        <v>9465.4500000000007</v>
      </c>
      <c r="J313" t="s">
        <v>97</v>
      </c>
      <c r="K313" t="s">
        <v>82</v>
      </c>
      <c r="L313" t="s">
        <v>83</v>
      </c>
      <c r="M313">
        <v>2023</v>
      </c>
      <c r="N313" t="s">
        <v>84</v>
      </c>
      <c r="O313" t="s">
        <v>8873</v>
      </c>
      <c r="P313" t="s">
        <v>748</v>
      </c>
    </row>
    <row r="314" spans="1:16" x14ac:dyDescent="0.45">
      <c r="A314">
        <v>313</v>
      </c>
      <c r="B314" s="10">
        <v>44949</v>
      </c>
      <c r="C314">
        <v>6801</v>
      </c>
      <c r="D314" t="s">
        <v>80</v>
      </c>
      <c r="E314">
        <v>30</v>
      </c>
      <c r="F314" t="s">
        <v>7</v>
      </c>
      <c r="G314">
        <v>5</v>
      </c>
      <c r="H314">
        <v>2849.04</v>
      </c>
      <c r="I314">
        <v>14245.2</v>
      </c>
      <c r="J314" t="s">
        <v>87</v>
      </c>
      <c r="K314" t="s">
        <v>82</v>
      </c>
      <c r="L314" t="s">
        <v>83</v>
      </c>
      <c r="M314">
        <v>2023</v>
      </c>
      <c r="N314" t="s">
        <v>84</v>
      </c>
      <c r="O314" t="s">
        <v>3910</v>
      </c>
      <c r="P314" t="s">
        <v>86</v>
      </c>
    </row>
    <row r="315" spans="1:16" x14ac:dyDescent="0.45">
      <c r="A315">
        <v>314</v>
      </c>
      <c r="B315" s="10">
        <v>44949</v>
      </c>
      <c r="C315">
        <v>3806</v>
      </c>
      <c r="D315" t="s">
        <v>89</v>
      </c>
      <c r="E315">
        <v>63</v>
      </c>
      <c r="F315" t="s">
        <v>5</v>
      </c>
      <c r="G315">
        <v>3</v>
      </c>
      <c r="H315">
        <v>4056.73</v>
      </c>
      <c r="I315">
        <v>12170.19</v>
      </c>
      <c r="J315" t="s">
        <v>81</v>
      </c>
      <c r="K315" t="s">
        <v>82</v>
      </c>
      <c r="L315" t="s">
        <v>83</v>
      </c>
      <c r="M315">
        <v>2023</v>
      </c>
      <c r="N315" t="s">
        <v>668</v>
      </c>
      <c r="O315" t="s">
        <v>9470</v>
      </c>
      <c r="P315" t="s">
        <v>86</v>
      </c>
    </row>
    <row r="316" spans="1:16" x14ac:dyDescent="0.45">
      <c r="A316">
        <v>315</v>
      </c>
      <c r="B316" s="10">
        <v>44949</v>
      </c>
      <c r="C316">
        <v>1537</v>
      </c>
      <c r="D316" t="s">
        <v>80</v>
      </c>
      <c r="E316">
        <v>51</v>
      </c>
      <c r="F316" t="s">
        <v>6</v>
      </c>
      <c r="G316">
        <v>5</v>
      </c>
      <c r="H316">
        <v>711.58</v>
      </c>
      <c r="I316">
        <v>3557.9</v>
      </c>
      <c r="J316" t="s">
        <v>93</v>
      </c>
      <c r="K316" t="s">
        <v>82</v>
      </c>
      <c r="L316" t="s">
        <v>83</v>
      </c>
      <c r="M316">
        <v>2023</v>
      </c>
      <c r="N316" t="s">
        <v>84</v>
      </c>
      <c r="O316" t="s">
        <v>4146</v>
      </c>
      <c r="P316" t="s">
        <v>86</v>
      </c>
    </row>
    <row r="317" spans="1:16" x14ac:dyDescent="0.45">
      <c r="A317">
        <v>316</v>
      </c>
      <c r="B317" s="10">
        <v>44949</v>
      </c>
      <c r="C317">
        <v>6986</v>
      </c>
      <c r="D317" t="s">
        <v>80</v>
      </c>
      <c r="E317">
        <v>46</v>
      </c>
      <c r="F317" t="s">
        <v>6</v>
      </c>
      <c r="G317">
        <v>2</v>
      </c>
      <c r="H317">
        <v>244.36</v>
      </c>
      <c r="I317">
        <v>488.72</v>
      </c>
      <c r="J317" t="s">
        <v>93</v>
      </c>
      <c r="K317" t="s">
        <v>567</v>
      </c>
      <c r="L317" t="s">
        <v>83</v>
      </c>
      <c r="M317">
        <v>2023</v>
      </c>
      <c r="N317" t="s">
        <v>84</v>
      </c>
      <c r="O317" t="s">
        <v>7209</v>
      </c>
      <c r="P317" t="s">
        <v>86</v>
      </c>
    </row>
    <row r="318" spans="1:16" x14ac:dyDescent="0.45">
      <c r="A318">
        <v>317</v>
      </c>
      <c r="B318" s="10">
        <v>44950</v>
      </c>
      <c r="C318">
        <v>2841</v>
      </c>
      <c r="D318" t="s">
        <v>89</v>
      </c>
      <c r="E318">
        <v>53</v>
      </c>
      <c r="F318" t="s">
        <v>9</v>
      </c>
      <c r="G318">
        <v>5</v>
      </c>
      <c r="H318">
        <v>3958.36</v>
      </c>
      <c r="I318">
        <v>19791.8</v>
      </c>
      <c r="J318" t="s">
        <v>93</v>
      </c>
      <c r="K318" t="s">
        <v>82</v>
      </c>
      <c r="L318" t="s">
        <v>83</v>
      </c>
      <c r="M318">
        <v>2023</v>
      </c>
      <c r="N318" t="s">
        <v>84</v>
      </c>
      <c r="O318" t="s">
        <v>329</v>
      </c>
      <c r="P318" t="s">
        <v>86</v>
      </c>
    </row>
    <row r="319" spans="1:16" x14ac:dyDescent="0.45">
      <c r="A319">
        <v>318</v>
      </c>
      <c r="B319" s="10">
        <v>44950</v>
      </c>
      <c r="C319">
        <v>9716</v>
      </c>
      <c r="D319" t="s">
        <v>80</v>
      </c>
      <c r="E319">
        <v>24</v>
      </c>
      <c r="F319" t="s">
        <v>8</v>
      </c>
      <c r="G319">
        <v>2</v>
      </c>
      <c r="H319">
        <v>3255.58</v>
      </c>
      <c r="I319">
        <v>6511.16</v>
      </c>
      <c r="J319" t="s">
        <v>95</v>
      </c>
      <c r="K319" t="s">
        <v>82</v>
      </c>
      <c r="L319" t="s">
        <v>83</v>
      </c>
      <c r="M319">
        <v>2023</v>
      </c>
      <c r="N319" t="s">
        <v>668</v>
      </c>
      <c r="O319" t="s">
        <v>9806</v>
      </c>
      <c r="P319" t="s">
        <v>86</v>
      </c>
    </row>
    <row r="320" spans="1:16" x14ac:dyDescent="0.45">
      <c r="A320">
        <v>319</v>
      </c>
      <c r="B320" s="10">
        <v>44950</v>
      </c>
      <c r="C320">
        <v>7971</v>
      </c>
      <c r="D320" t="s">
        <v>89</v>
      </c>
      <c r="E320">
        <v>47</v>
      </c>
      <c r="F320" t="s">
        <v>6</v>
      </c>
      <c r="G320">
        <v>5</v>
      </c>
      <c r="H320">
        <v>4115.49</v>
      </c>
      <c r="I320">
        <v>20577.45</v>
      </c>
      <c r="J320" t="s">
        <v>93</v>
      </c>
      <c r="K320" t="s">
        <v>82</v>
      </c>
      <c r="L320" t="s">
        <v>83</v>
      </c>
      <c r="M320">
        <v>2023</v>
      </c>
      <c r="N320" t="s">
        <v>84</v>
      </c>
      <c r="O320" t="s">
        <v>9125</v>
      </c>
      <c r="P320" t="s">
        <v>748</v>
      </c>
    </row>
    <row r="321" spans="1:16" x14ac:dyDescent="0.45">
      <c r="A321">
        <v>320</v>
      </c>
      <c r="B321" s="10">
        <v>44950</v>
      </c>
      <c r="C321">
        <v>6625</v>
      </c>
      <c r="D321" t="s">
        <v>89</v>
      </c>
      <c r="E321">
        <v>34</v>
      </c>
      <c r="F321" t="s">
        <v>102</v>
      </c>
      <c r="G321">
        <v>2</v>
      </c>
      <c r="H321">
        <v>4884.55</v>
      </c>
      <c r="I321">
        <v>9769.1</v>
      </c>
      <c r="J321" t="s">
        <v>87</v>
      </c>
      <c r="K321" t="s">
        <v>82</v>
      </c>
      <c r="L321" t="s">
        <v>83</v>
      </c>
      <c r="M321">
        <v>2023</v>
      </c>
      <c r="N321" t="s">
        <v>84</v>
      </c>
      <c r="O321" t="s">
        <v>3577</v>
      </c>
      <c r="P321" t="s">
        <v>86</v>
      </c>
    </row>
    <row r="322" spans="1:16" x14ac:dyDescent="0.45">
      <c r="A322">
        <v>321</v>
      </c>
      <c r="B322" s="10">
        <v>44950</v>
      </c>
      <c r="C322">
        <v>3950</v>
      </c>
      <c r="D322" t="s">
        <v>80</v>
      </c>
      <c r="E322">
        <v>30</v>
      </c>
      <c r="F322" t="s">
        <v>5</v>
      </c>
      <c r="G322">
        <v>5</v>
      </c>
      <c r="H322">
        <v>1294.4000000000001</v>
      </c>
      <c r="I322">
        <v>6472</v>
      </c>
      <c r="J322" t="s">
        <v>87</v>
      </c>
      <c r="K322" t="s">
        <v>82</v>
      </c>
      <c r="L322" t="s">
        <v>83</v>
      </c>
      <c r="M322">
        <v>2023</v>
      </c>
      <c r="N322" t="s">
        <v>668</v>
      </c>
      <c r="O322" t="s">
        <v>9680</v>
      </c>
      <c r="P322" t="s">
        <v>86</v>
      </c>
    </row>
    <row r="323" spans="1:16" x14ac:dyDescent="0.45">
      <c r="A323">
        <v>322</v>
      </c>
      <c r="B323" s="10">
        <v>44950</v>
      </c>
      <c r="C323">
        <v>8992</v>
      </c>
      <c r="D323" t="s">
        <v>89</v>
      </c>
      <c r="E323">
        <v>41</v>
      </c>
      <c r="F323" t="s">
        <v>8</v>
      </c>
      <c r="G323">
        <v>2</v>
      </c>
      <c r="H323">
        <v>1011.75</v>
      </c>
      <c r="I323">
        <v>2023.5</v>
      </c>
      <c r="J323" t="s">
        <v>97</v>
      </c>
      <c r="K323" t="s">
        <v>82</v>
      </c>
      <c r="L323" t="s">
        <v>83</v>
      </c>
      <c r="M323">
        <v>2023</v>
      </c>
      <c r="N323" t="s">
        <v>84</v>
      </c>
      <c r="O323" t="s">
        <v>2662</v>
      </c>
      <c r="P323" t="s">
        <v>86</v>
      </c>
    </row>
    <row r="324" spans="1:16" x14ac:dyDescent="0.45">
      <c r="A324">
        <v>323</v>
      </c>
      <c r="B324" s="10">
        <v>44950</v>
      </c>
      <c r="C324">
        <v>5780</v>
      </c>
      <c r="D324" t="s">
        <v>89</v>
      </c>
      <c r="E324">
        <v>48</v>
      </c>
      <c r="F324" t="s">
        <v>102</v>
      </c>
      <c r="G324">
        <v>5</v>
      </c>
      <c r="H324">
        <v>1737.84</v>
      </c>
      <c r="I324">
        <v>8689.2000000000007</v>
      </c>
      <c r="J324" t="s">
        <v>93</v>
      </c>
      <c r="K324" t="s">
        <v>82</v>
      </c>
      <c r="L324" t="s">
        <v>83</v>
      </c>
      <c r="M324">
        <v>2023</v>
      </c>
      <c r="N324" t="s">
        <v>84</v>
      </c>
      <c r="O324" t="s">
        <v>9126</v>
      </c>
      <c r="P324" t="s">
        <v>748</v>
      </c>
    </row>
    <row r="325" spans="1:16" x14ac:dyDescent="0.45">
      <c r="A325">
        <v>324</v>
      </c>
      <c r="B325" s="10">
        <v>44950</v>
      </c>
      <c r="C325">
        <v>3368</v>
      </c>
      <c r="D325" t="s">
        <v>80</v>
      </c>
      <c r="E325">
        <v>44</v>
      </c>
      <c r="F325" t="s">
        <v>7</v>
      </c>
      <c r="G325">
        <v>1</v>
      </c>
      <c r="H325">
        <v>4395.91</v>
      </c>
      <c r="I325">
        <v>4395.91</v>
      </c>
      <c r="J325" t="s">
        <v>97</v>
      </c>
      <c r="K325" t="s">
        <v>82</v>
      </c>
      <c r="L325" t="s">
        <v>83</v>
      </c>
      <c r="M325">
        <v>2023</v>
      </c>
      <c r="N325" t="s">
        <v>84</v>
      </c>
      <c r="O325" t="s">
        <v>5136</v>
      </c>
      <c r="P325" t="s">
        <v>86</v>
      </c>
    </row>
    <row r="326" spans="1:16" x14ac:dyDescent="0.45">
      <c r="A326">
        <v>325</v>
      </c>
      <c r="B326" s="10">
        <v>44950</v>
      </c>
      <c r="C326">
        <v>7655</v>
      </c>
      <c r="D326" t="s">
        <v>80</v>
      </c>
      <c r="E326">
        <v>38</v>
      </c>
      <c r="F326" t="s">
        <v>8</v>
      </c>
      <c r="G326">
        <v>3</v>
      </c>
      <c r="H326">
        <v>119.12</v>
      </c>
      <c r="I326">
        <v>357.36</v>
      </c>
      <c r="J326" t="s">
        <v>97</v>
      </c>
      <c r="K326" t="s">
        <v>567</v>
      </c>
      <c r="L326" t="s">
        <v>83</v>
      </c>
      <c r="M326">
        <v>2023</v>
      </c>
      <c r="N326" t="s">
        <v>84</v>
      </c>
      <c r="O326" t="s">
        <v>7449</v>
      </c>
      <c r="P326" t="s">
        <v>86</v>
      </c>
    </row>
    <row r="327" spans="1:16" x14ac:dyDescent="0.45">
      <c r="A327">
        <v>326</v>
      </c>
      <c r="B327" s="10">
        <v>44950</v>
      </c>
      <c r="C327">
        <v>9173</v>
      </c>
      <c r="D327" t="s">
        <v>80</v>
      </c>
      <c r="E327">
        <v>61</v>
      </c>
      <c r="F327" t="s">
        <v>6</v>
      </c>
      <c r="G327">
        <v>3</v>
      </c>
      <c r="H327">
        <v>102.13</v>
      </c>
      <c r="I327">
        <v>306.39</v>
      </c>
      <c r="J327" t="s">
        <v>81</v>
      </c>
      <c r="K327" t="s">
        <v>567</v>
      </c>
      <c r="L327" t="s">
        <v>83</v>
      </c>
      <c r="M327">
        <v>2023</v>
      </c>
      <c r="N327" t="s">
        <v>668</v>
      </c>
      <c r="O327" t="s">
        <v>9321</v>
      </c>
      <c r="P327" t="s">
        <v>86</v>
      </c>
    </row>
    <row r="328" spans="1:16" x14ac:dyDescent="0.45">
      <c r="A328">
        <v>327</v>
      </c>
      <c r="B328" s="10">
        <v>44950</v>
      </c>
      <c r="C328">
        <v>5495</v>
      </c>
      <c r="D328" t="s">
        <v>80</v>
      </c>
      <c r="E328">
        <v>18</v>
      </c>
      <c r="F328" t="s">
        <v>102</v>
      </c>
      <c r="G328">
        <v>3</v>
      </c>
      <c r="H328">
        <v>1123.0899999999999</v>
      </c>
      <c r="I328">
        <v>3369.27</v>
      </c>
      <c r="J328" t="s">
        <v>95</v>
      </c>
      <c r="K328" t="s">
        <v>82</v>
      </c>
      <c r="L328" t="s">
        <v>83</v>
      </c>
      <c r="M328">
        <v>2023</v>
      </c>
      <c r="N328" t="s">
        <v>84</v>
      </c>
      <c r="O328" t="s">
        <v>8648</v>
      </c>
      <c r="P328" t="s">
        <v>748</v>
      </c>
    </row>
    <row r="329" spans="1:16" x14ac:dyDescent="0.45">
      <c r="A329">
        <v>328</v>
      </c>
      <c r="B329" s="10">
        <v>44950</v>
      </c>
      <c r="C329">
        <v>7002</v>
      </c>
      <c r="D329" t="s">
        <v>80</v>
      </c>
      <c r="E329">
        <v>32</v>
      </c>
      <c r="F329" t="s">
        <v>5</v>
      </c>
      <c r="G329">
        <v>3</v>
      </c>
      <c r="H329">
        <v>1910.79</v>
      </c>
      <c r="I329">
        <v>5732.37</v>
      </c>
      <c r="J329" t="s">
        <v>87</v>
      </c>
      <c r="K329" t="s">
        <v>82</v>
      </c>
      <c r="L329" t="s">
        <v>83</v>
      </c>
      <c r="M329">
        <v>2023</v>
      </c>
      <c r="N329" t="s">
        <v>84</v>
      </c>
      <c r="O329" t="s">
        <v>5994</v>
      </c>
      <c r="P329" t="s">
        <v>86</v>
      </c>
    </row>
    <row r="330" spans="1:16" x14ac:dyDescent="0.45">
      <c r="A330">
        <v>329</v>
      </c>
      <c r="B330" s="10">
        <v>44950</v>
      </c>
      <c r="C330">
        <v>7614</v>
      </c>
      <c r="D330" t="s">
        <v>80</v>
      </c>
      <c r="E330">
        <v>20</v>
      </c>
      <c r="F330" t="s">
        <v>5</v>
      </c>
      <c r="G330">
        <v>1</v>
      </c>
      <c r="H330">
        <v>1546.61</v>
      </c>
      <c r="I330">
        <v>1546.61</v>
      </c>
      <c r="J330" t="s">
        <v>95</v>
      </c>
      <c r="K330" t="s">
        <v>567</v>
      </c>
      <c r="L330" t="s">
        <v>83</v>
      </c>
      <c r="M330">
        <v>2023</v>
      </c>
      <c r="N330" t="s">
        <v>84</v>
      </c>
      <c r="O330" t="s">
        <v>7658</v>
      </c>
      <c r="P330" t="s">
        <v>86</v>
      </c>
    </row>
    <row r="331" spans="1:16" x14ac:dyDescent="0.45">
      <c r="A331">
        <v>330</v>
      </c>
      <c r="B331" s="10">
        <v>44951</v>
      </c>
      <c r="C331">
        <v>6919</v>
      </c>
      <c r="D331" t="s">
        <v>89</v>
      </c>
      <c r="E331">
        <v>23</v>
      </c>
      <c r="F331" t="s">
        <v>102</v>
      </c>
      <c r="G331">
        <v>1</v>
      </c>
      <c r="H331">
        <v>4133.34</v>
      </c>
      <c r="I331">
        <v>4133.34</v>
      </c>
      <c r="J331" t="s">
        <v>95</v>
      </c>
      <c r="K331" t="s">
        <v>82</v>
      </c>
      <c r="L331" t="s">
        <v>83</v>
      </c>
      <c r="M331">
        <v>2023</v>
      </c>
      <c r="N331" t="s">
        <v>668</v>
      </c>
      <c r="O331" t="s">
        <v>673</v>
      </c>
      <c r="P331" t="s">
        <v>86</v>
      </c>
    </row>
    <row r="332" spans="1:16" x14ac:dyDescent="0.45">
      <c r="A332">
        <v>331</v>
      </c>
      <c r="B332" s="10">
        <v>44951</v>
      </c>
      <c r="C332">
        <v>1853</v>
      </c>
      <c r="D332" t="s">
        <v>89</v>
      </c>
      <c r="E332">
        <v>31</v>
      </c>
      <c r="F332" t="s">
        <v>7</v>
      </c>
      <c r="G332">
        <v>5</v>
      </c>
      <c r="H332">
        <v>3464.13</v>
      </c>
      <c r="I332">
        <v>17320.650000000001</v>
      </c>
      <c r="J332" t="s">
        <v>87</v>
      </c>
      <c r="K332" t="s">
        <v>82</v>
      </c>
      <c r="L332" t="s">
        <v>83</v>
      </c>
      <c r="M332">
        <v>2023</v>
      </c>
      <c r="N332" t="s">
        <v>84</v>
      </c>
      <c r="O332" t="s">
        <v>3911</v>
      </c>
      <c r="P332" t="s">
        <v>86</v>
      </c>
    </row>
    <row r="333" spans="1:16" x14ac:dyDescent="0.45">
      <c r="A333">
        <v>332</v>
      </c>
      <c r="B333" s="10">
        <v>44951</v>
      </c>
      <c r="C333">
        <v>5146</v>
      </c>
      <c r="D333" t="s">
        <v>89</v>
      </c>
      <c r="E333">
        <v>55</v>
      </c>
      <c r="F333" t="s">
        <v>6</v>
      </c>
      <c r="G333">
        <v>1</v>
      </c>
      <c r="H333">
        <v>4197.28</v>
      </c>
      <c r="I333">
        <v>4197.28</v>
      </c>
      <c r="J333" t="s">
        <v>81</v>
      </c>
      <c r="K333" t="s">
        <v>82</v>
      </c>
      <c r="L333" t="s">
        <v>83</v>
      </c>
      <c r="M333">
        <v>2023</v>
      </c>
      <c r="N333" t="s">
        <v>84</v>
      </c>
      <c r="O333" t="s">
        <v>5761</v>
      </c>
      <c r="P333" t="s">
        <v>86</v>
      </c>
    </row>
    <row r="334" spans="1:16" x14ac:dyDescent="0.45">
      <c r="A334">
        <v>333</v>
      </c>
      <c r="B334" s="10">
        <v>44951</v>
      </c>
      <c r="C334">
        <v>4769</v>
      </c>
      <c r="D334" t="s">
        <v>80</v>
      </c>
      <c r="E334">
        <v>50</v>
      </c>
      <c r="F334" t="s">
        <v>102</v>
      </c>
      <c r="G334">
        <v>3</v>
      </c>
      <c r="H334">
        <v>1949.61</v>
      </c>
      <c r="I334">
        <v>5848.83</v>
      </c>
      <c r="J334" t="s">
        <v>93</v>
      </c>
      <c r="K334" t="s">
        <v>82</v>
      </c>
      <c r="L334" t="s">
        <v>83</v>
      </c>
      <c r="M334">
        <v>2023</v>
      </c>
      <c r="N334" t="s">
        <v>84</v>
      </c>
      <c r="O334" t="s">
        <v>6439</v>
      </c>
      <c r="P334" t="s">
        <v>86</v>
      </c>
    </row>
    <row r="335" spans="1:16" x14ac:dyDescent="0.45">
      <c r="A335">
        <v>334</v>
      </c>
      <c r="B335" s="10">
        <v>44951</v>
      </c>
      <c r="C335">
        <v>1574</v>
      </c>
      <c r="D335" t="s">
        <v>89</v>
      </c>
      <c r="E335">
        <v>55</v>
      </c>
      <c r="F335" t="s">
        <v>9</v>
      </c>
      <c r="G335">
        <v>4</v>
      </c>
      <c r="H335">
        <v>2999.26</v>
      </c>
      <c r="I335">
        <v>11997.04</v>
      </c>
      <c r="J335" t="s">
        <v>81</v>
      </c>
      <c r="K335" t="s">
        <v>82</v>
      </c>
      <c r="L335" t="s">
        <v>83</v>
      </c>
      <c r="M335">
        <v>2023</v>
      </c>
      <c r="N335" t="s">
        <v>84</v>
      </c>
      <c r="O335" t="s">
        <v>1238</v>
      </c>
      <c r="P335" t="s">
        <v>86</v>
      </c>
    </row>
    <row r="336" spans="1:16" x14ac:dyDescent="0.45">
      <c r="A336">
        <v>335</v>
      </c>
      <c r="B336" s="10">
        <v>44951</v>
      </c>
      <c r="C336">
        <v>2148</v>
      </c>
      <c r="D336" t="s">
        <v>80</v>
      </c>
      <c r="E336">
        <v>25</v>
      </c>
      <c r="F336" t="s">
        <v>102</v>
      </c>
      <c r="G336">
        <v>5</v>
      </c>
      <c r="H336">
        <v>2601.5</v>
      </c>
      <c r="I336">
        <v>13007.5</v>
      </c>
      <c r="J336" t="s">
        <v>87</v>
      </c>
      <c r="K336" t="s">
        <v>82</v>
      </c>
      <c r="L336" t="s">
        <v>83</v>
      </c>
      <c r="M336">
        <v>2023</v>
      </c>
      <c r="N336" t="s">
        <v>84</v>
      </c>
      <c r="O336" t="s">
        <v>3912</v>
      </c>
      <c r="P336" t="s">
        <v>86</v>
      </c>
    </row>
    <row r="337" spans="1:16" x14ac:dyDescent="0.45">
      <c r="A337">
        <v>336</v>
      </c>
      <c r="B337" s="10">
        <v>44951</v>
      </c>
      <c r="C337">
        <v>7293</v>
      </c>
      <c r="D337" t="s">
        <v>89</v>
      </c>
      <c r="E337">
        <v>43</v>
      </c>
      <c r="F337" t="s">
        <v>102</v>
      </c>
      <c r="G337">
        <v>2</v>
      </c>
      <c r="H337">
        <v>2399.9</v>
      </c>
      <c r="I337">
        <v>4799.8</v>
      </c>
      <c r="J337" t="s">
        <v>97</v>
      </c>
      <c r="K337" t="s">
        <v>82</v>
      </c>
      <c r="L337" t="s">
        <v>83</v>
      </c>
      <c r="M337">
        <v>2023</v>
      </c>
      <c r="N337" t="s">
        <v>84</v>
      </c>
      <c r="O337" t="s">
        <v>2663</v>
      </c>
      <c r="P337" t="s">
        <v>86</v>
      </c>
    </row>
    <row r="338" spans="1:16" x14ac:dyDescent="0.45">
      <c r="A338">
        <v>337</v>
      </c>
      <c r="B338" s="10">
        <v>44951</v>
      </c>
      <c r="C338">
        <v>7457</v>
      </c>
      <c r="D338" t="s">
        <v>80</v>
      </c>
      <c r="E338">
        <v>32</v>
      </c>
      <c r="F338" t="s">
        <v>6</v>
      </c>
      <c r="G338">
        <v>3</v>
      </c>
      <c r="H338">
        <v>1476.11</v>
      </c>
      <c r="I338">
        <v>4428.33</v>
      </c>
      <c r="J338" t="s">
        <v>87</v>
      </c>
      <c r="K338" t="s">
        <v>82</v>
      </c>
      <c r="L338" t="s">
        <v>83</v>
      </c>
      <c r="M338">
        <v>2023</v>
      </c>
      <c r="N338" t="s">
        <v>84</v>
      </c>
      <c r="O338" t="s">
        <v>5995</v>
      </c>
      <c r="P338" t="s">
        <v>86</v>
      </c>
    </row>
    <row r="339" spans="1:16" x14ac:dyDescent="0.45">
      <c r="A339">
        <v>338</v>
      </c>
      <c r="B339" s="10">
        <v>44951</v>
      </c>
      <c r="C339">
        <v>8509</v>
      </c>
      <c r="D339" t="s">
        <v>89</v>
      </c>
      <c r="E339">
        <v>31</v>
      </c>
      <c r="F339" t="s">
        <v>5</v>
      </c>
      <c r="G339">
        <v>3</v>
      </c>
      <c r="H339">
        <v>3560.64</v>
      </c>
      <c r="I339">
        <v>10681.92</v>
      </c>
      <c r="J339" t="s">
        <v>87</v>
      </c>
      <c r="K339" t="s">
        <v>82</v>
      </c>
      <c r="L339" t="s">
        <v>83</v>
      </c>
      <c r="M339">
        <v>2023</v>
      </c>
      <c r="N339" t="s">
        <v>84</v>
      </c>
      <c r="O339" t="s">
        <v>5996</v>
      </c>
      <c r="P339" t="s">
        <v>86</v>
      </c>
    </row>
    <row r="340" spans="1:16" x14ac:dyDescent="0.45">
      <c r="A340">
        <v>339</v>
      </c>
      <c r="B340" s="10">
        <v>44951</v>
      </c>
      <c r="C340">
        <v>5777</v>
      </c>
      <c r="D340" t="s">
        <v>80</v>
      </c>
      <c r="E340">
        <v>37</v>
      </c>
      <c r="F340" t="s">
        <v>7</v>
      </c>
      <c r="G340">
        <v>3</v>
      </c>
      <c r="H340">
        <v>2643.95</v>
      </c>
      <c r="I340">
        <v>7931.85</v>
      </c>
      <c r="J340" t="s">
        <v>97</v>
      </c>
      <c r="K340" t="s">
        <v>82</v>
      </c>
      <c r="L340" t="s">
        <v>83</v>
      </c>
      <c r="M340">
        <v>2023</v>
      </c>
      <c r="N340" t="s">
        <v>84</v>
      </c>
      <c r="O340" t="s">
        <v>8567</v>
      </c>
      <c r="P340" t="s">
        <v>748</v>
      </c>
    </row>
    <row r="341" spans="1:16" x14ac:dyDescent="0.45">
      <c r="A341">
        <v>340</v>
      </c>
      <c r="B341" s="10">
        <v>44951</v>
      </c>
      <c r="C341">
        <v>4854</v>
      </c>
      <c r="D341" t="s">
        <v>80</v>
      </c>
      <c r="E341">
        <v>36</v>
      </c>
      <c r="F341" t="s">
        <v>102</v>
      </c>
      <c r="G341">
        <v>1</v>
      </c>
      <c r="H341">
        <v>439.08</v>
      </c>
      <c r="I341">
        <v>439.08</v>
      </c>
      <c r="J341" t="s">
        <v>97</v>
      </c>
      <c r="K341" t="s">
        <v>567</v>
      </c>
      <c r="L341" t="s">
        <v>83</v>
      </c>
      <c r="M341">
        <v>2023</v>
      </c>
      <c r="N341" t="s">
        <v>84</v>
      </c>
      <c r="O341" t="s">
        <v>7875</v>
      </c>
      <c r="P341" t="s">
        <v>86</v>
      </c>
    </row>
    <row r="342" spans="1:16" x14ac:dyDescent="0.45">
      <c r="A342">
        <v>341</v>
      </c>
      <c r="B342" s="10">
        <v>44951</v>
      </c>
      <c r="C342">
        <v>3491</v>
      </c>
      <c r="D342" t="s">
        <v>80</v>
      </c>
      <c r="E342">
        <v>50</v>
      </c>
      <c r="F342" t="s">
        <v>8</v>
      </c>
      <c r="G342">
        <v>2</v>
      </c>
      <c r="H342">
        <v>52.59</v>
      </c>
      <c r="I342">
        <v>105.18</v>
      </c>
      <c r="J342" t="s">
        <v>93</v>
      </c>
      <c r="K342" t="s">
        <v>567</v>
      </c>
      <c r="L342" t="s">
        <v>83</v>
      </c>
      <c r="M342">
        <v>2023</v>
      </c>
      <c r="N342" t="s">
        <v>84</v>
      </c>
      <c r="O342" t="s">
        <v>7210</v>
      </c>
      <c r="P342" t="s">
        <v>86</v>
      </c>
    </row>
    <row r="343" spans="1:16" x14ac:dyDescent="0.45">
      <c r="A343">
        <v>342</v>
      </c>
      <c r="B343" s="10">
        <v>44951</v>
      </c>
      <c r="C343">
        <v>4124</v>
      </c>
      <c r="D343" t="s">
        <v>80</v>
      </c>
      <c r="E343">
        <v>53</v>
      </c>
      <c r="F343" t="s">
        <v>5</v>
      </c>
      <c r="G343">
        <v>5</v>
      </c>
      <c r="H343">
        <v>150.58000000000001</v>
      </c>
      <c r="I343">
        <v>752.9</v>
      </c>
      <c r="J343" t="s">
        <v>93</v>
      </c>
      <c r="K343" t="s">
        <v>567</v>
      </c>
      <c r="L343" t="s">
        <v>83</v>
      </c>
      <c r="M343">
        <v>2023</v>
      </c>
      <c r="N343" t="s">
        <v>84</v>
      </c>
      <c r="O343" t="s">
        <v>8781</v>
      </c>
      <c r="P343" t="s">
        <v>748</v>
      </c>
    </row>
    <row r="344" spans="1:16" x14ac:dyDescent="0.45">
      <c r="A344">
        <v>343</v>
      </c>
      <c r="B344" s="10">
        <v>44951</v>
      </c>
      <c r="C344">
        <v>6691</v>
      </c>
      <c r="D344" t="s">
        <v>89</v>
      </c>
      <c r="E344">
        <v>41</v>
      </c>
      <c r="F344" t="s">
        <v>5</v>
      </c>
      <c r="G344">
        <v>3</v>
      </c>
      <c r="H344">
        <v>425.95</v>
      </c>
      <c r="I344">
        <v>1277.8499999999999</v>
      </c>
      <c r="J344" t="s">
        <v>97</v>
      </c>
      <c r="K344" t="s">
        <v>567</v>
      </c>
      <c r="L344" t="s">
        <v>83</v>
      </c>
      <c r="M344">
        <v>2023</v>
      </c>
      <c r="N344" t="s">
        <v>84</v>
      </c>
      <c r="O344" t="s">
        <v>7450</v>
      </c>
      <c r="P344" t="s">
        <v>86</v>
      </c>
    </row>
    <row r="345" spans="1:16" x14ac:dyDescent="0.45">
      <c r="A345">
        <v>344</v>
      </c>
      <c r="B345" s="10">
        <v>44952</v>
      </c>
      <c r="C345">
        <v>4051</v>
      </c>
      <c r="D345" t="s">
        <v>89</v>
      </c>
      <c r="E345">
        <v>27</v>
      </c>
      <c r="F345" t="s">
        <v>102</v>
      </c>
      <c r="G345">
        <v>2</v>
      </c>
      <c r="H345">
        <v>1886.22</v>
      </c>
      <c r="I345">
        <v>3772.44</v>
      </c>
      <c r="J345" t="s">
        <v>87</v>
      </c>
      <c r="K345" t="s">
        <v>82</v>
      </c>
      <c r="L345" t="s">
        <v>83</v>
      </c>
      <c r="M345">
        <v>2023</v>
      </c>
      <c r="N345" t="s">
        <v>84</v>
      </c>
      <c r="O345" t="s">
        <v>226</v>
      </c>
      <c r="P345" t="s">
        <v>86</v>
      </c>
    </row>
    <row r="346" spans="1:16" x14ac:dyDescent="0.45">
      <c r="A346">
        <v>345</v>
      </c>
      <c r="B346" s="10">
        <v>44952</v>
      </c>
      <c r="C346">
        <v>1004</v>
      </c>
      <c r="D346" t="s">
        <v>80</v>
      </c>
      <c r="E346">
        <v>51</v>
      </c>
      <c r="F346" t="s">
        <v>6</v>
      </c>
      <c r="G346">
        <v>4</v>
      </c>
      <c r="H346">
        <v>1563.05</v>
      </c>
      <c r="I346">
        <v>6252.2</v>
      </c>
      <c r="J346" t="s">
        <v>93</v>
      </c>
      <c r="K346" t="s">
        <v>82</v>
      </c>
      <c r="L346" t="s">
        <v>83</v>
      </c>
      <c r="M346">
        <v>2023</v>
      </c>
      <c r="N346" t="s">
        <v>84</v>
      </c>
      <c r="O346" t="s">
        <v>1909</v>
      </c>
      <c r="P346" t="s">
        <v>86</v>
      </c>
    </row>
    <row r="347" spans="1:16" x14ac:dyDescent="0.45">
      <c r="A347">
        <v>346</v>
      </c>
      <c r="B347" s="10">
        <v>44952</v>
      </c>
      <c r="C347">
        <v>6222</v>
      </c>
      <c r="D347" t="s">
        <v>80</v>
      </c>
      <c r="E347">
        <v>53</v>
      </c>
      <c r="F347" t="s">
        <v>8</v>
      </c>
      <c r="G347">
        <v>1</v>
      </c>
      <c r="H347">
        <v>825.38</v>
      </c>
      <c r="I347">
        <v>825.38</v>
      </c>
      <c r="J347" t="s">
        <v>93</v>
      </c>
      <c r="K347" t="s">
        <v>567</v>
      </c>
      <c r="L347" t="s">
        <v>83</v>
      </c>
      <c r="M347">
        <v>2023</v>
      </c>
      <c r="N347" t="s">
        <v>84</v>
      </c>
      <c r="O347" t="s">
        <v>7757</v>
      </c>
      <c r="P347" t="s">
        <v>86</v>
      </c>
    </row>
    <row r="348" spans="1:16" x14ac:dyDescent="0.45">
      <c r="A348">
        <v>347</v>
      </c>
      <c r="B348" s="10">
        <v>44952</v>
      </c>
      <c r="C348">
        <v>6315</v>
      </c>
      <c r="D348" t="s">
        <v>80</v>
      </c>
      <c r="E348">
        <v>64</v>
      </c>
      <c r="F348" t="s">
        <v>102</v>
      </c>
      <c r="G348">
        <v>3</v>
      </c>
      <c r="H348">
        <v>2601.4699999999998</v>
      </c>
      <c r="I348">
        <v>7804.41</v>
      </c>
      <c r="J348" t="s">
        <v>81</v>
      </c>
      <c r="K348" t="s">
        <v>82</v>
      </c>
      <c r="L348" t="s">
        <v>83</v>
      </c>
      <c r="M348">
        <v>2023</v>
      </c>
      <c r="N348" t="s">
        <v>84</v>
      </c>
      <c r="O348" t="s">
        <v>6096</v>
      </c>
      <c r="P348" t="s">
        <v>86</v>
      </c>
    </row>
    <row r="349" spans="1:16" x14ac:dyDescent="0.45">
      <c r="A349">
        <v>348</v>
      </c>
      <c r="B349" s="10">
        <v>44952</v>
      </c>
      <c r="C349">
        <v>5869</v>
      </c>
      <c r="D349" t="s">
        <v>89</v>
      </c>
      <c r="E349">
        <v>53</v>
      </c>
      <c r="F349" t="s">
        <v>8</v>
      </c>
      <c r="G349">
        <v>2</v>
      </c>
      <c r="H349">
        <v>4852.3999999999996</v>
      </c>
      <c r="I349">
        <v>9704.7999999999993</v>
      </c>
      <c r="J349" t="s">
        <v>93</v>
      </c>
      <c r="K349" t="s">
        <v>82</v>
      </c>
      <c r="L349" t="s">
        <v>83</v>
      </c>
      <c r="M349">
        <v>2023</v>
      </c>
      <c r="N349" t="s">
        <v>84</v>
      </c>
      <c r="O349" t="s">
        <v>3251</v>
      </c>
      <c r="P349" t="s">
        <v>86</v>
      </c>
    </row>
    <row r="350" spans="1:16" x14ac:dyDescent="0.45">
      <c r="A350">
        <v>349</v>
      </c>
      <c r="B350" s="10">
        <v>44952</v>
      </c>
      <c r="C350">
        <v>1876</v>
      </c>
      <c r="D350" t="s">
        <v>80</v>
      </c>
      <c r="E350">
        <v>33</v>
      </c>
      <c r="F350" t="s">
        <v>5</v>
      </c>
      <c r="G350">
        <v>2</v>
      </c>
      <c r="H350">
        <v>845.45</v>
      </c>
      <c r="I350">
        <v>1690.9</v>
      </c>
      <c r="J350" t="s">
        <v>87</v>
      </c>
      <c r="K350" t="s">
        <v>567</v>
      </c>
      <c r="L350" t="s">
        <v>83</v>
      </c>
      <c r="M350">
        <v>2023</v>
      </c>
      <c r="N350" t="s">
        <v>84</v>
      </c>
      <c r="O350" t="s">
        <v>7072</v>
      </c>
      <c r="P350" t="s">
        <v>86</v>
      </c>
    </row>
    <row r="351" spans="1:16" x14ac:dyDescent="0.45">
      <c r="A351">
        <v>350</v>
      </c>
      <c r="B351" s="10">
        <v>44952</v>
      </c>
      <c r="C351">
        <v>8027</v>
      </c>
      <c r="D351" t="s">
        <v>80</v>
      </c>
      <c r="E351">
        <v>32</v>
      </c>
      <c r="F351" t="s">
        <v>8</v>
      </c>
      <c r="G351">
        <v>3</v>
      </c>
      <c r="H351">
        <v>1290.43</v>
      </c>
      <c r="I351">
        <v>3871.29</v>
      </c>
      <c r="J351" t="s">
        <v>87</v>
      </c>
      <c r="K351" t="s">
        <v>82</v>
      </c>
      <c r="L351" t="s">
        <v>83</v>
      </c>
      <c r="M351">
        <v>2023</v>
      </c>
      <c r="N351" t="s">
        <v>84</v>
      </c>
      <c r="O351" t="s">
        <v>5997</v>
      </c>
      <c r="P351" t="s">
        <v>86</v>
      </c>
    </row>
    <row r="352" spans="1:16" x14ac:dyDescent="0.45">
      <c r="A352">
        <v>351</v>
      </c>
      <c r="B352" s="10">
        <v>44952</v>
      </c>
      <c r="C352">
        <v>5142</v>
      </c>
      <c r="D352" t="s">
        <v>89</v>
      </c>
      <c r="E352">
        <v>35</v>
      </c>
      <c r="F352" t="s">
        <v>102</v>
      </c>
      <c r="G352">
        <v>2</v>
      </c>
      <c r="H352">
        <v>2337.41</v>
      </c>
      <c r="I352">
        <v>4674.82</v>
      </c>
      <c r="J352" t="s">
        <v>97</v>
      </c>
      <c r="K352" t="s">
        <v>82</v>
      </c>
      <c r="L352" t="s">
        <v>83</v>
      </c>
      <c r="M352">
        <v>2023</v>
      </c>
      <c r="N352" t="s">
        <v>84</v>
      </c>
      <c r="O352" t="s">
        <v>2664</v>
      </c>
      <c r="P352" t="s">
        <v>86</v>
      </c>
    </row>
    <row r="353" spans="1:16" x14ac:dyDescent="0.45">
      <c r="A353">
        <v>352</v>
      </c>
      <c r="B353" s="10">
        <v>44952</v>
      </c>
      <c r="C353">
        <v>7966</v>
      </c>
      <c r="D353" t="s">
        <v>80</v>
      </c>
      <c r="E353">
        <v>24</v>
      </c>
      <c r="F353" t="s">
        <v>9</v>
      </c>
      <c r="G353">
        <v>2</v>
      </c>
      <c r="H353">
        <v>3222.16</v>
      </c>
      <c r="I353">
        <v>6444.32</v>
      </c>
      <c r="J353" t="s">
        <v>95</v>
      </c>
      <c r="K353" t="s">
        <v>82</v>
      </c>
      <c r="L353" t="s">
        <v>83</v>
      </c>
      <c r="M353">
        <v>2023</v>
      </c>
      <c r="N353" t="s">
        <v>84</v>
      </c>
      <c r="O353" t="s">
        <v>2471</v>
      </c>
      <c r="P353" t="s">
        <v>86</v>
      </c>
    </row>
    <row r="354" spans="1:16" x14ac:dyDescent="0.45">
      <c r="A354">
        <v>353</v>
      </c>
      <c r="B354" s="10">
        <v>44952</v>
      </c>
      <c r="C354">
        <v>8079</v>
      </c>
      <c r="D354" t="s">
        <v>80</v>
      </c>
      <c r="E354">
        <v>64</v>
      </c>
      <c r="F354" t="s">
        <v>9</v>
      </c>
      <c r="G354">
        <v>5</v>
      </c>
      <c r="H354">
        <v>3021.24</v>
      </c>
      <c r="I354">
        <v>15106.2</v>
      </c>
      <c r="J354" t="s">
        <v>81</v>
      </c>
      <c r="K354" t="s">
        <v>82</v>
      </c>
      <c r="L354" t="s">
        <v>83</v>
      </c>
      <c r="M354">
        <v>2023</v>
      </c>
      <c r="N354" t="s">
        <v>84</v>
      </c>
      <c r="O354" t="s">
        <v>9035</v>
      </c>
      <c r="P354" t="s">
        <v>748</v>
      </c>
    </row>
    <row r="355" spans="1:16" x14ac:dyDescent="0.45">
      <c r="A355">
        <v>354</v>
      </c>
      <c r="B355" s="10">
        <v>44952</v>
      </c>
      <c r="C355">
        <v>8987</v>
      </c>
      <c r="D355" t="s">
        <v>89</v>
      </c>
      <c r="E355">
        <v>39</v>
      </c>
      <c r="F355" t="s">
        <v>8</v>
      </c>
      <c r="G355">
        <v>1</v>
      </c>
      <c r="H355">
        <v>2629.94</v>
      </c>
      <c r="I355">
        <v>2629.94</v>
      </c>
      <c r="J355" t="s">
        <v>97</v>
      </c>
      <c r="K355" t="s">
        <v>82</v>
      </c>
      <c r="L355" t="s">
        <v>83</v>
      </c>
      <c r="M355">
        <v>2023</v>
      </c>
      <c r="N355" t="s">
        <v>84</v>
      </c>
      <c r="O355" t="s">
        <v>5137</v>
      </c>
      <c r="P355" t="s">
        <v>86</v>
      </c>
    </row>
    <row r="356" spans="1:16" x14ac:dyDescent="0.45">
      <c r="A356">
        <v>355</v>
      </c>
      <c r="B356" s="10">
        <v>44952</v>
      </c>
      <c r="C356">
        <v>7799</v>
      </c>
      <c r="D356" t="s">
        <v>80</v>
      </c>
      <c r="E356">
        <v>49</v>
      </c>
      <c r="F356" t="s">
        <v>6</v>
      </c>
      <c r="G356">
        <v>5</v>
      </c>
      <c r="H356">
        <v>3699.48</v>
      </c>
      <c r="I356">
        <v>18497.400000000001</v>
      </c>
      <c r="J356" t="s">
        <v>93</v>
      </c>
      <c r="K356" t="s">
        <v>82</v>
      </c>
      <c r="L356" t="s">
        <v>83</v>
      </c>
      <c r="M356">
        <v>2023</v>
      </c>
      <c r="N356" t="s">
        <v>84</v>
      </c>
      <c r="O356" t="s">
        <v>4147</v>
      </c>
      <c r="P356" t="s">
        <v>86</v>
      </c>
    </row>
    <row r="357" spans="1:16" x14ac:dyDescent="0.45">
      <c r="A357">
        <v>356</v>
      </c>
      <c r="B357" s="10">
        <v>44952</v>
      </c>
      <c r="C357">
        <v>5465</v>
      </c>
      <c r="D357" t="s">
        <v>80</v>
      </c>
      <c r="E357">
        <v>60</v>
      </c>
      <c r="F357" t="s">
        <v>102</v>
      </c>
      <c r="G357">
        <v>1</v>
      </c>
      <c r="H357">
        <v>4237.43</v>
      </c>
      <c r="I357">
        <v>4237.43</v>
      </c>
      <c r="J357" t="s">
        <v>81</v>
      </c>
      <c r="K357" t="s">
        <v>82</v>
      </c>
      <c r="L357" t="s">
        <v>83</v>
      </c>
      <c r="M357">
        <v>2023</v>
      </c>
      <c r="N357" t="s">
        <v>84</v>
      </c>
      <c r="O357" t="s">
        <v>5762</v>
      </c>
      <c r="P357" t="s">
        <v>86</v>
      </c>
    </row>
    <row r="358" spans="1:16" x14ac:dyDescent="0.45">
      <c r="A358">
        <v>357</v>
      </c>
      <c r="B358" s="10">
        <v>44952</v>
      </c>
      <c r="C358">
        <v>1635</v>
      </c>
      <c r="D358" t="s">
        <v>89</v>
      </c>
      <c r="E358">
        <v>36</v>
      </c>
      <c r="F358" t="s">
        <v>7</v>
      </c>
      <c r="G358">
        <v>1</v>
      </c>
      <c r="H358">
        <v>4994.8900000000003</v>
      </c>
      <c r="I358">
        <v>4994.8900000000003</v>
      </c>
      <c r="J358" t="s">
        <v>97</v>
      </c>
      <c r="K358" t="s">
        <v>82</v>
      </c>
      <c r="L358" t="s">
        <v>83</v>
      </c>
      <c r="M358">
        <v>2023</v>
      </c>
      <c r="N358" t="s">
        <v>84</v>
      </c>
      <c r="O358" t="s">
        <v>5138</v>
      </c>
      <c r="P358" t="s">
        <v>86</v>
      </c>
    </row>
    <row r="359" spans="1:16" x14ac:dyDescent="0.45">
      <c r="A359">
        <v>358</v>
      </c>
      <c r="B359" s="10">
        <v>44953</v>
      </c>
      <c r="C359">
        <v>2693</v>
      </c>
      <c r="D359" t="s">
        <v>80</v>
      </c>
      <c r="E359">
        <v>57</v>
      </c>
      <c r="F359" t="s">
        <v>9</v>
      </c>
      <c r="G359">
        <v>5</v>
      </c>
      <c r="H359">
        <v>2354.2800000000002</v>
      </c>
      <c r="I359">
        <v>11771.4</v>
      </c>
      <c r="J359" t="s">
        <v>81</v>
      </c>
      <c r="K359" t="s">
        <v>82</v>
      </c>
      <c r="L359" t="s">
        <v>83</v>
      </c>
      <c r="M359">
        <v>2023</v>
      </c>
      <c r="N359" t="s">
        <v>84</v>
      </c>
      <c r="O359" t="s">
        <v>750</v>
      </c>
      <c r="P359" t="s">
        <v>748</v>
      </c>
    </row>
    <row r="360" spans="1:16" x14ac:dyDescent="0.45">
      <c r="A360">
        <v>359</v>
      </c>
      <c r="B360" s="10">
        <v>44953</v>
      </c>
      <c r="C360">
        <v>5752</v>
      </c>
      <c r="D360" t="s">
        <v>89</v>
      </c>
      <c r="E360">
        <v>18</v>
      </c>
      <c r="F360" t="s">
        <v>5</v>
      </c>
      <c r="G360">
        <v>3</v>
      </c>
      <c r="H360">
        <v>4975.04</v>
      </c>
      <c r="I360">
        <v>14925.12</v>
      </c>
      <c r="J360" t="s">
        <v>95</v>
      </c>
      <c r="K360" t="s">
        <v>82</v>
      </c>
      <c r="L360" t="s">
        <v>83</v>
      </c>
      <c r="M360">
        <v>2023</v>
      </c>
      <c r="N360" t="s">
        <v>84</v>
      </c>
      <c r="O360" t="s">
        <v>8649</v>
      </c>
      <c r="P360" t="s">
        <v>748</v>
      </c>
    </row>
    <row r="361" spans="1:16" x14ac:dyDescent="0.45">
      <c r="A361">
        <v>360</v>
      </c>
      <c r="B361" s="10">
        <v>44953</v>
      </c>
      <c r="C361">
        <v>9311</v>
      </c>
      <c r="D361" t="s">
        <v>80</v>
      </c>
      <c r="E361">
        <v>52</v>
      </c>
      <c r="F361" t="s">
        <v>102</v>
      </c>
      <c r="G361">
        <v>2</v>
      </c>
      <c r="H361">
        <v>3665.97</v>
      </c>
      <c r="I361">
        <v>7331.94</v>
      </c>
      <c r="J361" t="s">
        <v>93</v>
      </c>
      <c r="K361" t="s">
        <v>82</v>
      </c>
      <c r="L361" t="s">
        <v>83</v>
      </c>
      <c r="M361">
        <v>2023</v>
      </c>
      <c r="N361" t="s">
        <v>84</v>
      </c>
      <c r="O361" t="s">
        <v>3252</v>
      </c>
      <c r="P361" t="s">
        <v>86</v>
      </c>
    </row>
    <row r="362" spans="1:16" x14ac:dyDescent="0.45">
      <c r="A362">
        <v>361</v>
      </c>
      <c r="B362" s="10">
        <v>44953</v>
      </c>
      <c r="C362">
        <v>1830</v>
      </c>
      <c r="D362" t="s">
        <v>80</v>
      </c>
      <c r="E362">
        <v>22</v>
      </c>
      <c r="F362" t="s">
        <v>102</v>
      </c>
      <c r="G362">
        <v>4</v>
      </c>
      <c r="H362">
        <v>3303.84</v>
      </c>
      <c r="I362">
        <v>13215.36</v>
      </c>
      <c r="J362" t="s">
        <v>95</v>
      </c>
      <c r="K362" t="s">
        <v>82</v>
      </c>
      <c r="L362" t="s">
        <v>83</v>
      </c>
      <c r="M362">
        <v>2023</v>
      </c>
      <c r="N362" t="s">
        <v>84</v>
      </c>
      <c r="O362" t="s">
        <v>2226</v>
      </c>
      <c r="P362" t="s">
        <v>86</v>
      </c>
    </row>
    <row r="363" spans="1:16" x14ac:dyDescent="0.45">
      <c r="A363">
        <v>362</v>
      </c>
      <c r="B363" s="10">
        <v>44953</v>
      </c>
      <c r="C363">
        <v>6177</v>
      </c>
      <c r="D363" t="s">
        <v>80</v>
      </c>
      <c r="E363">
        <v>29</v>
      </c>
      <c r="F363" t="s">
        <v>9</v>
      </c>
      <c r="G363">
        <v>5</v>
      </c>
      <c r="H363">
        <v>3216.43</v>
      </c>
      <c r="I363">
        <v>16082.15</v>
      </c>
      <c r="J363" t="s">
        <v>87</v>
      </c>
      <c r="K363" t="s">
        <v>82</v>
      </c>
      <c r="L363" t="s">
        <v>83</v>
      </c>
      <c r="M363">
        <v>2023</v>
      </c>
      <c r="N363" t="s">
        <v>84</v>
      </c>
      <c r="O363" t="s">
        <v>3913</v>
      </c>
      <c r="P363" t="s">
        <v>86</v>
      </c>
    </row>
    <row r="364" spans="1:16" x14ac:dyDescent="0.45">
      <c r="A364">
        <v>363</v>
      </c>
      <c r="B364" s="10">
        <v>44953</v>
      </c>
      <c r="C364">
        <v>9932</v>
      </c>
      <c r="D364" t="s">
        <v>80</v>
      </c>
      <c r="E364">
        <v>29</v>
      </c>
      <c r="F364" t="s">
        <v>7</v>
      </c>
      <c r="G364">
        <v>5</v>
      </c>
      <c r="H364">
        <v>4558.18</v>
      </c>
      <c r="I364">
        <v>22790.9</v>
      </c>
      <c r="J364" t="s">
        <v>87</v>
      </c>
      <c r="K364" t="s">
        <v>82</v>
      </c>
      <c r="L364" t="s">
        <v>83</v>
      </c>
      <c r="M364">
        <v>2023</v>
      </c>
      <c r="N364" t="s">
        <v>84</v>
      </c>
      <c r="O364" t="s">
        <v>3914</v>
      </c>
      <c r="P364" t="s">
        <v>86</v>
      </c>
    </row>
    <row r="365" spans="1:16" x14ac:dyDescent="0.45">
      <c r="A365">
        <v>364</v>
      </c>
      <c r="B365" s="10">
        <v>44953</v>
      </c>
      <c r="C365">
        <v>9308</v>
      </c>
      <c r="D365" t="s">
        <v>80</v>
      </c>
      <c r="E365">
        <v>38</v>
      </c>
      <c r="F365" t="s">
        <v>5</v>
      </c>
      <c r="G365">
        <v>3</v>
      </c>
      <c r="H365">
        <v>4742.2700000000004</v>
      </c>
      <c r="I365">
        <v>14226.81</v>
      </c>
      <c r="J365" t="s">
        <v>97</v>
      </c>
      <c r="K365" t="s">
        <v>82</v>
      </c>
      <c r="L365" t="s">
        <v>83</v>
      </c>
      <c r="M365">
        <v>2023</v>
      </c>
      <c r="N365" t="s">
        <v>84</v>
      </c>
      <c r="O365" t="s">
        <v>8568</v>
      </c>
      <c r="P365" t="s">
        <v>748</v>
      </c>
    </row>
    <row r="366" spans="1:16" x14ac:dyDescent="0.45">
      <c r="A366">
        <v>365</v>
      </c>
      <c r="B366" s="10">
        <v>44953</v>
      </c>
      <c r="C366">
        <v>6949</v>
      </c>
      <c r="D366" t="s">
        <v>89</v>
      </c>
      <c r="E366">
        <v>36</v>
      </c>
      <c r="F366" t="s">
        <v>7</v>
      </c>
      <c r="G366">
        <v>2</v>
      </c>
      <c r="H366">
        <v>933.54</v>
      </c>
      <c r="I366">
        <v>1867.08</v>
      </c>
      <c r="J366" t="s">
        <v>97</v>
      </c>
      <c r="K366" t="s">
        <v>567</v>
      </c>
      <c r="L366" t="s">
        <v>83</v>
      </c>
      <c r="M366">
        <v>2023</v>
      </c>
      <c r="N366" t="s">
        <v>84</v>
      </c>
      <c r="O366" t="s">
        <v>7140</v>
      </c>
      <c r="P366" t="s">
        <v>86</v>
      </c>
    </row>
    <row r="367" spans="1:16" x14ac:dyDescent="0.45">
      <c r="A367">
        <v>366</v>
      </c>
      <c r="B367" s="10">
        <v>44953</v>
      </c>
      <c r="C367">
        <v>3838</v>
      </c>
      <c r="D367" t="s">
        <v>80</v>
      </c>
      <c r="E367">
        <v>26</v>
      </c>
      <c r="F367" t="s">
        <v>5</v>
      </c>
      <c r="G367">
        <v>5</v>
      </c>
      <c r="H367">
        <v>2492.4499999999998</v>
      </c>
      <c r="I367">
        <v>12462.25</v>
      </c>
      <c r="J367" t="s">
        <v>87</v>
      </c>
      <c r="K367" t="s">
        <v>82</v>
      </c>
      <c r="L367" t="s">
        <v>83</v>
      </c>
      <c r="M367">
        <v>2023</v>
      </c>
      <c r="N367" t="s">
        <v>84</v>
      </c>
      <c r="O367" t="s">
        <v>3915</v>
      </c>
      <c r="P367" t="s">
        <v>86</v>
      </c>
    </row>
    <row r="368" spans="1:16" x14ac:dyDescent="0.45">
      <c r="A368">
        <v>367</v>
      </c>
      <c r="B368" s="10">
        <v>44953</v>
      </c>
      <c r="C368">
        <v>2150</v>
      </c>
      <c r="D368" t="s">
        <v>80</v>
      </c>
      <c r="E368">
        <v>60</v>
      </c>
      <c r="F368" t="s">
        <v>9</v>
      </c>
      <c r="G368">
        <v>4</v>
      </c>
      <c r="H368">
        <v>4710.18</v>
      </c>
      <c r="I368">
        <v>18840.72</v>
      </c>
      <c r="J368" t="s">
        <v>81</v>
      </c>
      <c r="K368" t="s">
        <v>82</v>
      </c>
      <c r="L368" t="s">
        <v>83</v>
      </c>
      <c r="M368">
        <v>2023</v>
      </c>
      <c r="N368" t="s">
        <v>84</v>
      </c>
      <c r="O368" t="s">
        <v>1239</v>
      </c>
      <c r="P368" t="s">
        <v>86</v>
      </c>
    </row>
    <row r="369" spans="1:16" x14ac:dyDescent="0.45">
      <c r="A369">
        <v>368</v>
      </c>
      <c r="B369" s="10">
        <v>44953</v>
      </c>
      <c r="C369">
        <v>8560</v>
      </c>
      <c r="D369" t="s">
        <v>89</v>
      </c>
      <c r="E369">
        <v>53</v>
      </c>
      <c r="F369" t="s">
        <v>102</v>
      </c>
      <c r="G369">
        <v>2</v>
      </c>
      <c r="H369">
        <v>1941.46</v>
      </c>
      <c r="I369">
        <v>3882.92</v>
      </c>
      <c r="J369" t="s">
        <v>93</v>
      </c>
      <c r="K369" t="s">
        <v>82</v>
      </c>
      <c r="L369" t="s">
        <v>83</v>
      </c>
      <c r="M369">
        <v>2023</v>
      </c>
      <c r="N369" t="s">
        <v>84</v>
      </c>
      <c r="O369" t="s">
        <v>3253</v>
      </c>
      <c r="P369" t="s">
        <v>86</v>
      </c>
    </row>
    <row r="370" spans="1:16" x14ac:dyDescent="0.45">
      <c r="A370">
        <v>369</v>
      </c>
      <c r="B370" s="10">
        <v>44953</v>
      </c>
      <c r="C370">
        <v>2931</v>
      </c>
      <c r="D370" t="s">
        <v>89</v>
      </c>
      <c r="E370">
        <v>59</v>
      </c>
      <c r="F370" t="s">
        <v>5</v>
      </c>
      <c r="G370">
        <v>5</v>
      </c>
      <c r="H370">
        <v>1201.75</v>
      </c>
      <c r="I370">
        <v>6008.75</v>
      </c>
      <c r="J370" t="s">
        <v>81</v>
      </c>
      <c r="K370" t="s">
        <v>82</v>
      </c>
      <c r="L370" t="s">
        <v>83</v>
      </c>
      <c r="M370">
        <v>2023</v>
      </c>
      <c r="N370" t="s">
        <v>84</v>
      </c>
      <c r="O370" t="s">
        <v>4620</v>
      </c>
      <c r="P370" t="s">
        <v>86</v>
      </c>
    </row>
    <row r="371" spans="1:16" x14ac:dyDescent="0.45">
      <c r="A371">
        <v>370</v>
      </c>
      <c r="B371" s="10">
        <v>44953</v>
      </c>
      <c r="C371">
        <v>2664</v>
      </c>
      <c r="D371" t="s">
        <v>80</v>
      </c>
      <c r="E371">
        <v>64</v>
      </c>
      <c r="F371" t="s">
        <v>102</v>
      </c>
      <c r="G371">
        <v>5</v>
      </c>
      <c r="H371">
        <v>558.13</v>
      </c>
      <c r="I371">
        <v>2790.65</v>
      </c>
      <c r="J371" t="s">
        <v>81</v>
      </c>
      <c r="K371" t="s">
        <v>82</v>
      </c>
      <c r="L371" t="s">
        <v>83</v>
      </c>
      <c r="M371">
        <v>2023</v>
      </c>
      <c r="N371" t="s">
        <v>668</v>
      </c>
      <c r="O371" t="s">
        <v>9681</v>
      </c>
      <c r="P371" t="s">
        <v>86</v>
      </c>
    </row>
    <row r="372" spans="1:16" x14ac:dyDescent="0.45">
      <c r="A372">
        <v>371</v>
      </c>
      <c r="B372" s="10">
        <v>44954</v>
      </c>
      <c r="C372">
        <v>2081</v>
      </c>
      <c r="D372" t="s">
        <v>89</v>
      </c>
      <c r="E372">
        <v>49</v>
      </c>
      <c r="F372" t="s">
        <v>8</v>
      </c>
      <c r="G372">
        <v>1</v>
      </c>
      <c r="H372">
        <v>3006.23</v>
      </c>
      <c r="I372">
        <v>3006.23</v>
      </c>
      <c r="J372" t="s">
        <v>93</v>
      </c>
      <c r="K372" t="s">
        <v>82</v>
      </c>
      <c r="L372" t="s">
        <v>83</v>
      </c>
      <c r="M372">
        <v>2023</v>
      </c>
      <c r="N372" t="s">
        <v>84</v>
      </c>
      <c r="O372" t="s">
        <v>494</v>
      </c>
      <c r="P372" t="s">
        <v>86</v>
      </c>
    </row>
    <row r="373" spans="1:16" x14ac:dyDescent="0.45">
      <c r="A373">
        <v>372</v>
      </c>
      <c r="B373" s="10">
        <v>44954</v>
      </c>
      <c r="C373">
        <v>1512</v>
      </c>
      <c r="D373" t="s">
        <v>80</v>
      </c>
      <c r="E373">
        <v>52</v>
      </c>
      <c r="F373" t="s">
        <v>8</v>
      </c>
      <c r="G373">
        <v>1</v>
      </c>
      <c r="H373">
        <v>3516.35</v>
      </c>
      <c r="I373">
        <v>3516.35</v>
      </c>
      <c r="J373" t="s">
        <v>93</v>
      </c>
      <c r="K373" t="s">
        <v>82</v>
      </c>
      <c r="L373" t="s">
        <v>83</v>
      </c>
      <c r="M373">
        <v>2023</v>
      </c>
      <c r="N373" t="s">
        <v>84</v>
      </c>
      <c r="O373" t="s">
        <v>5539</v>
      </c>
      <c r="P373" t="s">
        <v>86</v>
      </c>
    </row>
    <row r="374" spans="1:16" x14ac:dyDescent="0.45">
      <c r="A374">
        <v>373</v>
      </c>
      <c r="B374" s="10">
        <v>44954</v>
      </c>
      <c r="C374">
        <v>8805</v>
      </c>
      <c r="D374" t="s">
        <v>89</v>
      </c>
      <c r="E374">
        <v>48</v>
      </c>
      <c r="F374" t="s">
        <v>9</v>
      </c>
      <c r="G374">
        <v>5</v>
      </c>
      <c r="H374">
        <v>1017.96</v>
      </c>
      <c r="I374">
        <v>5089.8</v>
      </c>
      <c r="J374" t="s">
        <v>93</v>
      </c>
      <c r="K374" t="s">
        <v>82</v>
      </c>
      <c r="L374" t="s">
        <v>83</v>
      </c>
      <c r="M374">
        <v>2023</v>
      </c>
      <c r="N374" t="s">
        <v>84</v>
      </c>
      <c r="O374" t="s">
        <v>4148</v>
      </c>
      <c r="P374" t="s">
        <v>86</v>
      </c>
    </row>
    <row r="375" spans="1:16" x14ac:dyDescent="0.45">
      <c r="A375">
        <v>374</v>
      </c>
      <c r="B375" s="10">
        <v>44954</v>
      </c>
      <c r="C375">
        <v>6237</v>
      </c>
      <c r="D375" t="s">
        <v>89</v>
      </c>
      <c r="E375">
        <v>49</v>
      </c>
      <c r="F375" t="s">
        <v>9</v>
      </c>
      <c r="G375">
        <v>3</v>
      </c>
      <c r="H375">
        <v>3384.51</v>
      </c>
      <c r="I375">
        <v>10153.530000000001</v>
      </c>
      <c r="J375" t="s">
        <v>93</v>
      </c>
      <c r="K375" t="s">
        <v>82</v>
      </c>
      <c r="L375" t="s">
        <v>83</v>
      </c>
      <c r="M375">
        <v>2023</v>
      </c>
      <c r="N375" t="s">
        <v>84</v>
      </c>
      <c r="O375" t="s">
        <v>6440</v>
      </c>
      <c r="P375" t="s">
        <v>86</v>
      </c>
    </row>
    <row r="376" spans="1:16" x14ac:dyDescent="0.45">
      <c r="A376">
        <v>375</v>
      </c>
      <c r="B376" s="10">
        <v>44954</v>
      </c>
      <c r="C376">
        <v>1559</v>
      </c>
      <c r="D376" t="s">
        <v>80</v>
      </c>
      <c r="E376">
        <v>54</v>
      </c>
      <c r="F376" t="s">
        <v>6</v>
      </c>
      <c r="G376">
        <v>1</v>
      </c>
      <c r="H376">
        <v>4503.12</v>
      </c>
      <c r="I376">
        <v>4503.12</v>
      </c>
      <c r="J376" t="s">
        <v>93</v>
      </c>
      <c r="K376" t="s">
        <v>82</v>
      </c>
      <c r="L376" t="s">
        <v>83</v>
      </c>
      <c r="M376">
        <v>2023</v>
      </c>
      <c r="N376" t="s">
        <v>84</v>
      </c>
      <c r="O376" t="s">
        <v>5540</v>
      </c>
      <c r="P376" t="s">
        <v>86</v>
      </c>
    </row>
    <row r="377" spans="1:16" x14ac:dyDescent="0.45">
      <c r="A377">
        <v>376</v>
      </c>
      <c r="B377" s="10">
        <v>44954</v>
      </c>
      <c r="C377">
        <v>4672</v>
      </c>
      <c r="D377" t="s">
        <v>89</v>
      </c>
      <c r="E377">
        <v>49</v>
      </c>
      <c r="F377" t="s">
        <v>9</v>
      </c>
      <c r="G377">
        <v>5</v>
      </c>
      <c r="H377">
        <v>1255.72</v>
      </c>
      <c r="I377">
        <v>6278.6</v>
      </c>
      <c r="J377" t="s">
        <v>93</v>
      </c>
      <c r="K377" t="s">
        <v>82</v>
      </c>
      <c r="L377" t="s">
        <v>83</v>
      </c>
      <c r="M377">
        <v>2023</v>
      </c>
      <c r="N377" t="s">
        <v>84</v>
      </c>
      <c r="O377" t="s">
        <v>4149</v>
      </c>
      <c r="P377" t="s">
        <v>86</v>
      </c>
    </row>
    <row r="378" spans="1:16" x14ac:dyDescent="0.45">
      <c r="A378">
        <v>377</v>
      </c>
      <c r="B378" s="10">
        <v>44954</v>
      </c>
      <c r="C378">
        <v>8404</v>
      </c>
      <c r="D378" t="s">
        <v>80</v>
      </c>
      <c r="E378">
        <v>60</v>
      </c>
      <c r="F378" t="s">
        <v>8</v>
      </c>
      <c r="G378">
        <v>2</v>
      </c>
      <c r="H378">
        <v>653.9</v>
      </c>
      <c r="I378">
        <v>1307.8</v>
      </c>
      <c r="J378" t="s">
        <v>81</v>
      </c>
      <c r="K378" t="s">
        <v>567</v>
      </c>
      <c r="L378" t="s">
        <v>83</v>
      </c>
      <c r="M378">
        <v>2023</v>
      </c>
      <c r="N378" t="s">
        <v>84</v>
      </c>
      <c r="O378" t="s">
        <v>6968</v>
      </c>
      <c r="P378" t="s">
        <v>86</v>
      </c>
    </row>
    <row r="379" spans="1:16" x14ac:dyDescent="0.45">
      <c r="A379">
        <v>378</v>
      </c>
      <c r="B379" s="10">
        <v>44954</v>
      </c>
      <c r="C379">
        <v>4343</v>
      </c>
      <c r="D379" t="s">
        <v>89</v>
      </c>
      <c r="E379">
        <v>54</v>
      </c>
      <c r="F379" t="s">
        <v>5</v>
      </c>
      <c r="G379">
        <v>4</v>
      </c>
      <c r="H379">
        <v>4185.3500000000004</v>
      </c>
      <c r="I379">
        <v>16741.400000000001</v>
      </c>
      <c r="J379" t="s">
        <v>93</v>
      </c>
      <c r="K379" t="s">
        <v>82</v>
      </c>
      <c r="L379" t="s">
        <v>83</v>
      </c>
      <c r="M379">
        <v>2023</v>
      </c>
      <c r="N379" t="s">
        <v>84</v>
      </c>
      <c r="O379" t="s">
        <v>1910</v>
      </c>
      <c r="P379" t="s">
        <v>86</v>
      </c>
    </row>
    <row r="380" spans="1:16" x14ac:dyDescent="0.45">
      <c r="A380">
        <v>379</v>
      </c>
      <c r="B380" s="10">
        <v>44954</v>
      </c>
      <c r="C380">
        <v>5070</v>
      </c>
      <c r="D380" t="s">
        <v>89</v>
      </c>
      <c r="E380">
        <v>56</v>
      </c>
      <c r="F380" t="s">
        <v>7</v>
      </c>
      <c r="G380">
        <v>1</v>
      </c>
      <c r="H380">
        <v>4586.41</v>
      </c>
      <c r="I380">
        <v>4586.41</v>
      </c>
      <c r="J380" t="s">
        <v>81</v>
      </c>
      <c r="K380" t="s">
        <v>82</v>
      </c>
      <c r="L380" t="s">
        <v>83</v>
      </c>
      <c r="M380">
        <v>2023</v>
      </c>
      <c r="N380" t="s">
        <v>84</v>
      </c>
      <c r="O380" t="s">
        <v>5763</v>
      </c>
      <c r="P380" t="s">
        <v>86</v>
      </c>
    </row>
    <row r="381" spans="1:16" x14ac:dyDescent="0.45">
      <c r="A381">
        <v>380</v>
      </c>
      <c r="B381" s="10">
        <v>44954</v>
      </c>
      <c r="C381">
        <v>1580</v>
      </c>
      <c r="D381" t="s">
        <v>89</v>
      </c>
      <c r="E381">
        <v>55</v>
      </c>
      <c r="F381" t="s">
        <v>9</v>
      </c>
      <c r="G381">
        <v>5</v>
      </c>
      <c r="H381">
        <v>1113.57</v>
      </c>
      <c r="I381">
        <v>5567.85</v>
      </c>
      <c r="J381" t="s">
        <v>81</v>
      </c>
      <c r="K381" t="s">
        <v>82</v>
      </c>
      <c r="L381" t="s">
        <v>83</v>
      </c>
      <c r="M381">
        <v>2023</v>
      </c>
      <c r="N381" t="s">
        <v>84</v>
      </c>
      <c r="O381" t="s">
        <v>9036</v>
      </c>
      <c r="P381" t="s">
        <v>748</v>
      </c>
    </row>
    <row r="382" spans="1:16" x14ac:dyDescent="0.45">
      <c r="A382">
        <v>381</v>
      </c>
      <c r="B382" s="10">
        <v>44954</v>
      </c>
      <c r="C382">
        <v>8004</v>
      </c>
      <c r="D382" t="s">
        <v>80</v>
      </c>
      <c r="E382">
        <v>47</v>
      </c>
      <c r="F382" t="s">
        <v>7</v>
      </c>
      <c r="G382">
        <v>1</v>
      </c>
      <c r="H382">
        <v>3620.83</v>
      </c>
      <c r="I382">
        <v>3620.83</v>
      </c>
      <c r="J382" t="s">
        <v>93</v>
      </c>
      <c r="K382" t="s">
        <v>82</v>
      </c>
      <c r="L382" t="s">
        <v>83</v>
      </c>
      <c r="M382">
        <v>2023</v>
      </c>
      <c r="N382" t="s">
        <v>84</v>
      </c>
      <c r="O382" t="s">
        <v>5541</v>
      </c>
      <c r="P382" t="s">
        <v>86</v>
      </c>
    </row>
    <row r="383" spans="1:16" x14ac:dyDescent="0.45">
      <c r="A383">
        <v>382</v>
      </c>
      <c r="B383" s="10">
        <v>44954</v>
      </c>
      <c r="C383">
        <v>9130</v>
      </c>
      <c r="D383" t="s">
        <v>80</v>
      </c>
      <c r="E383">
        <v>49</v>
      </c>
      <c r="F383" t="s">
        <v>7</v>
      </c>
      <c r="G383">
        <v>2</v>
      </c>
      <c r="H383">
        <v>2975.05</v>
      </c>
      <c r="I383">
        <v>5950.1</v>
      </c>
      <c r="J383" t="s">
        <v>93</v>
      </c>
      <c r="K383" t="s">
        <v>82</v>
      </c>
      <c r="L383" t="s">
        <v>83</v>
      </c>
      <c r="M383">
        <v>2023</v>
      </c>
      <c r="N383" t="s">
        <v>84</v>
      </c>
      <c r="O383" t="s">
        <v>3254</v>
      </c>
      <c r="P383" t="s">
        <v>86</v>
      </c>
    </row>
    <row r="384" spans="1:16" x14ac:dyDescent="0.45">
      <c r="A384">
        <v>383</v>
      </c>
      <c r="B384" s="10">
        <v>44954</v>
      </c>
      <c r="C384">
        <v>4147</v>
      </c>
      <c r="D384" t="s">
        <v>89</v>
      </c>
      <c r="E384">
        <v>62</v>
      </c>
      <c r="F384" t="s">
        <v>8</v>
      </c>
      <c r="G384">
        <v>3</v>
      </c>
      <c r="H384">
        <v>1234.02</v>
      </c>
      <c r="I384">
        <v>3702.06</v>
      </c>
      <c r="J384" t="s">
        <v>81</v>
      </c>
      <c r="K384" t="s">
        <v>82</v>
      </c>
      <c r="L384" t="s">
        <v>83</v>
      </c>
      <c r="M384">
        <v>2023</v>
      </c>
      <c r="N384" t="s">
        <v>84</v>
      </c>
      <c r="O384" t="s">
        <v>6654</v>
      </c>
      <c r="P384" t="s">
        <v>86</v>
      </c>
    </row>
    <row r="385" spans="1:16" x14ac:dyDescent="0.45">
      <c r="A385">
        <v>384</v>
      </c>
      <c r="B385" s="10">
        <v>44954</v>
      </c>
      <c r="C385">
        <v>5249</v>
      </c>
      <c r="D385" t="s">
        <v>80</v>
      </c>
      <c r="E385">
        <v>19</v>
      </c>
      <c r="F385" t="s">
        <v>6</v>
      </c>
      <c r="G385">
        <v>5</v>
      </c>
      <c r="H385">
        <v>4127.1099999999997</v>
      </c>
      <c r="I385">
        <v>20635.55</v>
      </c>
      <c r="J385" t="s">
        <v>95</v>
      </c>
      <c r="K385" t="s">
        <v>82</v>
      </c>
      <c r="L385" t="s">
        <v>83</v>
      </c>
      <c r="M385">
        <v>2023</v>
      </c>
      <c r="N385" t="s">
        <v>84</v>
      </c>
      <c r="O385" t="s">
        <v>4830</v>
      </c>
      <c r="P385" t="s">
        <v>86</v>
      </c>
    </row>
    <row r="386" spans="1:16" x14ac:dyDescent="0.45">
      <c r="A386">
        <v>385</v>
      </c>
      <c r="B386" s="10">
        <v>44955</v>
      </c>
      <c r="C386">
        <v>2679</v>
      </c>
      <c r="D386" t="s">
        <v>80</v>
      </c>
      <c r="E386">
        <v>28</v>
      </c>
      <c r="F386" t="s">
        <v>5</v>
      </c>
      <c r="G386">
        <v>2</v>
      </c>
      <c r="H386">
        <v>2378.67</v>
      </c>
      <c r="I386">
        <v>4757.34</v>
      </c>
      <c r="J386" t="s">
        <v>87</v>
      </c>
      <c r="K386" t="s">
        <v>82</v>
      </c>
      <c r="L386" t="s">
        <v>83</v>
      </c>
      <c r="M386">
        <v>2023</v>
      </c>
      <c r="N386" t="s">
        <v>84</v>
      </c>
      <c r="O386" t="s">
        <v>227</v>
      </c>
      <c r="P386" t="s">
        <v>86</v>
      </c>
    </row>
    <row r="387" spans="1:16" x14ac:dyDescent="0.45">
      <c r="A387">
        <v>386</v>
      </c>
      <c r="B387" s="10">
        <v>44955</v>
      </c>
      <c r="C387">
        <v>4506</v>
      </c>
      <c r="D387" t="s">
        <v>80</v>
      </c>
      <c r="E387">
        <v>37</v>
      </c>
      <c r="F387" t="s">
        <v>8</v>
      </c>
      <c r="G387">
        <v>4</v>
      </c>
      <c r="H387">
        <v>3516.65</v>
      </c>
      <c r="I387">
        <v>14066.6</v>
      </c>
      <c r="J387" t="s">
        <v>97</v>
      </c>
      <c r="K387" t="s">
        <v>82</v>
      </c>
      <c r="L387" t="s">
        <v>83</v>
      </c>
      <c r="M387">
        <v>2023</v>
      </c>
      <c r="N387" t="s">
        <v>668</v>
      </c>
      <c r="O387" t="s">
        <v>9948</v>
      </c>
      <c r="P387" t="s">
        <v>86</v>
      </c>
    </row>
    <row r="388" spans="1:16" x14ac:dyDescent="0.45">
      <c r="A388">
        <v>387</v>
      </c>
      <c r="B388" s="10">
        <v>44955</v>
      </c>
      <c r="C388">
        <v>8253</v>
      </c>
      <c r="D388" t="s">
        <v>89</v>
      </c>
      <c r="E388">
        <v>54</v>
      </c>
      <c r="F388" t="s">
        <v>9</v>
      </c>
      <c r="G388">
        <v>5</v>
      </c>
      <c r="H388">
        <v>1542.04</v>
      </c>
      <c r="I388">
        <v>7710.2</v>
      </c>
      <c r="J388" t="s">
        <v>93</v>
      </c>
      <c r="K388" t="s">
        <v>82</v>
      </c>
      <c r="L388" t="s">
        <v>83</v>
      </c>
      <c r="M388">
        <v>2023</v>
      </c>
      <c r="N388" t="s">
        <v>84</v>
      </c>
      <c r="O388" t="s">
        <v>4150</v>
      </c>
      <c r="P388" t="s">
        <v>86</v>
      </c>
    </row>
    <row r="389" spans="1:16" x14ac:dyDescent="0.45">
      <c r="A389">
        <v>388</v>
      </c>
      <c r="B389" s="10">
        <v>44955</v>
      </c>
      <c r="C389">
        <v>3744</v>
      </c>
      <c r="D389" t="s">
        <v>80</v>
      </c>
      <c r="E389">
        <v>26</v>
      </c>
      <c r="F389" t="s">
        <v>8</v>
      </c>
      <c r="G389">
        <v>4</v>
      </c>
      <c r="H389">
        <v>4088.12</v>
      </c>
      <c r="I389">
        <v>16352.48</v>
      </c>
      <c r="J389" t="s">
        <v>87</v>
      </c>
      <c r="K389" t="s">
        <v>82</v>
      </c>
      <c r="L389" t="s">
        <v>83</v>
      </c>
      <c r="M389">
        <v>2023</v>
      </c>
      <c r="N389" t="s">
        <v>84</v>
      </c>
      <c r="O389" t="s">
        <v>868</v>
      </c>
      <c r="P389" t="s">
        <v>86</v>
      </c>
    </row>
    <row r="390" spans="1:16" x14ac:dyDescent="0.45">
      <c r="A390">
        <v>389</v>
      </c>
      <c r="B390" s="10">
        <v>44955</v>
      </c>
      <c r="C390">
        <v>6188</v>
      </c>
      <c r="D390" t="s">
        <v>89</v>
      </c>
      <c r="E390">
        <v>55</v>
      </c>
      <c r="F390" t="s">
        <v>8</v>
      </c>
      <c r="G390">
        <v>3</v>
      </c>
      <c r="H390">
        <v>1358.22</v>
      </c>
      <c r="I390">
        <v>4074.66</v>
      </c>
      <c r="J390" t="s">
        <v>81</v>
      </c>
      <c r="K390" t="s">
        <v>82</v>
      </c>
      <c r="L390" t="s">
        <v>83</v>
      </c>
      <c r="M390">
        <v>2023</v>
      </c>
      <c r="N390" t="s">
        <v>84</v>
      </c>
      <c r="O390" t="s">
        <v>6655</v>
      </c>
      <c r="P390" t="s">
        <v>86</v>
      </c>
    </row>
    <row r="391" spans="1:16" x14ac:dyDescent="0.45">
      <c r="A391">
        <v>390</v>
      </c>
      <c r="B391" s="10">
        <v>44955</v>
      </c>
      <c r="C391">
        <v>3141</v>
      </c>
      <c r="D391" t="s">
        <v>89</v>
      </c>
      <c r="E391">
        <v>36</v>
      </c>
      <c r="F391" t="s">
        <v>8</v>
      </c>
      <c r="G391">
        <v>5</v>
      </c>
      <c r="H391">
        <v>1855.7</v>
      </c>
      <c r="I391">
        <v>9278.5</v>
      </c>
      <c r="J391" t="s">
        <v>97</v>
      </c>
      <c r="K391" t="s">
        <v>82</v>
      </c>
      <c r="L391" t="s">
        <v>83</v>
      </c>
      <c r="M391">
        <v>2023</v>
      </c>
      <c r="N391" t="s">
        <v>84</v>
      </c>
      <c r="O391" t="s">
        <v>4388</v>
      </c>
      <c r="P391" t="s">
        <v>86</v>
      </c>
    </row>
    <row r="392" spans="1:16" x14ac:dyDescent="0.45">
      <c r="A392">
        <v>391</v>
      </c>
      <c r="B392" s="10">
        <v>44955</v>
      </c>
      <c r="C392">
        <v>7617</v>
      </c>
      <c r="D392" t="s">
        <v>89</v>
      </c>
      <c r="E392">
        <v>57</v>
      </c>
      <c r="F392" t="s">
        <v>9</v>
      </c>
      <c r="G392">
        <v>5</v>
      </c>
      <c r="H392">
        <v>1987.77</v>
      </c>
      <c r="I392">
        <v>9938.85</v>
      </c>
      <c r="J392" t="s">
        <v>81</v>
      </c>
      <c r="K392" t="s">
        <v>82</v>
      </c>
      <c r="L392" t="s">
        <v>83</v>
      </c>
      <c r="M392">
        <v>2023</v>
      </c>
      <c r="N392" t="s">
        <v>84</v>
      </c>
      <c r="O392" t="s">
        <v>4621</v>
      </c>
      <c r="P392" t="s">
        <v>86</v>
      </c>
    </row>
    <row r="393" spans="1:16" x14ac:dyDescent="0.45">
      <c r="A393">
        <v>392</v>
      </c>
      <c r="B393" s="10">
        <v>44955</v>
      </c>
      <c r="C393">
        <v>3479</v>
      </c>
      <c r="D393" t="s">
        <v>89</v>
      </c>
      <c r="E393">
        <v>24</v>
      </c>
      <c r="F393" t="s">
        <v>9</v>
      </c>
      <c r="G393">
        <v>2</v>
      </c>
      <c r="H393">
        <v>1071.81</v>
      </c>
      <c r="I393">
        <v>2143.62</v>
      </c>
      <c r="J393" t="s">
        <v>95</v>
      </c>
      <c r="K393" t="s">
        <v>82</v>
      </c>
      <c r="L393" t="s">
        <v>83</v>
      </c>
      <c r="M393">
        <v>2023</v>
      </c>
      <c r="N393" t="s">
        <v>84</v>
      </c>
      <c r="O393" t="s">
        <v>2472</v>
      </c>
      <c r="P393" t="s">
        <v>86</v>
      </c>
    </row>
    <row r="394" spans="1:16" x14ac:dyDescent="0.45">
      <c r="A394">
        <v>393</v>
      </c>
      <c r="B394" s="10">
        <v>44955</v>
      </c>
      <c r="C394">
        <v>7484</v>
      </c>
      <c r="D394" t="s">
        <v>89</v>
      </c>
      <c r="E394">
        <v>22</v>
      </c>
      <c r="F394" t="s">
        <v>8</v>
      </c>
      <c r="G394">
        <v>1</v>
      </c>
      <c r="H394">
        <v>4378.13</v>
      </c>
      <c r="I394">
        <v>4378.13</v>
      </c>
      <c r="J394" t="s">
        <v>95</v>
      </c>
      <c r="K394" t="s">
        <v>82</v>
      </c>
      <c r="L394" t="s">
        <v>83</v>
      </c>
      <c r="M394">
        <v>2023</v>
      </c>
      <c r="N394" t="s">
        <v>84</v>
      </c>
      <c r="O394" t="s">
        <v>4991</v>
      </c>
      <c r="P394" t="s">
        <v>86</v>
      </c>
    </row>
    <row r="395" spans="1:16" x14ac:dyDescent="0.45">
      <c r="A395">
        <v>394</v>
      </c>
      <c r="B395" s="10">
        <v>44955</v>
      </c>
      <c r="C395">
        <v>8421</v>
      </c>
      <c r="D395" t="s">
        <v>80</v>
      </c>
      <c r="E395">
        <v>64</v>
      </c>
      <c r="F395" t="s">
        <v>8</v>
      </c>
      <c r="G395">
        <v>5</v>
      </c>
      <c r="H395">
        <v>611.76</v>
      </c>
      <c r="I395">
        <v>3058.8</v>
      </c>
      <c r="J395" t="s">
        <v>81</v>
      </c>
      <c r="K395" t="s">
        <v>82</v>
      </c>
      <c r="L395" t="s">
        <v>83</v>
      </c>
      <c r="M395">
        <v>2023</v>
      </c>
      <c r="N395" t="s">
        <v>84</v>
      </c>
      <c r="O395" t="s">
        <v>4622</v>
      </c>
      <c r="P395" t="s">
        <v>86</v>
      </c>
    </row>
    <row r="396" spans="1:16" x14ac:dyDescent="0.45">
      <c r="A396">
        <v>395</v>
      </c>
      <c r="B396" s="10">
        <v>44955</v>
      </c>
      <c r="C396">
        <v>5452</v>
      </c>
      <c r="D396" t="s">
        <v>80</v>
      </c>
      <c r="E396">
        <v>59</v>
      </c>
      <c r="F396" t="s">
        <v>7</v>
      </c>
      <c r="G396">
        <v>3</v>
      </c>
      <c r="H396">
        <v>2837.49</v>
      </c>
      <c r="I396">
        <v>8512.4699999999993</v>
      </c>
      <c r="J396" t="s">
        <v>81</v>
      </c>
      <c r="K396" t="s">
        <v>82</v>
      </c>
      <c r="L396" t="s">
        <v>83</v>
      </c>
      <c r="M396">
        <v>2023</v>
      </c>
      <c r="N396" t="s">
        <v>84</v>
      </c>
      <c r="O396" t="s">
        <v>6656</v>
      </c>
      <c r="P396" t="s">
        <v>86</v>
      </c>
    </row>
    <row r="397" spans="1:16" x14ac:dyDescent="0.45">
      <c r="A397">
        <v>396</v>
      </c>
      <c r="B397" s="10">
        <v>44955</v>
      </c>
      <c r="C397">
        <v>6881</v>
      </c>
      <c r="D397" t="s">
        <v>89</v>
      </c>
      <c r="E397">
        <v>41</v>
      </c>
      <c r="F397" t="s">
        <v>5</v>
      </c>
      <c r="G397">
        <v>5</v>
      </c>
      <c r="H397">
        <v>4080.05</v>
      </c>
      <c r="I397">
        <v>20400.25</v>
      </c>
      <c r="J397" t="s">
        <v>97</v>
      </c>
      <c r="K397" t="s">
        <v>82</v>
      </c>
      <c r="L397" t="s">
        <v>83</v>
      </c>
      <c r="M397">
        <v>2023</v>
      </c>
      <c r="N397" t="s">
        <v>84</v>
      </c>
      <c r="O397" t="s">
        <v>4389</v>
      </c>
      <c r="P397" t="s">
        <v>86</v>
      </c>
    </row>
    <row r="398" spans="1:16" x14ac:dyDescent="0.45">
      <c r="A398">
        <v>397</v>
      </c>
      <c r="B398" s="10">
        <v>44955</v>
      </c>
      <c r="C398">
        <v>7665</v>
      </c>
      <c r="D398" t="s">
        <v>80</v>
      </c>
      <c r="E398">
        <v>58</v>
      </c>
      <c r="F398" t="s">
        <v>7</v>
      </c>
      <c r="G398">
        <v>5</v>
      </c>
      <c r="H398">
        <v>2925.48</v>
      </c>
      <c r="I398">
        <v>14627.4</v>
      </c>
      <c r="J398" t="s">
        <v>81</v>
      </c>
      <c r="K398" t="s">
        <v>82</v>
      </c>
      <c r="L398" t="s">
        <v>83</v>
      </c>
      <c r="M398">
        <v>2023</v>
      </c>
      <c r="N398" t="s">
        <v>84</v>
      </c>
      <c r="O398" t="s">
        <v>4623</v>
      </c>
      <c r="P398" t="s">
        <v>86</v>
      </c>
    </row>
    <row r="399" spans="1:16" x14ac:dyDescent="0.45">
      <c r="A399">
        <v>398</v>
      </c>
      <c r="B399" s="10">
        <v>44955</v>
      </c>
      <c r="C399">
        <v>3849</v>
      </c>
      <c r="D399" t="s">
        <v>80</v>
      </c>
      <c r="E399">
        <v>24</v>
      </c>
      <c r="F399" t="s">
        <v>6</v>
      </c>
      <c r="G399">
        <v>5</v>
      </c>
      <c r="H399">
        <v>1668.14</v>
      </c>
      <c r="I399">
        <v>8340.7000000000007</v>
      </c>
      <c r="J399" t="s">
        <v>95</v>
      </c>
      <c r="K399" t="s">
        <v>82</v>
      </c>
      <c r="L399" t="s">
        <v>83</v>
      </c>
      <c r="M399">
        <v>2023</v>
      </c>
      <c r="N399" t="s">
        <v>84</v>
      </c>
      <c r="O399" t="s">
        <v>4831</v>
      </c>
      <c r="P399" t="s">
        <v>86</v>
      </c>
    </row>
    <row r="400" spans="1:16" x14ac:dyDescent="0.45">
      <c r="A400">
        <v>399</v>
      </c>
      <c r="B400" s="10">
        <v>44956</v>
      </c>
      <c r="C400">
        <v>8390</v>
      </c>
      <c r="D400" t="s">
        <v>80</v>
      </c>
      <c r="E400">
        <v>28</v>
      </c>
      <c r="F400" t="s">
        <v>5</v>
      </c>
      <c r="G400">
        <v>5</v>
      </c>
      <c r="H400">
        <v>3917.71</v>
      </c>
      <c r="I400">
        <v>19588.55</v>
      </c>
      <c r="J400" t="s">
        <v>87</v>
      </c>
      <c r="K400" t="s">
        <v>82</v>
      </c>
      <c r="L400" t="s">
        <v>83</v>
      </c>
      <c r="M400">
        <v>2023</v>
      </c>
      <c r="N400" t="s">
        <v>668</v>
      </c>
      <c r="O400" t="s">
        <v>674</v>
      </c>
      <c r="P400" t="s">
        <v>86</v>
      </c>
    </row>
    <row r="401" spans="1:16" x14ac:dyDescent="0.45">
      <c r="A401">
        <v>400</v>
      </c>
      <c r="B401" s="10">
        <v>44956</v>
      </c>
      <c r="C401">
        <v>7905</v>
      </c>
      <c r="D401" t="s">
        <v>80</v>
      </c>
      <c r="E401">
        <v>26</v>
      </c>
      <c r="F401" t="s">
        <v>6</v>
      </c>
      <c r="G401">
        <v>3</v>
      </c>
      <c r="H401">
        <v>2520.9299999999998</v>
      </c>
      <c r="I401">
        <v>7562.79</v>
      </c>
      <c r="J401" t="s">
        <v>87</v>
      </c>
      <c r="K401" t="s">
        <v>82</v>
      </c>
      <c r="L401" t="s">
        <v>83</v>
      </c>
      <c r="M401">
        <v>2023</v>
      </c>
      <c r="N401" t="s">
        <v>84</v>
      </c>
      <c r="O401" t="s">
        <v>8288</v>
      </c>
      <c r="P401" t="s">
        <v>748</v>
      </c>
    </row>
    <row r="402" spans="1:16" x14ac:dyDescent="0.45">
      <c r="A402">
        <v>401</v>
      </c>
      <c r="B402" s="10">
        <v>44956</v>
      </c>
      <c r="C402">
        <v>3489</v>
      </c>
      <c r="D402" t="s">
        <v>80</v>
      </c>
      <c r="E402">
        <v>47</v>
      </c>
      <c r="F402" t="s">
        <v>5</v>
      </c>
      <c r="G402">
        <v>2</v>
      </c>
      <c r="H402">
        <v>856.91</v>
      </c>
      <c r="I402">
        <v>1713.82</v>
      </c>
      <c r="J402" t="s">
        <v>93</v>
      </c>
      <c r="K402" t="s">
        <v>567</v>
      </c>
      <c r="L402" t="s">
        <v>83</v>
      </c>
      <c r="M402">
        <v>2023</v>
      </c>
      <c r="N402" t="s">
        <v>84</v>
      </c>
      <c r="O402" t="s">
        <v>7211</v>
      </c>
      <c r="P402" t="s">
        <v>86</v>
      </c>
    </row>
    <row r="403" spans="1:16" x14ac:dyDescent="0.45">
      <c r="A403">
        <v>402</v>
      </c>
      <c r="B403" s="10">
        <v>44956</v>
      </c>
      <c r="C403">
        <v>5611</v>
      </c>
      <c r="D403" t="s">
        <v>80</v>
      </c>
      <c r="E403">
        <v>58</v>
      </c>
      <c r="F403" t="s">
        <v>8</v>
      </c>
      <c r="G403">
        <v>1</v>
      </c>
      <c r="H403">
        <v>1618.47</v>
      </c>
      <c r="I403">
        <v>1618.47</v>
      </c>
      <c r="J403" t="s">
        <v>81</v>
      </c>
      <c r="K403" t="s">
        <v>567</v>
      </c>
      <c r="L403" t="s">
        <v>83</v>
      </c>
      <c r="M403">
        <v>2023</v>
      </c>
      <c r="N403" t="s">
        <v>84</v>
      </c>
      <c r="O403" t="s">
        <v>8014</v>
      </c>
      <c r="P403" t="s">
        <v>86</v>
      </c>
    </row>
    <row r="404" spans="1:16" x14ac:dyDescent="0.45">
      <c r="A404">
        <v>403</v>
      </c>
      <c r="B404" s="10">
        <v>44956</v>
      </c>
      <c r="C404">
        <v>3839</v>
      </c>
      <c r="D404" t="s">
        <v>80</v>
      </c>
      <c r="E404">
        <v>20</v>
      </c>
      <c r="F404" t="s">
        <v>7</v>
      </c>
      <c r="G404">
        <v>3</v>
      </c>
      <c r="H404">
        <v>2980.1</v>
      </c>
      <c r="I404">
        <v>8940.2999999999993</v>
      </c>
      <c r="J404" t="s">
        <v>95</v>
      </c>
      <c r="K404" t="s">
        <v>82</v>
      </c>
      <c r="L404" t="s">
        <v>83</v>
      </c>
      <c r="M404">
        <v>2023</v>
      </c>
      <c r="N404" t="s">
        <v>84</v>
      </c>
      <c r="O404" t="s">
        <v>6834</v>
      </c>
      <c r="P404" t="s">
        <v>86</v>
      </c>
    </row>
    <row r="405" spans="1:16" x14ac:dyDescent="0.45">
      <c r="A405">
        <v>404</v>
      </c>
      <c r="B405" s="10">
        <v>44956</v>
      </c>
      <c r="C405">
        <v>9527</v>
      </c>
      <c r="D405" t="s">
        <v>89</v>
      </c>
      <c r="E405">
        <v>39</v>
      </c>
      <c r="F405" t="s">
        <v>5</v>
      </c>
      <c r="G405">
        <v>3</v>
      </c>
      <c r="H405">
        <v>3310.94</v>
      </c>
      <c r="I405">
        <v>9932.82</v>
      </c>
      <c r="J405" t="s">
        <v>97</v>
      </c>
      <c r="K405" t="s">
        <v>82</v>
      </c>
      <c r="L405" t="s">
        <v>83</v>
      </c>
      <c r="M405">
        <v>2023</v>
      </c>
      <c r="N405" t="s">
        <v>84</v>
      </c>
      <c r="O405" t="s">
        <v>6227</v>
      </c>
      <c r="P405" t="s">
        <v>86</v>
      </c>
    </row>
    <row r="406" spans="1:16" x14ac:dyDescent="0.45">
      <c r="A406">
        <v>405</v>
      </c>
      <c r="B406" s="10">
        <v>44956</v>
      </c>
      <c r="C406">
        <v>6878</v>
      </c>
      <c r="D406" t="s">
        <v>89</v>
      </c>
      <c r="E406">
        <v>57</v>
      </c>
      <c r="F406" t="s">
        <v>6</v>
      </c>
      <c r="G406">
        <v>4</v>
      </c>
      <c r="H406">
        <v>2763.25</v>
      </c>
      <c r="I406">
        <v>11053</v>
      </c>
      <c r="J406" t="s">
        <v>81</v>
      </c>
      <c r="K406" t="s">
        <v>82</v>
      </c>
      <c r="L406" t="s">
        <v>83</v>
      </c>
      <c r="M406">
        <v>2023</v>
      </c>
      <c r="N406" t="s">
        <v>84</v>
      </c>
      <c r="O406" t="s">
        <v>1240</v>
      </c>
      <c r="P406" t="s">
        <v>86</v>
      </c>
    </row>
    <row r="407" spans="1:16" x14ac:dyDescent="0.45">
      <c r="A407">
        <v>406</v>
      </c>
      <c r="B407" s="10">
        <v>44956</v>
      </c>
      <c r="C407">
        <v>7303</v>
      </c>
      <c r="D407" t="s">
        <v>89</v>
      </c>
      <c r="E407">
        <v>37</v>
      </c>
      <c r="F407" t="s">
        <v>5</v>
      </c>
      <c r="G407">
        <v>1</v>
      </c>
      <c r="H407">
        <v>1396.45</v>
      </c>
      <c r="I407">
        <v>1396.45</v>
      </c>
      <c r="J407" t="s">
        <v>97</v>
      </c>
      <c r="K407" t="s">
        <v>567</v>
      </c>
      <c r="L407" t="s">
        <v>83</v>
      </c>
      <c r="M407">
        <v>2023</v>
      </c>
      <c r="N407" t="s">
        <v>84</v>
      </c>
      <c r="O407" t="s">
        <v>7876</v>
      </c>
      <c r="P407" t="s">
        <v>86</v>
      </c>
    </row>
    <row r="408" spans="1:16" x14ac:dyDescent="0.45">
      <c r="A408">
        <v>407</v>
      </c>
      <c r="B408" s="10">
        <v>44956</v>
      </c>
      <c r="C408">
        <v>1851</v>
      </c>
      <c r="D408" t="s">
        <v>80</v>
      </c>
      <c r="E408">
        <v>49</v>
      </c>
      <c r="F408" t="s">
        <v>9</v>
      </c>
      <c r="G408">
        <v>2</v>
      </c>
      <c r="H408">
        <v>2989.08</v>
      </c>
      <c r="I408">
        <v>5978.16</v>
      </c>
      <c r="J408" t="s">
        <v>93</v>
      </c>
      <c r="K408" t="s">
        <v>82</v>
      </c>
      <c r="L408" t="s">
        <v>83</v>
      </c>
      <c r="M408">
        <v>2023</v>
      </c>
      <c r="N408" t="s">
        <v>84</v>
      </c>
      <c r="O408" t="s">
        <v>3255</v>
      </c>
      <c r="P408" t="s">
        <v>86</v>
      </c>
    </row>
    <row r="409" spans="1:16" x14ac:dyDescent="0.45">
      <c r="A409">
        <v>408</v>
      </c>
      <c r="B409" s="10">
        <v>44956</v>
      </c>
      <c r="C409">
        <v>2687</v>
      </c>
      <c r="D409" t="s">
        <v>80</v>
      </c>
      <c r="E409">
        <v>24</v>
      </c>
      <c r="F409" t="s">
        <v>5</v>
      </c>
      <c r="G409">
        <v>2</v>
      </c>
      <c r="H409">
        <v>1695.64</v>
      </c>
      <c r="I409">
        <v>3391.28</v>
      </c>
      <c r="J409" t="s">
        <v>95</v>
      </c>
      <c r="K409" t="s">
        <v>82</v>
      </c>
      <c r="L409" t="s">
        <v>83</v>
      </c>
      <c r="M409">
        <v>2023</v>
      </c>
      <c r="N409" t="s">
        <v>668</v>
      </c>
      <c r="O409" t="s">
        <v>9807</v>
      </c>
      <c r="P409" t="s">
        <v>86</v>
      </c>
    </row>
    <row r="410" spans="1:16" x14ac:dyDescent="0.45">
      <c r="A410">
        <v>409</v>
      </c>
      <c r="B410" s="10">
        <v>44956</v>
      </c>
      <c r="C410">
        <v>7833</v>
      </c>
      <c r="D410" t="s">
        <v>89</v>
      </c>
      <c r="E410">
        <v>24</v>
      </c>
      <c r="F410" t="s">
        <v>8</v>
      </c>
      <c r="G410">
        <v>4</v>
      </c>
      <c r="H410">
        <v>1163.3599999999999</v>
      </c>
      <c r="I410">
        <v>4653.4399999999996</v>
      </c>
      <c r="J410" t="s">
        <v>95</v>
      </c>
      <c r="K410" t="s">
        <v>82</v>
      </c>
      <c r="L410" t="s">
        <v>83</v>
      </c>
      <c r="M410">
        <v>2023</v>
      </c>
      <c r="N410" t="s">
        <v>84</v>
      </c>
      <c r="O410" t="s">
        <v>2227</v>
      </c>
      <c r="P410" t="s">
        <v>86</v>
      </c>
    </row>
    <row r="411" spans="1:16" x14ac:dyDescent="0.45">
      <c r="A411">
        <v>410</v>
      </c>
      <c r="B411" s="10">
        <v>44956</v>
      </c>
      <c r="C411">
        <v>3427</v>
      </c>
      <c r="D411" t="s">
        <v>80</v>
      </c>
      <c r="E411">
        <v>37</v>
      </c>
      <c r="F411" t="s">
        <v>102</v>
      </c>
      <c r="G411">
        <v>4</v>
      </c>
      <c r="H411">
        <v>4730.37</v>
      </c>
      <c r="I411">
        <v>18921.48</v>
      </c>
      <c r="J411" t="s">
        <v>97</v>
      </c>
      <c r="K411" t="s">
        <v>82</v>
      </c>
      <c r="L411" t="s">
        <v>83</v>
      </c>
      <c r="M411">
        <v>2023</v>
      </c>
      <c r="N411" t="s">
        <v>84</v>
      </c>
      <c r="O411" t="s">
        <v>1579</v>
      </c>
      <c r="P411" t="s">
        <v>86</v>
      </c>
    </row>
    <row r="412" spans="1:16" x14ac:dyDescent="0.45">
      <c r="A412">
        <v>411</v>
      </c>
      <c r="B412" s="10">
        <v>44956</v>
      </c>
      <c r="C412">
        <v>5000</v>
      </c>
      <c r="D412" t="s">
        <v>80</v>
      </c>
      <c r="E412">
        <v>42</v>
      </c>
      <c r="F412" t="s">
        <v>9</v>
      </c>
      <c r="G412">
        <v>3</v>
      </c>
      <c r="H412">
        <v>1608.62</v>
      </c>
      <c r="I412">
        <v>4825.8599999999997</v>
      </c>
      <c r="J412" t="s">
        <v>97</v>
      </c>
      <c r="K412" t="s">
        <v>82</v>
      </c>
      <c r="L412" t="s">
        <v>83</v>
      </c>
      <c r="M412">
        <v>2023</v>
      </c>
      <c r="N412" t="s">
        <v>84</v>
      </c>
      <c r="O412" t="s">
        <v>6228</v>
      </c>
      <c r="P412" t="s">
        <v>86</v>
      </c>
    </row>
    <row r="413" spans="1:16" x14ac:dyDescent="0.45">
      <c r="A413">
        <v>412</v>
      </c>
      <c r="B413" s="10">
        <v>44957</v>
      </c>
      <c r="C413">
        <v>6052</v>
      </c>
      <c r="D413" t="s">
        <v>89</v>
      </c>
      <c r="E413">
        <v>62</v>
      </c>
      <c r="F413" t="s">
        <v>102</v>
      </c>
      <c r="G413">
        <v>2</v>
      </c>
      <c r="H413">
        <v>1711.32</v>
      </c>
      <c r="I413">
        <v>3422.64</v>
      </c>
      <c r="J413" t="s">
        <v>81</v>
      </c>
      <c r="K413" t="s">
        <v>82</v>
      </c>
      <c r="L413" t="s">
        <v>83</v>
      </c>
      <c r="M413">
        <v>2023</v>
      </c>
      <c r="N413" t="s">
        <v>84</v>
      </c>
      <c r="O413" t="s">
        <v>228</v>
      </c>
      <c r="P413" t="s">
        <v>86</v>
      </c>
    </row>
    <row r="414" spans="1:16" x14ac:dyDescent="0.45">
      <c r="A414">
        <v>413</v>
      </c>
      <c r="B414" s="10">
        <v>44957</v>
      </c>
      <c r="C414">
        <v>3738</v>
      </c>
      <c r="D414" t="s">
        <v>89</v>
      </c>
      <c r="E414">
        <v>52</v>
      </c>
      <c r="F414" t="s">
        <v>8</v>
      </c>
      <c r="G414">
        <v>2</v>
      </c>
      <c r="H414">
        <v>4489.04</v>
      </c>
      <c r="I414">
        <v>8978.08</v>
      </c>
      <c r="J414" t="s">
        <v>93</v>
      </c>
      <c r="K414" t="s">
        <v>82</v>
      </c>
      <c r="L414" t="s">
        <v>83</v>
      </c>
      <c r="M414">
        <v>2023</v>
      </c>
      <c r="N414" t="s">
        <v>84</v>
      </c>
      <c r="O414" t="s">
        <v>3256</v>
      </c>
      <c r="P414" t="s">
        <v>86</v>
      </c>
    </row>
    <row r="415" spans="1:16" x14ac:dyDescent="0.45">
      <c r="A415">
        <v>414</v>
      </c>
      <c r="B415" s="10">
        <v>44957</v>
      </c>
      <c r="C415">
        <v>6732</v>
      </c>
      <c r="D415" t="s">
        <v>89</v>
      </c>
      <c r="E415">
        <v>61</v>
      </c>
      <c r="F415" t="s">
        <v>102</v>
      </c>
      <c r="G415">
        <v>2</v>
      </c>
      <c r="H415">
        <v>756.33</v>
      </c>
      <c r="I415">
        <v>1512.66</v>
      </c>
      <c r="J415" t="s">
        <v>81</v>
      </c>
      <c r="K415" t="s">
        <v>567</v>
      </c>
      <c r="L415" t="s">
        <v>83</v>
      </c>
      <c r="M415">
        <v>2023</v>
      </c>
      <c r="N415" t="s">
        <v>84</v>
      </c>
      <c r="O415" t="s">
        <v>6969</v>
      </c>
      <c r="P415" t="s">
        <v>86</v>
      </c>
    </row>
    <row r="416" spans="1:16" x14ac:dyDescent="0.45">
      <c r="A416">
        <v>415</v>
      </c>
      <c r="B416" s="10">
        <v>44957</v>
      </c>
      <c r="C416">
        <v>6387</v>
      </c>
      <c r="D416" t="s">
        <v>80</v>
      </c>
      <c r="E416">
        <v>41</v>
      </c>
      <c r="F416" t="s">
        <v>5</v>
      </c>
      <c r="G416">
        <v>3</v>
      </c>
      <c r="H416">
        <v>2943.74</v>
      </c>
      <c r="I416">
        <v>8831.2199999999993</v>
      </c>
      <c r="J416" t="s">
        <v>97</v>
      </c>
      <c r="K416" t="s">
        <v>82</v>
      </c>
      <c r="L416" t="s">
        <v>83</v>
      </c>
      <c r="M416">
        <v>2023</v>
      </c>
      <c r="N416" t="s">
        <v>84</v>
      </c>
      <c r="O416" t="s">
        <v>6229</v>
      </c>
      <c r="P416" t="s">
        <v>86</v>
      </c>
    </row>
    <row r="417" spans="1:16" x14ac:dyDescent="0.45">
      <c r="A417">
        <v>416</v>
      </c>
      <c r="B417" s="10">
        <v>44957</v>
      </c>
      <c r="C417">
        <v>9002</v>
      </c>
      <c r="D417" t="s">
        <v>80</v>
      </c>
      <c r="E417">
        <v>57</v>
      </c>
      <c r="F417" t="s">
        <v>102</v>
      </c>
      <c r="G417">
        <v>2</v>
      </c>
      <c r="H417">
        <v>3929.37</v>
      </c>
      <c r="I417">
        <v>7858.74</v>
      </c>
      <c r="J417" t="s">
        <v>81</v>
      </c>
      <c r="K417" t="s">
        <v>82</v>
      </c>
      <c r="L417" t="s">
        <v>83</v>
      </c>
      <c r="M417">
        <v>2023</v>
      </c>
      <c r="N417" t="s">
        <v>84</v>
      </c>
      <c r="O417" t="s">
        <v>2951</v>
      </c>
      <c r="P417" t="s">
        <v>86</v>
      </c>
    </row>
    <row r="418" spans="1:16" x14ac:dyDescent="0.45">
      <c r="A418">
        <v>417</v>
      </c>
      <c r="B418" s="10">
        <v>44957</v>
      </c>
      <c r="C418">
        <v>6536</v>
      </c>
      <c r="D418" t="s">
        <v>80</v>
      </c>
      <c r="E418">
        <v>30</v>
      </c>
      <c r="F418" t="s">
        <v>7</v>
      </c>
      <c r="G418">
        <v>5</v>
      </c>
      <c r="H418">
        <v>1404.64</v>
      </c>
      <c r="I418">
        <v>7023.2</v>
      </c>
      <c r="J418" t="s">
        <v>87</v>
      </c>
      <c r="K418" t="s">
        <v>82</v>
      </c>
      <c r="L418" t="s">
        <v>83</v>
      </c>
      <c r="M418">
        <v>2023</v>
      </c>
      <c r="N418" t="s">
        <v>84</v>
      </c>
      <c r="O418" t="s">
        <v>8941</v>
      </c>
      <c r="P418" t="s">
        <v>748</v>
      </c>
    </row>
    <row r="419" spans="1:16" x14ac:dyDescent="0.45">
      <c r="A419">
        <v>418</v>
      </c>
      <c r="B419" s="10">
        <v>44957</v>
      </c>
      <c r="C419">
        <v>4913</v>
      </c>
      <c r="D419" t="s">
        <v>89</v>
      </c>
      <c r="E419">
        <v>56</v>
      </c>
      <c r="F419" t="s">
        <v>8</v>
      </c>
      <c r="G419">
        <v>4</v>
      </c>
      <c r="H419">
        <v>4228.2</v>
      </c>
      <c r="I419">
        <v>16912.8</v>
      </c>
      <c r="J419" t="s">
        <v>81</v>
      </c>
      <c r="K419" t="s">
        <v>82</v>
      </c>
      <c r="L419" t="s">
        <v>83</v>
      </c>
      <c r="M419">
        <v>2023</v>
      </c>
      <c r="N419" t="s">
        <v>84</v>
      </c>
      <c r="O419" t="s">
        <v>1241</v>
      </c>
      <c r="P419" t="s">
        <v>86</v>
      </c>
    </row>
    <row r="420" spans="1:16" x14ac:dyDescent="0.45">
      <c r="A420">
        <v>419</v>
      </c>
      <c r="B420" s="10">
        <v>44957</v>
      </c>
      <c r="C420">
        <v>2066</v>
      </c>
      <c r="D420" t="s">
        <v>89</v>
      </c>
      <c r="E420">
        <v>21</v>
      </c>
      <c r="F420" t="s">
        <v>7</v>
      </c>
      <c r="G420">
        <v>4</v>
      </c>
      <c r="H420">
        <v>3859.76</v>
      </c>
      <c r="I420">
        <v>15439.04</v>
      </c>
      <c r="J420" t="s">
        <v>95</v>
      </c>
      <c r="K420" t="s">
        <v>82</v>
      </c>
      <c r="L420" t="s">
        <v>83</v>
      </c>
      <c r="M420">
        <v>2023</v>
      </c>
      <c r="N420" t="s">
        <v>668</v>
      </c>
      <c r="O420" t="s">
        <v>9949</v>
      </c>
      <c r="P420" t="s">
        <v>86</v>
      </c>
    </row>
    <row r="421" spans="1:16" x14ac:dyDescent="0.45">
      <c r="A421">
        <v>420</v>
      </c>
      <c r="B421" s="10">
        <v>44957</v>
      </c>
      <c r="C421">
        <v>8723</v>
      </c>
      <c r="D421" t="s">
        <v>80</v>
      </c>
      <c r="E421">
        <v>29</v>
      </c>
      <c r="F421" t="s">
        <v>102</v>
      </c>
      <c r="G421">
        <v>4</v>
      </c>
      <c r="H421">
        <v>2456.17</v>
      </c>
      <c r="I421">
        <v>9824.68</v>
      </c>
      <c r="J421" t="s">
        <v>87</v>
      </c>
      <c r="K421" t="s">
        <v>82</v>
      </c>
      <c r="L421" t="s">
        <v>83</v>
      </c>
      <c r="M421">
        <v>2023</v>
      </c>
      <c r="N421" t="s">
        <v>84</v>
      </c>
      <c r="O421" t="s">
        <v>869</v>
      </c>
      <c r="P421" t="s">
        <v>86</v>
      </c>
    </row>
    <row r="422" spans="1:16" x14ac:dyDescent="0.45">
      <c r="A422">
        <v>421</v>
      </c>
      <c r="B422" s="10">
        <v>44957</v>
      </c>
      <c r="C422">
        <v>5380</v>
      </c>
      <c r="D422" t="s">
        <v>89</v>
      </c>
      <c r="E422">
        <v>34</v>
      </c>
      <c r="F422" t="s">
        <v>7</v>
      </c>
      <c r="G422">
        <v>4</v>
      </c>
      <c r="H422">
        <v>637.64</v>
      </c>
      <c r="I422">
        <v>2550.56</v>
      </c>
      <c r="J422" t="s">
        <v>87</v>
      </c>
      <c r="K422" t="s">
        <v>82</v>
      </c>
      <c r="L422" t="s">
        <v>83</v>
      </c>
      <c r="M422">
        <v>2023</v>
      </c>
      <c r="N422" t="s">
        <v>84</v>
      </c>
      <c r="O422" t="s">
        <v>870</v>
      </c>
      <c r="P422" t="s">
        <v>86</v>
      </c>
    </row>
    <row r="423" spans="1:16" x14ac:dyDescent="0.45">
      <c r="A423">
        <v>422</v>
      </c>
      <c r="B423" s="10">
        <v>44957</v>
      </c>
      <c r="C423">
        <v>5107</v>
      </c>
      <c r="D423" t="s">
        <v>89</v>
      </c>
      <c r="E423">
        <v>18</v>
      </c>
      <c r="F423" t="s">
        <v>9</v>
      </c>
      <c r="G423">
        <v>5</v>
      </c>
      <c r="H423">
        <v>4852.03</v>
      </c>
      <c r="I423">
        <v>24260.15</v>
      </c>
      <c r="J423" t="s">
        <v>95</v>
      </c>
      <c r="K423" t="s">
        <v>82</v>
      </c>
      <c r="L423" t="s">
        <v>83</v>
      </c>
      <c r="M423">
        <v>2023</v>
      </c>
      <c r="N423" t="s">
        <v>84</v>
      </c>
      <c r="O423" t="s">
        <v>8812</v>
      </c>
      <c r="P423" t="s">
        <v>748</v>
      </c>
    </row>
    <row r="424" spans="1:16" x14ac:dyDescent="0.45">
      <c r="A424">
        <v>423</v>
      </c>
      <c r="B424" s="10">
        <v>44957</v>
      </c>
      <c r="C424">
        <v>6726</v>
      </c>
      <c r="D424" t="s">
        <v>80</v>
      </c>
      <c r="E424">
        <v>34</v>
      </c>
      <c r="F424" t="s">
        <v>102</v>
      </c>
      <c r="G424">
        <v>1</v>
      </c>
      <c r="H424">
        <v>3139.94</v>
      </c>
      <c r="I424">
        <v>3139.94</v>
      </c>
      <c r="J424" t="s">
        <v>87</v>
      </c>
      <c r="K424" t="s">
        <v>82</v>
      </c>
      <c r="L424" t="s">
        <v>83</v>
      </c>
      <c r="M424">
        <v>2023</v>
      </c>
      <c r="N424" t="s">
        <v>84</v>
      </c>
      <c r="O424" t="s">
        <v>5326</v>
      </c>
      <c r="P424" t="s">
        <v>86</v>
      </c>
    </row>
    <row r="425" spans="1:16" x14ac:dyDescent="0.45">
      <c r="A425">
        <v>424</v>
      </c>
      <c r="B425" s="10">
        <v>44957</v>
      </c>
      <c r="C425">
        <v>4373</v>
      </c>
      <c r="D425" t="s">
        <v>89</v>
      </c>
      <c r="E425">
        <v>19</v>
      </c>
      <c r="F425" t="s">
        <v>6</v>
      </c>
      <c r="G425">
        <v>2</v>
      </c>
      <c r="H425">
        <v>2609.64</v>
      </c>
      <c r="I425">
        <v>5219.28</v>
      </c>
      <c r="J425" t="s">
        <v>95</v>
      </c>
      <c r="K425" t="s">
        <v>82</v>
      </c>
      <c r="L425" t="s">
        <v>83</v>
      </c>
      <c r="M425">
        <v>2023</v>
      </c>
      <c r="N425" t="s">
        <v>84</v>
      </c>
      <c r="O425" t="s">
        <v>2473</v>
      </c>
      <c r="P425" t="s">
        <v>86</v>
      </c>
    </row>
    <row r="426" spans="1:16" x14ac:dyDescent="0.45">
      <c r="A426">
        <v>425</v>
      </c>
      <c r="B426" s="10">
        <v>44957</v>
      </c>
      <c r="C426">
        <v>9945</v>
      </c>
      <c r="D426" t="s">
        <v>89</v>
      </c>
      <c r="E426">
        <v>23</v>
      </c>
      <c r="F426" t="s">
        <v>7</v>
      </c>
      <c r="G426">
        <v>4</v>
      </c>
      <c r="H426">
        <v>4432.9799999999996</v>
      </c>
      <c r="I426">
        <v>17731.919999999998</v>
      </c>
      <c r="J426" t="s">
        <v>95</v>
      </c>
      <c r="K426" t="s">
        <v>82</v>
      </c>
      <c r="L426" t="s">
        <v>83</v>
      </c>
      <c r="M426">
        <v>2023</v>
      </c>
      <c r="N426" t="s">
        <v>84</v>
      </c>
      <c r="O426" t="s">
        <v>2228</v>
      </c>
      <c r="P426" t="s">
        <v>86</v>
      </c>
    </row>
    <row r="427" spans="1:16" x14ac:dyDescent="0.45">
      <c r="A427">
        <v>426</v>
      </c>
      <c r="B427" s="10">
        <v>44958</v>
      </c>
      <c r="C427">
        <v>3082</v>
      </c>
      <c r="D427" t="s">
        <v>89</v>
      </c>
      <c r="E427">
        <v>61</v>
      </c>
      <c r="F427" t="s">
        <v>5</v>
      </c>
      <c r="G427">
        <v>2</v>
      </c>
      <c r="H427">
        <v>2135.71</v>
      </c>
      <c r="I427">
        <v>4271.42</v>
      </c>
      <c r="J427" t="s">
        <v>81</v>
      </c>
      <c r="K427" t="s">
        <v>82</v>
      </c>
      <c r="L427" t="s">
        <v>91</v>
      </c>
      <c r="M427">
        <v>2023</v>
      </c>
      <c r="N427" t="s">
        <v>84</v>
      </c>
      <c r="O427" t="s">
        <v>229</v>
      </c>
      <c r="P427" t="s">
        <v>86</v>
      </c>
    </row>
    <row r="428" spans="1:16" x14ac:dyDescent="0.45">
      <c r="A428">
        <v>427</v>
      </c>
      <c r="B428" s="10">
        <v>44958</v>
      </c>
      <c r="C428">
        <v>9967</v>
      </c>
      <c r="D428" t="s">
        <v>80</v>
      </c>
      <c r="E428">
        <v>28</v>
      </c>
      <c r="F428" t="s">
        <v>102</v>
      </c>
      <c r="G428">
        <v>2</v>
      </c>
      <c r="H428">
        <v>2840.02</v>
      </c>
      <c r="I428">
        <v>5680.04</v>
      </c>
      <c r="J428" t="s">
        <v>87</v>
      </c>
      <c r="K428" t="s">
        <v>82</v>
      </c>
      <c r="L428" t="s">
        <v>91</v>
      </c>
      <c r="M428">
        <v>2023</v>
      </c>
      <c r="N428" t="s">
        <v>668</v>
      </c>
      <c r="O428" t="s">
        <v>9808</v>
      </c>
      <c r="P428" t="s">
        <v>86</v>
      </c>
    </row>
    <row r="429" spans="1:16" x14ac:dyDescent="0.45">
      <c r="A429">
        <v>428</v>
      </c>
      <c r="B429" s="10">
        <v>44958</v>
      </c>
      <c r="C429">
        <v>7748</v>
      </c>
      <c r="D429" t="s">
        <v>80</v>
      </c>
      <c r="E429">
        <v>60</v>
      </c>
      <c r="F429" t="s">
        <v>6</v>
      </c>
      <c r="G429">
        <v>5</v>
      </c>
      <c r="H429">
        <v>4299.1400000000003</v>
      </c>
      <c r="I429">
        <v>21495.7</v>
      </c>
      <c r="J429" t="s">
        <v>81</v>
      </c>
      <c r="K429" t="s">
        <v>82</v>
      </c>
      <c r="L429" t="s">
        <v>91</v>
      </c>
      <c r="M429">
        <v>2023</v>
      </c>
      <c r="N429" t="s">
        <v>84</v>
      </c>
      <c r="O429" t="s">
        <v>4624</v>
      </c>
      <c r="P429" t="s">
        <v>86</v>
      </c>
    </row>
    <row r="430" spans="1:16" x14ac:dyDescent="0.45">
      <c r="A430">
        <v>429</v>
      </c>
      <c r="B430" s="10">
        <v>44958</v>
      </c>
      <c r="C430">
        <v>1417</v>
      </c>
      <c r="D430" t="s">
        <v>89</v>
      </c>
      <c r="E430">
        <v>35</v>
      </c>
      <c r="F430" t="s">
        <v>9</v>
      </c>
      <c r="G430">
        <v>2</v>
      </c>
      <c r="H430">
        <v>1995.21</v>
      </c>
      <c r="I430">
        <v>3990.42</v>
      </c>
      <c r="J430" t="s">
        <v>97</v>
      </c>
      <c r="K430" t="s">
        <v>82</v>
      </c>
      <c r="L430" t="s">
        <v>91</v>
      </c>
      <c r="M430">
        <v>2023</v>
      </c>
      <c r="N430" t="s">
        <v>84</v>
      </c>
      <c r="O430" t="s">
        <v>2665</v>
      </c>
      <c r="P430" t="s">
        <v>86</v>
      </c>
    </row>
    <row r="431" spans="1:16" x14ac:dyDescent="0.45">
      <c r="A431">
        <v>430</v>
      </c>
      <c r="B431" s="10">
        <v>44958</v>
      </c>
      <c r="C431">
        <v>9306</v>
      </c>
      <c r="D431" t="s">
        <v>80</v>
      </c>
      <c r="E431">
        <v>57</v>
      </c>
      <c r="F431" t="s">
        <v>5</v>
      </c>
      <c r="G431">
        <v>4</v>
      </c>
      <c r="H431">
        <v>3873.34</v>
      </c>
      <c r="I431">
        <v>15493.36</v>
      </c>
      <c r="J431" t="s">
        <v>81</v>
      </c>
      <c r="K431" t="s">
        <v>82</v>
      </c>
      <c r="L431" t="s">
        <v>91</v>
      </c>
      <c r="M431">
        <v>2023</v>
      </c>
      <c r="N431" t="s">
        <v>84</v>
      </c>
      <c r="O431" t="s">
        <v>1242</v>
      </c>
      <c r="P431" t="s">
        <v>86</v>
      </c>
    </row>
    <row r="432" spans="1:16" x14ac:dyDescent="0.45">
      <c r="A432">
        <v>431</v>
      </c>
      <c r="B432" s="10">
        <v>44958</v>
      </c>
      <c r="C432">
        <v>9808</v>
      </c>
      <c r="D432" t="s">
        <v>80</v>
      </c>
      <c r="E432">
        <v>42</v>
      </c>
      <c r="F432" t="s">
        <v>102</v>
      </c>
      <c r="G432">
        <v>2</v>
      </c>
      <c r="H432">
        <v>1317.88</v>
      </c>
      <c r="I432">
        <v>2635.76</v>
      </c>
      <c r="J432" t="s">
        <v>97</v>
      </c>
      <c r="K432" t="s">
        <v>82</v>
      </c>
      <c r="L432" t="s">
        <v>91</v>
      </c>
      <c r="M432">
        <v>2023</v>
      </c>
      <c r="N432" t="s">
        <v>84</v>
      </c>
      <c r="O432" t="s">
        <v>2666</v>
      </c>
      <c r="P432" t="s">
        <v>86</v>
      </c>
    </row>
    <row r="433" spans="1:16" x14ac:dyDescent="0.45">
      <c r="A433">
        <v>432</v>
      </c>
      <c r="B433" s="10">
        <v>44958</v>
      </c>
      <c r="C433">
        <v>4974</v>
      </c>
      <c r="D433" t="s">
        <v>80</v>
      </c>
      <c r="E433">
        <v>56</v>
      </c>
      <c r="F433" t="s">
        <v>5</v>
      </c>
      <c r="G433">
        <v>5</v>
      </c>
      <c r="H433">
        <v>3526.71</v>
      </c>
      <c r="I433">
        <v>17633.55</v>
      </c>
      <c r="J433" t="s">
        <v>81</v>
      </c>
      <c r="K433" t="s">
        <v>82</v>
      </c>
      <c r="L433" t="s">
        <v>91</v>
      </c>
      <c r="M433">
        <v>2023</v>
      </c>
      <c r="N433" t="s">
        <v>84</v>
      </c>
      <c r="O433" t="s">
        <v>4625</v>
      </c>
      <c r="P433" t="s">
        <v>86</v>
      </c>
    </row>
    <row r="434" spans="1:16" x14ac:dyDescent="0.45">
      <c r="A434">
        <v>433</v>
      </c>
      <c r="B434" s="10">
        <v>44958</v>
      </c>
      <c r="C434">
        <v>4267</v>
      </c>
      <c r="D434" t="s">
        <v>89</v>
      </c>
      <c r="E434">
        <v>45</v>
      </c>
      <c r="F434" t="s">
        <v>102</v>
      </c>
      <c r="G434">
        <v>4</v>
      </c>
      <c r="H434">
        <v>2576.65</v>
      </c>
      <c r="I434">
        <v>10306.6</v>
      </c>
      <c r="J434" t="s">
        <v>93</v>
      </c>
      <c r="K434" t="s">
        <v>82</v>
      </c>
      <c r="L434" t="s">
        <v>91</v>
      </c>
      <c r="M434">
        <v>2023</v>
      </c>
      <c r="N434" t="s">
        <v>84</v>
      </c>
      <c r="O434" t="s">
        <v>1911</v>
      </c>
      <c r="P434" t="s">
        <v>86</v>
      </c>
    </row>
    <row r="435" spans="1:16" x14ac:dyDescent="0.45">
      <c r="A435">
        <v>434</v>
      </c>
      <c r="B435" s="10">
        <v>44958</v>
      </c>
      <c r="C435">
        <v>1825</v>
      </c>
      <c r="D435" t="s">
        <v>80</v>
      </c>
      <c r="E435">
        <v>63</v>
      </c>
      <c r="F435" t="s">
        <v>102</v>
      </c>
      <c r="G435">
        <v>5</v>
      </c>
      <c r="H435">
        <v>866.29</v>
      </c>
      <c r="I435">
        <v>4331.45</v>
      </c>
      <c r="J435" t="s">
        <v>81</v>
      </c>
      <c r="K435" t="s">
        <v>82</v>
      </c>
      <c r="L435" t="s">
        <v>91</v>
      </c>
      <c r="M435">
        <v>2023</v>
      </c>
      <c r="N435" t="s">
        <v>84</v>
      </c>
      <c r="O435" t="s">
        <v>4626</v>
      </c>
      <c r="P435" t="s">
        <v>86</v>
      </c>
    </row>
    <row r="436" spans="1:16" x14ac:dyDescent="0.45">
      <c r="A436">
        <v>435</v>
      </c>
      <c r="B436" s="10">
        <v>44958</v>
      </c>
      <c r="C436">
        <v>8668</v>
      </c>
      <c r="D436" t="s">
        <v>89</v>
      </c>
      <c r="E436">
        <v>33</v>
      </c>
      <c r="F436" t="s">
        <v>8</v>
      </c>
      <c r="G436">
        <v>3</v>
      </c>
      <c r="H436">
        <v>723.24</v>
      </c>
      <c r="I436">
        <v>2169.7199999999998</v>
      </c>
      <c r="J436" t="s">
        <v>87</v>
      </c>
      <c r="K436" t="s">
        <v>82</v>
      </c>
      <c r="L436" t="s">
        <v>91</v>
      </c>
      <c r="M436">
        <v>2023</v>
      </c>
      <c r="N436" t="s">
        <v>84</v>
      </c>
      <c r="O436" t="s">
        <v>8289</v>
      </c>
      <c r="P436" t="s">
        <v>748</v>
      </c>
    </row>
    <row r="437" spans="1:16" x14ac:dyDescent="0.45">
      <c r="A437">
        <v>436</v>
      </c>
      <c r="B437" s="10">
        <v>44958</v>
      </c>
      <c r="C437">
        <v>6745</v>
      </c>
      <c r="D437" t="s">
        <v>89</v>
      </c>
      <c r="E437">
        <v>29</v>
      </c>
      <c r="F437" t="s">
        <v>7</v>
      </c>
      <c r="G437">
        <v>1</v>
      </c>
      <c r="H437">
        <v>2315.56</v>
      </c>
      <c r="I437">
        <v>2315.56</v>
      </c>
      <c r="J437" t="s">
        <v>87</v>
      </c>
      <c r="K437" t="s">
        <v>82</v>
      </c>
      <c r="L437" t="s">
        <v>91</v>
      </c>
      <c r="M437">
        <v>2023</v>
      </c>
      <c r="N437" t="s">
        <v>84</v>
      </c>
      <c r="O437" t="s">
        <v>5327</v>
      </c>
      <c r="P437" t="s">
        <v>86</v>
      </c>
    </row>
    <row r="438" spans="1:16" x14ac:dyDescent="0.45">
      <c r="A438">
        <v>437</v>
      </c>
      <c r="B438" s="10">
        <v>44958</v>
      </c>
      <c r="C438">
        <v>1412</v>
      </c>
      <c r="D438" t="s">
        <v>80</v>
      </c>
      <c r="E438">
        <v>58</v>
      </c>
      <c r="F438" t="s">
        <v>102</v>
      </c>
      <c r="G438">
        <v>2</v>
      </c>
      <c r="H438">
        <v>3568.69</v>
      </c>
      <c r="I438">
        <v>7137.38</v>
      </c>
      <c r="J438" t="s">
        <v>81</v>
      </c>
      <c r="K438" t="s">
        <v>82</v>
      </c>
      <c r="L438" t="s">
        <v>91</v>
      </c>
      <c r="M438">
        <v>2023</v>
      </c>
      <c r="N438" t="s">
        <v>84</v>
      </c>
      <c r="O438" t="s">
        <v>2952</v>
      </c>
      <c r="P438" t="s">
        <v>86</v>
      </c>
    </row>
    <row r="439" spans="1:16" x14ac:dyDescent="0.45">
      <c r="A439">
        <v>438</v>
      </c>
      <c r="B439" s="10">
        <v>44958</v>
      </c>
      <c r="C439">
        <v>8543</v>
      </c>
      <c r="D439" t="s">
        <v>89</v>
      </c>
      <c r="E439">
        <v>46</v>
      </c>
      <c r="F439" t="s">
        <v>9</v>
      </c>
      <c r="G439">
        <v>2</v>
      </c>
      <c r="H439">
        <v>3036.32</v>
      </c>
      <c r="I439">
        <v>6072.64</v>
      </c>
      <c r="J439" t="s">
        <v>93</v>
      </c>
      <c r="K439" t="s">
        <v>82</v>
      </c>
      <c r="L439" t="s">
        <v>91</v>
      </c>
      <c r="M439">
        <v>2023</v>
      </c>
      <c r="N439" t="s">
        <v>84</v>
      </c>
      <c r="O439" t="s">
        <v>3257</v>
      </c>
      <c r="P439" t="s">
        <v>86</v>
      </c>
    </row>
    <row r="440" spans="1:16" x14ac:dyDescent="0.45">
      <c r="A440">
        <v>439</v>
      </c>
      <c r="B440" s="10">
        <v>44958</v>
      </c>
      <c r="C440">
        <v>8587</v>
      </c>
      <c r="D440" t="s">
        <v>80</v>
      </c>
      <c r="E440">
        <v>40</v>
      </c>
      <c r="F440" t="s">
        <v>6</v>
      </c>
      <c r="G440">
        <v>2</v>
      </c>
      <c r="H440">
        <v>4280.8900000000003</v>
      </c>
      <c r="I440">
        <v>8561.7800000000007</v>
      </c>
      <c r="J440" t="s">
        <v>97</v>
      </c>
      <c r="K440" t="s">
        <v>82</v>
      </c>
      <c r="L440" t="s">
        <v>91</v>
      </c>
      <c r="M440">
        <v>2023</v>
      </c>
      <c r="N440" t="s">
        <v>668</v>
      </c>
      <c r="O440" t="s">
        <v>9809</v>
      </c>
      <c r="P440" t="s">
        <v>86</v>
      </c>
    </row>
    <row r="441" spans="1:16" x14ac:dyDescent="0.45">
      <c r="A441">
        <v>440</v>
      </c>
      <c r="B441" s="10">
        <v>44959</v>
      </c>
      <c r="C441">
        <v>1728</v>
      </c>
      <c r="D441" t="s">
        <v>80</v>
      </c>
      <c r="E441">
        <v>38</v>
      </c>
      <c r="F441" t="s">
        <v>7</v>
      </c>
      <c r="G441">
        <v>3</v>
      </c>
      <c r="H441">
        <v>1978.83</v>
      </c>
      <c r="I441">
        <v>5936.49</v>
      </c>
      <c r="J441" t="s">
        <v>97</v>
      </c>
      <c r="K441" t="s">
        <v>82</v>
      </c>
      <c r="L441" t="s">
        <v>91</v>
      </c>
      <c r="M441">
        <v>2023</v>
      </c>
      <c r="N441" t="s">
        <v>84</v>
      </c>
      <c r="O441" t="s">
        <v>412</v>
      </c>
      <c r="P441" t="s">
        <v>86</v>
      </c>
    </row>
    <row r="442" spans="1:16" x14ac:dyDescent="0.45">
      <c r="A442">
        <v>441</v>
      </c>
      <c r="B442" s="10">
        <v>44959</v>
      </c>
      <c r="C442">
        <v>8164</v>
      </c>
      <c r="D442" t="s">
        <v>89</v>
      </c>
      <c r="E442">
        <v>33</v>
      </c>
      <c r="F442" t="s">
        <v>8</v>
      </c>
      <c r="G442">
        <v>1</v>
      </c>
      <c r="H442">
        <v>4226.03</v>
      </c>
      <c r="I442">
        <v>4226.03</v>
      </c>
      <c r="J442" t="s">
        <v>87</v>
      </c>
      <c r="K442" t="s">
        <v>82</v>
      </c>
      <c r="L442" t="s">
        <v>91</v>
      </c>
      <c r="M442">
        <v>2023</v>
      </c>
      <c r="N442" t="s">
        <v>84</v>
      </c>
      <c r="O442" t="s">
        <v>5328</v>
      </c>
      <c r="P442" t="s">
        <v>86</v>
      </c>
    </row>
    <row r="443" spans="1:16" x14ac:dyDescent="0.45">
      <c r="A443">
        <v>442</v>
      </c>
      <c r="B443" s="10">
        <v>44959</v>
      </c>
      <c r="C443">
        <v>9867</v>
      </c>
      <c r="D443" t="s">
        <v>89</v>
      </c>
      <c r="E443">
        <v>58</v>
      </c>
      <c r="F443" t="s">
        <v>7</v>
      </c>
      <c r="G443">
        <v>5</v>
      </c>
      <c r="H443">
        <v>233.29</v>
      </c>
      <c r="I443">
        <v>1166.45</v>
      </c>
      <c r="J443" t="s">
        <v>81</v>
      </c>
      <c r="K443" t="s">
        <v>567</v>
      </c>
      <c r="L443" t="s">
        <v>91</v>
      </c>
      <c r="M443">
        <v>2023</v>
      </c>
      <c r="N443" t="s">
        <v>84</v>
      </c>
      <c r="O443" t="s">
        <v>7587</v>
      </c>
      <c r="P443" t="s">
        <v>86</v>
      </c>
    </row>
    <row r="444" spans="1:16" x14ac:dyDescent="0.45">
      <c r="A444">
        <v>443</v>
      </c>
      <c r="B444" s="10">
        <v>44959</v>
      </c>
      <c r="C444">
        <v>6988</v>
      </c>
      <c r="D444" t="s">
        <v>80</v>
      </c>
      <c r="E444">
        <v>62</v>
      </c>
      <c r="F444" t="s">
        <v>7</v>
      </c>
      <c r="G444">
        <v>3</v>
      </c>
      <c r="H444">
        <v>1860.73</v>
      </c>
      <c r="I444">
        <v>5582.19</v>
      </c>
      <c r="J444" t="s">
        <v>81</v>
      </c>
      <c r="K444" t="s">
        <v>82</v>
      </c>
      <c r="L444" t="s">
        <v>91</v>
      </c>
      <c r="M444">
        <v>2023</v>
      </c>
      <c r="N444" t="s">
        <v>84</v>
      </c>
      <c r="O444" t="s">
        <v>8386</v>
      </c>
      <c r="P444" t="s">
        <v>748</v>
      </c>
    </row>
    <row r="445" spans="1:16" x14ac:dyDescent="0.45">
      <c r="A445">
        <v>444</v>
      </c>
      <c r="B445" s="10">
        <v>44959</v>
      </c>
      <c r="C445">
        <v>3504</v>
      </c>
      <c r="D445" t="s">
        <v>80</v>
      </c>
      <c r="E445">
        <v>43</v>
      </c>
      <c r="F445" t="s">
        <v>102</v>
      </c>
      <c r="G445">
        <v>3</v>
      </c>
      <c r="H445">
        <v>411.27</v>
      </c>
      <c r="I445">
        <v>1233.81</v>
      </c>
      <c r="J445" t="s">
        <v>97</v>
      </c>
      <c r="K445" t="s">
        <v>567</v>
      </c>
      <c r="L445" t="s">
        <v>91</v>
      </c>
      <c r="M445">
        <v>2023</v>
      </c>
      <c r="N445" t="s">
        <v>84</v>
      </c>
      <c r="O445" t="s">
        <v>7451</v>
      </c>
      <c r="P445" t="s">
        <v>86</v>
      </c>
    </row>
    <row r="446" spans="1:16" x14ac:dyDescent="0.45">
      <c r="A446">
        <v>445</v>
      </c>
      <c r="B446" s="10">
        <v>44959</v>
      </c>
      <c r="C446">
        <v>3967</v>
      </c>
      <c r="D446" t="s">
        <v>80</v>
      </c>
      <c r="E446">
        <v>54</v>
      </c>
      <c r="F446" t="s">
        <v>9</v>
      </c>
      <c r="G446">
        <v>4</v>
      </c>
      <c r="H446">
        <v>4600.26</v>
      </c>
      <c r="I446">
        <v>18401.04</v>
      </c>
      <c r="J446" t="s">
        <v>93</v>
      </c>
      <c r="K446" t="s">
        <v>82</v>
      </c>
      <c r="L446" t="s">
        <v>91</v>
      </c>
      <c r="M446">
        <v>2023</v>
      </c>
      <c r="N446" t="s">
        <v>84</v>
      </c>
      <c r="O446" t="s">
        <v>1912</v>
      </c>
      <c r="P446" t="s">
        <v>86</v>
      </c>
    </row>
    <row r="447" spans="1:16" x14ac:dyDescent="0.45">
      <c r="A447">
        <v>446</v>
      </c>
      <c r="B447" s="10">
        <v>44959</v>
      </c>
      <c r="C447">
        <v>3786</v>
      </c>
      <c r="D447" t="s">
        <v>80</v>
      </c>
      <c r="E447">
        <v>39</v>
      </c>
      <c r="F447" t="s">
        <v>102</v>
      </c>
      <c r="G447">
        <v>3</v>
      </c>
      <c r="H447">
        <v>2402.8000000000002</v>
      </c>
      <c r="I447">
        <v>7208.4</v>
      </c>
      <c r="J447" t="s">
        <v>97</v>
      </c>
      <c r="K447" t="s">
        <v>82</v>
      </c>
      <c r="L447" t="s">
        <v>91</v>
      </c>
      <c r="M447">
        <v>2023</v>
      </c>
      <c r="N447" t="s">
        <v>84</v>
      </c>
      <c r="O447" t="s">
        <v>8569</v>
      </c>
      <c r="P447" t="s">
        <v>748</v>
      </c>
    </row>
    <row r="448" spans="1:16" x14ac:dyDescent="0.45">
      <c r="A448">
        <v>447</v>
      </c>
      <c r="B448" s="10">
        <v>44959</v>
      </c>
      <c r="C448">
        <v>2122</v>
      </c>
      <c r="D448" t="s">
        <v>89</v>
      </c>
      <c r="E448">
        <v>27</v>
      </c>
      <c r="F448" t="s">
        <v>9</v>
      </c>
      <c r="G448">
        <v>3</v>
      </c>
      <c r="H448">
        <v>1614.97</v>
      </c>
      <c r="I448">
        <v>4844.91</v>
      </c>
      <c r="J448" t="s">
        <v>87</v>
      </c>
      <c r="K448" t="s">
        <v>82</v>
      </c>
      <c r="L448" t="s">
        <v>91</v>
      </c>
      <c r="M448">
        <v>2023</v>
      </c>
      <c r="N448" t="s">
        <v>84</v>
      </c>
      <c r="O448" t="s">
        <v>5998</v>
      </c>
      <c r="P448" t="s">
        <v>86</v>
      </c>
    </row>
    <row r="449" spans="1:16" x14ac:dyDescent="0.45">
      <c r="A449">
        <v>448</v>
      </c>
      <c r="B449" s="10">
        <v>44959</v>
      </c>
      <c r="C449">
        <v>5079</v>
      </c>
      <c r="D449" t="s">
        <v>89</v>
      </c>
      <c r="E449">
        <v>24</v>
      </c>
      <c r="F449" t="s">
        <v>9</v>
      </c>
      <c r="G449">
        <v>2</v>
      </c>
      <c r="H449">
        <v>2487.81</v>
      </c>
      <c r="I449">
        <v>4975.62</v>
      </c>
      <c r="J449" t="s">
        <v>95</v>
      </c>
      <c r="K449" t="s">
        <v>82</v>
      </c>
      <c r="L449" t="s">
        <v>91</v>
      </c>
      <c r="M449">
        <v>2023</v>
      </c>
      <c r="N449" t="s">
        <v>84</v>
      </c>
      <c r="O449" t="s">
        <v>2474</v>
      </c>
      <c r="P449" t="s">
        <v>86</v>
      </c>
    </row>
    <row r="450" spans="1:16" x14ac:dyDescent="0.45">
      <c r="A450">
        <v>449</v>
      </c>
      <c r="B450" s="10">
        <v>44959</v>
      </c>
      <c r="C450">
        <v>2571</v>
      </c>
      <c r="D450" t="s">
        <v>89</v>
      </c>
      <c r="E450">
        <v>26</v>
      </c>
      <c r="F450" t="s">
        <v>5</v>
      </c>
      <c r="G450">
        <v>4</v>
      </c>
      <c r="H450">
        <v>2687.59</v>
      </c>
      <c r="I450">
        <v>10750.36</v>
      </c>
      <c r="J450" t="s">
        <v>87</v>
      </c>
      <c r="K450" t="s">
        <v>82</v>
      </c>
      <c r="L450" t="s">
        <v>91</v>
      </c>
      <c r="M450">
        <v>2023</v>
      </c>
      <c r="N450" t="s">
        <v>84</v>
      </c>
      <c r="O450" t="s">
        <v>871</v>
      </c>
      <c r="P450" t="s">
        <v>86</v>
      </c>
    </row>
    <row r="451" spans="1:16" x14ac:dyDescent="0.45">
      <c r="A451">
        <v>450</v>
      </c>
      <c r="B451" s="10">
        <v>44959</v>
      </c>
      <c r="C451">
        <v>6073</v>
      </c>
      <c r="D451" t="s">
        <v>80</v>
      </c>
      <c r="E451">
        <v>42</v>
      </c>
      <c r="F451" t="s">
        <v>102</v>
      </c>
      <c r="G451">
        <v>5</v>
      </c>
      <c r="H451">
        <v>4238.8500000000004</v>
      </c>
      <c r="I451">
        <v>21194.25</v>
      </c>
      <c r="J451" t="s">
        <v>97</v>
      </c>
      <c r="K451" t="s">
        <v>82</v>
      </c>
      <c r="L451" t="s">
        <v>91</v>
      </c>
      <c r="M451">
        <v>2023</v>
      </c>
      <c r="N451" t="s">
        <v>84</v>
      </c>
      <c r="O451" t="s">
        <v>4390</v>
      </c>
      <c r="P451" t="s">
        <v>86</v>
      </c>
    </row>
    <row r="452" spans="1:16" x14ac:dyDescent="0.45">
      <c r="A452">
        <v>451</v>
      </c>
      <c r="B452" s="10">
        <v>44959</v>
      </c>
      <c r="C452">
        <v>6104</v>
      </c>
      <c r="D452" t="s">
        <v>89</v>
      </c>
      <c r="E452">
        <v>63</v>
      </c>
      <c r="F452" t="s">
        <v>8</v>
      </c>
      <c r="G452">
        <v>1</v>
      </c>
      <c r="H452">
        <v>2735.02</v>
      </c>
      <c r="I452">
        <v>2735.02</v>
      </c>
      <c r="J452" t="s">
        <v>81</v>
      </c>
      <c r="K452" t="s">
        <v>82</v>
      </c>
      <c r="L452" t="s">
        <v>91</v>
      </c>
      <c r="M452">
        <v>2023</v>
      </c>
      <c r="N452" t="s">
        <v>84</v>
      </c>
      <c r="O452" t="s">
        <v>5764</v>
      </c>
      <c r="P452" t="s">
        <v>86</v>
      </c>
    </row>
    <row r="453" spans="1:16" x14ac:dyDescent="0.45">
      <c r="A453">
        <v>452</v>
      </c>
      <c r="B453" s="10">
        <v>44959</v>
      </c>
      <c r="C453">
        <v>3143</v>
      </c>
      <c r="D453" t="s">
        <v>89</v>
      </c>
      <c r="E453">
        <v>32</v>
      </c>
      <c r="F453" t="s">
        <v>6</v>
      </c>
      <c r="G453">
        <v>5</v>
      </c>
      <c r="H453">
        <v>2185.34</v>
      </c>
      <c r="I453">
        <v>10926.7</v>
      </c>
      <c r="J453" t="s">
        <v>87</v>
      </c>
      <c r="K453" t="s">
        <v>82</v>
      </c>
      <c r="L453" t="s">
        <v>91</v>
      </c>
      <c r="M453">
        <v>2023</v>
      </c>
      <c r="N453" t="s">
        <v>84</v>
      </c>
      <c r="O453" t="s">
        <v>3916</v>
      </c>
      <c r="P453" t="s">
        <v>86</v>
      </c>
    </row>
    <row r="454" spans="1:16" x14ac:dyDescent="0.45">
      <c r="A454">
        <v>453</v>
      </c>
      <c r="B454" s="10">
        <v>44959</v>
      </c>
      <c r="C454">
        <v>7806</v>
      </c>
      <c r="D454" t="s">
        <v>89</v>
      </c>
      <c r="E454">
        <v>30</v>
      </c>
      <c r="F454" t="s">
        <v>7</v>
      </c>
      <c r="G454">
        <v>4</v>
      </c>
      <c r="H454">
        <v>4808.7</v>
      </c>
      <c r="I454">
        <v>19234.8</v>
      </c>
      <c r="J454" t="s">
        <v>87</v>
      </c>
      <c r="K454" t="s">
        <v>82</v>
      </c>
      <c r="L454" t="s">
        <v>91</v>
      </c>
      <c r="M454">
        <v>2023</v>
      </c>
      <c r="N454" t="s">
        <v>668</v>
      </c>
      <c r="O454" t="s">
        <v>9950</v>
      </c>
      <c r="P454" t="s">
        <v>86</v>
      </c>
    </row>
    <row r="455" spans="1:16" x14ac:dyDescent="0.45">
      <c r="A455">
        <v>454</v>
      </c>
      <c r="B455" s="10">
        <v>44960</v>
      </c>
      <c r="C455">
        <v>8357</v>
      </c>
      <c r="D455" t="s">
        <v>89</v>
      </c>
      <c r="E455">
        <v>59</v>
      </c>
      <c r="F455" t="s">
        <v>5</v>
      </c>
      <c r="G455">
        <v>2</v>
      </c>
      <c r="H455">
        <v>4844.3599999999997</v>
      </c>
      <c r="I455">
        <v>9688.7199999999993</v>
      </c>
      <c r="J455" t="s">
        <v>81</v>
      </c>
      <c r="K455" t="s">
        <v>82</v>
      </c>
      <c r="L455" t="s">
        <v>91</v>
      </c>
      <c r="M455">
        <v>2023</v>
      </c>
      <c r="N455" t="s">
        <v>84</v>
      </c>
      <c r="O455" t="s">
        <v>230</v>
      </c>
      <c r="P455" t="s">
        <v>86</v>
      </c>
    </row>
    <row r="456" spans="1:16" x14ac:dyDescent="0.45">
      <c r="A456">
        <v>455</v>
      </c>
      <c r="B456" s="10">
        <v>44960</v>
      </c>
      <c r="C456">
        <v>4440</v>
      </c>
      <c r="D456" t="s">
        <v>80</v>
      </c>
      <c r="E456">
        <v>63</v>
      </c>
      <c r="F456" t="s">
        <v>8</v>
      </c>
      <c r="G456">
        <v>1</v>
      </c>
      <c r="H456">
        <v>240.16</v>
      </c>
      <c r="I456">
        <v>240.16</v>
      </c>
      <c r="J456" t="s">
        <v>81</v>
      </c>
      <c r="K456" t="s">
        <v>567</v>
      </c>
      <c r="L456" t="s">
        <v>91</v>
      </c>
      <c r="M456">
        <v>2023</v>
      </c>
      <c r="N456" t="s">
        <v>84</v>
      </c>
      <c r="O456" t="s">
        <v>8015</v>
      </c>
      <c r="P456" t="s">
        <v>86</v>
      </c>
    </row>
    <row r="457" spans="1:16" x14ac:dyDescent="0.45">
      <c r="A457">
        <v>456</v>
      </c>
      <c r="B457" s="10">
        <v>44960</v>
      </c>
      <c r="C457">
        <v>4766</v>
      </c>
      <c r="D457" t="s">
        <v>89</v>
      </c>
      <c r="E457">
        <v>43</v>
      </c>
      <c r="F457" t="s">
        <v>6</v>
      </c>
      <c r="G457">
        <v>5</v>
      </c>
      <c r="H457">
        <v>3548.89</v>
      </c>
      <c r="I457">
        <v>17744.45</v>
      </c>
      <c r="J457" t="s">
        <v>97</v>
      </c>
      <c r="K457" t="s">
        <v>82</v>
      </c>
      <c r="L457" t="s">
        <v>91</v>
      </c>
      <c r="M457">
        <v>2023</v>
      </c>
      <c r="N457" t="s">
        <v>84</v>
      </c>
      <c r="O457" t="s">
        <v>4391</v>
      </c>
      <c r="P457" t="s">
        <v>86</v>
      </c>
    </row>
    <row r="458" spans="1:16" x14ac:dyDescent="0.45">
      <c r="A458">
        <v>457</v>
      </c>
      <c r="B458" s="10">
        <v>44960</v>
      </c>
      <c r="C458">
        <v>6644</v>
      </c>
      <c r="D458" t="s">
        <v>89</v>
      </c>
      <c r="E458">
        <v>38</v>
      </c>
      <c r="F458" t="s">
        <v>6</v>
      </c>
      <c r="G458">
        <v>1</v>
      </c>
      <c r="H458">
        <v>1890.2</v>
      </c>
      <c r="I458">
        <v>1890.2</v>
      </c>
      <c r="J458" t="s">
        <v>97</v>
      </c>
      <c r="K458" t="s">
        <v>567</v>
      </c>
      <c r="L458" t="s">
        <v>91</v>
      </c>
      <c r="M458">
        <v>2023</v>
      </c>
      <c r="N458" t="s">
        <v>84</v>
      </c>
      <c r="O458" t="s">
        <v>7877</v>
      </c>
      <c r="P458" t="s">
        <v>86</v>
      </c>
    </row>
    <row r="459" spans="1:16" x14ac:dyDescent="0.45">
      <c r="A459">
        <v>458</v>
      </c>
      <c r="B459" s="10">
        <v>44960</v>
      </c>
      <c r="C459">
        <v>3914</v>
      </c>
      <c r="D459" t="s">
        <v>89</v>
      </c>
      <c r="E459">
        <v>40</v>
      </c>
      <c r="F459" t="s">
        <v>102</v>
      </c>
      <c r="G459">
        <v>1</v>
      </c>
      <c r="H459">
        <v>3392.24</v>
      </c>
      <c r="I459">
        <v>3392.24</v>
      </c>
      <c r="J459" t="s">
        <v>97</v>
      </c>
      <c r="K459" t="s">
        <v>82</v>
      </c>
      <c r="L459" t="s">
        <v>91</v>
      </c>
      <c r="M459">
        <v>2023</v>
      </c>
      <c r="N459" t="s">
        <v>84</v>
      </c>
      <c r="O459" t="s">
        <v>5139</v>
      </c>
      <c r="P459" t="s">
        <v>86</v>
      </c>
    </row>
    <row r="460" spans="1:16" x14ac:dyDescent="0.45">
      <c r="A460">
        <v>459</v>
      </c>
      <c r="B460" s="10">
        <v>44960</v>
      </c>
      <c r="C460">
        <v>5968</v>
      </c>
      <c r="D460" t="s">
        <v>89</v>
      </c>
      <c r="E460">
        <v>61</v>
      </c>
      <c r="F460" t="s">
        <v>9</v>
      </c>
      <c r="G460">
        <v>1</v>
      </c>
      <c r="H460">
        <v>3202.77</v>
      </c>
      <c r="I460">
        <v>3202.77</v>
      </c>
      <c r="J460" t="s">
        <v>81</v>
      </c>
      <c r="K460" t="s">
        <v>82</v>
      </c>
      <c r="L460" t="s">
        <v>91</v>
      </c>
      <c r="M460">
        <v>2023</v>
      </c>
      <c r="N460" t="s">
        <v>84</v>
      </c>
      <c r="O460" t="s">
        <v>5765</v>
      </c>
      <c r="P460" t="s">
        <v>86</v>
      </c>
    </row>
    <row r="461" spans="1:16" x14ac:dyDescent="0.45">
      <c r="A461">
        <v>460</v>
      </c>
      <c r="B461" s="10">
        <v>44960</v>
      </c>
      <c r="C461">
        <v>6917</v>
      </c>
      <c r="D461" t="s">
        <v>80</v>
      </c>
      <c r="E461">
        <v>45</v>
      </c>
      <c r="F461" t="s">
        <v>102</v>
      </c>
      <c r="G461">
        <v>3</v>
      </c>
      <c r="H461">
        <v>1684.02</v>
      </c>
      <c r="I461">
        <v>5052.0600000000004</v>
      </c>
      <c r="J461" t="s">
        <v>93</v>
      </c>
      <c r="K461" t="s">
        <v>82</v>
      </c>
      <c r="L461" t="s">
        <v>91</v>
      </c>
      <c r="M461">
        <v>2023</v>
      </c>
      <c r="N461" t="s">
        <v>84</v>
      </c>
      <c r="O461" t="s">
        <v>8483</v>
      </c>
      <c r="P461" t="s">
        <v>748</v>
      </c>
    </row>
    <row r="462" spans="1:16" x14ac:dyDescent="0.45">
      <c r="A462">
        <v>461</v>
      </c>
      <c r="B462" s="10">
        <v>44960</v>
      </c>
      <c r="C462">
        <v>9787</v>
      </c>
      <c r="D462" t="s">
        <v>80</v>
      </c>
      <c r="E462">
        <v>55</v>
      </c>
      <c r="F462" t="s">
        <v>6</v>
      </c>
      <c r="G462">
        <v>4</v>
      </c>
      <c r="H462">
        <v>4933.96</v>
      </c>
      <c r="I462">
        <v>19735.84</v>
      </c>
      <c r="J462" t="s">
        <v>81</v>
      </c>
      <c r="K462" t="s">
        <v>82</v>
      </c>
      <c r="L462" t="s">
        <v>91</v>
      </c>
      <c r="M462">
        <v>2023</v>
      </c>
      <c r="N462" t="s">
        <v>668</v>
      </c>
      <c r="O462" t="s">
        <v>9951</v>
      </c>
      <c r="P462" t="s">
        <v>86</v>
      </c>
    </row>
    <row r="463" spans="1:16" x14ac:dyDescent="0.45">
      <c r="A463">
        <v>462</v>
      </c>
      <c r="B463" s="10">
        <v>44960</v>
      </c>
      <c r="C463">
        <v>1728</v>
      </c>
      <c r="D463" t="s">
        <v>89</v>
      </c>
      <c r="E463">
        <v>29</v>
      </c>
      <c r="F463" t="s">
        <v>102</v>
      </c>
      <c r="G463">
        <v>4</v>
      </c>
      <c r="H463">
        <v>1817.69</v>
      </c>
      <c r="I463">
        <v>7270.76</v>
      </c>
      <c r="J463" t="s">
        <v>87</v>
      </c>
      <c r="K463" t="s">
        <v>82</v>
      </c>
      <c r="L463" t="s">
        <v>91</v>
      </c>
      <c r="M463">
        <v>2023</v>
      </c>
      <c r="N463" t="s">
        <v>84</v>
      </c>
      <c r="O463" t="s">
        <v>872</v>
      </c>
      <c r="P463" t="s">
        <v>86</v>
      </c>
    </row>
    <row r="464" spans="1:16" x14ac:dyDescent="0.45">
      <c r="A464">
        <v>463</v>
      </c>
      <c r="B464" s="10">
        <v>44960</v>
      </c>
      <c r="C464">
        <v>2365</v>
      </c>
      <c r="D464" t="s">
        <v>80</v>
      </c>
      <c r="E464">
        <v>41</v>
      </c>
      <c r="F464" t="s">
        <v>5</v>
      </c>
      <c r="G464">
        <v>2</v>
      </c>
      <c r="H464">
        <v>3178.31</v>
      </c>
      <c r="I464">
        <v>6356.62</v>
      </c>
      <c r="J464" t="s">
        <v>97</v>
      </c>
      <c r="K464" t="s">
        <v>82</v>
      </c>
      <c r="L464" t="s">
        <v>91</v>
      </c>
      <c r="M464">
        <v>2023</v>
      </c>
      <c r="N464" t="s">
        <v>84</v>
      </c>
      <c r="O464" t="s">
        <v>2667</v>
      </c>
      <c r="P464" t="s">
        <v>86</v>
      </c>
    </row>
    <row r="465" spans="1:16" x14ac:dyDescent="0.45">
      <c r="A465">
        <v>464</v>
      </c>
      <c r="B465" s="10">
        <v>44960</v>
      </c>
      <c r="C465">
        <v>5492</v>
      </c>
      <c r="D465" t="s">
        <v>80</v>
      </c>
      <c r="E465">
        <v>30</v>
      </c>
      <c r="F465" t="s">
        <v>8</v>
      </c>
      <c r="G465">
        <v>5</v>
      </c>
      <c r="H465">
        <v>4076.26</v>
      </c>
      <c r="I465">
        <v>20381.3</v>
      </c>
      <c r="J465" t="s">
        <v>87</v>
      </c>
      <c r="K465" t="s">
        <v>82</v>
      </c>
      <c r="L465" t="s">
        <v>91</v>
      </c>
      <c r="M465">
        <v>2023</v>
      </c>
      <c r="N465" t="s">
        <v>84</v>
      </c>
      <c r="O465" t="s">
        <v>8942</v>
      </c>
      <c r="P465" t="s">
        <v>748</v>
      </c>
    </row>
    <row r="466" spans="1:16" x14ac:dyDescent="0.45">
      <c r="A466">
        <v>465</v>
      </c>
      <c r="B466" s="10">
        <v>44960</v>
      </c>
      <c r="C466">
        <v>1698</v>
      </c>
      <c r="D466" t="s">
        <v>80</v>
      </c>
      <c r="E466">
        <v>57</v>
      </c>
      <c r="F466" t="s">
        <v>6</v>
      </c>
      <c r="G466">
        <v>2</v>
      </c>
      <c r="H466">
        <v>770.05</v>
      </c>
      <c r="I466">
        <v>1540.1</v>
      </c>
      <c r="J466" t="s">
        <v>81</v>
      </c>
      <c r="K466" t="s">
        <v>567</v>
      </c>
      <c r="L466" t="s">
        <v>91</v>
      </c>
      <c r="M466">
        <v>2023</v>
      </c>
      <c r="N466" t="s">
        <v>84</v>
      </c>
      <c r="O466" t="s">
        <v>6970</v>
      </c>
      <c r="P466" t="s">
        <v>86</v>
      </c>
    </row>
    <row r="467" spans="1:16" x14ac:dyDescent="0.45">
      <c r="A467">
        <v>466</v>
      </c>
      <c r="B467" s="10">
        <v>44960</v>
      </c>
      <c r="C467">
        <v>8186</v>
      </c>
      <c r="D467" t="s">
        <v>80</v>
      </c>
      <c r="E467">
        <v>19</v>
      </c>
      <c r="F467" t="s">
        <v>5</v>
      </c>
      <c r="G467">
        <v>5</v>
      </c>
      <c r="H467">
        <v>1537.81</v>
      </c>
      <c r="I467">
        <v>7689.05</v>
      </c>
      <c r="J467" t="s">
        <v>95</v>
      </c>
      <c r="K467" t="s">
        <v>82</v>
      </c>
      <c r="L467" t="s">
        <v>91</v>
      </c>
      <c r="M467">
        <v>2023</v>
      </c>
      <c r="N467" t="s">
        <v>84</v>
      </c>
      <c r="O467" t="s">
        <v>8813</v>
      </c>
      <c r="P467" t="s">
        <v>748</v>
      </c>
    </row>
    <row r="468" spans="1:16" x14ac:dyDescent="0.45">
      <c r="A468">
        <v>467</v>
      </c>
      <c r="B468" s="10">
        <v>44961</v>
      </c>
      <c r="C468">
        <v>1395</v>
      </c>
      <c r="D468" t="s">
        <v>89</v>
      </c>
      <c r="E468">
        <v>56</v>
      </c>
      <c r="F468" t="s">
        <v>8</v>
      </c>
      <c r="G468">
        <v>1</v>
      </c>
      <c r="H468">
        <v>1034.9100000000001</v>
      </c>
      <c r="I468">
        <v>1034.9100000000001</v>
      </c>
      <c r="J468" t="s">
        <v>81</v>
      </c>
      <c r="K468" t="s">
        <v>567</v>
      </c>
      <c r="L468" t="s">
        <v>91</v>
      </c>
      <c r="M468">
        <v>2023</v>
      </c>
      <c r="N468" t="s">
        <v>84</v>
      </c>
      <c r="O468" t="s">
        <v>569</v>
      </c>
      <c r="P468" t="s">
        <v>86</v>
      </c>
    </row>
    <row r="469" spans="1:16" x14ac:dyDescent="0.45">
      <c r="A469">
        <v>468</v>
      </c>
      <c r="B469" s="10">
        <v>44961</v>
      </c>
      <c r="C469">
        <v>8400</v>
      </c>
      <c r="D469" t="s">
        <v>80</v>
      </c>
      <c r="E469">
        <v>29</v>
      </c>
      <c r="F469" t="s">
        <v>5</v>
      </c>
      <c r="G469">
        <v>5</v>
      </c>
      <c r="H469">
        <v>3920.02</v>
      </c>
      <c r="I469">
        <v>19600.099999999999</v>
      </c>
      <c r="J469" t="s">
        <v>87</v>
      </c>
      <c r="K469" t="s">
        <v>82</v>
      </c>
      <c r="L469" t="s">
        <v>91</v>
      </c>
      <c r="M469">
        <v>2023</v>
      </c>
      <c r="N469" t="s">
        <v>84</v>
      </c>
      <c r="O469" t="s">
        <v>3917</v>
      </c>
      <c r="P469" t="s">
        <v>86</v>
      </c>
    </row>
    <row r="470" spans="1:16" x14ac:dyDescent="0.45">
      <c r="A470">
        <v>469</v>
      </c>
      <c r="B470" s="10">
        <v>44961</v>
      </c>
      <c r="C470">
        <v>9082</v>
      </c>
      <c r="D470" t="s">
        <v>80</v>
      </c>
      <c r="E470">
        <v>56</v>
      </c>
      <c r="F470" t="s">
        <v>7</v>
      </c>
      <c r="G470">
        <v>5</v>
      </c>
      <c r="H470">
        <v>4015.98</v>
      </c>
      <c r="I470">
        <v>20079.900000000001</v>
      </c>
      <c r="J470" t="s">
        <v>81</v>
      </c>
      <c r="K470" t="s">
        <v>82</v>
      </c>
      <c r="L470" t="s">
        <v>91</v>
      </c>
      <c r="M470">
        <v>2023</v>
      </c>
      <c r="N470" t="s">
        <v>84</v>
      </c>
      <c r="O470" t="s">
        <v>4627</v>
      </c>
      <c r="P470" t="s">
        <v>86</v>
      </c>
    </row>
    <row r="471" spans="1:16" x14ac:dyDescent="0.45">
      <c r="A471">
        <v>470</v>
      </c>
      <c r="B471" s="10">
        <v>44961</v>
      </c>
      <c r="C471">
        <v>5171</v>
      </c>
      <c r="D471" t="s">
        <v>89</v>
      </c>
      <c r="E471">
        <v>31</v>
      </c>
      <c r="F471" t="s">
        <v>9</v>
      </c>
      <c r="G471">
        <v>1</v>
      </c>
      <c r="H471">
        <v>1316.92</v>
      </c>
      <c r="I471">
        <v>1316.92</v>
      </c>
      <c r="J471" t="s">
        <v>87</v>
      </c>
      <c r="K471" t="s">
        <v>567</v>
      </c>
      <c r="L471" t="s">
        <v>91</v>
      </c>
      <c r="M471">
        <v>2023</v>
      </c>
      <c r="N471" t="s">
        <v>84</v>
      </c>
      <c r="O471" t="s">
        <v>8144</v>
      </c>
      <c r="P471" t="s">
        <v>86</v>
      </c>
    </row>
    <row r="472" spans="1:16" x14ac:dyDescent="0.45">
      <c r="A472">
        <v>471</v>
      </c>
      <c r="B472" s="10">
        <v>44961</v>
      </c>
      <c r="C472">
        <v>5360</v>
      </c>
      <c r="D472" t="s">
        <v>89</v>
      </c>
      <c r="E472">
        <v>47</v>
      </c>
      <c r="F472" t="s">
        <v>9</v>
      </c>
      <c r="G472">
        <v>2</v>
      </c>
      <c r="H472">
        <v>70.44</v>
      </c>
      <c r="I472">
        <v>140.88</v>
      </c>
      <c r="J472" t="s">
        <v>93</v>
      </c>
      <c r="K472" t="s">
        <v>567</v>
      </c>
      <c r="L472" t="s">
        <v>91</v>
      </c>
      <c r="M472">
        <v>2023</v>
      </c>
      <c r="N472" t="s">
        <v>84</v>
      </c>
      <c r="O472" t="s">
        <v>7212</v>
      </c>
      <c r="P472" t="s">
        <v>86</v>
      </c>
    </row>
    <row r="473" spans="1:16" x14ac:dyDescent="0.45">
      <c r="A473">
        <v>472</v>
      </c>
      <c r="B473" s="10">
        <v>44961</v>
      </c>
      <c r="C473">
        <v>3502</v>
      </c>
      <c r="D473" t="s">
        <v>89</v>
      </c>
      <c r="E473">
        <v>58</v>
      </c>
      <c r="F473" t="s">
        <v>9</v>
      </c>
      <c r="G473">
        <v>5</v>
      </c>
      <c r="H473">
        <v>2145.58</v>
      </c>
      <c r="I473">
        <v>10727.9</v>
      </c>
      <c r="J473" t="s">
        <v>81</v>
      </c>
      <c r="K473" t="s">
        <v>82</v>
      </c>
      <c r="L473" t="s">
        <v>91</v>
      </c>
      <c r="M473">
        <v>2023</v>
      </c>
      <c r="N473" t="s">
        <v>84</v>
      </c>
      <c r="O473" t="s">
        <v>4628</v>
      </c>
      <c r="P473" t="s">
        <v>86</v>
      </c>
    </row>
    <row r="474" spans="1:16" x14ac:dyDescent="0.45">
      <c r="A474">
        <v>473</v>
      </c>
      <c r="B474" s="10">
        <v>44961</v>
      </c>
      <c r="C474">
        <v>1717</v>
      </c>
      <c r="D474" t="s">
        <v>89</v>
      </c>
      <c r="E474">
        <v>60</v>
      </c>
      <c r="F474" t="s">
        <v>7</v>
      </c>
      <c r="G474">
        <v>2</v>
      </c>
      <c r="H474">
        <v>3451.33</v>
      </c>
      <c r="I474">
        <v>6902.66</v>
      </c>
      <c r="J474" t="s">
        <v>81</v>
      </c>
      <c r="K474" t="s">
        <v>82</v>
      </c>
      <c r="L474" t="s">
        <v>91</v>
      </c>
      <c r="M474">
        <v>2023</v>
      </c>
      <c r="N474" t="s">
        <v>84</v>
      </c>
      <c r="O474" t="s">
        <v>2953</v>
      </c>
      <c r="P474" t="s">
        <v>86</v>
      </c>
    </row>
    <row r="475" spans="1:16" x14ac:dyDescent="0.45">
      <c r="A475">
        <v>474</v>
      </c>
      <c r="B475" s="10">
        <v>44961</v>
      </c>
      <c r="C475">
        <v>3782</v>
      </c>
      <c r="D475" t="s">
        <v>80</v>
      </c>
      <c r="E475">
        <v>36</v>
      </c>
      <c r="F475" t="s">
        <v>6</v>
      </c>
      <c r="G475">
        <v>2</v>
      </c>
      <c r="H475">
        <v>3131.39</v>
      </c>
      <c r="I475">
        <v>6262.78</v>
      </c>
      <c r="J475" t="s">
        <v>97</v>
      </c>
      <c r="K475" t="s">
        <v>82</v>
      </c>
      <c r="L475" t="s">
        <v>91</v>
      </c>
      <c r="M475">
        <v>2023</v>
      </c>
      <c r="N475" t="s">
        <v>668</v>
      </c>
      <c r="O475" t="s">
        <v>9810</v>
      </c>
      <c r="P475" t="s">
        <v>86</v>
      </c>
    </row>
    <row r="476" spans="1:16" x14ac:dyDescent="0.45">
      <c r="A476">
        <v>475</v>
      </c>
      <c r="B476" s="10">
        <v>44961</v>
      </c>
      <c r="C476">
        <v>5946</v>
      </c>
      <c r="D476" t="s">
        <v>89</v>
      </c>
      <c r="E476">
        <v>48</v>
      </c>
      <c r="F476" t="s">
        <v>6</v>
      </c>
      <c r="G476">
        <v>4</v>
      </c>
      <c r="H476">
        <v>2256.21</v>
      </c>
      <c r="I476">
        <v>9024.84</v>
      </c>
      <c r="J476" t="s">
        <v>93</v>
      </c>
      <c r="K476" t="s">
        <v>82</v>
      </c>
      <c r="L476" t="s">
        <v>91</v>
      </c>
      <c r="M476">
        <v>2023</v>
      </c>
      <c r="N476" t="s">
        <v>84</v>
      </c>
      <c r="O476" t="s">
        <v>1913</v>
      </c>
      <c r="P476" t="s">
        <v>86</v>
      </c>
    </row>
    <row r="477" spans="1:16" x14ac:dyDescent="0.45">
      <c r="A477">
        <v>476</v>
      </c>
      <c r="B477" s="10">
        <v>44961</v>
      </c>
      <c r="C477">
        <v>6486</v>
      </c>
      <c r="D477" t="s">
        <v>80</v>
      </c>
      <c r="E477">
        <v>60</v>
      </c>
      <c r="F477" t="s">
        <v>7</v>
      </c>
      <c r="G477">
        <v>1</v>
      </c>
      <c r="H477">
        <v>1544.61</v>
      </c>
      <c r="I477">
        <v>1544.61</v>
      </c>
      <c r="J477" t="s">
        <v>81</v>
      </c>
      <c r="K477" t="s">
        <v>567</v>
      </c>
      <c r="L477" t="s">
        <v>91</v>
      </c>
      <c r="M477">
        <v>2023</v>
      </c>
      <c r="N477" t="s">
        <v>84</v>
      </c>
      <c r="O477" t="s">
        <v>8016</v>
      </c>
      <c r="P477" t="s">
        <v>86</v>
      </c>
    </row>
    <row r="478" spans="1:16" x14ac:dyDescent="0.45">
      <c r="A478">
        <v>477</v>
      </c>
      <c r="B478" s="10">
        <v>44961</v>
      </c>
      <c r="C478">
        <v>9335</v>
      </c>
      <c r="D478" t="s">
        <v>80</v>
      </c>
      <c r="E478">
        <v>60</v>
      </c>
      <c r="F478" t="s">
        <v>9</v>
      </c>
      <c r="G478">
        <v>1</v>
      </c>
      <c r="H478">
        <v>2398.2199999999998</v>
      </c>
      <c r="I478">
        <v>2398.2199999999998</v>
      </c>
      <c r="J478" t="s">
        <v>81</v>
      </c>
      <c r="K478" t="s">
        <v>82</v>
      </c>
      <c r="L478" t="s">
        <v>91</v>
      </c>
      <c r="M478">
        <v>2023</v>
      </c>
      <c r="N478" t="s">
        <v>84</v>
      </c>
      <c r="O478" t="s">
        <v>5766</v>
      </c>
      <c r="P478" t="s">
        <v>86</v>
      </c>
    </row>
    <row r="479" spans="1:16" x14ac:dyDescent="0.45">
      <c r="A479">
        <v>478</v>
      </c>
      <c r="B479" s="10">
        <v>44961</v>
      </c>
      <c r="C479">
        <v>5980</v>
      </c>
      <c r="D479" t="s">
        <v>89</v>
      </c>
      <c r="E479">
        <v>42</v>
      </c>
      <c r="F479" t="s">
        <v>9</v>
      </c>
      <c r="G479">
        <v>3</v>
      </c>
      <c r="H479">
        <v>124.76</v>
      </c>
      <c r="I479">
        <v>374.28</v>
      </c>
      <c r="J479" t="s">
        <v>97</v>
      </c>
      <c r="K479" t="s">
        <v>567</v>
      </c>
      <c r="L479" t="s">
        <v>91</v>
      </c>
      <c r="M479">
        <v>2023</v>
      </c>
      <c r="N479" t="s">
        <v>84</v>
      </c>
      <c r="O479" t="s">
        <v>8717</v>
      </c>
      <c r="P479" t="s">
        <v>748</v>
      </c>
    </row>
    <row r="480" spans="1:16" x14ac:dyDescent="0.45">
      <c r="A480">
        <v>479</v>
      </c>
      <c r="B480" s="10">
        <v>44961</v>
      </c>
      <c r="C480">
        <v>8266</v>
      </c>
      <c r="D480" t="s">
        <v>89</v>
      </c>
      <c r="E480">
        <v>21</v>
      </c>
      <c r="F480" t="s">
        <v>8</v>
      </c>
      <c r="G480">
        <v>2</v>
      </c>
      <c r="H480">
        <v>415.66</v>
      </c>
      <c r="I480">
        <v>831.32</v>
      </c>
      <c r="J480" t="s">
        <v>95</v>
      </c>
      <c r="K480" t="s">
        <v>567</v>
      </c>
      <c r="L480" t="s">
        <v>91</v>
      </c>
      <c r="M480">
        <v>2023</v>
      </c>
      <c r="N480" t="s">
        <v>668</v>
      </c>
      <c r="O480" t="s">
        <v>9322</v>
      </c>
      <c r="P480" t="s">
        <v>86</v>
      </c>
    </row>
    <row r="481" spans="1:16" x14ac:dyDescent="0.45">
      <c r="A481">
        <v>480</v>
      </c>
      <c r="B481" s="10">
        <v>44961</v>
      </c>
      <c r="C481">
        <v>5491</v>
      </c>
      <c r="D481" t="s">
        <v>80</v>
      </c>
      <c r="E481">
        <v>30</v>
      </c>
      <c r="F481" t="s">
        <v>8</v>
      </c>
      <c r="G481">
        <v>3</v>
      </c>
      <c r="H481">
        <v>855.25</v>
      </c>
      <c r="I481">
        <v>2565.75</v>
      </c>
      <c r="J481" t="s">
        <v>87</v>
      </c>
      <c r="K481" t="s">
        <v>82</v>
      </c>
      <c r="L481" t="s">
        <v>91</v>
      </c>
      <c r="M481">
        <v>2023</v>
      </c>
      <c r="N481" t="s">
        <v>84</v>
      </c>
      <c r="O481" t="s">
        <v>5999</v>
      </c>
      <c r="P481" t="s">
        <v>86</v>
      </c>
    </row>
    <row r="482" spans="1:16" x14ac:dyDescent="0.45">
      <c r="A482">
        <v>481</v>
      </c>
      <c r="B482" s="10">
        <v>44962</v>
      </c>
      <c r="C482">
        <v>8192</v>
      </c>
      <c r="D482" t="s">
        <v>80</v>
      </c>
      <c r="E482">
        <v>53</v>
      </c>
      <c r="F482" t="s">
        <v>102</v>
      </c>
      <c r="G482">
        <v>1</v>
      </c>
      <c r="H482">
        <v>3145.76</v>
      </c>
      <c r="I482">
        <v>3145.76</v>
      </c>
      <c r="J482" t="s">
        <v>93</v>
      </c>
      <c r="K482" t="s">
        <v>82</v>
      </c>
      <c r="L482" t="s">
        <v>91</v>
      </c>
      <c r="M482">
        <v>2023</v>
      </c>
      <c r="N482" t="s">
        <v>84</v>
      </c>
      <c r="O482" t="s">
        <v>495</v>
      </c>
      <c r="P482" t="s">
        <v>86</v>
      </c>
    </row>
    <row r="483" spans="1:16" x14ac:dyDescent="0.45">
      <c r="A483">
        <v>482</v>
      </c>
      <c r="B483" s="10">
        <v>44962</v>
      </c>
      <c r="C483">
        <v>6588</v>
      </c>
      <c r="D483" t="s">
        <v>89</v>
      </c>
      <c r="E483">
        <v>59</v>
      </c>
      <c r="F483" t="s">
        <v>5</v>
      </c>
      <c r="G483">
        <v>1</v>
      </c>
      <c r="H483">
        <v>1133.06</v>
      </c>
      <c r="I483">
        <v>1133.06</v>
      </c>
      <c r="J483" t="s">
        <v>81</v>
      </c>
      <c r="K483" t="s">
        <v>567</v>
      </c>
      <c r="L483" t="s">
        <v>91</v>
      </c>
      <c r="M483">
        <v>2023</v>
      </c>
      <c r="N483" t="s">
        <v>84</v>
      </c>
      <c r="O483" t="s">
        <v>8017</v>
      </c>
      <c r="P483" t="s">
        <v>86</v>
      </c>
    </row>
    <row r="484" spans="1:16" x14ac:dyDescent="0.45">
      <c r="A484">
        <v>483</v>
      </c>
      <c r="B484" s="10">
        <v>44962</v>
      </c>
      <c r="C484">
        <v>8651</v>
      </c>
      <c r="D484" t="s">
        <v>89</v>
      </c>
      <c r="E484">
        <v>54</v>
      </c>
      <c r="F484" t="s">
        <v>8</v>
      </c>
      <c r="G484">
        <v>3</v>
      </c>
      <c r="H484">
        <v>2145.73</v>
      </c>
      <c r="I484">
        <v>6437.19</v>
      </c>
      <c r="J484" t="s">
        <v>93</v>
      </c>
      <c r="K484" t="s">
        <v>82</v>
      </c>
      <c r="L484" t="s">
        <v>91</v>
      </c>
      <c r="M484">
        <v>2023</v>
      </c>
      <c r="N484" t="s">
        <v>84</v>
      </c>
      <c r="O484" t="s">
        <v>8484</v>
      </c>
      <c r="P484" t="s">
        <v>748</v>
      </c>
    </row>
    <row r="485" spans="1:16" x14ac:dyDescent="0.45">
      <c r="A485">
        <v>484</v>
      </c>
      <c r="B485" s="10">
        <v>44962</v>
      </c>
      <c r="C485">
        <v>4636</v>
      </c>
      <c r="D485" t="s">
        <v>89</v>
      </c>
      <c r="E485">
        <v>20</v>
      </c>
      <c r="F485" t="s">
        <v>8</v>
      </c>
      <c r="G485">
        <v>1</v>
      </c>
      <c r="H485">
        <v>3125.98</v>
      </c>
      <c r="I485">
        <v>3125.98</v>
      </c>
      <c r="J485" t="s">
        <v>95</v>
      </c>
      <c r="K485" t="s">
        <v>82</v>
      </c>
      <c r="L485" t="s">
        <v>91</v>
      </c>
      <c r="M485">
        <v>2023</v>
      </c>
      <c r="N485" t="s">
        <v>84</v>
      </c>
      <c r="O485" t="s">
        <v>4992</v>
      </c>
      <c r="P485" t="s">
        <v>86</v>
      </c>
    </row>
    <row r="486" spans="1:16" x14ac:dyDescent="0.45">
      <c r="A486">
        <v>485</v>
      </c>
      <c r="B486" s="10">
        <v>44962</v>
      </c>
      <c r="C486">
        <v>2167</v>
      </c>
      <c r="D486" t="s">
        <v>80</v>
      </c>
      <c r="E486">
        <v>33</v>
      </c>
      <c r="F486" t="s">
        <v>8</v>
      </c>
      <c r="G486">
        <v>1</v>
      </c>
      <c r="H486">
        <v>4161.3599999999997</v>
      </c>
      <c r="I486">
        <v>4161.3599999999997</v>
      </c>
      <c r="J486" t="s">
        <v>87</v>
      </c>
      <c r="K486" t="s">
        <v>82</v>
      </c>
      <c r="L486" t="s">
        <v>91</v>
      </c>
      <c r="M486">
        <v>2023</v>
      </c>
      <c r="N486" t="s">
        <v>84</v>
      </c>
      <c r="O486" t="s">
        <v>5329</v>
      </c>
      <c r="P486" t="s">
        <v>86</v>
      </c>
    </row>
    <row r="487" spans="1:16" x14ac:dyDescent="0.45">
      <c r="A487">
        <v>486</v>
      </c>
      <c r="B487" s="10">
        <v>44962</v>
      </c>
      <c r="C487">
        <v>2062</v>
      </c>
      <c r="D487" t="s">
        <v>80</v>
      </c>
      <c r="E487">
        <v>43</v>
      </c>
      <c r="F487" t="s">
        <v>8</v>
      </c>
      <c r="G487">
        <v>4</v>
      </c>
      <c r="H487">
        <v>2770.8</v>
      </c>
      <c r="I487">
        <v>11083.2</v>
      </c>
      <c r="J487" t="s">
        <v>97</v>
      </c>
      <c r="K487" t="s">
        <v>82</v>
      </c>
      <c r="L487" t="s">
        <v>91</v>
      </c>
      <c r="M487">
        <v>2023</v>
      </c>
      <c r="N487" t="s">
        <v>84</v>
      </c>
      <c r="O487" t="s">
        <v>1580</v>
      </c>
      <c r="P487" t="s">
        <v>86</v>
      </c>
    </row>
    <row r="488" spans="1:16" x14ac:dyDescent="0.45">
      <c r="A488">
        <v>487</v>
      </c>
      <c r="B488" s="10">
        <v>44962</v>
      </c>
      <c r="C488">
        <v>3156</v>
      </c>
      <c r="D488" t="s">
        <v>89</v>
      </c>
      <c r="E488">
        <v>57</v>
      </c>
      <c r="F488" t="s">
        <v>7</v>
      </c>
      <c r="G488">
        <v>5</v>
      </c>
      <c r="H488">
        <v>926.78</v>
      </c>
      <c r="I488">
        <v>4633.8999999999996</v>
      </c>
      <c r="J488" t="s">
        <v>81</v>
      </c>
      <c r="K488" t="s">
        <v>82</v>
      </c>
      <c r="L488" t="s">
        <v>91</v>
      </c>
      <c r="M488">
        <v>2023</v>
      </c>
      <c r="N488" t="s">
        <v>84</v>
      </c>
      <c r="O488" t="s">
        <v>4629</v>
      </c>
      <c r="P488" t="s">
        <v>86</v>
      </c>
    </row>
    <row r="489" spans="1:16" x14ac:dyDescent="0.45">
      <c r="A489">
        <v>488</v>
      </c>
      <c r="B489" s="10">
        <v>44962</v>
      </c>
      <c r="C489">
        <v>8860</v>
      </c>
      <c r="D489" t="s">
        <v>80</v>
      </c>
      <c r="E489">
        <v>56</v>
      </c>
      <c r="F489" t="s">
        <v>102</v>
      </c>
      <c r="G489">
        <v>4</v>
      </c>
      <c r="H489">
        <v>4761.1099999999997</v>
      </c>
      <c r="I489">
        <v>19044.439999999999</v>
      </c>
      <c r="J489" t="s">
        <v>81</v>
      </c>
      <c r="K489" t="s">
        <v>82</v>
      </c>
      <c r="L489" t="s">
        <v>91</v>
      </c>
      <c r="M489">
        <v>2023</v>
      </c>
      <c r="N489" t="s">
        <v>84</v>
      </c>
      <c r="O489" t="s">
        <v>1243</v>
      </c>
      <c r="P489" t="s">
        <v>86</v>
      </c>
    </row>
    <row r="490" spans="1:16" x14ac:dyDescent="0.45">
      <c r="A490">
        <v>489</v>
      </c>
      <c r="B490" s="10">
        <v>44962</v>
      </c>
      <c r="C490">
        <v>6161</v>
      </c>
      <c r="D490" t="s">
        <v>89</v>
      </c>
      <c r="E490">
        <v>36</v>
      </c>
      <c r="F490" t="s">
        <v>8</v>
      </c>
      <c r="G490">
        <v>5</v>
      </c>
      <c r="H490">
        <v>495.57</v>
      </c>
      <c r="I490">
        <v>2477.85</v>
      </c>
      <c r="J490" t="s">
        <v>97</v>
      </c>
      <c r="K490" t="s">
        <v>82</v>
      </c>
      <c r="L490" t="s">
        <v>91</v>
      </c>
      <c r="M490">
        <v>2023</v>
      </c>
      <c r="N490" t="s">
        <v>84</v>
      </c>
      <c r="O490" t="s">
        <v>4392</v>
      </c>
      <c r="P490" t="s">
        <v>86</v>
      </c>
    </row>
    <row r="491" spans="1:16" x14ac:dyDescent="0.45">
      <c r="A491">
        <v>490</v>
      </c>
      <c r="B491" s="10">
        <v>44962</v>
      </c>
      <c r="C491">
        <v>6305</v>
      </c>
      <c r="D491" t="s">
        <v>80</v>
      </c>
      <c r="E491">
        <v>63</v>
      </c>
      <c r="F491" t="s">
        <v>6</v>
      </c>
      <c r="G491">
        <v>4</v>
      </c>
      <c r="H491">
        <v>1867.24</v>
      </c>
      <c r="I491">
        <v>7468.96</v>
      </c>
      <c r="J491" t="s">
        <v>81</v>
      </c>
      <c r="K491" t="s">
        <v>82</v>
      </c>
      <c r="L491" t="s">
        <v>91</v>
      </c>
      <c r="M491">
        <v>2023</v>
      </c>
      <c r="N491" t="s">
        <v>84</v>
      </c>
      <c r="O491" t="s">
        <v>1244</v>
      </c>
      <c r="P491" t="s">
        <v>86</v>
      </c>
    </row>
    <row r="492" spans="1:16" x14ac:dyDescent="0.45">
      <c r="A492">
        <v>491</v>
      </c>
      <c r="B492" s="10">
        <v>44962</v>
      </c>
      <c r="C492">
        <v>7541</v>
      </c>
      <c r="D492" t="s">
        <v>80</v>
      </c>
      <c r="E492">
        <v>32</v>
      </c>
      <c r="F492" t="s">
        <v>5</v>
      </c>
      <c r="G492">
        <v>4</v>
      </c>
      <c r="H492">
        <v>4610.55</v>
      </c>
      <c r="I492">
        <v>18442.2</v>
      </c>
      <c r="J492" t="s">
        <v>87</v>
      </c>
      <c r="K492" t="s">
        <v>82</v>
      </c>
      <c r="L492" t="s">
        <v>91</v>
      </c>
      <c r="M492">
        <v>2023</v>
      </c>
      <c r="N492" t="s">
        <v>668</v>
      </c>
      <c r="O492" t="s">
        <v>9952</v>
      </c>
      <c r="P492" t="s">
        <v>86</v>
      </c>
    </row>
    <row r="493" spans="1:16" x14ac:dyDescent="0.45">
      <c r="A493">
        <v>492</v>
      </c>
      <c r="B493" s="10">
        <v>44962</v>
      </c>
      <c r="C493">
        <v>5729</v>
      </c>
      <c r="D493" t="s">
        <v>89</v>
      </c>
      <c r="E493">
        <v>49</v>
      </c>
      <c r="F493" t="s">
        <v>8</v>
      </c>
      <c r="G493">
        <v>2</v>
      </c>
      <c r="H493">
        <v>3031.55</v>
      </c>
      <c r="I493">
        <v>6063.1</v>
      </c>
      <c r="J493" t="s">
        <v>93</v>
      </c>
      <c r="K493" t="s">
        <v>82</v>
      </c>
      <c r="L493" t="s">
        <v>91</v>
      </c>
      <c r="M493">
        <v>2023</v>
      </c>
      <c r="N493" t="s">
        <v>84</v>
      </c>
      <c r="O493" t="s">
        <v>3258</v>
      </c>
      <c r="P493" t="s">
        <v>86</v>
      </c>
    </row>
    <row r="494" spans="1:16" x14ac:dyDescent="0.45">
      <c r="A494">
        <v>493</v>
      </c>
      <c r="B494" s="10">
        <v>44962</v>
      </c>
      <c r="C494">
        <v>8330</v>
      </c>
      <c r="D494" t="s">
        <v>89</v>
      </c>
      <c r="E494">
        <v>38</v>
      </c>
      <c r="F494" t="s">
        <v>7</v>
      </c>
      <c r="G494">
        <v>3</v>
      </c>
      <c r="H494">
        <v>3330.13</v>
      </c>
      <c r="I494">
        <v>9990.39</v>
      </c>
      <c r="J494" t="s">
        <v>97</v>
      </c>
      <c r="K494" t="s">
        <v>82</v>
      </c>
      <c r="L494" t="s">
        <v>91</v>
      </c>
      <c r="M494">
        <v>2023</v>
      </c>
      <c r="N494" t="s">
        <v>84</v>
      </c>
      <c r="O494" t="s">
        <v>6230</v>
      </c>
      <c r="P494" t="s">
        <v>86</v>
      </c>
    </row>
    <row r="495" spans="1:16" x14ac:dyDescent="0.45">
      <c r="A495">
        <v>494</v>
      </c>
      <c r="B495" s="10">
        <v>44962</v>
      </c>
      <c r="C495">
        <v>6334</v>
      </c>
      <c r="D495" t="s">
        <v>89</v>
      </c>
      <c r="E495">
        <v>18</v>
      </c>
      <c r="F495" t="s">
        <v>6</v>
      </c>
      <c r="G495">
        <v>4</v>
      </c>
      <c r="H495">
        <v>1543.38</v>
      </c>
      <c r="I495">
        <v>6173.52</v>
      </c>
      <c r="J495" t="s">
        <v>95</v>
      </c>
      <c r="K495" t="s">
        <v>82</v>
      </c>
      <c r="L495" t="s">
        <v>91</v>
      </c>
      <c r="M495">
        <v>2023</v>
      </c>
      <c r="N495" t="s">
        <v>84</v>
      </c>
      <c r="O495" t="s">
        <v>2229</v>
      </c>
      <c r="P495" t="s">
        <v>86</v>
      </c>
    </row>
    <row r="496" spans="1:16" x14ac:dyDescent="0.45">
      <c r="A496">
        <v>495</v>
      </c>
      <c r="B496" s="10">
        <v>44963</v>
      </c>
      <c r="C496">
        <v>9924</v>
      </c>
      <c r="D496" t="s">
        <v>80</v>
      </c>
      <c r="E496">
        <v>23</v>
      </c>
      <c r="F496" t="s">
        <v>9</v>
      </c>
      <c r="G496">
        <v>2</v>
      </c>
      <c r="H496">
        <v>438.77</v>
      </c>
      <c r="I496">
        <v>877.54</v>
      </c>
      <c r="J496" t="s">
        <v>95</v>
      </c>
      <c r="K496" t="s">
        <v>567</v>
      </c>
      <c r="L496" t="s">
        <v>91</v>
      </c>
      <c r="M496">
        <v>2023</v>
      </c>
      <c r="N496" t="s">
        <v>668</v>
      </c>
      <c r="O496" t="s">
        <v>675</v>
      </c>
      <c r="P496" t="s">
        <v>86</v>
      </c>
    </row>
    <row r="497" spans="1:16" x14ac:dyDescent="0.45">
      <c r="A497">
        <v>496</v>
      </c>
      <c r="B497" s="10">
        <v>44963</v>
      </c>
      <c r="C497">
        <v>5330</v>
      </c>
      <c r="D497" t="s">
        <v>80</v>
      </c>
      <c r="E497">
        <v>44</v>
      </c>
      <c r="F497" t="s">
        <v>9</v>
      </c>
      <c r="G497">
        <v>4</v>
      </c>
      <c r="H497">
        <v>1860.52</v>
      </c>
      <c r="I497">
        <v>7442.08</v>
      </c>
      <c r="J497" t="s">
        <v>97</v>
      </c>
      <c r="K497" t="s">
        <v>82</v>
      </c>
      <c r="L497" t="s">
        <v>91</v>
      </c>
      <c r="M497">
        <v>2023</v>
      </c>
      <c r="N497" t="s">
        <v>84</v>
      </c>
      <c r="O497" t="s">
        <v>1581</v>
      </c>
      <c r="P497" t="s">
        <v>86</v>
      </c>
    </row>
    <row r="498" spans="1:16" x14ac:dyDescent="0.45">
      <c r="A498">
        <v>497</v>
      </c>
      <c r="B498" s="10">
        <v>44963</v>
      </c>
      <c r="C498">
        <v>9010</v>
      </c>
      <c r="D498" t="s">
        <v>89</v>
      </c>
      <c r="E498">
        <v>40</v>
      </c>
      <c r="F498" t="s">
        <v>102</v>
      </c>
      <c r="G498">
        <v>3</v>
      </c>
      <c r="H498">
        <v>2040.68</v>
      </c>
      <c r="I498">
        <v>6122.04</v>
      </c>
      <c r="J498" t="s">
        <v>97</v>
      </c>
      <c r="K498" t="s">
        <v>82</v>
      </c>
      <c r="L498" t="s">
        <v>91</v>
      </c>
      <c r="M498">
        <v>2023</v>
      </c>
      <c r="N498" t="s">
        <v>84</v>
      </c>
      <c r="O498" t="s">
        <v>6231</v>
      </c>
      <c r="P498" t="s">
        <v>86</v>
      </c>
    </row>
    <row r="499" spans="1:16" x14ac:dyDescent="0.45">
      <c r="A499">
        <v>498</v>
      </c>
      <c r="B499" s="10">
        <v>44963</v>
      </c>
      <c r="C499">
        <v>7801</v>
      </c>
      <c r="D499" t="s">
        <v>80</v>
      </c>
      <c r="E499">
        <v>64</v>
      </c>
      <c r="F499" t="s">
        <v>9</v>
      </c>
      <c r="G499">
        <v>2</v>
      </c>
      <c r="H499">
        <v>1387.85</v>
      </c>
      <c r="I499">
        <v>2775.7</v>
      </c>
      <c r="J499" t="s">
        <v>81</v>
      </c>
      <c r="K499" t="s">
        <v>82</v>
      </c>
      <c r="L499" t="s">
        <v>91</v>
      </c>
      <c r="M499">
        <v>2023</v>
      </c>
      <c r="N499" t="s">
        <v>84</v>
      </c>
      <c r="O499" t="s">
        <v>2954</v>
      </c>
      <c r="P499" t="s">
        <v>86</v>
      </c>
    </row>
    <row r="500" spans="1:16" x14ac:dyDescent="0.45">
      <c r="A500">
        <v>499</v>
      </c>
      <c r="B500" s="10">
        <v>44963</v>
      </c>
      <c r="C500">
        <v>5846</v>
      </c>
      <c r="D500" t="s">
        <v>89</v>
      </c>
      <c r="E500">
        <v>48</v>
      </c>
      <c r="F500" t="s">
        <v>8</v>
      </c>
      <c r="G500">
        <v>5</v>
      </c>
      <c r="H500">
        <v>1116.6500000000001</v>
      </c>
      <c r="I500">
        <v>5583.25</v>
      </c>
      <c r="J500" t="s">
        <v>93</v>
      </c>
      <c r="K500" t="s">
        <v>82</v>
      </c>
      <c r="L500" t="s">
        <v>91</v>
      </c>
      <c r="M500">
        <v>2023</v>
      </c>
      <c r="N500" t="s">
        <v>84</v>
      </c>
      <c r="O500" t="s">
        <v>4151</v>
      </c>
      <c r="P500" t="s">
        <v>86</v>
      </c>
    </row>
    <row r="501" spans="1:16" x14ac:dyDescent="0.45">
      <c r="A501">
        <v>500</v>
      </c>
      <c r="B501" s="10">
        <v>44963</v>
      </c>
      <c r="C501">
        <v>7731</v>
      </c>
      <c r="D501" t="s">
        <v>80</v>
      </c>
      <c r="E501">
        <v>29</v>
      </c>
      <c r="F501" t="s">
        <v>7</v>
      </c>
      <c r="G501">
        <v>3</v>
      </c>
      <c r="H501">
        <v>1809.77</v>
      </c>
      <c r="I501">
        <v>5429.31</v>
      </c>
      <c r="J501" t="s">
        <v>87</v>
      </c>
      <c r="K501" t="s">
        <v>82</v>
      </c>
      <c r="L501" t="s">
        <v>91</v>
      </c>
      <c r="M501">
        <v>2023</v>
      </c>
      <c r="N501" t="s">
        <v>84</v>
      </c>
      <c r="O501" t="s">
        <v>8290</v>
      </c>
      <c r="P501" t="s">
        <v>748</v>
      </c>
    </row>
    <row r="502" spans="1:16" x14ac:dyDescent="0.45">
      <c r="A502">
        <v>501</v>
      </c>
      <c r="B502" s="10">
        <v>44963</v>
      </c>
      <c r="C502">
        <v>8241</v>
      </c>
      <c r="D502" t="s">
        <v>89</v>
      </c>
      <c r="E502">
        <v>38</v>
      </c>
      <c r="F502" t="s">
        <v>102</v>
      </c>
      <c r="G502">
        <v>1</v>
      </c>
      <c r="H502">
        <v>3215.11</v>
      </c>
      <c r="I502">
        <v>3215.11</v>
      </c>
      <c r="J502" t="s">
        <v>97</v>
      </c>
      <c r="K502" t="s">
        <v>82</v>
      </c>
      <c r="L502" t="s">
        <v>91</v>
      </c>
      <c r="M502">
        <v>2023</v>
      </c>
      <c r="N502" t="s">
        <v>668</v>
      </c>
      <c r="O502" t="s">
        <v>9566</v>
      </c>
      <c r="P502" t="s">
        <v>86</v>
      </c>
    </row>
    <row r="503" spans="1:16" x14ac:dyDescent="0.45">
      <c r="A503">
        <v>502</v>
      </c>
      <c r="B503" s="10">
        <v>44963</v>
      </c>
      <c r="C503">
        <v>1953</v>
      </c>
      <c r="D503" t="s">
        <v>80</v>
      </c>
      <c r="E503">
        <v>19</v>
      </c>
      <c r="F503" t="s">
        <v>6</v>
      </c>
      <c r="G503">
        <v>2</v>
      </c>
      <c r="H503">
        <v>4747.72</v>
      </c>
      <c r="I503">
        <v>9495.44</v>
      </c>
      <c r="J503" t="s">
        <v>95</v>
      </c>
      <c r="K503" t="s">
        <v>82</v>
      </c>
      <c r="L503" t="s">
        <v>91</v>
      </c>
      <c r="M503">
        <v>2023</v>
      </c>
      <c r="N503" t="s">
        <v>84</v>
      </c>
      <c r="O503" t="s">
        <v>2475</v>
      </c>
      <c r="P503" t="s">
        <v>86</v>
      </c>
    </row>
    <row r="504" spans="1:16" x14ac:dyDescent="0.45">
      <c r="A504">
        <v>503</v>
      </c>
      <c r="B504" s="10">
        <v>44963</v>
      </c>
      <c r="C504">
        <v>3539</v>
      </c>
      <c r="D504" t="s">
        <v>80</v>
      </c>
      <c r="E504">
        <v>22</v>
      </c>
      <c r="F504" t="s">
        <v>8</v>
      </c>
      <c r="G504">
        <v>1</v>
      </c>
      <c r="H504">
        <v>3533.71</v>
      </c>
      <c r="I504">
        <v>3533.71</v>
      </c>
      <c r="J504" t="s">
        <v>95</v>
      </c>
      <c r="K504" t="s">
        <v>82</v>
      </c>
      <c r="L504" t="s">
        <v>91</v>
      </c>
      <c r="M504">
        <v>2023</v>
      </c>
      <c r="N504" t="s">
        <v>668</v>
      </c>
      <c r="O504" t="s">
        <v>9567</v>
      </c>
      <c r="P504" t="s">
        <v>86</v>
      </c>
    </row>
    <row r="505" spans="1:16" x14ac:dyDescent="0.45">
      <c r="A505">
        <v>504</v>
      </c>
      <c r="B505" s="10">
        <v>44963</v>
      </c>
      <c r="C505">
        <v>8056</v>
      </c>
      <c r="D505" t="s">
        <v>80</v>
      </c>
      <c r="E505">
        <v>26</v>
      </c>
      <c r="F505" t="s">
        <v>9</v>
      </c>
      <c r="G505">
        <v>2</v>
      </c>
      <c r="H505">
        <v>3909.04</v>
      </c>
      <c r="I505">
        <v>7818.08</v>
      </c>
      <c r="J505" t="s">
        <v>87</v>
      </c>
      <c r="K505" t="s">
        <v>82</v>
      </c>
      <c r="L505" t="s">
        <v>91</v>
      </c>
      <c r="M505">
        <v>2023</v>
      </c>
      <c r="N505" t="s">
        <v>84</v>
      </c>
      <c r="O505" t="s">
        <v>3578</v>
      </c>
      <c r="P505" t="s">
        <v>86</v>
      </c>
    </row>
    <row r="506" spans="1:16" x14ac:dyDescent="0.45">
      <c r="A506">
        <v>505</v>
      </c>
      <c r="B506" s="10">
        <v>44963</v>
      </c>
      <c r="C506">
        <v>2542</v>
      </c>
      <c r="D506" t="s">
        <v>80</v>
      </c>
      <c r="E506">
        <v>37</v>
      </c>
      <c r="F506" t="s">
        <v>5</v>
      </c>
      <c r="G506">
        <v>5</v>
      </c>
      <c r="H506">
        <v>1565.03</v>
      </c>
      <c r="I506">
        <v>7825.15</v>
      </c>
      <c r="J506" t="s">
        <v>97</v>
      </c>
      <c r="K506" t="s">
        <v>82</v>
      </c>
      <c r="L506" t="s">
        <v>91</v>
      </c>
      <c r="M506">
        <v>2023</v>
      </c>
      <c r="N506" t="s">
        <v>84</v>
      </c>
      <c r="O506" t="s">
        <v>4393</v>
      </c>
      <c r="P506" t="s">
        <v>86</v>
      </c>
    </row>
    <row r="507" spans="1:16" x14ac:dyDescent="0.45">
      <c r="A507">
        <v>506</v>
      </c>
      <c r="B507" s="10">
        <v>44963</v>
      </c>
      <c r="C507">
        <v>6293</v>
      </c>
      <c r="D507" t="s">
        <v>89</v>
      </c>
      <c r="E507">
        <v>63</v>
      </c>
      <c r="F507" t="s">
        <v>8</v>
      </c>
      <c r="G507">
        <v>2</v>
      </c>
      <c r="H507">
        <v>568.23</v>
      </c>
      <c r="I507">
        <v>1136.46</v>
      </c>
      <c r="J507" t="s">
        <v>81</v>
      </c>
      <c r="K507" t="s">
        <v>567</v>
      </c>
      <c r="L507" t="s">
        <v>91</v>
      </c>
      <c r="M507">
        <v>2023</v>
      </c>
      <c r="N507" t="s">
        <v>84</v>
      </c>
      <c r="O507" t="s">
        <v>6971</v>
      </c>
      <c r="P507" t="s">
        <v>86</v>
      </c>
    </row>
    <row r="508" spans="1:16" x14ac:dyDescent="0.45">
      <c r="A508">
        <v>507</v>
      </c>
      <c r="B508" s="10">
        <v>44963</v>
      </c>
      <c r="C508">
        <v>2191</v>
      </c>
      <c r="D508" t="s">
        <v>80</v>
      </c>
      <c r="E508">
        <v>35</v>
      </c>
      <c r="F508" t="s">
        <v>5</v>
      </c>
      <c r="G508">
        <v>4</v>
      </c>
      <c r="H508">
        <v>1492.99</v>
      </c>
      <c r="I508">
        <v>5971.96</v>
      </c>
      <c r="J508" t="s">
        <v>97</v>
      </c>
      <c r="K508" t="s">
        <v>82</v>
      </c>
      <c r="L508" t="s">
        <v>91</v>
      </c>
      <c r="M508">
        <v>2023</v>
      </c>
      <c r="N508" t="s">
        <v>668</v>
      </c>
      <c r="O508" t="s">
        <v>9953</v>
      </c>
      <c r="P508" t="s">
        <v>86</v>
      </c>
    </row>
    <row r="509" spans="1:16" x14ac:dyDescent="0.45">
      <c r="A509">
        <v>508</v>
      </c>
      <c r="B509" s="10">
        <v>44964</v>
      </c>
      <c r="C509">
        <v>7313</v>
      </c>
      <c r="D509" t="s">
        <v>89</v>
      </c>
      <c r="E509">
        <v>39</v>
      </c>
      <c r="F509" t="s">
        <v>6</v>
      </c>
      <c r="G509">
        <v>1</v>
      </c>
      <c r="H509">
        <v>2043.14</v>
      </c>
      <c r="I509">
        <v>2043.14</v>
      </c>
      <c r="J509" t="s">
        <v>97</v>
      </c>
      <c r="K509" t="s">
        <v>82</v>
      </c>
      <c r="L509" t="s">
        <v>91</v>
      </c>
      <c r="M509">
        <v>2023</v>
      </c>
      <c r="N509" t="s">
        <v>84</v>
      </c>
      <c r="O509" t="s">
        <v>496</v>
      </c>
      <c r="P509" t="s">
        <v>86</v>
      </c>
    </row>
    <row r="510" spans="1:16" x14ac:dyDescent="0.45">
      <c r="A510">
        <v>509</v>
      </c>
      <c r="B510" s="10">
        <v>44964</v>
      </c>
      <c r="C510">
        <v>7938</v>
      </c>
      <c r="D510" t="s">
        <v>89</v>
      </c>
      <c r="E510">
        <v>25</v>
      </c>
      <c r="F510" t="s">
        <v>5</v>
      </c>
      <c r="G510">
        <v>1</v>
      </c>
      <c r="H510">
        <v>3464.91</v>
      </c>
      <c r="I510">
        <v>3464.91</v>
      </c>
      <c r="J510" t="s">
        <v>87</v>
      </c>
      <c r="K510" t="s">
        <v>82</v>
      </c>
      <c r="L510" t="s">
        <v>91</v>
      </c>
      <c r="M510">
        <v>2023</v>
      </c>
      <c r="N510" t="s">
        <v>84</v>
      </c>
      <c r="O510" t="s">
        <v>5330</v>
      </c>
      <c r="P510" t="s">
        <v>86</v>
      </c>
    </row>
    <row r="511" spans="1:16" x14ac:dyDescent="0.45">
      <c r="A511">
        <v>510</v>
      </c>
      <c r="B511" s="10">
        <v>44964</v>
      </c>
      <c r="C511">
        <v>3681</v>
      </c>
      <c r="D511" t="s">
        <v>89</v>
      </c>
      <c r="E511">
        <v>51</v>
      </c>
      <c r="F511" t="s">
        <v>6</v>
      </c>
      <c r="G511">
        <v>2</v>
      </c>
      <c r="H511">
        <v>4699.82</v>
      </c>
      <c r="I511">
        <v>9399.64</v>
      </c>
      <c r="J511" t="s">
        <v>93</v>
      </c>
      <c r="K511" t="s">
        <v>82</v>
      </c>
      <c r="L511" t="s">
        <v>91</v>
      </c>
      <c r="M511">
        <v>2023</v>
      </c>
      <c r="N511" t="s">
        <v>84</v>
      </c>
      <c r="O511" t="s">
        <v>3259</v>
      </c>
      <c r="P511" t="s">
        <v>86</v>
      </c>
    </row>
    <row r="512" spans="1:16" x14ac:dyDescent="0.45">
      <c r="A512">
        <v>511</v>
      </c>
      <c r="B512" s="10">
        <v>44964</v>
      </c>
      <c r="C512">
        <v>2540</v>
      </c>
      <c r="D512" t="s">
        <v>89</v>
      </c>
      <c r="E512">
        <v>26</v>
      </c>
      <c r="F512" t="s">
        <v>102</v>
      </c>
      <c r="G512">
        <v>4</v>
      </c>
      <c r="H512">
        <v>4056</v>
      </c>
      <c r="I512">
        <v>16224</v>
      </c>
      <c r="J512" t="s">
        <v>87</v>
      </c>
      <c r="K512" t="s">
        <v>82</v>
      </c>
      <c r="L512" t="s">
        <v>91</v>
      </c>
      <c r="M512">
        <v>2023</v>
      </c>
      <c r="N512" t="s">
        <v>84</v>
      </c>
      <c r="O512" t="s">
        <v>873</v>
      </c>
      <c r="P512" t="s">
        <v>86</v>
      </c>
    </row>
    <row r="513" spans="1:16" x14ac:dyDescent="0.45">
      <c r="A513">
        <v>512</v>
      </c>
      <c r="B513" s="10">
        <v>44964</v>
      </c>
      <c r="C513">
        <v>7172</v>
      </c>
      <c r="D513" t="s">
        <v>80</v>
      </c>
      <c r="E513">
        <v>24</v>
      </c>
      <c r="F513" t="s">
        <v>7</v>
      </c>
      <c r="G513">
        <v>4</v>
      </c>
      <c r="H513">
        <v>1368.68</v>
      </c>
      <c r="I513">
        <v>5474.72</v>
      </c>
      <c r="J513" t="s">
        <v>95</v>
      </c>
      <c r="K513" t="s">
        <v>82</v>
      </c>
      <c r="L513" t="s">
        <v>91</v>
      </c>
      <c r="M513">
        <v>2023</v>
      </c>
      <c r="N513" t="s">
        <v>84</v>
      </c>
      <c r="O513" t="s">
        <v>2230</v>
      </c>
      <c r="P513" t="s">
        <v>86</v>
      </c>
    </row>
    <row r="514" spans="1:16" x14ac:dyDescent="0.45">
      <c r="A514">
        <v>513</v>
      </c>
      <c r="B514" s="10">
        <v>44964</v>
      </c>
      <c r="C514">
        <v>6541</v>
      </c>
      <c r="D514" t="s">
        <v>89</v>
      </c>
      <c r="E514">
        <v>47</v>
      </c>
      <c r="F514" t="s">
        <v>9</v>
      </c>
      <c r="G514">
        <v>2</v>
      </c>
      <c r="H514">
        <v>4110.49</v>
      </c>
      <c r="I514">
        <v>8220.98</v>
      </c>
      <c r="J514" t="s">
        <v>93</v>
      </c>
      <c r="K514" t="s">
        <v>82</v>
      </c>
      <c r="L514" t="s">
        <v>91</v>
      </c>
      <c r="M514">
        <v>2023</v>
      </c>
      <c r="N514" t="s">
        <v>84</v>
      </c>
      <c r="O514" t="s">
        <v>3260</v>
      </c>
      <c r="P514" t="s">
        <v>86</v>
      </c>
    </row>
    <row r="515" spans="1:16" x14ac:dyDescent="0.45">
      <c r="A515">
        <v>514</v>
      </c>
      <c r="B515" s="10">
        <v>44964</v>
      </c>
      <c r="C515">
        <v>2365</v>
      </c>
      <c r="D515" t="s">
        <v>80</v>
      </c>
      <c r="E515">
        <v>35</v>
      </c>
      <c r="F515" t="s">
        <v>9</v>
      </c>
      <c r="G515">
        <v>3</v>
      </c>
      <c r="H515">
        <v>2088.15</v>
      </c>
      <c r="I515">
        <v>6264.45</v>
      </c>
      <c r="J515" t="s">
        <v>97</v>
      </c>
      <c r="K515" t="s">
        <v>82</v>
      </c>
      <c r="L515" t="s">
        <v>91</v>
      </c>
      <c r="M515">
        <v>2023</v>
      </c>
      <c r="N515" t="s">
        <v>668</v>
      </c>
      <c r="O515" t="s">
        <v>9218</v>
      </c>
      <c r="P515" t="s">
        <v>748</v>
      </c>
    </row>
    <row r="516" spans="1:16" x14ac:dyDescent="0.45">
      <c r="A516">
        <v>515</v>
      </c>
      <c r="B516" s="10">
        <v>44964</v>
      </c>
      <c r="C516">
        <v>9691</v>
      </c>
      <c r="D516" t="s">
        <v>80</v>
      </c>
      <c r="E516">
        <v>44</v>
      </c>
      <c r="F516" t="s">
        <v>8</v>
      </c>
      <c r="G516">
        <v>5</v>
      </c>
      <c r="H516">
        <v>918.42</v>
      </c>
      <c r="I516">
        <v>4592.1000000000004</v>
      </c>
      <c r="J516" t="s">
        <v>97</v>
      </c>
      <c r="K516" t="s">
        <v>82</v>
      </c>
      <c r="L516" t="s">
        <v>91</v>
      </c>
      <c r="M516">
        <v>2023</v>
      </c>
      <c r="N516" t="s">
        <v>84</v>
      </c>
      <c r="O516" t="s">
        <v>8874</v>
      </c>
      <c r="P516" t="s">
        <v>748</v>
      </c>
    </row>
    <row r="517" spans="1:16" x14ac:dyDescent="0.45">
      <c r="A517">
        <v>516</v>
      </c>
      <c r="B517" s="10">
        <v>44964</v>
      </c>
      <c r="C517">
        <v>9702</v>
      </c>
      <c r="D517" t="s">
        <v>80</v>
      </c>
      <c r="E517">
        <v>33</v>
      </c>
      <c r="F517" t="s">
        <v>9</v>
      </c>
      <c r="G517">
        <v>2</v>
      </c>
      <c r="H517">
        <v>2333.1999999999998</v>
      </c>
      <c r="I517">
        <v>4666.3999999999996</v>
      </c>
      <c r="J517" t="s">
        <v>87</v>
      </c>
      <c r="K517" t="s">
        <v>82</v>
      </c>
      <c r="L517" t="s">
        <v>91</v>
      </c>
      <c r="M517">
        <v>2023</v>
      </c>
      <c r="N517" t="s">
        <v>668</v>
      </c>
      <c r="O517" t="s">
        <v>9811</v>
      </c>
      <c r="P517" t="s">
        <v>86</v>
      </c>
    </row>
    <row r="518" spans="1:16" x14ac:dyDescent="0.45">
      <c r="A518">
        <v>517</v>
      </c>
      <c r="B518" s="10">
        <v>44964</v>
      </c>
      <c r="C518">
        <v>8494</v>
      </c>
      <c r="D518" t="s">
        <v>80</v>
      </c>
      <c r="E518">
        <v>38</v>
      </c>
      <c r="F518" t="s">
        <v>102</v>
      </c>
      <c r="G518">
        <v>4</v>
      </c>
      <c r="H518">
        <v>2837.94</v>
      </c>
      <c r="I518">
        <v>11351.76</v>
      </c>
      <c r="J518" t="s">
        <v>97</v>
      </c>
      <c r="K518" t="s">
        <v>82</v>
      </c>
      <c r="L518" t="s">
        <v>91</v>
      </c>
      <c r="M518">
        <v>2023</v>
      </c>
      <c r="N518" t="s">
        <v>84</v>
      </c>
      <c r="O518" t="s">
        <v>1582</v>
      </c>
      <c r="P518" t="s">
        <v>86</v>
      </c>
    </row>
    <row r="519" spans="1:16" x14ac:dyDescent="0.45">
      <c r="A519">
        <v>518</v>
      </c>
      <c r="B519" s="10">
        <v>44964</v>
      </c>
      <c r="C519">
        <v>5312</v>
      </c>
      <c r="D519" t="s">
        <v>89</v>
      </c>
      <c r="E519">
        <v>22</v>
      </c>
      <c r="F519" t="s">
        <v>9</v>
      </c>
      <c r="G519">
        <v>5</v>
      </c>
      <c r="H519">
        <v>3828.86</v>
      </c>
      <c r="I519">
        <v>19144.3</v>
      </c>
      <c r="J519" t="s">
        <v>95</v>
      </c>
      <c r="K519" t="s">
        <v>82</v>
      </c>
      <c r="L519" t="s">
        <v>91</v>
      </c>
      <c r="M519">
        <v>2023</v>
      </c>
      <c r="N519" t="s">
        <v>84</v>
      </c>
      <c r="O519" t="s">
        <v>4832</v>
      </c>
      <c r="P519" t="s">
        <v>86</v>
      </c>
    </row>
    <row r="520" spans="1:16" x14ac:dyDescent="0.45">
      <c r="A520">
        <v>519</v>
      </c>
      <c r="B520" s="10">
        <v>44964</v>
      </c>
      <c r="C520">
        <v>2324</v>
      </c>
      <c r="D520" t="s">
        <v>80</v>
      </c>
      <c r="E520">
        <v>46</v>
      </c>
      <c r="F520" t="s">
        <v>8</v>
      </c>
      <c r="G520">
        <v>2</v>
      </c>
      <c r="H520">
        <v>1781.99</v>
      </c>
      <c r="I520">
        <v>3563.98</v>
      </c>
      <c r="J520" t="s">
        <v>93</v>
      </c>
      <c r="K520" t="s">
        <v>82</v>
      </c>
      <c r="L520" t="s">
        <v>91</v>
      </c>
      <c r="M520">
        <v>2023</v>
      </c>
      <c r="N520" t="s">
        <v>84</v>
      </c>
      <c r="O520" t="s">
        <v>3261</v>
      </c>
      <c r="P520" t="s">
        <v>86</v>
      </c>
    </row>
    <row r="521" spans="1:16" x14ac:dyDescent="0.45">
      <c r="A521">
        <v>520</v>
      </c>
      <c r="B521" s="10">
        <v>44964</v>
      </c>
      <c r="C521">
        <v>4141</v>
      </c>
      <c r="D521" t="s">
        <v>89</v>
      </c>
      <c r="E521">
        <v>64</v>
      </c>
      <c r="F521" t="s">
        <v>9</v>
      </c>
      <c r="G521">
        <v>5</v>
      </c>
      <c r="H521">
        <v>776.56</v>
      </c>
      <c r="I521">
        <v>3882.8</v>
      </c>
      <c r="J521" t="s">
        <v>81</v>
      </c>
      <c r="K521" t="s">
        <v>82</v>
      </c>
      <c r="L521" t="s">
        <v>91</v>
      </c>
      <c r="M521">
        <v>2023</v>
      </c>
      <c r="N521" t="s">
        <v>84</v>
      </c>
      <c r="O521" t="s">
        <v>9037</v>
      </c>
      <c r="P521" t="s">
        <v>748</v>
      </c>
    </row>
    <row r="522" spans="1:16" x14ac:dyDescent="0.45">
      <c r="A522">
        <v>521</v>
      </c>
      <c r="B522" s="10">
        <v>44964</v>
      </c>
      <c r="C522">
        <v>8419</v>
      </c>
      <c r="D522" t="s">
        <v>80</v>
      </c>
      <c r="E522">
        <v>54</v>
      </c>
      <c r="F522" t="s">
        <v>7</v>
      </c>
      <c r="G522">
        <v>3</v>
      </c>
      <c r="H522">
        <v>517.04999999999995</v>
      </c>
      <c r="I522">
        <v>1551.15</v>
      </c>
      <c r="J522" t="s">
        <v>93</v>
      </c>
      <c r="K522" t="s">
        <v>567</v>
      </c>
      <c r="L522" t="s">
        <v>91</v>
      </c>
      <c r="M522">
        <v>2023</v>
      </c>
      <c r="N522" t="s">
        <v>84</v>
      </c>
      <c r="O522" t="s">
        <v>8718</v>
      </c>
      <c r="P522" t="s">
        <v>748</v>
      </c>
    </row>
    <row r="523" spans="1:16" x14ac:dyDescent="0.45">
      <c r="A523">
        <v>522</v>
      </c>
      <c r="B523" s="10">
        <v>44965</v>
      </c>
      <c r="C523">
        <v>4486</v>
      </c>
      <c r="D523" t="s">
        <v>80</v>
      </c>
      <c r="E523">
        <v>60</v>
      </c>
      <c r="F523" t="s">
        <v>6</v>
      </c>
      <c r="G523">
        <v>4</v>
      </c>
      <c r="H523">
        <v>606.61</v>
      </c>
      <c r="I523">
        <v>2426.44</v>
      </c>
      <c r="J523" t="s">
        <v>81</v>
      </c>
      <c r="K523" t="s">
        <v>82</v>
      </c>
      <c r="L523" t="s">
        <v>91</v>
      </c>
      <c r="M523">
        <v>2023</v>
      </c>
      <c r="N523" t="s">
        <v>84</v>
      </c>
      <c r="O523" t="s">
        <v>92</v>
      </c>
      <c r="P523" t="s">
        <v>86</v>
      </c>
    </row>
    <row r="524" spans="1:16" x14ac:dyDescent="0.45">
      <c r="A524">
        <v>523</v>
      </c>
      <c r="B524" s="10">
        <v>44965</v>
      </c>
      <c r="C524">
        <v>2810</v>
      </c>
      <c r="D524" t="s">
        <v>89</v>
      </c>
      <c r="E524">
        <v>39</v>
      </c>
      <c r="F524" t="s">
        <v>5</v>
      </c>
      <c r="G524">
        <v>3</v>
      </c>
      <c r="H524">
        <v>4752.62</v>
      </c>
      <c r="I524">
        <v>14257.86</v>
      </c>
      <c r="J524" t="s">
        <v>97</v>
      </c>
      <c r="K524" t="s">
        <v>82</v>
      </c>
      <c r="L524" t="s">
        <v>91</v>
      </c>
      <c r="M524">
        <v>2023</v>
      </c>
      <c r="N524" t="s">
        <v>84</v>
      </c>
      <c r="O524" t="s">
        <v>6232</v>
      </c>
      <c r="P524" t="s">
        <v>86</v>
      </c>
    </row>
    <row r="525" spans="1:16" x14ac:dyDescent="0.45">
      <c r="A525">
        <v>524</v>
      </c>
      <c r="B525" s="10">
        <v>44965</v>
      </c>
      <c r="C525">
        <v>7588</v>
      </c>
      <c r="D525" t="s">
        <v>80</v>
      </c>
      <c r="E525">
        <v>31</v>
      </c>
      <c r="F525" t="s">
        <v>5</v>
      </c>
      <c r="G525">
        <v>3</v>
      </c>
      <c r="H525">
        <v>4761.17</v>
      </c>
      <c r="I525">
        <v>14283.51</v>
      </c>
      <c r="J525" t="s">
        <v>87</v>
      </c>
      <c r="K525" t="s">
        <v>82</v>
      </c>
      <c r="L525" t="s">
        <v>91</v>
      </c>
      <c r="M525">
        <v>2023</v>
      </c>
      <c r="N525" t="s">
        <v>84</v>
      </c>
      <c r="O525" t="s">
        <v>6000</v>
      </c>
      <c r="P525" t="s">
        <v>86</v>
      </c>
    </row>
    <row r="526" spans="1:16" x14ac:dyDescent="0.45">
      <c r="A526">
        <v>525</v>
      </c>
      <c r="B526" s="10">
        <v>44965</v>
      </c>
      <c r="C526">
        <v>3923</v>
      </c>
      <c r="D526" t="s">
        <v>80</v>
      </c>
      <c r="E526">
        <v>36</v>
      </c>
      <c r="F526" t="s">
        <v>6</v>
      </c>
      <c r="G526">
        <v>4</v>
      </c>
      <c r="H526">
        <v>4845.34</v>
      </c>
      <c r="I526">
        <v>19381.36</v>
      </c>
      <c r="J526" t="s">
        <v>97</v>
      </c>
      <c r="K526" t="s">
        <v>82</v>
      </c>
      <c r="L526" t="s">
        <v>91</v>
      </c>
      <c r="M526">
        <v>2023</v>
      </c>
      <c r="N526" t="s">
        <v>84</v>
      </c>
      <c r="O526" t="s">
        <v>1583</v>
      </c>
      <c r="P526" t="s">
        <v>86</v>
      </c>
    </row>
    <row r="527" spans="1:16" x14ac:dyDescent="0.45">
      <c r="A527">
        <v>526</v>
      </c>
      <c r="B527" s="10">
        <v>44965</v>
      </c>
      <c r="C527">
        <v>6301</v>
      </c>
      <c r="D527" t="s">
        <v>80</v>
      </c>
      <c r="E527">
        <v>52</v>
      </c>
      <c r="F527" t="s">
        <v>5</v>
      </c>
      <c r="G527">
        <v>3</v>
      </c>
      <c r="H527">
        <v>1547.32</v>
      </c>
      <c r="I527">
        <v>4641.96</v>
      </c>
      <c r="J527" t="s">
        <v>93</v>
      </c>
      <c r="K527" t="s">
        <v>82</v>
      </c>
      <c r="L527" t="s">
        <v>91</v>
      </c>
      <c r="M527">
        <v>2023</v>
      </c>
      <c r="N527" t="s">
        <v>84</v>
      </c>
      <c r="O527" t="s">
        <v>6441</v>
      </c>
      <c r="P527" t="s">
        <v>86</v>
      </c>
    </row>
    <row r="528" spans="1:16" x14ac:dyDescent="0.45">
      <c r="A528">
        <v>527</v>
      </c>
      <c r="B528" s="10">
        <v>44965</v>
      </c>
      <c r="C528">
        <v>5186</v>
      </c>
      <c r="D528" t="s">
        <v>80</v>
      </c>
      <c r="E528">
        <v>41</v>
      </c>
      <c r="F528" t="s">
        <v>7</v>
      </c>
      <c r="G528">
        <v>2</v>
      </c>
      <c r="H528">
        <v>998.49</v>
      </c>
      <c r="I528">
        <v>1996.98</v>
      </c>
      <c r="J528" t="s">
        <v>97</v>
      </c>
      <c r="K528" t="s">
        <v>567</v>
      </c>
      <c r="L528" t="s">
        <v>91</v>
      </c>
      <c r="M528">
        <v>2023</v>
      </c>
      <c r="N528" t="s">
        <v>84</v>
      </c>
      <c r="O528" t="s">
        <v>7141</v>
      </c>
      <c r="P528" t="s">
        <v>86</v>
      </c>
    </row>
    <row r="529" spans="1:16" x14ac:dyDescent="0.45">
      <c r="A529">
        <v>528</v>
      </c>
      <c r="B529" s="10">
        <v>44965</v>
      </c>
      <c r="C529">
        <v>9905</v>
      </c>
      <c r="D529" t="s">
        <v>80</v>
      </c>
      <c r="E529">
        <v>59</v>
      </c>
      <c r="F529" t="s">
        <v>102</v>
      </c>
      <c r="G529">
        <v>2</v>
      </c>
      <c r="H529">
        <v>4905.53</v>
      </c>
      <c r="I529">
        <v>9811.06</v>
      </c>
      <c r="J529" t="s">
        <v>81</v>
      </c>
      <c r="K529" t="s">
        <v>82</v>
      </c>
      <c r="L529" t="s">
        <v>91</v>
      </c>
      <c r="M529">
        <v>2023</v>
      </c>
      <c r="N529" t="s">
        <v>84</v>
      </c>
      <c r="O529" t="s">
        <v>2955</v>
      </c>
      <c r="P529" t="s">
        <v>86</v>
      </c>
    </row>
    <row r="530" spans="1:16" x14ac:dyDescent="0.45">
      <c r="A530">
        <v>529</v>
      </c>
      <c r="B530" s="10">
        <v>44965</v>
      </c>
      <c r="C530">
        <v>6977</v>
      </c>
      <c r="D530" t="s">
        <v>89</v>
      </c>
      <c r="E530">
        <v>23</v>
      </c>
      <c r="F530" t="s">
        <v>8</v>
      </c>
      <c r="G530">
        <v>5</v>
      </c>
      <c r="H530">
        <v>4941.91</v>
      </c>
      <c r="I530">
        <v>24709.55</v>
      </c>
      <c r="J530" t="s">
        <v>95</v>
      </c>
      <c r="K530" t="s">
        <v>82</v>
      </c>
      <c r="L530" t="s">
        <v>91</v>
      </c>
      <c r="M530">
        <v>2023</v>
      </c>
      <c r="N530" t="s">
        <v>84</v>
      </c>
      <c r="O530" t="s">
        <v>4833</v>
      </c>
      <c r="P530" t="s">
        <v>86</v>
      </c>
    </row>
    <row r="531" spans="1:16" x14ac:dyDescent="0.45">
      <c r="A531">
        <v>530</v>
      </c>
      <c r="B531" s="10">
        <v>44965</v>
      </c>
      <c r="C531">
        <v>5268</v>
      </c>
      <c r="D531" t="s">
        <v>80</v>
      </c>
      <c r="E531">
        <v>20</v>
      </c>
      <c r="F531" t="s">
        <v>7</v>
      </c>
      <c r="G531">
        <v>2</v>
      </c>
      <c r="H531">
        <v>437.83</v>
      </c>
      <c r="I531">
        <v>875.66</v>
      </c>
      <c r="J531" t="s">
        <v>95</v>
      </c>
      <c r="K531" t="s">
        <v>567</v>
      </c>
      <c r="L531" t="s">
        <v>91</v>
      </c>
      <c r="M531">
        <v>2023</v>
      </c>
      <c r="N531" t="s">
        <v>84</v>
      </c>
      <c r="O531" t="s">
        <v>7031</v>
      </c>
      <c r="P531" t="s">
        <v>86</v>
      </c>
    </row>
    <row r="532" spans="1:16" x14ac:dyDescent="0.45">
      <c r="A532">
        <v>531</v>
      </c>
      <c r="B532" s="10">
        <v>44965</v>
      </c>
      <c r="C532">
        <v>5748</v>
      </c>
      <c r="D532" t="s">
        <v>80</v>
      </c>
      <c r="E532">
        <v>51</v>
      </c>
      <c r="F532" t="s">
        <v>8</v>
      </c>
      <c r="G532">
        <v>2</v>
      </c>
      <c r="H532">
        <v>3775.01</v>
      </c>
      <c r="I532">
        <v>7550.02</v>
      </c>
      <c r="J532" t="s">
        <v>93</v>
      </c>
      <c r="K532" t="s">
        <v>82</v>
      </c>
      <c r="L532" t="s">
        <v>91</v>
      </c>
      <c r="M532">
        <v>2023</v>
      </c>
      <c r="N532" t="s">
        <v>84</v>
      </c>
      <c r="O532" t="s">
        <v>3262</v>
      </c>
      <c r="P532" t="s">
        <v>86</v>
      </c>
    </row>
    <row r="533" spans="1:16" x14ac:dyDescent="0.45">
      <c r="A533">
        <v>532</v>
      </c>
      <c r="B533" s="10">
        <v>44965</v>
      </c>
      <c r="C533">
        <v>5849</v>
      </c>
      <c r="D533" t="s">
        <v>89</v>
      </c>
      <c r="E533">
        <v>62</v>
      </c>
      <c r="F533" t="s">
        <v>102</v>
      </c>
      <c r="G533">
        <v>5</v>
      </c>
      <c r="H533">
        <v>1478.89</v>
      </c>
      <c r="I533">
        <v>7394.45</v>
      </c>
      <c r="J533" t="s">
        <v>81</v>
      </c>
      <c r="K533" t="s">
        <v>82</v>
      </c>
      <c r="L533" t="s">
        <v>91</v>
      </c>
      <c r="M533">
        <v>2023</v>
      </c>
      <c r="N533" t="s">
        <v>84</v>
      </c>
      <c r="O533" t="s">
        <v>9038</v>
      </c>
      <c r="P533" t="s">
        <v>748</v>
      </c>
    </row>
    <row r="534" spans="1:16" x14ac:dyDescent="0.45">
      <c r="A534">
        <v>533</v>
      </c>
      <c r="B534" s="10">
        <v>44965</v>
      </c>
      <c r="C534">
        <v>4709</v>
      </c>
      <c r="D534" t="s">
        <v>80</v>
      </c>
      <c r="E534">
        <v>19</v>
      </c>
      <c r="F534" t="s">
        <v>7</v>
      </c>
      <c r="G534">
        <v>1</v>
      </c>
      <c r="H534">
        <v>4551.03</v>
      </c>
      <c r="I534">
        <v>4551.03</v>
      </c>
      <c r="J534" t="s">
        <v>95</v>
      </c>
      <c r="K534" t="s">
        <v>82</v>
      </c>
      <c r="L534" t="s">
        <v>91</v>
      </c>
      <c r="M534">
        <v>2023</v>
      </c>
      <c r="N534" t="s">
        <v>84</v>
      </c>
      <c r="O534" t="s">
        <v>4993</v>
      </c>
      <c r="P534" t="s">
        <v>86</v>
      </c>
    </row>
    <row r="535" spans="1:16" x14ac:dyDescent="0.45">
      <c r="A535">
        <v>534</v>
      </c>
      <c r="B535" s="10">
        <v>44965</v>
      </c>
      <c r="C535">
        <v>7619</v>
      </c>
      <c r="D535" t="s">
        <v>89</v>
      </c>
      <c r="E535">
        <v>32</v>
      </c>
      <c r="F535" t="s">
        <v>9</v>
      </c>
      <c r="G535">
        <v>4</v>
      </c>
      <c r="H535">
        <v>491.66</v>
      </c>
      <c r="I535">
        <v>1966.64</v>
      </c>
      <c r="J535" t="s">
        <v>87</v>
      </c>
      <c r="K535" t="s">
        <v>567</v>
      </c>
      <c r="L535" t="s">
        <v>91</v>
      </c>
      <c r="M535">
        <v>2023</v>
      </c>
      <c r="N535" t="s">
        <v>84</v>
      </c>
      <c r="O535" t="s">
        <v>7294</v>
      </c>
      <c r="P535" t="s">
        <v>86</v>
      </c>
    </row>
    <row r="536" spans="1:16" x14ac:dyDescent="0.45">
      <c r="A536">
        <v>535</v>
      </c>
      <c r="B536" s="10">
        <v>44965</v>
      </c>
      <c r="C536">
        <v>9647</v>
      </c>
      <c r="D536" t="s">
        <v>80</v>
      </c>
      <c r="E536">
        <v>54</v>
      </c>
      <c r="F536" t="s">
        <v>102</v>
      </c>
      <c r="G536">
        <v>2</v>
      </c>
      <c r="H536">
        <v>4448.46</v>
      </c>
      <c r="I536">
        <v>8896.92</v>
      </c>
      <c r="J536" t="s">
        <v>93</v>
      </c>
      <c r="K536" t="s">
        <v>82</v>
      </c>
      <c r="L536" t="s">
        <v>91</v>
      </c>
      <c r="M536">
        <v>2023</v>
      </c>
      <c r="N536" t="s">
        <v>84</v>
      </c>
      <c r="O536" t="s">
        <v>3263</v>
      </c>
      <c r="P536" t="s">
        <v>86</v>
      </c>
    </row>
    <row r="537" spans="1:16" x14ac:dyDescent="0.45">
      <c r="A537">
        <v>536</v>
      </c>
      <c r="B537" s="10">
        <v>44966</v>
      </c>
      <c r="C537">
        <v>4072</v>
      </c>
      <c r="D537" t="s">
        <v>80</v>
      </c>
      <c r="E537">
        <v>32</v>
      </c>
      <c r="F537" t="s">
        <v>5</v>
      </c>
      <c r="G537">
        <v>5</v>
      </c>
      <c r="H537">
        <v>62.98</v>
      </c>
      <c r="I537">
        <v>314.89999999999998</v>
      </c>
      <c r="J537" t="s">
        <v>87</v>
      </c>
      <c r="K537" t="s">
        <v>567</v>
      </c>
      <c r="L537" t="s">
        <v>91</v>
      </c>
      <c r="M537">
        <v>2023</v>
      </c>
      <c r="N537" t="s">
        <v>84</v>
      </c>
      <c r="O537" t="s">
        <v>570</v>
      </c>
      <c r="P537" t="s">
        <v>86</v>
      </c>
    </row>
    <row r="538" spans="1:16" x14ac:dyDescent="0.45">
      <c r="A538">
        <v>537</v>
      </c>
      <c r="B538" s="10">
        <v>44966</v>
      </c>
      <c r="C538">
        <v>7530</v>
      </c>
      <c r="D538" t="s">
        <v>89</v>
      </c>
      <c r="E538">
        <v>49</v>
      </c>
      <c r="F538" t="s">
        <v>7</v>
      </c>
      <c r="G538">
        <v>3</v>
      </c>
      <c r="H538">
        <v>2633.79</v>
      </c>
      <c r="I538">
        <v>7901.37</v>
      </c>
      <c r="J538" t="s">
        <v>93</v>
      </c>
      <c r="K538" t="s">
        <v>82</v>
      </c>
      <c r="L538" t="s">
        <v>91</v>
      </c>
      <c r="M538">
        <v>2023</v>
      </c>
      <c r="N538" t="s">
        <v>84</v>
      </c>
      <c r="O538" t="s">
        <v>6442</v>
      </c>
      <c r="P538" t="s">
        <v>86</v>
      </c>
    </row>
    <row r="539" spans="1:16" x14ac:dyDescent="0.45">
      <c r="A539">
        <v>538</v>
      </c>
      <c r="B539" s="10">
        <v>44966</v>
      </c>
      <c r="C539">
        <v>1504</v>
      </c>
      <c r="D539" t="s">
        <v>80</v>
      </c>
      <c r="E539">
        <v>38</v>
      </c>
      <c r="F539" t="s">
        <v>102</v>
      </c>
      <c r="G539">
        <v>3</v>
      </c>
      <c r="H539">
        <v>1711.04</v>
      </c>
      <c r="I539">
        <v>5133.12</v>
      </c>
      <c r="J539" t="s">
        <v>97</v>
      </c>
      <c r="K539" t="s">
        <v>82</v>
      </c>
      <c r="L539" t="s">
        <v>91</v>
      </c>
      <c r="M539">
        <v>2023</v>
      </c>
      <c r="N539" t="s">
        <v>84</v>
      </c>
      <c r="O539" t="s">
        <v>1587</v>
      </c>
      <c r="P539" t="s">
        <v>86</v>
      </c>
    </row>
    <row r="540" spans="1:16" x14ac:dyDescent="0.45">
      <c r="A540">
        <v>539</v>
      </c>
      <c r="B540" s="10">
        <v>44966</v>
      </c>
      <c r="C540">
        <v>2214</v>
      </c>
      <c r="D540" t="s">
        <v>80</v>
      </c>
      <c r="E540">
        <v>34</v>
      </c>
      <c r="F540" t="s">
        <v>102</v>
      </c>
      <c r="G540">
        <v>2</v>
      </c>
      <c r="H540">
        <v>2165.3000000000002</v>
      </c>
      <c r="I540">
        <v>4330.6000000000004</v>
      </c>
      <c r="J540" t="s">
        <v>87</v>
      </c>
      <c r="K540" t="s">
        <v>82</v>
      </c>
      <c r="L540" t="s">
        <v>91</v>
      </c>
      <c r="M540">
        <v>2023</v>
      </c>
      <c r="N540" t="s">
        <v>84</v>
      </c>
      <c r="O540" t="s">
        <v>3579</v>
      </c>
      <c r="P540" t="s">
        <v>86</v>
      </c>
    </row>
    <row r="541" spans="1:16" x14ac:dyDescent="0.45">
      <c r="A541">
        <v>540</v>
      </c>
      <c r="B541" s="10">
        <v>44966</v>
      </c>
      <c r="C541">
        <v>2531</v>
      </c>
      <c r="D541" t="s">
        <v>89</v>
      </c>
      <c r="E541">
        <v>51</v>
      </c>
      <c r="F541" t="s">
        <v>7</v>
      </c>
      <c r="G541">
        <v>4</v>
      </c>
      <c r="H541">
        <v>2197.23</v>
      </c>
      <c r="I541">
        <v>8788.92</v>
      </c>
      <c r="J541" t="s">
        <v>93</v>
      </c>
      <c r="K541" t="s">
        <v>82</v>
      </c>
      <c r="L541" t="s">
        <v>91</v>
      </c>
      <c r="M541">
        <v>2023</v>
      </c>
      <c r="N541" t="s">
        <v>84</v>
      </c>
      <c r="O541" t="s">
        <v>1914</v>
      </c>
      <c r="P541" t="s">
        <v>86</v>
      </c>
    </row>
    <row r="542" spans="1:16" x14ac:dyDescent="0.45">
      <c r="A542">
        <v>541</v>
      </c>
      <c r="B542" s="10">
        <v>44966</v>
      </c>
      <c r="C542">
        <v>8576</v>
      </c>
      <c r="D542" t="s">
        <v>89</v>
      </c>
      <c r="E542">
        <v>49</v>
      </c>
      <c r="F542" t="s">
        <v>5</v>
      </c>
      <c r="G542">
        <v>5</v>
      </c>
      <c r="H542">
        <v>3285.34</v>
      </c>
      <c r="I542">
        <v>16426.7</v>
      </c>
      <c r="J542" t="s">
        <v>93</v>
      </c>
      <c r="K542" t="s">
        <v>82</v>
      </c>
      <c r="L542" t="s">
        <v>91</v>
      </c>
      <c r="M542">
        <v>2023</v>
      </c>
      <c r="N542" t="s">
        <v>84</v>
      </c>
      <c r="O542" t="s">
        <v>4152</v>
      </c>
      <c r="P542" t="s">
        <v>86</v>
      </c>
    </row>
    <row r="543" spans="1:16" x14ac:dyDescent="0.45">
      <c r="A543">
        <v>542</v>
      </c>
      <c r="B543" s="10">
        <v>44966</v>
      </c>
      <c r="C543">
        <v>1823</v>
      </c>
      <c r="D543" t="s">
        <v>80</v>
      </c>
      <c r="E543">
        <v>64</v>
      </c>
      <c r="F543" t="s">
        <v>6</v>
      </c>
      <c r="G543">
        <v>5</v>
      </c>
      <c r="H543">
        <v>164.33</v>
      </c>
      <c r="I543">
        <v>821.65</v>
      </c>
      <c r="J543" t="s">
        <v>81</v>
      </c>
      <c r="K543" t="s">
        <v>567</v>
      </c>
      <c r="L543" t="s">
        <v>91</v>
      </c>
      <c r="M543">
        <v>2023</v>
      </c>
      <c r="N543" t="s">
        <v>84</v>
      </c>
      <c r="O543" t="s">
        <v>8782</v>
      </c>
      <c r="P543" t="s">
        <v>748</v>
      </c>
    </row>
    <row r="544" spans="1:16" x14ac:dyDescent="0.45">
      <c r="A544">
        <v>543</v>
      </c>
      <c r="B544" s="10">
        <v>44966</v>
      </c>
      <c r="C544">
        <v>1928</v>
      </c>
      <c r="D544" t="s">
        <v>89</v>
      </c>
      <c r="E544">
        <v>40</v>
      </c>
      <c r="F544" t="s">
        <v>5</v>
      </c>
      <c r="G544">
        <v>5</v>
      </c>
      <c r="H544">
        <v>3472.25</v>
      </c>
      <c r="I544">
        <v>17361.25</v>
      </c>
      <c r="J544" t="s">
        <v>97</v>
      </c>
      <c r="K544" t="s">
        <v>82</v>
      </c>
      <c r="L544" t="s">
        <v>91</v>
      </c>
      <c r="M544">
        <v>2023</v>
      </c>
      <c r="N544" t="s">
        <v>84</v>
      </c>
      <c r="O544" t="s">
        <v>4394</v>
      </c>
      <c r="P544" t="s">
        <v>86</v>
      </c>
    </row>
    <row r="545" spans="1:16" x14ac:dyDescent="0.45">
      <c r="A545">
        <v>544</v>
      </c>
      <c r="B545" s="10">
        <v>44966</v>
      </c>
      <c r="C545">
        <v>6029</v>
      </c>
      <c r="D545" t="s">
        <v>80</v>
      </c>
      <c r="E545">
        <v>52</v>
      </c>
      <c r="F545" t="s">
        <v>102</v>
      </c>
      <c r="G545">
        <v>5</v>
      </c>
      <c r="H545">
        <v>159.88</v>
      </c>
      <c r="I545">
        <v>799.4</v>
      </c>
      <c r="J545" t="s">
        <v>93</v>
      </c>
      <c r="K545" t="s">
        <v>567</v>
      </c>
      <c r="L545" t="s">
        <v>91</v>
      </c>
      <c r="M545">
        <v>2023</v>
      </c>
      <c r="N545" t="s">
        <v>84</v>
      </c>
      <c r="O545" t="s">
        <v>7588</v>
      </c>
      <c r="P545" t="s">
        <v>86</v>
      </c>
    </row>
    <row r="546" spans="1:16" x14ac:dyDescent="0.45">
      <c r="A546">
        <v>545</v>
      </c>
      <c r="B546" s="10">
        <v>44966</v>
      </c>
      <c r="C546">
        <v>1133</v>
      </c>
      <c r="D546" t="s">
        <v>89</v>
      </c>
      <c r="E546">
        <v>54</v>
      </c>
      <c r="F546" t="s">
        <v>8</v>
      </c>
      <c r="G546">
        <v>5</v>
      </c>
      <c r="H546">
        <v>967.11</v>
      </c>
      <c r="I546">
        <v>4835.55</v>
      </c>
      <c r="J546" t="s">
        <v>93</v>
      </c>
      <c r="K546" t="s">
        <v>82</v>
      </c>
      <c r="L546" t="s">
        <v>91</v>
      </c>
      <c r="M546">
        <v>2023</v>
      </c>
      <c r="N546" t="s">
        <v>668</v>
      </c>
      <c r="O546" t="s">
        <v>9682</v>
      </c>
      <c r="P546" t="s">
        <v>86</v>
      </c>
    </row>
    <row r="547" spans="1:16" x14ac:dyDescent="0.45">
      <c r="A547">
        <v>546</v>
      </c>
      <c r="B547" s="10">
        <v>44966</v>
      </c>
      <c r="C547">
        <v>3105</v>
      </c>
      <c r="D547" t="s">
        <v>80</v>
      </c>
      <c r="E547">
        <v>60</v>
      </c>
      <c r="F547" t="s">
        <v>6</v>
      </c>
      <c r="G547">
        <v>4</v>
      </c>
      <c r="H547">
        <v>3053.37</v>
      </c>
      <c r="I547">
        <v>12213.48</v>
      </c>
      <c r="J547" t="s">
        <v>81</v>
      </c>
      <c r="K547" t="s">
        <v>82</v>
      </c>
      <c r="L547" t="s">
        <v>91</v>
      </c>
      <c r="M547">
        <v>2023</v>
      </c>
      <c r="N547" t="s">
        <v>84</v>
      </c>
      <c r="O547" t="s">
        <v>1245</v>
      </c>
      <c r="P547" t="s">
        <v>86</v>
      </c>
    </row>
    <row r="548" spans="1:16" x14ac:dyDescent="0.45">
      <c r="A548">
        <v>547</v>
      </c>
      <c r="B548" s="10">
        <v>44966</v>
      </c>
      <c r="C548">
        <v>4627</v>
      </c>
      <c r="D548" t="s">
        <v>89</v>
      </c>
      <c r="E548">
        <v>58</v>
      </c>
      <c r="F548" t="s">
        <v>6</v>
      </c>
      <c r="G548">
        <v>5</v>
      </c>
      <c r="H548">
        <v>477.87</v>
      </c>
      <c r="I548">
        <v>2389.35</v>
      </c>
      <c r="J548" t="s">
        <v>81</v>
      </c>
      <c r="K548" t="s">
        <v>82</v>
      </c>
      <c r="L548" t="s">
        <v>91</v>
      </c>
      <c r="M548">
        <v>2023</v>
      </c>
      <c r="N548" t="s">
        <v>84</v>
      </c>
      <c r="O548" t="s">
        <v>4630</v>
      </c>
      <c r="P548" t="s">
        <v>86</v>
      </c>
    </row>
    <row r="549" spans="1:16" x14ac:dyDescent="0.45">
      <c r="A549">
        <v>548</v>
      </c>
      <c r="B549" s="10">
        <v>44966</v>
      </c>
      <c r="C549">
        <v>7316</v>
      </c>
      <c r="D549" t="s">
        <v>89</v>
      </c>
      <c r="E549">
        <v>54</v>
      </c>
      <c r="F549" t="s">
        <v>102</v>
      </c>
      <c r="G549">
        <v>4</v>
      </c>
      <c r="H549">
        <v>4954.97</v>
      </c>
      <c r="I549">
        <v>19819.88</v>
      </c>
      <c r="J549" t="s">
        <v>93</v>
      </c>
      <c r="K549" t="s">
        <v>82</v>
      </c>
      <c r="L549" t="s">
        <v>91</v>
      </c>
      <c r="M549">
        <v>2023</v>
      </c>
      <c r="N549" t="s">
        <v>84</v>
      </c>
      <c r="O549" t="s">
        <v>1915</v>
      </c>
      <c r="P549" t="s">
        <v>86</v>
      </c>
    </row>
    <row r="550" spans="1:16" x14ac:dyDescent="0.45">
      <c r="A550">
        <v>549</v>
      </c>
      <c r="B550" s="10">
        <v>44967</v>
      </c>
      <c r="C550">
        <v>2852</v>
      </c>
      <c r="D550" t="s">
        <v>89</v>
      </c>
      <c r="E550">
        <v>50</v>
      </c>
      <c r="F550" t="s">
        <v>7</v>
      </c>
      <c r="G550">
        <v>4</v>
      </c>
      <c r="H550">
        <v>3932.7</v>
      </c>
      <c r="I550">
        <v>15730.8</v>
      </c>
      <c r="J550" t="s">
        <v>93</v>
      </c>
      <c r="K550" t="s">
        <v>82</v>
      </c>
      <c r="L550" t="s">
        <v>91</v>
      </c>
      <c r="M550">
        <v>2023</v>
      </c>
      <c r="N550" t="s">
        <v>84</v>
      </c>
      <c r="O550" t="s">
        <v>94</v>
      </c>
      <c r="P550" t="s">
        <v>86</v>
      </c>
    </row>
    <row r="551" spans="1:16" x14ac:dyDescent="0.45">
      <c r="A551">
        <v>550</v>
      </c>
      <c r="B551" s="10">
        <v>44967</v>
      </c>
      <c r="C551">
        <v>5910</v>
      </c>
      <c r="D551" t="s">
        <v>89</v>
      </c>
      <c r="E551">
        <v>42</v>
      </c>
      <c r="F551" t="s">
        <v>7</v>
      </c>
      <c r="G551">
        <v>4</v>
      </c>
      <c r="H551">
        <v>3543.05</v>
      </c>
      <c r="I551">
        <v>14172.2</v>
      </c>
      <c r="J551" t="s">
        <v>97</v>
      </c>
      <c r="K551" t="s">
        <v>82</v>
      </c>
      <c r="L551" t="s">
        <v>91</v>
      </c>
      <c r="M551">
        <v>2023</v>
      </c>
      <c r="N551" t="s">
        <v>84</v>
      </c>
      <c r="O551" t="s">
        <v>1584</v>
      </c>
      <c r="P551" t="s">
        <v>86</v>
      </c>
    </row>
    <row r="552" spans="1:16" x14ac:dyDescent="0.45">
      <c r="A552">
        <v>551</v>
      </c>
      <c r="B552" s="10">
        <v>44967</v>
      </c>
      <c r="C552">
        <v>5175</v>
      </c>
      <c r="D552" t="s">
        <v>89</v>
      </c>
      <c r="E552">
        <v>63</v>
      </c>
      <c r="F552" t="s">
        <v>7</v>
      </c>
      <c r="G552">
        <v>3</v>
      </c>
      <c r="H552">
        <v>1375.02</v>
      </c>
      <c r="I552">
        <v>4125.0600000000004</v>
      </c>
      <c r="J552" t="s">
        <v>81</v>
      </c>
      <c r="K552" t="s">
        <v>82</v>
      </c>
      <c r="L552" t="s">
        <v>91</v>
      </c>
      <c r="M552">
        <v>2023</v>
      </c>
      <c r="N552" t="s">
        <v>84</v>
      </c>
      <c r="O552" t="s">
        <v>8387</v>
      </c>
      <c r="P552" t="s">
        <v>748</v>
      </c>
    </row>
    <row r="553" spans="1:16" x14ac:dyDescent="0.45">
      <c r="A553">
        <v>552</v>
      </c>
      <c r="B553" s="10">
        <v>44967</v>
      </c>
      <c r="C553">
        <v>6348</v>
      </c>
      <c r="D553" t="s">
        <v>89</v>
      </c>
      <c r="E553">
        <v>54</v>
      </c>
      <c r="F553" t="s">
        <v>5</v>
      </c>
      <c r="G553">
        <v>1</v>
      </c>
      <c r="H553">
        <v>290.39999999999998</v>
      </c>
      <c r="I553">
        <v>290.39999999999998</v>
      </c>
      <c r="J553" t="s">
        <v>93</v>
      </c>
      <c r="K553" t="s">
        <v>567</v>
      </c>
      <c r="L553" t="s">
        <v>91</v>
      </c>
      <c r="M553">
        <v>2023</v>
      </c>
      <c r="N553" t="s">
        <v>84</v>
      </c>
      <c r="O553" t="s">
        <v>7758</v>
      </c>
      <c r="P553" t="s">
        <v>86</v>
      </c>
    </row>
    <row r="554" spans="1:16" x14ac:dyDescent="0.45">
      <c r="A554">
        <v>553</v>
      </c>
      <c r="B554" s="10">
        <v>44967</v>
      </c>
      <c r="C554">
        <v>7190</v>
      </c>
      <c r="D554" t="s">
        <v>89</v>
      </c>
      <c r="E554">
        <v>57</v>
      </c>
      <c r="F554" t="s">
        <v>9</v>
      </c>
      <c r="G554">
        <v>2</v>
      </c>
      <c r="H554">
        <v>4894.97</v>
      </c>
      <c r="I554">
        <v>9789.94</v>
      </c>
      <c r="J554" t="s">
        <v>81</v>
      </c>
      <c r="K554" t="s">
        <v>82</v>
      </c>
      <c r="L554" t="s">
        <v>91</v>
      </c>
      <c r="M554">
        <v>2023</v>
      </c>
      <c r="N554" t="s">
        <v>84</v>
      </c>
      <c r="O554" t="s">
        <v>2956</v>
      </c>
      <c r="P554" t="s">
        <v>86</v>
      </c>
    </row>
    <row r="555" spans="1:16" x14ac:dyDescent="0.45">
      <c r="A555">
        <v>554</v>
      </c>
      <c r="B555" s="10">
        <v>44967</v>
      </c>
      <c r="C555">
        <v>2256</v>
      </c>
      <c r="D555" t="s">
        <v>89</v>
      </c>
      <c r="E555">
        <v>38</v>
      </c>
      <c r="F555" t="s">
        <v>7</v>
      </c>
      <c r="G555">
        <v>3</v>
      </c>
      <c r="H555">
        <v>781.85</v>
      </c>
      <c r="I555">
        <v>2345.5500000000002</v>
      </c>
      <c r="J555" t="s">
        <v>97</v>
      </c>
      <c r="K555" t="s">
        <v>82</v>
      </c>
      <c r="L555" t="s">
        <v>91</v>
      </c>
      <c r="M555">
        <v>2023</v>
      </c>
      <c r="N555" t="s">
        <v>84</v>
      </c>
      <c r="O555" t="s">
        <v>6233</v>
      </c>
      <c r="P555" t="s">
        <v>86</v>
      </c>
    </row>
    <row r="556" spans="1:16" x14ac:dyDescent="0.45">
      <c r="A556">
        <v>555</v>
      </c>
      <c r="B556" s="10">
        <v>44967</v>
      </c>
      <c r="C556">
        <v>4376</v>
      </c>
      <c r="D556" t="s">
        <v>89</v>
      </c>
      <c r="E556">
        <v>63</v>
      </c>
      <c r="F556" t="s">
        <v>7</v>
      </c>
      <c r="G556">
        <v>1</v>
      </c>
      <c r="H556">
        <v>4161.3100000000004</v>
      </c>
      <c r="I556">
        <v>4161.3100000000004</v>
      </c>
      <c r="J556" t="s">
        <v>81</v>
      </c>
      <c r="K556" t="s">
        <v>82</v>
      </c>
      <c r="L556" t="s">
        <v>91</v>
      </c>
      <c r="M556">
        <v>2023</v>
      </c>
      <c r="N556" t="s">
        <v>84</v>
      </c>
      <c r="O556" t="s">
        <v>5767</v>
      </c>
      <c r="P556" t="s">
        <v>86</v>
      </c>
    </row>
    <row r="557" spans="1:16" x14ac:dyDescent="0.45">
      <c r="A557">
        <v>556</v>
      </c>
      <c r="B557" s="10">
        <v>44967</v>
      </c>
      <c r="C557">
        <v>6645</v>
      </c>
      <c r="D557" t="s">
        <v>80</v>
      </c>
      <c r="E557">
        <v>55</v>
      </c>
      <c r="F557" t="s">
        <v>6</v>
      </c>
      <c r="G557">
        <v>3</v>
      </c>
      <c r="H557">
        <v>1027.71</v>
      </c>
      <c r="I557">
        <v>3083.13</v>
      </c>
      <c r="J557" t="s">
        <v>81</v>
      </c>
      <c r="K557" t="s">
        <v>82</v>
      </c>
      <c r="L557" t="s">
        <v>91</v>
      </c>
      <c r="M557">
        <v>2023</v>
      </c>
      <c r="N557" t="s">
        <v>84</v>
      </c>
      <c r="O557" t="s">
        <v>6657</v>
      </c>
      <c r="P557" t="s">
        <v>86</v>
      </c>
    </row>
    <row r="558" spans="1:16" x14ac:dyDescent="0.45">
      <c r="A558">
        <v>557</v>
      </c>
      <c r="B558" s="10">
        <v>44967</v>
      </c>
      <c r="C558">
        <v>4486</v>
      </c>
      <c r="D558" t="s">
        <v>89</v>
      </c>
      <c r="E558">
        <v>57</v>
      </c>
      <c r="F558" t="s">
        <v>8</v>
      </c>
      <c r="G558">
        <v>4</v>
      </c>
      <c r="H558">
        <v>1901.77</v>
      </c>
      <c r="I558">
        <v>7607.08</v>
      </c>
      <c r="J558" t="s">
        <v>81</v>
      </c>
      <c r="K558" t="s">
        <v>82</v>
      </c>
      <c r="L558" t="s">
        <v>91</v>
      </c>
      <c r="M558">
        <v>2023</v>
      </c>
      <c r="N558" t="s">
        <v>84</v>
      </c>
      <c r="O558" t="s">
        <v>1246</v>
      </c>
      <c r="P558" t="s">
        <v>86</v>
      </c>
    </row>
    <row r="559" spans="1:16" x14ac:dyDescent="0.45">
      <c r="A559">
        <v>558</v>
      </c>
      <c r="B559" s="10">
        <v>44967</v>
      </c>
      <c r="C559">
        <v>4584</v>
      </c>
      <c r="D559" t="s">
        <v>80</v>
      </c>
      <c r="E559">
        <v>51</v>
      </c>
      <c r="F559" t="s">
        <v>8</v>
      </c>
      <c r="G559">
        <v>4</v>
      </c>
      <c r="H559">
        <v>3483.27</v>
      </c>
      <c r="I559">
        <v>13933.08</v>
      </c>
      <c r="J559" t="s">
        <v>93</v>
      </c>
      <c r="K559" t="s">
        <v>82</v>
      </c>
      <c r="L559" t="s">
        <v>91</v>
      </c>
      <c r="M559">
        <v>2023</v>
      </c>
      <c r="N559" t="s">
        <v>84</v>
      </c>
      <c r="O559" t="s">
        <v>1916</v>
      </c>
      <c r="P559" t="s">
        <v>86</v>
      </c>
    </row>
    <row r="560" spans="1:16" x14ac:dyDescent="0.45">
      <c r="A560">
        <v>559</v>
      </c>
      <c r="B560" s="10">
        <v>44967</v>
      </c>
      <c r="C560">
        <v>9053</v>
      </c>
      <c r="D560" t="s">
        <v>89</v>
      </c>
      <c r="E560">
        <v>36</v>
      </c>
      <c r="F560" t="s">
        <v>102</v>
      </c>
      <c r="G560">
        <v>5</v>
      </c>
      <c r="H560">
        <v>4729.5600000000004</v>
      </c>
      <c r="I560">
        <v>23647.8</v>
      </c>
      <c r="J560" t="s">
        <v>97</v>
      </c>
      <c r="K560" t="s">
        <v>82</v>
      </c>
      <c r="L560" t="s">
        <v>91</v>
      </c>
      <c r="M560">
        <v>2023</v>
      </c>
      <c r="N560" t="s">
        <v>84</v>
      </c>
      <c r="O560" t="s">
        <v>8875</v>
      </c>
      <c r="P560" t="s">
        <v>748</v>
      </c>
    </row>
    <row r="561" spans="1:16" x14ac:dyDescent="0.45">
      <c r="A561">
        <v>560</v>
      </c>
      <c r="B561" s="10">
        <v>44967</v>
      </c>
      <c r="C561">
        <v>4330</v>
      </c>
      <c r="D561" t="s">
        <v>80</v>
      </c>
      <c r="E561">
        <v>44</v>
      </c>
      <c r="F561" t="s">
        <v>102</v>
      </c>
      <c r="G561">
        <v>4</v>
      </c>
      <c r="H561">
        <v>147.91999999999999</v>
      </c>
      <c r="I561">
        <v>591.67999999999995</v>
      </c>
      <c r="J561" t="s">
        <v>97</v>
      </c>
      <c r="K561" t="s">
        <v>567</v>
      </c>
      <c r="L561" t="s">
        <v>91</v>
      </c>
      <c r="M561">
        <v>2023</v>
      </c>
      <c r="N561" t="s">
        <v>84</v>
      </c>
      <c r="O561" t="s">
        <v>7295</v>
      </c>
      <c r="P561" t="s">
        <v>86</v>
      </c>
    </row>
    <row r="562" spans="1:16" x14ac:dyDescent="0.45">
      <c r="A562">
        <v>561</v>
      </c>
      <c r="B562" s="10">
        <v>44967</v>
      </c>
      <c r="C562">
        <v>3703</v>
      </c>
      <c r="D562" t="s">
        <v>80</v>
      </c>
      <c r="E562">
        <v>26</v>
      </c>
      <c r="F562" t="s">
        <v>102</v>
      </c>
      <c r="G562">
        <v>3</v>
      </c>
      <c r="H562">
        <v>1340.8</v>
      </c>
      <c r="I562">
        <v>4022.4</v>
      </c>
      <c r="J562" t="s">
        <v>87</v>
      </c>
      <c r="K562" t="s">
        <v>82</v>
      </c>
      <c r="L562" t="s">
        <v>91</v>
      </c>
      <c r="M562">
        <v>2023</v>
      </c>
      <c r="N562" t="s">
        <v>84</v>
      </c>
      <c r="O562" t="s">
        <v>8291</v>
      </c>
      <c r="P562" t="s">
        <v>748</v>
      </c>
    </row>
    <row r="563" spans="1:16" x14ac:dyDescent="0.45">
      <c r="A563">
        <v>562</v>
      </c>
      <c r="B563" s="10">
        <v>44967</v>
      </c>
      <c r="C563">
        <v>9662</v>
      </c>
      <c r="D563" t="s">
        <v>89</v>
      </c>
      <c r="E563">
        <v>22</v>
      </c>
      <c r="F563" t="s">
        <v>7</v>
      </c>
      <c r="G563">
        <v>2</v>
      </c>
      <c r="H563">
        <v>3836.58</v>
      </c>
      <c r="I563">
        <v>7673.16</v>
      </c>
      <c r="J563" t="s">
        <v>95</v>
      </c>
      <c r="K563" t="s">
        <v>82</v>
      </c>
      <c r="L563" t="s">
        <v>91</v>
      </c>
      <c r="M563">
        <v>2023</v>
      </c>
      <c r="N563" t="s">
        <v>84</v>
      </c>
      <c r="O563" t="s">
        <v>2476</v>
      </c>
      <c r="P563" t="s">
        <v>86</v>
      </c>
    </row>
    <row r="564" spans="1:16" x14ac:dyDescent="0.45">
      <c r="A564">
        <v>563</v>
      </c>
      <c r="B564" s="10">
        <v>44968</v>
      </c>
      <c r="C564">
        <v>9120</v>
      </c>
      <c r="D564" t="s">
        <v>89</v>
      </c>
      <c r="E564">
        <v>22</v>
      </c>
      <c r="F564" t="s">
        <v>8</v>
      </c>
      <c r="G564">
        <v>4</v>
      </c>
      <c r="H564">
        <v>908.3</v>
      </c>
      <c r="I564">
        <v>3633.2</v>
      </c>
      <c r="J564" t="s">
        <v>95</v>
      </c>
      <c r="K564" t="s">
        <v>82</v>
      </c>
      <c r="L564" t="s">
        <v>91</v>
      </c>
      <c r="M564">
        <v>2023</v>
      </c>
      <c r="N564" t="s">
        <v>84</v>
      </c>
      <c r="O564" t="s">
        <v>96</v>
      </c>
      <c r="P564" t="s">
        <v>86</v>
      </c>
    </row>
    <row r="565" spans="1:16" x14ac:dyDescent="0.45">
      <c r="A565">
        <v>564</v>
      </c>
      <c r="B565" s="10">
        <v>44968</v>
      </c>
      <c r="C565">
        <v>8114</v>
      </c>
      <c r="D565" t="s">
        <v>80</v>
      </c>
      <c r="E565">
        <v>42</v>
      </c>
      <c r="F565" t="s">
        <v>102</v>
      </c>
      <c r="G565">
        <v>1</v>
      </c>
      <c r="H565">
        <v>601.70000000000005</v>
      </c>
      <c r="I565">
        <v>601.70000000000005</v>
      </c>
      <c r="J565" t="s">
        <v>97</v>
      </c>
      <c r="K565" t="s">
        <v>567</v>
      </c>
      <c r="L565" t="s">
        <v>91</v>
      </c>
      <c r="M565">
        <v>2023</v>
      </c>
      <c r="N565" t="s">
        <v>84</v>
      </c>
      <c r="O565" t="s">
        <v>7878</v>
      </c>
      <c r="P565" t="s">
        <v>86</v>
      </c>
    </row>
    <row r="566" spans="1:16" x14ac:dyDescent="0.45">
      <c r="A566">
        <v>565</v>
      </c>
      <c r="B566" s="10">
        <v>44968</v>
      </c>
      <c r="C566">
        <v>2353</v>
      </c>
      <c r="D566" t="s">
        <v>80</v>
      </c>
      <c r="E566">
        <v>43</v>
      </c>
      <c r="F566" t="s">
        <v>8</v>
      </c>
      <c r="G566">
        <v>3</v>
      </c>
      <c r="H566">
        <v>278.61</v>
      </c>
      <c r="I566">
        <v>835.83</v>
      </c>
      <c r="J566" t="s">
        <v>97</v>
      </c>
      <c r="K566" t="s">
        <v>567</v>
      </c>
      <c r="L566" t="s">
        <v>91</v>
      </c>
      <c r="M566">
        <v>2023</v>
      </c>
      <c r="N566" t="s">
        <v>84</v>
      </c>
      <c r="O566" t="s">
        <v>7452</v>
      </c>
      <c r="P566" t="s">
        <v>86</v>
      </c>
    </row>
    <row r="567" spans="1:16" x14ac:dyDescent="0.45">
      <c r="A567">
        <v>566</v>
      </c>
      <c r="B567" s="10">
        <v>44968</v>
      </c>
      <c r="C567">
        <v>6063</v>
      </c>
      <c r="D567" t="s">
        <v>89</v>
      </c>
      <c r="E567">
        <v>36</v>
      </c>
      <c r="F567" t="s">
        <v>7</v>
      </c>
      <c r="G567">
        <v>1</v>
      </c>
      <c r="H567">
        <v>2537.33</v>
      </c>
      <c r="I567">
        <v>2537.33</v>
      </c>
      <c r="J567" t="s">
        <v>97</v>
      </c>
      <c r="K567" t="s">
        <v>82</v>
      </c>
      <c r="L567" t="s">
        <v>91</v>
      </c>
      <c r="M567">
        <v>2023</v>
      </c>
      <c r="N567" t="s">
        <v>84</v>
      </c>
      <c r="O567" t="s">
        <v>5140</v>
      </c>
      <c r="P567" t="s">
        <v>86</v>
      </c>
    </row>
    <row r="568" spans="1:16" x14ac:dyDescent="0.45">
      <c r="A568">
        <v>567</v>
      </c>
      <c r="B568" s="10">
        <v>44968</v>
      </c>
      <c r="C568">
        <v>9549</v>
      </c>
      <c r="D568" t="s">
        <v>89</v>
      </c>
      <c r="E568">
        <v>47</v>
      </c>
      <c r="F568" t="s">
        <v>6</v>
      </c>
      <c r="G568">
        <v>5</v>
      </c>
      <c r="H568">
        <v>3850.28</v>
      </c>
      <c r="I568">
        <v>19251.400000000001</v>
      </c>
      <c r="J568" t="s">
        <v>93</v>
      </c>
      <c r="K568" t="s">
        <v>82</v>
      </c>
      <c r="L568" t="s">
        <v>91</v>
      </c>
      <c r="M568">
        <v>2023</v>
      </c>
      <c r="N568" t="s">
        <v>84</v>
      </c>
      <c r="O568" t="s">
        <v>4153</v>
      </c>
      <c r="P568" t="s">
        <v>86</v>
      </c>
    </row>
    <row r="569" spans="1:16" x14ac:dyDescent="0.45">
      <c r="A569">
        <v>568</v>
      </c>
      <c r="B569" s="10">
        <v>44968</v>
      </c>
      <c r="C569">
        <v>8575</v>
      </c>
      <c r="D569" t="s">
        <v>89</v>
      </c>
      <c r="E569">
        <v>53</v>
      </c>
      <c r="F569" t="s">
        <v>7</v>
      </c>
      <c r="G569">
        <v>5</v>
      </c>
      <c r="H569">
        <v>4810.59</v>
      </c>
      <c r="I569">
        <v>24052.95</v>
      </c>
      <c r="J569" t="s">
        <v>93</v>
      </c>
      <c r="K569" t="s">
        <v>82</v>
      </c>
      <c r="L569" t="s">
        <v>91</v>
      </c>
      <c r="M569">
        <v>2023</v>
      </c>
      <c r="N569" t="s">
        <v>668</v>
      </c>
      <c r="O569" t="s">
        <v>9683</v>
      </c>
      <c r="P569" t="s">
        <v>86</v>
      </c>
    </row>
    <row r="570" spans="1:16" x14ac:dyDescent="0.45">
      <c r="A570">
        <v>569</v>
      </c>
      <c r="B570" s="10">
        <v>44968</v>
      </c>
      <c r="C570">
        <v>1667</v>
      </c>
      <c r="D570" t="s">
        <v>80</v>
      </c>
      <c r="E570">
        <v>33</v>
      </c>
      <c r="F570" t="s">
        <v>102</v>
      </c>
      <c r="G570">
        <v>2</v>
      </c>
      <c r="H570">
        <v>1374.06</v>
      </c>
      <c r="I570">
        <v>2748.12</v>
      </c>
      <c r="J570" t="s">
        <v>87</v>
      </c>
      <c r="K570" t="s">
        <v>82</v>
      </c>
      <c r="L570" t="s">
        <v>91</v>
      </c>
      <c r="M570">
        <v>2023</v>
      </c>
      <c r="N570" t="s">
        <v>84</v>
      </c>
      <c r="O570" t="s">
        <v>3580</v>
      </c>
      <c r="P570" t="s">
        <v>86</v>
      </c>
    </row>
    <row r="571" spans="1:16" x14ac:dyDescent="0.45">
      <c r="A571">
        <v>570</v>
      </c>
      <c r="B571" s="10">
        <v>44968</v>
      </c>
      <c r="C571">
        <v>5468</v>
      </c>
      <c r="D571" t="s">
        <v>89</v>
      </c>
      <c r="E571">
        <v>24</v>
      </c>
      <c r="F571" t="s">
        <v>7</v>
      </c>
      <c r="G571">
        <v>3</v>
      </c>
      <c r="H571">
        <v>650.79</v>
      </c>
      <c r="I571">
        <v>1952.37</v>
      </c>
      <c r="J571" t="s">
        <v>95</v>
      </c>
      <c r="K571" t="s">
        <v>567</v>
      </c>
      <c r="L571" t="s">
        <v>91</v>
      </c>
      <c r="M571">
        <v>2023</v>
      </c>
      <c r="N571" t="s">
        <v>84</v>
      </c>
      <c r="O571" t="s">
        <v>7453</v>
      </c>
      <c r="P571" t="s">
        <v>86</v>
      </c>
    </row>
    <row r="572" spans="1:16" x14ac:dyDescent="0.45">
      <c r="A572">
        <v>571</v>
      </c>
      <c r="B572" s="10">
        <v>44968</v>
      </c>
      <c r="C572">
        <v>7819</v>
      </c>
      <c r="D572" t="s">
        <v>89</v>
      </c>
      <c r="E572">
        <v>35</v>
      </c>
      <c r="F572" t="s">
        <v>7</v>
      </c>
      <c r="G572">
        <v>2</v>
      </c>
      <c r="H572">
        <v>2042.64</v>
      </c>
      <c r="I572">
        <v>4085.28</v>
      </c>
      <c r="J572" t="s">
        <v>97</v>
      </c>
      <c r="K572" t="s">
        <v>82</v>
      </c>
      <c r="L572" t="s">
        <v>91</v>
      </c>
      <c r="M572">
        <v>2023</v>
      </c>
      <c r="N572" t="s">
        <v>84</v>
      </c>
      <c r="O572" t="s">
        <v>2668</v>
      </c>
      <c r="P572" t="s">
        <v>86</v>
      </c>
    </row>
    <row r="573" spans="1:16" x14ac:dyDescent="0.45">
      <c r="A573">
        <v>572</v>
      </c>
      <c r="B573" s="10">
        <v>44968</v>
      </c>
      <c r="C573">
        <v>4719</v>
      </c>
      <c r="D573" t="s">
        <v>89</v>
      </c>
      <c r="E573">
        <v>38</v>
      </c>
      <c r="F573" t="s">
        <v>8</v>
      </c>
      <c r="G573">
        <v>1</v>
      </c>
      <c r="H573">
        <v>324.43</v>
      </c>
      <c r="I573">
        <v>324.43</v>
      </c>
      <c r="J573" t="s">
        <v>97</v>
      </c>
      <c r="K573" t="s">
        <v>567</v>
      </c>
      <c r="L573" t="s">
        <v>91</v>
      </c>
      <c r="M573">
        <v>2023</v>
      </c>
      <c r="N573" t="s">
        <v>84</v>
      </c>
      <c r="O573" t="s">
        <v>7879</v>
      </c>
      <c r="P573" t="s">
        <v>86</v>
      </c>
    </row>
    <row r="574" spans="1:16" x14ac:dyDescent="0.45">
      <c r="A574">
        <v>573</v>
      </c>
      <c r="B574" s="10">
        <v>44968</v>
      </c>
      <c r="C574">
        <v>3745</v>
      </c>
      <c r="D574" t="s">
        <v>89</v>
      </c>
      <c r="E574">
        <v>48</v>
      </c>
      <c r="F574" t="s">
        <v>9</v>
      </c>
      <c r="G574">
        <v>2</v>
      </c>
      <c r="H574">
        <v>1690.23</v>
      </c>
      <c r="I574">
        <v>3380.46</v>
      </c>
      <c r="J574" t="s">
        <v>93</v>
      </c>
      <c r="K574" t="s">
        <v>82</v>
      </c>
      <c r="L574" t="s">
        <v>91</v>
      </c>
      <c r="M574">
        <v>2023</v>
      </c>
      <c r="N574" t="s">
        <v>84</v>
      </c>
      <c r="O574" t="s">
        <v>3264</v>
      </c>
      <c r="P574" t="s">
        <v>86</v>
      </c>
    </row>
    <row r="575" spans="1:16" x14ac:dyDescent="0.45">
      <c r="A575">
        <v>574</v>
      </c>
      <c r="B575" s="10">
        <v>44968</v>
      </c>
      <c r="C575">
        <v>8483</v>
      </c>
      <c r="D575" t="s">
        <v>89</v>
      </c>
      <c r="E575">
        <v>18</v>
      </c>
      <c r="F575" t="s">
        <v>5</v>
      </c>
      <c r="G575">
        <v>1</v>
      </c>
      <c r="H575">
        <v>3233.25</v>
      </c>
      <c r="I575">
        <v>3233.25</v>
      </c>
      <c r="J575" t="s">
        <v>95</v>
      </c>
      <c r="K575" t="s">
        <v>82</v>
      </c>
      <c r="L575" t="s">
        <v>91</v>
      </c>
      <c r="M575">
        <v>2023</v>
      </c>
      <c r="N575" t="s">
        <v>84</v>
      </c>
      <c r="O575" t="s">
        <v>4994</v>
      </c>
      <c r="P575" t="s">
        <v>86</v>
      </c>
    </row>
    <row r="576" spans="1:16" x14ac:dyDescent="0.45">
      <c r="A576">
        <v>575</v>
      </c>
      <c r="B576" s="10">
        <v>44968</v>
      </c>
      <c r="C576">
        <v>1539</v>
      </c>
      <c r="D576" t="s">
        <v>80</v>
      </c>
      <c r="E576">
        <v>20</v>
      </c>
      <c r="F576" t="s">
        <v>102</v>
      </c>
      <c r="G576">
        <v>2</v>
      </c>
      <c r="H576">
        <v>882.42</v>
      </c>
      <c r="I576">
        <v>1764.84</v>
      </c>
      <c r="J576" t="s">
        <v>95</v>
      </c>
      <c r="K576" t="s">
        <v>567</v>
      </c>
      <c r="L576" t="s">
        <v>91</v>
      </c>
      <c r="M576">
        <v>2023</v>
      </c>
      <c r="N576" t="s">
        <v>84</v>
      </c>
      <c r="O576" t="s">
        <v>7032</v>
      </c>
      <c r="P576" t="s">
        <v>86</v>
      </c>
    </row>
    <row r="577" spans="1:16" x14ac:dyDescent="0.45">
      <c r="A577">
        <v>576</v>
      </c>
      <c r="B577" s="10">
        <v>44968</v>
      </c>
      <c r="C577">
        <v>5964</v>
      </c>
      <c r="D577" t="s">
        <v>80</v>
      </c>
      <c r="E577">
        <v>48</v>
      </c>
      <c r="F577" t="s">
        <v>9</v>
      </c>
      <c r="G577">
        <v>5</v>
      </c>
      <c r="H577">
        <v>3177.79</v>
      </c>
      <c r="I577">
        <v>15888.95</v>
      </c>
      <c r="J577" t="s">
        <v>93</v>
      </c>
      <c r="K577" t="s">
        <v>82</v>
      </c>
      <c r="L577" t="s">
        <v>91</v>
      </c>
      <c r="M577">
        <v>2023</v>
      </c>
      <c r="N577" t="s">
        <v>84</v>
      </c>
      <c r="O577" t="s">
        <v>4154</v>
      </c>
      <c r="P577" t="s">
        <v>86</v>
      </c>
    </row>
    <row r="578" spans="1:16" x14ac:dyDescent="0.45">
      <c r="A578">
        <v>577</v>
      </c>
      <c r="B578" s="10">
        <v>44969</v>
      </c>
      <c r="C578">
        <v>5835</v>
      </c>
      <c r="D578" t="s">
        <v>89</v>
      </c>
      <c r="E578">
        <v>42</v>
      </c>
      <c r="F578" t="s">
        <v>6</v>
      </c>
      <c r="G578">
        <v>3</v>
      </c>
      <c r="H578">
        <v>4861.1499999999996</v>
      </c>
      <c r="I578">
        <v>14583.45</v>
      </c>
      <c r="J578" t="s">
        <v>97</v>
      </c>
      <c r="K578" t="s">
        <v>82</v>
      </c>
      <c r="L578" t="s">
        <v>91</v>
      </c>
      <c r="M578">
        <v>2023</v>
      </c>
      <c r="N578" t="s">
        <v>84</v>
      </c>
      <c r="O578" t="s">
        <v>751</v>
      </c>
      <c r="P578" t="s">
        <v>748</v>
      </c>
    </row>
    <row r="579" spans="1:16" x14ac:dyDescent="0.45">
      <c r="A579">
        <v>578</v>
      </c>
      <c r="B579" s="10">
        <v>44969</v>
      </c>
      <c r="C579">
        <v>4775</v>
      </c>
      <c r="D579" t="s">
        <v>89</v>
      </c>
      <c r="E579">
        <v>25</v>
      </c>
      <c r="F579" t="s">
        <v>102</v>
      </c>
      <c r="G579">
        <v>2</v>
      </c>
      <c r="H579">
        <v>4327.79</v>
      </c>
      <c r="I579">
        <v>8655.58</v>
      </c>
      <c r="J579" t="s">
        <v>87</v>
      </c>
      <c r="K579" t="s">
        <v>82</v>
      </c>
      <c r="L579" t="s">
        <v>91</v>
      </c>
      <c r="M579">
        <v>2023</v>
      </c>
      <c r="N579" t="s">
        <v>84</v>
      </c>
      <c r="O579" t="s">
        <v>3581</v>
      </c>
      <c r="P579" t="s">
        <v>86</v>
      </c>
    </row>
    <row r="580" spans="1:16" x14ac:dyDescent="0.45">
      <c r="A580">
        <v>579</v>
      </c>
      <c r="B580" s="10">
        <v>44969</v>
      </c>
      <c r="C580">
        <v>7042</v>
      </c>
      <c r="D580" t="s">
        <v>80</v>
      </c>
      <c r="E580">
        <v>18</v>
      </c>
      <c r="F580" t="s">
        <v>9</v>
      </c>
      <c r="G580">
        <v>1</v>
      </c>
      <c r="H580">
        <v>1816.33</v>
      </c>
      <c r="I580">
        <v>1816.33</v>
      </c>
      <c r="J580" t="s">
        <v>95</v>
      </c>
      <c r="K580" t="s">
        <v>567</v>
      </c>
      <c r="L580" t="s">
        <v>91</v>
      </c>
      <c r="M580">
        <v>2023</v>
      </c>
      <c r="N580" t="s">
        <v>84</v>
      </c>
      <c r="O580" t="s">
        <v>7659</v>
      </c>
      <c r="P580" t="s">
        <v>86</v>
      </c>
    </row>
    <row r="581" spans="1:16" x14ac:dyDescent="0.45">
      <c r="A581">
        <v>580</v>
      </c>
      <c r="B581" s="10">
        <v>44969</v>
      </c>
      <c r="C581">
        <v>8102</v>
      </c>
      <c r="D581" t="s">
        <v>89</v>
      </c>
      <c r="E581">
        <v>24</v>
      </c>
      <c r="F581" t="s">
        <v>7</v>
      </c>
      <c r="G581">
        <v>3</v>
      </c>
      <c r="H581">
        <v>2136.41</v>
      </c>
      <c r="I581">
        <v>6409.23</v>
      </c>
      <c r="J581" t="s">
        <v>95</v>
      </c>
      <c r="K581" t="s">
        <v>82</v>
      </c>
      <c r="L581" t="s">
        <v>91</v>
      </c>
      <c r="M581">
        <v>2023</v>
      </c>
      <c r="N581" t="s">
        <v>84</v>
      </c>
      <c r="O581" t="s">
        <v>6835</v>
      </c>
      <c r="P581" t="s">
        <v>86</v>
      </c>
    </row>
    <row r="582" spans="1:16" x14ac:dyDescent="0.45">
      <c r="A582">
        <v>581</v>
      </c>
      <c r="B582" s="10">
        <v>44969</v>
      </c>
      <c r="C582">
        <v>8312</v>
      </c>
      <c r="D582" t="s">
        <v>80</v>
      </c>
      <c r="E582">
        <v>24</v>
      </c>
      <c r="F582" t="s">
        <v>102</v>
      </c>
      <c r="G582">
        <v>5</v>
      </c>
      <c r="H582">
        <v>2125.64</v>
      </c>
      <c r="I582">
        <v>10628.2</v>
      </c>
      <c r="J582" t="s">
        <v>95</v>
      </c>
      <c r="K582" t="s">
        <v>82</v>
      </c>
      <c r="L582" t="s">
        <v>91</v>
      </c>
      <c r="M582">
        <v>2023</v>
      </c>
      <c r="N582" t="s">
        <v>84</v>
      </c>
      <c r="O582" t="s">
        <v>8814</v>
      </c>
      <c r="P582" t="s">
        <v>748</v>
      </c>
    </row>
    <row r="583" spans="1:16" x14ac:dyDescent="0.45">
      <c r="A583">
        <v>582</v>
      </c>
      <c r="B583" s="10">
        <v>44969</v>
      </c>
      <c r="C583">
        <v>6320</v>
      </c>
      <c r="D583" t="s">
        <v>89</v>
      </c>
      <c r="E583">
        <v>25</v>
      </c>
      <c r="F583" t="s">
        <v>9</v>
      </c>
      <c r="G583">
        <v>5</v>
      </c>
      <c r="H583">
        <v>4306.51</v>
      </c>
      <c r="I583">
        <v>21532.55</v>
      </c>
      <c r="J583" t="s">
        <v>87</v>
      </c>
      <c r="K583" t="s">
        <v>82</v>
      </c>
      <c r="L583" t="s">
        <v>91</v>
      </c>
      <c r="M583">
        <v>2023</v>
      </c>
      <c r="N583" t="s">
        <v>84</v>
      </c>
      <c r="O583" t="s">
        <v>8943</v>
      </c>
      <c r="P583" t="s">
        <v>748</v>
      </c>
    </row>
    <row r="584" spans="1:16" x14ac:dyDescent="0.45">
      <c r="A584">
        <v>583</v>
      </c>
      <c r="B584" s="10">
        <v>44969</v>
      </c>
      <c r="C584">
        <v>7132</v>
      </c>
      <c r="D584" t="s">
        <v>80</v>
      </c>
      <c r="E584">
        <v>36</v>
      </c>
      <c r="F584" t="s">
        <v>5</v>
      </c>
      <c r="G584">
        <v>4</v>
      </c>
      <c r="H584">
        <v>4969.4399999999996</v>
      </c>
      <c r="I584">
        <v>19877.759999999998</v>
      </c>
      <c r="J584" t="s">
        <v>97</v>
      </c>
      <c r="K584" t="s">
        <v>82</v>
      </c>
      <c r="L584" t="s">
        <v>91</v>
      </c>
      <c r="M584">
        <v>2023</v>
      </c>
      <c r="N584" t="s">
        <v>84</v>
      </c>
      <c r="O584" t="s">
        <v>1585</v>
      </c>
      <c r="P584" t="s">
        <v>86</v>
      </c>
    </row>
    <row r="585" spans="1:16" x14ac:dyDescent="0.45">
      <c r="A585">
        <v>584</v>
      </c>
      <c r="B585" s="10">
        <v>44969</v>
      </c>
      <c r="C585">
        <v>8891</v>
      </c>
      <c r="D585" t="s">
        <v>80</v>
      </c>
      <c r="E585">
        <v>34</v>
      </c>
      <c r="F585" t="s">
        <v>7</v>
      </c>
      <c r="G585">
        <v>3</v>
      </c>
      <c r="H585">
        <v>4138.18</v>
      </c>
      <c r="I585">
        <v>12414.54</v>
      </c>
      <c r="J585" t="s">
        <v>87</v>
      </c>
      <c r="K585" t="s">
        <v>82</v>
      </c>
      <c r="L585" t="s">
        <v>91</v>
      </c>
      <c r="M585">
        <v>2023</v>
      </c>
      <c r="N585" t="s">
        <v>84</v>
      </c>
      <c r="O585" t="s">
        <v>6001</v>
      </c>
      <c r="P585" t="s">
        <v>86</v>
      </c>
    </row>
    <row r="586" spans="1:16" x14ac:dyDescent="0.45">
      <c r="A586">
        <v>585</v>
      </c>
      <c r="B586" s="10">
        <v>44969</v>
      </c>
      <c r="C586">
        <v>3779</v>
      </c>
      <c r="D586" t="s">
        <v>89</v>
      </c>
      <c r="E586">
        <v>28</v>
      </c>
      <c r="F586" t="s">
        <v>102</v>
      </c>
      <c r="G586">
        <v>2</v>
      </c>
      <c r="H586">
        <v>2812.68</v>
      </c>
      <c r="I586">
        <v>5625.36</v>
      </c>
      <c r="J586" t="s">
        <v>87</v>
      </c>
      <c r="K586" t="s">
        <v>82</v>
      </c>
      <c r="L586" t="s">
        <v>91</v>
      </c>
      <c r="M586">
        <v>2023</v>
      </c>
      <c r="N586" t="s">
        <v>668</v>
      </c>
      <c r="O586" t="s">
        <v>9812</v>
      </c>
      <c r="P586" t="s">
        <v>86</v>
      </c>
    </row>
    <row r="587" spans="1:16" x14ac:dyDescent="0.45">
      <c r="A587">
        <v>586</v>
      </c>
      <c r="B587" s="10">
        <v>44969</v>
      </c>
      <c r="C587">
        <v>1924</v>
      </c>
      <c r="D587" t="s">
        <v>80</v>
      </c>
      <c r="E587">
        <v>64</v>
      </c>
      <c r="F587" t="s">
        <v>6</v>
      </c>
      <c r="G587">
        <v>5</v>
      </c>
      <c r="H587">
        <v>531.96</v>
      </c>
      <c r="I587">
        <v>2659.8</v>
      </c>
      <c r="J587" t="s">
        <v>81</v>
      </c>
      <c r="K587" t="s">
        <v>82</v>
      </c>
      <c r="L587" t="s">
        <v>91</v>
      </c>
      <c r="M587">
        <v>2023</v>
      </c>
      <c r="N587" t="s">
        <v>84</v>
      </c>
      <c r="O587" t="s">
        <v>4631</v>
      </c>
      <c r="P587" t="s">
        <v>86</v>
      </c>
    </row>
    <row r="588" spans="1:16" x14ac:dyDescent="0.45">
      <c r="A588">
        <v>587</v>
      </c>
      <c r="B588" s="10">
        <v>44969</v>
      </c>
      <c r="C588">
        <v>2581</v>
      </c>
      <c r="D588" t="s">
        <v>89</v>
      </c>
      <c r="E588">
        <v>58</v>
      </c>
      <c r="F588" t="s">
        <v>6</v>
      </c>
      <c r="G588">
        <v>2</v>
      </c>
      <c r="H588">
        <v>4774.7</v>
      </c>
      <c r="I588">
        <v>9549.4</v>
      </c>
      <c r="J588" t="s">
        <v>81</v>
      </c>
      <c r="K588" t="s">
        <v>82</v>
      </c>
      <c r="L588" t="s">
        <v>91</v>
      </c>
      <c r="M588">
        <v>2023</v>
      </c>
      <c r="N588" t="s">
        <v>84</v>
      </c>
      <c r="O588" t="s">
        <v>2957</v>
      </c>
      <c r="P588" t="s">
        <v>86</v>
      </c>
    </row>
    <row r="589" spans="1:16" x14ac:dyDescent="0.45">
      <c r="A589">
        <v>588</v>
      </c>
      <c r="B589" s="10">
        <v>44969</v>
      </c>
      <c r="C589">
        <v>8714</v>
      </c>
      <c r="D589" t="s">
        <v>80</v>
      </c>
      <c r="E589">
        <v>28</v>
      </c>
      <c r="F589" t="s">
        <v>102</v>
      </c>
      <c r="G589">
        <v>2</v>
      </c>
      <c r="H589">
        <v>4307.2299999999996</v>
      </c>
      <c r="I589">
        <v>8614.4599999999991</v>
      </c>
      <c r="J589" t="s">
        <v>87</v>
      </c>
      <c r="K589" t="s">
        <v>82</v>
      </c>
      <c r="L589" t="s">
        <v>91</v>
      </c>
      <c r="M589">
        <v>2023</v>
      </c>
      <c r="N589" t="s">
        <v>84</v>
      </c>
      <c r="O589" t="s">
        <v>3582</v>
      </c>
      <c r="P589" t="s">
        <v>86</v>
      </c>
    </row>
    <row r="590" spans="1:16" x14ac:dyDescent="0.45">
      <c r="A590">
        <v>589</v>
      </c>
      <c r="B590" s="10">
        <v>44969</v>
      </c>
      <c r="C590">
        <v>4324</v>
      </c>
      <c r="D590" t="s">
        <v>89</v>
      </c>
      <c r="E590">
        <v>55</v>
      </c>
      <c r="F590" t="s">
        <v>9</v>
      </c>
      <c r="G590">
        <v>1</v>
      </c>
      <c r="H590">
        <v>4214.9799999999996</v>
      </c>
      <c r="I590">
        <v>4214.9799999999996</v>
      </c>
      <c r="J590" t="s">
        <v>81</v>
      </c>
      <c r="K590" t="s">
        <v>82</v>
      </c>
      <c r="L590" t="s">
        <v>91</v>
      </c>
      <c r="M590">
        <v>2023</v>
      </c>
      <c r="N590" t="s">
        <v>84</v>
      </c>
      <c r="O590" t="s">
        <v>5768</v>
      </c>
      <c r="P590" t="s">
        <v>86</v>
      </c>
    </row>
    <row r="591" spans="1:16" x14ac:dyDescent="0.45">
      <c r="A591">
        <v>590</v>
      </c>
      <c r="B591" s="10">
        <v>44970</v>
      </c>
      <c r="C591">
        <v>6713</v>
      </c>
      <c r="D591" t="s">
        <v>89</v>
      </c>
      <c r="E591">
        <v>58</v>
      </c>
      <c r="F591" t="s">
        <v>102</v>
      </c>
      <c r="G591">
        <v>2</v>
      </c>
      <c r="H591">
        <v>1989.5</v>
      </c>
      <c r="I591">
        <v>3979</v>
      </c>
      <c r="J591" t="s">
        <v>81</v>
      </c>
      <c r="K591" t="s">
        <v>82</v>
      </c>
      <c r="L591" t="s">
        <v>91</v>
      </c>
      <c r="M591">
        <v>2023</v>
      </c>
      <c r="N591" t="s">
        <v>84</v>
      </c>
      <c r="O591" t="s">
        <v>231</v>
      </c>
      <c r="P591" t="s">
        <v>86</v>
      </c>
    </row>
    <row r="592" spans="1:16" x14ac:dyDescent="0.45">
      <c r="A592">
        <v>591</v>
      </c>
      <c r="B592" s="10">
        <v>44970</v>
      </c>
      <c r="C592">
        <v>8026</v>
      </c>
      <c r="D592" t="s">
        <v>89</v>
      </c>
      <c r="E592">
        <v>19</v>
      </c>
      <c r="F592" t="s">
        <v>7</v>
      </c>
      <c r="G592">
        <v>4</v>
      </c>
      <c r="H592">
        <v>2263.5</v>
      </c>
      <c r="I592">
        <v>9054</v>
      </c>
      <c r="J592" t="s">
        <v>95</v>
      </c>
      <c r="K592" t="s">
        <v>82</v>
      </c>
      <c r="L592" t="s">
        <v>91</v>
      </c>
      <c r="M592">
        <v>2023</v>
      </c>
      <c r="N592" t="s">
        <v>84</v>
      </c>
      <c r="O592" t="s">
        <v>2231</v>
      </c>
      <c r="P592" t="s">
        <v>86</v>
      </c>
    </row>
    <row r="593" spans="1:16" x14ac:dyDescent="0.45">
      <c r="A593">
        <v>592</v>
      </c>
      <c r="B593" s="10">
        <v>44970</v>
      </c>
      <c r="C593">
        <v>1255</v>
      </c>
      <c r="D593" t="s">
        <v>80</v>
      </c>
      <c r="E593">
        <v>21</v>
      </c>
      <c r="F593" t="s">
        <v>8</v>
      </c>
      <c r="G593">
        <v>3</v>
      </c>
      <c r="H593">
        <v>642.33000000000004</v>
      </c>
      <c r="I593">
        <v>1926.99</v>
      </c>
      <c r="J593" t="s">
        <v>95</v>
      </c>
      <c r="K593" t="s">
        <v>567</v>
      </c>
      <c r="L593" t="s">
        <v>91</v>
      </c>
      <c r="M593">
        <v>2023</v>
      </c>
      <c r="N593" t="s">
        <v>84</v>
      </c>
      <c r="O593" t="s">
        <v>8719</v>
      </c>
      <c r="P593" t="s">
        <v>748</v>
      </c>
    </row>
    <row r="594" spans="1:16" x14ac:dyDescent="0.45">
      <c r="A594">
        <v>593</v>
      </c>
      <c r="B594" s="10">
        <v>44970</v>
      </c>
      <c r="C594">
        <v>5804</v>
      </c>
      <c r="D594" t="s">
        <v>89</v>
      </c>
      <c r="E594">
        <v>45</v>
      </c>
      <c r="F594" t="s">
        <v>6</v>
      </c>
      <c r="G594">
        <v>3</v>
      </c>
      <c r="H594">
        <v>4692.47</v>
      </c>
      <c r="I594">
        <v>14077.41</v>
      </c>
      <c r="J594" t="s">
        <v>93</v>
      </c>
      <c r="K594" t="s">
        <v>82</v>
      </c>
      <c r="L594" t="s">
        <v>91</v>
      </c>
      <c r="M594">
        <v>2023</v>
      </c>
      <c r="N594" t="s">
        <v>84</v>
      </c>
      <c r="O594" t="s">
        <v>6443</v>
      </c>
      <c r="P594" t="s">
        <v>86</v>
      </c>
    </row>
    <row r="595" spans="1:16" x14ac:dyDescent="0.45">
      <c r="A595">
        <v>594</v>
      </c>
      <c r="B595" s="10">
        <v>44970</v>
      </c>
      <c r="C595">
        <v>2838</v>
      </c>
      <c r="D595" t="s">
        <v>89</v>
      </c>
      <c r="E595">
        <v>50</v>
      </c>
      <c r="F595" t="s">
        <v>9</v>
      </c>
      <c r="G595">
        <v>1</v>
      </c>
      <c r="H595">
        <v>4719.01</v>
      </c>
      <c r="I595">
        <v>4719.01</v>
      </c>
      <c r="J595" t="s">
        <v>93</v>
      </c>
      <c r="K595" t="s">
        <v>82</v>
      </c>
      <c r="L595" t="s">
        <v>91</v>
      </c>
      <c r="M595">
        <v>2023</v>
      </c>
      <c r="N595" t="s">
        <v>84</v>
      </c>
      <c r="O595" t="s">
        <v>5542</v>
      </c>
      <c r="P595" t="s">
        <v>86</v>
      </c>
    </row>
    <row r="596" spans="1:16" x14ac:dyDescent="0.45">
      <c r="A596">
        <v>595</v>
      </c>
      <c r="B596" s="10">
        <v>44970</v>
      </c>
      <c r="C596">
        <v>1009</v>
      </c>
      <c r="D596" t="s">
        <v>89</v>
      </c>
      <c r="E596">
        <v>28</v>
      </c>
      <c r="F596" t="s">
        <v>5</v>
      </c>
      <c r="G596">
        <v>4</v>
      </c>
      <c r="H596">
        <v>1309.48</v>
      </c>
      <c r="I596">
        <v>5237.92</v>
      </c>
      <c r="J596" t="s">
        <v>87</v>
      </c>
      <c r="K596" t="s">
        <v>82</v>
      </c>
      <c r="L596" t="s">
        <v>91</v>
      </c>
      <c r="M596">
        <v>2023</v>
      </c>
      <c r="N596" t="s">
        <v>84</v>
      </c>
      <c r="O596" t="s">
        <v>874</v>
      </c>
      <c r="P596" t="s">
        <v>86</v>
      </c>
    </row>
    <row r="597" spans="1:16" x14ac:dyDescent="0.45">
      <c r="A597">
        <v>596</v>
      </c>
      <c r="B597" s="10">
        <v>44970</v>
      </c>
      <c r="C597">
        <v>3871</v>
      </c>
      <c r="D597" t="s">
        <v>80</v>
      </c>
      <c r="E597">
        <v>20</v>
      </c>
      <c r="F597" t="s">
        <v>102</v>
      </c>
      <c r="G597">
        <v>4</v>
      </c>
      <c r="H597">
        <v>3495.24</v>
      </c>
      <c r="I597">
        <v>13980.96</v>
      </c>
      <c r="J597" t="s">
        <v>95</v>
      </c>
      <c r="K597" t="s">
        <v>82</v>
      </c>
      <c r="L597" t="s">
        <v>91</v>
      </c>
      <c r="M597">
        <v>2023</v>
      </c>
      <c r="N597" t="s">
        <v>84</v>
      </c>
      <c r="O597" t="s">
        <v>2232</v>
      </c>
      <c r="P597" t="s">
        <v>86</v>
      </c>
    </row>
    <row r="598" spans="1:16" x14ac:dyDescent="0.45">
      <c r="A598">
        <v>597</v>
      </c>
      <c r="B598" s="10">
        <v>44970</v>
      </c>
      <c r="C598">
        <v>9989</v>
      </c>
      <c r="D598" t="s">
        <v>89</v>
      </c>
      <c r="E598">
        <v>57</v>
      </c>
      <c r="F598" t="s">
        <v>7</v>
      </c>
      <c r="G598">
        <v>3</v>
      </c>
      <c r="H598">
        <v>1057.27</v>
      </c>
      <c r="I598">
        <v>3171.81</v>
      </c>
      <c r="J598" t="s">
        <v>81</v>
      </c>
      <c r="K598" t="s">
        <v>82</v>
      </c>
      <c r="L598" t="s">
        <v>91</v>
      </c>
      <c r="M598">
        <v>2023</v>
      </c>
      <c r="N598" t="s">
        <v>84</v>
      </c>
      <c r="O598" t="s">
        <v>6658</v>
      </c>
      <c r="P598" t="s">
        <v>86</v>
      </c>
    </row>
    <row r="599" spans="1:16" x14ac:dyDescent="0.45">
      <c r="A599">
        <v>598</v>
      </c>
      <c r="B599" s="10">
        <v>44970</v>
      </c>
      <c r="C599">
        <v>8409</v>
      </c>
      <c r="D599" t="s">
        <v>80</v>
      </c>
      <c r="E599">
        <v>22</v>
      </c>
      <c r="F599" t="s">
        <v>102</v>
      </c>
      <c r="G599">
        <v>4</v>
      </c>
      <c r="H599">
        <v>1995.09</v>
      </c>
      <c r="I599">
        <v>7980.36</v>
      </c>
      <c r="J599" t="s">
        <v>95</v>
      </c>
      <c r="K599" t="s">
        <v>82</v>
      </c>
      <c r="L599" t="s">
        <v>91</v>
      </c>
      <c r="M599">
        <v>2023</v>
      </c>
      <c r="N599" t="s">
        <v>84</v>
      </c>
      <c r="O599" t="s">
        <v>2233</v>
      </c>
      <c r="P599" t="s">
        <v>86</v>
      </c>
    </row>
    <row r="600" spans="1:16" x14ac:dyDescent="0.45">
      <c r="A600">
        <v>599</v>
      </c>
      <c r="B600" s="10">
        <v>44970</v>
      </c>
      <c r="C600">
        <v>8418</v>
      </c>
      <c r="D600" t="s">
        <v>80</v>
      </c>
      <c r="E600">
        <v>38</v>
      </c>
      <c r="F600" t="s">
        <v>5</v>
      </c>
      <c r="G600">
        <v>5</v>
      </c>
      <c r="H600">
        <v>1546.79</v>
      </c>
      <c r="I600">
        <v>7733.95</v>
      </c>
      <c r="J600" t="s">
        <v>97</v>
      </c>
      <c r="K600" t="s">
        <v>82</v>
      </c>
      <c r="L600" t="s">
        <v>91</v>
      </c>
      <c r="M600">
        <v>2023</v>
      </c>
      <c r="N600" t="s">
        <v>668</v>
      </c>
      <c r="O600" t="s">
        <v>9684</v>
      </c>
      <c r="P600" t="s">
        <v>86</v>
      </c>
    </row>
    <row r="601" spans="1:16" x14ac:dyDescent="0.45">
      <c r="A601">
        <v>600</v>
      </c>
      <c r="B601" s="10">
        <v>44970</v>
      </c>
      <c r="C601">
        <v>6124</v>
      </c>
      <c r="D601" t="s">
        <v>80</v>
      </c>
      <c r="E601">
        <v>39</v>
      </c>
      <c r="F601" t="s">
        <v>7</v>
      </c>
      <c r="G601">
        <v>2</v>
      </c>
      <c r="H601">
        <v>1978.48</v>
      </c>
      <c r="I601">
        <v>3956.96</v>
      </c>
      <c r="J601" t="s">
        <v>97</v>
      </c>
      <c r="K601" t="s">
        <v>82</v>
      </c>
      <c r="L601" t="s">
        <v>91</v>
      </c>
      <c r="M601">
        <v>2023</v>
      </c>
      <c r="N601" t="s">
        <v>84</v>
      </c>
      <c r="O601" t="s">
        <v>2669</v>
      </c>
      <c r="P601" t="s">
        <v>86</v>
      </c>
    </row>
    <row r="602" spans="1:16" x14ac:dyDescent="0.45">
      <c r="A602">
        <v>601</v>
      </c>
      <c r="B602" s="10">
        <v>44970</v>
      </c>
      <c r="C602">
        <v>2015</v>
      </c>
      <c r="D602" t="s">
        <v>89</v>
      </c>
      <c r="E602">
        <v>54</v>
      </c>
      <c r="F602" t="s">
        <v>5</v>
      </c>
      <c r="G602">
        <v>2</v>
      </c>
      <c r="H602">
        <v>1579.41</v>
      </c>
      <c r="I602">
        <v>3158.82</v>
      </c>
      <c r="J602" t="s">
        <v>93</v>
      </c>
      <c r="K602" t="s">
        <v>82</v>
      </c>
      <c r="L602" t="s">
        <v>91</v>
      </c>
      <c r="M602">
        <v>2023</v>
      </c>
      <c r="N602" t="s">
        <v>84</v>
      </c>
      <c r="O602" t="s">
        <v>3265</v>
      </c>
      <c r="P602" t="s">
        <v>86</v>
      </c>
    </row>
    <row r="603" spans="1:16" x14ac:dyDescent="0.45">
      <c r="A603">
        <v>602</v>
      </c>
      <c r="B603" s="10">
        <v>44970</v>
      </c>
      <c r="C603">
        <v>3193</v>
      </c>
      <c r="D603" t="s">
        <v>89</v>
      </c>
      <c r="E603">
        <v>28</v>
      </c>
      <c r="F603" t="s">
        <v>7</v>
      </c>
      <c r="G603">
        <v>3</v>
      </c>
      <c r="H603">
        <v>1759.19</v>
      </c>
      <c r="I603">
        <v>5277.57</v>
      </c>
      <c r="J603" t="s">
        <v>87</v>
      </c>
      <c r="K603" t="s">
        <v>82</v>
      </c>
      <c r="L603" t="s">
        <v>91</v>
      </c>
      <c r="M603">
        <v>2023</v>
      </c>
      <c r="N603" t="s">
        <v>84</v>
      </c>
      <c r="O603" t="s">
        <v>6002</v>
      </c>
      <c r="P603" t="s">
        <v>86</v>
      </c>
    </row>
    <row r="604" spans="1:16" x14ac:dyDescent="0.45">
      <c r="A604">
        <v>603</v>
      </c>
      <c r="B604" s="10">
        <v>44970</v>
      </c>
      <c r="C604">
        <v>9415</v>
      </c>
      <c r="D604" t="s">
        <v>80</v>
      </c>
      <c r="E604">
        <v>61</v>
      </c>
      <c r="F604" t="s">
        <v>8</v>
      </c>
      <c r="G604">
        <v>3</v>
      </c>
      <c r="H604">
        <v>3965.75</v>
      </c>
      <c r="I604">
        <v>11897.25</v>
      </c>
      <c r="J604" t="s">
        <v>81</v>
      </c>
      <c r="K604" t="s">
        <v>82</v>
      </c>
      <c r="L604" t="s">
        <v>91</v>
      </c>
      <c r="M604">
        <v>2023</v>
      </c>
      <c r="N604" t="s">
        <v>84</v>
      </c>
      <c r="O604" t="s">
        <v>6659</v>
      </c>
      <c r="P604" t="s">
        <v>86</v>
      </c>
    </row>
    <row r="605" spans="1:16" x14ac:dyDescent="0.45">
      <c r="A605">
        <v>604</v>
      </c>
      <c r="B605" s="10">
        <v>44971</v>
      </c>
      <c r="C605">
        <v>8449</v>
      </c>
      <c r="D605" t="s">
        <v>89</v>
      </c>
      <c r="E605">
        <v>39</v>
      </c>
      <c r="F605" t="s">
        <v>6</v>
      </c>
      <c r="G605">
        <v>4</v>
      </c>
      <c r="H605">
        <v>1535.13</v>
      </c>
      <c r="I605">
        <v>6140.52</v>
      </c>
      <c r="J605" t="s">
        <v>97</v>
      </c>
      <c r="K605" t="s">
        <v>82</v>
      </c>
      <c r="L605" t="s">
        <v>91</v>
      </c>
      <c r="M605">
        <v>2023</v>
      </c>
      <c r="N605" t="s">
        <v>84</v>
      </c>
      <c r="O605" t="s">
        <v>98</v>
      </c>
      <c r="P605" t="s">
        <v>86</v>
      </c>
    </row>
    <row r="606" spans="1:16" x14ac:dyDescent="0.45">
      <c r="A606">
        <v>605</v>
      </c>
      <c r="B606" s="10">
        <v>44971</v>
      </c>
      <c r="C606">
        <v>5158</v>
      </c>
      <c r="D606" t="s">
        <v>89</v>
      </c>
      <c r="E606">
        <v>58</v>
      </c>
      <c r="F606" t="s">
        <v>7</v>
      </c>
      <c r="G606">
        <v>1</v>
      </c>
      <c r="H606">
        <v>4082.74</v>
      </c>
      <c r="I606">
        <v>4082.74</v>
      </c>
      <c r="J606" t="s">
        <v>81</v>
      </c>
      <c r="K606" t="s">
        <v>82</v>
      </c>
      <c r="L606" t="s">
        <v>91</v>
      </c>
      <c r="M606">
        <v>2023</v>
      </c>
      <c r="N606" t="s">
        <v>84</v>
      </c>
      <c r="O606" t="s">
        <v>5769</v>
      </c>
      <c r="P606" t="s">
        <v>86</v>
      </c>
    </row>
    <row r="607" spans="1:16" x14ac:dyDescent="0.45">
      <c r="A607">
        <v>606</v>
      </c>
      <c r="B607" s="10">
        <v>44971</v>
      </c>
      <c r="C607">
        <v>4925</v>
      </c>
      <c r="D607" t="s">
        <v>80</v>
      </c>
      <c r="E607">
        <v>30</v>
      </c>
      <c r="F607" t="s">
        <v>5</v>
      </c>
      <c r="G607">
        <v>3</v>
      </c>
      <c r="H607">
        <v>2861.21</v>
      </c>
      <c r="I607">
        <v>8583.6299999999992</v>
      </c>
      <c r="J607" t="s">
        <v>87</v>
      </c>
      <c r="K607" t="s">
        <v>82</v>
      </c>
      <c r="L607" t="s">
        <v>91</v>
      </c>
      <c r="M607">
        <v>2023</v>
      </c>
      <c r="N607" t="s">
        <v>84</v>
      </c>
      <c r="O607" t="s">
        <v>8292</v>
      </c>
      <c r="P607" t="s">
        <v>748</v>
      </c>
    </row>
    <row r="608" spans="1:16" x14ac:dyDescent="0.45">
      <c r="A608">
        <v>607</v>
      </c>
      <c r="B608" s="10">
        <v>44971</v>
      </c>
      <c r="C608">
        <v>7970</v>
      </c>
      <c r="D608" t="s">
        <v>80</v>
      </c>
      <c r="E608">
        <v>20</v>
      </c>
      <c r="F608" t="s">
        <v>9</v>
      </c>
      <c r="G608">
        <v>3</v>
      </c>
      <c r="H608">
        <v>3913.2</v>
      </c>
      <c r="I608">
        <v>11739.6</v>
      </c>
      <c r="J608" t="s">
        <v>95</v>
      </c>
      <c r="K608" t="s">
        <v>82</v>
      </c>
      <c r="L608" t="s">
        <v>91</v>
      </c>
      <c r="M608">
        <v>2023</v>
      </c>
      <c r="N608" t="s">
        <v>84</v>
      </c>
      <c r="O608" t="s">
        <v>8650</v>
      </c>
      <c r="P608" t="s">
        <v>748</v>
      </c>
    </row>
    <row r="609" spans="1:16" x14ac:dyDescent="0.45">
      <c r="A609">
        <v>608</v>
      </c>
      <c r="B609" s="10">
        <v>44971</v>
      </c>
      <c r="C609">
        <v>7938</v>
      </c>
      <c r="D609" t="s">
        <v>89</v>
      </c>
      <c r="E609">
        <v>30</v>
      </c>
      <c r="F609" t="s">
        <v>6</v>
      </c>
      <c r="G609">
        <v>3</v>
      </c>
      <c r="H609">
        <v>4598.51</v>
      </c>
      <c r="I609">
        <v>13795.53</v>
      </c>
      <c r="J609" t="s">
        <v>87</v>
      </c>
      <c r="K609" t="s">
        <v>82</v>
      </c>
      <c r="L609" t="s">
        <v>91</v>
      </c>
      <c r="M609">
        <v>2023</v>
      </c>
      <c r="N609" t="s">
        <v>84</v>
      </c>
      <c r="O609" t="s">
        <v>6003</v>
      </c>
      <c r="P609" t="s">
        <v>86</v>
      </c>
    </row>
    <row r="610" spans="1:16" x14ac:dyDescent="0.45">
      <c r="A610">
        <v>609</v>
      </c>
      <c r="B610" s="10">
        <v>44971</v>
      </c>
      <c r="C610">
        <v>5784</v>
      </c>
      <c r="D610" t="s">
        <v>80</v>
      </c>
      <c r="E610">
        <v>45</v>
      </c>
      <c r="F610" t="s">
        <v>8</v>
      </c>
      <c r="G610">
        <v>4</v>
      </c>
      <c r="H610">
        <v>735.2</v>
      </c>
      <c r="I610">
        <v>2940.8</v>
      </c>
      <c r="J610" t="s">
        <v>93</v>
      </c>
      <c r="K610" t="s">
        <v>82</v>
      </c>
      <c r="L610" t="s">
        <v>91</v>
      </c>
      <c r="M610">
        <v>2023</v>
      </c>
      <c r="N610" t="s">
        <v>84</v>
      </c>
      <c r="O610" t="s">
        <v>1917</v>
      </c>
      <c r="P610" t="s">
        <v>86</v>
      </c>
    </row>
    <row r="611" spans="1:16" x14ac:dyDescent="0.45">
      <c r="A611">
        <v>610</v>
      </c>
      <c r="B611" s="10">
        <v>44971</v>
      </c>
      <c r="C611">
        <v>5000</v>
      </c>
      <c r="D611" t="s">
        <v>89</v>
      </c>
      <c r="E611">
        <v>28</v>
      </c>
      <c r="F611" t="s">
        <v>102</v>
      </c>
      <c r="G611">
        <v>5</v>
      </c>
      <c r="H611">
        <v>1752.26</v>
      </c>
      <c r="I611">
        <v>8761.2999999999993</v>
      </c>
      <c r="J611" t="s">
        <v>87</v>
      </c>
      <c r="K611" t="s">
        <v>82</v>
      </c>
      <c r="L611" t="s">
        <v>91</v>
      </c>
      <c r="M611">
        <v>2023</v>
      </c>
      <c r="N611" t="s">
        <v>84</v>
      </c>
      <c r="O611" t="s">
        <v>3918</v>
      </c>
      <c r="P611" t="s">
        <v>86</v>
      </c>
    </row>
    <row r="612" spans="1:16" x14ac:dyDescent="0.45">
      <c r="A612">
        <v>611</v>
      </c>
      <c r="B612" s="10">
        <v>44971</v>
      </c>
      <c r="C612">
        <v>2633</v>
      </c>
      <c r="D612" t="s">
        <v>80</v>
      </c>
      <c r="E612">
        <v>28</v>
      </c>
      <c r="F612" t="s">
        <v>8</v>
      </c>
      <c r="G612">
        <v>3</v>
      </c>
      <c r="H612">
        <v>325.01</v>
      </c>
      <c r="I612">
        <v>975.03</v>
      </c>
      <c r="J612" t="s">
        <v>87</v>
      </c>
      <c r="K612" t="s">
        <v>567</v>
      </c>
      <c r="L612" t="s">
        <v>91</v>
      </c>
      <c r="M612">
        <v>2023</v>
      </c>
      <c r="N612" t="s">
        <v>84</v>
      </c>
      <c r="O612" t="s">
        <v>7454</v>
      </c>
      <c r="P612" t="s">
        <v>86</v>
      </c>
    </row>
    <row r="613" spans="1:16" x14ac:dyDescent="0.45">
      <c r="A613">
        <v>612</v>
      </c>
      <c r="B613" s="10">
        <v>44971</v>
      </c>
      <c r="C613">
        <v>8266</v>
      </c>
      <c r="D613" t="s">
        <v>89</v>
      </c>
      <c r="E613">
        <v>38</v>
      </c>
      <c r="F613" t="s">
        <v>8</v>
      </c>
      <c r="G613">
        <v>5</v>
      </c>
      <c r="H613">
        <v>2064.1999999999998</v>
      </c>
      <c r="I613">
        <v>10321</v>
      </c>
      <c r="J613" t="s">
        <v>97</v>
      </c>
      <c r="K613" t="s">
        <v>82</v>
      </c>
      <c r="L613" t="s">
        <v>91</v>
      </c>
      <c r="M613">
        <v>2023</v>
      </c>
      <c r="N613" t="s">
        <v>84</v>
      </c>
      <c r="O613" t="s">
        <v>4395</v>
      </c>
      <c r="P613" t="s">
        <v>86</v>
      </c>
    </row>
    <row r="614" spans="1:16" x14ac:dyDescent="0.45">
      <c r="A614">
        <v>613</v>
      </c>
      <c r="B614" s="10">
        <v>44971</v>
      </c>
      <c r="C614">
        <v>9702</v>
      </c>
      <c r="D614" t="s">
        <v>89</v>
      </c>
      <c r="E614">
        <v>38</v>
      </c>
      <c r="F614" t="s">
        <v>102</v>
      </c>
      <c r="G614">
        <v>4</v>
      </c>
      <c r="H614">
        <v>1225.1400000000001</v>
      </c>
      <c r="I614">
        <v>4900.5600000000004</v>
      </c>
      <c r="J614" t="s">
        <v>97</v>
      </c>
      <c r="K614" t="s">
        <v>82</v>
      </c>
      <c r="L614" t="s">
        <v>91</v>
      </c>
      <c r="M614">
        <v>2023</v>
      </c>
      <c r="N614" t="s">
        <v>84</v>
      </c>
      <c r="O614" t="s">
        <v>1586</v>
      </c>
      <c r="P614" t="s">
        <v>86</v>
      </c>
    </row>
    <row r="615" spans="1:16" x14ac:dyDescent="0.45">
      <c r="A615">
        <v>614</v>
      </c>
      <c r="B615" s="10">
        <v>44971</v>
      </c>
      <c r="C615">
        <v>1384</v>
      </c>
      <c r="D615" t="s">
        <v>80</v>
      </c>
      <c r="E615">
        <v>24</v>
      </c>
      <c r="F615" t="s">
        <v>7</v>
      </c>
      <c r="G615">
        <v>1</v>
      </c>
      <c r="H615">
        <v>2879.81</v>
      </c>
      <c r="I615">
        <v>2879.81</v>
      </c>
      <c r="J615" t="s">
        <v>95</v>
      </c>
      <c r="K615" t="s">
        <v>82</v>
      </c>
      <c r="L615" t="s">
        <v>91</v>
      </c>
      <c r="M615">
        <v>2023</v>
      </c>
      <c r="N615" t="s">
        <v>84</v>
      </c>
      <c r="O615" t="s">
        <v>4995</v>
      </c>
      <c r="P615" t="s">
        <v>86</v>
      </c>
    </row>
    <row r="616" spans="1:16" x14ac:dyDescent="0.45">
      <c r="A616">
        <v>615</v>
      </c>
      <c r="B616" s="10">
        <v>44971</v>
      </c>
      <c r="C616">
        <v>1404</v>
      </c>
      <c r="D616" t="s">
        <v>89</v>
      </c>
      <c r="E616">
        <v>34</v>
      </c>
      <c r="F616" t="s">
        <v>8</v>
      </c>
      <c r="G616">
        <v>2</v>
      </c>
      <c r="H616">
        <v>3927.78</v>
      </c>
      <c r="I616">
        <v>7855.56</v>
      </c>
      <c r="J616" t="s">
        <v>87</v>
      </c>
      <c r="K616" t="s">
        <v>82</v>
      </c>
      <c r="L616" t="s">
        <v>91</v>
      </c>
      <c r="M616">
        <v>2023</v>
      </c>
      <c r="N616" t="s">
        <v>84</v>
      </c>
      <c r="O616" t="s">
        <v>3583</v>
      </c>
      <c r="P616" t="s">
        <v>86</v>
      </c>
    </row>
    <row r="617" spans="1:16" x14ac:dyDescent="0.45">
      <c r="A617">
        <v>616</v>
      </c>
      <c r="B617" s="10">
        <v>44971</v>
      </c>
      <c r="C617">
        <v>9175</v>
      </c>
      <c r="D617" t="s">
        <v>89</v>
      </c>
      <c r="E617">
        <v>31</v>
      </c>
      <c r="F617" t="s">
        <v>6</v>
      </c>
      <c r="G617">
        <v>2</v>
      </c>
      <c r="H617">
        <v>2457.5100000000002</v>
      </c>
      <c r="I617">
        <v>4915.0200000000004</v>
      </c>
      <c r="J617" t="s">
        <v>87</v>
      </c>
      <c r="K617" t="s">
        <v>82</v>
      </c>
      <c r="L617" t="s">
        <v>91</v>
      </c>
      <c r="M617">
        <v>2023</v>
      </c>
      <c r="N617" t="s">
        <v>84</v>
      </c>
      <c r="O617" t="s">
        <v>3584</v>
      </c>
      <c r="P617" t="s">
        <v>86</v>
      </c>
    </row>
    <row r="618" spans="1:16" x14ac:dyDescent="0.45">
      <c r="A618">
        <v>617</v>
      </c>
      <c r="B618" s="10">
        <v>44971</v>
      </c>
      <c r="C618">
        <v>3000</v>
      </c>
      <c r="D618" t="s">
        <v>80</v>
      </c>
      <c r="E618">
        <v>50</v>
      </c>
      <c r="F618" t="s">
        <v>8</v>
      </c>
      <c r="G618">
        <v>2</v>
      </c>
      <c r="H618">
        <v>1701.43</v>
      </c>
      <c r="I618">
        <v>3402.86</v>
      </c>
      <c r="J618" t="s">
        <v>93</v>
      </c>
      <c r="K618" t="s">
        <v>82</v>
      </c>
      <c r="L618" t="s">
        <v>91</v>
      </c>
      <c r="M618">
        <v>2023</v>
      </c>
      <c r="N618" t="s">
        <v>84</v>
      </c>
      <c r="O618" t="s">
        <v>3266</v>
      </c>
      <c r="P618" t="s">
        <v>86</v>
      </c>
    </row>
    <row r="619" spans="1:16" x14ac:dyDescent="0.45">
      <c r="A619">
        <v>618</v>
      </c>
      <c r="B619" s="10">
        <v>44972</v>
      </c>
      <c r="C619">
        <v>6989</v>
      </c>
      <c r="D619" t="s">
        <v>89</v>
      </c>
      <c r="E619">
        <v>28</v>
      </c>
      <c r="F619" t="s">
        <v>9</v>
      </c>
      <c r="G619">
        <v>2</v>
      </c>
      <c r="H619">
        <v>805.15</v>
      </c>
      <c r="I619">
        <v>1610.3</v>
      </c>
      <c r="J619" t="s">
        <v>87</v>
      </c>
      <c r="K619" t="s">
        <v>567</v>
      </c>
      <c r="L619" t="s">
        <v>91</v>
      </c>
      <c r="M619">
        <v>2023</v>
      </c>
      <c r="N619" t="s">
        <v>84</v>
      </c>
      <c r="O619" t="s">
        <v>571</v>
      </c>
      <c r="P619" t="s">
        <v>86</v>
      </c>
    </row>
    <row r="620" spans="1:16" x14ac:dyDescent="0.45">
      <c r="A620">
        <v>619</v>
      </c>
      <c r="B620" s="10">
        <v>44972</v>
      </c>
      <c r="C620">
        <v>2460</v>
      </c>
      <c r="D620" t="s">
        <v>89</v>
      </c>
      <c r="E620">
        <v>30</v>
      </c>
      <c r="F620" t="s">
        <v>6</v>
      </c>
      <c r="G620">
        <v>4</v>
      </c>
      <c r="H620">
        <v>182.81</v>
      </c>
      <c r="I620">
        <v>731.24</v>
      </c>
      <c r="J620" t="s">
        <v>87</v>
      </c>
      <c r="K620" t="s">
        <v>567</v>
      </c>
      <c r="L620" t="s">
        <v>91</v>
      </c>
      <c r="M620">
        <v>2023</v>
      </c>
      <c r="N620" t="s">
        <v>84</v>
      </c>
      <c r="O620" t="s">
        <v>7296</v>
      </c>
      <c r="P620" t="s">
        <v>86</v>
      </c>
    </row>
    <row r="621" spans="1:16" x14ac:dyDescent="0.45">
      <c r="A621">
        <v>620</v>
      </c>
      <c r="B621" s="10">
        <v>44972</v>
      </c>
      <c r="C621">
        <v>8190</v>
      </c>
      <c r="D621" t="s">
        <v>89</v>
      </c>
      <c r="E621">
        <v>18</v>
      </c>
      <c r="F621" t="s">
        <v>9</v>
      </c>
      <c r="G621">
        <v>2</v>
      </c>
      <c r="H621">
        <v>3405.52</v>
      </c>
      <c r="I621">
        <v>6811.04</v>
      </c>
      <c r="J621" t="s">
        <v>95</v>
      </c>
      <c r="K621" t="s">
        <v>82</v>
      </c>
      <c r="L621" t="s">
        <v>91</v>
      </c>
      <c r="M621">
        <v>2023</v>
      </c>
      <c r="N621" t="s">
        <v>84</v>
      </c>
      <c r="O621" t="s">
        <v>2477</v>
      </c>
      <c r="P621" t="s">
        <v>86</v>
      </c>
    </row>
    <row r="622" spans="1:16" x14ac:dyDescent="0.45">
      <c r="A622">
        <v>621</v>
      </c>
      <c r="B622" s="10">
        <v>44972</v>
      </c>
      <c r="C622">
        <v>8140</v>
      </c>
      <c r="D622" t="s">
        <v>80</v>
      </c>
      <c r="E622">
        <v>51</v>
      </c>
      <c r="F622" t="s">
        <v>6</v>
      </c>
      <c r="G622">
        <v>4</v>
      </c>
      <c r="H622">
        <v>201.2</v>
      </c>
      <c r="I622">
        <v>804.8</v>
      </c>
      <c r="J622" t="s">
        <v>93</v>
      </c>
      <c r="K622" t="s">
        <v>567</v>
      </c>
      <c r="L622" t="s">
        <v>91</v>
      </c>
      <c r="M622">
        <v>2023</v>
      </c>
      <c r="N622" t="s">
        <v>84</v>
      </c>
      <c r="O622" t="s">
        <v>7297</v>
      </c>
      <c r="P622" t="s">
        <v>86</v>
      </c>
    </row>
    <row r="623" spans="1:16" x14ac:dyDescent="0.45">
      <c r="A623">
        <v>622</v>
      </c>
      <c r="B623" s="10">
        <v>44972</v>
      </c>
      <c r="C623">
        <v>4636</v>
      </c>
      <c r="D623" t="s">
        <v>80</v>
      </c>
      <c r="E623">
        <v>26</v>
      </c>
      <c r="F623" t="s">
        <v>5</v>
      </c>
      <c r="G623">
        <v>1</v>
      </c>
      <c r="H623">
        <v>4608.1499999999996</v>
      </c>
      <c r="I623">
        <v>4608.1499999999996</v>
      </c>
      <c r="J623" t="s">
        <v>87</v>
      </c>
      <c r="K623" t="s">
        <v>82</v>
      </c>
      <c r="L623" t="s">
        <v>91</v>
      </c>
      <c r="M623">
        <v>2023</v>
      </c>
      <c r="N623" t="s">
        <v>84</v>
      </c>
      <c r="O623" t="s">
        <v>5331</v>
      </c>
      <c r="P623" t="s">
        <v>86</v>
      </c>
    </row>
    <row r="624" spans="1:16" x14ac:dyDescent="0.45">
      <c r="A624">
        <v>623</v>
      </c>
      <c r="B624" s="10">
        <v>44972</v>
      </c>
      <c r="C624">
        <v>5809</v>
      </c>
      <c r="D624" t="s">
        <v>80</v>
      </c>
      <c r="E624">
        <v>30</v>
      </c>
      <c r="F624" t="s">
        <v>102</v>
      </c>
      <c r="G624">
        <v>3</v>
      </c>
      <c r="H624">
        <v>2991.44</v>
      </c>
      <c r="I624">
        <v>8974.32</v>
      </c>
      <c r="J624" t="s">
        <v>87</v>
      </c>
      <c r="K624" t="s">
        <v>82</v>
      </c>
      <c r="L624" t="s">
        <v>91</v>
      </c>
      <c r="M624">
        <v>2023</v>
      </c>
      <c r="N624" t="s">
        <v>84</v>
      </c>
      <c r="O624" t="s">
        <v>6004</v>
      </c>
      <c r="P624" t="s">
        <v>86</v>
      </c>
    </row>
    <row r="625" spans="1:16" x14ac:dyDescent="0.45">
      <c r="A625">
        <v>624</v>
      </c>
      <c r="B625" s="10">
        <v>44972</v>
      </c>
      <c r="C625">
        <v>5178</v>
      </c>
      <c r="D625" t="s">
        <v>80</v>
      </c>
      <c r="E625">
        <v>54</v>
      </c>
      <c r="F625" t="s">
        <v>6</v>
      </c>
      <c r="G625">
        <v>3</v>
      </c>
      <c r="H625">
        <v>1798.81</v>
      </c>
      <c r="I625">
        <v>5396.43</v>
      </c>
      <c r="J625" t="s">
        <v>93</v>
      </c>
      <c r="K625" t="s">
        <v>82</v>
      </c>
      <c r="L625" t="s">
        <v>91</v>
      </c>
      <c r="M625">
        <v>2023</v>
      </c>
      <c r="N625" t="s">
        <v>668</v>
      </c>
      <c r="O625" t="s">
        <v>9471</v>
      </c>
      <c r="P625" t="s">
        <v>86</v>
      </c>
    </row>
    <row r="626" spans="1:16" x14ac:dyDescent="0.45">
      <c r="A626">
        <v>625</v>
      </c>
      <c r="B626" s="10">
        <v>44972</v>
      </c>
      <c r="C626">
        <v>8245</v>
      </c>
      <c r="D626" t="s">
        <v>80</v>
      </c>
      <c r="E626">
        <v>47</v>
      </c>
      <c r="F626" t="s">
        <v>6</v>
      </c>
      <c r="G626">
        <v>3</v>
      </c>
      <c r="H626">
        <v>257.47000000000003</v>
      </c>
      <c r="I626">
        <v>772.41</v>
      </c>
      <c r="J626" t="s">
        <v>93</v>
      </c>
      <c r="K626" t="s">
        <v>567</v>
      </c>
      <c r="L626" t="s">
        <v>91</v>
      </c>
      <c r="M626">
        <v>2023</v>
      </c>
      <c r="N626" t="s">
        <v>668</v>
      </c>
      <c r="O626" t="s">
        <v>9219</v>
      </c>
      <c r="P626" t="s">
        <v>748</v>
      </c>
    </row>
    <row r="627" spans="1:16" x14ac:dyDescent="0.45">
      <c r="A627">
        <v>626</v>
      </c>
      <c r="B627" s="10">
        <v>44972</v>
      </c>
      <c r="C627">
        <v>7600</v>
      </c>
      <c r="D627" t="s">
        <v>89</v>
      </c>
      <c r="E627">
        <v>58</v>
      </c>
      <c r="F627" t="s">
        <v>7</v>
      </c>
      <c r="G627">
        <v>4</v>
      </c>
      <c r="H627">
        <v>2096.7600000000002</v>
      </c>
      <c r="I627">
        <v>8387.0400000000009</v>
      </c>
      <c r="J627" t="s">
        <v>81</v>
      </c>
      <c r="K627" t="s">
        <v>82</v>
      </c>
      <c r="L627" t="s">
        <v>91</v>
      </c>
      <c r="M627">
        <v>2023</v>
      </c>
      <c r="N627" t="s">
        <v>84</v>
      </c>
      <c r="O627" t="s">
        <v>1247</v>
      </c>
      <c r="P627" t="s">
        <v>86</v>
      </c>
    </row>
    <row r="628" spans="1:16" x14ac:dyDescent="0.45">
      <c r="A628">
        <v>627</v>
      </c>
      <c r="B628" s="10">
        <v>44972</v>
      </c>
      <c r="C628">
        <v>6997</v>
      </c>
      <c r="D628" t="s">
        <v>89</v>
      </c>
      <c r="E628">
        <v>62</v>
      </c>
      <c r="F628" t="s">
        <v>7</v>
      </c>
      <c r="G628">
        <v>4</v>
      </c>
      <c r="H628">
        <v>4343.13</v>
      </c>
      <c r="I628">
        <v>17372.52</v>
      </c>
      <c r="J628" t="s">
        <v>81</v>
      </c>
      <c r="K628" t="s">
        <v>82</v>
      </c>
      <c r="L628" t="s">
        <v>91</v>
      </c>
      <c r="M628">
        <v>2023</v>
      </c>
      <c r="N628" t="s">
        <v>84</v>
      </c>
      <c r="O628" t="s">
        <v>1248</v>
      </c>
      <c r="P628" t="s">
        <v>86</v>
      </c>
    </row>
    <row r="629" spans="1:16" x14ac:dyDescent="0.45">
      <c r="A629">
        <v>628</v>
      </c>
      <c r="B629" s="10">
        <v>44972</v>
      </c>
      <c r="C629">
        <v>3048</v>
      </c>
      <c r="D629" t="s">
        <v>89</v>
      </c>
      <c r="E629">
        <v>54</v>
      </c>
      <c r="F629" t="s">
        <v>5</v>
      </c>
      <c r="G629">
        <v>4</v>
      </c>
      <c r="H629">
        <v>4850.63</v>
      </c>
      <c r="I629">
        <v>19402.52</v>
      </c>
      <c r="J629" t="s">
        <v>93</v>
      </c>
      <c r="K629" t="s">
        <v>82</v>
      </c>
      <c r="L629" t="s">
        <v>91</v>
      </c>
      <c r="M629">
        <v>2023</v>
      </c>
      <c r="N629" t="s">
        <v>84</v>
      </c>
      <c r="O629" t="s">
        <v>1918</v>
      </c>
      <c r="P629" t="s">
        <v>86</v>
      </c>
    </row>
    <row r="630" spans="1:16" x14ac:dyDescent="0.45">
      <c r="A630">
        <v>629</v>
      </c>
      <c r="B630" s="10">
        <v>44972</v>
      </c>
      <c r="C630">
        <v>5780</v>
      </c>
      <c r="D630" t="s">
        <v>80</v>
      </c>
      <c r="E630">
        <v>64</v>
      </c>
      <c r="F630" t="s">
        <v>7</v>
      </c>
      <c r="G630">
        <v>1</v>
      </c>
      <c r="H630">
        <v>470.4</v>
      </c>
      <c r="I630">
        <v>470.4</v>
      </c>
      <c r="J630" t="s">
        <v>81</v>
      </c>
      <c r="K630" t="s">
        <v>567</v>
      </c>
      <c r="L630" t="s">
        <v>91</v>
      </c>
      <c r="M630">
        <v>2023</v>
      </c>
      <c r="N630" t="s">
        <v>668</v>
      </c>
      <c r="O630" t="s">
        <v>9397</v>
      </c>
      <c r="P630" t="s">
        <v>86</v>
      </c>
    </row>
    <row r="631" spans="1:16" x14ac:dyDescent="0.45">
      <c r="A631">
        <v>630</v>
      </c>
      <c r="B631" s="10">
        <v>44972</v>
      </c>
      <c r="C631">
        <v>1716</v>
      </c>
      <c r="D631" t="s">
        <v>89</v>
      </c>
      <c r="E631">
        <v>24</v>
      </c>
      <c r="F631" t="s">
        <v>7</v>
      </c>
      <c r="G631">
        <v>5</v>
      </c>
      <c r="H631">
        <v>3896.83</v>
      </c>
      <c r="I631">
        <v>19484.150000000001</v>
      </c>
      <c r="J631" t="s">
        <v>95</v>
      </c>
      <c r="K631" t="s">
        <v>82</v>
      </c>
      <c r="L631" t="s">
        <v>91</v>
      </c>
      <c r="M631">
        <v>2023</v>
      </c>
      <c r="N631" t="s">
        <v>84</v>
      </c>
      <c r="O631" t="s">
        <v>4834</v>
      </c>
      <c r="P631" t="s">
        <v>86</v>
      </c>
    </row>
    <row r="632" spans="1:16" x14ac:dyDescent="0.45">
      <c r="A632">
        <v>631</v>
      </c>
      <c r="B632" s="10">
        <v>44972</v>
      </c>
      <c r="C632">
        <v>8939</v>
      </c>
      <c r="D632" t="s">
        <v>80</v>
      </c>
      <c r="E632">
        <v>31</v>
      </c>
      <c r="F632" t="s">
        <v>9</v>
      </c>
      <c r="G632">
        <v>4</v>
      </c>
      <c r="H632">
        <v>1328.87</v>
      </c>
      <c r="I632">
        <v>5315.48</v>
      </c>
      <c r="J632" t="s">
        <v>87</v>
      </c>
      <c r="K632" t="s">
        <v>82</v>
      </c>
      <c r="L632" t="s">
        <v>91</v>
      </c>
      <c r="M632">
        <v>2023</v>
      </c>
      <c r="N632" t="s">
        <v>84</v>
      </c>
      <c r="O632" t="s">
        <v>875</v>
      </c>
      <c r="P632" t="s">
        <v>86</v>
      </c>
    </row>
    <row r="633" spans="1:16" x14ac:dyDescent="0.45">
      <c r="A633">
        <v>632</v>
      </c>
      <c r="B633" s="10">
        <v>44973</v>
      </c>
      <c r="C633">
        <v>6565</v>
      </c>
      <c r="D633" t="s">
        <v>89</v>
      </c>
      <c r="E633">
        <v>23</v>
      </c>
      <c r="F633" t="s">
        <v>7</v>
      </c>
      <c r="G633">
        <v>4</v>
      </c>
      <c r="H633">
        <v>1928.21</v>
      </c>
      <c r="I633">
        <v>7712.84</v>
      </c>
      <c r="J633" t="s">
        <v>95</v>
      </c>
      <c r="K633" t="s">
        <v>82</v>
      </c>
      <c r="L633" t="s">
        <v>91</v>
      </c>
      <c r="M633">
        <v>2023</v>
      </c>
      <c r="N633" t="s">
        <v>84</v>
      </c>
      <c r="O633" t="s">
        <v>99</v>
      </c>
      <c r="P633" t="s">
        <v>86</v>
      </c>
    </row>
    <row r="634" spans="1:16" x14ac:dyDescent="0.45">
      <c r="A634">
        <v>633</v>
      </c>
      <c r="B634" s="10">
        <v>44973</v>
      </c>
      <c r="C634">
        <v>5544</v>
      </c>
      <c r="D634" t="s">
        <v>80</v>
      </c>
      <c r="E634">
        <v>51</v>
      </c>
      <c r="F634" t="s">
        <v>7</v>
      </c>
      <c r="G634">
        <v>3</v>
      </c>
      <c r="H634">
        <v>2760.98</v>
      </c>
      <c r="I634">
        <v>8282.94</v>
      </c>
      <c r="J634" t="s">
        <v>93</v>
      </c>
      <c r="K634" t="s">
        <v>82</v>
      </c>
      <c r="L634" t="s">
        <v>91</v>
      </c>
      <c r="M634">
        <v>2023</v>
      </c>
      <c r="N634" t="s">
        <v>84</v>
      </c>
      <c r="O634" t="s">
        <v>6444</v>
      </c>
      <c r="P634" t="s">
        <v>86</v>
      </c>
    </row>
    <row r="635" spans="1:16" x14ac:dyDescent="0.45">
      <c r="A635">
        <v>634</v>
      </c>
      <c r="B635" s="10">
        <v>44973</v>
      </c>
      <c r="C635">
        <v>5976</v>
      </c>
      <c r="D635" t="s">
        <v>89</v>
      </c>
      <c r="E635">
        <v>33</v>
      </c>
      <c r="F635" t="s">
        <v>5</v>
      </c>
      <c r="G635">
        <v>2</v>
      </c>
      <c r="H635">
        <v>4973.91</v>
      </c>
      <c r="I635">
        <v>9947.82</v>
      </c>
      <c r="J635" t="s">
        <v>87</v>
      </c>
      <c r="K635" t="s">
        <v>82</v>
      </c>
      <c r="L635" t="s">
        <v>91</v>
      </c>
      <c r="M635">
        <v>2023</v>
      </c>
      <c r="N635" t="s">
        <v>84</v>
      </c>
      <c r="O635" t="s">
        <v>3585</v>
      </c>
      <c r="P635" t="s">
        <v>86</v>
      </c>
    </row>
    <row r="636" spans="1:16" x14ac:dyDescent="0.45">
      <c r="A636">
        <v>635</v>
      </c>
      <c r="B636" s="10">
        <v>44973</v>
      </c>
      <c r="C636">
        <v>4419</v>
      </c>
      <c r="D636" t="s">
        <v>89</v>
      </c>
      <c r="E636">
        <v>54</v>
      </c>
      <c r="F636" t="s">
        <v>5</v>
      </c>
      <c r="G636">
        <v>2</v>
      </c>
      <c r="H636">
        <v>1083.6300000000001</v>
      </c>
      <c r="I636">
        <v>2167.2600000000002</v>
      </c>
      <c r="J636" t="s">
        <v>93</v>
      </c>
      <c r="K636" t="s">
        <v>82</v>
      </c>
      <c r="L636" t="s">
        <v>91</v>
      </c>
      <c r="M636">
        <v>2023</v>
      </c>
      <c r="N636" t="s">
        <v>84</v>
      </c>
      <c r="O636" t="s">
        <v>3267</v>
      </c>
      <c r="P636" t="s">
        <v>86</v>
      </c>
    </row>
    <row r="637" spans="1:16" x14ac:dyDescent="0.45">
      <c r="A637">
        <v>636</v>
      </c>
      <c r="B637" s="10">
        <v>44973</v>
      </c>
      <c r="C637">
        <v>8239</v>
      </c>
      <c r="D637" t="s">
        <v>80</v>
      </c>
      <c r="E637">
        <v>53</v>
      </c>
      <c r="F637" t="s">
        <v>8</v>
      </c>
      <c r="G637">
        <v>1</v>
      </c>
      <c r="H637">
        <v>695.97</v>
      </c>
      <c r="I637">
        <v>695.97</v>
      </c>
      <c r="J637" t="s">
        <v>93</v>
      </c>
      <c r="K637" t="s">
        <v>567</v>
      </c>
      <c r="L637" t="s">
        <v>91</v>
      </c>
      <c r="M637">
        <v>2023</v>
      </c>
      <c r="N637" t="s">
        <v>84</v>
      </c>
      <c r="O637" t="s">
        <v>7759</v>
      </c>
      <c r="P637" t="s">
        <v>86</v>
      </c>
    </row>
    <row r="638" spans="1:16" x14ac:dyDescent="0.45">
      <c r="A638">
        <v>637</v>
      </c>
      <c r="B638" s="10">
        <v>44973</v>
      </c>
      <c r="C638">
        <v>1249</v>
      </c>
      <c r="D638" t="s">
        <v>89</v>
      </c>
      <c r="E638">
        <v>63</v>
      </c>
      <c r="F638" t="s">
        <v>7</v>
      </c>
      <c r="G638">
        <v>2</v>
      </c>
      <c r="H638">
        <v>2995.14</v>
      </c>
      <c r="I638">
        <v>5990.28</v>
      </c>
      <c r="J638" t="s">
        <v>81</v>
      </c>
      <c r="K638" t="s">
        <v>82</v>
      </c>
      <c r="L638" t="s">
        <v>91</v>
      </c>
      <c r="M638">
        <v>2023</v>
      </c>
      <c r="N638" t="s">
        <v>84</v>
      </c>
      <c r="O638" t="s">
        <v>2958</v>
      </c>
      <c r="P638" t="s">
        <v>86</v>
      </c>
    </row>
    <row r="639" spans="1:16" x14ac:dyDescent="0.45">
      <c r="A639">
        <v>638</v>
      </c>
      <c r="B639" s="10">
        <v>44973</v>
      </c>
      <c r="C639">
        <v>9865</v>
      </c>
      <c r="D639" t="s">
        <v>89</v>
      </c>
      <c r="E639">
        <v>23</v>
      </c>
      <c r="F639" t="s">
        <v>7</v>
      </c>
      <c r="G639">
        <v>5</v>
      </c>
      <c r="H639">
        <v>4272.59</v>
      </c>
      <c r="I639">
        <v>21362.95</v>
      </c>
      <c r="J639" t="s">
        <v>95</v>
      </c>
      <c r="K639" t="s">
        <v>82</v>
      </c>
      <c r="L639" t="s">
        <v>91</v>
      </c>
      <c r="M639">
        <v>2023</v>
      </c>
      <c r="N639" t="s">
        <v>84</v>
      </c>
      <c r="O639" t="s">
        <v>4835</v>
      </c>
      <c r="P639" t="s">
        <v>86</v>
      </c>
    </row>
    <row r="640" spans="1:16" x14ac:dyDescent="0.45">
      <c r="A640">
        <v>639</v>
      </c>
      <c r="B640" s="10">
        <v>44973</v>
      </c>
      <c r="C640">
        <v>1770</v>
      </c>
      <c r="D640" t="s">
        <v>80</v>
      </c>
      <c r="E640">
        <v>25</v>
      </c>
      <c r="F640" t="s">
        <v>6</v>
      </c>
      <c r="G640">
        <v>3</v>
      </c>
      <c r="H640">
        <v>3258.67</v>
      </c>
      <c r="I640">
        <v>9776.01</v>
      </c>
      <c r="J640" t="s">
        <v>87</v>
      </c>
      <c r="K640" t="s">
        <v>82</v>
      </c>
      <c r="L640" t="s">
        <v>91</v>
      </c>
      <c r="M640">
        <v>2023</v>
      </c>
      <c r="N640" t="s">
        <v>84</v>
      </c>
      <c r="O640" t="s">
        <v>6005</v>
      </c>
      <c r="P640" t="s">
        <v>86</v>
      </c>
    </row>
    <row r="641" spans="1:16" x14ac:dyDescent="0.45">
      <c r="A641">
        <v>640</v>
      </c>
      <c r="B641" s="10">
        <v>44973</v>
      </c>
      <c r="C641">
        <v>5363</v>
      </c>
      <c r="D641" t="s">
        <v>89</v>
      </c>
      <c r="E641">
        <v>41</v>
      </c>
      <c r="F641" t="s">
        <v>7</v>
      </c>
      <c r="G641">
        <v>1</v>
      </c>
      <c r="H641">
        <v>1770.5</v>
      </c>
      <c r="I641">
        <v>1770.5</v>
      </c>
      <c r="J641" t="s">
        <v>97</v>
      </c>
      <c r="K641" t="s">
        <v>567</v>
      </c>
      <c r="L641" t="s">
        <v>91</v>
      </c>
      <c r="M641">
        <v>2023</v>
      </c>
      <c r="N641" t="s">
        <v>84</v>
      </c>
      <c r="O641" t="s">
        <v>7880</v>
      </c>
      <c r="P641" t="s">
        <v>86</v>
      </c>
    </row>
    <row r="642" spans="1:16" x14ac:dyDescent="0.45">
      <c r="A642">
        <v>641</v>
      </c>
      <c r="B642" s="10">
        <v>44973</v>
      </c>
      <c r="C642">
        <v>2077</v>
      </c>
      <c r="D642" t="s">
        <v>89</v>
      </c>
      <c r="E642">
        <v>20</v>
      </c>
      <c r="F642" t="s">
        <v>9</v>
      </c>
      <c r="G642">
        <v>2</v>
      </c>
      <c r="H642">
        <v>4886.0600000000004</v>
      </c>
      <c r="I642">
        <v>9772.1200000000008</v>
      </c>
      <c r="J642" t="s">
        <v>95</v>
      </c>
      <c r="K642" t="s">
        <v>82</v>
      </c>
      <c r="L642" t="s">
        <v>91</v>
      </c>
      <c r="M642">
        <v>2023</v>
      </c>
      <c r="N642" t="s">
        <v>84</v>
      </c>
      <c r="O642" t="s">
        <v>2478</v>
      </c>
      <c r="P642" t="s">
        <v>86</v>
      </c>
    </row>
    <row r="643" spans="1:16" x14ac:dyDescent="0.45">
      <c r="A643">
        <v>642</v>
      </c>
      <c r="B643" s="10">
        <v>44973</v>
      </c>
      <c r="C643">
        <v>9427</v>
      </c>
      <c r="D643" t="s">
        <v>80</v>
      </c>
      <c r="E643">
        <v>21</v>
      </c>
      <c r="F643" t="s">
        <v>6</v>
      </c>
      <c r="G643">
        <v>2</v>
      </c>
      <c r="H643">
        <v>4975.41</v>
      </c>
      <c r="I643">
        <v>9950.82</v>
      </c>
      <c r="J643" t="s">
        <v>95</v>
      </c>
      <c r="K643" t="s">
        <v>82</v>
      </c>
      <c r="L643" t="s">
        <v>91</v>
      </c>
      <c r="M643">
        <v>2023</v>
      </c>
      <c r="N643" t="s">
        <v>84</v>
      </c>
      <c r="O643" t="s">
        <v>2479</v>
      </c>
      <c r="P643" t="s">
        <v>86</v>
      </c>
    </row>
    <row r="644" spans="1:16" x14ac:dyDescent="0.45">
      <c r="A644">
        <v>643</v>
      </c>
      <c r="B644" s="10">
        <v>44973</v>
      </c>
      <c r="C644">
        <v>9580</v>
      </c>
      <c r="D644" t="s">
        <v>80</v>
      </c>
      <c r="E644">
        <v>49</v>
      </c>
      <c r="F644" t="s">
        <v>7</v>
      </c>
      <c r="G644">
        <v>3</v>
      </c>
      <c r="H644">
        <v>3864.71</v>
      </c>
      <c r="I644">
        <v>11594.13</v>
      </c>
      <c r="J644" t="s">
        <v>93</v>
      </c>
      <c r="K644" t="s">
        <v>82</v>
      </c>
      <c r="L644" t="s">
        <v>91</v>
      </c>
      <c r="M644">
        <v>2023</v>
      </c>
      <c r="N644" t="s">
        <v>84</v>
      </c>
      <c r="O644" t="s">
        <v>8485</v>
      </c>
      <c r="P644" t="s">
        <v>748</v>
      </c>
    </row>
    <row r="645" spans="1:16" x14ac:dyDescent="0.45">
      <c r="A645">
        <v>644</v>
      </c>
      <c r="B645" s="10">
        <v>44973</v>
      </c>
      <c r="C645">
        <v>8901</v>
      </c>
      <c r="D645" t="s">
        <v>80</v>
      </c>
      <c r="E645">
        <v>18</v>
      </c>
      <c r="F645" t="s">
        <v>9</v>
      </c>
      <c r="G645">
        <v>1</v>
      </c>
      <c r="H645">
        <v>4021.96</v>
      </c>
      <c r="I645">
        <v>4021.96</v>
      </c>
      <c r="J645" t="s">
        <v>95</v>
      </c>
      <c r="K645" t="s">
        <v>82</v>
      </c>
      <c r="L645" t="s">
        <v>91</v>
      </c>
      <c r="M645">
        <v>2023</v>
      </c>
      <c r="N645" t="s">
        <v>668</v>
      </c>
      <c r="O645" t="s">
        <v>9568</v>
      </c>
      <c r="P645" t="s">
        <v>86</v>
      </c>
    </row>
    <row r="646" spans="1:16" x14ac:dyDescent="0.45">
      <c r="A646">
        <v>645</v>
      </c>
      <c r="B646" s="10">
        <v>44974</v>
      </c>
      <c r="C646">
        <v>5858</v>
      </c>
      <c r="D646" t="s">
        <v>80</v>
      </c>
      <c r="E646">
        <v>51</v>
      </c>
      <c r="F646" t="s">
        <v>8</v>
      </c>
      <c r="G646">
        <v>3</v>
      </c>
      <c r="H646">
        <v>3816.17</v>
      </c>
      <c r="I646">
        <v>11448.51</v>
      </c>
      <c r="J646" t="s">
        <v>93</v>
      </c>
      <c r="K646" t="s">
        <v>82</v>
      </c>
      <c r="L646" t="s">
        <v>91</v>
      </c>
      <c r="M646">
        <v>2023</v>
      </c>
      <c r="N646" t="s">
        <v>84</v>
      </c>
      <c r="O646" t="s">
        <v>413</v>
      </c>
      <c r="P646" t="s">
        <v>86</v>
      </c>
    </row>
    <row r="647" spans="1:16" x14ac:dyDescent="0.45">
      <c r="A647">
        <v>646</v>
      </c>
      <c r="B647" s="10">
        <v>44974</v>
      </c>
      <c r="C647">
        <v>7544</v>
      </c>
      <c r="D647" t="s">
        <v>80</v>
      </c>
      <c r="E647">
        <v>62</v>
      </c>
      <c r="F647" t="s">
        <v>6</v>
      </c>
      <c r="G647">
        <v>1</v>
      </c>
      <c r="H647">
        <v>1325.42</v>
      </c>
      <c r="I647">
        <v>1325.42</v>
      </c>
      <c r="J647" t="s">
        <v>81</v>
      </c>
      <c r="K647" t="s">
        <v>567</v>
      </c>
      <c r="L647" t="s">
        <v>91</v>
      </c>
      <c r="M647">
        <v>2023</v>
      </c>
      <c r="N647" t="s">
        <v>668</v>
      </c>
      <c r="O647" t="s">
        <v>9398</v>
      </c>
      <c r="P647" t="s">
        <v>86</v>
      </c>
    </row>
    <row r="648" spans="1:16" x14ac:dyDescent="0.45">
      <c r="A648">
        <v>647</v>
      </c>
      <c r="B648" s="10">
        <v>44974</v>
      </c>
      <c r="C648">
        <v>5719</v>
      </c>
      <c r="D648" t="s">
        <v>89</v>
      </c>
      <c r="E648">
        <v>26</v>
      </c>
      <c r="F648" t="s">
        <v>102</v>
      </c>
      <c r="G648">
        <v>2</v>
      </c>
      <c r="H648">
        <v>793.81</v>
      </c>
      <c r="I648">
        <v>1587.62</v>
      </c>
      <c r="J648" t="s">
        <v>87</v>
      </c>
      <c r="K648" t="s">
        <v>567</v>
      </c>
      <c r="L648" t="s">
        <v>91</v>
      </c>
      <c r="M648">
        <v>2023</v>
      </c>
      <c r="N648" t="s">
        <v>84</v>
      </c>
      <c r="O648" t="s">
        <v>7073</v>
      </c>
      <c r="P648" t="s">
        <v>86</v>
      </c>
    </row>
    <row r="649" spans="1:16" x14ac:dyDescent="0.45">
      <c r="A649">
        <v>648</v>
      </c>
      <c r="B649" s="10">
        <v>44974</v>
      </c>
      <c r="C649">
        <v>3814</v>
      </c>
      <c r="D649" t="s">
        <v>80</v>
      </c>
      <c r="E649">
        <v>29</v>
      </c>
      <c r="F649" t="s">
        <v>7</v>
      </c>
      <c r="G649">
        <v>3</v>
      </c>
      <c r="H649">
        <v>2794.05</v>
      </c>
      <c r="I649">
        <v>8382.15</v>
      </c>
      <c r="J649" t="s">
        <v>87</v>
      </c>
      <c r="K649" t="s">
        <v>82</v>
      </c>
      <c r="L649" t="s">
        <v>91</v>
      </c>
      <c r="M649">
        <v>2023</v>
      </c>
      <c r="N649" t="s">
        <v>84</v>
      </c>
      <c r="O649" t="s">
        <v>8293</v>
      </c>
      <c r="P649" t="s">
        <v>748</v>
      </c>
    </row>
    <row r="650" spans="1:16" x14ac:dyDescent="0.45">
      <c r="A650">
        <v>649</v>
      </c>
      <c r="B650" s="10">
        <v>44974</v>
      </c>
      <c r="C650">
        <v>4374</v>
      </c>
      <c r="D650" t="s">
        <v>80</v>
      </c>
      <c r="E650">
        <v>27</v>
      </c>
      <c r="F650" t="s">
        <v>6</v>
      </c>
      <c r="G650">
        <v>3</v>
      </c>
      <c r="H650">
        <v>4773.0200000000004</v>
      </c>
      <c r="I650">
        <v>14319.06</v>
      </c>
      <c r="J650" t="s">
        <v>87</v>
      </c>
      <c r="K650" t="s">
        <v>82</v>
      </c>
      <c r="L650" t="s">
        <v>91</v>
      </c>
      <c r="M650">
        <v>2023</v>
      </c>
      <c r="N650" t="s">
        <v>84</v>
      </c>
      <c r="O650" t="s">
        <v>8294</v>
      </c>
      <c r="P650" t="s">
        <v>748</v>
      </c>
    </row>
    <row r="651" spans="1:16" x14ac:dyDescent="0.45">
      <c r="A651">
        <v>650</v>
      </c>
      <c r="B651" s="10">
        <v>44974</v>
      </c>
      <c r="C651">
        <v>2252</v>
      </c>
      <c r="D651" t="s">
        <v>89</v>
      </c>
      <c r="E651">
        <v>27</v>
      </c>
      <c r="F651" t="s">
        <v>5</v>
      </c>
      <c r="G651">
        <v>5</v>
      </c>
      <c r="H651">
        <v>4397.55</v>
      </c>
      <c r="I651">
        <v>21987.75</v>
      </c>
      <c r="J651" t="s">
        <v>87</v>
      </c>
      <c r="K651" t="s">
        <v>82</v>
      </c>
      <c r="L651" t="s">
        <v>91</v>
      </c>
      <c r="M651">
        <v>2023</v>
      </c>
      <c r="N651" t="s">
        <v>84</v>
      </c>
      <c r="O651" t="s">
        <v>3919</v>
      </c>
      <c r="P651" t="s">
        <v>86</v>
      </c>
    </row>
    <row r="652" spans="1:16" x14ac:dyDescent="0.45">
      <c r="A652">
        <v>651</v>
      </c>
      <c r="B652" s="10">
        <v>44974</v>
      </c>
      <c r="C652">
        <v>7996</v>
      </c>
      <c r="D652" t="s">
        <v>89</v>
      </c>
      <c r="E652">
        <v>61</v>
      </c>
      <c r="F652" t="s">
        <v>6</v>
      </c>
      <c r="G652">
        <v>3</v>
      </c>
      <c r="H652">
        <v>578.96</v>
      </c>
      <c r="I652">
        <v>1736.88</v>
      </c>
      <c r="J652" t="s">
        <v>81</v>
      </c>
      <c r="K652" t="s">
        <v>567</v>
      </c>
      <c r="L652" t="s">
        <v>91</v>
      </c>
      <c r="M652">
        <v>2023</v>
      </c>
      <c r="N652" t="s">
        <v>84</v>
      </c>
      <c r="O652" t="s">
        <v>7455</v>
      </c>
      <c r="P652" t="s">
        <v>86</v>
      </c>
    </row>
    <row r="653" spans="1:16" x14ac:dyDescent="0.45">
      <c r="A653">
        <v>652</v>
      </c>
      <c r="B653" s="10">
        <v>44974</v>
      </c>
      <c r="C653">
        <v>5673</v>
      </c>
      <c r="D653" t="s">
        <v>89</v>
      </c>
      <c r="E653">
        <v>40</v>
      </c>
      <c r="F653" t="s">
        <v>5</v>
      </c>
      <c r="G653">
        <v>1</v>
      </c>
      <c r="H653">
        <v>332.11</v>
      </c>
      <c r="I653">
        <v>332.11</v>
      </c>
      <c r="J653" t="s">
        <v>97</v>
      </c>
      <c r="K653" t="s">
        <v>567</v>
      </c>
      <c r="L653" t="s">
        <v>91</v>
      </c>
      <c r="M653">
        <v>2023</v>
      </c>
      <c r="N653" t="s">
        <v>84</v>
      </c>
      <c r="O653" t="s">
        <v>7881</v>
      </c>
      <c r="P653" t="s">
        <v>86</v>
      </c>
    </row>
    <row r="654" spans="1:16" x14ac:dyDescent="0.45">
      <c r="A654">
        <v>653</v>
      </c>
      <c r="B654" s="10">
        <v>44974</v>
      </c>
      <c r="C654">
        <v>5530</v>
      </c>
      <c r="D654" t="s">
        <v>89</v>
      </c>
      <c r="E654">
        <v>23</v>
      </c>
      <c r="F654" t="s">
        <v>7</v>
      </c>
      <c r="G654">
        <v>5</v>
      </c>
      <c r="H654">
        <v>4375.17</v>
      </c>
      <c r="I654">
        <v>21875.85</v>
      </c>
      <c r="J654" t="s">
        <v>95</v>
      </c>
      <c r="K654" t="s">
        <v>82</v>
      </c>
      <c r="L654" t="s">
        <v>91</v>
      </c>
      <c r="M654">
        <v>2023</v>
      </c>
      <c r="N654" t="s">
        <v>84</v>
      </c>
      <c r="O654" t="s">
        <v>4836</v>
      </c>
      <c r="P654" t="s">
        <v>86</v>
      </c>
    </row>
    <row r="655" spans="1:16" x14ac:dyDescent="0.45">
      <c r="A655">
        <v>654</v>
      </c>
      <c r="B655" s="10">
        <v>44974</v>
      </c>
      <c r="C655">
        <v>7881</v>
      </c>
      <c r="D655" t="s">
        <v>89</v>
      </c>
      <c r="E655">
        <v>41</v>
      </c>
      <c r="F655" t="s">
        <v>9</v>
      </c>
      <c r="G655">
        <v>3</v>
      </c>
      <c r="H655">
        <v>3084.42</v>
      </c>
      <c r="I655">
        <v>9253.26</v>
      </c>
      <c r="J655" t="s">
        <v>97</v>
      </c>
      <c r="K655" t="s">
        <v>82</v>
      </c>
      <c r="L655" t="s">
        <v>91</v>
      </c>
      <c r="M655">
        <v>2023</v>
      </c>
      <c r="N655" t="s">
        <v>84</v>
      </c>
      <c r="O655" t="s">
        <v>6234</v>
      </c>
      <c r="P655" t="s">
        <v>86</v>
      </c>
    </row>
    <row r="656" spans="1:16" x14ac:dyDescent="0.45">
      <c r="A656">
        <v>655</v>
      </c>
      <c r="B656" s="10">
        <v>44974</v>
      </c>
      <c r="C656">
        <v>7949</v>
      </c>
      <c r="D656" t="s">
        <v>80</v>
      </c>
      <c r="E656">
        <v>41</v>
      </c>
      <c r="F656" t="s">
        <v>5</v>
      </c>
      <c r="G656">
        <v>3</v>
      </c>
      <c r="H656">
        <v>1556.39</v>
      </c>
      <c r="I656">
        <v>4669.17</v>
      </c>
      <c r="J656" t="s">
        <v>97</v>
      </c>
      <c r="K656" t="s">
        <v>82</v>
      </c>
      <c r="L656" t="s">
        <v>91</v>
      </c>
      <c r="M656">
        <v>2023</v>
      </c>
      <c r="N656" t="s">
        <v>84</v>
      </c>
      <c r="O656" t="s">
        <v>6235</v>
      </c>
      <c r="P656" t="s">
        <v>86</v>
      </c>
    </row>
    <row r="657" spans="1:16" x14ac:dyDescent="0.45">
      <c r="A657">
        <v>656</v>
      </c>
      <c r="B657" s="10">
        <v>44974</v>
      </c>
      <c r="C657">
        <v>7241</v>
      </c>
      <c r="D657" t="s">
        <v>89</v>
      </c>
      <c r="E657">
        <v>38</v>
      </c>
      <c r="F657" t="s">
        <v>6</v>
      </c>
      <c r="G657">
        <v>5</v>
      </c>
      <c r="H657">
        <v>2830.75</v>
      </c>
      <c r="I657">
        <v>14153.75</v>
      </c>
      <c r="J657" t="s">
        <v>97</v>
      </c>
      <c r="K657" t="s">
        <v>82</v>
      </c>
      <c r="L657" t="s">
        <v>91</v>
      </c>
      <c r="M657">
        <v>2023</v>
      </c>
      <c r="N657" t="s">
        <v>84</v>
      </c>
      <c r="O657" t="s">
        <v>4396</v>
      </c>
      <c r="P657" t="s">
        <v>86</v>
      </c>
    </row>
    <row r="658" spans="1:16" x14ac:dyDescent="0.45">
      <c r="A658">
        <v>657</v>
      </c>
      <c r="B658" s="10">
        <v>44974</v>
      </c>
      <c r="C658">
        <v>9017</v>
      </c>
      <c r="D658" t="s">
        <v>80</v>
      </c>
      <c r="E658">
        <v>59</v>
      </c>
      <c r="F658" t="s">
        <v>6</v>
      </c>
      <c r="G658">
        <v>2</v>
      </c>
      <c r="H658">
        <v>1147.26</v>
      </c>
      <c r="I658">
        <v>2294.52</v>
      </c>
      <c r="J658" t="s">
        <v>81</v>
      </c>
      <c r="K658" t="s">
        <v>82</v>
      </c>
      <c r="L658" t="s">
        <v>91</v>
      </c>
      <c r="M658">
        <v>2023</v>
      </c>
      <c r="N658" t="s">
        <v>84</v>
      </c>
      <c r="O658" t="s">
        <v>2959</v>
      </c>
      <c r="P658" t="s">
        <v>86</v>
      </c>
    </row>
    <row r="659" spans="1:16" x14ac:dyDescent="0.45">
      <c r="A659">
        <v>658</v>
      </c>
      <c r="B659" s="10">
        <v>44974</v>
      </c>
      <c r="C659">
        <v>7941</v>
      </c>
      <c r="D659" t="s">
        <v>89</v>
      </c>
      <c r="E659">
        <v>48</v>
      </c>
      <c r="F659" t="s">
        <v>5</v>
      </c>
      <c r="G659">
        <v>3</v>
      </c>
      <c r="H659">
        <v>4737.41</v>
      </c>
      <c r="I659">
        <v>14212.23</v>
      </c>
      <c r="J659" t="s">
        <v>93</v>
      </c>
      <c r="K659" t="s">
        <v>82</v>
      </c>
      <c r="L659" t="s">
        <v>91</v>
      </c>
      <c r="M659">
        <v>2023</v>
      </c>
      <c r="N659" t="s">
        <v>84</v>
      </c>
      <c r="O659" t="s">
        <v>6445</v>
      </c>
      <c r="P659" t="s">
        <v>86</v>
      </c>
    </row>
    <row r="660" spans="1:16" x14ac:dyDescent="0.45">
      <c r="A660">
        <v>659</v>
      </c>
      <c r="B660" s="10">
        <v>44975</v>
      </c>
      <c r="C660">
        <v>8002</v>
      </c>
      <c r="D660" t="s">
        <v>80</v>
      </c>
      <c r="E660">
        <v>64</v>
      </c>
      <c r="F660" t="s">
        <v>8</v>
      </c>
      <c r="G660">
        <v>4</v>
      </c>
      <c r="H660">
        <v>4144.63</v>
      </c>
      <c r="I660">
        <v>16578.52</v>
      </c>
      <c r="J660" t="s">
        <v>81</v>
      </c>
      <c r="K660" t="s">
        <v>82</v>
      </c>
      <c r="L660" t="s">
        <v>91</v>
      </c>
      <c r="M660">
        <v>2023</v>
      </c>
      <c r="N660" t="s">
        <v>668</v>
      </c>
      <c r="O660" t="s">
        <v>676</v>
      </c>
      <c r="P660" t="s">
        <v>86</v>
      </c>
    </row>
    <row r="661" spans="1:16" x14ac:dyDescent="0.45">
      <c r="A661">
        <v>660</v>
      </c>
      <c r="B661" s="10">
        <v>44975</v>
      </c>
      <c r="C661">
        <v>2331</v>
      </c>
      <c r="D661" t="s">
        <v>89</v>
      </c>
      <c r="E661">
        <v>58</v>
      </c>
      <c r="F661" t="s">
        <v>8</v>
      </c>
      <c r="G661">
        <v>2</v>
      </c>
      <c r="H661">
        <v>4813.08</v>
      </c>
      <c r="I661">
        <v>9626.16</v>
      </c>
      <c r="J661" t="s">
        <v>81</v>
      </c>
      <c r="K661" t="s">
        <v>82</v>
      </c>
      <c r="L661" t="s">
        <v>91</v>
      </c>
      <c r="M661">
        <v>2023</v>
      </c>
      <c r="N661" t="s">
        <v>84</v>
      </c>
      <c r="O661" t="s">
        <v>2960</v>
      </c>
      <c r="P661" t="s">
        <v>86</v>
      </c>
    </row>
    <row r="662" spans="1:16" x14ac:dyDescent="0.45">
      <c r="A662">
        <v>661</v>
      </c>
      <c r="B662" s="10">
        <v>44975</v>
      </c>
      <c r="C662">
        <v>5261</v>
      </c>
      <c r="D662" t="s">
        <v>80</v>
      </c>
      <c r="E662">
        <v>47</v>
      </c>
      <c r="F662" t="s">
        <v>8</v>
      </c>
      <c r="G662">
        <v>3</v>
      </c>
      <c r="H662">
        <v>975.93</v>
      </c>
      <c r="I662">
        <v>2927.79</v>
      </c>
      <c r="J662" t="s">
        <v>93</v>
      </c>
      <c r="K662" t="s">
        <v>82</v>
      </c>
      <c r="L662" t="s">
        <v>91</v>
      </c>
      <c r="M662">
        <v>2023</v>
      </c>
      <c r="N662" t="s">
        <v>84</v>
      </c>
      <c r="O662" t="s">
        <v>6446</v>
      </c>
      <c r="P662" t="s">
        <v>86</v>
      </c>
    </row>
    <row r="663" spans="1:16" x14ac:dyDescent="0.45">
      <c r="A663">
        <v>662</v>
      </c>
      <c r="B663" s="10">
        <v>44975</v>
      </c>
      <c r="C663">
        <v>8648</v>
      </c>
      <c r="D663" t="s">
        <v>80</v>
      </c>
      <c r="E663">
        <v>51</v>
      </c>
      <c r="F663" t="s">
        <v>5</v>
      </c>
      <c r="G663">
        <v>2</v>
      </c>
      <c r="H663">
        <v>4226.17</v>
      </c>
      <c r="I663">
        <v>8452.34</v>
      </c>
      <c r="J663" t="s">
        <v>93</v>
      </c>
      <c r="K663" t="s">
        <v>82</v>
      </c>
      <c r="L663" t="s">
        <v>91</v>
      </c>
      <c r="M663">
        <v>2023</v>
      </c>
      <c r="N663" t="s">
        <v>84</v>
      </c>
      <c r="O663" t="s">
        <v>3268</v>
      </c>
      <c r="P663" t="s">
        <v>86</v>
      </c>
    </row>
    <row r="664" spans="1:16" x14ac:dyDescent="0.45">
      <c r="A664">
        <v>663</v>
      </c>
      <c r="B664" s="10">
        <v>44975</v>
      </c>
      <c r="C664">
        <v>6115</v>
      </c>
      <c r="D664" t="s">
        <v>80</v>
      </c>
      <c r="E664">
        <v>35</v>
      </c>
      <c r="F664" t="s">
        <v>5</v>
      </c>
      <c r="G664">
        <v>1</v>
      </c>
      <c r="H664">
        <v>2823.41</v>
      </c>
      <c r="I664">
        <v>2823.41</v>
      </c>
      <c r="J664" t="s">
        <v>97</v>
      </c>
      <c r="K664" t="s">
        <v>82</v>
      </c>
      <c r="L664" t="s">
        <v>91</v>
      </c>
      <c r="M664">
        <v>2023</v>
      </c>
      <c r="N664" t="s">
        <v>84</v>
      </c>
      <c r="O664" t="s">
        <v>5141</v>
      </c>
      <c r="P664" t="s">
        <v>86</v>
      </c>
    </row>
    <row r="665" spans="1:16" x14ac:dyDescent="0.45">
      <c r="A665">
        <v>664</v>
      </c>
      <c r="B665" s="10">
        <v>44975</v>
      </c>
      <c r="C665">
        <v>5637</v>
      </c>
      <c r="D665" t="s">
        <v>80</v>
      </c>
      <c r="E665">
        <v>29</v>
      </c>
      <c r="F665" t="s">
        <v>6</v>
      </c>
      <c r="G665">
        <v>2</v>
      </c>
      <c r="H665">
        <v>1658.71</v>
      </c>
      <c r="I665">
        <v>3317.42</v>
      </c>
      <c r="J665" t="s">
        <v>87</v>
      </c>
      <c r="K665" t="s">
        <v>82</v>
      </c>
      <c r="L665" t="s">
        <v>91</v>
      </c>
      <c r="M665">
        <v>2023</v>
      </c>
      <c r="N665" t="s">
        <v>84</v>
      </c>
      <c r="O665" t="s">
        <v>3586</v>
      </c>
      <c r="P665" t="s">
        <v>86</v>
      </c>
    </row>
    <row r="666" spans="1:16" x14ac:dyDescent="0.45">
      <c r="A666">
        <v>665</v>
      </c>
      <c r="B666" s="10">
        <v>44975</v>
      </c>
      <c r="C666">
        <v>5854</v>
      </c>
      <c r="D666" t="s">
        <v>80</v>
      </c>
      <c r="E666">
        <v>52</v>
      </c>
      <c r="F666" t="s">
        <v>7</v>
      </c>
      <c r="G666">
        <v>5</v>
      </c>
      <c r="H666">
        <v>2424.33</v>
      </c>
      <c r="I666">
        <v>12121.65</v>
      </c>
      <c r="J666" t="s">
        <v>93</v>
      </c>
      <c r="K666" t="s">
        <v>82</v>
      </c>
      <c r="L666" t="s">
        <v>91</v>
      </c>
      <c r="M666">
        <v>2023</v>
      </c>
      <c r="N666" t="s">
        <v>84</v>
      </c>
      <c r="O666" t="s">
        <v>4155</v>
      </c>
      <c r="P666" t="s">
        <v>86</v>
      </c>
    </row>
    <row r="667" spans="1:16" x14ac:dyDescent="0.45">
      <c r="A667">
        <v>666</v>
      </c>
      <c r="B667" s="10">
        <v>44975</v>
      </c>
      <c r="C667">
        <v>4177</v>
      </c>
      <c r="D667" t="s">
        <v>80</v>
      </c>
      <c r="E667">
        <v>24</v>
      </c>
      <c r="F667" t="s">
        <v>7</v>
      </c>
      <c r="G667">
        <v>3</v>
      </c>
      <c r="H667">
        <v>4724.7</v>
      </c>
      <c r="I667">
        <v>14174.1</v>
      </c>
      <c r="J667" t="s">
        <v>95</v>
      </c>
      <c r="K667" t="s">
        <v>82</v>
      </c>
      <c r="L667" t="s">
        <v>91</v>
      </c>
      <c r="M667">
        <v>2023</v>
      </c>
      <c r="N667" t="s">
        <v>84</v>
      </c>
      <c r="O667" t="s">
        <v>8651</v>
      </c>
      <c r="P667" t="s">
        <v>748</v>
      </c>
    </row>
    <row r="668" spans="1:16" x14ac:dyDescent="0.45">
      <c r="A668">
        <v>667</v>
      </c>
      <c r="B668" s="10">
        <v>44975</v>
      </c>
      <c r="C668">
        <v>8730</v>
      </c>
      <c r="D668" t="s">
        <v>80</v>
      </c>
      <c r="E668">
        <v>58</v>
      </c>
      <c r="F668" t="s">
        <v>9</v>
      </c>
      <c r="G668">
        <v>2</v>
      </c>
      <c r="H668">
        <v>3472.69</v>
      </c>
      <c r="I668">
        <v>6945.38</v>
      </c>
      <c r="J668" t="s">
        <v>81</v>
      </c>
      <c r="K668" t="s">
        <v>82</v>
      </c>
      <c r="L668" t="s">
        <v>91</v>
      </c>
      <c r="M668">
        <v>2023</v>
      </c>
      <c r="N668" t="s">
        <v>84</v>
      </c>
      <c r="O668" t="s">
        <v>2961</v>
      </c>
      <c r="P668" t="s">
        <v>86</v>
      </c>
    </row>
    <row r="669" spans="1:16" x14ac:dyDescent="0.45">
      <c r="A669">
        <v>668</v>
      </c>
      <c r="B669" s="10">
        <v>44975</v>
      </c>
      <c r="C669">
        <v>3180</v>
      </c>
      <c r="D669" t="s">
        <v>80</v>
      </c>
      <c r="E669">
        <v>57</v>
      </c>
      <c r="F669" t="s">
        <v>5</v>
      </c>
      <c r="G669">
        <v>4</v>
      </c>
      <c r="H669">
        <v>1831.58</v>
      </c>
      <c r="I669">
        <v>7326.32</v>
      </c>
      <c r="J669" t="s">
        <v>81</v>
      </c>
      <c r="K669" t="s">
        <v>82</v>
      </c>
      <c r="L669" t="s">
        <v>91</v>
      </c>
      <c r="M669">
        <v>2023</v>
      </c>
      <c r="N669" t="s">
        <v>668</v>
      </c>
      <c r="O669" t="s">
        <v>9954</v>
      </c>
      <c r="P669" t="s">
        <v>86</v>
      </c>
    </row>
    <row r="670" spans="1:16" x14ac:dyDescent="0.45">
      <c r="A670">
        <v>669</v>
      </c>
      <c r="B670" s="10">
        <v>44975</v>
      </c>
      <c r="C670">
        <v>5892</v>
      </c>
      <c r="D670" t="s">
        <v>80</v>
      </c>
      <c r="E670">
        <v>42</v>
      </c>
      <c r="F670" t="s">
        <v>7</v>
      </c>
      <c r="G670">
        <v>1</v>
      </c>
      <c r="H670">
        <v>4999.5</v>
      </c>
      <c r="I670">
        <v>4999.5</v>
      </c>
      <c r="J670" t="s">
        <v>97</v>
      </c>
      <c r="K670" t="s">
        <v>82</v>
      </c>
      <c r="L670" t="s">
        <v>91</v>
      </c>
      <c r="M670">
        <v>2023</v>
      </c>
      <c r="N670" t="s">
        <v>84</v>
      </c>
      <c r="O670" t="s">
        <v>5142</v>
      </c>
      <c r="P670" t="s">
        <v>86</v>
      </c>
    </row>
    <row r="671" spans="1:16" x14ac:dyDescent="0.45">
      <c r="A671">
        <v>670</v>
      </c>
      <c r="B671" s="10">
        <v>44975</v>
      </c>
      <c r="C671">
        <v>8043</v>
      </c>
      <c r="D671" t="s">
        <v>80</v>
      </c>
      <c r="E671">
        <v>23</v>
      </c>
      <c r="F671" t="s">
        <v>7</v>
      </c>
      <c r="G671">
        <v>1</v>
      </c>
      <c r="H671">
        <v>1761.43</v>
      </c>
      <c r="I671">
        <v>1761.43</v>
      </c>
      <c r="J671" t="s">
        <v>95</v>
      </c>
      <c r="K671" t="s">
        <v>567</v>
      </c>
      <c r="L671" t="s">
        <v>91</v>
      </c>
      <c r="M671">
        <v>2023</v>
      </c>
      <c r="N671" t="s">
        <v>84</v>
      </c>
      <c r="O671" t="s">
        <v>7660</v>
      </c>
      <c r="P671" t="s">
        <v>86</v>
      </c>
    </row>
    <row r="672" spans="1:16" x14ac:dyDescent="0.45">
      <c r="A672">
        <v>671</v>
      </c>
      <c r="B672" s="10">
        <v>44975</v>
      </c>
      <c r="C672">
        <v>1137</v>
      </c>
      <c r="D672" t="s">
        <v>89</v>
      </c>
      <c r="E672">
        <v>18</v>
      </c>
      <c r="F672" t="s">
        <v>8</v>
      </c>
      <c r="G672">
        <v>2</v>
      </c>
      <c r="H672">
        <v>4077.91</v>
      </c>
      <c r="I672">
        <v>8155.82</v>
      </c>
      <c r="J672" t="s">
        <v>95</v>
      </c>
      <c r="K672" t="s">
        <v>82</v>
      </c>
      <c r="L672" t="s">
        <v>91</v>
      </c>
      <c r="M672">
        <v>2023</v>
      </c>
      <c r="N672" t="s">
        <v>84</v>
      </c>
      <c r="O672" t="s">
        <v>2480</v>
      </c>
      <c r="P672" t="s">
        <v>86</v>
      </c>
    </row>
    <row r="673" spans="1:16" x14ac:dyDescent="0.45">
      <c r="A673">
        <v>672</v>
      </c>
      <c r="B673" s="10">
        <v>44975</v>
      </c>
      <c r="C673">
        <v>7327</v>
      </c>
      <c r="D673" t="s">
        <v>80</v>
      </c>
      <c r="E673">
        <v>63</v>
      </c>
      <c r="F673" t="s">
        <v>8</v>
      </c>
      <c r="G673">
        <v>5</v>
      </c>
      <c r="H673">
        <v>3932.67</v>
      </c>
      <c r="I673">
        <v>19663.349999999999</v>
      </c>
      <c r="J673" t="s">
        <v>81</v>
      </c>
      <c r="K673" t="s">
        <v>82</v>
      </c>
      <c r="L673" t="s">
        <v>91</v>
      </c>
      <c r="M673">
        <v>2023</v>
      </c>
      <c r="N673" t="s">
        <v>84</v>
      </c>
      <c r="O673" t="s">
        <v>4632</v>
      </c>
      <c r="P673" t="s">
        <v>86</v>
      </c>
    </row>
    <row r="674" spans="1:16" x14ac:dyDescent="0.45">
      <c r="A674">
        <v>673</v>
      </c>
      <c r="B674" s="10">
        <v>44976</v>
      </c>
      <c r="C674">
        <v>4472</v>
      </c>
      <c r="D674" t="s">
        <v>80</v>
      </c>
      <c r="E674">
        <v>33</v>
      </c>
      <c r="F674" t="s">
        <v>8</v>
      </c>
      <c r="G674">
        <v>1</v>
      </c>
      <c r="H674">
        <v>3628.49</v>
      </c>
      <c r="I674">
        <v>3628.49</v>
      </c>
      <c r="J674" t="s">
        <v>87</v>
      </c>
      <c r="K674" t="s">
        <v>82</v>
      </c>
      <c r="L674" t="s">
        <v>91</v>
      </c>
      <c r="M674">
        <v>2023</v>
      </c>
      <c r="N674" t="s">
        <v>84</v>
      </c>
      <c r="O674" t="s">
        <v>497</v>
      </c>
      <c r="P674" t="s">
        <v>86</v>
      </c>
    </row>
    <row r="675" spans="1:16" x14ac:dyDescent="0.45">
      <c r="A675">
        <v>674</v>
      </c>
      <c r="B675" s="10">
        <v>44976</v>
      </c>
      <c r="C675">
        <v>6449</v>
      </c>
      <c r="D675" t="s">
        <v>89</v>
      </c>
      <c r="E675">
        <v>21</v>
      </c>
      <c r="F675" t="s">
        <v>102</v>
      </c>
      <c r="G675">
        <v>2</v>
      </c>
      <c r="H675">
        <v>3363.71</v>
      </c>
      <c r="I675">
        <v>6727.42</v>
      </c>
      <c r="J675" t="s">
        <v>95</v>
      </c>
      <c r="K675" t="s">
        <v>82</v>
      </c>
      <c r="L675" t="s">
        <v>91</v>
      </c>
      <c r="M675">
        <v>2023</v>
      </c>
      <c r="N675" t="s">
        <v>84</v>
      </c>
      <c r="O675" t="s">
        <v>2481</v>
      </c>
      <c r="P675" t="s">
        <v>86</v>
      </c>
    </row>
    <row r="676" spans="1:16" x14ac:dyDescent="0.45">
      <c r="A676">
        <v>675</v>
      </c>
      <c r="B676" s="10">
        <v>44976</v>
      </c>
      <c r="C676">
        <v>3832</v>
      </c>
      <c r="D676" t="s">
        <v>80</v>
      </c>
      <c r="E676">
        <v>46</v>
      </c>
      <c r="F676" t="s">
        <v>7</v>
      </c>
      <c r="G676">
        <v>2</v>
      </c>
      <c r="H676">
        <v>587.89</v>
      </c>
      <c r="I676">
        <v>1175.78</v>
      </c>
      <c r="J676" t="s">
        <v>93</v>
      </c>
      <c r="K676" t="s">
        <v>567</v>
      </c>
      <c r="L676" t="s">
        <v>91</v>
      </c>
      <c r="M676">
        <v>2023</v>
      </c>
      <c r="N676" t="s">
        <v>84</v>
      </c>
      <c r="O676" t="s">
        <v>7213</v>
      </c>
      <c r="P676" t="s">
        <v>86</v>
      </c>
    </row>
    <row r="677" spans="1:16" x14ac:dyDescent="0.45">
      <c r="A677">
        <v>676</v>
      </c>
      <c r="B677" s="10">
        <v>44976</v>
      </c>
      <c r="C677">
        <v>4579</v>
      </c>
      <c r="D677" t="s">
        <v>80</v>
      </c>
      <c r="E677">
        <v>55</v>
      </c>
      <c r="F677" t="s">
        <v>8</v>
      </c>
      <c r="G677">
        <v>1</v>
      </c>
      <c r="H677">
        <v>4975.03</v>
      </c>
      <c r="I677">
        <v>4975.03</v>
      </c>
      <c r="J677" t="s">
        <v>81</v>
      </c>
      <c r="K677" t="s">
        <v>82</v>
      </c>
      <c r="L677" t="s">
        <v>91</v>
      </c>
      <c r="M677">
        <v>2023</v>
      </c>
      <c r="N677" t="s">
        <v>84</v>
      </c>
      <c r="O677" t="s">
        <v>5770</v>
      </c>
      <c r="P677" t="s">
        <v>86</v>
      </c>
    </row>
    <row r="678" spans="1:16" x14ac:dyDescent="0.45">
      <c r="A678">
        <v>677</v>
      </c>
      <c r="B678" s="10">
        <v>44976</v>
      </c>
      <c r="C678">
        <v>6971</v>
      </c>
      <c r="D678" t="s">
        <v>89</v>
      </c>
      <c r="E678">
        <v>64</v>
      </c>
      <c r="F678" t="s">
        <v>8</v>
      </c>
      <c r="G678">
        <v>2</v>
      </c>
      <c r="H678">
        <v>847.16</v>
      </c>
      <c r="I678">
        <v>1694.32</v>
      </c>
      <c r="J678" t="s">
        <v>81</v>
      </c>
      <c r="K678" t="s">
        <v>567</v>
      </c>
      <c r="L678" t="s">
        <v>91</v>
      </c>
      <c r="M678">
        <v>2023</v>
      </c>
      <c r="N678" t="s">
        <v>84</v>
      </c>
      <c r="O678" t="s">
        <v>6972</v>
      </c>
      <c r="P678" t="s">
        <v>86</v>
      </c>
    </row>
    <row r="679" spans="1:16" x14ac:dyDescent="0.45">
      <c r="A679">
        <v>678</v>
      </c>
      <c r="B679" s="10">
        <v>44976</v>
      </c>
      <c r="C679">
        <v>5164</v>
      </c>
      <c r="D679" t="s">
        <v>89</v>
      </c>
      <c r="E679">
        <v>45</v>
      </c>
      <c r="F679" t="s">
        <v>5</v>
      </c>
      <c r="G679">
        <v>2</v>
      </c>
      <c r="H679">
        <v>3000.86</v>
      </c>
      <c r="I679">
        <v>6001.72</v>
      </c>
      <c r="J679" t="s">
        <v>93</v>
      </c>
      <c r="K679" t="s">
        <v>82</v>
      </c>
      <c r="L679" t="s">
        <v>91</v>
      </c>
      <c r="M679">
        <v>2023</v>
      </c>
      <c r="N679" t="s">
        <v>84</v>
      </c>
      <c r="O679" t="s">
        <v>3269</v>
      </c>
      <c r="P679" t="s">
        <v>86</v>
      </c>
    </row>
    <row r="680" spans="1:16" x14ac:dyDescent="0.45">
      <c r="A680">
        <v>679</v>
      </c>
      <c r="B680" s="10">
        <v>44976</v>
      </c>
      <c r="C680">
        <v>8941</v>
      </c>
      <c r="D680" t="s">
        <v>80</v>
      </c>
      <c r="E680">
        <v>39</v>
      </c>
      <c r="F680" t="s">
        <v>6</v>
      </c>
      <c r="G680">
        <v>4</v>
      </c>
      <c r="H680">
        <v>1283.28</v>
      </c>
      <c r="I680">
        <v>5133.12</v>
      </c>
      <c r="J680" t="s">
        <v>97</v>
      </c>
      <c r="K680" t="s">
        <v>82</v>
      </c>
      <c r="L680" t="s">
        <v>91</v>
      </c>
      <c r="M680">
        <v>2023</v>
      </c>
      <c r="N680" t="s">
        <v>84</v>
      </c>
      <c r="O680" t="s">
        <v>1587</v>
      </c>
      <c r="P680" t="s">
        <v>86</v>
      </c>
    </row>
    <row r="681" spans="1:16" x14ac:dyDescent="0.45">
      <c r="A681">
        <v>680</v>
      </c>
      <c r="B681" s="10">
        <v>44976</v>
      </c>
      <c r="C681">
        <v>6569</v>
      </c>
      <c r="D681" t="s">
        <v>89</v>
      </c>
      <c r="E681">
        <v>25</v>
      </c>
      <c r="F681" t="s">
        <v>8</v>
      </c>
      <c r="G681">
        <v>2</v>
      </c>
      <c r="H681">
        <v>885.45</v>
      </c>
      <c r="I681">
        <v>1770.9</v>
      </c>
      <c r="J681" t="s">
        <v>87</v>
      </c>
      <c r="K681" t="s">
        <v>567</v>
      </c>
      <c r="L681" t="s">
        <v>91</v>
      </c>
      <c r="M681">
        <v>2023</v>
      </c>
      <c r="N681" t="s">
        <v>84</v>
      </c>
      <c r="O681" t="s">
        <v>7074</v>
      </c>
      <c r="P681" t="s">
        <v>86</v>
      </c>
    </row>
    <row r="682" spans="1:16" x14ac:dyDescent="0.45">
      <c r="A682">
        <v>681</v>
      </c>
      <c r="B682" s="10">
        <v>44976</v>
      </c>
      <c r="C682">
        <v>5300</v>
      </c>
      <c r="D682" t="s">
        <v>80</v>
      </c>
      <c r="E682">
        <v>49</v>
      </c>
      <c r="F682" t="s">
        <v>5</v>
      </c>
      <c r="G682">
        <v>2</v>
      </c>
      <c r="H682">
        <v>2819.35</v>
      </c>
      <c r="I682">
        <v>5638.7</v>
      </c>
      <c r="J682" t="s">
        <v>93</v>
      </c>
      <c r="K682" t="s">
        <v>82</v>
      </c>
      <c r="L682" t="s">
        <v>91</v>
      </c>
      <c r="M682">
        <v>2023</v>
      </c>
      <c r="N682" t="s">
        <v>84</v>
      </c>
      <c r="O682" t="s">
        <v>3270</v>
      </c>
      <c r="P682" t="s">
        <v>86</v>
      </c>
    </row>
    <row r="683" spans="1:16" x14ac:dyDescent="0.45">
      <c r="A683">
        <v>682</v>
      </c>
      <c r="B683" s="10">
        <v>44976</v>
      </c>
      <c r="C683">
        <v>7269</v>
      </c>
      <c r="D683" t="s">
        <v>80</v>
      </c>
      <c r="E683">
        <v>50</v>
      </c>
      <c r="F683" t="s">
        <v>9</v>
      </c>
      <c r="G683">
        <v>5</v>
      </c>
      <c r="H683">
        <v>4189.8999999999996</v>
      </c>
      <c r="I683">
        <v>20949.5</v>
      </c>
      <c r="J683" t="s">
        <v>93</v>
      </c>
      <c r="K683" t="s">
        <v>82</v>
      </c>
      <c r="L683" t="s">
        <v>91</v>
      </c>
      <c r="M683">
        <v>2023</v>
      </c>
      <c r="N683" t="s">
        <v>84</v>
      </c>
      <c r="O683" t="s">
        <v>4156</v>
      </c>
      <c r="P683" t="s">
        <v>86</v>
      </c>
    </row>
    <row r="684" spans="1:16" x14ac:dyDescent="0.45">
      <c r="A684">
        <v>683</v>
      </c>
      <c r="B684" s="10">
        <v>44976</v>
      </c>
      <c r="C684">
        <v>4818</v>
      </c>
      <c r="D684" t="s">
        <v>80</v>
      </c>
      <c r="E684">
        <v>30</v>
      </c>
      <c r="F684" t="s">
        <v>8</v>
      </c>
      <c r="G684">
        <v>1</v>
      </c>
      <c r="H684">
        <v>1915.88</v>
      </c>
      <c r="I684">
        <v>1915.88</v>
      </c>
      <c r="J684" t="s">
        <v>87</v>
      </c>
      <c r="K684" t="s">
        <v>567</v>
      </c>
      <c r="L684" t="s">
        <v>91</v>
      </c>
      <c r="M684">
        <v>2023</v>
      </c>
      <c r="N684" t="s">
        <v>84</v>
      </c>
      <c r="O684" t="s">
        <v>8145</v>
      </c>
      <c r="P684" t="s">
        <v>86</v>
      </c>
    </row>
    <row r="685" spans="1:16" x14ac:dyDescent="0.45">
      <c r="A685">
        <v>684</v>
      </c>
      <c r="B685" s="10">
        <v>44976</v>
      </c>
      <c r="C685">
        <v>2906</v>
      </c>
      <c r="D685" t="s">
        <v>89</v>
      </c>
      <c r="E685">
        <v>44</v>
      </c>
      <c r="F685" t="s">
        <v>6</v>
      </c>
      <c r="G685">
        <v>5</v>
      </c>
      <c r="H685">
        <v>431.99</v>
      </c>
      <c r="I685">
        <v>2159.9499999999998</v>
      </c>
      <c r="J685" t="s">
        <v>97</v>
      </c>
      <c r="K685" t="s">
        <v>82</v>
      </c>
      <c r="L685" t="s">
        <v>91</v>
      </c>
      <c r="M685">
        <v>2023</v>
      </c>
      <c r="N685" t="s">
        <v>84</v>
      </c>
      <c r="O685" t="s">
        <v>4397</v>
      </c>
      <c r="P685" t="s">
        <v>86</v>
      </c>
    </row>
    <row r="686" spans="1:16" x14ac:dyDescent="0.45">
      <c r="A686">
        <v>685</v>
      </c>
      <c r="B686" s="10">
        <v>44976</v>
      </c>
      <c r="C686">
        <v>7254</v>
      </c>
      <c r="D686" t="s">
        <v>80</v>
      </c>
      <c r="E686">
        <v>35</v>
      </c>
      <c r="F686" t="s">
        <v>5</v>
      </c>
      <c r="G686">
        <v>3</v>
      </c>
      <c r="H686">
        <v>3137.61</v>
      </c>
      <c r="I686">
        <v>9412.83</v>
      </c>
      <c r="J686" t="s">
        <v>97</v>
      </c>
      <c r="K686" t="s">
        <v>82</v>
      </c>
      <c r="L686" t="s">
        <v>91</v>
      </c>
      <c r="M686">
        <v>2023</v>
      </c>
      <c r="N686" t="s">
        <v>84</v>
      </c>
      <c r="O686" t="s">
        <v>6236</v>
      </c>
      <c r="P686" t="s">
        <v>86</v>
      </c>
    </row>
    <row r="687" spans="1:16" x14ac:dyDescent="0.45">
      <c r="A687">
        <v>686</v>
      </c>
      <c r="B687" s="10">
        <v>44977</v>
      </c>
      <c r="C687">
        <v>1760</v>
      </c>
      <c r="D687" t="s">
        <v>80</v>
      </c>
      <c r="E687">
        <v>35</v>
      </c>
      <c r="F687" t="s">
        <v>6</v>
      </c>
      <c r="G687">
        <v>5</v>
      </c>
      <c r="H687">
        <v>3843.83</v>
      </c>
      <c r="I687">
        <v>19219.150000000001</v>
      </c>
      <c r="J687" t="s">
        <v>97</v>
      </c>
      <c r="K687" t="s">
        <v>82</v>
      </c>
      <c r="L687" t="s">
        <v>91</v>
      </c>
      <c r="M687">
        <v>2023</v>
      </c>
      <c r="N687" t="s">
        <v>84</v>
      </c>
      <c r="O687" t="s">
        <v>330</v>
      </c>
      <c r="P687" t="s">
        <v>86</v>
      </c>
    </row>
    <row r="688" spans="1:16" x14ac:dyDescent="0.45">
      <c r="A688">
        <v>687</v>
      </c>
      <c r="B688" s="10">
        <v>44977</v>
      </c>
      <c r="C688">
        <v>8830</v>
      </c>
      <c r="D688" t="s">
        <v>89</v>
      </c>
      <c r="E688">
        <v>30</v>
      </c>
      <c r="F688" t="s">
        <v>8</v>
      </c>
      <c r="G688">
        <v>3</v>
      </c>
      <c r="H688">
        <v>1515.62</v>
      </c>
      <c r="I688">
        <v>4546.8599999999997</v>
      </c>
      <c r="J688" t="s">
        <v>87</v>
      </c>
      <c r="K688" t="s">
        <v>82</v>
      </c>
      <c r="L688" t="s">
        <v>91</v>
      </c>
      <c r="M688">
        <v>2023</v>
      </c>
      <c r="N688" t="s">
        <v>84</v>
      </c>
      <c r="O688" t="s">
        <v>6006</v>
      </c>
      <c r="P688" t="s">
        <v>86</v>
      </c>
    </row>
    <row r="689" spans="1:16" x14ac:dyDescent="0.45">
      <c r="A689">
        <v>688</v>
      </c>
      <c r="B689" s="10">
        <v>44977</v>
      </c>
      <c r="C689">
        <v>8350</v>
      </c>
      <c r="D689" t="s">
        <v>80</v>
      </c>
      <c r="E689">
        <v>39</v>
      </c>
      <c r="F689" t="s">
        <v>9</v>
      </c>
      <c r="G689">
        <v>3</v>
      </c>
      <c r="H689">
        <v>3468.42</v>
      </c>
      <c r="I689">
        <v>10405.26</v>
      </c>
      <c r="J689" t="s">
        <v>97</v>
      </c>
      <c r="K689" t="s">
        <v>82</v>
      </c>
      <c r="L689" t="s">
        <v>91</v>
      </c>
      <c r="M689">
        <v>2023</v>
      </c>
      <c r="N689" t="s">
        <v>84</v>
      </c>
      <c r="O689" t="s">
        <v>6237</v>
      </c>
      <c r="P689" t="s">
        <v>86</v>
      </c>
    </row>
    <row r="690" spans="1:16" x14ac:dyDescent="0.45">
      <c r="A690">
        <v>689</v>
      </c>
      <c r="B690" s="10">
        <v>44977</v>
      </c>
      <c r="C690">
        <v>7238</v>
      </c>
      <c r="D690" t="s">
        <v>80</v>
      </c>
      <c r="E690">
        <v>31</v>
      </c>
      <c r="F690" t="s">
        <v>8</v>
      </c>
      <c r="G690">
        <v>5</v>
      </c>
      <c r="H690">
        <v>425.16</v>
      </c>
      <c r="I690">
        <v>2125.8000000000002</v>
      </c>
      <c r="J690" t="s">
        <v>87</v>
      </c>
      <c r="K690" t="s">
        <v>82</v>
      </c>
      <c r="L690" t="s">
        <v>91</v>
      </c>
      <c r="M690">
        <v>2023</v>
      </c>
      <c r="N690" t="s">
        <v>84</v>
      </c>
      <c r="O690" t="s">
        <v>3920</v>
      </c>
      <c r="P690" t="s">
        <v>86</v>
      </c>
    </row>
    <row r="691" spans="1:16" x14ac:dyDescent="0.45">
      <c r="A691">
        <v>690</v>
      </c>
      <c r="B691" s="10">
        <v>44977</v>
      </c>
      <c r="C691">
        <v>7090</v>
      </c>
      <c r="D691" t="s">
        <v>80</v>
      </c>
      <c r="E691">
        <v>28</v>
      </c>
      <c r="F691" t="s">
        <v>5</v>
      </c>
      <c r="G691">
        <v>4</v>
      </c>
      <c r="H691">
        <v>1839.07</v>
      </c>
      <c r="I691">
        <v>7356.28</v>
      </c>
      <c r="J691" t="s">
        <v>87</v>
      </c>
      <c r="K691" t="s">
        <v>82</v>
      </c>
      <c r="L691" t="s">
        <v>91</v>
      </c>
      <c r="M691">
        <v>2023</v>
      </c>
      <c r="N691" t="s">
        <v>84</v>
      </c>
      <c r="O691" t="s">
        <v>876</v>
      </c>
      <c r="P691" t="s">
        <v>86</v>
      </c>
    </row>
    <row r="692" spans="1:16" x14ac:dyDescent="0.45">
      <c r="A692">
        <v>691</v>
      </c>
      <c r="B692" s="10">
        <v>44977</v>
      </c>
      <c r="C692">
        <v>7031</v>
      </c>
      <c r="D692" t="s">
        <v>80</v>
      </c>
      <c r="E692">
        <v>56</v>
      </c>
      <c r="F692" t="s">
        <v>9</v>
      </c>
      <c r="G692">
        <v>5</v>
      </c>
      <c r="H692">
        <v>2396.9499999999998</v>
      </c>
      <c r="I692">
        <v>11984.75</v>
      </c>
      <c r="J692" t="s">
        <v>81</v>
      </c>
      <c r="K692" t="s">
        <v>82</v>
      </c>
      <c r="L692" t="s">
        <v>91</v>
      </c>
      <c r="M692">
        <v>2023</v>
      </c>
      <c r="N692" t="s">
        <v>84</v>
      </c>
      <c r="O692" t="s">
        <v>4633</v>
      </c>
      <c r="P692" t="s">
        <v>86</v>
      </c>
    </row>
    <row r="693" spans="1:16" x14ac:dyDescent="0.45">
      <c r="A693">
        <v>692</v>
      </c>
      <c r="B693" s="10">
        <v>44977</v>
      </c>
      <c r="C693">
        <v>8687</v>
      </c>
      <c r="D693" t="s">
        <v>80</v>
      </c>
      <c r="E693">
        <v>39</v>
      </c>
      <c r="F693" t="s">
        <v>9</v>
      </c>
      <c r="G693">
        <v>1</v>
      </c>
      <c r="H693">
        <v>3920.72</v>
      </c>
      <c r="I693">
        <v>3920.72</v>
      </c>
      <c r="J693" t="s">
        <v>97</v>
      </c>
      <c r="K693" t="s">
        <v>82</v>
      </c>
      <c r="L693" t="s">
        <v>91</v>
      </c>
      <c r="M693">
        <v>2023</v>
      </c>
      <c r="N693" t="s">
        <v>84</v>
      </c>
      <c r="O693" t="s">
        <v>5143</v>
      </c>
      <c r="P693" t="s">
        <v>86</v>
      </c>
    </row>
    <row r="694" spans="1:16" x14ac:dyDescent="0.45">
      <c r="A694">
        <v>693</v>
      </c>
      <c r="B694" s="10">
        <v>44977</v>
      </c>
      <c r="C694">
        <v>9472</v>
      </c>
      <c r="D694" t="s">
        <v>80</v>
      </c>
      <c r="E694">
        <v>53</v>
      </c>
      <c r="F694" t="s">
        <v>9</v>
      </c>
      <c r="G694">
        <v>5</v>
      </c>
      <c r="H694">
        <v>1723.8</v>
      </c>
      <c r="I694">
        <v>8619</v>
      </c>
      <c r="J694" t="s">
        <v>93</v>
      </c>
      <c r="K694" t="s">
        <v>82</v>
      </c>
      <c r="L694" t="s">
        <v>91</v>
      </c>
      <c r="M694">
        <v>2023</v>
      </c>
      <c r="N694" t="s">
        <v>84</v>
      </c>
      <c r="O694" t="s">
        <v>4157</v>
      </c>
      <c r="P694" t="s">
        <v>86</v>
      </c>
    </row>
    <row r="695" spans="1:16" x14ac:dyDescent="0.45">
      <c r="A695">
        <v>694</v>
      </c>
      <c r="B695" s="10">
        <v>44977</v>
      </c>
      <c r="C695">
        <v>2887</v>
      </c>
      <c r="D695" t="s">
        <v>89</v>
      </c>
      <c r="E695">
        <v>34</v>
      </c>
      <c r="F695" t="s">
        <v>102</v>
      </c>
      <c r="G695">
        <v>4</v>
      </c>
      <c r="H695">
        <v>2295.81</v>
      </c>
      <c r="I695">
        <v>9183.24</v>
      </c>
      <c r="J695" t="s">
        <v>87</v>
      </c>
      <c r="K695" t="s">
        <v>82</v>
      </c>
      <c r="L695" t="s">
        <v>91</v>
      </c>
      <c r="M695">
        <v>2023</v>
      </c>
      <c r="N695" t="s">
        <v>84</v>
      </c>
      <c r="O695" t="s">
        <v>877</v>
      </c>
      <c r="P695" t="s">
        <v>86</v>
      </c>
    </row>
    <row r="696" spans="1:16" x14ac:dyDescent="0.45">
      <c r="A696">
        <v>695</v>
      </c>
      <c r="B696" s="10">
        <v>44977</v>
      </c>
      <c r="C696">
        <v>4266</v>
      </c>
      <c r="D696" t="s">
        <v>80</v>
      </c>
      <c r="E696">
        <v>49</v>
      </c>
      <c r="F696" t="s">
        <v>5</v>
      </c>
      <c r="G696">
        <v>5</v>
      </c>
      <c r="H696">
        <v>3160.35</v>
      </c>
      <c r="I696">
        <v>15801.75</v>
      </c>
      <c r="J696" t="s">
        <v>93</v>
      </c>
      <c r="K696" t="s">
        <v>82</v>
      </c>
      <c r="L696" t="s">
        <v>91</v>
      </c>
      <c r="M696">
        <v>2023</v>
      </c>
      <c r="N696" t="s">
        <v>84</v>
      </c>
      <c r="O696" t="s">
        <v>4158</v>
      </c>
      <c r="P696" t="s">
        <v>86</v>
      </c>
    </row>
    <row r="697" spans="1:16" x14ac:dyDescent="0.45">
      <c r="A697">
        <v>696</v>
      </c>
      <c r="B697" s="10">
        <v>44977</v>
      </c>
      <c r="C697">
        <v>1666</v>
      </c>
      <c r="D697" t="s">
        <v>80</v>
      </c>
      <c r="E697">
        <v>31</v>
      </c>
      <c r="F697" t="s">
        <v>102</v>
      </c>
      <c r="G697">
        <v>4</v>
      </c>
      <c r="H697">
        <v>3139.2</v>
      </c>
      <c r="I697">
        <v>12556.8</v>
      </c>
      <c r="J697" t="s">
        <v>87</v>
      </c>
      <c r="K697" t="s">
        <v>82</v>
      </c>
      <c r="L697" t="s">
        <v>91</v>
      </c>
      <c r="M697">
        <v>2023</v>
      </c>
      <c r="N697" t="s">
        <v>668</v>
      </c>
      <c r="O697" t="s">
        <v>9955</v>
      </c>
      <c r="P697" t="s">
        <v>86</v>
      </c>
    </row>
    <row r="698" spans="1:16" x14ac:dyDescent="0.45">
      <c r="A698">
        <v>697</v>
      </c>
      <c r="B698" s="10">
        <v>44977</v>
      </c>
      <c r="C698">
        <v>5188</v>
      </c>
      <c r="D698" t="s">
        <v>89</v>
      </c>
      <c r="E698">
        <v>59</v>
      </c>
      <c r="F698" t="s">
        <v>6</v>
      </c>
      <c r="G698">
        <v>1</v>
      </c>
      <c r="H698">
        <v>2612.91</v>
      </c>
      <c r="I698">
        <v>2612.91</v>
      </c>
      <c r="J698" t="s">
        <v>81</v>
      </c>
      <c r="K698" t="s">
        <v>82</v>
      </c>
      <c r="L698" t="s">
        <v>91</v>
      </c>
      <c r="M698">
        <v>2023</v>
      </c>
      <c r="N698" t="s">
        <v>84</v>
      </c>
      <c r="O698" t="s">
        <v>5771</v>
      </c>
      <c r="P698" t="s">
        <v>86</v>
      </c>
    </row>
    <row r="699" spans="1:16" x14ac:dyDescent="0.45">
      <c r="A699">
        <v>698</v>
      </c>
      <c r="B699" s="10">
        <v>44977</v>
      </c>
      <c r="C699">
        <v>1671</v>
      </c>
      <c r="D699" t="s">
        <v>80</v>
      </c>
      <c r="E699">
        <v>46</v>
      </c>
      <c r="F699" t="s">
        <v>9</v>
      </c>
      <c r="G699">
        <v>2</v>
      </c>
      <c r="H699">
        <v>1675.95</v>
      </c>
      <c r="I699">
        <v>3351.9</v>
      </c>
      <c r="J699" t="s">
        <v>93</v>
      </c>
      <c r="K699" t="s">
        <v>82</v>
      </c>
      <c r="L699" t="s">
        <v>91</v>
      </c>
      <c r="M699">
        <v>2023</v>
      </c>
      <c r="N699" t="s">
        <v>84</v>
      </c>
      <c r="O699" t="s">
        <v>3271</v>
      </c>
      <c r="P699" t="s">
        <v>86</v>
      </c>
    </row>
    <row r="700" spans="1:16" x14ac:dyDescent="0.45">
      <c r="A700">
        <v>699</v>
      </c>
      <c r="B700" s="10">
        <v>44977</v>
      </c>
      <c r="C700">
        <v>7777</v>
      </c>
      <c r="D700" t="s">
        <v>80</v>
      </c>
      <c r="E700">
        <v>23</v>
      </c>
      <c r="F700" t="s">
        <v>102</v>
      </c>
      <c r="G700">
        <v>4</v>
      </c>
      <c r="H700">
        <v>3366.13</v>
      </c>
      <c r="I700">
        <v>13464.52</v>
      </c>
      <c r="J700" t="s">
        <v>95</v>
      </c>
      <c r="K700" t="s">
        <v>82</v>
      </c>
      <c r="L700" t="s">
        <v>91</v>
      </c>
      <c r="M700">
        <v>2023</v>
      </c>
      <c r="N700" t="s">
        <v>84</v>
      </c>
      <c r="O700" t="s">
        <v>2234</v>
      </c>
      <c r="P700" t="s">
        <v>86</v>
      </c>
    </row>
    <row r="701" spans="1:16" x14ac:dyDescent="0.45">
      <c r="A701">
        <v>700</v>
      </c>
      <c r="B701" s="10">
        <v>44978</v>
      </c>
      <c r="C701">
        <v>8570</v>
      </c>
      <c r="D701" t="s">
        <v>89</v>
      </c>
      <c r="E701">
        <v>21</v>
      </c>
      <c r="F701" t="s">
        <v>8</v>
      </c>
      <c r="G701">
        <v>4</v>
      </c>
      <c r="H701">
        <v>4193.91</v>
      </c>
      <c r="I701">
        <v>16775.64</v>
      </c>
      <c r="J701" t="s">
        <v>95</v>
      </c>
      <c r="K701" t="s">
        <v>82</v>
      </c>
      <c r="L701" t="s">
        <v>91</v>
      </c>
      <c r="M701">
        <v>2023</v>
      </c>
      <c r="N701" t="s">
        <v>84</v>
      </c>
      <c r="O701" t="s">
        <v>100</v>
      </c>
      <c r="P701" t="s">
        <v>86</v>
      </c>
    </row>
    <row r="702" spans="1:16" x14ac:dyDescent="0.45">
      <c r="A702">
        <v>701</v>
      </c>
      <c r="B702" s="10">
        <v>44978</v>
      </c>
      <c r="C702">
        <v>8956</v>
      </c>
      <c r="D702" t="s">
        <v>89</v>
      </c>
      <c r="E702">
        <v>28</v>
      </c>
      <c r="F702" t="s">
        <v>102</v>
      </c>
      <c r="G702">
        <v>4</v>
      </c>
      <c r="H702">
        <v>811.38</v>
      </c>
      <c r="I702">
        <v>3245.52</v>
      </c>
      <c r="J702" t="s">
        <v>87</v>
      </c>
      <c r="K702" t="s">
        <v>82</v>
      </c>
      <c r="L702" t="s">
        <v>91</v>
      </c>
      <c r="M702">
        <v>2023</v>
      </c>
      <c r="N702" t="s">
        <v>84</v>
      </c>
      <c r="O702" t="s">
        <v>878</v>
      </c>
      <c r="P702" t="s">
        <v>86</v>
      </c>
    </row>
    <row r="703" spans="1:16" x14ac:dyDescent="0.45">
      <c r="A703">
        <v>702</v>
      </c>
      <c r="B703" s="10">
        <v>44978</v>
      </c>
      <c r="C703">
        <v>6124</v>
      </c>
      <c r="D703" t="s">
        <v>89</v>
      </c>
      <c r="E703">
        <v>62</v>
      </c>
      <c r="F703" t="s">
        <v>7</v>
      </c>
      <c r="G703">
        <v>1</v>
      </c>
      <c r="H703">
        <v>1735.29</v>
      </c>
      <c r="I703">
        <v>1735.29</v>
      </c>
      <c r="J703" t="s">
        <v>81</v>
      </c>
      <c r="K703" t="s">
        <v>567</v>
      </c>
      <c r="L703" t="s">
        <v>91</v>
      </c>
      <c r="M703">
        <v>2023</v>
      </c>
      <c r="N703" t="s">
        <v>84</v>
      </c>
      <c r="O703" t="s">
        <v>8018</v>
      </c>
      <c r="P703" t="s">
        <v>86</v>
      </c>
    </row>
    <row r="704" spans="1:16" x14ac:dyDescent="0.45">
      <c r="A704">
        <v>703</v>
      </c>
      <c r="B704" s="10">
        <v>44978</v>
      </c>
      <c r="C704">
        <v>6585</v>
      </c>
      <c r="D704" t="s">
        <v>89</v>
      </c>
      <c r="E704">
        <v>57</v>
      </c>
      <c r="F704" t="s">
        <v>6</v>
      </c>
      <c r="G704">
        <v>3</v>
      </c>
      <c r="H704">
        <v>3360.3</v>
      </c>
      <c r="I704">
        <v>10080.9</v>
      </c>
      <c r="J704" t="s">
        <v>81</v>
      </c>
      <c r="K704" t="s">
        <v>82</v>
      </c>
      <c r="L704" t="s">
        <v>91</v>
      </c>
      <c r="M704">
        <v>2023</v>
      </c>
      <c r="N704" t="s">
        <v>84</v>
      </c>
      <c r="O704" t="s">
        <v>8388</v>
      </c>
      <c r="P704" t="s">
        <v>748</v>
      </c>
    </row>
    <row r="705" spans="1:16" x14ac:dyDescent="0.45">
      <c r="A705">
        <v>704</v>
      </c>
      <c r="B705" s="10">
        <v>44978</v>
      </c>
      <c r="C705">
        <v>5777</v>
      </c>
      <c r="D705" t="s">
        <v>89</v>
      </c>
      <c r="E705">
        <v>27</v>
      </c>
      <c r="F705" t="s">
        <v>9</v>
      </c>
      <c r="G705">
        <v>4</v>
      </c>
      <c r="H705">
        <v>3791.09</v>
      </c>
      <c r="I705">
        <v>15164.36</v>
      </c>
      <c r="J705" t="s">
        <v>87</v>
      </c>
      <c r="K705" t="s">
        <v>82</v>
      </c>
      <c r="L705" t="s">
        <v>91</v>
      </c>
      <c r="M705">
        <v>2023</v>
      </c>
      <c r="N705" t="s">
        <v>84</v>
      </c>
      <c r="O705" t="s">
        <v>879</v>
      </c>
      <c r="P705" t="s">
        <v>86</v>
      </c>
    </row>
    <row r="706" spans="1:16" x14ac:dyDescent="0.45">
      <c r="A706">
        <v>705</v>
      </c>
      <c r="B706" s="10">
        <v>44978</v>
      </c>
      <c r="C706">
        <v>4900</v>
      </c>
      <c r="D706" t="s">
        <v>89</v>
      </c>
      <c r="E706">
        <v>45</v>
      </c>
      <c r="F706" t="s">
        <v>9</v>
      </c>
      <c r="G706">
        <v>1</v>
      </c>
      <c r="H706">
        <v>3918.23</v>
      </c>
      <c r="I706">
        <v>3918.23</v>
      </c>
      <c r="J706" t="s">
        <v>93</v>
      </c>
      <c r="K706" t="s">
        <v>82</v>
      </c>
      <c r="L706" t="s">
        <v>91</v>
      </c>
      <c r="M706">
        <v>2023</v>
      </c>
      <c r="N706" t="s">
        <v>668</v>
      </c>
      <c r="O706" t="s">
        <v>9569</v>
      </c>
      <c r="P706" t="s">
        <v>86</v>
      </c>
    </row>
    <row r="707" spans="1:16" x14ac:dyDescent="0.45">
      <c r="A707">
        <v>706</v>
      </c>
      <c r="B707" s="10">
        <v>44978</v>
      </c>
      <c r="C707">
        <v>7677</v>
      </c>
      <c r="D707" t="s">
        <v>89</v>
      </c>
      <c r="E707">
        <v>28</v>
      </c>
      <c r="F707" t="s">
        <v>6</v>
      </c>
      <c r="G707">
        <v>2</v>
      </c>
      <c r="H707">
        <v>3283.7</v>
      </c>
      <c r="I707">
        <v>6567.4</v>
      </c>
      <c r="J707" t="s">
        <v>87</v>
      </c>
      <c r="K707" t="s">
        <v>82</v>
      </c>
      <c r="L707" t="s">
        <v>91</v>
      </c>
      <c r="M707">
        <v>2023</v>
      </c>
      <c r="N707" t="s">
        <v>668</v>
      </c>
      <c r="O707" t="s">
        <v>9813</v>
      </c>
      <c r="P707" t="s">
        <v>86</v>
      </c>
    </row>
    <row r="708" spans="1:16" x14ac:dyDescent="0.45">
      <c r="A708">
        <v>707</v>
      </c>
      <c r="B708" s="10">
        <v>44978</v>
      </c>
      <c r="C708">
        <v>7981</v>
      </c>
      <c r="D708" t="s">
        <v>80</v>
      </c>
      <c r="E708">
        <v>52</v>
      </c>
      <c r="F708" t="s">
        <v>6</v>
      </c>
      <c r="G708">
        <v>4</v>
      </c>
      <c r="H708">
        <v>2417.44</v>
      </c>
      <c r="I708">
        <v>9669.76</v>
      </c>
      <c r="J708" t="s">
        <v>93</v>
      </c>
      <c r="K708" t="s">
        <v>82</v>
      </c>
      <c r="L708" t="s">
        <v>91</v>
      </c>
      <c r="M708">
        <v>2023</v>
      </c>
      <c r="N708" t="s">
        <v>84</v>
      </c>
      <c r="O708" t="s">
        <v>1919</v>
      </c>
      <c r="P708" t="s">
        <v>86</v>
      </c>
    </row>
    <row r="709" spans="1:16" x14ac:dyDescent="0.45">
      <c r="A709">
        <v>708</v>
      </c>
      <c r="B709" s="10">
        <v>44978</v>
      </c>
      <c r="C709">
        <v>7376</v>
      </c>
      <c r="D709" t="s">
        <v>80</v>
      </c>
      <c r="E709">
        <v>32</v>
      </c>
      <c r="F709" t="s">
        <v>5</v>
      </c>
      <c r="G709">
        <v>3</v>
      </c>
      <c r="H709">
        <v>3246.71</v>
      </c>
      <c r="I709">
        <v>9740.1299999999992</v>
      </c>
      <c r="J709" t="s">
        <v>87</v>
      </c>
      <c r="K709" t="s">
        <v>82</v>
      </c>
      <c r="L709" t="s">
        <v>91</v>
      </c>
      <c r="M709">
        <v>2023</v>
      </c>
      <c r="N709" t="s">
        <v>84</v>
      </c>
      <c r="O709" t="s">
        <v>8295</v>
      </c>
      <c r="P709" t="s">
        <v>748</v>
      </c>
    </row>
    <row r="710" spans="1:16" x14ac:dyDescent="0.45">
      <c r="A710">
        <v>709</v>
      </c>
      <c r="B710" s="10">
        <v>44978</v>
      </c>
      <c r="C710">
        <v>1523</v>
      </c>
      <c r="D710" t="s">
        <v>80</v>
      </c>
      <c r="E710">
        <v>25</v>
      </c>
      <c r="F710" t="s">
        <v>8</v>
      </c>
      <c r="G710">
        <v>1</v>
      </c>
      <c r="H710">
        <v>718.47</v>
      </c>
      <c r="I710">
        <v>718.47</v>
      </c>
      <c r="J710" t="s">
        <v>87</v>
      </c>
      <c r="K710" t="s">
        <v>567</v>
      </c>
      <c r="L710" t="s">
        <v>91</v>
      </c>
      <c r="M710">
        <v>2023</v>
      </c>
      <c r="N710" t="s">
        <v>84</v>
      </c>
      <c r="O710" t="s">
        <v>8146</v>
      </c>
      <c r="P710" t="s">
        <v>86</v>
      </c>
    </row>
    <row r="711" spans="1:16" x14ac:dyDescent="0.45">
      <c r="A711">
        <v>710</v>
      </c>
      <c r="B711" s="10">
        <v>44978</v>
      </c>
      <c r="C711">
        <v>3393</v>
      </c>
      <c r="D711" t="s">
        <v>89</v>
      </c>
      <c r="E711">
        <v>37</v>
      </c>
      <c r="F711" t="s">
        <v>6</v>
      </c>
      <c r="G711">
        <v>2</v>
      </c>
      <c r="H711">
        <v>1078.42</v>
      </c>
      <c r="I711">
        <v>2156.84</v>
      </c>
      <c r="J711" t="s">
        <v>97</v>
      </c>
      <c r="K711" t="s">
        <v>82</v>
      </c>
      <c r="L711" t="s">
        <v>91</v>
      </c>
      <c r="M711">
        <v>2023</v>
      </c>
      <c r="N711" t="s">
        <v>84</v>
      </c>
      <c r="O711" t="s">
        <v>2670</v>
      </c>
      <c r="P711" t="s">
        <v>86</v>
      </c>
    </row>
    <row r="712" spans="1:16" x14ac:dyDescent="0.45">
      <c r="A712">
        <v>711</v>
      </c>
      <c r="B712" s="10">
        <v>44978</v>
      </c>
      <c r="C712">
        <v>3593</v>
      </c>
      <c r="D712" t="s">
        <v>80</v>
      </c>
      <c r="E712">
        <v>38</v>
      </c>
      <c r="F712" t="s">
        <v>6</v>
      </c>
      <c r="G712">
        <v>3</v>
      </c>
      <c r="H712">
        <v>4641.28</v>
      </c>
      <c r="I712">
        <v>13923.84</v>
      </c>
      <c r="J712" t="s">
        <v>97</v>
      </c>
      <c r="K712" t="s">
        <v>82</v>
      </c>
      <c r="L712" t="s">
        <v>91</v>
      </c>
      <c r="M712">
        <v>2023</v>
      </c>
      <c r="N712" t="s">
        <v>84</v>
      </c>
      <c r="O712" t="s">
        <v>6238</v>
      </c>
      <c r="P712" t="s">
        <v>86</v>
      </c>
    </row>
    <row r="713" spans="1:16" x14ac:dyDescent="0.45">
      <c r="A713">
        <v>712</v>
      </c>
      <c r="B713" s="10">
        <v>44978</v>
      </c>
      <c r="C713">
        <v>8240</v>
      </c>
      <c r="D713" t="s">
        <v>89</v>
      </c>
      <c r="E713">
        <v>18</v>
      </c>
      <c r="F713" t="s">
        <v>5</v>
      </c>
      <c r="G713">
        <v>2</v>
      </c>
      <c r="H713">
        <v>4614.75</v>
      </c>
      <c r="I713">
        <v>9229.5</v>
      </c>
      <c r="J713" t="s">
        <v>95</v>
      </c>
      <c r="K713" t="s">
        <v>82</v>
      </c>
      <c r="L713" t="s">
        <v>91</v>
      </c>
      <c r="M713">
        <v>2023</v>
      </c>
      <c r="N713" t="s">
        <v>84</v>
      </c>
      <c r="O713" t="s">
        <v>2482</v>
      </c>
      <c r="P713" t="s">
        <v>86</v>
      </c>
    </row>
    <row r="714" spans="1:16" x14ac:dyDescent="0.45">
      <c r="A714">
        <v>713</v>
      </c>
      <c r="B714" s="10">
        <v>44978</v>
      </c>
      <c r="C714">
        <v>7937</v>
      </c>
      <c r="D714" t="s">
        <v>80</v>
      </c>
      <c r="E714">
        <v>46</v>
      </c>
      <c r="F714" t="s">
        <v>6</v>
      </c>
      <c r="G714">
        <v>3</v>
      </c>
      <c r="H714">
        <v>3633.22</v>
      </c>
      <c r="I714">
        <v>10899.66</v>
      </c>
      <c r="J714" t="s">
        <v>93</v>
      </c>
      <c r="K714" t="s">
        <v>82</v>
      </c>
      <c r="L714" t="s">
        <v>91</v>
      </c>
      <c r="M714">
        <v>2023</v>
      </c>
      <c r="N714" t="s">
        <v>668</v>
      </c>
      <c r="O714" t="s">
        <v>9472</v>
      </c>
      <c r="P714" t="s">
        <v>86</v>
      </c>
    </row>
    <row r="715" spans="1:16" x14ac:dyDescent="0.45">
      <c r="A715">
        <v>714</v>
      </c>
      <c r="B715" s="10">
        <v>44979</v>
      </c>
      <c r="C715">
        <v>7190</v>
      </c>
      <c r="D715" t="s">
        <v>80</v>
      </c>
      <c r="E715">
        <v>41</v>
      </c>
      <c r="F715" t="s">
        <v>102</v>
      </c>
      <c r="G715">
        <v>5</v>
      </c>
      <c r="H715">
        <v>1668.88</v>
      </c>
      <c r="I715">
        <v>8344.4</v>
      </c>
      <c r="J715" t="s">
        <v>97</v>
      </c>
      <c r="K715" t="s">
        <v>82</v>
      </c>
      <c r="L715" t="s">
        <v>91</v>
      </c>
      <c r="M715">
        <v>2023</v>
      </c>
      <c r="N715" t="s">
        <v>84</v>
      </c>
      <c r="O715" t="s">
        <v>752</v>
      </c>
      <c r="P715" t="s">
        <v>748</v>
      </c>
    </row>
    <row r="716" spans="1:16" x14ac:dyDescent="0.45">
      <c r="A716">
        <v>715</v>
      </c>
      <c r="B716" s="10">
        <v>44979</v>
      </c>
      <c r="C716">
        <v>6240</v>
      </c>
      <c r="D716" t="s">
        <v>80</v>
      </c>
      <c r="E716">
        <v>47</v>
      </c>
      <c r="F716" t="s">
        <v>7</v>
      </c>
      <c r="G716">
        <v>5</v>
      </c>
      <c r="H716">
        <v>3261.76</v>
      </c>
      <c r="I716">
        <v>16308.8</v>
      </c>
      <c r="J716" t="s">
        <v>93</v>
      </c>
      <c r="K716" t="s">
        <v>82</v>
      </c>
      <c r="L716" t="s">
        <v>91</v>
      </c>
      <c r="M716">
        <v>2023</v>
      </c>
      <c r="N716" t="s">
        <v>84</v>
      </c>
      <c r="O716" t="s">
        <v>9127</v>
      </c>
      <c r="P716" t="s">
        <v>748</v>
      </c>
    </row>
    <row r="717" spans="1:16" x14ac:dyDescent="0.45">
      <c r="A717">
        <v>716</v>
      </c>
      <c r="B717" s="10">
        <v>44979</v>
      </c>
      <c r="C717">
        <v>7493</v>
      </c>
      <c r="D717" t="s">
        <v>80</v>
      </c>
      <c r="E717">
        <v>57</v>
      </c>
      <c r="F717" t="s">
        <v>7</v>
      </c>
      <c r="G717">
        <v>5</v>
      </c>
      <c r="H717">
        <v>3454.57</v>
      </c>
      <c r="I717">
        <v>17272.849999999999</v>
      </c>
      <c r="J717" t="s">
        <v>81</v>
      </c>
      <c r="K717" t="s">
        <v>82</v>
      </c>
      <c r="L717" t="s">
        <v>91</v>
      </c>
      <c r="M717">
        <v>2023</v>
      </c>
      <c r="N717" t="s">
        <v>84</v>
      </c>
      <c r="O717" t="s">
        <v>9039</v>
      </c>
      <c r="P717" t="s">
        <v>748</v>
      </c>
    </row>
    <row r="718" spans="1:16" x14ac:dyDescent="0.45">
      <c r="A718">
        <v>717</v>
      </c>
      <c r="B718" s="10">
        <v>44979</v>
      </c>
      <c r="C718">
        <v>3878</v>
      </c>
      <c r="D718" t="s">
        <v>89</v>
      </c>
      <c r="E718">
        <v>52</v>
      </c>
      <c r="F718" t="s">
        <v>7</v>
      </c>
      <c r="G718">
        <v>2</v>
      </c>
      <c r="H718">
        <v>2599.8200000000002</v>
      </c>
      <c r="I718">
        <v>5199.6400000000003</v>
      </c>
      <c r="J718" t="s">
        <v>93</v>
      </c>
      <c r="K718" t="s">
        <v>82</v>
      </c>
      <c r="L718" t="s">
        <v>91</v>
      </c>
      <c r="M718">
        <v>2023</v>
      </c>
      <c r="N718" t="s">
        <v>84</v>
      </c>
      <c r="O718" t="s">
        <v>3272</v>
      </c>
      <c r="P718" t="s">
        <v>86</v>
      </c>
    </row>
    <row r="719" spans="1:16" x14ac:dyDescent="0.45">
      <c r="A719">
        <v>718</v>
      </c>
      <c r="B719" s="10">
        <v>44979</v>
      </c>
      <c r="C719">
        <v>5143</v>
      </c>
      <c r="D719" t="s">
        <v>89</v>
      </c>
      <c r="E719">
        <v>50</v>
      </c>
      <c r="F719" t="s">
        <v>6</v>
      </c>
      <c r="G719">
        <v>5</v>
      </c>
      <c r="H719">
        <v>3755.2</v>
      </c>
      <c r="I719">
        <v>18776</v>
      </c>
      <c r="J719" t="s">
        <v>93</v>
      </c>
      <c r="K719" t="s">
        <v>82</v>
      </c>
      <c r="L719" t="s">
        <v>91</v>
      </c>
      <c r="M719">
        <v>2023</v>
      </c>
      <c r="N719" t="s">
        <v>84</v>
      </c>
      <c r="O719" t="s">
        <v>4159</v>
      </c>
      <c r="P719" t="s">
        <v>86</v>
      </c>
    </row>
    <row r="720" spans="1:16" x14ac:dyDescent="0.45">
      <c r="A720">
        <v>719</v>
      </c>
      <c r="B720" s="10">
        <v>44979</v>
      </c>
      <c r="C720">
        <v>4644</v>
      </c>
      <c r="D720" t="s">
        <v>80</v>
      </c>
      <c r="E720">
        <v>37</v>
      </c>
      <c r="F720" t="s">
        <v>7</v>
      </c>
      <c r="G720">
        <v>1</v>
      </c>
      <c r="H720">
        <v>196.97</v>
      </c>
      <c r="I720">
        <v>196.97</v>
      </c>
      <c r="J720" t="s">
        <v>97</v>
      </c>
      <c r="K720" t="s">
        <v>567</v>
      </c>
      <c r="L720" t="s">
        <v>91</v>
      </c>
      <c r="M720">
        <v>2023</v>
      </c>
      <c r="N720" t="s">
        <v>84</v>
      </c>
      <c r="O720" t="s">
        <v>7882</v>
      </c>
      <c r="P720" t="s">
        <v>86</v>
      </c>
    </row>
    <row r="721" spans="1:16" x14ac:dyDescent="0.45">
      <c r="A721">
        <v>720</v>
      </c>
      <c r="B721" s="10">
        <v>44979</v>
      </c>
      <c r="C721">
        <v>5432</v>
      </c>
      <c r="D721" t="s">
        <v>89</v>
      </c>
      <c r="E721">
        <v>33</v>
      </c>
      <c r="F721" t="s">
        <v>8</v>
      </c>
      <c r="G721">
        <v>1</v>
      </c>
      <c r="H721">
        <v>1318.29</v>
      </c>
      <c r="I721">
        <v>1318.29</v>
      </c>
      <c r="J721" t="s">
        <v>87</v>
      </c>
      <c r="K721" t="s">
        <v>567</v>
      </c>
      <c r="L721" t="s">
        <v>91</v>
      </c>
      <c r="M721">
        <v>2023</v>
      </c>
      <c r="N721" t="s">
        <v>84</v>
      </c>
      <c r="O721" t="s">
        <v>8147</v>
      </c>
      <c r="P721" t="s">
        <v>86</v>
      </c>
    </row>
    <row r="722" spans="1:16" x14ac:dyDescent="0.45">
      <c r="A722">
        <v>721</v>
      </c>
      <c r="B722" s="10">
        <v>44979</v>
      </c>
      <c r="C722">
        <v>2276</v>
      </c>
      <c r="D722" t="s">
        <v>89</v>
      </c>
      <c r="E722">
        <v>26</v>
      </c>
      <c r="F722" t="s">
        <v>102</v>
      </c>
      <c r="G722">
        <v>5</v>
      </c>
      <c r="H722">
        <v>3982.53</v>
      </c>
      <c r="I722">
        <v>19912.650000000001</v>
      </c>
      <c r="J722" t="s">
        <v>87</v>
      </c>
      <c r="K722" t="s">
        <v>82</v>
      </c>
      <c r="L722" t="s">
        <v>91</v>
      </c>
      <c r="M722">
        <v>2023</v>
      </c>
      <c r="N722" t="s">
        <v>84</v>
      </c>
      <c r="O722" t="s">
        <v>3921</v>
      </c>
      <c r="P722" t="s">
        <v>86</v>
      </c>
    </row>
    <row r="723" spans="1:16" x14ac:dyDescent="0.45">
      <c r="A723">
        <v>722</v>
      </c>
      <c r="B723" s="10">
        <v>44979</v>
      </c>
      <c r="C723">
        <v>6811</v>
      </c>
      <c r="D723" t="s">
        <v>80</v>
      </c>
      <c r="E723">
        <v>48</v>
      </c>
      <c r="F723" t="s">
        <v>7</v>
      </c>
      <c r="G723">
        <v>3</v>
      </c>
      <c r="H723">
        <v>4696.57</v>
      </c>
      <c r="I723">
        <v>14089.71</v>
      </c>
      <c r="J723" t="s">
        <v>93</v>
      </c>
      <c r="K723" t="s">
        <v>82</v>
      </c>
      <c r="L723" t="s">
        <v>91</v>
      </c>
      <c r="M723">
        <v>2023</v>
      </c>
      <c r="N723" t="s">
        <v>84</v>
      </c>
      <c r="O723" t="s">
        <v>6447</v>
      </c>
      <c r="P723" t="s">
        <v>86</v>
      </c>
    </row>
    <row r="724" spans="1:16" x14ac:dyDescent="0.45">
      <c r="A724">
        <v>723</v>
      </c>
      <c r="B724" s="10">
        <v>44979</v>
      </c>
      <c r="C724">
        <v>1302</v>
      </c>
      <c r="D724" t="s">
        <v>89</v>
      </c>
      <c r="E724">
        <v>34</v>
      </c>
      <c r="F724" t="s">
        <v>9</v>
      </c>
      <c r="G724">
        <v>3</v>
      </c>
      <c r="H724">
        <v>4386.63</v>
      </c>
      <c r="I724">
        <v>13159.89</v>
      </c>
      <c r="J724" t="s">
        <v>87</v>
      </c>
      <c r="K724" t="s">
        <v>82</v>
      </c>
      <c r="L724" t="s">
        <v>91</v>
      </c>
      <c r="M724">
        <v>2023</v>
      </c>
      <c r="N724" t="s">
        <v>84</v>
      </c>
      <c r="O724" t="s">
        <v>6007</v>
      </c>
      <c r="P724" t="s">
        <v>86</v>
      </c>
    </row>
    <row r="725" spans="1:16" x14ac:dyDescent="0.45">
      <c r="A725">
        <v>724</v>
      </c>
      <c r="B725" s="10">
        <v>44979</v>
      </c>
      <c r="C725">
        <v>1638</v>
      </c>
      <c r="D725" t="s">
        <v>89</v>
      </c>
      <c r="E725">
        <v>48</v>
      </c>
      <c r="F725" t="s">
        <v>6</v>
      </c>
      <c r="G725">
        <v>2</v>
      </c>
      <c r="H725">
        <v>3596.64</v>
      </c>
      <c r="I725">
        <v>7193.28</v>
      </c>
      <c r="J725" t="s">
        <v>93</v>
      </c>
      <c r="K725" t="s">
        <v>82</v>
      </c>
      <c r="L725" t="s">
        <v>91</v>
      </c>
      <c r="M725">
        <v>2023</v>
      </c>
      <c r="N725" t="s">
        <v>84</v>
      </c>
      <c r="O725" t="s">
        <v>3273</v>
      </c>
      <c r="P725" t="s">
        <v>86</v>
      </c>
    </row>
    <row r="726" spans="1:16" x14ac:dyDescent="0.45">
      <c r="A726">
        <v>725</v>
      </c>
      <c r="B726" s="10">
        <v>44979</v>
      </c>
      <c r="C726">
        <v>1055</v>
      </c>
      <c r="D726" t="s">
        <v>89</v>
      </c>
      <c r="E726">
        <v>40</v>
      </c>
      <c r="F726" t="s">
        <v>102</v>
      </c>
      <c r="G726">
        <v>3</v>
      </c>
      <c r="H726">
        <v>869.21</v>
      </c>
      <c r="I726">
        <v>2607.63</v>
      </c>
      <c r="J726" t="s">
        <v>97</v>
      </c>
      <c r="K726" t="s">
        <v>82</v>
      </c>
      <c r="L726" t="s">
        <v>91</v>
      </c>
      <c r="M726">
        <v>2023</v>
      </c>
      <c r="N726" t="s">
        <v>84</v>
      </c>
      <c r="O726" t="s">
        <v>6239</v>
      </c>
      <c r="P726" t="s">
        <v>86</v>
      </c>
    </row>
    <row r="727" spans="1:16" x14ac:dyDescent="0.45">
      <c r="A727">
        <v>726</v>
      </c>
      <c r="B727" s="10">
        <v>44979</v>
      </c>
      <c r="C727">
        <v>9717</v>
      </c>
      <c r="D727" t="s">
        <v>89</v>
      </c>
      <c r="E727">
        <v>23</v>
      </c>
      <c r="F727" t="s">
        <v>8</v>
      </c>
      <c r="G727">
        <v>4</v>
      </c>
      <c r="H727">
        <v>1875.16</v>
      </c>
      <c r="I727">
        <v>7500.64</v>
      </c>
      <c r="J727" t="s">
        <v>95</v>
      </c>
      <c r="K727" t="s">
        <v>82</v>
      </c>
      <c r="L727" t="s">
        <v>91</v>
      </c>
      <c r="M727">
        <v>2023</v>
      </c>
      <c r="N727" t="s">
        <v>84</v>
      </c>
      <c r="O727" t="s">
        <v>2235</v>
      </c>
      <c r="P727" t="s">
        <v>86</v>
      </c>
    </row>
    <row r="728" spans="1:16" x14ac:dyDescent="0.45">
      <c r="A728">
        <v>727</v>
      </c>
      <c r="B728" s="10">
        <v>44980</v>
      </c>
      <c r="C728">
        <v>9150</v>
      </c>
      <c r="D728" t="s">
        <v>80</v>
      </c>
      <c r="E728">
        <v>47</v>
      </c>
      <c r="F728" t="s">
        <v>7</v>
      </c>
      <c r="G728">
        <v>3</v>
      </c>
      <c r="H728">
        <v>298.55</v>
      </c>
      <c r="I728">
        <v>895.65</v>
      </c>
      <c r="J728" t="s">
        <v>93</v>
      </c>
      <c r="K728" t="s">
        <v>567</v>
      </c>
      <c r="L728" t="s">
        <v>91</v>
      </c>
      <c r="M728">
        <v>2023</v>
      </c>
      <c r="N728" t="s">
        <v>84</v>
      </c>
      <c r="O728" t="s">
        <v>753</v>
      </c>
      <c r="P728" t="s">
        <v>748</v>
      </c>
    </row>
    <row r="729" spans="1:16" x14ac:dyDescent="0.45">
      <c r="A729">
        <v>728</v>
      </c>
      <c r="B729" s="10">
        <v>44980</v>
      </c>
      <c r="C729">
        <v>3125</v>
      </c>
      <c r="D729" t="s">
        <v>80</v>
      </c>
      <c r="E729">
        <v>24</v>
      </c>
      <c r="F729" t="s">
        <v>8</v>
      </c>
      <c r="G729">
        <v>1</v>
      </c>
      <c r="H729">
        <v>3217.32</v>
      </c>
      <c r="I729">
        <v>3217.32</v>
      </c>
      <c r="J729" t="s">
        <v>95</v>
      </c>
      <c r="K729" t="s">
        <v>82</v>
      </c>
      <c r="L729" t="s">
        <v>91</v>
      </c>
      <c r="M729">
        <v>2023</v>
      </c>
      <c r="N729" t="s">
        <v>84</v>
      </c>
      <c r="O729" t="s">
        <v>4996</v>
      </c>
      <c r="P729" t="s">
        <v>86</v>
      </c>
    </row>
    <row r="730" spans="1:16" x14ac:dyDescent="0.45">
      <c r="A730">
        <v>729</v>
      </c>
      <c r="B730" s="10">
        <v>44980</v>
      </c>
      <c r="C730">
        <v>1364</v>
      </c>
      <c r="D730" t="s">
        <v>89</v>
      </c>
      <c r="E730">
        <v>57</v>
      </c>
      <c r="F730" t="s">
        <v>6</v>
      </c>
      <c r="G730">
        <v>3</v>
      </c>
      <c r="H730">
        <v>2276.8200000000002</v>
      </c>
      <c r="I730">
        <v>6830.46</v>
      </c>
      <c r="J730" t="s">
        <v>81</v>
      </c>
      <c r="K730" t="s">
        <v>82</v>
      </c>
      <c r="L730" t="s">
        <v>91</v>
      </c>
      <c r="M730">
        <v>2023</v>
      </c>
      <c r="N730" t="s">
        <v>84</v>
      </c>
      <c r="O730" t="s">
        <v>8389</v>
      </c>
      <c r="P730" t="s">
        <v>748</v>
      </c>
    </row>
    <row r="731" spans="1:16" x14ac:dyDescent="0.45">
      <c r="A731">
        <v>730</v>
      </c>
      <c r="B731" s="10">
        <v>44980</v>
      </c>
      <c r="C731">
        <v>7809</v>
      </c>
      <c r="D731" t="s">
        <v>80</v>
      </c>
      <c r="E731">
        <v>59</v>
      </c>
      <c r="F731" t="s">
        <v>7</v>
      </c>
      <c r="G731">
        <v>2</v>
      </c>
      <c r="H731">
        <v>2886.41</v>
      </c>
      <c r="I731">
        <v>5772.82</v>
      </c>
      <c r="J731" t="s">
        <v>81</v>
      </c>
      <c r="K731" t="s">
        <v>82</v>
      </c>
      <c r="L731" t="s">
        <v>91</v>
      </c>
      <c r="M731">
        <v>2023</v>
      </c>
      <c r="N731" t="s">
        <v>84</v>
      </c>
      <c r="O731" t="s">
        <v>2962</v>
      </c>
      <c r="P731" t="s">
        <v>86</v>
      </c>
    </row>
    <row r="732" spans="1:16" x14ac:dyDescent="0.45">
      <c r="A732">
        <v>731</v>
      </c>
      <c r="B732" s="10">
        <v>44980</v>
      </c>
      <c r="C732">
        <v>5621</v>
      </c>
      <c r="D732" t="s">
        <v>80</v>
      </c>
      <c r="E732">
        <v>63</v>
      </c>
      <c r="F732" t="s">
        <v>9</v>
      </c>
      <c r="G732">
        <v>3</v>
      </c>
      <c r="H732">
        <v>4897.8</v>
      </c>
      <c r="I732">
        <v>14693.4</v>
      </c>
      <c r="J732" t="s">
        <v>81</v>
      </c>
      <c r="K732" t="s">
        <v>82</v>
      </c>
      <c r="L732" t="s">
        <v>91</v>
      </c>
      <c r="M732">
        <v>2023</v>
      </c>
      <c r="N732" t="s">
        <v>84</v>
      </c>
      <c r="O732" t="s">
        <v>8390</v>
      </c>
      <c r="P732" t="s">
        <v>748</v>
      </c>
    </row>
    <row r="733" spans="1:16" x14ac:dyDescent="0.45">
      <c r="A733">
        <v>732</v>
      </c>
      <c r="B733" s="10">
        <v>44980</v>
      </c>
      <c r="C733">
        <v>6126</v>
      </c>
      <c r="D733" t="s">
        <v>80</v>
      </c>
      <c r="E733">
        <v>28</v>
      </c>
      <c r="F733" t="s">
        <v>102</v>
      </c>
      <c r="G733">
        <v>2</v>
      </c>
      <c r="H733">
        <v>2041.15</v>
      </c>
      <c r="I733">
        <v>4082.3</v>
      </c>
      <c r="J733" t="s">
        <v>87</v>
      </c>
      <c r="K733" t="s">
        <v>82</v>
      </c>
      <c r="L733" t="s">
        <v>91</v>
      </c>
      <c r="M733">
        <v>2023</v>
      </c>
      <c r="N733" t="s">
        <v>84</v>
      </c>
      <c r="O733" t="s">
        <v>3587</v>
      </c>
      <c r="P733" t="s">
        <v>86</v>
      </c>
    </row>
    <row r="734" spans="1:16" x14ac:dyDescent="0.45">
      <c r="A734">
        <v>733</v>
      </c>
      <c r="B734" s="10">
        <v>44980</v>
      </c>
      <c r="C734">
        <v>6122</v>
      </c>
      <c r="D734" t="s">
        <v>89</v>
      </c>
      <c r="E734">
        <v>51</v>
      </c>
      <c r="F734" t="s">
        <v>9</v>
      </c>
      <c r="G734">
        <v>4</v>
      </c>
      <c r="H734">
        <v>1568.22</v>
      </c>
      <c r="I734">
        <v>6272.88</v>
      </c>
      <c r="J734" t="s">
        <v>93</v>
      </c>
      <c r="K734" t="s">
        <v>82</v>
      </c>
      <c r="L734" t="s">
        <v>91</v>
      </c>
      <c r="M734">
        <v>2023</v>
      </c>
      <c r="N734" t="s">
        <v>84</v>
      </c>
      <c r="O734" t="s">
        <v>1920</v>
      </c>
      <c r="P734" t="s">
        <v>86</v>
      </c>
    </row>
    <row r="735" spans="1:16" x14ac:dyDescent="0.45">
      <c r="A735">
        <v>734</v>
      </c>
      <c r="B735" s="10">
        <v>44980</v>
      </c>
      <c r="C735">
        <v>2646</v>
      </c>
      <c r="D735" t="s">
        <v>89</v>
      </c>
      <c r="E735">
        <v>29</v>
      </c>
      <c r="F735" t="s">
        <v>7</v>
      </c>
      <c r="G735">
        <v>5</v>
      </c>
      <c r="H735">
        <v>795.49</v>
      </c>
      <c r="I735">
        <v>3977.45</v>
      </c>
      <c r="J735" t="s">
        <v>87</v>
      </c>
      <c r="K735" t="s">
        <v>82</v>
      </c>
      <c r="L735" t="s">
        <v>91</v>
      </c>
      <c r="M735">
        <v>2023</v>
      </c>
      <c r="N735" t="s">
        <v>84</v>
      </c>
      <c r="O735" t="s">
        <v>3922</v>
      </c>
      <c r="P735" t="s">
        <v>86</v>
      </c>
    </row>
    <row r="736" spans="1:16" x14ac:dyDescent="0.45">
      <c r="A736">
        <v>735</v>
      </c>
      <c r="B736" s="10">
        <v>44980</v>
      </c>
      <c r="C736">
        <v>1918</v>
      </c>
      <c r="D736" t="s">
        <v>80</v>
      </c>
      <c r="E736">
        <v>62</v>
      </c>
      <c r="F736" t="s">
        <v>5</v>
      </c>
      <c r="G736">
        <v>4</v>
      </c>
      <c r="H736">
        <v>760.87</v>
      </c>
      <c r="I736">
        <v>3043.48</v>
      </c>
      <c r="J736" t="s">
        <v>81</v>
      </c>
      <c r="K736" t="s">
        <v>82</v>
      </c>
      <c r="L736" t="s">
        <v>91</v>
      </c>
      <c r="M736">
        <v>2023</v>
      </c>
      <c r="N736" t="s">
        <v>84</v>
      </c>
      <c r="O736" t="s">
        <v>1249</v>
      </c>
      <c r="P736" t="s">
        <v>86</v>
      </c>
    </row>
    <row r="737" spans="1:16" x14ac:dyDescent="0.45">
      <c r="A737">
        <v>736</v>
      </c>
      <c r="B737" s="10">
        <v>44980</v>
      </c>
      <c r="C737">
        <v>3797</v>
      </c>
      <c r="D737" t="s">
        <v>80</v>
      </c>
      <c r="E737">
        <v>64</v>
      </c>
      <c r="F737" t="s">
        <v>102</v>
      </c>
      <c r="G737">
        <v>1</v>
      </c>
      <c r="H737">
        <v>2616.94</v>
      </c>
      <c r="I737">
        <v>2616.94</v>
      </c>
      <c r="J737" t="s">
        <v>81</v>
      </c>
      <c r="K737" t="s">
        <v>82</v>
      </c>
      <c r="L737" t="s">
        <v>91</v>
      </c>
      <c r="M737">
        <v>2023</v>
      </c>
      <c r="N737" t="s">
        <v>84</v>
      </c>
      <c r="O737" t="s">
        <v>5772</v>
      </c>
      <c r="P737" t="s">
        <v>86</v>
      </c>
    </row>
    <row r="738" spans="1:16" x14ac:dyDescent="0.45">
      <c r="A738">
        <v>737</v>
      </c>
      <c r="B738" s="10">
        <v>44980</v>
      </c>
      <c r="C738">
        <v>7506</v>
      </c>
      <c r="D738" t="s">
        <v>89</v>
      </c>
      <c r="E738">
        <v>44</v>
      </c>
      <c r="F738" t="s">
        <v>8</v>
      </c>
      <c r="G738">
        <v>4</v>
      </c>
      <c r="H738">
        <v>3758.68</v>
      </c>
      <c r="I738">
        <v>15034.72</v>
      </c>
      <c r="J738" t="s">
        <v>97</v>
      </c>
      <c r="K738" t="s">
        <v>82</v>
      </c>
      <c r="L738" t="s">
        <v>91</v>
      </c>
      <c r="M738">
        <v>2023</v>
      </c>
      <c r="N738" t="s">
        <v>84</v>
      </c>
      <c r="O738" t="s">
        <v>1588</v>
      </c>
      <c r="P738" t="s">
        <v>86</v>
      </c>
    </row>
    <row r="739" spans="1:16" x14ac:dyDescent="0.45">
      <c r="A739">
        <v>738</v>
      </c>
      <c r="B739" s="10">
        <v>44980</v>
      </c>
      <c r="C739">
        <v>6870</v>
      </c>
      <c r="D739" t="s">
        <v>80</v>
      </c>
      <c r="E739">
        <v>29</v>
      </c>
      <c r="F739" t="s">
        <v>7</v>
      </c>
      <c r="G739">
        <v>4</v>
      </c>
      <c r="H739">
        <v>2844.09</v>
      </c>
      <c r="I739">
        <v>11376.36</v>
      </c>
      <c r="J739" t="s">
        <v>87</v>
      </c>
      <c r="K739" t="s">
        <v>82</v>
      </c>
      <c r="L739" t="s">
        <v>91</v>
      </c>
      <c r="M739">
        <v>2023</v>
      </c>
      <c r="N739" t="s">
        <v>84</v>
      </c>
      <c r="O739" t="s">
        <v>880</v>
      </c>
      <c r="P739" t="s">
        <v>86</v>
      </c>
    </row>
    <row r="740" spans="1:16" x14ac:dyDescent="0.45">
      <c r="A740">
        <v>739</v>
      </c>
      <c r="B740" s="10">
        <v>44980</v>
      </c>
      <c r="C740">
        <v>2531</v>
      </c>
      <c r="D740" t="s">
        <v>89</v>
      </c>
      <c r="E740">
        <v>30</v>
      </c>
      <c r="F740" t="s">
        <v>9</v>
      </c>
      <c r="G740">
        <v>1</v>
      </c>
      <c r="H740">
        <v>4372.8</v>
      </c>
      <c r="I740">
        <v>4372.8</v>
      </c>
      <c r="J740" t="s">
        <v>87</v>
      </c>
      <c r="K740" t="s">
        <v>82</v>
      </c>
      <c r="L740" t="s">
        <v>91</v>
      </c>
      <c r="M740">
        <v>2023</v>
      </c>
      <c r="N740" t="s">
        <v>84</v>
      </c>
      <c r="O740" t="s">
        <v>5332</v>
      </c>
      <c r="P740" t="s">
        <v>86</v>
      </c>
    </row>
    <row r="741" spans="1:16" x14ac:dyDescent="0.45">
      <c r="A741">
        <v>740</v>
      </c>
      <c r="B741" s="10">
        <v>44980</v>
      </c>
      <c r="C741">
        <v>9172</v>
      </c>
      <c r="D741" t="s">
        <v>80</v>
      </c>
      <c r="E741">
        <v>25</v>
      </c>
      <c r="F741" t="s">
        <v>6</v>
      </c>
      <c r="G741">
        <v>1</v>
      </c>
      <c r="H741">
        <v>1613.57</v>
      </c>
      <c r="I741">
        <v>1613.57</v>
      </c>
      <c r="J741" t="s">
        <v>87</v>
      </c>
      <c r="K741" t="s">
        <v>567</v>
      </c>
      <c r="L741" t="s">
        <v>91</v>
      </c>
      <c r="M741">
        <v>2023</v>
      </c>
      <c r="N741" t="s">
        <v>84</v>
      </c>
      <c r="O741" t="s">
        <v>8148</v>
      </c>
      <c r="P741" t="s">
        <v>86</v>
      </c>
    </row>
    <row r="742" spans="1:16" x14ac:dyDescent="0.45">
      <c r="A742">
        <v>741</v>
      </c>
      <c r="B742" s="10">
        <v>44981</v>
      </c>
      <c r="C742">
        <v>4345</v>
      </c>
      <c r="D742" t="s">
        <v>89</v>
      </c>
      <c r="E742">
        <v>33</v>
      </c>
      <c r="F742" t="s">
        <v>5</v>
      </c>
      <c r="G742">
        <v>5</v>
      </c>
      <c r="H742">
        <v>2995.48</v>
      </c>
      <c r="I742">
        <v>14977.4</v>
      </c>
      <c r="J742" t="s">
        <v>87</v>
      </c>
      <c r="K742" t="s">
        <v>82</v>
      </c>
      <c r="L742" t="s">
        <v>91</v>
      </c>
      <c r="M742">
        <v>2023</v>
      </c>
      <c r="N742" t="s">
        <v>84</v>
      </c>
      <c r="O742" t="s">
        <v>331</v>
      </c>
      <c r="P742" t="s">
        <v>86</v>
      </c>
    </row>
    <row r="743" spans="1:16" x14ac:dyDescent="0.45">
      <c r="A743">
        <v>742</v>
      </c>
      <c r="B743" s="10">
        <v>44981</v>
      </c>
      <c r="C743">
        <v>8673</v>
      </c>
      <c r="D743" t="s">
        <v>89</v>
      </c>
      <c r="E743">
        <v>46</v>
      </c>
      <c r="F743" t="s">
        <v>6</v>
      </c>
      <c r="G743">
        <v>5</v>
      </c>
      <c r="H743">
        <v>3323.15</v>
      </c>
      <c r="I743">
        <v>16615.75</v>
      </c>
      <c r="J743" t="s">
        <v>93</v>
      </c>
      <c r="K743" t="s">
        <v>82</v>
      </c>
      <c r="L743" t="s">
        <v>91</v>
      </c>
      <c r="M743">
        <v>2023</v>
      </c>
      <c r="N743" t="s">
        <v>84</v>
      </c>
      <c r="O743" t="s">
        <v>4160</v>
      </c>
      <c r="P743" t="s">
        <v>86</v>
      </c>
    </row>
    <row r="744" spans="1:16" x14ac:dyDescent="0.45">
      <c r="A744">
        <v>743</v>
      </c>
      <c r="B744" s="10">
        <v>44981</v>
      </c>
      <c r="C744">
        <v>7949</v>
      </c>
      <c r="D744" t="s">
        <v>89</v>
      </c>
      <c r="E744">
        <v>52</v>
      </c>
      <c r="F744" t="s">
        <v>7</v>
      </c>
      <c r="G744">
        <v>3</v>
      </c>
      <c r="H744">
        <v>1439.42</v>
      </c>
      <c r="I744">
        <v>4318.26</v>
      </c>
      <c r="J744" t="s">
        <v>93</v>
      </c>
      <c r="K744" t="s">
        <v>82</v>
      </c>
      <c r="L744" t="s">
        <v>91</v>
      </c>
      <c r="M744">
        <v>2023</v>
      </c>
      <c r="N744" t="s">
        <v>84</v>
      </c>
      <c r="O744" t="s">
        <v>6448</v>
      </c>
      <c r="P744" t="s">
        <v>86</v>
      </c>
    </row>
    <row r="745" spans="1:16" x14ac:dyDescent="0.45">
      <c r="A745">
        <v>744</v>
      </c>
      <c r="B745" s="10">
        <v>44981</v>
      </c>
      <c r="C745">
        <v>7882</v>
      </c>
      <c r="D745" t="s">
        <v>89</v>
      </c>
      <c r="E745">
        <v>46</v>
      </c>
      <c r="F745" t="s">
        <v>8</v>
      </c>
      <c r="G745">
        <v>2</v>
      </c>
      <c r="H745">
        <v>2011.71</v>
      </c>
      <c r="I745">
        <v>4023.42</v>
      </c>
      <c r="J745" t="s">
        <v>93</v>
      </c>
      <c r="K745" t="s">
        <v>82</v>
      </c>
      <c r="L745" t="s">
        <v>91</v>
      </c>
      <c r="M745">
        <v>2023</v>
      </c>
      <c r="N745" t="s">
        <v>84</v>
      </c>
      <c r="O745" t="s">
        <v>3274</v>
      </c>
      <c r="P745" t="s">
        <v>86</v>
      </c>
    </row>
    <row r="746" spans="1:16" x14ac:dyDescent="0.45">
      <c r="A746">
        <v>745</v>
      </c>
      <c r="B746" s="10">
        <v>44981</v>
      </c>
      <c r="C746">
        <v>2906</v>
      </c>
      <c r="D746" t="s">
        <v>80</v>
      </c>
      <c r="E746">
        <v>48</v>
      </c>
      <c r="F746" t="s">
        <v>9</v>
      </c>
      <c r="G746">
        <v>1</v>
      </c>
      <c r="H746">
        <v>2975.15</v>
      </c>
      <c r="I746">
        <v>2975.15</v>
      </c>
      <c r="J746" t="s">
        <v>93</v>
      </c>
      <c r="K746" t="s">
        <v>82</v>
      </c>
      <c r="L746" t="s">
        <v>91</v>
      </c>
      <c r="M746">
        <v>2023</v>
      </c>
      <c r="N746" t="s">
        <v>84</v>
      </c>
      <c r="O746" t="s">
        <v>5543</v>
      </c>
      <c r="P746" t="s">
        <v>86</v>
      </c>
    </row>
    <row r="747" spans="1:16" x14ac:dyDescent="0.45">
      <c r="A747">
        <v>746</v>
      </c>
      <c r="B747" s="10">
        <v>44981</v>
      </c>
      <c r="C747">
        <v>4086</v>
      </c>
      <c r="D747" t="s">
        <v>89</v>
      </c>
      <c r="E747">
        <v>30</v>
      </c>
      <c r="F747" t="s">
        <v>102</v>
      </c>
      <c r="G747">
        <v>4</v>
      </c>
      <c r="H747">
        <v>153.61000000000001</v>
      </c>
      <c r="I747">
        <v>614.44000000000005</v>
      </c>
      <c r="J747" t="s">
        <v>87</v>
      </c>
      <c r="K747" t="s">
        <v>567</v>
      </c>
      <c r="L747" t="s">
        <v>91</v>
      </c>
      <c r="M747">
        <v>2023</v>
      </c>
      <c r="N747" t="s">
        <v>668</v>
      </c>
      <c r="O747" t="s">
        <v>9323</v>
      </c>
      <c r="P747" t="s">
        <v>86</v>
      </c>
    </row>
    <row r="748" spans="1:16" x14ac:dyDescent="0.45">
      <c r="A748">
        <v>747</v>
      </c>
      <c r="B748" s="10">
        <v>44981</v>
      </c>
      <c r="C748">
        <v>9152</v>
      </c>
      <c r="D748" t="s">
        <v>80</v>
      </c>
      <c r="E748">
        <v>29</v>
      </c>
      <c r="F748" t="s">
        <v>5</v>
      </c>
      <c r="G748">
        <v>4</v>
      </c>
      <c r="H748">
        <v>4438.72</v>
      </c>
      <c r="I748">
        <v>17754.88</v>
      </c>
      <c r="J748" t="s">
        <v>87</v>
      </c>
      <c r="K748" t="s">
        <v>82</v>
      </c>
      <c r="L748" t="s">
        <v>91</v>
      </c>
      <c r="M748">
        <v>2023</v>
      </c>
      <c r="N748" t="s">
        <v>84</v>
      </c>
      <c r="O748" t="s">
        <v>881</v>
      </c>
      <c r="P748" t="s">
        <v>86</v>
      </c>
    </row>
    <row r="749" spans="1:16" x14ac:dyDescent="0.45">
      <c r="A749">
        <v>748</v>
      </c>
      <c r="B749" s="10">
        <v>44981</v>
      </c>
      <c r="C749">
        <v>6750</v>
      </c>
      <c r="D749" t="s">
        <v>89</v>
      </c>
      <c r="E749">
        <v>19</v>
      </c>
      <c r="F749" t="s">
        <v>7</v>
      </c>
      <c r="G749">
        <v>5</v>
      </c>
      <c r="H749">
        <v>599.77</v>
      </c>
      <c r="I749">
        <v>2998.85</v>
      </c>
      <c r="J749" t="s">
        <v>95</v>
      </c>
      <c r="K749" t="s">
        <v>82</v>
      </c>
      <c r="L749" t="s">
        <v>91</v>
      </c>
      <c r="M749">
        <v>2023</v>
      </c>
      <c r="N749" t="s">
        <v>84</v>
      </c>
      <c r="O749" t="s">
        <v>4837</v>
      </c>
      <c r="P749" t="s">
        <v>86</v>
      </c>
    </row>
    <row r="750" spans="1:16" x14ac:dyDescent="0.45">
      <c r="A750">
        <v>749</v>
      </c>
      <c r="B750" s="10">
        <v>44981</v>
      </c>
      <c r="C750">
        <v>9905</v>
      </c>
      <c r="D750" t="s">
        <v>89</v>
      </c>
      <c r="E750">
        <v>50</v>
      </c>
      <c r="F750" t="s">
        <v>7</v>
      </c>
      <c r="G750">
        <v>2</v>
      </c>
      <c r="H750">
        <v>285.41000000000003</v>
      </c>
      <c r="I750">
        <v>570.82000000000005</v>
      </c>
      <c r="J750" t="s">
        <v>93</v>
      </c>
      <c r="K750" t="s">
        <v>567</v>
      </c>
      <c r="L750" t="s">
        <v>91</v>
      </c>
      <c r="M750">
        <v>2023</v>
      </c>
      <c r="N750" t="s">
        <v>84</v>
      </c>
      <c r="O750" t="s">
        <v>7214</v>
      </c>
      <c r="P750" t="s">
        <v>86</v>
      </c>
    </row>
    <row r="751" spans="1:16" x14ac:dyDescent="0.45">
      <c r="A751">
        <v>750</v>
      </c>
      <c r="B751" s="10">
        <v>44981</v>
      </c>
      <c r="C751">
        <v>2062</v>
      </c>
      <c r="D751" t="s">
        <v>80</v>
      </c>
      <c r="E751">
        <v>25</v>
      </c>
      <c r="F751" t="s">
        <v>7</v>
      </c>
      <c r="G751">
        <v>1</v>
      </c>
      <c r="H751">
        <v>1114.42</v>
      </c>
      <c r="I751">
        <v>1114.42</v>
      </c>
      <c r="J751" t="s">
        <v>87</v>
      </c>
      <c r="K751" t="s">
        <v>567</v>
      </c>
      <c r="L751" t="s">
        <v>91</v>
      </c>
      <c r="M751">
        <v>2023</v>
      </c>
      <c r="N751" t="s">
        <v>84</v>
      </c>
      <c r="O751" t="s">
        <v>8149</v>
      </c>
      <c r="P751" t="s">
        <v>86</v>
      </c>
    </row>
    <row r="752" spans="1:16" x14ac:dyDescent="0.45">
      <c r="A752">
        <v>751</v>
      </c>
      <c r="B752" s="10">
        <v>44981</v>
      </c>
      <c r="C752">
        <v>2976</v>
      </c>
      <c r="D752" t="s">
        <v>80</v>
      </c>
      <c r="E752">
        <v>58</v>
      </c>
      <c r="F752" t="s">
        <v>7</v>
      </c>
      <c r="G752">
        <v>5</v>
      </c>
      <c r="H752">
        <v>2536.4699999999998</v>
      </c>
      <c r="I752">
        <v>12682.35</v>
      </c>
      <c r="J752" t="s">
        <v>81</v>
      </c>
      <c r="K752" t="s">
        <v>82</v>
      </c>
      <c r="L752" t="s">
        <v>91</v>
      </c>
      <c r="M752">
        <v>2023</v>
      </c>
      <c r="N752" t="s">
        <v>84</v>
      </c>
      <c r="O752" t="s">
        <v>9040</v>
      </c>
      <c r="P752" t="s">
        <v>748</v>
      </c>
    </row>
    <row r="753" spans="1:16" x14ac:dyDescent="0.45">
      <c r="A753">
        <v>752</v>
      </c>
      <c r="B753" s="10">
        <v>44981</v>
      </c>
      <c r="C753">
        <v>2296</v>
      </c>
      <c r="D753" t="s">
        <v>80</v>
      </c>
      <c r="E753">
        <v>57</v>
      </c>
      <c r="F753" t="s">
        <v>9</v>
      </c>
      <c r="G753">
        <v>2</v>
      </c>
      <c r="H753">
        <v>1677.05</v>
      </c>
      <c r="I753">
        <v>3354.1</v>
      </c>
      <c r="J753" t="s">
        <v>81</v>
      </c>
      <c r="K753" t="s">
        <v>82</v>
      </c>
      <c r="L753" t="s">
        <v>91</v>
      </c>
      <c r="M753">
        <v>2023</v>
      </c>
      <c r="N753" t="s">
        <v>84</v>
      </c>
      <c r="O753" t="s">
        <v>2963</v>
      </c>
      <c r="P753" t="s">
        <v>86</v>
      </c>
    </row>
    <row r="754" spans="1:16" x14ac:dyDescent="0.45">
      <c r="A754">
        <v>753</v>
      </c>
      <c r="B754" s="10">
        <v>44981</v>
      </c>
      <c r="C754">
        <v>7229</v>
      </c>
      <c r="D754" t="s">
        <v>89</v>
      </c>
      <c r="E754">
        <v>58</v>
      </c>
      <c r="F754" t="s">
        <v>102</v>
      </c>
      <c r="G754">
        <v>1</v>
      </c>
      <c r="H754">
        <v>2228.7199999999998</v>
      </c>
      <c r="I754">
        <v>2228.7199999999998</v>
      </c>
      <c r="J754" t="s">
        <v>81</v>
      </c>
      <c r="K754" t="s">
        <v>82</v>
      </c>
      <c r="L754" t="s">
        <v>91</v>
      </c>
      <c r="M754">
        <v>2023</v>
      </c>
      <c r="N754" t="s">
        <v>84</v>
      </c>
      <c r="O754" t="s">
        <v>5773</v>
      </c>
      <c r="P754" t="s">
        <v>86</v>
      </c>
    </row>
    <row r="755" spans="1:16" x14ac:dyDescent="0.45">
      <c r="A755">
        <v>754</v>
      </c>
      <c r="B755" s="10">
        <v>44981</v>
      </c>
      <c r="C755">
        <v>8641</v>
      </c>
      <c r="D755" t="s">
        <v>89</v>
      </c>
      <c r="E755">
        <v>49</v>
      </c>
      <c r="F755" t="s">
        <v>8</v>
      </c>
      <c r="G755">
        <v>4</v>
      </c>
      <c r="H755">
        <v>467.14</v>
      </c>
      <c r="I755">
        <v>1868.56</v>
      </c>
      <c r="J755" t="s">
        <v>93</v>
      </c>
      <c r="K755" t="s">
        <v>567</v>
      </c>
      <c r="L755" t="s">
        <v>91</v>
      </c>
      <c r="M755">
        <v>2023</v>
      </c>
      <c r="N755" t="s">
        <v>84</v>
      </c>
      <c r="O755" t="s">
        <v>7298</v>
      </c>
      <c r="P755" t="s">
        <v>86</v>
      </c>
    </row>
    <row r="756" spans="1:16" x14ac:dyDescent="0.45">
      <c r="A756">
        <v>755</v>
      </c>
      <c r="B756" s="10">
        <v>44982</v>
      </c>
      <c r="C756">
        <v>1125</v>
      </c>
      <c r="D756" t="s">
        <v>80</v>
      </c>
      <c r="E756">
        <v>55</v>
      </c>
      <c r="F756" t="s">
        <v>5</v>
      </c>
      <c r="G756">
        <v>4</v>
      </c>
      <c r="H756">
        <v>1203.8699999999999</v>
      </c>
      <c r="I756">
        <v>4815.4799999999996</v>
      </c>
      <c r="J756" t="s">
        <v>81</v>
      </c>
      <c r="K756" t="s">
        <v>82</v>
      </c>
      <c r="L756" t="s">
        <v>91</v>
      </c>
      <c r="M756">
        <v>2023</v>
      </c>
      <c r="N756" t="s">
        <v>84</v>
      </c>
      <c r="O756" t="s">
        <v>101</v>
      </c>
      <c r="P756" t="s">
        <v>86</v>
      </c>
    </row>
    <row r="757" spans="1:16" x14ac:dyDescent="0.45">
      <c r="A757">
        <v>756</v>
      </c>
      <c r="B757" s="10">
        <v>44982</v>
      </c>
      <c r="C757">
        <v>5632</v>
      </c>
      <c r="D757" t="s">
        <v>89</v>
      </c>
      <c r="E757">
        <v>45</v>
      </c>
      <c r="F757" t="s">
        <v>7</v>
      </c>
      <c r="G757">
        <v>5</v>
      </c>
      <c r="H757">
        <v>533.41999999999996</v>
      </c>
      <c r="I757">
        <v>2667.1</v>
      </c>
      <c r="J757" t="s">
        <v>93</v>
      </c>
      <c r="K757" t="s">
        <v>82</v>
      </c>
      <c r="L757" t="s">
        <v>91</v>
      </c>
      <c r="M757">
        <v>2023</v>
      </c>
      <c r="N757" t="s">
        <v>668</v>
      </c>
      <c r="O757" t="s">
        <v>9685</v>
      </c>
      <c r="P757" t="s">
        <v>86</v>
      </c>
    </row>
    <row r="758" spans="1:16" x14ac:dyDescent="0.45">
      <c r="A758">
        <v>757</v>
      </c>
      <c r="B758" s="10">
        <v>44982</v>
      </c>
      <c r="C758">
        <v>7288</v>
      </c>
      <c r="D758" t="s">
        <v>80</v>
      </c>
      <c r="E758">
        <v>32</v>
      </c>
      <c r="F758" t="s">
        <v>6</v>
      </c>
      <c r="G758">
        <v>2</v>
      </c>
      <c r="H758">
        <v>1187.05</v>
      </c>
      <c r="I758">
        <v>2374.1</v>
      </c>
      <c r="J758" t="s">
        <v>87</v>
      </c>
      <c r="K758" t="s">
        <v>82</v>
      </c>
      <c r="L758" t="s">
        <v>91</v>
      </c>
      <c r="M758">
        <v>2023</v>
      </c>
      <c r="N758" t="s">
        <v>84</v>
      </c>
      <c r="O758" t="s">
        <v>3588</v>
      </c>
      <c r="P758" t="s">
        <v>86</v>
      </c>
    </row>
    <row r="759" spans="1:16" x14ac:dyDescent="0.45">
      <c r="A759">
        <v>758</v>
      </c>
      <c r="B759" s="10">
        <v>44982</v>
      </c>
      <c r="C759">
        <v>4596</v>
      </c>
      <c r="D759" t="s">
        <v>89</v>
      </c>
      <c r="E759">
        <v>40</v>
      </c>
      <c r="F759" t="s">
        <v>7</v>
      </c>
      <c r="G759">
        <v>4</v>
      </c>
      <c r="H759">
        <v>3531.38</v>
      </c>
      <c r="I759">
        <v>14125.52</v>
      </c>
      <c r="J759" t="s">
        <v>97</v>
      </c>
      <c r="K759" t="s">
        <v>82</v>
      </c>
      <c r="L759" t="s">
        <v>91</v>
      </c>
      <c r="M759">
        <v>2023</v>
      </c>
      <c r="N759" t="s">
        <v>668</v>
      </c>
      <c r="O759" t="s">
        <v>9956</v>
      </c>
      <c r="P759" t="s">
        <v>86</v>
      </c>
    </row>
    <row r="760" spans="1:16" x14ac:dyDescent="0.45">
      <c r="A760">
        <v>759</v>
      </c>
      <c r="B760" s="10">
        <v>44982</v>
      </c>
      <c r="C760">
        <v>7168</v>
      </c>
      <c r="D760" t="s">
        <v>89</v>
      </c>
      <c r="E760">
        <v>41</v>
      </c>
      <c r="F760" t="s">
        <v>102</v>
      </c>
      <c r="G760">
        <v>2</v>
      </c>
      <c r="H760">
        <v>2897.69</v>
      </c>
      <c r="I760">
        <v>5795.38</v>
      </c>
      <c r="J760" t="s">
        <v>97</v>
      </c>
      <c r="K760" t="s">
        <v>82</v>
      </c>
      <c r="L760" t="s">
        <v>91</v>
      </c>
      <c r="M760">
        <v>2023</v>
      </c>
      <c r="N760" t="s">
        <v>84</v>
      </c>
      <c r="O760" t="s">
        <v>2671</v>
      </c>
      <c r="P760" t="s">
        <v>86</v>
      </c>
    </row>
    <row r="761" spans="1:16" x14ac:dyDescent="0.45">
      <c r="A761">
        <v>760</v>
      </c>
      <c r="B761" s="10">
        <v>44982</v>
      </c>
      <c r="C761">
        <v>8561</v>
      </c>
      <c r="D761" t="s">
        <v>89</v>
      </c>
      <c r="E761">
        <v>30</v>
      </c>
      <c r="F761" t="s">
        <v>102</v>
      </c>
      <c r="G761">
        <v>5</v>
      </c>
      <c r="H761">
        <v>1703.16</v>
      </c>
      <c r="I761">
        <v>8515.7999999999993</v>
      </c>
      <c r="J761" t="s">
        <v>87</v>
      </c>
      <c r="K761" t="s">
        <v>82</v>
      </c>
      <c r="L761" t="s">
        <v>91</v>
      </c>
      <c r="M761">
        <v>2023</v>
      </c>
      <c r="N761" t="s">
        <v>84</v>
      </c>
      <c r="O761" t="s">
        <v>8944</v>
      </c>
      <c r="P761" t="s">
        <v>748</v>
      </c>
    </row>
    <row r="762" spans="1:16" x14ac:dyDescent="0.45">
      <c r="A762">
        <v>761</v>
      </c>
      <c r="B762" s="10">
        <v>44982</v>
      </c>
      <c r="C762">
        <v>9258</v>
      </c>
      <c r="D762" t="s">
        <v>80</v>
      </c>
      <c r="E762">
        <v>38</v>
      </c>
      <c r="F762" t="s">
        <v>9</v>
      </c>
      <c r="G762">
        <v>3</v>
      </c>
      <c r="H762">
        <v>1343.07</v>
      </c>
      <c r="I762">
        <v>4029.21</v>
      </c>
      <c r="J762" t="s">
        <v>97</v>
      </c>
      <c r="K762" t="s">
        <v>82</v>
      </c>
      <c r="L762" t="s">
        <v>91</v>
      </c>
      <c r="M762">
        <v>2023</v>
      </c>
      <c r="N762" t="s">
        <v>84</v>
      </c>
      <c r="O762" t="s">
        <v>6240</v>
      </c>
      <c r="P762" t="s">
        <v>86</v>
      </c>
    </row>
    <row r="763" spans="1:16" x14ac:dyDescent="0.45">
      <c r="A763">
        <v>762</v>
      </c>
      <c r="B763" s="10">
        <v>44982</v>
      </c>
      <c r="C763">
        <v>1232</v>
      </c>
      <c r="D763" t="s">
        <v>89</v>
      </c>
      <c r="E763">
        <v>29</v>
      </c>
      <c r="F763" t="s">
        <v>9</v>
      </c>
      <c r="G763">
        <v>2</v>
      </c>
      <c r="H763">
        <v>4987.76</v>
      </c>
      <c r="I763">
        <v>9975.52</v>
      </c>
      <c r="J763" t="s">
        <v>87</v>
      </c>
      <c r="K763" t="s">
        <v>82</v>
      </c>
      <c r="L763" t="s">
        <v>91</v>
      </c>
      <c r="M763">
        <v>2023</v>
      </c>
      <c r="N763" t="s">
        <v>84</v>
      </c>
      <c r="O763" t="s">
        <v>3589</v>
      </c>
      <c r="P763" t="s">
        <v>86</v>
      </c>
    </row>
    <row r="764" spans="1:16" x14ac:dyDescent="0.45">
      <c r="A764">
        <v>763</v>
      </c>
      <c r="B764" s="10">
        <v>44982</v>
      </c>
      <c r="C764">
        <v>7371</v>
      </c>
      <c r="D764" t="s">
        <v>80</v>
      </c>
      <c r="E764">
        <v>30</v>
      </c>
      <c r="F764" t="s">
        <v>6</v>
      </c>
      <c r="G764">
        <v>2</v>
      </c>
      <c r="H764">
        <v>3850.95</v>
      </c>
      <c r="I764">
        <v>7701.9</v>
      </c>
      <c r="J764" t="s">
        <v>87</v>
      </c>
      <c r="K764" t="s">
        <v>82</v>
      </c>
      <c r="L764" t="s">
        <v>91</v>
      </c>
      <c r="M764">
        <v>2023</v>
      </c>
      <c r="N764" t="s">
        <v>84</v>
      </c>
      <c r="O764" t="s">
        <v>3590</v>
      </c>
      <c r="P764" t="s">
        <v>86</v>
      </c>
    </row>
    <row r="765" spans="1:16" x14ac:dyDescent="0.45">
      <c r="A765">
        <v>764</v>
      </c>
      <c r="B765" s="10">
        <v>44982</v>
      </c>
      <c r="C765">
        <v>5206</v>
      </c>
      <c r="D765" t="s">
        <v>80</v>
      </c>
      <c r="E765">
        <v>56</v>
      </c>
      <c r="F765" t="s">
        <v>6</v>
      </c>
      <c r="G765">
        <v>5</v>
      </c>
      <c r="H765">
        <v>4119.12</v>
      </c>
      <c r="I765">
        <v>20595.599999999999</v>
      </c>
      <c r="J765" t="s">
        <v>81</v>
      </c>
      <c r="K765" t="s">
        <v>82</v>
      </c>
      <c r="L765" t="s">
        <v>91</v>
      </c>
      <c r="M765">
        <v>2023</v>
      </c>
      <c r="N765" t="s">
        <v>84</v>
      </c>
      <c r="O765" t="s">
        <v>4634</v>
      </c>
      <c r="P765" t="s">
        <v>86</v>
      </c>
    </row>
    <row r="766" spans="1:16" x14ac:dyDescent="0.45">
      <c r="A766">
        <v>765</v>
      </c>
      <c r="B766" s="10">
        <v>44982</v>
      </c>
      <c r="C766">
        <v>8943</v>
      </c>
      <c r="D766" t="s">
        <v>89</v>
      </c>
      <c r="E766">
        <v>40</v>
      </c>
      <c r="F766" t="s">
        <v>9</v>
      </c>
      <c r="G766">
        <v>3</v>
      </c>
      <c r="H766">
        <v>180.5</v>
      </c>
      <c r="I766">
        <v>541.5</v>
      </c>
      <c r="J766" t="s">
        <v>97</v>
      </c>
      <c r="K766" t="s">
        <v>567</v>
      </c>
      <c r="L766" t="s">
        <v>91</v>
      </c>
      <c r="M766">
        <v>2023</v>
      </c>
      <c r="N766" t="s">
        <v>84</v>
      </c>
      <c r="O766" t="s">
        <v>7456</v>
      </c>
      <c r="P766" t="s">
        <v>86</v>
      </c>
    </row>
    <row r="767" spans="1:16" x14ac:dyDescent="0.45">
      <c r="A767">
        <v>766</v>
      </c>
      <c r="B767" s="10">
        <v>44982</v>
      </c>
      <c r="C767">
        <v>7891</v>
      </c>
      <c r="D767" t="s">
        <v>80</v>
      </c>
      <c r="E767">
        <v>63</v>
      </c>
      <c r="F767" t="s">
        <v>5</v>
      </c>
      <c r="G767">
        <v>4</v>
      </c>
      <c r="H767">
        <v>344.95</v>
      </c>
      <c r="I767">
        <v>1379.8</v>
      </c>
      <c r="J767" t="s">
        <v>81</v>
      </c>
      <c r="K767" t="s">
        <v>567</v>
      </c>
      <c r="L767" t="s">
        <v>91</v>
      </c>
      <c r="M767">
        <v>2023</v>
      </c>
      <c r="N767" t="s">
        <v>84</v>
      </c>
      <c r="O767" t="s">
        <v>7299</v>
      </c>
      <c r="P767" t="s">
        <v>86</v>
      </c>
    </row>
    <row r="768" spans="1:16" x14ac:dyDescent="0.45">
      <c r="A768">
        <v>767</v>
      </c>
      <c r="B768" s="10">
        <v>44982</v>
      </c>
      <c r="C768">
        <v>7738</v>
      </c>
      <c r="D768" t="s">
        <v>80</v>
      </c>
      <c r="E768">
        <v>60</v>
      </c>
      <c r="F768" t="s">
        <v>6</v>
      </c>
      <c r="G768">
        <v>1</v>
      </c>
      <c r="H768">
        <v>3577.44</v>
      </c>
      <c r="I768">
        <v>3577.44</v>
      </c>
      <c r="J768" t="s">
        <v>81</v>
      </c>
      <c r="K768" t="s">
        <v>82</v>
      </c>
      <c r="L768" t="s">
        <v>91</v>
      </c>
      <c r="M768">
        <v>2023</v>
      </c>
      <c r="N768" t="s">
        <v>668</v>
      </c>
      <c r="O768" t="s">
        <v>9570</v>
      </c>
      <c r="P768" t="s">
        <v>86</v>
      </c>
    </row>
    <row r="769" spans="1:16" x14ac:dyDescent="0.45">
      <c r="A769">
        <v>768</v>
      </c>
      <c r="B769" s="10">
        <v>44982</v>
      </c>
      <c r="C769">
        <v>3472</v>
      </c>
      <c r="D769" t="s">
        <v>89</v>
      </c>
      <c r="E769">
        <v>45</v>
      </c>
      <c r="F769" t="s">
        <v>9</v>
      </c>
      <c r="G769">
        <v>5</v>
      </c>
      <c r="H769">
        <v>999.57</v>
      </c>
      <c r="I769">
        <v>4997.8500000000004</v>
      </c>
      <c r="J769" t="s">
        <v>93</v>
      </c>
      <c r="K769" t="s">
        <v>82</v>
      </c>
      <c r="L769" t="s">
        <v>91</v>
      </c>
      <c r="M769">
        <v>2023</v>
      </c>
      <c r="N769" t="s">
        <v>84</v>
      </c>
      <c r="O769" t="s">
        <v>4161</v>
      </c>
      <c r="P769" t="s">
        <v>86</v>
      </c>
    </row>
    <row r="770" spans="1:16" x14ac:dyDescent="0.45">
      <c r="A770">
        <v>769</v>
      </c>
      <c r="B770" s="10">
        <v>44983</v>
      </c>
      <c r="C770">
        <v>3739</v>
      </c>
      <c r="D770" t="s">
        <v>80</v>
      </c>
      <c r="E770">
        <v>31</v>
      </c>
      <c r="F770" t="s">
        <v>7</v>
      </c>
      <c r="G770">
        <v>1</v>
      </c>
      <c r="H770">
        <v>2156.9899999999998</v>
      </c>
      <c r="I770">
        <v>2156.9899999999998</v>
      </c>
      <c r="J770" t="s">
        <v>87</v>
      </c>
      <c r="K770" t="s">
        <v>82</v>
      </c>
      <c r="L770" t="s">
        <v>91</v>
      </c>
      <c r="M770">
        <v>2023</v>
      </c>
      <c r="N770" t="s">
        <v>84</v>
      </c>
      <c r="O770" t="s">
        <v>498</v>
      </c>
      <c r="P770" t="s">
        <v>86</v>
      </c>
    </row>
    <row r="771" spans="1:16" x14ac:dyDescent="0.45">
      <c r="A771">
        <v>770</v>
      </c>
      <c r="B771" s="10">
        <v>44983</v>
      </c>
      <c r="C771">
        <v>6401</v>
      </c>
      <c r="D771" t="s">
        <v>80</v>
      </c>
      <c r="E771">
        <v>34</v>
      </c>
      <c r="F771" t="s">
        <v>9</v>
      </c>
      <c r="G771">
        <v>3</v>
      </c>
      <c r="H771">
        <v>961.62</v>
      </c>
      <c r="I771">
        <v>2884.86</v>
      </c>
      <c r="J771" t="s">
        <v>87</v>
      </c>
      <c r="K771" t="s">
        <v>82</v>
      </c>
      <c r="L771" t="s">
        <v>91</v>
      </c>
      <c r="M771">
        <v>2023</v>
      </c>
      <c r="N771" t="s">
        <v>84</v>
      </c>
      <c r="O771" t="s">
        <v>6008</v>
      </c>
      <c r="P771" t="s">
        <v>86</v>
      </c>
    </row>
    <row r="772" spans="1:16" x14ac:dyDescent="0.45">
      <c r="A772">
        <v>771</v>
      </c>
      <c r="B772" s="10">
        <v>44983</v>
      </c>
      <c r="C772">
        <v>2761</v>
      </c>
      <c r="D772" t="s">
        <v>89</v>
      </c>
      <c r="E772">
        <v>41</v>
      </c>
      <c r="F772" t="s">
        <v>5</v>
      </c>
      <c r="G772">
        <v>3</v>
      </c>
      <c r="H772">
        <v>926.51</v>
      </c>
      <c r="I772">
        <v>2779.53</v>
      </c>
      <c r="J772" t="s">
        <v>97</v>
      </c>
      <c r="K772" t="s">
        <v>82</v>
      </c>
      <c r="L772" t="s">
        <v>91</v>
      </c>
      <c r="M772">
        <v>2023</v>
      </c>
      <c r="N772" t="s">
        <v>84</v>
      </c>
      <c r="O772" t="s">
        <v>8570</v>
      </c>
      <c r="P772" t="s">
        <v>748</v>
      </c>
    </row>
    <row r="773" spans="1:16" x14ac:dyDescent="0.45">
      <c r="A773">
        <v>772</v>
      </c>
      <c r="B773" s="10">
        <v>44983</v>
      </c>
      <c r="C773">
        <v>1876</v>
      </c>
      <c r="D773" t="s">
        <v>89</v>
      </c>
      <c r="E773">
        <v>51</v>
      </c>
      <c r="F773" t="s">
        <v>9</v>
      </c>
      <c r="G773">
        <v>2</v>
      </c>
      <c r="H773">
        <v>589.92999999999995</v>
      </c>
      <c r="I773">
        <v>1179.8599999999999</v>
      </c>
      <c r="J773" t="s">
        <v>93</v>
      </c>
      <c r="K773" t="s">
        <v>567</v>
      </c>
      <c r="L773" t="s">
        <v>91</v>
      </c>
      <c r="M773">
        <v>2023</v>
      </c>
      <c r="N773" t="s">
        <v>84</v>
      </c>
      <c r="O773" t="s">
        <v>7215</v>
      </c>
      <c r="P773" t="s">
        <v>86</v>
      </c>
    </row>
    <row r="774" spans="1:16" x14ac:dyDescent="0.45">
      <c r="A774">
        <v>773</v>
      </c>
      <c r="B774" s="10">
        <v>44983</v>
      </c>
      <c r="C774">
        <v>4812</v>
      </c>
      <c r="D774" t="s">
        <v>89</v>
      </c>
      <c r="E774">
        <v>39</v>
      </c>
      <c r="F774" t="s">
        <v>9</v>
      </c>
      <c r="G774">
        <v>1</v>
      </c>
      <c r="H774">
        <v>2991.59</v>
      </c>
      <c r="I774">
        <v>2991.59</v>
      </c>
      <c r="J774" t="s">
        <v>97</v>
      </c>
      <c r="K774" t="s">
        <v>82</v>
      </c>
      <c r="L774" t="s">
        <v>91</v>
      </c>
      <c r="M774">
        <v>2023</v>
      </c>
      <c r="N774" t="s">
        <v>84</v>
      </c>
      <c r="O774" t="s">
        <v>5144</v>
      </c>
      <c r="P774" t="s">
        <v>86</v>
      </c>
    </row>
    <row r="775" spans="1:16" x14ac:dyDescent="0.45">
      <c r="A775">
        <v>774</v>
      </c>
      <c r="B775" s="10">
        <v>44983</v>
      </c>
      <c r="C775">
        <v>2460</v>
      </c>
      <c r="D775" t="s">
        <v>80</v>
      </c>
      <c r="E775">
        <v>27</v>
      </c>
      <c r="F775" t="s">
        <v>7</v>
      </c>
      <c r="G775">
        <v>1</v>
      </c>
      <c r="H775">
        <v>3709.54</v>
      </c>
      <c r="I775">
        <v>3709.54</v>
      </c>
      <c r="J775" t="s">
        <v>87</v>
      </c>
      <c r="K775" t="s">
        <v>82</v>
      </c>
      <c r="L775" t="s">
        <v>91</v>
      </c>
      <c r="M775">
        <v>2023</v>
      </c>
      <c r="N775" t="s">
        <v>84</v>
      </c>
      <c r="O775" t="s">
        <v>5333</v>
      </c>
      <c r="P775" t="s">
        <v>86</v>
      </c>
    </row>
    <row r="776" spans="1:16" x14ac:dyDescent="0.45">
      <c r="A776">
        <v>775</v>
      </c>
      <c r="B776" s="10">
        <v>44983</v>
      </c>
      <c r="C776">
        <v>2733</v>
      </c>
      <c r="D776" t="s">
        <v>80</v>
      </c>
      <c r="E776">
        <v>25</v>
      </c>
      <c r="F776" t="s">
        <v>6</v>
      </c>
      <c r="G776">
        <v>3</v>
      </c>
      <c r="H776">
        <v>331.38</v>
      </c>
      <c r="I776">
        <v>994.14</v>
      </c>
      <c r="J776" t="s">
        <v>87</v>
      </c>
      <c r="K776" t="s">
        <v>567</v>
      </c>
      <c r="L776" t="s">
        <v>91</v>
      </c>
      <c r="M776">
        <v>2023</v>
      </c>
      <c r="N776" t="s">
        <v>84</v>
      </c>
      <c r="O776" t="s">
        <v>7457</v>
      </c>
      <c r="P776" t="s">
        <v>86</v>
      </c>
    </row>
    <row r="777" spans="1:16" x14ac:dyDescent="0.45">
      <c r="A777">
        <v>776</v>
      </c>
      <c r="B777" s="10">
        <v>44983</v>
      </c>
      <c r="C777">
        <v>2605</v>
      </c>
      <c r="D777" t="s">
        <v>89</v>
      </c>
      <c r="E777">
        <v>38</v>
      </c>
      <c r="F777" t="s">
        <v>7</v>
      </c>
      <c r="G777">
        <v>1</v>
      </c>
      <c r="H777">
        <v>1413.98</v>
      </c>
      <c r="I777">
        <v>1413.98</v>
      </c>
      <c r="J777" t="s">
        <v>97</v>
      </c>
      <c r="K777" t="s">
        <v>567</v>
      </c>
      <c r="L777" t="s">
        <v>91</v>
      </c>
      <c r="M777">
        <v>2023</v>
      </c>
      <c r="N777" t="s">
        <v>84</v>
      </c>
      <c r="O777" t="s">
        <v>7883</v>
      </c>
      <c r="P777" t="s">
        <v>86</v>
      </c>
    </row>
    <row r="778" spans="1:16" x14ac:dyDescent="0.45">
      <c r="A778">
        <v>777</v>
      </c>
      <c r="B778" s="10">
        <v>44983</v>
      </c>
      <c r="C778">
        <v>6622</v>
      </c>
      <c r="D778" t="s">
        <v>80</v>
      </c>
      <c r="E778">
        <v>54</v>
      </c>
      <c r="F778" t="s">
        <v>7</v>
      </c>
      <c r="G778">
        <v>4</v>
      </c>
      <c r="H778">
        <v>3308.92</v>
      </c>
      <c r="I778">
        <v>13235.68</v>
      </c>
      <c r="J778" t="s">
        <v>93</v>
      </c>
      <c r="K778" t="s">
        <v>82</v>
      </c>
      <c r="L778" t="s">
        <v>91</v>
      </c>
      <c r="M778">
        <v>2023</v>
      </c>
      <c r="N778" t="s">
        <v>84</v>
      </c>
      <c r="O778" t="s">
        <v>1921</v>
      </c>
      <c r="P778" t="s">
        <v>86</v>
      </c>
    </row>
    <row r="779" spans="1:16" x14ac:dyDescent="0.45">
      <c r="A779">
        <v>778</v>
      </c>
      <c r="B779" s="10">
        <v>44983</v>
      </c>
      <c r="C779">
        <v>7767</v>
      </c>
      <c r="D779" t="s">
        <v>89</v>
      </c>
      <c r="E779">
        <v>24</v>
      </c>
      <c r="F779" t="s">
        <v>9</v>
      </c>
      <c r="G779">
        <v>3</v>
      </c>
      <c r="H779">
        <v>1991.96</v>
      </c>
      <c r="I779">
        <v>5975.88</v>
      </c>
      <c r="J779" t="s">
        <v>95</v>
      </c>
      <c r="K779" t="s">
        <v>82</v>
      </c>
      <c r="L779" t="s">
        <v>91</v>
      </c>
      <c r="M779">
        <v>2023</v>
      </c>
      <c r="N779" t="s">
        <v>84</v>
      </c>
      <c r="O779" t="s">
        <v>6836</v>
      </c>
      <c r="P779" t="s">
        <v>86</v>
      </c>
    </row>
    <row r="780" spans="1:16" x14ac:dyDescent="0.45">
      <c r="A780">
        <v>779</v>
      </c>
      <c r="B780" s="10">
        <v>44983</v>
      </c>
      <c r="C780">
        <v>7986</v>
      </c>
      <c r="D780" t="s">
        <v>89</v>
      </c>
      <c r="E780">
        <v>43</v>
      </c>
      <c r="F780" t="s">
        <v>7</v>
      </c>
      <c r="G780">
        <v>2</v>
      </c>
      <c r="H780">
        <v>3538.1</v>
      </c>
      <c r="I780">
        <v>7076.2</v>
      </c>
      <c r="J780" t="s">
        <v>97</v>
      </c>
      <c r="K780" t="s">
        <v>82</v>
      </c>
      <c r="L780" t="s">
        <v>91</v>
      </c>
      <c r="M780">
        <v>2023</v>
      </c>
      <c r="N780" t="s">
        <v>84</v>
      </c>
      <c r="O780" t="s">
        <v>2672</v>
      </c>
      <c r="P780" t="s">
        <v>86</v>
      </c>
    </row>
    <row r="781" spans="1:16" x14ac:dyDescent="0.45">
      <c r="A781">
        <v>780</v>
      </c>
      <c r="B781" s="10">
        <v>44983</v>
      </c>
      <c r="C781">
        <v>4517</v>
      </c>
      <c r="D781" t="s">
        <v>89</v>
      </c>
      <c r="E781">
        <v>30</v>
      </c>
      <c r="F781" t="s">
        <v>102</v>
      </c>
      <c r="G781">
        <v>2</v>
      </c>
      <c r="H781">
        <v>3808.18</v>
      </c>
      <c r="I781">
        <v>7616.36</v>
      </c>
      <c r="J781" t="s">
        <v>87</v>
      </c>
      <c r="K781" t="s">
        <v>82</v>
      </c>
      <c r="L781" t="s">
        <v>91</v>
      </c>
      <c r="M781">
        <v>2023</v>
      </c>
      <c r="N781" t="s">
        <v>84</v>
      </c>
      <c r="O781" t="s">
        <v>3591</v>
      </c>
      <c r="P781" t="s">
        <v>86</v>
      </c>
    </row>
    <row r="782" spans="1:16" x14ac:dyDescent="0.45">
      <c r="A782">
        <v>781</v>
      </c>
      <c r="B782" s="10">
        <v>44983</v>
      </c>
      <c r="C782">
        <v>4735</v>
      </c>
      <c r="D782" t="s">
        <v>80</v>
      </c>
      <c r="E782">
        <v>33</v>
      </c>
      <c r="F782" t="s">
        <v>8</v>
      </c>
      <c r="G782">
        <v>2</v>
      </c>
      <c r="H782">
        <v>209.86</v>
      </c>
      <c r="I782">
        <v>419.72</v>
      </c>
      <c r="J782" t="s">
        <v>87</v>
      </c>
      <c r="K782" t="s">
        <v>567</v>
      </c>
      <c r="L782" t="s">
        <v>91</v>
      </c>
      <c r="M782">
        <v>2023</v>
      </c>
      <c r="N782" t="s">
        <v>84</v>
      </c>
      <c r="O782" t="s">
        <v>7075</v>
      </c>
      <c r="P782" t="s">
        <v>86</v>
      </c>
    </row>
    <row r="783" spans="1:16" x14ac:dyDescent="0.45">
      <c r="A783">
        <v>782</v>
      </c>
      <c r="B783" s="10">
        <v>44984</v>
      </c>
      <c r="C783">
        <v>9434</v>
      </c>
      <c r="D783" t="s">
        <v>80</v>
      </c>
      <c r="E783">
        <v>47</v>
      </c>
      <c r="F783" t="s">
        <v>8</v>
      </c>
      <c r="G783">
        <v>1</v>
      </c>
      <c r="H783">
        <v>1935.26</v>
      </c>
      <c r="I783">
        <v>1935.26</v>
      </c>
      <c r="J783" t="s">
        <v>93</v>
      </c>
      <c r="K783" t="s">
        <v>567</v>
      </c>
      <c r="L783" t="s">
        <v>91</v>
      </c>
      <c r="M783">
        <v>2023</v>
      </c>
      <c r="N783" t="s">
        <v>84</v>
      </c>
      <c r="O783" t="s">
        <v>572</v>
      </c>
      <c r="P783" t="s">
        <v>86</v>
      </c>
    </row>
    <row r="784" spans="1:16" x14ac:dyDescent="0.45">
      <c r="A784">
        <v>783</v>
      </c>
      <c r="B784" s="10">
        <v>44984</v>
      </c>
      <c r="C784">
        <v>3590</v>
      </c>
      <c r="D784" t="s">
        <v>89</v>
      </c>
      <c r="E784">
        <v>48</v>
      </c>
      <c r="F784" t="s">
        <v>7</v>
      </c>
      <c r="G784">
        <v>3</v>
      </c>
      <c r="H784">
        <v>3659.24</v>
      </c>
      <c r="I784">
        <v>10977.72</v>
      </c>
      <c r="J784" t="s">
        <v>93</v>
      </c>
      <c r="K784" t="s">
        <v>82</v>
      </c>
      <c r="L784" t="s">
        <v>91</v>
      </c>
      <c r="M784">
        <v>2023</v>
      </c>
      <c r="N784" t="s">
        <v>668</v>
      </c>
      <c r="O784" t="s">
        <v>9473</v>
      </c>
      <c r="P784" t="s">
        <v>86</v>
      </c>
    </row>
    <row r="785" spans="1:16" x14ac:dyDescent="0.45">
      <c r="A785">
        <v>784</v>
      </c>
      <c r="B785" s="10">
        <v>44984</v>
      </c>
      <c r="C785">
        <v>2063</v>
      </c>
      <c r="D785" t="s">
        <v>89</v>
      </c>
      <c r="E785">
        <v>22</v>
      </c>
      <c r="F785" t="s">
        <v>6</v>
      </c>
      <c r="G785">
        <v>2</v>
      </c>
      <c r="H785">
        <v>1923.16</v>
      </c>
      <c r="I785">
        <v>3846.32</v>
      </c>
      <c r="J785" t="s">
        <v>95</v>
      </c>
      <c r="K785" t="s">
        <v>82</v>
      </c>
      <c r="L785" t="s">
        <v>91</v>
      </c>
      <c r="M785">
        <v>2023</v>
      </c>
      <c r="N785" t="s">
        <v>668</v>
      </c>
      <c r="O785" t="s">
        <v>9814</v>
      </c>
      <c r="P785" t="s">
        <v>86</v>
      </c>
    </row>
    <row r="786" spans="1:16" x14ac:dyDescent="0.45">
      <c r="A786">
        <v>785</v>
      </c>
      <c r="B786" s="10">
        <v>44984</v>
      </c>
      <c r="C786">
        <v>5324</v>
      </c>
      <c r="D786" t="s">
        <v>80</v>
      </c>
      <c r="E786">
        <v>49</v>
      </c>
      <c r="F786" t="s">
        <v>5</v>
      </c>
      <c r="G786">
        <v>3</v>
      </c>
      <c r="H786">
        <v>78.87</v>
      </c>
      <c r="I786">
        <v>236.61</v>
      </c>
      <c r="J786" t="s">
        <v>93</v>
      </c>
      <c r="K786" t="s">
        <v>567</v>
      </c>
      <c r="L786" t="s">
        <v>91</v>
      </c>
      <c r="M786">
        <v>2023</v>
      </c>
      <c r="N786" t="s">
        <v>84</v>
      </c>
      <c r="O786" t="s">
        <v>7458</v>
      </c>
      <c r="P786" t="s">
        <v>86</v>
      </c>
    </row>
    <row r="787" spans="1:16" x14ac:dyDescent="0.45">
      <c r="A787">
        <v>786</v>
      </c>
      <c r="B787" s="10">
        <v>44984</v>
      </c>
      <c r="C787">
        <v>6342</v>
      </c>
      <c r="D787" t="s">
        <v>89</v>
      </c>
      <c r="E787">
        <v>33</v>
      </c>
      <c r="F787" t="s">
        <v>7</v>
      </c>
      <c r="G787">
        <v>1</v>
      </c>
      <c r="H787">
        <v>1714.7</v>
      </c>
      <c r="I787">
        <v>1714.7</v>
      </c>
      <c r="J787" t="s">
        <v>87</v>
      </c>
      <c r="K787" t="s">
        <v>567</v>
      </c>
      <c r="L787" t="s">
        <v>91</v>
      </c>
      <c r="M787">
        <v>2023</v>
      </c>
      <c r="N787" t="s">
        <v>84</v>
      </c>
      <c r="O787" t="s">
        <v>8150</v>
      </c>
      <c r="P787" t="s">
        <v>86</v>
      </c>
    </row>
    <row r="788" spans="1:16" x14ac:dyDescent="0.45">
      <c r="A788">
        <v>787</v>
      </c>
      <c r="B788" s="10">
        <v>44984</v>
      </c>
      <c r="C788">
        <v>1005</v>
      </c>
      <c r="D788" t="s">
        <v>80</v>
      </c>
      <c r="E788">
        <v>64</v>
      </c>
      <c r="F788" t="s">
        <v>6</v>
      </c>
      <c r="G788">
        <v>4</v>
      </c>
      <c r="H788">
        <v>4369.63</v>
      </c>
      <c r="I788">
        <v>17478.52</v>
      </c>
      <c r="J788" t="s">
        <v>81</v>
      </c>
      <c r="K788" t="s">
        <v>82</v>
      </c>
      <c r="L788" t="s">
        <v>91</v>
      </c>
      <c r="M788">
        <v>2023</v>
      </c>
      <c r="N788" t="s">
        <v>84</v>
      </c>
      <c r="O788" t="s">
        <v>1250</v>
      </c>
      <c r="P788" t="s">
        <v>86</v>
      </c>
    </row>
    <row r="789" spans="1:16" x14ac:dyDescent="0.45">
      <c r="A789">
        <v>788</v>
      </c>
      <c r="B789" s="10">
        <v>44984</v>
      </c>
      <c r="C789">
        <v>8489</v>
      </c>
      <c r="D789" t="s">
        <v>89</v>
      </c>
      <c r="E789">
        <v>26</v>
      </c>
      <c r="F789" t="s">
        <v>7</v>
      </c>
      <c r="G789">
        <v>4</v>
      </c>
      <c r="H789">
        <v>4762.1000000000004</v>
      </c>
      <c r="I789">
        <v>19048.400000000001</v>
      </c>
      <c r="J789" t="s">
        <v>87</v>
      </c>
      <c r="K789" t="s">
        <v>82</v>
      </c>
      <c r="L789" t="s">
        <v>91</v>
      </c>
      <c r="M789">
        <v>2023</v>
      </c>
      <c r="N789" t="s">
        <v>84</v>
      </c>
      <c r="O789" t="s">
        <v>882</v>
      </c>
      <c r="P789" t="s">
        <v>86</v>
      </c>
    </row>
    <row r="790" spans="1:16" x14ac:dyDescent="0.45">
      <c r="A790">
        <v>789</v>
      </c>
      <c r="B790" s="10">
        <v>44984</v>
      </c>
      <c r="C790">
        <v>9659</v>
      </c>
      <c r="D790" t="s">
        <v>89</v>
      </c>
      <c r="E790">
        <v>39</v>
      </c>
      <c r="F790" t="s">
        <v>9</v>
      </c>
      <c r="G790">
        <v>4</v>
      </c>
      <c r="H790">
        <v>2824.56</v>
      </c>
      <c r="I790">
        <v>11298.24</v>
      </c>
      <c r="J790" t="s">
        <v>97</v>
      </c>
      <c r="K790" t="s">
        <v>82</v>
      </c>
      <c r="L790" t="s">
        <v>91</v>
      </c>
      <c r="M790">
        <v>2023</v>
      </c>
      <c r="N790" t="s">
        <v>84</v>
      </c>
      <c r="O790" t="s">
        <v>1589</v>
      </c>
      <c r="P790" t="s">
        <v>86</v>
      </c>
    </row>
    <row r="791" spans="1:16" x14ac:dyDescent="0.45">
      <c r="A791">
        <v>790</v>
      </c>
      <c r="B791" s="10">
        <v>44984</v>
      </c>
      <c r="C791">
        <v>9195</v>
      </c>
      <c r="D791" t="s">
        <v>80</v>
      </c>
      <c r="E791">
        <v>61</v>
      </c>
      <c r="F791" t="s">
        <v>6</v>
      </c>
      <c r="G791">
        <v>1</v>
      </c>
      <c r="H791">
        <v>1566.48</v>
      </c>
      <c r="I791">
        <v>1566.48</v>
      </c>
      <c r="J791" t="s">
        <v>81</v>
      </c>
      <c r="K791" t="s">
        <v>567</v>
      </c>
      <c r="L791" t="s">
        <v>91</v>
      </c>
      <c r="M791">
        <v>2023</v>
      </c>
      <c r="N791" t="s">
        <v>84</v>
      </c>
      <c r="O791" t="s">
        <v>8019</v>
      </c>
      <c r="P791" t="s">
        <v>86</v>
      </c>
    </row>
    <row r="792" spans="1:16" x14ac:dyDescent="0.45">
      <c r="A792">
        <v>791</v>
      </c>
      <c r="B792" s="10">
        <v>44984</v>
      </c>
      <c r="C792">
        <v>6966</v>
      </c>
      <c r="D792" t="s">
        <v>80</v>
      </c>
      <c r="E792">
        <v>57</v>
      </c>
      <c r="F792" t="s">
        <v>5</v>
      </c>
      <c r="G792">
        <v>2</v>
      </c>
      <c r="H792">
        <v>2357.02</v>
      </c>
      <c r="I792">
        <v>4714.04</v>
      </c>
      <c r="J792" t="s">
        <v>81</v>
      </c>
      <c r="K792" t="s">
        <v>82</v>
      </c>
      <c r="L792" t="s">
        <v>91</v>
      </c>
      <c r="M792">
        <v>2023</v>
      </c>
      <c r="N792" t="s">
        <v>668</v>
      </c>
      <c r="O792" t="s">
        <v>9815</v>
      </c>
      <c r="P792" t="s">
        <v>86</v>
      </c>
    </row>
    <row r="793" spans="1:16" x14ac:dyDescent="0.45">
      <c r="A793">
        <v>792</v>
      </c>
      <c r="B793" s="10">
        <v>44984</v>
      </c>
      <c r="C793">
        <v>9837</v>
      </c>
      <c r="D793" t="s">
        <v>80</v>
      </c>
      <c r="E793">
        <v>62</v>
      </c>
      <c r="F793" t="s">
        <v>7</v>
      </c>
      <c r="G793">
        <v>1</v>
      </c>
      <c r="H793">
        <v>1219.21</v>
      </c>
      <c r="I793">
        <v>1219.21</v>
      </c>
      <c r="J793" t="s">
        <v>81</v>
      </c>
      <c r="K793" t="s">
        <v>567</v>
      </c>
      <c r="L793" t="s">
        <v>91</v>
      </c>
      <c r="M793">
        <v>2023</v>
      </c>
      <c r="N793" t="s">
        <v>84</v>
      </c>
      <c r="O793" t="s">
        <v>8020</v>
      </c>
      <c r="P793" t="s">
        <v>86</v>
      </c>
    </row>
    <row r="794" spans="1:16" x14ac:dyDescent="0.45">
      <c r="A794">
        <v>793</v>
      </c>
      <c r="B794" s="10">
        <v>44984</v>
      </c>
      <c r="C794">
        <v>1117</v>
      </c>
      <c r="D794" t="s">
        <v>80</v>
      </c>
      <c r="E794">
        <v>54</v>
      </c>
      <c r="F794" t="s">
        <v>102</v>
      </c>
      <c r="G794">
        <v>3</v>
      </c>
      <c r="H794">
        <v>882.22</v>
      </c>
      <c r="I794">
        <v>2646.66</v>
      </c>
      <c r="J794" t="s">
        <v>93</v>
      </c>
      <c r="K794" t="s">
        <v>82</v>
      </c>
      <c r="L794" t="s">
        <v>91</v>
      </c>
      <c r="M794">
        <v>2023</v>
      </c>
      <c r="N794" t="s">
        <v>84</v>
      </c>
      <c r="O794" t="s">
        <v>6449</v>
      </c>
      <c r="P794" t="s">
        <v>86</v>
      </c>
    </row>
    <row r="795" spans="1:16" x14ac:dyDescent="0.45">
      <c r="A795">
        <v>794</v>
      </c>
      <c r="B795" s="10">
        <v>44984</v>
      </c>
      <c r="C795">
        <v>3551</v>
      </c>
      <c r="D795" t="s">
        <v>80</v>
      </c>
      <c r="E795">
        <v>31</v>
      </c>
      <c r="F795" t="s">
        <v>6</v>
      </c>
      <c r="G795">
        <v>4</v>
      </c>
      <c r="H795">
        <v>2493</v>
      </c>
      <c r="I795">
        <v>9972</v>
      </c>
      <c r="J795" t="s">
        <v>87</v>
      </c>
      <c r="K795" t="s">
        <v>82</v>
      </c>
      <c r="L795" t="s">
        <v>91</v>
      </c>
      <c r="M795">
        <v>2023</v>
      </c>
      <c r="N795" t="s">
        <v>84</v>
      </c>
      <c r="O795" t="s">
        <v>883</v>
      </c>
      <c r="P795" t="s">
        <v>86</v>
      </c>
    </row>
    <row r="796" spans="1:16" x14ac:dyDescent="0.45">
      <c r="A796">
        <v>795</v>
      </c>
      <c r="B796" s="10">
        <v>44984</v>
      </c>
      <c r="C796">
        <v>6560</v>
      </c>
      <c r="D796" t="s">
        <v>89</v>
      </c>
      <c r="E796">
        <v>33</v>
      </c>
      <c r="F796" t="s">
        <v>8</v>
      </c>
      <c r="G796">
        <v>3</v>
      </c>
      <c r="H796">
        <v>3696.59</v>
      </c>
      <c r="I796">
        <v>11089.77</v>
      </c>
      <c r="J796" t="s">
        <v>87</v>
      </c>
      <c r="K796" t="s">
        <v>82</v>
      </c>
      <c r="L796" t="s">
        <v>91</v>
      </c>
      <c r="M796">
        <v>2023</v>
      </c>
      <c r="N796" t="s">
        <v>84</v>
      </c>
      <c r="O796" t="s">
        <v>6009</v>
      </c>
      <c r="P796" t="s">
        <v>86</v>
      </c>
    </row>
    <row r="797" spans="1:16" x14ac:dyDescent="0.45">
      <c r="A797">
        <v>796</v>
      </c>
      <c r="B797" s="10">
        <v>44985</v>
      </c>
      <c r="C797">
        <v>5289</v>
      </c>
      <c r="D797" t="s">
        <v>89</v>
      </c>
      <c r="E797">
        <v>60</v>
      </c>
      <c r="F797" t="s">
        <v>6</v>
      </c>
      <c r="G797">
        <v>1</v>
      </c>
      <c r="H797">
        <v>1151.2</v>
      </c>
      <c r="I797">
        <v>1151.2</v>
      </c>
      <c r="J797" t="s">
        <v>81</v>
      </c>
      <c r="K797" t="s">
        <v>567</v>
      </c>
      <c r="L797" t="s">
        <v>91</v>
      </c>
      <c r="M797">
        <v>2023</v>
      </c>
      <c r="N797" t="s">
        <v>84</v>
      </c>
      <c r="O797" t="s">
        <v>573</v>
      </c>
      <c r="P797" t="s">
        <v>86</v>
      </c>
    </row>
    <row r="798" spans="1:16" x14ac:dyDescent="0.45">
      <c r="A798">
        <v>797</v>
      </c>
      <c r="B798" s="10">
        <v>44985</v>
      </c>
      <c r="C798">
        <v>1846</v>
      </c>
      <c r="D798" t="s">
        <v>80</v>
      </c>
      <c r="E798">
        <v>37</v>
      </c>
      <c r="F798" t="s">
        <v>102</v>
      </c>
      <c r="G798">
        <v>5</v>
      </c>
      <c r="H798">
        <v>4552.21</v>
      </c>
      <c r="I798">
        <v>22761.05</v>
      </c>
      <c r="J798" t="s">
        <v>97</v>
      </c>
      <c r="K798" t="s">
        <v>82</v>
      </c>
      <c r="L798" t="s">
        <v>91</v>
      </c>
      <c r="M798">
        <v>2023</v>
      </c>
      <c r="N798" t="s">
        <v>84</v>
      </c>
      <c r="O798" t="s">
        <v>4398</v>
      </c>
      <c r="P798" t="s">
        <v>86</v>
      </c>
    </row>
    <row r="799" spans="1:16" x14ac:dyDescent="0.45">
      <c r="A799">
        <v>798</v>
      </c>
      <c r="B799" s="10">
        <v>44985</v>
      </c>
      <c r="C799">
        <v>7316</v>
      </c>
      <c r="D799" t="s">
        <v>80</v>
      </c>
      <c r="E799">
        <v>61</v>
      </c>
      <c r="F799" t="s">
        <v>102</v>
      </c>
      <c r="G799">
        <v>5</v>
      </c>
      <c r="H799">
        <v>882.73</v>
      </c>
      <c r="I799">
        <v>4413.6499999999996</v>
      </c>
      <c r="J799" t="s">
        <v>81</v>
      </c>
      <c r="K799" t="s">
        <v>82</v>
      </c>
      <c r="L799" t="s">
        <v>91</v>
      </c>
      <c r="M799">
        <v>2023</v>
      </c>
      <c r="N799" t="s">
        <v>84</v>
      </c>
      <c r="O799" t="s">
        <v>4635</v>
      </c>
      <c r="P799" t="s">
        <v>86</v>
      </c>
    </row>
    <row r="800" spans="1:16" x14ac:dyDescent="0.45">
      <c r="A800">
        <v>799</v>
      </c>
      <c r="B800" s="10">
        <v>44985</v>
      </c>
      <c r="C800">
        <v>7469</v>
      </c>
      <c r="D800" t="s">
        <v>89</v>
      </c>
      <c r="E800">
        <v>32</v>
      </c>
      <c r="F800" t="s">
        <v>102</v>
      </c>
      <c r="G800">
        <v>1</v>
      </c>
      <c r="H800">
        <v>2814.14</v>
      </c>
      <c r="I800">
        <v>2814.14</v>
      </c>
      <c r="J800" t="s">
        <v>87</v>
      </c>
      <c r="K800" t="s">
        <v>82</v>
      </c>
      <c r="L800" t="s">
        <v>91</v>
      </c>
      <c r="M800">
        <v>2023</v>
      </c>
      <c r="N800" t="s">
        <v>84</v>
      </c>
      <c r="O800" t="s">
        <v>5334</v>
      </c>
      <c r="P800" t="s">
        <v>86</v>
      </c>
    </row>
    <row r="801" spans="1:16" x14ac:dyDescent="0.45">
      <c r="A801">
        <v>800</v>
      </c>
      <c r="B801" s="10">
        <v>44985</v>
      </c>
      <c r="C801">
        <v>9915</v>
      </c>
      <c r="D801" t="s">
        <v>89</v>
      </c>
      <c r="E801">
        <v>61</v>
      </c>
      <c r="F801" t="s">
        <v>5</v>
      </c>
      <c r="G801">
        <v>2</v>
      </c>
      <c r="H801">
        <v>3893.1</v>
      </c>
      <c r="I801">
        <v>7786.2</v>
      </c>
      <c r="J801" t="s">
        <v>81</v>
      </c>
      <c r="K801" t="s">
        <v>82</v>
      </c>
      <c r="L801" t="s">
        <v>91</v>
      </c>
      <c r="M801">
        <v>2023</v>
      </c>
      <c r="N801" t="s">
        <v>84</v>
      </c>
      <c r="O801" t="s">
        <v>2964</v>
      </c>
      <c r="P801" t="s">
        <v>86</v>
      </c>
    </row>
    <row r="802" spans="1:16" x14ac:dyDescent="0.45">
      <c r="A802">
        <v>801</v>
      </c>
      <c r="B802" s="10">
        <v>44985</v>
      </c>
      <c r="C802">
        <v>1224</v>
      </c>
      <c r="D802" t="s">
        <v>80</v>
      </c>
      <c r="E802">
        <v>43</v>
      </c>
      <c r="F802" t="s">
        <v>5</v>
      </c>
      <c r="G802">
        <v>3</v>
      </c>
      <c r="H802">
        <v>1106.27</v>
      </c>
      <c r="I802">
        <v>3318.81</v>
      </c>
      <c r="J802" t="s">
        <v>97</v>
      </c>
      <c r="K802" t="s">
        <v>82</v>
      </c>
      <c r="L802" t="s">
        <v>91</v>
      </c>
      <c r="M802">
        <v>2023</v>
      </c>
      <c r="N802" t="s">
        <v>84</v>
      </c>
      <c r="O802" t="s">
        <v>6241</v>
      </c>
      <c r="P802" t="s">
        <v>86</v>
      </c>
    </row>
    <row r="803" spans="1:16" x14ac:dyDescent="0.45">
      <c r="A803">
        <v>802</v>
      </c>
      <c r="B803" s="10">
        <v>44985</v>
      </c>
      <c r="C803">
        <v>5208</v>
      </c>
      <c r="D803" t="s">
        <v>80</v>
      </c>
      <c r="E803">
        <v>26</v>
      </c>
      <c r="F803" t="s">
        <v>6</v>
      </c>
      <c r="G803">
        <v>1</v>
      </c>
      <c r="H803">
        <v>1517.4</v>
      </c>
      <c r="I803">
        <v>1517.4</v>
      </c>
      <c r="J803" t="s">
        <v>87</v>
      </c>
      <c r="K803" t="s">
        <v>567</v>
      </c>
      <c r="L803" t="s">
        <v>91</v>
      </c>
      <c r="M803">
        <v>2023</v>
      </c>
      <c r="N803" t="s">
        <v>84</v>
      </c>
      <c r="O803" t="s">
        <v>8151</v>
      </c>
      <c r="P803" t="s">
        <v>86</v>
      </c>
    </row>
    <row r="804" spans="1:16" x14ac:dyDescent="0.45">
      <c r="A804">
        <v>803</v>
      </c>
      <c r="B804" s="10">
        <v>44985</v>
      </c>
      <c r="C804">
        <v>7283</v>
      </c>
      <c r="D804" t="s">
        <v>89</v>
      </c>
      <c r="E804">
        <v>18</v>
      </c>
      <c r="F804" t="s">
        <v>5</v>
      </c>
      <c r="G804">
        <v>1</v>
      </c>
      <c r="H804">
        <v>304.85000000000002</v>
      </c>
      <c r="I804">
        <v>304.85000000000002</v>
      </c>
      <c r="J804" t="s">
        <v>95</v>
      </c>
      <c r="K804" t="s">
        <v>567</v>
      </c>
      <c r="L804" t="s">
        <v>91</v>
      </c>
      <c r="M804">
        <v>2023</v>
      </c>
      <c r="N804" t="s">
        <v>84</v>
      </c>
      <c r="O804" t="s">
        <v>7661</v>
      </c>
      <c r="P804" t="s">
        <v>86</v>
      </c>
    </row>
    <row r="805" spans="1:16" x14ac:dyDescent="0.45">
      <c r="A805">
        <v>804</v>
      </c>
      <c r="B805" s="10">
        <v>44985</v>
      </c>
      <c r="C805">
        <v>3048</v>
      </c>
      <c r="D805" t="s">
        <v>80</v>
      </c>
      <c r="E805">
        <v>52</v>
      </c>
      <c r="F805" t="s">
        <v>8</v>
      </c>
      <c r="G805">
        <v>5</v>
      </c>
      <c r="H805">
        <v>4722.54</v>
      </c>
      <c r="I805">
        <v>23612.7</v>
      </c>
      <c r="J805" t="s">
        <v>93</v>
      </c>
      <c r="K805" t="s">
        <v>82</v>
      </c>
      <c r="L805" t="s">
        <v>91</v>
      </c>
      <c r="M805">
        <v>2023</v>
      </c>
      <c r="N805" t="s">
        <v>84</v>
      </c>
      <c r="O805" t="s">
        <v>4162</v>
      </c>
      <c r="P805" t="s">
        <v>86</v>
      </c>
    </row>
    <row r="806" spans="1:16" x14ac:dyDescent="0.45">
      <c r="A806">
        <v>805</v>
      </c>
      <c r="B806" s="10">
        <v>44985</v>
      </c>
      <c r="C806">
        <v>7233</v>
      </c>
      <c r="D806" t="s">
        <v>89</v>
      </c>
      <c r="E806">
        <v>61</v>
      </c>
      <c r="F806" t="s">
        <v>9</v>
      </c>
      <c r="G806">
        <v>4</v>
      </c>
      <c r="H806">
        <v>2460.5100000000002</v>
      </c>
      <c r="I806">
        <v>9842.0400000000009</v>
      </c>
      <c r="J806" t="s">
        <v>81</v>
      </c>
      <c r="K806" t="s">
        <v>82</v>
      </c>
      <c r="L806" t="s">
        <v>91</v>
      </c>
      <c r="M806">
        <v>2023</v>
      </c>
      <c r="N806" t="s">
        <v>84</v>
      </c>
      <c r="O806" t="s">
        <v>1251</v>
      </c>
      <c r="P806" t="s">
        <v>86</v>
      </c>
    </row>
    <row r="807" spans="1:16" x14ac:dyDescent="0.45">
      <c r="A807">
        <v>806</v>
      </c>
      <c r="B807" s="10">
        <v>44985</v>
      </c>
      <c r="C807">
        <v>2828</v>
      </c>
      <c r="D807" t="s">
        <v>89</v>
      </c>
      <c r="E807">
        <v>37</v>
      </c>
      <c r="F807" t="s">
        <v>6</v>
      </c>
      <c r="G807">
        <v>4</v>
      </c>
      <c r="H807">
        <v>368.32</v>
      </c>
      <c r="I807">
        <v>1473.28</v>
      </c>
      <c r="J807" t="s">
        <v>97</v>
      </c>
      <c r="K807" t="s">
        <v>567</v>
      </c>
      <c r="L807" t="s">
        <v>91</v>
      </c>
      <c r="M807">
        <v>2023</v>
      </c>
      <c r="N807" t="s">
        <v>84</v>
      </c>
      <c r="O807" t="s">
        <v>7300</v>
      </c>
      <c r="P807" t="s">
        <v>86</v>
      </c>
    </row>
    <row r="808" spans="1:16" x14ac:dyDescent="0.45">
      <c r="A808">
        <v>807</v>
      </c>
      <c r="B808" s="10">
        <v>44985</v>
      </c>
      <c r="C808">
        <v>2917</v>
      </c>
      <c r="D808" t="s">
        <v>80</v>
      </c>
      <c r="E808">
        <v>62</v>
      </c>
      <c r="F808" t="s">
        <v>7</v>
      </c>
      <c r="G808">
        <v>2</v>
      </c>
      <c r="H808">
        <v>4159.13</v>
      </c>
      <c r="I808">
        <v>8318.26</v>
      </c>
      <c r="J808" t="s">
        <v>81</v>
      </c>
      <c r="K808" t="s">
        <v>82</v>
      </c>
      <c r="L808" t="s">
        <v>91</v>
      </c>
      <c r="M808">
        <v>2023</v>
      </c>
      <c r="N808" t="s">
        <v>84</v>
      </c>
      <c r="O808" t="s">
        <v>2965</v>
      </c>
      <c r="P808" t="s">
        <v>86</v>
      </c>
    </row>
    <row r="809" spans="1:16" x14ac:dyDescent="0.45">
      <c r="A809">
        <v>808</v>
      </c>
      <c r="B809" s="10">
        <v>44985</v>
      </c>
      <c r="C809">
        <v>5234</v>
      </c>
      <c r="D809" t="s">
        <v>89</v>
      </c>
      <c r="E809">
        <v>23</v>
      </c>
      <c r="F809" t="s">
        <v>7</v>
      </c>
      <c r="G809">
        <v>2</v>
      </c>
      <c r="H809">
        <v>2868.25</v>
      </c>
      <c r="I809">
        <v>5736.5</v>
      </c>
      <c r="J809" t="s">
        <v>95</v>
      </c>
      <c r="K809" t="s">
        <v>82</v>
      </c>
      <c r="L809" t="s">
        <v>91</v>
      </c>
      <c r="M809">
        <v>2023</v>
      </c>
      <c r="N809" t="s">
        <v>84</v>
      </c>
      <c r="O809" t="s">
        <v>2483</v>
      </c>
      <c r="P809" t="s">
        <v>86</v>
      </c>
    </row>
    <row r="810" spans="1:16" x14ac:dyDescent="0.45">
      <c r="A810">
        <v>809</v>
      </c>
      <c r="B810" s="10">
        <v>44985</v>
      </c>
      <c r="C810">
        <v>7988</v>
      </c>
      <c r="D810" t="s">
        <v>89</v>
      </c>
      <c r="E810">
        <v>59</v>
      </c>
      <c r="F810" t="s">
        <v>6</v>
      </c>
      <c r="G810">
        <v>2</v>
      </c>
      <c r="H810">
        <v>323.66000000000003</v>
      </c>
      <c r="I810">
        <v>647.32000000000005</v>
      </c>
      <c r="J810" t="s">
        <v>81</v>
      </c>
      <c r="K810" t="s">
        <v>567</v>
      </c>
      <c r="L810" t="s">
        <v>91</v>
      </c>
      <c r="M810">
        <v>2023</v>
      </c>
      <c r="N810" t="s">
        <v>84</v>
      </c>
      <c r="O810" t="s">
        <v>6973</v>
      </c>
      <c r="P810" t="s">
        <v>86</v>
      </c>
    </row>
    <row r="811" spans="1:16" x14ac:dyDescent="0.45">
      <c r="A811">
        <v>810</v>
      </c>
      <c r="B811" s="10">
        <v>44986</v>
      </c>
      <c r="C811">
        <v>3026</v>
      </c>
      <c r="D811" t="s">
        <v>89</v>
      </c>
      <c r="E811">
        <v>27</v>
      </c>
      <c r="F811" t="s">
        <v>9</v>
      </c>
      <c r="G811">
        <v>5</v>
      </c>
      <c r="H811">
        <v>2281.94</v>
      </c>
      <c r="I811">
        <v>11409.7</v>
      </c>
      <c r="J811" t="s">
        <v>87</v>
      </c>
      <c r="K811" t="s">
        <v>82</v>
      </c>
      <c r="L811" t="s">
        <v>103</v>
      </c>
      <c r="M811">
        <v>2023</v>
      </c>
      <c r="N811" t="s">
        <v>84</v>
      </c>
      <c r="O811" t="s">
        <v>332</v>
      </c>
      <c r="P811" t="s">
        <v>86</v>
      </c>
    </row>
    <row r="812" spans="1:16" x14ac:dyDescent="0.45">
      <c r="A812">
        <v>811</v>
      </c>
      <c r="B812" s="10">
        <v>44986</v>
      </c>
      <c r="C812">
        <v>4744</v>
      </c>
      <c r="D812" t="s">
        <v>80</v>
      </c>
      <c r="E812">
        <v>50</v>
      </c>
      <c r="F812" t="s">
        <v>7</v>
      </c>
      <c r="G812">
        <v>1</v>
      </c>
      <c r="H812">
        <v>2200.3000000000002</v>
      </c>
      <c r="I812">
        <v>2200.3000000000002</v>
      </c>
      <c r="J812" t="s">
        <v>93</v>
      </c>
      <c r="K812" t="s">
        <v>82</v>
      </c>
      <c r="L812" t="s">
        <v>103</v>
      </c>
      <c r="M812">
        <v>2023</v>
      </c>
      <c r="N812" t="s">
        <v>84</v>
      </c>
      <c r="O812" t="s">
        <v>5544</v>
      </c>
      <c r="P812" t="s">
        <v>86</v>
      </c>
    </row>
    <row r="813" spans="1:16" x14ac:dyDescent="0.45">
      <c r="A813">
        <v>812</v>
      </c>
      <c r="B813" s="10">
        <v>44986</v>
      </c>
      <c r="C813">
        <v>1009</v>
      </c>
      <c r="D813" t="s">
        <v>89</v>
      </c>
      <c r="E813">
        <v>33</v>
      </c>
      <c r="F813" t="s">
        <v>6</v>
      </c>
      <c r="G813">
        <v>2</v>
      </c>
      <c r="H813">
        <v>773.1</v>
      </c>
      <c r="I813">
        <v>1546.2</v>
      </c>
      <c r="J813" t="s">
        <v>87</v>
      </c>
      <c r="K813" t="s">
        <v>567</v>
      </c>
      <c r="L813" t="s">
        <v>103</v>
      </c>
      <c r="M813">
        <v>2023</v>
      </c>
      <c r="N813" t="s">
        <v>668</v>
      </c>
      <c r="O813" t="s">
        <v>9324</v>
      </c>
      <c r="P813" t="s">
        <v>86</v>
      </c>
    </row>
    <row r="814" spans="1:16" x14ac:dyDescent="0.45">
      <c r="A814">
        <v>813</v>
      </c>
      <c r="B814" s="10">
        <v>44986</v>
      </c>
      <c r="C814">
        <v>1260</v>
      </c>
      <c r="D814" t="s">
        <v>80</v>
      </c>
      <c r="E814">
        <v>53</v>
      </c>
      <c r="F814" t="s">
        <v>6</v>
      </c>
      <c r="G814">
        <v>5</v>
      </c>
      <c r="H814">
        <v>2130.85</v>
      </c>
      <c r="I814">
        <v>10654.25</v>
      </c>
      <c r="J814" t="s">
        <v>93</v>
      </c>
      <c r="K814" t="s">
        <v>82</v>
      </c>
      <c r="L814" t="s">
        <v>103</v>
      </c>
      <c r="M814">
        <v>2023</v>
      </c>
      <c r="N814" t="s">
        <v>84</v>
      </c>
      <c r="O814" t="s">
        <v>4163</v>
      </c>
      <c r="P814" t="s">
        <v>86</v>
      </c>
    </row>
    <row r="815" spans="1:16" x14ac:dyDescent="0.45">
      <c r="A815">
        <v>814</v>
      </c>
      <c r="B815" s="10">
        <v>44986</v>
      </c>
      <c r="C815">
        <v>7038</v>
      </c>
      <c r="D815" t="s">
        <v>89</v>
      </c>
      <c r="E815">
        <v>23</v>
      </c>
      <c r="F815" t="s">
        <v>102</v>
      </c>
      <c r="G815">
        <v>3</v>
      </c>
      <c r="H815">
        <v>1449.89</v>
      </c>
      <c r="I815">
        <v>4349.67</v>
      </c>
      <c r="J815" t="s">
        <v>95</v>
      </c>
      <c r="K815" t="s">
        <v>82</v>
      </c>
      <c r="L815" t="s">
        <v>103</v>
      </c>
      <c r="M815">
        <v>2023</v>
      </c>
      <c r="N815" t="s">
        <v>84</v>
      </c>
      <c r="O815" t="s">
        <v>6837</v>
      </c>
      <c r="P815" t="s">
        <v>86</v>
      </c>
    </row>
    <row r="816" spans="1:16" x14ac:dyDescent="0.45">
      <c r="A816">
        <v>815</v>
      </c>
      <c r="B816" s="10">
        <v>44986</v>
      </c>
      <c r="C816">
        <v>3219</v>
      </c>
      <c r="D816" t="s">
        <v>89</v>
      </c>
      <c r="E816">
        <v>36</v>
      </c>
      <c r="F816" t="s">
        <v>8</v>
      </c>
      <c r="G816">
        <v>1</v>
      </c>
      <c r="H816">
        <v>3514.71</v>
      </c>
      <c r="I816">
        <v>3514.71</v>
      </c>
      <c r="J816" t="s">
        <v>97</v>
      </c>
      <c r="K816" t="s">
        <v>82</v>
      </c>
      <c r="L816" t="s">
        <v>103</v>
      </c>
      <c r="M816">
        <v>2023</v>
      </c>
      <c r="N816" t="s">
        <v>84</v>
      </c>
      <c r="O816" t="s">
        <v>5145</v>
      </c>
      <c r="P816" t="s">
        <v>86</v>
      </c>
    </row>
    <row r="817" spans="1:16" x14ac:dyDescent="0.45">
      <c r="A817">
        <v>816</v>
      </c>
      <c r="B817" s="10">
        <v>44986</v>
      </c>
      <c r="C817">
        <v>8041</v>
      </c>
      <c r="D817" t="s">
        <v>89</v>
      </c>
      <c r="E817">
        <v>48</v>
      </c>
      <c r="F817" t="s">
        <v>7</v>
      </c>
      <c r="G817">
        <v>3</v>
      </c>
      <c r="H817">
        <v>77.19</v>
      </c>
      <c r="I817">
        <v>231.57</v>
      </c>
      <c r="J817" t="s">
        <v>93</v>
      </c>
      <c r="K817" t="s">
        <v>567</v>
      </c>
      <c r="L817" t="s">
        <v>103</v>
      </c>
      <c r="M817">
        <v>2023</v>
      </c>
      <c r="N817" t="s">
        <v>84</v>
      </c>
      <c r="O817" t="s">
        <v>7459</v>
      </c>
      <c r="P817" t="s">
        <v>86</v>
      </c>
    </row>
    <row r="818" spans="1:16" x14ac:dyDescent="0.45">
      <c r="A818">
        <v>817</v>
      </c>
      <c r="B818" s="10">
        <v>44986</v>
      </c>
      <c r="C818">
        <v>3060</v>
      </c>
      <c r="D818" t="s">
        <v>89</v>
      </c>
      <c r="E818">
        <v>19</v>
      </c>
      <c r="F818" t="s">
        <v>8</v>
      </c>
      <c r="G818">
        <v>4</v>
      </c>
      <c r="H818">
        <v>576.55999999999995</v>
      </c>
      <c r="I818">
        <v>2306.2399999999998</v>
      </c>
      <c r="J818" t="s">
        <v>95</v>
      </c>
      <c r="K818" t="s">
        <v>82</v>
      </c>
      <c r="L818" t="s">
        <v>103</v>
      </c>
      <c r="M818">
        <v>2023</v>
      </c>
      <c r="N818" t="s">
        <v>668</v>
      </c>
      <c r="O818" t="s">
        <v>9957</v>
      </c>
      <c r="P818" t="s">
        <v>86</v>
      </c>
    </row>
    <row r="819" spans="1:16" x14ac:dyDescent="0.45">
      <c r="A819">
        <v>818</v>
      </c>
      <c r="B819" s="10">
        <v>44986</v>
      </c>
      <c r="C819">
        <v>6287</v>
      </c>
      <c r="D819" t="s">
        <v>89</v>
      </c>
      <c r="E819">
        <v>35</v>
      </c>
      <c r="F819" t="s">
        <v>6</v>
      </c>
      <c r="G819">
        <v>4</v>
      </c>
      <c r="H819">
        <v>4597.3100000000004</v>
      </c>
      <c r="I819">
        <v>18389.240000000002</v>
      </c>
      <c r="J819" t="s">
        <v>97</v>
      </c>
      <c r="K819" t="s">
        <v>82</v>
      </c>
      <c r="L819" t="s">
        <v>103</v>
      </c>
      <c r="M819">
        <v>2023</v>
      </c>
      <c r="N819" t="s">
        <v>84</v>
      </c>
      <c r="O819" t="s">
        <v>1590</v>
      </c>
      <c r="P819" t="s">
        <v>86</v>
      </c>
    </row>
    <row r="820" spans="1:16" x14ac:dyDescent="0.45">
      <c r="A820">
        <v>819</v>
      </c>
      <c r="B820" s="10">
        <v>44986</v>
      </c>
      <c r="C820">
        <v>2619</v>
      </c>
      <c r="D820" t="s">
        <v>80</v>
      </c>
      <c r="E820">
        <v>59</v>
      </c>
      <c r="F820" t="s">
        <v>9</v>
      </c>
      <c r="G820">
        <v>1</v>
      </c>
      <c r="H820">
        <v>2195</v>
      </c>
      <c r="I820">
        <v>2195</v>
      </c>
      <c r="J820" t="s">
        <v>81</v>
      </c>
      <c r="K820" t="s">
        <v>82</v>
      </c>
      <c r="L820" t="s">
        <v>103</v>
      </c>
      <c r="M820">
        <v>2023</v>
      </c>
      <c r="N820" t="s">
        <v>84</v>
      </c>
      <c r="O820" t="s">
        <v>3216</v>
      </c>
      <c r="P820" t="s">
        <v>86</v>
      </c>
    </row>
    <row r="821" spans="1:16" x14ac:dyDescent="0.45">
      <c r="A821">
        <v>820</v>
      </c>
      <c r="B821" s="10">
        <v>44986</v>
      </c>
      <c r="C821">
        <v>9512</v>
      </c>
      <c r="D821" t="s">
        <v>80</v>
      </c>
      <c r="E821">
        <v>45</v>
      </c>
      <c r="F821" t="s">
        <v>6</v>
      </c>
      <c r="G821">
        <v>2</v>
      </c>
      <c r="H821">
        <v>922.1</v>
      </c>
      <c r="I821">
        <v>1844.2</v>
      </c>
      <c r="J821" t="s">
        <v>93</v>
      </c>
      <c r="K821" t="s">
        <v>567</v>
      </c>
      <c r="L821" t="s">
        <v>103</v>
      </c>
      <c r="M821">
        <v>2023</v>
      </c>
      <c r="N821" t="s">
        <v>84</v>
      </c>
      <c r="O821" t="s">
        <v>7216</v>
      </c>
      <c r="P821" t="s">
        <v>86</v>
      </c>
    </row>
    <row r="822" spans="1:16" x14ac:dyDescent="0.45">
      <c r="A822">
        <v>821</v>
      </c>
      <c r="B822" s="10">
        <v>44986</v>
      </c>
      <c r="C822">
        <v>2342</v>
      </c>
      <c r="D822" t="s">
        <v>89</v>
      </c>
      <c r="E822">
        <v>21</v>
      </c>
      <c r="F822" t="s">
        <v>7</v>
      </c>
      <c r="G822">
        <v>1</v>
      </c>
      <c r="H822">
        <v>3976.47</v>
      </c>
      <c r="I822">
        <v>3976.47</v>
      </c>
      <c r="J822" t="s">
        <v>95</v>
      </c>
      <c r="K822" t="s">
        <v>82</v>
      </c>
      <c r="L822" t="s">
        <v>103</v>
      </c>
      <c r="M822">
        <v>2023</v>
      </c>
      <c r="N822" t="s">
        <v>84</v>
      </c>
      <c r="O822" t="s">
        <v>4997</v>
      </c>
      <c r="P822" t="s">
        <v>86</v>
      </c>
    </row>
    <row r="823" spans="1:16" x14ac:dyDescent="0.45">
      <c r="A823">
        <v>822</v>
      </c>
      <c r="B823" s="10">
        <v>44986</v>
      </c>
      <c r="C823">
        <v>3832</v>
      </c>
      <c r="D823" t="s">
        <v>80</v>
      </c>
      <c r="E823">
        <v>18</v>
      </c>
      <c r="F823" t="s">
        <v>8</v>
      </c>
      <c r="G823">
        <v>2</v>
      </c>
      <c r="H823">
        <v>4265.38</v>
      </c>
      <c r="I823">
        <v>8530.76</v>
      </c>
      <c r="J823" t="s">
        <v>95</v>
      </c>
      <c r="K823" t="s">
        <v>82</v>
      </c>
      <c r="L823" t="s">
        <v>103</v>
      </c>
      <c r="M823">
        <v>2023</v>
      </c>
      <c r="N823" t="s">
        <v>84</v>
      </c>
      <c r="O823" t="s">
        <v>2484</v>
      </c>
      <c r="P823" t="s">
        <v>86</v>
      </c>
    </row>
    <row r="824" spans="1:16" x14ac:dyDescent="0.45">
      <c r="A824">
        <v>823</v>
      </c>
      <c r="B824" s="10">
        <v>44987</v>
      </c>
      <c r="C824">
        <v>3824</v>
      </c>
      <c r="D824" t="s">
        <v>80</v>
      </c>
      <c r="E824">
        <v>64</v>
      </c>
      <c r="F824" t="s">
        <v>102</v>
      </c>
      <c r="G824">
        <v>4</v>
      </c>
      <c r="H824">
        <v>1095.51</v>
      </c>
      <c r="I824">
        <v>4382.04</v>
      </c>
      <c r="J824" t="s">
        <v>81</v>
      </c>
      <c r="K824" t="s">
        <v>82</v>
      </c>
      <c r="L824" t="s">
        <v>103</v>
      </c>
      <c r="M824">
        <v>2023</v>
      </c>
      <c r="N824" t="s">
        <v>84</v>
      </c>
      <c r="O824" t="s">
        <v>104</v>
      </c>
      <c r="P824" t="s">
        <v>86</v>
      </c>
    </row>
    <row r="825" spans="1:16" x14ac:dyDescent="0.45">
      <c r="A825">
        <v>824</v>
      </c>
      <c r="B825" s="10">
        <v>44987</v>
      </c>
      <c r="C825">
        <v>2994</v>
      </c>
      <c r="D825" t="s">
        <v>89</v>
      </c>
      <c r="E825">
        <v>59</v>
      </c>
      <c r="F825" t="s">
        <v>102</v>
      </c>
      <c r="G825">
        <v>1</v>
      </c>
      <c r="H825">
        <v>3582.32</v>
      </c>
      <c r="I825">
        <v>3582.32</v>
      </c>
      <c r="J825" t="s">
        <v>81</v>
      </c>
      <c r="K825" t="s">
        <v>82</v>
      </c>
      <c r="L825" t="s">
        <v>103</v>
      </c>
      <c r="M825">
        <v>2023</v>
      </c>
      <c r="N825" t="s">
        <v>84</v>
      </c>
      <c r="O825" t="s">
        <v>5774</v>
      </c>
      <c r="P825" t="s">
        <v>86</v>
      </c>
    </row>
    <row r="826" spans="1:16" x14ac:dyDescent="0.45">
      <c r="A826">
        <v>825</v>
      </c>
      <c r="B826" s="10">
        <v>44987</v>
      </c>
      <c r="C826">
        <v>4490</v>
      </c>
      <c r="D826" t="s">
        <v>80</v>
      </c>
      <c r="E826">
        <v>33</v>
      </c>
      <c r="F826" t="s">
        <v>6</v>
      </c>
      <c r="G826">
        <v>1</v>
      </c>
      <c r="H826">
        <v>3094.92</v>
      </c>
      <c r="I826">
        <v>3094.92</v>
      </c>
      <c r="J826" t="s">
        <v>87</v>
      </c>
      <c r="K826" t="s">
        <v>82</v>
      </c>
      <c r="L826" t="s">
        <v>103</v>
      </c>
      <c r="M826">
        <v>2023</v>
      </c>
      <c r="N826" t="s">
        <v>84</v>
      </c>
      <c r="O826" t="s">
        <v>5335</v>
      </c>
      <c r="P826" t="s">
        <v>86</v>
      </c>
    </row>
    <row r="827" spans="1:16" x14ac:dyDescent="0.45">
      <c r="A827">
        <v>826</v>
      </c>
      <c r="B827" s="10">
        <v>44987</v>
      </c>
      <c r="C827">
        <v>8984</v>
      </c>
      <c r="D827" t="s">
        <v>80</v>
      </c>
      <c r="E827">
        <v>62</v>
      </c>
      <c r="F827" t="s">
        <v>9</v>
      </c>
      <c r="G827">
        <v>2</v>
      </c>
      <c r="H827">
        <v>3738.03</v>
      </c>
      <c r="I827">
        <v>7476.06</v>
      </c>
      <c r="J827" t="s">
        <v>81</v>
      </c>
      <c r="K827" t="s">
        <v>82</v>
      </c>
      <c r="L827" t="s">
        <v>103</v>
      </c>
      <c r="M827">
        <v>2023</v>
      </c>
      <c r="N827" t="s">
        <v>84</v>
      </c>
      <c r="O827" t="s">
        <v>2966</v>
      </c>
      <c r="P827" t="s">
        <v>86</v>
      </c>
    </row>
    <row r="828" spans="1:16" x14ac:dyDescent="0.45">
      <c r="A828">
        <v>827</v>
      </c>
      <c r="B828" s="10">
        <v>44987</v>
      </c>
      <c r="C828">
        <v>2604</v>
      </c>
      <c r="D828" t="s">
        <v>80</v>
      </c>
      <c r="E828">
        <v>64</v>
      </c>
      <c r="F828" t="s">
        <v>5</v>
      </c>
      <c r="G828">
        <v>4</v>
      </c>
      <c r="H828">
        <v>3950.1</v>
      </c>
      <c r="I828">
        <v>15800.4</v>
      </c>
      <c r="J828" t="s">
        <v>81</v>
      </c>
      <c r="K828" t="s">
        <v>82</v>
      </c>
      <c r="L828" t="s">
        <v>103</v>
      </c>
      <c r="M828">
        <v>2023</v>
      </c>
      <c r="N828" t="s">
        <v>668</v>
      </c>
      <c r="O828" t="s">
        <v>9958</v>
      </c>
      <c r="P828" t="s">
        <v>86</v>
      </c>
    </row>
    <row r="829" spans="1:16" x14ac:dyDescent="0.45">
      <c r="A829">
        <v>828</v>
      </c>
      <c r="B829" s="10">
        <v>44987</v>
      </c>
      <c r="C829">
        <v>1235</v>
      </c>
      <c r="D829" t="s">
        <v>80</v>
      </c>
      <c r="E829">
        <v>19</v>
      </c>
      <c r="F829" t="s">
        <v>7</v>
      </c>
      <c r="G829">
        <v>4</v>
      </c>
      <c r="H829">
        <v>3321.63</v>
      </c>
      <c r="I829">
        <v>13286.52</v>
      </c>
      <c r="J829" t="s">
        <v>95</v>
      </c>
      <c r="K829" t="s">
        <v>82</v>
      </c>
      <c r="L829" t="s">
        <v>103</v>
      </c>
      <c r="M829">
        <v>2023</v>
      </c>
      <c r="N829" t="s">
        <v>84</v>
      </c>
      <c r="O829" t="s">
        <v>2236</v>
      </c>
      <c r="P829" t="s">
        <v>86</v>
      </c>
    </row>
    <row r="830" spans="1:16" x14ac:dyDescent="0.45">
      <c r="A830">
        <v>829</v>
      </c>
      <c r="B830" s="10">
        <v>44987</v>
      </c>
      <c r="C830">
        <v>2908</v>
      </c>
      <c r="D830" t="s">
        <v>89</v>
      </c>
      <c r="E830">
        <v>53</v>
      </c>
      <c r="F830" t="s">
        <v>6</v>
      </c>
      <c r="G830">
        <v>2</v>
      </c>
      <c r="H830">
        <v>4783.2700000000004</v>
      </c>
      <c r="I830">
        <v>9566.5400000000009</v>
      </c>
      <c r="J830" t="s">
        <v>93</v>
      </c>
      <c r="K830" t="s">
        <v>82</v>
      </c>
      <c r="L830" t="s">
        <v>103</v>
      </c>
      <c r="M830">
        <v>2023</v>
      </c>
      <c r="N830" t="s">
        <v>84</v>
      </c>
      <c r="O830" t="s">
        <v>3275</v>
      </c>
      <c r="P830" t="s">
        <v>86</v>
      </c>
    </row>
    <row r="831" spans="1:16" x14ac:dyDescent="0.45">
      <c r="A831">
        <v>830</v>
      </c>
      <c r="B831" s="10">
        <v>44987</v>
      </c>
      <c r="C831">
        <v>9567</v>
      </c>
      <c r="D831" t="s">
        <v>80</v>
      </c>
      <c r="E831">
        <v>18</v>
      </c>
      <c r="F831" t="s">
        <v>102</v>
      </c>
      <c r="G831">
        <v>2</v>
      </c>
      <c r="H831">
        <v>4327.92</v>
      </c>
      <c r="I831">
        <v>8655.84</v>
      </c>
      <c r="J831" t="s">
        <v>95</v>
      </c>
      <c r="K831" t="s">
        <v>82</v>
      </c>
      <c r="L831" t="s">
        <v>103</v>
      </c>
      <c r="M831">
        <v>2023</v>
      </c>
      <c r="N831" t="s">
        <v>84</v>
      </c>
      <c r="O831" t="s">
        <v>2485</v>
      </c>
      <c r="P831" t="s">
        <v>86</v>
      </c>
    </row>
    <row r="832" spans="1:16" x14ac:dyDescent="0.45">
      <c r="A832">
        <v>831</v>
      </c>
      <c r="B832" s="10">
        <v>44987</v>
      </c>
      <c r="C832">
        <v>4530</v>
      </c>
      <c r="D832" t="s">
        <v>89</v>
      </c>
      <c r="E832">
        <v>56</v>
      </c>
      <c r="F832" t="s">
        <v>102</v>
      </c>
      <c r="G832">
        <v>2</v>
      </c>
      <c r="H832">
        <v>1183.4100000000001</v>
      </c>
      <c r="I832">
        <v>2366.8200000000002</v>
      </c>
      <c r="J832" t="s">
        <v>81</v>
      </c>
      <c r="K832" t="s">
        <v>82</v>
      </c>
      <c r="L832" t="s">
        <v>103</v>
      </c>
      <c r="M832">
        <v>2023</v>
      </c>
      <c r="N832" t="s">
        <v>84</v>
      </c>
      <c r="O832" t="s">
        <v>2967</v>
      </c>
      <c r="P832" t="s">
        <v>86</v>
      </c>
    </row>
    <row r="833" spans="1:16" x14ac:dyDescent="0.45">
      <c r="A833">
        <v>832</v>
      </c>
      <c r="B833" s="10">
        <v>44987</v>
      </c>
      <c r="C833">
        <v>6256</v>
      </c>
      <c r="D833" t="s">
        <v>89</v>
      </c>
      <c r="E833">
        <v>40</v>
      </c>
      <c r="F833" t="s">
        <v>9</v>
      </c>
      <c r="G833">
        <v>4</v>
      </c>
      <c r="H833">
        <v>4572.1499999999996</v>
      </c>
      <c r="I833">
        <v>18288.599999999999</v>
      </c>
      <c r="J833" t="s">
        <v>97</v>
      </c>
      <c r="K833" t="s">
        <v>82</v>
      </c>
      <c r="L833" t="s">
        <v>103</v>
      </c>
      <c r="M833">
        <v>2023</v>
      </c>
      <c r="N833" t="s">
        <v>84</v>
      </c>
      <c r="O833" t="s">
        <v>1591</v>
      </c>
      <c r="P833" t="s">
        <v>86</v>
      </c>
    </row>
    <row r="834" spans="1:16" x14ac:dyDescent="0.45">
      <c r="A834">
        <v>833</v>
      </c>
      <c r="B834" s="10">
        <v>44987</v>
      </c>
      <c r="C834">
        <v>3635</v>
      </c>
      <c r="D834" t="s">
        <v>80</v>
      </c>
      <c r="E834">
        <v>43</v>
      </c>
      <c r="F834" t="s">
        <v>102</v>
      </c>
      <c r="G834">
        <v>4</v>
      </c>
      <c r="H834">
        <v>1830.01</v>
      </c>
      <c r="I834">
        <v>7320.04</v>
      </c>
      <c r="J834" t="s">
        <v>97</v>
      </c>
      <c r="K834" t="s">
        <v>82</v>
      </c>
      <c r="L834" t="s">
        <v>103</v>
      </c>
      <c r="M834">
        <v>2023</v>
      </c>
      <c r="N834" t="s">
        <v>84</v>
      </c>
      <c r="O834" t="s">
        <v>1592</v>
      </c>
      <c r="P834" t="s">
        <v>86</v>
      </c>
    </row>
    <row r="835" spans="1:16" x14ac:dyDescent="0.45">
      <c r="A835">
        <v>834</v>
      </c>
      <c r="B835" s="10">
        <v>44987</v>
      </c>
      <c r="C835">
        <v>9162</v>
      </c>
      <c r="D835" t="s">
        <v>89</v>
      </c>
      <c r="E835">
        <v>28</v>
      </c>
      <c r="F835" t="s">
        <v>7</v>
      </c>
      <c r="G835">
        <v>1</v>
      </c>
      <c r="H835">
        <v>3646.38</v>
      </c>
      <c r="I835">
        <v>3646.38</v>
      </c>
      <c r="J835" t="s">
        <v>87</v>
      </c>
      <c r="K835" t="s">
        <v>82</v>
      </c>
      <c r="L835" t="s">
        <v>103</v>
      </c>
      <c r="M835">
        <v>2023</v>
      </c>
      <c r="N835" t="s">
        <v>84</v>
      </c>
      <c r="O835" t="s">
        <v>5336</v>
      </c>
      <c r="P835" t="s">
        <v>86</v>
      </c>
    </row>
    <row r="836" spans="1:16" x14ac:dyDescent="0.45">
      <c r="A836">
        <v>835</v>
      </c>
      <c r="B836" s="10">
        <v>44987</v>
      </c>
      <c r="C836">
        <v>3560</v>
      </c>
      <c r="D836" t="s">
        <v>80</v>
      </c>
      <c r="E836">
        <v>59</v>
      </c>
      <c r="F836" t="s">
        <v>9</v>
      </c>
      <c r="G836">
        <v>4</v>
      </c>
      <c r="H836">
        <v>4247.6499999999996</v>
      </c>
      <c r="I836">
        <v>16990.599999999999</v>
      </c>
      <c r="J836" t="s">
        <v>81</v>
      </c>
      <c r="K836" t="s">
        <v>82</v>
      </c>
      <c r="L836" t="s">
        <v>103</v>
      </c>
      <c r="M836">
        <v>2023</v>
      </c>
      <c r="N836" t="s">
        <v>84</v>
      </c>
      <c r="O836" t="s">
        <v>1252</v>
      </c>
      <c r="P836" t="s">
        <v>86</v>
      </c>
    </row>
    <row r="837" spans="1:16" x14ac:dyDescent="0.45">
      <c r="A837">
        <v>836</v>
      </c>
      <c r="B837" s="10">
        <v>44987</v>
      </c>
      <c r="C837">
        <v>6415</v>
      </c>
      <c r="D837" t="s">
        <v>89</v>
      </c>
      <c r="E837">
        <v>18</v>
      </c>
      <c r="F837" t="s">
        <v>8</v>
      </c>
      <c r="G837">
        <v>3</v>
      </c>
      <c r="H837">
        <v>2210.0300000000002</v>
      </c>
      <c r="I837">
        <v>6630.09</v>
      </c>
      <c r="J837" t="s">
        <v>95</v>
      </c>
      <c r="K837" t="s">
        <v>82</v>
      </c>
      <c r="L837" t="s">
        <v>103</v>
      </c>
      <c r="M837">
        <v>2023</v>
      </c>
      <c r="N837" t="s">
        <v>84</v>
      </c>
      <c r="O837" t="s">
        <v>6838</v>
      </c>
      <c r="P837" t="s">
        <v>86</v>
      </c>
    </row>
    <row r="838" spans="1:16" x14ac:dyDescent="0.45">
      <c r="A838">
        <v>837</v>
      </c>
      <c r="B838" s="10">
        <v>44988</v>
      </c>
      <c r="C838">
        <v>4391</v>
      </c>
      <c r="D838" t="s">
        <v>80</v>
      </c>
      <c r="E838">
        <v>28</v>
      </c>
      <c r="F838" t="s">
        <v>9</v>
      </c>
      <c r="G838">
        <v>3</v>
      </c>
      <c r="H838">
        <v>304.97000000000003</v>
      </c>
      <c r="I838">
        <v>914.91</v>
      </c>
      <c r="J838" t="s">
        <v>87</v>
      </c>
      <c r="K838" t="s">
        <v>567</v>
      </c>
      <c r="L838" t="s">
        <v>103</v>
      </c>
      <c r="M838">
        <v>2023</v>
      </c>
      <c r="N838" t="s">
        <v>84</v>
      </c>
      <c r="O838" t="s">
        <v>754</v>
      </c>
      <c r="P838" t="s">
        <v>748</v>
      </c>
    </row>
    <row r="839" spans="1:16" x14ac:dyDescent="0.45">
      <c r="A839">
        <v>838</v>
      </c>
      <c r="B839" s="10">
        <v>44988</v>
      </c>
      <c r="C839">
        <v>6951</v>
      </c>
      <c r="D839" t="s">
        <v>80</v>
      </c>
      <c r="E839">
        <v>41</v>
      </c>
      <c r="F839" t="s">
        <v>7</v>
      </c>
      <c r="G839">
        <v>2</v>
      </c>
      <c r="H839">
        <v>4750.82</v>
      </c>
      <c r="I839">
        <v>9501.64</v>
      </c>
      <c r="J839" t="s">
        <v>97</v>
      </c>
      <c r="K839" t="s">
        <v>82</v>
      </c>
      <c r="L839" t="s">
        <v>103</v>
      </c>
      <c r="M839">
        <v>2023</v>
      </c>
      <c r="N839" t="s">
        <v>84</v>
      </c>
      <c r="O839" t="s">
        <v>2673</v>
      </c>
      <c r="P839" t="s">
        <v>86</v>
      </c>
    </row>
    <row r="840" spans="1:16" x14ac:dyDescent="0.45">
      <c r="A840">
        <v>839</v>
      </c>
      <c r="B840" s="10">
        <v>44988</v>
      </c>
      <c r="C840">
        <v>6468</v>
      </c>
      <c r="D840" t="s">
        <v>89</v>
      </c>
      <c r="E840">
        <v>27</v>
      </c>
      <c r="F840" t="s">
        <v>7</v>
      </c>
      <c r="G840">
        <v>2</v>
      </c>
      <c r="H840">
        <v>408.78</v>
      </c>
      <c r="I840">
        <v>817.56</v>
      </c>
      <c r="J840" t="s">
        <v>87</v>
      </c>
      <c r="K840" t="s">
        <v>567</v>
      </c>
      <c r="L840" t="s">
        <v>103</v>
      </c>
      <c r="M840">
        <v>2023</v>
      </c>
      <c r="N840" t="s">
        <v>84</v>
      </c>
      <c r="O840" t="s">
        <v>7076</v>
      </c>
      <c r="P840" t="s">
        <v>86</v>
      </c>
    </row>
    <row r="841" spans="1:16" x14ac:dyDescent="0.45">
      <c r="A841">
        <v>840</v>
      </c>
      <c r="B841" s="10">
        <v>44988</v>
      </c>
      <c r="C841">
        <v>9007</v>
      </c>
      <c r="D841" t="s">
        <v>80</v>
      </c>
      <c r="E841">
        <v>31</v>
      </c>
      <c r="F841" t="s">
        <v>8</v>
      </c>
      <c r="G841">
        <v>2</v>
      </c>
      <c r="H841">
        <v>1773.14</v>
      </c>
      <c r="I841">
        <v>3546.28</v>
      </c>
      <c r="J841" t="s">
        <v>87</v>
      </c>
      <c r="K841" t="s">
        <v>82</v>
      </c>
      <c r="L841" t="s">
        <v>103</v>
      </c>
      <c r="M841">
        <v>2023</v>
      </c>
      <c r="N841" t="s">
        <v>84</v>
      </c>
      <c r="O841" t="s">
        <v>3592</v>
      </c>
      <c r="P841" t="s">
        <v>86</v>
      </c>
    </row>
    <row r="842" spans="1:16" x14ac:dyDescent="0.45">
      <c r="A842">
        <v>841</v>
      </c>
      <c r="B842" s="10">
        <v>44988</v>
      </c>
      <c r="C842">
        <v>7413</v>
      </c>
      <c r="D842" t="s">
        <v>80</v>
      </c>
      <c r="E842">
        <v>31</v>
      </c>
      <c r="F842" t="s">
        <v>6</v>
      </c>
      <c r="G842">
        <v>1</v>
      </c>
      <c r="H842">
        <v>3002.41</v>
      </c>
      <c r="I842">
        <v>3002.41</v>
      </c>
      <c r="J842" t="s">
        <v>87</v>
      </c>
      <c r="K842" t="s">
        <v>82</v>
      </c>
      <c r="L842" t="s">
        <v>103</v>
      </c>
      <c r="M842">
        <v>2023</v>
      </c>
      <c r="N842" t="s">
        <v>668</v>
      </c>
      <c r="O842" t="s">
        <v>9571</v>
      </c>
      <c r="P842" t="s">
        <v>86</v>
      </c>
    </row>
    <row r="843" spans="1:16" x14ac:dyDescent="0.45">
      <c r="A843">
        <v>842</v>
      </c>
      <c r="B843" s="10">
        <v>44988</v>
      </c>
      <c r="C843">
        <v>7941</v>
      </c>
      <c r="D843" t="s">
        <v>80</v>
      </c>
      <c r="E843">
        <v>24</v>
      </c>
      <c r="F843" t="s">
        <v>9</v>
      </c>
      <c r="G843">
        <v>3</v>
      </c>
      <c r="H843">
        <v>631.80999999999995</v>
      </c>
      <c r="I843">
        <v>1895.43</v>
      </c>
      <c r="J843" t="s">
        <v>95</v>
      </c>
      <c r="K843" t="s">
        <v>567</v>
      </c>
      <c r="L843" t="s">
        <v>103</v>
      </c>
      <c r="M843">
        <v>2023</v>
      </c>
      <c r="N843" t="s">
        <v>84</v>
      </c>
      <c r="O843" t="s">
        <v>8720</v>
      </c>
      <c r="P843" t="s">
        <v>748</v>
      </c>
    </row>
    <row r="844" spans="1:16" x14ac:dyDescent="0.45">
      <c r="A844">
        <v>843</v>
      </c>
      <c r="B844" s="10">
        <v>44988</v>
      </c>
      <c r="C844">
        <v>5820</v>
      </c>
      <c r="D844" t="s">
        <v>80</v>
      </c>
      <c r="E844">
        <v>40</v>
      </c>
      <c r="F844" t="s">
        <v>7</v>
      </c>
      <c r="G844">
        <v>3</v>
      </c>
      <c r="H844">
        <v>4199.12</v>
      </c>
      <c r="I844">
        <v>12597.36</v>
      </c>
      <c r="J844" t="s">
        <v>97</v>
      </c>
      <c r="K844" t="s">
        <v>82</v>
      </c>
      <c r="L844" t="s">
        <v>103</v>
      </c>
      <c r="M844">
        <v>2023</v>
      </c>
      <c r="N844" t="s">
        <v>84</v>
      </c>
      <c r="O844" t="s">
        <v>6242</v>
      </c>
      <c r="P844" t="s">
        <v>86</v>
      </c>
    </row>
    <row r="845" spans="1:16" x14ac:dyDescent="0.45">
      <c r="A845">
        <v>844</v>
      </c>
      <c r="B845" s="10">
        <v>44988</v>
      </c>
      <c r="C845">
        <v>3898</v>
      </c>
      <c r="D845" t="s">
        <v>89</v>
      </c>
      <c r="E845">
        <v>60</v>
      </c>
      <c r="F845" t="s">
        <v>7</v>
      </c>
      <c r="G845">
        <v>4</v>
      </c>
      <c r="H845">
        <v>1056.94</v>
      </c>
      <c r="I845">
        <v>4227.76</v>
      </c>
      <c r="J845" t="s">
        <v>81</v>
      </c>
      <c r="K845" t="s">
        <v>82</v>
      </c>
      <c r="L845" t="s">
        <v>103</v>
      </c>
      <c r="M845">
        <v>2023</v>
      </c>
      <c r="N845" t="s">
        <v>84</v>
      </c>
      <c r="O845" t="s">
        <v>1253</v>
      </c>
      <c r="P845" t="s">
        <v>86</v>
      </c>
    </row>
    <row r="846" spans="1:16" x14ac:dyDescent="0.45">
      <c r="A846">
        <v>845</v>
      </c>
      <c r="B846" s="10">
        <v>44988</v>
      </c>
      <c r="C846">
        <v>8546</v>
      </c>
      <c r="D846" t="s">
        <v>89</v>
      </c>
      <c r="E846">
        <v>39</v>
      </c>
      <c r="F846" t="s">
        <v>8</v>
      </c>
      <c r="G846">
        <v>3</v>
      </c>
      <c r="H846">
        <v>4930.72</v>
      </c>
      <c r="I846">
        <v>14792.16</v>
      </c>
      <c r="J846" t="s">
        <v>97</v>
      </c>
      <c r="K846" t="s">
        <v>82</v>
      </c>
      <c r="L846" t="s">
        <v>103</v>
      </c>
      <c r="M846">
        <v>2023</v>
      </c>
      <c r="N846" t="s">
        <v>84</v>
      </c>
      <c r="O846" t="s">
        <v>6243</v>
      </c>
      <c r="P846" t="s">
        <v>86</v>
      </c>
    </row>
    <row r="847" spans="1:16" x14ac:dyDescent="0.45">
      <c r="A847">
        <v>846</v>
      </c>
      <c r="B847" s="10">
        <v>44988</v>
      </c>
      <c r="C847">
        <v>1077</v>
      </c>
      <c r="D847" t="s">
        <v>89</v>
      </c>
      <c r="E847">
        <v>53</v>
      </c>
      <c r="F847" t="s">
        <v>5</v>
      </c>
      <c r="G847">
        <v>4</v>
      </c>
      <c r="H847">
        <v>4586.3500000000004</v>
      </c>
      <c r="I847">
        <v>18345.400000000001</v>
      </c>
      <c r="J847" t="s">
        <v>93</v>
      </c>
      <c r="K847" t="s">
        <v>82</v>
      </c>
      <c r="L847" t="s">
        <v>103</v>
      </c>
      <c r="M847">
        <v>2023</v>
      </c>
      <c r="N847" t="s">
        <v>84</v>
      </c>
      <c r="O847" t="s">
        <v>1922</v>
      </c>
      <c r="P847" t="s">
        <v>86</v>
      </c>
    </row>
    <row r="848" spans="1:16" x14ac:dyDescent="0.45">
      <c r="A848">
        <v>847</v>
      </c>
      <c r="B848" s="10">
        <v>44988</v>
      </c>
      <c r="C848">
        <v>8577</v>
      </c>
      <c r="D848" t="s">
        <v>80</v>
      </c>
      <c r="E848">
        <v>44</v>
      </c>
      <c r="F848" t="s">
        <v>9</v>
      </c>
      <c r="G848">
        <v>1</v>
      </c>
      <c r="H848">
        <v>3042.55</v>
      </c>
      <c r="I848">
        <v>3042.55</v>
      </c>
      <c r="J848" t="s">
        <v>97</v>
      </c>
      <c r="K848" t="s">
        <v>82</v>
      </c>
      <c r="L848" t="s">
        <v>103</v>
      </c>
      <c r="M848">
        <v>2023</v>
      </c>
      <c r="N848" t="s">
        <v>84</v>
      </c>
      <c r="O848" t="s">
        <v>5146</v>
      </c>
      <c r="P848" t="s">
        <v>86</v>
      </c>
    </row>
    <row r="849" spans="1:16" x14ac:dyDescent="0.45">
      <c r="A849">
        <v>848</v>
      </c>
      <c r="B849" s="10">
        <v>44988</v>
      </c>
      <c r="C849">
        <v>5227</v>
      </c>
      <c r="D849" t="s">
        <v>89</v>
      </c>
      <c r="E849">
        <v>19</v>
      </c>
      <c r="F849" t="s">
        <v>7</v>
      </c>
      <c r="G849">
        <v>2</v>
      </c>
      <c r="H849">
        <v>3317.05</v>
      </c>
      <c r="I849">
        <v>6634.1</v>
      </c>
      <c r="J849" t="s">
        <v>95</v>
      </c>
      <c r="K849" t="s">
        <v>82</v>
      </c>
      <c r="L849" t="s">
        <v>103</v>
      </c>
      <c r="M849">
        <v>2023</v>
      </c>
      <c r="N849" t="s">
        <v>84</v>
      </c>
      <c r="O849" t="s">
        <v>2486</v>
      </c>
      <c r="P849" t="s">
        <v>86</v>
      </c>
    </row>
    <row r="850" spans="1:16" x14ac:dyDescent="0.45">
      <c r="A850">
        <v>849</v>
      </c>
      <c r="B850" s="10">
        <v>44988</v>
      </c>
      <c r="C850">
        <v>1600</v>
      </c>
      <c r="D850" t="s">
        <v>80</v>
      </c>
      <c r="E850">
        <v>56</v>
      </c>
      <c r="F850" t="s">
        <v>102</v>
      </c>
      <c r="G850">
        <v>2</v>
      </c>
      <c r="H850">
        <v>2691.35</v>
      </c>
      <c r="I850">
        <v>5382.7</v>
      </c>
      <c r="J850" t="s">
        <v>81</v>
      </c>
      <c r="K850" t="s">
        <v>82</v>
      </c>
      <c r="L850" t="s">
        <v>103</v>
      </c>
      <c r="M850">
        <v>2023</v>
      </c>
      <c r="N850" t="s">
        <v>84</v>
      </c>
      <c r="O850" t="s">
        <v>2968</v>
      </c>
      <c r="P850" t="s">
        <v>86</v>
      </c>
    </row>
    <row r="851" spans="1:16" x14ac:dyDescent="0.45">
      <c r="A851">
        <v>850</v>
      </c>
      <c r="B851" s="10">
        <v>44988</v>
      </c>
      <c r="C851">
        <v>2065</v>
      </c>
      <c r="D851" t="s">
        <v>80</v>
      </c>
      <c r="E851">
        <v>63</v>
      </c>
      <c r="F851" t="s">
        <v>8</v>
      </c>
      <c r="G851">
        <v>4</v>
      </c>
      <c r="H851">
        <v>1985.96</v>
      </c>
      <c r="I851">
        <v>7943.84</v>
      </c>
      <c r="J851" t="s">
        <v>81</v>
      </c>
      <c r="K851" t="s">
        <v>82</v>
      </c>
      <c r="L851" t="s">
        <v>103</v>
      </c>
      <c r="M851">
        <v>2023</v>
      </c>
      <c r="N851" t="s">
        <v>84</v>
      </c>
      <c r="O851" t="s">
        <v>1254</v>
      </c>
      <c r="P851" t="s">
        <v>86</v>
      </c>
    </row>
    <row r="852" spans="1:16" x14ac:dyDescent="0.45">
      <c r="A852">
        <v>851</v>
      </c>
      <c r="B852" s="10">
        <v>44989</v>
      </c>
      <c r="C852">
        <v>3136</v>
      </c>
      <c r="D852" t="s">
        <v>80</v>
      </c>
      <c r="E852">
        <v>36</v>
      </c>
      <c r="F852" t="s">
        <v>5</v>
      </c>
      <c r="G852">
        <v>5</v>
      </c>
      <c r="H852">
        <v>1790.96</v>
      </c>
      <c r="I852">
        <v>8954.7999999999993</v>
      </c>
      <c r="J852" t="s">
        <v>97</v>
      </c>
      <c r="K852" t="s">
        <v>82</v>
      </c>
      <c r="L852" t="s">
        <v>103</v>
      </c>
      <c r="M852">
        <v>2023</v>
      </c>
      <c r="N852" t="s">
        <v>84</v>
      </c>
      <c r="O852" t="s">
        <v>333</v>
      </c>
      <c r="P852" t="s">
        <v>86</v>
      </c>
    </row>
    <row r="853" spans="1:16" x14ac:dyDescent="0.45">
      <c r="A853">
        <v>852</v>
      </c>
      <c r="B853" s="10">
        <v>44989</v>
      </c>
      <c r="C853">
        <v>7943</v>
      </c>
      <c r="D853" t="s">
        <v>89</v>
      </c>
      <c r="E853">
        <v>24</v>
      </c>
      <c r="F853" t="s">
        <v>5</v>
      </c>
      <c r="G853">
        <v>4</v>
      </c>
      <c r="H853">
        <v>4463.6899999999996</v>
      </c>
      <c r="I853">
        <v>17854.759999999998</v>
      </c>
      <c r="J853" t="s">
        <v>95</v>
      </c>
      <c r="K853" t="s">
        <v>82</v>
      </c>
      <c r="L853" t="s">
        <v>103</v>
      </c>
      <c r="M853">
        <v>2023</v>
      </c>
      <c r="N853" t="s">
        <v>84</v>
      </c>
      <c r="O853" t="s">
        <v>2237</v>
      </c>
      <c r="P853" t="s">
        <v>86</v>
      </c>
    </row>
    <row r="854" spans="1:16" x14ac:dyDescent="0.45">
      <c r="A854">
        <v>853</v>
      </c>
      <c r="B854" s="10">
        <v>44989</v>
      </c>
      <c r="C854">
        <v>8804</v>
      </c>
      <c r="D854" t="s">
        <v>89</v>
      </c>
      <c r="E854">
        <v>29</v>
      </c>
      <c r="F854" t="s">
        <v>8</v>
      </c>
      <c r="G854">
        <v>1</v>
      </c>
      <c r="H854">
        <v>2904.27</v>
      </c>
      <c r="I854">
        <v>2904.27</v>
      </c>
      <c r="J854" t="s">
        <v>87</v>
      </c>
      <c r="K854" t="s">
        <v>82</v>
      </c>
      <c r="L854" t="s">
        <v>103</v>
      </c>
      <c r="M854">
        <v>2023</v>
      </c>
      <c r="N854" t="s">
        <v>84</v>
      </c>
      <c r="O854" t="s">
        <v>5337</v>
      </c>
      <c r="P854" t="s">
        <v>86</v>
      </c>
    </row>
    <row r="855" spans="1:16" x14ac:dyDescent="0.45">
      <c r="A855">
        <v>854</v>
      </c>
      <c r="B855" s="10">
        <v>44989</v>
      </c>
      <c r="C855">
        <v>7565</v>
      </c>
      <c r="D855" t="s">
        <v>89</v>
      </c>
      <c r="E855">
        <v>20</v>
      </c>
      <c r="F855" t="s">
        <v>5</v>
      </c>
      <c r="G855">
        <v>3</v>
      </c>
      <c r="H855">
        <v>4125.3</v>
      </c>
      <c r="I855">
        <v>12375.9</v>
      </c>
      <c r="J855" t="s">
        <v>95</v>
      </c>
      <c r="K855" t="s">
        <v>82</v>
      </c>
      <c r="L855" t="s">
        <v>103</v>
      </c>
      <c r="M855">
        <v>2023</v>
      </c>
      <c r="N855" t="s">
        <v>84</v>
      </c>
      <c r="O855" t="s">
        <v>8652</v>
      </c>
      <c r="P855" t="s">
        <v>748</v>
      </c>
    </row>
    <row r="856" spans="1:16" x14ac:dyDescent="0.45">
      <c r="A856">
        <v>855</v>
      </c>
      <c r="B856" s="10">
        <v>44989</v>
      </c>
      <c r="C856">
        <v>6984</v>
      </c>
      <c r="D856" t="s">
        <v>89</v>
      </c>
      <c r="E856">
        <v>64</v>
      </c>
      <c r="F856" t="s">
        <v>7</v>
      </c>
      <c r="G856">
        <v>4</v>
      </c>
      <c r="H856">
        <v>2594.65</v>
      </c>
      <c r="I856">
        <v>10378.6</v>
      </c>
      <c r="J856" t="s">
        <v>81</v>
      </c>
      <c r="K856" t="s">
        <v>82</v>
      </c>
      <c r="L856" t="s">
        <v>103</v>
      </c>
      <c r="M856">
        <v>2023</v>
      </c>
      <c r="N856" t="s">
        <v>84</v>
      </c>
      <c r="O856" t="s">
        <v>1255</v>
      </c>
      <c r="P856" t="s">
        <v>86</v>
      </c>
    </row>
    <row r="857" spans="1:16" x14ac:dyDescent="0.45">
      <c r="A857">
        <v>856</v>
      </c>
      <c r="B857" s="10">
        <v>44989</v>
      </c>
      <c r="C857">
        <v>6142</v>
      </c>
      <c r="D857" t="s">
        <v>80</v>
      </c>
      <c r="E857">
        <v>22</v>
      </c>
      <c r="F857" t="s">
        <v>5</v>
      </c>
      <c r="G857">
        <v>1</v>
      </c>
      <c r="H857">
        <v>1569.77</v>
      </c>
      <c r="I857">
        <v>1569.77</v>
      </c>
      <c r="J857" t="s">
        <v>95</v>
      </c>
      <c r="K857" t="s">
        <v>567</v>
      </c>
      <c r="L857" t="s">
        <v>103</v>
      </c>
      <c r="M857">
        <v>2023</v>
      </c>
      <c r="N857" t="s">
        <v>84</v>
      </c>
      <c r="O857" t="s">
        <v>7662</v>
      </c>
      <c r="P857" t="s">
        <v>86</v>
      </c>
    </row>
    <row r="858" spans="1:16" x14ac:dyDescent="0.45">
      <c r="A858">
        <v>857</v>
      </c>
      <c r="B858" s="10">
        <v>44989</v>
      </c>
      <c r="C858">
        <v>5670</v>
      </c>
      <c r="D858" t="s">
        <v>89</v>
      </c>
      <c r="E858">
        <v>25</v>
      </c>
      <c r="F858" t="s">
        <v>9</v>
      </c>
      <c r="G858">
        <v>2</v>
      </c>
      <c r="H858">
        <v>504.21</v>
      </c>
      <c r="I858">
        <v>1008.42</v>
      </c>
      <c r="J858" t="s">
        <v>87</v>
      </c>
      <c r="K858" t="s">
        <v>567</v>
      </c>
      <c r="L858" t="s">
        <v>103</v>
      </c>
      <c r="M858">
        <v>2023</v>
      </c>
      <c r="N858" t="s">
        <v>84</v>
      </c>
      <c r="O858" t="s">
        <v>7077</v>
      </c>
      <c r="P858" t="s">
        <v>86</v>
      </c>
    </row>
    <row r="859" spans="1:16" x14ac:dyDescent="0.45">
      <c r="A859">
        <v>858</v>
      </c>
      <c r="B859" s="10">
        <v>44989</v>
      </c>
      <c r="C859">
        <v>3190</v>
      </c>
      <c r="D859" t="s">
        <v>89</v>
      </c>
      <c r="E859">
        <v>31</v>
      </c>
      <c r="F859" t="s">
        <v>102</v>
      </c>
      <c r="G859">
        <v>5</v>
      </c>
      <c r="H859">
        <v>1652.3</v>
      </c>
      <c r="I859">
        <v>8261.5</v>
      </c>
      <c r="J859" t="s">
        <v>87</v>
      </c>
      <c r="K859" t="s">
        <v>82</v>
      </c>
      <c r="L859" t="s">
        <v>103</v>
      </c>
      <c r="M859">
        <v>2023</v>
      </c>
      <c r="N859" t="s">
        <v>84</v>
      </c>
      <c r="O859" t="s">
        <v>3923</v>
      </c>
      <c r="P859" t="s">
        <v>86</v>
      </c>
    </row>
    <row r="860" spans="1:16" x14ac:dyDescent="0.45">
      <c r="A860">
        <v>859</v>
      </c>
      <c r="B860" s="10">
        <v>44989</v>
      </c>
      <c r="C860">
        <v>3712</v>
      </c>
      <c r="D860" t="s">
        <v>89</v>
      </c>
      <c r="E860">
        <v>53</v>
      </c>
      <c r="F860" t="s">
        <v>7</v>
      </c>
      <c r="G860">
        <v>5</v>
      </c>
      <c r="H860">
        <v>4406.58</v>
      </c>
      <c r="I860">
        <v>22032.9</v>
      </c>
      <c r="J860" t="s">
        <v>93</v>
      </c>
      <c r="K860" t="s">
        <v>82</v>
      </c>
      <c r="L860" t="s">
        <v>103</v>
      </c>
      <c r="M860">
        <v>2023</v>
      </c>
      <c r="N860" t="s">
        <v>84</v>
      </c>
      <c r="O860" t="s">
        <v>4164</v>
      </c>
      <c r="P860" t="s">
        <v>86</v>
      </c>
    </row>
    <row r="861" spans="1:16" x14ac:dyDescent="0.45">
      <c r="A861">
        <v>860</v>
      </c>
      <c r="B861" s="10">
        <v>44989</v>
      </c>
      <c r="C861">
        <v>3192</v>
      </c>
      <c r="D861" t="s">
        <v>89</v>
      </c>
      <c r="E861">
        <v>24</v>
      </c>
      <c r="F861" t="s">
        <v>8</v>
      </c>
      <c r="G861">
        <v>4</v>
      </c>
      <c r="H861">
        <v>3574.21</v>
      </c>
      <c r="I861">
        <v>14296.84</v>
      </c>
      <c r="J861" t="s">
        <v>95</v>
      </c>
      <c r="K861" t="s">
        <v>82</v>
      </c>
      <c r="L861" t="s">
        <v>103</v>
      </c>
      <c r="M861">
        <v>2023</v>
      </c>
      <c r="N861" t="s">
        <v>84</v>
      </c>
      <c r="O861" t="s">
        <v>2238</v>
      </c>
      <c r="P861" t="s">
        <v>86</v>
      </c>
    </row>
    <row r="862" spans="1:16" x14ac:dyDescent="0.45">
      <c r="A862">
        <v>861</v>
      </c>
      <c r="B862" s="10">
        <v>44989</v>
      </c>
      <c r="C862">
        <v>2248</v>
      </c>
      <c r="D862" t="s">
        <v>80</v>
      </c>
      <c r="E862">
        <v>24</v>
      </c>
      <c r="F862" t="s">
        <v>102</v>
      </c>
      <c r="G862">
        <v>3</v>
      </c>
      <c r="H862">
        <v>3939.86</v>
      </c>
      <c r="I862">
        <v>11819.58</v>
      </c>
      <c r="J862" t="s">
        <v>95</v>
      </c>
      <c r="K862" t="s">
        <v>82</v>
      </c>
      <c r="L862" t="s">
        <v>103</v>
      </c>
      <c r="M862">
        <v>2023</v>
      </c>
      <c r="N862" t="s">
        <v>84</v>
      </c>
      <c r="O862" t="s">
        <v>6839</v>
      </c>
      <c r="P862" t="s">
        <v>86</v>
      </c>
    </row>
    <row r="863" spans="1:16" x14ac:dyDescent="0.45">
      <c r="A863">
        <v>862</v>
      </c>
      <c r="B863" s="10">
        <v>44989</v>
      </c>
      <c r="C863">
        <v>5033</v>
      </c>
      <c r="D863" t="s">
        <v>89</v>
      </c>
      <c r="E863">
        <v>63</v>
      </c>
      <c r="F863" t="s">
        <v>6</v>
      </c>
      <c r="G863">
        <v>4</v>
      </c>
      <c r="H863">
        <v>3878.5</v>
      </c>
      <c r="I863">
        <v>15514</v>
      </c>
      <c r="J863" t="s">
        <v>81</v>
      </c>
      <c r="K863" t="s">
        <v>82</v>
      </c>
      <c r="L863" t="s">
        <v>103</v>
      </c>
      <c r="M863">
        <v>2023</v>
      </c>
      <c r="N863" t="s">
        <v>84</v>
      </c>
      <c r="O863" t="s">
        <v>1256</v>
      </c>
      <c r="P863" t="s">
        <v>86</v>
      </c>
    </row>
    <row r="864" spans="1:16" x14ac:dyDescent="0.45">
      <c r="A864">
        <v>863</v>
      </c>
      <c r="B864" s="10">
        <v>44989</v>
      </c>
      <c r="C864">
        <v>2997</v>
      </c>
      <c r="D864" t="s">
        <v>89</v>
      </c>
      <c r="E864">
        <v>49</v>
      </c>
      <c r="F864" t="s">
        <v>7</v>
      </c>
      <c r="G864">
        <v>5</v>
      </c>
      <c r="H864">
        <v>643.86</v>
      </c>
      <c r="I864">
        <v>3219.3</v>
      </c>
      <c r="J864" t="s">
        <v>93</v>
      </c>
      <c r="K864" t="s">
        <v>82</v>
      </c>
      <c r="L864" t="s">
        <v>103</v>
      </c>
      <c r="M864">
        <v>2023</v>
      </c>
      <c r="N864" t="s">
        <v>84</v>
      </c>
      <c r="O864" t="s">
        <v>4165</v>
      </c>
      <c r="P864" t="s">
        <v>86</v>
      </c>
    </row>
    <row r="865" spans="1:16" x14ac:dyDescent="0.45">
      <c r="A865">
        <v>864</v>
      </c>
      <c r="B865" s="10">
        <v>44990</v>
      </c>
      <c r="C865">
        <v>4687</v>
      </c>
      <c r="D865" t="s">
        <v>89</v>
      </c>
      <c r="E865">
        <v>25</v>
      </c>
      <c r="F865" t="s">
        <v>102</v>
      </c>
      <c r="G865">
        <v>5</v>
      </c>
      <c r="H865">
        <v>836.36</v>
      </c>
      <c r="I865">
        <v>4181.8</v>
      </c>
      <c r="J865" t="s">
        <v>87</v>
      </c>
      <c r="K865" t="s">
        <v>82</v>
      </c>
      <c r="L865" t="s">
        <v>103</v>
      </c>
      <c r="M865">
        <v>2023</v>
      </c>
      <c r="N865" t="s">
        <v>84</v>
      </c>
      <c r="O865" t="s">
        <v>334</v>
      </c>
      <c r="P865" t="s">
        <v>86</v>
      </c>
    </row>
    <row r="866" spans="1:16" x14ac:dyDescent="0.45">
      <c r="A866">
        <v>865</v>
      </c>
      <c r="B866" s="10">
        <v>44990</v>
      </c>
      <c r="C866">
        <v>5018</v>
      </c>
      <c r="D866" t="s">
        <v>80</v>
      </c>
      <c r="E866">
        <v>29</v>
      </c>
      <c r="F866" t="s">
        <v>5</v>
      </c>
      <c r="G866">
        <v>2</v>
      </c>
      <c r="H866">
        <v>1620.33</v>
      </c>
      <c r="I866">
        <v>3240.66</v>
      </c>
      <c r="J866" t="s">
        <v>87</v>
      </c>
      <c r="K866" t="s">
        <v>82</v>
      </c>
      <c r="L866" t="s">
        <v>103</v>
      </c>
      <c r="M866">
        <v>2023</v>
      </c>
      <c r="N866" t="s">
        <v>84</v>
      </c>
      <c r="O866" t="s">
        <v>3593</v>
      </c>
      <c r="P866" t="s">
        <v>86</v>
      </c>
    </row>
    <row r="867" spans="1:16" x14ac:dyDescent="0.45">
      <c r="A867">
        <v>866</v>
      </c>
      <c r="B867" s="10">
        <v>44990</v>
      </c>
      <c r="C867">
        <v>2970</v>
      </c>
      <c r="D867" t="s">
        <v>89</v>
      </c>
      <c r="E867">
        <v>27</v>
      </c>
      <c r="F867" t="s">
        <v>6</v>
      </c>
      <c r="G867">
        <v>3</v>
      </c>
      <c r="H867">
        <v>1540.09</v>
      </c>
      <c r="I867">
        <v>4620.2700000000004</v>
      </c>
      <c r="J867" t="s">
        <v>87</v>
      </c>
      <c r="K867" t="s">
        <v>82</v>
      </c>
      <c r="L867" t="s">
        <v>103</v>
      </c>
      <c r="M867">
        <v>2023</v>
      </c>
      <c r="N867" t="s">
        <v>84</v>
      </c>
      <c r="O867" t="s">
        <v>8296</v>
      </c>
      <c r="P867" t="s">
        <v>748</v>
      </c>
    </row>
    <row r="868" spans="1:16" x14ac:dyDescent="0.45">
      <c r="A868">
        <v>867</v>
      </c>
      <c r="B868" s="10">
        <v>44990</v>
      </c>
      <c r="C868">
        <v>9389</v>
      </c>
      <c r="D868" t="s">
        <v>89</v>
      </c>
      <c r="E868">
        <v>31</v>
      </c>
      <c r="F868" t="s">
        <v>8</v>
      </c>
      <c r="G868">
        <v>3</v>
      </c>
      <c r="H868">
        <v>377.1</v>
      </c>
      <c r="I868">
        <v>1131.3</v>
      </c>
      <c r="J868" t="s">
        <v>87</v>
      </c>
      <c r="K868" t="s">
        <v>567</v>
      </c>
      <c r="L868" t="s">
        <v>103</v>
      </c>
      <c r="M868">
        <v>2023</v>
      </c>
      <c r="N868" t="s">
        <v>84</v>
      </c>
      <c r="O868" t="s">
        <v>8721</v>
      </c>
      <c r="P868" t="s">
        <v>748</v>
      </c>
    </row>
    <row r="869" spans="1:16" x14ac:dyDescent="0.45">
      <c r="A869">
        <v>868</v>
      </c>
      <c r="B869" s="10">
        <v>44990</v>
      </c>
      <c r="C869">
        <v>6765</v>
      </c>
      <c r="D869" t="s">
        <v>89</v>
      </c>
      <c r="E869">
        <v>26</v>
      </c>
      <c r="F869" t="s">
        <v>8</v>
      </c>
      <c r="G869">
        <v>5</v>
      </c>
      <c r="H869">
        <v>809.68</v>
      </c>
      <c r="I869">
        <v>4048.4</v>
      </c>
      <c r="J869" t="s">
        <v>87</v>
      </c>
      <c r="K869" t="s">
        <v>82</v>
      </c>
      <c r="L869" t="s">
        <v>103</v>
      </c>
      <c r="M869">
        <v>2023</v>
      </c>
      <c r="N869" t="s">
        <v>84</v>
      </c>
      <c r="O869" t="s">
        <v>8945</v>
      </c>
      <c r="P869" t="s">
        <v>748</v>
      </c>
    </row>
    <row r="870" spans="1:16" x14ac:dyDescent="0.45">
      <c r="A870">
        <v>869</v>
      </c>
      <c r="B870" s="10">
        <v>44990</v>
      </c>
      <c r="C870">
        <v>2202</v>
      </c>
      <c r="D870" t="s">
        <v>80</v>
      </c>
      <c r="E870">
        <v>55</v>
      </c>
      <c r="F870" t="s">
        <v>9</v>
      </c>
      <c r="G870">
        <v>5</v>
      </c>
      <c r="H870">
        <v>4288.34</v>
      </c>
      <c r="I870">
        <v>21441.7</v>
      </c>
      <c r="J870" t="s">
        <v>81</v>
      </c>
      <c r="K870" t="s">
        <v>82</v>
      </c>
      <c r="L870" t="s">
        <v>103</v>
      </c>
      <c r="M870">
        <v>2023</v>
      </c>
      <c r="N870" t="s">
        <v>84</v>
      </c>
      <c r="O870" t="s">
        <v>4636</v>
      </c>
      <c r="P870" t="s">
        <v>86</v>
      </c>
    </row>
    <row r="871" spans="1:16" x14ac:dyDescent="0.45">
      <c r="A871">
        <v>870</v>
      </c>
      <c r="B871" s="10">
        <v>44990</v>
      </c>
      <c r="C871">
        <v>9135</v>
      </c>
      <c r="D871" t="s">
        <v>80</v>
      </c>
      <c r="E871">
        <v>47</v>
      </c>
      <c r="F871" t="s">
        <v>5</v>
      </c>
      <c r="G871">
        <v>4</v>
      </c>
      <c r="H871">
        <v>2965.77</v>
      </c>
      <c r="I871">
        <v>11863.08</v>
      </c>
      <c r="J871" t="s">
        <v>93</v>
      </c>
      <c r="K871" t="s">
        <v>82</v>
      </c>
      <c r="L871" t="s">
        <v>103</v>
      </c>
      <c r="M871">
        <v>2023</v>
      </c>
      <c r="N871" t="s">
        <v>84</v>
      </c>
      <c r="O871" t="s">
        <v>1923</v>
      </c>
      <c r="P871" t="s">
        <v>86</v>
      </c>
    </row>
    <row r="872" spans="1:16" x14ac:dyDescent="0.45">
      <c r="A872">
        <v>871</v>
      </c>
      <c r="B872" s="10">
        <v>44990</v>
      </c>
      <c r="C872">
        <v>6567</v>
      </c>
      <c r="D872" t="s">
        <v>89</v>
      </c>
      <c r="E872">
        <v>22</v>
      </c>
      <c r="F872" t="s">
        <v>9</v>
      </c>
      <c r="G872">
        <v>4</v>
      </c>
      <c r="H872">
        <v>1744.3</v>
      </c>
      <c r="I872">
        <v>6977.2</v>
      </c>
      <c r="J872" t="s">
        <v>95</v>
      </c>
      <c r="K872" t="s">
        <v>82</v>
      </c>
      <c r="L872" t="s">
        <v>103</v>
      </c>
      <c r="M872">
        <v>2023</v>
      </c>
      <c r="N872" t="s">
        <v>84</v>
      </c>
      <c r="O872" t="s">
        <v>2239</v>
      </c>
      <c r="P872" t="s">
        <v>86</v>
      </c>
    </row>
    <row r="873" spans="1:16" x14ac:dyDescent="0.45">
      <c r="A873">
        <v>872</v>
      </c>
      <c r="B873" s="10">
        <v>44990</v>
      </c>
      <c r="C873">
        <v>8667</v>
      </c>
      <c r="D873" t="s">
        <v>89</v>
      </c>
      <c r="E873">
        <v>18</v>
      </c>
      <c r="F873" t="s">
        <v>9</v>
      </c>
      <c r="G873">
        <v>2</v>
      </c>
      <c r="H873">
        <v>2656.07</v>
      </c>
      <c r="I873">
        <v>5312.14</v>
      </c>
      <c r="J873" t="s">
        <v>95</v>
      </c>
      <c r="K873" t="s">
        <v>82</v>
      </c>
      <c r="L873" t="s">
        <v>103</v>
      </c>
      <c r="M873">
        <v>2023</v>
      </c>
      <c r="N873" t="s">
        <v>668</v>
      </c>
      <c r="O873" t="s">
        <v>9816</v>
      </c>
      <c r="P873" t="s">
        <v>86</v>
      </c>
    </row>
    <row r="874" spans="1:16" x14ac:dyDescent="0.45">
      <c r="A874">
        <v>873</v>
      </c>
      <c r="B874" s="10">
        <v>44990</v>
      </c>
      <c r="C874">
        <v>6742</v>
      </c>
      <c r="D874" t="s">
        <v>80</v>
      </c>
      <c r="E874">
        <v>18</v>
      </c>
      <c r="F874" t="s">
        <v>5</v>
      </c>
      <c r="G874">
        <v>5</v>
      </c>
      <c r="H874">
        <v>1343.5</v>
      </c>
      <c r="I874">
        <v>6717.5</v>
      </c>
      <c r="J874" t="s">
        <v>95</v>
      </c>
      <c r="K874" t="s">
        <v>82</v>
      </c>
      <c r="L874" t="s">
        <v>103</v>
      </c>
      <c r="M874">
        <v>2023</v>
      </c>
      <c r="N874" t="s">
        <v>84</v>
      </c>
      <c r="O874" t="s">
        <v>4838</v>
      </c>
      <c r="P874" t="s">
        <v>86</v>
      </c>
    </row>
    <row r="875" spans="1:16" x14ac:dyDescent="0.45">
      <c r="A875">
        <v>874</v>
      </c>
      <c r="B875" s="10">
        <v>44990</v>
      </c>
      <c r="C875">
        <v>6788</v>
      </c>
      <c r="D875" t="s">
        <v>80</v>
      </c>
      <c r="E875">
        <v>37</v>
      </c>
      <c r="F875" t="s">
        <v>7</v>
      </c>
      <c r="G875">
        <v>4</v>
      </c>
      <c r="H875">
        <v>2940.02</v>
      </c>
      <c r="I875">
        <v>11760.08</v>
      </c>
      <c r="J875" t="s">
        <v>97</v>
      </c>
      <c r="K875" t="s">
        <v>82</v>
      </c>
      <c r="L875" t="s">
        <v>103</v>
      </c>
      <c r="M875">
        <v>2023</v>
      </c>
      <c r="N875" t="s">
        <v>84</v>
      </c>
      <c r="O875" t="s">
        <v>1593</v>
      </c>
      <c r="P875" t="s">
        <v>86</v>
      </c>
    </row>
    <row r="876" spans="1:16" x14ac:dyDescent="0.45">
      <c r="A876">
        <v>875</v>
      </c>
      <c r="B876" s="10">
        <v>44990</v>
      </c>
      <c r="C876">
        <v>6408</v>
      </c>
      <c r="D876" t="s">
        <v>80</v>
      </c>
      <c r="E876">
        <v>28</v>
      </c>
      <c r="F876" t="s">
        <v>6</v>
      </c>
      <c r="G876">
        <v>2</v>
      </c>
      <c r="H876">
        <v>419.42</v>
      </c>
      <c r="I876">
        <v>838.84</v>
      </c>
      <c r="J876" t="s">
        <v>87</v>
      </c>
      <c r="K876" t="s">
        <v>567</v>
      </c>
      <c r="L876" t="s">
        <v>103</v>
      </c>
      <c r="M876">
        <v>2023</v>
      </c>
      <c r="N876" t="s">
        <v>84</v>
      </c>
      <c r="O876" t="s">
        <v>7078</v>
      </c>
      <c r="P876" t="s">
        <v>86</v>
      </c>
    </row>
    <row r="877" spans="1:16" x14ac:dyDescent="0.45">
      <c r="A877">
        <v>876</v>
      </c>
      <c r="B877" s="10">
        <v>44990</v>
      </c>
      <c r="C877">
        <v>9669</v>
      </c>
      <c r="D877" t="s">
        <v>80</v>
      </c>
      <c r="E877">
        <v>43</v>
      </c>
      <c r="F877" t="s">
        <v>9</v>
      </c>
      <c r="G877">
        <v>3</v>
      </c>
      <c r="H877">
        <v>4518.12</v>
      </c>
      <c r="I877">
        <v>13554.36</v>
      </c>
      <c r="J877" t="s">
        <v>97</v>
      </c>
      <c r="K877" t="s">
        <v>82</v>
      </c>
      <c r="L877" t="s">
        <v>103</v>
      </c>
      <c r="M877">
        <v>2023</v>
      </c>
      <c r="N877" t="s">
        <v>668</v>
      </c>
      <c r="O877" t="s">
        <v>9474</v>
      </c>
      <c r="P877" t="s">
        <v>86</v>
      </c>
    </row>
    <row r="878" spans="1:16" x14ac:dyDescent="0.45">
      <c r="A878">
        <v>877</v>
      </c>
      <c r="B878" s="10">
        <v>44990</v>
      </c>
      <c r="C878">
        <v>1922</v>
      </c>
      <c r="D878" t="s">
        <v>80</v>
      </c>
      <c r="E878">
        <v>61</v>
      </c>
      <c r="F878" t="s">
        <v>102</v>
      </c>
      <c r="G878">
        <v>5</v>
      </c>
      <c r="H878">
        <v>1240.21</v>
      </c>
      <c r="I878">
        <v>6201.05</v>
      </c>
      <c r="J878" t="s">
        <v>81</v>
      </c>
      <c r="K878" t="s">
        <v>82</v>
      </c>
      <c r="L878" t="s">
        <v>103</v>
      </c>
      <c r="M878">
        <v>2023</v>
      </c>
      <c r="N878" t="s">
        <v>84</v>
      </c>
      <c r="O878" t="s">
        <v>4637</v>
      </c>
      <c r="P878" t="s">
        <v>86</v>
      </c>
    </row>
    <row r="879" spans="1:16" x14ac:dyDescent="0.45">
      <c r="A879">
        <v>878</v>
      </c>
      <c r="B879" s="10">
        <v>44991</v>
      </c>
      <c r="C879">
        <v>1419</v>
      </c>
      <c r="D879" t="s">
        <v>89</v>
      </c>
      <c r="E879">
        <v>20</v>
      </c>
      <c r="F879" t="s">
        <v>6</v>
      </c>
      <c r="G879">
        <v>1</v>
      </c>
      <c r="H879">
        <v>4104.42</v>
      </c>
      <c r="I879">
        <v>4104.42</v>
      </c>
      <c r="J879" t="s">
        <v>95</v>
      </c>
      <c r="K879" t="s">
        <v>82</v>
      </c>
      <c r="L879" t="s">
        <v>103</v>
      </c>
      <c r="M879">
        <v>2023</v>
      </c>
      <c r="N879" t="s">
        <v>84</v>
      </c>
      <c r="O879" t="s">
        <v>499</v>
      </c>
      <c r="P879" t="s">
        <v>86</v>
      </c>
    </row>
    <row r="880" spans="1:16" x14ac:dyDescent="0.45">
      <c r="A880">
        <v>879</v>
      </c>
      <c r="B880" s="10">
        <v>44991</v>
      </c>
      <c r="C880">
        <v>3204</v>
      </c>
      <c r="D880" t="s">
        <v>89</v>
      </c>
      <c r="E880">
        <v>23</v>
      </c>
      <c r="F880" t="s">
        <v>7</v>
      </c>
      <c r="G880">
        <v>5</v>
      </c>
      <c r="H880">
        <v>3316.99</v>
      </c>
      <c r="I880">
        <v>16584.95</v>
      </c>
      <c r="J880" t="s">
        <v>95</v>
      </c>
      <c r="K880" t="s">
        <v>82</v>
      </c>
      <c r="L880" t="s">
        <v>103</v>
      </c>
      <c r="M880">
        <v>2023</v>
      </c>
      <c r="N880" t="s">
        <v>84</v>
      </c>
      <c r="O880" t="s">
        <v>8815</v>
      </c>
      <c r="P880" t="s">
        <v>748</v>
      </c>
    </row>
    <row r="881" spans="1:16" x14ac:dyDescent="0.45">
      <c r="A881">
        <v>880</v>
      </c>
      <c r="B881" s="10">
        <v>44991</v>
      </c>
      <c r="C881">
        <v>2120</v>
      </c>
      <c r="D881" t="s">
        <v>89</v>
      </c>
      <c r="E881">
        <v>60</v>
      </c>
      <c r="F881" t="s">
        <v>5</v>
      </c>
      <c r="G881">
        <v>4</v>
      </c>
      <c r="H881">
        <v>2638.88</v>
      </c>
      <c r="I881">
        <v>10555.52</v>
      </c>
      <c r="J881" t="s">
        <v>81</v>
      </c>
      <c r="K881" t="s">
        <v>82</v>
      </c>
      <c r="L881" t="s">
        <v>103</v>
      </c>
      <c r="M881">
        <v>2023</v>
      </c>
      <c r="N881" t="s">
        <v>84</v>
      </c>
      <c r="O881" t="s">
        <v>1257</v>
      </c>
      <c r="P881" t="s">
        <v>86</v>
      </c>
    </row>
    <row r="882" spans="1:16" x14ac:dyDescent="0.45">
      <c r="A882">
        <v>881</v>
      </c>
      <c r="B882" s="10">
        <v>44991</v>
      </c>
      <c r="C882">
        <v>1950</v>
      </c>
      <c r="D882" t="s">
        <v>89</v>
      </c>
      <c r="E882">
        <v>62</v>
      </c>
      <c r="F882" t="s">
        <v>8</v>
      </c>
      <c r="G882">
        <v>5</v>
      </c>
      <c r="H882">
        <v>4652.49</v>
      </c>
      <c r="I882">
        <v>23262.45</v>
      </c>
      <c r="J882" t="s">
        <v>81</v>
      </c>
      <c r="K882" t="s">
        <v>82</v>
      </c>
      <c r="L882" t="s">
        <v>103</v>
      </c>
      <c r="M882">
        <v>2023</v>
      </c>
      <c r="N882" t="s">
        <v>84</v>
      </c>
      <c r="O882" t="s">
        <v>9041</v>
      </c>
      <c r="P882" t="s">
        <v>748</v>
      </c>
    </row>
    <row r="883" spans="1:16" x14ac:dyDescent="0.45">
      <c r="A883">
        <v>882</v>
      </c>
      <c r="B883" s="10">
        <v>44991</v>
      </c>
      <c r="C883">
        <v>3336</v>
      </c>
      <c r="D883" t="s">
        <v>80</v>
      </c>
      <c r="E883">
        <v>28</v>
      </c>
      <c r="F883" t="s">
        <v>7</v>
      </c>
      <c r="G883">
        <v>1</v>
      </c>
      <c r="H883">
        <v>826.23</v>
      </c>
      <c r="I883">
        <v>826.23</v>
      </c>
      <c r="J883" t="s">
        <v>87</v>
      </c>
      <c r="K883" t="s">
        <v>567</v>
      </c>
      <c r="L883" t="s">
        <v>103</v>
      </c>
      <c r="M883">
        <v>2023</v>
      </c>
      <c r="N883" t="s">
        <v>84</v>
      </c>
      <c r="O883" t="s">
        <v>8152</v>
      </c>
      <c r="P883" t="s">
        <v>86</v>
      </c>
    </row>
    <row r="884" spans="1:16" x14ac:dyDescent="0.45">
      <c r="A884">
        <v>883</v>
      </c>
      <c r="B884" s="10">
        <v>44991</v>
      </c>
      <c r="C884">
        <v>6373</v>
      </c>
      <c r="D884" t="s">
        <v>80</v>
      </c>
      <c r="E884">
        <v>25</v>
      </c>
      <c r="F884" t="s">
        <v>9</v>
      </c>
      <c r="G884">
        <v>5</v>
      </c>
      <c r="H884">
        <v>640.41999999999996</v>
      </c>
      <c r="I884">
        <v>3202.1</v>
      </c>
      <c r="J884" t="s">
        <v>87</v>
      </c>
      <c r="K884" t="s">
        <v>82</v>
      </c>
      <c r="L884" t="s">
        <v>103</v>
      </c>
      <c r="M884">
        <v>2023</v>
      </c>
      <c r="N884" t="s">
        <v>84</v>
      </c>
      <c r="O884" t="s">
        <v>3924</v>
      </c>
      <c r="P884" t="s">
        <v>86</v>
      </c>
    </row>
    <row r="885" spans="1:16" x14ac:dyDescent="0.45">
      <c r="A885">
        <v>884</v>
      </c>
      <c r="B885" s="10">
        <v>44991</v>
      </c>
      <c r="C885">
        <v>3243</v>
      </c>
      <c r="D885" t="s">
        <v>80</v>
      </c>
      <c r="E885">
        <v>46</v>
      </c>
      <c r="F885" t="s">
        <v>102</v>
      </c>
      <c r="G885">
        <v>4</v>
      </c>
      <c r="H885">
        <v>1643.21</v>
      </c>
      <c r="I885">
        <v>6572.84</v>
      </c>
      <c r="J885" t="s">
        <v>93</v>
      </c>
      <c r="K885" t="s">
        <v>82</v>
      </c>
      <c r="L885" t="s">
        <v>103</v>
      </c>
      <c r="M885">
        <v>2023</v>
      </c>
      <c r="N885" t="s">
        <v>84</v>
      </c>
      <c r="O885" t="s">
        <v>1924</v>
      </c>
      <c r="P885" t="s">
        <v>86</v>
      </c>
    </row>
    <row r="886" spans="1:16" x14ac:dyDescent="0.45">
      <c r="A886">
        <v>885</v>
      </c>
      <c r="B886" s="10">
        <v>44991</v>
      </c>
      <c r="C886">
        <v>3645</v>
      </c>
      <c r="D886" t="s">
        <v>80</v>
      </c>
      <c r="E886">
        <v>27</v>
      </c>
      <c r="F886" t="s">
        <v>6</v>
      </c>
      <c r="G886">
        <v>3</v>
      </c>
      <c r="H886">
        <v>4159.6000000000004</v>
      </c>
      <c r="I886">
        <v>12478.8</v>
      </c>
      <c r="J886" t="s">
        <v>87</v>
      </c>
      <c r="K886" t="s">
        <v>82</v>
      </c>
      <c r="L886" t="s">
        <v>103</v>
      </c>
      <c r="M886">
        <v>2023</v>
      </c>
      <c r="N886" t="s">
        <v>668</v>
      </c>
      <c r="O886" t="s">
        <v>9220</v>
      </c>
      <c r="P886" t="s">
        <v>748</v>
      </c>
    </row>
    <row r="887" spans="1:16" x14ac:dyDescent="0.45">
      <c r="A887">
        <v>886</v>
      </c>
      <c r="B887" s="10">
        <v>44991</v>
      </c>
      <c r="C887">
        <v>5612</v>
      </c>
      <c r="D887" t="s">
        <v>80</v>
      </c>
      <c r="E887">
        <v>51</v>
      </c>
      <c r="F887" t="s">
        <v>5</v>
      </c>
      <c r="G887">
        <v>4</v>
      </c>
      <c r="H887">
        <v>224.25</v>
      </c>
      <c r="I887">
        <v>897</v>
      </c>
      <c r="J887" t="s">
        <v>93</v>
      </c>
      <c r="K887" t="s">
        <v>567</v>
      </c>
      <c r="L887" t="s">
        <v>103</v>
      </c>
      <c r="M887">
        <v>2023</v>
      </c>
      <c r="N887" t="s">
        <v>84</v>
      </c>
      <c r="O887" t="s">
        <v>7301</v>
      </c>
      <c r="P887" t="s">
        <v>86</v>
      </c>
    </row>
    <row r="888" spans="1:16" x14ac:dyDescent="0.45">
      <c r="A888">
        <v>887</v>
      </c>
      <c r="B888" s="10">
        <v>44991</v>
      </c>
      <c r="C888">
        <v>2865</v>
      </c>
      <c r="D888" t="s">
        <v>89</v>
      </c>
      <c r="E888">
        <v>41</v>
      </c>
      <c r="F888" t="s">
        <v>8</v>
      </c>
      <c r="G888">
        <v>2</v>
      </c>
      <c r="H888">
        <v>1235.06</v>
      </c>
      <c r="I888">
        <v>2470.12</v>
      </c>
      <c r="J888" t="s">
        <v>97</v>
      </c>
      <c r="K888" t="s">
        <v>82</v>
      </c>
      <c r="L888" t="s">
        <v>103</v>
      </c>
      <c r="M888">
        <v>2023</v>
      </c>
      <c r="N888" t="s">
        <v>84</v>
      </c>
      <c r="O888" t="s">
        <v>2674</v>
      </c>
      <c r="P888" t="s">
        <v>86</v>
      </c>
    </row>
    <row r="889" spans="1:16" x14ac:dyDescent="0.45">
      <c r="A889">
        <v>888</v>
      </c>
      <c r="B889" s="10">
        <v>44991</v>
      </c>
      <c r="C889">
        <v>7028</v>
      </c>
      <c r="D889" t="s">
        <v>89</v>
      </c>
      <c r="E889">
        <v>63</v>
      </c>
      <c r="F889" t="s">
        <v>6</v>
      </c>
      <c r="G889">
        <v>4</v>
      </c>
      <c r="H889">
        <v>2152.2800000000002</v>
      </c>
      <c r="I889">
        <v>8609.1200000000008</v>
      </c>
      <c r="J889" t="s">
        <v>81</v>
      </c>
      <c r="K889" t="s">
        <v>82</v>
      </c>
      <c r="L889" t="s">
        <v>103</v>
      </c>
      <c r="M889">
        <v>2023</v>
      </c>
      <c r="N889" t="s">
        <v>84</v>
      </c>
      <c r="O889" t="s">
        <v>1258</v>
      </c>
      <c r="P889" t="s">
        <v>86</v>
      </c>
    </row>
    <row r="890" spans="1:16" x14ac:dyDescent="0.45">
      <c r="A890">
        <v>889</v>
      </c>
      <c r="B890" s="10">
        <v>44991</v>
      </c>
      <c r="C890">
        <v>8326</v>
      </c>
      <c r="D890" t="s">
        <v>89</v>
      </c>
      <c r="E890">
        <v>34</v>
      </c>
      <c r="F890" t="s">
        <v>102</v>
      </c>
      <c r="G890">
        <v>2</v>
      </c>
      <c r="H890">
        <v>3579.06</v>
      </c>
      <c r="I890">
        <v>7158.12</v>
      </c>
      <c r="J890" t="s">
        <v>87</v>
      </c>
      <c r="K890" t="s">
        <v>82</v>
      </c>
      <c r="L890" t="s">
        <v>103</v>
      </c>
      <c r="M890">
        <v>2023</v>
      </c>
      <c r="N890" t="s">
        <v>84</v>
      </c>
      <c r="O890" t="s">
        <v>3594</v>
      </c>
      <c r="P890" t="s">
        <v>86</v>
      </c>
    </row>
    <row r="891" spans="1:16" x14ac:dyDescent="0.45">
      <c r="A891">
        <v>890</v>
      </c>
      <c r="B891" s="10">
        <v>44991</v>
      </c>
      <c r="C891">
        <v>7371</v>
      </c>
      <c r="D891" t="s">
        <v>89</v>
      </c>
      <c r="E891">
        <v>49</v>
      </c>
      <c r="F891" t="s">
        <v>8</v>
      </c>
      <c r="G891">
        <v>5</v>
      </c>
      <c r="H891">
        <v>1531.6</v>
      </c>
      <c r="I891">
        <v>7658</v>
      </c>
      <c r="J891" t="s">
        <v>93</v>
      </c>
      <c r="K891" t="s">
        <v>82</v>
      </c>
      <c r="L891" t="s">
        <v>103</v>
      </c>
      <c r="M891">
        <v>2023</v>
      </c>
      <c r="N891" t="s">
        <v>84</v>
      </c>
      <c r="O891" t="s">
        <v>4166</v>
      </c>
      <c r="P891" t="s">
        <v>86</v>
      </c>
    </row>
    <row r="892" spans="1:16" x14ac:dyDescent="0.45">
      <c r="A892">
        <v>891</v>
      </c>
      <c r="B892" s="10">
        <v>44991</v>
      </c>
      <c r="C892">
        <v>7359</v>
      </c>
      <c r="D892" t="s">
        <v>89</v>
      </c>
      <c r="E892">
        <v>28</v>
      </c>
      <c r="F892" t="s">
        <v>5</v>
      </c>
      <c r="G892">
        <v>2</v>
      </c>
      <c r="H892">
        <v>2268.16</v>
      </c>
      <c r="I892">
        <v>4536.32</v>
      </c>
      <c r="J892" t="s">
        <v>87</v>
      </c>
      <c r="K892" t="s">
        <v>82</v>
      </c>
      <c r="L892" t="s">
        <v>103</v>
      </c>
      <c r="M892">
        <v>2023</v>
      </c>
      <c r="N892" t="s">
        <v>84</v>
      </c>
      <c r="O892" t="s">
        <v>3595</v>
      </c>
      <c r="P892" t="s">
        <v>86</v>
      </c>
    </row>
    <row r="893" spans="1:16" x14ac:dyDescent="0.45">
      <c r="A893">
        <v>892</v>
      </c>
      <c r="B893" s="10">
        <v>44992</v>
      </c>
      <c r="C893">
        <v>8863</v>
      </c>
      <c r="D893" t="s">
        <v>80</v>
      </c>
      <c r="E893">
        <v>51</v>
      </c>
      <c r="F893" t="s">
        <v>6</v>
      </c>
      <c r="G893">
        <v>5</v>
      </c>
      <c r="H893">
        <v>1717.41</v>
      </c>
      <c r="I893">
        <v>8587.0499999999993</v>
      </c>
      <c r="J893" t="s">
        <v>93</v>
      </c>
      <c r="K893" t="s">
        <v>82</v>
      </c>
      <c r="L893" t="s">
        <v>103</v>
      </c>
      <c r="M893">
        <v>2023</v>
      </c>
      <c r="N893" t="s">
        <v>84</v>
      </c>
      <c r="O893" t="s">
        <v>755</v>
      </c>
      <c r="P893" t="s">
        <v>748</v>
      </c>
    </row>
    <row r="894" spans="1:16" x14ac:dyDescent="0.45">
      <c r="A894">
        <v>893</v>
      </c>
      <c r="B894" s="10">
        <v>44992</v>
      </c>
      <c r="C894">
        <v>4228</v>
      </c>
      <c r="D894" t="s">
        <v>80</v>
      </c>
      <c r="E894">
        <v>41</v>
      </c>
      <c r="F894" t="s">
        <v>7</v>
      </c>
      <c r="G894">
        <v>2</v>
      </c>
      <c r="H894">
        <v>505.7</v>
      </c>
      <c r="I894">
        <v>1011.4</v>
      </c>
      <c r="J894" t="s">
        <v>97</v>
      </c>
      <c r="K894" t="s">
        <v>567</v>
      </c>
      <c r="L894" t="s">
        <v>103</v>
      </c>
      <c r="M894">
        <v>2023</v>
      </c>
      <c r="N894" t="s">
        <v>84</v>
      </c>
      <c r="O894" t="s">
        <v>7142</v>
      </c>
      <c r="P894" t="s">
        <v>86</v>
      </c>
    </row>
    <row r="895" spans="1:16" x14ac:dyDescent="0.45">
      <c r="A895">
        <v>894</v>
      </c>
      <c r="B895" s="10">
        <v>44992</v>
      </c>
      <c r="C895">
        <v>4719</v>
      </c>
      <c r="D895" t="s">
        <v>80</v>
      </c>
      <c r="E895">
        <v>22</v>
      </c>
      <c r="F895" t="s">
        <v>9</v>
      </c>
      <c r="G895">
        <v>4</v>
      </c>
      <c r="H895">
        <v>3706.45</v>
      </c>
      <c r="I895">
        <v>14825.8</v>
      </c>
      <c r="J895" t="s">
        <v>95</v>
      </c>
      <c r="K895" t="s">
        <v>82</v>
      </c>
      <c r="L895" t="s">
        <v>103</v>
      </c>
      <c r="M895">
        <v>2023</v>
      </c>
      <c r="N895" t="s">
        <v>84</v>
      </c>
      <c r="O895" t="s">
        <v>2240</v>
      </c>
      <c r="P895" t="s">
        <v>86</v>
      </c>
    </row>
    <row r="896" spans="1:16" x14ac:dyDescent="0.45">
      <c r="A896">
        <v>895</v>
      </c>
      <c r="B896" s="10">
        <v>44992</v>
      </c>
      <c r="C896">
        <v>3371</v>
      </c>
      <c r="D896" t="s">
        <v>80</v>
      </c>
      <c r="E896">
        <v>46</v>
      </c>
      <c r="F896" t="s">
        <v>5</v>
      </c>
      <c r="G896">
        <v>1</v>
      </c>
      <c r="H896">
        <v>2333.83</v>
      </c>
      <c r="I896">
        <v>2333.83</v>
      </c>
      <c r="J896" t="s">
        <v>93</v>
      </c>
      <c r="K896" t="s">
        <v>82</v>
      </c>
      <c r="L896" t="s">
        <v>103</v>
      </c>
      <c r="M896">
        <v>2023</v>
      </c>
      <c r="N896" t="s">
        <v>84</v>
      </c>
      <c r="O896" t="s">
        <v>5545</v>
      </c>
      <c r="P896" t="s">
        <v>86</v>
      </c>
    </row>
    <row r="897" spans="1:16" x14ac:dyDescent="0.45">
      <c r="A897">
        <v>896</v>
      </c>
      <c r="B897" s="10">
        <v>44992</v>
      </c>
      <c r="C897">
        <v>3891</v>
      </c>
      <c r="D897" t="s">
        <v>80</v>
      </c>
      <c r="E897">
        <v>51</v>
      </c>
      <c r="F897" t="s">
        <v>102</v>
      </c>
      <c r="G897">
        <v>5</v>
      </c>
      <c r="H897">
        <v>4071.93</v>
      </c>
      <c r="I897">
        <v>20359.650000000001</v>
      </c>
      <c r="J897" t="s">
        <v>93</v>
      </c>
      <c r="K897" t="s">
        <v>82</v>
      </c>
      <c r="L897" t="s">
        <v>103</v>
      </c>
      <c r="M897">
        <v>2023</v>
      </c>
      <c r="N897" t="s">
        <v>84</v>
      </c>
      <c r="O897" t="s">
        <v>9128</v>
      </c>
      <c r="P897" t="s">
        <v>748</v>
      </c>
    </row>
    <row r="898" spans="1:16" x14ac:dyDescent="0.45">
      <c r="A898">
        <v>897</v>
      </c>
      <c r="B898" s="10">
        <v>44992</v>
      </c>
      <c r="C898">
        <v>4756</v>
      </c>
      <c r="D898" t="s">
        <v>89</v>
      </c>
      <c r="E898">
        <v>33</v>
      </c>
      <c r="F898" t="s">
        <v>7</v>
      </c>
      <c r="G898">
        <v>2</v>
      </c>
      <c r="H898">
        <v>3488.73</v>
      </c>
      <c r="I898">
        <v>6977.46</v>
      </c>
      <c r="J898" t="s">
        <v>87</v>
      </c>
      <c r="K898" t="s">
        <v>82</v>
      </c>
      <c r="L898" t="s">
        <v>103</v>
      </c>
      <c r="M898">
        <v>2023</v>
      </c>
      <c r="N898" t="s">
        <v>84</v>
      </c>
      <c r="O898" t="s">
        <v>3596</v>
      </c>
      <c r="P898" t="s">
        <v>86</v>
      </c>
    </row>
    <row r="899" spans="1:16" x14ac:dyDescent="0.45">
      <c r="A899">
        <v>898</v>
      </c>
      <c r="B899" s="10">
        <v>44992</v>
      </c>
      <c r="C899">
        <v>5225</v>
      </c>
      <c r="D899" t="s">
        <v>89</v>
      </c>
      <c r="E899">
        <v>42</v>
      </c>
      <c r="F899" t="s">
        <v>6</v>
      </c>
      <c r="G899">
        <v>1</v>
      </c>
      <c r="H899">
        <v>336.19</v>
      </c>
      <c r="I899">
        <v>336.19</v>
      </c>
      <c r="J899" t="s">
        <v>97</v>
      </c>
      <c r="K899" t="s">
        <v>567</v>
      </c>
      <c r="L899" t="s">
        <v>103</v>
      </c>
      <c r="M899">
        <v>2023</v>
      </c>
      <c r="N899" t="s">
        <v>84</v>
      </c>
      <c r="O899" t="s">
        <v>7884</v>
      </c>
      <c r="P899" t="s">
        <v>86</v>
      </c>
    </row>
    <row r="900" spans="1:16" x14ac:dyDescent="0.45">
      <c r="A900">
        <v>899</v>
      </c>
      <c r="B900" s="10">
        <v>44992</v>
      </c>
      <c r="C900">
        <v>1094</v>
      </c>
      <c r="D900" t="s">
        <v>89</v>
      </c>
      <c r="E900">
        <v>54</v>
      </c>
      <c r="F900" t="s">
        <v>8</v>
      </c>
      <c r="G900">
        <v>2</v>
      </c>
      <c r="H900">
        <v>2525.38</v>
      </c>
      <c r="I900">
        <v>5050.76</v>
      </c>
      <c r="J900" t="s">
        <v>93</v>
      </c>
      <c r="K900" t="s">
        <v>82</v>
      </c>
      <c r="L900" t="s">
        <v>103</v>
      </c>
      <c r="M900">
        <v>2023</v>
      </c>
      <c r="N900" t="s">
        <v>84</v>
      </c>
      <c r="O900" t="s">
        <v>3276</v>
      </c>
      <c r="P900" t="s">
        <v>86</v>
      </c>
    </row>
    <row r="901" spans="1:16" x14ac:dyDescent="0.45">
      <c r="A901">
        <v>900</v>
      </c>
      <c r="B901" s="10">
        <v>44992</v>
      </c>
      <c r="C901">
        <v>3674</v>
      </c>
      <c r="D901" t="s">
        <v>80</v>
      </c>
      <c r="E901">
        <v>25</v>
      </c>
      <c r="F901" t="s">
        <v>7</v>
      </c>
      <c r="G901">
        <v>2</v>
      </c>
      <c r="H901">
        <v>4954.74</v>
      </c>
      <c r="I901">
        <v>9909.48</v>
      </c>
      <c r="J901" t="s">
        <v>87</v>
      </c>
      <c r="K901" t="s">
        <v>82</v>
      </c>
      <c r="L901" t="s">
        <v>103</v>
      </c>
      <c r="M901">
        <v>2023</v>
      </c>
      <c r="N901" t="s">
        <v>84</v>
      </c>
      <c r="O901" t="s">
        <v>3597</v>
      </c>
      <c r="P901" t="s">
        <v>86</v>
      </c>
    </row>
    <row r="902" spans="1:16" x14ac:dyDescent="0.45">
      <c r="A902">
        <v>901</v>
      </c>
      <c r="B902" s="10">
        <v>44992</v>
      </c>
      <c r="C902">
        <v>7898</v>
      </c>
      <c r="D902" t="s">
        <v>80</v>
      </c>
      <c r="E902">
        <v>46</v>
      </c>
      <c r="F902" t="s">
        <v>7</v>
      </c>
      <c r="G902">
        <v>2</v>
      </c>
      <c r="H902">
        <v>1573.96</v>
      </c>
      <c r="I902">
        <v>3147.92</v>
      </c>
      <c r="J902" t="s">
        <v>93</v>
      </c>
      <c r="K902" t="s">
        <v>82</v>
      </c>
      <c r="L902" t="s">
        <v>103</v>
      </c>
      <c r="M902">
        <v>2023</v>
      </c>
      <c r="N902" t="s">
        <v>668</v>
      </c>
      <c r="O902" t="s">
        <v>9817</v>
      </c>
      <c r="P902" t="s">
        <v>86</v>
      </c>
    </row>
    <row r="903" spans="1:16" x14ac:dyDescent="0.45">
      <c r="A903">
        <v>902</v>
      </c>
      <c r="B903" s="10">
        <v>44992</v>
      </c>
      <c r="C903">
        <v>1793</v>
      </c>
      <c r="D903" t="s">
        <v>80</v>
      </c>
      <c r="E903">
        <v>63</v>
      </c>
      <c r="F903" t="s">
        <v>102</v>
      </c>
      <c r="G903">
        <v>4</v>
      </c>
      <c r="H903">
        <v>2490.14</v>
      </c>
      <c r="I903">
        <v>9960.56</v>
      </c>
      <c r="J903" t="s">
        <v>81</v>
      </c>
      <c r="K903" t="s">
        <v>82</v>
      </c>
      <c r="L903" t="s">
        <v>103</v>
      </c>
      <c r="M903">
        <v>2023</v>
      </c>
      <c r="N903" t="s">
        <v>84</v>
      </c>
      <c r="O903" t="s">
        <v>1259</v>
      </c>
      <c r="P903" t="s">
        <v>86</v>
      </c>
    </row>
    <row r="904" spans="1:16" x14ac:dyDescent="0.45">
      <c r="A904">
        <v>903</v>
      </c>
      <c r="B904" s="10">
        <v>44992</v>
      </c>
      <c r="C904">
        <v>3116</v>
      </c>
      <c r="D904" t="s">
        <v>80</v>
      </c>
      <c r="E904">
        <v>42</v>
      </c>
      <c r="F904" t="s">
        <v>9</v>
      </c>
      <c r="G904">
        <v>2</v>
      </c>
      <c r="H904">
        <v>3277.56</v>
      </c>
      <c r="I904">
        <v>6555.12</v>
      </c>
      <c r="J904" t="s">
        <v>97</v>
      </c>
      <c r="K904" t="s">
        <v>82</v>
      </c>
      <c r="L904" t="s">
        <v>103</v>
      </c>
      <c r="M904">
        <v>2023</v>
      </c>
      <c r="N904" t="s">
        <v>84</v>
      </c>
      <c r="O904" t="s">
        <v>2675</v>
      </c>
      <c r="P904" t="s">
        <v>86</v>
      </c>
    </row>
    <row r="905" spans="1:16" x14ac:dyDescent="0.45">
      <c r="A905">
        <v>904</v>
      </c>
      <c r="B905" s="10">
        <v>44992</v>
      </c>
      <c r="C905">
        <v>6779</v>
      </c>
      <c r="D905" t="s">
        <v>89</v>
      </c>
      <c r="E905">
        <v>59</v>
      </c>
      <c r="F905" t="s">
        <v>7</v>
      </c>
      <c r="G905">
        <v>1</v>
      </c>
      <c r="H905">
        <v>1051.21</v>
      </c>
      <c r="I905">
        <v>1051.21</v>
      </c>
      <c r="J905" t="s">
        <v>81</v>
      </c>
      <c r="K905" t="s">
        <v>567</v>
      </c>
      <c r="L905" t="s">
        <v>103</v>
      </c>
      <c r="M905">
        <v>2023</v>
      </c>
      <c r="N905" t="s">
        <v>84</v>
      </c>
      <c r="O905" t="s">
        <v>8021</v>
      </c>
      <c r="P905" t="s">
        <v>86</v>
      </c>
    </row>
    <row r="906" spans="1:16" x14ac:dyDescent="0.45">
      <c r="A906">
        <v>905</v>
      </c>
      <c r="B906" s="10">
        <v>44992</v>
      </c>
      <c r="C906">
        <v>7166</v>
      </c>
      <c r="D906" t="s">
        <v>80</v>
      </c>
      <c r="E906">
        <v>40</v>
      </c>
      <c r="F906" t="s">
        <v>7</v>
      </c>
      <c r="G906">
        <v>2</v>
      </c>
      <c r="H906">
        <v>3527.41</v>
      </c>
      <c r="I906">
        <v>7054.82</v>
      </c>
      <c r="J906" t="s">
        <v>97</v>
      </c>
      <c r="K906" t="s">
        <v>82</v>
      </c>
      <c r="L906" t="s">
        <v>103</v>
      </c>
      <c r="M906">
        <v>2023</v>
      </c>
      <c r="N906" t="s">
        <v>84</v>
      </c>
      <c r="O906" t="s">
        <v>2676</v>
      </c>
      <c r="P906" t="s">
        <v>86</v>
      </c>
    </row>
    <row r="907" spans="1:16" x14ac:dyDescent="0.45">
      <c r="A907">
        <v>906</v>
      </c>
      <c r="B907" s="10">
        <v>44993</v>
      </c>
      <c r="C907">
        <v>1814</v>
      </c>
      <c r="D907" t="s">
        <v>89</v>
      </c>
      <c r="E907">
        <v>51</v>
      </c>
      <c r="F907" t="s">
        <v>9</v>
      </c>
      <c r="G907">
        <v>3</v>
      </c>
      <c r="H907">
        <v>3315.89</v>
      </c>
      <c r="I907">
        <v>9947.67</v>
      </c>
      <c r="J907" t="s">
        <v>93</v>
      </c>
      <c r="K907" t="s">
        <v>82</v>
      </c>
      <c r="L907" t="s">
        <v>103</v>
      </c>
      <c r="M907">
        <v>2023</v>
      </c>
      <c r="N907" t="s">
        <v>84</v>
      </c>
      <c r="O907" t="s">
        <v>414</v>
      </c>
      <c r="P907" t="s">
        <v>86</v>
      </c>
    </row>
    <row r="908" spans="1:16" x14ac:dyDescent="0.45">
      <c r="A908">
        <v>907</v>
      </c>
      <c r="B908" s="10">
        <v>44993</v>
      </c>
      <c r="C908">
        <v>1345</v>
      </c>
      <c r="D908" t="s">
        <v>80</v>
      </c>
      <c r="E908">
        <v>20</v>
      </c>
      <c r="F908" t="s">
        <v>9</v>
      </c>
      <c r="G908">
        <v>5</v>
      </c>
      <c r="H908">
        <v>1906.05</v>
      </c>
      <c r="I908">
        <v>9530.25</v>
      </c>
      <c r="J908" t="s">
        <v>95</v>
      </c>
      <c r="K908" t="s">
        <v>82</v>
      </c>
      <c r="L908" t="s">
        <v>103</v>
      </c>
      <c r="M908">
        <v>2023</v>
      </c>
      <c r="N908" t="s">
        <v>84</v>
      </c>
      <c r="O908" t="s">
        <v>4839</v>
      </c>
      <c r="P908" t="s">
        <v>86</v>
      </c>
    </row>
    <row r="909" spans="1:16" x14ac:dyDescent="0.45">
      <c r="A909">
        <v>908</v>
      </c>
      <c r="B909" s="10">
        <v>44993</v>
      </c>
      <c r="C909">
        <v>9554</v>
      </c>
      <c r="D909" t="s">
        <v>89</v>
      </c>
      <c r="E909">
        <v>47</v>
      </c>
      <c r="F909" t="s">
        <v>8</v>
      </c>
      <c r="G909">
        <v>4</v>
      </c>
      <c r="H909">
        <v>1457.97</v>
      </c>
      <c r="I909">
        <v>5831.88</v>
      </c>
      <c r="J909" t="s">
        <v>93</v>
      </c>
      <c r="K909" t="s">
        <v>82</v>
      </c>
      <c r="L909" t="s">
        <v>103</v>
      </c>
      <c r="M909">
        <v>2023</v>
      </c>
      <c r="N909" t="s">
        <v>84</v>
      </c>
      <c r="O909" t="s">
        <v>1925</v>
      </c>
      <c r="P909" t="s">
        <v>86</v>
      </c>
    </row>
    <row r="910" spans="1:16" x14ac:dyDescent="0.45">
      <c r="A910">
        <v>909</v>
      </c>
      <c r="B910" s="10">
        <v>44993</v>
      </c>
      <c r="C910">
        <v>3443</v>
      </c>
      <c r="D910" t="s">
        <v>80</v>
      </c>
      <c r="E910">
        <v>51</v>
      </c>
      <c r="F910" t="s">
        <v>6</v>
      </c>
      <c r="G910">
        <v>3</v>
      </c>
      <c r="H910">
        <v>4599.5600000000004</v>
      </c>
      <c r="I910">
        <v>13798.68</v>
      </c>
      <c r="J910" t="s">
        <v>93</v>
      </c>
      <c r="K910" t="s">
        <v>82</v>
      </c>
      <c r="L910" t="s">
        <v>103</v>
      </c>
      <c r="M910">
        <v>2023</v>
      </c>
      <c r="N910" t="s">
        <v>84</v>
      </c>
      <c r="O910" t="s">
        <v>6086</v>
      </c>
      <c r="P910" t="s">
        <v>86</v>
      </c>
    </row>
    <row r="911" spans="1:16" x14ac:dyDescent="0.45">
      <c r="A911">
        <v>910</v>
      </c>
      <c r="B911" s="10">
        <v>44993</v>
      </c>
      <c r="C911">
        <v>8783</v>
      </c>
      <c r="D911" t="s">
        <v>80</v>
      </c>
      <c r="E911">
        <v>49</v>
      </c>
      <c r="F911" t="s">
        <v>8</v>
      </c>
      <c r="G911">
        <v>3</v>
      </c>
      <c r="H911">
        <v>678.77</v>
      </c>
      <c r="I911">
        <v>2036.31</v>
      </c>
      <c r="J911" t="s">
        <v>93</v>
      </c>
      <c r="K911" t="s">
        <v>82</v>
      </c>
      <c r="L911" t="s">
        <v>103</v>
      </c>
      <c r="M911">
        <v>2023</v>
      </c>
      <c r="N911" t="s">
        <v>668</v>
      </c>
      <c r="O911" t="s">
        <v>9475</v>
      </c>
      <c r="P911" t="s">
        <v>86</v>
      </c>
    </row>
    <row r="912" spans="1:16" x14ac:dyDescent="0.45">
      <c r="A912">
        <v>911</v>
      </c>
      <c r="B912" s="10">
        <v>44993</v>
      </c>
      <c r="C912">
        <v>1984</v>
      </c>
      <c r="D912" t="s">
        <v>89</v>
      </c>
      <c r="E912">
        <v>46</v>
      </c>
      <c r="F912" t="s">
        <v>9</v>
      </c>
      <c r="G912">
        <v>1</v>
      </c>
      <c r="H912">
        <v>2188.5500000000002</v>
      </c>
      <c r="I912">
        <v>2188.5500000000002</v>
      </c>
      <c r="J912" t="s">
        <v>93</v>
      </c>
      <c r="K912" t="s">
        <v>82</v>
      </c>
      <c r="L912" t="s">
        <v>103</v>
      </c>
      <c r="M912">
        <v>2023</v>
      </c>
      <c r="N912" t="s">
        <v>84</v>
      </c>
      <c r="O912" t="s">
        <v>5546</v>
      </c>
      <c r="P912" t="s">
        <v>86</v>
      </c>
    </row>
    <row r="913" spans="1:16" x14ac:dyDescent="0.45">
      <c r="A913">
        <v>912</v>
      </c>
      <c r="B913" s="10">
        <v>44993</v>
      </c>
      <c r="C913">
        <v>8790</v>
      </c>
      <c r="D913" t="s">
        <v>89</v>
      </c>
      <c r="E913">
        <v>26</v>
      </c>
      <c r="F913" t="s">
        <v>5</v>
      </c>
      <c r="G913">
        <v>1</v>
      </c>
      <c r="H913">
        <v>3846.57</v>
      </c>
      <c r="I913">
        <v>3846.57</v>
      </c>
      <c r="J913" t="s">
        <v>87</v>
      </c>
      <c r="K913" t="s">
        <v>82</v>
      </c>
      <c r="L913" t="s">
        <v>103</v>
      </c>
      <c r="M913">
        <v>2023</v>
      </c>
      <c r="N913" t="s">
        <v>84</v>
      </c>
      <c r="O913" t="s">
        <v>5338</v>
      </c>
      <c r="P913" t="s">
        <v>86</v>
      </c>
    </row>
    <row r="914" spans="1:16" x14ac:dyDescent="0.45">
      <c r="A914">
        <v>913</v>
      </c>
      <c r="B914" s="10">
        <v>44993</v>
      </c>
      <c r="C914">
        <v>1827</v>
      </c>
      <c r="D914" t="s">
        <v>80</v>
      </c>
      <c r="E914">
        <v>19</v>
      </c>
      <c r="F914" t="s">
        <v>9</v>
      </c>
      <c r="G914">
        <v>4</v>
      </c>
      <c r="H914">
        <v>783.28</v>
      </c>
      <c r="I914">
        <v>3133.12</v>
      </c>
      <c r="J914" t="s">
        <v>95</v>
      </c>
      <c r="K914" t="s">
        <v>82</v>
      </c>
      <c r="L914" t="s">
        <v>103</v>
      </c>
      <c r="M914">
        <v>2023</v>
      </c>
      <c r="N914" t="s">
        <v>84</v>
      </c>
      <c r="O914" t="s">
        <v>2241</v>
      </c>
      <c r="P914" t="s">
        <v>86</v>
      </c>
    </row>
    <row r="915" spans="1:16" x14ac:dyDescent="0.45">
      <c r="A915">
        <v>914</v>
      </c>
      <c r="B915" s="10">
        <v>44993</v>
      </c>
      <c r="C915">
        <v>4531</v>
      </c>
      <c r="D915" t="s">
        <v>89</v>
      </c>
      <c r="E915">
        <v>56</v>
      </c>
      <c r="F915" t="s">
        <v>8</v>
      </c>
      <c r="G915">
        <v>4</v>
      </c>
      <c r="H915">
        <v>4667.99</v>
      </c>
      <c r="I915">
        <v>18671.96</v>
      </c>
      <c r="J915" t="s">
        <v>81</v>
      </c>
      <c r="K915" t="s">
        <v>82</v>
      </c>
      <c r="L915" t="s">
        <v>103</v>
      </c>
      <c r="M915">
        <v>2023</v>
      </c>
      <c r="N915" t="s">
        <v>84</v>
      </c>
      <c r="O915" t="s">
        <v>1260</v>
      </c>
      <c r="P915" t="s">
        <v>86</v>
      </c>
    </row>
    <row r="916" spans="1:16" x14ac:dyDescent="0.45">
      <c r="A916">
        <v>915</v>
      </c>
      <c r="B916" s="10">
        <v>44993</v>
      </c>
      <c r="C916">
        <v>8147</v>
      </c>
      <c r="D916" t="s">
        <v>80</v>
      </c>
      <c r="E916">
        <v>24</v>
      </c>
      <c r="F916" t="s">
        <v>102</v>
      </c>
      <c r="G916">
        <v>5</v>
      </c>
      <c r="H916">
        <v>2654.95</v>
      </c>
      <c r="I916">
        <v>13274.75</v>
      </c>
      <c r="J916" t="s">
        <v>95</v>
      </c>
      <c r="K916" t="s">
        <v>82</v>
      </c>
      <c r="L916" t="s">
        <v>103</v>
      </c>
      <c r="M916">
        <v>2023</v>
      </c>
      <c r="N916" t="s">
        <v>84</v>
      </c>
      <c r="O916" t="s">
        <v>4840</v>
      </c>
      <c r="P916" t="s">
        <v>86</v>
      </c>
    </row>
    <row r="917" spans="1:16" x14ac:dyDescent="0.45">
      <c r="A917">
        <v>916</v>
      </c>
      <c r="B917" s="10">
        <v>44993</v>
      </c>
      <c r="C917">
        <v>5451</v>
      </c>
      <c r="D917" t="s">
        <v>80</v>
      </c>
      <c r="E917">
        <v>63</v>
      </c>
      <c r="F917" t="s">
        <v>102</v>
      </c>
      <c r="G917">
        <v>2</v>
      </c>
      <c r="H917">
        <v>2548.84</v>
      </c>
      <c r="I917">
        <v>5097.68</v>
      </c>
      <c r="J917" t="s">
        <v>81</v>
      </c>
      <c r="K917" t="s">
        <v>82</v>
      </c>
      <c r="L917" t="s">
        <v>103</v>
      </c>
      <c r="M917">
        <v>2023</v>
      </c>
      <c r="N917" t="s">
        <v>84</v>
      </c>
      <c r="O917" t="s">
        <v>2969</v>
      </c>
      <c r="P917" t="s">
        <v>86</v>
      </c>
    </row>
    <row r="918" spans="1:16" x14ac:dyDescent="0.45">
      <c r="A918">
        <v>917</v>
      </c>
      <c r="B918" s="10">
        <v>44993</v>
      </c>
      <c r="C918">
        <v>4876</v>
      </c>
      <c r="D918" t="s">
        <v>89</v>
      </c>
      <c r="E918">
        <v>22</v>
      </c>
      <c r="F918" t="s">
        <v>6</v>
      </c>
      <c r="G918">
        <v>4</v>
      </c>
      <c r="H918">
        <v>2150.17</v>
      </c>
      <c r="I918">
        <v>8600.68</v>
      </c>
      <c r="J918" t="s">
        <v>95</v>
      </c>
      <c r="K918" t="s">
        <v>82</v>
      </c>
      <c r="L918" t="s">
        <v>103</v>
      </c>
      <c r="M918">
        <v>2023</v>
      </c>
      <c r="N918" t="s">
        <v>84</v>
      </c>
      <c r="O918" t="s">
        <v>2242</v>
      </c>
      <c r="P918" t="s">
        <v>86</v>
      </c>
    </row>
    <row r="919" spans="1:16" x14ac:dyDescent="0.45">
      <c r="A919">
        <v>918</v>
      </c>
      <c r="B919" s="10">
        <v>44993</v>
      </c>
      <c r="C919">
        <v>6959</v>
      </c>
      <c r="D919" t="s">
        <v>80</v>
      </c>
      <c r="E919">
        <v>25</v>
      </c>
      <c r="F919" t="s">
        <v>7</v>
      </c>
      <c r="G919">
        <v>4</v>
      </c>
      <c r="H919">
        <v>4343.88</v>
      </c>
      <c r="I919">
        <v>17375.52</v>
      </c>
      <c r="J919" t="s">
        <v>87</v>
      </c>
      <c r="K919" t="s">
        <v>82</v>
      </c>
      <c r="L919" t="s">
        <v>103</v>
      </c>
      <c r="M919">
        <v>2023</v>
      </c>
      <c r="N919" t="s">
        <v>84</v>
      </c>
      <c r="O919" t="s">
        <v>884</v>
      </c>
      <c r="P919" t="s">
        <v>86</v>
      </c>
    </row>
    <row r="920" spans="1:16" x14ac:dyDescent="0.45">
      <c r="A920">
        <v>919</v>
      </c>
      <c r="B920" s="10">
        <v>44994</v>
      </c>
      <c r="C920">
        <v>1126</v>
      </c>
      <c r="D920" t="s">
        <v>80</v>
      </c>
      <c r="E920">
        <v>49</v>
      </c>
      <c r="F920" t="s">
        <v>102</v>
      </c>
      <c r="G920">
        <v>2</v>
      </c>
      <c r="H920">
        <v>4744.78</v>
      </c>
      <c r="I920">
        <v>9489.56</v>
      </c>
      <c r="J920" t="s">
        <v>93</v>
      </c>
      <c r="K920" t="s">
        <v>82</v>
      </c>
      <c r="L920" t="s">
        <v>103</v>
      </c>
      <c r="M920">
        <v>2023</v>
      </c>
      <c r="N920" t="s">
        <v>84</v>
      </c>
      <c r="O920" t="s">
        <v>232</v>
      </c>
      <c r="P920" t="s">
        <v>86</v>
      </c>
    </row>
    <row r="921" spans="1:16" x14ac:dyDescent="0.45">
      <c r="A921">
        <v>920</v>
      </c>
      <c r="B921" s="10">
        <v>44994</v>
      </c>
      <c r="C921">
        <v>4177</v>
      </c>
      <c r="D921" t="s">
        <v>89</v>
      </c>
      <c r="E921">
        <v>35</v>
      </c>
      <c r="F921" t="s">
        <v>8</v>
      </c>
      <c r="G921">
        <v>5</v>
      </c>
      <c r="H921">
        <v>1931.34</v>
      </c>
      <c r="I921">
        <v>9656.7000000000007</v>
      </c>
      <c r="J921" t="s">
        <v>97</v>
      </c>
      <c r="K921" t="s">
        <v>82</v>
      </c>
      <c r="L921" t="s">
        <v>103</v>
      </c>
      <c r="M921">
        <v>2023</v>
      </c>
      <c r="N921" t="s">
        <v>668</v>
      </c>
      <c r="O921" t="s">
        <v>9279</v>
      </c>
      <c r="P921" t="s">
        <v>748</v>
      </c>
    </row>
    <row r="922" spans="1:16" x14ac:dyDescent="0.45">
      <c r="A922">
        <v>921</v>
      </c>
      <c r="B922" s="10">
        <v>44994</v>
      </c>
      <c r="C922">
        <v>9795</v>
      </c>
      <c r="D922" t="s">
        <v>80</v>
      </c>
      <c r="E922">
        <v>55</v>
      </c>
      <c r="F922" t="s">
        <v>102</v>
      </c>
      <c r="G922">
        <v>1</v>
      </c>
      <c r="H922">
        <v>2734.85</v>
      </c>
      <c r="I922">
        <v>2734.85</v>
      </c>
      <c r="J922" t="s">
        <v>81</v>
      </c>
      <c r="K922" t="s">
        <v>82</v>
      </c>
      <c r="L922" t="s">
        <v>103</v>
      </c>
      <c r="M922">
        <v>2023</v>
      </c>
      <c r="N922" t="s">
        <v>668</v>
      </c>
      <c r="O922" t="s">
        <v>9572</v>
      </c>
      <c r="P922" t="s">
        <v>86</v>
      </c>
    </row>
    <row r="923" spans="1:16" x14ac:dyDescent="0.45">
      <c r="A923">
        <v>922</v>
      </c>
      <c r="B923" s="10">
        <v>44994</v>
      </c>
      <c r="C923">
        <v>7024</v>
      </c>
      <c r="D923" t="s">
        <v>80</v>
      </c>
      <c r="E923">
        <v>63</v>
      </c>
      <c r="F923" t="s">
        <v>5</v>
      </c>
      <c r="G923">
        <v>5</v>
      </c>
      <c r="H923">
        <v>1611.34</v>
      </c>
      <c r="I923">
        <v>8056.7</v>
      </c>
      <c r="J923" t="s">
        <v>81</v>
      </c>
      <c r="K923" t="s">
        <v>82</v>
      </c>
      <c r="L923" t="s">
        <v>103</v>
      </c>
      <c r="M923">
        <v>2023</v>
      </c>
      <c r="N923" t="s">
        <v>84</v>
      </c>
      <c r="O923" t="s">
        <v>4638</v>
      </c>
      <c r="P923" t="s">
        <v>86</v>
      </c>
    </row>
    <row r="924" spans="1:16" x14ac:dyDescent="0.45">
      <c r="A924">
        <v>923</v>
      </c>
      <c r="B924" s="10">
        <v>44994</v>
      </c>
      <c r="C924">
        <v>6109</v>
      </c>
      <c r="D924" t="s">
        <v>80</v>
      </c>
      <c r="E924">
        <v>35</v>
      </c>
      <c r="F924" t="s">
        <v>9</v>
      </c>
      <c r="G924">
        <v>2</v>
      </c>
      <c r="H924">
        <v>1871.68</v>
      </c>
      <c r="I924">
        <v>3743.36</v>
      </c>
      <c r="J924" t="s">
        <v>97</v>
      </c>
      <c r="K924" t="s">
        <v>82</v>
      </c>
      <c r="L924" t="s">
        <v>103</v>
      </c>
      <c r="M924">
        <v>2023</v>
      </c>
      <c r="N924" t="s">
        <v>84</v>
      </c>
      <c r="O924" t="s">
        <v>2677</v>
      </c>
      <c r="P924" t="s">
        <v>86</v>
      </c>
    </row>
    <row r="925" spans="1:16" x14ac:dyDescent="0.45">
      <c r="A925">
        <v>924</v>
      </c>
      <c r="B925" s="10">
        <v>44994</v>
      </c>
      <c r="C925">
        <v>5146</v>
      </c>
      <c r="D925" t="s">
        <v>80</v>
      </c>
      <c r="E925">
        <v>58</v>
      </c>
      <c r="F925" t="s">
        <v>9</v>
      </c>
      <c r="G925">
        <v>1</v>
      </c>
      <c r="H925">
        <v>190.25</v>
      </c>
      <c r="I925">
        <v>190.25</v>
      </c>
      <c r="J925" t="s">
        <v>81</v>
      </c>
      <c r="K925" t="s">
        <v>567</v>
      </c>
      <c r="L925" t="s">
        <v>103</v>
      </c>
      <c r="M925">
        <v>2023</v>
      </c>
      <c r="N925" t="s">
        <v>84</v>
      </c>
      <c r="O925" t="s">
        <v>8022</v>
      </c>
      <c r="P925" t="s">
        <v>86</v>
      </c>
    </row>
    <row r="926" spans="1:16" x14ac:dyDescent="0.45">
      <c r="A926">
        <v>925</v>
      </c>
      <c r="B926" s="10">
        <v>44994</v>
      </c>
      <c r="C926">
        <v>8196</v>
      </c>
      <c r="D926" t="s">
        <v>89</v>
      </c>
      <c r="E926">
        <v>62</v>
      </c>
      <c r="F926" t="s">
        <v>8</v>
      </c>
      <c r="G926">
        <v>1</v>
      </c>
      <c r="H926">
        <v>3940.38</v>
      </c>
      <c r="I926">
        <v>3940.38</v>
      </c>
      <c r="J926" t="s">
        <v>81</v>
      </c>
      <c r="K926" t="s">
        <v>82</v>
      </c>
      <c r="L926" t="s">
        <v>103</v>
      </c>
      <c r="M926">
        <v>2023</v>
      </c>
      <c r="N926" t="s">
        <v>84</v>
      </c>
      <c r="O926" t="s">
        <v>5775</v>
      </c>
      <c r="P926" t="s">
        <v>86</v>
      </c>
    </row>
    <row r="927" spans="1:16" x14ac:dyDescent="0.45">
      <c r="A927">
        <v>926</v>
      </c>
      <c r="B927" s="10">
        <v>44994</v>
      </c>
      <c r="C927">
        <v>4368</v>
      </c>
      <c r="D927" t="s">
        <v>89</v>
      </c>
      <c r="E927">
        <v>33</v>
      </c>
      <c r="F927" t="s">
        <v>7</v>
      </c>
      <c r="G927">
        <v>1</v>
      </c>
      <c r="H927">
        <v>4848.2</v>
      </c>
      <c r="I927">
        <v>4848.2</v>
      </c>
      <c r="J927" t="s">
        <v>87</v>
      </c>
      <c r="K927" t="s">
        <v>82</v>
      </c>
      <c r="L927" t="s">
        <v>103</v>
      </c>
      <c r="M927">
        <v>2023</v>
      </c>
      <c r="N927" t="s">
        <v>84</v>
      </c>
      <c r="O927" t="s">
        <v>5339</v>
      </c>
      <c r="P927" t="s">
        <v>86</v>
      </c>
    </row>
    <row r="928" spans="1:16" x14ac:dyDescent="0.45">
      <c r="A928">
        <v>927</v>
      </c>
      <c r="B928" s="10">
        <v>44994</v>
      </c>
      <c r="C928">
        <v>4797</v>
      </c>
      <c r="D928" t="s">
        <v>89</v>
      </c>
      <c r="E928">
        <v>38</v>
      </c>
      <c r="F928" t="s">
        <v>9</v>
      </c>
      <c r="G928">
        <v>5</v>
      </c>
      <c r="H928">
        <v>3859.16</v>
      </c>
      <c r="I928">
        <v>19295.8</v>
      </c>
      <c r="J928" t="s">
        <v>97</v>
      </c>
      <c r="K928" t="s">
        <v>82</v>
      </c>
      <c r="L928" t="s">
        <v>103</v>
      </c>
      <c r="M928">
        <v>2023</v>
      </c>
      <c r="N928" t="s">
        <v>84</v>
      </c>
      <c r="O928" t="s">
        <v>4399</v>
      </c>
      <c r="P928" t="s">
        <v>86</v>
      </c>
    </row>
    <row r="929" spans="1:16" x14ac:dyDescent="0.45">
      <c r="A929">
        <v>928</v>
      </c>
      <c r="B929" s="10">
        <v>44994</v>
      </c>
      <c r="C929">
        <v>2792</v>
      </c>
      <c r="D929" t="s">
        <v>80</v>
      </c>
      <c r="E929">
        <v>27</v>
      </c>
      <c r="F929" t="s">
        <v>102</v>
      </c>
      <c r="G929">
        <v>2</v>
      </c>
      <c r="H929">
        <v>2615.15</v>
      </c>
      <c r="I929">
        <v>5230.3</v>
      </c>
      <c r="J929" t="s">
        <v>87</v>
      </c>
      <c r="K929" t="s">
        <v>82</v>
      </c>
      <c r="L929" t="s">
        <v>103</v>
      </c>
      <c r="M929">
        <v>2023</v>
      </c>
      <c r="N929" t="s">
        <v>84</v>
      </c>
      <c r="O929" t="s">
        <v>3598</v>
      </c>
      <c r="P929" t="s">
        <v>86</v>
      </c>
    </row>
    <row r="930" spans="1:16" x14ac:dyDescent="0.45">
      <c r="A930">
        <v>929</v>
      </c>
      <c r="B930" s="10">
        <v>44994</v>
      </c>
      <c r="C930">
        <v>6732</v>
      </c>
      <c r="D930" t="s">
        <v>89</v>
      </c>
      <c r="E930">
        <v>59</v>
      </c>
      <c r="F930" t="s">
        <v>5</v>
      </c>
      <c r="G930">
        <v>5</v>
      </c>
      <c r="H930">
        <v>4146.17</v>
      </c>
      <c r="I930">
        <v>20730.849999999999</v>
      </c>
      <c r="J930" t="s">
        <v>81</v>
      </c>
      <c r="K930" t="s">
        <v>82</v>
      </c>
      <c r="L930" t="s">
        <v>103</v>
      </c>
      <c r="M930">
        <v>2023</v>
      </c>
      <c r="N930" t="s">
        <v>84</v>
      </c>
      <c r="O930" t="s">
        <v>4639</v>
      </c>
      <c r="P930" t="s">
        <v>86</v>
      </c>
    </row>
    <row r="931" spans="1:16" x14ac:dyDescent="0.45">
      <c r="A931">
        <v>930</v>
      </c>
      <c r="B931" s="10">
        <v>44994</v>
      </c>
      <c r="C931">
        <v>4476</v>
      </c>
      <c r="D931" t="s">
        <v>89</v>
      </c>
      <c r="E931">
        <v>21</v>
      </c>
      <c r="F931" t="s">
        <v>7</v>
      </c>
      <c r="G931">
        <v>5</v>
      </c>
      <c r="H931">
        <v>4296.5</v>
      </c>
      <c r="I931">
        <v>21482.5</v>
      </c>
      <c r="J931" t="s">
        <v>95</v>
      </c>
      <c r="K931" t="s">
        <v>82</v>
      </c>
      <c r="L931" t="s">
        <v>103</v>
      </c>
      <c r="M931">
        <v>2023</v>
      </c>
      <c r="N931" t="s">
        <v>84</v>
      </c>
      <c r="O931" t="s">
        <v>4841</v>
      </c>
      <c r="P931" t="s">
        <v>86</v>
      </c>
    </row>
    <row r="932" spans="1:16" x14ac:dyDescent="0.45">
      <c r="A932">
        <v>931</v>
      </c>
      <c r="B932" s="10">
        <v>44994</v>
      </c>
      <c r="C932">
        <v>4417</v>
      </c>
      <c r="D932" t="s">
        <v>89</v>
      </c>
      <c r="E932">
        <v>61</v>
      </c>
      <c r="F932" t="s">
        <v>7</v>
      </c>
      <c r="G932">
        <v>3</v>
      </c>
      <c r="H932">
        <v>2745.39</v>
      </c>
      <c r="I932">
        <v>8236.17</v>
      </c>
      <c r="J932" t="s">
        <v>81</v>
      </c>
      <c r="K932" t="s">
        <v>82</v>
      </c>
      <c r="L932" t="s">
        <v>103</v>
      </c>
      <c r="M932">
        <v>2023</v>
      </c>
      <c r="N932" t="s">
        <v>84</v>
      </c>
      <c r="O932" t="s">
        <v>6660</v>
      </c>
      <c r="P932" t="s">
        <v>86</v>
      </c>
    </row>
    <row r="933" spans="1:16" x14ac:dyDescent="0.45">
      <c r="A933">
        <v>932</v>
      </c>
      <c r="B933" s="10">
        <v>44994</v>
      </c>
      <c r="C933">
        <v>2645</v>
      </c>
      <c r="D933" t="s">
        <v>80</v>
      </c>
      <c r="E933">
        <v>25</v>
      </c>
      <c r="F933" t="s">
        <v>7</v>
      </c>
      <c r="G933">
        <v>4</v>
      </c>
      <c r="H933">
        <v>4688.93</v>
      </c>
      <c r="I933">
        <v>18755.72</v>
      </c>
      <c r="J933" t="s">
        <v>87</v>
      </c>
      <c r="K933" t="s">
        <v>82</v>
      </c>
      <c r="L933" t="s">
        <v>103</v>
      </c>
      <c r="M933">
        <v>2023</v>
      </c>
      <c r="N933" t="s">
        <v>84</v>
      </c>
      <c r="O933" t="s">
        <v>885</v>
      </c>
      <c r="P933" t="s">
        <v>86</v>
      </c>
    </row>
    <row r="934" spans="1:16" x14ac:dyDescent="0.45">
      <c r="A934">
        <v>933</v>
      </c>
      <c r="B934" s="10">
        <v>44995</v>
      </c>
      <c r="C934">
        <v>4030</v>
      </c>
      <c r="D934" t="s">
        <v>89</v>
      </c>
      <c r="E934">
        <v>64</v>
      </c>
      <c r="F934" t="s">
        <v>9</v>
      </c>
      <c r="G934">
        <v>5</v>
      </c>
      <c r="H934">
        <v>199.34</v>
      </c>
      <c r="I934">
        <v>996.7</v>
      </c>
      <c r="J934" t="s">
        <v>81</v>
      </c>
      <c r="K934" t="s">
        <v>567</v>
      </c>
      <c r="L934" t="s">
        <v>103</v>
      </c>
      <c r="M934">
        <v>2023</v>
      </c>
      <c r="N934" t="s">
        <v>84</v>
      </c>
      <c r="O934" t="s">
        <v>574</v>
      </c>
      <c r="P934" t="s">
        <v>86</v>
      </c>
    </row>
    <row r="935" spans="1:16" x14ac:dyDescent="0.45">
      <c r="A935">
        <v>934</v>
      </c>
      <c r="B935" s="10">
        <v>44995</v>
      </c>
      <c r="C935">
        <v>3872</v>
      </c>
      <c r="D935" t="s">
        <v>89</v>
      </c>
      <c r="E935">
        <v>36</v>
      </c>
      <c r="F935" t="s">
        <v>6</v>
      </c>
      <c r="G935">
        <v>3</v>
      </c>
      <c r="H935">
        <v>99.98</v>
      </c>
      <c r="I935">
        <v>299.94</v>
      </c>
      <c r="J935" t="s">
        <v>97</v>
      </c>
      <c r="K935" t="s">
        <v>567</v>
      </c>
      <c r="L935" t="s">
        <v>103</v>
      </c>
      <c r="M935">
        <v>2023</v>
      </c>
      <c r="N935" t="s">
        <v>84</v>
      </c>
      <c r="O935" t="s">
        <v>7460</v>
      </c>
      <c r="P935" t="s">
        <v>86</v>
      </c>
    </row>
    <row r="936" spans="1:16" x14ac:dyDescent="0.45">
      <c r="A936">
        <v>935</v>
      </c>
      <c r="B936" s="10">
        <v>44995</v>
      </c>
      <c r="C936">
        <v>4072</v>
      </c>
      <c r="D936" t="s">
        <v>80</v>
      </c>
      <c r="E936">
        <v>64</v>
      </c>
      <c r="F936" t="s">
        <v>7</v>
      </c>
      <c r="G936">
        <v>2</v>
      </c>
      <c r="H936">
        <v>453.22</v>
      </c>
      <c r="I936">
        <v>906.44</v>
      </c>
      <c r="J936" t="s">
        <v>81</v>
      </c>
      <c r="K936" t="s">
        <v>567</v>
      </c>
      <c r="L936" t="s">
        <v>103</v>
      </c>
      <c r="M936">
        <v>2023</v>
      </c>
      <c r="N936" t="s">
        <v>84</v>
      </c>
      <c r="O936" t="s">
        <v>6974</v>
      </c>
      <c r="P936" t="s">
        <v>86</v>
      </c>
    </row>
    <row r="937" spans="1:16" x14ac:dyDescent="0.45">
      <c r="A937">
        <v>936</v>
      </c>
      <c r="B937" s="10">
        <v>44995</v>
      </c>
      <c r="C937">
        <v>2854</v>
      </c>
      <c r="D937" t="s">
        <v>80</v>
      </c>
      <c r="E937">
        <v>57</v>
      </c>
      <c r="F937" t="s">
        <v>8</v>
      </c>
      <c r="G937">
        <v>3</v>
      </c>
      <c r="H937">
        <v>336.4</v>
      </c>
      <c r="I937">
        <v>1009.2</v>
      </c>
      <c r="J937" t="s">
        <v>81</v>
      </c>
      <c r="K937" t="s">
        <v>567</v>
      </c>
      <c r="L937" t="s">
        <v>103</v>
      </c>
      <c r="M937">
        <v>2023</v>
      </c>
      <c r="N937" t="s">
        <v>84</v>
      </c>
      <c r="O937" t="s">
        <v>8722</v>
      </c>
      <c r="P937" t="s">
        <v>748</v>
      </c>
    </row>
    <row r="938" spans="1:16" x14ac:dyDescent="0.45">
      <c r="A938">
        <v>937</v>
      </c>
      <c r="B938" s="10">
        <v>44995</v>
      </c>
      <c r="C938">
        <v>5021</v>
      </c>
      <c r="D938" t="s">
        <v>80</v>
      </c>
      <c r="E938">
        <v>57</v>
      </c>
      <c r="F938" t="s">
        <v>102</v>
      </c>
      <c r="G938">
        <v>5</v>
      </c>
      <c r="H938">
        <v>2151.8200000000002</v>
      </c>
      <c r="I938">
        <v>10759.1</v>
      </c>
      <c r="J938" t="s">
        <v>81</v>
      </c>
      <c r="K938" t="s">
        <v>82</v>
      </c>
      <c r="L938" t="s">
        <v>103</v>
      </c>
      <c r="M938">
        <v>2023</v>
      </c>
      <c r="N938" t="s">
        <v>84</v>
      </c>
      <c r="O938" t="s">
        <v>4640</v>
      </c>
      <c r="P938" t="s">
        <v>86</v>
      </c>
    </row>
    <row r="939" spans="1:16" x14ac:dyDescent="0.45">
      <c r="A939">
        <v>938</v>
      </c>
      <c r="B939" s="10">
        <v>44995</v>
      </c>
      <c r="C939">
        <v>5662</v>
      </c>
      <c r="D939" t="s">
        <v>80</v>
      </c>
      <c r="E939">
        <v>26</v>
      </c>
      <c r="F939" t="s">
        <v>6</v>
      </c>
      <c r="G939">
        <v>2</v>
      </c>
      <c r="H939">
        <v>4704.59</v>
      </c>
      <c r="I939">
        <v>9409.18</v>
      </c>
      <c r="J939" t="s">
        <v>87</v>
      </c>
      <c r="K939" t="s">
        <v>82</v>
      </c>
      <c r="L939" t="s">
        <v>103</v>
      </c>
      <c r="M939">
        <v>2023</v>
      </c>
      <c r="N939" t="s">
        <v>84</v>
      </c>
      <c r="O939" t="s">
        <v>3599</v>
      </c>
      <c r="P939" t="s">
        <v>86</v>
      </c>
    </row>
    <row r="940" spans="1:16" x14ac:dyDescent="0.45">
      <c r="A940">
        <v>939</v>
      </c>
      <c r="B940" s="10">
        <v>44995</v>
      </c>
      <c r="C940">
        <v>7514</v>
      </c>
      <c r="D940" t="s">
        <v>80</v>
      </c>
      <c r="E940">
        <v>47</v>
      </c>
      <c r="F940" t="s">
        <v>5</v>
      </c>
      <c r="G940">
        <v>3</v>
      </c>
      <c r="H940">
        <v>3392.36</v>
      </c>
      <c r="I940">
        <v>10177.08</v>
      </c>
      <c r="J940" t="s">
        <v>93</v>
      </c>
      <c r="K940" t="s">
        <v>82</v>
      </c>
      <c r="L940" t="s">
        <v>103</v>
      </c>
      <c r="M940">
        <v>2023</v>
      </c>
      <c r="N940" t="s">
        <v>84</v>
      </c>
      <c r="O940" t="s">
        <v>6450</v>
      </c>
      <c r="P940" t="s">
        <v>86</v>
      </c>
    </row>
    <row r="941" spans="1:16" x14ac:dyDescent="0.45">
      <c r="A941">
        <v>940</v>
      </c>
      <c r="B941" s="10">
        <v>44995</v>
      </c>
      <c r="C941">
        <v>6031</v>
      </c>
      <c r="D941" t="s">
        <v>80</v>
      </c>
      <c r="E941">
        <v>34</v>
      </c>
      <c r="F941" t="s">
        <v>102</v>
      </c>
      <c r="G941">
        <v>5</v>
      </c>
      <c r="H941">
        <v>3314.29</v>
      </c>
      <c r="I941">
        <v>16571.45</v>
      </c>
      <c r="J941" t="s">
        <v>87</v>
      </c>
      <c r="K941" t="s">
        <v>82</v>
      </c>
      <c r="L941" t="s">
        <v>103</v>
      </c>
      <c r="M941">
        <v>2023</v>
      </c>
      <c r="N941" t="s">
        <v>84</v>
      </c>
      <c r="O941" t="s">
        <v>3925</v>
      </c>
      <c r="P941" t="s">
        <v>86</v>
      </c>
    </row>
    <row r="942" spans="1:16" x14ac:dyDescent="0.45">
      <c r="A942">
        <v>941</v>
      </c>
      <c r="B942" s="10">
        <v>44995</v>
      </c>
      <c r="C942">
        <v>3708</v>
      </c>
      <c r="D942" t="s">
        <v>89</v>
      </c>
      <c r="E942">
        <v>57</v>
      </c>
      <c r="F942" t="s">
        <v>8</v>
      </c>
      <c r="G942">
        <v>2</v>
      </c>
      <c r="H942">
        <v>1955.19</v>
      </c>
      <c r="I942">
        <v>3910.38</v>
      </c>
      <c r="J942" t="s">
        <v>81</v>
      </c>
      <c r="K942" t="s">
        <v>82</v>
      </c>
      <c r="L942" t="s">
        <v>103</v>
      </c>
      <c r="M942">
        <v>2023</v>
      </c>
      <c r="N942" t="s">
        <v>84</v>
      </c>
      <c r="O942" t="s">
        <v>2970</v>
      </c>
      <c r="P942" t="s">
        <v>86</v>
      </c>
    </row>
    <row r="943" spans="1:16" x14ac:dyDescent="0.45">
      <c r="A943">
        <v>942</v>
      </c>
      <c r="B943" s="10">
        <v>44995</v>
      </c>
      <c r="C943">
        <v>8112</v>
      </c>
      <c r="D943" t="s">
        <v>89</v>
      </c>
      <c r="E943">
        <v>61</v>
      </c>
      <c r="F943" t="s">
        <v>8</v>
      </c>
      <c r="G943">
        <v>2</v>
      </c>
      <c r="H943">
        <v>2692.14</v>
      </c>
      <c r="I943">
        <v>5384.28</v>
      </c>
      <c r="J943" t="s">
        <v>81</v>
      </c>
      <c r="K943" t="s">
        <v>82</v>
      </c>
      <c r="L943" t="s">
        <v>103</v>
      </c>
      <c r="M943">
        <v>2023</v>
      </c>
      <c r="N943" t="s">
        <v>84</v>
      </c>
      <c r="O943" t="s">
        <v>2971</v>
      </c>
      <c r="P943" t="s">
        <v>86</v>
      </c>
    </row>
    <row r="944" spans="1:16" x14ac:dyDescent="0.45">
      <c r="A944">
        <v>943</v>
      </c>
      <c r="B944" s="10">
        <v>44995</v>
      </c>
      <c r="C944">
        <v>9393</v>
      </c>
      <c r="D944" t="s">
        <v>80</v>
      </c>
      <c r="E944">
        <v>32</v>
      </c>
      <c r="F944" t="s">
        <v>6</v>
      </c>
      <c r="G944">
        <v>4</v>
      </c>
      <c r="H944">
        <v>1555.66</v>
      </c>
      <c r="I944">
        <v>6222.64</v>
      </c>
      <c r="J944" t="s">
        <v>87</v>
      </c>
      <c r="K944" t="s">
        <v>82</v>
      </c>
      <c r="L944" t="s">
        <v>103</v>
      </c>
      <c r="M944">
        <v>2023</v>
      </c>
      <c r="N944" t="s">
        <v>84</v>
      </c>
      <c r="O944" t="s">
        <v>886</v>
      </c>
      <c r="P944" t="s">
        <v>86</v>
      </c>
    </row>
    <row r="945" spans="1:16" x14ac:dyDescent="0.45">
      <c r="A945">
        <v>944</v>
      </c>
      <c r="B945" s="10">
        <v>44995</v>
      </c>
      <c r="C945">
        <v>4507</v>
      </c>
      <c r="D945" t="s">
        <v>80</v>
      </c>
      <c r="E945">
        <v>21</v>
      </c>
      <c r="F945" t="s">
        <v>102</v>
      </c>
      <c r="G945">
        <v>5</v>
      </c>
      <c r="H945">
        <v>2613.3000000000002</v>
      </c>
      <c r="I945">
        <v>13066.5</v>
      </c>
      <c r="J945" t="s">
        <v>95</v>
      </c>
      <c r="K945" t="s">
        <v>82</v>
      </c>
      <c r="L945" t="s">
        <v>103</v>
      </c>
      <c r="M945">
        <v>2023</v>
      </c>
      <c r="N945" t="s">
        <v>84</v>
      </c>
      <c r="O945" t="s">
        <v>4842</v>
      </c>
      <c r="P945" t="s">
        <v>86</v>
      </c>
    </row>
    <row r="946" spans="1:16" x14ac:dyDescent="0.45">
      <c r="A946">
        <v>945</v>
      </c>
      <c r="B946" s="10">
        <v>44995</v>
      </c>
      <c r="C946">
        <v>7456</v>
      </c>
      <c r="D946" t="s">
        <v>89</v>
      </c>
      <c r="E946">
        <v>23</v>
      </c>
      <c r="F946" t="s">
        <v>9</v>
      </c>
      <c r="G946">
        <v>4</v>
      </c>
      <c r="H946">
        <v>3745.97</v>
      </c>
      <c r="I946">
        <v>14983.88</v>
      </c>
      <c r="J946" t="s">
        <v>95</v>
      </c>
      <c r="K946" t="s">
        <v>82</v>
      </c>
      <c r="L946" t="s">
        <v>103</v>
      </c>
      <c r="M946">
        <v>2023</v>
      </c>
      <c r="N946" t="s">
        <v>84</v>
      </c>
      <c r="O946" t="s">
        <v>2243</v>
      </c>
      <c r="P946" t="s">
        <v>86</v>
      </c>
    </row>
    <row r="947" spans="1:16" x14ac:dyDescent="0.45">
      <c r="A947">
        <v>946</v>
      </c>
      <c r="B947" s="10">
        <v>44995</v>
      </c>
      <c r="C947">
        <v>5212</v>
      </c>
      <c r="D947" t="s">
        <v>80</v>
      </c>
      <c r="E947">
        <v>33</v>
      </c>
      <c r="F947" t="s">
        <v>8</v>
      </c>
      <c r="G947">
        <v>2</v>
      </c>
      <c r="H947">
        <v>2815.53</v>
      </c>
      <c r="I947">
        <v>5631.06</v>
      </c>
      <c r="J947" t="s">
        <v>87</v>
      </c>
      <c r="K947" t="s">
        <v>82</v>
      </c>
      <c r="L947" t="s">
        <v>103</v>
      </c>
      <c r="M947">
        <v>2023</v>
      </c>
      <c r="N947" t="s">
        <v>668</v>
      </c>
      <c r="O947" t="s">
        <v>9818</v>
      </c>
      <c r="P947" t="s">
        <v>86</v>
      </c>
    </row>
    <row r="948" spans="1:16" x14ac:dyDescent="0.45">
      <c r="A948">
        <v>947</v>
      </c>
      <c r="B948" s="10">
        <v>44996</v>
      </c>
      <c r="C948">
        <v>8970</v>
      </c>
      <c r="D948" t="s">
        <v>80</v>
      </c>
      <c r="E948">
        <v>43</v>
      </c>
      <c r="F948" t="s">
        <v>7</v>
      </c>
      <c r="G948">
        <v>2</v>
      </c>
      <c r="H948">
        <v>2123.42</v>
      </c>
      <c r="I948">
        <v>4246.84</v>
      </c>
      <c r="J948" t="s">
        <v>97</v>
      </c>
      <c r="K948" t="s">
        <v>82</v>
      </c>
      <c r="L948" t="s">
        <v>103</v>
      </c>
      <c r="M948">
        <v>2023</v>
      </c>
      <c r="N948" t="s">
        <v>84</v>
      </c>
      <c r="O948" t="s">
        <v>233</v>
      </c>
      <c r="P948" t="s">
        <v>86</v>
      </c>
    </row>
    <row r="949" spans="1:16" x14ac:dyDescent="0.45">
      <c r="A949">
        <v>948</v>
      </c>
      <c r="B949" s="10">
        <v>44996</v>
      </c>
      <c r="C949">
        <v>9766</v>
      </c>
      <c r="D949" t="s">
        <v>89</v>
      </c>
      <c r="E949">
        <v>54</v>
      </c>
      <c r="F949" t="s">
        <v>5</v>
      </c>
      <c r="G949">
        <v>3</v>
      </c>
      <c r="H949">
        <v>4232.3599999999997</v>
      </c>
      <c r="I949">
        <v>12697.08</v>
      </c>
      <c r="J949" t="s">
        <v>93</v>
      </c>
      <c r="K949" t="s">
        <v>82</v>
      </c>
      <c r="L949" t="s">
        <v>103</v>
      </c>
      <c r="M949">
        <v>2023</v>
      </c>
      <c r="N949" t="s">
        <v>84</v>
      </c>
      <c r="O949" t="s">
        <v>8486</v>
      </c>
      <c r="P949" t="s">
        <v>748</v>
      </c>
    </row>
    <row r="950" spans="1:16" x14ac:dyDescent="0.45">
      <c r="A950">
        <v>949</v>
      </c>
      <c r="B950" s="10">
        <v>44996</v>
      </c>
      <c r="C950">
        <v>1536</v>
      </c>
      <c r="D950" t="s">
        <v>80</v>
      </c>
      <c r="E950">
        <v>40</v>
      </c>
      <c r="F950" t="s">
        <v>5</v>
      </c>
      <c r="G950">
        <v>4</v>
      </c>
      <c r="H950">
        <v>1472.84</v>
      </c>
      <c r="I950">
        <v>5891.36</v>
      </c>
      <c r="J950" t="s">
        <v>97</v>
      </c>
      <c r="K950" t="s">
        <v>82</v>
      </c>
      <c r="L950" t="s">
        <v>103</v>
      </c>
      <c r="M950">
        <v>2023</v>
      </c>
      <c r="N950" t="s">
        <v>84</v>
      </c>
      <c r="O950" t="s">
        <v>1594</v>
      </c>
      <c r="P950" t="s">
        <v>86</v>
      </c>
    </row>
    <row r="951" spans="1:16" x14ac:dyDescent="0.45">
      <c r="A951">
        <v>950</v>
      </c>
      <c r="B951" s="10">
        <v>44996</v>
      </c>
      <c r="C951">
        <v>2625</v>
      </c>
      <c r="D951" t="s">
        <v>80</v>
      </c>
      <c r="E951">
        <v>30</v>
      </c>
      <c r="F951" t="s">
        <v>8</v>
      </c>
      <c r="G951">
        <v>1</v>
      </c>
      <c r="H951">
        <v>2433.36</v>
      </c>
      <c r="I951">
        <v>2433.36</v>
      </c>
      <c r="J951" t="s">
        <v>87</v>
      </c>
      <c r="K951" t="s">
        <v>82</v>
      </c>
      <c r="L951" t="s">
        <v>103</v>
      </c>
      <c r="M951">
        <v>2023</v>
      </c>
      <c r="N951" t="s">
        <v>84</v>
      </c>
      <c r="O951" t="s">
        <v>5340</v>
      </c>
      <c r="P951" t="s">
        <v>86</v>
      </c>
    </row>
    <row r="952" spans="1:16" x14ac:dyDescent="0.45">
      <c r="A952">
        <v>951</v>
      </c>
      <c r="B952" s="10">
        <v>44996</v>
      </c>
      <c r="C952">
        <v>8973</v>
      </c>
      <c r="D952" t="s">
        <v>89</v>
      </c>
      <c r="E952">
        <v>64</v>
      </c>
      <c r="F952" t="s">
        <v>7</v>
      </c>
      <c r="G952">
        <v>5</v>
      </c>
      <c r="H952">
        <v>4891.83</v>
      </c>
      <c r="I952">
        <v>24459.15</v>
      </c>
      <c r="J952" t="s">
        <v>81</v>
      </c>
      <c r="K952" t="s">
        <v>82</v>
      </c>
      <c r="L952" t="s">
        <v>103</v>
      </c>
      <c r="M952">
        <v>2023</v>
      </c>
      <c r="N952" t="s">
        <v>84</v>
      </c>
      <c r="O952" t="s">
        <v>4641</v>
      </c>
      <c r="P952" t="s">
        <v>86</v>
      </c>
    </row>
    <row r="953" spans="1:16" x14ac:dyDescent="0.45">
      <c r="A953">
        <v>952</v>
      </c>
      <c r="B953" s="10">
        <v>44996</v>
      </c>
      <c r="C953">
        <v>9577</v>
      </c>
      <c r="D953" t="s">
        <v>89</v>
      </c>
      <c r="E953">
        <v>34</v>
      </c>
      <c r="F953" t="s">
        <v>102</v>
      </c>
      <c r="G953">
        <v>4</v>
      </c>
      <c r="H953">
        <v>4838.24</v>
      </c>
      <c r="I953">
        <v>19352.96</v>
      </c>
      <c r="J953" t="s">
        <v>87</v>
      </c>
      <c r="K953" t="s">
        <v>82</v>
      </c>
      <c r="L953" t="s">
        <v>103</v>
      </c>
      <c r="M953">
        <v>2023</v>
      </c>
      <c r="N953" t="s">
        <v>84</v>
      </c>
      <c r="O953" t="s">
        <v>887</v>
      </c>
      <c r="P953" t="s">
        <v>86</v>
      </c>
    </row>
    <row r="954" spans="1:16" x14ac:dyDescent="0.45">
      <c r="A954">
        <v>953</v>
      </c>
      <c r="B954" s="10">
        <v>44996</v>
      </c>
      <c r="C954">
        <v>9070</v>
      </c>
      <c r="D954" t="s">
        <v>89</v>
      </c>
      <c r="E954">
        <v>44</v>
      </c>
      <c r="F954" t="s">
        <v>5</v>
      </c>
      <c r="G954">
        <v>2</v>
      </c>
      <c r="H954">
        <v>81.11</v>
      </c>
      <c r="I954">
        <v>162.22</v>
      </c>
      <c r="J954" t="s">
        <v>97</v>
      </c>
      <c r="K954" t="s">
        <v>567</v>
      </c>
      <c r="L954" t="s">
        <v>103</v>
      </c>
      <c r="M954">
        <v>2023</v>
      </c>
      <c r="N954" t="s">
        <v>84</v>
      </c>
      <c r="O954" t="s">
        <v>7143</v>
      </c>
      <c r="P954" t="s">
        <v>86</v>
      </c>
    </row>
    <row r="955" spans="1:16" x14ac:dyDescent="0.45">
      <c r="A955">
        <v>954</v>
      </c>
      <c r="B955" s="10">
        <v>44996</v>
      </c>
      <c r="C955">
        <v>9666</v>
      </c>
      <c r="D955" t="s">
        <v>89</v>
      </c>
      <c r="E955">
        <v>39</v>
      </c>
      <c r="F955" t="s">
        <v>7</v>
      </c>
      <c r="G955">
        <v>3</v>
      </c>
      <c r="H955">
        <v>2684.56</v>
      </c>
      <c r="I955">
        <v>8053.68</v>
      </c>
      <c r="J955" t="s">
        <v>97</v>
      </c>
      <c r="K955" t="s">
        <v>82</v>
      </c>
      <c r="L955" t="s">
        <v>103</v>
      </c>
      <c r="M955">
        <v>2023</v>
      </c>
      <c r="N955" t="s">
        <v>84</v>
      </c>
      <c r="O955" t="s">
        <v>6244</v>
      </c>
      <c r="P955" t="s">
        <v>86</v>
      </c>
    </row>
    <row r="956" spans="1:16" x14ac:dyDescent="0.45">
      <c r="A956">
        <v>955</v>
      </c>
      <c r="B956" s="10">
        <v>44996</v>
      </c>
      <c r="C956">
        <v>9609</v>
      </c>
      <c r="D956" t="s">
        <v>89</v>
      </c>
      <c r="E956">
        <v>54</v>
      </c>
      <c r="F956" t="s">
        <v>7</v>
      </c>
      <c r="G956">
        <v>5</v>
      </c>
      <c r="H956">
        <v>1717.75</v>
      </c>
      <c r="I956">
        <v>8588.75</v>
      </c>
      <c r="J956" t="s">
        <v>93</v>
      </c>
      <c r="K956" t="s">
        <v>82</v>
      </c>
      <c r="L956" t="s">
        <v>103</v>
      </c>
      <c r="M956">
        <v>2023</v>
      </c>
      <c r="N956" t="s">
        <v>668</v>
      </c>
      <c r="O956" t="s">
        <v>9686</v>
      </c>
      <c r="P956" t="s">
        <v>86</v>
      </c>
    </row>
    <row r="957" spans="1:16" x14ac:dyDescent="0.45">
      <c r="A957">
        <v>956</v>
      </c>
      <c r="B957" s="10">
        <v>44996</v>
      </c>
      <c r="C957">
        <v>7490</v>
      </c>
      <c r="D957" t="s">
        <v>80</v>
      </c>
      <c r="E957">
        <v>36</v>
      </c>
      <c r="F957" t="s">
        <v>9</v>
      </c>
      <c r="G957">
        <v>5</v>
      </c>
      <c r="H957">
        <v>1491.56</v>
      </c>
      <c r="I957">
        <v>7457.8</v>
      </c>
      <c r="J957" t="s">
        <v>97</v>
      </c>
      <c r="K957" t="s">
        <v>82</v>
      </c>
      <c r="L957" t="s">
        <v>103</v>
      </c>
      <c r="M957">
        <v>2023</v>
      </c>
      <c r="N957" t="s">
        <v>668</v>
      </c>
      <c r="O957" t="s">
        <v>9280</v>
      </c>
      <c r="P957" t="s">
        <v>748</v>
      </c>
    </row>
    <row r="958" spans="1:16" x14ac:dyDescent="0.45">
      <c r="A958">
        <v>957</v>
      </c>
      <c r="B958" s="10">
        <v>44996</v>
      </c>
      <c r="C958">
        <v>4600</v>
      </c>
      <c r="D958" t="s">
        <v>80</v>
      </c>
      <c r="E958">
        <v>56</v>
      </c>
      <c r="F958" t="s">
        <v>8</v>
      </c>
      <c r="G958">
        <v>3</v>
      </c>
      <c r="H958">
        <v>3001.45</v>
      </c>
      <c r="I958">
        <v>9004.35</v>
      </c>
      <c r="J958" t="s">
        <v>81</v>
      </c>
      <c r="K958" t="s">
        <v>82</v>
      </c>
      <c r="L958" t="s">
        <v>103</v>
      </c>
      <c r="M958">
        <v>2023</v>
      </c>
      <c r="N958" t="s">
        <v>84</v>
      </c>
      <c r="O958" t="s">
        <v>8391</v>
      </c>
      <c r="P958" t="s">
        <v>748</v>
      </c>
    </row>
    <row r="959" spans="1:16" x14ac:dyDescent="0.45">
      <c r="A959">
        <v>958</v>
      </c>
      <c r="B959" s="10">
        <v>44996</v>
      </c>
      <c r="C959">
        <v>7783</v>
      </c>
      <c r="D959" t="s">
        <v>80</v>
      </c>
      <c r="E959">
        <v>52</v>
      </c>
      <c r="F959" t="s">
        <v>7</v>
      </c>
      <c r="G959">
        <v>2</v>
      </c>
      <c r="H959">
        <v>2259.21</v>
      </c>
      <c r="I959">
        <v>4518.42</v>
      </c>
      <c r="J959" t="s">
        <v>93</v>
      </c>
      <c r="K959" t="s">
        <v>82</v>
      </c>
      <c r="L959" t="s">
        <v>103</v>
      </c>
      <c r="M959">
        <v>2023</v>
      </c>
      <c r="N959" t="s">
        <v>668</v>
      </c>
      <c r="O959" t="s">
        <v>9819</v>
      </c>
      <c r="P959" t="s">
        <v>86</v>
      </c>
    </row>
    <row r="960" spans="1:16" x14ac:dyDescent="0.45">
      <c r="A960">
        <v>959</v>
      </c>
      <c r="B960" s="10">
        <v>44996</v>
      </c>
      <c r="C960">
        <v>5971</v>
      </c>
      <c r="D960" t="s">
        <v>80</v>
      </c>
      <c r="E960">
        <v>30</v>
      </c>
      <c r="F960" t="s">
        <v>102</v>
      </c>
      <c r="G960">
        <v>1</v>
      </c>
      <c r="H960">
        <v>3677.57</v>
      </c>
      <c r="I960">
        <v>3677.57</v>
      </c>
      <c r="J960" t="s">
        <v>87</v>
      </c>
      <c r="K960" t="s">
        <v>82</v>
      </c>
      <c r="L960" t="s">
        <v>103</v>
      </c>
      <c r="M960">
        <v>2023</v>
      </c>
      <c r="N960" t="s">
        <v>668</v>
      </c>
      <c r="O960" t="s">
        <v>9573</v>
      </c>
      <c r="P960" t="s">
        <v>86</v>
      </c>
    </row>
    <row r="961" spans="1:16" x14ac:dyDescent="0.45">
      <c r="A961">
        <v>960</v>
      </c>
      <c r="B961" s="10">
        <v>44997</v>
      </c>
      <c r="C961">
        <v>2205</v>
      </c>
      <c r="D961" t="s">
        <v>80</v>
      </c>
      <c r="E961">
        <v>31</v>
      </c>
      <c r="F961" t="s">
        <v>5</v>
      </c>
      <c r="G961">
        <v>3</v>
      </c>
      <c r="H961">
        <v>184.31</v>
      </c>
      <c r="I961">
        <v>552.92999999999995</v>
      </c>
      <c r="J961" t="s">
        <v>87</v>
      </c>
      <c r="K961" t="s">
        <v>567</v>
      </c>
      <c r="L961" t="s">
        <v>103</v>
      </c>
      <c r="M961">
        <v>2023</v>
      </c>
      <c r="N961" t="s">
        <v>84</v>
      </c>
      <c r="O961" t="s">
        <v>756</v>
      </c>
      <c r="P961" t="s">
        <v>748</v>
      </c>
    </row>
    <row r="962" spans="1:16" x14ac:dyDescent="0.45">
      <c r="A962">
        <v>961</v>
      </c>
      <c r="B962" s="10">
        <v>44997</v>
      </c>
      <c r="C962">
        <v>2990</v>
      </c>
      <c r="D962" t="s">
        <v>89</v>
      </c>
      <c r="E962">
        <v>48</v>
      </c>
      <c r="F962" t="s">
        <v>9</v>
      </c>
      <c r="G962">
        <v>1</v>
      </c>
      <c r="H962">
        <v>4638.1099999999997</v>
      </c>
      <c r="I962">
        <v>4638.1099999999997</v>
      </c>
      <c r="J962" t="s">
        <v>93</v>
      </c>
      <c r="K962" t="s">
        <v>82</v>
      </c>
      <c r="L962" t="s">
        <v>103</v>
      </c>
      <c r="M962">
        <v>2023</v>
      </c>
      <c r="N962" t="s">
        <v>84</v>
      </c>
      <c r="O962" t="s">
        <v>5547</v>
      </c>
      <c r="P962" t="s">
        <v>86</v>
      </c>
    </row>
    <row r="963" spans="1:16" x14ac:dyDescent="0.45">
      <c r="A963">
        <v>962</v>
      </c>
      <c r="B963" s="10">
        <v>44997</v>
      </c>
      <c r="C963">
        <v>6299</v>
      </c>
      <c r="D963" t="s">
        <v>80</v>
      </c>
      <c r="E963">
        <v>62</v>
      </c>
      <c r="F963" t="s">
        <v>102</v>
      </c>
      <c r="G963">
        <v>4</v>
      </c>
      <c r="H963">
        <v>2859.59</v>
      </c>
      <c r="I963">
        <v>11438.36</v>
      </c>
      <c r="J963" t="s">
        <v>81</v>
      </c>
      <c r="K963" t="s">
        <v>82</v>
      </c>
      <c r="L963" t="s">
        <v>103</v>
      </c>
      <c r="M963">
        <v>2023</v>
      </c>
      <c r="N963" t="s">
        <v>84</v>
      </c>
      <c r="O963" t="s">
        <v>1261</v>
      </c>
      <c r="P963" t="s">
        <v>86</v>
      </c>
    </row>
    <row r="964" spans="1:16" x14ac:dyDescent="0.45">
      <c r="A964">
        <v>963</v>
      </c>
      <c r="B964" s="10">
        <v>44997</v>
      </c>
      <c r="C964">
        <v>4572</v>
      </c>
      <c r="D964" t="s">
        <v>80</v>
      </c>
      <c r="E964">
        <v>19</v>
      </c>
      <c r="F964" t="s">
        <v>5</v>
      </c>
      <c r="G964">
        <v>5</v>
      </c>
      <c r="H964">
        <v>3436.13</v>
      </c>
      <c r="I964">
        <v>17180.650000000001</v>
      </c>
      <c r="J964" t="s">
        <v>95</v>
      </c>
      <c r="K964" t="s">
        <v>82</v>
      </c>
      <c r="L964" t="s">
        <v>103</v>
      </c>
      <c r="M964">
        <v>2023</v>
      </c>
      <c r="N964" t="s">
        <v>84</v>
      </c>
      <c r="O964" t="s">
        <v>4843</v>
      </c>
      <c r="P964" t="s">
        <v>86</v>
      </c>
    </row>
    <row r="965" spans="1:16" x14ac:dyDescent="0.45">
      <c r="A965">
        <v>964</v>
      </c>
      <c r="B965" s="10">
        <v>44997</v>
      </c>
      <c r="C965">
        <v>6975</v>
      </c>
      <c r="D965" t="s">
        <v>80</v>
      </c>
      <c r="E965">
        <v>63</v>
      </c>
      <c r="F965" t="s">
        <v>8</v>
      </c>
      <c r="G965">
        <v>2</v>
      </c>
      <c r="H965">
        <v>3042.7</v>
      </c>
      <c r="I965">
        <v>6085.4</v>
      </c>
      <c r="J965" t="s">
        <v>81</v>
      </c>
      <c r="K965" t="s">
        <v>82</v>
      </c>
      <c r="L965" t="s">
        <v>103</v>
      </c>
      <c r="M965">
        <v>2023</v>
      </c>
      <c r="N965" t="s">
        <v>84</v>
      </c>
      <c r="O965" t="s">
        <v>2972</v>
      </c>
      <c r="P965" t="s">
        <v>86</v>
      </c>
    </row>
    <row r="966" spans="1:16" x14ac:dyDescent="0.45">
      <c r="A966">
        <v>965</v>
      </c>
      <c r="B966" s="10">
        <v>44997</v>
      </c>
      <c r="C966">
        <v>7320</v>
      </c>
      <c r="D966" t="s">
        <v>80</v>
      </c>
      <c r="E966">
        <v>56</v>
      </c>
      <c r="F966" t="s">
        <v>102</v>
      </c>
      <c r="G966">
        <v>1</v>
      </c>
      <c r="H966">
        <v>4946.2</v>
      </c>
      <c r="I966">
        <v>4946.2</v>
      </c>
      <c r="J966" t="s">
        <v>81</v>
      </c>
      <c r="K966" t="s">
        <v>82</v>
      </c>
      <c r="L966" t="s">
        <v>103</v>
      </c>
      <c r="M966">
        <v>2023</v>
      </c>
      <c r="N966" t="s">
        <v>84</v>
      </c>
      <c r="O966" t="s">
        <v>5776</v>
      </c>
      <c r="P966" t="s">
        <v>86</v>
      </c>
    </row>
    <row r="967" spans="1:16" x14ac:dyDescent="0.45">
      <c r="A967">
        <v>966</v>
      </c>
      <c r="B967" s="10">
        <v>44997</v>
      </c>
      <c r="C967">
        <v>5380</v>
      </c>
      <c r="D967" t="s">
        <v>80</v>
      </c>
      <c r="E967">
        <v>54</v>
      </c>
      <c r="F967" t="s">
        <v>5</v>
      </c>
      <c r="G967">
        <v>2</v>
      </c>
      <c r="H967">
        <v>4932.18</v>
      </c>
      <c r="I967">
        <v>9864.36</v>
      </c>
      <c r="J967" t="s">
        <v>93</v>
      </c>
      <c r="K967" t="s">
        <v>82</v>
      </c>
      <c r="L967" t="s">
        <v>103</v>
      </c>
      <c r="M967">
        <v>2023</v>
      </c>
      <c r="N967" t="s">
        <v>84</v>
      </c>
      <c r="O967" t="s">
        <v>3277</v>
      </c>
      <c r="P967" t="s">
        <v>86</v>
      </c>
    </row>
    <row r="968" spans="1:16" x14ac:dyDescent="0.45">
      <c r="A968">
        <v>967</v>
      </c>
      <c r="B968" s="10">
        <v>44997</v>
      </c>
      <c r="C968">
        <v>5757</v>
      </c>
      <c r="D968" t="s">
        <v>89</v>
      </c>
      <c r="E968">
        <v>31</v>
      </c>
      <c r="F968" t="s">
        <v>9</v>
      </c>
      <c r="G968">
        <v>4</v>
      </c>
      <c r="H968">
        <v>3068.96</v>
      </c>
      <c r="I968">
        <v>12275.84</v>
      </c>
      <c r="J968" t="s">
        <v>87</v>
      </c>
      <c r="K968" t="s">
        <v>82</v>
      </c>
      <c r="L968" t="s">
        <v>103</v>
      </c>
      <c r="M968">
        <v>2023</v>
      </c>
      <c r="N968" t="s">
        <v>84</v>
      </c>
      <c r="O968" t="s">
        <v>888</v>
      </c>
      <c r="P968" t="s">
        <v>86</v>
      </c>
    </row>
    <row r="969" spans="1:16" x14ac:dyDescent="0.45">
      <c r="A969">
        <v>968</v>
      </c>
      <c r="B969" s="10">
        <v>44997</v>
      </c>
      <c r="C969">
        <v>3713</v>
      </c>
      <c r="D969" t="s">
        <v>80</v>
      </c>
      <c r="E969">
        <v>26</v>
      </c>
      <c r="F969" t="s">
        <v>5</v>
      </c>
      <c r="G969">
        <v>1</v>
      </c>
      <c r="H969">
        <v>3435.62</v>
      </c>
      <c r="I969">
        <v>3435.62</v>
      </c>
      <c r="J969" t="s">
        <v>87</v>
      </c>
      <c r="K969" t="s">
        <v>82</v>
      </c>
      <c r="L969" t="s">
        <v>103</v>
      </c>
      <c r="M969">
        <v>2023</v>
      </c>
      <c r="N969" t="s">
        <v>84</v>
      </c>
      <c r="O969" t="s">
        <v>5341</v>
      </c>
      <c r="P969" t="s">
        <v>86</v>
      </c>
    </row>
    <row r="970" spans="1:16" x14ac:dyDescent="0.45">
      <c r="A970">
        <v>969</v>
      </c>
      <c r="B970" s="10">
        <v>44997</v>
      </c>
      <c r="C970">
        <v>6588</v>
      </c>
      <c r="D970" t="s">
        <v>80</v>
      </c>
      <c r="E970">
        <v>27</v>
      </c>
      <c r="F970" t="s">
        <v>7</v>
      </c>
      <c r="G970">
        <v>2</v>
      </c>
      <c r="H970">
        <v>3111.92</v>
      </c>
      <c r="I970">
        <v>6223.84</v>
      </c>
      <c r="J970" t="s">
        <v>87</v>
      </c>
      <c r="K970" t="s">
        <v>82</v>
      </c>
      <c r="L970" t="s">
        <v>103</v>
      </c>
      <c r="M970">
        <v>2023</v>
      </c>
      <c r="N970" t="s">
        <v>84</v>
      </c>
      <c r="O970" t="s">
        <v>3600</v>
      </c>
      <c r="P970" t="s">
        <v>86</v>
      </c>
    </row>
    <row r="971" spans="1:16" x14ac:dyDescent="0.45">
      <c r="A971">
        <v>970</v>
      </c>
      <c r="B971" s="10">
        <v>44997</v>
      </c>
      <c r="C971">
        <v>1966</v>
      </c>
      <c r="D971" t="s">
        <v>80</v>
      </c>
      <c r="E971">
        <v>24</v>
      </c>
      <c r="F971" t="s">
        <v>9</v>
      </c>
      <c r="G971">
        <v>2</v>
      </c>
      <c r="H971">
        <v>1587.87</v>
      </c>
      <c r="I971">
        <v>3175.74</v>
      </c>
      <c r="J971" t="s">
        <v>95</v>
      </c>
      <c r="K971" t="s">
        <v>82</v>
      </c>
      <c r="L971" t="s">
        <v>103</v>
      </c>
      <c r="M971">
        <v>2023</v>
      </c>
      <c r="N971" t="s">
        <v>84</v>
      </c>
      <c r="O971" t="s">
        <v>2487</v>
      </c>
      <c r="P971" t="s">
        <v>86</v>
      </c>
    </row>
    <row r="972" spans="1:16" x14ac:dyDescent="0.45">
      <c r="A972">
        <v>971</v>
      </c>
      <c r="B972" s="10">
        <v>44997</v>
      </c>
      <c r="C972">
        <v>5944</v>
      </c>
      <c r="D972" t="s">
        <v>80</v>
      </c>
      <c r="E972">
        <v>45</v>
      </c>
      <c r="F972" t="s">
        <v>102</v>
      </c>
      <c r="G972">
        <v>4</v>
      </c>
      <c r="H972">
        <v>1003.44</v>
      </c>
      <c r="I972">
        <v>4013.76</v>
      </c>
      <c r="J972" t="s">
        <v>93</v>
      </c>
      <c r="K972" t="s">
        <v>82</v>
      </c>
      <c r="L972" t="s">
        <v>103</v>
      </c>
      <c r="M972">
        <v>2023</v>
      </c>
      <c r="N972" t="s">
        <v>84</v>
      </c>
      <c r="O972" t="s">
        <v>1926</v>
      </c>
      <c r="P972" t="s">
        <v>86</v>
      </c>
    </row>
    <row r="973" spans="1:16" x14ac:dyDescent="0.45">
      <c r="A973">
        <v>972</v>
      </c>
      <c r="B973" s="10">
        <v>44997</v>
      </c>
      <c r="C973">
        <v>4432</v>
      </c>
      <c r="D973" t="s">
        <v>80</v>
      </c>
      <c r="E973">
        <v>63</v>
      </c>
      <c r="F973" t="s">
        <v>6</v>
      </c>
      <c r="G973">
        <v>3</v>
      </c>
      <c r="H973">
        <v>2043.68</v>
      </c>
      <c r="I973">
        <v>6131.04</v>
      </c>
      <c r="J973" t="s">
        <v>81</v>
      </c>
      <c r="K973" t="s">
        <v>82</v>
      </c>
      <c r="L973" t="s">
        <v>103</v>
      </c>
      <c r="M973">
        <v>2023</v>
      </c>
      <c r="N973" t="s">
        <v>84</v>
      </c>
      <c r="O973" t="s">
        <v>6661</v>
      </c>
      <c r="P973" t="s">
        <v>86</v>
      </c>
    </row>
    <row r="974" spans="1:16" x14ac:dyDescent="0.45">
      <c r="A974">
        <v>973</v>
      </c>
      <c r="B974" s="10">
        <v>44997</v>
      </c>
      <c r="C974">
        <v>1688</v>
      </c>
      <c r="D974" t="s">
        <v>80</v>
      </c>
      <c r="E974">
        <v>42</v>
      </c>
      <c r="F974" t="s">
        <v>8</v>
      </c>
      <c r="G974">
        <v>4</v>
      </c>
      <c r="H974">
        <v>3429.65</v>
      </c>
      <c r="I974">
        <v>13718.6</v>
      </c>
      <c r="J974" t="s">
        <v>97</v>
      </c>
      <c r="K974" t="s">
        <v>82</v>
      </c>
      <c r="L974" t="s">
        <v>103</v>
      </c>
      <c r="M974">
        <v>2023</v>
      </c>
      <c r="N974" t="s">
        <v>84</v>
      </c>
      <c r="O974" t="s">
        <v>1595</v>
      </c>
      <c r="P974" t="s">
        <v>86</v>
      </c>
    </row>
    <row r="975" spans="1:16" x14ac:dyDescent="0.45">
      <c r="A975">
        <v>974</v>
      </c>
      <c r="B975" s="10">
        <v>44998</v>
      </c>
      <c r="C975">
        <v>5243</v>
      </c>
      <c r="D975" t="s">
        <v>89</v>
      </c>
      <c r="E975">
        <v>63</v>
      </c>
      <c r="F975" t="s">
        <v>9</v>
      </c>
      <c r="G975">
        <v>1</v>
      </c>
      <c r="H975">
        <v>327.08999999999997</v>
      </c>
      <c r="I975">
        <v>327.08999999999997</v>
      </c>
      <c r="J975" t="s">
        <v>81</v>
      </c>
      <c r="K975" t="s">
        <v>567</v>
      </c>
      <c r="L975" t="s">
        <v>103</v>
      </c>
      <c r="M975">
        <v>2023</v>
      </c>
      <c r="N975" t="s">
        <v>84</v>
      </c>
      <c r="O975" t="s">
        <v>575</v>
      </c>
      <c r="P975" t="s">
        <v>86</v>
      </c>
    </row>
    <row r="976" spans="1:16" x14ac:dyDescent="0.45">
      <c r="A976">
        <v>975</v>
      </c>
      <c r="B976" s="10">
        <v>44998</v>
      </c>
      <c r="C976">
        <v>4701</v>
      </c>
      <c r="D976" t="s">
        <v>80</v>
      </c>
      <c r="E976">
        <v>45</v>
      </c>
      <c r="F976" t="s">
        <v>9</v>
      </c>
      <c r="G976">
        <v>1</v>
      </c>
      <c r="H976">
        <v>2595.81</v>
      </c>
      <c r="I976">
        <v>2595.81</v>
      </c>
      <c r="J976" t="s">
        <v>93</v>
      </c>
      <c r="K976" t="s">
        <v>82</v>
      </c>
      <c r="L976" t="s">
        <v>103</v>
      </c>
      <c r="M976">
        <v>2023</v>
      </c>
      <c r="N976" t="s">
        <v>668</v>
      </c>
      <c r="O976" t="s">
        <v>9574</v>
      </c>
      <c r="P976" t="s">
        <v>86</v>
      </c>
    </row>
    <row r="977" spans="1:16" x14ac:dyDescent="0.45">
      <c r="A977">
        <v>976</v>
      </c>
      <c r="B977" s="10">
        <v>44998</v>
      </c>
      <c r="C977">
        <v>9533</v>
      </c>
      <c r="D977" t="s">
        <v>89</v>
      </c>
      <c r="E977">
        <v>19</v>
      </c>
      <c r="F977" t="s">
        <v>9</v>
      </c>
      <c r="G977">
        <v>5</v>
      </c>
      <c r="H977">
        <v>2071.5700000000002</v>
      </c>
      <c r="I977">
        <v>10357.85</v>
      </c>
      <c r="J977" t="s">
        <v>95</v>
      </c>
      <c r="K977" t="s">
        <v>82</v>
      </c>
      <c r="L977" t="s">
        <v>103</v>
      </c>
      <c r="M977">
        <v>2023</v>
      </c>
      <c r="N977" t="s">
        <v>84</v>
      </c>
      <c r="O977" t="s">
        <v>4844</v>
      </c>
      <c r="P977" t="s">
        <v>86</v>
      </c>
    </row>
    <row r="978" spans="1:16" x14ac:dyDescent="0.45">
      <c r="A978">
        <v>977</v>
      </c>
      <c r="B978" s="10">
        <v>44998</v>
      </c>
      <c r="C978">
        <v>6182</v>
      </c>
      <c r="D978" t="s">
        <v>89</v>
      </c>
      <c r="E978">
        <v>34</v>
      </c>
      <c r="F978" t="s">
        <v>5</v>
      </c>
      <c r="G978">
        <v>2</v>
      </c>
      <c r="H978">
        <v>2661.05</v>
      </c>
      <c r="I978">
        <v>5322.1</v>
      </c>
      <c r="J978" t="s">
        <v>87</v>
      </c>
      <c r="K978" t="s">
        <v>82</v>
      </c>
      <c r="L978" t="s">
        <v>103</v>
      </c>
      <c r="M978">
        <v>2023</v>
      </c>
      <c r="N978" t="s">
        <v>84</v>
      </c>
      <c r="O978" t="s">
        <v>3601</v>
      </c>
      <c r="P978" t="s">
        <v>86</v>
      </c>
    </row>
    <row r="979" spans="1:16" x14ac:dyDescent="0.45">
      <c r="A979">
        <v>978</v>
      </c>
      <c r="B979" s="10">
        <v>44998</v>
      </c>
      <c r="C979">
        <v>7704</v>
      </c>
      <c r="D979" t="s">
        <v>80</v>
      </c>
      <c r="E979">
        <v>21</v>
      </c>
      <c r="F979" t="s">
        <v>7</v>
      </c>
      <c r="G979">
        <v>1</v>
      </c>
      <c r="H979">
        <v>4308.12</v>
      </c>
      <c r="I979">
        <v>4308.12</v>
      </c>
      <c r="J979" t="s">
        <v>95</v>
      </c>
      <c r="K979" t="s">
        <v>82</v>
      </c>
      <c r="L979" t="s">
        <v>103</v>
      </c>
      <c r="M979">
        <v>2023</v>
      </c>
      <c r="N979" t="s">
        <v>84</v>
      </c>
      <c r="O979" t="s">
        <v>4998</v>
      </c>
      <c r="P979" t="s">
        <v>86</v>
      </c>
    </row>
    <row r="980" spans="1:16" x14ac:dyDescent="0.45">
      <c r="A980">
        <v>979</v>
      </c>
      <c r="B980" s="10">
        <v>44998</v>
      </c>
      <c r="C980">
        <v>5422</v>
      </c>
      <c r="D980" t="s">
        <v>80</v>
      </c>
      <c r="E980">
        <v>30</v>
      </c>
      <c r="F980" t="s">
        <v>6</v>
      </c>
      <c r="G980">
        <v>3</v>
      </c>
      <c r="H980">
        <v>285.67</v>
      </c>
      <c r="I980">
        <v>857.01</v>
      </c>
      <c r="J980" t="s">
        <v>87</v>
      </c>
      <c r="K980" t="s">
        <v>567</v>
      </c>
      <c r="L980" t="s">
        <v>103</v>
      </c>
      <c r="M980">
        <v>2023</v>
      </c>
      <c r="N980" t="s">
        <v>84</v>
      </c>
      <c r="O980" t="s">
        <v>7461</v>
      </c>
      <c r="P980" t="s">
        <v>86</v>
      </c>
    </row>
    <row r="981" spans="1:16" x14ac:dyDescent="0.45">
      <c r="A981">
        <v>980</v>
      </c>
      <c r="B981" s="10">
        <v>44998</v>
      </c>
      <c r="C981">
        <v>2759</v>
      </c>
      <c r="D981" t="s">
        <v>80</v>
      </c>
      <c r="E981">
        <v>35</v>
      </c>
      <c r="F981" t="s">
        <v>8</v>
      </c>
      <c r="G981">
        <v>3</v>
      </c>
      <c r="H981">
        <v>3829.94</v>
      </c>
      <c r="I981">
        <v>11489.82</v>
      </c>
      <c r="J981" t="s">
        <v>97</v>
      </c>
      <c r="K981" t="s">
        <v>82</v>
      </c>
      <c r="L981" t="s">
        <v>103</v>
      </c>
      <c r="M981">
        <v>2023</v>
      </c>
      <c r="N981" t="s">
        <v>84</v>
      </c>
      <c r="O981" t="s">
        <v>6245</v>
      </c>
      <c r="P981" t="s">
        <v>86</v>
      </c>
    </row>
    <row r="982" spans="1:16" x14ac:dyDescent="0.45">
      <c r="A982">
        <v>981</v>
      </c>
      <c r="B982" s="10">
        <v>44998</v>
      </c>
      <c r="C982">
        <v>3482</v>
      </c>
      <c r="D982" t="s">
        <v>89</v>
      </c>
      <c r="E982">
        <v>20</v>
      </c>
      <c r="F982" t="s">
        <v>8</v>
      </c>
      <c r="G982">
        <v>4</v>
      </c>
      <c r="H982">
        <v>3351.2</v>
      </c>
      <c r="I982">
        <v>13404.8</v>
      </c>
      <c r="J982" t="s">
        <v>95</v>
      </c>
      <c r="K982" t="s">
        <v>82</v>
      </c>
      <c r="L982" t="s">
        <v>103</v>
      </c>
      <c r="M982">
        <v>2023</v>
      </c>
      <c r="N982" t="s">
        <v>84</v>
      </c>
      <c r="O982" t="s">
        <v>2244</v>
      </c>
      <c r="P982" t="s">
        <v>86</v>
      </c>
    </row>
    <row r="983" spans="1:16" x14ac:dyDescent="0.45">
      <c r="A983">
        <v>982</v>
      </c>
      <c r="B983" s="10">
        <v>44998</v>
      </c>
      <c r="C983">
        <v>9058</v>
      </c>
      <c r="D983" t="s">
        <v>80</v>
      </c>
      <c r="E983">
        <v>54</v>
      </c>
      <c r="F983" t="s">
        <v>7</v>
      </c>
      <c r="G983">
        <v>1</v>
      </c>
      <c r="H983">
        <v>1059.05</v>
      </c>
      <c r="I983">
        <v>1059.05</v>
      </c>
      <c r="J983" t="s">
        <v>93</v>
      </c>
      <c r="K983" t="s">
        <v>567</v>
      </c>
      <c r="L983" t="s">
        <v>103</v>
      </c>
      <c r="M983">
        <v>2023</v>
      </c>
      <c r="N983" t="s">
        <v>84</v>
      </c>
      <c r="O983" t="s">
        <v>7760</v>
      </c>
      <c r="P983" t="s">
        <v>86</v>
      </c>
    </row>
    <row r="984" spans="1:16" x14ac:dyDescent="0.45">
      <c r="A984">
        <v>983</v>
      </c>
      <c r="B984" s="10">
        <v>44998</v>
      </c>
      <c r="C984">
        <v>1951</v>
      </c>
      <c r="D984" t="s">
        <v>80</v>
      </c>
      <c r="E984">
        <v>50</v>
      </c>
      <c r="F984" t="s">
        <v>5</v>
      </c>
      <c r="G984">
        <v>1</v>
      </c>
      <c r="H984">
        <v>3684.21</v>
      </c>
      <c r="I984">
        <v>3684.21</v>
      </c>
      <c r="J984" t="s">
        <v>93</v>
      </c>
      <c r="K984" t="s">
        <v>82</v>
      </c>
      <c r="L984" t="s">
        <v>103</v>
      </c>
      <c r="M984">
        <v>2023</v>
      </c>
      <c r="N984" t="s">
        <v>84</v>
      </c>
      <c r="O984" t="s">
        <v>5548</v>
      </c>
      <c r="P984" t="s">
        <v>86</v>
      </c>
    </row>
    <row r="985" spans="1:16" x14ac:dyDescent="0.45">
      <c r="A985">
        <v>984</v>
      </c>
      <c r="B985" s="10">
        <v>44998</v>
      </c>
      <c r="C985">
        <v>9914</v>
      </c>
      <c r="D985" t="s">
        <v>80</v>
      </c>
      <c r="E985">
        <v>58</v>
      </c>
      <c r="F985" t="s">
        <v>5</v>
      </c>
      <c r="G985">
        <v>5</v>
      </c>
      <c r="H985">
        <v>2507.04</v>
      </c>
      <c r="I985">
        <v>12535.2</v>
      </c>
      <c r="J985" t="s">
        <v>81</v>
      </c>
      <c r="K985" t="s">
        <v>82</v>
      </c>
      <c r="L985" t="s">
        <v>103</v>
      </c>
      <c r="M985">
        <v>2023</v>
      </c>
      <c r="N985" t="s">
        <v>84</v>
      </c>
      <c r="O985" t="s">
        <v>4642</v>
      </c>
      <c r="P985" t="s">
        <v>86</v>
      </c>
    </row>
    <row r="986" spans="1:16" x14ac:dyDescent="0.45">
      <c r="A986">
        <v>985</v>
      </c>
      <c r="B986" s="10">
        <v>44998</v>
      </c>
      <c r="C986">
        <v>3079</v>
      </c>
      <c r="D986" t="s">
        <v>89</v>
      </c>
      <c r="E986">
        <v>41</v>
      </c>
      <c r="F986" t="s">
        <v>7</v>
      </c>
      <c r="G986">
        <v>5</v>
      </c>
      <c r="H986">
        <v>2431.0700000000002</v>
      </c>
      <c r="I986">
        <v>12155.35</v>
      </c>
      <c r="J986" t="s">
        <v>97</v>
      </c>
      <c r="K986" t="s">
        <v>82</v>
      </c>
      <c r="L986" t="s">
        <v>103</v>
      </c>
      <c r="M986">
        <v>2023</v>
      </c>
      <c r="N986" t="s">
        <v>84</v>
      </c>
      <c r="O986" t="s">
        <v>4400</v>
      </c>
      <c r="P986" t="s">
        <v>86</v>
      </c>
    </row>
    <row r="987" spans="1:16" x14ac:dyDescent="0.45">
      <c r="A987">
        <v>986</v>
      </c>
      <c r="B987" s="10">
        <v>44998</v>
      </c>
      <c r="C987">
        <v>3717</v>
      </c>
      <c r="D987" t="s">
        <v>89</v>
      </c>
      <c r="E987">
        <v>25</v>
      </c>
      <c r="F987" t="s">
        <v>7</v>
      </c>
      <c r="G987">
        <v>5</v>
      </c>
      <c r="H987">
        <v>2441.1999999999998</v>
      </c>
      <c r="I987">
        <v>12206</v>
      </c>
      <c r="J987" t="s">
        <v>87</v>
      </c>
      <c r="K987" t="s">
        <v>82</v>
      </c>
      <c r="L987" t="s">
        <v>103</v>
      </c>
      <c r="M987">
        <v>2023</v>
      </c>
      <c r="N987" t="s">
        <v>84</v>
      </c>
      <c r="O987" t="s">
        <v>3926</v>
      </c>
      <c r="P987" t="s">
        <v>86</v>
      </c>
    </row>
    <row r="988" spans="1:16" x14ac:dyDescent="0.45">
      <c r="A988">
        <v>987</v>
      </c>
      <c r="B988" s="10">
        <v>44998</v>
      </c>
      <c r="C988">
        <v>5524</v>
      </c>
      <c r="D988" t="s">
        <v>80</v>
      </c>
      <c r="E988">
        <v>52</v>
      </c>
      <c r="F988" t="s">
        <v>102</v>
      </c>
      <c r="G988">
        <v>1</v>
      </c>
      <c r="H988">
        <v>4748.71</v>
      </c>
      <c r="I988">
        <v>4748.71</v>
      </c>
      <c r="J988" t="s">
        <v>93</v>
      </c>
      <c r="K988" t="s">
        <v>82</v>
      </c>
      <c r="L988" t="s">
        <v>103</v>
      </c>
      <c r="M988">
        <v>2023</v>
      </c>
      <c r="N988" t="s">
        <v>668</v>
      </c>
      <c r="O988" t="s">
        <v>9575</v>
      </c>
      <c r="P988" t="s">
        <v>86</v>
      </c>
    </row>
    <row r="989" spans="1:16" x14ac:dyDescent="0.45">
      <c r="A989">
        <v>988</v>
      </c>
      <c r="B989" s="10">
        <v>44999</v>
      </c>
      <c r="C989">
        <v>9477</v>
      </c>
      <c r="D989" t="s">
        <v>89</v>
      </c>
      <c r="E989">
        <v>19</v>
      </c>
      <c r="F989" t="s">
        <v>5</v>
      </c>
      <c r="G989">
        <v>4</v>
      </c>
      <c r="H989">
        <v>4724.6000000000004</v>
      </c>
      <c r="I989">
        <v>18898.400000000001</v>
      </c>
      <c r="J989" t="s">
        <v>95</v>
      </c>
      <c r="K989" t="s">
        <v>82</v>
      </c>
      <c r="L989" t="s">
        <v>103</v>
      </c>
      <c r="M989">
        <v>2023</v>
      </c>
      <c r="N989" t="s">
        <v>84</v>
      </c>
      <c r="O989" t="s">
        <v>105</v>
      </c>
      <c r="P989" t="s">
        <v>86</v>
      </c>
    </row>
    <row r="990" spans="1:16" x14ac:dyDescent="0.45">
      <c r="A990">
        <v>989</v>
      </c>
      <c r="B990" s="10">
        <v>44999</v>
      </c>
      <c r="C990">
        <v>8311</v>
      </c>
      <c r="D990" t="s">
        <v>80</v>
      </c>
      <c r="E990">
        <v>50</v>
      </c>
      <c r="F990" t="s">
        <v>9</v>
      </c>
      <c r="G990">
        <v>4</v>
      </c>
      <c r="H990">
        <v>4572.3599999999997</v>
      </c>
      <c r="I990">
        <v>18289.439999999999</v>
      </c>
      <c r="J990" t="s">
        <v>93</v>
      </c>
      <c r="K990" t="s">
        <v>82</v>
      </c>
      <c r="L990" t="s">
        <v>103</v>
      </c>
      <c r="M990">
        <v>2023</v>
      </c>
      <c r="N990" t="s">
        <v>84</v>
      </c>
      <c r="O990" t="s">
        <v>1927</v>
      </c>
      <c r="P990" t="s">
        <v>86</v>
      </c>
    </row>
    <row r="991" spans="1:16" x14ac:dyDescent="0.45">
      <c r="A991">
        <v>990</v>
      </c>
      <c r="B991" s="10">
        <v>44999</v>
      </c>
      <c r="C991">
        <v>8186</v>
      </c>
      <c r="D991" t="s">
        <v>89</v>
      </c>
      <c r="E991">
        <v>29</v>
      </c>
      <c r="F991" t="s">
        <v>8</v>
      </c>
      <c r="G991">
        <v>4</v>
      </c>
      <c r="H991">
        <v>4439.37</v>
      </c>
      <c r="I991">
        <v>17757.48</v>
      </c>
      <c r="J991" t="s">
        <v>87</v>
      </c>
      <c r="K991" t="s">
        <v>82</v>
      </c>
      <c r="L991" t="s">
        <v>103</v>
      </c>
      <c r="M991">
        <v>2023</v>
      </c>
      <c r="N991" t="s">
        <v>84</v>
      </c>
      <c r="O991" t="s">
        <v>889</v>
      </c>
      <c r="P991" t="s">
        <v>86</v>
      </c>
    </row>
    <row r="992" spans="1:16" x14ac:dyDescent="0.45">
      <c r="A992">
        <v>991</v>
      </c>
      <c r="B992" s="10">
        <v>44999</v>
      </c>
      <c r="C992">
        <v>3065</v>
      </c>
      <c r="D992" t="s">
        <v>80</v>
      </c>
      <c r="E992">
        <v>39</v>
      </c>
      <c r="F992" t="s">
        <v>5</v>
      </c>
      <c r="G992">
        <v>4</v>
      </c>
      <c r="H992">
        <v>236.06</v>
      </c>
      <c r="I992">
        <v>944.24</v>
      </c>
      <c r="J992" t="s">
        <v>97</v>
      </c>
      <c r="K992" t="s">
        <v>567</v>
      </c>
      <c r="L992" t="s">
        <v>103</v>
      </c>
      <c r="M992">
        <v>2023</v>
      </c>
      <c r="N992" t="s">
        <v>84</v>
      </c>
      <c r="O992" t="s">
        <v>7302</v>
      </c>
      <c r="P992" t="s">
        <v>86</v>
      </c>
    </row>
    <row r="993" spans="1:16" x14ac:dyDescent="0.45">
      <c r="A993">
        <v>992</v>
      </c>
      <c r="B993" s="10">
        <v>44999</v>
      </c>
      <c r="C993">
        <v>1768</v>
      </c>
      <c r="D993" t="s">
        <v>89</v>
      </c>
      <c r="E993">
        <v>30</v>
      </c>
      <c r="F993" t="s">
        <v>7</v>
      </c>
      <c r="G993">
        <v>3</v>
      </c>
      <c r="H993">
        <v>2032.94</v>
      </c>
      <c r="I993">
        <v>6098.82</v>
      </c>
      <c r="J993" t="s">
        <v>87</v>
      </c>
      <c r="K993" t="s">
        <v>82</v>
      </c>
      <c r="L993" t="s">
        <v>103</v>
      </c>
      <c r="M993">
        <v>2023</v>
      </c>
      <c r="N993" t="s">
        <v>84</v>
      </c>
      <c r="O993" t="s">
        <v>6010</v>
      </c>
      <c r="P993" t="s">
        <v>86</v>
      </c>
    </row>
    <row r="994" spans="1:16" x14ac:dyDescent="0.45">
      <c r="A994">
        <v>993</v>
      </c>
      <c r="B994" s="10">
        <v>44999</v>
      </c>
      <c r="C994">
        <v>6490</v>
      </c>
      <c r="D994" t="s">
        <v>80</v>
      </c>
      <c r="E994">
        <v>27</v>
      </c>
      <c r="F994" t="s">
        <v>9</v>
      </c>
      <c r="G994">
        <v>1</v>
      </c>
      <c r="H994">
        <v>4479.6400000000003</v>
      </c>
      <c r="I994">
        <v>4479.6400000000003</v>
      </c>
      <c r="J994" t="s">
        <v>87</v>
      </c>
      <c r="K994" t="s">
        <v>82</v>
      </c>
      <c r="L994" t="s">
        <v>103</v>
      </c>
      <c r="M994">
        <v>2023</v>
      </c>
      <c r="N994" t="s">
        <v>84</v>
      </c>
      <c r="O994" t="s">
        <v>5342</v>
      </c>
      <c r="P994" t="s">
        <v>86</v>
      </c>
    </row>
    <row r="995" spans="1:16" x14ac:dyDescent="0.45">
      <c r="A995">
        <v>994</v>
      </c>
      <c r="B995" s="10">
        <v>44999</v>
      </c>
      <c r="C995">
        <v>7645</v>
      </c>
      <c r="D995" t="s">
        <v>80</v>
      </c>
      <c r="E995">
        <v>34</v>
      </c>
      <c r="F995" t="s">
        <v>102</v>
      </c>
      <c r="G995">
        <v>2</v>
      </c>
      <c r="H995">
        <v>3787.88</v>
      </c>
      <c r="I995">
        <v>7575.76</v>
      </c>
      <c r="J995" t="s">
        <v>87</v>
      </c>
      <c r="K995" t="s">
        <v>82</v>
      </c>
      <c r="L995" t="s">
        <v>103</v>
      </c>
      <c r="M995">
        <v>2023</v>
      </c>
      <c r="N995" t="s">
        <v>84</v>
      </c>
      <c r="O995" t="s">
        <v>3602</v>
      </c>
      <c r="P995" t="s">
        <v>86</v>
      </c>
    </row>
    <row r="996" spans="1:16" x14ac:dyDescent="0.45">
      <c r="A996">
        <v>995</v>
      </c>
      <c r="B996" s="10">
        <v>44999</v>
      </c>
      <c r="C996">
        <v>6083</v>
      </c>
      <c r="D996" t="s">
        <v>89</v>
      </c>
      <c r="E996">
        <v>60</v>
      </c>
      <c r="F996" t="s">
        <v>6</v>
      </c>
      <c r="G996">
        <v>1</v>
      </c>
      <c r="H996">
        <v>2310.4699999999998</v>
      </c>
      <c r="I996">
        <v>2310.4699999999998</v>
      </c>
      <c r="J996" t="s">
        <v>81</v>
      </c>
      <c r="K996" t="s">
        <v>82</v>
      </c>
      <c r="L996" t="s">
        <v>103</v>
      </c>
      <c r="M996">
        <v>2023</v>
      </c>
      <c r="N996" t="s">
        <v>84</v>
      </c>
      <c r="O996" t="s">
        <v>5777</v>
      </c>
      <c r="P996" t="s">
        <v>86</v>
      </c>
    </row>
    <row r="997" spans="1:16" x14ac:dyDescent="0.45">
      <c r="A997">
        <v>996</v>
      </c>
      <c r="B997" s="10">
        <v>44999</v>
      </c>
      <c r="C997">
        <v>6232</v>
      </c>
      <c r="D997" t="s">
        <v>89</v>
      </c>
      <c r="E997">
        <v>22</v>
      </c>
      <c r="F997" t="s">
        <v>102</v>
      </c>
      <c r="G997">
        <v>4</v>
      </c>
      <c r="H997">
        <v>3877.6</v>
      </c>
      <c r="I997">
        <v>15510.4</v>
      </c>
      <c r="J997" t="s">
        <v>95</v>
      </c>
      <c r="K997" t="s">
        <v>82</v>
      </c>
      <c r="L997" t="s">
        <v>103</v>
      </c>
      <c r="M997">
        <v>2023</v>
      </c>
      <c r="N997" t="s">
        <v>84</v>
      </c>
      <c r="O997" t="s">
        <v>2245</v>
      </c>
      <c r="P997" t="s">
        <v>86</v>
      </c>
    </row>
    <row r="998" spans="1:16" x14ac:dyDescent="0.45">
      <c r="A998">
        <v>997</v>
      </c>
      <c r="B998" s="10">
        <v>44999</v>
      </c>
      <c r="C998">
        <v>6797</v>
      </c>
      <c r="D998" t="s">
        <v>89</v>
      </c>
      <c r="E998">
        <v>26</v>
      </c>
      <c r="F998" t="s">
        <v>9</v>
      </c>
      <c r="G998">
        <v>3</v>
      </c>
      <c r="H998">
        <v>1080.52</v>
      </c>
      <c r="I998">
        <v>3241.56</v>
      </c>
      <c r="J998" t="s">
        <v>87</v>
      </c>
      <c r="K998" t="s">
        <v>82</v>
      </c>
      <c r="L998" t="s">
        <v>103</v>
      </c>
      <c r="M998">
        <v>2023</v>
      </c>
      <c r="N998" t="s">
        <v>84</v>
      </c>
      <c r="O998" t="s">
        <v>6011</v>
      </c>
      <c r="P998" t="s">
        <v>86</v>
      </c>
    </row>
    <row r="999" spans="1:16" x14ac:dyDescent="0.45">
      <c r="A999">
        <v>998</v>
      </c>
      <c r="B999" s="10">
        <v>44999</v>
      </c>
      <c r="C999">
        <v>5926</v>
      </c>
      <c r="D999" t="s">
        <v>89</v>
      </c>
      <c r="E999">
        <v>30</v>
      </c>
      <c r="F999" t="s">
        <v>9</v>
      </c>
      <c r="G999">
        <v>3</v>
      </c>
      <c r="H999">
        <v>3019.01</v>
      </c>
      <c r="I999">
        <v>9057.0300000000007</v>
      </c>
      <c r="J999" t="s">
        <v>87</v>
      </c>
      <c r="K999" t="s">
        <v>82</v>
      </c>
      <c r="L999" t="s">
        <v>103</v>
      </c>
      <c r="M999">
        <v>2023</v>
      </c>
      <c r="N999" t="s">
        <v>84</v>
      </c>
      <c r="O999" t="s">
        <v>6012</v>
      </c>
      <c r="P999" t="s">
        <v>86</v>
      </c>
    </row>
    <row r="1000" spans="1:16" x14ac:dyDescent="0.45">
      <c r="A1000">
        <v>999</v>
      </c>
      <c r="B1000" s="10">
        <v>44999</v>
      </c>
      <c r="C1000">
        <v>7016</v>
      </c>
      <c r="D1000" t="s">
        <v>89</v>
      </c>
      <c r="E1000">
        <v>40</v>
      </c>
      <c r="F1000" t="s">
        <v>7</v>
      </c>
      <c r="G1000">
        <v>1</v>
      </c>
      <c r="H1000">
        <v>2688.34</v>
      </c>
      <c r="I1000">
        <v>2688.34</v>
      </c>
      <c r="J1000" t="s">
        <v>97</v>
      </c>
      <c r="K1000" t="s">
        <v>82</v>
      </c>
      <c r="L1000" t="s">
        <v>103</v>
      </c>
      <c r="M1000">
        <v>2023</v>
      </c>
      <c r="N1000" t="s">
        <v>84</v>
      </c>
      <c r="O1000" t="s">
        <v>5147</v>
      </c>
      <c r="P1000" t="s">
        <v>86</v>
      </c>
    </row>
    <row r="1001" spans="1:16" x14ac:dyDescent="0.45">
      <c r="A1001">
        <v>1000</v>
      </c>
      <c r="B1001" s="10">
        <v>44999</v>
      </c>
      <c r="C1001">
        <v>4335</v>
      </c>
      <c r="D1001" t="s">
        <v>80</v>
      </c>
      <c r="E1001">
        <v>47</v>
      </c>
      <c r="F1001" t="s">
        <v>6</v>
      </c>
      <c r="G1001">
        <v>2</v>
      </c>
      <c r="H1001">
        <v>2889.06</v>
      </c>
      <c r="I1001">
        <v>5778.12</v>
      </c>
      <c r="J1001" t="s">
        <v>93</v>
      </c>
      <c r="K1001" t="s">
        <v>82</v>
      </c>
      <c r="L1001" t="s">
        <v>103</v>
      </c>
      <c r="M1001">
        <v>2023</v>
      </c>
      <c r="N1001" t="s">
        <v>84</v>
      </c>
      <c r="O1001" t="s">
        <v>3278</v>
      </c>
      <c r="P1001" t="s">
        <v>86</v>
      </c>
    </row>
    <row r="1002" spans="1:16" x14ac:dyDescent="0.45">
      <c r="A1002">
        <v>1001</v>
      </c>
      <c r="B1002" s="10">
        <v>45000</v>
      </c>
      <c r="C1002">
        <v>9038</v>
      </c>
      <c r="D1002" t="s">
        <v>80</v>
      </c>
      <c r="E1002">
        <v>60</v>
      </c>
      <c r="F1002" t="s">
        <v>7</v>
      </c>
      <c r="G1002">
        <v>4</v>
      </c>
      <c r="H1002">
        <v>3622.89</v>
      </c>
      <c r="I1002">
        <v>14491.56</v>
      </c>
      <c r="J1002" t="s">
        <v>81</v>
      </c>
      <c r="K1002" t="s">
        <v>82</v>
      </c>
      <c r="L1002" t="s">
        <v>103</v>
      </c>
      <c r="M1002">
        <v>2023</v>
      </c>
      <c r="N1002" t="s">
        <v>84</v>
      </c>
      <c r="O1002" t="s">
        <v>106</v>
      </c>
      <c r="P1002" t="s">
        <v>86</v>
      </c>
    </row>
    <row r="1003" spans="1:16" x14ac:dyDescent="0.45">
      <c r="A1003">
        <v>1002</v>
      </c>
      <c r="B1003" s="10">
        <v>45000</v>
      </c>
      <c r="C1003">
        <v>5873</v>
      </c>
      <c r="D1003" t="s">
        <v>89</v>
      </c>
      <c r="E1003">
        <v>21</v>
      </c>
      <c r="F1003" t="s">
        <v>8</v>
      </c>
      <c r="G1003">
        <v>3</v>
      </c>
      <c r="H1003">
        <v>4751.5200000000004</v>
      </c>
      <c r="I1003">
        <v>14254.56</v>
      </c>
      <c r="J1003" t="s">
        <v>95</v>
      </c>
      <c r="K1003" t="s">
        <v>82</v>
      </c>
      <c r="L1003" t="s">
        <v>103</v>
      </c>
      <c r="M1003">
        <v>2023</v>
      </c>
      <c r="N1003" t="s">
        <v>84</v>
      </c>
      <c r="O1003" t="s">
        <v>8653</v>
      </c>
      <c r="P1003" t="s">
        <v>748</v>
      </c>
    </row>
    <row r="1004" spans="1:16" x14ac:dyDescent="0.45">
      <c r="A1004">
        <v>1003</v>
      </c>
      <c r="B1004" s="10">
        <v>45000</v>
      </c>
      <c r="C1004">
        <v>2481</v>
      </c>
      <c r="D1004" t="s">
        <v>80</v>
      </c>
      <c r="E1004">
        <v>38</v>
      </c>
      <c r="F1004" t="s">
        <v>6</v>
      </c>
      <c r="G1004">
        <v>4</v>
      </c>
      <c r="H1004">
        <v>1356.86</v>
      </c>
      <c r="I1004">
        <v>5427.44</v>
      </c>
      <c r="J1004" t="s">
        <v>97</v>
      </c>
      <c r="K1004" t="s">
        <v>82</v>
      </c>
      <c r="L1004" t="s">
        <v>103</v>
      </c>
      <c r="M1004">
        <v>2023</v>
      </c>
      <c r="N1004" t="s">
        <v>84</v>
      </c>
      <c r="O1004" t="s">
        <v>1596</v>
      </c>
      <c r="P1004" t="s">
        <v>86</v>
      </c>
    </row>
    <row r="1005" spans="1:16" x14ac:dyDescent="0.45">
      <c r="A1005">
        <v>1004</v>
      </c>
      <c r="B1005" s="10">
        <v>45000</v>
      </c>
      <c r="C1005">
        <v>7305</v>
      </c>
      <c r="D1005" t="s">
        <v>80</v>
      </c>
      <c r="E1005">
        <v>60</v>
      </c>
      <c r="F1005" t="s">
        <v>6</v>
      </c>
      <c r="G1005">
        <v>4</v>
      </c>
      <c r="H1005">
        <v>3802.35</v>
      </c>
      <c r="I1005">
        <v>15209.4</v>
      </c>
      <c r="J1005" t="s">
        <v>81</v>
      </c>
      <c r="K1005" t="s">
        <v>82</v>
      </c>
      <c r="L1005" t="s">
        <v>103</v>
      </c>
      <c r="M1005">
        <v>2023</v>
      </c>
      <c r="N1005" t="s">
        <v>84</v>
      </c>
      <c r="O1005" t="s">
        <v>1262</v>
      </c>
      <c r="P1005" t="s">
        <v>86</v>
      </c>
    </row>
    <row r="1006" spans="1:16" x14ac:dyDescent="0.45">
      <c r="A1006">
        <v>1005</v>
      </c>
      <c r="B1006" s="10">
        <v>45000</v>
      </c>
      <c r="C1006">
        <v>4451</v>
      </c>
      <c r="D1006" t="s">
        <v>89</v>
      </c>
      <c r="E1006">
        <v>26</v>
      </c>
      <c r="F1006" t="s">
        <v>8</v>
      </c>
      <c r="G1006">
        <v>4</v>
      </c>
      <c r="H1006">
        <v>3243.45</v>
      </c>
      <c r="I1006">
        <v>12973.8</v>
      </c>
      <c r="J1006" t="s">
        <v>87</v>
      </c>
      <c r="K1006" t="s">
        <v>82</v>
      </c>
      <c r="L1006" t="s">
        <v>103</v>
      </c>
      <c r="M1006">
        <v>2023</v>
      </c>
      <c r="N1006" t="s">
        <v>84</v>
      </c>
      <c r="O1006" t="s">
        <v>890</v>
      </c>
      <c r="P1006" t="s">
        <v>86</v>
      </c>
    </row>
    <row r="1007" spans="1:16" x14ac:dyDescent="0.45">
      <c r="A1007">
        <v>1006</v>
      </c>
      <c r="B1007" s="10">
        <v>45000</v>
      </c>
      <c r="C1007">
        <v>1054</v>
      </c>
      <c r="D1007" t="s">
        <v>80</v>
      </c>
      <c r="E1007">
        <v>24</v>
      </c>
      <c r="F1007" t="s">
        <v>102</v>
      </c>
      <c r="G1007">
        <v>5</v>
      </c>
      <c r="H1007">
        <v>3490.97</v>
      </c>
      <c r="I1007">
        <v>17454.849999999999</v>
      </c>
      <c r="J1007" t="s">
        <v>95</v>
      </c>
      <c r="K1007" t="s">
        <v>82</v>
      </c>
      <c r="L1007" t="s">
        <v>103</v>
      </c>
      <c r="M1007">
        <v>2023</v>
      </c>
      <c r="N1007" t="s">
        <v>84</v>
      </c>
      <c r="O1007" t="s">
        <v>4845</v>
      </c>
      <c r="P1007" t="s">
        <v>86</v>
      </c>
    </row>
    <row r="1008" spans="1:16" x14ac:dyDescent="0.45">
      <c r="A1008">
        <v>1007</v>
      </c>
      <c r="B1008" s="10">
        <v>45000</v>
      </c>
      <c r="C1008">
        <v>8643</v>
      </c>
      <c r="D1008" t="s">
        <v>80</v>
      </c>
      <c r="E1008">
        <v>33</v>
      </c>
      <c r="F1008" t="s">
        <v>9</v>
      </c>
      <c r="G1008">
        <v>4</v>
      </c>
      <c r="H1008">
        <v>2173.15</v>
      </c>
      <c r="I1008">
        <v>8692.6</v>
      </c>
      <c r="J1008" t="s">
        <v>87</v>
      </c>
      <c r="K1008" t="s">
        <v>82</v>
      </c>
      <c r="L1008" t="s">
        <v>103</v>
      </c>
      <c r="M1008">
        <v>2023</v>
      </c>
      <c r="N1008" t="s">
        <v>84</v>
      </c>
      <c r="O1008" t="s">
        <v>891</v>
      </c>
      <c r="P1008" t="s">
        <v>86</v>
      </c>
    </row>
    <row r="1009" spans="1:16" x14ac:dyDescent="0.45">
      <c r="A1009">
        <v>1008</v>
      </c>
      <c r="B1009" s="10">
        <v>45000</v>
      </c>
      <c r="C1009">
        <v>4462</v>
      </c>
      <c r="D1009" t="s">
        <v>89</v>
      </c>
      <c r="E1009">
        <v>40</v>
      </c>
      <c r="F1009" t="s">
        <v>102</v>
      </c>
      <c r="G1009">
        <v>4</v>
      </c>
      <c r="H1009">
        <v>4725.66</v>
      </c>
      <c r="I1009">
        <v>18902.64</v>
      </c>
      <c r="J1009" t="s">
        <v>97</v>
      </c>
      <c r="K1009" t="s">
        <v>82</v>
      </c>
      <c r="L1009" t="s">
        <v>103</v>
      </c>
      <c r="M1009">
        <v>2023</v>
      </c>
      <c r="N1009" t="s">
        <v>84</v>
      </c>
      <c r="O1009" t="s">
        <v>1597</v>
      </c>
      <c r="P1009" t="s">
        <v>86</v>
      </c>
    </row>
    <row r="1010" spans="1:16" x14ac:dyDescent="0.45">
      <c r="A1010">
        <v>1009</v>
      </c>
      <c r="B1010" s="10">
        <v>45000</v>
      </c>
      <c r="C1010">
        <v>1832</v>
      </c>
      <c r="D1010" t="s">
        <v>89</v>
      </c>
      <c r="E1010">
        <v>40</v>
      </c>
      <c r="F1010" t="s">
        <v>7</v>
      </c>
      <c r="G1010">
        <v>2</v>
      </c>
      <c r="H1010">
        <v>2424.3000000000002</v>
      </c>
      <c r="I1010">
        <v>4848.6000000000004</v>
      </c>
      <c r="J1010" t="s">
        <v>97</v>
      </c>
      <c r="K1010" t="s">
        <v>82</v>
      </c>
      <c r="L1010" t="s">
        <v>103</v>
      </c>
      <c r="M1010">
        <v>2023</v>
      </c>
      <c r="N1010" t="s">
        <v>668</v>
      </c>
      <c r="O1010" t="s">
        <v>9820</v>
      </c>
      <c r="P1010" t="s">
        <v>86</v>
      </c>
    </row>
    <row r="1011" spans="1:16" x14ac:dyDescent="0.45">
      <c r="A1011">
        <v>1010</v>
      </c>
      <c r="B1011" s="10">
        <v>45000</v>
      </c>
      <c r="C1011">
        <v>6954</v>
      </c>
      <c r="D1011" t="s">
        <v>80</v>
      </c>
      <c r="E1011">
        <v>48</v>
      </c>
      <c r="F1011" t="s">
        <v>5</v>
      </c>
      <c r="G1011">
        <v>2</v>
      </c>
      <c r="H1011">
        <v>651.88</v>
      </c>
      <c r="I1011">
        <v>1303.76</v>
      </c>
      <c r="J1011" t="s">
        <v>93</v>
      </c>
      <c r="K1011" t="s">
        <v>567</v>
      </c>
      <c r="L1011" t="s">
        <v>103</v>
      </c>
      <c r="M1011">
        <v>2023</v>
      </c>
      <c r="N1011" t="s">
        <v>84</v>
      </c>
      <c r="O1011" t="s">
        <v>7217</v>
      </c>
      <c r="P1011" t="s">
        <v>86</v>
      </c>
    </row>
    <row r="1012" spans="1:16" x14ac:dyDescent="0.45">
      <c r="A1012">
        <v>1011</v>
      </c>
      <c r="B1012" s="10">
        <v>45000</v>
      </c>
      <c r="C1012">
        <v>9519</v>
      </c>
      <c r="D1012" t="s">
        <v>89</v>
      </c>
      <c r="E1012">
        <v>22</v>
      </c>
      <c r="F1012" t="s">
        <v>7</v>
      </c>
      <c r="G1012">
        <v>5</v>
      </c>
      <c r="H1012">
        <v>3419.43</v>
      </c>
      <c r="I1012">
        <v>17097.150000000001</v>
      </c>
      <c r="J1012" t="s">
        <v>95</v>
      </c>
      <c r="K1012" t="s">
        <v>82</v>
      </c>
      <c r="L1012" t="s">
        <v>103</v>
      </c>
      <c r="M1012">
        <v>2023</v>
      </c>
      <c r="N1012" t="s">
        <v>84</v>
      </c>
      <c r="O1012" t="s">
        <v>8816</v>
      </c>
      <c r="P1012" t="s">
        <v>748</v>
      </c>
    </row>
    <row r="1013" spans="1:16" x14ac:dyDescent="0.45">
      <c r="A1013">
        <v>1012</v>
      </c>
      <c r="B1013" s="10">
        <v>45000</v>
      </c>
      <c r="C1013">
        <v>8221</v>
      </c>
      <c r="D1013" t="s">
        <v>80</v>
      </c>
      <c r="E1013">
        <v>23</v>
      </c>
      <c r="F1013" t="s">
        <v>5</v>
      </c>
      <c r="G1013">
        <v>5</v>
      </c>
      <c r="H1013">
        <v>687.9</v>
      </c>
      <c r="I1013">
        <v>3439.5</v>
      </c>
      <c r="J1013" t="s">
        <v>95</v>
      </c>
      <c r="K1013" t="s">
        <v>82</v>
      </c>
      <c r="L1013" t="s">
        <v>103</v>
      </c>
      <c r="M1013">
        <v>2023</v>
      </c>
      <c r="N1013" t="s">
        <v>84</v>
      </c>
      <c r="O1013" t="s">
        <v>4846</v>
      </c>
      <c r="P1013" t="s">
        <v>86</v>
      </c>
    </row>
    <row r="1014" spans="1:16" x14ac:dyDescent="0.45">
      <c r="A1014">
        <v>1013</v>
      </c>
      <c r="B1014" s="10">
        <v>45000</v>
      </c>
      <c r="C1014">
        <v>4310</v>
      </c>
      <c r="D1014" t="s">
        <v>89</v>
      </c>
      <c r="E1014">
        <v>18</v>
      </c>
      <c r="F1014" t="s">
        <v>9</v>
      </c>
      <c r="G1014">
        <v>4</v>
      </c>
      <c r="H1014">
        <v>1647.24</v>
      </c>
      <c r="I1014">
        <v>6588.96</v>
      </c>
      <c r="J1014" t="s">
        <v>95</v>
      </c>
      <c r="K1014" t="s">
        <v>82</v>
      </c>
      <c r="L1014" t="s">
        <v>103</v>
      </c>
      <c r="M1014">
        <v>2023</v>
      </c>
      <c r="N1014" t="s">
        <v>668</v>
      </c>
      <c r="O1014" t="s">
        <v>9959</v>
      </c>
      <c r="P1014" t="s">
        <v>86</v>
      </c>
    </row>
    <row r="1015" spans="1:16" x14ac:dyDescent="0.45">
      <c r="A1015">
        <v>1014</v>
      </c>
      <c r="B1015" s="10">
        <v>45000</v>
      </c>
      <c r="C1015">
        <v>4300</v>
      </c>
      <c r="D1015" t="s">
        <v>89</v>
      </c>
      <c r="E1015">
        <v>45</v>
      </c>
      <c r="F1015" t="s">
        <v>9</v>
      </c>
      <c r="G1015">
        <v>3</v>
      </c>
      <c r="H1015">
        <v>1178.6300000000001</v>
      </c>
      <c r="I1015">
        <v>3535.89</v>
      </c>
      <c r="J1015" t="s">
        <v>93</v>
      </c>
      <c r="K1015" t="s">
        <v>82</v>
      </c>
      <c r="L1015" t="s">
        <v>103</v>
      </c>
      <c r="M1015">
        <v>2023</v>
      </c>
      <c r="N1015" t="s">
        <v>84</v>
      </c>
      <c r="O1015" t="s">
        <v>8487</v>
      </c>
      <c r="P1015" t="s">
        <v>748</v>
      </c>
    </row>
    <row r="1016" spans="1:16" x14ac:dyDescent="0.45">
      <c r="A1016">
        <v>1015</v>
      </c>
      <c r="B1016" s="10">
        <v>45001</v>
      </c>
      <c r="C1016">
        <v>7722</v>
      </c>
      <c r="D1016" t="s">
        <v>89</v>
      </c>
      <c r="E1016">
        <v>35</v>
      </c>
      <c r="F1016" t="s">
        <v>6</v>
      </c>
      <c r="G1016">
        <v>3</v>
      </c>
      <c r="H1016">
        <v>2717.73</v>
      </c>
      <c r="I1016">
        <v>8153.19</v>
      </c>
      <c r="J1016" t="s">
        <v>97</v>
      </c>
      <c r="K1016" t="s">
        <v>82</v>
      </c>
      <c r="L1016" t="s">
        <v>103</v>
      </c>
      <c r="M1016">
        <v>2023</v>
      </c>
      <c r="N1016" t="s">
        <v>84</v>
      </c>
      <c r="O1016" t="s">
        <v>757</v>
      </c>
      <c r="P1016" t="s">
        <v>748</v>
      </c>
    </row>
    <row r="1017" spans="1:16" x14ac:dyDescent="0.45">
      <c r="A1017">
        <v>1016</v>
      </c>
      <c r="B1017" s="10">
        <v>45001</v>
      </c>
      <c r="C1017">
        <v>8218</v>
      </c>
      <c r="D1017" t="s">
        <v>89</v>
      </c>
      <c r="E1017">
        <v>41</v>
      </c>
      <c r="F1017" t="s">
        <v>9</v>
      </c>
      <c r="G1017">
        <v>1</v>
      </c>
      <c r="H1017">
        <v>1770.14</v>
      </c>
      <c r="I1017">
        <v>1770.14</v>
      </c>
      <c r="J1017" t="s">
        <v>97</v>
      </c>
      <c r="K1017" t="s">
        <v>567</v>
      </c>
      <c r="L1017" t="s">
        <v>103</v>
      </c>
      <c r="M1017">
        <v>2023</v>
      </c>
      <c r="N1017" t="s">
        <v>84</v>
      </c>
      <c r="O1017" t="s">
        <v>7885</v>
      </c>
      <c r="P1017" t="s">
        <v>86</v>
      </c>
    </row>
    <row r="1018" spans="1:16" x14ac:dyDescent="0.45">
      <c r="A1018">
        <v>1017</v>
      </c>
      <c r="B1018" s="10">
        <v>45001</v>
      </c>
      <c r="C1018">
        <v>8776</v>
      </c>
      <c r="D1018" t="s">
        <v>80</v>
      </c>
      <c r="E1018">
        <v>30</v>
      </c>
      <c r="F1018" t="s">
        <v>8</v>
      </c>
      <c r="G1018">
        <v>3</v>
      </c>
      <c r="H1018">
        <v>841.27</v>
      </c>
      <c r="I1018">
        <v>2523.81</v>
      </c>
      <c r="J1018" t="s">
        <v>87</v>
      </c>
      <c r="K1018" t="s">
        <v>82</v>
      </c>
      <c r="L1018" t="s">
        <v>103</v>
      </c>
      <c r="M1018">
        <v>2023</v>
      </c>
      <c r="N1018" t="s">
        <v>84</v>
      </c>
      <c r="O1018" t="s">
        <v>6013</v>
      </c>
      <c r="P1018" t="s">
        <v>86</v>
      </c>
    </row>
    <row r="1019" spans="1:16" x14ac:dyDescent="0.45">
      <c r="A1019">
        <v>1018</v>
      </c>
      <c r="B1019" s="10">
        <v>45001</v>
      </c>
      <c r="C1019">
        <v>4675</v>
      </c>
      <c r="D1019" t="s">
        <v>89</v>
      </c>
      <c r="E1019">
        <v>50</v>
      </c>
      <c r="F1019" t="s">
        <v>8</v>
      </c>
      <c r="G1019">
        <v>3</v>
      </c>
      <c r="H1019">
        <v>3964.53</v>
      </c>
      <c r="I1019">
        <v>11893.59</v>
      </c>
      <c r="J1019" t="s">
        <v>93</v>
      </c>
      <c r="K1019" t="s">
        <v>82</v>
      </c>
      <c r="L1019" t="s">
        <v>103</v>
      </c>
      <c r="M1019">
        <v>2023</v>
      </c>
      <c r="N1019" t="s">
        <v>84</v>
      </c>
      <c r="O1019" t="s">
        <v>6451</v>
      </c>
      <c r="P1019" t="s">
        <v>86</v>
      </c>
    </row>
    <row r="1020" spans="1:16" x14ac:dyDescent="0.45">
      <c r="A1020">
        <v>1019</v>
      </c>
      <c r="B1020" s="10">
        <v>45001</v>
      </c>
      <c r="C1020">
        <v>4054</v>
      </c>
      <c r="D1020" t="s">
        <v>89</v>
      </c>
      <c r="E1020">
        <v>27</v>
      </c>
      <c r="F1020" t="s">
        <v>5</v>
      </c>
      <c r="G1020">
        <v>2</v>
      </c>
      <c r="H1020">
        <v>2369.0300000000002</v>
      </c>
      <c r="I1020">
        <v>4738.0600000000004</v>
      </c>
      <c r="J1020" t="s">
        <v>87</v>
      </c>
      <c r="K1020" t="s">
        <v>82</v>
      </c>
      <c r="L1020" t="s">
        <v>103</v>
      </c>
      <c r="M1020">
        <v>2023</v>
      </c>
      <c r="N1020" t="s">
        <v>84</v>
      </c>
      <c r="O1020" t="s">
        <v>3603</v>
      </c>
      <c r="P1020" t="s">
        <v>86</v>
      </c>
    </row>
    <row r="1021" spans="1:16" x14ac:dyDescent="0.45">
      <c r="A1021">
        <v>1020</v>
      </c>
      <c r="B1021" s="10">
        <v>45001</v>
      </c>
      <c r="C1021">
        <v>8970</v>
      </c>
      <c r="D1021" t="s">
        <v>80</v>
      </c>
      <c r="E1021">
        <v>24</v>
      </c>
      <c r="F1021" t="s">
        <v>102</v>
      </c>
      <c r="G1021">
        <v>1</v>
      </c>
      <c r="H1021">
        <v>2299.52</v>
      </c>
      <c r="I1021">
        <v>2299.52</v>
      </c>
      <c r="J1021" t="s">
        <v>95</v>
      </c>
      <c r="K1021" t="s">
        <v>82</v>
      </c>
      <c r="L1021" t="s">
        <v>103</v>
      </c>
      <c r="M1021">
        <v>2023</v>
      </c>
      <c r="N1021" t="s">
        <v>84</v>
      </c>
      <c r="O1021" t="s">
        <v>4999</v>
      </c>
      <c r="P1021" t="s">
        <v>86</v>
      </c>
    </row>
    <row r="1022" spans="1:16" x14ac:dyDescent="0.45">
      <c r="A1022">
        <v>1021</v>
      </c>
      <c r="B1022" s="10">
        <v>45001</v>
      </c>
      <c r="C1022">
        <v>3143</v>
      </c>
      <c r="D1022" t="s">
        <v>80</v>
      </c>
      <c r="E1022">
        <v>54</v>
      </c>
      <c r="F1022" t="s">
        <v>6</v>
      </c>
      <c r="G1022">
        <v>1</v>
      </c>
      <c r="H1022">
        <v>4437.5</v>
      </c>
      <c r="I1022">
        <v>4437.5</v>
      </c>
      <c r="J1022" t="s">
        <v>93</v>
      </c>
      <c r="K1022" t="s">
        <v>82</v>
      </c>
      <c r="L1022" t="s">
        <v>103</v>
      </c>
      <c r="M1022">
        <v>2023</v>
      </c>
      <c r="N1022" t="s">
        <v>668</v>
      </c>
      <c r="O1022" t="s">
        <v>9576</v>
      </c>
      <c r="P1022" t="s">
        <v>86</v>
      </c>
    </row>
    <row r="1023" spans="1:16" x14ac:dyDescent="0.45">
      <c r="A1023">
        <v>1022</v>
      </c>
      <c r="B1023" s="10">
        <v>45001</v>
      </c>
      <c r="C1023">
        <v>6207</v>
      </c>
      <c r="D1023" t="s">
        <v>80</v>
      </c>
      <c r="E1023">
        <v>49</v>
      </c>
      <c r="F1023" t="s">
        <v>102</v>
      </c>
      <c r="G1023">
        <v>2</v>
      </c>
      <c r="H1023">
        <v>2717.18</v>
      </c>
      <c r="I1023">
        <v>5434.36</v>
      </c>
      <c r="J1023" t="s">
        <v>93</v>
      </c>
      <c r="K1023" t="s">
        <v>82</v>
      </c>
      <c r="L1023" t="s">
        <v>103</v>
      </c>
      <c r="M1023">
        <v>2023</v>
      </c>
      <c r="N1023" t="s">
        <v>668</v>
      </c>
      <c r="O1023" t="s">
        <v>9821</v>
      </c>
      <c r="P1023" t="s">
        <v>86</v>
      </c>
    </row>
    <row r="1024" spans="1:16" x14ac:dyDescent="0.45">
      <c r="A1024">
        <v>1023</v>
      </c>
      <c r="B1024" s="10">
        <v>45001</v>
      </c>
      <c r="C1024">
        <v>3538</v>
      </c>
      <c r="D1024" t="s">
        <v>80</v>
      </c>
      <c r="E1024">
        <v>62</v>
      </c>
      <c r="F1024" t="s">
        <v>5</v>
      </c>
      <c r="G1024">
        <v>3</v>
      </c>
      <c r="H1024">
        <v>3563.99</v>
      </c>
      <c r="I1024">
        <v>10691.97</v>
      </c>
      <c r="J1024" t="s">
        <v>81</v>
      </c>
      <c r="K1024" t="s">
        <v>82</v>
      </c>
      <c r="L1024" t="s">
        <v>103</v>
      </c>
      <c r="M1024">
        <v>2023</v>
      </c>
      <c r="N1024" t="s">
        <v>84</v>
      </c>
      <c r="O1024" t="s">
        <v>6662</v>
      </c>
      <c r="P1024" t="s">
        <v>86</v>
      </c>
    </row>
    <row r="1025" spans="1:16" x14ac:dyDescent="0.45">
      <c r="A1025">
        <v>1024</v>
      </c>
      <c r="B1025" s="10">
        <v>45001</v>
      </c>
      <c r="C1025">
        <v>5547</v>
      </c>
      <c r="D1025" t="s">
        <v>89</v>
      </c>
      <c r="E1025">
        <v>39</v>
      </c>
      <c r="F1025" t="s">
        <v>8</v>
      </c>
      <c r="G1025">
        <v>3</v>
      </c>
      <c r="H1025">
        <v>1673.92</v>
      </c>
      <c r="I1025">
        <v>5021.76</v>
      </c>
      <c r="J1025" t="s">
        <v>97</v>
      </c>
      <c r="K1025" t="s">
        <v>82</v>
      </c>
      <c r="L1025" t="s">
        <v>103</v>
      </c>
      <c r="M1025">
        <v>2023</v>
      </c>
      <c r="N1025" t="s">
        <v>84</v>
      </c>
      <c r="O1025" t="s">
        <v>6246</v>
      </c>
      <c r="P1025" t="s">
        <v>86</v>
      </c>
    </row>
    <row r="1026" spans="1:16" x14ac:dyDescent="0.45">
      <c r="A1026">
        <v>1025</v>
      </c>
      <c r="B1026" s="10">
        <v>45001</v>
      </c>
      <c r="C1026">
        <v>6619</v>
      </c>
      <c r="D1026" t="s">
        <v>80</v>
      </c>
      <c r="E1026">
        <v>33</v>
      </c>
      <c r="F1026" t="s">
        <v>7</v>
      </c>
      <c r="G1026">
        <v>1</v>
      </c>
      <c r="H1026">
        <v>2828.38</v>
      </c>
      <c r="I1026">
        <v>2828.38</v>
      </c>
      <c r="J1026" t="s">
        <v>87</v>
      </c>
      <c r="K1026" t="s">
        <v>82</v>
      </c>
      <c r="L1026" t="s">
        <v>103</v>
      </c>
      <c r="M1026">
        <v>2023</v>
      </c>
      <c r="N1026" t="s">
        <v>668</v>
      </c>
      <c r="O1026" t="s">
        <v>9577</v>
      </c>
      <c r="P1026" t="s">
        <v>86</v>
      </c>
    </row>
    <row r="1027" spans="1:16" x14ac:dyDescent="0.45">
      <c r="A1027">
        <v>1026</v>
      </c>
      <c r="B1027" s="10">
        <v>45001</v>
      </c>
      <c r="C1027">
        <v>9356</v>
      </c>
      <c r="D1027" t="s">
        <v>89</v>
      </c>
      <c r="E1027">
        <v>41</v>
      </c>
      <c r="F1027" t="s">
        <v>6</v>
      </c>
      <c r="G1027">
        <v>3</v>
      </c>
      <c r="H1027">
        <v>3645.75</v>
      </c>
      <c r="I1027">
        <v>10937.25</v>
      </c>
      <c r="J1027" t="s">
        <v>97</v>
      </c>
      <c r="K1027" t="s">
        <v>82</v>
      </c>
      <c r="L1027" t="s">
        <v>103</v>
      </c>
      <c r="M1027">
        <v>2023</v>
      </c>
      <c r="N1027" t="s">
        <v>84</v>
      </c>
      <c r="O1027" t="s">
        <v>6247</v>
      </c>
      <c r="P1027" t="s">
        <v>86</v>
      </c>
    </row>
    <row r="1028" spans="1:16" x14ac:dyDescent="0.45">
      <c r="A1028">
        <v>1027</v>
      </c>
      <c r="B1028" s="10">
        <v>45001</v>
      </c>
      <c r="C1028">
        <v>7612</v>
      </c>
      <c r="D1028" t="s">
        <v>80</v>
      </c>
      <c r="E1028">
        <v>31</v>
      </c>
      <c r="F1028" t="s">
        <v>5</v>
      </c>
      <c r="G1028">
        <v>1</v>
      </c>
      <c r="H1028">
        <v>1517.54</v>
      </c>
      <c r="I1028">
        <v>1517.54</v>
      </c>
      <c r="J1028" t="s">
        <v>87</v>
      </c>
      <c r="K1028" t="s">
        <v>567</v>
      </c>
      <c r="L1028" t="s">
        <v>103</v>
      </c>
      <c r="M1028">
        <v>2023</v>
      </c>
      <c r="N1028" t="s">
        <v>84</v>
      </c>
      <c r="O1028" t="s">
        <v>8153</v>
      </c>
      <c r="P1028" t="s">
        <v>86</v>
      </c>
    </row>
    <row r="1029" spans="1:16" x14ac:dyDescent="0.45">
      <c r="A1029">
        <v>1028</v>
      </c>
      <c r="B1029" s="10">
        <v>45001</v>
      </c>
      <c r="C1029">
        <v>6005</v>
      </c>
      <c r="D1029" t="s">
        <v>89</v>
      </c>
      <c r="E1029">
        <v>28</v>
      </c>
      <c r="F1029" t="s">
        <v>102</v>
      </c>
      <c r="G1029">
        <v>3</v>
      </c>
      <c r="H1029">
        <v>3458.24</v>
      </c>
      <c r="I1029">
        <v>10374.719999999999</v>
      </c>
      <c r="J1029" t="s">
        <v>87</v>
      </c>
      <c r="K1029" t="s">
        <v>82</v>
      </c>
      <c r="L1029" t="s">
        <v>103</v>
      </c>
      <c r="M1029">
        <v>2023</v>
      </c>
      <c r="N1029" t="s">
        <v>84</v>
      </c>
      <c r="O1029" t="s">
        <v>6014</v>
      </c>
      <c r="P1029" t="s">
        <v>86</v>
      </c>
    </row>
    <row r="1030" spans="1:16" x14ac:dyDescent="0.45">
      <c r="A1030">
        <v>1029</v>
      </c>
      <c r="B1030" s="10">
        <v>45002</v>
      </c>
      <c r="C1030">
        <v>1822</v>
      </c>
      <c r="D1030" t="s">
        <v>80</v>
      </c>
      <c r="E1030">
        <v>36</v>
      </c>
      <c r="F1030" t="s">
        <v>5</v>
      </c>
      <c r="G1030">
        <v>4</v>
      </c>
      <c r="H1030">
        <v>2865.38</v>
      </c>
      <c r="I1030">
        <v>11461.52</v>
      </c>
      <c r="J1030" t="s">
        <v>97</v>
      </c>
      <c r="K1030" t="s">
        <v>82</v>
      </c>
      <c r="L1030" t="s">
        <v>103</v>
      </c>
      <c r="M1030">
        <v>2023</v>
      </c>
      <c r="N1030" t="s">
        <v>84</v>
      </c>
      <c r="O1030" t="s">
        <v>107</v>
      </c>
      <c r="P1030" t="s">
        <v>86</v>
      </c>
    </row>
    <row r="1031" spans="1:16" x14ac:dyDescent="0.45">
      <c r="A1031">
        <v>1030</v>
      </c>
      <c r="B1031" s="10">
        <v>45002</v>
      </c>
      <c r="C1031">
        <v>1943</v>
      </c>
      <c r="D1031" t="s">
        <v>89</v>
      </c>
      <c r="E1031">
        <v>40</v>
      </c>
      <c r="F1031" t="s">
        <v>5</v>
      </c>
      <c r="G1031">
        <v>2</v>
      </c>
      <c r="H1031">
        <v>2199.2600000000002</v>
      </c>
      <c r="I1031">
        <v>4398.5200000000004</v>
      </c>
      <c r="J1031" t="s">
        <v>97</v>
      </c>
      <c r="K1031" t="s">
        <v>82</v>
      </c>
      <c r="L1031" t="s">
        <v>103</v>
      </c>
      <c r="M1031">
        <v>2023</v>
      </c>
      <c r="N1031" t="s">
        <v>84</v>
      </c>
      <c r="O1031" t="s">
        <v>2678</v>
      </c>
      <c r="P1031" t="s">
        <v>86</v>
      </c>
    </row>
    <row r="1032" spans="1:16" x14ac:dyDescent="0.45">
      <c r="A1032">
        <v>1031</v>
      </c>
      <c r="B1032" s="10">
        <v>45002</v>
      </c>
      <c r="C1032">
        <v>7150</v>
      </c>
      <c r="D1032" t="s">
        <v>89</v>
      </c>
      <c r="E1032">
        <v>51</v>
      </c>
      <c r="F1032" t="s">
        <v>9</v>
      </c>
      <c r="G1032">
        <v>5</v>
      </c>
      <c r="H1032">
        <v>3579.2</v>
      </c>
      <c r="I1032">
        <v>17896</v>
      </c>
      <c r="J1032" t="s">
        <v>93</v>
      </c>
      <c r="K1032" t="s">
        <v>82</v>
      </c>
      <c r="L1032" t="s">
        <v>103</v>
      </c>
      <c r="M1032">
        <v>2023</v>
      </c>
      <c r="N1032" t="s">
        <v>668</v>
      </c>
      <c r="O1032" t="s">
        <v>9687</v>
      </c>
      <c r="P1032" t="s">
        <v>86</v>
      </c>
    </row>
    <row r="1033" spans="1:16" x14ac:dyDescent="0.45">
      <c r="A1033">
        <v>1032</v>
      </c>
      <c r="B1033" s="10">
        <v>45002</v>
      </c>
      <c r="C1033">
        <v>5425</v>
      </c>
      <c r="D1033" t="s">
        <v>80</v>
      </c>
      <c r="E1033">
        <v>57</v>
      </c>
      <c r="F1033" t="s">
        <v>8</v>
      </c>
      <c r="G1033">
        <v>4</v>
      </c>
      <c r="H1033">
        <v>1618.68</v>
      </c>
      <c r="I1033">
        <v>6474.72</v>
      </c>
      <c r="J1033" t="s">
        <v>81</v>
      </c>
      <c r="K1033" t="s">
        <v>82</v>
      </c>
      <c r="L1033" t="s">
        <v>103</v>
      </c>
      <c r="M1033">
        <v>2023</v>
      </c>
      <c r="N1033" t="s">
        <v>84</v>
      </c>
      <c r="O1033" t="s">
        <v>1263</v>
      </c>
      <c r="P1033" t="s">
        <v>86</v>
      </c>
    </row>
    <row r="1034" spans="1:16" x14ac:dyDescent="0.45">
      <c r="A1034">
        <v>1033</v>
      </c>
      <c r="B1034" s="10">
        <v>45002</v>
      </c>
      <c r="C1034">
        <v>9966</v>
      </c>
      <c r="D1034" t="s">
        <v>89</v>
      </c>
      <c r="E1034">
        <v>30</v>
      </c>
      <c r="F1034" t="s">
        <v>6</v>
      </c>
      <c r="G1034">
        <v>3</v>
      </c>
      <c r="H1034">
        <v>3586.79</v>
      </c>
      <c r="I1034">
        <v>10760.37</v>
      </c>
      <c r="J1034" t="s">
        <v>87</v>
      </c>
      <c r="K1034" t="s">
        <v>82</v>
      </c>
      <c r="L1034" t="s">
        <v>103</v>
      </c>
      <c r="M1034">
        <v>2023</v>
      </c>
      <c r="N1034" t="s">
        <v>84</v>
      </c>
      <c r="O1034" t="s">
        <v>8297</v>
      </c>
      <c r="P1034" t="s">
        <v>748</v>
      </c>
    </row>
    <row r="1035" spans="1:16" x14ac:dyDescent="0.45">
      <c r="A1035">
        <v>1034</v>
      </c>
      <c r="B1035" s="10">
        <v>45002</v>
      </c>
      <c r="C1035">
        <v>3198</v>
      </c>
      <c r="D1035" t="s">
        <v>89</v>
      </c>
      <c r="E1035">
        <v>56</v>
      </c>
      <c r="F1035" t="s">
        <v>9</v>
      </c>
      <c r="G1035">
        <v>5</v>
      </c>
      <c r="H1035">
        <v>2778.01</v>
      </c>
      <c r="I1035">
        <v>13890.05</v>
      </c>
      <c r="J1035" t="s">
        <v>81</v>
      </c>
      <c r="K1035" t="s">
        <v>82</v>
      </c>
      <c r="L1035" t="s">
        <v>103</v>
      </c>
      <c r="M1035">
        <v>2023</v>
      </c>
      <c r="N1035" t="s">
        <v>84</v>
      </c>
      <c r="O1035" t="s">
        <v>9042</v>
      </c>
      <c r="P1035" t="s">
        <v>748</v>
      </c>
    </row>
    <row r="1036" spans="1:16" x14ac:dyDescent="0.45">
      <c r="A1036">
        <v>1035</v>
      </c>
      <c r="B1036" s="10">
        <v>45002</v>
      </c>
      <c r="C1036">
        <v>5242</v>
      </c>
      <c r="D1036" t="s">
        <v>89</v>
      </c>
      <c r="E1036">
        <v>61</v>
      </c>
      <c r="F1036" t="s">
        <v>8</v>
      </c>
      <c r="G1036">
        <v>4</v>
      </c>
      <c r="H1036">
        <v>1265.74</v>
      </c>
      <c r="I1036">
        <v>5062.96</v>
      </c>
      <c r="J1036" t="s">
        <v>81</v>
      </c>
      <c r="K1036" t="s">
        <v>82</v>
      </c>
      <c r="L1036" t="s">
        <v>103</v>
      </c>
      <c r="M1036">
        <v>2023</v>
      </c>
      <c r="N1036" t="s">
        <v>84</v>
      </c>
      <c r="O1036" t="s">
        <v>1264</v>
      </c>
      <c r="P1036" t="s">
        <v>86</v>
      </c>
    </row>
    <row r="1037" spans="1:16" x14ac:dyDescent="0.45">
      <c r="A1037">
        <v>1036</v>
      </c>
      <c r="B1037" s="10">
        <v>45002</v>
      </c>
      <c r="C1037">
        <v>4695</v>
      </c>
      <c r="D1037" t="s">
        <v>89</v>
      </c>
      <c r="E1037">
        <v>45</v>
      </c>
      <c r="F1037" t="s">
        <v>5</v>
      </c>
      <c r="G1037">
        <v>2</v>
      </c>
      <c r="H1037">
        <v>3357.96</v>
      </c>
      <c r="I1037">
        <v>6715.92</v>
      </c>
      <c r="J1037" t="s">
        <v>93</v>
      </c>
      <c r="K1037" t="s">
        <v>82</v>
      </c>
      <c r="L1037" t="s">
        <v>103</v>
      </c>
      <c r="M1037">
        <v>2023</v>
      </c>
      <c r="N1037" t="s">
        <v>84</v>
      </c>
      <c r="O1037" t="s">
        <v>3279</v>
      </c>
      <c r="P1037" t="s">
        <v>86</v>
      </c>
    </row>
    <row r="1038" spans="1:16" x14ac:dyDescent="0.45">
      <c r="A1038">
        <v>1037</v>
      </c>
      <c r="B1038" s="10">
        <v>45002</v>
      </c>
      <c r="C1038">
        <v>4452</v>
      </c>
      <c r="D1038" t="s">
        <v>80</v>
      </c>
      <c r="E1038">
        <v>57</v>
      </c>
      <c r="F1038" t="s">
        <v>8</v>
      </c>
      <c r="G1038">
        <v>5</v>
      </c>
      <c r="H1038">
        <v>4429.58</v>
      </c>
      <c r="I1038">
        <v>22147.9</v>
      </c>
      <c r="J1038" t="s">
        <v>81</v>
      </c>
      <c r="K1038" t="s">
        <v>82</v>
      </c>
      <c r="L1038" t="s">
        <v>103</v>
      </c>
      <c r="M1038">
        <v>2023</v>
      </c>
      <c r="N1038" t="s">
        <v>668</v>
      </c>
      <c r="O1038" t="s">
        <v>9688</v>
      </c>
      <c r="P1038" t="s">
        <v>86</v>
      </c>
    </row>
    <row r="1039" spans="1:16" x14ac:dyDescent="0.45">
      <c r="A1039">
        <v>1038</v>
      </c>
      <c r="B1039" s="10">
        <v>45002</v>
      </c>
      <c r="C1039">
        <v>2308</v>
      </c>
      <c r="D1039" t="s">
        <v>89</v>
      </c>
      <c r="E1039">
        <v>33</v>
      </c>
      <c r="F1039" t="s">
        <v>102</v>
      </c>
      <c r="G1039">
        <v>5</v>
      </c>
      <c r="H1039">
        <v>1584.57</v>
      </c>
      <c r="I1039">
        <v>7922.85</v>
      </c>
      <c r="J1039" t="s">
        <v>87</v>
      </c>
      <c r="K1039" t="s">
        <v>82</v>
      </c>
      <c r="L1039" t="s">
        <v>103</v>
      </c>
      <c r="M1039">
        <v>2023</v>
      </c>
      <c r="N1039" t="s">
        <v>84</v>
      </c>
      <c r="O1039" t="s">
        <v>8946</v>
      </c>
      <c r="P1039" t="s">
        <v>748</v>
      </c>
    </row>
    <row r="1040" spans="1:16" x14ac:dyDescent="0.45">
      <c r="A1040">
        <v>1039</v>
      </c>
      <c r="B1040" s="10">
        <v>45002</v>
      </c>
      <c r="C1040">
        <v>5177</v>
      </c>
      <c r="D1040" t="s">
        <v>89</v>
      </c>
      <c r="E1040">
        <v>45</v>
      </c>
      <c r="F1040" t="s">
        <v>6</v>
      </c>
      <c r="G1040">
        <v>2</v>
      </c>
      <c r="H1040">
        <v>4071.04</v>
      </c>
      <c r="I1040">
        <v>8142.08</v>
      </c>
      <c r="J1040" t="s">
        <v>93</v>
      </c>
      <c r="K1040" t="s">
        <v>82</v>
      </c>
      <c r="L1040" t="s">
        <v>103</v>
      </c>
      <c r="M1040">
        <v>2023</v>
      </c>
      <c r="N1040" t="s">
        <v>84</v>
      </c>
      <c r="O1040" t="s">
        <v>3280</v>
      </c>
      <c r="P1040" t="s">
        <v>86</v>
      </c>
    </row>
    <row r="1041" spans="1:16" x14ac:dyDescent="0.45">
      <c r="A1041">
        <v>1040</v>
      </c>
      <c r="B1041" s="10">
        <v>45002</v>
      </c>
      <c r="C1041">
        <v>9705</v>
      </c>
      <c r="D1041" t="s">
        <v>80</v>
      </c>
      <c r="E1041">
        <v>21</v>
      </c>
      <c r="F1041" t="s">
        <v>9</v>
      </c>
      <c r="G1041">
        <v>4</v>
      </c>
      <c r="H1041">
        <v>1713.85</v>
      </c>
      <c r="I1041">
        <v>6855.4</v>
      </c>
      <c r="J1041" t="s">
        <v>95</v>
      </c>
      <c r="K1041" t="s">
        <v>82</v>
      </c>
      <c r="L1041" t="s">
        <v>103</v>
      </c>
      <c r="M1041">
        <v>2023</v>
      </c>
      <c r="N1041" t="s">
        <v>84</v>
      </c>
      <c r="O1041" t="s">
        <v>2246</v>
      </c>
      <c r="P1041" t="s">
        <v>86</v>
      </c>
    </row>
    <row r="1042" spans="1:16" x14ac:dyDescent="0.45">
      <c r="A1042">
        <v>1041</v>
      </c>
      <c r="B1042" s="10">
        <v>45002</v>
      </c>
      <c r="C1042">
        <v>7852</v>
      </c>
      <c r="D1042" t="s">
        <v>80</v>
      </c>
      <c r="E1042">
        <v>45</v>
      </c>
      <c r="F1042" t="s">
        <v>6</v>
      </c>
      <c r="G1042">
        <v>5</v>
      </c>
      <c r="H1042">
        <v>4114.55</v>
      </c>
      <c r="I1042">
        <v>20572.75</v>
      </c>
      <c r="J1042" t="s">
        <v>93</v>
      </c>
      <c r="K1042" t="s">
        <v>82</v>
      </c>
      <c r="L1042" t="s">
        <v>103</v>
      </c>
      <c r="M1042">
        <v>2023</v>
      </c>
      <c r="N1042" t="s">
        <v>668</v>
      </c>
      <c r="O1042" t="s">
        <v>9689</v>
      </c>
      <c r="P1042" t="s">
        <v>86</v>
      </c>
    </row>
    <row r="1043" spans="1:16" x14ac:dyDescent="0.45">
      <c r="A1043">
        <v>1042</v>
      </c>
      <c r="B1043" s="10">
        <v>45003</v>
      </c>
      <c r="C1043">
        <v>7035</v>
      </c>
      <c r="D1043" t="s">
        <v>80</v>
      </c>
      <c r="E1043">
        <v>29</v>
      </c>
      <c r="F1043" t="s">
        <v>5</v>
      </c>
      <c r="G1043">
        <v>2</v>
      </c>
      <c r="H1043">
        <v>303.2</v>
      </c>
      <c r="I1043">
        <v>606.4</v>
      </c>
      <c r="J1043" t="s">
        <v>87</v>
      </c>
      <c r="K1043" t="s">
        <v>567</v>
      </c>
      <c r="L1043" t="s">
        <v>103</v>
      </c>
      <c r="M1043">
        <v>2023</v>
      </c>
      <c r="N1043" t="s">
        <v>84</v>
      </c>
      <c r="O1043" t="s">
        <v>576</v>
      </c>
      <c r="P1043" t="s">
        <v>86</v>
      </c>
    </row>
    <row r="1044" spans="1:16" x14ac:dyDescent="0.45">
      <c r="A1044">
        <v>1043</v>
      </c>
      <c r="B1044" s="10">
        <v>45003</v>
      </c>
      <c r="C1044">
        <v>4594</v>
      </c>
      <c r="D1044" t="s">
        <v>89</v>
      </c>
      <c r="E1044">
        <v>33</v>
      </c>
      <c r="F1044" t="s">
        <v>102</v>
      </c>
      <c r="G1044">
        <v>4</v>
      </c>
      <c r="H1044">
        <v>85.72</v>
      </c>
      <c r="I1044">
        <v>342.88</v>
      </c>
      <c r="J1044" t="s">
        <v>87</v>
      </c>
      <c r="K1044" t="s">
        <v>567</v>
      </c>
      <c r="L1044" t="s">
        <v>103</v>
      </c>
      <c r="M1044">
        <v>2023</v>
      </c>
      <c r="N1044" t="s">
        <v>668</v>
      </c>
      <c r="O1044" t="s">
        <v>9325</v>
      </c>
      <c r="P1044" t="s">
        <v>86</v>
      </c>
    </row>
    <row r="1045" spans="1:16" x14ac:dyDescent="0.45">
      <c r="A1045">
        <v>1044</v>
      </c>
      <c r="B1045" s="10">
        <v>45003</v>
      </c>
      <c r="C1045">
        <v>5841</v>
      </c>
      <c r="D1045" t="s">
        <v>89</v>
      </c>
      <c r="E1045">
        <v>53</v>
      </c>
      <c r="F1045" t="s">
        <v>8</v>
      </c>
      <c r="G1045">
        <v>3</v>
      </c>
      <c r="H1045">
        <v>610.65</v>
      </c>
      <c r="I1045">
        <v>1831.95</v>
      </c>
      <c r="J1045" t="s">
        <v>93</v>
      </c>
      <c r="K1045" t="s">
        <v>567</v>
      </c>
      <c r="L1045" t="s">
        <v>103</v>
      </c>
      <c r="M1045">
        <v>2023</v>
      </c>
      <c r="N1045" t="s">
        <v>84</v>
      </c>
      <c r="O1045" t="s">
        <v>8723</v>
      </c>
      <c r="P1045" t="s">
        <v>748</v>
      </c>
    </row>
    <row r="1046" spans="1:16" x14ac:dyDescent="0.45">
      <c r="A1046">
        <v>1045</v>
      </c>
      <c r="B1046" s="10">
        <v>45003</v>
      </c>
      <c r="C1046">
        <v>2409</v>
      </c>
      <c r="D1046" t="s">
        <v>80</v>
      </c>
      <c r="E1046">
        <v>37</v>
      </c>
      <c r="F1046" t="s">
        <v>8</v>
      </c>
      <c r="G1046">
        <v>1</v>
      </c>
      <c r="H1046">
        <v>4376.0200000000004</v>
      </c>
      <c r="I1046">
        <v>4376.0200000000004</v>
      </c>
      <c r="J1046" t="s">
        <v>97</v>
      </c>
      <c r="K1046" t="s">
        <v>82</v>
      </c>
      <c r="L1046" t="s">
        <v>103</v>
      </c>
      <c r="M1046">
        <v>2023</v>
      </c>
      <c r="N1046" t="s">
        <v>84</v>
      </c>
      <c r="O1046" t="s">
        <v>5148</v>
      </c>
      <c r="P1046" t="s">
        <v>86</v>
      </c>
    </row>
    <row r="1047" spans="1:16" x14ac:dyDescent="0.45">
      <c r="A1047">
        <v>1046</v>
      </c>
      <c r="B1047" s="10">
        <v>45003</v>
      </c>
      <c r="C1047">
        <v>5566</v>
      </c>
      <c r="D1047" t="s">
        <v>89</v>
      </c>
      <c r="E1047">
        <v>43</v>
      </c>
      <c r="F1047" t="s">
        <v>102</v>
      </c>
      <c r="G1047">
        <v>3</v>
      </c>
      <c r="H1047">
        <v>2691.92</v>
      </c>
      <c r="I1047">
        <v>8075.76</v>
      </c>
      <c r="J1047" t="s">
        <v>97</v>
      </c>
      <c r="K1047" t="s">
        <v>82</v>
      </c>
      <c r="L1047" t="s">
        <v>103</v>
      </c>
      <c r="M1047">
        <v>2023</v>
      </c>
      <c r="N1047" t="s">
        <v>84</v>
      </c>
      <c r="O1047" t="s">
        <v>6248</v>
      </c>
      <c r="P1047" t="s">
        <v>86</v>
      </c>
    </row>
    <row r="1048" spans="1:16" x14ac:dyDescent="0.45">
      <c r="A1048">
        <v>1047</v>
      </c>
      <c r="B1048" s="10">
        <v>45003</v>
      </c>
      <c r="C1048">
        <v>5491</v>
      </c>
      <c r="D1048" t="s">
        <v>80</v>
      </c>
      <c r="E1048">
        <v>43</v>
      </c>
      <c r="F1048" t="s">
        <v>8</v>
      </c>
      <c r="G1048">
        <v>3</v>
      </c>
      <c r="H1048">
        <v>2990.8</v>
      </c>
      <c r="I1048">
        <v>8972.4</v>
      </c>
      <c r="J1048" t="s">
        <v>97</v>
      </c>
      <c r="K1048" t="s">
        <v>82</v>
      </c>
      <c r="L1048" t="s">
        <v>103</v>
      </c>
      <c r="M1048">
        <v>2023</v>
      </c>
      <c r="N1048" t="s">
        <v>84</v>
      </c>
      <c r="O1048" t="s">
        <v>8571</v>
      </c>
      <c r="P1048" t="s">
        <v>748</v>
      </c>
    </row>
    <row r="1049" spans="1:16" x14ac:dyDescent="0.45">
      <c r="A1049">
        <v>1048</v>
      </c>
      <c r="B1049" s="10">
        <v>45003</v>
      </c>
      <c r="C1049">
        <v>2555</v>
      </c>
      <c r="D1049" t="s">
        <v>89</v>
      </c>
      <c r="E1049">
        <v>39</v>
      </c>
      <c r="F1049" t="s">
        <v>9</v>
      </c>
      <c r="G1049">
        <v>1</v>
      </c>
      <c r="H1049">
        <v>4218.92</v>
      </c>
      <c r="I1049">
        <v>4218.92</v>
      </c>
      <c r="J1049" t="s">
        <v>97</v>
      </c>
      <c r="K1049" t="s">
        <v>82</v>
      </c>
      <c r="L1049" t="s">
        <v>103</v>
      </c>
      <c r="M1049">
        <v>2023</v>
      </c>
      <c r="N1049" t="s">
        <v>84</v>
      </c>
      <c r="O1049" t="s">
        <v>5149</v>
      </c>
      <c r="P1049" t="s">
        <v>86</v>
      </c>
    </row>
    <row r="1050" spans="1:16" x14ac:dyDescent="0.45">
      <c r="A1050">
        <v>1049</v>
      </c>
      <c r="B1050" s="10">
        <v>45003</v>
      </c>
      <c r="C1050">
        <v>1804</v>
      </c>
      <c r="D1050" t="s">
        <v>80</v>
      </c>
      <c r="E1050">
        <v>26</v>
      </c>
      <c r="F1050" t="s">
        <v>7</v>
      </c>
      <c r="G1050">
        <v>3</v>
      </c>
      <c r="H1050">
        <v>300.7</v>
      </c>
      <c r="I1050">
        <v>902.1</v>
      </c>
      <c r="J1050" t="s">
        <v>87</v>
      </c>
      <c r="K1050" t="s">
        <v>567</v>
      </c>
      <c r="L1050" t="s">
        <v>103</v>
      </c>
      <c r="M1050">
        <v>2023</v>
      </c>
      <c r="N1050" t="s">
        <v>84</v>
      </c>
      <c r="O1050" t="s">
        <v>8724</v>
      </c>
      <c r="P1050" t="s">
        <v>748</v>
      </c>
    </row>
    <row r="1051" spans="1:16" x14ac:dyDescent="0.45">
      <c r="A1051">
        <v>1050</v>
      </c>
      <c r="B1051" s="10">
        <v>45003</v>
      </c>
      <c r="C1051">
        <v>2279</v>
      </c>
      <c r="D1051" t="s">
        <v>89</v>
      </c>
      <c r="E1051">
        <v>22</v>
      </c>
      <c r="F1051" t="s">
        <v>8</v>
      </c>
      <c r="G1051">
        <v>3</v>
      </c>
      <c r="H1051">
        <v>1966.18</v>
      </c>
      <c r="I1051">
        <v>5898.54</v>
      </c>
      <c r="J1051" t="s">
        <v>95</v>
      </c>
      <c r="K1051" t="s">
        <v>82</v>
      </c>
      <c r="L1051" t="s">
        <v>103</v>
      </c>
      <c r="M1051">
        <v>2023</v>
      </c>
      <c r="N1051" t="s">
        <v>84</v>
      </c>
      <c r="O1051" t="s">
        <v>6840</v>
      </c>
      <c r="P1051" t="s">
        <v>86</v>
      </c>
    </row>
    <row r="1052" spans="1:16" x14ac:dyDescent="0.45">
      <c r="A1052">
        <v>1051</v>
      </c>
      <c r="B1052" s="10">
        <v>45003</v>
      </c>
      <c r="C1052">
        <v>8083</v>
      </c>
      <c r="D1052" t="s">
        <v>80</v>
      </c>
      <c r="E1052">
        <v>34</v>
      </c>
      <c r="F1052" t="s">
        <v>5</v>
      </c>
      <c r="G1052">
        <v>2</v>
      </c>
      <c r="H1052">
        <v>3233.3</v>
      </c>
      <c r="I1052">
        <v>6466.6</v>
      </c>
      <c r="J1052" t="s">
        <v>87</v>
      </c>
      <c r="K1052" t="s">
        <v>82</v>
      </c>
      <c r="L1052" t="s">
        <v>103</v>
      </c>
      <c r="M1052">
        <v>2023</v>
      </c>
      <c r="N1052" t="s">
        <v>84</v>
      </c>
      <c r="O1052" t="s">
        <v>3604</v>
      </c>
      <c r="P1052" t="s">
        <v>86</v>
      </c>
    </row>
    <row r="1053" spans="1:16" x14ac:dyDescent="0.45">
      <c r="A1053">
        <v>1052</v>
      </c>
      <c r="B1053" s="10">
        <v>45003</v>
      </c>
      <c r="C1053">
        <v>6986</v>
      </c>
      <c r="D1053" t="s">
        <v>89</v>
      </c>
      <c r="E1053">
        <v>51</v>
      </c>
      <c r="F1053" t="s">
        <v>8</v>
      </c>
      <c r="G1053">
        <v>2</v>
      </c>
      <c r="H1053">
        <v>2053.17</v>
      </c>
      <c r="I1053">
        <v>4106.34</v>
      </c>
      <c r="J1053" t="s">
        <v>93</v>
      </c>
      <c r="K1053" t="s">
        <v>82</v>
      </c>
      <c r="L1053" t="s">
        <v>103</v>
      </c>
      <c r="M1053">
        <v>2023</v>
      </c>
      <c r="N1053" t="s">
        <v>84</v>
      </c>
      <c r="O1053" t="s">
        <v>3281</v>
      </c>
      <c r="P1053" t="s">
        <v>86</v>
      </c>
    </row>
    <row r="1054" spans="1:16" x14ac:dyDescent="0.45">
      <c r="A1054">
        <v>1053</v>
      </c>
      <c r="B1054" s="10">
        <v>45003</v>
      </c>
      <c r="C1054">
        <v>6619</v>
      </c>
      <c r="D1054" t="s">
        <v>80</v>
      </c>
      <c r="E1054">
        <v>19</v>
      </c>
      <c r="F1054" t="s">
        <v>6</v>
      </c>
      <c r="G1054">
        <v>4</v>
      </c>
      <c r="H1054">
        <v>209.04</v>
      </c>
      <c r="I1054">
        <v>836.16</v>
      </c>
      <c r="J1054" t="s">
        <v>95</v>
      </c>
      <c r="K1054" t="s">
        <v>567</v>
      </c>
      <c r="L1054" t="s">
        <v>103</v>
      </c>
      <c r="M1054">
        <v>2023</v>
      </c>
      <c r="N1054" t="s">
        <v>84</v>
      </c>
      <c r="O1054" t="s">
        <v>7303</v>
      </c>
      <c r="P1054" t="s">
        <v>86</v>
      </c>
    </row>
    <row r="1055" spans="1:16" x14ac:dyDescent="0.45">
      <c r="A1055">
        <v>1054</v>
      </c>
      <c r="B1055" s="10">
        <v>45003</v>
      </c>
      <c r="C1055">
        <v>2387</v>
      </c>
      <c r="D1055" t="s">
        <v>89</v>
      </c>
      <c r="E1055">
        <v>24</v>
      </c>
      <c r="F1055" t="s">
        <v>5</v>
      </c>
      <c r="G1055">
        <v>5</v>
      </c>
      <c r="H1055">
        <v>3272.17</v>
      </c>
      <c r="I1055">
        <v>16360.85</v>
      </c>
      <c r="J1055" t="s">
        <v>95</v>
      </c>
      <c r="K1055" t="s">
        <v>82</v>
      </c>
      <c r="L1055" t="s">
        <v>103</v>
      </c>
      <c r="M1055">
        <v>2023</v>
      </c>
      <c r="N1055" t="s">
        <v>84</v>
      </c>
      <c r="O1055" t="s">
        <v>4847</v>
      </c>
      <c r="P1055" t="s">
        <v>86</v>
      </c>
    </row>
    <row r="1056" spans="1:16" x14ac:dyDescent="0.45">
      <c r="A1056">
        <v>1055</v>
      </c>
      <c r="B1056" s="10">
        <v>45003</v>
      </c>
      <c r="C1056">
        <v>3679</v>
      </c>
      <c r="D1056" t="s">
        <v>89</v>
      </c>
      <c r="E1056">
        <v>53</v>
      </c>
      <c r="F1056" t="s">
        <v>8</v>
      </c>
      <c r="G1056">
        <v>4</v>
      </c>
      <c r="H1056">
        <v>1987.44</v>
      </c>
      <c r="I1056">
        <v>7949.76</v>
      </c>
      <c r="J1056" t="s">
        <v>93</v>
      </c>
      <c r="K1056" t="s">
        <v>82</v>
      </c>
      <c r="L1056" t="s">
        <v>103</v>
      </c>
      <c r="M1056">
        <v>2023</v>
      </c>
      <c r="N1056" t="s">
        <v>84</v>
      </c>
      <c r="O1056" t="s">
        <v>1928</v>
      </c>
      <c r="P1056" t="s">
        <v>86</v>
      </c>
    </row>
    <row r="1057" spans="1:16" x14ac:dyDescent="0.45">
      <c r="A1057">
        <v>1056</v>
      </c>
      <c r="B1057" s="10">
        <v>45004</v>
      </c>
      <c r="C1057">
        <v>3106</v>
      </c>
      <c r="D1057" t="s">
        <v>89</v>
      </c>
      <c r="E1057">
        <v>30</v>
      </c>
      <c r="F1057" t="s">
        <v>8</v>
      </c>
      <c r="G1057">
        <v>2</v>
      </c>
      <c r="H1057">
        <v>145.08000000000001</v>
      </c>
      <c r="I1057">
        <v>290.16000000000003</v>
      </c>
      <c r="J1057" t="s">
        <v>87</v>
      </c>
      <c r="K1057" t="s">
        <v>567</v>
      </c>
      <c r="L1057" t="s">
        <v>103</v>
      </c>
      <c r="M1057">
        <v>2023</v>
      </c>
      <c r="N1057" t="s">
        <v>84</v>
      </c>
      <c r="O1057" t="s">
        <v>577</v>
      </c>
      <c r="P1057" t="s">
        <v>86</v>
      </c>
    </row>
    <row r="1058" spans="1:16" x14ac:dyDescent="0.45">
      <c r="A1058">
        <v>1057</v>
      </c>
      <c r="B1058" s="10">
        <v>45004</v>
      </c>
      <c r="C1058">
        <v>9173</v>
      </c>
      <c r="D1058" t="s">
        <v>80</v>
      </c>
      <c r="E1058">
        <v>37</v>
      </c>
      <c r="F1058" t="s">
        <v>5</v>
      </c>
      <c r="G1058">
        <v>2</v>
      </c>
      <c r="H1058">
        <v>894.07</v>
      </c>
      <c r="I1058">
        <v>1788.14</v>
      </c>
      <c r="J1058" t="s">
        <v>97</v>
      </c>
      <c r="K1058" t="s">
        <v>567</v>
      </c>
      <c r="L1058" t="s">
        <v>103</v>
      </c>
      <c r="M1058">
        <v>2023</v>
      </c>
      <c r="N1058" t="s">
        <v>84</v>
      </c>
      <c r="O1058" t="s">
        <v>7144</v>
      </c>
      <c r="P1058" t="s">
        <v>86</v>
      </c>
    </row>
    <row r="1059" spans="1:16" x14ac:dyDescent="0.45">
      <c r="A1059">
        <v>1058</v>
      </c>
      <c r="B1059" s="10">
        <v>45004</v>
      </c>
      <c r="C1059">
        <v>5223</v>
      </c>
      <c r="D1059" t="s">
        <v>89</v>
      </c>
      <c r="E1059">
        <v>47</v>
      </c>
      <c r="F1059" t="s">
        <v>9</v>
      </c>
      <c r="G1059">
        <v>1</v>
      </c>
      <c r="H1059">
        <v>1127.03</v>
      </c>
      <c r="I1059">
        <v>1127.03</v>
      </c>
      <c r="J1059" t="s">
        <v>93</v>
      </c>
      <c r="K1059" t="s">
        <v>567</v>
      </c>
      <c r="L1059" t="s">
        <v>103</v>
      </c>
      <c r="M1059">
        <v>2023</v>
      </c>
      <c r="N1059" t="s">
        <v>84</v>
      </c>
      <c r="O1059" t="s">
        <v>7761</v>
      </c>
      <c r="P1059" t="s">
        <v>86</v>
      </c>
    </row>
    <row r="1060" spans="1:16" x14ac:dyDescent="0.45">
      <c r="A1060">
        <v>1059</v>
      </c>
      <c r="B1060" s="10">
        <v>45004</v>
      </c>
      <c r="C1060">
        <v>5831</v>
      </c>
      <c r="D1060" t="s">
        <v>89</v>
      </c>
      <c r="E1060">
        <v>47</v>
      </c>
      <c r="F1060" t="s">
        <v>7</v>
      </c>
      <c r="G1060">
        <v>1</v>
      </c>
      <c r="H1060">
        <v>2577.5500000000002</v>
      </c>
      <c r="I1060">
        <v>2577.5500000000002</v>
      </c>
      <c r="J1060" t="s">
        <v>93</v>
      </c>
      <c r="K1060" t="s">
        <v>82</v>
      </c>
      <c r="L1060" t="s">
        <v>103</v>
      </c>
      <c r="M1060">
        <v>2023</v>
      </c>
      <c r="N1060" t="s">
        <v>84</v>
      </c>
      <c r="O1060" t="s">
        <v>5549</v>
      </c>
      <c r="P1060" t="s">
        <v>86</v>
      </c>
    </row>
    <row r="1061" spans="1:16" x14ac:dyDescent="0.45">
      <c r="A1061">
        <v>1060</v>
      </c>
      <c r="B1061" s="10">
        <v>45004</v>
      </c>
      <c r="C1061">
        <v>3768</v>
      </c>
      <c r="D1061" t="s">
        <v>89</v>
      </c>
      <c r="E1061">
        <v>28</v>
      </c>
      <c r="F1061" t="s">
        <v>7</v>
      </c>
      <c r="G1061">
        <v>2</v>
      </c>
      <c r="H1061">
        <v>972.56</v>
      </c>
      <c r="I1061">
        <v>1945.12</v>
      </c>
      <c r="J1061" t="s">
        <v>87</v>
      </c>
      <c r="K1061" t="s">
        <v>567</v>
      </c>
      <c r="L1061" t="s">
        <v>103</v>
      </c>
      <c r="M1061">
        <v>2023</v>
      </c>
      <c r="N1061" t="s">
        <v>84</v>
      </c>
      <c r="O1061" t="s">
        <v>7079</v>
      </c>
      <c r="P1061" t="s">
        <v>86</v>
      </c>
    </row>
    <row r="1062" spans="1:16" x14ac:dyDescent="0.45">
      <c r="A1062">
        <v>1061</v>
      </c>
      <c r="B1062" s="10">
        <v>45004</v>
      </c>
      <c r="C1062">
        <v>4186</v>
      </c>
      <c r="D1062" t="s">
        <v>80</v>
      </c>
      <c r="E1062">
        <v>48</v>
      </c>
      <c r="F1062" t="s">
        <v>9</v>
      </c>
      <c r="G1062">
        <v>3</v>
      </c>
      <c r="H1062">
        <v>1838.57</v>
      </c>
      <c r="I1062">
        <v>5515.71</v>
      </c>
      <c r="J1062" t="s">
        <v>93</v>
      </c>
      <c r="K1062" t="s">
        <v>82</v>
      </c>
      <c r="L1062" t="s">
        <v>103</v>
      </c>
      <c r="M1062">
        <v>2023</v>
      </c>
      <c r="N1062" t="s">
        <v>84</v>
      </c>
      <c r="O1062" t="s">
        <v>6452</v>
      </c>
      <c r="P1062" t="s">
        <v>86</v>
      </c>
    </row>
    <row r="1063" spans="1:16" x14ac:dyDescent="0.45">
      <c r="A1063">
        <v>1062</v>
      </c>
      <c r="B1063" s="10">
        <v>45004</v>
      </c>
      <c r="C1063">
        <v>3573</v>
      </c>
      <c r="D1063" t="s">
        <v>89</v>
      </c>
      <c r="E1063">
        <v>20</v>
      </c>
      <c r="F1063" t="s">
        <v>8</v>
      </c>
      <c r="G1063">
        <v>4</v>
      </c>
      <c r="H1063">
        <v>3765.8</v>
      </c>
      <c r="I1063">
        <v>15063.2</v>
      </c>
      <c r="J1063" t="s">
        <v>95</v>
      </c>
      <c r="K1063" t="s">
        <v>82</v>
      </c>
      <c r="L1063" t="s">
        <v>103</v>
      </c>
      <c r="M1063">
        <v>2023</v>
      </c>
      <c r="N1063" t="s">
        <v>84</v>
      </c>
      <c r="O1063" t="s">
        <v>2247</v>
      </c>
      <c r="P1063" t="s">
        <v>86</v>
      </c>
    </row>
    <row r="1064" spans="1:16" x14ac:dyDescent="0.45">
      <c r="A1064">
        <v>1063</v>
      </c>
      <c r="B1064" s="10">
        <v>45004</v>
      </c>
      <c r="C1064">
        <v>3599</v>
      </c>
      <c r="D1064" t="s">
        <v>80</v>
      </c>
      <c r="E1064">
        <v>19</v>
      </c>
      <c r="F1064" t="s">
        <v>7</v>
      </c>
      <c r="G1064">
        <v>2</v>
      </c>
      <c r="H1064">
        <v>4048.21</v>
      </c>
      <c r="I1064">
        <v>8096.42</v>
      </c>
      <c r="J1064" t="s">
        <v>95</v>
      </c>
      <c r="K1064" t="s">
        <v>82</v>
      </c>
      <c r="L1064" t="s">
        <v>103</v>
      </c>
      <c r="M1064">
        <v>2023</v>
      </c>
      <c r="N1064" t="s">
        <v>84</v>
      </c>
      <c r="O1064" t="s">
        <v>2488</v>
      </c>
      <c r="P1064" t="s">
        <v>86</v>
      </c>
    </row>
    <row r="1065" spans="1:16" x14ac:dyDescent="0.45">
      <c r="A1065">
        <v>1064</v>
      </c>
      <c r="B1065" s="10">
        <v>45004</v>
      </c>
      <c r="C1065">
        <v>5033</v>
      </c>
      <c r="D1065" t="s">
        <v>89</v>
      </c>
      <c r="E1065">
        <v>20</v>
      </c>
      <c r="F1065" t="s">
        <v>9</v>
      </c>
      <c r="G1065">
        <v>2</v>
      </c>
      <c r="H1065">
        <v>3987.29</v>
      </c>
      <c r="I1065">
        <v>7974.58</v>
      </c>
      <c r="J1065" t="s">
        <v>95</v>
      </c>
      <c r="K1065" t="s">
        <v>82</v>
      </c>
      <c r="L1065" t="s">
        <v>103</v>
      </c>
      <c r="M1065">
        <v>2023</v>
      </c>
      <c r="N1065" t="s">
        <v>668</v>
      </c>
      <c r="O1065" t="s">
        <v>9822</v>
      </c>
      <c r="P1065" t="s">
        <v>86</v>
      </c>
    </row>
    <row r="1066" spans="1:16" x14ac:dyDescent="0.45">
      <c r="A1066">
        <v>1065</v>
      </c>
      <c r="B1066" s="10">
        <v>45004</v>
      </c>
      <c r="C1066">
        <v>9428</v>
      </c>
      <c r="D1066" t="s">
        <v>80</v>
      </c>
      <c r="E1066">
        <v>32</v>
      </c>
      <c r="F1066" t="s">
        <v>9</v>
      </c>
      <c r="G1066">
        <v>1</v>
      </c>
      <c r="H1066">
        <v>3490.66</v>
      </c>
      <c r="I1066">
        <v>3490.66</v>
      </c>
      <c r="J1066" t="s">
        <v>87</v>
      </c>
      <c r="K1066" t="s">
        <v>82</v>
      </c>
      <c r="L1066" t="s">
        <v>103</v>
      </c>
      <c r="M1066">
        <v>2023</v>
      </c>
      <c r="N1066" t="s">
        <v>84</v>
      </c>
      <c r="O1066" t="s">
        <v>5343</v>
      </c>
      <c r="P1066" t="s">
        <v>86</v>
      </c>
    </row>
    <row r="1067" spans="1:16" x14ac:dyDescent="0.45">
      <c r="A1067">
        <v>1066</v>
      </c>
      <c r="B1067" s="10">
        <v>45004</v>
      </c>
      <c r="C1067">
        <v>2304</v>
      </c>
      <c r="D1067" t="s">
        <v>80</v>
      </c>
      <c r="E1067">
        <v>34</v>
      </c>
      <c r="F1067" t="s">
        <v>7</v>
      </c>
      <c r="G1067">
        <v>4</v>
      </c>
      <c r="H1067">
        <v>2731.97</v>
      </c>
      <c r="I1067">
        <v>10927.88</v>
      </c>
      <c r="J1067" t="s">
        <v>87</v>
      </c>
      <c r="K1067" t="s">
        <v>82</v>
      </c>
      <c r="L1067" t="s">
        <v>103</v>
      </c>
      <c r="M1067">
        <v>2023</v>
      </c>
      <c r="N1067" t="s">
        <v>84</v>
      </c>
      <c r="O1067" t="s">
        <v>892</v>
      </c>
      <c r="P1067" t="s">
        <v>86</v>
      </c>
    </row>
    <row r="1068" spans="1:16" x14ac:dyDescent="0.45">
      <c r="A1068">
        <v>1067</v>
      </c>
      <c r="B1068" s="10">
        <v>45004</v>
      </c>
      <c r="C1068">
        <v>8368</v>
      </c>
      <c r="D1068" t="s">
        <v>89</v>
      </c>
      <c r="E1068">
        <v>24</v>
      </c>
      <c r="F1068" t="s">
        <v>5</v>
      </c>
      <c r="G1068">
        <v>4</v>
      </c>
      <c r="H1068">
        <v>2775.62</v>
      </c>
      <c r="I1068">
        <v>11102.48</v>
      </c>
      <c r="J1068" t="s">
        <v>95</v>
      </c>
      <c r="K1068" t="s">
        <v>82</v>
      </c>
      <c r="L1068" t="s">
        <v>103</v>
      </c>
      <c r="M1068">
        <v>2023</v>
      </c>
      <c r="N1068" t="s">
        <v>84</v>
      </c>
      <c r="O1068" t="s">
        <v>2248</v>
      </c>
      <c r="P1068" t="s">
        <v>86</v>
      </c>
    </row>
    <row r="1069" spans="1:16" x14ac:dyDescent="0.45">
      <c r="A1069">
        <v>1068</v>
      </c>
      <c r="B1069" s="10">
        <v>45004</v>
      </c>
      <c r="C1069">
        <v>6877</v>
      </c>
      <c r="D1069" t="s">
        <v>80</v>
      </c>
      <c r="E1069">
        <v>22</v>
      </c>
      <c r="F1069" t="s">
        <v>102</v>
      </c>
      <c r="G1069">
        <v>5</v>
      </c>
      <c r="H1069">
        <v>4769.2700000000004</v>
      </c>
      <c r="I1069">
        <v>23846.35</v>
      </c>
      <c r="J1069" t="s">
        <v>95</v>
      </c>
      <c r="K1069" t="s">
        <v>82</v>
      </c>
      <c r="L1069" t="s">
        <v>103</v>
      </c>
      <c r="M1069">
        <v>2023</v>
      </c>
      <c r="N1069" t="s">
        <v>84</v>
      </c>
      <c r="O1069" t="s">
        <v>8817</v>
      </c>
      <c r="P1069" t="s">
        <v>748</v>
      </c>
    </row>
    <row r="1070" spans="1:16" x14ac:dyDescent="0.45">
      <c r="A1070">
        <v>1069</v>
      </c>
      <c r="B1070" s="10">
        <v>45004</v>
      </c>
      <c r="C1070">
        <v>2301</v>
      </c>
      <c r="D1070" t="s">
        <v>80</v>
      </c>
      <c r="E1070">
        <v>51</v>
      </c>
      <c r="F1070" t="s">
        <v>5</v>
      </c>
      <c r="G1070">
        <v>2</v>
      </c>
      <c r="H1070">
        <v>4395.45</v>
      </c>
      <c r="I1070">
        <v>8790.9</v>
      </c>
      <c r="J1070" t="s">
        <v>93</v>
      </c>
      <c r="K1070" t="s">
        <v>82</v>
      </c>
      <c r="L1070" t="s">
        <v>103</v>
      </c>
      <c r="M1070">
        <v>2023</v>
      </c>
      <c r="N1070" t="s">
        <v>84</v>
      </c>
      <c r="O1070" t="s">
        <v>3282</v>
      </c>
      <c r="P1070" t="s">
        <v>86</v>
      </c>
    </row>
    <row r="1071" spans="1:16" x14ac:dyDescent="0.45">
      <c r="A1071">
        <v>1070</v>
      </c>
      <c r="B1071" s="10">
        <v>45005</v>
      </c>
      <c r="C1071">
        <v>3541</v>
      </c>
      <c r="D1071" t="s">
        <v>89</v>
      </c>
      <c r="E1071">
        <v>50</v>
      </c>
      <c r="F1071" t="s">
        <v>8</v>
      </c>
      <c r="G1071">
        <v>5</v>
      </c>
      <c r="H1071">
        <v>3266.43</v>
      </c>
      <c r="I1071">
        <v>16332.15</v>
      </c>
      <c r="J1071" t="s">
        <v>93</v>
      </c>
      <c r="K1071" t="s">
        <v>82</v>
      </c>
      <c r="L1071" t="s">
        <v>103</v>
      </c>
      <c r="M1071">
        <v>2023</v>
      </c>
      <c r="N1071" t="s">
        <v>84</v>
      </c>
      <c r="O1071" t="s">
        <v>335</v>
      </c>
      <c r="P1071" t="s">
        <v>86</v>
      </c>
    </row>
    <row r="1072" spans="1:16" x14ac:dyDescent="0.45">
      <c r="A1072">
        <v>1071</v>
      </c>
      <c r="B1072" s="10">
        <v>45005</v>
      </c>
      <c r="C1072">
        <v>3051</v>
      </c>
      <c r="D1072" t="s">
        <v>80</v>
      </c>
      <c r="E1072">
        <v>62</v>
      </c>
      <c r="F1072" t="s">
        <v>5</v>
      </c>
      <c r="G1072">
        <v>1</v>
      </c>
      <c r="H1072">
        <v>2369.0500000000002</v>
      </c>
      <c r="I1072">
        <v>2369.0500000000002</v>
      </c>
      <c r="J1072" t="s">
        <v>81</v>
      </c>
      <c r="K1072" t="s">
        <v>82</v>
      </c>
      <c r="L1072" t="s">
        <v>103</v>
      </c>
      <c r="M1072">
        <v>2023</v>
      </c>
      <c r="N1072" t="s">
        <v>84</v>
      </c>
      <c r="O1072" t="s">
        <v>5778</v>
      </c>
      <c r="P1072" t="s">
        <v>86</v>
      </c>
    </row>
    <row r="1073" spans="1:16" x14ac:dyDescent="0.45">
      <c r="A1073">
        <v>1072</v>
      </c>
      <c r="B1073" s="10">
        <v>45005</v>
      </c>
      <c r="C1073">
        <v>7809</v>
      </c>
      <c r="D1073" t="s">
        <v>80</v>
      </c>
      <c r="E1073">
        <v>33</v>
      </c>
      <c r="F1073" t="s">
        <v>6</v>
      </c>
      <c r="G1073">
        <v>5</v>
      </c>
      <c r="H1073">
        <v>3658.9</v>
      </c>
      <c r="I1073">
        <v>18294.5</v>
      </c>
      <c r="J1073" t="s">
        <v>87</v>
      </c>
      <c r="K1073" t="s">
        <v>82</v>
      </c>
      <c r="L1073" t="s">
        <v>103</v>
      </c>
      <c r="M1073">
        <v>2023</v>
      </c>
      <c r="N1073" t="s">
        <v>84</v>
      </c>
      <c r="O1073" t="s">
        <v>3927</v>
      </c>
      <c r="P1073" t="s">
        <v>86</v>
      </c>
    </row>
    <row r="1074" spans="1:16" x14ac:dyDescent="0.45">
      <c r="A1074">
        <v>1073</v>
      </c>
      <c r="B1074" s="10">
        <v>45005</v>
      </c>
      <c r="C1074">
        <v>9633</v>
      </c>
      <c r="D1074" t="s">
        <v>80</v>
      </c>
      <c r="E1074">
        <v>54</v>
      </c>
      <c r="F1074" t="s">
        <v>102</v>
      </c>
      <c r="G1074">
        <v>3</v>
      </c>
      <c r="H1074">
        <v>360.44</v>
      </c>
      <c r="I1074">
        <v>1081.32</v>
      </c>
      <c r="J1074" t="s">
        <v>93</v>
      </c>
      <c r="K1074" t="s">
        <v>567</v>
      </c>
      <c r="L1074" t="s">
        <v>103</v>
      </c>
      <c r="M1074">
        <v>2023</v>
      </c>
      <c r="N1074" t="s">
        <v>84</v>
      </c>
      <c r="O1074" t="s">
        <v>7462</v>
      </c>
      <c r="P1074" t="s">
        <v>86</v>
      </c>
    </row>
    <row r="1075" spans="1:16" x14ac:dyDescent="0.45">
      <c r="A1075">
        <v>1074</v>
      </c>
      <c r="B1075" s="10">
        <v>45005</v>
      </c>
      <c r="C1075">
        <v>9996</v>
      </c>
      <c r="D1075" t="s">
        <v>80</v>
      </c>
      <c r="E1075">
        <v>20</v>
      </c>
      <c r="F1075" t="s">
        <v>102</v>
      </c>
      <c r="G1075">
        <v>2</v>
      </c>
      <c r="H1075">
        <v>4725.8100000000004</v>
      </c>
      <c r="I1075">
        <v>9451.6200000000008</v>
      </c>
      <c r="J1075" t="s">
        <v>95</v>
      </c>
      <c r="K1075" t="s">
        <v>82</v>
      </c>
      <c r="L1075" t="s">
        <v>103</v>
      </c>
      <c r="M1075">
        <v>2023</v>
      </c>
      <c r="N1075" t="s">
        <v>84</v>
      </c>
      <c r="O1075" t="s">
        <v>2489</v>
      </c>
      <c r="P1075" t="s">
        <v>86</v>
      </c>
    </row>
    <row r="1076" spans="1:16" x14ac:dyDescent="0.45">
      <c r="A1076">
        <v>1075</v>
      </c>
      <c r="B1076" s="10">
        <v>45005</v>
      </c>
      <c r="C1076">
        <v>1074</v>
      </c>
      <c r="D1076" t="s">
        <v>89</v>
      </c>
      <c r="E1076">
        <v>64</v>
      </c>
      <c r="F1076" t="s">
        <v>9</v>
      </c>
      <c r="G1076">
        <v>2</v>
      </c>
      <c r="H1076">
        <v>2760.52</v>
      </c>
      <c r="I1076">
        <v>5521.04</v>
      </c>
      <c r="J1076" t="s">
        <v>81</v>
      </c>
      <c r="K1076" t="s">
        <v>82</v>
      </c>
      <c r="L1076" t="s">
        <v>103</v>
      </c>
      <c r="M1076">
        <v>2023</v>
      </c>
      <c r="N1076" t="s">
        <v>84</v>
      </c>
      <c r="O1076" t="s">
        <v>2973</v>
      </c>
      <c r="P1076" t="s">
        <v>86</v>
      </c>
    </row>
    <row r="1077" spans="1:16" x14ac:dyDescent="0.45">
      <c r="A1077">
        <v>1076</v>
      </c>
      <c r="B1077" s="10">
        <v>45005</v>
      </c>
      <c r="C1077">
        <v>7981</v>
      </c>
      <c r="D1077" t="s">
        <v>80</v>
      </c>
      <c r="E1077">
        <v>60</v>
      </c>
      <c r="F1077" t="s">
        <v>6</v>
      </c>
      <c r="G1077">
        <v>4</v>
      </c>
      <c r="H1077">
        <v>2538.81</v>
      </c>
      <c r="I1077">
        <v>10155.24</v>
      </c>
      <c r="J1077" t="s">
        <v>81</v>
      </c>
      <c r="K1077" t="s">
        <v>82</v>
      </c>
      <c r="L1077" t="s">
        <v>103</v>
      </c>
      <c r="M1077">
        <v>2023</v>
      </c>
      <c r="N1077" t="s">
        <v>84</v>
      </c>
      <c r="O1077" t="s">
        <v>1265</v>
      </c>
      <c r="P1077" t="s">
        <v>86</v>
      </c>
    </row>
    <row r="1078" spans="1:16" x14ac:dyDescent="0.45">
      <c r="A1078">
        <v>1077</v>
      </c>
      <c r="B1078" s="10">
        <v>45005</v>
      </c>
      <c r="C1078">
        <v>6475</v>
      </c>
      <c r="D1078" t="s">
        <v>80</v>
      </c>
      <c r="E1078">
        <v>38</v>
      </c>
      <c r="F1078" t="s">
        <v>8</v>
      </c>
      <c r="G1078">
        <v>5</v>
      </c>
      <c r="H1078">
        <v>1489.63</v>
      </c>
      <c r="I1078">
        <v>7448.15</v>
      </c>
      <c r="J1078" t="s">
        <v>97</v>
      </c>
      <c r="K1078" t="s">
        <v>82</v>
      </c>
      <c r="L1078" t="s">
        <v>103</v>
      </c>
      <c r="M1078">
        <v>2023</v>
      </c>
      <c r="N1078" t="s">
        <v>84</v>
      </c>
      <c r="O1078" t="s">
        <v>8876</v>
      </c>
      <c r="P1078" t="s">
        <v>748</v>
      </c>
    </row>
    <row r="1079" spans="1:16" x14ac:dyDescent="0.45">
      <c r="A1079">
        <v>1078</v>
      </c>
      <c r="B1079" s="10">
        <v>45005</v>
      </c>
      <c r="C1079">
        <v>9232</v>
      </c>
      <c r="D1079" t="s">
        <v>89</v>
      </c>
      <c r="E1079">
        <v>58</v>
      </c>
      <c r="F1079" t="s">
        <v>9</v>
      </c>
      <c r="G1079">
        <v>4</v>
      </c>
      <c r="H1079">
        <v>66.78</v>
      </c>
      <c r="I1079">
        <v>267.12</v>
      </c>
      <c r="J1079" t="s">
        <v>81</v>
      </c>
      <c r="K1079" t="s">
        <v>567</v>
      </c>
      <c r="L1079" t="s">
        <v>103</v>
      </c>
      <c r="M1079">
        <v>2023</v>
      </c>
      <c r="N1079" t="s">
        <v>84</v>
      </c>
      <c r="O1079" t="s">
        <v>7304</v>
      </c>
      <c r="P1079" t="s">
        <v>86</v>
      </c>
    </row>
    <row r="1080" spans="1:16" x14ac:dyDescent="0.45">
      <c r="A1080">
        <v>1079</v>
      </c>
      <c r="B1080" s="10">
        <v>45005</v>
      </c>
      <c r="C1080">
        <v>8184</v>
      </c>
      <c r="D1080" t="s">
        <v>89</v>
      </c>
      <c r="E1080">
        <v>25</v>
      </c>
      <c r="F1080" t="s">
        <v>5</v>
      </c>
      <c r="G1080">
        <v>5</v>
      </c>
      <c r="H1080">
        <v>353.15</v>
      </c>
      <c r="I1080">
        <v>1765.75</v>
      </c>
      <c r="J1080" t="s">
        <v>87</v>
      </c>
      <c r="K1080" t="s">
        <v>567</v>
      </c>
      <c r="L1080" t="s">
        <v>103</v>
      </c>
      <c r="M1080">
        <v>2023</v>
      </c>
      <c r="N1080" t="s">
        <v>668</v>
      </c>
      <c r="O1080" t="s">
        <v>9326</v>
      </c>
      <c r="P1080" t="s">
        <v>86</v>
      </c>
    </row>
    <row r="1081" spans="1:16" x14ac:dyDescent="0.45">
      <c r="A1081">
        <v>1080</v>
      </c>
      <c r="B1081" s="10">
        <v>45005</v>
      </c>
      <c r="C1081">
        <v>6796</v>
      </c>
      <c r="D1081" t="s">
        <v>80</v>
      </c>
      <c r="E1081">
        <v>39</v>
      </c>
      <c r="F1081" t="s">
        <v>5</v>
      </c>
      <c r="G1081">
        <v>5</v>
      </c>
      <c r="H1081">
        <v>1351.89</v>
      </c>
      <c r="I1081">
        <v>6759.45</v>
      </c>
      <c r="J1081" t="s">
        <v>97</v>
      </c>
      <c r="K1081" t="s">
        <v>82</v>
      </c>
      <c r="L1081" t="s">
        <v>103</v>
      </c>
      <c r="M1081">
        <v>2023</v>
      </c>
      <c r="N1081" t="s">
        <v>84</v>
      </c>
      <c r="O1081" t="s">
        <v>8877</v>
      </c>
      <c r="P1081" t="s">
        <v>748</v>
      </c>
    </row>
    <row r="1082" spans="1:16" x14ac:dyDescent="0.45">
      <c r="A1082">
        <v>1081</v>
      </c>
      <c r="B1082" s="10">
        <v>45005</v>
      </c>
      <c r="C1082">
        <v>8141</v>
      </c>
      <c r="D1082" t="s">
        <v>89</v>
      </c>
      <c r="E1082">
        <v>22</v>
      </c>
      <c r="F1082" t="s">
        <v>7</v>
      </c>
      <c r="G1082">
        <v>1</v>
      </c>
      <c r="H1082">
        <v>2730.65</v>
      </c>
      <c r="I1082">
        <v>2730.65</v>
      </c>
      <c r="J1082" t="s">
        <v>95</v>
      </c>
      <c r="K1082" t="s">
        <v>82</v>
      </c>
      <c r="L1082" t="s">
        <v>103</v>
      </c>
      <c r="M1082">
        <v>2023</v>
      </c>
      <c r="N1082" t="s">
        <v>84</v>
      </c>
      <c r="O1082" t="s">
        <v>5000</v>
      </c>
      <c r="P1082" t="s">
        <v>86</v>
      </c>
    </row>
    <row r="1083" spans="1:16" x14ac:dyDescent="0.45">
      <c r="A1083">
        <v>1082</v>
      </c>
      <c r="B1083" s="10">
        <v>45005</v>
      </c>
      <c r="C1083">
        <v>2622</v>
      </c>
      <c r="D1083" t="s">
        <v>89</v>
      </c>
      <c r="E1083">
        <v>34</v>
      </c>
      <c r="F1083" t="s">
        <v>9</v>
      </c>
      <c r="G1083">
        <v>5</v>
      </c>
      <c r="H1083">
        <v>463.72</v>
      </c>
      <c r="I1083">
        <v>2318.6</v>
      </c>
      <c r="J1083" t="s">
        <v>87</v>
      </c>
      <c r="K1083" t="s">
        <v>82</v>
      </c>
      <c r="L1083" t="s">
        <v>103</v>
      </c>
      <c r="M1083">
        <v>2023</v>
      </c>
      <c r="N1083" t="s">
        <v>84</v>
      </c>
      <c r="O1083" t="s">
        <v>8947</v>
      </c>
      <c r="P1083" t="s">
        <v>748</v>
      </c>
    </row>
    <row r="1084" spans="1:16" x14ac:dyDescent="0.45">
      <c r="A1084">
        <v>1083</v>
      </c>
      <c r="B1084" s="10">
        <v>45005</v>
      </c>
      <c r="C1084">
        <v>9041</v>
      </c>
      <c r="D1084" t="s">
        <v>89</v>
      </c>
      <c r="E1084">
        <v>54</v>
      </c>
      <c r="F1084" t="s">
        <v>6</v>
      </c>
      <c r="G1084">
        <v>4</v>
      </c>
      <c r="H1084">
        <v>4861.66</v>
      </c>
      <c r="I1084">
        <v>19446.64</v>
      </c>
      <c r="J1084" t="s">
        <v>93</v>
      </c>
      <c r="K1084" t="s">
        <v>82</v>
      </c>
      <c r="L1084" t="s">
        <v>103</v>
      </c>
      <c r="M1084">
        <v>2023</v>
      </c>
      <c r="N1084" t="s">
        <v>84</v>
      </c>
      <c r="O1084" t="s">
        <v>1929</v>
      </c>
      <c r="P1084" t="s">
        <v>86</v>
      </c>
    </row>
    <row r="1085" spans="1:16" x14ac:dyDescent="0.45">
      <c r="A1085">
        <v>1084</v>
      </c>
      <c r="B1085" s="10">
        <v>45006</v>
      </c>
      <c r="C1085">
        <v>1341</v>
      </c>
      <c r="D1085" t="s">
        <v>89</v>
      </c>
      <c r="E1085">
        <v>31</v>
      </c>
      <c r="F1085" t="s">
        <v>9</v>
      </c>
      <c r="G1085">
        <v>5</v>
      </c>
      <c r="H1085">
        <v>2084.2600000000002</v>
      </c>
      <c r="I1085">
        <v>10421.299999999999</v>
      </c>
      <c r="J1085" t="s">
        <v>87</v>
      </c>
      <c r="K1085" t="s">
        <v>82</v>
      </c>
      <c r="L1085" t="s">
        <v>103</v>
      </c>
      <c r="M1085">
        <v>2023</v>
      </c>
      <c r="N1085" t="s">
        <v>84</v>
      </c>
      <c r="O1085" t="s">
        <v>758</v>
      </c>
      <c r="P1085" t="s">
        <v>748</v>
      </c>
    </row>
    <row r="1086" spans="1:16" x14ac:dyDescent="0.45">
      <c r="A1086">
        <v>1085</v>
      </c>
      <c r="B1086" s="10">
        <v>45006</v>
      </c>
      <c r="C1086">
        <v>3074</v>
      </c>
      <c r="D1086" t="s">
        <v>89</v>
      </c>
      <c r="E1086">
        <v>56</v>
      </c>
      <c r="F1086" t="s">
        <v>9</v>
      </c>
      <c r="G1086">
        <v>5</v>
      </c>
      <c r="H1086">
        <v>1615.77</v>
      </c>
      <c r="I1086">
        <v>8078.85</v>
      </c>
      <c r="J1086" t="s">
        <v>81</v>
      </c>
      <c r="K1086" t="s">
        <v>82</v>
      </c>
      <c r="L1086" t="s">
        <v>103</v>
      </c>
      <c r="M1086">
        <v>2023</v>
      </c>
      <c r="N1086" t="s">
        <v>668</v>
      </c>
      <c r="O1086" t="s">
        <v>9690</v>
      </c>
      <c r="P1086" t="s">
        <v>86</v>
      </c>
    </row>
    <row r="1087" spans="1:16" x14ac:dyDescent="0.45">
      <c r="A1087">
        <v>1086</v>
      </c>
      <c r="B1087" s="10">
        <v>45006</v>
      </c>
      <c r="C1087">
        <v>8992</v>
      </c>
      <c r="D1087" t="s">
        <v>89</v>
      </c>
      <c r="E1087">
        <v>58</v>
      </c>
      <c r="F1087" t="s">
        <v>9</v>
      </c>
      <c r="G1087">
        <v>2</v>
      </c>
      <c r="H1087">
        <v>2649.72</v>
      </c>
      <c r="I1087">
        <v>5299.44</v>
      </c>
      <c r="J1087" t="s">
        <v>81</v>
      </c>
      <c r="K1087" t="s">
        <v>82</v>
      </c>
      <c r="L1087" t="s">
        <v>103</v>
      </c>
      <c r="M1087">
        <v>2023</v>
      </c>
      <c r="N1087" t="s">
        <v>84</v>
      </c>
      <c r="O1087" t="s">
        <v>2974</v>
      </c>
      <c r="P1087" t="s">
        <v>86</v>
      </c>
    </row>
    <row r="1088" spans="1:16" x14ac:dyDescent="0.45">
      <c r="A1088">
        <v>1087</v>
      </c>
      <c r="B1088" s="10">
        <v>45006</v>
      </c>
      <c r="C1088">
        <v>1645</v>
      </c>
      <c r="D1088" t="s">
        <v>89</v>
      </c>
      <c r="E1088">
        <v>45</v>
      </c>
      <c r="F1088" t="s">
        <v>102</v>
      </c>
      <c r="G1088">
        <v>2</v>
      </c>
      <c r="H1088">
        <v>371.68</v>
      </c>
      <c r="I1088">
        <v>743.36</v>
      </c>
      <c r="J1088" t="s">
        <v>93</v>
      </c>
      <c r="K1088" t="s">
        <v>567</v>
      </c>
      <c r="L1088" t="s">
        <v>103</v>
      </c>
      <c r="M1088">
        <v>2023</v>
      </c>
      <c r="N1088" t="s">
        <v>84</v>
      </c>
      <c r="O1088" t="s">
        <v>7218</v>
      </c>
      <c r="P1088" t="s">
        <v>86</v>
      </c>
    </row>
    <row r="1089" spans="1:16" x14ac:dyDescent="0.45">
      <c r="A1089">
        <v>1088</v>
      </c>
      <c r="B1089" s="10">
        <v>45006</v>
      </c>
      <c r="C1089">
        <v>5263</v>
      </c>
      <c r="D1089" t="s">
        <v>89</v>
      </c>
      <c r="E1089">
        <v>48</v>
      </c>
      <c r="F1089" t="s">
        <v>7</v>
      </c>
      <c r="G1089">
        <v>2</v>
      </c>
      <c r="H1089">
        <v>4259.7299999999996</v>
      </c>
      <c r="I1089">
        <v>8519.4599999999991</v>
      </c>
      <c r="J1089" t="s">
        <v>93</v>
      </c>
      <c r="K1089" t="s">
        <v>82</v>
      </c>
      <c r="L1089" t="s">
        <v>103</v>
      </c>
      <c r="M1089">
        <v>2023</v>
      </c>
      <c r="N1089" t="s">
        <v>668</v>
      </c>
      <c r="O1089" t="s">
        <v>9823</v>
      </c>
      <c r="P1089" t="s">
        <v>86</v>
      </c>
    </row>
    <row r="1090" spans="1:16" x14ac:dyDescent="0.45">
      <c r="A1090">
        <v>1089</v>
      </c>
      <c r="B1090" s="10">
        <v>45006</v>
      </c>
      <c r="C1090">
        <v>9801</v>
      </c>
      <c r="D1090" t="s">
        <v>89</v>
      </c>
      <c r="E1090">
        <v>34</v>
      </c>
      <c r="F1090" t="s">
        <v>8</v>
      </c>
      <c r="G1090">
        <v>3</v>
      </c>
      <c r="H1090">
        <v>2328.37</v>
      </c>
      <c r="I1090">
        <v>6985.11</v>
      </c>
      <c r="J1090" t="s">
        <v>87</v>
      </c>
      <c r="K1090" t="s">
        <v>82</v>
      </c>
      <c r="L1090" t="s">
        <v>103</v>
      </c>
      <c r="M1090">
        <v>2023</v>
      </c>
      <c r="N1090" t="s">
        <v>84</v>
      </c>
      <c r="O1090" t="s">
        <v>6015</v>
      </c>
      <c r="P1090" t="s">
        <v>86</v>
      </c>
    </row>
    <row r="1091" spans="1:16" x14ac:dyDescent="0.45">
      <c r="A1091">
        <v>1090</v>
      </c>
      <c r="B1091" s="10">
        <v>45006</v>
      </c>
      <c r="C1091">
        <v>7136</v>
      </c>
      <c r="D1091" t="s">
        <v>80</v>
      </c>
      <c r="E1091">
        <v>52</v>
      </c>
      <c r="F1091" t="s">
        <v>8</v>
      </c>
      <c r="G1091">
        <v>2</v>
      </c>
      <c r="H1091">
        <v>932.76</v>
      </c>
      <c r="I1091">
        <v>1865.52</v>
      </c>
      <c r="J1091" t="s">
        <v>93</v>
      </c>
      <c r="K1091" t="s">
        <v>567</v>
      </c>
      <c r="L1091" t="s">
        <v>103</v>
      </c>
      <c r="M1091">
        <v>2023</v>
      </c>
      <c r="N1091" t="s">
        <v>84</v>
      </c>
      <c r="O1091" t="s">
        <v>7219</v>
      </c>
      <c r="P1091" t="s">
        <v>86</v>
      </c>
    </row>
    <row r="1092" spans="1:16" x14ac:dyDescent="0.45">
      <c r="A1092">
        <v>1091</v>
      </c>
      <c r="B1092" s="10">
        <v>45006</v>
      </c>
      <c r="C1092">
        <v>9646</v>
      </c>
      <c r="D1092" t="s">
        <v>80</v>
      </c>
      <c r="E1092">
        <v>57</v>
      </c>
      <c r="F1092" t="s">
        <v>8</v>
      </c>
      <c r="G1092">
        <v>3</v>
      </c>
      <c r="H1092">
        <v>850.59</v>
      </c>
      <c r="I1092">
        <v>2551.77</v>
      </c>
      <c r="J1092" t="s">
        <v>81</v>
      </c>
      <c r="K1092" t="s">
        <v>82</v>
      </c>
      <c r="L1092" t="s">
        <v>103</v>
      </c>
      <c r="M1092">
        <v>2023</v>
      </c>
      <c r="N1092" t="s">
        <v>84</v>
      </c>
      <c r="O1092" t="s">
        <v>6663</v>
      </c>
      <c r="P1092" t="s">
        <v>86</v>
      </c>
    </row>
    <row r="1093" spans="1:16" x14ac:dyDescent="0.45">
      <c r="A1093">
        <v>1092</v>
      </c>
      <c r="B1093" s="10">
        <v>45006</v>
      </c>
      <c r="C1093">
        <v>3969</v>
      </c>
      <c r="D1093" t="s">
        <v>80</v>
      </c>
      <c r="E1093">
        <v>39</v>
      </c>
      <c r="F1093" t="s">
        <v>102</v>
      </c>
      <c r="G1093">
        <v>3</v>
      </c>
      <c r="H1093">
        <v>1836.72</v>
      </c>
      <c r="I1093">
        <v>5510.16</v>
      </c>
      <c r="J1093" t="s">
        <v>97</v>
      </c>
      <c r="K1093" t="s">
        <v>82</v>
      </c>
      <c r="L1093" t="s">
        <v>103</v>
      </c>
      <c r="M1093">
        <v>2023</v>
      </c>
      <c r="N1093" t="s">
        <v>84</v>
      </c>
      <c r="O1093" t="s">
        <v>6249</v>
      </c>
      <c r="P1093" t="s">
        <v>86</v>
      </c>
    </row>
    <row r="1094" spans="1:16" x14ac:dyDescent="0.45">
      <c r="A1094">
        <v>1093</v>
      </c>
      <c r="B1094" s="10">
        <v>45006</v>
      </c>
      <c r="C1094">
        <v>4028</v>
      </c>
      <c r="D1094" t="s">
        <v>80</v>
      </c>
      <c r="E1094">
        <v>62</v>
      </c>
      <c r="F1094" t="s">
        <v>7</v>
      </c>
      <c r="G1094">
        <v>4</v>
      </c>
      <c r="H1094">
        <v>2888.15</v>
      </c>
      <c r="I1094">
        <v>11552.6</v>
      </c>
      <c r="J1094" t="s">
        <v>81</v>
      </c>
      <c r="K1094" t="s">
        <v>82</v>
      </c>
      <c r="L1094" t="s">
        <v>103</v>
      </c>
      <c r="M1094">
        <v>2023</v>
      </c>
      <c r="N1094" t="s">
        <v>84</v>
      </c>
      <c r="O1094" t="s">
        <v>1266</v>
      </c>
      <c r="P1094" t="s">
        <v>86</v>
      </c>
    </row>
    <row r="1095" spans="1:16" x14ac:dyDescent="0.45">
      <c r="A1095">
        <v>1094</v>
      </c>
      <c r="B1095" s="10">
        <v>45006</v>
      </c>
      <c r="C1095">
        <v>8643</v>
      </c>
      <c r="D1095" t="s">
        <v>80</v>
      </c>
      <c r="E1095">
        <v>46</v>
      </c>
      <c r="F1095" t="s">
        <v>6</v>
      </c>
      <c r="G1095">
        <v>2</v>
      </c>
      <c r="H1095">
        <v>2113.6799999999998</v>
      </c>
      <c r="I1095">
        <v>4227.3599999999997</v>
      </c>
      <c r="J1095" t="s">
        <v>93</v>
      </c>
      <c r="K1095" t="s">
        <v>82</v>
      </c>
      <c r="L1095" t="s">
        <v>103</v>
      </c>
      <c r="M1095">
        <v>2023</v>
      </c>
      <c r="N1095" t="s">
        <v>84</v>
      </c>
      <c r="O1095" t="s">
        <v>3283</v>
      </c>
      <c r="P1095" t="s">
        <v>86</v>
      </c>
    </row>
    <row r="1096" spans="1:16" x14ac:dyDescent="0.45">
      <c r="A1096">
        <v>1095</v>
      </c>
      <c r="B1096" s="10">
        <v>45006</v>
      </c>
      <c r="C1096">
        <v>3681</v>
      </c>
      <c r="D1096" t="s">
        <v>89</v>
      </c>
      <c r="E1096">
        <v>27</v>
      </c>
      <c r="F1096" t="s">
        <v>7</v>
      </c>
      <c r="G1096">
        <v>5</v>
      </c>
      <c r="H1096">
        <v>3004.15</v>
      </c>
      <c r="I1096">
        <v>15020.75</v>
      </c>
      <c r="J1096" t="s">
        <v>87</v>
      </c>
      <c r="K1096" t="s">
        <v>82</v>
      </c>
      <c r="L1096" t="s">
        <v>103</v>
      </c>
      <c r="M1096">
        <v>2023</v>
      </c>
      <c r="N1096" t="s">
        <v>84</v>
      </c>
      <c r="O1096" t="s">
        <v>3928</v>
      </c>
      <c r="P1096" t="s">
        <v>86</v>
      </c>
    </row>
    <row r="1097" spans="1:16" x14ac:dyDescent="0.45">
      <c r="A1097">
        <v>1096</v>
      </c>
      <c r="B1097" s="10">
        <v>45006</v>
      </c>
      <c r="C1097">
        <v>4629</v>
      </c>
      <c r="D1097" t="s">
        <v>89</v>
      </c>
      <c r="E1097">
        <v>35</v>
      </c>
      <c r="F1097" t="s">
        <v>102</v>
      </c>
      <c r="G1097">
        <v>1</v>
      </c>
      <c r="H1097">
        <v>3542.11</v>
      </c>
      <c r="I1097">
        <v>3542.11</v>
      </c>
      <c r="J1097" t="s">
        <v>97</v>
      </c>
      <c r="K1097" t="s">
        <v>82</v>
      </c>
      <c r="L1097" t="s">
        <v>103</v>
      </c>
      <c r="M1097">
        <v>2023</v>
      </c>
      <c r="N1097" t="s">
        <v>84</v>
      </c>
      <c r="O1097" t="s">
        <v>5150</v>
      </c>
      <c r="P1097" t="s">
        <v>86</v>
      </c>
    </row>
    <row r="1098" spans="1:16" x14ac:dyDescent="0.45">
      <c r="A1098">
        <v>1097</v>
      </c>
      <c r="B1098" s="10">
        <v>45007</v>
      </c>
      <c r="C1098">
        <v>5225</v>
      </c>
      <c r="D1098" t="s">
        <v>80</v>
      </c>
      <c r="E1098">
        <v>52</v>
      </c>
      <c r="F1098" t="s">
        <v>6</v>
      </c>
      <c r="G1098">
        <v>5</v>
      </c>
      <c r="H1098">
        <v>3755.02</v>
      </c>
      <c r="I1098">
        <v>18775.099999999999</v>
      </c>
      <c r="J1098" t="s">
        <v>93</v>
      </c>
      <c r="K1098" t="s">
        <v>82</v>
      </c>
      <c r="L1098" t="s">
        <v>103</v>
      </c>
      <c r="M1098">
        <v>2023</v>
      </c>
      <c r="N1098" t="s">
        <v>84</v>
      </c>
      <c r="O1098" t="s">
        <v>336</v>
      </c>
      <c r="P1098" t="s">
        <v>86</v>
      </c>
    </row>
    <row r="1099" spans="1:16" x14ac:dyDescent="0.45">
      <c r="A1099">
        <v>1098</v>
      </c>
      <c r="B1099" s="10">
        <v>45007</v>
      </c>
      <c r="C1099">
        <v>4067</v>
      </c>
      <c r="D1099" t="s">
        <v>80</v>
      </c>
      <c r="E1099">
        <v>61</v>
      </c>
      <c r="F1099" t="s">
        <v>9</v>
      </c>
      <c r="G1099">
        <v>2</v>
      </c>
      <c r="H1099">
        <v>2034.73</v>
      </c>
      <c r="I1099">
        <v>4069.46</v>
      </c>
      <c r="J1099" t="s">
        <v>81</v>
      </c>
      <c r="K1099" t="s">
        <v>82</v>
      </c>
      <c r="L1099" t="s">
        <v>103</v>
      </c>
      <c r="M1099">
        <v>2023</v>
      </c>
      <c r="N1099" t="s">
        <v>84</v>
      </c>
      <c r="O1099" t="s">
        <v>2975</v>
      </c>
      <c r="P1099" t="s">
        <v>86</v>
      </c>
    </row>
    <row r="1100" spans="1:16" x14ac:dyDescent="0.45">
      <c r="A1100">
        <v>1099</v>
      </c>
      <c r="B1100" s="10">
        <v>45007</v>
      </c>
      <c r="C1100">
        <v>6941</v>
      </c>
      <c r="D1100" t="s">
        <v>89</v>
      </c>
      <c r="E1100">
        <v>33</v>
      </c>
      <c r="F1100" t="s">
        <v>5</v>
      </c>
      <c r="G1100">
        <v>5</v>
      </c>
      <c r="H1100">
        <v>3599.17</v>
      </c>
      <c r="I1100">
        <v>17995.849999999999</v>
      </c>
      <c r="J1100" t="s">
        <v>87</v>
      </c>
      <c r="K1100" t="s">
        <v>82</v>
      </c>
      <c r="L1100" t="s">
        <v>103</v>
      </c>
      <c r="M1100">
        <v>2023</v>
      </c>
      <c r="N1100" t="s">
        <v>84</v>
      </c>
      <c r="O1100" t="s">
        <v>3929</v>
      </c>
      <c r="P1100" t="s">
        <v>86</v>
      </c>
    </row>
    <row r="1101" spans="1:16" x14ac:dyDescent="0.45">
      <c r="A1101">
        <v>1100</v>
      </c>
      <c r="B1101" s="10">
        <v>45007</v>
      </c>
      <c r="C1101">
        <v>2386</v>
      </c>
      <c r="D1101" t="s">
        <v>80</v>
      </c>
      <c r="E1101">
        <v>24</v>
      </c>
      <c r="F1101" t="s">
        <v>9</v>
      </c>
      <c r="G1101">
        <v>2</v>
      </c>
      <c r="H1101">
        <v>750.45</v>
      </c>
      <c r="I1101">
        <v>1500.9</v>
      </c>
      <c r="J1101" t="s">
        <v>95</v>
      </c>
      <c r="K1101" t="s">
        <v>567</v>
      </c>
      <c r="L1101" t="s">
        <v>103</v>
      </c>
      <c r="M1101">
        <v>2023</v>
      </c>
      <c r="N1101" t="s">
        <v>84</v>
      </c>
      <c r="O1101" t="s">
        <v>7033</v>
      </c>
      <c r="P1101" t="s">
        <v>86</v>
      </c>
    </row>
    <row r="1102" spans="1:16" x14ac:dyDescent="0.45">
      <c r="A1102">
        <v>1101</v>
      </c>
      <c r="B1102" s="10">
        <v>45007</v>
      </c>
      <c r="C1102">
        <v>3866</v>
      </c>
      <c r="D1102" t="s">
        <v>89</v>
      </c>
      <c r="E1102">
        <v>47</v>
      </c>
      <c r="F1102" t="s">
        <v>8</v>
      </c>
      <c r="G1102">
        <v>2</v>
      </c>
      <c r="H1102">
        <v>2589.83</v>
      </c>
      <c r="I1102">
        <v>5179.66</v>
      </c>
      <c r="J1102" t="s">
        <v>93</v>
      </c>
      <c r="K1102" t="s">
        <v>82</v>
      </c>
      <c r="L1102" t="s">
        <v>103</v>
      </c>
      <c r="M1102">
        <v>2023</v>
      </c>
      <c r="N1102" t="s">
        <v>668</v>
      </c>
      <c r="O1102" t="s">
        <v>9824</v>
      </c>
      <c r="P1102" t="s">
        <v>86</v>
      </c>
    </row>
    <row r="1103" spans="1:16" x14ac:dyDescent="0.45">
      <c r="A1103">
        <v>1102</v>
      </c>
      <c r="B1103" s="10">
        <v>45007</v>
      </c>
      <c r="C1103">
        <v>5788</v>
      </c>
      <c r="D1103" t="s">
        <v>80</v>
      </c>
      <c r="E1103">
        <v>36</v>
      </c>
      <c r="F1103" t="s">
        <v>9</v>
      </c>
      <c r="G1103">
        <v>5</v>
      </c>
      <c r="H1103">
        <v>408.95</v>
      </c>
      <c r="I1103">
        <v>2044.75</v>
      </c>
      <c r="J1103" t="s">
        <v>97</v>
      </c>
      <c r="K1103" t="s">
        <v>82</v>
      </c>
      <c r="L1103" t="s">
        <v>103</v>
      </c>
      <c r="M1103">
        <v>2023</v>
      </c>
      <c r="N1103" t="s">
        <v>84</v>
      </c>
      <c r="O1103" t="s">
        <v>4401</v>
      </c>
      <c r="P1103" t="s">
        <v>86</v>
      </c>
    </row>
    <row r="1104" spans="1:16" x14ac:dyDescent="0.45">
      <c r="A1104">
        <v>1103</v>
      </c>
      <c r="B1104" s="10">
        <v>45007</v>
      </c>
      <c r="C1104">
        <v>6490</v>
      </c>
      <c r="D1104" t="s">
        <v>89</v>
      </c>
      <c r="E1104">
        <v>40</v>
      </c>
      <c r="F1104" t="s">
        <v>102</v>
      </c>
      <c r="G1104">
        <v>3</v>
      </c>
      <c r="H1104">
        <v>1258.32</v>
      </c>
      <c r="I1104">
        <v>3774.96</v>
      </c>
      <c r="J1104" t="s">
        <v>97</v>
      </c>
      <c r="K1104" t="s">
        <v>82</v>
      </c>
      <c r="L1104" t="s">
        <v>103</v>
      </c>
      <c r="M1104">
        <v>2023</v>
      </c>
      <c r="N1104" t="s">
        <v>84</v>
      </c>
      <c r="O1104" t="s">
        <v>6250</v>
      </c>
      <c r="P1104" t="s">
        <v>86</v>
      </c>
    </row>
    <row r="1105" spans="1:16" x14ac:dyDescent="0.45">
      <c r="A1105">
        <v>1104</v>
      </c>
      <c r="B1105" s="10">
        <v>45007</v>
      </c>
      <c r="C1105">
        <v>5124</v>
      </c>
      <c r="D1105" t="s">
        <v>80</v>
      </c>
      <c r="E1105">
        <v>25</v>
      </c>
      <c r="F1105" t="s">
        <v>8</v>
      </c>
      <c r="G1105">
        <v>4</v>
      </c>
      <c r="H1105">
        <v>2936.77</v>
      </c>
      <c r="I1105">
        <v>11747.08</v>
      </c>
      <c r="J1105" t="s">
        <v>87</v>
      </c>
      <c r="K1105" t="s">
        <v>82</v>
      </c>
      <c r="L1105" t="s">
        <v>103</v>
      </c>
      <c r="M1105">
        <v>2023</v>
      </c>
      <c r="N1105" t="s">
        <v>84</v>
      </c>
      <c r="O1105" t="s">
        <v>893</v>
      </c>
      <c r="P1105" t="s">
        <v>86</v>
      </c>
    </row>
    <row r="1106" spans="1:16" x14ac:dyDescent="0.45">
      <c r="A1106">
        <v>1105</v>
      </c>
      <c r="B1106" s="10">
        <v>45007</v>
      </c>
      <c r="C1106">
        <v>9340</v>
      </c>
      <c r="D1106" t="s">
        <v>89</v>
      </c>
      <c r="E1106">
        <v>34</v>
      </c>
      <c r="F1106" t="s">
        <v>5</v>
      </c>
      <c r="G1106">
        <v>4</v>
      </c>
      <c r="H1106">
        <v>3715.08</v>
      </c>
      <c r="I1106">
        <v>14860.32</v>
      </c>
      <c r="J1106" t="s">
        <v>87</v>
      </c>
      <c r="K1106" t="s">
        <v>82</v>
      </c>
      <c r="L1106" t="s">
        <v>103</v>
      </c>
      <c r="M1106">
        <v>2023</v>
      </c>
      <c r="N1106" t="s">
        <v>84</v>
      </c>
      <c r="O1106" t="s">
        <v>894</v>
      </c>
      <c r="P1106" t="s">
        <v>86</v>
      </c>
    </row>
    <row r="1107" spans="1:16" x14ac:dyDescent="0.45">
      <c r="A1107">
        <v>1106</v>
      </c>
      <c r="B1107" s="10">
        <v>45007</v>
      </c>
      <c r="C1107">
        <v>4850</v>
      </c>
      <c r="D1107" t="s">
        <v>80</v>
      </c>
      <c r="E1107">
        <v>38</v>
      </c>
      <c r="F1107" t="s">
        <v>6</v>
      </c>
      <c r="G1107">
        <v>4</v>
      </c>
      <c r="H1107">
        <v>521.78</v>
      </c>
      <c r="I1107">
        <v>2087.12</v>
      </c>
      <c r="J1107" t="s">
        <v>97</v>
      </c>
      <c r="K1107" t="s">
        <v>82</v>
      </c>
      <c r="L1107" t="s">
        <v>103</v>
      </c>
      <c r="M1107">
        <v>2023</v>
      </c>
      <c r="N1107" t="s">
        <v>84</v>
      </c>
      <c r="O1107" t="s">
        <v>1598</v>
      </c>
      <c r="P1107" t="s">
        <v>86</v>
      </c>
    </row>
    <row r="1108" spans="1:16" x14ac:dyDescent="0.45">
      <c r="A1108">
        <v>1107</v>
      </c>
      <c r="B1108" s="10">
        <v>45007</v>
      </c>
      <c r="C1108">
        <v>6415</v>
      </c>
      <c r="D1108" t="s">
        <v>80</v>
      </c>
      <c r="E1108">
        <v>43</v>
      </c>
      <c r="F1108" t="s">
        <v>6</v>
      </c>
      <c r="G1108">
        <v>4</v>
      </c>
      <c r="H1108">
        <v>1075</v>
      </c>
      <c r="I1108">
        <v>4300</v>
      </c>
      <c r="J1108" t="s">
        <v>97</v>
      </c>
      <c r="K1108" t="s">
        <v>82</v>
      </c>
      <c r="L1108" t="s">
        <v>103</v>
      </c>
      <c r="M1108">
        <v>2023</v>
      </c>
      <c r="N1108" t="s">
        <v>84</v>
      </c>
      <c r="O1108" t="s">
        <v>1599</v>
      </c>
      <c r="P1108" t="s">
        <v>86</v>
      </c>
    </row>
    <row r="1109" spans="1:16" x14ac:dyDescent="0.45">
      <c r="A1109">
        <v>1108</v>
      </c>
      <c r="B1109" s="10">
        <v>45007</v>
      </c>
      <c r="C1109">
        <v>8679</v>
      </c>
      <c r="D1109" t="s">
        <v>89</v>
      </c>
      <c r="E1109">
        <v>45</v>
      </c>
      <c r="F1109" t="s">
        <v>8</v>
      </c>
      <c r="G1109">
        <v>1</v>
      </c>
      <c r="H1109">
        <v>4959.8999999999996</v>
      </c>
      <c r="I1109">
        <v>4959.8999999999996</v>
      </c>
      <c r="J1109" t="s">
        <v>93</v>
      </c>
      <c r="K1109" t="s">
        <v>82</v>
      </c>
      <c r="L1109" t="s">
        <v>103</v>
      </c>
      <c r="M1109">
        <v>2023</v>
      </c>
      <c r="N1109" t="s">
        <v>84</v>
      </c>
      <c r="O1109" t="s">
        <v>5550</v>
      </c>
      <c r="P1109" t="s">
        <v>86</v>
      </c>
    </row>
    <row r="1110" spans="1:16" x14ac:dyDescent="0.45">
      <c r="A1110">
        <v>1109</v>
      </c>
      <c r="B1110" s="10">
        <v>45007</v>
      </c>
      <c r="C1110">
        <v>7819</v>
      </c>
      <c r="D1110" t="s">
        <v>89</v>
      </c>
      <c r="E1110">
        <v>56</v>
      </c>
      <c r="F1110" t="s">
        <v>9</v>
      </c>
      <c r="G1110">
        <v>2</v>
      </c>
      <c r="H1110">
        <v>1721.41</v>
      </c>
      <c r="I1110">
        <v>3442.82</v>
      </c>
      <c r="J1110" t="s">
        <v>81</v>
      </c>
      <c r="K1110" t="s">
        <v>82</v>
      </c>
      <c r="L1110" t="s">
        <v>103</v>
      </c>
      <c r="M1110">
        <v>2023</v>
      </c>
      <c r="N1110" t="s">
        <v>84</v>
      </c>
      <c r="O1110" t="s">
        <v>2976</v>
      </c>
      <c r="P1110" t="s">
        <v>86</v>
      </c>
    </row>
    <row r="1111" spans="1:16" x14ac:dyDescent="0.45">
      <c r="A1111">
        <v>1110</v>
      </c>
      <c r="B1111" s="10">
        <v>45007</v>
      </c>
      <c r="C1111">
        <v>9378</v>
      </c>
      <c r="D1111" t="s">
        <v>80</v>
      </c>
      <c r="E1111">
        <v>50</v>
      </c>
      <c r="F1111" t="s">
        <v>7</v>
      </c>
      <c r="G1111">
        <v>1</v>
      </c>
      <c r="H1111">
        <v>1456</v>
      </c>
      <c r="I1111">
        <v>1456</v>
      </c>
      <c r="J1111" t="s">
        <v>93</v>
      </c>
      <c r="K1111" t="s">
        <v>567</v>
      </c>
      <c r="L1111" t="s">
        <v>103</v>
      </c>
      <c r="M1111">
        <v>2023</v>
      </c>
      <c r="N1111" t="s">
        <v>84</v>
      </c>
      <c r="O1111" t="s">
        <v>7762</v>
      </c>
      <c r="P1111" t="s">
        <v>86</v>
      </c>
    </row>
    <row r="1112" spans="1:16" x14ac:dyDescent="0.45">
      <c r="A1112">
        <v>1111</v>
      </c>
      <c r="B1112" s="10">
        <v>45008</v>
      </c>
      <c r="C1112">
        <v>2333</v>
      </c>
      <c r="D1112" t="s">
        <v>80</v>
      </c>
      <c r="E1112">
        <v>57</v>
      </c>
      <c r="F1112" t="s">
        <v>7</v>
      </c>
      <c r="G1112">
        <v>4</v>
      </c>
      <c r="H1112">
        <v>472.02</v>
      </c>
      <c r="I1112">
        <v>1888.08</v>
      </c>
      <c r="J1112" t="s">
        <v>81</v>
      </c>
      <c r="K1112" t="s">
        <v>567</v>
      </c>
      <c r="L1112" t="s">
        <v>103</v>
      </c>
      <c r="M1112">
        <v>2023</v>
      </c>
      <c r="N1112" t="s">
        <v>84</v>
      </c>
      <c r="O1112" t="s">
        <v>578</v>
      </c>
      <c r="P1112" t="s">
        <v>86</v>
      </c>
    </row>
    <row r="1113" spans="1:16" x14ac:dyDescent="0.45">
      <c r="A1113">
        <v>1112</v>
      </c>
      <c r="B1113" s="10">
        <v>45008</v>
      </c>
      <c r="C1113">
        <v>5150</v>
      </c>
      <c r="D1113" t="s">
        <v>89</v>
      </c>
      <c r="E1113">
        <v>36</v>
      </c>
      <c r="F1113" t="s">
        <v>6</v>
      </c>
      <c r="G1113">
        <v>4</v>
      </c>
      <c r="H1113">
        <v>3489.47</v>
      </c>
      <c r="I1113">
        <v>13957.88</v>
      </c>
      <c r="J1113" t="s">
        <v>97</v>
      </c>
      <c r="K1113" t="s">
        <v>82</v>
      </c>
      <c r="L1113" t="s">
        <v>103</v>
      </c>
      <c r="M1113">
        <v>2023</v>
      </c>
      <c r="N1113" t="s">
        <v>84</v>
      </c>
      <c r="O1113" t="s">
        <v>1600</v>
      </c>
      <c r="P1113" t="s">
        <v>86</v>
      </c>
    </row>
    <row r="1114" spans="1:16" x14ac:dyDescent="0.45">
      <c r="A1114">
        <v>1113</v>
      </c>
      <c r="B1114" s="10">
        <v>45008</v>
      </c>
      <c r="C1114">
        <v>7766</v>
      </c>
      <c r="D1114" t="s">
        <v>89</v>
      </c>
      <c r="E1114">
        <v>46</v>
      </c>
      <c r="F1114" t="s">
        <v>7</v>
      </c>
      <c r="G1114">
        <v>5</v>
      </c>
      <c r="H1114">
        <v>2565.85</v>
      </c>
      <c r="I1114">
        <v>12829.25</v>
      </c>
      <c r="J1114" t="s">
        <v>93</v>
      </c>
      <c r="K1114" t="s">
        <v>82</v>
      </c>
      <c r="L1114" t="s">
        <v>103</v>
      </c>
      <c r="M1114">
        <v>2023</v>
      </c>
      <c r="N1114" t="s">
        <v>668</v>
      </c>
      <c r="O1114" t="s">
        <v>9691</v>
      </c>
      <c r="P1114" t="s">
        <v>86</v>
      </c>
    </row>
    <row r="1115" spans="1:16" x14ac:dyDescent="0.45">
      <c r="A1115">
        <v>1114</v>
      </c>
      <c r="B1115" s="10">
        <v>45008</v>
      </c>
      <c r="C1115">
        <v>3711</v>
      </c>
      <c r="D1115" t="s">
        <v>89</v>
      </c>
      <c r="E1115">
        <v>37</v>
      </c>
      <c r="F1115" t="s">
        <v>8</v>
      </c>
      <c r="G1115">
        <v>4</v>
      </c>
      <c r="H1115">
        <v>829.88</v>
      </c>
      <c r="I1115">
        <v>3319.52</v>
      </c>
      <c r="J1115" t="s">
        <v>97</v>
      </c>
      <c r="K1115" t="s">
        <v>82</v>
      </c>
      <c r="L1115" t="s">
        <v>103</v>
      </c>
      <c r="M1115">
        <v>2023</v>
      </c>
      <c r="N1115" t="s">
        <v>84</v>
      </c>
      <c r="O1115" t="s">
        <v>1601</v>
      </c>
      <c r="P1115" t="s">
        <v>86</v>
      </c>
    </row>
    <row r="1116" spans="1:16" x14ac:dyDescent="0.45">
      <c r="A1116">
        <v>1115</v>
      </c>
      <c r="B1116" s="10">
        <v>45008</v>
      </c>
      <c r="C1116">
        <v>5853</v>
      </c>
      <c r="D1116" t="s">
        <v>80</v>
      </c>
      <c r="E1116">
        <v>37</v>
      </c>
      <c r="F1116" t="s">
        <v>7</v>
      </c>
      <c r="G1116">
        <v>2</v>
      </c>
      <c r="H1116">
        <v>3182.85</v>
      </c>
      <c r="I1116">
        <v>6365.7</v>
      </c>
      <c r="J1116" t="s">
        <v>97</v>
      </c>
      <c r="K1116" t="s">
        <v>82</v>
      </c>
      <c r="L1116" t="s">
        <v>103</v>
      </c>
      <c r="M1116">
        <v>2023</v>
      </c>
      <c r="N1116" t="s">
        <v>84</v>
      </c>
      <c r="O1116" t="s">
        <v>2679</v>
      </c>
      <c r="P1116" t="s">
        <v>86</v>
      </c>
    </row>
    <row r="1117" spans="1:16" x14ac:dyDescent="0.45">
      <c r="A1117">
        <v>1116</v>
      </c>
      <c r="B1117" s="10">
        <v>45008</v>
      </c>
      <c r="C1117">
        <v>7212</v>
      </c>
      <c r="D1117" t="s">
        <v>80</v>
      </c>
      <c r="E1117">
        <v>27</v>
      </c>
      <c r="F1117" t="s">
        <v>102</v>
      </c>
      <c r="G1117">
        <v>4</v>
      </c>
      <c r="H1117">
        <v>2652.51</v>
      </c>
      <c r="I1117">
        <v>10610.04</v>
      </c>
      <c r="J1117" t="s">
        <v>87</v>
      </c>
      <c r="K1117" t="s">
        <v>82</v>
      </c>
      <c r="L1117" t="s">
        <v>103</v>
      </c>
      <c r="M1117">
        <v>2023</v>
      </c>
      <c r="N1117" t="s">
        <v>84</v>
      </c>
      <c r="O1117" t="s">
        <v>895</v>
      </c>
      <c r="P1117" t="s">
        <v>86</v>
      </c>
    </row>
    <row r="1118" spans="1:16" x14ac:dyDescent="0.45">
      <c r="A1118">
        <v>1117</v>
      </c>
      <c r="B1118" s="10">
        <v>45008</v>
      </c>
      <c r="C1118">
        <v>8479</v>
      </c>
      <c r="D1118" t="s">
        <v>89</v>
      </c>
      <c r="E1118">
        <v>29</v>
      </c>
      <c r="F1118" t="s">
        <v>6</v>
      </c>
      <c r="G1118">
        <v>4</v>
      </c>
      <c r="H1118">
        <v>2846.48</v>
      </c>
      <c r="I1118">
        <v>11385.92</v>
      </c>
      <c r="J1118" t="s">
        <v>87</v>
      </c>
      <c r="K1118" t="s">
        <v>82</v>
      </c>
      <c r="L1118" t="s">
        <v>103</v>
      </c>
      <c r="M1118">
        <v>2023</v>
      </c>
      <c r="N1118" t="s">
        <v>84</v>
      </c>
      <c r="O1118" t="s">
        <v>896</v>
      </c>
      <c r="P1118" t="s">
        <v>86</v>
      </c>
    </row>
    <row r="1119" spans="1:16" x14ac:dyDescent="0.45">
      <c r="A1119">
        <v>1118</v>
      </c>
      <c r="B1119" s="10">
        <v>45008</v>
      </c>
      <c r="C1119">
        <v>6408</v>
      </c>
      <c r="D1119" t="s">
        <v>80</v>
      </c>
      <c r="E1119">
        <v>50</v>
      </c>
      <c r="F1119" t="s">
        <v>5</v>
      </c>
      <c r="G1119">
        <v>1</v>
      </c>
      <c r="H1119">
        <v>4974.53</v>
      </c>
      <c r="I1119">
        <v>4974.53</v>
      </c>
      <c r="J1119" t="s">
        <v>93</v>
      </c>
      <c r="K1119" t="s">
        <v>82</v>
      </c>
      <c r="L1119" t="s">
        <v>103</v>
      </c>
      <c r="M1119">
        <v>2023</v>
      </c>
      <c r="N1119" t="s">
        <v>84</v>
      </c>
      <c r="O1119" t="s">
        <v>5551</v>
      </c>
      <c r="P1119" t="s">
        <v>86</v>
      </c>
    </row>
    <row r="1120" spans="1:16" x14ac:dyDescent="0.45">
      <c r="A1120">
        <v>1119</v>
      </c>
      <c r="B1120" s="10">
        <v>45008</v>
      </c>
      <c r="C1120">
        <v>8715</v>
      </c>
      <c r="D1120" t="s">
        <v>80</v>
      </c>
      <c r="E1120">
        <v>42</v>
      </c>
      <c r="F1120" t="s">
        <v>7</v>
      </c>
      <c r="G1120">
        <v>2</v>
      </c>
      <c r="H1120">
        <v>191.63</v>
      </c>
      <c r="I1120">
        <v>383.26</v>
      </c>
      <c r="J1120" t="s">
        <v>97</v>
      </c>
      <c r="K1120" t="s">
        <v>567</v>
      </c>
      <c r="L1120" t="s">
        <v>103</v>
      </c>
      <c r="M1120">
        <v>2023</v>
      </c>
      <c r="N1120" t="s">
        <v>84</v>
      </c>
      <c r="O1120" t="s">
        <v>7145</v>
      </c>
      <c r="P1120" t="s">
        <v>86</v>
      </c>
    </row>
    <row r="1121" spans="1:16" x14ac:dyDescent="0.45">
      <c r="A1121">
        <v>1120</v>
      </c>
      <c r="B1121" s="10">
        <v>45008</v>
      </c>
      <c r="C1121">
        <v>9942</v>
      </c>
      <c r="D1121" t="s">
        <v>89</v>
      </c>
      <c r="E1121">
        <v>42</v>
      </c>
      <c r="F1121" t="s">
        <v>102</v>
      </c>
      <c r="G1121">
        <v>3</v>
      </c>
      <c r="H1121">
        <v>4579.1099999999997</v>
      </c>
      <c r="I1121">
        <v>13737.33</v>
      </c>
      <c r="J1121" t="s">
        <v>97</v>
      </c>
      <c r="K1121" t="s">
        <v>82</v>
      </c>
      <c r="L1121" t="s">
        <v>103</v>
      </c>
      <c r="M1121">
        <v>2023</v>
      </c>
      <c r="N1121" t="s">
        <v>84</v>
      </c>
      <c r="O1121" t="s">
        <v>8572</v>
      </c>
      <c r="P1121" t="s">
        <v>748</v>
      </c>
    </row>
    <row r="1122" spans="1:16" x14ac:dyDescent="0.45">
      <c r="A1122">
        <v>1121</v>
      </c>
      <c r="B1122" s="10">
        <v>45008</v>
      </c>
      <c r="C1122">
        <v>2762</v>
      </c>
      <c r="D1122" t="s">
        <v>80</v>
      </c>
      <c r="E1122">
        <v>21</v>
      </c>
      <c r="F1122" t="s">
        <v>102</v>
      </c>
      <c r="G1122">
        <v>5</v>
      </c>
      <c r="H1122">
        <v>4217.3599999999997</v>
      </c>
      <c r="I1122">
        <v>21086.799999999999</v>
      </c>
      <c r="J1122" t="s">
        <v>95</v>
      </c>
      <c r="K1122" t="s">
        <v>82</v>
      </c>
      <c r="L1122" t="s">
        <v>103</v>
      </c>
      <c r="M1122">
        <v>2023</v>
      </c>
      <c r="N1122" t="s">
        <v>668</v>
      </c>
      <c r="O1122" t="s">
        <v>9692</v>
      </c>
      <c r="P1122" t="s">
        <v>86</v>
      </c>
    </row>
    <row r="1123" spans="1:16" x14ac:dyDescent="0.45">
      <c r="A1123">
        <v>1122</v>
      </c>
      <c r="B1123" s="10">
        <v>45008</v>
      </c>
      <c r="C1123">
        <v>8101</v>
      </c>
      <c r="D1123" t="s">
        <v>89</v>
      </c>
      <c r="E1123">
        <v>21</v>
      </c>
      <c r="F1123" t="s">
        <v>8</v>
      </c>
      <c r="G1123">
        <v>3</v>
      </c>
      <c r="H1123">
        <v>2105.9499999999998</v>
      </c>
      <c r="I1123">
        <v>6317.85</v>
      </c>
      <c r="J1123" t="s">
        <v>95</v>
      </c>
      <c r="K1123" t="s">
        <v>82</v>
      </c>
      <c r="L1123" t="s">
        <v>103</v>
      </c>
      <c r="M1123">
        <v>2023</v>
      </c>
      <c r="N1123" t="s">
        <v>84</v>
      </c>
      <c r="O1123" t="s">
        <v>8654</v>
      </c>
      <c r="P1123" t="s">
        <v>748</v>
      </c>
    </row>
    <row r="1124" spans="1:16" x14ac:dyDescent="0.45">
      <c r="A1124">
        <v>1123</v>
      </c>
      <c r="B1124" s="10">
        <v>45008</v>
      </c>
      <c r="C1124">
        <v>8674</v>
      </c>
      <c r="D1124" t="s">
        <v>89</v>
      </c>
      <c r="E1124">
        <v>26</v>
      </c>
      <c r="F1124" t="s">
        <v>6</v>
      </c>
      <c r="G1124">
        <v>1</v>
      </c>
      <c r="H1124">
        <v>4410.68</v>
      </c>
      <c r="I1124">
        <v>4410.68</v>
      </c>
      <c r="J1124" t="s">
        <v>87</v>
      </c>
      <c r="K1124" t="s">
        <v>82</v>
      </c>
      <c r="L1124" t="s">
        <v>103</v>
      </c>
      <c r="M1124">
        <v>2023</v>
      </c>
      <c r="N1124" t="s">
        <v>668</v>
      </c>
      <c r="O1124" t="s">
        <v>9578</v>
      </c>
      <c r="P1124" t="s">
        <v>86</v>
      </c>
    </row>
    <row r="1125" spans="1:16" x14ac:dyDescent="0.45">
      <c r="A1125">
        <v>1124</v>
      </c>
      <c r="B1125" s="10">
        <v>45008</v>
      </c>
      <c r="C1125">
        <v>7122</v>
      </c>
      <c r="D1125" t="s">
        <v>80</v>
      </c>
      <c r="E1125">
        <v>32</v>
      </c>
      <c r="F1125" t="s">
        <v>8</v>
      </c>
      <c r="G1125">
        <v>4</v>
      </c>
      <c r="H1125">
        <v>3260.38</v>
      </c>
      <c r="I1125">
        <v>13041.52</v>
      </c>
      <c r="J1125" t="s">
        <v>87</v>
      </c>
      <c r="K1125" t="s">
        <v>82</v>
      </c>
      <c r="L1125" t="s">
        <v>103</v>
      </c>
      <c r="M1125">
        <v>2023</v>
      </c>
      <c r="N1125" t="s">
        <v>84</v>
      </c>
      <c r="O1125" t="s">
        <v>897</v>
      </c>
      <c r="P1125" t="s">
        <v>86</v>
      </c>
    </row>
    <row r="1126" spans="1:16" x14ac:dyDescent="0.45">
      <c r="A1126">
        <v>1125</v>
      </c>
      <c r="B1126" s="10">
        <v>45009</v>
      </c>
      <c r="C1126">
        <v>1481</v>
      </c>
      <c r="D1126" t="s">
        <v>80</v>
      </c>
      <c r="E1126">
        <v>43</v>
      </c>
      <c r="F1126" t="s">
        <v>5</v>
      </c>
      <c r="G1126">
        <v>5</v>
      </c>
      <c r="H1126">
        <v>4452.3</v>
      </c>
      <c r="I1126">
        <v>22261.5</v>
      </c>
      <c r="J1126" t="s">
        <v>97</v>
      </c>
      <c r="K1126" t="s">
        <v>82</v>
      </c>
      <c r="L1126" t="s">
        <v>103</v>
      </c>
      <c r="M1126">
        <v>2023</v>
      </c>
      <c r="N1126" t="s">
        <v>668</v>
      </c>
      <c r="O1126" t="s">
        <v>677</v>
      </c>
      <c r="P1126" t="s">
        <v>86</v>
      </c>
    </row>
    <row r="1127" spans="1:16" x14ac:dyDescent="0.45">
      <c r="A1127">
        <v>1126</v>
      </c>
      <c r="B1127" s="10">
        <v>45009</v>
      </c>
      <c r="C1127">
        <v>1153</v>
      </c>
      <c r="D1127" t="s">
        <v>89</v>
      </c>
      <c r="E1127">
        <v>32</v>
      </c>
      <c r="F1127" t="s">
        <v>5</v>
      </c>
      <c r="G1127">
        <v>2</v>
      </c>
      <c r="H1127">
        <v>2993.92</v>
      </c>
      <c r="I1127">
        <v>5987.84</v>
      </c>
      <c r="J1127" t="s">
        <v>87</v>
      </c>
      <c r="K1127" t="s">
        <v>82</v>
      </c>
      <c r="L1127" t="s">
        <v>103</v>
      </c>
      <c r="M1127">
        <v>2023</v>
      </c>
      <c r="N1127" t="s">
        <v>84</v>
      </c>
      <c r="O1127" t="s">
        <v>3605</v>
      </c>
      <c r="P1127" t="s">
        <v>86</v>
      </c>
    </row>
    <row r="1128" spans="1:16" x14ac:dyDescent="0.45">
      <c r="A1128">
        <v>1127</v>
      </c>
      <c r="B1128" s="10">
        <v>45009</v>
      </c>
      <c r="C1128">
        <v>8617</v>
      </c>
      <c r="D1128" t="s">
        <v>89</v>
      </c>
      <c r="E1128">
        <v>43</v>
      </c>
      <c r="F1128" t="s">
        <v>9</v>
      </c>
      <c r="G1128">
        <v>5</v>
      </c>
      <c r="H1128">
        <v>1119.94</v>
      </c>
      <c r="I1128">
        <v>5599.7</v>
      </c>
      <c r="J1128" t="s">
        <v>97</v>
      </c>
      <c r="K1128" t="s">
        <v>82</v>
      </c>
      <c r="L1128" t="s">
        <v>103</v>
      </c>
      <c r="M1128">
        <v>2023</v>
      </c>
      <c r="N1128" t="s">
        <v>84</v>
      </c>
      <c r="O1128" t="s">
        <v>8878</v>
      </c>
      <c r="P1128" t="s">
        <v>748</v>
      </c>
    </row>
    <row r="1129" spans="1:16" x14ac:dyDescent="0.45">
      <c r="A1129">
        <v>1128</v>
      </c>
      <c r="B1129" s="10">
        <v>45009</v>
      </c>
      <c r="C1129">
        <v>2524</v>
      </c>
      <c r="D1129" t="s">
        <v>89</v>
      </c>
      <c r="E1129">
        <v>45</v>
      </c>
      <c r="F1129" t="s">
        <v>5</v>
      </c>
      <c r="G1129">
        <v>1</v>
      </c>
      <c r="H1129">
        <v>2902.3</v>
      </c>
      <c r="I1129">
        <v>2902.3</v>
      </c>
      <c r="J1129" t="s">
        <v>93</v>
      </c>
      <c r="K1129" t="s">
        <v>82</v>
      </c>
      <c r="L1129" t="s">
        <v>103</v>
      </c>
      <c r="M1129">
        <v>2023</v>
      </c>
      <c r="N1129" t="s">
        <v>84</v>
      </c>
      <c r="O1129" t="s">
        <v>5552</v>
      </c>
      <c r="P1129" t="s">
        <v>86</v>
      </c>
    </row>
    <row r="1130" spans="1:16" x14ac:dyDescent="0.45">
      <c r="A1130">
        <v>1129</v>
      </c>
      <c r="B1130" s="10">
        <v>45009</v>
      </c>
      <c r="C1130">
        <v>3120</v>
      </c>
      <c r="D1130" t="s">
        <v>80</v>
      </c>
      <c r="E1130">
        <v>24</v>
      </c>
      <c r="F1130" t="s">
        <v>6</v>
      </c>
      <c r="G1130">
        <v>4</v>
      </c>
      <c r="H1130">
        <v>936.36</v>
      </c>
      <c r="I1130">
        <v>3745.44</v>
      </c>
      <c r="J1130" t="s">
        <v>95</v>
      </c>
      <c r="K1130" t="s">
        <v>82</v>
      </c>
      <c r="L1130" t="s">
        <v>103</v>
      </c>
      <c r="M1130">
        <v>2023</v>
      </c>
      <c r="N1130" t="s">
        <v>84</v>
      </c>
      <c r="O1130" t="s">
        <v>2249</v>
      </c>
      <c r="P1130" t="s">
        <v>86</v>
      </c>
    </row>
    <row r="1131" spans="1:16" x14ac:dyDescent="0.45">
      <c r="A1131">
        <v>1130</v>
      </c>
      <c r="B1131" s="10">
        <v>45009</v>
      </c>
      <c r="C1131">
        <v>3343</v>
      </c>
      <c r="D1131" t="s">
        <v>89</v>
      </c>
      <c r="E1131">
        <v>49</v>
      </c>
      <c r="F1131" t="s">
        <v>6</v>
      </c>
      <c r="G1131">
        <v>1</v>
      </c>
      <c r="H1131">
        <v>747.1</v>
      </c>
      <c r="I1131">
        <v>747.1</v>
      </c>
      <c r="J1131" t="s">
        <v>93</v>
      </c>
      <c r="K1131" t="s">
        <v>567</v>
      </c>
      <c r="L1131" t="s">
        <v>103</v>
      </c>
      <c r="M1131">
        <v>2023</v>
      </c>
      <c r="N1131" t="s">
        <v>84</v>
      </c>
      <c r="O1131" t="s">
        <v>7763</v>
      </c>
      <c r="P1131" t="s">
        <v>86</v>
      </c>
    </row>
    <row r="1132" spans="1:16" x14ac:dyDescent="0.45">
      <c r="A1132">
        <v>1131</v>
      </c>
      <c r="B1132" s="10">
        <v>45009</v>
      </c>
      <c r="C1132">
        <v>6136</v>
      </c>
      <c r="D1132" t="s">
        <v>89</v>
      </c>
      <c r="E1132">
        <v>29</v>
      </c>
      <c r="F1132" t="s">
        <v>8</v>
      </c>
      <c r="G1132">
        <v>2</v>
      </c>
      <c r="H1132">
        <v>3287.6</v>
      </c>
      <c r="I1132">
        <v>6575.2</v>
      </c>
      <c r="J1132" t="s">
        <v>87</v>
      </c>
      <c r="K1132" t="s">
        <v>82</v>
      </c>
      <c r="L1132" t="s">
        <v>103</v>
      </c>
      <c r="M1132">
        <v>2023</v>
      </c>
      <c r="N1132" t="s">
        <v>84</v>
      </c>
      <c r="O1132" t="s">
        <v>3606</v>
      </c>
      <c r="P1132" t="s">
        <v>86</v>
      </c>
    </row>
    <row r="1133" spans="1:16" x14ac:dyDescent="0.45">
      <c r="A1133">
        <v>1132</v>
      </c>
      <c r="B1133" s="10">
        <v>45009</v>
      </c>
      <c r="C1133">
        <v>6760</v>
      </c>
      <c r="D1133" t="s">
        <v>89</v>
      </c>
      <c r="E1133">
        <v>52</v>
      </c>
      <c r="F1133" t="s">
        <v>102</v>
      </c>
      <c r="G1133">
        <v>3</v>
      </c>
      <c r="H1133">
        <v>4740.01</v>
      </c>
      <c r="I1133">
        <v>14220.03</v>
      </c>
      <c r="J1133" t="s">
        <v>93</v>
      </c>
      <c r="K1133" t="s">
        <v>82</v>
      </c>
      <c r="L1133" t="s">
        <v>103</v>
      </c>
      <c r="M1133">
        <v>2023</v>
      </c>
      <c r="N1133" t="s">
        <v>84</v>
      </c>
      <c r="O1133" t="s">
        <v>6453</v>
      </c>
      <c r="P1133" t="s">
        <v>86</v>
      </c>
    </row>
    <row r="1134" spans="1:16" x14ac:dyDescent="0.45">
      <c r="A1134">
        <v>1133</v>
      </c>
      <c r="B1134" s="10">
        <v>45009</v>
      </c>
      <c r="C1134">
        <v>2240</v>
      </c>
      <c r="D1134" t="s">
        <v>89</v>
      </c>
      <c r="E1134">
        <v>49</v>
      </c>
      <c r="F1134" t="s">
        <v>9</v>
      </c>
      <c r="G1134">
        <v>4</v>
      </c>
      <c r="H1134">
        <v>2963.06</v>
      </c>
      <c r="I1134">
        <v>11852.24</v>
      </c>
      <c r="J1134" t="s">
        <v>93</v>
      </c>
      <c r="K1134" t="s">
        <v>82</v>
      </c>
      <c r="L1134" t="s">
        <v>103</v>
      </c>
      <c r="M1134">
        <v>2023</v>
      </c>
      <c r="N1134" t="s">
        <v>84</v>
      </c>
      <c r="O1134" t="s">
        <v>1930</v>
      </c>
      <c r="P1134" t="s">
        <v>86</v>
      </c>
    </row>
    <row r="1135" spans="1:16" x14ac:dyDescent="0.45">
      <c r="A1135">
        <v>1134</v>
      </c>
      <c r="B1135" s="10">
        <v>45009</v>
      </c>
      <c r="C1135">
        <v>1060</v>
      </c>
      <c r="D1135" t="s">
        <v>80</v>
      </c>
      <c r="E1135">
        <v>26</v>
      </c>
      <c r="F1135" t="s">
        <v>5</v>
      </c>
      <c r="G1135">
        <v>4</v>
      </c>
      <c r="H1135">
        <v>3989.15</v>
      </c>
      <c r="I1135">
        <v>15956.6</v>
      </c>
      <c r="J1135" t="s">
        <v>87</v>
      </c>
      <c r="K1135" t="s">
        <v>82</v>
      </c>
      <c r="L1135" t="s">
        <v>103</v>
      </c>
      <c r="M1135">
        <v>2023</v>
      </c>
      <c r="N1135" t="s">
        <v>84</v>
      </c>
      <c r="O1135" t="s">
        <v>898</v>
      </c>
      <c r="P1135" t="s">
        <v>86</v>
      </c>
    </row>
    <row r="1136" spans="1:16" x14ac:dyDescent="0.45">
      <c r="A1136">
        <v>1135</v>
      </c>
      <c r="B1136" s="10">
        <v>45009</v>
      </c>
      <c r="C1136">
        <v>2639</v>
      </c>
      <c r="D1136" t="s">
        <v>80</v>
      </c>
      <c r="E1136">
        <v>31</v>
      </c>
      <c r="F1136" t="s">
        <v>102</v>
      </c>
      <c r="G1136">
        <v>1</v>
      </c>
      <c r="H1136">
        <v>883.4</v>
      </c>
      <c r="I1136">
        <v>883.4</v>
      </c>
      <c r="J1136" t="s">
        <v>87</v>
      </c>
      <c r="K1136" t="s">
        <v>567</v>
      </c>
      <c r="L1136" t="s">
        <v>103</v>
      </c>
      <c r="M1136">
        <v>2023</v>
      </c>
      <c r="N1136" t="s">
        <v>84</v>
      </c>
      <c r="O1136" t="s">
        <v>8154</v>
      </c>
      <c r="P1136" t="s">
        <v>86</v>
      </c>
    </row>
    <row r="1137" spans="1:16" x14ac:dyDescent="0.45">
      <c r="A1137">
        <v>1136</v>
      </c>
      <c r="B1137" s="10">
        <v>45009</v>
      </c>
      <c r="C1137">
        <v>7185</v>
      </c>
      <c r="D1137" t="s">
        <v>89</v>
      </c>
      <c r="E1137">
        <v>30</v>
      </c>
      <c r="F1137" t="s">
        <v>8</v>
      </c>
      <c r="G1137">
        <v>1</v>
      </c>
      <c r="H1137">
        <v>3288.34</v>
      </c>
      <c r="I1137">
        <v>3288.34</v>
      </c>
      <c r="J1137" t="s">
        <v>87</v>
      </c>
      <c r="K1137" t="s">
        <v>82</v>
      </c>
      <c r="L1137" t="s">
        <v>103</v>
      </c>
      <c r="M1137">
        <v>2023</v>
      </c>
      <c r="N1137" t="s">
        <v>84</v>
      </c>
      <c r="O1137" t="s">
        <v>5344</v>
      </c>
      <c r="P1137" t="s">
        <v>86</v>
      </c>
    </row>
    <row r="1138" spans="1:16" x14ac:dyDescent="0.45">
      <c r="A1138">
        <v>1137</v>
      </c>
      <c r="B1138" s="10">
        <v>45009</v>
      </c>
      <c r="C1138">
        <v>8970</v>
      </c>
      <c r="D1138" t="s">
        <v>80</v>
      </c>
      <c r="E1138">
        <v>61</v>
      </c>
      <c r="F1138" t="s">
        <v>7</v>
      </c>
      <c r="G1138">
        <v>1</v>
      </c>
      <c r="H1138">
        <v>3678.24</v>
      </c>
      <c r="I1138">
        <v>3678.24</v>
      </c>
      <c r="J1138" t="s">
        <v>81</v>
      </c>
      <c r="K1138" t="s">
        <v>82</v>
      </c>
      <c r="L1138" t="s">
        <v>103</v>
      </c>
      <c r="M1138">
        <v>2023</v>
      </c>
      <c r="N1138" t="s">
        <v>84</v>
      </c>
      <c r="O1138" t="s">
        <v>5779</v>
      </c>
      <c r="P1138" t="s">
        <v>86</v>
      </c>
    </row>
    <row r="1139" spans="1:16" x14ac:dyDescent="0.45">
      <c r="A1139">
        <v>1138</v>
      </c>
      <c r="B1139" s="10">
        <v>45010</v>
      </c>
      <c r="C1139">
        <v>2252</v>
      </c>
      <c r="D1139" t="s">
        <v>80</v>
      </c>
      <c r="E1139">
        <v>50</v>
      </c>
      <c r="F1139" t="s">
        <v>9</v>
      </c>
      <c r="G1139">
        <v>4</v>
      </c>
      <c r="H1139">
        <v>255.99</v>
      </c>
      <c r="I1139">
        <v>1023.96</v>
      </c>
      <c r="J1139" t="s">
        <v>93</v>
      </c>
      <c r="K1139" t="s">
        <v>567</v>
      </c>
      <c r="L1139" t="s">
        <v>103</v>
      </c>
      <c r="M1139">
        <v>2023</v>
      </c>
      <c r="N1139" t="s">
        <v>84</v>
      </c>
      <c r="O1139" t="s">
        <v>579</v>
      </c>
      <c r="P1139" t="s">
        <v>86</v>
      </c>
    </row>
    <row r="1140" spans="1:16" x14ac:dyDescent="0.45">
      <c r="A1140">
        <v>1139</v>
      </c>
      <c r="B1140" s="10">
        <v>45010</v>
      </c>
      <c r="C1140">
        <v>5203</v>
      </c>
      <c r="D1140" t="s">
        <v>80</v>
      </c>
      <c r="E1140">
        <v>49</v>
      </c>
      <c r="F1140" t="s">
        <v>6</v>
      </c>
      <c r="G1140">
        <v>1</v>
      </c>
      <c r="H1140">
        <v>530.96</v>
      </c>
      <c r="I1140">
        <v>530.96</v>
      </c>
      <c r="J1140" t="s">
        <v>93</v>
      </c>
      <c r="K1140" t="s">
        <v>567</v>
      </c>
      <c r="L1140" t="s">
        <v>103</v>
      </c>
      <c r="M1140">
        <v>2023</v>
      </c>
      <c r="N1140" t="s">
        <v>84</v>
      </c>
      <c r="O1140" t="s">
        <v>7764</v>
      </c>
      <c r="P1140" t="s">
        <v>86</v>
      </c>
    </row>
    <row r="1141" spans="1:16" x14ac:dyDescent="0.45">
      <c r="A1141">
        <v>1140</v>
      </c>
      <c r="B1141" s="10">
        <v>45010</v>
      </c>
      <c r="C1141">
        <v>9363</v>
      </c>
      <c r="D1141" t="s">
        <v>89</v>
      </c>
      <c r="E1141">
        <v>36</v>
      </c>
      <c r="F1141" t="s">
        <v>102</v>
      </c>
      <c r="G1141">
        <v>5</v>
      </c>
      <c r="H1141">
        <v>3918.83</v>
      </c>
      <c r="I1141">
        <v>19594.150000000001</v>
      </c>
      <c r="J1141" t="s">
        <v>97</v>
      </c>
      <c r="K1141" t="s">
        <v>82</v>
      </c>
      <c r="L1141" t="s">
        <v>103</v>
      </c>
      <c r="M1141">
        <v>2023</v>
      </c>
      <c r="N1141" t="s">
        <v>84</v>
      </c>
      <c r="O1141" t="s">
        <v>4402</v>
      </c>
      <c r="P1141" t="s">
        <v>86</v>
      </c>
    </row>
    <row r="1142" spans="1:16" x14ac:dyDescent="0.45">
      <c r="A1142">
        <v>1141</v>
      </c>
      <c r="B1142" s="10">
        <v>45010</v>
      </c>
      <c r="C1142">
        <v>4549</v>
      </c>
      <c r="D1142" t="s">
        <v>80</v>
      </c>
      <c r="E1142">
        <v>47</v>
      </c>
      <c r="F1142" t="s">
        <v>8</v>
      </c>
      <c r="G1142">
        <v>5</v>
      </c>
      <c r="H1142">
        <v>2227.75</v>
      </c>
      <c r="I1142">
        <v>11138.75</v>
      </c>
      <c r="J1142" t="s">
        <v>93</v>
      </c>
      <c r="K1142" t="s">
        <v>82</v>
      </c>
      <c r="L1142" t="s">
        <v>103</v>
      </c>
      <c r="M1142">
        <v>2023</v>
      </c>
      <c r="N1142" t="s">
        <v>84</v>
      </c>
      <c r="O1142" t="s">
        <v>4167</v>
      </c>
      <c r="P1142" t="s">
        <v>86</v>
      </c>
    </row>
    <row r="1143" spans="1:16" x14ac:dyDescent="0.45">
      <c r="A1143">
        <v>1142</v>
      </c>
      <c r="B1143" s="10">
        <v>45010</v>
      </c>
      <c r="C1143">
        <v>5197</v>
      </c>
      <c r="D1143" t="s">
        <v>80</v>
      </c>
      <c r="E1143">
        <v>33</v>
      </c>
      <c r="F1143" t="s">
        <v>8</v>
      </c>
      <c r="G1143">
        <v>5</v>
      </c>
      <c r="H1143">
        <v>2057.63</v>
      </c>
      <c r="I1143">
        <v>10288.15</v>
      </c>
      <c r="J1143" t="s">
        <v>87</v>
      </c>
      <c r="K1143" t="s">
        <v>82</v>
      </c>
      <c r="L1143" t="s">
        <v>103</v>
      </c>
      <c r="M1143">
        <v>2023</v>
      </c>
      <c r="N1143" t="s">
        <v>84</v>
      </c>
      <c r="O1143" t="s">
        <v>8948</v>
      </c>
      <c r="P1143" t="s">
        <v>748</v>
      </c>
    </row>
    <row r="1144" spans="1:16" x14ac:dyDescent="0.45">
      <c r="A1144">
        <v>1143</v>
      </c>
      <c r="B1144" s="10">
        <v>45010</v>
      </c>
      <c r="C1144">
        <v>8009</v>
      </c>
      <c r="D1144" t="s">
        <v>89</v>
      </c>
      <c r="E1144">
        <v>29</v>
      </c>
      <c r="F1144" t="s">
        <v>9</v>
      </c>
      <c r="G1144">
        <v>4</v>
      </c>
      <c r="H1144">
        <v>4605.83</v>
      </c>
      <c r="I1144">
        <v>18423.32</v>
      </c>
      <c r="J1144" t="s">
        <v>87</v>
      </c>
      <c r="K1144" t="s">
        <v>82</v>
      </c>
      <c r="L1144" t="s">
        <v>103</v>
      </c>
      <c r="M1144">
        <v>2023</v>
      </c>
      <c r="N1144" t="s">
        <v>84</v>
      </c>
      <c r="O1144" t="s">
        <v>899</v>
      </c>
      <c r="P1144" t="s">
        <v>86</v>
      </c>
    </row>
    <row r="1145" spans="1:16" x14ac:dyDescent="0.45">
      <c r="A1145">
        <v>1144</v>
      </c>
      <c r="B1145" s="10">
        <v>45010</v>
      </c>
      <c r="C1145">
        <v>7667</v>
      </c>
      <c r="D1145" t="s">
        <v>89</v>
      </c>
      <c r="E1145">
        <v>27</v>
      </c>
      <c r="F1145" t="s">
        <v>9</v>
      </c>
      <c r="G1145">
        <v>1</v>
      </c>
      <c r="H1145">
        <v>4960.2299999999996</v>
      </c>
      <c r="I1145">
        <v>4960.2299999999996</v>
      </c>
      <c r="J1145" t="s">
        <v>87</v>
      </c>
      <c r="K1145" t="s">
        <v>82</v>
      </c>
      <c r="L1145" t="s">
        <v>103</v>
      </c>
      <c r="M1145">
        <v>2023</v>
      </c>
      <c r="N1145" t="s">
        <v>84</v>
      </c>
      <c r="O1145" t="s">
        <v>5345</v>
      </c>
      <c r="P1145" t="s">
        <v>86</v>
      </c>
    </row>
    <row r="1146" spans="1:16" x14ac:dyDescent="0.45">
      <c r="A1146">
        <v>1145</v>
      </c>
      <c r="B1146" s="10">
        <v>45010</v>
      </c>
      <c r="C1146">
        <v>3322</v>
      </c>
      <c r="D1146" t="s">
        <v>80</v>
      </c>
      <c r="E1146">
        <v>19</v>
      </c>
      <c r="F1146" t="s">
        <v>5</v>
      </c>
      <c r="G1146">
        <v>2</v>
      </c>
      <c r="H1146">
        <v>3833.7</v>
      </c>
      <c r="I1146">
        <v>7667.4</v>
      </c>
      <c r="J1146" t="s">
        <v>95</v>
      </c>
      <c r="K1146" t="s">
        <v>82</v>
      </c>
      <c r="L1146" t="s">
        <v>103</v>
      </c>
      <c r="M1146">
        <v>2023</v>
      </c>
      <c r="N1146" t="s">
        <v>84</v>
      </c>
      <c r="O1146" t="s">
        <v>2490</v>
      </c>
      <c r="P1146" t="s">
        <v>86</v>
      </c>
    </row>
    <row r="1147" spans="1:16" x14ac:dyDescent="0.45">
      <c r="A1147">
        <v>1146</v>
      </c>
      <c r="B1147" s="10">
        <v>45010</v>
      </c>
      <c r="C1147">
        <v>5090</v>
      </c>
      <c r="D1147" t="s">
        <v>80</v>
      </c>
      <c r="E1147">
        <v>35</v>
      </c>
      <c r="F1147" t="s">
        <v>5</v>
      </c>
      <c r="G1147">
        <v>1</v>
      </c>
      <c r="H1147">
        <v>3973.34</v>
      </c>
      <c r="I1147">
        <v>3973.34</v>
      </c>
      <c r="J1147" t="s">
        <v>97</v>
      </c>
      <c r="K1147" t="s">
        <v>82</v>
      </c>
      <c r="L1147" t="s">
        <v>103</v>
      </c>
      <c r="M1147">
        <v>2023</v>
      </c>
      <c r="N1147" t="s">
        <v>84</v>
      </c>
      <c r="O1147" t="s">
        <v>5151</v>
      </c>
      <c r="P1147" t="s">
        <v>86</v>
      </c>
    </row>
    <row r="1148" spans="1:16" x14ac:dyDescent="0.45">
      <c r="A1148">
        <v>1147</v>
      </c>
      <c r="B1148" s="10">
        <v>45010</v>
      </c>
      <c r="C1148">
        <v>7960</v>
      </c>
      <c r="D1148" t="s">
        <v>89</v>
      </c>
      <c r="E1148">
        <v>30</v>
      </c>
      <c r="F1148" t="s">
        <v>6</v>
      </c>
      <c r="G1148">
        <v>4</v>
      </c>
      <c r="H1148">
        <v>1081.19</v>
      </c>
      <c r="I1148">
        <v>4324.76</v>
      </c>
      <c r="J1148" t="s">
        <v>87</v>
      </c>
      <c r="K1148" t="s">
        <v>82</v>
      </c>
      <c r="L1148" t="s">
        <v>103</v>
      </c>
      <c r="M1148">
        <v>2023</v>
      </c>
      <c r="N1148" t="s">
        <v>84</v>
      </c>
      <c r="O1148" t="s">
        <v>900</v>
      </c>
      <c r="P1148" t="s">
        <v>86</v>
      </c>
    </row>
    <row r="1149" spans="1:16" x14ac:dyDescent="0.45">
      <c r="A1149">
        <v>1148</v>
      </c>
      <c r="B1149" s="10">
        <v>45010</v>
      </c>
      <c r="C1149">
        <v>4004</v>
      </c>
      <c r="D1149" t="s">
        <v>89</v>
      </c>
      <c r="E1149">
        <v>46</v>
      </c>
      <c r="F1149" t="s">
        <v>6</v>
      </c>
      <c r="G1149">
        <v>5</v>
      </c>
      <c r="H1149">
        <v>1001.52</v>
      </c>
      <c r="I1149">
        <v>5007.6000000000004</v>
      </c>
      <c r="J1149" t="s">
        <v>93</v>
      </c>
      <c r="K1149" t="s">
        <v>82</v>
      </c>
      <c r="L1149" t="s">
        <v>103</v>
      </c>
      <c r="M1149">
        <v>2023</v>
      </c>
      <c r="N1149" t="s">
        <v>84</v>
      </c>
      <c r="O1149" t="s">
        <v>4168</v>
      </c>
      <c r="P1149" t="s">
        <v>86</v>
      </c>
    </row>
    <row r="1150" spans="1:16" x14ac:dyDescent="0.45">
      <c r="A1150">
        <v>1149</v>
      </c>
      <c r="B1150" s="10">
        <v>45010</v>
      </c>
      <c r="C1150">
        <v>6136</v>
      </c>
      <c r="D1150" t="s">
        <v>89</v>
      </c>
      <c r="E1150">
        <v>41</v>
      </c>
      <c r="F1150" t="s">
        <v>9</v>
      </c>
      <c r="G1150">
        <v>4</v>
      </c>
      <c r="H1150">
        <v>4904.38</v>
      </c>
      <c r="I1150">
        <v>19617.52</v>
      </c>
      <c r="J1150" t="s">
        <v>97</v>
      </c>
      <c r="K1150" t="s">
        <v>82</v>
      </c>
      <c r="L1150" t="s">
        <v>103</v>
      </c>
      <c r="M1150">
        <v>2023</v>
      </c>
      <c r="N1150" t="s">
        <v>84</v>
      </c>
      <c r="O1150" t="s">
        <v>1602</v>
      </c>
      <c r="P1150" t="s">
        <v>86</v>
      </c>
    </row>
    <row r="1151" spans="1:16" x14ac:dyDescent="0.45">
      <c r="A1151">
        <v>1150</v>
      </c>
      <c r="B1151" s="10">
        <v>45010</v>
      </c>
      <c r="C1151">
        <v>1329</v>
      </c>
      <c r="D1151" t="s">
        <v>89</v>
      </c>
      <c r="E1151">
        <v>55</v>
      </c>
      <c r="F1151" t="s">
        <v>9</v>
      </c>
      <c r="G1151">
        <v>1</v>
      </c>
      <c r="H1151">
        <v>3490.7</v>
      </c>
      <c r="I1151">
        <v>3490.7</v>
      </c>
      <c r="J1151" t="s">
        <v>81</v>
      </c>
      <c r="K1151" t="s">
        <v>82</v>
      </c>
      <c r="L1151" t="s">
        <v>103</v>
      </c>
      <c r="M1151">
        <v>2023</v>
      </c>
      <c r="N1151" t="s">
        <v>84</v>
      </c>
      <c r="O1151" t="s">
        <v>5780</v>
      </c>
      <c r="P1151" t="s">
        <v>86</v>
      </c>
    </row>
    <row r="1152" spans="1:16" x14ac:dyDescent="0.45">
      <c r="A1152">
        <v>1151</v>
      </c>
      <c r="B1152" s="10">
        <v>45010</v>
      </c>
      <c r="C1152">
        <v>4640</v>
      </c>
      <c r="D1152" t="s">
        <v>80</v>
      </c>
      <c r="E1152">
        <v>29</v>
      </c>
      <c r="F1152" t="s">
        <v>102</v>
      </c>
      <c r="G1152">
        <v>4</v>
      </c>
      <c r="H1152">
        <v>3449.21</v>
      </c>
      <c r="I1152">
        <v>13796.84</v>
      </c>
      <c r="J1152" t="s">
        <v>87</v>
      </c>
      <c r="K1152" t="s">
        <v>82</v>
      </c>
      <c r="L1152" t="s">
        <v>103</v>
      </c>
      <c r="M1152">
        <v>2023</v>
      </c>
      <c r="N1152" t="s">
        <v>84</v>
      </c>
      <c r="O1152" t="s">
        <v>901</v>
      </c>
      <c r="P1152" t="s">
        <v>86</v>
      </c>
    </row>
    <row r="1153" spans="1:16" x14ac:dyDescent="0.45">
      <c r="A1153">
        <v>1152</v>
      </c>
      <c r="B1153" s="10">
        <v>45011</v>
      </c>
      <c r="C1153">
        <v>8982</v>
      </c>
      <c r="D1153" t="s">
        <v>89</v>
      </c>
      <c r="E1153">
        <v>46</v>
      </c>
      <c r="F1153" t="s">
        <v>5</v>
      </c>
      <c r="G1153">
        <v>2</v>
      </c>
      <c r="H1153">
        <v>1466.63</v>
      </c>
      <c r="I1153">
        <v>2933.26</v>
      </c>
      <c r="J1153" t="s">
        <v>93</v>
      </c>
      <c r="K1153" t="s">
        <v>82</v>
      </c>
      <c r="L1153" t="s">
        <v>103</v>
      </c>
      <c r="M1153">
        <v>2023</v>
      </c>
      <c r="N1153" t="s">
        <v>84</v>
      </c>
      <c r="O1153" t="s">
        <v>234</v>
      </c>
      <c r="P1153" t="s">
        <v>86</v>
      </c>
    </row>
    <row r="1154" spans="1:16" x14ac:dyDescent="0.45">
      <c r="A1154">
        <v>1153</v>
      </c>
      <c r="B1154" s="10">
        <v>45011</v>
      </c>
      <c r="C1154">
        <v>5107</v>
      </c>
      <c r="D1154" t="s">
        <v>80</v>
      </c>
      <c r="E1154">
        <v>39</v>
      </c>
      <c r="F1154" t="s">
        <v>8</v>
      </c>
      <c r="G1154">
        <v>4</v>
      </c>
      <c r="H1154">
        <v>4438.07</v>
      </c>
      <c r="I1154">
        <v>17752.28</v>
      </c>
      <c r="J1154" t="s">
        <v>97</v>
      </c>
      <c r="K1154" t="s">
        <v>82</v>
      </c>
      <c r="L1154" t="s">
        <v>103</v>
      </c>
      <c r="M1154">
        <v>2023</v>
      </c>
      <c r="N1154" t="s">
        <v>84</v>
      </c>
      <c r="O1154" t="s">
        <v>1603</v>
      </c>
      <c r="P1154" t="s">
        <v>86</v>
      </c>
    </row>
    <row r="1155" spans="1:16" x14ac:dyDescent="0.45">
      <c r="A1155">
        <v>1154</v>
      </c>
      <c r="B1155" s="10">
        <v>45011</v>
      </c>
      <c r="C1155">
        <v>2341</v>
      </c>
      <c r="D1155" t="s">
        <v>80</v>
      </c>
      <c r="E1155">
        <v>53</v>
      </c>
      <c r="F1155" t="s">
        <v>5</v>
      </c>
      <c r="G1155">
        <v>3</v>
      </c>
      <c r="H1155">
        <v>269.98</v>
      </c>
      <c r="I1155">
        <v>809.94</v>
      </c>
      <c r="J1155" t="s">
        <v>93</v>
      </c>
      <c r="K1155" t="s">
        <v>567</v>
      </c>
      <c r="L1155" t="s">
        <v>103</v>
      </c>
      <c r="M1155">
        <v>2023</v>
      </c>
      <c r="N1155" t="s">
        <v>84</v>
      </c>
      <c r="O1155" t="s">
        <v>7463</v>
      </c>
      <c r="P1155" t="s">
        <v>86</v>
      </c>
    </row>
    <row r="1156" spans="1:16" x14ac:dyDescent="0.45">
      <c r="A1156">
        <v>1155</v>
      </c>
      <c r="B1156" s="10">
        <v>45011</v>
      </c>
      <c r="C1156">
        <v>9407</v>
      </c>
      <c r="D1156" t="s">
        <v>80</v>
      </c>
      <c r="E1156">
        <v>18</v>
      </c>
      <c r="F1156" t="s">
        <v>5</v>
      </c>
      <c r="G1156">
        <v>4</v>
      </c>
      <c r="H1156">
        <v>1409.22</v>
      </c>
      <c r="I1156">
        <v>5636.88</v>
      </c>
      <c r="J1156" t="s">
        <v>95</v>
      </c>
      <c r="K1156" t="s">
        <v>82</v>
      </c>
      <c r="L1156" t="s">
        <v>103</v>
      </c>
      <c r="M1156">
        <v>2023</v>
      </c>
      <c r="N1156" t="s">
        <v>84</v>
      </c>
      <c r="O1156" t="s">
        <v>2250</v>
      </c>
      <c r="P1156" t="s">
        <v>86</v>
      </c>
    </row>
    <row r="1157" spans="1:16" x14ac:dyDescent="0.45">
      <c r="A1157">
        <v>1156</v>
      </c>
      <c r="B1157" s="10">
        <v>45011</v>
      </c>
      <c r="C1157">
        <v>1338</v>
      </c>
      <c r="D1157" t="s">
        <v>89</v>
      </c>
      <c r="E1157">
        <v>60</v>
      </c>
      <c r="F1157" t="s">
        <v>9</v>
      </c>
      <c r="G1157">
        <v>1</v>
      </c>
      <c r="H1157">
        <v>941.7</v>
      </c>
      <c r="I1157">
        <v>941.7</v>
      </c>
      <c r="J1157" t="s">
        <v>81</v>
      </c>
      <c r="K1157" t="s">
        <v>567</v>
      </c>
      <c r="L1157" t="s">
        <v>103</v>
      </c>
      <c r="M1157">
        <v>2023</v>
      </c>
      <c r="N1157" t="s">
        <v>84</v>
      </c>
      <c r="O1157" t="s">
        <v>8023</v>
      </c>
      <c r="P1157" t="s">
        <v>86</v>
      </c>
    </row>
    <row r="1158" spans="1:16" x14ac:dyDescent="0.45">
      <c r="A1158">
        <v>1157</v>
      </c>
      <c r="B1158" s="10">
        <v>45011</v>
      </c>
      <c r="C1158">
        <v>6895</v>
      </c>
      <c r="D1158" t="s">
        <v>89</v>
      </c>
      <c r="E1158">
        <v>57</v>
      </c>
      <c r="F1158" t="s">
        <v>9</v>
      </c>
      <c r="G1158">
        <v>3</v>
      </c>
      <c r="H1158">
        <v>3569.93</v>
      </c>
      <c r="I1158">
        <v>10709.79</v>
      </c>
      <c r="J1158" t="s">
        <v>81</v>
      </c>
      <c r="K1158" t="s">
        <v>82</v>
      </c>
      <c r="L1158" t="s">
        <v>103</v>
      </c>
      <c r="M1158">
        <v>2023</v>
      </c>
      <c r="N1158" t="s">
        <v>84</v>
      </c>
      <c r="O1158" t="s">
        <v>8392</v>
      </c>
      <c r="P1158" t="s">
        <v>748</v>
      </c>
    </row>
    <row r="1159" spans="1:16" x14ac:dyDescent="0.45">
      <c r="A1159">
        <v>1158</v>
      </c>
      <c r="B1159" s="10">
        <v>45011</v>
      </c>
      <c r="C1159">
        <v>3708</v>
      </c>
      <c r="D1159" t="s">
        <v>80</v>
      </c>
      <c r="E1159">
        <v>51</v>
      </c>
      <c r="F1159" t="s">
        <v>5</v>
      </c>
      <c r="G1159">
        <v>5</v>
      </c>
      <c r="H1159">
        <v>3590.98</v>
      </c>
      <c r="I1159">
        <v>17954.900000000001</v>
      </c>
      <c r="J1159" t="s">
        <v>93</v>
      </c>
      <c r="K1159" t="s">
        <v>82</v>
      </c>
      <c r="L1159" t="s">
        <v>103</v>
      </c>
      <c r="M1159">
        <v>2023</v>
      </c>
      <c r="N1159" t="s">
        <v>84</v>
      </c>
      <c r="O1159" t="s">
        <v>4169</v>
      </c>
      <c r="P1159" t="s">
        <v>86</v>
      </c>
    </row>
    <row r="1160" spans="1:16" x14ac:dyDescent="0.45">
      <c r="A1160">
        <v>1159</v>
      </c>
      <c r="B1160" s="10">
        <v>45011</v>
      </c>
      <c r="C1160">
        <v>2750</v>
      </c>
      <c r="D1160" t="s">
        <v>80</v>
      </c>
      <c r="E1160">
        <v>51</v>
      </c>
      <c r="F1160" t="s">
        <v>7</v>
      </c>
      <c r="G1160">
        <v>1</v>
      </c>
      <c r="H1160">
        <v>2696.92</v>
      </c>
      <c r="I1160">
        <v>2696.92</v>
      </c>
      <c r="J1160" t="s">
        <v>93</v>
      </c>
      <c r="K1160" t="s">
        <v>82</v>
      </c>
      <c r="L1160" t="s">
        <v>103</v>
      </c>
      <c r="M1160">
        <v>2023</v>
      </c>
      <c r="N1160" t="s">
        <v>84</v>
      </c>
      <c r="O1160" t="s">
        <v>5553</v>
      </c>
      <c r="P1160" t="s">
        <v>86</v>
      </c>
    </row>
    <row r="1161" spans="1:16" x14ac:dyDescent="0.45">
      <c r="A1161">
        <v>1160</v>
      </c>
      <c r="B1161" s="10">
        <v>45011</v>
      </c>
      <c r="C1161">
        <v>6604</v>
      </c>
      <c r="D1161" t="s">
        <v>80</v>
      </c>
      <c r="E1161">
        <v>50</v>
      </c>
      <c r="F1161" t="s">
        <v>7</v>
      </c>
      <c r="G1161">
        <v>2</v>
      </c>
      <c r="H1161">
        <v>76.03</v>
      </c>
      <c r="I1161">
        <v>152.06</v>
      </c>
      <c r="J1161" t="s">
        <v>93</v>
      </c>
      <c r="K1161" t="s">
        <v>567</v>
      </c>
      <c r="L1161" t="s">
        <v>103</v>
      </c>
      <c r="M1161">
        <v>2023</v>
      </c>
      <c r="N1161" t="s">
        <v>84</v>
      </c>
      <c r="O1161" t="s">
        <v>7220</v>
      </c>
      <c r="P1161" t="s">
        <v>86</v>
      </c>
    </row>
    <row r="1162" spans="1:16" x14ac:dyDescent="0.45">
      <c r="A1162">
        <v>1161</v>
      </c>
      <c r="B1162" s="10">
        <v>45011</v>
      </c>
      <c r="C1162">
        <v>3421</v>
      </c>
      <c r="D1162" t="s">
        <v>80</v>
      </c>
      <c r="E1162">
        <v>21</v>
      </c>
      <c r="F1162" t="s">
        <v>6</v>
      </c>
      <c r="G1162">
        <v>4</v>
      </c>
      <c r="H1162">
        <v>4375.09</v>
      </c>
      <c r="I1162">
        <v>17500.36</v>
      </c>
      <c r="J1162" t="s">
        <v>95</v>
      </c>
      <c r="K1162" t="s">
        <v>82</v>
      </c>
      <c r="L1162" t="s">
        <v>103</v>
      </c>
      <c r="M1162">
        <v>2023</v>
      </c>
      <c r="N1162" t="s">
        <v>84</v>
      </c>
      <c r="O1162" t="s">
        <v>2251</v>
      </c>
      <c r="P1162" t="s">
        <v>86</v>
      </c>
    </row>
    <row r="1163" spans="1:16" x14ac:dyDescent="0.45">
      <c r="A1163">
        <v>1162</v>
      </c>
      <c r="B1163" s="10">
        <v>45011</v>
      </c>
      <c r="C1163">
        <v>8119</v>
      </c>
      <c r="D1163" t="s">
        <v>80</v>
      </c>
      <c r="E1163">
        <v>55</v>
      </c>
      <c r="F1163" t="s">
        <v>5</v>
      </c>
      <c r="G1163">
        <v>4</v>
      </c>
      <c r="H1163">
        <v>4780.16</v>
      </c>
      <c r="I1163">
        <v>19120.64</v>
      </c>
      <c r="J1163" t="s">
        <v>81</v>
      </c>
      <c r="K1163" t="s">
        <v>82</v>
      </c>
      <c r="L1163" t="s">
        <v>103</v>
      </c>
      <c r="M1163">
        <v>2023</v>
      </c>
      <c r="N1163" t="s">
        <v>84</v>
      </c>
      <c r="O1163" t="s">
        <v>1267</v>
      </c>
      <c r="P1163" t="s">
        <v>86</v>
      </c>
    </row>
    <row r="1164" spans="1:16" x14ac:dyDescent="0.45">
      <c r="A1164">
        <v>1163</v>
      </c>
      <c r="B1164" s="10">
        <v>45011</v>
      </c>
      <c r="C1164">
        <v>9901</v>
      </c>
      <c r="D1164" t="s">
        <v>89</v>
      </c>
      <c r="E1164">
        <v>47</v>
      </c>
      <c r="F1164" t="s">
        <v>7</v>
      </c>
      <c r="G1164">
        <v>1</v>
      </c>
      <c r="H1164">
        <v>1051.45</v>
      </c>
      <c r="I1164">
        <v>1051.45</v>
      </c>
      <c r="J1164" t="s">
        <v>93</v>
      </c>
      <c r="K1164" t="s">
        <v>567</v>
      </c>
      <c r="L1164" t="s">
        <v>103</v>
      </c>
      <c r="M1164">
        <v>2023</v>
      </c>
      <c r="N1164" t="s">
        <v>84</v>
      </c>
      <c r="O1164" t="s">
        <v>7765</v>
      </c>
      <c r="P1164" t="s">
        <v>86</v>
      </c>
    </row>
    <row r="1165" spans="1:16" x14ac:dyDescent="0.45">
      <c r="A1165">
        <v>1164</v>
      </c>
      <c r="B1165" s="10">
        <v>45011</v>
      </c>
      <c r="C1165">
        <v>6319</v>
      </c>
      <c r="D1165" t="s">
        <v>89</v>
      </c>
      <c r="E1165">
        <v>63</v>
      </c>
      <c r="F1165" t="s">
        <v>6</v>
      </c>
      <c r="G1165">
        <v>4</v>
      </c>
      <c r="H1165">
        <v>4219.05</v>
      </c>
      <c r="I1165">
        <v>16876.2</v>
      </c>
      <c r="J1165" t="s">
        <v>81</v>
      </c>
      <c r="K1165" t="s">
        <v>82</v>
      </c>
      <c r="L1165" t="s">
        <v>103</v>
      </c>
      <c r="M1165">
        <v>2023</v>
      </c>
      <c r="N1165" t="s">
        <v>84</v>
      </c>
      <c r="O1165" t="s">
        <v>1268</v>
      </c>
      <c r="P1165" t="s">
        <v>86</v>
      </c>
    </row>
    <row r="1166" spans="1:16" x14ac:dyDescent="0.45">
      <c r="A1166">
        <v>1165</v>
      </c>
      <c r="B1166" s="10">
        <v>45011</v>
      </c>
      <c r="C1166">
        <v>7609</v>
      </c>
      <c r="D1166" t="s">
        <v>89</v>
      </c>
      <c r="E1166">
        <v>37</v>
      </c>
      <c r="F1166" t="s">
        <v>6</v>
      </c>
      <c r="G1166">
        <v>4</v>
      </c>
      <c r="H1166">
        <v>4867.7700000000004</v>
      </c>
      <c r="I1166">
        <v>19471.080000000002</v>
      </c>
      <c r="J1166" t="s">
        <v>97</v>
      </c>
      <c r="K1166" t="s">
        <v>82</v>
      </c>
      <c r="L1166" t="s">
        <v>103</v>
      </c>
      <c r="M1166">
        <v>2023</v>
      </c>
      <c r="N1166" t="s">
        <v>84</v>
      </c>
      <c r="O1166" t="s">
        <v>1604</v>
      </c>
      <c r="P1166" t="s">
        <v>86</v>
      </c>
    </row>
    <row r="1167" spans="1:16" x14ac:dyDescent="0.45">
      <c r="A1167">
        <v>1166</v>
      </c>
      <c r="B1167" s="10">
        <v>45012</v>
      </c>
      <c r="C1167">
        <v>6387</v>
      </c>
      <c r="D1167" t="s">
        <v>80</v>
      </c>
      <c r="E1167">
        <v>43</v>
      </c>
      <c r="F1167" t="s">
        <v>5</v>
      </c>
      <c r="G1167">
        <v>5</v>
      </c>
      <c r="H1167">
        <v>1668.52</v>
      </c>
      <c r="I1167">
        <v>8342.6</v>
      </c>
      <c r="J1167" t="s">
        <v>97</v>
      </c>
      <c r="K1167" t="s">
        <v>82</v>
      </c>
      <c r="L1167" t="s">
        <v>103</v>
      </c>
      <c r="M1167">
        <v>2023</v>
      </c>
      <c r="N1167" t="s">
        <v>84</v>
      </c>
      <c r="O1167" t="s">
        <v>337</v>
      </c>
      <c r="P1167" t="s">
        <v>86</v>
      </c>
    </row>
    <row r="1168" spans="1:16" x14ac:dyDescent="0.45">
      <c r="A1168">
        <v>1167</v>
      </c>
      <c r="B1168" s="10">
        <v>45012</v>
      </c>
      <c r="C1168">
        <v>4993</v>
      </c>
      <c r="D1168" t="s">
        <v>80</v>
      </c>
      <c r="E1168">
        <v>32</v>
      </c>
      <c r="F1168" t="s">
        <v>6</v>
      </c>
      <c r="G1168">
        <v>4</v>
      </c>
      <c r="H1168">
        <v>966.03</v>
      </c>
      <c r="I1168">
        <v>3864.12</v>
      </c>
      <c r="J1168" t="s">
        <v>87</v>
      </c>
      <c r="K1168" t="s">
        <v>82</v>
      </c>
      <c r="L1168" t="s">
        <v>103</v>
      </c>
      <c r="M1168">
        <v>2023</v>
      </c>
      <c r="N1168" t="s">
        <v>84</v>
      </c>
      <c r="O1168" t="s">
        <v>902</v>
      </c>
      <c r="P1168" t="s">
        <v>86</v>
      </c>
    </row>
    <row r="1169" spans="1:16" x14ac:dyDescent="0.45">
      <c r="A1169">
        <v>1168</v>
      </c>
      <c r="B1169" s="10">
        <v>45012</v>
      </c>
      <c r="C1169">
        <v>9680</v>
      </c>
      <c r="D1169" t="s">
        <v>89</v>
      </c>
      <c r="E1169">
        <v>24</v>
      </c>
      <c r="F1169" t="s">
        <v>9</v>
      </c>
      <c r="G1169">
        <v>4</v>
      </c>
      <c r="H1169">
        <v>4888.82</v>
      </c>
      <c r="I1169">
        <v>19555.28</v>
      </c>
      <c r="J1169" t="s">
        <v>95</v>
      </c>
      <c r="K1169" t="s">
        <v>82</v>
      </c>
      <c r="L1169" t="s">
        <v>103</v>
      </c>
      <c r="M1169">
        <v>2023</v>
      </c>
      <c r="N1169" t="s">
        <v>84</v>
      </c>
      <c r="O1169" t="s">
        <v>2252</v>
      </c>
      <c r="P1169" t="s">
        <v>86</v>
      </c>
    </row>
    <row r="1170" spans="1:16" x14ac:dyDescent="0.45">
      <c r="A1170">
        <v>1169</v>
      </c>
      <c r="B1170" s="10">
        <v>45012</v>
      </c>
      <c r="C1170">
        <v>9044</v>
      </c>
      <c r="D1170" t="s">
        <v>89</v>
      </c>
      <c r="E1170">
        <v>24</v>
      </c>
      <c r="F1170" t="s">
        <v>9</v>
      </c>
      <c r="G1170">
        <v>5</v>
      </c>
      <c r="H1170">
        <v>345.73</v>
      </c>
      <c r="I1170">
        <v>1728.65</v>
      </c>
      <c r="J1170" t="s">
        <v>95</v>
      </c>
      <c r="K1170" t="s">
        <v>567</v>
      </c>
      <c r="L1170" t="s">
        <v>103</v>
      </c>
      <c r="M1170">
        <v>2023</v>
      </c>
      <c r="N1170" t="s">
        <v>668</v>
      </c>
      <c r="O1170" t="s">
        <v>9327</v>
      </c>
      <c r="P1170" t="s">
        <v>86</v>
      </c>
    </row>
    <row r="1171" spans="1:16" x14ac:dyDescent="0.45">
      <c r="A1171">
        <v>1170</v>
      </c>
      <c r="B1171" s="10">
        <v>45012</v>
      </c>
      <c r="C1171">
        <v>9238</v>
      </c>
      <c r="D1171" t="s">
        <v>80</v>
      </c>
      <c r="E1171">
        <v>46</v>
      </c>
      <c r="F1171" t="s">
        <v>9</v>
      </c>
      <c r="G1171">
        <v>4</v>
      </c>
      <c r="H1171">
        <v>1416.01</v>
      </c>
      <c r="I1171">
        <v>5664.04</v>
      </c>
      <c r="J1171" t="s">
        <v>93</v>
      </c>
      <c r="K1171" t="s">
        <v>82</v>
      </c>
      <c r="L1171" t="s">
        <v>103</v>
      </c>
      <c r="M1171">
        <v>2023</v>
      </c>
      <c r="N1171" t="s">
        <v>84</v>
      </c>
      <c r="O1171" t="s">
        <v>1931</v>
      </c>
      <c r="P1171" t="s">
        <v>86</v>
      </c>
    </row>
    <row r="1172" spans="1:16" x14ac:dyDescent="0.45">
      <c r="A1172">
        <v>1171</v>
      </c>
      <c r="B1172" s="10">
        <v>45012</v>
      </c>
      <c r="C1172">
        <v>5873</v>
      </c>
      <c r="D1172" t="s">
        <v>89</v>
      </c>
      <c r="E1172">
        <v>40</v>
      </c>
      <c r="F1172" t="s">
        <v>8</v>
      </c>
      <c r="G1172">
        <v>5</v>
      </c>
      <c r="H1172">
        <v>3723.04</v>
      </c>
      <c r="I1172">
        <v>18615.2</v>
      </c>
      <c r="J1172" t="s">
        <v>97</v>
      </c>
      <c r="K1172" t="s">
        <v>82</v>
      </c>
      <c r="L1172" t="s">
        <v>103</v>
      </c>
      <c r="M1172">
        <v>2023</v>
      </c>
      <c r="N1172" t="s">
        <v>84</v>
      </c>
      <c r="O1172" t="s">
        <v>4403</v>
      </c>
      <c r="P1172" t="s">
        <v>86</v>
      </c>
    </row>
    <row r="1173" spans="1:16" x14ac:dyDescent="0.45">
      <c r="A1173">
        <v>1172</v>
      </c>
      <c r="B1173" s="10">
        <v>45012</v>
      </c>
      <c r="C1173">
        <v>5806</v>
      </c>
      <c r="D1173" t="s">
        <v>89</v>
      </c>
      <c r="E1173">
        <v>51</v>
      </c>
      <c r="F1173" t="s">
        <v>9</v>
      </c>
      <c r="G1173">
        <v>2</v>
      </c>
      <c r="H1173">
        <v>3105.9</v>
      </c>
      <c r="I1173">
        <v>6211.8</v>
      </c>
      <c r="J1173" t="s">
        <v>93</v>
      </c>
      <c r="K1173" t="s">
        <v>82</v>
      </c>
      <c r="L1173" t="s">
        <v>103</v>
      </c>
      <c r="M1173">
        <v>2023</v>
      </c>
      <c r="N1173" t="s">
        <v>84</v>
      </c>
      <c r="O1173" t="s">
        <v>3284</v>
      </c>
      <c r="P1173" t="s">
        <v>86</v>
      </c>
    </row>
    <row r="1174" spans="1:16" x14ac:dyDescent="0.45">
      <c r="A1174">
        <v>1173</v>
      </c>
      <c r="B1174" s="10">
        <v>45012</v>
      </c>
      <c r="C1174">
        <v>9592</v>
      </c>
      <c r="D1174" t="s">
        <v>89</v>
      </c>
      <c r="E1174">
        <v>37</v>
      </c>
      <c r="F1174" t="s">
        <v>9</v>
      </c>
      <c r="G1174">
        <v>4</v>
      </c>
      <c r="H1174">
        <v>3438.33</v>
      </c>
      <c r="I1174">
        <v>13753.32</v>
      </c>
      <c r="J1174" t="s">
        <v>97</v>
      </c>
      <c r="K1174" t="s">
        <v>82</v>
      </c>
      <c r="L1174" t="s">
        <v>103</v>
      </c>
      <c r="M1174">
        <v>2023</v>
      </c>
      <c r="N1174" t="s">
        <v>84</v>
      </c>
      <c r="O1174" t="s">
        <v>1605</v>
      </c>
      <c r="P1174" t="s">
        <v>86</v>
      </c>
    </row>
    <row r="1175" spans="1:16" x14ac:dyDescent="0.45">
      <c r="A1175">
        <v>1174</v>
      </c>
      <c r="B1175" s="10">
        <v>45012</v>
      </c>
      <c r="C1175">
        <v>6913</v>
      </c>
      <c r="D1175" t="s">
        <v>80</v>
      </c>
      <c r="E1175">
        <v>32</v>
      </c>
      <c r="F1175" t="s">
        <v>5</v>
      </c>
      <c r="G1175">
        <v>1</v>
      </c>
      <c r="H1175">
        <v>3555.05</v>
      </c>
      <c r="I1175">
        <v>3555.05</v>
      </c>
      <c r="J1175" t="s">
        <v>87</v>
      </c>
      <c r="K1175" t="s">
        <v>82</v>
      </c>
      <c r="L1175" t="s">
        <v>103</v>
      </c>
      <c r="M1175">
        <v>2023</v>
      </c>
      <c r="N1175" t="s">
        <v>84</v>
      </c>
      <c r="O1175" t="s">
        <v>5346</v>
      </c>
      <c r="P1175" t="s">
        <v>86</v>
      </c>
    </row>
    <row r="1176" spans="1:16" x14ac:dyDescent="0.45">
      <c r="A1176">
        <v>1175</v>
      </c>
      <c r="B1176" s="10">
        <v>45012</v>
      </c>
      <c r="C1176">
        <v>8124</v>
      </c>
      <c r="D1176" t="s">
        <v>80</v>
      </c>
      <c r="E1176">
        <v>50</v>
      </c>
      <c r="F1176" t="s">
        <v>7</v>
      </c>
      <c r="G1176">
        <v>3</v>
      </c>
      <c r="H1176">
        <v>3446.41</v>
      </c>
      <c r="I1176">
        <v>10339.23</v>
      </c>
      <c r="J1176" t="s">
        <v>93</v>
      </c>
      <c r="K1176" t="s">
        <v>82</v>
      </c>
      <c r="L1176" t="s">
        <v>103</v>
      </c>
      <c r="M1176">
        <v>2023</v>
      </c>
      <c r="N1176" t="s">
        <v>84</v>
      </c>
      <c r="O1176" t="s">
        <v>6454</v>
      </c>
      <c r="P1176" t="s">
        <v>86</v>
      </c>
    </row>
    <row r="1177" spans="1:16" x14ac:dyDescent="0.45">
      <c r="A1177">
        <v>1176</v>
      </c>
      <c r="B1177" s="10">
        <v>45012</v>
      </c>
      <c r="C1177">
        <v>4157</v>
      </c>
      <c r="D1177" t="s">
        <v>89</v>
      </c>
      <c r="E1177">
        <v>34</v>
      </c>
      <c r="F1177" t="s">
        <v>7</v>
      </c>
      <c r="G1177">
        <v>2</v>
      </c>
      <c r="H1177">
        <v>1744.09</v>
      </c>
      <c r="I1177">
        <v>3488.18</v>
      </c>
      <c r="J1177" t="s">
        <v>87</v>
      </c>
      <c r="K1177" t="s">
        <v>82</v>
      </c>
      <c r="L1177" t="s">
        <v>103</v>
      </c>
      <c r="M1177">
        <v>2023</v>
      </c>
      <c r="N1177" t="s">
        <v>84</v>
      </c>
      <c r="O1177" t="s">
        <v>3607</v>
      </c>
      <c r="P1177" t="s">
        <v>86</v>
      </c>
    </row>
    <row r="1178" spans="1:16" x14ac:dyDescent="0.45">
      <c r="A1178">
        <v>1177</v>
      </c>
      <c r="B1178" s="10">
        <v>45012</v>
      </c>
      <c r="C1178">
        <v>1390</v>
      </c>
      <c r="D1178" t="s">
        <v>80</v>
      </c>
      <c r="E1178">
        <v>37</v>
      </c>
      <c r="F1178" t="s">
        <v>9</v>
      </c>
      <c r="G1178">
        <v>4</v>
      </c>
      <c r="H1178">
        <v>1591.93</v>
      </c>
      <c r="I1178">
        <v>6367.72</v>
      </c>
      <c r="J1178" t="s">
        <v>97</v>
      </c>
      <c r="K1178" t="s">
        <v>82</v>
      </c>
      <c r="L1178" t="s">
        <v>103</v>
      </c>
      <c r="M1178">
        <v>2023</v>
      </c>
      <c r="N1178" t="s">
        <v>84</v>
      </c>
      <c r="O1178" t="s">
        <v>1606</v>
      </c>
      <c r="P1178" t="s">
        <v>86</v>
      </c>
    </row>
    <row r="1179" spans="1:16" x14ac:dyDescent="0.45">
      <c r="A1179">
        <v>1178</v>
      </c>
      <c r="B1179" s="10">
        <v>45012</v>
      </c>
      <c r="C1179">
        <v>5430</v>
      </c>
      <c r="D1179" t="s">
        <v>89</v>
      </c>
      <c r="E1179">
        <v>30</v>
      </c>
      <c r="F1179" t="s">
        <v>9</v>
      </c>
      <c r="G1179">
        <v>1</v>
      </c>
      <c r="H1179">
        <v>2170.91</v>
      </c>
      <c r="I1179">
        <v>2170.91</v>
      </c>
      <c r="J1179" t="s">
        <v>87</v>
      </c>
      <c r="K1179" t="s">
        <v>82</v>
      </c>
      <c r="L1179" t="s">
        <v>103</v>
      </c>
      <c r="M1179">
        <v>2023</v>
      </c>
      <c r="N1179" t="s">
        <v>84</v>
      </c>
      <c r="O1179" t="s">
        <v>5347</v>
      </c>
      <c r="P1179" t="s">
        <v>86</v>
      </c>
    </row>
    <row r="1180" spans="1:16" x14ac:dyDescent="0.45">
      <c r="A1180">
        <v>1179</v>
      </c>
      <c r="B1180" s="10">
        <v>45013</v>
      </c>
      <c r="C1180">
        <v>9820</v>
      </c>
      <c r="D1180" t="s">
        <v>89</v>
      </c>
      <c r="E1180">
        <v>61</v>
      </c>
      <c r="F1180" t="s">
        <v>9</v>
      </c>
      <c r="G1180">
        <v>3</v>
      </c>
      <c r="H1180">
        <v>4048.03</v>
      </c>
      <c r="I1180">
        <v>12144.09</v>
      </c>
      <c r="J1180" t="s">
        <v>81</v>
      </c>
      <c r="K1180" t="s">
        <v>82</v>
      </c>
      <c r="L1180" t="s">
        <v>103</v>
      </c>
      <c r="M1180">
        <v>2023</v>
      </c>
      <c r="N1180" t="s">
        <v>84</v>
      </c>
      <c r="O1180" t="s">
        <v>415</v>
      </c>
      <c r="P1180" t="s">
        <v>86</v>
      </c>
    </row>
    <row r="1181" spans="1:16" x14ac:dyDescent="0.45">
      <c r="A1181">
        <v>1180</v>
      </c>
      <c r="B1181" s="10">
        <v>45013</v>
      </c>
      <c r="C1181">
        <v>8686</v>
      </c>
      <c r="D1181" t="s">
        <v>80</v>
      </c>
      <c r="E1181">
        <v>41</v>
      </c>
      <c r="F1181" t="s">
        <v>6</v>
      </c>
      <c r="G1181">
        <v>5</v>
      </c>
      <c r="H1181">
        <v>4694.4399999999996</v>
      </c>
      <c r="I1181">
        <v>23472.2</v>
      </c>
      <c r="J1181" t="s">
        <v>97</v>
      </c>
      <c r="K1181" t="s">
        <v>82</v>
      </c>
      <c r="L1181" t="s">
        <v>103</v>
      </c>
      <c r="M1181">
        <v>2023</v>
      </c>
      <c r="N1181" t="s">
        <v>84</v>
      </c>
      <c r="O1181" t="s">
        <v>8879</v>
      </c>
      <c r="P1181" t="s">
        <v>748</v>
      </c>
    </row>
    <row r="1182" spans="1:16" x14ac:dyDescent="0.45">
      <c r="A1182">
        <v>1181</v>
      </c>
      <c r="B1182" s="10">
        <v>45013</v>
      </c>
      <c r="C1182">
        <v>5232</v>
      </c>
      <c r="D1182" t="s">
        <v>80</v>
      </c>
      <c r="E1182">
        <v>64</v>
      </c>
      <c r="F1182" t="s">
        <v>5</v>
      </c>
      <c r="G1182">
        <v>4</v>
      </c>
      <c r="H1182">
        <v>2303.4699999999998</v>
      </c>
      <c r="I1182">
        <v>9213.8799999999992</v>
      </c>
      <c r="J1182" t="s">
        <v>81</v>
      </c>
      <c r="K1182" t="s">
        <v>82</v>
      </c>
      <c r="L1182" t="s">
        <v>103</v>
      </c>
      <c r="M1182">
        <v>2023</v>
      </c>
      <c r="N1182" t="s">
        <v>84</v>
      </c>
      <c r="O1182" t="s">
        <v>1269</v>
      </c>
      <c r="P1182" t="s">
        <v>86</v>
      </c>
    </row>
    <row r="1183" spans="1:16" x14ac:dyDescent="0.45">
      <c r="A1183">
        <v>1182</v>
      </c>
      <c r="B1183" s="10">
        <v>45013</v>
      </c>
      <c r="C1183">
        <v>9007</v>
      </c>
      <c r="D1183" t="s">
        <v>80</v>
      </c>
      <c r="E1183">
        <v>54</v>
      </c>
      <c r="F1183" t="s">
        <v>5</v>
      </c>
      <c r="G1183">
        <v>5</v>
      </c>
      <c r="H1183">
        <v>474.54</v>
      </c>
      <c r="I1183">
        <v>2372.6999999999998</v>
      </c>
      <c r="J1183" t="s">
        <v>93</v>
      </c>
      <c r="K1183" t="s">
        <v>82</v>
      </c>
      <c r="L1183" t="s">
        <v>103</v>
      </c>
      <c r="M1183">
        <v>2023</v>
      </c>
      <c r="N1183" t="s">
        <v>84</v>
      </c>
      <c r="O1183" t="s">
        <v>9129</v>
      </c>
      <c r="P1183" t="s">
        <v>748</v>
      </c>
    </row>
    <row r="1184" spans="1:16" x14ac:dyDescent="0.45">
      <c r="A1184">
        <v>1183</v>
      </c>
      <c r="B1184" s="10">
        <v>45013</v>
      </c>
      <c r="C1184">
        <v>2521</v>
      </c>
      <c r="D1184" t="s">
        <v>89</v>
      </c>
      <c r="E1184">
        <v>24</v>
      </c>
      <c r="F1184" t="s">
        <v>5</v>
      </c>
      <c r="G1184">
        <v>2</v>
      </c>
      <c r="H1184">
        <v>4694.58</v>
      </c>
      <c r="I1184">
        <v>9389.16</v>
      </c>
      <c r="J1184" t="s">
        <v>95</v>
      </c>
      <c r="K1184" t="s">
        <v>82</v>
      </c>
      <c r="L1184" t="s">
        <v>103</v>
      </c>
      <c r="M1184">
        <v>2023</v>
      </c>
      <c r="N1184" t="s">
        <v>84</v>
      </c>
      <c r="O1184" t="s">
        <v>2491</v>
      </c>
      <c r="P1184" t="s">
        <v>86</v>
      </c>
    </row>
    <row r="1185" spans="1:16" x14ac:dyDescent="0.45">
      <c r="A1185">
        <v>1184</v>
      </c>
      <c r="B1185" s="10">
        <v>45013</v>
      </c>
      <c r="C1185">
        <v>2500</v>
      </c>
      <c r="D1185" t="s">
        <v>89</v>
      </c>
      <c r="E1185">
        <v>25</v>
      </c>
      <c r="F1185" t="s">
        <v>7</v>
      </c>
      <c r="G1185">
        <v>3</v>
      </c>
      <c r="H1185">
        <v>448.12</v>
      </c>
      <c r="I1185">
        <v>1344.36</v>
      </c>
      <c r="J1185" t="s">
        <v>87</v>
      </c>
      <c r="K1185" t="s">
        <v>567</v>
      </c>
      <c r="L1185" t="s">
        <v>103</v>
      </c>
      <c r="M1185">
        <v>2023</v>
      </c>
      <c r="N1185" t="s">
        <v>84</v>
      </c>
      <c r="O1185" t="s">
        <v>8725</v>
      </c>
      <c r="P1185" t="s">
        <v>748</v>
      </c>
    </row>
    <row r="1186" spans="1:16" x14ac:dyDescent="0.45">
      <c r="A1186">
        <v>1185</v>
      </c>
      <c r="B1186" s="10">
        <v>45013</v>
      </c>
      <c r="C1186">
        <v>7737</v>
      </c>
      <c r="D1186" t="s">
        <v>89</v>
      </c>
      <c r="E1186">
        <v>40</v>
      </c>
      <c r="F1186" t="s">
        <v>8</v>
      </c>
      <c r="G1186">
        <v>3</v>
      </c>
      <c r="H1186">
        <v>837.59</v>
      </c>
      <c r="I1186">
        <v>2512.77</v>
      </c>
      <c r="J1186" t="s">
        <v>97</v>
      </c>
      <c r="K1186" t="s">
        <v>82</v>
      </c>
      <c r="L1186" t="s">
        <v>103</v>
      </c>
      <c r="M1186">
        <v>2023</v>
      </c>
      <c r="N1186" t="s">
        <v>84</v>
      </c>
      <c r="O1186" t="s">
        <v>6251</v>
      </c>
      <c r="P1186" t="s">
        <v>86</v>
      </c>
    </row>
    <row r="1187" spans="1:16" x14ac:dyDescent="0.45">
      <c r="A1187">
        <v>1186</v>
      </c>
      <c r="B1187" s="10">
        <v>45013</v>
      </c>
      <c r="C1187">
        <v>4294</v>
      </c>
      <c r="D1187" t="s">
        <v>80</v>
      </c>
      <c r="E1187">
        <v>31</v>
      </c>
      <c r="F1187" t="s">
        <v>7</v>
      </c>
      <c r="G1187">
        <v>5</v>
      </c>
      <c r="H1187">
        <v>4345.01</v>
      </c>
      <c r="I1187">
        <v>21725.05</v>
      </c>
      <c r="J1187" t="s">
        <v>87</v>
      </c>
      <c r="K1187" t="s">
        <v>82</v>
      </c>
      <c r="L1187" t="s">
        <v>103</v>
      </c>
      <c r="M1187">
        <v>2023</v>
      </c>
      <c r="N1187" t="s">
        <v>84</v>
      </c>
      <c r="O1187" t="s">
        <v>8949</v>
      </c>
      <c r="P1187" t="s">
        <v>748</v>
      </c>
    </row>
    <row r="1188" spans="1:16" x14ac:dyDescent="0.45">
      <c r="A1188">
        <v>1187</v>
      </c>
      <c r="B1188" s="10">
        <v>45013</v>
      </c>
      <c r="C1188">
        <v>6085</v>
      </c>
      <c r="D1188" t="s">
        <v>89</v>
      </c>
      <c r="E1188">
        <v>21</v>
      </c>
      <c r="F1188" t="s">
        <v>5</v>
      </c>
      <c r="G1188">
        <v>5</v>
      </c>
      <c r="H1188">
        <v>2779.82</v>
      </c>
      <c r="I1188">
        <v>13899.1</v>
      </c>
      <c r="J1188" t="s">
        <v>95</v>
      </c>
      <c r="K1188" t="s">
        <v>82</v>
      </c>
      <c r="L1188" t="s">
        <v>103</v>
      </c>
      <c r="M1188">
        <v>2023</v>
      </c>
      <c r="N1188" t="s">
        <v>84</v>
      </c>
      <c r="O1188" t="s">
        <v>4848</v>
      </c>
      <c r="P1188" t="s">
        <v>86</v>
      </c>
    </row>
    <row r="1189" spans="1:16" x14ac:dyDescent="0.45">
      <c r="A1189">
        <v>1188</v>
      </c>
      <c r="B1189" s="10">
        <v>45013</v>
      </c>
      <c r="C1189">
        <v>3419</v>
      </c>
      <c r="D1189" t="s">
        <v>89</v>
      </c>
      <c r="E1189">
        <v>38</v>
      </c>
      <c r="F1189" t="s">
        <v>102</v>
      </c>
      <c r="G1189">
        <v>2</v>
      </c>
      <c r="H1189">
        <v>1795.8</v>
      </c>
      <c r="I1189">
        <v>3591.6</v>
      </c>
      <c r="J1189" t="s">
        <v>97</v>
      </c>
      <c r="K1189" t="s">
        <v>82</v>
      </c>
      <c r="L1189" t="s">
        <v>103</v>
      </c>
      <c r="M1189">
        <v>2023</v>
      </c>
      <c r="N1189" t="s">
        <v>84</v>
      </c>
      <c r="O1189" t="s">
        <v>2680</v>
      </c>
      <c r="P1189" t="s">
        <v>86</v>
      </c>
    </row>
    <row r="1190" spans="1:16" x14ac:dyDescent="0.45">
      <c r="A1190">
        <v>1189</v>
      </c>
      <c r="B1190" s="10">
        <v>45013</v>
      </c>
      <c r="C1190">
        <v>4042</v>
      </c>
      <c r="D1190" t="s">
        <v>89</v>
      </c>
      <c r="E1190">
        <v>63</v>
      </c>
      <c r="F1190" t="s">
        <v>8</v>
      </c>
      <c r="G1190">
        <v>1</v>
      </c>
      <c r="H1190">
        <v>4658</v>
      </c>
      <c r="I1190">
        <v>4658</v>
      </c>
      <c r="J1190" t="s">
        <v>81</v>
      </c>
      <c r="K1190" t="s">
        <v>82</v>
      </c>
      <c r="L1190" t="s">
        <v>103</v>
      </c>
      <c r="M1190">
        <v>2023</v>
      </c>
      <c r="N1190" t="s">
        <v>84</v>
      </c>
      <c r="O1190" t="s">
        <v>5781</v>
      </c>
      <c r="P1190" t="s">
        <v>86</v>
      </c>
    </row>
    <row r="1191" spans="1:16" x14ac:dyDescent="0.45">
      <c r="A1191">
        <v>1190</v>
      </c>
      <c r="B1191" s="10">
        <v>45013</v>
      </c>
      <c r="C1191">
        <v>5497</v>
      </c>
      <c r="D1191" t="s">
        <v>89</v>
      </c>
      <c r="E1191">
        <v>27</v>
      </c>
      <c r="F1191" t="s">
        <v>9</v>
      </c>
      <c r="G1191">
        <v>4</v>
      </c>
      <c r="H1191">
        <v>4804.51</v>
      </c>
      <c r="I1191">
        <v>19218.04</v>
      </c>
      <c r="J1191" t="s">
        <v>87</v>
      </c>
      <c r="K1191" t="s">
        <v>82</v>
      </c>
      <c r="L1191" t="s">
        <v>103</v>
      </c>
      <c r="M1191">
        <v>2023</v>
      </c>
      <c r="N1191" t="s">
        <v>84</v>
      </c>
      <c r="O1191" t="s">
        <v>903</v>
      </c>
      <c r="P1191" t="s">
        <v>86</v>
      </c>
    </row>
    <row r="1192" spans="1:16" x14ac:dyDescent="0.45">
      <c r="A1192">
        <v>1191</v>
      </c>
      <c r="B1192" s="10">
        <v>45013</v>
      </c>
      <c r="C1192">
        <v>2466</v>
      </c>
      <c r="D1192" t="s">
        <v>80</v>
      </c>
      <c r="E1192">
        <v>39</v>
      </c>
      <c r="F1192" t="s">
        <v>6</v>
      </c>
      <c r="G1192">
        <v>1</v>
      </c>
      <c r="H1192">
        <v>1687.28</v>
      </c>
      <c r="I1192">
        <v>1687.28</v>
      </c>
      <c r="J1192" t="s">
        <v>97</v>
      </c>
      <c r="K1192" t="s">
        <v>567</v>
      </c>
      <c r="L1192" t="s">
        <v>103</v>
      </c>
      <c r="M1192">
        <v>2023</v>
      </c>
      <c r="N1192" t="s">
        <v>84</v>
      </c>
      <c r="O1192" t="s">
        <v>7886</v>
      </c>
      <c r="P1192" t="s">
        <v>86</v>
      </c>
    </row>
    <row r="1193" spans="1:16" x14ac:dyDescent="0.45">
      <c r="A1193">
        <v>1192</v>
      </c>
      <c r="B1193" s="10">
        <v>45013</v>
      </c>
      <c r="C1193">
        <v>4561</v>
      </c>
      <c r="D1193" t="s">
        <v>80</v>
      </c>
      <c r="E1193">
        <v>47</v>
      </c>
      <c r="F1193" t="s">
        <v>7</v>
      </c>
      <c r="G1193">
        <v>3</v>
      </c>
      <c r="H1193">
        <v>4348.7</v>
      </c>
      <c r="I1193">
        <v>13046.1</v>
      </c>
      <c r="J1193" t="s">
        <v>93</v>
      </c>
      <c r="K1193" t="s">
        <v>82</v>
      </c>
      <c r="L1193" t="s">
        <v>103</v>
      </c>
      <c r="M1193">
        <v>2023</v>
      </c>
      <c r="N1193" t="s">
        <v>668</v>
      </c>
      <c r="O1193" t="s">
        <v>9221</v>
      </c>
      <c r="P1193" t="s">
        <v>748</v>
      </c>
    </row>
    <row r="1194" spans="1:16" x14ac:dyDescent="0.45">
      <c r="A1194">
        <v>1193</v>
      </c>
      <c r="B1194" s="10">
        <v>45014</v>
      </c>
      <c r="C1194">
        <v>1614</v>
      </c>
      <c r="D1194" t="s">
        <v>80</v>
      </c>
      <c r="E1194">
        <v>47</v>
      </c>
      <c r="F1194" t="s">
        <v>6</v>
      </c>
      <c r="G1194">
        <v>4</v>
      </c>
      <c r="H1194">
        <v>3408.72</v>
      </c>
      <c r="I1194">
        <v>13634.88</v>
      </c>
      <c r="J1194" t="s">
        <v>93</v>
      </c>
      <c r="K1194" t="s">
        <v>82</v>
      </c>
      <c r="L1194" t="s">
        <v>103</v>
      </c>
      <c r="M1194">
        <v>2023</v>
      </c>
      <c r="N1194" t="s">
        <v>84</v>
      </c>
      <c r="O1194" t="s">
        <v>108</v>
      </c>
      <c r="P1194" t="s">
        <v>86</v>
      </c>
    </row>
    <row r="1195" spans="1:16" x14ac:dyDescent="0.45">
      <c r="A1195">
        <v>1194</v>
      </c>
      <c r="B1195" s="10">
        <v>45014</v>
      </c>
      <c r="C1195">
        <v>6392</v>
      </c>
      <c r="D1195" t="s">
        <v>89</v>
      </c>
      <c r="E1195">
        <v>33</v>
      </c>
      <c r="F1195" t="s">
        <v>8</v>
      </c>
      <c r="G1195">
        <v>2</v>
      </c>
      <c r="H1195">
        <v>1408.73</v>
      </c>
      <c r="I1195">
        <v>2817.46</v>
      </c>
      <c r="J1195" t="s">
        <v>87</v>
      </c>
      <c r="K1195" t="s">
        <v>82</v>
      </c>
      <c r="L1195" t="s">
        <v>103</v>
      </c>
      <c r="M1195">
        <v>2023</v>
      </c>
      <c r="N1195" t="s">
        <v>84</v>
      </c>
      <c r="O1195" t="s">
        <v>3608</v>
      </c>
      <c r="P1195" t="s">
        <v>86</v>
      </c>
    </row>
    <row r="1196" spans="1:16" x14ac:dyDescent="0.45">
      <c r="A1196">
        <v>1195</v>
      </c>
      <c r="B1196" s="10">
        <v>45014</v>
      </c>
      <c r="C1196">
        <v>8693</v>
      </c>
      <c r="D1196" t="s">
        <v>89</v>
      </c>
      <c r="E1196">
        <v>28</v>
      </c>
      <c r="F1196" t="s">
        <v>102</v>
      </c>
      <c r="G1196">
        <v>1</v>
      </c>
      <c r="H1196">
        <v>4710.09</v>
      </c>
      <c r="I1196">
        <v>4710.09</v>
      </c>
      <c r="J1196" t="s">
        <v>87</v>
      </c>
      <c r="K1196" t="s">
        <v>82</v>
      </c>
      <c r="L1196" t="s">
        <v>103</v>
      </c>
      <c r="M1196">
        <v>2023</v>
      </c>
      <c r="N1196" t="s">
        <v>84</v>
      </c>
      <c r="O1196" t="s">
        <v>5348</v>
      </c>
      <c r="P1196" t="s">
        <v>86</v>
      </c>
    </row>
    <row r="1197" spans="1:16" x14ac:dyDescent="0.45">
      <c r="A1197">
        <v>1196</v>
      </c>
      <c r="B1197" s="10">
        <v>45014</v>
      </c>
      <c r="C1197">
        <v>4223</v>
      </c>
      <c r="D1197" t="s">
        <v>89</v>
      </c>
      <c r="E1197">
        <v>39</v>
      </c>
      <c r="F1197" t="s">
        <v>8</v>
      </c>
      <c r="G1197">
        <v>1</v>
      </c>
      <c r="H1197">
        <v>362.19</v>
      </c>
      <c r="I1197">
        <v>362.19</v>
      </c>
      <c r="J1197" t="s">
        <v>97</v>
      </c>
      <c r="K1197" t="s">
        <v>567</v>
      </c>
      <c r="L1197" t="s">
        <v>103</v>
      </c>
      <c r="M1197">
        <v>2023</v>
      </c>
      <c r="N1197" t="s">
        <v>84</v>
      </c>
      <c r="O1197" t="s">
        <v>7887</v>
      </c>
      <c r="P1197" t="s">
        <v>86</v>
      </c>
    </row>
    <row r="1198" spans="1:16" x14ac:dyDescent="0.45">
      <c r="A1198">
        <v>1197</v>
      </c>
      <c r="B1198" s="10">
        <v>45014</v>
      </c>
      <c r="C1198">
        <v>8138</v>
      </c>
      <c r="D1198" t="s">
        <v>80</v>
      </c>
      <c r="E1198">
        <v>46</v>
      </c>
      <c r="F1198" t="s">
        <v>7</v>
      </c>
      <c r="G1198">
        <v>4</v>
      </c>
      <c r="H1198">
        <v>1623.81</v>
      </c>
      <c r="I1198">
        <v>6495.24</v>
      </c>
      <c r="J1198" t="s">
        <v>93</v>
      </c>
      <c r="K1198" t="s">
        <v>82</v>
      </c>
      <c r="L1198" t="s">
        <v>103</v>
      </c>
      <c r="M1198">
        <v>2023</v>
      </c>
      <c r="N1198" t="s">
        <v>668</v>
      </c>
      <c r="O1198" t="s">
        <v>9960</v>
      </c>
      <c r="P1198" t="s">
        <v>86</v>
      </c>
    </row>
    <row r="1199" spans="1:16" x14ac:dyDescent="0.45">
      <c r="A1199">
        <v>1198</v>
      </c>
      <c r="B1199" s="10">
        <v>45014</v>
      </c>
      <c r="C1199">
        <v>3667</v>
      </c>
      <c r="D1199" t="s">
        <v>80</v>
      </c>
      <c r="E1199">
        <v>42</v>
      </c>
      <c r="F1199" t="s">
        <v>5</v>
      </c>
      <c r="G1199">
        <v>2</v>
      </c>
      <c r="H1199">
        <v>2011.49</v>
      </c>
      <c r="I1199">
        <v>4022.98</v>
      </c>
      <c r="J1199" t="s">
        <v>97</v>
      </c>
      <c r="K1199" t="s">
        <v>82</v>
      </c>
      <c r="L1199" t="s">
        <v>103</v>
      </c>
      <c r="M1199">
        <v>2023</v>
      </c>
      <c r="N1199" t="s">
        <v>84</v>
      </c>
      <c r="O1199" t="s">
        <v>2681</v>
      </c>
      <c r="P1199" t="s">
        <v>86</v>
      </c>
    </row>
    <row r="1200" spans="1:16" x14ac:dyDescent="0.45">
      <c r="A1200">
        <v>1199</v>
      </c>
      <c r="B1200" s="10">
        <v>45014</v>
      </c>
      <c r="C1200">
        <v>8980</v>
      </c>
      <c r="D1200" t="s">
        <v>80</v>
      </c>
      <c r="E1200">
        <v>31</v>
      </c>
      <c r="F1200" t="s">
        <v>9</v>
      </c>
      <c r="G1200">
        <v>2</v>
      </c>
      <c r="H1200">
        <v>3468.73</v>
      </c>
      <c r="I1200">
        <v>6937.46</v>
      </c>
      <c r="J1200" t="s">
        <v>87</v>
      </c>
      <c r="K1200" t="s">
        <v>82</v>
      </c>
      <c r="L1200" t="s">
        <v>103</v>
      </c>
      <c r="M1200">
        <v>2023</v>
      </c>
      <c r="N1200" t="s">
        <v>84</v>
      </c>
      <c r="O1200" t="s">
        <v>3609</v>
      </c>
      <c r="P1200" t="s">
        <v>86</v>
      </c>
    </row>
    <row r="1201" spans="1:16" x14ac:dyDescent="0.45">
      <c r="A1201">
        <v>1200</v>
      </c>
      <c r="B1201" s="10">
        <v>45014</v>
      </c>
      <c r="C1201">
        <v>1130</v>
      </c>
      <c r="D1201" t="s">
        <v>80</v>
      </c>
      <c r="E1201">
        <v>31</v>
      </c>
      <c r="F1201" t="s">
        <v>5</v>
      </c>
      <c r="G1201">
        <v>1</v>
      </c>
      <c r="H1201">
        <v>240.24</v>
      </c>
      <c r="I1201">
        <v>240.24</v>
      </c>
      <c r="J1201" t="s">
        <v>87</v>
      </c>
      <c r="K1201" t="s">
        <v>567</v>
      </c>
      <c r="L1201" t="s">
        <v>103</v>
      </c>
      <c r="M1201">
        <v>2023</v>
      </c>
      <c r="N1201" t="s">
        <v>84</v>
      </c>
      <c r="O1201" t="s">
        <v>8155</v>
      </c>
      <c r="P1201" t="s">
        <v>86</v>
      </c>
    </row>
    <row r="1202" spans="1:16" x14ac:dyDescent="0.45">
      <c r="A1202">
        <v>1201</v>
      </c>
      <c r="B1202" s="10">
        <v>45014</v>
      </c>
      <c r="C1202">
        <v>3983</v>
      </c>
      <c r="D1202" t="s">
        <v>80</v>
      </c>
      <c r="E1202">
        <v>19</v>
      </c>
      <c r="F1202" t="s">
        <v>5</v>
      </c>
      <c r="G1202">
        <v>1</v>
      </c>
      <c r="H1202">
        <v>4454.3999999999996</v>
      </c>
      <c r="I1202">
        <v>4454.3999999999996</v>
      </c>
      <c r="J1202" t="s">
        <v>95</v>
      </c>
      <c r="K1202" t="s">
        <v>82</v>
      </c>
      <c r="L1202" t="s">
        <v>103</v>
      </c>
      <c r="M1202">
        <v>2023</v>
      </c>
      <c r="N1202" t="s">
        <v>84</v>
      </c>
      <c r="O1202" t="s">
        <v>5001</v>
      </c>
      <c r="P1202" t="s">
        <v>86</v>
      </c>
    </row>
    <row r="1203" spans="1:16" x14ac:dyDescent="0.45">
      <c r="A1203">
        <v>1202</v>
      </c>
      <c r="B1203" s="10">
        <v>45014</v>
      </c>
      <c r="C1203">
        <v>5278</v>
      </c>
      <c r="D1203" t="s">
        <v>89</v>
      </c>
      <c r="E1203">
        <v>30</v>
      </c>
      <c r="F1203" t="s">
        <v>7</v>
      </c>
      <c r="G1203">
        <v>5</v>
      </c>
      <c r="H1203">
        <v>3312.56</v>
      </c>
      <c r="I1203">
        <v>16562.8</v>
      </c>
      <c r="J1203" t="s">
        <v>87</v>
      </c>
      <c r="K1203" t="s">
        <v>82</v>
      </c>
      <c r="L1203" t="s">
        <v>103</v>
      </c>
      <c r="M1203">
        <v>2023</v>
      </c>
      <c r="N1203" t="s">
        <v>84</v>
      </c>
      <c r="O1203" t="s">
        <v>3930</v>
      </c>
      <c r="P1203" t="s">
        <v>86</v>
      </c>
    </row>
    <row r="1204" spans="1:16" x14ac:dyDescent="0.45">
      <c r="A1204">
        <v>1203</v>
      </c>
      <c r="B1204" s="10">
        <v>45014</v>
      </c>
      <c r="C1204">
        <v>8126</v>
      </c>
      <c r="D1204" t="s">
        <v>80</v>
      </c>
      <c r="E1204">
        <v>20</v>
      </c>
      <c r="F1204" t="s">
        <v>5</v>
      </c>
      <c r="G1204">
        <v>4</v>
      </c>
      <c r="H1204">
        <v>1411.36</v>
      </c>
      <c r="I1204">
        <v>5645.44</v>
      </c>
      <c r="J1204" t="s">
        <v>95</v>
      </c>
      <c r="K1204" t="s">
        <v>82</v>
      </c>
      <c r="L1204" t="s">
        <v>103</v>
      </c>
      <c r="M1204">
        <v>2023</v>
      </c>
      <c r="N1204" t="s">
        <v>84</v>
      </c>
      <c r="O1204" t="s">
        <v>2253</v>
      </c>
      <c r="P1204" t="s">
        <v>86</v>
      </c>
    </row>
    <row r="1205" spans="1:16" x14ac:dyDescent="0.45">
      <c r="A1205">
        <v>1204</v>
      </c>
      <c r="B1205" s="10">
        <v>45014</v>
      </c>
      <c r="C1205">
        <v>9230</v>
      </c>
      <c r="D1205" t="s">
        <v>80</v>
      </c>
      <c r="E1205">
        <v>47</v>
      </c>
      <c r="F1205" t="s">
        <v>5</v>
      </c>
      <c r="G1205">
        <v>2</v>
      </c>
      <c r="H1205">
        <v>3308.79</v>
      </c>
      <c r="I1205">
        <v>6617.58</v>
      </c>
      <c r="J1205" t="s">
        <v>93</v>
      </c>
      <c r="K1205" t="s">
        <v>82</v>
      </c>
      <c r="L1205" t="s">
        <v>103</v>
      </c>
      <c r="M1205">
        <v>2023</v>
      </c>
      <c r="N1205" t="s">
        <v>84</v>
      </c>
      <c r="O1205" t="s">
        <v>3285</v>
      </c>
      <c r="P1205" t="s">
        <v>86</v>
      </c>
    </row>
    <row r="1206" spans="1:16" x14ac:dyDescent="0.45">
      <c r="A1206">
        <v>1205</v>
      </c>
      <c r="B1206" s="10">
        <v>45014</v>
      </c>
      <c r="C1206">
        <v>8694</v>
      </c>
      <c r="D1206" t="s">
        <v>80</v>
      </c>
      <c r="E1206">
        <v>35</v>
      </c>
      <c r="F1206" t="s">
        <v>7</v>
      </c>
      <c r="G1206">
        <v>3</v>
      </c>
      <c r="H1206">
        <v>2707.77</v>
      </c>
      <c r="I1206">
        <v>8123.31</v>
      </c>
      <c r="J1206" t="s">
        <v>97</v>
      </c>
      <c r="K1206" t="s">
        <v>82</v>
      </c>
      <c r="L1206" t="s">
        <v>103</v>
      </c>
      <c r="M1206">
        <v>2023</v>
      </c>
      <c r="N1206" t="s">
        <v>84</v>
      </c>
      <c r="O1206" t="s">
        <v>8573</v>
      </c>
      <c r="P1206" t="s">
        <v>748</v>
      </c>
    </row>
    <row r="1207" spans="1:16" x14ac:dyDescent="0.45">
      <c r="A1207">
        <v>1206</v>
      </c>
      <c r="B1207" s="10">
        <v>45014</v>
      </c>
      <c r="C1207">
        <v>7640</v>
      </c>
      <c r="D1207" t="s">
        <v>89</v>
      </c>
      <c r="E1207">
        <v>53</v>
      </c>
      <c r="F1207" t="s">
        <v>7</v>
      </c>
      <c r="G1207">
        <v>4</v>
      </c>
      <c r="H1207">
        <v>1714.57</v>
      </c>
      <c r="I1207">
        <v>6858.28</v>
      </c>
      <c r="J1207" t="s">
        <v>93</v>
      </c>
      <c r="K1207" t="s">
        <v>82</v>
      </c>
      <c r="L1207" t="s">
        <v>103</v>
      </c>
      <c r="M1207">
        <v>2023</v>
      </c>
      <c r="N1207" t="s">
        <v>84</v>
      </c>
      <c r="O1207" t="s">
        <v>1932</v>
      </c>
      <c r="P1207" t="s">
        <v>86</v>
      </c>
    </row>
    <row r="1208" spans="1:16" x14ac:dyDescent="0.45">
      <c r="A1208">
        <v>1207</v>
      </c>
      <c r="B1208" s="10">
        <v>45015</v>
      </c>
      <c r="C1208">
        <v>6468</v>
      </c>
      <c r="D1208" t="s">
        <v>80</v>
      </c>
      <c r="E1208">
        <v>38</v>
      </c>
      <c r="F1208" t="s">
        <v>102</v>
      </c>
      <c r="G1208">
        <v>5</v>
      </c>
      <c r="H1208">
        <v>191.55</v>
      </c>
      <c r="I1208">
        <v>957.75</v>
      </c>
      <c r="J1208" t="s">
        <v>97</v>
      </c>
      <c r="K1208" t="s">
        <v>567</v>
      </c>
      <c r="L1208" t="s">
        <v>103</v>
      </c>
      <c r="M1208">
        <v>2023</v>
      </c>
      <c r="N1208" t="s">
        <v>84</v>
      </c>
      <c r="O1208" t="s">
        <v>580</v>
      </c>
      <c r="P1208" t="s">
        <v>86</v>
      </c>
    </row>
    <row r="1209" spans="1:16" x14ac:dyDescent="0.45">
      <c r="A1209">
        <v>1208</v>
      </c>
      <c r="B1209" s="10">
        <v>45015</v>
      </c>
      <c r="C1209">
        <v>1920</v>
      </c>
      <c r="D1209" t="s">
        <v>80</v>
      </c>
      <c r="E1209">
        <v>36</v>
      </c>
      <c r="F1209" t="s">
        <v>5</v>
      </c>
      <c r="G1209">
        <v>4</v>
      </c>
      <c r="H1209">
        <v>2777.95</v>
      </c>
      <c r="I1209">
        <v>11111.8</v>
      </c>
      <c r="J1209" t="s">
        <v>97</v>
      </c>
      <c r="K1209" t="s">
        <v>82</v>
      </c>
      <c r="L1209" t="s">
        <v>103</v>
      </c>
      <c r="M1209">
        <v>2023</v>
      </c>
      <c r="N1209" t="s">
        <v>84</v>
      </c>
      <c r="O1209" t="s">
        <v>1607</v>
      </c>
      <c r="P1209" t="s">
        <v>86</v>
      </c>
    </row>
    <row r="1210" spans="1:16" x14ac:dyDescent="0.45">
      <c r="A1210">
        <v>1209</v>
      </c>
      <c r="B1210" s="10">
        <v>45015</v>
      </c>
      <c r="C1210">
        <v>8564</v>
      </c>
      <c r="D1210" t="s">
        <v>80</v>
      </c>
      <c r="E1210">
        <v>33</v>
      </c>
      <c r="F1210" t="s">
        <v>8</v>
      </c>
      <c r="G1210">
        <v>1</v>
      </c>
      <c r="H1210">
        <v>456.8</v>
      </c>
      <c r="I1210">
        <v>456.8</v>
      </c>
      <c r="J1210" t="s">
        <v>87</v>
      </c>
      <c r="K1210" t="s">
        <v>567</v>
      </c>
      <c r="L1210" t="s">
        <v>103</v>
      </c>
      <c r="M1210">
        <v>2023</v>
      </c>
      <c r="N1210" t="s">
        <v>84</v>
      </c>
      <c r="O1210" t="s">
        <v>8156</v>
      </c>
      <c r="P1210" t="s">
        <v>86</v>
      </c>
    </row>
    <row r="1211" spans="1:16" x14ac:dyDescent="0.45">
      <c r="A1211">
        <v>1210</v>
      </c>
      <c r="B1211" s="10">
        <v>45015</v>
      </c>
      <c r="C1211">
        <v>9684</v>
      </c>
      <c r="D1211" t="s">
        <v>89</v>
      </c>
      <c r="E1211">
        <v>45</v>
      </c>
      <c r="F1211" t="s">
        <v>9</v>
      </c>
      <c r="G1211">
        <v>4</v>
      </c>
      <c r="H1211">
        <v>4060.37</v>
      </c>
      <c r="I1211">
        <v>16241.48</v>
      </c>
      <c r="J1211" t="s">
        <v>93</v>
      </c>
      <c r="K1211" t="s">
        <v>82</v>
      </c>
      <c r="L1211" t="s">
        <v>103</v>
      </c>
      <c r="M1211">
        <v>2023</v>
      </c>
      <c r="N1211" t="s">
        <v>84</v>
      </c>
      <c r="O1211" t="s">
        <v>1933</v>
      </c>
      <c r="P1211" t="s">
        <v>86</v>
      </c>
    </row>
    <row r="1212" spans="1:16" x14ac:dyDescent="0.45">
      <c r="A1212">
        <v>1211</v>
      </c>
      <c r="B1212" s="10">
        <v>45015</v>
      </c>
      <c r="C1212">
        <v>9502</v>
      </c>
      <c r="D1212" t="s">
        <v>89</v>
      </c>
      <c r="E1212">
        <v>21</v>
      </c>
      <c r="F1212" t="s">
        <v>6</v>
      </c>
      <c r="G1212">
        <v>4</v>
      </c>
      <c r="H1212">
        <v>488.2</v>
      </c>
      <c r="I1212">
        <v>1952.8</v>
      </c>
      <c r="J1212" t="s">
        <v>95</v>
      </c>
      <c r="K1212" t="s">
        <v>567</v>
      </c>
      <c r="L1212" t="s">
        <v>103</v>
      </c>
      <c r="M1212">
        <v>2023</v>
      </c>
      <c r="N1212" t="s">
        <v>84</v>
      </c>
      <c r="O1212" t="s">
        <v>7305</v>
      </c>
      <c r="P1212" t="s">
        <v>86</v>
      </c>
    </row>
    <row r="1213" spans="1:16" x14ac:dyDescent="0.45">
      <c r="A1213">
        <v>1212</v>
      </c>
      <c r="B1213" s="10">
        <v>45015</v>
      </c>
      <c r="C1213">
        <v>9930</v>
      </c>
      <c r="D1213" t="s">
        <v>80</v>
      </c>
      <c r="E1213">
        <v>32</v>
      </c>
      <c r="F1213" t="s">
        <v>9</v>
      </c>
      <c r="G1213">
        <v>4</v>
      </c>
      <c r="H1213">
        <v>2172.2600000000002</v>
      </c>
      <c r="I1213">
        <v>8689.0400000000009</v>
      </c>
      <c r="J1213" t="s">
        <v>87</v>
      </c>
      <c r="K1213" t="s">
        <v>82</v>
      </c>
      <c r="L1213" t="s">
        <v>103</v>
      </c>
      <c r="M1213">
        <v>2023</v>
      </c>
      <c r="N1213" t="s">
        <v>84</v>
      </c>
      <c r="O1213" t="s">
        <v>904</v>
      </c>
      <c r="P1213" t="s">
        <v>86</v>
      </c>
    </row>
    <row r="1214" spans="1:16" x14ac:dyDescent="0.45">
      <c r="A1214">
        <v>1213</v>
      </c>
      <c r="B1214" s="10">
        <v>45015</v>
      </c>
      <c r="C1214">
        <v>4241</v>
      </c>
      <c r="D1214" t="s">
        <v>80</v>
      </c>
      <c r="E1214">
        <v>18</v>
      </c>
      <c r="F1214" t="s">
        <v>7</v>
      </c>
      <c r="G1214">
        <v>3</v>
      </c>
      <c r="H1214">
        <v>2201.0300000000002</v>
      </c>
      <c r="I1214">
        <v>6603.09</v>
      </c>
      <c r="J1214" t="s">
        <v>95</v>
      </c>
      <c r="K1214" t="s">
        <v>82</v>
      </c>
      <c r="L1214" t="s">
        <v>103</v>
      </c>
      <c r="M1214">
        <v>2023</v>
      </c>
      <c r="N1214" t="s">
        <v>84</v>
      </c>
      <c r="O1214" t="s">
        <v>6841</v>
      </c>
      <c r="P1214" t="s">
        <v>86</v>
      </c>
    </row>
    <row r="1215" spans="1:16" x14ac:dyDescent="0.45">
      <c r="A1215">
        <v>1214</v>
      </c>
      <c r="B1215" s="10">
        <v>45015</v>
      </c>
      <c r="C1215">
        <v>1545</v>
      </c>
      <c r="D1215" t="s">
        <v>80</v>
      </c>
      <c r="E1215">
        <v>64</v>
      </c>
      <c r="F1215" t="s">
        <v>6</v>
      </c>
      <c r="G1215">
        <v>5</v>
      </c>
      <c r="H1215">
        <v>2803.2</v>
      </c>
      <c r="I1215">
        <v>14016</v>
      </c>
      <c r="J1215" t="s">
        <v>81</v>
      </c>
      <c r="K1215" t="s">
        <v>82</v>
      </c>
      <c r="L1215" t="s">
        <v>103</v>
      </c>
      <c r="M1215">
        <v>2023</v>
      </c>
      <c r="N1215" t="s">
        <v>84</v>
      </c>
      <c r="O1215" t="s">
        <v>4643</v>
      </c>
      <c r="P1215" t="s">
        <v>86</v>
      </c>
    </row>
    <row r="1216" spans="1:16" x14ac:dyDescent="0.45">
      <c r="A1216">
        <v>1215</v>
      </c>
      <c r="B1216" s="10">
        <v>45015</v>
      </c>
      <c r="C1216">
        <v>5346</v>
      </c>
      <c r="D1216" t="s">
        <v>80</v>
      </c>
      <c r="E1216">
        <v>33</v>
      </c>
      <c r="F1216" t="s">
        <v>7</v>
      </c>
      <c r="G1216">
        <v>4</v>
      </c>
      <c r="H1216">
        <v>245.56</v>
      </c>
      <c r="I1216">
        <v>982.24</v>
      </c>
      <c r="J1216" t="s">
        <v>87</v>
      </c>
      <c r="K1216" t="s">
        <v>567</v>
      </c>
      <c r="L1216" t="s">
        <v>103</v>
      </c>
      <c r="M1216">
        <v>2023</v>
      </c>
      <c r="N1216" t="s">
        <v>84</v>
      </c>
      <c r="O1216" t="s">
        <v>7306</v>
      </c>
      <c r="P1216" t="s">
        <v>86</v>
      </c>
    </row>
    <row r="1217" spans="1:16" x14ac:dyDescent="0.45">
      <c r="A1217">
        <v>1216</v>
      </c>
      <c r="B1217" s="10">
        <v>45015</v>
      </c>
      <c r="C1217">
        <v>4810</v>
      </c>
      <c r="D1217" t="s">
        <v>89</v>
      </c>
      <c r="E1217">
        <v>37</v>
      </c>
      <c r="F1217" t="s">
        <v>102</v>
      </c>
      <c r="G1217">
        <v>4</v>
      </c>
      <c r="H1217">
        <v>1058.97</v>
      </c>
      <c r="I1217">
        <v>4235.88</v>
      </c>
      <c r="J1217" t="s">
        <v>97</v>
      </c>
      <c r="K1217" t="s">
        <v>82</v>
      </c>
      <c r="L1217" t="s">
        <v>103</v>
      </c>
      <c r="M1217">
        <v>2023</v>
      </c>
      <c r="N1217" t="s">
        <v>84</v>
      </c>
      <c r="O1217" t="s">
        <v>1608</v>
      </c>
      <c r="P1217" t="s">
        <v>86</v>
      </c>
    </row>
    <row r="1218" spans="1:16" x14ac:dyDescent="0.45">
      <c r="A1218">
        <v>1217</v>
      </c>
      <c r="B1218" s="10">
        <v>45015</v>
      </c>
      <c r="C1218">
        <v>8206</v>
      </c>
      <c r="D1218" t="s">
        <v>80</v>
      </c>
      <c r="E1218">
        <v>50</v>
      </c>
      <c r="F1218" t="s">
        <v>5</v>
      </c>
      <c r="G1218">
        <v>3</v>
      </c>
      <c r="H1218">
        <v>1037.53</v>
      </c>
      <c r="I1218">
        <v>3112.59</v>
      </c>
      <c r="J1218" t="s">
        <v>93</v>
      </c>
      <c r="K1218" t="s">
        <v>82</v>
      </c>
      <c r="L1218" t="s">
        <v>103</v>
      </c>
      <c r="M1218">
        <v>2023</v>
      </c>
      <c r="N1218" t="s">
        <v>84</v>
      </c>
      <c r="O1218" t="s">
        <v>6455</v>
      </c>
      <c r="P1218" t="s">
        <v>86</v>
      </c>
    </row>
    <row r="1219" spans="1:16" x14ac:dyDescent="0.45">
      <c r="A1219">
        <v>1218</v>
      </c>
      <c r="B1219" s="10">
        <v>45015</v>
      </c>
      <c r="C1219">
        <v>3032</v>
      </c>
      <c r="D1219" t="s">
        <v>89</v>
      </c>
      <c r="E1219">
        <v>34</v>
      </c>
      <c r="F1219" t="s">
        <v>7</v>
      </c>
      <c r="G1219">
        <v>2</v>
      </c>
      <c r="H1219">
        <v>3014.9</v>
      </c>
      <c r="I1219">
        <v>6029.8</v>
      </c>
      <c r="J1219" t="s">
        <v>87</v>
      </c>
      <c r="K1219" t="s">
        <v>82</v>
      </c>
      <c r="L1219" t="s">
        <v>103</v>
      </c>
      <c r="M1219">
        <v>2023</v>
      </c>
      <c r="N1219" t="s">
        <v>84</v>
      </c>
      <c r="O1219" t="s">
        <v>3610</v>
      </c>
      <c r="P1219" t="s">
        <v>86</v>
      </c>
    </row>
    <row r="1220" spans="1:16" x14ac:dyDescent="0.45">
      <c r="A1220">
        <v>1219</v>
      </c>
      <c r="B1220" s="10">
        <v>45015</v>
      </c>
      <c r="C1220">
        <v>9436</v>
      </c>
      <c r="D1220" t="s">
        <v>80</v>
      </c>
      <c r="E1220">
        <v>22</v>
      </c>
      <c r="F1220" t="s">
        <v>7</v>
      </c>
      <c r="G1220">
        <v>4</v>
      </c>
      <c r="H1220">
        <v>1355</v>
      </c>
      <c r="I1220">
        <v>5420</v>
      </c>
      <c r="J1220" t="s">
        <v>95</v>
      </c>
      <c r="K1220" t="s">
        <v>82</v>
      </c>
      <c r="L1220" t="s">
        <v>103</v>
      </c>
      <c r="M1220">
        <v>2023</v>
      </c>
      <c r="N1220" t="s">
        <v>84</v>
      </c>
      <c r="O1220" t="s">
        <v>2254</v>
      </c>
      <c r="P1220" t="s">
        <v>86</v>
      </c>
    </row>
    <row r="1221" spans="1:16" x14ac:dyDescent="0.45">
      <c r="A1221">
        <v>1220</v>
      </c>
      <c r="B1221" s="10">
        <v>45015</v>
      </c>
      <c r="C1221">
        <v>1271</v>
      </c>
      <c r="D1221" t="s">
        <v>89</v>
      </c>
      <c r="E1221">
        <v>22</v>
      </c>
      <c r="F1221" t="s">
        <v>9</v>
      </c>
      <c r="G1221">
        <v>4</v>
      </c>
      <c r="H1221">
        <v>763.77</v>
      </c>
      <c r="I1221">
        <v>3055.08</v>
      </c>
      <c r="J1221" t="s">
        <v>95</v>
      </c>
      <c r="K1221" t="s">
        <v>82</v>
      </c>
      <c r="L1221" t="s">
        <v>103</v>
      </c>
      <c r="M1221">
        <v>2023</v>
      </c>
      <c r="N1221" t="s">
        <v>84</v>
      </c>
      <c r="O1221" t="s">
        <v>2255</v>
      </c>
      <c r="P1221" t="s">
        <v>86</v>
      </c>
    </row>
    <row r="1222" spans="1:16" x14ac:dyDescent="0.45">
      <c r="A1222">
        <v>1221</v>
      </c>
      <c r="B1222" s="10">
        <v>45016</v>
      </c>
      <c r="C1222">
        <v>4511</v>
      </c>
      <c r="D1222" t="s">
        <v>89</v>
      </c>
      <c r="E1222">
        <v>56</v>
      </c>
      <c r="F1222" t="s">
        <v>5</v>
      </c>
      <c r="G1222">
        <v>2</v>
      </c>
      <c r="H1222">
        <v>140.85</v>
      </c>
      <c r="I1222">
        <v>281.7</v>
      </c>
      <c r="J1222" t="s">
        <v>81</v>
      </c>
      <c r="K1222" t="s">
        <v>567</v>
      </c>
      <c r="L1222" t="s">
        <v>103</v>
      </c>
      <c r="M1222">
        <v>2023</v>
      </c>
      <c r="N1222" t="s">
        <v>668</v>
      </c>
      <c r="O1222" t="s">
        <v>678</v>
      </c>
      <c r="P1222" t="s">
        <v>86</v>
      </c>
    </row>
    <row r="1223" spans="1:16" x14ac:dyDescent="0.45">
      <c r="A1223">
        <v>1222</v>
      </c>
      <c r="B1223" s="10">
        <v>45016</v>
      </c>
      <c r="C1223">
        <v>2771</v>
      </c>
      <c r="D1223" t="s">
        <v>80</v>
      </c>
      <c r="E1223">
        <v>30</v>
      </c>
      <c r="F1223" t="s">
        <v>102</v>
      </c>
      <c r="G1223">
        <v>4</v>
      </c>
      <c r="H1223">
        <v>4210.7</v>
      </c>
      <c r="I1223">
        <v>16842.8</v>
      </c>
      <c r="J1223" t="s">
        <v>87</v>
      </c>
      <c r="K1223" t="s">
        <v>82</v>
      </c>
      <c r="L1223" t="s">
        <v>103</v>
      </c>
      <c r="M1223">
        <v>2023</v>
      </c>
      <c r="N1223" t="s">
        <v>84</v>
      </c>
      <c r="O1223" t="s">
        <v>905</v>
      </c>
      <c r="P1223" t="s">
        <v>86</v>
      </c>
    </row>
    <row r="1224" spans="1:16" x14ac:dyDescent="0.45">
      <c r="A1224">
        <v>1223</v>
      </c>
      <c r="B1224" s="10">
        <v>45016</v>
      </c>
      <c r="C1224">
        <v>5361</v>
      </c>
      <c r="D1224" t="s">
        <v>89</v>
      </c>
      <c r="E1224">
        <v>61</v>
      </c>
      <c r="F1224" t="s">
        <v>7</v>
      </c>
      <c r="G1224">
        <v>4</v>
      </c>
      <c r="H1224">
        <v>4859.16</v>
      </c>
      <c r="I1224">
        <v>19436.64</v>
      </c>
      <c r="J1224" t="s">
        <v>81</v>
      </c>
      <c r="K1224" t="s">
        <v>82</v>
      </c>
      <c r="L1224" t="s">
        <v>103</v>
      </c>
      <c r="M1224">
        <v>2023</v>
      </c>
      <c r="N1224" t="s">
        <v>84</v>
      </c>
      <c r="O1224" t="s">
        <v>1270</v>
      </c>
      <c r="P1224" t="s">
        <v>86</v>
      </c>
    </row>
    <row r="1225" spans="1:16" x14ac:dyDescent="0.45">
      <c r="A1225">
        <v>1224</v>
      </c>
      <c r="B1225" s="10">
        <v>45016</v>
      </c>
      <c r="C1225">
        <v>8069</v>
      </c>
      <c r="D1225" t="s">
        <v>80</v>
      </c>
      <c r="E1225">
        <v>53</v>
      </c>
      <c r="F1225" t="s">
        <v>7</v>
      </c>
      <c r="G1225">
        <v>4</v>
      </c>
      <c r="H1225">
        <v>3531.15</v>
      </c>
      <c r="I1225">
        <v>14124.6</v>
      </c>
      <c r="J1225" t="s">
        <v>93</v>
      </c>
      <c r="K1225" t="s">
        <v>82</v>
      </c>
      <c r="L1225" t="s">
        <v>103</v>
      </c>
      <c r="M1225">
        <v>2023</v>
      </c>
      <c r="N1225" t="s">
        <v>84</v>
      </c>
      <c r="O1225" t="s">
        <v>1934</v>
      </c>
      <c r="P1225" t="s">
        <v>86</v>
      </c>
    </row>
    <row r="1226" spans="1:16" x14ac:dyDescent="0.45">
      <c r="A1226">
        <v>1225</v>
      </c>
      <c r="B1226" s="10">
        <v>45016</v>
      </c>
      <c r="C1226">
        <v>1920</v>
      </c>
      <c r="D1226" t="s">
        <v>89</v>
      </c>
      <c r="E1226">
        <v>47</v>
      </c>
      <c r="F1226" t="s">
        <v>7</v>
      </c>
      <c r="G1226">
        <v>5</v>
      </c>
      <c r="H1226">
        <v>2092.9299999999998</v>
      </c>
      <c r="I1226">
        <v>10464.65</v>
      </c>
      <c r="J1226" t="s">
        <v>93</v>
      </c>
      <c r="K1226" t="s">
        <v>82</v>
      </c>
      <c r="L1226" t="s">
        <v>103</v>
      </c>
      <c r="M1226">
        <v>2023</v>
      </c>
      <c r="N1226" t="s">
        <v>84</v>
      </c>
      <c r="O1226" t="s">
        <v>4170</v>
      </c>
      <c r="P1226" t="s">
        <v>86</v>
      </c>
    </row>
    <row r="1227" spans="1:16" x14ac:dyDescent="0.45">
      <c r="A1227">
        <v>1226</v>
      </c>
      <c r="B1227" s="10">
        <v>45016</v>
      </c>
      <c r="C1227">
        <v>9190</v>
      </c>
      <c r="D1227" t="s">
        <v>89</v>
      </c>
      <c r="E1227">
        <v>21</v>
      </c>
      <c r="F1227" t="s">
        <v>9</v>
      </c>
      <c r="G1227">
        <v>1</v>
      </c>
      <c r="H1227">
        <v>653.95000000000005</v>
      </c>
      <c r="I1227">
        <v>653.95000000000005</v>
      </c>
      <c r="J1227" t="s">
        <v>95</v>
      </c>
      <c r="K1227" t="s">
        <v>567</v>
      </c>
      <c r="L1227" t="s">
        <v>103</v>
      </c>
      <c r="M1227">
        <v>2023</v>
      </c>
      <c r="N1227" t="s">
        <v>84</v>
      </c>
      <c r="O1227" t="s">
        <v>7663</v>
      </c>
      <c r="P1227" t="s">
        <v>86</v>
      </c>
    </row>
    <row r="1228" spans="1:16" x14ac:dyDescent="0.45">
      <c r="A1228">
        <v>1227</v>
      </c>
      <c r="B1228" s="10">
        <v>45016</v>
      </c>
      <c r="C1228">
        <v>4430</v>
      </c>
      <c r="D1228" t="s">
        <v>80</v>
      </c>
      <c r="E1228">
        <v>40</v>
      </c>
      <c r="F1228" t="s">
        <v>7</v>
      </c>
      <c r="G1228">
        <v>5</v>
      </c>
      <c r="H1228">
        <v>2401.77</v>
      </c>
      <c r="I1228">
        <v>12008.85</v>
      </c>
      <c r="J1228" t="s">
        <v>97</v>
      </c>
      <c r="K1228" t="s">
        <v>82</v>
      </c>
      <c r="L1228" t="s">
        <v>103</v>
      </c>
      <c r="M1228">
        <v>2023</v>
      </c>
      <c r="N1228" t="s">
        <v>668</v>
      </c>
      <c r="O1228" t="s">
        <v>9693</v>
      </c>
      <c r="P1228" t="s">
        <v>86</v>
      </c>
    </row>
    <row r="1229" spans="1:16" x14ac:dyDescent="0.45">
      <c r="A1229">
        <v>1228</v>
      </c>
      <c r="B1229" s="10">
        <v>45016</v>
      </c>
      <c r="C1229">
        <v>5435</v>
      </c>
      <c r="D1229" t="s">
        <v>80</v>
      </c>
      <c r="E1229">
        <v>38</v>
      </c>
      <c r="F1229" t="s">
        <v>7</v>
      </c>
      <c r="G1229">
        <v>2</v>
      </c>
      <c r="H1229">
        <v>2313.7399999999998</v>
      </c>
      <c r="I1229">
        <v>4627.4799999999996</v>
      </c>
      <c r="J1229" t="s">
        <v>97</v>
      </c>
      <c r="K1229" t="s">
        <v>82</v>
      </c>
      <c r="L1229" t="s">
        <v>103</v>
      </c>
      <c r="M1229">
        <v>2023</v>
      </c>
      <c r="N1229" t="s">
        <v>84</v>
      </c>
      <c r="O1229" t="s">
        <v>2682</v>
      </c>
      <c r="P1229" t="s">
        <v>86</v>
      </c>
    </row>
    <row r="1230" spans="1:16" x14ac:dyDescent="0.45">
      <c r="A1230">
        <v>1229</v>
      </c>
      <c r="B1230" s="10">
        <v>45016</v>
      </c>
      <c r="C1230">
        <v>4760</v>
      </c>
      <c r="D1230" t="s">
        <v>89</v>
      </c>
      <c r="E1230">
        <v>38</v>
      </c>
      <c r="F1230" t="s">
        <v>9</v>
      </c>
      <c r="G1230">
        <v>5</v>
      </c>
      <c r="H1230">
        <v>2128.39</v>
      </c>
      <c r="I1230">
        <v>10641.95</v>
      </c>
      <c r="J1230" t="s">
        <v>97</v>
      </c>
      <c r="K1230" t="s">
        <v>82</v>
      </c>
      <c r="L1230" t="s">
        <v>103</v>
      </c>
      <c r="M1230">
        <v>2023</v>
      </c>
      <c r="N1230" t="s">
        <v>84</v>
      </c>
      <c r="O1230" t="s">
        <v>8880</v>
      </c>
      <c r="P1230" t="s">
        <v>748</v>
      </c>
    </row>
    <row r="1231" spans="1:16" x14ac:dyDescent="0.45">
      <c r="A1231">
        <v>1230</v>
      </c>
      <c r="B1231" s="10">
        <v>45016</v>
      </c>
      <c r="C1231">
        <v>3050</v>
      </c>
      <c r="D1231" t="s">
        <v>89</v>
      </c>
      <c r="E1231">
        <v>23</v>
      </c>
      <c r="F1231" t="s">
        <v>7</v>
      </c>
      <c r="G1231">
        <v>5</v>
      </c>
      <c r="H1231">
        <v>1922.6</v>
      </c>
      <c r="I1231">
        <v>9613</v>
      </c>
      <c r="J1231" t="s">
        <v>95</v>
      </c>
      <c r="K1231" t="s">
        <v>82</v>
      </c>
      <c r="L1231" t="s">
        <v>103</v>
      </c>
      <c r="M1231">
        <v>2023</v>
      </c>
      <c r="N1231" t="s">
        <v>84</v>
      </c>
      <c r="O1231" t="s">
        <v>4849</v>
      </c>
      <c r="P1231" t="s">
        <v>86</v>
      </c>
    </row>
    <row r="1232" spans="1:16" x14ac:dyDescent="0.45">
      <c r="A1232">
        <v>1231</v>
      </c>
      <c r="B1232" s="10">
        <v>45016</v>
      </c>
      <c r="C1232">
        <v>2165</v>
      </c>
      <c r="D1232" t="s">
        <v>80</v>
      </c>
      <c r="E1232">
        <v>41</v>
      </c>
      <c r="F1232" t="s">
        <v>5</v>
      </c>
      <c r="G1232">
        <v>3</v>
      </c>
      <c r="H1232">
        <v>2508.9299999999998</v>
      </c>
      <c r="I1232">
        <v>7526.79</v>
      </c>
      <c r="J1232" t="s">
        <v>97</v>
      </c>
      <c r="K1232" t="s">
        <v>82</v>
      </c>
      <c r="L1232" t="s">
        <v>103</v>
      </c>
      <c r="M1232">
        <v>2023</v>
      </c>
      <c r="N1232" t="s">
        <v>84</v>
      </c>
      <c r="O1232" t="s">
        <v>8574</v>
      </c>
      <c r="P1232" t="s">
        <v>748</v>
      </c>
    </row>
    <row r="1233" spans="1:16" x14ac:dyDescent="0.45">
      <c r="A1233">
        <v>1232</v>
      </c>
      <c r="B1233" s="10">
        <v>45016</v>
      </c>
      <c r="C1233">
        <v>9567</v>
      </c>
      <c r="D1233" t="s">
        <v>80</v>
      </c>
      <c r="E1233">
        <v>64</v>
      </c>
      <c r="F1233" t="s">
        <v>5</v>
      </c>
      <c r="G1233">
        <v>2</v>
      </c>
      <c r="H1233">
        <v>412.24</v>
      </c>
      <c r="I1233">
        <v>824.48</v>
      </c>
      <c r="J1233" t="s">
        <v>81</v>
      </c>
      <c r="K1233" t="s">
        <v>567</v>
      </c>
      <c r="L1233" t="s">
        <v>103</v>
      </c>
      <c r="M1233">
        <v>2023</v>
      </c>
      <c r="N1233" t="s">
        <v>84</v>
      </c>
      <c r="O1233" t="s">
        <v>6975</v>
      </c>
      <c r="P1233" t="s">
        <v>86</v>
      </c>
    </row>
    <row r="1234" spans="1:16" x14ac:dyDescent="0.45">
      <c r="A1234">
        <v>1233</v>
      </c>
      <c r="B1234" s="10">
        <v>45016</v>
      </c>
      <c r="C1234">
        <v>3033</v>
      </c>
      <c r="D1234" t="s">
        <v>80</v>
      </c>
      <c r="E1234">
        <v>48</v>
      </c>
      <c r="F1234" t="s">
        <v>9</v>
      </c>
      <c r="G1234">
        <v>2</v>
      </c>
      <c r="H1234">
        <v>239.56</v>
      </c>
      <c r="I1234">
        <v>479.12</v>
      </c>
      <c r="J1234" t="s">
        <v>93</v>
      </c>
      <c r="K1234" t="s">
        <v>567</v>
      </c>
      <c r="L1234" t="s">
        <v>103</v>
      </c>
      <c r="M1234">
        <v>2023</v>
      </c>
      <c r="N1234" t="s">
        <v>84</v>
      </c>
      <c r="O1234" t="s">
        <v>7221</v>
      </c>
      <c r="P1234" t="s">
        <v>86</v>
      </c>
    </row>
    <row r="1235" spans="1:16" x14ac:dyDescent="0.45">
      <c r="A1235">
        <v>1234</v>
      </c>
      <c r="B1235" s="10">
        <v>45017</v>
      </c>
      <c r="C1235">
        <v>7467</v>
      </c>
      <c r="D1235" t="s">
        <v>89</v>
      </c>
      <c r="E1235">
        <v>36</v>
      </c>
      <c r="F1235" t="s">
        <v>5</v>
      </c>
      <c r="G1235">
        <v>2</v>
      </c>
      <c r="H1235">
        <v>366.6</v>
      </c>
      <c r="I1235">
        <v>733.2</v>
      </c>
      <c r="J1235" t="s">
        <v>97</v>
      </c>
      <c r="K1235" t="s">
        <v>567</v>
      </c>
      <c r="L1235" t="s">
        <v>109</v>
      </c>
      <c r="M1235">
        <v>2023</v>
      </c>
      <c r="N1235" t="s">
        <v>84</v>
      </c>
      <c r="O1235" t="s">
        <v>581</v>
      </c>
      <c r="P1235" t="s">
        <v>86</v>
      </c>
    </row>
    <row r="1236" spans="1:16" x14ac:dyDescent="0.45">
      <c r="A1236">
        <v>1235</v>
      </c>
      <c r="B1236" s="10">
        <v>45017</v>
      </c>
      <c r="C1236">
        <v>1145</v>
      </c>
      <c r="D1236" t="s">
        <v>80</v>
      </c>
      <c r="E1236">
        <v>55</v>
      </c>
      <c r="F1236" t="s">
        <v>6</v>
      </c>
      <c r="G1236">
        <v>5</v>
      </c>
      <c r="H1236">
        <v>1039.99</v>
      </c>
      <c r="I1236">
        <v>5199.95</v>
      </c>
      <c r="J1236" t="s">
        <v>81</v>
      </c>
      <c r="K1236" t="s">
        <v>82</v>
      </c>
      <c r="L1236" t="s">
        <v>109</v>
      </c>
      <c r="M1236">
        <v>2023</v>
      </c>
      <c r="N1236" t="s">
        <v>84</v>
      </c>
      <c r="O1236" t="s">
        <v>4644</v>
      </c>
      <c r="P1236" t="s">
        <v>86</v>
      </c>
    </row>
    <row r="1237" spans="1:16" x14ac:dyDescent="0.45">
      <c r="A1237">
        <v>1236</v>
      </c>
      <c r="B1237" s="10">
        <v>45017</v>
      </c>
      <c r="C1237">
        <v>5388</v>
      </c>
      <c r="D1237" t="s">
        <v>80</v>
      </c>
      <c r="E1237">
        <v>29</v>
      </c>
      <c r="F1237" t="s">
        <v>6</v>
      </c>
      <c r="G1237">
        <v>2</v>
      </c>
      <c r="H1237">
        <v>1426.45</v>
      </c>
      <c r="I1237">
        <v>2852.9</v>
      </c>
      <c r="J1237" t="s">
        <v>87</v>
      </c>
      <c r="K1237" t="s">
        <v>82</v>
      </c>
      <c r="L1237" t="s">
        <v>109</v>
      </c>
      <c r="M1237">
        <v>2023</v>
      </c>
      <c r="N1237" t="s">
        <v>84</v>
      </c>
      <c r="O1237" t="s">
        <v>3611</v>
      </c>
      <c r="P1237" t="s">
        <v>86</v>
      </c>
    </row>
    <row r="1238" spans="1:16" x14ac:dyDescent="0.45">
      <c r="A1238">
        <v>1237</v>
      </c>
      <c r="B1238" s="10">
        <v>45017</v>
      </c>
      <c r="C1238">
        <v>8832</v>
      </c>
      <c r="D1238" t="s">
        <v>89</v>
      </c>
      <c r="E1238">
        <v>31</v>
      </c>
      <c r="F1238" t="s">
        <v>6</v>
      </c>
      <c r="G1238">
        <v>3</v>
      </c>
      <c r="H1238">
        <v>888.82</v>
      </c>
      <c r="I1238">
        <v>2666.46</v>
      </c>
      <c r="J1238" t="s">
        <v>87</v>
      </c>
      <c r="K1238" t="s">
        <v>82</v>
      </c>
      <c r="L1238" t="s">
        <v>109</v>
      </c>
      <c r="M1238">
        <v>2023</v>
      </c>
      <c r="N1238" t="s">
        <v>84</v>
      </c>
      <c r="O1238" t="s">
        <v>6016</v>
      </c>
      <c r="P1238" t="s">
        <v>86</v>
      </c>
    </row>
    <row r="1239" spans="1:16" x14ac:dyDescent="0.45">
      <c r="A1239">
        <v>1238</v>
      </c>
      <c r="B1239" s="10">
        <v>45017</v>
      </c>
      <c r="C1239">
        <v>9623</v>
      </c>
      <c r="D1239" t="s">
        <v>80</v>
      </c>
      <c r="E1239">
        <v>29</v>
      </c>
      <c r="F1239" t="s">
        <v>102</v>
      </c>
      <c r="G1239">
        <v>4</v>
      </c>
      <c r="H1239">
        <v>1296.99</v>
      </c>
      <c r="I1239">
        <v>5187.96</v>
      </c>
      <c r="J1239" t="s">
        <v>87</v>
      </c>
      <c r="K1239" t="s">
        <v>82</v>
      </c>
      <c r="L1239" t="s">
        <v>109</v>
      </c>
      <c r="M1239">
        <v>2023</v>
      </c>
      <c r="N1239" t="s">
        <v>84</v>
      </c>
      <c r="O1239" t="s">
        <v>906</v>
      </c>
      <c r="P1239" t="s">
        <v>86</v>
      </c>
    </row>
    <row r="1240" spans="1:16" x14ac:dyDescent="0.45">
      <c r="A1240">
        <v>1239</v>
      </c>
      <c r="B1240" s="10">
        <v>45017</v>
      </c>
      <c r="C1240">
        <v>9896</v>
      </c>
      <c r="D1240" t="s">
        <v>80</v>
      </c>
      <c r="E1240">
        <v>32</v>
      </c>
      <c r="F1240" t="s">
        <v>7</v>
      </c>
      <c r="G1240">
        <v>5</v>
      </c>
      <c r="H1240">
        <v>969.9</v>
      </c>
      <c r="I1240">
        <v>4849.5</v>
      </c>
      <c r="J1240" t="s">
        <v>87</v>
      </c>
      <c r="K1240" t="s">
        <v>82</v>
      </c>
      <c r="L1240" t="s">
        <v>109</v>
      </c>
      <c r="M1240">
        <v>2023</v>
      </c>
      <c r="N1240" t="s">
        <v>84</v>
      </c>
      <c r="O1240" t="s">
        <v>3931</v>
      </c>
      <c r="P1240" t="s">
        <v>86</v>
      </c>
    </row>
    <row r="1241" spans="1:16" x14ac:dyDescent="0.45">
      <c r="A1241">
        <v>1240</v>
      </c>
      <c r="B1241" s="10">
        <v>45017</v>
      </c>
      <c r="C1241">
        <v>9173</v>
      </c>
      <c r="D1241" t="s">
        <v>80</v>
      </c>
      <c r="E1241">
        <v>36</v>
      </c>
      <c r="F1241" t="s">
        <v>102</v>
      </c>
      <c r="G1241">
        <v>4</v>
      </c>
      <c r="H1241">
        <v>796.18</v>
      </c>
      <c r="I1241">
        <v>3184.72</v>
      </c>
      <c r="J1241" t="s">
        <v>97</v>
      </c>
      <c r="K1241" t="s">
        <v>82</v>
      </c>
      <c r="L1241" t="s">
        <v>109</v>
      </c>
      <c r="M1241">
        <v>2023</v>
      </c>
      <c r="N1241" t="s">
        <v>84</v>
      </c>
      <c r="O1241" t="s">
        <v>1609</v>
      </c>
      <c r="P1241" t="s">
        <v>86</v>
      </c>
    </row>
    <row r="1242" spans="1:16" x14ac:dyDescent="0.45">
      <c r="A1242">
        <v>1241</v>
      </c>
      <c r="B1242" s="10">
        <v>45017</v>
      </c>
      <c r="C1242">
        <v>3632</v>
      </c>
      <c r="D1242" t="s">
        <v>80</v>
      </c>
      <c r="E1242">
        <v>45</v>
      </c>
      <c r="F1242" t="s">
        <v>5</v>
      </c>
      <c r="G1242">
        <v>4</v>
      </c>
      <c r="H1242">
        <v>1500.26</v>
      </c>
      <c r="I1242">
        <v>6001.04</v>
      </c>
      <c r="J1242" t="s">
        <v>93</v>
      </c>
      <c r="K1242" t="s">
        <v>82</v>
      </c>
      <c r="L1242" t="s">
        <v>109</v>
      </c>
      <c r="M1242">
        <v>2023</v>
      </c>
      <c r="N1242" t="s">
        <v>84</v>
      </c>
      <c r="O1242" t="s">
        <v>1935</v>
      </c>
      <c r="P1242" t="s">
        <v>86</v>
      </c>
    </row>
    <row r="1243" spans="1:16" x14ac:dyDescent="0.45">
      <c r="A1243">
        <v>1242</v>
      </c>
      <c r="B1243" s="10">
        <v>45017</v>
      </c>
      <c r="C1243">
        <v>5494</v>
      </c>
      <c r="D1243" t="s">
        <v>89</v>
      </c>
      <c r="E1243">
        <v>57</v>
      </c>
      <c r="F1243" t="s">
        <v>9</v>
      </c>
      <c r="G1243">
        <v>5</v>
      </c>
      <c r="H1243">
        <v>2017.69</v>
      </c>
      <c r="I1243">
        <v>10088.450000000001</v>
      </c>
      <c r="J1243" t="s">
        <v>81</v>
      </c>
      <c r="K1243" t="s">
        <v>82</v>
      </c>
      <c r="L1243" t="s">
        <v>109</v>
      </c>
      <c r="M1243">
        <v>2023</v>
      </c>
      <c r="N1243" t="s">
        <v>84</v>
      </c>
      <c r="O1243" t="s">
        <v>4645</v>
      </c>
      <c r="P1243" t="s">
        <v>86</v>
      </c>
    </row>
    <row r="1244" spans="1:16" x14ac:dyDescent="0.45">
      <c r="A1244">
        <v>1243</v>
      </c>
      <c r="B1244" s="10">
        <v>45017</v>
      </c>
      <c r="C1244">
        <v>9056</v>
      </c>
      <c r="D1244" t="s">
        <v>80</v>
      </c>
      <c r="E1244">
        <v>58</v>
      </c>
      <c r="F1244" t="s">
        <v>6</v>
      </c>
      <c r="G1244">
        <v>5</v>
      </c>
      <c r="H1244">
        <v>3734.12</v>
      </c>
      <c r="I1244">
        <v>18670.599999999999</v>
      </c>
      <c r="J1244" t="s">
        <v>81</v>
      </c>
      <c r="K1244" t="s">
        <v>82</v>
      </c>
      <c r="L1244" t="s">
        <v>109</v>
      </c>
      <c r="M1244">
        <v>2023</v>
      </c>
      <c r="N1244" t="s">
        <v>668</v>
      </c>
      <c r="O1244" t="s">
        <v>9694</v>
      </c>
      <c r="P1244" t="s">
        <v>86</v>
      </c>
    </row>
    <row r="1245" spans="1:16" x14ac:dyDescent="0.45">
      <c r="A1245">
        <v>1244</v>
      </c>
      <c r="B1245" s="10">
        <v>45017</v>
      </c>
      <c r="C1245">
        <v>8511</v>
      </c>
      <c r="D1245" t="s">
        <v>80</v>
      </c>
      <c r="E1245">
        <v>22</v>
      </c>
      <c r="F1245" t="s">
        <v>9</v>
      </c>
      <c r="G1245">
        <v>2</v>
      </c>
      <c r="H1245">
        <v>4779.97</v>
      </c>
      <c r="I1245">
        <v>9559.94</v>
      </c>
      <c r="J1245" t="s">
        <v>95</v>
      </c>
      <c r="K1245" t="s">
        <v>82</v>
      </c>
      <c r="L1245" t="s">
        <v>109</v>
      </c>
      <c r="M1245">
        <v>2023</v>
      </c>
      <c r="N1245" t="s">
        <v>84</v>
      </c>
      <c r="O1245" t="s">
        <v>2492</v>
      </c>
      <c r="P1245" t="s">
        <v>86</v>
      </c>
    </row>
    <row r="1246" spans="1:16" x14ac:dyDescent="0.45">
      <c r="A1246">
        <v>1245</v>
      </c>
      <c r="B1246" s="10">
        <v>45017</v>
      </c>
      <c r="C1246">
        <v>2828</v>
      </c>
      <c r="D1246" t="s">
        <v>80</v>
      </c>
      <c r="E1246">
        <v>22</v>
      </c>
      <c r="F1246" t="s">
        <v>102</v>
      </c>
      <c r="G1246">
        <v>3</v>
      </c>
      <c r="H1246">
        <v>4598.88</v>
      </c>
      <c r="I1246">
        <v>13796.64</v>
      </c>
      <c r="J1246" t="s">
        <v>95</v>
      </c>
      <c r="K1246" t="s">
        <v>82</v>
      </c>
      <c r="L1246" t="s">
        <v>109</v>
      </c>
      <c r="M1246">
        <v>2023</v>
      </c>
      <c r="N1246" t="s">
        <v>84</v>
      </c>
      <c r="O1246" t="s">
        <v>6842</v>
      </c>
      <c r="P1246" t="s">
        <v>86</v>
      </c>
    </row>
    <row r="1247" spans="1:16" x14ac:dyDescent="0.45">
      <c r="A1247">
        <v>1246</v>
      </c>
      <c r="B1247" s="10">
        <v>45017</v>
      </c>
      <c r="C1247">
        <v>5805</v>
      </c>
      <c r="D1247" t="s">
        <v>80</v>
      </c>
      <c r="E1247">
        <v>23</v>
      </c>
      <c r="F1247" t="s">
        <v>5</v>
      </c>
      <c r="G1247">
        <v>5</v>
      </c>
      <c r="H1247">
        <v>2405.87</v>
      </c>
      <c r="I1247">
        <v>12029.35</v>
      </c>
      <c r="J1247" t="s">
        <v>95</v>
      </c>
      <c r="K1247" t="s">
        <v>82</v>
      </c>
      <c r="L1247" t="s">
        <v>109</v>
      </c>
      <c r="M1247">
        <v>2023</v>
      </c>
      <c r="N1247" t="s">
        <v>84</v>
      </c>
      <c r="O1247" t="s">
        <v>8818</v>
      </c>
      <c r="P1247" t="s">
        <v>748</v>
      </c>
    </row>
    <row r="1248" spans="1:16" x14ac:dyDescent="0.45">
      <c r="A1248">
        <v>1247</v>
      </c>
      <c r="B1248" s="10">
        <v>45017</v>
      </c>
      <c r="C1248">
        <v>1806</v>
      </c>
      <c r="D1248" t="s">
        <v>80</v>
      </c>
      <c r="E1248">
        <v>40</v>
      </c>
      <c r="F1248" t="s">
        <v>7</v>
      </c>
      <c r="G1248">
        <v>4</v>
      </c>
      <c r="H1248">
        <v>2333.66</v>
      </c>
      <c r="I1248">
        <v>9334.64</v>
      </c>
      <c r="J1248" t="s">
        <v>97</v>
      </c>
      <c r="K1248" t="s">
        <v>82</v>
      </c>
      <c r="L1248" t="s">
        <v>109</v>
      </c>
      <c r="M1248">
        <v>2023</v>
      </c>
      <c r="N1248" t="s">
        <v>84</v>
      </c>
      <c r="O1248" t="s">
        <v>1610</v>
      </c>
      <c r="P1248" t="s">
        <v>86</v>
      </c>
    </row>
    <row r="1249" spans="1:16" x14ac:dyDescent="0.45">
      <c r="A1249">
        <v>1248</v>
      </c>
      <c r="B1249" s="10">
        <v>45018</v>
      </c>
      <c r="C1249">
        <v>8486</v>
      </c>
      <c r="D1249" t="s">
        <v>80</v>
      </c>
      <c r="E1249">
        <v>20</v>
      </c>
      <c r="F1249" t="s">
        <v>5</v>
      </c>
      <c r="G1249">
        <v>5</v>
      </c>
      <c r="H1249">
        <v>672.2</v>
      </c>
      <c r="I1249">
        <v>3361</v>
      </c>
      <c r="J1249" t="s">
        <v>95</v>
      </c>
      <c r="K1249" t="s">
        <v>82</v>
      </c>
      <c r="L1249" t="s">
        <v>109</v>
      </c>
      <c r="M1249">
        <v>2023</v>
      </c>
      <c r="N1249" t="s">
        <v>84</v>
      </c>
      <c r="O1249" t="s">
        <v>338</v>
      </c>
      <c r="P1249" t="s">
        <v>86</v>
      </c>
    </row>
    <row r="1250" spans="1:16" x14ac:dyDescent="0.45">
      <c r="A1250">
        <v>1249</v>
      </c>
      <c r="B1250" s="10">
        <v>45018</v>
      </c>
      <c r="C1250">
        <v>9202</v>
      </c>
      <c r="D1250" t="s">
        <v>89</v>
      </c>
      <c r="E1250">
        <v>54</v>
      </c>
      <c r="F1250" t="s">
        <v>6</v>
      </c>
      <c r="G1250">
        <v>3</v>
      </c>
      <c r="H1250">
        <v>4860.1099999999997</v>
      </c>
      <c r="I1250">
        <v>14580.33</v>
      </c>
      <c r="J1250" t="s">
        <v>93</v>
      </c>
      <c r="K1250" t="s">
        <v>82</v>
      </c>
      <c r="L1250" t="s">
        <v>109</v>
      </c>
      <c r="M1250">
        <v>2023</v>
      </c>
      <c r="N1250" t="s">
        <v>84</v>
      </c>
      <c r="O1250" t="s">
        <v>8488</v>
      </c>
      <c r="P1250" t="s">
        <v>748</v>
      </c>
    </row>
    <row r="1251" spans="1:16" x14ac:dyDescent="0.45">
      <c r="A1251">
        <v>1250</v>
      </c>
      <c r="B1251" s="10">
        <v>45018</v>
      </c>
      <c r="C1251">
        <v>2868</v>
      </c>
      <c r="D1251" t="s">
        <v>89</v>
      </c>
      <c r="E1251">
        <v>50</v>
      </c>
      <c r="F1251" t="s">
        <v>5</v>
      </c>
      <c r="G1251">
        <v>1</v>
      </c>
      <c r="H1251">
        <v>3812.48</v>
      </c>
      <c r="I1251">
        <v>3812.48</v>
      </c>
      <c r="J1251" t="s">
        <v>93</v>
      </c>
      <c r="K1251" t="s">
        <v>82</v>
      </c>
      <c r="L1251" t="s">
        <v>109</v>
      </c>
      <c r="M1251">
        <v>2023</v>
      </c>
      <c r="N1251" t="s">
        <v>84</v>
      </c>
      <c r="O1251" t="s">
        <v>5554</v>
      </c>
      <c r="P1251" t="s">
        <v>86</v>
      </c>
    </row>
    <row r="1252" spans="1:16" x14ac:dyDescent="0.45">
      <c r="A1252">
        <v>1251</v>
      </c>
      <c r="B1252" s="10">
        <v>45018</v>
      </c>
      <c r="C1252">
        <v>8878</v>
      </c>
      <c r="D1252" t="s">
        <v>89</v>
      </c>
      <c r="E1252">
        <v>60</v>
      </c>
      <c r="F1252" t="s">
        <v>9</v>
      </c>
      <c r="G1252">
        <v>4</v>
      </c>
      <c r="H1252">
        <v>4245.46</v>
      </c>
      <c r="I1252">
        <v>16981.84</v>
      </c>
      <c r="J1252" t="s">
        <v>81</v>
      </c>
      <c r="K1252" t="s">
        <v>82</v>
      </c>
      <c r="L1252" t="s">
        <v>109</v>
      </c>
      <c r="M1252">
        <v>2023</v>
      </c>
      <c r="N1252" t="s">
        <v>84</v>
      </c>
      <c r="O1252" t="s">
        <v>1271</v>
      </c>
      <c r="P1252" t="s">
        <v>86</v>
      </c>
    </row>
    <row r="1253" spans="1:16" x14ac:dyDescent="0.45">
      <c r="A1253">
        <v>1252</v>
      </c>
      <c r="B1253" s="10">
        <v>45018</v>
      </c>
      <c r="C1253">
        <v>6690</v>
      </c>
      <c r="D1253" t="s">
        <v>80</v>
      </c>
      <c r="E1253">
        <v>38</v>
      </c>
      <c r="F1253" t="s">
        <v>8</v>
      </c>
      <c r="G1253">
        <v>1</v>
      </c>
      <c r="H1253">
        <v>1209.1099999999999</v>
      </c>
      <c r="I1253">
        <v>1209.1099999999999</v>
      </c>
      <c r="J1253" t="s">
        <v>97</v>
      </c>
      <c r="K1253" t="s">
        <v>567</v>
      </c>
      <c r="L1253" t="s">
        <v>109</v>
      </c>
      <c r="M1253">
        <v>2023</v>
      </c>
      <c r="N1253" t="s">
        <v>84</v>
      </c>
      <c r="O1253" t="s">
        <v>7888</v>
      </c>
      <c r="P1253" t="s">
        <v>86</v>
      </c>
    </row>
    <row r="1254" spans="1:16" x14ac:dyDescent="0.45">
      <c r="A1254">
        <v>1253</v>
      </c>
      <c r="B1254" s="10">
        <v>45018</v>
      </c>
      <c r="C1254">
        <v>8827</v>
      </c>
      <c r="D1254" t="s">
        <v>80</v>
      </c>
      <c r="E1254">
        <v>37</v>
      </c>
      <c r="F1254" t="s">
        <v>6</v>
      </c>
      <c r="G1254">
        <v>1</v>
      </c>
      <c r="H1254">
        <v>2035.38</v>
      </c>
      <c r="I1254">
        <v>2035.38</v>
      </c>
      <c r="J1254" t="s">
        <v>97</v>
      </c>
      <c r="K1254" t="s">
        <v>82</v>
      </c>
      <c r="L1254" t="s">
        <v>109</v>
      </c>
      <c r="M1254">
        <v>2023</v>
      </c>
      <c r="N1254" t="s">
        <v>84</v>
      </c>
      <c r="O1254" t="s">
        <v>5152</v>
      </c>
      <c r="P1254" t="s">
        <v>86</v>
      </c>
    </row>
    <row r="1255" spans="1:16" x14ac:dyDescent="0.45">
      <c r="A1255">
        <v>1254</v>
      </c>
      <c r="B1255" s="10">
        <v>45018</v>
      </c>
      <c r="C1255">
        <v>6429</v>
      </c>
      <c r="D1255" t="s">
        <v>80</v>
      </c>
      <c r="E1255">
        <v>18</v>
      </c>
      <c r="F1255" t="s">
        <v>7</v>
      </c>
      <c r="G1255">
        <v>3</v>
      </c>
      <c r="H1255">
        <v>558.09</v>
      </c>
      <c r="I1255">
        <v>1674.27</v>
      </c>
      <c r="J1255" t="s">
        <v>95</v>
      </c>
      <c r="K1255" t="s">
        <v>567</v>
      </c>
      <c r="L1255" t="s">
        <v>109</v>
      </c>
      <c r="M1255">
        <v>2023</v>
      </c>
      <c r="N1255" t="s">
        <v>668</v>
      </c>
      <c r="O1255" t="s">
        <v>9328</v>
      </c>
      <c r="P1255" t="s">
        <v>86</v>
      </c>
    </row>
    <row r="1256" spans="1:16" x14ac:dyDescent="0.45">
      <c r="A1256">
        <v>1255</v>
      </c>
      <c r="B1256" s="10">
        <v>45018</v>
      </c>
      <c r="C1256">
        <v>4564</v>
      </c>
      <c r="D1256" t="s">
        <v>89</v>
      </c>
      <c r="E1256">
        <v>56</v>
      </c>
      <c r="F1256" t="s">
        <v>6</v>
      </c>
      <c r="G1256">
        <v>5</v>
      </c>
      <c r="H1256">
        <v>4707.0200000000004</v>
      </c>
      <c r="I1256">
        <v>23535.1</v>
      </c>
      <c r="J1256" t="s">
        <v>81</v>
      </c>
      <c r="K1256" t="s">
        <v>82</v>
      </c>
      <c r="L1256" t="s">
        <v>109</v>
      </c>
      <c r="M1256">
        <v>2023</v>
      </c>
      <c r="N1256" t="s">
        <v>84</v>
      </c>
      <c r="O1256" t="s">
        <v>9043</v>
      </c>
      <c r="P1256" t="s">
        <v>748</v>
      </c>
    </row>
    <row r="1257" spans="1:16" x14ac:dyDescent="0.45">
      <c r="A1257">
        <v>1256</v>
      </c>
      <c r="B1257" s="10">
        <v>45018</v>
      </c>
      <c r="C1257">
        <v>2389</v>
      </c>
      <c r="D1257" t="s">
        <v>80</v>
      </c>
      <c r="E1257">
        <v>64</v>
      </c>
      <c r="F1257" t="s">
        <v>6</v>
      </c>
      <c r="G1257">
        <v>1</v>
      </c>
      <c r="H1257">
        <v>1464.85</v>
      </c>
      <c r="I1257">
        <v>1464.85</v>
      </c>
      <c r="J1257" t="s">
        <v>81</v>
      </c>
      <c r="K1257" t="s">
        <v>567</v>
      </c>
      <c r="L1257" t="s">
        <v>109</v>
      </c>
      <c r="M1257">
        <v>2023</v>
      </c>
      <c r="N1257" t="s">
        <v>84</v>
      </c>
      <c r="O1257" t="s">
        <v>8024</v>
      </c>
      <c r="P1257" t="s">
        <v>86</v>
      </c>
    </row>
    <row r="1258" spans="1:16" x14ac:dyDescent="0.45">
      <c r="A1258">
        <v>1257</v>
      </c>
      <c r="B1258" s="10">
        <v>45018</v>
      </c>
      <c r="C1258">
        <v>8274</v>
      </c>
      <c r="D1258" t="s">
        <v>89</v>
      </c>
      <c r="E1258">
        <v>34</v>
      </c>
      <c r="F1258" t="s">
        <v>7</v>
      </c>
      <c r="G1258">
        <v>2</v>
      </c>
      <c r="H1258">
        <v>3000.25</v>
      </c>
      <c r="I1258">
        <v>6000.5</v>
      </c>
      <c r="J1258" t="s">
        <v>87</v>
      </c>
      <c r="K1258" t="s">
        <v>82</v>
      </c>
      <c r="L1258" t="s">
        <v>109</v>
      </c>
      <c r="M1258">
        <v>2023</v>
      </c>
      <c r="N1258" t="s">
        <v>84</v>
      </c>
      <c r="O1258" t="s">
        <v>3612</v>
      </c>
      <c r="P1258" t="s">
        <v>86</v>
      </c>
    </row>
    <row r="1259" spans="1:16" x14ac:dyDescent="0.45">
      <c r="A1259">
        <v>1258</v>
      </c>
      <c r="B1259" s="10">
        <v>45018</v>
      </c>
      <c r="C1259">
        <v>1824</v>
      </c>
      <c r="D1259" t="s">
        <v>80</v>
      </c>
      <c r="E1259">
        <v>46</v>
      </c>
      <c r="F1259" t="s">
        <v>6</v>
      </c>
      <c r="G1259">
        <v>5</v>
      </c>
      <c r="H1259">
        <v>803.49</v>
      </c>
      <c r="I1259">
        <v>4017.45</v>
      </c>
      <c r="J1259" t="s">
        <v>93</v>
      </c>
      <c r="K1259" t="s">
        <v>82</v>
      </c>
      <c r="L1259" t="s">
        <v>109</v>
      </c>
      <c r="M1259">
        <v>2023</v>
      </c>
      <c r="N1259" t="s">
        <v>84</v>
      </c>
      <c r="O1259" t="s">
        <v>4171</v>
      </c>
      <c r="P1259" t="s">
        <v>86</v>
      </c>
    </row>
    <row r="1260" spans="1:16" x14ac:dyDescent="0.45">
      <c r="A1260">
        <v>1259</v>
      </c>
      <c r="B1260" s="10">
        <v>45018</v>
      </c>
      <c r="C1260">
        <v>3265</v>
      </c>
      <c r="D1260" t="s">
        <v>80</v>
      </c>
      <c r="E1260">
        <v>25</v>
      </c>
      <c r="F1260" t="s">
        <v>9</v>
      </c>
      <c r="G1260">
        <v>4</v>
      </c>
      <c r="H1260">
        <v>4023.84</v>
      </c>
      <c r="I1260">
        <v>16095.36</v>
      </c>
      <c r="J1260" t="s">
        <v>87</v>
      </c>
      <c r="K1260" t="s">
        <v>82</v>
      </c>
      <c r="L1260" t="s">
        <v>109</v>
      </c>
      <c r="M1260">
        <v>2023</v>
      </c>
      <c r="N1260" t="s">
        <v>84</v>
      </c>
      <c r="O1260" t="s">
        <v>907</v>
      </c>
      <c r="P1260" t="s">
        <v>86</v>
      </c>
    </row>
    <row r="1261" spans="1:16" x14ac:dyDescent="0.45">
      <c r="A1261">
        <v>1260</v>
      </c>
      <c r="B1261" s="10">
        <v>45018</v>
      </c>
      <c r="C1261">
        <v>1936</v>
      </c>
      <c r="D1261" t="s">
        <v>89</v>
      </c>
      <c r="E1261">
        <v>43</v>
      </c>
      <c r="F1261" t="s">
        <v>5</v>
      </c>
      <c r="G1261">
        <v>5</v>
      </c>
      <c r="H1261">
        <v>972.41</v>
      </c>
      <c r="I1261">
        <v>4862.05</v>
      </c>
      <c r="J1261" t="s">
        <v>97</v>
      </c>
      <c r="K1261" t="s">
        <v>82</v>
      </c>
      <c r="L1261" t="s">
        <v>109</v>
      </c>
      <c r="M1261">
        <v>2023</v>
      </c>
      <c r="N1261" t="s">
        <v>84</v>
      </c>
      <c r="O1261" t="s">
        <v>4404</v>
      </c>
      <c r="P1261" t="s">
        <v>86</v>
      </c>
    </row>
    <row r="1262" spans="1:16" x14ac:dyDescent="0.45">
      <c r="A1262">
        <v>1261</v>
      </c>
      <c r="B1262" s="10">
        <v>45018</v>
      </c>
      <c r="C1262">
        <v>7402</v>
      </c>
      <c r="D1262" t="s">
        <v>89</v>
      </c>
      <c r="E1262">
        <v>45</v>
      </c>
      <c r="F1262" t="s">
        <v>9</v>
      </c>
      <c r="G1262">
        <v>3</v>
      </c>
      <c r="H1262">
        <v>4056.45</v>
      </c>
      <c r="I1262">
        <v>12169.35</v>
      </c>
      <c r="J1262" t="s">
        <v>93</v>
      </c>
      <c r="K1262" t="s">
        <v>82</v>
      </c>
      <c r="L1262" t="s">
        <v>109</v>
      </c>
      <c r="M1262">
        <v>2023</v>
      </c>
      <c r="N1262" t="s">
        <v>84</v>
      </c>
      <c r="O1262" t="s">
        <v>8489</v>
      </c>
      <c r="P1262" t="s">
        <v>748</v>
      </c>
    </row>
    <row r="1263" spans="1:16" x14ac:dyDescent="0.45">
      <c r="A1263">
        <v>1262</v>
      </c>
      <c r="B1263" s="10">
        <v>45019</v>
      </c>
      <c r="C1263">
        <v>4845</v>
      </c>
      <c r="D1263" t="s">
        <v>89</v>
      </c>
      <c r="E1263">
        <v>51</v>
      </c>
      <c r="F1263" t="s">
        <v>5</v>
      </c>
      <c r="G1263">
        <v>3</v>
      </c>
      <c r="H1263">
        <v>2038.72</v>
      </c>
      <c r="I1263">
        <v>6116.16</v>
      </c>
      <c r="J1263" t="s">
        <v>93</v>
      </c>
      <c r="K1263" t="s">
        <v>82</v>
      </c>
      <c r="L1263" t="s">
        <v>109</v>
      </c>
      <c r="M1263">
        <v>2023</v>
      </c>
      <c r="N1263" t="s">
        <v>84</v>
      </c>
      <c r="O1263" t="s">
        <v>416</v>
      </c>
      <c r="P1263" t="s">
        <v>86</v>
      </c>
    </row>
    <row r="1264" spans="1:16" x14ac:dyDescent="0.45">
      <c r="A1264">
        <v>1263</v>
      </c>
      <c r="B1264" s="10">
        <v>45019</v>
      </c>
      <c r="C1264">
        <v>2796</v>
      </c>
      <c r="D1264" t="s">
        <v>89</v>
      </c>
      <c r="E1264">
        <v>43</v>
      </c>
      <c r="F1264" t="s">
        <v>8</v>
      </c>
      <c r="G1264">
        <v>4</v>
      </c>
      <c r="H1264">
        <v>2909.9</v>
      </c>
      <c r="I1264">
        <v>11639.6</v>
      </c>
      <c r="J1264" t="s">
        <v>97</v>
      </c>
      <c r="K1264" t="s">
        <v>82</v>
      </c>
      <c r="L1264" t="s">
        <v>109</v>
      </c>
      <c r="M1264">
        <v>2023</v>
      </c>
      <c r="N1264" t="s">
        <v>668</v>
      </c>
      <c r="O1264" t="s">
        <v>9961</v>
      </c>
      <c r="P1264" t="s">
        <v>86</v>
      </c>
    </row>
    <row r="1265" spans="1:16" x14ac:dyDescent="0.45">
      <c r="A1265">
        <v>1264</v>
      </c>
      <c r="B1265" s="10">
        <v>45019</v>
      </c>
      <c r="C1265">
        <v>9245</v>
      </c>
      <c r="D1265" t="s">
        <v>89</v>
      </c>
      <c r="E1265">
        <v>30</v>
      </c>
      <c r="F1265" t="s">
        <v>6</v>
      </c>
      <c r="G1265">
        <v>4</v>
      </c>
      <c r="H1265">
        <v>1385.06</v>
      </c>
      <c r="I1265">
        <v>5540.24</v>
      </c>
      <c r="J1265" t="s">
        <v>87</v>
      </c>
      <c r="K1265" t="s">
        <v>82</v>
      </c>
      <c r="L1265" t="s">
        <v>109</v>
      </c>
      <c r="M1265">
        <v>2023</v>
      </c>
      <c r="N1265" t="s">
        <v>84</v>
      </c>
      <c r="O1265" t="s">
        <v>908</v>
      </c>
      <c r="P1265" t="s">
        <v>86</v>
      </c>
    </row>
    <row r="1266" spans="1:16" x14ac:dyDescent="0.45">
      <c r="A1266">
        <v>1265</v>
      </c>
      <c r="B1266" s="10">
        <v>45019</v>
      </c>
      <c r="C1266">
        <v>8214</v>
      </c>
      <c r="D1266" t="s">
        <v>89</v>
      </c>
      <c r="E1266">
        <v>61</v>
      </c>
      <c r="F1266" t="s">
        <v>8</v>
      </c>
      <c r="G1266">
        <v>4</v>
      </c>
      <c r="H1266">
        <v>4419.74</v>
      </c>
      <c r="I1266">
        <v>17678.96</v>
      </c>
      <c r="J1266" t="s">
        <v>81</v>
      </c>
      <c r="K1266" t="s">
        <v>82</v>
      </c>
      <c r="L1266" t="s">
        <v>109</v>
      </c>
      <c r="M1266">
        <v>2023</v>
      </c>
      <c r="N1266" t="s">
        <v>84</v>
      </c>
      <c r="O1266" t="s">
        <v>1272</v>
      </c>
      <c r="P1266" t="s">
        <v>86</v>
      </c>
    </row>
    <row r="1267" spans="1:16" x14ac:dyDescent="0.45">
      <c r="A1267">
        <v>1266</v>
      </c>
      <c r="B1267" s="10">
        <v>45019</v>
      </c>
      <c r="C1267">
        <v>1726</v>
      </c>
      <c r="D1267" t="s">
        <v>80</v>
      </c>
      <c r="E1267">
        <v>54</v>
      </c>
      <c r="F1267" t="s">
        <v>102</v>
      </c>
      <c r="G1267">
        <v>3</v>
      </c>
      <c r="H1267">
        <v>3811.35</v>
      </c>
      <c r="I1267">
        <v>11434.05</v>
      </c>
      <c r="J1267" t="s">
        <v>93</v>
      </c>
      <c r="K1267" t="s">
        <v>82</v>
      </c>
      <c r="L1267" t="s">
        <v>109</v>
      </c>
      <c r="M1267">
        <v>2023</v>
      </c>
      <c r="N1267" t="s">
        <v>84</v>
      </c>
      <c r="O1267" t="s">
        <v>6456</v>
      </c>
      <c r="P1267" t="s">
        <v>86</v>
      </c>
    </row>
    <row r="1268" spans="1:16" x14ac:dyDescent="0.45">
      <c r="A1268">
        <v>1267</v>
      </c>
      <c r="B1268" s="10">
        <v>45019</v>
      </c>
      <c r="C1268">
        <v>3736</v>
      </c>
      <c r="D1268" t="s">
        <v>89</v>
      </c>
      <c r="E1268">
        <v>30</v>
      </c>
      <c r="F1268" t="s">
        <v>5</v>
      </c>
      <c r="G1268">
        <v>5</v>
      </c>
      <c r="H1268">
        <v>1803.66</v>
      </c>
      <c r="I1268">
        <v>9018.2999999999993</v>
      </c>
      <c r="J1268" t="s">
        <v>87</v>
      </c>
      <c r="K1268" t="s">
        <v>82</v>
      </c>
      <c r="L1268" t="s">
        <v>109</v>
      </c>
      <c r="M1268">
        <v>2023</v>
      </c>
      <c r="N1268" t="s">
        <v>84</v>
      </c>
      <c r="O1268" t="s">
        <v>8950</v>
      </c>
      <c r="P1268" t="s">
        <v>748</v>
      </c>
    </row>
    <row r="1269" spans="1:16" x14ac:dyDescent="0.45">
      <c r="A1269">
        <v>1268</v>
      </c>
      <c r="B1269" s="10">
        <v>45019</v>
      </c>
      <c r="C1269">
        <v>2913</v>
      </c>
      <c r="D1269" t="s">
        <v>80</v>
      </c>
      <c r="E1269">
        <v>55</v>
      </c>
      <c r="F1269" t="s">
        <v>9</v>
      </c>
      <c r="G1269">
        <v>1</v>
      </c>
      <c r="H1269">
        <v>2947.55</v>
      </c>
      <c r="I1269">
        <v>2947.55</v>
      </c>
      <c r="J1269" t="s">
        <v>81</v>
      </c>
      <c r="K1269" t="s">
        <v>82</v>
      </c>
      <c r="L1269" t="s">
        <v>109</v>
      </c>
      <c r="M1269">
        <v>2023</v>
      </c>
      <c r="N1269" t="s">
        <v>84</v>
      </c>
      <c r="O1269" t="s">
        <v>5782</v>
      </c>
      <c r="P1269" t="s">
        <v>86</v>
      </c>
    </row>
    <row r="1270" spans="1:16" x14ac:dyDescent="0.45">
      <c r="A1270">
        <v>1269</v>
      </c>
      <c r="B1270" s="10">
        <v>45019</v>
      </c>
      <c r="C1270">
        <v>8657</v>
      </c>
      <c r="D1270" t="s">
        <v>80</v>
      </c>
      <c r="E1270">
        <v>42</v>
      </c>
      <c r="F1270" t="s">
        <v>9</v>
      </c>
      <c r="G1270">
        <v>1</v>
      </c>
      <c r="H1270">
        <v>688.49</v>
      </c>
      <c r="I1270">
        <v>688.49</v>
      </c>
      <c r="J1270" t="s">
        <v>97</v>
      </c>
      <c r="K1270" t="s">
        <v>567</v>
      </c>
      <c r="L1270" t="s">
        <v>109</v>
      </c>
      <c r="M1270">
        <v>2023</v>
      </c>
      <c r="N1270" t="s">
        <v>84</v>
      </c>
      <c r="O1270" t="s">
        <v>7889</v>
      </c>
      <c r="P1270" t="s">
        <v>86</v>
      </c>
    </row>
    <row r="1271" spans="1:16" x14ac:dyDescent="0.45">
      <c r="A1271">
        <v>1270</v>
      </c>
      <c r="B1271" s="10">
        <v>45019</v>
      </c>
      <c r="C1271">
        <v>3466</v>
      </c>
      <c r="D1271" t="s">
        <v>80</v>
      </c>
      <c r="E1271">
        <v>64</v>
      </c>
      <c r="F1271" t="s">
        <v>6</v>
      </c>
      <c r="G1271">
        <v>2</v>
      </c>
      <c r="H1271">
        <v>844.34</v>
      </c>
      <c r="I1271">
        <v>1688.68</v>
      </c>
      <c r="J1271" t="s">
        <v>81</v>
      </c>
      <c r="K1271" t="s">
        <v>567</v>
      </c>
      <c r="L1271" t="s">
        <v>109</v>
      </c>
      <c r="M1271">
        <v>2023</v>
      </c>
      <c r="N1271" t="s">
        <v>84</v>
      </c>
      <c r="O1271" t="s">
        <v>6976</v>
      </c>
      <c r="P1271" t="s">
        <v>86</v>
      </c>
    </row>
    <row r="1272" spans="1:16" x14ac:dyDescent="0.45">
      <c r="A1272">
        <v>1271</v>
      </c>
      <c r="B1272" s="10">
        <v>45019</v>
      </c>
      <c r="C1272">
        <v>8312</v>
      </c>
      <c r="D1272" t="s">
        <v>80</v>
      </c>
      <c r="E1272">
        <v>40</v>
      </c>
      <c r="F1272" t="s">
        <v>9</v>
      </c>
      <c r="G1272">
        <v>3</v>
      </c>
      <c r="H1272">
        <v>2691.7</v>
      </c>
      <c r="I1272">
        <v>8075.1</v>
      </c>
      <c r="J1272" t="s">
        <v>97</v>
      </c>
      <c r="K1272" t="s">
        <v>82</v>
      </c>
      <c r="L1272" t="s">
        <v>109</v>
      </c>
      <c r="M1272">
        <v>2023</v>
      </c>
      <c r="N1272" t="s">
        <v>84</v>
      </c>
      <c r="O1272" t="s">
        <v>8575</v>
      </c>
      <c r="P1272" t="s">
        <v>748</v>
      </c>
    </row>
    <row r="1273" spans="1:16" x14ac:dyDescent="0.45">
      <c r="A1273">
        <v>1272</v>
      </c>
      <c r="B1273" s="10">
        <v>45019</v>
      </c>
      <c r="C1273">
        <v>9194</v>
      </c>
      <c r="D1273" t="s">
        <v>80</v>
      </c>
      <c r="E1273">
        <v>39</v>
      </c>
      <c r="F1273" t="s">
        <v>102</v>
      </c>
      <c r="G1273">
        <v>4</v>
      </c>
      <c r="H1273">
        <v>3220.96</v>
      </c>
      <c r="I1273">
        <v>12883.84</v>
      </c>
      <c r="J1273" t="s">
        <v>97</v>
      </c>
      <c r="K1273" t="s">
        <v>82</v>
      </c>
      <c r="L1273" t="s">
        <v>109</v>
      </c>
      <c r="M1273">
        <v>2023</v>
      </c>
      <c r="N1273" t="s">
        <v>84</v>
      </c>
      <c r="O1273" t="s">
        <v>1611</v>
      </c>
      <c r="P1273" t="s">
        <v>86</v>
      </c>
    </row>
    <row r="1274" spans="1:16" x14ac:dyDescent="0.45">
      <c r="A1274">
        <v>1273</v>
      </c>
      <c r="B1274" s="10">
        <v>45019</v>
      </c>
      <c r="C1274">
        <v>8906</v>
      </c>
      <c r="D1274" t="s">
        <v>89</v>
      </c>
      <c r="E1274">
        <v>38</v>
      </c>
      <c r="F1274" t="s">
        <v>7</v>
      </c>
      <c r="G1274">
        <v>5</v>
      </c>
      <c r="H1274">
        <v>2809.29</v>
      </c>
      <c r="I1274">
        <v>14046.45</v>
      </c>
      <c r="J1274" t="s">
        <v>97</v>
      </c>
      <c r="K1274" t="s">
        <v>82</v>
      </c>
      <c r="L1274" t="s">
        <v>109</v>
      </c>
      <c r="M1274">
        <v>2023</v>
      </c>
      <c r="N1274" t="s">
        <v>84</v>
      </c>
      <c r="O1274" t="s">
        <v>4405</v>
      </c>
      <c r="P1274" t="s">
        <v>86</v>
      </c>
    </row>
    <row r="1275" spans="1:16" x14ac:dyDescent="0.45">
      <c r="A1275">
        <v>1274</v>
      </c>
      <c r="B1275" s="10">
        <v>45019</v>
      </c>
      <c r="C1275">
        <v>5876</v>
      </c>
      <c r="D1275" t="s">
        <v>89</v>
      </c>
      <c r="E1275">
        <v>47</v>
      </c>
      <c r="F1275" t="s">
        <v>9</v>
      </c>
      <c r="G1275">
        <v>3</v>
      </c>
      <c r="H1275">
        <v>2819.07</v>
      </c>
      <c r="I1275">
        <v>8457.2099999999991</v>
      </c>
      <c r="J1275" t="s">
        <v>93</v>
      </c>
      <c r="K1275" t="s">
        <v>82</v>
      </c>
      <c r="L1275" t="s">
        <v>109</v>
      </c>
      <c r="M1275">
        <v>2023</v>
      </c>
      <c r="N1275" t="s">
        <v>84</v>
      </c>
      <c r="O1275" t="s">
        <v>8490</v>
      </c>
      <c r="P1275" t="s">
        <v>748</v>
      </c>
    </row>
    <row r="1276" spans="1:16" x14ac:dyDescent="0.45">
      <c r="A1276">
        <v>1275</v>
      </c>
      <c r="B1276" s="10">
        <v>45020</v>
      </c>
      <c r="C1276">
        <v>8287</v>
      </c>
      <c r="D1276" t="s">
        <v>89</v>
      </c>
      <c r="E1276">
        <v>28</v>
      </c>
      <c r="F1276" t="s">
        <v>6</v>
      </c>
      <c r="G1276">
        <v>2</v>
      </c>
      <c r="H1276">
        <v>3724.34</v>
      </c>
      <c r="I1276">
        <v>7448.68</v>
      </c>
      <c r="J1276" t="s">
        <v>87</v>
      </c>
      <c r="K1276" t="s">
        <v>82</v>
      </c>
      <c r="L1276" t="s">
        <v>109</v>
      </c>
      <c r="M1276">
        <v>2023</v>
      </c>
      <c r="N1276" t="s">
        <v>668</v>
      </c>
      <c r="O1276" t="s">
        <v>679</v>
      </c>
      <c r="P1276" t="s">
        <v>86</v>
      </c>
    </row>
    <row r="1277" spans="1:16" x14ac:dyDescent="0.45">
      <c r="A1277">
        <v>1276</v>
      </c>
      <c r="B1277" s="10">
        <v>45020</v>
      </c>
      <c r="C1277">
        <v>1892</v>
      </c>
      <c r="D1277" t="s">
        <v>80</v>
      </c>
      <c r="E1277">
        <v>21</v>
      </c>
      <c r="F1277" t="s">
        <v>8</v>
      </c>
      <c r="G1277">
        <v>1</v>
      </c>
      <c r="H1277">
        <v>4516.92</v>
      </c>
      <c r="I1277">
        <v>4516.92</v>
      </c>
      <c r="J1277" t="s">
        <v>95</v>
      </c>
      <c r="K1277" t="s">
        <v>82</v>
      </c>
      <c r="L1277" t="s">
        <v>109</v>
      </c>
      <c r="M1277">
        <v>2023</v>
      </c>
      <c r="N1277" t="s">
        <v>84</v>
      </c>
      <c r="O1277" t="s">
        <v>5002</v>
      </c>
      <c r="P1277" t="s">
        <v>86</v>
      </c>
    </row>
    <row r="1278" spans="1:16" x14ac:dyDescent="0.45">
      <c r="A1278">
        <v>1277</v>
      </c>
      <c r="B1278" s="10">
        <v>45020</v>
      </c>
      <c r="C1278">
        <v>5675</v>
      </c>
      <c r="D1278" t="s">
        <v>89</v>
      </c>
      <c r="E1278">
        <v>50</v>
      </c>
      <c r="F1278" t="s">
        <v>9</v>
      </c>
      <c r="G1278">
        <v>5</v>
      </c>
      <c r="H1278">
        <v>1968.61</v>
      </c>
      <c r="I1278">
        <v>9843.0499999999993</v>
      </c>
      <c r="J1278" t="s">
        <v>93</v>
      </c>
      <c r="K1278" t="s">
        <v>82</v>
      </c>
      <c r="L1278" t="s">
        <v>109</v>
      </c>
      <c r="M1278">
        <v>2023</v>
      </c>
      <c r="N1278" t="s">
        <v>84</v>
      </c>
      <c r="O1278" t="s">
        <v>4172</v>
      </c>
      <c r="P1278" t="s">
        <v>86</v>
      </c>
    </row>
    <row r="1279" spans="1:16" x14ac:dyDescent="0.45">
      <c r="A1279">
        <v>1278</v>
      </c>
      <c r="B1279" s="10">
        <v>45020</v>
      </c>
      <c r="C1279">
        <v>2933</v>
      </c>
      <c r="D1279" t="s">
        <v>80</v>
      </c>
      <c r="E1279">
        <v>64</v>
      </c>
      <c r="F1279" t="s">
        <v>9</v>
      </c>
      <c r="G1279">
        <v>1</v>
      </c>
      <c r="H1279">
        <v>2707.82</v>
      </c>
      <c r="I1279">
        <v>2707.82</v>
      </c>
      <c r="J1279" t="s">
        <v>81</v>
      </c>
      <c r="K1279" t="s">
        <v>82</v>
      </c>
      <c r="L1279" t="s">
        <v>109</v>
      </c>
      <c r="M1279">
        <v>2023</v>
      </c>
      <c r="N1279" t="s">
        <v>84</v>
      </c>
      <c r="O1279" t="s">
        <v>5783</v>
      </c>
      <c r="P1279" t="s">
        <v>86</v>
      </c>
    </row>
    <row r="1280" spans="1:16" x14ac:dyDescent="0.45">
      <c r="A1280">
        <v>1279</v>
      </c>
      <c r="B1280" s="10">
        <v>45020</v>
      </c>
      <c r="C1280">
        <v>2380</v>
      </c>
      <c r="D1280" t="s">
        <v>80</v>
      </c>
      <c r="E1280">
        <v>29</v>
      </c>
      <c r="F1280" t="s">
        <v>9</v>
      </c>
      <c r="G1280">
        <v>5</v>
      </c>
      <c r="H1280">
        <v>4470.47</v>
      </c>
      <c r="I1280">
        <v>22352.35</v>
      </c>
      <c r="J1280" t="s">
        <v>87</v>
      </c>
      <c r="K1280" t="s">
        <v>82</v>
      </c>
      <c r="L1280" t="s">
        <v>109</v>
      </c>
      <c r="M1280">
        <v>2023</v>
      </c>
      <c r="N1280" t="s">
        <v>668</v>
      </c>
      <c r="O1280" t="s">
        <v>9281</v>
      </c>
      <c r="P1280" t="s">
        <v>748</v>
      </c>
    </row>
    <row r="1281" spans="1:16" x14ac:dyDescent="0.45">
      <c r="A1281">
        <v>1280</v>
      </c>
      <c r="B1281" s="10">
        <v>45020</v>
      </c>
      <c r="C1281">
        <v>2290</v>
      </c>
      <c r="D1281" t="s">
        <v>80</v>
      </c>
      <c r="E1281">
        <v>26</v>
      </c>
      <c r="F1281" t="s">
        <v>6</v>
      </c>
      <c r="G1281">
        <v>4</v>
      </c>
      <c r="H1281">
        <v>2348.1799999999998</v>
      </c>
      <c r="I1281">
        <v>9392.7199999999993</v>
      </c>
      <c r="J1281" t="s">
        <v>87</v>
      </c>
      <c r="K1281" t="s">
        <v>82</v>
      </c>
      <c r="L1281" t="s">
        <v>109</v>
      </c>
      <c r="M1281">
        <v>2023</v>
      </c>
      <c r="N1281" t="s">
        <v>84</v>
      </c>
      <c r="O1281" t="s">
        <v>909</v>
      </c>
      <c r="P1281" t="s">
        <v>86</v>
      </c>
    </row>
    <row r="1282" spans="1:16" x14ac:dyDescent="0.45">
      <c r="A1282">
        <v>1281</v>
      </c>
      <c r="B1282" s="10">
        <v>45020</v>
      </c>
      <c r="C1282">
        <v>2640</v>
      </c>
      <c r="D1282" t="s">
        <v>80</v>
      </c>
      <c r="E1282">
        <v>49</v>
      </c>
      <c r="F1282" t="s">
        <v>7</v>
      </c>
      <c r="G1282">
        <v>5</v>
      </c>
      <c r="H1282">
        <v>2253.4899999999998</v>
      </c>
      <c r="I1282">
        <v>11267.45</v>
      </c>
      <c r="J1282" t="s">
        <v>93</v>
      </c>
      <c r="K1282" t="s">
        <v>82</v>
      </c>
      <c r="L1282" t="s">
        <v>109</v>
      </c>
      <c r="M1282">
        <v>2023</v>
      </c>
      <c r="N1282" t="s">
        <v>84</v>
      </c>
      <c r="O1282" t="s">
        <v>9130</v>
      </c>
      <c r="P1282" t="s">
        <v>748</v>
      </c>
    </row>
    <row r="1283" spans="1:16" x14ac:dyDescent="0.45">
      <c r="A1283">
        <v>1282</v>
      </c>
      <c r="B1283" s="10">
        <v>45020</v>
      </c>
      <c r="C1283">
        <v>8490</v>
      </c>
      <c r="D1283" t="s">
        <v>89</v>
      </c>
      <c r="E1283">
        <v>28</v>
      </c>
      <c r="F1283" t="s">
        <v>9</v>
      </c>
      <c r="G1283">
        <v>4</v>
      </c>
      <c r="H1283">
        <v>3844.25</v>
      </c>
      <c r="I1283">
        <v>15377</v>
      </c>
      <c r="J1283" t="s">
        <v>87</v>
      </c>
      <c r="K1283" t="s">
        <v>82</v>
      </c>
      <c r="L1283" t="s">
        <v>109</v>
      </c>
      <c r="M1283">
        <v>2023</v>
      </c>
      <c r="N1283" t="s">
        <v>84</v>
      </c>
      <c r="O1283" t="s">
        <v>910</v>
      </c>
      <c r="P1283" t="s">
        <v>86</v>
      </c>
    </row>
    <row r="1284" spans="1:16" x14ac:dyDescent="0.45">
      <c r="A1284">
        <v>1283</v>
      </c>
      <c r="B1284" s="10">
        <v>45020</v>
      </c>
      <c r="C1284">
        <v>2218</v>
      </c>
      <c r="D1284" t="s">
        <v>89</v>
      </c>
      <c r="E1284">
        <v>54</v>
      </c>
      <c r="F1284" t="s">
        <v>7</v>
      </c>
      <c r="G1284">
        <v>3</v>
      </c>
      <c r="H1284">
        <v>4392.6400000000003</v>
      </c>
      <c r="I1284">
        <v>13177.92</v>
      </c>
      <c r="J1284" t="s">
        <v>93</v>
      </c>
      <c r="K1284" t="s">
        <v>82</v>
      </c>
      <c r="L1284" t="s">
        <v>109</v>
      </c>
      <c r="M1284">
        <v>2023</v>
      </c>
      <c r="N1284" t="s">
        <v>84</v>
      </c>
      <c r="O1284" t="s">
        <v>8491</v>
      </c>
      <c r="P1284" t="s">
        <v>748</v>
      </c>
    </row>
    <row r="1285" spans="1:16" x14ac:dyDescent="0.45">
      <c r="A1285">
        <v>1284</v>
      </c>
      <c r="B1285" s="10">
        <v>45020</v>
      </c>
      <c r="C1285">
        <v>6016</v>
      </c>
      <c r="D1285" t="s">
        <v>89</v>
      </c>
      <c r="E1285">
        <v>41</v>
      </c>
      <c r="F1285" t="s">
        <v>7</v>
      </c>
      <c r="G1285">
        <v>1</v>
      </c>
      <c r="H1285">
        <v>3701.48</v>
      </c>
      <c r="I1285">
        <v>3701.48</v>
      </c>
      <c r="J1285" t="s">
        <v>97</v>
      </c>
      <c r="K1285" t="s">
        <v>82</v>
      </c>
      <c r="L1285" t="s">
        <v>109</v>
      </c>
      <c r="M1285">
        <v>2023</v>
      </c>
      <c r="N1285" t="s">
        <v>84</v>
      </c>
      <c r="O1285" t="s">
        <v>5153</v>
      </c>
      <c r="P1285" t="s">
        <v>86</v>
      </c>
    </row>
    <row r="1286" spans="1:16" x14ac:dyDescent="0.45">
      <c r="A1286">
        <v>1285</v>
      </c>
      <c r="B1286" s="10">
        <v>45020</v>
      </c>
      <c r="C1286">
        <v>7881</v>
      </c>
      <c r="D1286" t="s">
        <v>89</v>
      </c>
      <c r="E1286">
        <v>24</v>
      </c>
      <c r="F1286" t="s">
        <v>102</v>
      </c>
      <c r="G1286">
        <v>5</v>
      </c>
      <c r="H1286">
        <v>545.62</v>
      </c>
      <c r="I1286">
        <v>2728.1</v>
      </c>
      <c r="J1286" t="s">
        <v>95</v>
      </c>
      <c r="K1286" t="s">
        <v>82</v>
      </c>
      <c r="L1286" t="s">
        <v>109</v>
      </c>
      <c r="M1286">
        <v>2023</v>
      </c>
      <c r="N1286" t="s">
        <v>84</v>
      </c>
      <c r="O1286" t="s">
        <v>4850</v>
      </c>
      <c r="P1286" t="s">
        <v>86</v>
      </c>
    </row>
    <row r="1287" spans="1:16" x14ac:dyDescent="0.45">
      <c r="A1287">
        <v>1286</v>
      </c>
      <c r="B1287" s="10">
        <v>45020</v>
      </c>
      <c r="C1287">
        <v>1954</v>
      </c>
      <c r="D1287" t="s">
        <v>89</v>
      </c>
      <c r="E1287">
        <v>25</v>
      </c>
      <c r="F1287" t="s">
        <v>8</v>
      </c>
      <c r="G1287">
        <v>5</v>
      </c>
      <c r="H1287">
        <v>2350.62</v>
      </c>
      <c r="I1287">
        <v>11753.1</v>
      </c>
      <c r="J1287" t="s">
        <v>87</v>
      </c>
      <c r="K1287" t="s">
        <v>82</v>
      </c>
      <c r="L1287" t="s">
        <v>109</v>
      </c>
      <c r="M1287">
        <v>2023</v>
      </c>
      <c r="N1287" t="s">
        <v>84</v>
      </c>
      <c r="O1287" t="s">
        <v>8951</v>
      </c>
      <c r="P1287" t="s">
        <v>748</v>
      </c>
    </row>
    <row r="1288" spans="1:16" x14ac:dyDescent="0.45">
      <c r="A1288">
        <v>1287</v>
      </c>
      <c r="B1288" s="10">
        <v>45020</v>
      </c>
      <c r="C1288">
        <v>8291</v>
      </c>
      <c r="D1288" t="s">
        <v>80</v>
      </c>
      <c r="E1288">
        <v>50</v>
      </c>
      <c r="F1288" t="s">
        <v>9</v>
      </c>
      <c r="G1288">
        <v>2</v>
      </c>
      <c r="H1288">
        <v>1099.25</v>
      </c>
      <c r="I1288">
        <v>2198.5</v>
      </c>
      <c r="J1288" t="s">
        <v>93</v>
      </c>
      <c r="K1288" t="s">
        <v>82</v>
      </c>
      <c r="L1288" t="s">
        <v>109</v>
      </c>
      <c r="M1288">
        <v>2023</v>
      </c>
      <c r="N1288" t="s">
        <v>84</v>
      </c>
      <c r="O1288" t="s">
        <v>3286</v>
      </c>
      <c r="P1288" t="s">
        <v>86</v>
      </c>
    </row>
    <row r="1289" spans="1:16" x14ac:dyDescent="0.45">
      <c r="A1289">
        <v>1288</v>
      </c>
      <c r="B1289" s="10">
        <v>45020</v>
      </c>
      <c r="C1289">
        <v>1974</v>
      </c>
      <c r="D1289" t="s">
        <v>89</v>
      </c>
      <c r="E1289">
        <v>42</v>
      </c>
      <c r="F1289" t="s">
        <v>9</v>
      </c>
      <c r="G1289">
        <v>1</v>
      </c>
      <c r="H1289">
        <v>1620.87</v>
      </c>
      <c r="I1289">
        <v>1620.87</v>
      </c>
      <c r="J1289" t="s">
        <v>97</v>
      </c>
      <c r="K1289" t="s">
        <v>567</v>
      </c>
      <c r="L1289" t="s">
        <v>109</v>
      </c>
      <c r="M1289">
        <v>2023</v>
      </c>
      <c r="N1289" t="s">
        <v>84</v>
      </c>
      <c r="O1289" t="s">
        <v>7890</v>
      </c>
      <c r="P1289" t="s">
        <v>86</v>
      </c>
    </row>
    <row r="1290" spans="1:16" x14ac:dyDescent="0.45">
      <c r="A1290">
        <v>1289</v>
      </c>
      <c r="B1290" s="10">
        <v>45021</v>
      </c>
      <c r="C1290">
        <v>5133</v>
      </c>
      <c r="D1290" t="s">
        <v>80</v>
      </c>
      <c r="E1290">
        <v>18</v>
      </c>
      <c r="F1290" t="s">
        <v>9</v>
      </c>
      <c r="G1290">
        <v>3</v>
      </c>
      <c r="H1290">
        <v>2370.33</v>
      </c>
      <c r="I1290">
        <v>7110.99</v>
      </c>
      <c r="J1290" t="s">
        <v>95</v>
      </c>
      <c r="K1290" t="s">
        <v>82</v>
      </c>
      <c r="L1290" t="s">
        <v>109</v>
      </c>
      <c r="M1290">
        <v>2023</v>
      </c>
      <c r="N1290" t="s">
        <v>84</v>
      </c>
      <c r="O1290" t="s">
        <v>417</v>
      </c>
      <c r="P1290" t="s">
        <v>86</v>
      </c>
    </row>
    <row r="1291" spans="1:16" x14ac:dyDescent="0.45">
      <c r="A1291">
        <v>1290</v>
      </c>
      <c r="B1291" s="10">
        <v>45021</v>
      </c>
      <c r="C1291">
        <v>6370</v>
      </c>
      <c r="D1291" t="s">
        <v>80</v>
      </c>
      <c r="E1291">
        <v>20</v>
      </c>
      <c r="F1291" t="s">
        <v>7</v>
      </c>
      <c r="G1291">
        <v>4</v>
      </c>
      <c r="H1291">
        <v>1146.57</v>
      </c>
      <c r="I1291">
        <v>4586.28</v>
      </c>
      <c r="J1291" t="s">
        <v>95</v>
      </c>
      <c r="K1291" t="s">
        <v>82</v>
      </c>
      <c r="L1291" t="s">
        <v>109</v>
      </c>
      <c r="M1291">
        <v>2023</v>
      </c>
      <c r="N1291" t="s">
        <v>84</v>
      </c>
      <c r="O1291" t="s">
        <v>2256</v>
      </c>
      <c r="P1291" t="s">
        <v>86</v>
      </c>
    </row>
    <row r="1292" spans="1:16" x14ac:dyDescent="0.45">
      <c r="A1292">
        <v>1291</v>
      </c>
      <c r="B1292" s="10">
        <v>45021</v>
      </c>
      <c r="C1292">
        <v>4972</v>
      </c>
      <c r="D1292" t="s">
        <v>80</v>
      </c>
      <c r="E1292">
        <v>57</v>
      </c>
      <c r="F1292" t="s">
        <v>5</v>
      </c>
      <c r="G1292">
        <v>3</v>
      </c>
      <c r="H1292">
        <v>2603.87</v>
      </c>
      <c r="I1292">
        <v>7811.61</v>
      </c>
      <c r="J1292" t="s">
        <v>81</v>
      </c>
      <c r="K1292" t="s">
        <v>82</v>
      </c>
      <c r="L1292" t="s">
        <v>109</v>
      </c>
      <c r="M1292">
        <v>2023</v>
      </c>
      <c r="N1292" t="s">
        <v>84</v>
      </c>
      <c r="O1292" t="s">
        <v>6664</v>
      </c>
      <c r="P1292" t="s">
        <v>86</v>
      </c>
    </row>
    <row r="1293" spans="1:16" x14ac:dyDescent="0.45">
      <c r="A1293">
        <v>1292</v>
      </c>
      <c r="B1293" s="10">
        <v>45021</v>
      </c>
      <c r="C1293">
        <v>6295</v>
      </c>
      <c r="D1293" t="s">
        <v>89</v>
      </c>
      <c r="E1293">
        <v>45</v>
      </c>
      <c r="F1293" t="s">
        <v>8</v>
      </c>
      <c r="G1293">
        <v>2</v>
      </c>
      <c r="H1293">
        <v>3234.22</v>
      </c>
      <c r="I1293">
        <v>6468.44</v>
      </c>
      <c r="J1293" t="s">
        <v>93</v>
      </c>
      <c r="K1293" t="s">
        <v>82</v>
      </c>
      <c r="L1293" t="s">
        <v>109</v>
      </c>
      <c r="M1293">
        <v>2023</v>
      </c>
      <c r="N1293" t="s">
        <v>84</v>
      </c>
      <c r="O1293" t="s">
        <v>3287</v>
      </c>
      <c r="P1293" t="s">
        <v>86</v>
      </c>
    </row>
    <row r="1294" spans="1:16" x14ac:dyDescent="0.45">
      <c r="A1294">
        <v>1293</v>
      </c>
      <c r="B1294" s="10">
        <v>45021</v>
      </c>
      <c r="C1294">
        <v>9228</v>
      </c>
      <c r="D1294" t="s">
        <v>80</v>
      </c>
      <c r="E1294">
        <v>60</v>
      </c>
      <c r="F1294" t="s">
        <v>6</v>
      </c>
      <c r="G1294">
        <v>3</v>
      </c>
      <c r="H1294">
        <v>4380.75</v>
      </c>
      <c r="I1294">
        <v>13142.25</v>
      </c>
      <c r="J1294" t="s">
        <v>81</v>
      </c>
      <c r="K1294" t="s">
        <v>82</v>
      </c>
      <c r="L1294" t="s">
        <v>109</v>
      </c>
      <c r="M1294">
        <v>2023</v>
      </c>
      <c r="N1294" t="s">
        <v>84</v>
      </c>
      <c r="O1294" t="s">
        <v>6665</v>
      </c>
      <c r="P1294" t="s">
        <v>86</v>
      </c>
    </row>
    <row r="1295" spans="1:16" x14ac:dyDescent="0.45">
      <c r="A1295">
        <v>1294</v>
      </c>
      <c r="B1295" s="10">
        <v>45021</v>
      </c>
      <c r="C1295">
        <v>4020</v>
      </c>
      <c r="D1295" t="s">
        <v>80</v>
      </c>
      <c r="E1295">
        <v>50</v>
      </c>
      <c r="F1295" t="s">
        <v>9</v>
      </c>
      <c r="G1295">
        <v>4</v>
      </c>
      <c r="H1295">
        <v>1096.73</v>
      </c>
      <c r="I1295">
        <v>4386.92</v>
      </c>
      <c r="J1295" t="s">
        <v>93</v>
      </c>
      <c r="K1295" t="s">
        <v>82</v>
      </c>
      <c r="L1295" t="s">
        <v>109</v>
      </c>
      <c r="M1295">
        <v>2023</v>
      </c>
      <c r="N1295" t="s">
        <v>84</v>
      </c>
      <c r="O1295" t="s">
        <v>1936</v>
      </c>
      <c r="P1295" t="s">
        <v>86</v>
      </c>
    </row>
    <row r="1296" spans="1:16" x14ac:dyDescent="0.45">
      <c r="A1296">
        <v>1295</v>
      </c>
      <c r="B1296" s="10">
        <v>45021</v>
      </c>
      <c r="C1296">
        <v>9987</v>
      </c>
      <c r="D1296" t="s">
        <v>89</v>
      </c>
      <c r="E1296">
        <v>63</v>
      </c>
      <c r="F1296" t="s">
        <v>5</v>
      </c>
      <c r="G1296">
        <v>1</v>
      </c>
      <c r="H1296">
        <v>1587.3</v>
      </c>
      <c r="I1296">
        <v>1587.3</v>
      </c>
      <c r="J1296" t="s">
        <v>81</v>
      </c>
      <c r="K1296" t="s">
        <v>567</v>
      </c>
      <c r="L1296" t="s">
        <v>109</v>
      </c>
      <c r="M1296">
        <v>2023</v>
      </c>
      <c r="N1296" t="s">
        <v>84</v>
      </c>
      <c r="O1296" t="s">
        <v>8025</v>
      </c>
      <c r="P1296" t="s">
        <v>86</v>
      </c>
    </row>
    <row r="1297" spans="1:16" x14ac:dyDescent="0.45">
      <c r="A1297">
        <v>1296</v>
      </c>
      <c r="B1297" s="10">
        <v>45021</v>
      </c>
      <c r="C1297">
        <v>5036</v>
      </c>
      <c r="D1297" t="s">
        <v>80</v>
      </c>
      <c r="E1297">
        <v>18</v>
      </c>
      <c r="F1297" t="s">
        <v>5</v>
      </c>
      <c r="G1297">
        <v>2</v>
      </c>
      <c r="H1297">
        <v>2058.71</v>
      </c>
      <c r="I1297">
        <v>4117.42</v>
      </c>
      <c r="J1297" t="s">
        <v>95</v>
      </c>
      <c r="K1297" t="s">
        <v>82</v>
      </c>
      <c r="L1297" t="s">
        <v>109</v>
      </c>
      <c r="M1297">
        <v>2023</v>
      </c>
      <c r="N1297" t="s">
        <v>668</v>
      </c>
      <c r="O1297" t="s">
        <v>9825</v>
      </c>
      <c r="P1297" t="s">
        <v>86</v>
      </c>
    </row>
    <row r="1298" spans="1:16" x14ac:dyDescent="0.45">
      <c r="A1298">
        <v>1297</v>
      </c>
      <c r="B1298" s="10">
        <v>45021</v>
      </c>
      <c r="C1298">
        <v>6068</v>
      </c>
      <c r="D1298" t="s">
        <v>80</v>
      </c>
      <c r="E1298">
        <v>55</v>
      </c>
      <c r="F1298" t="s">
        <v>5</v>
      </c>
      <c r="G1298">
        <v>5</v>
      </c>
      <c r="H1298">
        <v>1161.51</v>
      </c>
      <c r="I1298">
        <v>5807.55</v>
      </c>
      <c r="J1298" t="s">
        <v>81</v>
      </c>
      <c r="K1298" t="s">
        <v>82</v>
      </c>
      <c r="L1298" t="s">
        <v>109</v>
      </c>
      <c r="M1298">
        <v>2023</v>
      </c>
      <c r="N1298" t="s">
        <v>84</v>
      </c>
      <c r="O1298" t="s">
        <v>4646</v>
      </c>
      <c r="P1298" t="s">
        <v>86</v>
      </c>
    </row>
    <row r="1299" spans="1:16" x14ac:dyDescent="0.45">
      <c r="A1299">
        <v>1298</v>
      </c>
      <c r="B1299" s="10">
        <v>45021</v>
      </c>
      <c r="C1299">
        <v>6233</v>
      </c>
      <c r="D1299" t="s">
        <v>80</v>
      </c>
      <c r="E1299">
        <v>44</v>
      </c>
      <c r="F1299" t="s">
        <v>8</v>
      </c>
      <c r="G1299">
        <v>5</v>
      </c>
      <c r="H1299">
        <v>1693.6</v>
      </c>
      <c r="I1299">
        <v>8468</v>
      </c>
      <c r="J1299" t="s">
        <v>97</v>
      </c>
      <c r="K1299" t="s">
        <v>82</v>
      </c>
      <c r="L1299" t="s">
        <v>109</v>
      </c>
      <c r="M1299">
        <v>2023</v>
      </c>
      <c r="N1299" t="s">
        <v>84</v>
      </c>
      <c r="O1299" t="s">
        <v>4406</v>
      </c>
      <c r="P1299" t="s">
        <v>86</v>
      </c>
    </row>
    <row r="1300" spans="1:16" x14ac:dyDescent="0.45">
      <c r="A1300">
        <v>1299</v>
      </c>
      <c r="B1300" s="10">
        <v>45021</v>
      </c>
      <c r="C1300">
        <v>1317</v>
      </c>
      <c r="D1300" t="s">
        <v>89</v>
      </c>
      <c r="E1300">
        <v>55</v>
      </c>
      <c r="F1300" t="s">
        <v>5</v>
      </c>
      <c r="G1300">
        <v>1</v>
      </c>
      <c r="H1300">
        <v>4422.59</v>
      </c>
      <c r="I1300">
        <v>4422.59</v>
      </c>
      <c r="J1300" t="s">
        <v>81</v>
      </c>
      <c r="K1300" t="s">
        <v>82</v>
      </c>
      <c r="L1300" t="s">
        <v>109</v>
      </c>
      <c r="M1300">
        <v>2023</v>
      </c>
      <c r="N1300" t="s">
        <v>84</v>
      </c>
      <c r="O1300" t="s">
        <v>5784</v>
      </c>
      <c r="P1300" t="s">
        <v>86</v>
      </c>
    </row>
    <row r="1301" spans="1:16" x14ac:dyDescent="0.45">
      <c r="A1301">
        <v>1300</v>
      </c>
      <c r="B1301" s="10">
        <v>45021</v>
      </c>
      <c r="C1301">
        <v>3396</v>
      </c>
      <c r="D1301" t="s">
        <v>80</v>
      </c>
      <c r="E1301">
        <v>52</v>
      </c>
      <c r="F1301" t="s">
        <v>6</v>
      </c>
      <c r="G1301">
        <v>3</v>
      </c>
      <c r="H1301">
        <v>736.34</v>
      </c>
      <c r="I1301">
        <v>2209.02</v>
      </c>
      <c r="J1301" t="s">
        <v>93</v>
      </c>
      <c r="K1301" t="s">
        <v>82</v>
      </c>
      <c r="L1301" t="s">
        <v>109</v>
      </c>
      <c r="M1301">
        <v>2023</v>
      </c>
      <c r="N1301" t="s">
        <v>84</v>
      </c>
      <c r="O1301" t="s">
        <v>6457</v>
      </c>
      <c r="P1301" t="s">
        <v>86</v>
      </c>
    </row>
    <row r="1302" spans="1:16" x14ac:dyDescent="0.45">
      <c r="A1302">
        <v>1301</v>
      </c>
      <c r="B1302" s="10">
        <v>45021</v>
      </c>
      <c r="C1302">
        <v>3162</v>
      </c>
      <c r="D1302" t="s">
        <v>80</v>
      </c>
      <c r="E1302">
        <v>27</v>
      </c>
      <c r="F1302" t="s">
        <v>9</v>
      </c>
      <c r="G1302">
        <v>5</v>
      </c>
      <c r="H1302">
        <v>2246.5500000000002</v>
      </c>
      <c r="I1302">
        <v>11232.75</v>
      </c>
      <c r="J1302" t="s">
        <v>87</v>
      </c>
      <c r="K1302" t="s">
        <v>82</v>
      </c>
      <c r="L1302" t="s">
        <v>109</v>
      </c>
      <c r="M1302">
        <v>2023</v>
      </c>
      <c r="N1302" t="s">
        <v>84</v>
      </c>
      <c r="O1302" t="s">
        <v>3932</v>
      </c>
      <c r="P1302" t="s">
        <v>86</v>
      </c>
    </row>
    <row r="1303" spans="1:16" x14ac:dyDescent="0.45">
      <c r="A1303">
        <v>1302</v>
      </c>
      <c r="B1303" s="10">
        <v>45021</v>
      </c>
      <c r="C1303">
        <v>3745</v>
      </c>
      <c r="D1303" t="s">
        <v>89</v>
      </c>
      <c r="E1303">
        <v>29</v>
      </c>
      <c r="F1303" t="s">
        <v>6</v>
      </c>
      <c r="G1303">
        <v>2</v>
      </c>
      <c r="H1303">
        <v>1589.29</v>
      </c>
      <c r="I1303">
        <v>3178.58</v>
      </c>
      <c r="J1303" t="s">
        <v>87</v>
      </c>
      <c r="K1303" t="s">
        <v>82</v>
      </c>
      <c r="L1303" t="s">
        <v>109</v>
      </c>
      <c r="M1303">
        <v>2023</v>
      </c>
      <c r="N1303" t="s">
        <v>84</v>
      </c>
      <c r="O1303" t="s">
        <v>3613</v>
      </c>
      <c r="P1303" t="s">
        <v>86</v>
      </c>
    </row>
    <row r="1304" spans="1:16" x14ac:dyDescent="0.45">
      <c r="A1304">
        <v>1303</v>
      </c>
      <c r="B1304" s="10">
        <v>45022</v>
      </c>
      <c r="C1304">
        <v>2591</v>
      </c>
      <c r="D1304" t="s">
        <v>89</v>
      </c>
      <c r="E1304">
        <v>27</v>
      </c>
      <c r="F1304" t="s">
        <v>9</v>
      </c>
      <c r="G1304">
        <v>4</v>
      </c>
      <c r="H1304">
        <v>431.97</v>
      </c>
      <c r="I1304">
        <v>1727.88</v>
      </c>
      <c r="J1304" t="s">
        <v>87</v>
      </c>
      <c r="K1304" t="s">
        <v>567</v>
      </c>
      <c r="L1304" t="s">
        <v>109</v>
      </c>
      <c r="M1304">
        <v>2023</v>
      </c>
      <c r="N1304" t="s">
        <v>84</v>
      </c>
      <c r="O1304" t="s">
        <v>582</v>
      </c>
      <c r="P1304" t="s">
        <v>86</v>
      </c>
    </row>
    <row r="1305" spans="1:16" x14ac:dyDescent="0.45">
      <c r="A1305">
        <v>1304</v>
      </c>
      <c r="B1305" s="10">
        <v>45022</v>
      </c>
      <c r="C1305">
        <v>7183</v>
      </c>
      <c r="D1305" t="s">
        <v>80</v>
      </c>
      <c r="E1305">
        <v>51</v>
      </c>
      <c r="F1305" t="s">
        <v>102</v>
      </c>
      <c r="G1305">
        <v>3</v>
      </c>
      <c r="H1305">
        <v>525.82000000000005</v>
      </c>
      <c r="I1305">
        <v>1577.46</v>
      </c>
      <c r="J1305" t="s">
        <v>93</v>
      </c>
      <c r="K1305" t="s">
        <v>567</v>
      </c>
      <c r="L1305" t="s">
        <v>109</v>
      </c>
      <c r="M1305">
        <v>2023</v>
      </c>
      <c r="N1305" t="s">
        <v>84</v>
      </c>
      <c r="O1305" t="s">
        <v>7464</v>
      </c>
      <c r="P1305" t="s">
        <v>86</v>
      </c>
    </row>
    <row r="1306" spans="1:16" x14ac:dyDescent="0.45">
      <c r="A1306">
        <v>1305</v>
      </c>
      <c r="B1306" s="10">
        <v>45022</v>
      </c>
      <c r="C1306">
        <v>4930</v>
      </c>
      <c r="D1306" t="s">
        <v>89</v>
      </c>
      <c r="E1306">
        <v>41</v>
      </c>
      <c r="F1306" t="s">
        <v>7</v>
      </c>
      <c r="G1306">
        <v>4</v>
      </c>
      <c r="H1306">
        <v>3935.16</v>
      </c>
      <c r="I1306">
        <v>15740.64</v>
      </c>
      <c r="J1306" t="s">
        <v>97</v>
      </c>
      <c r="K1306" t="s">
        <v>82</v>
      </c>
      <c r="L1306" t="s">
        <v>109</v>
      </c>
      <c r="M1306">
        <v>2023</v>
      </c>
      <c r="N1306" t="s">
        <v>84</v>
      </c>
      <c r="O1306" t="s">
        <v>1612</v>
      </c>
      <c r="P1306" t="s">
        <v>86</v>
      </c>
    </row>
    <row r="1307" spans="1:16" x14ac:dyDescent="0.45">
      <c r="A1307">
        <v>1306</v>
      </c>
      <c r="B1307" s="10">
        <v>45022</v>
      </c>
      <c r="C1307">
        <v>2312</v>
      </c>
      <c r="D1307" t="s">
        <v>89</v>
      </c>
      <c r="E1307">
        <v>45</v>
      </c>
      <c r="F1307" t="s">
        <v>5</v>
      </c>
      <c r="G1307">
        <v>3</v>
      </c>
      <c r="H1307">
        <v>4269.05</v>
      </c>
      <c r="I1307">
        <v>12807.15</v>
      </c>
      <c r="J1307" t="s">
        <v>93</v>
      </c>
      <c r="K1307" t="s">
        <v>82</v>
      </c>
      <c r="L1307" t="s">
        <v>109</v>
      </c>
      <c r="M1307">
        <v>2023</v>
      </c>
      <c r="N1307" t="s">
        <v>84</v>
      </c>
      <c r="O1307" t="s">
        <v>8492</v>
      </c>
      <c r="P1307" t="s">
        <v>748</v>
      </c>
    </row>
    <row r="1308" spans="1:16" x14ac:dyDescent="0.45">
      <c r="A1308">
        <v>1307</v>
      </c>
      <c r="B1308" s="10">
        <v>45022</v>
      </c>
      <c r="C1308">
        <v>5311</v>
      </c>
      <c r="D1308" t="s">
        <v>89</v>
      </c>
      <c r="E1308">
        <v>39</v>
      </c>
      <c r="F1308" t="s">
        <v>6</v>
      </c>
      <c r="G1308">
        <v>2</v>
      </c>
      <c r="H1308">
        <v>3719.97</v>
      </c>
      <c r="I1308">
        <v>7439.94</v>
      </c>
      <c r="J1308" t="s">
        <v>97</v>
      </c>
      <c r="K1308" t="s">
        <v>82</v>
      </c>
      <c r="L1308" t="s">
        <v>109</v>
      </c>
      <c r="M1308">
        <v>2023</v>
      </c>
      <c r="N1308" t="s">
        <v>84</v>
      </c>
      <c r="O1308" t="s">
        <v>2683</v>
      </c>
      <c r="P1308" t="s">
        <v>86</v>
      </c>
    </row>
    <row r="1309" spans="1:16" x14ac:dyDescent="0.45">
      <c r="A1309">
        <v>1308</v>
      </c>
      <c r="B1309" s="10">
        <v>45022</v>
      </c>
      <c r="C1309">
        <v>8314</v>
      </c>
      <c r="D1309" t="s">
        <v>89</v>
      </c>
      <c r="E1309">
        <v>62</v>
      </c>
      <c r="F1309" t="s">
        <v>7</v>
      </c>
      <c r="G1309">
        <v>4</v>
      </c>
      <c r="H1309">
        <v>2719.18</v>
      </c>
      <c r="I1309">
        <v>10876.72</v>
      </c>
      <c r="J1309" t="s">
        <v>81</v>
      </c>
      <c r="K1309" t="s">
        <v>82</v>
      </c>
      <c r="L1309" t="s">
        <v>109</v>
      </c>
      <c r="M1309">
        <v>2023</v>
      </c>
      <c r="N1309" t="s">
        <v>84</v>
      </c>
      <c r="O1309" t="s">
        <v>1273</v>
      </c>
      <c r="P1309" t="s">
        <v>86</v>
      </c>
    </row>
    <row r="1310" spans="1:16" x14ac:dyDescent="0.45">
      <c r="A1310">
        <v>1309</v>
      </c>
      <c r="B1310" s="10">
        <v>45022</v>
      </c>
      <c r="C1310">
        <v>3383</v>
      </c>
      <c r="D1310" t="s">
        <v>89</v>
      </c>
      <c r="E1310">
        <v>33</v>
      </c>
      <c r="F1310" t="s">
        <v>7</v>
      </c>
      <c r="G1310">
        <v>2</v>
      </c>
      <c r="H1310">
        <v>3874.66</v>
      </c>
      <c r="I1310">
        <v>7749.32</v>
      </c>
      <c r="J1310" t="s">
        <v>87</v>
      </c>
      <c r="K1310" t="s">
        <v>82</v>
      </c>
      <c r="L1310" t="s">
        <v>109</v>
      </c>
      <c r="M1310">
        <v>2023</v>
      </c>
      <c r="N1310" t="s">
        <v>84</v>
      </c>
      <c r="O1310" t="s">
        <v>3614</v>
      </c>
      <c r="P1310" t="s">
        <v>86</v>
      </c>
    </row>
    <row r="1311" spans="1:16" x14ac:dyDescent="0.45">
      <c r="A1311">
        <v>1310</v>
      </c>
      <c r="B1311" s="10">
        <v>45022</v>
      </c>
      <c r="C1311">
        <v>4239</v>
      </c>
      <c r="D1311" t="s">
        <v>89</v>
      </c>
      <c r="E1311">
        <v>30</v>
      </c>
      <c r="F1311" t="s">
        <v>7</v>
      </c>
      <c r="G1311">
        <v>4</v>
      </c>
      <c r="H1311">
        <v>802.48</v>
      </c>
      <c r="I1311">
        <v>3209.92</v>
      </c>
      <c r="J1311" t="s">
        <v>87</v>
      </c>
      <c r="K1311" t="s">
        <v>82</v>
      </c>
      <c r="L1311" t="s">
        <v>109</v>
      </c>
      <c r="M1311">
        <v>2023</v>
      </c>
      <c r="N1311" t="s">
        <v>84</v>
      </c>
      <c r="O1311" t="s">
        <v>911</v>
      </c>
      <c r="P1311" t="s">
        <v>86</v>
      </c>
    </row>
    <row r="1312" spans="1:16" x14ac:dyDescent="0.45">
      <c r="A1312">
        <v>1311</v>
      </c>
      <c r="B1312" s="10">
        <v>45022</v>
      </c>
      <c r="C1312">
        <v>3139</v>
      </c>
      <c r="D1312" t="s">
        <v>89</v>
      </c>
      <c r="E1312">
        <v>53</v>
      </c>
      <c r="F1312" t="s">
        <v>7</v>
      </c>
      <c r="G1312">
        <v>3</v>
      </c>
      <c r="H1312">
        <v>3912</v>
      </c>
      <c r="I1312">
        <v>11736</v>
      </c>
      <c r="J1312" t="s">
        <v>93</v>
      </c>
      <c r="K1312" t="s">
        <v>82</v>
      </c>
      <c r="L1312" t="s">
        <v>109</v>
      </c>
      <c r="M1312">
        <v>2023</v>
      </c>
      <c r="N1312" t="s">
        <v>84</v>
      </c>
      <c r="O1312" t="s">
        <v>6458</v>
      </c>
      <c r="P1312" t="s">
        <v>86</v>
      </c>
    </row>
    <row r="1313" spans="1:16" x14ac:dyDescent="0.45">
      <c r="A1313">
        <v>1312</v>
      </c>
      <c r="B1313" s="10">
        <v>45022</v>
      </c>
      <c r="C1313">
        <v>2704</v>
      </c>
      <c r="D1313" t="s">
        <v>80</v>
      </c>
      <c r="E1313">
        <v>53</v>
      </c>
      <c r="F1313" t="s">
        <v>7</v>
      </c>
      <c r="G1313">
        <v>2</v>
      </c>
      <c r="H1313">
        <v>2146.1999999999998</v>
      </c>
      <c r="I1313">
        <v>4292.3999999999996</v>
      </c>
      <c r="J1313" t="s">
        <v>93</v>
      </c>
      <c r="K1313" t="s">
        <v>82</v>
      </c>
      <c r="L1313" t="s">
        <v>109</v>
      </c>
      <c r="M1313">
        <v>2023</v>
      </c>
      <c r="N1313" t="s">
        <v>84</v>
      </c>
      <c r="O1313" t="s">
        <v>3288</v>
      </c>
      <c r="P1313" t="s">
        <v>86</v>
      </c>
    </row>
    <row r="1314" spans="1:16" x14ac:dyDescent="0.45">
      <c r="A1314">
        <v>1313</v>
      </c>
      <c r="B1314" s="10">
        <v>45022</v>
      </c>
      <c r="C1314">
        <v>7924</v>
      </c>
      <c r="D1314" t="s">
        <v>89</v>
      </c>
      <c r="E1314">
        <v>60</v>
      </c>
      <c r="F1314" t="s">
        <v>9</v>
      </c>
      <c r="G1314">
        <v>3</v>
      </c>
      <c r="H1314">
        <v>3764.06</v>
      </c>
      <c r="I1314">
        <v>11292.18</v>
      </c>
      <c r="J1314" t="s">
        <v>81</v>
      </c>
      <c r="K1314" t="s">
        <v>82</v>
      </c>
      <c r="L1314" t="s">
        <v>109</v>
      </c>
      <c r="M1314">
        <v>2023</v>
      </c>
      <c r="N1314" t="s">
        <v>84</v>
      </c>
      <c r="O1314" t="s">
        <v>6666</v>
      </c>
      <c r="P1314" t="s">
        <v>86</v>
      </c>
    </row>
    <row r="1315" spans="1:16" x14ac:dyDescent="0.45">
      <c r="A1315">
        <v>1314</v>
      </c>
      <c r="B1315" s="10">
        <v>45022</v>
      </c>
      <c r="C1315">
        <v>1362</v>
      </c>
      <c r="D1315" t="s">
        <v>89</v>
      </c>
      <c r="E1315">
        <v>40</v>
      </c>
      <c r="F1315" t="s">
        <v>8</v>
      </c>
      <c r="G1315">
        <v>3</v>
      </c>
      <c r="H1315">
        <v>1177.3599999999999</v>
      </c>
      <c r="I1315">
        <v>3532.08</v>
      </c>
      <c r="J1315" t="s">
        <v>97</v>
      </c>
      <c r="K1315" t="s">
        <v>82</v>
      </c>
      <c r="L1315" t="s">
        <v>109</v>
      </c>
      <c r="M1315">
        <v>2023</v>
      </c>
      <c r="N1315" t="s">
        <v>84</v>
      </c>
      <c r="O1315" t="s">
        <v>6252</v>
      </c>
      <c r="P1315" t="s">
        <v>86</v>
      </c>
    </row>
    <row r="1316" spans="1:16" x14ac:dyDescent="0.45">
      <c r="A1316">
        <v>1315</v>
      </c>
      <c r="B1316" s="10">
        <v>45022</v>
      </c>
      <c r="C1316">
        <v>3604</v>
      </c>
      <c r="D1316" t="s">
        <v>89</v>
      </c>
      <c r="E1316">
        <v>31</v>
      </c>
      <c r="F1316" t="s">
        <v>5</v>
      </c>
      <c r="G1316">
        <v>4</v>
      </c>
      <c r="H1316">
        <v>4171.09</v>
      </c>
      <c r="I1316">
        <v>16684.36</v>
      </c>
      <c r="J1316" t="s">
        <v>87</v>
      </c>
      <c r="K1316" t="s">
        <v>82</v>
      </c>
      <c r="L1316" t="s">
        <v>109</v>
      </c>
      <c r="M1316">
        <v>2023</v>
      </c>
      <c r="N1316" t="s">
        <v>84</v>
      </c>
      <c r="O1316" t="s">
        <v>912</v>
      </c>
      <c r="P1316" t="s">
        <v>86</v>
      </c>
    </row>
    <row r="1317" spans="1:16" x14ac:dyDescent="0.45">
      <c r="A1317">
        <v>1316</v>
      </c>
      <c r="B1317" s="10">
        <v>45023</v>
      </c>
      <c r="C1317">
        <v>5286</v>
      </c>
      <c r="D1317" t="s">
        <v>80</v>
      </c>
      <c r="E1317">
        <v>49</v>
      </c>
      <c r="F1317" t="s">
        <v>5</v>
      </c>
      <c r="G1317">
        <v>4</v>
      </c>
      <c r="H1317">
        <v>2862.18</v>
      </c>
      <c r="I1317">
        <v>11448.72</v>
      </c>
      <c r="J1317" t="s">
        <v>93</v>
      </c>
      <c r="K1317" t="s">
        <v>82</v>
      </c>
      <c r="L1317" t="s">
        <v>109</v>
      </c>
      <c r="M1317">
        <v>2023</v>
      </c>
      <c r="N1317" t="s">
        <v>84</v>
      </c>
      <c r="O1317" t="s">
        <v>110</v>
      </c>
      <c r="P1317" t="s">
        <v>86</v>
      </c>
    </row>
    <row r="1318" spans="1:16" x14ac:dyDescent="0.45">
      <c r="A1318">
        <v>1317</v>
      </c>
      <c r="B1318" s="10">
        <v>45023</v>
      </c>
      <c r="C1318">
        <v>4738</v>
      </c>
      <c r="D1318" t="s">
        <v>89</v>
      </c>
      <c r="E1318">
        <v>20</v>
      </c>
      <c r="F1318" t="s">
        <v>9</v>
      </c>
      <c r="G1318">
        <v>2</v>
      </c>
      <c r="H1318">
        <v>86.32</v>
      </c>
      <c r="I1318">
        <v>172.64</v>
      </c>
      <c r="J1318" t="s">
        <v>95</v>
      </c>
      <c r="K1318" t="s">
        <v>567</v>
      </c>
      <c r="L1318" t="s">
        <v>109</v>
      </c>
      <c r="M1318">
        <v>2023</v>
      </c>
      <c r="N1318" t="s">
        <v>84</v>
      </c>
      <c r="O1318" t="s">
        <v>7034</v>
      </c>
      <c r="P1318" t="s">
        <v>86</v>
      </c>
    </row>
    <row r="1319" spans="1:16" x14ac:dyDescent="0.45">
      <c r="A1319">
        <v>1318</v>
      </c>
      <c r="B1319" s="10">
        <v>45023</v>
      </c>
      <c r="C1319">
        <v>3469</v>
      </c>
      <c r="D1319" t="s">
        <v>89</v>
      </c>
      <c r="E1319">
        <v>44</v>
      </c>
      <c r="F1319" t="s">
        <v>6</v>
      </c>
      <c r="G1319">
        <v>5</v>
      </c>
      <c r="H1319">
        <v>2620.37</v>
      </c>
      <c r="I1319">
        <v>13101.85</v>
      </c>
      <c r="J1319" t="s">
        <v>97</v>
      </c>
      <c r="K1319" t="s">
        <v>82</v>
      </c>
      <c r="L1319" t="s">
        <v>109</v>
      </c>
      <c r="M1319">
        <v>2023</v>
      </c>
      <c r="N1319" t="s">
        <v>84</v>
      </c>
      <c r="O1319" t="s">
        <v>8881</v>
      </c>
      <c r="P1319" t="s">
        <v>748</v>
      </c>
    </row>
    <row r="1320" spans="1:16" x14ac:dyDescent="0.45">
      <c r="A1320">
        <v>1319</v>
      </c>
      <c r="B1320" s="10">
        <v>45023</v>
      </c>
      <c r="C1320">
        <v>5795</v>
      </c>
      <c r="D1320" t="s">
        <v>80</v>
      </c>
      <c r="E1320">
        <v>36</v>
      </c>
      <c r="F1320" t="s">
        <v>9</v>
      </c>
      <c r="G1320">
        <v>1</v>
      </c>
      <c r="H1320">
        <v>1585.88</v>
      </c>
      <c r="I1320">
        <v>1585.88</v>
      </c>
      <c r="J1320" t="s">
        <v>97</v>
      </c>
      <c r="K1320" t="s">
        <v>567</v>
      </c>
      <c r="L1320" t="s">
        <v>109</v>
      </c>
      <c r="M1320">
        <v>2023</v>
      </c>
      <c r="N1320" t="s">
        <v>668</v>
      </c>
      <c r="O1320" t="s">
        <v>9399</v>
      </c>
      <c r="P1320" t="s">
        <v>86</v>
      </c>
    </row>
    <row r="1321" spans="1:16" x14ac:dyDescent="0.45">
      <c r="A1321">
        <v>1320</v>
      </c>
      <c r="B1321" s="10">
        <v>45023</v>
      </c>
      <c r="C1321">
        <v>7150</v>
      </c>
      <c r="D1321" t="s">
        <v>89</v>
      </c>
      <c r="E1321">
        <v>39</v>
      </c>
      <c r="F1321" t="s">
        <v>7</v>
      </c>
      <c r="G1321">
        <v>4</v>
      </c>
      <c r="H1321">
        <v>334.63</v>
      </c>
      <c r="I1321">
        <v>1338.52</v>
      </c>
      <c r="J1321" t="s">
        <v>97</v>
      </c>
      <c r="K1321" t="s">
        <v>567</v>
      </c>
      <c r="L1321" t="s">
        <v>109</v>
      </c>
      <c r="M1321">
        <v>2023</v>
      </c>
      <c r="N1321" t="s">
        <v>84</v>
      </c>
      <c r="O1321" t="s">
        <v>7307</v>
      </c>
      <c r="P1321" t="s">
        <v>86</v>
      </c>
    </row>
    <row r="1322" spans="1:16" x14ac:dyDescent="0.45">
      <c r="A1322">
        <v>1321</v>
      </c>
      <c r="B1322" s="10">
        <v>45023</v>
      </c>
      <c r="C1322">
        <v>1556</v>
      </c>
      <c r="D1322" t="s">
        <v>80</v>
      </c>
      <c r="E1322">
        <v>18</v>
      </c>
      <c r="F1322" t="s">
        <v>8</v>
      </c>
      <c r="G1322">
        <v>3</v>
      </c>
      <c r="H1322">
        <v>2264.1799999999998</v>
      </c>
      <c r="I1322">
        <v>6792.54</v>
      </c>
      <c r="J1322" t="s">
        <v>95</v>
      </c>
      <c r="K1322" t="s">
        <v>82</v>
      </c>
      <c r="L1322" t="s">
        <v>109</v>
      </c>
      <c r="M1322">
        <v>2023</v>
      </c>
      <c r="N1322" t="s">
        <v>84</v>
      </c>
      <c r="O1322" t="s">
        <v>8655</v>
      </c>
      <c r="P1322" t="s">
        <v>748</v>
      </c>
    </row>
    <row r="1323" spans="1:16" x14ac:dyDescent="0.45">
      <c r="A1323">
        <v>1322</v>
      </c>
      <c r="B1323" s="10">
        <v>45023</v>
      </c>
      <c r="C1323">
        <v>3808</v>
      </c>
      <c r="D1323" t="s">
        <v>80</v>
      </c>
      <c r="E1323">
        <v>22</v>
      </c>
      <c r="F1323" t="s">
        <v>5</v>
      </c>
      <c r="G1323">
        <v>1</v>
      </c>
      <c r="H1323">
        <v>1591.78</v>
      </c>
      <c r="I1323">
        <v>1591.78</v>
      </c>
      <c r="J1323" t="s">
        <v>95</v>
      </c>
      <c r="K1323" t="s">
        <v>567</v>
      </c>
      <c r="L1323" t="s">
        <v>109</v>
      </c>
      <c r="M1323">
        <v>2023</v>
      </c>
      <c r="N1323" t="s">
        <v>84</v>
      </c>
      <c r="O1323" t="s">
        <v>7664</v>
      </c>
      <c r="P1323" t="s">
        <v>86</v>
      </c>
    </row>
    <row r="1324" spans="1:16" x14ac:dyDescent="0.45">
      <c r="A1324">
        <v>1323</v>
      </c>
      <c r="B1324" s="10">
        <v>45023</v>
      </c>
      <c r="C1324">
        <v>6150</v>
      </c>
      <c r="D1324" t="s">
        <v>89</v>
      </c>
      <c r="E1324">
        <v>50</v>
      </c>
      <c r="F1324" t="s">
        <v>6</v>
      </c>
      <c r="G1324">
        <v>2</v>
      </c>
      <c r="H1324">
        <v>1061.73</v>
      </c>
      <c r="I1324">
        <v>2123.46</v>
      </c>
      <c r="J1324" t="s">
        <v>93</v>
      </c>
      <c r="K1324" t="s">
        <v>82</v>
      </c>
      <c r="L1324" t="s">
        <v>109</v>
      </c>
      <c r="M1324">
        <v>2023</v>
      </c>
      <c r="N1324" t="s">
        <v>84</v>
      </c>
      <c r="O1324" t="s">
        <v>3289</v>
      </c>
      <c r="P1324" t="s">
        <v>86</v>
      </c>
    </row>
    <row r="1325" spans="1:16" x14ac:dyDescent="0.45">
      <c r="A1325">
        <v>1324</v>
      </c>
      <c r="B1325" s="10">
        <v>45023</v>
      </c>
      <c r="C1325">
        <v>8561</v>
      </c>
      <c r="D1325" t="s">
        <v>80</v>
      </c>
      <c r="E1325">
        <v>36</v>
      </c>
      <c r="F1325" t="s">
        <v>102</v>
      </c>
      <c r="G1325">
        <v>1</v>
      </c>
      <c r="H1325">
        <v>1778.15</v>
      </c>
      <c r="I1325">
        <v>1778.15</v>
      </c>
      <c r="J1325" t="s">
        <v>97</v>
      </c>
      <c r="K1325" t="s">
        <v>567</v>
      </c>
      <c r="L1325" t="s">
        <v>109</v>
      </c>
      <c r="M1325">
        <v>2023</v>
      </c>
      <c r="N1325" t="s">
        <v>84</v>
      </c>
      <c r="O1325" t="s">
        <v>7891</v>
      </c>
      <c r="P1325" t="s">
        <v>86</v>
      </c>
    </row>
    <row r="1326" spans="1:16" x14ac:dyDescent="0.45">
      <c r="A1326">
        <v>1325</v>
      </c>
      <c r="B1326" s="10">
        <v>45023</v>
      </c>
      <c r="C1326">
        <v>3719</v>
      </c>
      <c r="D1326" t="s">
        <v>89</v>
      </c>
      <c r="E1326">
        <v>53</v>
      </c>
      <c r="F1326" t="s">
        <v>9</v>
      </c>
      <c r="G1326">
        <v>1</v>
      </c>
      <c r="H1326">
        <v>939.06</v>
      </c>
      <c r="I1326">
        <v>939.06</v>
      </c>
      <c r="J1326" t="s">
        <v>93</v>
      </c>
      <c r="K1326" t="s">
        <v>567</v>
      </c>
      <c r="L1326" t="s">
        <v>109</v>
      </c>
      <c r="M1326">
        <v>2023</v>
      </c>
      <c r="N1326" t="s">
        <v>84</v>
      </c>
      <c r="O1326" t="s">
        <v>7766</v>
      </c>
      <c r="P1326" t="s">
        <v>86</v>
      </c>
    </row>
    <row r="1327" spans="1:16" x14ac:dyDescent="0.45">
      <c r="A1327">
        <v>1326</v>
      </c>
      <c r="B1327" s="10">
        <v>45023</v>
      </c>
      <c r="C1327">
        <v>7506</v>
      </c>
      <c r="D1327" t="s">
        <v>89</v>
      </c>
      <c r="E1327">
        <v>23</v>
      </c>
      <c r="F1327" t="s">
        <v>102</v>
      </c>
      <c r="G1327">
        <v>5</v>
      </c>
      <c r="H1327">
        <v>1534.07</v>
      </c>
      <c r="I1327">
        <v>7670.35</v>
      </c>
      <c r="J1327" t="s">
        <v>95</v>
      </c>
      <c r="K1327" t="s">
        <v>82</v>
      </c>
      <c r="L1327" t="s">
        <v>109</v>
      </c>
      <c r="M1327">
        <v>2023</v>
      </c>
      <c r="N1327" t="s">
        <v>84</v>
      </c>
      <c r="O1327" t="s">
        <v>8819</v>
      </c>
      <c r="P1327" t="s">
        <v>748</v>
      </c>
    </row>
    <row r="1328" spans="1:16" x14ac:dyDescent="0.45">
      <c r="A1328">
        <v>1327</v>
      </c>
      <c r="B1328" s="10">
        <v>45023</v>
      </c>
      <c r="C1328">
        <v>4741</v>
      </c>
      <c r="D1328" t="s">
        <v>80</v>
      </c>
      <c r="E1328">
        <v>32</v>
      </c>
      <c r="F1328" t="s">
        <v>5</v>
      </c>
      <c r="G1328">
        <v>5</v>
      </c>
      <c r="H1328">
        <v>620.91</v>
      </c>
      <c r="I1328">
        <v>3104.55</v>
      </c>
      <c r="J1328" t="s">
        <v>87</v>
      </c>
      <c r="K1328" t="s">
        <v>82</v>
      </c>
      <c r="L1328" t="s">
        <v>109</v>
      </c>
      <c r="M1328">
        <v>2023</v>
      </c>
      <c r="N1328" t="s">
        <v>84</v>
      </c>
      <c r="O1328" t="s">
        <v>8952</v>
      </c>
      <c r="P1328" t="s">
        <v>748</v>
      </c>
    </row>
    <row r="1329" spans="1:16" x14ac:dyDescent="0.45">
      <c r="A1329">
        <v>1328</v>
      </c>
      <c r="B1329" s="10">
        <v>45023</v>
      </c>
      <c r="C1329">
        <v>4998</v>
      </c>
      <c r="D1329" t="s">
        <v>80</v>
      </c>
      <c r="E1329">
        <v>53</v>
      </c>
      <c r="F1329" t="s">
        <v>9</v>
      </c>
      <c r="G1329">
        <v>1</v>
      </c>
      <c r="H1329">
        <v>467.35</v>
      </c>
      <c r="I1329">
        <v>467.35</v>
      </c>
      <c r="J1329" t="s">
        <v>93</v>
      </c>
      <c r="K1329" t="s">
        <v>567</v>
      </c>
      <c r="L1329" t="s">
        <v>109</v>
      </c>
      <c r="M1329">
        <v>2023</v>
      </c>
      <c r="N1329" t="s">
        <v>84</v>
      </c>
      <c r="O1329" t="s">
        <v>7767</v>
      </c>
      <c r="P1329" t="s">
        <v>86</v>
      </c>
    </row>
    <row r="1330" spans="1:16" x14ac:dyDescent="0.45">
      <c r="A1330">
        <v>1329</v>
      </c>
      <c r="B1330" s="10">
        <v>45023</v>
      </c>
      <c r="C1330">
        <v>3403</v>
      </c>
      <c r="D1330" t="s">
        <v>89</v>
      </c>
      <c r="E1330">
        <v>50</v>
      </c>
      <c r="F1330" t="s">
        <v>5</v>
      </c>
      <c r="G1330">
        <v>5</v>
      </c>
      <c r="H1330">
        <v>4554.6000000000004</v>
      </c>
      <c r="I1330">
        <v>22773</v>
      </c>
      <c r="J1330" t="s">
        <v>93</v>
      </c>
      <c r="K1330" t="s">
        <v>82</v>
      </c>
      <c r="L1330" t="s">
        <v>109</v>
      </c>
      <c r="M1330">
        <v>2023</v>
      </c>
      <c r="N1330" t="s">
        <v>84</v>
      </c>
      <c r="O1330" t="s">
        <v>4173</v>
      </c>
      <c r="P1330" t="s">
        <v>86</v>
      </c>
    </row>
    <row r="1331" spans="1:16" x14ac:dyDescent="0.45">
      <c r="A1331">
        <v>1330</v>
      </c>
      <c r="B1331" s="10">
        <v>45024</v>
      </c>
      <c r="C1331">
        <v>9780</v>
      </c>
      <c r="D1331" t="s">
        <v>89</v>
      </c>
      <c r="E1331">
        <v>41</v>
      </c>
      <c r="F1331" t="s">
        <v>9</v>
      </c>
      <c r="G1331">
        <v>5</v>
      </c>
      <c r="H1331">
        <v>4518.6899999999996</v>
      </c>
      <c r="I1331">
        <v>22593.45</v>
      </c>
      <c r="J1331" t="s">
        <v>97</v>
      </c>
      <c r="K1331" t="s">
        <v>82</v>
      </c>
      <c r="L1331" t="s">
        <v>109</v>
      </c>
      <c r="M1331">
        <v>2023</v>
      </c>
      <c r="N1331" t="s">
        <v>84</v>
      </c>
      <c r="O1331" t="s">
        <v>759</v>
      </c>
      <c r="P1331" t="s">
        <v>748</v>
      </c>
    </row>
    <row r="1332" spans="1:16" x14ac:dyDescent="0.45">
      <c r="A1332">
        <v>1331</v>
      </c>
      <c r="B1332" s="10">
        <v>45024</v>
      </c>
      <c r="C1332">
        <v>1294</v>
      </c>
      <c r="D1332" t="s">
        <v>80</v>
      </c>
      <c r="E1332">
        <v>44</v>
      </c>
      <c r="F1332" t="s">
        <v>6</v>
      </c>
      <c r="G1332">
        <v>1</v>
      </c>
      <c r="H1332">
        <v>4148.63</v>
      </c>
      <c r="I1332">
        <v>4148.63</v>
      </c>
      <c r="J1332" t="s">
        <v>97</v>
      </c>
      <c r="K1332" t="s">
        <v>82</v>
      </c>
      <c r="L1332" t="s">
        <v>109</v>
      </c>
      <c r="M1332">
        <v>2023</v>
      </c>
      <c r="N1332" t="s">
        <v>84</v>
      </c>
      <c r="O1332" t="s">
        <v>5154</v>
      </c>
      <c r="P1332" t="s">
        <v>86</v>
      </c>
    </row>
    <row r="1333" spans="1:16" x14ac:dyDescent="0.45">
      <c r="A1333">
        <v>1332</v>
      </c>
      <c r="B1333" s="10">
        <v>45024</v>
      </c>
      <c r="C1333">
        <v>6343</v>
      </c>
      <c r="D1333" t="s">
        <v>89</v>
      </c>
      <c r="E1333">
        <v>28</v>
      </c>
      <c r="F1333" t="s">
        <v>5</v>
      </c>
      <c r="G1333">
        <v>4</v>
      </c>
      <c r="H1333">
        <v>1190.1099999999999</v>
      </c>
      <c r="I1333">
        <v>4760.4399999999996</v>
      </c>
      <c r="J1333" t="s">
        <v>87</v>
      </c>
      <c r="K1333" t="s">
        <v>82</v>
      </c>
      <c r="L1333" t="s">
        <v>109</v>
      </c>
      <c r="M1333">
        <v>2023</v>
      </c>
      <c r="N1333" t="s">
        <v>668</v>
      </c>
      <c r="O1333" t="s">
        <v>9962</v>
      </c>
      <c r="P1333" t="s">
        <v>86</v>
      </c>
    </row>
    <row r="1334" spans="1:16" x14ac:dyDescent="0.45">
      <c r="A1334">
        <v>1333</v>
      </c>
      <c r="B1334" s="10">
        <v>45024</v>
      </c>
      <c r="C1334">
        <v>2136</v>
      </c>
      <c r="D1334" t="s">
        <v>89</v>
      </c>
      <c r="E1334">
        <v>40</v>
      </c>
      <c r="F1334" t="s">
        <v>102</v>
      </c>
      <c r="G1334">
        <v>5</v>
      </c>
      <c r="H1334">
        <v>3643.16</v>
      </c>
      <c r="I1334">
        <v>18215.8</v>
      </c>
      <c r="J1334" t="s">
        <v>97</v>
      </c>
      <c r="K1334" t="s">
        <v>82</v>
      </c>
      <c r="L1334" t="s">
        <v>109</v>
      </c>
      <c r="M1334">
        <v>2023</v>
      </c>
      <c r="N1334" t="s">
        <v>84</v>
      </c>
      <c r="O1334" t="s">
        <v>4407</v>
      </c>
      <c r="P1334" t="s">
        <v>86</v>
      </c>
    </row>
    <row r="1335" spans="1:16" x14ac:dyDescent="0.45">
      <c r="A1335">
        <v>1334</v>
      </c>
      <c r="B1335" s="10">
        <v>45024</v>
      </c>
      <c r="C1335">
        <v>3064</v>
      </c>
      <c r="D1335" t="s">
        <v>89</v>
      </c>
      <c r="E1335">
        <v>50</v>
      </c>
      <c r="F1335" t="s">
        <v>8</v>
      </c>
      <c r="G1335">
        <v>1</v>
      </c>
      <c r="H1335">
        <v>2969.08</v>
      </c>
      <c r="I1335">
        <v>2969.08</v>
      </c>
      <c r="J1335" t="s">
        <v>93</v>
      </c>
      <c r="K1335" t="s">
        <v>82</v>
      </c>
      <c r="L1335" t="s">
        <v>109</v>
      </c>
      <c r="M1335">
        <v>2023</v>
      </c>
      <c r="N1335" t="s">
        <v>668</v>
      </c>
      <c r="O1335" t="s">
        <v>9579</v>
      </c>
      <c r="P1335" t="s">
        <v>86</v>
      </c>
    </row>
    <row r="1336" spans="1:16" x14ac:dyDescent="0.45">
      <c r="A1336">
        <v>1335</v>
      </c>
      <c r="B1336" s="10">
        <v>45024</v>
      </c>
      <c r="C1336">
        <v>8009</v>
      </c>
      <c r="D1336" t="s">
        <v>80</v>
      </c>
      <c r="E1336">
        <v>58</v>
      </c>
      <c r="F1336" t="s">
        <v>6</v>
      </c>
      <c r="G1336">
        <v>4</v>
      </c>
      <c r="H1336">
        <v>303.61</v>
      </c>
      <c r="I1336">
        <v>1214.44</v>
      </c>
      <c r="J1336" t="s">
        <v>81</v>
      </c>
      <c r="K1336" t="s">
        <v>567</v>
      </c>
      <c r="L1336" t="s">
        <v>109</v>
      </c>
      <c r="M1336">
        <v>2023</v>
      </c>
      <c r="N1336" t="s">
        <v>84</v>
      </c>
      <c r="O1336" t="s">
        <v>7308</v>
      </c>
      <c r="P1336" t="s">
        <v>86</v>
      </c>
    </row>
    <row r="1337" spans="1:16" x14ac:dyDescent="0.45">
      <c r="A1337">
        <v>1336</v>
      </c>
      <c r="B1337" s="10">
        <v>45024</v>
      </c>
      <c r="C1337">
        <v>5543</v>
      </c>
      <c r="D1337" t="s">
        <v>89</v>
      </c>
      <c r="E1337">
        <v>63</v>
      </c>
      <c r="F1337" t="s">
        <v>6</v>
      </c>
      <c r="G1337">
        <v>5</v>
      </c>
      <c r="H1337">
        <v>4502.95</v>
      </c>
      <c r="I1337">
        <v>22514.75</v>
      </c>
      <c r="J1337" t="s">
        <v>81</v>
      </c>
      <c r="K1337" t="s">
        <v>82</v>
      </c>
      <c r="L1337" t="s">
        <v>109</v>
      </c>
      <c r="M1337">
        <v>2023</v>
      </c>
      <c r="N1337" t="s">
        <v>84</v>
      </c>
      <c r="O1337" t="s">
        <v>4647</v>
      </c>
      <c r="P1337" t="s">
        <v>86</v>
      </c>
    </row>
    <row r="1338" spans="1:16" x14ac:dyDescent="0.45">
      <c r="A1338">
        <v>1337</v>
      </c>
      <c r="B1338" s="10">
        <v>45024</v>
      </c>
      <c r="C1338">
        <v>2007</v>
      </c>
      <c r="D1338" t="s">
        <v>89</v>
      </c>
      <c r="E1338">
        <v>64</v>
      </c>
      <c r="F1338" t="s">
        <v>9</v>
      </c>
      <c r="G1338">
        <v>1</v>
      </c>
      <c r="H1338">
        <v>4990.01</v>
      </c>
      <c r="I1338">
        <v>4990.01</v>
      </c>
      <c r="J1338" t="s">
        <v>81</v>
      </c>
      <c r="K1338" t="s">
        <v>82</v>
      </c>
      <c r="L1338" t="s">
        <v>109</v>
      </c>
      <c r="M1338">
        <v>2023</v>
      </c>
      <c r="N1338" t="s">
        <v>668</v>
      </c>
      <c r="O1338" t="s">
        <v>9580</v>
      </c>
      <c r="P1338" t="s">
        <v>86</v>
      </c>
    </row>
    <row r="1339" spans="1:16" x14ac:dyDescent="0.45">
      <c r="A1339">
        <v>1338</v>
      </c>
      <c r="B1339" s="10">
        <v>45024</v>
      </c>
      <c r="C1339">
        <v>6445</v>
      </c>
      <c r="D1339" t="s">
        <v>89</v>
      </c>
      <c r="E1339">
        <v>46</v>
      </c>
      <c r="F1339" t="s">
        <v>102</v>
      </c>
      <c r="G1339">
        <v>5</v>
      </c>
      <c r="H1339">
        <v>3558.17</v>
      </c>
      <c r="I1339">
        <v>17790.849999999999</v>
      </c>
      <c r="J1339" t="s">
        <v>93</v>
      </c>
      <c r="K1339" t="s">
        <v>82</v>
      </c>
      <c r="L1339" t="s">
        <v>109</v>
      </c>
      <c r="M1339">
        <v>2023</v>
      </c>
      <c r="N1339" t="s">
        <v>84</v>
      </c>
      <c r="O1339" t="s">
        <v>4174</v>
      </c>
      <c r="P1339" t="s">
        <v>86</v>
      </c>
    </row>
    <row r="1340" spans="1:16" x14ac:dyDescent="0.45">
      <c r="A1340">
        <v>1339</v>
      </c>
      <c r="B1340" s="10">
        <v>45024</v>
      </c>
      <c r="C1340">
        <v>6352</v>
      </c>
      <c r="D1340" t="s">
        <v>80</v>
      </c>
      <c r="E1340">
        <v>48</v>
      </c>
      <c r="F1340" t="s">
        <v>5</v>
      </c>
      <c r="G1340">
        <v>4</v>
      </c>
      <c r="H1340">
        <v>1195.96</v>
      </c>
      <c r="I1340">
        <v>4783.84</v>
      </c>
      <c r="J1340" t="s">
        <v>93</v>
      </c>
      <c r="K1340" t="s">
        <v>82</v>
      </c>
      <c r="L1340" t="s">
        <v>109</v>
      </c>
      <c r="M1340">
        <v>2023</v>
      </c>
      <c r="N1340" t="s">
        <v>84</v>
      </c>
      <c r="O1340" t="s">
        <v>1937</v>
      </c>
      <c r="P1340" t="s">
        <v>86</v>
      </c>
    </row>
    <row r="1341" spans="1:16" x14ac:dyDescent="0.45">
      <c r="A1341">
        <v>1340</v>
      </c>
      <c r="B1341" s="10">
        <v>45024</v>
      </c>
      <c r="C1341">
        <v>2435</v>
      </c>
      <c r="D1341" t="s">
        <v>80</v>
      </c>
      <c r="E1341">
        <v>18</v>
      </c>
      <c r="F1341" t="s">
        <v>102</v>
      </c>
      <c r="G1341">
        <v>1</v>
      </c>
      <c r="H1341">
        <v>2794.33</v>
      </c>
      <c r="I1341">
        <v>2794.33</v>
      </c>
      <c r="J1341" t="s">
        <v>95</v>
      </c>
      <c r="K1341" t="s">
        <v>82</v>
      </c>
      <c r="L1341" t="s">
        <v>109</v>
      </c>
      <c r="M1341">
        <v>2023</v>
      </c>
      <c r="N1341" t="s">
        <v>84</v>
      </c>
      <c r="O1341" t="s">
        <v>5003</v>
      </c>
      <c r="P1341" t="s">
        <v>86</v>
      </c>
    </row>
    <row r="1342" spans="1:16" x14ac:dyDescent="0.45">
      <c r="A1342">
        <v>1341</v>
      </c>
      <c r="B1342" s="10">
        <v>45024</v>
      </c>
      <c r="C1342">
        <v>1571</v>
      </c>
      <c r="D1342" t="s">
        <v>80</v>
      </c>
      <c r="E1342">
        <v>51</v>
      </c>
      <c r="F1342" t="s">
        <v>6</v>
      </c>
      <c r="G1342">
        <v>4</v>
      </c>
      <c r="H1342">
        <v>591.42999999999995</v>
      </c>
      <c r="I1342">
        <v>2365.7199999999998</v>
      </c>
      <c r="J1342" t="s">
        <v>93</v>
      </c>
      <c r="K1342" t="s">
        <v>82</v>
      </c>
      <c r="L1342" t="s">
        <v>109</v>
      </c>
      <c r="M1342">
        <v>2023</v>
      </c>
      <c r="N1342" t="s">
        <v>84</v>
      </c>
      <c r="O1342" t="s">
        <v>1938</v>
      </c>
      <c r="P1342" t="s">
        <v>86</v>
      </c>
    </row>
    <row r="1343" spans="1:16" x14ac:dyDescent="0.45">
      <c r="A1343">
        <v>1342</v>
      </c>
      <c r="B1343" s="10">
        <v>45024</v>
      </c>
      <c r="C1343">
        <v>3382</v>
      </c>
      <c r="D1343" t="s">
        <v>89</v>
      </c>
      <c r="E1343">
        <v>35</v>
      </c>
      <c r="F1343" t="s">
        <v>9</v>
      </c>
      <c r="G1343">
        <v>3</v>
      </c>
      <c r="H1343">
        <v>1528.96</v>
      </c>
      <c r="I1343">
        <v>4586.88</v>
      </c>
      <c r="J1343" t="s">
        <v>97</v>
      </c>
      <c r="K1343" t="s">
        <v>82</v>
      </c>
      <c r="L1343" t="s">
        <v>109</v>
      </c>
      <c r="M1343">
        <v>2023</v>
      </c>
      <c r="N1343" t="s">
        <v>84</v>
      </c>
      <c r="O1343" t="s">
        <v>6253</v>
      </c>
      <c r="P1343" t="s">
        <v>86</v>
      </c>
    </row>
    <row r="1344" spans="1:16" x14ac:dyDescent="0.45">
      <c r="A1344">
        <v>1343</v>
      </c>
      <c r="B1344" s="10">
        <v>45024</v>
      </c>
      <c r="C1344">
        <v>6084</v>
      </c>
      <c r="D1344" t="s">
        <v>80</v>
      </c>
      <c r="E1344">
        <v>35</v>
      </c>
      <c r="F1344" t="s">
        <v>102</v>
      </c>
      <c r="G1344">
        <v>2</v>
      </c>
      <c r="H1344">
        <v>3600.42</v>
      </c>
      <c r="I1344">
        <v>7200.84</v>
      </c>
      <c r="J1344" t="s">
        <v>97</v>
      </c>
      <c r="K1344" t="s">
        <v>82</v>
      </c>
      <c r="L1344" t="s">
        <v>109</v>
      </c>
      <c r="M1344">
        <v>2023</v>
      </c>
      <c r="N1344" t="s">
        <v>84</v>
      </c>
      <c r="O1344" t="s">
        <v>2684</v>
      </c>
      <c r="P1344" t="s">
        <v>86</v>
      </c>
    </row>
    <row r="1345" spans="1:16" x14ac:dyDescent="0.45">
      <c r="A1345">
        <v>1344</v>
      </c>
      <c r="B1345" s="10">
        <v>45025</v>
      </c>
      <c r="C1345">
        <v>1277</v>
      </c>
      <c r="D1345" t="s">
        <v>89</v>
      </c>
      <c r="E1345">
        <v>23</v>
      </c>
      <c r="F1345" t="s">
        <v>5</v>
      </c>
      <c r="G1345">
        <v>3</v>
      </c>
      <c r="H1345">
        <v>1540.32</v>
      </c>
      <c r="I1345">
        <v>4620.96</v>
      </c>
      <c r="J1345" t="s">
        <v>95</v>
      </c>
      <c r="K1345" t="s">
        <v>82</v>
      </c>
      <c r="L1345" t="s">
        <v>109</v>
      </c>
      <c r="M1345">
        <v>2023</v>
      </c>
      <c r="N1345" t="s">
        <v>84</v>
      </c>
      <c r="O1345" t="s">
        <v>418</v>
      </c>
      <c r="P1345" t="s">
        <v>86</v>
      </c>
    </row>
    <row r="1346" spans="1:16" x14ac:dyDescent="0.45">
      <c r="A1346">
        <v>1345</v>
      </c>
      <c r="B1346" s="10">
        <v>45025</v>
      </c>
      <c r="C1346">
        <v>8059</v>
      </c>
      <c r="D1346" t="s">
        <v>80</v>
      </c>
      <c r="E1346">
        <v>57</v>
      </c>
      <c r="F1346" t="s">
        <v>7</v>
      </c>
      <c r="G1346">
        <v>5</v>
      </c>
      <c r="H1346">
        <v>778.67</v>
      </c>
      <c r="I1346">
        <v>3893.35</v>
      </c>
      <c r="J1346" t="s">
        <v>81</v>
      </c>
      <c r="K1346" t="s">
        <v>82</v>
      </c>
      <c r="L1346" t="s">
        <v>109</v>
      </c>
      <c r="M1346">
        <v>2023</v>
      </c>
      <c r="N1346" t="s">
        <v>668</v>
      </c>
      <c r="O1346" t="s">
        <v>9695</v>
      </c>
      <c r="P1346" t="s">
        <v>86</v>
      </c>
    </row>
    <row r="1347" spans="1:16" x14ac:dyDescent="0.45">
      <c r="A1347">
        <v>1346</v>
      </c>
      <c r="B1347" s="10">
        <v>45025</v>
      </c>
      <c r="C1347">
        <v>2887</v>
      </c>
      <c r="D1347" t="s">
        <v>89</v>
      </c>
      <c r="E1347">
        <v>18</v>
      </c>
      <c r="F1347" t="s">
        <v>6</v>
      </c>
      <c r="G1347">
        <v>4</v>
      </c>
      <c r="H1347">
        <v>86.98</v>
      </c>
      <c r="I1347">
        <v>347.92</v>
      </c>
      <c r="J1347" t="s">
        <v>95</v>
      </c>
      <c r="K1347" t="s">
        <v>567</v>
      </c>
      <c r="L1347" t="s">
        <v>109</v>
      </c>
      <c r="M1347">
        <v>2023</v>
      </c>
      <c r="N1347" t="s">
        <v>84</v>
      </c>
      <c r="O1347" t="s">
        <v>7309</v>
      </c>
      <c r="P1347" t="s">
        <v>86</v>
      </c>
    </row>
    <row r="1348" spans="1:16" x14ac:dyDescent="0.45">
      <c r="A1348">
        <v>1347</v>
      </c>
      <c r="B1348" s="10">
        <v>45025</v>
      </c>
      <c r="C1348">
        <v>2265</v>
      </c>
      <c r="D1348" t="s">
        <v>80</v>
      </c>
      <c r="E1348">
        <v>64</v>
      </c>
      <c r="F1348" t="s">
        <v>8</v>
      </c>
      <c r="G1348">
        <v>1</v>
      </c>
      <c r="H1348">
        <v>2883.95</v>
      </c>
      <c r="I1348">
        <v>2883.95</v>
      </c>
      <c r="J1348" t="s">
        <v>81</v>
      </c>
      <c r="K1348" t="s">
        <v>82</v>
      </c>
      <c r="L1348" t="s">
        <v>109</v>
      </c>
      <c r="M1348">
        <v>2023</v>
      </c>
      <c r="N1348" t="s">
        <v>84</v>
      </c>
      <c r="O1348" t="s">
        <v>5785</v>
      </c>
      <c r="P1348" t="s">
        <v>86</v>
      </c>
    </row>
    <row r="1349" spans="1:16" x14ac:dyDescent="0.45">
      <c r="A1349">
        <v>1348</v>
      </c>
      <c r="B1349" s="10">
        <v>45025</v>
      </c>
      <c r="C1349">
        <v>8491</v>
      </c>
      <c r="D1349" t="s">
        <v>89</v>
      </c>
      <c r="E1349">
        <v>59</v>
      </c>
      <c r="F1349" t="s">
        <v>8</v>
      </c>
      <c r="G1349">
        <v>4</v>
      </c>
      <c r="H1349">
        <v>4844.92</v>
      </c>
      <c r="I1349">
        <v>19379.68</v>
      </c>
      <c r="J1349" t="s">
        <v>81</v>
      </c>
      <c r="K1349" t="s">
        <v>82</v>
      </c>
      <c r="L1349" t="s">
        <v>109</v>
      </c>
      <c r="M1349">
        <v>2023</v>
      </c>
      <c r="N1349" t="s">
        <v>84</v>
      </c>
      <c r="O1349" t="s">
        <v>1274</v>
      </c>
      <c r="P1349" t="s">
        <v>86</v>
      </c>
    </row>
    <row r="1350" spans="1:16" x14ac:dyDescent="0.45">
      <c r="A1350">
        <v>1349</v>
      </c>
      <c r="B1350" s="10">
        <v>45025</v>
      </c>
      <c r="C1350">
        <v>2040</v>
      </c>
      <c r="D1350" t="s">
        <v>89</v>
      </c>
      <c r="E1350">
        <v>47</v>
      </c>
      <c r="F1350" t="s">
        <v>6</v>
      </c>
      <c r="G1350">
        <v>5</v>
      </c>
      <c r="H1350">
        <v>2446.46</v>
      </c>
      <c r="I1350">
        <v>12232.3</v>
      </c>
      <c r="J1350" t="s">
        <v>93</v>
      </c>
      <c r="K1350" t="s">
        <v>82</v>
      </c>
      <c r="L1350" t="s">
        <v>109</v>
      </c>
      <c r="M1350">
        <v>2023</v>
      </c>
      <c r="N1350" t="s">
        <v>84</v>
      </c>
      <c r="O1350" t="s">
        <v>4175</v>
      </c>
      <c r="P1350" t="s">
        <v>86</v>
      </c>
    </row>
    <row r="1351" spans="1:16" x14ac:dyDescent="0.45">
      <c r="A1351">
        <v>1350</v>
      </c>
      <c r="B1351" s="10">
        <v>45025</v>
      </c>
      <c r="C1351">
        <v>9073</v>
      </c>
      <c r="D1351" t="s">
        <v>80</v>
      </c>
      <c r="E1351">
        <v>21</v>
      </c>
      <c r="F1351" t="s">
        <v>7</v>
      </c>
      <c r="G1351">
        <v>1</v>
      </c>
      <c r="H1351">
        <v>1102.43</v>
      </c>
      <c r="I1351">
        <v>1102.43</v>
      </c>
      <c r="J1351" t="s">
        <v>95</v>
      </c>
      <c r="K1351" t="s">
        <v>567</v>
      </c>
      <c r="L1351" t="s">
        <v>109</v>
      </c>
      <c r="M1351">
        <v>2023</v>
      </c>
      <c r="N1351" t="s">
        <v>84</v>
      </c>
      <c r="O1351" t="s">
        <v>7665</v>
      </c>
      <c r="P1351" t="s">
        <v>86</v>
      </c>
    </row>
    <row r="1352" spans="1:16" x14ac:dyDescent="0.45">
      <c r="A1352">
        <v>1351</v>
      </c>
      <c r="B1352" s="10">
        <v>45025</v>
      </c>
      <c r="C1352">
        <v>3752</v>
      </c>
      <c r="D1352" t="s">
        <v>89</v>
      </c>
      <c r="E1352">
        <v>49</v>
      </c>
      <c r="F1352" t="s">
        <v>9</v>
      </c>
      <c r="G1352">
        <v>3</v>
      </c>
      <c r="H1352">
        <v>2343.2399999999998</v>
      </c>
      <c r="I1352">
        <v>7029.72</v>
      </c>
      <c r="J1352" t="s">
        <v>93</v>
      </c>
      <c r="K1352" t="s">
        <v>82</v>
      </c>
      <c r="L1352" t="s">
        <v>109</v>
      </c>
      <c r="M1352">
        <v>2023</v>
      </c>
      <c r="N1352" t="s">
        <v>668</v>
      </c>
      <c r="O1352" t="s">
        <v>9222</v>
      </c>
      <c r="P1352" t="s">
        <v>748</v>
      </c>
    </row>
    <row r="1353" spans="1:16" x14ac:dyDescent="0.45">
      <c r="A1353">
        <v>1352</v>
      </c>
      <c r="B1353" s="10">
        <v>45025</v>
      </c>
      <c r="C1353">
        <v>9213</v>
      </c>
      <c r="D1353" t="s">
        <v>80</v>
      </c>
      <c r="E1353">
        <v>27</v>
      </c>
      <c r="F1353" t="s">
        <v>102</v>
      </c>
      <c r="G1353">
        <v>4</v>
      </c>
      <c r="H1353">
        <v>3030.31</v>
      </c>
      <c r="I1353">
        <v>12121.24</v>
      </c>
      <c r="J1353" t="s">
        <v>87</v>
      </c>
      <c r="K1353" t="s">
        <v>82</v>
      </c>
      <c r="L1353" t="s">
        <v>109</v>
      </c>
      <c r="M1353">
        <v>2023</v>
      </c>
      <c r="N1353" t="s">
        <v>84</v>
      </c>
      <c r="O1353" t="s">
        <v>913</v>
      </c>
      <c r="P1353" t="s">
        <v>86</v>
      </c>
    </row>
    <row r="1354" spans="1:16" x14ac:dyDescent="0.45">
      <c r="A1354">
        <v>1353</v>
      </c>
      <c r="B1354" s="10">
        <v>45025</v>
      </c>
      <c r="C1354">
        <v>5569</v>
      </c>
      <c r="D1354" t="s">
        <v>80</v>
      </c>
      <c r="E1354">
        <v>60</v>
      </c>
      <c r="F1354" t="s">
        <v>102</v>
      </c>
      <c r="G1354">
        <v>2</v>
      </c>
      <c r="H1354">
        <v>4016.77</v>
      </c>
      <c r="I1354">
        <v>8033.54</v>
      </c>
      <c r="J1354" t="s">
        <v>81</v>
      </c>
      <c r="K1354" t="s">
        <v>82</v>
      </c>
      <c r="L1354" t="s">
        <v>109</v>
      </c>
      <c r="M1354">
        <v>2023</v>
      </c>
      <c r="N1354" t="s">
        <v>84</v>
      </c>
      <c r="O1354" t="s">
        <v>2977</v>
      </c>
      <c r="P1354" t="s">
        <v>86</v>
      </c>
    </row>
    <row r="1355" spans="1:16" x14ac:dyDescent="0.45">
      <c r="A1355">
        <v>1354</v>
      </c>
      <c r="B1355" s="10">
        <v>45025</v>
      </c>
      <c r="C1355">
        <v>7353</v>
      </c>
      <c r="D1355" t="s">
        <v>89</v>
      </c>
      <c r="E1355">
        <v>22</v>
      </c>
      <c r="F1355" t="s">
        <v>7</v>
      </c>
      <c r="G1355">
        <v>5</v>
      </c>
      <c r="H1355">
        <v>2290.7600000000002</v>
      </c>
      <c r="I1355">
        <v>11453.8</v>
      </c>
      <c r="J1355" t="s">
        <v>95</v>
      </c>
      <c r="K1355" t="s">
        <v>82</v>
      </c>
      <c r="L1355" t="s">
        <v>109</v>
      </c>
      <c r="M1355">
        <v>2023</v>
      </c>
      <c r="N1355" t="s">
        <v>668</v>
      </c>
      <c r="O1355" t="s">
        <v>9282</v>
      </c>
      <c r="P1355" t="s">
        <v>748</v>
      </c>
    </row>
    <row r="1356" spans="1:16" x14ac:dyDescent="0.45">
      <c r="A1356">
        <v>1355</v>
      </c>
      <c r="B1356" s="10">
        <v>45025</v>
      </c>
      <c r="C1356">
        <v>3353</v>
      </c>
      <c r="D1356" t="s">
        <v>89</v>
      </c>
      <c r="E1356">
        <v>26</v>
      </c>
      <c r="F1356" t="s">
        <v>7</v>
      </c>
      <c r="G1356">
        <v>5</v>
      </c>
      <c r="H1356">
        <v>906.11</v>
      </c>
      <c r="I1356">
        <v>4530.55</v>
      </c>
      <c r="J1356" t="s">
        <v>87</v>
      </c>
      <c r="K1356" t="s">
        <v>82</v>
      </c>
      <c r="L1356" t="s">
        <v>109</v>
      </c>
      <c r="M1356">
        <v>2023</v>
      </c>
      <c r="N1356" t="s">
        <v>84</v>
      </c>
      <c r="O1356" t="s">
        <v>3933</v>
      </c>
      <c r="P1356" t="s">
        <v>86</v>
      </c>
    </row>
    <row r="1357" spans="1:16" x14ac:dyDescent="0.45">
      <c r="A1357">
        <v>1356</v>
      </c>
      <c r="B1357" s="10">
        <v>45025</v>
      </c>
      <c r="C1357">
        <v>8437</v>
      </c>
      <c r="D1357" t="s">
        <v>80</v>
      </c>
      <c r="E1357">
        <v>22</v>
      </c>
      <c r="F1357" t="s">
        <v>5</v>
      </c>
      <c r="G1357">
        <v>4</v>
      </c>
      <c r="H1357">
        <v>980.65</v>
      </c>
      <c r="I1357">
        <v>3922.6</v>
      </c>
      <c r="J1357" t="s">
        <v>95</v>
      </c>
      <c r="K1357" t="s">
        <v>82</v>
      </c>
      <c r="L1357" t="s">
        <v>109</v>
      </c>
      <c r="M1357">
        <v>2023</v>
      </c>
      <c r="N1357" t="s">
        <v>84</v>
      </c>
      <c r="O1357" t="s">
        <v>2257</v>
      </c>
      <c r="P1357" t="s">
        <v>86</v>
      </c>
    </row>
    <row r="1358" spans="1:16" x14ac:dyDescent="0.45">
      <c r="A1358">
        <v>1357</v>
      </c>
      <c r="B1358" s="10">
        <v>45025</v>
      </c>
      <c r="C1358">
        <v>5799</v>
      </c>
      <c r="D1358" t="s">
        <v>80</v>
      </c>
      <c r="E1358">
        <v>28</v>
      </c>
      <c r="F1358" t="s">
        <v>5</v>
      </c>
      <c r="G1358">
        <v>3</v>
      </c>
      <c r="H1358">
        <v>4503.6400000000003</v>
      </c>
      <c r="I1358">
        <v>13510.92</v>
      </c>
      <c r="J1358" t="s">
        <v>87</v>
      </c>
      <c r="K1358" t="s">
        <v>82</v>
      </c>
      <c r="L1358" t="s">
        <v>109</v>
      </c>
      <c r="M1358">
        <v>2023</v>
      </c>
      <c r="N1358" t="s">
        <v>84</v>
      </c>
      <c r="O1358" t="s">
        <v>8298</v>
      </c>
      <c r="P1358" t="s">
        <v>748</v>
      </c>
    </row>
    <row r="1359" spans="1:16" x14ac:dyDescent="0.45">
      <c r="A1359">
        <v>1358</v>
      </c>
      <c r="B1359" s="10">
        <v>45026</v>
      </c>
      <c r="C1359">
        <v>1686</v>
      </c>
      <c r="D1359" t="s">
        <v>80</v>
      </c>
      <c r="E1359">
        <v>52</v>
      </c>
      <c r="F1359" t="s">
        <v>8</v>
      </c>
      <c r="G1359">
        <v>3</v>
      </c>
      <c r="H1359">
        <v>1219.4000000000001</v>
      </c>
      <c r="I1359">
        <v>3658.2</v>
      </c>
      <c r="J1359" t="s">
        <v>93</v>
      </c>
      <c r="K1359" t="s">
        <v>82</v>
      </c>
      <c r="L1359" t="s">
        <v>109</v>
      </c>
      <c r="M1359">
        <v>2023</v>
      </c>
      <c r="N1359" t="s">
        <v>84</v>
      </c>
      <c r="O1359" t="s">
        <v>760</v>
      </c>
      <c r="P1359" t="s">
        <v>748</v>
      </c>
    </row>
    <row r="1360" spans="1:16" x14ac:dyDescent="0.45">
      <c r="A1360">
        <v>1359</v>
      </c>
      <c r="B1360" s="10">
        <v>45026</v>
      </c>
      <c r="C1360">
        <v>9476</v>
      </c>
      <c r="D1360" t="s">
        <v>89</v>
      </c>
      <c r="E1360">
        <v>44</v>
      </c>
      <c r="F1360" t="s">
        <v>9</v>
      </c>
      <c r="G1360">
        <v>2</v>
      </c>
      <c r="H1360">
        <v>3653.69</v>
      </c>
      <c r="I1360">
        <v>7307.38</v>
      </c>
      <c r="J1360" t="s">
        <v>97</v>
      </c>
      <c r="K1360" t="s">
        <v>82</v>
      </c>
      <c r="L1360" t="s">
        <v>109</v>
      </c>
      <c r="M1360">
        <v>2023</v>
      </c>
      <c r="N1360" t="s">
        <v>84</v>
      </c>
      <c r="O1360" t="s">
        <v>2685</v>
      </c>
      <c r="P1360" t="s">
        <v>86</v>
      </c>
    </row>
    <row r="1361" spans="1:16" x14ac:dyDescent="0.45">
      <c r="A1361">
        <v>1360</v>
      </c>
      <c r="B1361" s="10">
        <v>45026</v>
      </c>
      <c r="C1361">
        <v>5811</v>
      </c>
      <c r="D1361" t="s">
        <v>80</v>
      </c>
      <c r="E1361">
        <v>21</v>
      </c>
      <c r="F1361" t="s">
        <v>9</v>
      </c>
      <c r="G1361">
        <v>2</v>
      </c>
      <c r="H1361">
        <v>1381.3</v>
      </c>
      <c r="I1361">
        <v>2762.6</v>
      </c>
      <c r="J1361" t="s">
        <v>95</v>
      </c>
      <c r="K1361" t="s">
        <v>82</v>
      </c>
      <c r="L1361" t="s">
        <v>109</v>
      </c>
      <c r="M1361">
        <v>2023</v>
      </c>
      <c r="N1361" t="s">
        <v>84</v>
      </c>
      <c r="O1361" t="s">
        <v>2493</v>
      </c>
      <c r="P1361" t="s">
        <v>86</v>
      </c>
    </row>
    <row r="1362" spans="1:16" x14ac:dyDescent="0.45">
      <c r="A1362">
        <v>1361</v>
      </c>
      <c r="B1362" s="10">
        <v>45026</v>
      </c>
      <c r="C1362">
        <v>9954</v>
      </c>
      <c r="D1362" t="s">
        <v>89</v>
      </c>
      <c r="E1362">
        <v>27</v>
      </c>
      <c r="F1362" t="s">
        <v>7</v>
      </c>
      <c r="G1362">
        <v>4</v>
      </c>
      <c r="H1362">
        <v>3616.78</v>
      </c>
      <c r="I1362">
        <v>14467.12</v>
      </c>
      <c r="J1362" t="s">
        <v>87</v>
      </c>
      <c r="K1362" t="s">
        <v>82</v>
      </c>
      <c r="L1362" t="s">
        <v>109</v>
      </c>
      <c r="M1362">
        <v>2023</v>
      </c>
      <c r="N1362" t="s">
        <v>84</v>
      </c>
      <c r="O1362" t="s">
        <v>914</v>
      </c>
      <c r="P1362" t="s">
        <v>86</v>
      </c>
    </row>
    <row r="1363" spans="1:16" x14ac:dyDescent="0.45">
      <c r="A1363">
        <v>1362</v>
      </c>
      <c r="B1363" s="10">
        <v>45026</v>
      </c>
      <c r="C1363">
        <v>6346</v>
      </c>
      <c r="D1363" t="s">
        <v>89</v>
      </c>
      <c r="E1363">
        <v>56</v>
      </c>
      <c r="F1363" t="s">
        <v>8</v>
      </c>
      <c r="G1363">
        <v>1</v>
      </c>
      <c r="H1363">
        <v>437.9</v>
      </c>
      <c r="I1363">
        <v>437.9</v>
      </c>
      <c r="J1363" t="s">
        <v>81</v>
      </c>
      <c r="K1363" t="s">
        <v>567</v>
      </c>
      <c r="L1363" t="s">
        <v>109</v>
      </c>
      <c r="M1363">
        <v>2023</v>
      </c>
      <c r="N1363" t="s">
        <v>84</v>
      </c>
      <c r="O1363" t="s">
        <v>8026</v>
      </c>
      <c r="P1363" t="s">
        <v>86</v>
      </c>
    </row>
    <row r="1364" spans="1:16" x14ac:dyDescent="0.45">
      <c r="A1364">
        <v>1363</v>
      </c>
      <c r="B1364" s="10">
        <v>45026</v>
      </c>
      <c r="C1364">
        <v>6043</v>
      </c>
      <c r="D1364" t="s">
        <v>80</v>
      </c>
      <c r="E1364">
        <v>50</v>
      </c>
      <c r="F1364" t="s">
        <v>8</v>
      </c>
      <c r="G1364">
        <v>3</v>
      </c>
      <c r="H1364">
        <v>1076.5999999999999</v>
      </c>
      <c r="I1364">
        <v>3229.8</v>
      </c>
      <c r="J1364" t="s">
        <v>93</v>
      </c>
      <c r="K1364" t="s">
        <v>82</v>
      </c>
      <c r="L1364" t="s">
        <v>109</v>
      </c>
      <c r="M1364">
        <v>2023</v>
      </c>
      <c r="N1364" t="s">
        <v>84</v>
      </c>
      <c r="O1364" t="s">
        <v>8493</v>
      </c>
      <c r="P1364" t="s">
        <v>748</v>
      </c>
    </row>
    <row r="1365" spans="1:16" x14ac:dyDescent="0.45">
      <c r="A1365">
        <v>1364</v>
      </c>
      <c r="B1365" s="10">
        <v>45026</v>
      </c>
      <c r="C1365">
        <v>3428</v>
      </c>
      <c r="D1365" t="s">
        <v>80</v>
      </c>
      <c r="E1365">
        <v>55</v>
      </c>
      <c r="F1365" t="s">
        <v>5</v>
      </c>
      <c r="G1365">
        <v>1</v>
      </c>
      <c r="H1365">
        <v>2073.0700000000002</v>
      </c>
      <c r="I1365">
        <v>2073.0700000000002</v>
      </c>
      <c r="J1365" t="s">
        <v>81</v>
      </c>
      <c r="K1365" t="s">
        <v>82</v>
      </c>
      <c r="L1365" t="s">
        <v>109</v>
      </c>
      <c r="M1365">
        <v>2023</v>
      </c>
      <c r="N1365" t="s">
        <v>84</v>
      </c>
      <c r="O1365" t="s">
        <v>5786</v>
      </c>
      <c r="P1365" t="s">
        <v>86</v>
      </c>
    </row>
    <row r="1366" spans="1:16" x14ac:dyDescent="0.45">
      <c r="A1366">
        <v>1365</v>
      </c>
      <c r="B1366" s="10">
        <v>45026</v>
      </c>
      <c r="C1366">
        <v>6126</v>
      </c>
      <c r="D1366" t="s">
        <v>89</v>
      </c>
      <c r="E1366">
        <v>25</v>
      </c>
      <c r="F1366" t="s">
        <v>102</v>
      </c>
      <c r="G1366">
        <v>1</v>
      </c>
      <c r="H1366">
        <v>2600.8200000000002</v>
      </c>
      <c r="I1366">
        <v>2600.8200000000002</v>
      </c>
      <c r="J1366" t="s">
        <v>87</v>
      </c>
      <c r="K1366" t="s">
        <v>82</v>
      </c>
      <c r="L1366" t="s">
        <v>109</v>
      </c>
      <c r="M1366">
        <v>2023</v>
      </c>
      <c r="N1366" t="s">
        <v>84</v>
      </c>
      <c r="O1366" t="s">
        <v>5349</v>
      </c>
      <c r="P1366" t="s">
        <v>86</v>
      </c>
    </row>
    <row r="1367" spans="1:16" x14ac:dyDescent="0.45">
      <c r="A1367">
        <v>1366</v>
      </c>
      <c r="B1367" s="10">
        <v>45026</v>
      </c>
      <c r="C1367">
        <v>9220</v>
      </c>
      <c r="D1367" t="s">
        <v>89</v>
      </c>
      <c r="E1367">
        <v>41</v>
      </c>
      <c r="F1367" t="s">
        <v>9</v>
      </c>
      <c r="G1367">
        <v>4</v>
      </c>
      <c r="H1367">
        <v>1797.11</v>
      </c>
      <c r="I1367">
        <v>7188.44</v>
      </c>
      <c r="J1367" t="s">
        <v>97</v>
      </c>
      <c r="K1367" t="s">
        <v>82</v>
      </c>
      <c r="L1367" t="s">
        <v>109</v>
      </c>
      <c r="M1367">
        <v>2023</v>
      </c>
      <c r="N1367" t="s">
        <v>84</v>
      </c>
      <c r="O1367" t="s">
        <v>1613</v>
      </c>
      <c r="P1367" t="s">
        <v>86</v>
      </c>
    </row>
    <row r="1368" spans="1:16" x14ac:dyDescent="0.45">
      <c r="A1368">
        <v>1367</v>
      </c>
      <c r="B1368" s="10">
        <v>45026</v>
      </c>
      <c r="C1368">
        <v>8813</v>
      </c>
      <c r="D1368" t="s">
        <v>89</v>
      </c>
      <c r="E1368">
        <v>56</v>
      </c>
      <c r="F1368" t="s">
        <v>8</v>
      </c>
      <c r="G1368">
        <v>2</v>
      </c>
      <c r="H1368">
        <v>2888.91</v>
      </c>
      <c r="I1368">
        <v>5777.82</v>
      </c>
      <c r="J1368" t="s">
        <v>81</v>
      </c>
      <c r="K1368" t="s">
        <v>82</v>
      </c>
      <c r="L1368" t="s">
        <v>109</v>
      </c>
      <c r="M1368">
        <v>2023</v>
      </c>
      <c r="N1368" t="s">
        <v>84</v>
      </c>
      <c r="O1368" t="s">
        <v>2978</v>
      </c>
      <c r="P1368" t="s">
        <v>86</v>
      </c>
    </row>
    <row r="1369" spans="1:16" x14ac:dyDescent="0.45">
      <c r="A1369">
        <v>1368</v>
      </c>
      <c r="B1369" s="10">
        <v>45026</v>
      </c>
      <c r="C1369">
        <v>4356</v>
      </c>
      <c r="D1369" t="s">
        <v>89</v>
      </c>
      <c r="E1369">
        <v>50</v>
      </c>
      <c r="F1369" t="s">
        <v>5</v>
      </c>
      <c r="G1369">
        <v>1</v>
      </c>
      <c r="H1369">
        <v>1660.58</v>
      </c>
      <c r="I1369">
        <v>1660.58</v>
      </c>
      <c r="J1369" t="s">
        <v>93</v>
      </c>
      <c r="K1369" t="s">
        <v>567</v>
      </c>
      <c r="L1369" t="s">
        <v>109</v>
      </c>
      <c r="M1369">
        <v>2023</v>
      </c>
      <c r="N1369" t="s">
        <v>84</v>
      </c>
      <c r="O1369" t="s">
        <v>7768</v>
      </c>
      <c r="P1369" t="s">
        <v>86</v>
      </c>
    </row>
    <row r="1370" spans="1:16" x14ac:dyDescent="0.45">
      <c r="A1370">
        <v>1369</v>
      </c>
      <c r="B1370" s="10">
        <v>45026</v>
      </c>
      <c r="C1370">
        <v>9707</v>
      </c>
      <c r="D1370" t="s">
        <v>80</v>
      </c>
      <c r="E1370">
        <v>58</v>
      </c>
      <c r="F1370" t="s">
        <v>5</v>
      </c>
      <c r="G1370">
        <v>4</v>
      </c>
      <c r="H1370">
        <v>3408.27</v>
      </c>
      <c r="I1370">
        <v>13633.08</v>
      </c>
      <c r="J1370" t="s">
        <v>81</v>
      </c>
      <c r="K1370" t="s">
        <v>82</v>
      </c>
      <c r="L1370" t="s">
        <v>109</v>
      </c>
      <c r="M1370">
        <v>2023</v>
      </c>
      <c r="N1370" t="s">
        <v>84</v>
      </c>
      <c r="O1370" t="s">
        <v>1275</v>
      </c>
      <c r="P1370" t="s">
        <v>86</v>
      </c>
    </row>
    <row r="1371" spans="1:16" x14ac:dyDescent="0.45">
      <c r="A1371">
        <v>1370</v>
      </c>
      <c r="B1371" s="10">
        <v>45026</v>
      </c>
      <c r="C1371">
        <v>8266</v>
      </c>
      <c r="D1371" t="s">
        <v>89</v>
      </c>
      <c r="E1371">
        <v>60</v>
      </c>
      <c r="F1371" t="s">
        <v>5</v>
      </c>
      <c r="G1371">
        <v>2</v>
      </c>
      <c r="H1371">
        <v>2580.4699999999998</v>
      </c>
      <c r="I1371">
        <v>5160.9399999999996</v>
      </c>
      <c r="J1371" t="s">
        <v>81</v>
      </c>
      <c r="K1371" t="s">
        <v>82</v>
      </c>
      <c r="L1371" t="s">
        <v>109</v>
      </c>
      <c r="M1371">
        <v>2023</v>
      </c>
      <c r="N1371" t="s">
        <v>84</v>
      </c>
      <c r="O1371" t="s">
        <v>2979</v>
      </c>
      <c r="P1371" t="s">
        <v>86</v>
      </c>
    </row>
    <row r="1372" spans="1:16" x14ac:dyDescent="0.45">
      <c r="A1372">
        <v>1371</v>
      </c>
      <c r="B1372" s="10">
        <v>45027</v>
      </c>
      <c r="C1372">
        <v>7540</v>
      </c>
      <c r="D1372" t="s">
        <v>80</v>
      </c>
      <c r="E1372">
        <v>36</v>
      </c>
      <c r="F1372" t="s">
        <v>102</v>
      </c>
      <c r="G1372">
        <v>1</v>
      </c>
      <c r="H1372">
        <v>3540.29</v>
      </c>
      <c r="I1372">
        <v>3540.29</v>
      </c>
      <c r="J1372" t="s">
        <v>97</v>
      </c>
      <c r="K1372" t="s">
        <v>82</v>
      </c>
      <c r="L1372" t="s">
        <v>109</v>
      </c>
      <c r="M1372">
        <v>2023</v>
      </c>
      <c r="N1372" t="s">
        <v>84</v>
      </c>
      <c r="O1372" t="s">
        <v>500</v>
      </c>
      <c r="P1372" t="s">
        <v>86</v>
      </c>
    </row>
    <row r="1373" spans="1:16" x14ac:dyDescent="0.45">
      <c r="A1373">
        <v>1372</v>
      </c>
      <c r="B1373" s="10">
        <v>45027</v>
      </c>
      <c r="C1373">
        <v>1038</v>
      </c>
      <c r="D1373" t="s">
        <v>80</v>
      </c>
      <c r="E1373">
        <v>19</v>
      </c>
      <c r="F1373" t="s">
        <v>8</v>
      </c>
      <c r="G1373">
        <v>1</v>
      </c>
      <c r="H1373">
        <v>2183.35</v>
      </c>
      <c r="I1373">
        <v>2183.35</v>
      </c>
      <c r="J1373" t="s">
        <v>95</v>
      </c>
      <c r="K1373" t="s">
        <v>82</v>
      </c>
      <c r="L1373" t="s">
        <v>109</v>
      </c>
      <c r="M1373">
        <v>2023</v>
      </c>
      <c r="N1373" t="s">
        <v>668</v>
      </c>
      <c r="O1373" t="s">
        <v>9581</v>
      </c>
      <c r="P1373" t="s">
        <v>86</v>
      </c>
    </row>
    <row r="1374" spans="1:16" x14ac:dyDescent="0.45">
      <c r="A1374">
        <v>1373</v>
      </c>
      <c r="B1374" s="10">
        <v>45027</v>
      </c>
      <c r="C1374">
        <v>4342</v>
      </c>
      <c r="D1374" t="s">
        <v>80</v>
      </c>
      <c r="E1374">
        <v>28</v>
      </c>
      <c r="F1374" t="s">
        <v>7</v>
      </c>
      <c r="G1374">
        <v>2</v>
      </c>
      <c r="H1374">
        <v>4388.68</v>
      </c>
      <c r="I1374">
        <v>8777.36</v>
      </c>
      <c r="J1374" t="s">
        <v>87</v>
      </c>
      <c r="K1374" t="s">
        <v>82</v>
      </c>
      <c r="L1374" t="s">
        <v>109</v>
      </c>
      <c r="M1374">
        <v>2023</v>
      </c>
      <c r="N1374" t="s">
        <v>668</v>
      </c>
      <c r="O1374" t="s">
        <v>9826</v>
      </c>
      <c r="P1374" t="s">
        <v>86</v>
      </c>
    </row>
    <row r="1375" spans="1:16" x14ac:dyDescent="0.45">
      <c r="A1375">
        <v>1374</v>
      </c>
      <c r="B1375" s="10">
        <v>45027</v>
      </c>
      <c r="C1375">
        <v>3844</v>
      </c>
      <c r="D1375" t="s">
        <v>89</v>
      </c>
      <c r="E1375">
        <v>52</v>
      </c>
      <c r="F1375" t="s">
        <v>7</v>
      </c>
      <c r="G1375">
        <v>2</v>
      </c>
      <c r="H1375">
        <v>1941.56</v>
      </c>
      <c r="I1375">
        <v>3883.12</v>
      </c>
      <c r="J1375" t="s">
        <v>93</v>
      </c>
      <c r="K1375" t="s">
        <v>82</v>
      </c>
      <c r="L1375" t="s">
        <v>109</v>
      </c>
      <c r="M1375">
        <v>2023</v>
      </c>
      <c r="N1375" t="s">
        <v>84</v>
      </c>
      <c r="O1375" t="s">
        <v>3290</v>
      </c>
      <c r="P1375" t="s">
        <v>86</v>
      </c>
    </row>
    <row r="1376" spans="1:16" x14ac:dyDescent="0.45">
      <c r="A1376">
        <v>1375</v>
      </c>
      <c r="B1376" s="10">
        <v>45027</v>
      </c>
      <c r="C1376">
        <v>2098</v>
      </c>
      <c r="D1376" t="s">
        <v>89</v>
      </c>
      <c r="E1376">
        <v>34</v>
      </c>
      <c r="F1376" t="s">
        <v>5</v>
      </c>
      <c r="G1376">
        <v>5</v>
      </c>
      <c r="H1376">
        <v>1575.26</v>
      </c>
      <c r="I1376">
        <v>7876.3</v>
      </c>
      <c r="J1376" t="s">
        <v>87</v>
      </c>
      <c r="K1376" t="s">
        <v>82</v>
      </c>
      <c r="L1376" t="s">
        <v>109</v>
      </c>
      <c r="M1376">
        <v>2023</v>
      </c>
      <c r="N1376" t="s">
        <v>84</v>
      </c>
      <c r="O1376" t="s">
        <v>3934</v>
      </c>
      <c r="P1376" t="s">
        <v>86</v>
      </c>
    </row>
    <row r="1377" spans="1:16" x14ac:dyDescent="0.45">
      <c r="A1377">
        <v>1376</v>
      </c>
      <c r="B1377" s="10">
        <v>45027</v>
      </c>
      <c r="C1377">
        <v>8027</v>
      </c>
      <c r="D1377" t="s">
        <v>80</v>
      </c>
      <c r="E1377">
        <v>59</v>
      </c>
      <c r="F1377" t="s">
        <v>5</v>
      </c>
      <c r="G1377">
        <v>5</v>
      </c>
      <c r="H1377">
        <v>2807.57</v>
      </c>
      <c r="I1377">
        <v>14037.85</v>
      </c>
      <c r="J1377" t="s">
        <v>81</v>
      </c>
      <c r="K1377" t="s">
        <v>82</v>
      </c>
      <c r="L1377" t="s">
        <v>109</v>
      </c>
      <c r="M1377">
        <v>2023</v>
      </c>
      <c r="N1377" t="s">
        <v>84</v>
      </c>
      <c r="O1377" t="s">
        <v>4648</v>
      </c>
      <c r="P1377" t="s">
        <v>86</v>
      </c>
    </row>
    <row r="1378" spans="1:16" x14ac:dyDescent="0.45">
      <c r="A1378">
        <v>1377</v>
      </c>
      <c r="B1378" s="10">
        <v>45027</v>
      </c>
      <c r="C1378">
        <v>2823</v>
      </c>
      <c r="D1378" t="s">
        <v>80</v>
      </c>
      <c r="E1378">
        <v>20</v>
      </c>
      <c r="F1378" t="s">
        <v>102</v>
      </c>
      <c r="G1378">
        <v>4</v>
      </c>
      <c r="H1378">
        <v>2570.4</v>
      </c>
      <c r="I1378">
        <v>10281.6</v>
      </c>
      <c r="J1378" t="s">
        <v>95</v>
      </c>
      <c r="K1378" t="s">
        <v>82</v>
      </c>
      <c r="L1378" t="s">
        <v>109</v>
      </c>
      <c r="M1378">
        <v>2023</v>
      </c>
      <c r="N1378" t="s">
        <v>84</v>
      </c>
      <c r="O1378" t="s">
        <v>2258</v>
      </c>
      <c r="P1378" t="s">
        <v>86</v>
      </c>
    </row>
    <row r="1379" spans="1:16" x14ac:dyDescent="0.45">
      <c r="A1379">
        <v>1378</v>
      </c>
      <c r="B1379" s="10">
        <v>45027</v>
      </c>
      <c r="C1379">
        <v>4155</v>
      </c>
      <c r="D1379" t="s">
        <v>80</v>
      </c>
      <c r="E1379">
        <v>39</v>
      </c>
      <c r="F1379" t="s">
        <v>5</v>
      </c>
      <c r="G1379">
        <v>4</v>
      </c>
      <c r="H1379">
        <v>2614.59</v>
      </c>
      <c r="I1379">
        <v>10458.36</v>
      </c>
      <c r="J1379" t="s">
        <v>97</v>
      </c>
      <c r="K1379" t="s">
        <v>82</v>
      </c>
      <c r="L1379" t="s">
        <v>109</v>
      </c>
      <c r="M1379">
        <v>2023</v>
      </c>
      <c r="N1379" t="s">
        <v>84</v>
      </c>
      <c r="O1379" t="s">
        <v>1614</v>
      </c>
      <c r="P1379" t="s">
        <v>86</v>
      </c>
    </row>
    <row r="1380" spans="1:16" x14ac:dyDescent="0.45">
      <c r="A1380">
        <v>1379</v>
      </c>
      <c r="B1380" s="10">
        <v>45027</v>
      </c>
      <c r="C1380">
        <v>4093</v>
      </c>
      <c r="D1380" t="s">
        <v>80</v>
      </c>
      <c r="E1380">
        <v>52</v>
      </c>
      <c r="F1380" t="s">
        <v>6</v>
      </c>
      <c r="G1380">
        <v>3</v>
      </c>
      <c r="H1380">
        <v>3990.84</v>
      </c>
      <c r="I1380">
        <v>11972.52</v>
      </c>
      <c r="J1380" t="s">
        <v>93</v>
      </c>
      <c r="K1380" t="s">
        <v>82</v>
      </c>
      <c r="L1380" t="s">
        <v>109</v>
      </c>
      <c r="M1380">
        <v>2023</v>
      </c>
      <c r="N1380" t="s">
        <v>84</v>
      </c>
      <c r="O1380" t="s">
        <v>6459</v>
      </c>
      <c r="P1380" t="s">
        <v>86</v>
      </c>
    </row>
    <row r="1381" spans="1:16" x14ac:dyDescent="0.45">
      <c r="A1381">
        <v>1380</v>
      </c>
      <c r="B1381" s="10">
        <v>45027</v>
      </c>
      <c r="C1381">
        <v>6658</v>
      </c>
      <c r="D1381" t="s">
        <v>89</v>
      </c>
      <c r="E1381">
        <v>38</v>
      </c>
      <c r="F1381" t="s">
        <v>8</v>
      </c>
      <c r="G1381">
        <v>5</v>
      </c>
      <c r="H1381">
        <v>2963.55</v>
      </c>
      <c r="I1381">
        <v>14817.75</v>
      </c>
      <c r="J1381" t="s">
        <v>97</v>
      </c>
      <c r="K1381" t="s">
        <v>82</v>
      </c>
      <c r="L1381" t="s">
        <v>109</v>
      </c>
      <c r="M1381">
        <v>2023</v>
      </c>
      <c r="N1381" t="s">
        <v>84</v>
      </c>
      <c r="O1381" t="s">
        <v>4408</v>
      </c>
      <c r="P1381" t="s">
        <v>86</v>
      </c>
    </row>
    <row r="1382" spans="1:16" x14ac:dyDescent="0.45">
      <c r="A1382">
        <v>1381</v>
      </c>
      <c r="B1382" s="10">
        <v>45027</v>
      </c>
      <c r="C1382">
        <v>4778</v>
      </c>
      <c r="D1382" t="s">
        <v>80</v>
      </c>
      <c r="E1382">
        <v>42</v>
      </c>
      <c r="F1382" t="s">
        <v>5</v>
      </c>
      <c r="G1382">
        <v>2</v>
      </c>
      <c r="H1382">
        <v>4432.0600000000004</v>
      </c>
      <c r="I1382">
        <v>8864.1200000000008</v>
      </c>
      <c r="J1382" t="s">
        <v>97</v>
      </c>
      <c r="K1382" t="s">
        <v>82</v>
      </c>
      <c r="L1382" t="s">
        <v>109</v>
      </c>
      <c r="M1382">
        <v>2023</v>
      </c>
      <c r="N1382" t="s">
        <v>84</v>
      </c>
      <c r="O1382" t="s">
        <v>2686</v>
      </c>
      <c r="P1382" t="s">
        <v>86</v>
      </c>
    </row>
    <row r="1383" spans="1:16" x14ac:dyDescent="0.45">
      <c r="A1383">
        <v>1382</v>
      </c>
      <c r="B1383" s="10">
        <v>45027</v>
      </c>
      <c r="C1383">
        <v>3896</v>
      </c>
      <c r="D1383" t="s">
        <v>89</v>
      </c>
      <c r="E1383">
        <v>56</v>
      </c>
      <c r="F1383" t="s">
        <v>5</v>
      </c>
      <c r="G1383">
        <v>5</v>
      </c>
      <c r="H1383">
        <v>3114.53</v>
      </c>
      <c r="I1383">
        <v>15572.65</v>
      </c>
      <c r="J1383" t="s">
        <v>81</v>
      </c>
      <c r="K1383" t="s">
        <v>82</v>
      </c>
      <c r="L1383" t="s">
        <v>109</v>
      </c>
      <c r="M1383">
        <v>2023</v>
      </c>
      <c r="N1383" t="s">
        <v>84</v>
      </c>
      <c r="O1383" t="s">
        <v>9044</v>
      </c>
      <c r="P1383" t="s">
        <v>748</v>
      </c>
    </row>
    <row r="1384" spans="1:16" x14ac:dyDescent="0.45">
      <c r="A1384">
        <v>1383</v>
      </c>
      <c r="B1384" s="10">
        <v>45027</v>
      </c>
      <c r="C1384">
        <v>1988</v>
      </c>
      <c r="D1384" t="s">
        <v>89</v>
      </c>
      <c r="E1384">
        <v>19</v>
      </c>
      <c r="F1384" t="s">
        <v>8</v>
      </c>
      <c r="G1384">
        <v>4</v>
      </c>
      <c r="H1384">
        <v>157.41999999999999</v>
      </c>
      <c r="I1384">
        <v>629.67999999999995</v>
      </c>
      <c r="J1384" t="s">
        <v>95</v>
      </c>
      <c r="K1384" t="s">
        <v>567</v>
      </c>
      <c r="L1384" t="s">
        <v>109</v>
      </c>
      <c r="M1384">
        <v>2023</v>
      </c>
      <c r="N1384" t="s">
        <v>84</v>
      </c>
      <c r="O1384" t="s">
        <v>7310</v>
      </c>
      <c r="P1384" t="s">
        <v>86</v>
      </c>
    </row>
    <row r="1385" spans="1:16" x14ac:dyDescent="0.45">
      <c r="A1385">
        <v>1384</v>
      </c>
      <c r="B1385" s="10">
        <v>45027</v>
      </c>
      <c r="C1385">
        <v>5116</v>
      </c>
      <c r="D1385" t="s">
        <v>89</v>
      </c>
      <c r="E1385">
        <v>18</v>
      </c>
      <c r="F1385" t="s">
        <v>9</v>
      </c>
      <c r="G1385">
        <v>4</v>
      </c>
      <c r="H1385">
        <v>4358.45</v>
      </c>
      <c r="I1385">
        <v>17433.8</v>
      </c>
      <c r="J1385" t="s">
        <v>95</v>
      </c>
      <c r="K1385" t="s">
        <v>82</v>
      </c>
      <c r="L1385" t="s">
        <v>109</v>
      </c>
      <c r="M1385">
        <v>2023</v>
      </c>
      <c r="N1385" t="s">
        <v>84</v>
      </c>
      <c r="O1385" t="s">
        <v>2259</v>
      </c>
      <c r="P1385" t="s">
        <v>86</v>
      </c>
    </row>
    <row r="1386" spans="1:16" x14ac:dyDescent="0.45">
      <c r="A1386">
        <v>1385</v>
      </c>
      <c r="B1386" s="10">
        <v>45028</v>
      </c>
      <c r="C1386">
        <v>7446</v>
      </c>
      <c r="D1386" t="s">
        <v>89</v>
      </c>
      <c r="E1386">
        <v>24</v>
      </c>
      <c r="F1386" t="s">
        <v>6</v>
      </c>
      <c r="G1386">
        <v>4</v>
      </c>
      <c r="H1386">
        <v>4206.93</v>
      </c>
      <c r="I1386">
        <v>16827.72</v>
      </c>
      <c r="J1386" t="s">
        <v>95</v>
      </c>
      <c r="K1386" t="s">
        <v>82</v>
      </c>
      <c r="L1386" t="s">
        <v>109</v>
      </c>
      <c r="M1386">
        <v>2023</v>
      </c>
      <c r="N1386" t="s">
        <v>668</v>
      </c>
      <c r="O1386" t="s">
        <v>680</v>
      </c>
      <c r="P1386" t="s">
        <v>86</v>
      </c>
    </row>
    <row r="1387" spans="1:16" x14ac:dyDescent="0.45">
      <c r="A1387">
        <v>1386</v>
      </c>
      <c r="B1387" s="10">
        <v>45028</v>
      </c>
      <c r="C1387">
        <v>5179</v>
      </c>
      <c r="D1387" t="s">
        <v>80</v>
      </c>
      <c r="E1387">
        <v>37</v>
      </c>
      <c r="F1387" t="s">
        <v>6</v>
      </c>
      <c r="G1387">
        <v>2</v>
      </c>
      <c r="H1387">
        <v>291.81</v>
      </c>
      <c r="I1387">
        <v>583.62</v>
      </c>
      <c r="J1387" t="s">
        <v>97</v>
      </c>
      <c r="K1387" t="s">
        <v>567</v>
      </c>
      <c r="L1387" t="s">
        <v>109</v>
      </c>
      <c r="M1387">
        <v>2023</v>
      </c>
      <c r="N1387" t="s">
        <v>84</v>
      </c>
      <c r="O1387" t="s">
        <v>7146</v>
      </c>
      <c r="P1387" t="s">
        <v>86</v>
      </c>
    </row>
    <row r="1388" spans="1:16" x14ac:dyDescent="0.45">
      <c r="A1388">
        <v>1387</v>
      </c>
      <c r="B1388" s="10">
        <v>45028</v>
      </c>
      <c r="C1388">
        <v>2682</v>
      </c>
      <c r="D1388" t="s">
        <v>89</v>
      </c>
      <c r="E1388">
        <v>60</v>
      </c>
      <c r="F1388" t="s">
        <v>7</v>
      </c>
      <c r="G1388">
        <v>1</v>
      </c>
      <c r="H1388">
        <v>670.16</v>
      </c>
      <c r="I1388">
        <v>670.16</v>
      </c>
      <c r="J1388" t="s">
        <v>81</v>
      </c>
      <c r="K1388" t="s">
        <v>567</v>
      </c>
      <c r="L1388" t="s">
        <v>109</v>
      </c>
      <c r="M1388">
        <v>2023</v>
      </c>
      <c r="N1388" t="s">
        <v>84</v>
      </c>
      <c r="O1388" t="s">
        <v>8027</v>
      </c>
      <c r="P1388" t="s">
        <v>86</v>
      </c>
    </row>
    <row r="1389" spans="1:16" x14ac:dyDescent="0.45">
      <c r="A1389">
        <v>1388</v>
      </c>
      <c r="B1389" s="10">
        <v>45028</v>
      </c>
      <c r="C1389">
        <v>6626</v>
      </c>
      <c r="D1389" t="s">
        <v>80</v>
      </c>
      <c r="E1389">
        <v>23</v>
      </c>
      <c r="F1389" t="s">
        <v>5</v>
      </c>
      <c r="G1389">
        <v>4</v>
      </c>
      <c r="H1389">
        <v>2803.96</v>
      </c>
      <c r="I1389">
        <v>11215.84</v>
      </c>
      <c r="J1389" t="s">
        <v>95</v>
      </c>
      <c r="K1389" t="s">
        <v>82</v>
      </c>
      <c r="L1389" t="s">
        <v>109</v>
      </c>
      <c r="M1389">
        <v>2023</v>
      </c>
      <c r="N1389" t="s">
        <v>84</v>
      </c>
      <c r="O1389" t="s">
        <v>2260</v>
      </c>
      <c r="P1389" t="s">
        <v>86</v>
      </c>
    </row>
    <row r="1390" spans="1:16" x14ac:dyDescent="0.45">
      <c r="A1390">
        <v>1389</v>
      </c>
      <c r="B1390" s="10">
        <v>45028</v>
      </c>
      <c r="C1390">
        <v>8424</v>
      </c>
      <c r="D1390" t="s">
        <v>89</v>
      </c>
      <c r="E1390">
        <v>53</v>
      </c>
      <c r="F1390" t="s">
        <v>8</v>
      </c>
      <c r="G1390">
        <v>5</v>
      </c>
      <c r="H1390">
        <v>262.12</v>
      </c>
      <c r="I1390">
        <v>1310.5999999999999</v>
      </c>
      <c r="J1390" t="s">
        <v>93</v>
      </c>
      <c r="K1390" t="s">
        <v>567</v>
      </c>
      <c r="L1390" t="s">
        <v>109</v>
      </c>
      <c r="M1390">
        <v>2023</v>
      </c>
      <c r="N1390" t="s">
        <v>84</v>
      </c>
      <c r="O1390" t="s">
        <v>7589</v>
      </c>
      <c r="P1390" t="s">
        <v>86</v>
      </c>
    </row>
    <row r="1391" spans="1:16" x14ac:dyDescent="0.45">
      <c r="A1391">
        <v>1390</v>
      </c>
      <c r="B1391" s="10">
        <v>45028</v>
      </c>
      <c r="C1391">
        <v>1933</v>
      </c>
      <c r="D1391" t="s">
        <v>80</v>
      </c>
      <c r="E1391">
        <v>38</v>
      </c>
      <c r="F1391" t="s">
        <v>7</v>
      </c>
      <c r="G1391">
        <v>1</v>
      </c>
      <c r="H1391">
        <v>2085.2800000000002</v>
      </c>
      <c r="I1391">
        <v>2085.2800000000002</v>
      </c>
      <c r="J1391" t="s">
        <v>97</v>
      </c>
      <c r="K1391" t="s">
        <v>82</v>
      </c>
      <c r="L1391" t="s">
        <v>109</v>
      </c>
      <c r="M1391">
        <v>2023</v>
      </c>
      <c r="N1391" t="s">
        <v>84</v>
      </c>
      <c r="O1391" t="s">
        <v>5155</v>
      </c>
      <c r="P1391" t="s">
        <v>86</v>
      </c>
    </row>
    <row r="1392" spans="1:16" x14ac:dyDescent="0.45">
      <c r="A1392">
        <v>1391</v>
      </c>
      <c r="B1392" s="10">
        <v>45028</v>
      </c>
      <c r="C1392">
        <v>4598</v>
      </c>
      <c r="D1392" t="s">
        <v>80</v>
      </c>
      <c r="E1392">
        <v>63</v>
      </c>
      <c r="F1392" t="s">
        <v>102</v>
      </c>
      <c r="G1392">
        <v>5</v>
      </c>
      <c r="H1392">
        <v>4878.04</v>
      </c>
      <c r="I1392">
        <v>24390.2</v>
      </c>
      <c r="J1392" t="s">
        <v>81</v>
      </c>
      <c r="K1392" t="s">
        <v>82</v>
      </c>
      <c r="L1392" t="s">
        <v>109</v>
      </c>
      <c r="M1392">
        <v>2023</v>
      </c>
      <c r="N1392" t="s">
        <v>84</v>
      </c>
      <c r="O1392" t="s">
        <v>4649</v>
      </c>
      <c r="P1392" t="s">
        <v>86</v>
      </c>
    </row>
    <row r="1393" spans="1:16" x14ac:dyDescent="0.45">
      <c r="A1393">
        <v>1392</v>
      </c>
      <c r="B1393" s="10">
        <v>45028</v>
      </c>
      <c r="C1393">
        <v>2980</v>
      </c>
      <c r="D1393" t="s">
        <v>80</v>
      </c>
      <c r="E1393">
        <v>52</v>
      </c>
      <c r="F1393" t="s">
        <v>9</v>
      </c>
      <c r="G1393">
        <v>4</v>
      </c>
      <c r="H1393">
        <v>905.24</v>
      </c>
      <c r="I1393">
        <v>3620.96</v>
      </c>
      <c r="J1393" t="s">
        <v>93</v>
      </c>
      <c r="K1393" t="s">
        <v>82</v>
      </c>
      <c r="L1393" t="s">
        <v>109</v>
      </c>
      <c r="M1393">
        <v>2023</v>
      </c>
      <c r="N1393" t="s">
        <v>668</v>
      </c>
      <c r="O1393" t="s">
        <v>9963</v>
      </c>
      <c r="P1393" t="s">
        <v>86</v>
      </c>
    </row>
    <row r="1394" spans="1:16" x14ac:dyDescent="0.45">
      <c r="A1394">
        <v>1393</v>
      </c>
      <c r="B1394" s="10">
        <v>45028</v>
      </c>
      <c r="C1394">
        <v>4056</v>
      </c>
      <c r="D1394" t="s">
        <v>80</v>
      </c>
      <c r="E1394">
        <v>53</v>
      </c>
      <c r="F1394" t="s">
        <v>5</v>
      </c>
      <c r="G1394">
        <v>2</v>
      </c>
      <c r="H1394">
        <v>1070.17</v>
      </c>
      <c r="I1394">
        <v>2140.34</v>
      </c>
      <c r="J1394" t="s">
        <v>93</v>
      </c>
      <c r="K1394" t="s">
        <v>82</v>
      </c>
      <c r="L1394" t="s">
        <v>109</v>
      </c>
      <c r="M1394">
        <v>2023</v>
      </c>
      <c r="N1394" t="s">
        <v>84</v>
      </c>
      <c r="O1394" t="s">
        <v>3291</v>
      </c>
      <c r="P1394" t="s">
        <v>86</v>
      </c>
    </row>
    <row r="1395" spans="1:16" x14ac:dyDescent="0.45">
      <c r="A1395">
        <v>1394</v>
      </c>
      <c r="B1395" s="10">
        <v>45028</v>
      </c>
      <c r="C1395">
        <v>9984</v>
      </c>
      <c r="D1395" t="s">
        <v>80</v>
      </c>
      <c r="E1395">
        <v>25</v>
      </c>
      <c r="F1395" t="s">
        <v>9</v>
      </c>
      <c r="G1395">
        <v>1</v>
      </c>
      <c r="H1395">
        <v>3397.92</v>
      </c>
      <c r="I1395">
        <v>3397.92</v>
      </c>
      <c r="J1395" t="s">
        <v>87</v>
      </c>
      <c r="K1395" t="s">
        <v>82</v>
      </c>
      <c r="L1395" t="s">
        <v>109</v>
      </c>
      <c r="M1395">
        <v>2023</v>
      </c>
      <c r="N1395" t="s">
        <v>84</v>
      </c>
      <c r="O1395" t="s">
        <v>5350</v>
      </c>
      <c r="P1395" t="s">
        <v>86</v>
      </c>
    </row>
    <row r="1396" spans="1:16" x14ac:dyDescent="0.45">
      <c r="A1396">
        <v>1395</v>
      </c>
      <c r="B1396" s="10">
        <v>45028</v>
      </c>
      <c r="C1396">
        <v>1791</v>
      </c>
      <c r="D1396" t="s">
        <v>89</v>
      </c>
      <c r="E1396">
        <v>21</v>
      </c>
      <c r="F1396" t="s">
        <v>5</v>
      </c>
      <c r="G1396">
        <v>1</v>
      </c>
      <c r="H1396">
        <v>267.69</v>
      </c>
      <c r="I1396">
        <v>267.69</v>
      </c>
      <c r="J1396" t="s">
        <v>95</v>
      </c>
      <c r="K1396" t="s">
        <v>567</v>
      </c>
      <c r="L1396" t="s">
        <v>109</v>
      </c>
      <c r="M1396">
        <v>2023</v>
      </c>
      <c r="N1396" t="s">
        <v>84</v>
      </c>
      <c r="O1396" t="s">
        <v>7666</v>
      </c>
      <c r="P1396" t="s">
        <v>86</v>
      </c>
    </row>
    <row r="1397" spans="1:16" x14ac:dyDescent="0.45">
      <c r="A1397">
        <v>1396</v>
      </c>
      <c r="B1397" s="10">
        <v>45028</v>
      </c>
      <c r="C1397">
        <v>6390</v>
      </c>
      <c r="D1397" t="s">
        <v>80</v>
      </c>
      <c r="E1397">
        <v>60</v>
      </c>
      <c r="F1397" t="s">
        <v>5</v>
      </c>
      <c r="G1397">
        <v>4</v>
      </c>
      <c r="H1397">
        <v>4112.3999999999996</v>
      </c>
      <c r="I1397">
        <v>16449.599999999999</v>
      </c>
      <c r="J1397" t="s">
        <v>81</v>
      </c>
      <c r="K1397" t="s">
        <v>82</v>
      </c>
      <c r="L1397" t="s">
        <v>109</v>
      </c>
      <c r="M1397">
        <v>2023</v>
      </c>
      <c r="N1397" t="s">
        <v>84</v>
      </c>
      <c r="O1397" t="s">
        <v>1276</v>
      </c>
      <c r="P1397" t="s">
        <v>86</v>
      </c>
    </row>
    <row r="1398" spans="1:16" x14ac:dyDescent="0.45">
      <c r="A1398">
        <v>1397</v>
      </c>
      <c r="B1398" s="10">
        <v>45028</v>
      </c>
      <c r="C1398">
        <v>7635</v>
      </c>
      <c r="D1398" t="s">
        <v>89</v>
      </c>
      <c r="E1398">
        <v>33</v>
      </c>
      <c r="F1398" t="s">
        <v>5</v>
      </c>
      <c r="G1398">
        <v>4</v>
      </c>
      <c r="H1398">
        <v>1035.2</v>
      </c>
      <c r="I1398">
        <v>4140.8</v>
      </c>
      <c r="J1398" t="s">
        <v>87</v>
      </c>
      <c r="K1398" t="s">
        <v>82</v>
      </c>
      <c r="L1398" t="s">
        <v>109</v>
      </c>
      <c r="M1398">
        <v>2023</v>
      </c>
      <c r="N1398" t="s">
        <v>668</v>
      </c>
      <c r="O1398" t="s">
        <v>9964</v>
      </c>
      <c r="P1398" t="s">
        <v>86</v>
      </c>
    </row>
    <row r="1399" spans="1:16" x14ac:dyDescent="0.45">
      <c r="A1399">
        <v>1398</v>
      </c>
      <c r="B1399" s="10">
        <v>45028</v>
      </c>
      <c r="C1399">
        <v>3255</v>
      </c>
      <c r="D1399" t="s">
        <v>80</v>
      </c>
      <c r="E1399">
        <v>20</v>
      </c>
      <c r="F1399" t="s">
        <v>9</v>
      </c>
      <c r="G1399">
        <v>4</v>
      </c>
      <c r="H1399">
        <v>2681.19</v>
      </c>
      <c r="I1399">
        <v>10724.76</v>
      </c>
      <c r="J1399" t="s">
        <v>95</v>
      </c>
      <c r="K1399" t="s">
        <v>82</v>
      </c>
      <c r="L1399" t="s">
        <v>109</v>
      </c>
      <c r="M1399">
        <v>2023</v>
      </c>
      <c r="N1399" t="s">
        <v>84</v>
      </c>
      <c r="O1399" t="s">
        <v>2261</v>
      </c>
      <c r="P1399" t="s">
        <v>86</v>
      </c>
    </row>
    <row r="1400" spans="1:16" x14ac:dyDescent="0.45">
      <c r="A1400">
        <v>1399</v>
      </c>
      <c r="B1400" s="10">
        <v>45029</v>
      </c>
      <c r="C1400">
        <v>4610</v>
      </c>
      <c r="D1400" t="s">
        <v>89</v>
      </c>
      <c r="E1400">
        <v>24</v>
      </c>
      <c r="F1400" t="s">
        <v>6</v>
      </c>
      <c r="G1400">
        <v>3</v>
      </c>
      <c r="H1400">
        <v>1281.3800000000001</v>
      </c>
      <c r="I1400">
        <v>3844.14</v>
      </c>
      <c r="J1400" t="s">
        <v>95</v>
      </c>
      <c r="K1400" t="s">
        <v>82</v>
      </c>
      <c r="L1400" t="s">
        <v>109</v>
      </c>
      <c r="M1400">
        <v>2023</v>
      </c>
      <c r="N1400" t="s">
        <v>668</v>
      </c>
      <c r="O1400" t="s">
        <v>761</v>
      </c>
      <c r="P1400" t="s">
        <v>748</v>
      </c>
    </row>
    <row r="1401" spans="1:16" x14ac:dyDescent="0.45">
      <c r="A1401">
        <v>1400</v>
      </c>
      <c r="B1401" s="10">
        <v>45029</v>
      </c>
      <c r="C1401">
        <v>2607</v>
      </c>
      <c r="D1401" t="s">
        <v>89</v>
      </c>
      <c r="E1401">
        <v>19</v>
      </c>
      <c r="F1401" t="s">
        <v>102</v>
      </c>
      <c r="G1401">
        <v>2</v>
      </c>
      <c r="H1401">
        <v>3311.47</v>
      </c>
      <c r="I1401">
        <v>6622.94</v>
      </c>
      <c r="J1401" t="s">
        <v>95</v>
      </c>
      <c r="K1401" t="s">
        <v>82</v>
      </c>
      <c r="L1401" t="s">
        <v>109</v>
      </c>
      <c r="M1401">
        <v>2023</v>
      </c>
      <c r="N1401" t="s">
        <v>84</v>
      </c>
      <c r="O1401" t="s">
        <v>2494</v>
      </c>
      <c r="P1401" t="s">
        <v>86</v>
      </c>
    </row>
    <row r="1402" spans="1:16" x14ac:dyDescent="0.45">
      <c r="A1402">
        <v>1401</v>
      </c>
      <c r="B1402" s="10">
        <v>45029</v>
      </c>
      <c r="C1402">
        <v>6179</v>
      </c>
      <c r="D1402" t="s">
        <v>89</v>
      </c>
      <c r="E1402">
        <v>18</v>
      </c>
      <c r="F1402" t="s">
        <v>6</v>
      </c>
      <c r="G1402">
        <v>2</v>
      </c>
      <c r="H1402">
        <v>2956.72</v>
      </c>
      <c r="I1402">
        <v>5913.44</v>
      </c>
      <c r="J1402" t="s">
        <v>95</v>
      </c>
      <c r="K1402" t="s">
        <v>82</v>
      </c>
      <c r="L1402" t="s">
        <v>109</v>
      </c>
      <c r="M1402">
        <v>2023</v>
      </c>
      <c r="N1402" t="s">
        <v>668</v>
      </c>
      <c r="O1402" t="s">
        <v>9827</v>
      </c>
      <c r="P1402" t="s">
        <v>86</v>
      </c>
    </row>
    <row r="1403" spans="1:16" x14ac:dyDescent="0.45">
      <c r="A1403">
        <v>1402</v>
      </c>
      <c r="B1403" s="10">
        <v>45029</v>
      </c>
      <c r="C1403">
        <v>7573</v>
      </c>
      <c r="D1403" t="s">
        <v>80</v>
      </c>
      <c r="E1403">
        <v>18</v>
      </c>
      <c r="F1403" t="s">
        <v>8</v>
      </c>
      <c r="G1403">
        <v>4</v>
      </c>
      <c r="H1403">
        <v>4734.88</v>
      </c>
      <c r="I1403">
        <v>18939.52</v>
      </c>
      <c r="J1403" t="s">
        <v>95</v>
      </c>
      <c r="K1403" t="s">
        <v>82</v>
      </c>
      <c r="L1403" t="s">
        <v>109</v>
      </c>
      <c r="M1403">
        <v>2023</v>
      </c>
      <c r="N1403" t="s">
        <v>84</v>
      </c>
      <c r="O1403" t="s">
        <v>2262</v>
      </c>
      <c r="P1403" t="s">
        <v>86</v>
      </c>
    </row>
    <row r="1404" spans="1:16" x14ac:dyDescent="0.45">
      <c r="A1404">
        <v>1403</v>
      </c>
      <c r="B1404" s="10">
        <v>45029</v>
      </c>
      <c r="C1404">
        <v>1984</v>
      </c>
      <c r="D1404" t="s">
        <v>89</v>
      </c>
      <c r="E1404">
        <v>55</v>
      </c>
      <c r="F1404" t="s">
        <v>8</v>
      </c>
      <c r="G1404">
        <v>3</v>
      </c>
      <c r="H1404">
        <v>2255.7199999999998</v>
      </c>
      <c r="I1404">
        <v>6767.16</v>
      </c>
      <c r="J1404" t="s">
        <v>81</v>
      </c>
      <c r="K1404" t="s">
        <v>82</v>
      </c>
      <c r="L1404" t="s">
        <v>109</v>
      </c>
      <c r="M1404">
        <v>2023</v>
      </c>
      <c r="N1404" t="s">
        <v>84</v>
      </c>
      <c r="O1404" t="s">
        <v>6667</v>
      </c>
      <c r="P1404" t="s">
        <v>86</v>
      </c>
    </row>
    <row r="1405" spans="1:16" x14ac:dyDescent="0.45">
      <c r="A1405">
        <v>1404</v>
      </c>
      <c r="B1405" s="10">
        <v>45029</v>
      </c>
      <c r="C1405">
        <v>6776</v>
      </c>
      <c r="D1405" t="s">
        <v>80</v>
      </c>
      <c r="E1405">
        <v>24</v>
      </c>
      <c r="F1405" t="s">
        <v>6</v>
      </c>
      <c r="G1405">
        <v>4</v>
      </c>
      <c r="H1405">
        <v>4380.6499999999996</v>
      </c>
      <c r="I1405">
        <v>17522.599999999999</v>
      </c>
      <c r="J1405" t="s">
        <v>95</v>
      </c>
      <c r="K1405" t="s">
        <v>82</v>
      </c>
      <c r="L1405" t="s">
        <v>109</v>
      </c>
      <c r="M1405">
        <v>2023</v>
      </c>
      <c r="N1405" t="s">
        <v>84</v>
      </c>
      <c r="O1405" t="s">
        <v>2263</v>
      </c>
      <c r="P1405" t="s">
        <v>86</v>
      </c>
    </row>
    <row r="1406" spans="1:16" x14ac:dyDescent="0.45">
      <c r="A1406">
        <v>1405</v>
      </c>
      <c r="B1406" s="10">
        <v>45029</v>
      </c>
      <c r="C1406">
        <v>4676</v>
      </c>
      <c r="D1406" t="s">
        <v>80</v>
      </c>
      <c r="E1406">
        <v>41</v>
      </c>
      <c r="F1406" t="s">
        <v>102</v>
      </c>
      <c r="G1406">
        <v>4</v>
      </c>
      <c r="H1406">
        <v>2900.32</v>
      </c>
      <c r="I1406">
        <v>11601.28</v>
      </c>
      <c r="J1406" t="s">
        <v>97</v>
      </c>
      <c r="K1406" t="s">
        <v>82</v>
      </c>
      <c r="L1406" t="s">
        <v>109</v>
      </c>
      <c r="M1406">
        <v>2023</v>
      </c>
      <c r="N1406" t="s">
        <v>84</v>
      </c>
      <c r="O1406" t="s">
        <v>1615</v>
      </c>
      <c r="P1406" t="s">
        <v>86</v>
      </c>
    </row>
    <row r="1407" spans="1:16" x14ac:dyDescent="0.45">
      <c r="A1407">
        <v>1406</v>
      </c>
      <c r="B1407" s="10">
        <v>45029</v>
      </c>
      <c r="C1407">
        <v>4380</v>
      </c>
      <c r="D1407" t="s">
        <v>89</v>
      </c>
      <c r="E1407">
        <v>22</v>
      </c>
      <c r="F1407" t="s">
        <v>102</v>
      </c>
      <c r="G1407">
        <v>2</v>
      </c>
      <c r="H1407">
        <v>4576.59</v>
      </c>
      <c r="I1407">
        <v>9153.18</v>
      </c>
      <c r="J1407" t="s">
        <v>95</v>
      </c>
      <c r="K1407" t="s">
        <v>82</v>
      </c>
      <c r="L1407" t="s">
        <v>109</v>
      </c>
      <c r="M1407">
        <v>2023</v>
      </c>
      <c r="N1407" t="s">
        <v>84</v>
      </c>
      <c r="O1407" t="s">
        <v>2495</v>
      </c>
      <c r="P1407" t="s">
        <v>86</v>
      </c>
    </row>
    <row r="1408" spans="1:16" x14ac:dyDescent="0.45">
      <c r="A1408">
        <v>1407</v>
      </c>
      <c r="B1408" s="10">
        <v>45029</v>
      </c>
      <c r="C1408">
        <v>9711</v>
      </c>
      <c r="D1408" t="s">
        <v>89</v>
      </c>
      <c r="E1408">
        <v>38</v>
      </c>
      <c r="F1408" t="s">
        <v>5</v>
      </c>
      <c r="G1408">
        <v>3</v>
      </c>
      <c r="H1408">
        <v>1494.52</v>
      </c>
      <c r="I1408">
        <v>4483.5600000000004</v>
      </c>
      <c r="J1408" t="s">
        <v>97</v>
      </c>
      <c r="K1408" t="s">
        <v>82</v>
      </c>
      <c r="L1408" t="s">
        <v>109</v>
      </c>
      <c r="M1408">
        <v>2023</v>
      </c>
      <c r="N1408" t="s">
        <v>84</v>
      </c>
      <c r="O1408" t="s">
        <v>8576</v>
      </c>
      <c r="P1408" t="s">
        <v>748</v>
      </c>
    </row>
    <row r="1409" spans="1:16" x14ac:dyDescent="0.45">
      <c r="A1409">
        <v>1408</v>
      </c>
      <c r="B1409" s="10">
        <v>45029</v>
      </c>
      <c r="C1409">
        <v>9782</v>
      </c>
      <c r="D1409" t="s">
        <v>80</v>
      </c>
      <c r="E1409">
        <v>45</v>
      </c>
      <c r="F1409" t="s">
        <v>5</v>
      </c>
      <c r="G1409">
        <v>2</v>
      </c>
      <c r="H1409">
        <v>2771.32</v>
      </c>
      <c r="I1409">
        <v>5542.64</v>
      </c>
      <c r="J1409" t="s">
        <v>93</v>
      </c>
      <c r="K1409" t="s">
        <v>82</v>
      </c>
      <c r="L1409" t="s">
        <v>109</v>
      </c>
      <c r="M1409">
        <v>2023</v>
      </c>
      <c r="N1409" t="s">
        <v>84</v>
      </c>
      <c r="O1409" t="s">
        <v>3292</v>
      </c>
      <c r="P1409" t="s">
        <v>86</v>
      </c>
    </row>
    <row r="1410" spans="1:16" x14ac:dyDescent="0.45">
      <c r="A1410">
        <v>1409</v>
      </c>
      <c r="B1410" s="10">
        <v>45029</v>
      </c>
      <c r="C1410">
        <v>2050</v>
      </c>
      <c r="D1410" t="s">
        <v>80</v>
      </c>
      <c r="E1410">
        <v>35</v>
      </c>
      <c r="F1410" t="s">
        <v>8</v>
      </c>
      <c r="G1410">
        <v>4</v>
      </c>
      <c r="H1410">
        <v>1980.65</v>
      </c>
      <c r="I1410">
        <v>7922.6</v>
      </c>
      <c r="J1410" t="s">
        <v>97</v>
      </c>
      <c r="K1410" t="s">
        <v>82</v>
      </c>
      <c r="L1410" t="s">
        <v>109</v>
      </c>
      <c r="M1410">
        <v>2023</v>
      </c>
      <c r="N1410" t="s">
        <v>84</v>
      </c>
      <c r="O1410" t="s">
        <v>1616</v>
      </c>
      <c r="P1410" t="s">
        <v>86</v>
      </c>
    </row>
    <row r="1411" spans="1:16" x14ac:dyDescent="0.45">
      <c r="A1411">
        <v>1410</v>
      </c>
      <c r="B1411" s="10">
        <v>45029</v>
      </c>
      <c r="C1411">
        <v>4633</v>
      </c>
      <c r="D1411" t="s">
        <v>80</v>
      </c>
      <c r="E1411">
        <v>41</v>
      </c>
      <c r="F1411" t="s">
        <v>5</v>
      </c>
      <c r="G1411">
        <v>5</v>
      </c>
      <c r="H1411">
        <v>376.19</v>
      </c>
      <c r="I1411">
        <v>1880.95</v>
      </c>
      <c r="J1411" t="s">
        <v>97</v>
      </c>
      <c r="K1411" t="s">
        <v>567</v>
      </c>
      <c r="L1411" t="s">
        <v>109</v>
      </c>
      <c r="M1411">
        <v>2023</v>
      </c>
      <c r="N1411" t="s">
        <v>84</v>
      </c>
      <c r="O1411" t="s">
        <v>7590</v>
      </c>
      <c r="P1411" t="s">
        <v>86</v>
      </c>
    </row>
    <row r="1412" spans="1:16" x14ac:dyDescent="0.45">
      <c r="A1412">
        <v>1411</v>
      </c>
      <c r="B1412" s="10">
        <v>45029</v>
      </c>
      <c r="C1412">
        <v>7342</v>
      </c>
      <c r="D1412" t="s">
        <v>80</v>
      </c>
      <c r="E1412">
        <v>49</v>
      </c>
      <c r="F1412" t="s">
        <v>5</v>
      </c>
      <c r="G1412">
        <v>1</v>
      </c>
      <c r="H1412">
        <v>2892.62</v>
      </c>
      <c r="I1412">
        <v>2892.62</v>
      </c>
      <c r="J1412" t="s">
        <v>93</v>
      </c>
      <c r="K1412" t="s">
        <v>82</v>
      </c>
      <c r="L1412" t="s">
        <v>109</v>
      </c>
      <c r="M1412">
        <v>2023</v>
      </c>
      <c r="N1412" t="s">
        <v>84</v>
      </c>
      <c r="O1412" t="s">
        <v>5555</v>
      </c>
      <c r="P1412" t="s">
        <v>86</v>
      </c>
    </row>
    <row r="1413" spans="1:16" x14ac:dyDescent="0.45">
      <c r="A1413">
        <v>1412</v>
      </c>
      <c r="B1413" s="10">
        <v>45030</v>
      </c>
      <c r="C1413">
        <v>1959</v>
      </c>
      <c r="D1413" t="s">
        <v>80</v>
      </c>
      <c r="E1413">
        <v>62</v>
      </c>
      <c r="F1413" t="s">
        <v>102</v>
      </c>
      <c r="G1413">
        <v>4</v>
      </c>
      <c r="H1413">
        <v>3981.43</v>
      </c>
      <c r="I1413">
        <v>15925.72</v>
      </c>
      <c r="J1413" t="s">
        <v>81</v>
      </c>
      <c r="K1413" t="s">
        <v>82</v>
      </c>
      <c r="L1413" t="s">
        <v>109</v>
      </c>
      <c r="M1413">
        <v>2023</v>
      </c>
      <c r="N1413" t="s">
        <v>84</v>
      </c>
      <c r="O1413" t="s">
        <v>111</v>
      </c>
      <c r="P1413" t="s">
        <v>86</v>
      </c>
    </row>
    <row r="1414" spans="1:16" x14ac:dyDescent="0.45">
      <c r="A1414">
        <v>1413</v>
      </c>
      <c r="B1414" s="10">
        <v>45030</v>
      </c>
      <c r="C1414">
        <v>7059</v>
      </c>
      <c r="D1414" t="s">
        <v>80</v>
      </c>
      <c r="E1414">
        <v>50</v>
      </c>
      <c r="F1414" t="s">
        <v>9</v>
      </c>
      <c r="G1414">
        <v>3</v>
      </c>
      <c r="H1414">
        <v>2803.21</v>
      </c>
      <c r="I1414">
        <v>8409.6299999999992</v>
      </c>
      <c r="J1414" t="s">
        <v>93</v>
      </c>
      <c r="K1414" t="s">
        <v>82</v>
      </c>
      <c r="L1414" t="s">
        <v>109</v>
      </c>
      <c r="M1414">
        <v>2023</v>
      </c>
      <c r="N1414" t="s">
        <v>84</v>
      </c>
      <c r="O1414" t="s">
        <v>8494</v>
      </c>
      <c r="P1414" t="s">
        <v>748</v>
      </c>
    </row>
    <row r="1415" spans="1:16" x14ac:dyDescent="0.45">
      <c r="A1415">
        <v>1414</v>
      </c>
      <c r="B1415" s="10">
        <v>45030</v>
      </c>
      <c r="C1415">
        <v>9884</v>
      </c>
      <c r="D1415" t="s">
        <v>89</v>
      </c>
      <c r="E1415">
        <v>27</v>
      </c>
      <c r="F1415" t="s">
        <v>6</v>
      </c>
      <c r="G1415">
        <v>5</v>
      </c>
      <c r="H1415">
        <v>1432.74</v>
      </c>
      <c r="I1415">
        <v>7163.7</v>
      </c>
      <c r="J1415" t="s">
        <v>87</v>
      </c>
      <c r="K1415" t="s">
        <v>82</v>
      </c>
      <c r="L1415" t="s">
        <v>109</v>
      </c>
      <c r="M1415">
        <v>2023</v>
      </c>
      <c r="N1415" t="s">
        <v>84</v>
      </c>
      <c r="O1415" t="s">
        <v>3935</v>
      </c>
      <c r="P1415" t="s">
        <v>86</v>
      </c>
    </row>
    <row r="1416" spans="1:16" x14ac:dyDescent="0.45">
      <c r="A1416">
        <v>1415</v>
      </c>
      <c r="B1416" s="10">
        <v>45030</v>
      </c>
      <c r="C1416">
        <v>6655</v>
      </c>
      <c r="D1416" t="s">
        <v>80</v>
      </c>
      <c r="E1416">
        <v>26</v>
      </c>
      <c r="F1416" t="s">
        <v>7</v>
      </c>
      <c r="G1416">
        <v>3</v>
      </c>
      <c r="H1416">
        <v>1355.95</v>
      </c>
      <c r="I1416">
        <v>4067.85</v>
      </c>
      <c r="J1416" t="s">
        <v>87</v>
      </c>
      <c r="K1416" t="s">
        <v>82</v>
      </c>
      <c r="L1416" t="s">
        <v>109</v>
      </c>
      <c r="M1416">
        <v>2023</v>
      </c>
      <c r="N1416" t="s">
        <v>84</v>
      </c>
      <c r="O1416" t="s">
        <v>8299</v>
      </c>
      <c r="P1416" t="s">
        <v>748</v>
      </c>
    </row>
    <row r="1417" spans="1:16" x14ac:dyDescent="0.45">
      <c r="A1417">
        <v>1416</v>
      </c>
      <c r="B1417" s="10">
        <v>45030</v>
      </c>
      <c r="C1417">
        <v>5473</v>
      </c>
      <c r="D1417" t="s">
        <v>80</v>
      </c>
      <c r="E1417">
        <v>50</v>
      </c>
      <c r="F1417" t="s">
        <v>7</v>
      </c>
      <c r="G1417">
        <v>4</v>
      </c>
      <c r="H1417">
        <v>1227.3</v>
      </c>
      <c r="I1417">
        <v>4909.2</v>
      </c>
      <c r="J1417" t="s">
        <v>93</v>
      </c>
      <c r="K1417" t="s">
        <v>82</v>
      </c>
      <c r="L1417" t="s">
        <v>109</v>
      </c>
      <c r="M1417">
        <v>2023</v>
      </c>
      <c r="N1417" t="s">
        <v>668</v>
      </c>
      <c r="O1417" t="s">
        <v>9965</v>
      </c>
      <c r="P1417" t="s">
        <v>86</v>
      </c>
    </row>
    <row r="1418" spans="1:16" x14ac:dyDescent="0.45">
      <c r="A1418">
        <v>1417</v>
      </c>
      <c r="B1418" s="10">
        <v>45030</v>
      </c>
      <c r="C1418">
        <v>3946</v>
      </c>
      <c r="D1418" t="s">
        <v>89</v>
      </c>
      <c r="E1418">
        <v>50</v>
      </c>
      <c r="F1418" t="s">
        <v>5</v>
      </c>
      <c r="G1418">
        <v>4</v>
      </c>
      <c r="H1418">
        <v>4899.18</v>
      </c>
      <c r="I1418">
        <v>19596.72</v>
      </c>
      <c r="J1418" t="s">
        <v>93</v>
      </c>
      <c r="K1418" t="s">
        <v>82</v>
      </c>
      <c r="L1418" t="s">
        <v>109</v>
      </c>
      <c r="M1418">
        <v>2023</v>
      </c>
      <c r="N1418" t="s">
        <v>84</v>
      </c>
      <c r="O1418" t="s">
        <v>1939</v>
      </c>
      <c r="P1418" t="s">
        <v>86</v>
      </c>
    </row>
    <row r="1419" spans="1:16" x14ac:dyDescent="0.45">
      <c r="A1419">
        <v>1418</v>
      </c>
      <c r="B1419" s="10">
        <v>45030</v>
      </c>
      <c r="C1419">
        <v>8725</v>
      </c>
      <c r="D1419" t="s">
        <v>89</v>
      </c>
      <c r="E1419">
        <v>24</v>
      </c>
      <c r="F1419" t="s">
        <v>5</v>
      </c>
      <c r="G1419">
        <v>1</v>
      </c>
      <c r="H1419">
        <v>2026.14</v>
      </c>
      <c r="I1419">
        <v>2026.14</v>
      </c>
      <c r="J1419" t="s">
        <v>95</v>
      </c>
      <c r="K1419" t="s">
        <v>82</v>
      </c>
      <c r="L1419" t="s">
        <v>109</v>
      </c>
      <c r="M1419">
        <v>2023</v>
      </c>
      <c r="N1419" t="s">
        <v>84</v>
      </c>
      <c r="O1419" t="s">
        <v>5004</v>
      </c>
      <c r="P1419" t="s">
        <v>86</v>
      </c>
    </row>
    <row r="1420" spans="1:16" x14ac:dyDescent="0.45">
      <c r="A1420">
        <v>1419</v>
      </c>
      <c r="B1420" s="10">
        <v>45030</v>
      </c>
      <c r="C1420">
        <v>1526</v>
      </c>
      <c r="D1420" t="s">
        <v>89</v>
      </c>
      <c r="E1420">
        <v>21</v>
      </c>
      <c r="F1420" t="s">
        <v>6</v>
      </c>
      <c r="G1420">
        <v>3</v>
      </c>
      <c r="H1420">
        <v>1618.51</v>
      </c>
      <c r="I1420">
        <v>4855.53</v>
      </c>
      <c r="J1420" t="s">
        <v>95</v>
      </c>
      <c r="K1420" t="s">
        <v>82</v>
      </c>
      <c r="L1420" t="s">
        <v>109</v>
      </c>
      <c r="M1420">
        <v>2023</v>
      </c>
      <c r="N1420" t="s">
        <v>84</v>
      </c>
      <c r="O1420" t="s">
        <v>6843</v>
      </c>
      <c r="P1420" t="s">
        <v>86</v>
      </c>
    </row>
    <row r="1421" spans="1:16" x14ac:dyDescent="0.45">
      <c r="A1421">
        <v>1420</v>
      </c>
      <c r="B1421" s="10">
        <v>45030</v>
      </c>
      <c r="C1421">
        <v>4224</v>
      </c>
      <c r="D1421" t="s">
        <v>80</v>
      </c>
      <c r="E1421">
        <v>45</v>
      </c>
      <c r="F1421" t="s">
        <v>7</v>
      </c>
      <c r="G1421">
        <v>5</v>
      </c>
      <c r="H1421">
        <v>2121.42</v>
      </c>
      <c r="I1421">
        <v>10607.1</v>
      </c>
      <c r="J1421" t="s">
        <v>93</v>
      </c>
      <c r="K1421" t="s">
        <v>82</v>
      </c>
      <c r="L1421" t="s">
        <v>109</v>
      </c>
      <c r="M1421">
        <v>2023</v>
      </c>
      <c r="N1421" t="s">
        <v>84</v>
      </c>
      <c r="O1421" t="s">
        <v>4176</v>
      </c>
      <c r="P1421" t="s">
        <v>86</v>
      </c>
    </row>
    <row r="1422" spans="1:16" x14ac:dyDescent="0.45">
      <c r="A1422">
        <v>1421</v>
      </c>
      <c r="B1422" s="10">
        <v>45030</v>
      </c>
      <c r="C1422">
        <v>2875</v>
      </c>
      <c r="D1422" t="s">
        <v>89</v>
      </c>
      <c r="E1422">
        <v>40</v>
      </c>
      <c r="F1422" t="s">
        <v>102</v>
      </c>
      <c r="G1422">
        <v>1</v>
      </c>
      <c r="H1422">
        <v>623.20000000000005</v>
      </c>
      <c r="I1422">
        <v>623.20000000000005</v>
      </c>
      <c r="J1422" t="s">
        <v>97</v>
      </c>
      <c r="K1422" t="s">
        <v>567</v>
      </c>
      <c r="L1422" t="s">
        <v>109</v>
      </c>
      <c r="M1422">
        <v>2023</v>
      </c>
      <c r="N1422" t="s">
        <v>84</v>
      </c>
      <c r="O1422" t="s">
        <v>7892</v>
      </c>
      <c r="P1422" t="s">
        <v>86</v>
      </c>
    </row>
    <row r="1423" spans="1:16" x14ac:dyDescent="0.45">
      <c r="A1423">
        <v>1422</v>
      </c>
      <c r="B1423" s="10">
        <v>45030</v>
      </c>
      <c r="C1423">
        <v>2763</v>
      </c>
      <c r="D1423" t="s">
        <v>89</v>
      </c>
      <c r="E1423">
        <v>49</v>
      </c>
      <c r="F1423" t="s">
        <v>7</v>
      </c>
      <c r="G1423">
        <v>3</v>
      </c>
      <c r="H1423">
        <v>1020.3</v>
      </c>
      <c r="I1423">
        <v>3060.9</v>
      </c>
      <c r="J1423" t="s">
        <v>93</v>
      </c>
      <c r="K1423" t="s">
        <v>82</v>
      </c>
      <c r="L1423" t="s">
        <v>109</v>
      </c>
      <c r="M1423">
        <v>2023</v>
      </c>
      <c r="N1423" t="s">
        <v>84</v>
      </c>
      <c r="O1423" t="s">
        <v>8495</v>
      </c>
      <c r="P1423" t="s">
        <v>748</v>
      </c>
    </row>
    <row r="1424" spans="1:16" x14ac:dyDescent="0.45">
      <c r="A1424">
        <v>1423</v>
      </c>
      <c r="B1424" s="10">
        <v>45030</v>
      </c>
      <c r="C1424">
        <v>9712</v>
      </c>
      <c r="D1424" t="s">
        <v>80</v>
      </c>
      <c r="E1424">
        <v>61</v>
      </c>
      <c r="F1424" t="s">
        <v>7</v>
      </c>
      <c r="G1424">
        <v>4</v>
      </c>
      <c r="H1424">
        <v>2569.0700000000002</v>
      </c>
      <c r="I1424">
        <v>10276.280000000001</v>
      </c>
      <c r="J1424" t="s">
        <v>81</v>
      </c>
      <c r="K1424" t="s">
        <v>82</v>
      </c>
      <c r="L1424" t="s">
        <v>109</v>
      </c>
      <c r="M1424">
        <v>2023</v>
      </c>
      <c r="N1424" t="s">
        <v>84</v>
      </c>
      <c r="O1424" t="s">
        <v>1277</v>
      </c>
      <c r="P1424" t="s">
        <v>86</v>
      </c>
    </row>
    <row r="1425" spans="1:16" x14ac:dyDescent="0.45">
      <c r="A1425">
        <v>1424</v>
      </c>
      <c r="B1425" s="10">
        <v>45030</v>
      </c>
      <c r="C1425">
        <v>6797</v>
      </c>
      <c r="D1425" t="s">
        <v>80</v>
      </c>
      <c r="E1425">
        <v>33</v>
      </c>
      <c r="F1425" t="s">
        <v>7</v>
      </c>
      <c r="G1425">
        <v>1</v>
      </c>
      <c r="H1425">
        <v>4004.29</v>
      </c>
      <c r="I1425">
        <v>4004.29</v>
      </c>
      <c r="J1425" t="s">
        <v>87</v>
      </c>
      <c r="K1425" t="s">
        <v>82</v>
      </c>
      <c r="L1425" t="s">
        <v>109</v>
      </c>
      <c r="M1425">
        <v>2023</v>
      </c>
      <c r="N1425" t="s">
        <v>668</v>
      </c>
      <c r="O1425" t="s">
        <v>9582</v>
      </c>
      <c r="P1425" t="s">
        <v>86</v>
      </c>
    </row>
    <row r="1426" spans="1:16" x14ac:dyDescent="0.45">
      <c r="A1426">
        <v>1425</v>
      </c>
      <c r="B1426" s="10">
        <v>45030</v>
      </c>
      <c r="C1426">
        <v>8099</v>
      </c>
      <c r="D1426" t="s">
        <v>80</v>
      </c>
      <c r="E1426">
        <v>63</v>
      </c>
      <c r="F1426" t="s">
        <v>5</v>
      </c>
      <c r="G1426">
        <v>4</v>
      </c>
      <c r="H1426">
        <v>4388.3100000000004</v>
      </c>
      <c r="I1426">
        <v>17553.240000000002</v>
      </c>
      <c r="J1426" t="s">
        <v>81</v>
      </c>
      <c r="K1426" t="s">
        <v>82</v>
      </c>
      <c r="L1426" t="s">
        <v>109</v>
      </c>
      <c r="M1426">
        <v>2023</v>
      </c>
      <c r="N1426" t="s">
        <v>84</v>
      </c>
      <c r="O1426" t="s">
        <v>1278</v>
      </c>
      <c r="P1426" t="s">
        <v>86</v>
      </c>
    </row>
    <row r="1427" spans="1:16" x14ac:dyDescent="0.45">
      <c r="A1427">
        <v>1426</v>
      </c>
      <c r="B1427" s="10">
        <v>45031</v>
      </c>
      <c r="C1427">
        <v>6109</v>
      </c>
      <c r="D1427" t="s">
        <v>80</v>
      </c>
      <c r="E1427">
        <v>27</v>
      </c>
      <c r="F1427" t="s">
        <v>5</v>
      </c>
      <c r="G1427">
        <v>2</v>
      </c>
      <c r="H1427">
        <v>4336.62</v>
      </c>
      <c r="I1427">
        <v>8673.24</v>
      </c>
      <c r="J1427" t="s">
        <v>87</v>
      </c>
      <c r="K1427" t="s">
        <v>82</v>
      </c>
      <c r="L1427" t="s">
        <v>109</v>
      </c>
      <c r="M1427">
        <v>2023</v>
      </c>
      <c r="N1427" t="s">
        <v>84</v>
      </c>
      <c r="O1427" t="s">
        <v>235</v>
      </c>
      <c r="P1427" t="s">
        <v>86</v>
      </c>
    </row>
    <row r="1428" spans="1:16" x14ac:dyDescent="0.45">
      <c r="A1428">
        <v>1427</v>
      </c>
      <c r="B1428" s="10">
        <v>45031</v>
      </c>
      <c r="C1428">
        <v>7644</v>
      </c>
      <c r="D1428" t="s">
        <v>89</v>
      </c>
      <c r="E1428">
        <v>31</v>
      </c>
      <c r="F1428" t="s">
        <v>6</v>
      </c>
      <c r="G1428">
        <v>2</v>
      </c>
      <c r="H1428">
        <v>4726.5200000000004</v>
      </c>
      <c r="I1428">
        <v>9453.0400000000009</v>
      </c>
      <c r="J1428" t="s">
        <v>87</v>
      </c>
      <c r="K1428" t="s">
        <v>82</v>
      </c>
      <c r="L1428" t="s">
        <v>109</v>
      </c>
      <c r="M1428">
        <v>2023</v>
      </c>
      <c r="N1428" t="s">
        <v>84</v>
      </c>
      <c r="O1428" t="s">
        <v>3615</v>
      </c>
      <c r="P1428" t="s">
        <v>86</v>
      </c>
    </row>
    <row r="1429" spans="1:16" x14ac:dyDescent="0.45">
      <c r="A1429">
        <v>1428</v>
      </c>
      <c r="B1429" s="10">
        <v>45031</v>
      </c>
      <c r="C1429">
        <v>1116</v>
      </c>
      <c r="D1429" t="s">
        <v>80</v>
      </c>
      <c r="E1429">
        <v>56</v>
      </c>
      <c r="F1429" t="s">
        <v>7</v>
      </c>
      <c r="G1429">
        <v>1</v>
      </c>
      <c r="H1429">
        <v>672.57</v>
      </c>
      <c r="I1429">
        <v>672.57</v>
      </c>
      <c r="J1429" t="s">
        <v>81</v>
      </c>
      <c r="K1429" t="s">
        <v>567</v>
      </c>
      <c r="L1429" t="s">
        <v>109</v>
      </c>
      <c r="M1429">
        <v>2023</v>
      </c>
      <c r="N1429" t="s">
        <v>84</v>
      </c>
      <c r="O1429" t="s">
        <v>8028</v>
      </c>
      <c r="P1429" t="s">
        <v>86</v>
      </c>
    </row>
    <row r="1430" spans="1:16" x14ac:dyDescent="0.45">
      <c r="A1430">
        <v>1429</v>
      </c>
      <c r="B1430" s="10">
        <v>45031</v>
      </c>
      <c r="C1430">
        <v>3433</v>
      </c>
      <c r="D1430" t="s">
        <v>89</v>
      </c>
      <c r="E1430">
        <v>53</v>
      </c>
      <c r="F1430" t="s">
        <v>5</v>
      </c>
      <c r="G1430">
        <v>1</v>
      </c>
      <c r="H1430">
        <v>252.8</v>
      </c>
      <c r="I1430">
        <v>252.8</v>
      </c>
      <c r="J1430" t="s">
        <v>93</v>
      </c>
      <c r="K1430" t="s">
        <v>567</v>
      </c>
      <c r="L1430" t="s">
        <v>109</v>
      </c>
      <c r="M1430">
        <v>2023</v>
      </c>
      <c r="N1430" t="s">
        <v>84</v>
      </c>
      <c r="O1430" t="s">
        <v>7769</v>
      </c>
      <c r="P1430" t="s">
        <v>86</v>
      </c>
    </row>
    <row r="1431" spans="1:16" x14ac:dyDescent="0.45">
      <c r="A1431">
        <v>1430</v>
      </c>
      <c r="B1431" s="10">
        <v>45031</v>
      </c>
      <c r="C1431">
        <v>6463</v>
      </c>
      <c r="D1431" t="s">
        <v>80</v>
      </c>
      <c r="E1431">
        <v>51</v>
      </c>
      <c r="F1431" t="s">
        <v>6</v>
      </c>
      <c r="G1431">
        <v>3</v>
      </c>
      <c r="H1431">
        <v>573.37</v>
      </c>
      <c r="I1431">
        <v>1720.11</v>
      </c>
      <c r="J1431" t="s">
        <v>93</v>
      </c>
      <c r="K1431" t="s">
        <v>567</v>
      </c>
      <c r="L1431" t="s">
        <v>109</v>
      </c>
      <c r="M1431">
        <v>2023</v>
      </c>
      <c r="N1431" t="s">
        <v>84</v>
      </c>
      <c r="O1431" t="s">
        <v>8726</v>
      </c>
      <c r="P1431" t="s">
        <v>748</v>
      </c>
    </row>
    <row r="1432" spans="1:16" x14ac:dyDescent="0.45">
      <c r="A1432">
        <v>1431</v>
      </c>
      <c r="B1432" s="10">
        <v>45031</v>
      </c>
      <c r="C1432">
        <v>1583</v>
      </c>
      <c r="D1432" t="s">
        <v>89</v>
      </c>
      <c r="E1432">
        <v>41</v>
      </c>
      <c r="F1432" t="s">
        <v>7</v>
      </c>
      <c r="G1432">
        <v>5</v>
      </c>
      <c r="H1432">
        <v>3023.67</v>
      </c>
      <c r="I1432">
        <v>15118.35</v>
      </c>
      <c r="J1432" t="s">
        <v>97</v>
      </c>
      <c r="K1432" t="s">
        <v>82</v>
      </c>
      <c r="L1432" t="s">
        <v>109</v>
      </c>
      <c r="M1432">
        <v>2023</v>
      </c>
      <c r="N1432" t="s">
        <v>84</v>
      </c>
      <c r="O1432" t="s">
        <v>4409</v>
      </c>
      <c r="P1432" t="s">
        <v>86</v>
      </c>
    </row>
    <row r="1433" spans="1:16" x14ac:dyDescent="0.45">
      <c r="A1433">
        <v>1432</v>
      </c>
      <c r="B1433" s="10">
        <v>45031</v>
      </c>
      <c r="C1433">
        <v>9586</v>
      </c>
      <c r="D1433" t="s">
        <v>80</v>
      </c>
      <c r="E1433">
        <v>35</v>
      </c>
      <c r="F1433" t="s">
        <v>102</v>
      </c>
      <c r="G1433">
        <v>5</v>
      </c>
      <c r="H1433">
        <v>2802.79</v>
      </c>
      <c r="I1433">
        <v>14013.95</v>
      </c>
      <c r="J1433" t="s">
        <v>97</v>
      </c>
      <c r="K1433" t="s">
        <v>82</v>
      </c>
      <c r="L1433" t="s">
        <v>109</v>
      </c>
      <c r="M1433">
        <v>2023</v>
      </c>
      <c r="N1433" t="s">
        <v>84</v>
      </c>
      <c r="O1433" t="s">
        <v>4410</v>
      </c>
      <c r="P1433" t="s">
        <v>86</v>
      </c>
    </row>
    <row r="1434" spans="1:16" x14ac:dyDescent="0.45">
      <c r="A1434">
        <v>1433</v>
      </c>
      <c r="B1434" s="10">
        <v>45031</v>
      </c>
      <c r="C1434">
        <v>4788</v>
      </c>
      <c r="D1434" t="s">
        <v>80</v>
      </c>
      <c r="E1434">
        <v>33</v>
      </c>
      <c r="F1434" t="s">
        <v>5</v>
      </c>
      <c r="G1434">
        <v>2</v>
      </c>
      <c r="H1434">
        <v>3372.49</v>
      </c>
      <c r="I1434">
        <v>6744.98</v>
      </c>
      <c r="J1434" t="s">
        <v>87</v>
      </c>
      <c r="K1434" t="s">
        <v>82</v>
      </c>
      <c r="L1434" t="s">
        <v>109</v>
      </c>
      <c r="M1434">
        <v>2023</v>
      </c>
      <c r="N1434" t="s">
        <v>84</v>
      </c>
      <c r="O1434" t="s">
        <v>3616</v>
      </c>
      <c r="P1434" t="s">
        <v>86</v>
      </c>
    </row>
    <row r="1435" spans="1:16" x14ac:dyDescent="0.45">
      <c r="A1435">
        <v>1434</v>
      </c>
      <c r="B1435" s="10">
        <v>45031</v>
      </c>
      <c r="C1435">
        <v>5167</v>
      </c>
      <c r="D1435" t="s">
        <v>80</v>
      </c>
      <c r="E1435">
        <v>58</v>
      </c>
      <c r="F1435" t="s">
        <v>9</v>
      </c>
      <c r="G1435">
        <v>2</v>
      </c>
      <c r="H1435">
        <v>1886.9</v>
      </c>
      <c r="I1435">
        <v>3773.8</v>
      </c>
      <c r="J1435" t="s">
        <v>81</v>
      </c>
      <c r="K1435" t="s">
        <v>82</v>
      </c>
      <c r="L1435" t="s">
        <v>109</v>
      </c>
      <c r="M1435">
        <v>2023</v>
      </c>
      <c r="N1435" t="s">
        <v>84</v>
      </c>
      <c r="O1435" t="s">
        <v>2980</v>
      </c>
      <c r="P1435" t="s">
        <v>86</v>
      </c>
    </row>
    <row r="1436" spans="1:16" x14ac:dyDescent="0.45">
      <c r="A1436">
        <v>1435</v>
      </c>
      <c r="B1436" s="10">
        <v>45031</v>
      </c>
      <c r="C1436">
        <v>9465</v>
      </c>
      <c r="D1436" t="s">
        <v>89</v>
      </c>
      <c r="E1436">
        <v>54</v>
      </c>
      <c r="F1436" t="s">
        <v>6</v>
      </c>
      <c r="G1436">
        <v>2</v>
      </c>
      <c r="H1436">
        <v>1988.36</v>
      </c>
      <c r="I1436">
        <v>3976.72</v>
      </c>
      <c r="J1436" t="s">
        <v>93</v>
      </c>
      <c r="K1436" t="s">
        <v>82</v>
      </c>
      <c r="L1436" t="s">
        <v>109</v>
      </c>
      <c r="M1436">
        <v>2023</v>
      </c>
      <c r="N1436" t="s">
        <v>84</v>
      </c>
      <c r="O1436" t="s">
        <v>3293</v>
      </c>
      <c r="P1436" t="s">
        <v>86</v>
      </c>
    </row>
    <row r="1437" spans="1:16" x14ac:dyDescent="0.45">
      <c r="A1437">
        <v>1436</v>
      </c>
      <c r="B1437" s="10">
        <v>45031</v>
      </c>
      <c r="C1437">
        <v>2389</v>
      </c>
      <c r="D1437" t="s">
        <v>89</v>
      </c>
      <c r="E1437">
        <v>58</v>
      </c>
      <c r="F1437" t="s">
        <v>5</v>
      </c>
      <c r="G1437">
        <v>4</v>
      </c>
      <c r="H1437">
        <v>2750.6</v>
      </c>
      <c r="I1437">
        <v>11002.4</v>
      </c>
      <c r="J1437" t="s">
        <v>81</v>
      </c>
      <c r="K1437" t="s">
        <v>82</v>
      </c>
      <c r="L1437" t="s">
        <v>109</v>
      </c>
      <c r="M1437">
        <v>2023</v>
      </c>
      <c r="N1437" t="s">
        <v>84</v>
      </c>
      <c r="O1437" t="s">
        <v>1279</v>
      </c>
      <c r="P1437" t="s">
        <v>86</v>
      </c>
    </row>
    <row r="1438" spans="1:16" x14ac:dyDescent="0.45">
      <c r="A1438">
        <v>1437</v>
      </c>
      <c r="B1438" s="10">
        <v>45031</v>
      </c>
      <c r="C1438">
        <v>9357</v>
      </c>
      <c r="D1438" t="s">
        <v>89</v>
      </c>
      <c r="E1438">
        <v>42</v>
      </c>
      <c r="F1438" t="s">
        <v>102</v>
      </c>
      <c r="G1438">
        <v>5</v>
      </c>
      <c r="H1438">
        <v>441.33</v>
      </c>
      <c r="I1438">
        <v>2206.65</v>
      </c>
      <c r="J1438" t="s">
        <v>97</v>
      </c>
      <c r="K1438" t="s">
        <v>82</v>
      </c>
      <c r="L1438" t="s">
        <v>109</v>
      </c>
      <c r="M1438">
        <v>2023</v>
      </c>
      <c r="N1438" t="s">
        <v>84</v>
      </c>
      <c r="O1438" t="s">
        <v>4411</v>
      </c>
      <c r="P1438" t="s">
        <v>86</v>
      </c>
    </row>
    <row r="1439" spans="1:16" x14ac:dyDescent="0.45">
      <c r="A1439">
        <v>1438</v>
      </c>
      <c r="B1439" s="10">
        <v>45031</v>
      </c>
      <c r="C1439">
        <v>7154</v>
      </c>
      <c r="D1439" t="s">
        <v>80</v>
      </c>
      <c r="E1439">
        <v>25</v>
      </c>
      <c r="F1439" t="s">
        <v>102</v>
      </c>
      <c r="G1439">
        <v>1</v>
      </c>
      <c r="H1439">
        <v>4009.37</v>
      </c>
      <c r="I1439">
        <v>4009.37</v>
      </c>
      <c r="J1439" t="s">
        <v>87</v>
      </c>
      <c r="K1439" t="s">
        <v>82</v>
      </c>
      <c r="L1439" t="s">
        <v>109</v>
      </c>
      <c r="M1439">
        <v>2023</v>
      </c>
      <c r="N1439" t="s">
        <v>84</v>
      </c>
      <c r="O1439" t="s">
        <v>5351</v>
      </c>
      <c r="P1439" t="s">
        <v>86</v>
      </c>
    </row>
    <row r="1440" spans="1:16" x14ac:dyDescent="0.45">
      <c r="A1440">
        <v>1439</v>
      </c>
      <c r="B1440" s="10">
        <v>45031</v>
      </c>
      <c r="C1440">
        <v>6420</v>
      </c>
      <c r="D1440" t="s">
        <v>89</v>
      </c>
      <c r="E1440">
        <v>41</v>
      </c>
      <c r="F1440" t="s">
        <v>5</v>
      </c>
      <c r="G1440">
        <v>2</v>
      </c>
      <c r="H1440">
        <v>4618.13</v>
      </c>
      <c r="I1440">
        <v>9236.26</v>
      </c>
      <c r="J1440" t="s">
        <v>97</v>
      </c>
      <c r="K1440" t="s">
        <v>82</v>
      </c>
      <c r="L1440" t="s">
        <v>109</v>
      </c>
      <c r="M1440">
        <v>2023</v>
      </c>
      <c r="N1440" t="s">
        <v>84</v>
      </c>
      <c r="O1440" t="s">
        <v>2687</v>
      </c>
      <c r="P1440" t="s">
        <v>86</v>
      </c>
    </row>
    <row r="1441" spans="1:16" x14ac:dyDescent="0.45">
      <c r="A1441">
        <v>1440</v>
      </c>
      <c r="B1441" s="10">
        <v>45032</v>
      </c>
      <c r="C1441">
        <v>9920</v>
      </c>
      <c r="D1441" t="s">
        <v>80</v>
      </c>
      <c r="E1441">
        <v>37</v>
      </c>
      <c r="F1441" t="s">
        <v>8</v>
      </c>
      <c r="G1441">
        <v>3</v>
      </c>
      <c r="H1441">
        <v>1967.36</v>
      </c>
      <c r="I1441">
        <v>5902.08</v>
      </c>
      <c r="J1441" t="s">
        <v>97</v>
      </c>
      <c r="K1441" t="s">
        <v>82</v>
      </c>
      <c r="L1441" t="s">
        <v>109</v>
      </c>
      <c r="M1441">
        <v>2023</v>
      </c>
      <c r="N1441" t="s">
        <v>84</v>
      </c>
      <c r="O1441" t="s">
        <v>419</v>
      </c>
      <c r="P1441" t="s">
        <v>86</v>
      </c>
    </row>
    <row r="1442" spans="1:16" x14ac:dyDescent="0.45">
      <c r="A1442">
        <v>1441</v>
      </c>
      <c r="B1442" s="10">
        <v>45032</v>
      </c>
      <c r="C1442">
        <v>3043</v>
      </c>
      <c r="D1442" t="s">
        <v>80</v>
      </c>
      <c r="E1442">
        <v>47</v>
      </c>
      <c r="F1442" t="s">
        <v>6</v>
      </c>
      <c r="G1442">
        <v>1</v>
      </c>
      <c r="H1442">
        <v>3710.88</v>
      </c>
      <c r="I1442">
        <v>3710.88</v>
      </c>
      <c r="J1442" t="s">
        <v>93</v>
      </c>
      <c r="K1442" t="s">
        <v>82</v>
      </c>
      <c r="L1442" t="s">
        <v>109</v>
      </c>
      <c r="M1442">
        <v>2023</v>
      </c>
      <c r="N1442" t="s">
        <v>84</v>
      </c>
      <c r="O1442" t="s">
        <v>5556</v>
      </c>
      <c r="P1442" t="s">
        <v>86</v>
      </c>
    </row>
    <row r="1443" spans="1:16" x14ac:dyDescent="0.45">
      <c r="A1443">
        <v>1442</v>
      </c>
      <c r="B1443" s="10">
        <v>45032</v>
      </c>
      <c r="C1443">
        <v>5197</v>
      </c>
      <c r="D1443" t="s">
        <v>80</v>
      </c>
      <c r="E1443">
        <v>37</v>
      </c>
      <c r="F1443" t="s">
        <v>7</v>
      </c>
      <c r="G1443">
        <v>1</v>
      </c>
      <c r="H1443">
        <v>2766.73</v>
      </c>
      <c r="I1443">
        <v>2766.73</v>
      </c>
      <c r="J1443" t="s">
        <v>97</v>
      </c>
      <c r="K1443" t="s">
        <v>82</v>
      </c>
      <c r="L1443" t="s">
        <v>109</v>
      </c>
      <c r="M1443">
        <v>2023</v>
      </c>
      <c r="N1443" t="s">
        <v>84</v>
      </c>
      <c r="O1443" t="s">
        <v>5156</v>
      </c>
      <c r="P1443" t="s">
        <v>86</v>
      </c>
    </row>
    <row r="1444" spans="1:16" x14ac:dyDescent="0.45">
      <c r="A1444">
        <v>1443</v>
      </c>
      <c r="B1444" s="10">
        <v>45032</v>
      </c>
      <c r="C1444">
        <v>4496</v>
      </c>
      <c r="D1444" t="s">
        <v>89</v>
      </c>
      <c r="E1444">
        <v>35</v>
      </c>
      <c r="F1444" t="s">
        <v>7</v>
      </c>
      <c r="G1444">
        <v>1</v>
      </c>
      <c r="H1444">
        <v>1218.24</v>
      </c>
      <c r="I1444">
        <v>1218.24</v>
      </c>
      <c r="J1444" t="s">
        <v>97</v>
      </c>
      <c r="K1444" t="s">
        <v>567</v>
      </c>
      <c r="L1444" t="s">
        <v>109</v>
      </c>
      <c r="M1444">
        <v>2023</v>
      </c>
      <c r="N1444" t="s">
        <v>84</v>
      </c>
      <c r="O1444" t="s">
        <v>7893</v>
      </c>
      <c r="P1444" t="s">
        <v>86</v>
      </c>
    </row>
    <row r="1445" spans="1:16" x14ac:dyDescent="0.45">
      <c r="A1445">
        <v>1444</v>
      </c>
      <c r="B1445" s="10">
        <v>45032</v>
      </c>
      <c r="C1445">
        <v>1778</v>
      </c>
      <c r="D1445" t="s">
        <v>80</v>
      </c>
      <c r="E1445">
        <v>21</v>
      </c>
      <c r="F1445" t="s">
        <v>102</v>
      </c>
      <c r="G1445">
        <v>5</v>
      </c>
      <c r="H1445">
        <v>385.6</v>
      </c>
      <c r="I1445">
        <v>1928</v>
      </c>
      <c r="J1445" t="s">
        <v>95</v>
      </c>
      <c r="K1445" t="s">
        <v>567</v>
      </c>
      <c r="L1445" t="s">
        <v>109</v>
      </c>
      <c r="M1445">
        <v>2023</v>
      </c>
      <c r="N1445" t="s">
        <v>84</v>
      </c>
      <c r="O1445" t="s">
        <v>7591</v>
      </c>
      <c r="P1445" t="s">
        <v>86</v>
      </c>
    </row>
    <row r="1446" spans="1:16" x14ac:dyDescent="0.45">
      <c r="A1446">
        <v>1445</v>
      </c>
      <c r="B1446" s="10">
        <v>45032</v>
      </c>
      <c r="C1446">
        <v>1213</v>
      </c>
      <c r="D1446" t="s">
        <v>89</v>
      </c>
      <c r="E1446">
        <v>53</v>
      </c>
      <c r="F1446" t="s">
        <v>5</v>
      </c>
      <c r="G1446">
        <v>2</v>
      </c>
      <c r="H1446">
        <v>1267.2</v>
      </c>
      <c r="I1446">
        <v>2534.4</v>
      </c>
      <c r="J1446" t="s">
        <v>93</v>
      </c>
      <c r="K1446" t="s">
        <v>82</v>
      </c>
      <c r="L1446" t="s">
        <v>109</v>
      </c>
      <c r="M1446">
        <v>2023</v>
      </c>
      <c r="N1446" t="s">
        <v>84</v>
      </c>
      <c r="O1446" t="s">
        <v>3294</v>
      </c>
      <c r="P1446" t="s">
        <v>86</v>
      </c>
    </row>
    <row r="1447" spans="1:16" x14ac:dyDescent="0.45">
      <c r="A1447">
        <v>1446</v>
      </c>
      <c r="B1447" s="10">
        <v>45032</v>
      </c>
      <c r="C1447">
        <v>4762</v>
      </c>
      <c r="D1447" t="s">
        <v>80</v>
      </c>
      <c r="E1447">
        <v>23</v>
      </c>
      <c r="F1447" t="s">
        <v>8</v>
      </c>
      <c r="G1447">
        <v>3</v>
      </c>
      <c r="H1447">
        <v>3044.29</v>
      </c>
      <c r="I1447">
        <v>9132.8700000000008</v>
      </c>
      <c r="J1447" t="s">
        <v>95</v>
      </c>
      <c r="K1447" t="s">
        <v>82</v>
      </c>
      <c r="L1447" t="s">
        <v>109</v>
      </c>
      <c r="M1447">
        <v>2023</v>
      </c>
      <c r="N1447" t="s">
        <v>668</v>
      </c>
      <c r="O1447" t="s">
        <v>9223</v>
      </c>
      <c r="P1447" t="s">
        <v>748</v>
      </c>
    </row>
    <row r="1448" spans="1:16" x14ac:dyDescent="0.45">
      <c r="A1448">
        <v>1447</v>
      </c>
      <c r="B1448" s="10">
        <v>45032</v>
      </c>
      <c r="C1448">
        <v>7731</v>
      </c>
      <c r="D1448" t="s">
        <v>80</v>
      </c>
      <c r="E1448">
        <v>20</v>
      </c>
      <c r="F1448" t="s">
        <v>6</v>
      </c>
      <c r="G1448">
        <v>4</v>
      </c>
      <c r="H1448">
        <v>249.14</v>
      </c>
      <c r="I1448">
        <v>996.56</v>
      </c>
      <c r="J1448" t="s">
        <v>95</v>
      </c>
      <c r="K1448" t="s">
        <v>567</v>
      </c>
      <c r="L1448" t="s">
        <v>109</v>
      </c>
      <c r="M1448">
        <v>2023</v>
      </c>
      <c r="N1448" t="s">
        <v>84</v>
      </c>
      <c r="O1448" t="s">
        <v>7311</v>
      </c>
      <c r="P1448" t="s">
        <v>86</v>
      </c>
    </row>
    <row r="1449" spans="1:16" x14ac:dyDescent="0.45">
      <c r="A1449">
        <v>1448</v>
      </c>
      <c r="B1449" s="10">
        <v>45032</v>
      </c>
      <c r="C1449">
        <v>4117</v>
      </c>
      <c r="D1449" t="s">
        <v>80</v>
      </c>
      <c r="E1449">
        <v>35</v>
      </c>
      <c r="F1449" t="s">
        <v>9</v>
      </c>
      <c r="G1449">
        <v>3</v>
      </c>
      <c r="H1449">
        <v>4189.1400000000003</v>
      </c>
      <c r="I1449">
        <v>12567.42</v>
      </c>
      <c r="J1449" t="s">
        <v>97</v>
      </c>
      <c r="K1449" t="s">
        <v>82</v>
      </c>
      <c r="L1449" t="s">
        <v>109</v>
      </c>
      <c r="M1449">
        <v>2023</v>
      </c>
      <c r="N1449" t="s">
        <v>84</v>
      </c>
      <c r="O1449" t="s">
        <v>8577</v>
      </c>
      <c r="P1449" t="s">
        <v>748</v>
      </c>
    </row>
    <row r="1450" spans="1:16" x14ac:dyDescent="0.45">
      <c r="A1450">
        <v>1449</v>
      </c>
      <c r="B1450" s="10">
        <v>45032</v>
      </c>
      <c r="C1450">
        <v>6791</v>
      </c>
      <c r="D1450" t="s">
        <v>89</v>
      </c>
      <c r="E1450">
        <v>64</v>
      </c>
      <c r="F1450" t="s">
        <v>7</v>
      </c>
      <c r="G1450">
        <v>3</v>
      </c>
      <c r="H1450">
        <v>4853.0200000000004</v>
      </c>
      <c r="I1450">
        <v>14559.06</v>
      </c>
      <c r="J1450" t="s">
        <v>81</v>
      </c>
      <c r="K1450" t="s">
        <v>82</v>
      </c>
      <c r="L1450" t="s">
        <v>109</v>
      </c>
      <c r="M1450">
        <v>2023</v>
      </c>
      <c r="N1450" t="s">
        <v>84</v>
      </c>
      <c r="O1450" t="s">
        <v>8393</v>
      </c>
      <c r="P1450" t="s">
        <v>748</v>
      </c>
    </row>
    <row r="1451" spans="1:16" x14ac:dyDescent="0.45">
      <c r="A1451">
        <v>1450</v>
      </c>
      <c r="B1451" s="10">
        <v>45032</v>
      </c>
      <c r="C1451">
        <v>9783</v>
      </c>
      <c r="D1451" t="s">
        <v>89</v>
      </c>
      <c r="E1451">
        <v>57</v>
      </c>
      <c r="F1451" t="s">
        <v>6</v>
      </c>
      <c r="G1451">
        <v>3</v>
      </c>
      <c r="H1451">
        <v>463.33</v>
      </c>
      <c r="I1451">
        <v>1389.99</v>
      </c>
      <c r="J1451" t="s">
        <v>81</v>
      </c>
      <c r="K1451" t="s">
        <v>567</v>
      </c>
      <c r="L1451" t="s">
        <v>109</v>
      </c>
      <c r="M1451">
        <v>2023</v>
      </c>
      <c r="N1451" t="s">
        <v>84</v>
      </c>
      <c r="O1451" t="s">
        <v>7465</v>
      </c>
      <c r="P1451" t="s">
        <v>86</v>
      </c>
    </row>
    <row r="1452" spans="1:16" x14ac:dyDescent="0.45">
      <c r="A1452">
        <v>1451</v>
      </c>
      <c r="B1452" s="10">
        <v>45032</v>
      </c>
      <c r="C1452">
        <v>3720</v>
      </c>
      <c r="D1452" t="s">
        <v>80</v>
      </c>
      <c r="E1452">
        <v>35</v>
      </c>
      <c r="F1452" t="s">
        <v>6</v>
      </c>
      <c r="G1452">
        <v>4</v>
      </c>
      <c r="H1452">
        <v>1271.1500000000001</v>
      </c>
      <c r="I1452">
        <v>5084.6000000000004</v>
      </c>
      <c r="J1452" t="s">
        <v>97</v>
      </c>
      <c r="K1452" t="s">
        <v>82</v>
      </c>
      <c r="L1452" t="s">
        <v>109</v>
      </c>
      <c r="M1452">
        <v>2023</v>
      </c>
      <c r="N1452" t="s">
        <v>84</v>
      </c>
      <c r="O1452" t="s">
        <v>1617</v>
      </c>
      <c r="P1452" t="s">
        <v>86</v>
      </c>
    </row>
    <row r="1453" spans="1:16" x14ac:dyDescent="0.45">
      <c r="A1453">
        <v>1452</v>
      </c>
      <c r="B1453" s="10">
        <v>45032</v>
      </c>
      <c r="C1453">
        <v>9905</v>
      </c>
      <c r="D1453" t="s">
        <v>89</v>
      </c>
      <c r="E1453">
        <v>40</v>
      </c>
      <c r="F1453" t="s">
        <v>8</v>
      </c>
      <c r="G1453">
        <v>3</v>
      </c>
      <c r="H1453">
        <v>3394.39</v>
      </c>
      <c r="I1453">
        <v>10183.17</v>
      </c>
      <c r="J1453" t="s">
        <v>97</v>
      </c>
      <c r="K1453" t="s">
        <v>82</v>
      </c>
      <c r="L1453" t="s">
        <v>109</v>
      </c>
      <c r="M1453">
        <v>2023</v>
      </c>
      <c r="N1453" t="s">
        <v>84</v>
      </c>
      <c r="O1453" t="s">
        <v>6254</v>
      </c>
      <c r="P1453" t="s">
        <v>86</v>
      </c>
    </row>
    <row r="1454" spans="1:16" x14ac:dyDescent="0.45">
      <c r="A1454">
        <v>1453</v>
      </c>
      <c r="B1454" s="10">
        <v>45033</v>
      </c>
      <c r="C1454">
        <v>7047</v>
      </c>
      <c r="D1454" t="s">
        <v>89</v>
      </c>
      <c r="E1454">
        <v>52</v>
      </c>
      <c r="F1454" t="s">
        <v>6</v>
      </c>
      <c r="G1454">
        <v>3</v>
      </c>
      <c r="H1454">
        <v>4040.1</v>
      </c>
      <c r="I1454">
        <v>12120.3</v>
      </c>
      <c r="J1454" t="s">
        <v>93</v>
      </c>
      <c r="K1454" t="s">
        <v>82</v>
      </c>
      <c r="L1454" t="s">
        <v>109</v>
      </c>
      <c r="M1454">
        <v>2023</v>
      </c>
      <c r="N1454" t="s">
        <v>84</v>
      </c>
      <c r="O1454" t="s">
        <v>420</v>
      </c>
      <c r="P1454" t="s">
        <v>86</v>
      </c>
    </row>
    <row r="1455" spans="1:16" x14ac:dyDescent="0.45">
      <c r="A1455">
        <v>1454</v>
      </c>
      <c r="B1455" s="10">
        <v>45033</v>
      </c>
      <c r="C1455">
        <v>9032</v>
      </c>
      <c r="D1455" t="s">
        <v>80</v>
      </c>
      <c r="E1455">
        <v>23</v>
      </c>
      <c r="F1455" t="s">
        <v>7</v>
      </c>
      <c r="G1455">
        <v>2</v>
      </c>
      <c r="H1455">
        <v>1762.67</v>
      </c>
      <c r="I1455">
        <v>3525.34</v>
      </c>
      <c r="J1455" t="s">
        <v>95</v>
      </c>
      <c r="K1455" t="s">
        <v>82</v>
      </c>
      <c r="L1455" t="s">
        <v>109</v>
      </c>
      <c r="M1455">
        <v>2023</v>
      </c>
      <c r="N1455" t="s">
        <v>84</v>
      </c>
      <c r="O1455" t="s">
        <v>2496</v>
      </c>
      <c r="P1455" t="s">
        <v>86</v>
      </c>
    </row>
    <row r="1456" spans="1:16" x14ac:dyDescent="0.45">
      <c r="A1456">
        <v>1455</v>
      </c>
      <c r="B1456" s="10">
        <v>45033</v>
      </c>
      <c r="C1456">
        <v>1001</v>
      </c>
      <c r="D1456" t="s">
        <v>80</v>
      </c>
      <c r="E1456">
        <v>43</v>
      </c>
      <c r="F1456" t="s">
        <v>5</v>
      </c>
      <c r="G1456">
        <v>2</v>
      </c>
      <c r="H1456">
        <v>2600.4299999999998</v>
      </c>
      <c r="I1456">
        <v>5200.8599999999997</v>
      </c>
      <c r="J1456" t="s">
        <v>97</v>
      </c>
      <c r="K1456" t="s">
        <v>82</v>
      </c>
      <c r="L1456" t="s">
        <v>109</v>
      </c>
      <c r="M1456">
        <v>2023</v>
      </c>
      <c r="N1456" t="s">
        <v>84</v>
      </c>
      <c r="O1456" t="s">
        <v>2688</v>
      </c>
      <c r="P1456" t="s">
        <v>86</v>
      </c>
    </row>
    <row r="1457" spans="1:16" x14ac:dyDescent="0.45">
      <c r="A1457">
        <v>1456</v>
      </c>
      <c r="B1457" s="10">
        <v>45033</v>
      </c>
      <c r="C1457">
        <v>7368</v>
      </c>
      <c r="D1457" t="s">
        <v>89</v>
      </c>
      <c r="E1457">
        <v>38</v>
      </c>
      <c r="F1457" t="s">
        <v>7</v>
      </c>
      <c r="G1457">
        <v>2</v>
      </c>
      <c r="H1457">
        <v>4464.21</v>
      </c>
      <c r="I1457">
        <v>8928.42</v>
      </c>
      <c r="J1457" t="s">
        <v>97</v>
      </c>
      <c r="K1457" t="s">
        <v>82</v>
      </c>
      <c r="L1457" t="s">
        <v>109</v>
      </c>
      <c r="M1457">
        <v>2023</v>
      </c>
      <c r="N1457" t="s">
        <v>84</v>
      </c>
      <c r="O1457" t="s">
        <v>2689</v>
      </c>
      <c r="P1457" t="s">
        <v>86</v>
      </c>
    </row>
    <row r="1458" spans="1:16" x14ac:dyDescent="0.45">
      <c r="A1458">
        <v>1457</v>
      </c>
      <c r="B1458" s="10">
        <v>45033</v>
      </c>
      <c r="C1458">
        <v>2949</v>
      </c>
      <c r="D1458" t="s">
        <v>80</v>
      </c>
      <c r="E1458">
        <v>41</v>
      </c>
      <c r="F1458" t="s">
        <v>9</v>
      </c>
      <c r="G1458">
        <v>1</v>
      </c>
      <c r="H1458">
        <v>1952.77</v>
      </c>
      <c r="I1458">
        <v>1952.77</v>
      </c>
      <c r="J1458" t="s">
        <v>97</v>
      </c>
      <c r="K1458" t="s">
        <v>567</v>
      </c>
      <c r="L1458" t="s">
        <v>109</v>
      </c>
      <c r="M1458">
        <v>2023</v>
      </c>
      <c r="N1458" t="s">
        <v>84</v>
      </c>
      <c r="O1458" t="s">
        <v>7894</v>
      </c>
      <c r="P1458" t="s">
        <v>86</v>
      </c>
    </row>
    <row r="1459" spans="1:16" x14ac:dyDescent="0.45">
      <c r="A1459">
        <v>1458</v>
      </c>
      <c r="B1459" s="10">
        <v>45033</v>
      </c>
      <c r="C1459">
        <v>7732</v>
      </c>
      <c r="D1459" t="s">
        <v>80</v>
      </c>
      <c r="E1459">
        <v>32</v>
      </c>
      <c r="F1459" t="s">
        <v>5</v>
      </c>
      <c r="G1459">
        <v>3</v>
      </c>
      <c r="H1459">
        <v>453.61</v>
      </c>
      <c r="I1459">
        <v>1360.83</v>
      </c>
      <c r="J1459" t="s">
        <v>87</v>
      </c>
      <c r="K1459" t="s">
        <v>567</v>
      </c>
      <c r="L1459" t="s">
        <v>109</v>
      </c>
      <c r="M1459">
        <v>2023</v>
      </c>
      <c r="N1459" t="s">
        <v>84</v>
      </c>
      <c r="O1459" t="s">
        <v>7466</v>
      </c>
      <c r="P1459" t="s">
        <v>86</v>
      </c>
    </row>
    <row r="1460" spans="1:16" x14ac:dyDescent="0.45">
      <c r="A1460">
        <v>1459</v>
      </c>
      <c r="B1460" s="10">
        <v>45033</v>
      </c>
      <c r="C1460">
        <v>8833</v>
      </c>
      <c r="D1460" t="s">
        <v>89</v>
      </c>
      <c r="E1460">
        <v>44</v>
      </c>
      <c r="F1460" t="s">
        <v>102</v>
      </c>
      <c r="G1460">
        <v>5</v>
      </c>
      <c r="H1460">
        <v>4974.7299999999996</v>
      </c>
      <c r="I1460">
        <v>24873.65</v>
      </c>
      <c r="J1460" t="s">
        <v>97</v>
      </c>
      <c r="K1460" t="s">
        <v>82</v>
      </c>
      <c r="L1460" t="s">
        <v>109</v>
      </c>
      <c r="M1460">
        <v>2023</v>
      </c>
      <c r="N1460" t="s">
        <v>668</v>
      </c>
      <c r="O1460" t="s">
        <v>9283</v>
      </c>
      <c r="P1460" t="s">
        <v>748</v>
      </c>
    </row>
    <row r="1461" spans="1:16" x14ac:dyDescent="0.45">
      <c r="A1461">
        <v>1460</v>
      </c>
      <c r="B1461" s="10">
        <v>45033</v>
      </c>
      <c r="C1461">
        <v>1917</v>
      </c>
      <c r="D1461" t="s">
        <v>89</v>
      </c>
      <c r="E1461">
        <v>49</v>
      </c>
      <c r="F1461" t="s">
        <v>8</v>
      </c>
      <c r="G1461">
        <v>5</v>
      </c>
      <c r="H1461">
        <v>942.39</v>
      </c>
      <c r="I1461">
        <v>4711.95</v>
      </c>
      <c r="J1461" t="s">
        <v>93</v>
      </c>
      <c r="K1461" t="s">
        <v>82</v>
      </c>
      <c r="L1461" t="s">
        <v>109</v>
      </c>
      <c r="M1461">
        <v>2023</v>
      </c>
      <c r="N1461" t="s">
        <v>84</v>
      </c>
      <c r="O1461" t="s">
        <v>4177</v>
      </c>
      <c r="P1461" t="s">
        <v>86</v>
      </c>
    </row>
    <row r="1462" spans="1:16" x14ac:dyDescent="0.45">
      <c r="A1462">
        <v>1461</v>
      </c>
      <c r="B1462" s="10">
        <v>45033</v>
      </c>
      <c r="C1462">
        <v>4174</v>
      </c>
      <c r="D1462" t="s">
        <v>80</v>
      </c>
      <c r="E1462">
        <v>29</v>
      </c>
      <c r="F1462" t="s">
        <v>7</v>
      </c>
      <c r="G1462">
        <v>5</v>
      </c>
      <c r="H1462">
        <v>291.47000000000003</v>
      </c>
      <c r="I1462">
        <v>1457.35</v>
      </c>
      <c r="J1462" t="s">
        <v>87</v>
      </c>
      <c r="K1462" t="s">
        <v>567</v>
      </c>
      <c r="L1462" t="s">
        <v>109</v>
      </c>
      <c r="M1462">
        <v>2023</v>
      </c>
      <c r="N1462" t="s">
        <v>84</v>
      </c>
      <c r="O1462" t="s">
        <v>8783</v>
      </c>
      <c r="P1462" t="s">
        <v>748</v>
      </c>
    </row>
    <row r="1463" spans="1:16" x14ac:dyDescent="0.45">
      <c r="A1463">
        <v>1462</v>
      </c>
      <c r="B1463" s="10">
        <v>45033</v>
      </c>
      <c r="C1463">
        <v>8014</v>
      </c>
      <c r="D1463" t="s">
        <v>89</v>
      </c>
      <c r="E1463">
        <v>22</v>
      </c>
      <c r="F1463" t="s">
        <v>5</v>
      </c>
      <c r="G1463">
        <v>4</v>
      </c>
      <c r="H1463">
        <v>2082.7399999999998</v>
      </c>
      <c r="I1463">
        <v>8330.9599999999991</v>
      </c>
      <c r="J1463" t="s">
        <v>95</v>
      </c>
      <c r="K1463" t="s">
        <v>82</v>
      </c>
      <c r="L1463" t="s">
        <v>109</v>
      </c>
      <c r="M1463">
        <v>2023</v>
      </c>
      <c r="N1463" t="s">
        <v>84</v>
      </c>
      <c r="O1463" t="s">
        <v>2264</v>
      </c>
      <c r="P1463" t="s">
        <v>86</v>
      </c>
    </row>
    <row r="1464" spans="1:16" x14ac:dyDescent="0.45">
      <c r="A1464">
        <v>1463</v>
      </c>
      <c r="B1464" s="10">
        <v>45033</v>
      </c>
      <c r="C1464">
        <v>1089</v>
      </c>
      <c r="D1464" t="s">
        <v>89</v>
      </c>
      <c r="E1464">
        <v>24</v>
      </c>
      <c r="F1464" t="s">
        <v>6</v>
      </c>
      <c r="G1464">
        <v>2</v>
      </c>
      <c r="H1464">
        <v>651.24</v>
      </c>
      <c r="I1464">
        <v>1302.48</v>
      </c>
      <c r="J1464" t="s">
        <v>95</v>
      </c>
      <c r="K1464" t="s">
        <v>567</v>
      </c>
      <c r="L1464" t="s">
        <v>109</v>
      </c>
      <c r="M1464">
        <v>2023</v>
      </c>
      <c r="N1464" t="s">
        <v>84</v>
      </c>
      <c r="O1464" t="s">
        <v>7035</v>
      </c>
      <c r="P1464" t="s">
        <v>86</v>
      </c>
    </row>
    <row r="1465" spans="1:16" x14ac:dyDescent="0.45">
      <c r="A1465">
        <v>1464</v>
      </c>
      <c r="B1465" s="10">
        <v>45033</v>
      </c>
      <c r="C1465">
        <v>2709</v>
      </c>
      <c r="D1465" t="s">
        <v>80</v>
      </c>
      <c r="E1465">
        <v>39</v>
      </c>
      <c r="F1465" t="s">
        <v>5</v>
      </c>
      <c r="G1465">
        <v>2</v>
      </c>
      <c r="H1465">
        <v>4894.7299999999996</v>
      </c>
      <c r="I1465">
        <v>9789.4599999999991</v>
      </c>
      <c r="J1465" t="s">
        <v>97</v>
      </c>
      <c r="K1465" t="s">
        <v>82</v>
      </c>
      <c r="L1465" t="s">
        <v>109</v>
      </c>
      <c r="M1465">
        <v>2023</v>
      </c>
      <c r="N1465" t="s">
        <v>84</v>
      </c>
      <c r="O1465" t="s">
        <v>2690</v>
      </c>
      <c r="P1465" t="s">
        <v>86</v>
      </c>
    </row>
    <row r="1466" spans="1:16" x14ac:dyDescent="0.45">
      <c r="A1466">
        <v>1465</v>
      </c>
      <c r="B1466" s="10">
        <v>45033</v>
      </c>
      <c r="C1466">
        <v>4041</v>
      </c>
      <c r="D1466" t="s">
        <v>80</v>
      </c>
      <c r="E1466">
        <v>44</v>
      </c>
      <c r="F1466" t="s">
        <v>7</v>
      </c>
      <c r="G1466">
        <v>2</v>
      </c>
      <c r="H1466">
        <v>1934.93</v>
      </c>
      <c r="I1466">
        <v>3869.86</v>
      </c>
      <c r="J1466" t="s">
        <v>97</v>
      </c>
      <c r="K1466" t="s">
        <v>82</v>
      </c>
      <c r="L1466" t="s">
        <v>109</v>
      </c>
      <c r="M1466">
        <v>2023</v>
      </c>
      <c r="N1466" t="s">
        <v>84</v>
      </c>
      <c r="O1466" t="s">
        <v>2691</v>
      </c>
      <c r="P1466" t="s">
        <v>86</v>
      </c>
    </row>
    <row r="1467" spans="1:16" x14ac:dyDescent="0.45">
      <c r="A1467">
        <v>1466</v>
      </c>
      <c r="B1467" s="10">
        <v>45033</v>
      </c>
      <c r="C1467">
        <v>1105</v>
      </c>
      <c r="D1467" t="s">
        <v>80</v>
      </c>
      <c r="E1467">
        <v>32</v>
      </c>
      <c r="F1467" t="s">
        <v>102</v>
      </c>
      <c r="G1467">
        <v>4</v>
      </c>
      <c r="H1467">
        <v>4137.7700000000004</v>
      </c>
      <c r="I1467">
        <v>16551.080000000002</v>
      </c>
      <c r="J1467" t="s">
        <v>87</v>
      </c>
      <c r="K1467" t="s">
        <v>82</v>
      </c>
      <c r="L1467" t="s">
        <v>109</v>
      </c>
      <c r="M1467">
        <v>2023</v>
      </c>
      <c r="N1467" t="s">
        <v>84</v>
      </c>
      <c r="O1467" t="s">
        <v>915</v>
      </c>
      <c r="P1467" t="s">
        <v>86</v>
      </c>
    </row>
    <row r="1468" spans="1:16" x14ac:dyDescent="0.45">
      <c r="A1468">
        <v>1467</v>
      </c>
      <c r="B1468" s="10">
        <v>45034</v>
      </c>
      <c r="C1468">
        <v>9619</v>
      </c>
      <c r="D1468" t="s">
        <v>80</v>
      </c>
      <c r="E1468">
        <v>56</v>
      </c>
      <c r="F1468" t="s">
        <v>7</v>
      </c>
      <c r="G1468">
        <v>3</v>
      </c>
      <c r="H1468">
        <v>924.2</v>
      </c>
      <c r="I1468">
        <v>2772.6</v>
      </c>
      <c r="J1468" t="s">
        <v>81</v>
      </c>
      <c r="K1468" t="s">
        <v>82</v>
      </c>
      <c r="L1468" t="s">
        <v>109</v>
      </c>
      <c r="M1468">
        <v>2023</v>
      </c>
      <c r="N1468" t="s">
        <v>84</v>
      </c>
      <c r="O1468" t="s">
        <v>762</v>
      </c>
      <c r="P1468" t="s">
        <v>748</v>
      </c>
    </row>
    <row r="1469" spans="1:16" x14ac:dyDescent="0.45">
      <c r="A1469">
        <v>1468</v>
      </c>
      <c r="B1469" s="10">
        <v>45034</v>
      </c>
      <c r="C1469">
        <v>2895</v>
      </c>
      <c r="D1469" t="s">
        <v>89</v>
      </c>
      <c r="E1469">
        <v>62</v>
      </c>
      <c r="F1469" t="s">
        <v>102</v>
      </c>
      <c r="G1469">
        <v>1</v>
      </c>
      <c r="H1469">
        <v>737.13</v>
      </c>
      <c r="I1469">
        <v>737.13</v>
      </c>
      <c r="J1469" t="s">
        <v>81</v>
      </c>
      <c r="K1469" t="s">
        <v>567</v>
      </c>
      <c r="L1469" t="s">
        <v>109</v>
      </c>
      <c r="M1469">
        <v>2023</v>
      </c>
      <c r="N1469" t="s">
        <v>668</v>
      </c>
      <c r="O1469" t="s">
        <v>9400</v>
      </c>
      <c r="P1469" t="s">
        <v>86</v>
      </c>
    </row>
    <row r="1470" spans="1:16" x14ac:dyDescent="0.45">
      <c r="A1470">
        <v>1469</v>
      </c>
      <c r="B1470" s="10">
        <v>45034</v>
      </c>
      <c r="C1470">
        <v>7090</v>
      </c>
      <c r="D1470" t="s">
        <v>89</v>
      </c>
      <c r="E1470">
        <v>52</v>
      </c>
      <c r="F1470" t="s">
        <v>6</v>
      </c>
      <c r="G1470">
        <v>2</v>
      </c>
      <c r="H1470">
        <v>3264</v>
      </c>
      <c r="I1470">
        <v>6528</v>
      </c>
      <c r="J1470" t="s">
        <v>93</v>
      </c>
      <c r="K1470" t="s">
        <v>82</v>
      </c>
      <c r="L1470" t="s">
        <v>109</v>
      </c>
      <c r="M1470">
        <v>2023</v>
      </c>
      <c r="N1470" t="s">
        <v>84</v>
      </c>
      <c r="O1470" t="s">
        <v>3295</v>
      </c>
      <c r="P1470" t="s">
        <v>86</v>
      </c>
    </row>
    <row r="1471" spans="1:16" x14ac:dyDescent="0.45">
      <c r="A1471">
        <v>1470</v>
      </c>
      <c r="B1471" s="10">
        <v>45034</v>
      </c>
      <c r="C1471">
        <v>9508</v>
      </c>
      <c r="D1471" t="s">
        <v>80</v>
      </c>
      <c r="E1471">
        <v>43</v>
      </c>
      <c r="F1471" t="s">
        <v>7</v>
      </c>
      <c r="G1471">
        <v>3</v>
      </c>
      <c r="H1471">
        <v>4551.09</v>
      </c>
      <c r="I1471">
        <v>13653.27</v>
      </c>
      <c r="J1471" t="s">
        <v>97</v>
      </c>
      <c r="K1471" t="s">
        <v>82</v>
      </c>
      <c r="L1471" t="s">
        <v>109</v>
      </c>
      <c r="M1471">
        <v>2023</v>
      </c>
      <c r="N1471" t="s">
        <v>84</v>
      </c>
      <c r="O1471" t="s">
        <v>6255</v>
      </c>
      <c r="P1471" t="s">
        <v>86</v>
      </c>
    </row>
    <row r="1472" spans="1:16" x14ac:dyDescent="0.45">
      <c r="A1472">
        <v>1471</v>
      </c>
      <c r="B1472" s="10">
        <v>45034</v>
      </c>
      <c r="C1472">
        <v>7082</v>
      </c>
      <c r="D1472" t="s">
        <v>80</v>
      </c>
      <c r="E1472">
        <v>40</v>
      </c>
      <c r="F1472" t="s">
        <v>5</v>
      </c>
      <c r="G1472">
        <v>5</v>
      </c>
      <c r="H1472">
        <v>616.96</v>
      </c>
      <c r="I1472">
        <v>3084.8</v>
      </c>
      <c r="J1472" t="s">
        <v>97</v>
      </c>
      <c r="K1472" t="s">
        <v>82</v>
      </c>
      <c r="L1472" t="s">
        <v>109</v>
      </c>
      <c r="M1472">
        <v>2023</v>
      </c>
      <c r="N1472" t="s">
        <v>84</v>
      </c>
      <c r="O1472" t="s">
        <v>4412</v>
      </c>
      <c r="P1472" t="s">
        <v>86</v>
      </c>
    </row>
    <row r="1473" spans="1:16" x14ac:dyDescent="0.45">
      <c r="A1473">
        <v>1472</v>
      </c>
      <c r="B1473" s="10">
        <v>45034</v>
      </c>
      <c r="C1473">
        <v>1634</v>
      </c>
      <c r="D1473" t="s">
        <v>80</v>
      </c>
      <c r="E1473">
        <v>30</v>
      </c>
      <c r="F1473" t="s">
        <v>9</v>
      </c>
      <c r="G1473">
        <v>1</v>
      </c>
      <c r="H1473">
        <v>2966.81</v>
      </c>
      <c r="I1473">
        <v>2966.81</v>
      </c>
      <c r="J1473" t="s">
        <v>87</v>
      </c>
      <c r="K1473" t="s">
        <v>82</v>
      </c>
      <c r="L1473" t="s">
        <v>109</v>
      </c>
      <c r="M1473">
        <v>2023</v>
      </c>
      <c r="N1473" t="s">
        <v>84</v>
      </c>
      <c r="O1473" t="s">
        <v>5352</v>
      </c>
      <c r="P1473" t="s">
        <v>86</v>
      </c>
    </row>
    <row r="1474" spans="1:16" x14ac:dyDescent="0.45">
      <c r="A1474">
        <v>1473</v>
      </c>
      <c r="B1474" s="10">
        <v>45034</v>
      </c>
      <c r="C1474">
        <v>2925</v>
      </c>
      <c r="D1474" t="s">
        <v>80</v>
      </c>
      <c r="E1474">
        <v>43</v>
      </c>
      <c r="F1474" t="s">
        <v>9</v>
      </c>
      <c r="G1474">
        <v>5</v>
      </c>
      <c r="H1474">
        <v>470.45</v>
      </c>
      <c r="I1474">
        <v>2352.25</v>
      </c>
      <c r="J1474" t="s">
        <v>97</v>
      </c>
      <c r="K1474" t="s">
        <v>82</v>
      </c>
      <c r="L1474" t="s">
        <v>109</v>
      </c>
      <c r="M1474">
        <v>2023</v>
      </c>
      <c r="N1474" t="s">
        <v>84</v>
      </c>
      <c r="O1474" t="s">
        <v>4413</v>
      </c>
      <c r="P1474" t="s">
        <v>86</v>
      </c>
    </row>
    <row r="1475" spans="1:16" x14ac:dyDescent="0.45">
      <c r="A1475">
        <v>1474</v>
      </c>
      <c r="B1475" s="10">
        <v>45034</v>
      </c>
      <c r="C1475">
        <v>3056</v>
      </c>
      <c r="D1475" t="s">
        <v>89</v>
      </c>
      <c r="E1475">
        <v>20</v>
      </c>
      <c r="F1475" t="s">
        <v>6</v>
      </c>
      <c r="G1475">
        <v>3</v>
      </c>
      <c r="H1475">
        <v>4070.21</v>
      </c>
      <c r="I1475">
        <v>12210.63</v>
      </c>
      <c r="J1475" t="s">
        <v>95</v>
      </c>
      <c r="K1475" t="s">
        <v>82</v>
      </c>
      <c r="L1475" t="s">
        <v>109</v>
      </c>
      <c r="M1475">
        <v>2023</v>
      </c>
      <c r="N1475" t="s">
        <v>84</v>
      </c>
      <c r="O1475" t="s">
        <v>8656</v>
      </c>
      <c r="P1475" t="s">
        <v>748</v>
      </c>
    </row>
    <row r="1476" spans="1:16" x14ac:dyDescent="0.45">
      <c r="A1476">
        <v>1475</v>
      </c>
      <c r="B1476" s="10">
        <v>45034</v>
      </c>
      <c r="C1476">
        <v>7917</v>
      </c>
      <c r="D1476" t="s">
        <v>89</v>
      </c>
      <c r="E1476">
        <v>46</v>
      </c>
      <c r="F1476" t="s">
        <v>5</v>
      </c>
      <c r="G1476">
        <v>3</v>
      </c>
      <c r="H1476">
        <v>4551.0600000000004</v>
      </c>
      <c r="I1476">
        <v>13653.18</v>
      </c>
      <c r="J1476" t="s">
        <v>93</v>
      </c>
      <c r="K1476" t="s">
        <v>82</v>
      </c>
      <c r="L1476" t="s">
        <v>109</v>
      </c>
      <c r="M1476">
        <v>2023</v>
      </c>
      <c r="N1476" t="s">
        <v>84</v>
      </c>
      <c r="O1476" t="s">
        <v>6460</v>
      </c>
      <c r="P1476" t="s">
        <v>86</v>
      </c>
    </row>
    <row r="1477" spans="1:16" x14ac:dyDescent="0.45">
      <c r="A1477">
        <v>1476</v>
      </c>
      <c r="B1477" s="10">
        <v>45034</v>
      </c>
      <c r="C1477">
        <v>4144</v>
      </c>
      <c r="D1477" t="s">
        <v>80</v>
      </c>
      <c r="E1477">
        <v>19</v>
      </c>
      <c r="F1477" t="s">
        <v>9</v>
      </c>
      <c r="G1477">
        <v>5</v>
      </c>
      <c r="H1477">
        <v>3162.53</v>
      </c>
      <c r="I1477">
        <v>15812.65</v>
      </c>
      <c r="J1477" t="s">
        <v>95</v>
      </c>
      <c r="K1477" t="s">
        <v>82</v>
      </c>
      <c r="L1477" t="s">
        <v>109</v>
      </c>
      <c r="M1477">
        <v>2023</v>
      </c>
      <c r="N1477" t="s">
        <v>84</v>
      </c>
      <c r="O1477" t="s">
        <v>8820</v>
      </c>
      <c r="P1477" t="s">
        <v>748</v>
      </c>
    </row>
    <row r="1478" spans="1:16" x14ac:dyDescent="0.45">
      <c r="A1478">
        <v>1477</v>
      </c>
      <c r="B1478" s="10">
        <v>45034</v>
      </c>
      <c r="C1478">
        <v>1552</v>
      </c>
      <c r="D1478" t="s">
        <v>80</v>
      </c>
      <c r="E1478">
        <v>45</v>
      </c>
      <c r="F1478" t="s">
        <v>6</v>
      </c>
      <c r="G1478">
        <v>1</v>
      </c>
      <c r="H1478">
        <v>3457.3</v>
      </c>
      <c r="I1478">
        <v>3457.3</v>
      </c>
      <c r="J1478" t="s">
        <v>93</v>
      </c>
      <c r="K1478" t="s">
        <v>82</v>
      </c>
      <c r="L1478" t="s">
        <v>109</v>
      </c>
      <c r="M1478">
        <v>2023</v>
      </c>
      <c r="N1478" t="s">
        <v>84</v>
      </c>
      <c r="O1478" t="s">
        <v>5557</v>
      </c>
      <c r="P1478" t="s">
        <v>86</v>
      </c>
    </row>
    <row r="1479" spans="1:16" x14ac:dyDescent="0.45">
      <c r="A1479">
        <v>1478</v>
      </c>
      <c r="B1479" s="10">
        <v>45034</v>
      </c>
      <c r="C1479">
        <v>9907</v>
      </c>
      <c r="D1479" t="s">
        <v>89</v>
      </c>
      <c r="E1479">
        <v>40</v>
      </c>
      <c r="F1479" t="s">
        <v>102</v>
      </c>
      <c r="G1479">
        <v>5</v>
      </c>
      <c r="H1479">
        <v>324.41000000000003</v>
      </c>
      <c r="I1479">
        <v>1622.05</v>
      </c>
      <c r="J1479" t="s">
        <v>97</v>
      </c>
      <c r="K1479" t="s">
        <v>567</v>
      </c>
      <c r="L1479" t="s">
        <v>109</v>
      </c>
      <c r="M1479">
        <v>2023</v>
      </c>
      <c r="N1479" t="s">
        <v>84</v>
      </c>
      <c r="O1479" t="s">
        <v>8784</v>
      </c>
      <c r="P1479" t="s">
        <v>748</v>
      </c>
    </row>
    <row r="1480" spans="1:16" x14ac:dyDescent="0.45">
      <c r="A1480">
        <v>1479</v>
      </c>
      <c r="B1480" s="10">
        <v>45034</v>
      </c>
      <c r="C1480">
        <v>6383</v>
      </c>
      <c r="D1480" t="s">
        <v>89</v>
      </c>
      <c r="E1480">
        <v>53</v>
      </c>
      <c r="F1480" t="s">
        <v>5</v>
      </c>
      <c r="G1480">
        <v>5</v>
      </c>
      <c r="H1480">
        <v>411.24</v>
      </c>
      <c r="I1480">
        <v>2056.1999999999998</v>
      </c>
      <c r="J1480" t="s">
        <v>93</v>
      </c>
      <c r="K1480" t="s">
        <v>82</v>
      </c>
      <c r="L1480" t="s">
        <v>109</v>
      </c>
      <c r="M1480">
        <v>2023</v>
      </c>
      <c r="N1480" t="s">
        <v>668</v>
      </c>
      <c r="O1480" t="s">
        <v>9696</v>
      </c>
      <c r="P1480" t="s">
        <v>86</v>
      </c>
    </row>
    <row r="1481" spans="1:16" x14ac:dyDescent="0.45">
      <c r="A1481">
        <v>1480</v>
      </c>
      <c r="B1481" s="10">
        <v>45034</v>
      </c>
      <c r="C1481">
        <v>4911</v>
      </c>
      <c r="D1481" t="s">
        <v>89</v>
      </c>
      <c r="E1481">
        <v>23</v>
      </c>
      <c r="F1481" t="s">
        <v>102</v>
      </c>
      <c r="G1481">
        <v>5</v>
      </c>
      <c r="H1481">
        <v>939.37</v>
      </c>
      <c r="I1481">
        <v>4696.8500000000004</v>
      </c>
      <c r="J1481" t="s">
        <v>95</v>
      </c>
      <c r="K1481" t="s">
        <v>82</v>
      </c>
      <c r="L1481" t="s">
        <v>109</v>
      </c>
      <c r="M1481">
        <v>2023</v>
      </c>
      <c r="N1481" t="s">
        <v>84</v>
      </c>
      <c r="O1481" t="s">
        <v>4851</v>
      </c>
      <c r="P1481" t="s">
        <v>86</v>
      </c>
    </row>
    <row r="1482" spans="1:16" x14ac:dyDescent="0.45">
      <c r="A1482">
        <v>1481</v>
      </c>
      <c r="B1482" s="10">
        <v>45035</v>
      </c>
      <c r="C1482">
        <v>4389</v>
      </c>
      <c r="D1482" t="s">
        <v>89</v>
      </c>
      <c r="E1482">
        <v>28</v>
      </c>
      <c r="F1482" t="s">
        <v>5</v>
      </c>
      <c r="G1482">
        <v>1</v>
      </c>
      <c r="H1482">
        <v>1405.45</v>
      </c>
      <c r="I1482">
        <v>1405.45</v>
      </c>
      <c r="J1482" t="s">
        <v>87</v>
      </c>
      <c r="K1482" t="s">
        <v>567</v>
      </c>
      <c r="L1482" t="s">
        <v>109</v>
      </c>
      <c r="M1482">
        <v>2023</v>
      </c>
      <c r="N1482" t="s">
        <v>84</v>
      </c>
      <c r="O1482" t="s">
        <v>583</v>
      </c>
      <c r="P1482" t="s">
        <v>86</v>
      </c>
    </row>
    <row r="1483" spans="1:16" x14ac:dyDescent="0.45">
      <c r="A1483">
        <v>1482</v>
      </c>
      <c r="B1483" s="10">
        <v>45035</v>
      </c>
      <c r="C1483">
        <v>9442</v>
      </c>
      <c r="D1483" t="s">
        <v>80</v>
      </c>
      <c r="E1483">
        <v>55</v>
      </c>
      <c r="F1483" t="s">
        <v>102</v>
      </c>
      <c r="G1483">
        <v>4</v>
      </c>
      <c r="H1483">
        <v>3811.29</v>
      </c>
      <c r="I1483">
        <v>15245.16</v>
      </c>
      <c r="J1483" t="s">
        <v>81</v>
      </c>
      <c r="K1483" t="s">
        <v>82</v>
      </c>
      <c r="L1483" t="s">
        <v>109</v>
      </c>
      <c r="M1483">
        <v>2023</v>
      </c>
      <c r="N1483" t="s">
        <v>668</v>
      </c>
      <c r="O1483" t="s">
        <v>9966</v>
      </c>
      <c r="P1483" t="s">
        <v>86</v>
      </c>
    </row>
    <row r="1484" spans="1:16" x14ac:dyDescent="0.45">
      <c r="A1484">
        <v>1483</v>
      </c>
      <c r="B1484" s="10">
        <v>45035</v>
      </c>
      <c r="C1484">
        <v>3430</v>
      </c>
      <c r="D1484" t="s">
        <v>89</v>
      </c>
      <c r="E1484">
        <v>51</v>
      </c>
      <c r="F1484" t="s">
        <v>102</v>
      </c>
      <c r="G1484">
        <v>1</v>
      </c>
      <c r="H1484">
        <v>2205.37</v>
      </c>
      <c r="I1484">
        <v>2205.37</v>
      </c>
      <c r="J1484" t="s">
        <v>93</v>
      </c>
      <c r="K1484" t="s">
        <v>82</v>
      </c>
      <c r="L1484" t="s">
        <v>109</v>
      </c>
      <c r="M1484">
        <v>2023</v>
      </c>
      <c r="N1484" t="s">
        <v>84</v>
      </c>
      <c r="O1484" t="s">
        <v>5558</v>
      </c>
      <c r="P1484" t="s">
        <v>86</v>
      </c>
    </row>
    <row r="1485" spans="1:16" x14ac:dyDescent="0.45">
      <c r="A1485">
        <v>1484</v>
      </c>
      <c r="B1485" s="10">
        <v>45035</v>
      </c>
      <c r="C1485">
        <v>1458</v>
      </c>
      <c r="D1485" t="s">
        <v>89</v>
      </c>
      <c r="E1485">
        <v>34</v>
      </c>
      <c r="F1485" t="s">
        <v>9</v>
      </c>
      <c r="G1485">
        <v>5</v>
      </c>
      <c r="H1485">
        <v>437.34</v>
      </c>
      <c r="I1485">
        <v>2186.6999999999998</v>
      </c>
      <c r="J1485" t="s">
        <v>87</v>
      </c>
      <c r="K1485" t="s">
        <v>82</v>
      </c>
      <c r="L1485" t="s">
        <v>109</v>
      </c>
      <c r="M1485">
        <v>2023</v>
      </c>
      <c r="N1485" t="s">
        <v>668</v>
      </c>
      <c r="O1485" t="s">
        <v>9697</v>
      </c>
      <c r="P1485" t="s">
        <v>86</v>
      </c>
    </row>
    <row r="1486" spans="1:16" x14ac:dyDescent="0.45">
      <c r="A1486">
        <v>1485</v>
      </c>
      <c r="B1486" s="10">
        <v>45035</v>
      </c>
      <c r="C1486">
        <v>1207</v>
      </c>
      <c r="D1486" t="s">
        <v>89</v>
      </c>
      <c r="E1486">
        <v>20</v>
      </c>
      <c r="F1486" t="s">
        <v>5</v>
      </c>
      <c r="G1486">
        <v>2</v>
      </c>
      <c r="H1486">
        <v>4270.59</v>
      </c>
      <c r="I1486">
        <v>8541.18</v>
      </c>
      <c r="J1486" t="s">
        <v>95</v>
      </c>
      <c r="K1486" t="s">
        <v>82</v>
      </c>
      <c r="L1486" t="s">
        <v>109</v>
      </c>
      <c r="M1486">
        <v>2023</v>
      </c>
      <c r="N1486" t="s">
        <v>84</v>
      </c>
      <c r="O1486" t="s">
        <v>2497</v>
      </c>
      <c r="P1486" t="s">
        <v>86</v>
      </c>
    </row>
    <row r="1487" spans="1:16" x14ac:dyDescent="0.45">
      <c r="A1487">
        <v>1486</v>
      </c>
      <c r="B1487" s="10">
        <v>45035</v>
      </c>
      <c r="C1487">
        <v>1899</v>
      </c>
      <c r="D1487" t="s">
        <v>80</v>
      </c>
      <c r="E1487">
        <v>61</v>
      </c>
      <c r="F1487" t="s">
        <v>7</v>
      </c>
      <c r="G1487">
        <v>2</v>
      </c>
      <c r="H1487">
        <v>4969.4399999999996</v>
      </c>
      <c r="I1487">
        <v>9938.8799999999992</v>
      </c>
      <c r="J1487" t="s">
        <v>81</v>
      </c>
      <c r="K1487" t="s">
        <v>82</v>
      </c>
      <c r="L1487" t="s">
        <v>109</v>
      </c>
      <c r="M1487">
        <v>2023</v>
      </c>
      <c r="N1487" t="s">
        <v>668</v>
      </c>
      <c r="O1487" t="s">
        <v>9828</v>
      </c>
      <c r="P1487" t="s">
        <v>86</v>
      </c>
    </row>
    <row r="1488" spans="1:16" x14ac:dyDescent="0.45">
      <c r="A1488">
        <v>1487</v>
      </c>
      <c r="B1488" s="10">
        <v>45035</v>
      </c>
      <c r="C1488">
        <v>1021</v>
      </c>
      <c r="D1488" t="s">
        <v>80</v>
      </c>
      <c r="E1488">
        <v>63</v>
      </c>
      <c r="F1488" t="s">
        <v>9</v>
      </c>
      <c r="G1488">
        <v>3</v>
      </c>
      <c r="H1488">
        <v>2302.38</v>
      </c>
      <c r="I1488">
        <v>6907.14</v>
      </c>
      <c r="J1488" t="s">
        <v>81</v>
      </c>
      <c r="K1488" t="s">
        <v>82</v>
      </c>
      <c r="L1488" t="s">
        <v>109</v>
      </c>
      <c r="M1488">
        <v>2023</v>
      </c>
      <c r="N1488" t="s">
        <v>84</v>
      </c>
      <c r="O1488" t="s">
        <v>6668</v>
      </c>
      <c r="P1488" t="s">
        <v>86</v>
      </c>
    </row>
    <row r="1489" spans="1:16" x14ac:dyDescent="0.45">
      <c r="A1489">
        <v>1488</v>
      </c>
      <c r="B1489" s="10">
        <v>45035</v>
      </c>
      <c r="C1489">
        <v>9601</v>
      </c>
      <c r="D1489" t="s">
        <v>89</v>
      </c>
      <c r="E1489">
        <v>51</v>
      </c>
      <c r="F1489" t="s">
        <v>102</v>
      </c>
      <c r="G1489">
        <v>4</v>
      </c>
      <c r="H1489">
        <v>2583.23</v>
      </c>
      <c r="I1489">
        <v>10332.92</v>
      </c>
      <c r="J1489" t="s">
        <v>93</v>
      </c>
      <c r="K1489" t="s">
        <v>82</v>
      </c>
      <c r="L1489" t="s">
        <v>109</v>
      </c>
      <c r="M1489">
        <v>2023</v>
      </c>
      <c r="N1489" t="s">
        <v>668</v>
      </c>
      <c r="O1489" t="s">
        <v>9967</v>
      </c>
      <c r="P1489" t="s">
        <v>86</v>
      </c>
    </row>
    <row r="1490" spans="1:16" x14ac:dyDescent="0.45">
      <c r="A1490">
        <v>1489</v>
      </c>
      <c r="B1490" s="10">
        <v>45035</v>
      </c>
      <c r="C1490">
        <v>1894</v>
      </c>
      <c r="D1490" t="s">
        <v>89</v>
      </c>
      <c r="E1490">
        <v>39</v>
      </c>
      <c r="F1490" t="s">
        <v>102</v>
      </c>
      <c r="G1490">
        <v>3</v>
      </c>
      <c r="H1490">
        <v>438.62</v>
      </c>
      <c r="I1490">
        <v>1315.86</v>
      </c>
      <c r="J1490" t="s">
        <v>97</v>
      </c>
      <c r="K1490" t="s">
        <v>567</v>
      </c>
      <c r="L1490" t="s">
        <v>109</v>
      </c>
      <c r="M1490">
        <v>2023</v>
      </c>
      <c r="N1490" t="s">
        <v>84</v>
      </c>
      <c r="O1490" t="s">
        <v>8727</v>
      </c>
      <c r="P1490" t="s">
        <v>748</v>
      </c>
    </row>
    <row r="1491" spans="1:16" x14ac:dyDescent="0.45">
      <c r="A1491">
        <v>1490</v>
      </c>
      <c r="B1491" s="10">
        <v>45035</v>
      </c>
      <c r="C1491">
        <v>1514</v>
      </c>
      <c r="D1491" t="s">
        <v>80</v>
      </c>
      <c r="E1491">
        <v>46</v>
      </c>
      <c r="F1491" t="s">
        <v>7</v>
      </c>
      <c r="G1491">
        <v>3</v>
      </c>
      <c r="H1491">
        <v>1945.94</v>
      </c>
      <c r="I1491">
        <v>5837.82</v>
      </c>
      <c r="J1491" t="s">
        <v>93</v>
      </c>
      <c r="K1491" t="s">
        <v>82</v>
      </c>
      <c r="L1491" t="s">
        <v>109</v>
      </c>
      <c r="M1491">
        <v>2023</v>
      </c>
      <c r="N1491" t="s">
        <v>84</v>
      </c>
      <c r="O1491" t="s">
        <v>6461</v>
      </c>
      <c r="P1491" t="s">
        <v>86</v>
      </c>
    </row>
    <row r="1492" spans="1:16" x14ac:dyDescent="0.45">
      <c r="A1492">
        <v>1491</v>
      </c>
      <c r="B1492" s="10">
        <v>45035</v>
      </c>
      <c r="C1492">
        <v>8294</v>
      </c>
      <c r="D1492" t="s">
        <v>80</v>
      </c>
      <c r="E1492">
        <v>46</v>
      </c>
      <c r="F1492" t="s">
        <v>7</v>
      </c>
      <c r="G1492">
        <v>2</v>
      </c>
      <c r="H1492">
        <v>1890.43</v>
      </c>
      <c r="I1492">
        <v>3780.86</v>
      </c>
      <c r="J1492" t="s">
        <v>93</v>
      </c>
      <c r="K1492" t="s">
        <v>82</v>
      </c>
      <c r="L1492" t="s">
        <v>109</v>
      </c>
      <c r="M1492">
        <v>2023</v>
      </c>
      <c r="N1492" t="s">
        <v>84</v>
      </c>
      <c r="O1492" t="s">
        <v>3296</v>
      </c>
      <c r="P1492" t="s">
        <v>86</v>
      </c>
    </row>
    <row r="1493" spans="1:16" x14ac:dyDescent="0.45">
      <c r="A1493">
        <v>1492</v>
      </c>
      <c r="B1493" s="10">
        <v>45035</v>
      </c>
      <c r="C1493">
        <v>5904</v>
      </c>
      <c r="D1493" t="s">
        <v>89</v>
      </c>
      <c r="E1493">
        <v>22</v>
      </c>
      <c r="F1493" t="s">
        <v>102</v>
      </c>
      <c r="G1493">
        <v>1</v>
      </c>
      <c r="H1493">
        <v>4830.67</v>
      </c>
      <c r="I1493">
        <v>4830.67</v>
      </c>
      <c r="J1493" t="s">
        <v>95</v>
      </c>
      <c r="K1493" t="s">
        <v>82</v>
      </c>
      <c r="L1493" t="s">
        <v>109</v>
      </c>
      <c r="M1493">
        <v>2023</v>
      </c>
      <c r="N1493" t="s">
        <v>84</v>
      </c>
      <c r="O1493" t="s">
        <v>5005</v>
      </c>
      <c r="P1493" t="s">
        <v>86</v>
      </c>
    </row>
    <row r="1494" spans="1:16" x14ac:dyDescent="0.45">
      <c r="A1494">
        <v>1493</v>
      </c>
      <c r="B1494" s="10">
        <v>45035</v>
      </c>
      <c r="C1494">
        <v>8867</v>
      </c>
      <c r="D1494" t="s">
        <v>80</v>
      </c>
      <c r="E1494">
        <v>27</v>
      </c>
      <c r="F1494" t="s">
        <v>7</v>
      </c>
      <c r="G1494">
        <v>3</v>
      </c>
      <c r="H1494">
        <v>3319.14</v>
      </c>
      <c r="I1494">
        <v>9957.42</v>
      </c>
      <c r="J1494" t="s">
        <v>87</v>
      </c>
      <c r="K1494" t="s">
        <v>82</v>
      </c>
      <c r="L1494" t="s">
        <v>109</v>
      </c>
      <c r="M1494">
        <v>2023</v>
      </c>
      <c r="N1494" t="s">
        <v>84</v>
      </c>
      <c r="O1494" t="s">
        <v>6017</v>
      </c>
      <c r="P1494" t="s">
        <v>86</v>
      </c>
    </row>
    <row r="1495" spans="1:16" x14ac:dyDescent="0.45">
      <c r="A1495">
        <v>1494</v>
      </c>
      <c r="B1495" s="10">
        <v>45035</v>
      </c>
      <c r="C1495">
        <v>5109</v>
      </c>
      <c r="D1495" t="s">
        <v>89</v>
      </c>
      <c r="E1495">
        <v>27</v>
      </c>
      <c r="F1495" t="s">
        <v>8</v>
      </c>
      <c r="G1495">
        <v>3</v>
      </c>
      <c r="H1495">
        <v>3921.81</v>
      </c>
      <c r="I1495">
        <v>11765.43</v>
      </c>
      <c r="J1495" t="s">
        <v>87</v>
      </c>
      <c r="K1495" t="s">
        <v>82</v>
      </c>
      <c r="L1495" t="s">
        <v>109</v>
      </c>
      <c r="M1495">
        <v>2023</v>
      </c>
      <c r="N1495" t="s">
        <v>84</v>
      </c>
      <c r="O1495" t="s">
        <v>6018</v>
      </c>
      <c r="P1495" t="s">
        <v>86</v>
      </c>
    </row>
    <row r="1496" spans="1:16" x14ac:dyDescent="0.45">
      <c r="A1496">
        <v>1495</v>
      </c>
      <c r="B1496" s="10">
        <v>45036</v>
      </c>
      <c r="C1496">
        <v>8179</v>
      </c>
      <c r="D1496" t="s">
        <v>80</v>
      </c>
      <c r="E1496">
        <v>26</v>
      </c>
      <c r="F1496" t="s">
        <v>9</v>
      </c>
      <c r="G1496">
        <v>4</v>
      </c>
      <c r="H1496">
        <v>685.24</v>
      </c>
      <c r="I1496">
        <v>2740.96</v>
      </c>
      <c r="J1496" t="s">
        <v>87</v>
      </c>
      <c r="K1496" t="s">
        <v>82</v>
      </c>
      <c r="L1496" t="s">
        <v>109</v>
      </c>
      <c r="M1496">
        <v>2023</v>
      </c>
      <c r="N1496" t="s">
        <v>84</v>
      </c>
      <c r="O1496" t="s">
        <v>112</v>
      </c>
      <c r="P1496" t="s">
        <v>86</v>
      </c>
    </row>
    <row r="1497" spans="1:16" x14ac:dyDescent="0.45">
      <c r="A1497">
        <v>1496</v>
      </c>
      <c r="B1497" s="10">
        <v>45036</v>
      </c>
      <c r="C1497">
        <v>2560</v>
      </c>
      <c r="D1497" t="s">
        <v>89</v>
      </c>
      <c r="E1497">
        <v>38</v>
      </c>
      <c r="F1497" t="s">
        <v>5</v>
      </c>
      <c r="G1497">
        <v>2</v>
      </c>
      <c r="H1497">
        <v>2113.79</v>
      </c>
      <c r="I1497">
        <v>4227.58</v>
      </c>
      <c r="J1497" t="s">
        <v>97</v>
      </c>
      <c r="K1497" t="s">
        <v>82</v>
      </c>
      <c r="L1497" t="s">
        <v>109</v>
      </c>
      <c r="M1497">
        <v>2023</v>
      </c>
      <c r="N1497" t="s">
        <v>84</v>
      </c>
      <c r="O1497" t="s">
        <v>2692</v>
      </c>
      <c r="P1497" t="s">
        <v>86</v>
      </c>
    </row>
    <row r="1498" spans="1:16" x14ac:dyDescent="0.45">
      <c r="A1498">
        <v>1497</v>
      </c>
      <c r="B1498" s="10">
        <v>45036</v>
      </c>
      <c r="C1498">
        <v>2266</v>
      </c>
      <c r="D1498" t="s">
        <v>89</v>
      </c>
      <c r="E1498">
        <v>30</v>
      </c>
      <c r="F1498" t="s">
        <v>7</v>
      </c>
      <c r="G1498">
        <v>1</v>
      </c>
      <c r="H1498">
        <v>998.19</v>
      </c>
      <c r="I1498">
        <v>998.19</v>
      </c>
      <c r="J1498" t="s">
        <v>87</v>
      </c>
      <c r="K1498" t="s">
        <v>567</v>
      </c>
      <c r="L1498" t="s">
        <v>109</v>
      </c>
      <c r="M1498">
        <v>2023</v>
      </c>
      <c r="N1498" t="s">
        <v>84</v>
      </c>
      <c r="O1498" t="s">
        <v>8157</v>
      </c>
      <c r="P1498" t="s">
        <v>86</v>
      </c>
    </row>
    <row r="1499" spans="1:16" x14ac:dyDescent="0.45">
      <c r="A1499">
        <v>1498</v>
      </c>
      <c r="B1499" s="10">
        <v>45036</v>
      </c>
      <c r="C1499">
        <v>4638</v>
      </c>
      <c r="D1499" t="s">
        <v>80</v>
      </c>
      <c r="E1499">
        <v>27</v>
      </c>
      <c r="F1499" t="s">
        <v>7</v>
      </c>
      <c r="G1499">
        <v>4</v>
      </c>
      <c r="H1499">
        <v>4307.9399999999996</v>
      </c>
      <c r="I1499">
        <v>17231.759999999998</v>
      </c>
      <c r="J1499" t="s">
        <v>87</v>
      </c>
      <c r="K1499" t="s">
        <v>82</v>
      </c>
      <c r="L1499" t="s">
        <v>109</v>
      </c>
      <c r="M1499">
        <v>2023</v>
      </c>
      <c r="N1499" t="s">
        <v>84</v>
      </c>
      <c r="O1499" t="s">
        <v>916</v>
      </c>
      <c r="P1499" t="s">
        <v>86</v>
      </c>
    </row>
    <row r="1500" spans="1:16" x14ac:dyDescent="0.45">
      <c r="A1500">
        <v>1499</v>
      </c>
      <c r="B1500" s="10">
        <v>45036</v>
      </c>
      <c r="C1500">
        <v>9941</v>
      </c>
      <c r="D1500" t="s">
        <v>89</v>
      </c>
      <c r="E1500">
        <v>55</v>
      </c>
      <c r="F1500" t="s">
        <v>8</v>
      </c>
      <c r="G1500">
        <v>1</v>
      </c>
      <c r="H1500">
        <v>804.24</v>
      </c>
      <c r="I1500">
        <v>804.24</v>
      </c>
      <c r="J1500" t="s">
        <v>81</v>
      </c>
      <c r="K1500" t="s">
        <v>567</v>
      </c>
      <c r="L1500" t="s">
        <v>109</v>
      </c>
      <c r="M1500">
        <v>2023</v>
      </c>
      <c r="N1500" t="s">
        <v>84</v>
      </c>
      <c r="O1500" t="s">
        <v>8029</v>
      </c>
      <c r="P1500" t="s">
        <v>86</v>
      </c>
    </row>
    <row r="1501" spans="1:16" x14ac:dyDescent="0.45">
      <c r="A1501">
        <v>1500</v>
      </c>
      <c r="B1501" s="10">
        <v>45036</v>
      </c>
      <c r="C1501">
        <v>4427</v>
      </c>
      <c r="D1501" t="s">
        <v>80</v>
      </c>
      <c r="E1501">
        <v>28</v>
      </c>
      <c r="F1501" t="s">
        <v>5</v>
      </c>
      <c r="G1501">
        <v>1</v>
      </c>
      <c r="H1501">
        <v>2222.41</v>
      </c>
      <c r="I1501">
        <v>2222.41</v>
      </c>
      <c r="J1501" t="s">
        <v>87</v>
      </c>
      <c r="K1501" t="s">
        <v>82</v>
      </c>
      <c r="L1501" t="s">
        <v>109</v>
      </c>
      <c r="M1501">
        <v>2023</v>
      </c>
      <c r="N1501" t="s">
        <v>84</v>
      </c>
      <c r="O1501" t="s">
        <v>5353</v>
      </c>
      <c r="P1501" t="s">
        <v>86</v>
      </c>
    </row>
    <row r="1502" spans="1:16" x14ac:dyDescent="0.45">
      <c r="A1502">
        <v>1501</v>
      </c>
      <c r="B1502" s="10">
        <v>45036</v>
      </c>
      <c r="C1502">
        <v>5780</v>
      </c>
      <c r="D1502" t="s">
        <v>80</v>
      </c>
      <c r="E1502">
        <v>21</v>
      </c>
      <c r="F1502" t="s">
        <v>8</v>
      </c>
      <c r="G1502">
        <v>3</v>
      </c>
      <c r="H1502">
        <v>315.57</v>
      </c>
      <c r="I1502">
        <v>946.71</v>
      </c>
      <c r="J1502" t="s">
        <v>95</v>
      </c>
      <c r="K1502" t="s">
        <v>567</v>
      </c>
      <c r="L1502" t="s">
        <v>109</v>
      </c>
      <c r="M1502">
        <v>2023</v>
      </c>
      <c r="N1502" t="s">
        <v>84</v>
      </c>
      <c r="O1502" t="s">
        <v>7467</v>
      </c>
      <c r="P1502" t="s">
        <v>86</v>
      </c>
    </row>
    <row r="1503" spans="1:16" x14ac:dyDescent="0.45">
      <c r="A1503">
        <v>1502</v>
      </c>
      <c r="B1503" s="10">
        <v>45036</v>
      </c>
      <c r="C1503">
        <v>2927</v>
      </c>
      <c r="D1503" t="s">
        <v>80</v>
      </c>
      <c r="E1503">
        <v>63</v>
      </c>
      <c r="F1503" t="s">
        <v>5</v>
      </c>
      <c r="G1503">
        <v>4</v>
      </c>
      <c r="H1503">
        <v>3189.76</v>
      </c>
      <c r="I1503">
        <v>12759.04</v>
      </c>
      <c r="J1503" t="s">
        <v>81</v>
      </c>
      <c r="K1503" t="s">
        <v>82</v>
      </c>
      <c r="L1503" t="s">
        <v>109</v>
      </c>
      <c r="M1503">
        <v>2023</v>
      </c>
      <c r="N1503" t="s">
        <v>84</v>
      </c>
      <c r="O1503" t="s">
        <v>1280</v>
      </c>
      <c r="P1503" t="s">
        <v>86</v>
      </c>
    </row>
    <row r="1504" spans="1:16" x14ac:dyDescent="0.45">
      <c r="A1504">
        <v>1503</v>
      </c>
      <c r="B1504" s="10">
        <v>45036</v>
      </c>
      <c r="C1504">
        <v>3356</v>
      </c>
      <c r="D1504" t="s">
        <v>89</v>
      </c>
      <c r="E1504">
        <v>48</v>
      </c>
      <c r="F1504" t="s">
        <v>9</v>
      </c>
      <c r="G1504">
        <v>3</v>
      </c>
      <c r="H1504">
        <v>2435.5300000000002</v>
      </c>
      <c r="I1504">
        <v>7306.59</v>
      </c>
      <c r="J1504" t="s">
        <v>93</v>
      </c>
      <c r="K1504" t="s">
        <v>82</v>
      </c>
      <c r="L1504" t="s">
        <v>109</v>
      </c>
      <c r="M1504">
        <v>2023</v>
      </c>
      <c r="N1504" t="s">
        <v>84</v>
      </c>
      <c r="O1504" t="s">
        <v>6462</v>
      </c>
      <c r="P1504" t="s">
        <v>86</v>
      </c>
    </row>
    <row r="1505" spans="1:16" x14ac:dyDescent="0.45">
      <c r="A1505">
        <v>1504</v>
      </c>
      <c r="B1505" s="10">
        <v>45036</v>
      </c>
      <c r="C1505">
        <v>5790</v>
      </c>
      <c r="D1505" t="s">
        <v>89</v>
      </c>
      <c r="E1505">
        <v>51</v>
      </c>
      <c r="F1505" t="s">
        <v>7</v>
      </c>
      <c r="G1505">
        <v>5</v>
      </c>
      <c r="H1505">
        <v>2514.94</v>
      </c>
      <c r="I1505">
        <v>12574.7</v>
      </c>
      <c r="J1505" t="s">
        <v>93</v>
      </c>
      <c r="K1505" t="s">
        <v>82</v>
      </c>
      <c r="L1505" t="s">
        <v>109</v>
      </c>
      <c r="M1505">
        <v>2023</v>
      </c>
      <c r="N1505" t="s">
        <v>84</v>
      </c>
      <c r="O1505" t="s">
        <v>4178</v>
      </c>
      <c r="P1505" t="s">
        <v>86</v>
      </c>
    </row>
    <row r="1506" spans="1:16" x14ac:dyDescent="0.45">
      <c r="A1506">
        <v>1505</v>
      </c>
      <c r="B1506" s="10">
        <v>45036</v>
      </c>
      <c r="C1506">
        <v>1306</v>
      </c>
      <c r="D1506" t="s">
        <v>89</v>
      </c>
      <c r="E1506">
        <v>59</v>
      </c>
      <c r="F1506" t="s">
        <v>9</v>
      </c>
      <c r="G1506">
        <v>1</v>
      </c>
      <c r="H1506">
        <v>553.01</v>
      </c>
      <c r="I1506">
        <v>553.01</v>
      </c>
      <c r="J1506" t="s">
        <v>81</v>
      </c>
      <c r="K1506" t="s">
        <v>567</v>
      </c>
      <c r="L1506" t="s">
        <v>109</v>
      </c>
      <c r="M1506">
        <v>2023</v>
      </c>
      <c r="N1506" t="s">
        <v>84</v>
      </c>
      <c r="O1506" t="s">
        <v>8030</v>
      </c>
      <c r="P1506" t="s">
        <v>86</v>
      </c>
    </row>
    <row r="1507" spans="1:16" x14ac:dyDescent="0.45">
      <c r="A1507">
        <v>1506</v>
      </c>
      <c r="B1507" s="10">
        <v>45036</v>
      </c>
      <c r="C1507">
        <v>8979</v>
      </c>
      <c r="D1507" t="s">
        <v>80</v>
      </c>
      <c r="E1507">
        <v>52</v>
      </c>
      <c r="F1507" t="s">
        <v>5</v>
      </c>
      <c r="G1507">
        <v>4</v>
      </c>
      <c r="H1507">
        <v>2594.21</v>
      </c>
      <c r="I1507">
        <v>10376.84</v>
      </c>
      <c r="J1507" t="s">
        <v>93</v>
      </c>
      <c r="K1507" t="s">
        <v>82</v>
      </c>
      <c r="L1507" t="s">
        <v>109</v>
      </c>
      <c r="M1507">
        <v>2023</v>
      </c>
      <c r="N1507" t="s">
        <v>84</v>
      </c>
      <c r="O1507" t="s">
        <v>1940</v>
      </c>
      <c r="P1507" t="s">
        <v>86</v>
      </c>
    </row>
    <row r="1508" spans="1:16" x14ac:dyDescent="0.45">
      <c r="A1508">
        <v>1507</v>
      </c>
      <c r="B1508" s="10">
        <v>45036</v>
      </c>
      <c r="C1508">
        <v>4665</v>
      </c>
      <c r="D1508" t="s">
        <v>89</v>
      </c>
      <c r="E1508">
        <v>56</v>
      </c>
      <c r="F1508" t="s">
        <v>7</v>
      </c>
      <c r="G1508">
        <v>2</v>
      </c>
      <c r="H1508">
        <v>2840.73</v>
      </c>
      <c r="I1508">
        <v>5681.46</v>
      </c>
      <c r="J1508" t="s">
        <v>81</v>
      </c>
      <c r="K1508" t="s">
        <v>82</v>
      </c>
      <c r="L1508" t="s">
        <v>109</v>
      </c>
      <c r="M1508">
        <v>2023</v>
      </c>
      <c r="N1508" t="s">
        <v>84</v>
      </c>
      <c r="O1508" t="s">
        <v>2981</v>
      </c>
      <c r="P1508" t="s">
        <v>86</v>
      </c>
    </row>
    <row r="1509" spans="1:16" x14ac:dyDescent="0.45">
      <c r="A1509">
        <v>1508</v>
      </c>
      <c r="B1509" s="10">
        <v>45037</v>
      </c>
      <c r="C1509">
        <v>8057</v>
      </c>
      <c r="D1509" t="s">
        <v>89</v>
      </c>
      <c r="E1509">
        <v>56</v>
      </c>
      <c r="F1509" t="s">
        <v>8</v>
      </c>
      <c r="G1509">
        <v>3</v>
      </c>
      <c r="H1509">
        <v>4816.0600000000004</v>
      </c>
      <c r="I1509">
        <v>14448.18</v>
      </c>
      <c r="J1509" t="s">
        <v>81</v>
      </c>
      <c r="K1509" t="s">
        <v>82</v>
      </c>
      <c r="L1509" t="s">
        <v>109</v>
      </c>
      <c r="M1509">
        <v>2023</v>
      </c>
      <c r="N1509" t="s">
        <v>668</v>
      </c>
      <c r="O1509" t="s">
        <v>681</v>
      </c>
      <c r="P1509" t="s">
        <v>86</v>
      </c>
    </row>
    <row r="1510" spans="1:16" x14ac:dyDescent="0.45">
      <c r="A1510">
        <v>1509</v>
      </c>
      <c r="B1510" s="10">
        <v>45037</v>
      </c>
      <c r="C1510">
        <v>1661</v>
      </c>
      <c r="D1510" t="s">
        <v>89</v>
      </c>
      <c r="E1510">
        <v>50</v>
      </c>
      <c r="F1510" t="s">
        <v>102</v>
      </c>
      <c r="G1510">
        <v>5</v>
      </c>
      <c r="H1510">
        <v>214.45</v>
      </c>
      <c r="I1510">
        <v>1072.25</v>
      </c>
      <c r="J1510" t="s">
        <v>93</v>
      </c>
      <c r="K1510" t="s">
        <v>567</v>
      </c>
      <c r="L1510" t="s">
        <v>109</v>
      </c>
      <c r="M1510">
        <v>2023</v>
      </c>
      <c r="N1510" t="s">
        <v>84</v>
      </c>
      <c r="O1510" t="s">
        <v>7592</v>
      </c>
      <c r="P1510" t="s">
        <v>86</v>
      </c>
    </row>
    <row r="1511" spans="1:16" x14ac:dyDescent="0.45">
      <c r="A1511">
        <v>1510</v>
      </c>
      <c r="B1511" s="10">
        <v>45037</v>
      </c>
      <c r="C1511">
        <v>5644</v>
      </c>
      <c r="D1511" t="s">
        <v>89</v>
      </c>
      <c r="E1511">
        <v>25</v>
      </c>
      <c r="F1511" t="s">
        <v>8</v>
      </c>
      <c r="G1511">
        <v>5</v>
      </c>
      <c r="H1511">
        <v>4617.43</v>
      </c>
      <c r="I1511">
        <v>23087.15</v>
      </c>
      <c r="J1511" t="s">
        <v>87</v>
      </c>
      <c r="K1511" t="s">
        <v>82</v>
      </c>
      <c r="L1511" t="s">
        <v>109</v>
      </c>
      <c r="M1511">
        <v>2023</v>
      </c>
      <c r="N1511" t="s">
        <v>84</v>
      </c>
      <c r="O1511" t="s">
        <v>3936</v>
      </c>
      <c r="P1511" t="s">
        <v>86</v>
      </c>
    </row>
    <row r="1512" spans="1:16" x14ac:dyDescent="0.45">
      <c r="A1512">
        <v>1511</v>
      </c>
      <c r="B1512" s="10">
        <v>45037</v>
      </c>
      <c r="C1512">
        <v>9503</v>
      </c>
      <c r="D1512" t="s">
        <v>80</v>
      </c>
      <c r="E1512">
        <v>49</v>
      </c>
      <c r="F1512" t="s">
        <v>102</v>
      </c>
      <c r="G1512">
        <v>5</v>
      </c>
      <c r="H1512">
        <v>2423.84</v>
      </c>
      <c r="I1512">
        <v>12119.2</v>
      </c>
      <c r="J1512" t="s">
        <v>93</v>
      </c>
      <c r="K1512" t="s">
        <v>82</v>
      </c>
      <c r="L1512" t="s">
        <v>109</v>
      </c>
      <c r="M1512">
        <v>2023</v>
      </c>
      <c r="N1512" t="s">
        <v>84</v>
      </c>
      <c r="O1512" t="s">
        <v>4179</v>
      </c>
      <c r="P1512" t="s">
        <v>86</v>
      </c>
    </row>
    <row r="1513" spans="1:16" x14ac:dyDescent="0.45">
      <c r="A1513">
        <v>1512</v>
      </c>
      <c r="B1513" s="10">
        <v>45037</v>
      </c>
      <c r="C1513">
        <v>3920</v>
      </c>
      <c r="D1513" t="s">
        <v>89</v>
      </c>
      <c r="E1513">
        <v>50</v>
      </c>
      <c r="F1513" t="s">
        <v>8</v>
      </c>
      <c r="G1513">
        <v>3</v>
      </c>
      <c r="H1513">
        <v>1090.07</v>
      </c>
      <c r="I1513">
        <v>3270.21</v>
      </c>
      <c r="J1513" t="s">
        <v>93</v>
      </c>
      <c r="K1513" t="s">
        <v>82</v>
      </c>
      <c r="L1513" t="s">
        <v>109</v>
      </c>
      <c r="M1513">
        <v>2023</v>
      </c>
      <c r="N1513" t="s">
        <v>84</v>
      </c>
      <c r="O1513" t="s">
        <v>6463</v>
      </c>
      <c r="P1513" t="s">
        <v>86</v>
      </c>
    </row>
    <row r="1514" spans="1:16" x14ac:dyDescent="0.45">
      <c r="A1514">
        <v>1513</v>
      </c>
      <c r="B1514" s="10">
        <v>45037</v>
      </c>
      <c r="C1514">
        <v>9946</v>
      </c>
      <c r="D1514" t="s">
        <v>80</v>
      </c>
      <c r="E1514">
        <v>25</v>
      </c>
      <c r="F1514" t="s">
        <v>5</v>
      </c>
      <c r="G1514">
        <v>2</v>
      </c>
      <c r="H1514">
        <v>3344.45</v>
      </c>
      <c r="I1514">
        <v>6688.9</v>
      </c>
      <c r="J1514" t="s">
        <v>87</v>
      </c>
      <c r="K1514" t="s">
        <v>82</v>
      </c>
      <c r="L1514" t="s">
        <v>109</v>
      </c>
      <c r="M1514">
        <v>2023</v>
      </c>
      <c r="N1514" t="s">
        <v>84</v>
      </c>
      <c r="O1514" t="s">
        <v>3617</v>
      </c>
      <c r="P1514" t="s">
        <v>86</v>
      </c>
    </row>
    <row r="1515" spans="1:16" x14ac:dyDescent="0.45">
      <c r="A1515">
        <v>1514</v>
      </c>
      <c r="B1515" s="10">
        <v>45037</v>
      </c>
      <c r="C1515">
        <v>7236</v>
      </c>
      <c r="D1515" t="s">
        <v>80</v>
      </c>
      <c r="E1515">
        <v>63</v>
      </c>
      <c r="F1515" t="s">
        <v>9</v>
      </c>
      <c r="G1515">
        <v>4</v>
      </c>
      <c r="H1515">
        <v>2609.41</v>
      </c>
      <c r="I1515">
        <v>10437.64</v>
      </c>
      <c r="J1515" t="s">
        <v>81</v>
      </c>
      <c r="K1515" t="s">
        <v>82</v>
      </c>
      <c r="L1515" t="s">
        <v>109</v>
      </c>
      <c r="M1515">
        <v>2023</v>
      </c>
      <c r="N1515" t="s">
        <v>84</v>
      </c>
      <c r="O1515" t="s">
        <v>1281</v>
      </c>
      <c r="P1515" t="s">
        <v>86</v>
      </c>
    </row>
    <row r="1516" spans="1:16" x14ac:dyDescent="0.45">
      <c r="A1516">
        <v>1515</v>
      </c>
      <c r="B1516" s="10">
        <v>45037</v>
      </c>
      <c r="C1516">
        <v>7078</v>
      </c>
      <c r="D1516" t="s">
        <v>80</v>
      </c>
      <c r="E1516">
        <v>31</v>
      </c>
      <c r="F1516" t="s">
        <v>102</v>
      </c>
      <c r="G1516">
        <v>1</v>
      </c>
      <c r="H1516">
        <v>1172.44</v>
      </c>
      <c r="I1516">
        <v>1172.44</v>
      </c>
      <c r="J1516" t="s">
        <v>87</v>
      </c>
      <c r="K1516" t="s">
        <v>567</v>
      </c>
      <c r="L1516" t="s">
        <v>109</v>
      </c>
      <c r="M1516">
        <v>2023</v>
      </c>
      <c r="N1516" t="s">
        <v>84</v>
      </c>
      <c r="O1516" t="s">
        <v>8158</v>
      </c>
      <c r="P1516" t="s">
        <v>86</v>
      </c>
    </row>
    <row r="1517" spans="1:16" x14ac:dyDescent="0.45">
      <c r="A1517">
        <v>1516</v>
      </c>
      <c r="B1517" s="10">
        <v>45037</v>
      </c>
      <c r="C1517">
        <v>1352</v>
      </c>
      <c r="D1517" t="s">
        <v>80</v>
      </c>
      <c r="E1517">
        <v>51</v>
      </c>
      <c r="F1517" t="s">
        <v>5</v>
      </c>
      <c r="G1517">
        <v>2</v>
      </c>
      <c r="H1517">
        <v>3152.79</v>
      </c>
      <c r="I1517">
        <v>6305.58</v>
      </c>
      <c r="J1517" t="s">
        <v>93</v>
      </c>
      <c r="K1517" t="s">
        <v>82</v>
      </c>
      <c r="L1517" t="s">
        <v>109</v>
      </c>
      <c r="M1517">
        <v>2023</v>
      </c>
      <c r="N1517" t="s">
        <v>84</v>
      </c>
      <c r="O1517" t="s">
        <v>3297</v>
      </c>
      <c r="P1517" t="s">
        <v>86</v>
      </c>
    </row>
    <row r="1518" spans="1:16" x14ac:dyDescent="0.45">
      <c r="A1518">
        <v>1517</v>
      </c>
      <c r="B1518" s="10">
        <v>45037</v>
      </c>
      <c r="C1518">
        <v>8005</v>
      </c>
      <c r="D1518" t="s">
        <v>89</v>
      </c>
      <c r="E1518">
        <v>25</v>
      </c>
      <c r="F1518" t="s">
        <v>9</v>
      </c>
      <c r="G1518">
        <v>3</v>
      </c>
      <c r="H1518">
        <v>2392.65</v>
      </c>
      <c r="I1518">
        <v>7177.95</v>
      </c>
      <c r="J1518" t="s">
        <v>87</v>
      </c>
      <c r="K1518" t="s">
        <v>82</v>
      </c>
      <c r="L1518" t="s">
        <v>109</v>
      </c>
      <c r="M1518">
        <v>2023</v>
      </c>
      <c r="N1518" t="s">
        <v>84</v>
      </c>
      <c r="O1518" t="s">
        <v>8300</v>
      </c>
      <c r="P1518" t="s">
        <v>748</v>
      </c>
    </row>
    <row r="1519" spans="1:16" x14ac:dyDescent="0.45">
      <c r="A1519">
        <v>1518</v>
      </c>
      <c r="B1519" s="10">
        <v>45037</v>
      </c>
      <c r="C1519">
        <v>1158</v>
      </c>
      <c r="D1519" t="s">
        <v>89</v>
      </c>
      <c r="E1519">
        <v>59</v>
      </c>
      <c r="F1519" t="s">
        <v>9</v>
      </c>
      <c r="G1519">
        <v>4</v>
      </c>
      <c r="H1519">
        <v>3460.62</v>
      </c>
      <c r="I1519">
        <v>13842.48</v>
      </c>
      <c r="J1519" t="s">
        <v>81</v>
      </c>
      <c r="K1519" t="s">
        <v>82</v>
      </c>
      <c r="L1519" t="s">
        <v>109</v>
      </c>
      <c r="M1519">
        <v>2023</v>
      </c>
      <c r="N1519" t="s">
        <v>84</v>
      </c>
      <c r="O1519" t="s">
        <v>1282</v>
      </c>
      <c r="P1519" t="s">
        <v>86</v>
      </c>
    </row>
    <row r="1520" spans="1:16" x14ac:dyDescent="0.45">
      <c r="A1520">
        <v>1519</v>
      </c>
      <c r="B1520" s="10">
        <v>45037</v>
      </c>
      <c r="C1520">
        <v>1956</v>
      </c>
      <c r="D1520" t="s">
        <v>89</v>
      </c>
      <c r="E1520">
        <v>24</v>
      </c>
      <c r="F1520" t="s">
        <v>7</v>
      </c>
      <c r="G1520">
        <v>1</v>
      </c>
      <c r="H1520">
        <v>3460.93</v>
      </c>
      <c r="I1520">
        <v>3460.93</v>
      </c>
      <c r="J1520" t="s">
        <v>95</v>
      </c>
      <c r="K1520" t="s">
        <v>82</v>
      </c>
      <c r="L1520" t="s">
        <v>109</v>
      </c>
      <c r="M1520">
        <v>2023</v>
      </c>
      <c r="N1520" t="s">
        <v>84</v>
      </c>
      <c r="O1520" t="s">
        <v>5006</v>
      </c>
      <c r="P1520" t="s">
        <v>86</v>
      </c>
    </row>
    <row r="1521" spans="1:16" x14ac:dyDescent="0.45">
      <c r="A1521">
        <v>1520</v>
      </c>
      <c r="B1521" s="10">
        <v>45037</v>
      </c>
      <c r="C1521">
        <v>3071</v>
      </c>
      <c r="D1521" t="s">
        <v>80</v>
      </c>
      <c r="E1521">
        <v>30</v>
      </c>
      <c r="F1521" t="s">
        <v>7</v>
      </c>
      <c r="G1521">
        <v>4</v>
      </c>
      <c r="H1521">
        <v>2390.44</v>
      </c>
      <c r="I1521">
        <v>9561.76</v>
      </c>
      <c r="J1521" t="s">
        <v>87</v>
      </c>
      <c r="K1521" t="s">
        <v>82</v>
      </c>
      <c r="L1521" t="s">
        <v>109</v>
      </c>
      <c r="M1521">
        <v>2023</v>
      </c>
      <c r="N1521" t="s">
        <v>84</v>
      </c>
      <c r="O1521" t="s">
        <v>917</v>
      </c>
      <c r="P1521" t="s">
        <v>86</v>
      </c>
    </row>
    <row r="1522" spans="1:16" x14ac:dyDescent="0.45">
      <c r="A1522">
        <v>1521</v>
      </c>
      <c r="B1522" s="10">
        <v>45037</v>
      </c>
      <c r="C1522">
        <v>9595</v>
      </c>
      <c r="D1522" t="s">
        <v>89</v>
      </c>
      <c r="E1522">
        <v>38</v>
      </c>
      <c r="F1522" t="s">
        <v>7</v>
      </c>
      <c r="G1522">
        <v>1</v>
      </c>
      <c r="H1522">
        <v>1984.44</v>
      </c>
      <c r="I1522">
        <v>1984.44</v>
      </c>
      <c r="J1522" t="s">
        <v>97</v>
      </c>
      <c r="K1522" t="s">
        <v>567</v>
      </c>
      <c r="L1522" t="s">
        <v>109</v>
      </c>
      <c r="M1522">
        <v>2023</v>
      </c>
      <c r="N1522" t="s">
        <v>84</v>
      </c>
      <c r="O1522" t="s">
        <v>7895</v>
      </c>
      <c r="P1522" t="s">
        <v>86</v>
      </c>
    </row>
    <row r="1523" spans="1:16" x14ac:dyDescent="0.45">
      <c r="A1523">
        <v>1522</v>
      </c>
      <c r="B1523" s="10">
        <v>45038</v>
      </c>
      <c r="C1523">
        <v>4453</v>
      </c>
      <c r="D1523" t="s">
        <v>80</v>
      </c>
      <c r="E1523">
        <v>64</v>
      </c>
      <c r="F1523" t="s">
        <v>102</v>
      </c>
      <c r="G1523">
        <v>1</v>
      </c>
      <c r="H1523">
        <v>363.06</v>
      </c>
      <c r="I1523">
        <v>363.06</v>
      </c>
      <c r="J1523" t="s">
        <v>81</v>
      </c>
      <c r="K1523" t="s">
        <v>567</v>
      </c>
      <c r="L1523" t="s">
        <v>109</v>
      </c>
      <c r="M1523">
        <v>2023</v>
      </c>
      <c r="N1523" t="s">
        <v>84</v>
      </c>
      <c r="O1523" t="s">
        <v>584</v>
      </c>
      <c r="P1523" t="s">
        <v>86</v>
      </c>
    </row>
    <row r="1524" spans="1:16" x14ac:dyDescent="0.45">
      <c r="A1524">
        <v>1523</v>
      </c>
      <c r="B1524" s="10">
        <v>45038</v>
      </c>
      <c r="C1524">
        <v>7675</v>
      </c>
      <c r="D1524" t="s">
        <v>89</v>
      </c>
      <c r="E1524">
        <v>49</v>
      </c>
      <c r="F1524" t="s">
        <v>102</v>
      </c>
      <c r="G1524">
        <v>5</v>
      </c>
      <c r="H1524">
        <v>2494.54</v>
      </c>
      <c r="I1524">
        <v>12472.7</v>
      </c>
      <c r="J1524" t="s">
        <v>93</v>
      </c>
      <c r="K1524" t="s">
        <v>82</v>
      </c>
      <c r="L1524" t="s">
        <v>109</v>
      </c>
      <c r="M1524">
        <v>2023</v>
      </c>
      <c r="N1524" t="s">
        <v>84</v>
      </c>
      <c r="O1524" t="s">
        <v>4180</v>
      </c>
      <c r="P1524" t="s">
        <v>86</v>
      </c>
    </row>
    <row r="1525" spans="1:16" x14ac:dyDescent="0.45">
      <c r="A1525">
        <v>1524</v>
      </c>
      <c r="B1525" s="10">
        <v>45038</v>
      </c>
      <c r="C1525">
        <v>1955</v>
      </c>
      <c r="D1525" t="s">
        <v>89</v>
      </c>
      <c r="E1525">
        <v>28</v>
      </c>
      <c r="F1525" t="s">
        <v>9</v>
      </c>
      <c r="G1525">
        <v>3</v>
      </c>
      <c r="H1525">
        <v>1253.42</v>
      </c>
      <c r="I1525">
        <v>3760.26</v>
      </c>
      <c r="J1525" t="s">
        <v>87</v>
      </c>
      <c r="K1525" t="s">
        <v>82</v>
      </c>
      <c r="L1525" t="s">
        <v>109</v>
      </c>
      <c r="M1525">
        <v>2023</v>
      </c>
      <c r="N1525" t="s">
        <v>84</v>
      </c>
      <c r="O1525" t="s">
        <v>6019</v>
      </c>
      <c r="P1525" t="s">
        <v>86</v>
      </c>
    </row>
    <row r="1526" spans="1:16" x14ac:dyDescent="0.45">
      <c r="A1526">
        <v>1525</v>
      </c>
      <c r="B1526" s="10">
        <v>45038</v>
      </c>
      <c r="C1526">
        <v>7295</v>
      </c>
      <c r="D1526" t="s">
        <v>89</v>
      </c>
      <c r="E1526">
        <v>31</v>
      </c>
      <c r="F1526" t="s">
        <v>102</v>
      </c>
      <c r="G1526">
        <v>2</v>
      </c>
      <c r="H1526">
        <v>313.57</v>
      </c>
      <c r="I1526">
        <v>627.14</v>
      </c>
      <c r="J1526" t="s">
        <v>87</v>
      </c>
      <c r="K1526" t="s">
        <v>567</v>
      </c>
      <c r="L1526" t="s">
        <v>109</v>
      </c>
      <c r="M1526">
        <v>2023</v>
      </c>
      <c r="N1526" t="s">
        <v>84</v>
      </c>
      <c r="O1526" t="s">
        <v>7080</v>
      </c>
      <c r="P1526" t="s">
        <v>86</v>
      </c>
    </row>
    <row r="1527" spans="1:16" x14ac:dyDescent="0.45">
      <c r="A1527">
        <v>1526</v>
      </c>
      <c r="B1527" s="10">
        <v>45038</v>
      </c>
      <c r="C1527">
        <v>2712</v>
      </c>
      <c r="D1527" t="s">
        <v>80</v>
      </c>
      <c r="E1527">
        <v>28</v>
      </c>
      <c r="F1527" t="s">
        <v>9</v>
      </c>
      <c r="G1527">
        <v>5</v>
      </c>
      <c r="H1527">
        <v>1685.38</v>
      </c>
      <c r="I1527">
        <v>8426.9</v>
      </c>
      <c r="J1527" t="s">
        <v>87</v>
      </c>
      <c r="K1527" t="s">
        <v>82</v>
      </c>
      <c r="L1527" t="s">
        <v>109</v>
      </c>
      <c r="M1527">
        <v>2023</v>
      </c>
      <c r="N1527" t="s">
        <v>84</v>
      </c>
      <c r="O1527" t="s">
        <v>8953</v>
      </c>
      <c r="P1527" t="s">
        <v>748</v>
      </c>
    </row>
    <row r="1528" spans="1:16" x14ac:dyDescent="0.45">
      <c r="A1528">
        <v>1527</v>
      </c>
      <c r="B1528" s="10">
        <v>45038</v>
      </c>
      <c r="C1528">
        <v>5703</v>
      </c>
      <c r="D1528" t="s">
        <v>89</v>
      </c>
      <c r="E1528">
        <v>19</v>
      </c>
      <c r="F1528" t="s">
        <v>5</v>
      </c>
      <c r="G1528">
        <v>5</v>
      </c>
      <c r="H1528">
        <v>482.97</v>
      </c>
      <c r="I1528">
        <v>2414.85</v>
      </c>
      <c r="J1528" t="s">
        <v>95</v>
      </c>
      <c r="K1528" t="s">
        <v>82</v>
      </c>
      <c r="L1528" t="s">
        <v>109</v>
      </c>
      <c r="M1528">
        <v>2023</v>
      </c>
      <c r="N1528" t="s">
        <v>668</v>
      </c>
      <c r="O1528" t="s">
        <v>9284</v>
      </c>
      <c r="P1528" t="s">
        <v>748</v>
      </c>
    </row>
    <row r="1529" spans="1:16" x14ac:dyDescent="0.45">
      <c r="A1529">
        <v>1528</v>
      </c>
      <c r="B1529" s="10">
        <v>45038</v>
      </c>
      <c r="C1529">
        <v>7563</v>
      </c>
      <c r="D1529" t="s">
        <v>80</v>
      </c>
      <c r="E1529">
        <v>51</v>
      </c>
      <c r="F1529" t="s">
        <v>8</v>
      </c>
      <c r="G1529">
        <v>4</v>
      </c>
      <c r="H1529">
        <v>2919.72</v>
      </c>
      <c r="I1529">
        <v>11678.88</v>
      </c>
      <c r="J1529" t="s">
        <v>93</v>
      </c>
      <c r="K1529" t="s">
        <v>82</v>
      </c>
      <c r="L1529" t="s">
        <v>109</v>
      </c>
      <c r="M1529">
        <v>2023</v>
      </c>
      <c r="N1529" t="s">
        <v>84</v>
      </c>
      <c r="O1529" t="s">
        <v>1941</v>
      </c>
      <c r="P1529" t="s">
        <v>86</v>
      </c>
    </row>
    <row r="1530" spans="1:16" x14ac:dyDescent="0.45">
      <c r="A1530">
        <v>1529</v>
      </c>
      <c r="B1530" s="10">
        <v>45038</v>
      </c>
      <c r="C1530">
        <v>6631</v>
      </c>
      <c r="D1530" t="s">
        <v>80</v>
      </c>
      <c r="E1530">
        <v>61</v>
      </c>
      <c r="F1530" t="s">
        <v>9</v>
      </c>
      <c r="G1530">
        <v>1</v>
      </c>
      <c r="H1530">
        <v>2543.16</v>
      </c>
      <c r="I1530">
        <v>2543.16</v>
      </c>
      <c r="J1530" t="s">
        <v>81</v>
      </c>
      <c r="K1530" t="s">
        <v>82</v>
      </c>
      <c r="L1530" t="s">
        <v>109</v>
      </c>
      <c r="M1530">
        <v>2023</v>
      </c>
      <c r="N1530" t="s">
        <v>668</v>
      </c>
      <c r="O1530" t="s">
        <v>9583</v>
      </c>
      <c r="P1530" t="s">
        <v>86</v>
      </c>
    </row>
    <row r="1531" spans="1:16" x14ac:dyDescent="0.45">
      <c r="A1531">
        <v>1530</v>
      </c>
      <c r="B1531" s="10">
        <v>45038</v>
      </c>
      <c r="C1531">
        <v>2394</v>
      </c>
      <c r="D1531" t="s">
        <v>80</v>
      </c>
      <c r="E1531">
        <v>64</v>
      </c>
      <c r="F1531" t="s">
        <v>9</v>
      </c>
      <c r="G1531">
        <v>1</v>
      </c>
      <c r="H1531">
        <v>3972.52</v>
      </c>
      <c r="I1531">
        <v>3972.52</v>
      </c>
      <c r="J1531" t="s">
        <v>81</v>
      </c>
      <c r="K1531" t="s">
        <v>82</v>
      </c>
      <c r="L1531" t="s">
        <v>109</v>
      </c>
      <c r="M1531">
        <v>2023</v>
      </c>
      <c r="N1531" t="s">
        <v>84</v>
      </c>
      <c r="O1531" t="s">
        <v>5787</v>
      </c>
      <c r="P1531" t="s">
        <v>86</v>
      </c>
    </row>
    <row r="1532" spans="1:16" x14ac:dyDescent="0.45">
      <c r="A1532">
        <v>1531</v>
      </c>
      <c r="B1532" s="10">
        <v>45038</v>
      </c>
      <c r="C1532">
        <v>5732</v>
      </c>
      <c r="D1532" t="s">
        <v>89</v>
      </c>
      <c r="E1532">
        <v>34</v>
      </c>
      <c r="F1532" t="s">
        <v>5</v>
      </c>
      <c r="G1532">
        <v>4</v>
      </c>
      <c r="H1532">
        <v>1374.79</v>
      </c>
      <c r="I1532">
        <v>5499.16</v>
      </c>
      <c r="J1532" t="s">
        <v>87</v>
      </c>
      <c r="K1532" t="s">
        <v>82</v>
      </c>
      <c r="L1532" t="s">
        <v>109</v>
      </c>
      <c r="M1532">
        <v>2023</v>
      </c>
      <c r="N1532" t="s">
        <v>84</v>
      </c>
      <c r="O1532" t="s">
        <v>918</v>
      </c>
      <c r="P1532" t="s">
        <v>86</v>
      </c>
    </row>
    <row r="1533" spans="1:16" x14ac:dyDescent="0.45">
      <c r="A1533">
        <v>1532</v>
      </c>
      <c r="B1533" s="10">
        <v>45038</v>
      </c>
      <c r="C1533">
        <v>4714</v>
      </c>
      <c r="D1533" t="s">
        <v>89</v>
      </c>
      <c r="E1533">
        <v>31</v>
      </c>
      <c r="F1533" t="s">
        <v>7</v>
      </c>
      <c r="G1533">
        <v>3</v>
      </c>
      <c r="H1533">
        <v>1889.07</v>
      </c>
      <c r="I1533">
        <v>5667.21</v>
      </c>
      <c r="J1533" t="s">
        <v>87</v>
      </c>
      <c r="K1533" t="s">
        <v>82</v>
      </c>
      <c r="L1533" t="s">
        <v>109</v>
      </c>
      <c r="M1533">
        <v>2023</v>
      </c>
      <c r="N1533" t="s">
        <v>84</v>
      </c>
      <c r="O1533" t="s">
        <v>6020</v>
      </c>
      <c r="P1533" t="s">
        <v>86</v>
      </c>
    </row>
    <row r="1534" spans="1:16" x14ac:dyDescent="0.45">
      <c r="A1534">
        <v>1533</v>
      </c>
      <c r="B1534" s="10">
        <v>45038</v>
      </c>
      <c r="C1534">
        <v>1529</v>
      </c>
      <c r="D1534" t="s">
        <v>80</v>
      </c>
      <c r="E1534">
        <v>42</v>
      </c>
      <c r="F1534" t="s">
        <v>6</v>
      </c>
      <c r="G1534">
        <v>1</v>
      </c>
      <c r="H1534">
        <v>3460.3</v>
      </c>
      <c r="I1534">
        <v>3460.3</v>
      </c>
      <c r="J1534" t="s">
        <v>97</v>
      </c>
      <c r="K1534" t="s">
        <v>82</v>
      </c>
      <c r="L1534" t="s">
        <v>109</v>
      </c>
      <c r="M1534">
        <v>2023</v>
      </c>
      <c r="N1534" t="s">
        <v>84</v>
      </c>
      <c r="O1534" t="s">
        <v>5157</v>
      </c>
      <c r="P1534" t="s">
        <v>86</v>
      </c>
    </row>
    <row r="1535" spans="1:16" x14ac:dyDescent="0.45">
      <c r="A1535">
        <v>1534</v>
      </c>
      <c r="B1535" s="10">
        <v>45038</v>
      </c>
      <c r="C1535">
        <v>3958</v>
      </c>
      <c r="D1535" t="s">
        <v>80</v>
      </c>
      <c r="E1535">
        <v>44</v>
      </c>
      <c r="F1535" t="s">
        <v>7</v>
      </c>
      <c r="G1535">
        <v>5</v>
      </c>
      <c r="H1535">
        <v>4965.08</v>
      </c>
      <c r="I1535">
        <v>24825.4</v>
      </c>
      <c r="J1535" t="s">
        <v>97</v>
      </c>
      <c r="K1535" t="s">
        <v>82</v>
      </c>
      <c r="L1535" t="s">
        <v>109</v>
      </c>
      <c r="M1535">
        <v>2023</v>
      </c>
      <c r="N1535" t="s">
        <v>84</v>
      </c>
      <c r="O1535" t="s">
        <v>4414</v>
      </c>
      <c r="P1535" t="s">
        <v>86</v>
      </c>
    </row>
    <row r="1536" spans="1:16" x14ac:dyDescent="0.45">
      <c r="A1536">
        <v>1535</v>
      </c>
      <c r="B1536" s="10">
        <v>45038</v>
      </c>
      <c r="C1536">
        <v>8904</v>
      </c>
      <c r="D1536" t="s">
        <v>80</v>
      </c>
      <c r="E1536">
        <v>25</v>
      </c>
      <c r="F1536" t="s">
        <v>7</v>
      </c>
      <c r="G1536">
        <v>5</v>
      </c>
      <c r="H1536">
        <v>4525.6400000000003</v>
      </c>
      <c r="I1536">
        <v>22628.2</v>
      </c>
      <c r="J1536" t="s">
        <v>87</v>
      </c>
      <c r="K1536" t="s">
        <v>82</v>
      </c>
      <c r="L1536" t="s">
        <v>109</v>
      </c>
      <c r="M1536">
        <v>2023</v>
      </c>
      <c r="N1536" t="s">
        <v>84</v>
      </c>
      <c r="O1536" t="s">
        <v>3937</v>
      </c>
      <c r="P1536" t="s">
        <v>86</v>
      </c>
    </row>
    <row r="1537" spans="1:16" x14ac:dyDescent="0.45">
      <c r="A1537">
        <v>1536</v>
      </c>
      <c r="B1537" s="10">
        <v>45039</v>
      </c>
      <c r="C1537">
        <v>4591</v>
      </c>
      <c r="D1537" t="s">
        <v>80</v>
      </c>
      <c r="E1537">
        <v>34</v>
      </c>
      <c r="F1537" t="s">
        <v>9</v>
      </c>
      <c r="G1537">
        <v>1</v>
      </c>
      <c r="H1537">
        <v>2628.08</v>
      </c>
      <c r="I1537">
        <v>2628.08</v>
      </c>
      <c r="J1537" t="s">
        <v>87</v>
      </c>
      <c r="K1537" t="s">
        <v>82</v>
      </c>
      <c r="L1537" t="s">
        <v>109</v>
      </c>
      <c r="M1537">
        <v>2023</v>
      </c>
      <c r="N1537" t="s">
        <v>84</v>
      </c>
      <c r="O1537" t="s">
        <v>501</v>
      </c>
      <c r="P1537" t="s">
        <v>86</v>
      </c>
    </row>
    <row r="1538" spans="1:16" x14ac:dyDescent="0.45">
      <c r="A1538">
        <v>1537</v>
      </c>
      <c r="B1538" s="10">
        <v>45039</v>
      </c>
      <c r="C1538">
        <v>7895</v>
      </c>
      <c r="D1538" t="s">
        <v>80</v>
      </c>
      <c r="E1538">
        <v>22</v>
      </c>
      <c r="F1538" t="s">
        <v>9</v>
      </c>
      <c r="G1538">
        <v>1</v>
      </c>
      <c r="H1538">
        <v>3405.84</v>
      </c>
      <c r="I1538">
        <v>3405.84</v>
      </c>
      <c r="J1538" t="s">
        <v>95</v>
      </c>
      <c r="K1538" t="s">
        <v>82</v>
      </c>
      <c r="L1538" t="s">
        <v>109</v>
      </c>
      <c r="M1538">
        <v>2023</v>
      </c>
      <c r="N1538" t="s">
        <v>668</v>
      </c>
      <c r="O1538" t="s">
        <v>9584</v>
      </c>
      <c r="P1538" t="s">
        <v>86</v>
      </c>
    </row>
    <row r="1539" spans="1:16" x14ac:dyDescent="0.45">
      <c r="A1539">
        <v>1538</v>
      </c>
      <c r="B1539" s="10">
        <v>45039</v>
      </c>
      <c r="C1539">
        <v>1525</v>
      </c>
      <c r="D1539" t="s">
        <v>89</v>
      </c>
      <c r="E1539">
        <v>29</v>
      </c>
      <c r="F1539" t="s">
        <v>102</v>
      </c>
      <c r="G1539">
        <v>3</v>
      </c>
      <c r="H1539">
        <v>2683.02</v>
      </c>
      <c r="I1539">
        <v>8049.06</v>
      </c>
      <c r="J1539" t="s">
        <v>87</v>
      </c>
      <c r="K1539" t="s">
        <v>82</v>
      </c>
      <c r="L1539" t="s">
        <v>109</v>
      </c>
      <c r="M1539">
        <v>2023</v>
      </c>
      <c r="N1539" t="s">
        <v>668</v>
      </c>
      <c r="O1539" t="s">
        <v>9224</v>
      </c>
      <c r="P1539" t="s">
        <v>748</v>
      </c>
    </row>
    <row r="1540" spans="1:16" x14ac:dyDescent="0.45">
      <c r="A1540">
        <v>1539</v>
      </c>
      <c r="B1540" s="10">
        <v>45039</v>
      </c>
      <c r="C1540">
        <v>7477</v>
      </c>
      <c r="D1540" t="s">
        <v>89</v>
      </c>
      <c r="E1540">
        <v>55</v>
      </c>
      <c r="F1540" t="s">
        <v>102</v>
      </c>
      <c r="G1540">
        <v>1</v>
      </c>
      <c r="H1540">
        <v>2202.29</v>
      </c>
      <c r="I1540">
        <v>2202.29</v>
      </c>
      <c r="J1540" t="s">
        <v>81</v>
      </c>
      <c r="K1540" t="s">
        <v>82</v>
      </c>
      <c r="L1540" t="s">
        <v>109</v>
      </c>
      <c r="M1540">
        <v>2023</v>
      </c>
      <c r="N1540" t="s">
        <v>84</v>
      </c>
      <c r="O1540" t="s">
        <v>5788</v>
      </c>
      <c r="P1540" t="s">
        <v>86</v>
      </c>
    </row>
    <row r="1541" spans="1:16" x14ac:dyDescent="0.45">
      <c r="A1541">
        <v>1540</v>
      </c>
      <c r="B1541" s="10">
        <v>45039</v>
      </c>
      <c r="C1541">
        <v>1001</v>
      </c>
      <c r="D1541" t="s">
        <v>89</v>
      </c>
      <c r="E1541">
        <v>35</v>
      </c>
      <c r="F1541" t="s">
        <v>8</v>
      </c>
      <c r="G1541">
        <v>3</v>
      </c>
      <c r="H1541">
        <v>3031.37</v>
      </c>
      <c r="I1541">
        <v>9094.11</v>
      </c>
      <c r="J1541" t="s">
        <v>97</v>
      </c>
      <c r="K1541" t="s">
        <v>82</v>
      </c>
      <c r="L1541" t="s">
        <v>109</v>
      </c>
      <c r="M1541">
        <v>2023</v>
      </c>
      <c r="N1541" t="s">
        <v>84</v>
      </c>
      <c r="O1541" t="s">
        <v>6256</v>
      </c>
      <c r="P1541" t="s">
        <v>86</v>
      </c>
    </row>
    <row r="1542" spans="1:16" x14ac:dyDescent="0.45">
      <c r="A1542">
        <v>1541</v>
      </c>
      <c r="B1542" s="10">
        <v>45039</v>
      </c>
      <c r="C1542">
        <v>1374</v>
      </c>
      <c r="D1542" t="s">
        <v>80</v>
      </c>
      <c r="E1542">
        <v>43</v>
      </c>
      <c r="F1542" t="s">
        <v>8</v>
      </c>
      <c r="G1542">
        <v>5</v>
      </c>
      <c r="H1542">
        <v>1963.17</v>
      </c>
      <c r="I1542">
        <v>9815.85</v>
      </c>
      <c r="J1542" t="s">
        <v>97</v>
      </c>
      <c r="K1542" t="s">
        <v>82</v>
      </c>
      <c r="L1542" t="s">
        <v>109</v>
      </c>
      <c r="M1542">
        <v>2023</v>
      </c>
      <c r="N1542" t="s">
        <v>84</v>
      </c>
      <c r="O1542" t="s">
        <v>4415</v>
      </c>
      <c r="P1542" t="s">
        <v>86</v>
      </c>
    </row>
    <row r="1543" spans="1:16" x14ac:dyDescent="0.45">
      <c r="A1543">
        <v>1542</v>
      </c>
      <c r="B1543" s="10">
        <v>45039</v>
      </c>
      <c r="C1543">
        <v>5648</v>
      </c>
      <c r="D1543" t="s">
        <v>80</v>
      </c>
      <c r="E1543">
        <v>48</v>
      </c>
      <c r="F1543" t="s">
        <v>6</v>
      </c>
      <c r="G1543">
        <v>3</v>
      </c>
      <c r="H1543">
        <v>1436.93</v>
      </c>
      <c r="I1543">
        <v>4310.79</v>
      </c>
      <c r="J1543" t="s">
        <v>93</v>
      </c>
      <c r="K1543" t="s">
        <v>82</v>
      </c>
      <c r="L1543" t="s">
        <v>109</v>
      </c>
      <c r="M1543">
        <v>2023</v>
      </c>
      <c r="N1543" t="s">
        <v>84</v>
      </c>
      <c r="O1543" t="s">
        <v>6464</v>
      </c>
      <c r="P1543" t="s">
        <v>86</v>
      </c>
    </row>
    <row r="1544" spans="1:16" x14ac:dyDescent="0.45">
      <c r="A1544">
        <v>1543</v>
      </c>
      <c r="B1544" s="10">
        <v>45039</v>
      </c>
      <c r="C1544">
        <v>3365</v>
      </c>
      <c r="D1544" t="s">
        <v>89</v>
      </c>
      <c r="E1544">
        <v>54</v>
      </c>
      <c r="F1544" t="s">
        <v>102</v>
      </c>
      <c r="G1544">
        <v>1</v>
      </c>
      <c r="H1544">
        <v>3543.09</v>
      </c>
      <c r="I1544">
        <v>3543.09</v>
      </c>
      <c r="J1544" t="s">
        <v>93</v>
      </c>
      <c r="K1544" t="s">
        <v>82</v>
      </c>
      <c r="L1544" t="s">
        <v>109</v>
      </c>
      <c r="M1544">
        <v>2023</v>
      </c>
      <c r="N1544" t="s">
        <v>84</v>
      </c>
      <c r="O1544" t="s">
        <v>5559</v>
      </c>
      <c r="P1544" t="s">
        <v>86</v>
      </c>
    </row>
    <row r="1545" spans="1:16" x14ac:dyDescent="0.45">
      <c r="A1545">
        <v>1544</v>
      </c>
      <c r="B1545" s="10">
        <v>45039</v>
      </c>
      <c r="C1545">
        <v>2525</v>
      </c>
      <c r="D1545" t="s">
        <v>89</v>
      </c>
      <c r="E1545">
        <v>23</v>
      </c>
      <c r="F1545" t="s">
        <v>9</v>
      </c>
      <c r="G1545">
        <v>2</v>
      </c>
      <c r="H1545">
        <v>4366.2700000000004</v>
      </c>
      <c r="I1545">
        <v>8732.5400000000009</v>
      </c>
      <c r="J1545" t="s">
        <v>95</v>
      </c>
      <c r="K1545" t="s">
        <v>82</v>
      </c>
      <c r="L1545" t="s">
        <v>109</v>
      </c>
      <c r="M1545">
        <v>2023</v>
      </c>
      <c r="N1545" t="s">
        <v>84</v>
      </c>
      <c r="O1545" t="s">
        <v>2498</v>
      </c>
      <c r="P1545" t="s">
        <v>86</v>
      </c>
    </row>
    <row r="1546" spans="1:16" x14ac:dyDescent="0.45">
      <c r="A1546">
        <v>1545</v>
      </c>
      <c r="B1546" s="10">
        <v>45039</v>
      </c>
      <c r="C1546">
        <v>2646</v>
      </c>
      <c r="D1546" t="s">
        <v>80</v>
      </c>
      <c r="E1546">
        <v>58</v>
      </c>
      <c r="F1546" t="s">
        <v>5</v>
      </c>
      <c r="G1546">
        <v>1</v>
      </c>
      <c r="H1546">
        <v>1475.72</v>
      </c>
      <c r="I1546">
        <v>1475.72</v>
      </c>
      <c r="J1546" t="s">
        <v>81</v>
      </c>
      <c r="K1546" t="s">
        <v>567</v>
      </c>
      <c r="L1546" t="s">
        <v>109</v>
      </c>
      <c r="M1546">
        <v>2023</v>
      </c>
      <c r="N1546" t="s">
        <v>84</v>
      </c>
      <c r="O1546" t="s">
        <v>8031</v>
      </c>
      <c r="P1546" t="s">
        <v>86</v>
      </c>
    </row>
    <row r="1547" spans="1:16" x14ac:dyDescent="0.45">
      <c r="A1547">
        <v>1546</v>
      </c>
      <c r="B1547" s="10">
        <v>45039</v>
      </c>
      <c r="C1547">
        <v>1013</v>
      </c>
      <c r="D1547" t="s">
        <v>80</v>
      </c>
      <c r="E1547">
        <v>32</v>
      </c>
      <c r="F1547" t="s">
        <v>102</v>
      </c>
      <c r="G1547">
        <v>2</v>
      </c>
      <c r="H1547">
        <v>3549.11</v>
      </c>
      <c r="I1547">
        <v>7098.22</v>
      </c>
      <c r="J1547" t="s">
        <v>87</v>
      </c>
      <c r="K1547" t="s">
        <v>82</v>
      </c>
      <c r="L1547" t="s">
        <v>109</v>
      </c>
      <c r="M1547">
        <v>2023</v>
      </c>
      <c r="N1547" t="s">
        <v>84</v>
      </c>
      <c r="O1547" t="s">
        <v>3618</v>
      </c>
      <c r="P1547" t="s">
        <v>86</v>
      </c>
    </row>
    <row r="1548" spans="1:16" x14ac:dyDescent="0.45">
      <c r="A1548">
        <v>1547</v>
      </c>
      <c r="B1548" s="10">
        <v>45039</v>
      </c>
      <c r="C1548">
        <v>5599</v>
      </c>
      <c r="D1548" t="s">
        <v>80</v>
      </c>
      <c r="E1548">
        <v>59</v>
      </c>
      <c r="F1548" t="s">
        <v>9</v>
      </c>
      <c r="G1548">
        <v>5</v>
      </c>
      <c r="H1548">
        <v>2198.39</v>
      </c>
      <c r="I1548">
        <v>10991.95</v>
      </c>
      <c r="J1548" t="s">
        <v>81</v>
      </c>
      <c r="K1548" t="s">
        <v>82</v>
      </c>
      <c r="L1548" t="s">
        <v>109</v>
      </c>
      <c r="M1548">
        <v>2023</v>
      </c>
      <c r="N1548" t="s">
        <v>84</v>
      </c>
      <c r="O1548" t="s">
        <v>9045</v>
      </c>
      <c r="P1548" t="s">
        <v>748</v>
      </c>
    </row>
    <row r="1549" spans="1:16" x14ac:dyDescent="0.45">
      <c r="A1549">
        <v>1548</v>
      </c>
      <c r="B1549" s="10">
        <v>45039</v>
      </c>
      <c r="C1549">
        <v>3278</v>
      </c>
      <c r="D1549" t="s">
        <v>89</v>
      </c>
      <c r="E1549">
        <v>43</v>
      </c>
      <c r="F1549" t="s">
        <v>102</v>
      </c>
      <c r="G1549">
        <v>4</v>
      </c>
      <c r="H1549">
        <v>1545.32</v>
      </c>
      <c r="I1549">
        <v>6181.28</v>
      </c>
      <c r="J1549" t="s">
        <v>97</v>
      </c>
      <c r="K1549" t="s">
        <v>82</v>
      </c>
      <c r="L1549" t="s">
        <v>109</v>
      </c>
      <c r="M1549">
        <v>2023</v>
      </c>
      <c r="N1549" t="s">
        <v>84</v>
      </c>
      <c r="O1549" t="s">
        <v>1618</v>
      </c>
      <c r="P1549" t="s">
        <v>86</v>
      </c>
    </row>
    <row r="1550" spans="1:16" x14ac:dyDescent="0.45">
      <c r="A1550">
        <v>1549</v>
      </c>
      <c r="B1550" s="10">
        <v>45040</v>
      </c>
      <c r="C1550">
        <v>4155</v>
      </c>
      <c r="D1550" t="s">
        <v>80</v>
      </c>
      <c r="E1550">
        <v>29</v>
      </c>
      <c r="F1550" t="s">
        <v>7</v>
      </c>
      <c r="G1550">
        <v>5</v>
      </c>
      <c r="H1550">
        <v>3124.5</v>
      </c>
      <c r="I1550">
        <v>15622.5</v>
      </c>
      <c r="J1550" t="s">
        <v>87</v>
      </c>
      <c r="K1550" t="s">
        <v>82</v>
      </c>
      <c r="L1550" t="s">
        <v>109</v>
      </c>
      <c r="M1550">
        <v>2023</v>
      </c>
      <c r="N1550" t="s">
        <v>84</v>
      </c>
      <c r="O1550" t="s">
        <v>339</v>
      </c>
      <c r="P1550" t="s">
        <v>86</v>
      </c>
    </row>
    <row r="1551" spans="1:16" x14ac:dyDescent="0.45">
      <c r="A1551">
        <v>1550</v>
      </c>
      <c r="B1551" s="10">
        <v>45040</v>
      </c>
      <c r="C1551">
        <v>9321</v>
      </c>
      <c r="D1551" t="s">
        <v>80</v>
      </c>
      <c r="E1551">
        <v>58</v>
      </c>
      <c r="F1551" t="s">
        <v>102</v>
      </c>
      <c r="G1551">
        <v>5</v>
      </c>
      <c r="H1551">
        <v>4700.1000000000004</v>
      </c>
      <c r="I1551">
        <v>23500.5</v>
      </c>
      <c r="J1551" t="s">
        <v>81</v>
      </c>
      <c r="K1551" t="s">
        <v>82</v>
      </c>
      <c r="L1551" t="s">
        <v>109</v>
      </c>
      <c r="M1551">
        <v>2023</v>
      </c>
      <c r="N1551" t="s">
        <v>84</v>
      </c>
      <c r="O1551" t="s">
        <v>4650</v>
      </c>
      <c r="P1551" t="s">
        <v>86</v>
      </c>
    </row>
    <row r="1552" spans="1:16" x14ac:dyDescent="0.45">
      <c r="A1552">
        <v>1551</v>
      </c>
      <c r="B1552" s="10">
        <v>45040</v>
      </c>
      <c r="C1552">
        <v>4814</v>
      </c>
      <c r="D1552" t="s">
        <v>80</v>
      </c>
      <c r="E1552">
        <v>64</v>
      </c>
      <c r="F1552" t="s">
        <v>6</v>
      </c>
      <c r="G1552">
        <v>5</v>
      </c>
      <c r="H1552">
        <v>1790.87</v>
      </c>
      <c r="I1552">
        <v>8954.35</v>
      </c>
      <c r="J1552" t="s">
        <v>81</v>
      </c>
      <c r="K1552" t="s">
        <v>82</v>
      </c>
      <c r="L1552" t="s">
        <v>109</v>
      </c>
      <c r="M1552">
        <v>2023</v>
      </c>
      <c r="N1552" t="s">
        <v>84</v>
      </c>
      <c r="O1552" t="s">
        <v>9046</v>
      </c>
      <c r="P1552" t="s">
        <v>748</v>
      </c>
    </row>
    <row r="1553" spans="1:16" x14ac:dyDescent="0.45">
      <c r="A1553">
        <v>1552</v>
      </c>
      <c r="B1553" s="10">
        <v>45040</v>
      </c>
      <c r="C1553">
        <v>4216</v>
      </c>
      <c r="D1553" t="s">
        <v>89</v>
      </c>
      <c r="E1553">
        <v>31</v>
      </c>
      <c r="F1553" t="s">
        <v>7</v>
      </c>
      <c r="G1553">
        <v>3</v>
      </c>
      <c r="H1553">
        <v>3809.42</v>
      </c>
      <c r="I1553">
        <v>11428.26</v>
      </c>
      <c r="J1553" t="s">
        <v>87</v>
      </c>
      <c r="K1553" t="s">
        <v>82</v>
      </c>
      <c r="L1553" t="s">
        <v>109</v>
      </c>
      <c r="M1553">
        <v>2023</v>
      </c>
      <c r="N1553" t="s">
        <v>84</v>
      </c>
      <c r="O1553" t="s">
        <v>6021</v>
      </c>
      <c r="P1553" t="s">
        <v>86</v>
      </c>
    </row>
    <row r="1554" spans="1:16" x14ac:dyDescent="0.45">
      <c r="A1554">
        <v>1553</v>
      </c>
      <c r="B1554" s="10">
        <v>45040</v>
      </c>
      <c r="C1554">
        <v>9219</v>
      </c>
      <c r="D1554" t="s">
        <v>80</v>
      </c>
      <c r="E1554">
        <v>18</v>
      </c>
      <c r="F1554" t="s">
        <v>9</v>
      </c>
      <c r="G1554">
        <v>5</v>
      </c>
      <c r="H1554">
        <v>1607.76</v>
      </c>
      <c r="I1554">
        <v>8038.8</v>
      </c>
      <c r="J1554" t="s">
        <v>95</v>
      </c>
      <c r="K1554" t="s">
        <v>82</v>
      </c>
      <c r="L1554" t="s">
        <v>109</v>
      </c>
      <c r="M1554">
        <v>2023</v>
      </c>
      <c r="N1554" t="s">
        <v>668</v>
      </c>
      <c r="O1554" t="s">
        <v>9698</v>
      </c>
      <c r="P1554" t="s">
        <v>86</v>
      </c>
    </row>
    <row r="1555" spans="1:16" x14ac:dyDescent="0.45">
      <c r="A1555">
        <v>1554</v>
      </c>
      <c r="B1555" s="10">
        <v>45040</v>
      </c>
      <c r="C1555">
        <v>3113</v>
      </c>
      <c r="D1555" t="s">
        <v>89</v>
      </c>
      <c r="E1555">
        <v>34</v>
      </c>
      <c r="F1555" t="s">
        <v>7</v>
      </c>
      <c r="G1555">
        <v>4</v>
      </c>
      <c r="H1555">
        <v>4029.15</v>
      </c>
      <c r="I1555">
        <v>16116.6</v>
      </c>
      <c r="J1555" t="s">
        <v>87</v>
      </c>
      <c r="K1555" t="s">
        <v>82</v>
      </c>
      <c r="L1555" t="s">
        <v>109</v>
      </c>
      <c r="M1555">
        <v>2023</v>
      </c>
      <c r="N1555" t="s">
        <v>84</v>
      </c>
      <c r="O1555" t="s">
        <v>919</v>
      </c>
      <c r="P1555" t="s">
        <v>86</v>
      </c>
    </row>
    <row r="1556" spans="1:16" x14ac:dyDescent="0.45">
      <c r="A1556">
        <v>1555</v>
      </c>
      <c r="B1556" s="10">
        <v>45040</v>
      </c>
      <c r="C1556">
        <v>5356</v>
      </c>
      <c r="D1556" t="s">
        <v>80</v>
      </c>
      <c r="E1556">
        <v>50</v>
      </c>
      <c r="F1556" t="s">
        <v>102</v>
      </c>
      <c r="G1556">
        <v>1</v>
      </c>
      <c r="H1556">
        <v>3811.92</v>
      </c>
      <c r="I1556">
        <v>3811.92</v>
      </c>
      <c r="J1556" t="s">
        <v>93</v>
      </c>
      <c r="K1556" t="s">
        <v>82</v>
      </c>
      <c r="L1556" t="s">
        <v>109</v>
      </c>
      <c r="M1556">
        <v>2023</v>
      </c>
      <c r="N1556" t="s">
        <v>84</v>
      </c>
      <c r="O1556" t="s">
        <v>5560</v>
      </c>
      <c r="P1556" t="s">
        <v>86</v>
      </c>
    </row>
    <row r="1557" spans="1:16" x14ac:dyDescent="0.45">
      <c r="A1557">
        <v>1556</v>
      </c>
      <c r="B1557" s="10">
        <v>45040</v>
      </c>
      <c r="C1557">
        <v>6543</v>
      </c>
      <c r="D1557" t="s">
        <v>80</v>
      </c>
      <c r="E1557">
        <v>46</v>
      </c>
      <c r="F1557" t="s">
        <v>7</v>
      </c>
      <c r="G1557">
        <v>2</v>
      </c>
      <c r="H1557">
        <v>3839.88</v>
      </c>
      <c r="I1557">
        <v>7679.76</v>
      </c>
      <c r="J1557" t="s">
        <v>93</v>
      </c>
      <c r="K1557" t="s">
        <v>82</v>
      </c>
      <c r="L1557" t="s">
        <v>109</v>
      </c>
      <c r="M1557">
        <v>2023</v>
      </c>
      <c r="N1557" t="s">
        <v>84</v>
      </c>
      <c r="O1557" t="s">
        <v>3298</v>
      </c>
      <c r="P1557" t="s">
        <v>86</v>
      </c>
    </row>
    <row r="1558" spans="1:16" x14ac:dyDescent="0.45">
      <c r="A1558">
        <v>1557</v>
      </c>
      <c r="B1558" s="10">
        <v>45040</v>
      </c>
      <c r="C1558">
        <v>5555</v>
      </c>
      <c r="D1558" t="s">
        <v>89</v>
      </c>
      <c r="E1558">
        <v>62</v>
      </c>
      <c r="F1558" t="s">
        <v>6</v>
      </c>
      <c r="G1558">
        <v>5</v>
      </c>
      <c r="H1558">
        <v>4988.6499999999996</v>
      </c>
      <c r="I1558">
        <v>24943.25</v>
      </c>
      <c r="J1558" t="s">
        <v>81</v>
      </c>
      <c r="K1558" t="s">
        <v>82</v>
      </c>
      <c r="L1558" t="s">
        <v>109</v>
      </c>
      <c r="M1558">
        <v>2023</v>
      </c>
      <c r="N1558" t="s">
        <v>668</v>
      </c>
      <c r="O1558" t="s">
        <v>9699</v>
      </c>
      <c r="P1558" t="s">
        <v>86</v>
      </c>
    </row>
    <row r="1559" spans="1:16" x14ac:dyDescent="0.45">
      <c r="A1559">
        <v>1558</v>
      </c>
      <c r="B1559" s="10">
        <v>45040</v>
      </c>
      <c r="C1559">
        <v>8062</v>
      </c>
      <c r="D1559" t="s">
        <v>80</v>
      </c>
      <c r="E1559">
        <v>48</v>
      </c>
      <c r="F1559" t="s">
        <v>5</v>
      </c>
      <c r="G1559">
        <v>2</v>
      </c>
      <c r="H1559">
        <v>745.56</v>
      </c>
      <c r="I1559">
        <v>1491.12</v>
      </c>
      <c r="J1559" t="s">
        <v>93</v>
      </c>
      <c r="K1559" t="s">
        <v>567</v>
      </c>
      <c r="L1559" t="s">
        <v>109</v>
      </c>
      <c r="M1559">
        <v>2023</v>
      </c>
      <c r="N1559" t="s">
        <v>84</v>
      </c>
      <c r="O1559" t="s">
        <v>7222</v>
      </c>
      <c r="P1559" t="s">
        <v>86</v>
      </c>
    </row>
    <row r="1560" spans="1:16" x14ac:dyDescent="0.45">
      <c r="A1560">
        <v>1559</v>
      </c>
      <c r="B1560" s="10">
        <v>45040</v>
      </c>
      <c r="C1560">
        <v>4374</v>
      </c>
      <c r="D1560" t="s">
        <v>89</v>
      </c>
      <c r="E1560">
        <v>25</v>
      </c>
      <c r="F1560" t="s">
        <v>7</v>
      </c>
      <c r="G1560">
        <v>5</v>
      </c>
      <c r="H1560">
        <v>1974.75</v>
      </c>
      <c r="I1560">
        <v>9873.75</v>
      </c>
      <c r="J1560" t="s">
        <v>87</v>
      </c>
      <c r="K1560" t="s">
        <v>82</v>
      </c>
      <c r="L1560" t="s">
        <v>109</v>
      </c>
      <c r="M1560">
        <v>2023</v>
      </c>
      <c r="N1560" t="s">
        <v>84</v>
      </c>
      <c r="O1560" t="s">
        <v>3938</v>
      </c>
      <c r="P1560" t="s">
        <v>86</v>
      </c>
    </row>
    <row r="1561" spans="1:16" x14ac:dyDescent="0.45">
      <c r="A1561">
        <v>1560</v>
      </c>
      <c r="B1561" s="10">
        <v>45040</v>
      </c>
      <c r="C1561">
        <v>7430</v>
      </c>
      <c r="D1561" t="s">
        <v>80</v>
      </c>
      <c r="E1561">
        <v>47</v>
      </c>
      <c r="F1561" t="s">
        <v>6</v>
      </c>
      <c r="G1561">
        <v>3</v>
      </c>
      <c r="H1561">
        <v>3172.52</v>
      </c>
      <c r="I1561">
        <v>9517.56</v>
      </c>
      <c r="J1561" t="s">
        <v>93</v>
      </c>
      <c r="K1561" t="s">
        <v>82</v>
      </c>
      <c r="L1561" t="s">
        <v>109</v>
      </c>
      <c r="M1561">
        <v>2023</v>
      </c>
      <c r="N1561" t="s">
        <v>84</v>
      </c>
      <c r="O1561" t="s">
        <v>6465</v>
      </c>
      <c r="P1561" t="s">
        <v>86</v>
      </c>
    </row>
    <row r="1562" spans="1:16" x14ac:dyDescent="0.45">
      <c r="A1562">
        <v>1561</v>
      </c>
      <c r="B1562" s="10">
        <v>45040</v>
      </c>
      <c r="C1562">
        <v>4466</v>
      </c>
      <c r="D1562" t="s">
        <v>89</v>
      </c>
      <c r="E1562">
        <v>30</v>
      </c>
      <c r="F1562" t="s">
        <v>7</v>
      </c>
      <c r="G1562">
        <v>2</v>
      </c>
      <c r="H1562">
        <v>2972.85</v>
      </c>
      <c r="I1562">
        <v>5945.7</v>
      </c>
      <c r="J1562" t="s">
        <v>87</v>
      </c>
      <c r="K1562" t="s">
        <v>82</v>
      </c>
      <c r="L1562" t="s">
        <v>109</v>
      </c>
      <c r="M1562">
        <v>2023</v>
      </c>
      <c r="N1562" t="s">
        <v>84</v>
      </c>
      <c r="O1562" t="s">
        <v>3619</v>
      </c>
      <c r="P1562" t="s">
        <v>86</v>
      </c>
    </row>
    <row r="1563" spans="1:16" x14ac:dyDescent="0.45">
      <c r="A1563">
        <v>1562</v>
      </c>
      <c r="B1563" s="10">
        <v>45040</v>
      </c>
      <c r="C1563">
        <v>4081</v>
      </c>
      <c r="D1563" t="s">
        <v>80</v>
      </c>
      <c r="E1563">
        <v>33</v>
      </c>
      <c r="F1563" t="s">
        <v>8</v>
      </c>
      <c r="G1563">
        <v>5</v>
      </c>
      <c r="H1563">
        <v>3914.13</v>
      </c>
      <c r="I1563">
        <v>19570.650000000001</v>
      </c>
      <c r="J1563" t="s">
        <v>87</v>
      </c>
      <c r="K1563" t="s">
        <v>82</v>
      </c>
      <c r="L1563" t="s">
        <v>109</v>
      </c>
      <c r="M1563">
        <v>2023</v>
      </c>
      <c r="N1563" t="s">
        <v>84</v>
      </c>
      <c r="O1563" t="s">
        <v>3939</v>
      </c>
      <c r="P1563" t="s">
        <v>86</v>
      </c>
    </row>
    <row r="1564" spans="1:16" x14ac:dyDescent="0.45">
      <c r="A1564">
        <v>1563</v>
      </c>
      <c r="B1564" s="10">
        <v>45041</v>
      </c>
      <c r="C1564">
        <v>1629</v>
      </c>
      <c r="D1564" t="s">
        <v>89</v>
      </c>
      <c r="E1564">
        <v>19</v>
      </c>
      <c r="F1564" t="s">
        <v>5</v>
      </c>
      <c r="G1564">
        <v>5</v>
      </c>
      <c r="H1564">
        <v>282.2</v>
      </c>
      <c r="I1564">
        <v>1411</v>
      </c>
      <c r="J1564" t="s">
        <v>95</v>
      </c>
      <c r="K1564" t="s">
        <v>567</v>
      </c>
      <c r="L1564" t="s">
        <v>109</v>
      </c>
      <c r="M1564">
        <v>2023</v>
      </c>
      <c r="N1564" t="s">
        <v>84</v>
      </c>
      <c r="O1564" t="s">
        <v>585</v>
      </c>
      <c r="P1564" t="s">
        <v>86</v>
      </c>
    </row>
    <row r="1565" spans="1:16" x14ac:dyDescent="0.45">
      <c r="A1565">
        <v>1564</v>
      </c>
      <c r="B1565" s="10">
        <v>45041</v>
      </c>
      <c r="C1565">
        <v>1269</v>
      </c>
      <c r="D1565" t="s">
        <v>89</v>
      </c>
      <c r="E1565">
        <v>62</v>
      </c>
      <c r="F1565" t="s">
        <v>9</v>
      </c>
      <c r="G1565">
        <v>4</v>
      </c>
      <c r="H1565">
        <v>3540</v>
      </c>
      <c r="I1565">
        <v>14160</v>
      </c>
      <c r="J1565" t="s">
        <v>81</v>
      </c>
      <c r="K1565" t="s">
        <v>82</v>
      </c>
      <c r="L1565" t="s">
        <v>109</v>
      </c>
      <c r="M1565">
        <v>2023</v>
      </c>
      <c r="N1565" t="s">
        <v>84</v>
      </c>
      <c r="O1565" t="s">
        <v>1283</v>
      </c>
      <c r="P1565" t="s">
        <v>86</v>
      </c>
    </row>
    <row r="1566" spans="1:16" x14ac:dyDescent="0.45">
      <c r="A1566">
        <v>1565</v>
      </c>
      <c r="B1566" s="10">
        <v>45041</v>
      </c>
      <c r="C1566">
        <v>6724</v>
      </c>
      <c r="D1566" t="s">
        <v>80</v>
      </c>
      <c r="E1566">
        <v>35</v>
      </c>
      <c r="F1566" t="s">
        <v>6</v>
      </c>
      <c r="G1566">
        <v>4</v>
      </c>
      <c r="H1566">
        <v>3701.73</v>
      </c>
      <c r="I1566">
        <v>14806.92</v>
      </c>
      <c r="J1566" t="s">
        <v>97</v>
      </c>
      <c r="K1566" t="s">
        <v>82</v>
      </c>
      <c r="L1566" t="s">
        <v>109</v>
      </c>
      <c r="M1566">
        <v>2023</v>
      </c>
      <c r="N1566" t="s">
        <v>84</v>
      </c>
      <c r="O1566" t="s">
        <v>1619</v>
      </c>
      <c r="P1566" t="s">
        <v>86</v>
      </c>
    </row>
    <row r="1567" spans="1:16" x14ac:dyDescent="0.45">
      <c r="A1567">
        <v>1566</v>
      </c>
      <c r="B1567" s="10">
        <v>45041</v>
      </c>
      <c r="C1567">
        <v>6897</v>
      </c>
      <c r="D1567" t="s">
        <v>89</v>
      </c>
      <c r="E1567">
        <v>52</v>
      </c>
      <c r="F1567" t="s">
        <v>7</v>
      </c>
      <c r="G1567">
        <v>4</v>
      </c>
      <c r="H1567">
        <v>352.45</v>
      </c>
      <c r="I1567">
        <v>1409.8</v>
      </c>
      <c r="J1567" t="s">
        <v>93</v>
      </c>
      <c r="K1567" t="s">
        <v>567</v>
      </c>
      <c r="L1567" t="s">
        <v>109</v>
      </c>
      <c r="M1567">
        <v>2023</v>
      </c>
      <c r="N1567" t="s">
        <v>84</v>
      </c>
      <c r="O1567" t="s">
        <v>7312</v>
      </c>
      <c r="P1567" t="s">
        <v>86</v>
      </c>
    </row>
    <row r="1568" spans="1:16" x14ac:dyDescent="0.45">
      <c r="A1568">
        <v>1567</v>
      </c>
      <c r="B1568" s="10">
        <v>45041</v>
      </c>
      <c r="C1568">
        <v>4432</v>
      </c>
      <c r="D1568" t="s">
        <v>80</v>
      </c>
      <c r="E1568">
        <v>62</v>
      </c>
      <c r="F1568" t="s">
        <v>5</v>
      </c>
      <c r="G1568">
        <v>3</v>
      </c>
      <c r="H1568">
        <v>2716.48</v>
      </c>
      <c r="I1568">
        <v>8149.44</v>
      </c>
      <c r="J1568" t="s">
        <v>81</v>
      </c>
      <c r="K1568" t="s">
        <v>82</v>
      </c>
      <c r="L1568" t="s">
        <v>109</v>
      </c>
      <c r="M1568">
        <v>2023</v>
      </c>
      <c r="N1568" t="s">
        <v>668</v>
      </c>
      <c r="O1568" t="s">
        <v>9225</v>
      </c>
      <c r="P1568" t="s">
        <v>748</v>
      </c>
    </row>
    <row r="1569" spans="1:16" x14ac:dyDescent="0.45">
      <c r="A1569">
        <v>1568</v>
      </c>
      <c r="B1569" s="10">
        <v>45041</v>
      </c>
      <c r="C1569">
        <v>7276</v>
      </c>
      <c r="D1569" t="s">
        <v>89</v>
      </c>
      <c r="E1569">
        <v>36</v>
      </c>
      <c r="F1569" t="s">
        <v>9</v>
      </c>
      <c r="G1569">
        <v>2</v>
      </c>
      <c r="H1569">
        <v>1262.71</v>
      </c>
      <c r="I1569">
        <v>2525.42</v>
      </c>
      <c r="J1569" t="s">
        <v>97</v>
      </c>
      <c r="K1569" t="s">
        <v>82</v>
      </c>
      <c r="L1569" t="s">
        <v>109</v>
      </c>
      <c r="M1569">
        <v>2023</v>
      </c>
      <c r="N1569" t="s">
        <v>84</v>
      </c>
      <c r="O1569" t="s">
        <v>2693</v>
      </c>
      <c r="P1569" t="s">
        <v>86</v>
      </c>
    </row>
    <row r="1570" spans="1:16" x14ac:dyDescent="0.45">
      <c r="A1570">
        <v>1569</v>
      </c>
      <c r="B1570" s="10">
        <v>45041</v>
      </c>
      <c r="C1570">
        <v>6895</v>
      </c>
      <c r="D1570" t="s">
        <v>80</v>
      </c>
      <c r="E1570">
        <v>30</v>
      </c>
      <c r="F1570" t="s">
        <v>5</v>
      </c>
      <c r="G1570">
        <v>3</v>
      </c>
      <c r="H1570">
        <v>4018.05</v>
      </c>
      <c r="I1570">
        <v>12054.15</v>
      </c>
      <c r="J1570" t="s">
        <v>87</v>
      </c>
      <c r="K1570" t="s">
        <v>82</v>
      </c>
      <c r="L1570" t="s">
        <v>109</v>
      </c>
      <c r="M1570">
        <v>2023</v>
      </c>
      <c r="N1570" t="s">
        <v>84</v>
      </c>
      <c r="O1570" t="s">
        <v>8301</v>
      </c>
      <c r="P1570" t="s">
        <v>748</v>
      </c>
    </row>
    <row r="1571" spans="1:16" x14ac:dyDescent="0.45">
      <c r="A1571">
        <v>1570</v>
      </c>
      <c r="B1571" s="10">
        <v>45041</v>
      </c>
      <c r="C1571">
        <v>8115</v>
      </c>
      <c r="D1571" t="s">
        <v>80</v>
      </c>
      <c r="E1571">
        <v>21</v>
      </c>
      <c r="F1571" t="s">
        <v>6</v>
      </c>
      <c r="G1571">
        <v>1</v>
      </c>
      <c r="H1571">
        <v>295.58999999999997</v>
      </c>
      <c r="I1571">
        <v>295.58999999999997</v>
      </c>
      <c r="J1571" t="s">
        <v>95</v>
      </c>
      <c r="K1571" t="s">
        <v>567</v>
      </c>
      <c r="L1571" t="s">
        <v>109</v>
      </c>
      <c r="M1571">
        <v>2023</v>
      </c>
      <c r="N1571" t="s">
        <v>84</v>
      </c>
      <c r="O1571" t="s">
        <v>7667</v>
      </c>
      <c r="P1571" t="s">
        <v>86</v>
      </c>
    </row>
    <row r="1572" spans="1:16" x14ac:dyDescent="0.45">
      <c r="A1572">
        <v>1571</v>
      </c>
      <c r="B1572" s="10">
        <v>45041</v>
      </c>
      <c r="C1572">
        <v>7656</v>
      </c>
      <c r="D1572" t="s">
        <v>80</v>
      </c>
      <c r="E1572">
        <v>36</v>
      </c>
      <c r="F1572" t="s">
        <v>8</v>
      </c>
      <c r="G1572">
        <v>5</v>
      </c>
      <c r="H1572">
        <v>773.51</v>
      </c>
      <c r="I1572">
        <v>3867.55</v>
      </c>
      <c r="J1572" t="s">
        <v>97</v>
      </c>
      <c r="K1572" t="s">
        <v>82</v>
      </c>
      <c r="L1572" t="s">
        <v>109</v>
      </c>
      <c r="M1572">
        <v>2023</v>
      </c>
      <c r="N1572" t="s">
        <v>84</v>
      </c>
      <c r="O1572" t="s">
        <v>4416</v>
      </c>
      <c r="P1572" t="s">
        <v>86</v>
      </c>
    </row>
    <row r="1573" spans="1:16" x14ac:dyDescent="0.45">
      <c r="A1573">
        <v>1572</v>
      </c>
      <c r="B1573" s="10">
        <v>45041</v>
      </c>
      <c r="C1573">
        <v>1575</v>
      </c>
      <c r="D1573" t="s">
        <v>80</v>
      </c>
      <c r="E1573">
        <v>42</v>
      </c>
      <c r="F1573" t="s">
        <v>6</v>
      </c>
      <c r="G1573">
        <v>5</v>
      </c>
      <c r="H1573">
        <v>567.04999999999995</v>
      </c>
      <c r="I1573">
        <v>2835.25</v>
      </c>
      <c r="J1573" t="s">
        <v>97</v>
      </c>
      <c r="K1573" t="s">
        <v>82</v>
      </c>
      <c r="L1573" t="s">
        <v>109</v>
      </c>
      <c r="M1573">
        <v>2023</v>
      </c>
      <c r="N1573" t="s">
        <v>84</v>
      </c>
      <c r="O1573" t="s">
        <v>4417</v>
      </c>
      <c r="P1573" t="s">
        <v>86</v>
      </c>
    </row>
    <row r="1574" spans="1:16" x14ac:dyDescent="0.45">
      <c r="A1574">
        <v>1573</v>
      </c>
      <c r="B1574" s="10">
        <v>45041</v>
      </c>
      <c r="C1574">
        <v>8029</v>
      </c>
      <c r="D1574" t="s">
        <v>89</v>
      </c>
      <c r="E1574">
        <v>55</v>
      </c>
      <c r="F1574" t="s">
        <v>6</v>
      </c>
      <c r="G1574">
        <v>5</v>
      </c>
      <c r="H1574">
        <v>372.83</v>
      </c>
      <c r="I1574">
        <v>1864.15</v>
      </c>
      <c r="J1574" t="s">
        <v>81</v>
      </c>
      <c r="K1574" t="s">
        <v>567</v>
      </c>
      <c r="L1574" t="s">
        <v>109</v>
      </c>
      <c r="M1574">
        <v>2023</v>
      </c>
      <c r="N1574" t="s">
        <v>84</v>
      </c>
      <c r="O1574" t="s">
        <v>8785</v>
      </c>
      <c r="P1574" t="s">
        <v>748</v>
      </c>
    </row>
    <row r="1575" spans="1:16" x14ac:dyDescent="0.45">
      <c r="A1575">
        <v>1574</v>
      </c>
      <c r="B1575" s="10">
        <v>45041</v>
      </c>
      <c r="C1575">
        <v>7099</v>
      </c>
      <c r="D1575" t="s">
        <v>80</v>
      </c>
      <c r="E1575">
        <v>48</v>
      </c>
      <c r="F1575" t="s">
        <v>9</v>
      </c>
      <c r="G1575">
        <v>4</v>
      </c>
      <c r="H1575">
        <v>3020.36</v>
      </c>
      <c r="I1575">
        <v>12081.44</v>
      </c>
      <c r="J1575" t="s">
        <v>93</v>
      </c>
      <c r="K1575" t="s">
        <v>82</v>
      </c>
      <c r="L1575" t="s">
        <v>109</v>
      </c>
      <c r="M1575">
        <v>2023</v>
      </c>
      <c r="N1575" t="s">
        <v>668</v>
      </c>
      <c r="O1575" t="s">
        <v>9968</v>
      </c>
      <c r="P1575" t="s">
        <v>86</v>
      </c>
    </row>
    <row r="1576" spans="1:16" x14ac:dyDescent="0.45">
      <c r="A1576">
        <v>1575</v>
      </c>
      <c r="B1576" s="10">
        <v>45041</v>
      </c>
      <c r="C1576">
        <v>4192</v>
      </c>
      <c r="D1576" t="s">
        <v>80</v>
      </c>
      <c r="E1576">
        <v>53</v>
      </c>
      <c r="F1576" t="s">
        <v>9</v>
      </c>
      <c r="G1576">
        <v>5</v>
      </c>
      <c r="H1576">
        <v>4349.3100000000004</v>
      </c>
      <c r="I1576">
        <v>21746.55</v>
      </c>
      <c r="J1576" t="s">
        <v>93</v>
      </c>
      <c r="K1576" t="s">
        <v>82</v>
      </c>
      <c r="L1576" t="s">
        <v>109</v>
      </c>
      <c r="M1576">
        <v>2023</v>
      </c>
      <c r="N1576" t="s">
        <v>84</v>
      </c>
      <c r="O1576" t="s">
        <v>9131</v>
      </c>
      <c r="P1576" t="s">
        <v>748</v>
      </c>
    </row>
    <row r="1577" spans="1:16" x14ac:dyDescent="0.45">
      <c r="A1577">
        <v>1576</v>
      </c>
      <c r="B1577" s="10">
        <v>45041</v>
      </c>
      <c r="C1577">
        <v>4178</v>
      </c>
      <c r="D1577" t="s">
        <v>80</v>
      </c>
      <c r="E1577">
        <v>21</v>
      </c>
      <c r="F1577" t="s">
        <v>7</v>
      </c>
      <c r="G1577">
        <v>4</v>
      </c>
      <c r="H1577">
        <v>2579.3200000000002</v>
      </c>
      <c r="I1577">
        <v>10317.280000000001</v>
      </c>
      <c r="J1577" t="s">
        <v>95</v>
      </c>
      <c r="K1577" t="s">
        <v>82</v>
      </c>
      <c r="L1577" t="s">
        <v>109</v>
      </c>
      <c r="M1577">
        <v>2023</v>
      </c>
      <c r="N1577" t="s">
        <v>84</v>
      </c>
      <c r="O1577" t="s">
        <v>2265</v>
      </c>
      <c r="P1577" t="s">
        <v>86</v>
      </c>
    </row>
    <row r="1578" spans="1:16" x14ac:dyDescent="0.45">
      <c r="A1578">
        <v>1577</v>
      </c>
      <c r="B1578" s="10">
        <v>45042</v>
      </c>
      <c r="C1578">
        <v>7052</v>
      </c>
      <c r="D1578" t="s">
        <v>80</v>
      </c>
      <c r="E1578">
        <v>56</v>
      </c>
      <c r="F1578" t="s">
        <v>102</v>
      </c>
      <c r="G1578">
        <v>1</v>
      </c>
      <c r="H1578">
        <v>1092.3800000000001</v>
      </c>
      <c r="I1578">
        <v>1092.3800000000001</v>
      </c>
      <c r="J1578" t="s">
        <v>81</v>
      </c>
      <c r="K1578" t="s">
        <v>567</v>
      </c>
      <c r="L1578" t="s">
        <v>109</v>
      </c>
      <c r="M1578">
        <v>2023</v>
      </c>
      <c r="N1578" t="s">
        <v>84</v>
      </c>
      <c r="O1578" t="s">
        <v>586</v>
      </c>
      <c r="P1578" t="s">
        <v>86</v>
      </c>
    </row>
    <row r="1579" spans="1:16" x14ac:dyDescent="0.45">
      <c r="A1579">
        <v>1578</v>
      </c>
      <c r="B1579" s="10">
        <v>45042</v>
      </c>
      <c r="C1579">
        <v>3734</v>
      </c>
      <c r="D1579" t="s">
        <v>80</v>
      </c>
      <c r="E1579">
        <v>24</v>
      </c>
      <c r="F1579" t="s">
        <v>6</v>
      </c>
      <c r="G1579">
        <v>3</v>
      </c>
      <c r="H1579">
        <v>1751.79</v>
      </c>
      <c r="I1579">
        <v>5255.37</v>
      </c>
      <c r="J1579" t="s">
        <v>95</v>
      </c>
      <c r="K1579" t="s">
        <v>82</v>
      </c>
      <c r="L1579" t="s">
        <v>109</v>
      </c>
      <c r="M1579">
        <v>2023</v>
      </c>
      <c r="N1579" t="s">
        <v>84</v>
      </c>
      <c r="O1579" t="s">
        <v>6844</v>
      </c>
      <c r="P1579" t="s">
        <v>86</v>
      </c>
    </row>
    <row r="1580" spans="1:16" x14ac:dyDescent="0.45">
      <c r="A1580">
        <v>1579</v>
      </c>
      <c r="B1580" s="10">
        <v>45042</v>
      </c>
      <c r="C1580">
        <v>7116</v>
      </c>
      <c r="D1580" t="s">
        <v>89</v>
      </c>
      <c r="E1580">
        <v>33</v>
      </c>
      <c r="F1580" t="s">
        <v>9</v>
      </c>
      <c r="G1580">
        <v>3</v>
      </c>
      <c r="H1580">
        <v>1833.81</v>
      </c>
      <c r="I1580">
        <v>5501.43</v>
      </c>
      <c r="J1580" t="s">
        <v>87</v>
      </c>
      <c r="K1580" t="s">
        <v>82</v>
      </c>
      <c r="L1580" t="s">
        <v>109</v>
      </c>
      <c r="M1580">
        <v>2023</v>
      </c>
      <c r="N1580" t="s">
        <v>84</v>
      </c>
      <c r="O1580" t="s">
        <v>6022</v>
      </c>
      <c r="P1580" t="s">
        <v>86</v>
      </c>
    </row>
    <row r="1581" spans="1:16" x14ac:dyDescent="0.45">
      <c r="A1581">
        <v>1580</v>
      </c>
      <c r="B1581" s="10">
        <v>45042</v>
      </c>
      <c r="C1581">
        <v>4568</v>
      </c>
      <c r="D1581" t="s">
        <v>80</v>
      </c>
      <c r="E1581">
        <v>22</v>
      </c>
      <c r="F1581" t="s">
        <v>6</v>
      </c>
      <c r="G1581">
        <v>3</v>
      </c>
      <c r="H1581">
        <v>2285.6</v>
      </c>
      <c r="I1581">
        <v>6856.8</v>
      </c>
      <c r="J1581" t="s">
        <v>95</v>
      </c>
      <c r="K1581" t="s">
        <v>82</v>
      </c>
      <c r="L1581" t="s">
        <v>109</v>
      </c>
      <c r="M1581">
        <v>2023</v>
      </c>
      <c r="N1581" t="s">
        <v>84</v>
      </c>
      <c r="O1581" t="s">
        <v>8657</v>
      </c>
      <c r="P1581" t="s">
        <v>748</v>
      </c>
    </row>
    <row r="1582" spans="1:16" x14ac:dyDescent="0.45">
      <c r="A1582">
        <v>1581</v>
      </c>
      <c r="B1582" s="10">
        <v>45042</v>
      </c>
      <c r="C1582">
        <v>3203</v>
      </c>
      <c r="D1582" t="s">
        <v>89</v>
      </c>
      <c r="E1582">
        <v>64</v>
      </c>
      <c r="F1582" t="s">
        <v>6</v>
      </c>
      <c r="G1582">
        <v>4</v>
      </c>
      <c r="H1582">
        <v>2131.66</v>
      </c>
      <c r="I1582">
        <v>8526.64</v>
      </c>
      <c r="J1582" t="s">
        <v>81</v>
      </c>
      <c r="K1582" t="s">
        <v>82</v>
      </c>
      <c r="L1582" t="s">
        <v>109</v>
      </c>
      <c r="M1582">
        <v>2023</v>
      </c>
      <c r="N1582" t="s">
        <v>84</v>
      </c>
      <c r="O1582" t="s">
        <v>1284</v>
      </c>
      <c r="P1582" t="s">
        <v>86</v>
      </c>
    </row>
    <row r="1583" spans="1:16" x14ac:dyDescent="0.45">
      <c r="A1583">
        <v>1582</v>
      </c>
      <c r="B1583" s="10">
        <v>45042</v>
      </c>
      <c r="C1583">
        <v>2390</v>
      </c>
      <c r="D1583" t="s">
        <v>89</v>
      </c>
      <c r="E1583">
        <v>40</v>
      </c>
      <c r="F1583" t="s">
        <v>9</v>
      </c>
      <c r="G1583">
        <v>2</v>
      </c>
      <c r="H1583">
        <v>3372.2</v>
      </c>
      <c r="I1583">
        <v>6744.4</v>
      </c>
      <c r="J1583" t="s">
        <v>97</v>
      </c>
      <c r="K1583" t="s">
        <v>82</v>
      </c>
      <c r="L1583" t="s">
        <v>109</v>
      </c>
      <c r="M1583">
        <v>2023</v>
      </c>
      <c r="N1583" t="s">
        <v>84</v>
      </c>
      <c r="O1583" t="s">
        <v>2694</v>
      </c>
      <c r="P1583" t="s">
        <v>86</v>
      </c>
    </row>
    <row r="1584" spans="1:16" x14ac:dyDescent="0.45">
      <c r="A1584">
        <v>1583</v>
      </c>
      <c r="B1584" s="10">
        <v>45042</v>
      </c>
      <c r="C1584">
        <v>2742</v>
      </c>
      <c r="D1584" t="s">
        <v>80</v>
      </c>
      <c r="E1584">
        <v>53</v>
      </c>
      <c r="F1584" t="s">
        <v>8</v>
      </c>
      <c r="G1584">
        <v>2</v>
      </c>
      <c r="H1584">
        <v>1732.57</v>
      </c>
      <c r="I1584">
        <v>3465.14</v>
      </c>
      <c r="J1584" t="s">
        <v>93</v>
      </c>
      <c r="K1584" t="s">
        <v>82</v>
      </c>
      <c r="L1584" t="s">
        <v>109</v>
      </c>
      <c r="M1584">
        <v>2023</v>
      </c>
      <c r="N1584" t="s">
        <v>84</v>
      </c>
      <c r="O1584" t="s">
        <v>3299</v>
      </c>
      <c r="P1584" t="s">
        <v>86</v>
      </c>
    </row>
    <row r="1585" spans="1:16" x14ac:dyDescent="0.45">
      <c r="A1585">
        <v>1584</v>
      </c>
      <c r="B1585" s="10">
        <v>45042</v>
      </c>
      <c r="C1585">
        <v>2925</v>
      </c>
      <c r="D1585" t="s">
        <v>80</v>
      </c>
      <c r="E1585">
        <v>49</v>
      </c>
      <c r="F1585" t="s">
        <v>8</v>
      </c>
      <c r="G1585">
        <v>1</v>
      </c>
      <c r="H1585">
        <v>3331.68</v>
      </c>
      <c r="I1585">
        <v>3331.68</v>
      </c>
      <c r="J1585" t="s">
        <v>93</v>
      </c>
      <c r="K1585" t="s">
        <v>82</v>
      </c>
      <c r="L1585" t="s">
        <v>109</v>
      </c>
      <c r="M1585">
        <v>2023</v>
      </c>
      <c r="N1585" t="s">
        <v>84</v>
      </c>
      <c r="O1585" t="s">
        <v>5561</v>
      </c>
      <c r="P1585" t="s">
        <v>86</v>
      </c>
    </row>
    <row r="1586" spans="1:16" x14ac:dyDescent="0.45">
      <c r="A1586">
        <v>1585</v>
      </c>
      <c r="B1586" s="10">
        <v>45042</v>
      </c>
      <c r="C1586">
        <v>1619</v>
      </c>
      <c r="D1586" t="s">
        <v>89</v>
      </c>
      <c r="E1586">
        <v>41</v>
      </c>
      <c r="F1586" t="s">
        <v>6</v>
      </c>
      <c r="G1586">
        <v>2</v>
      </c>
      <c r="H1586">
        <v>2756.53</v>
      </c>
      <c r="I1586">
        <v>5513.06</v>
      </c>
      <c r="J1586" t="s">
        <v>97</v>
      </c>
      <c r="K1586" t="s">
        <v>82</v>
      </c>
      <c r="L1586" t="s">
        <v>109</v>
      </c>
      <c r="M1586">
        <v>2023</v>
      </c>
      <c r="N1586" t="s">
        <v>84</v>
      </c>
      <c r="O1586" t="s">
        <v>2695</v>
      </c>
      <c r="P1586" t="s">
        <v>86</v>
      </c>
    </row>
    <row r="1587" spans="1:16" x14ac:dyDescent="0.45">
      <c r="A1587">
        <v>1586</v>
      </c>
      <c r="B1587" s="10">
        <v>45042</v>
      </c>
      <c r="C1587">
        <v>2274</v>
      </c>
      <c r="D1587" t="s">
        <v>89</v>
      </c>
      <c r="E1587">
        <v>42</v>
      </c>
      <c r="F1587" t="s">
        <v>8</v>
      </c>
      <c r="G1587">
        <v>1</v>
      </c>
      <c r="H1587">
        <v>290.12</v>
      </c>
      <c r="I1587">
        <v>290.12</v>
      </c>
      <c r="J1587" t="s">
        <v>97</v>
      </c>
      <c r="K1587" t="s">
        <v>567</v>
      </c>
      <c r="L1587" t="s">
        <v>109</v>
      </c>
      <c r="M1587">
        <v>2023</v>
      </c>
      <c r="N1587" t="s">
        <v>84</v>
      </c>
      <c r="O1587" t="s">
        <v>7896</v>
      </c>
      <c r="P1587" t="s">
        <v>86</v>
      </c>
    </row>
    <row r="1588" spans="1:16" x14ac:dyDescent="0.45">
      <c r="A1588">
        <v>1587</v>
      </c>
      <c r="B1588" s="10">
        <v>45042</v>
      </c>
      <c r="C1588">
        <v>1956</v>
      </c>
      <c r="D1588" t="s">
        <v>89</v>
      </c>
      <c r="E1588">
        <v>62</v>
      </c>
      <c r="F1588" t="s">
        <v>6</v>
      </c>
      <c r="G1588">
        <v>5</v>
      </c>
      <c r="H1588">
        <v>4602.38</v>
      </c>
      <c r="I1588">
        <v>23011.9</v>
      </c>
      <c r="J1588" t="s">
        <v>81</v>
      </c>
      <c r="K1588" t="s">
        <v>82</v>
      </c>
      <c r="L1588" t="s">
        <v>109</v>
      </c>
      <c r="M1588">
        <v>2023</v>
      </c>
      <c r="N1588" t="s">
        <v>84</v>
      </c>
      <c r="O1588" t="s">
        <v>4651</v>
      </c>
      <c r="P1588" t="s">
        <v>86</v>
      </c>
    </row>
    <row r="1589" spans="1:16" x14ac:dyDescent="0.45">
      <c r="A1589">
        <v>1588</v>
      </c>
      <c r="B1589" s="10">
        <v>45042</v>
      </c>
      <c r="C1589">
        <v>2939</v>
      </c>
      <c r="D1589" t="s">
        <v>80</v>
      </c>
      <c r="E1589">
        <v>45</v>
      </c>
      <c r="F1589" t="s">
        <v>7</v>
      </c>
      <c r="G1589">
        <v>3</v>
      </c>
      <c r="H1589">
        <v>930.89</v>
      </c>
      <c r="I1589">
        <v>2792.67</v>
      </c>
      <c r="J1589" t="s">
        <v>93</v>
      </c>
      <c r="K1589" t="s">
        <v>82</v>
      </c>
      <c r="L1589" t="s">
        <v>109</v>
      </c>
      <c r="M1589">
        <v>2023</v>
      </c>
      <c r="N1589" t="s">
        <v>84</v>
      </c>
      <c r="O1589" t="s">
        <v>6466</v>
      </c>
      <c r="P1589" t="s">
        <v>86</v>
      </c>
    </row>
    <row r="1590" spans="1:16" x14ac:dyDescent="0.45">
      <c r="A1590">
        <v>1589</v>
      </c>
      <c r="B1590" s="10">
        <v>45042</v>
      </c>
      <c r="C1590">
        <v>4953</v>
      </c>
      <c r="D1590" t="s">
        <v>89</v>
      </c>
      <c r="E1590">
        <v>36</v>
      </c>
      <c r="F1590" t="s">
        <v>9</v>
      </c>
      <c r="G1590">
        <v>4</v>
      </c>
      <c r="H1590">
        <v>2285.0700000000002</v>
      </c>
      <c r="I1590">
        <v>9140.2800000000007</v>
      </c>
      <c r="J1590" t="s">
        <v>97</v>
      </c>
      <c r="K1590" t="s">
        <v>82</v>
      </c>
      <c r="L1590" t="s">
        <v>109</v>
      </c>
      <c r="M1590">
        <v>2023</v>
      </c>
      <c r="N1590" t="s">
        <v>84</v>
      </c>
      <c r="O1590" t="s">
        <v>1620</v>
      </c>
      <c r="P1590" t="s">
        <v>86</v>
      </c>
    </row>
    <row r="1591" spans="1:16" x14ac:dyDescent="0.45">
      <c r="A1591">
        <v>1590</v>
      </c>
      <c r="B1591" s="10">
        <v>45043</v>
      </c>
      <c r="C1591">
        <v>1968</v>
      </c>
      <c r="D1591" t="s">
        <v>89</v>
      </c>
      <c r="E1591">
        <v>24</v>
      </c>
      <c r="F1591" t="s">
        <v>6</v>
      </c>
      <c r="G1591">
        <v>1</v>
      </c>
      <c r="H1591">
        <v>4740.6099999999997</v>
      </c>
      <c r="I1591">
        <v>4740.6099999999997</v>
      </c>
      <c r="J1591" t="s">
        <v>95</v>
      </c>
      <c r="K1591" t="s">
        <v>82</v>
      </c>
      <c r="L1591" t="s">
        <v>109</v>
      </c>
      <c r="M1591">
        <v>2023</v>
      </c>
      <c r="N1591" t="s">
        <v>84</v>
      </c>
      <c r="O1591" t="s">
        <v>502</v>
      </c>
      <c r="P1591" t="s">
        <v>86</v>
      </c>
    </row>
    <row r="1592" spans="1:16" x14ac:dyDescent="0.45">
      <c r="A1592">
        <v>1591</v>
      </c>
      <c r="B1592" s="10">
        <v>45043</v>
      </c>
      <c r="C1592">
        <v>1281</v>
      </c>
      <c r="D1592" t="s">
        <v>80</v>
      </c>
      <c r="E1592">
        <v>61</v>
      </c>
      <c r="F1592" t="s">
        <v>8</v>
      </c>
      <c r="G1592">
        <v>4</v>
      </c>
      <c r="H1592">
        <v>1274.3</v>
      </c>
      <c r="I1592">
        <v>5097.2</v>
      </c>
      <c r="J1592" t="s">
        <v>81</v>
      </c>
      <c r="K1592" t="s">
        <v>82</v>
      </c>
      <c r="L1592" t="s">
        <v>109</v>
      </c>
      <c r="M1592">
        <v>2023</v>
      </c>
      <c r="N1592" t="s">
        <v>84</v>
      </c>
      <c r="O1592" t="s">
        <v>1285</v>
      </c>
      <c r="P1592" t="s">
        <v>86</v>
      </c>
    </row>
    <row r="1593" spans="1:16" x14ac:dyDescent="0.45">
      <c r="A1593">
        <v>1592</v>
      </c>
      <c r="B1593" s="10">
        <v>45043</v>
      </c>
      <c r="C1593">
        <v>7262</v>
      </c>
      <c r="D1593" t="s">
        <v>89</v>
      </c>
      <c r="E1593">
        <v>58</v>
      </c>
      <c r="F1593" t="s">
        <v>8</v>
      </c>
      <c r="G1593">
        <v>4</v>
      </c>
      <c r="H1593">
        <v>159.71</v>
      </c>
      <c r="I1593">
        <v>638.84</v>
      </c>
      <c r="J1593" t="s">
        <v>81</v>
      </c>
      <c r="K1593" t="s">
        <v>567</v>
      </c>
      <c r="L1593" t="s">
        <v>109</v>
      </c>
      <c r="M1593">
        <v>2023</v>
      </c>
      <c r="N1593" t="s">
        <v>84</v>
      </c>
      <c r="O1593" t="s">
        <v>7313</v>
      </c>
      <c r="P1593" t="s">
        <v>86</v>
      </c>
    </row>
    <row r="1594" spans="1:16" x14ac:dyDescent="0.45">
      <c r="A1594">
        <v>1593</v>
      </c>
      <c r="B1594" s="10">
        <v>45043</v>
      </c>
      <c r="C1594">
        <v>2058</v>
      </c>
      <c r="D1594" t="s">
        <v>80</v>
      </c>
      <c r="E1594">
        <v>34</v>
      </c>
      <c r="F1594" t="s">
        <v>5</v>
      </c>
      <c r="G1594">
        <v>3</v>
      </c>
      <c r="H1594">
        <v>2475.75</v>
      </c>
      <c r="I1594">
        <v>7427.25</v>
      </c>
      <c r="J1594" t="s">
        <v>87</v>
      </c>
      <c r="K1594" t="s">
        <v>82</v>
      </c>
      <c r="L1594" t="s">
        <v>109</v>
      </c>
      <c r="M1594">
        <v>2023</v>
      </c>
      <c r="N1594" t="s">
        <v>84</v>
      </c>
      <c r="O1594" t="s">
        <v>6023</v>
      </c>
      <c r="P1594" t="s">
        <v>86</v>
      </c>
    </row>
    <row r="1595" spans="1:16" x14ac:dyDescent="0.45">
      <c r="A1595">
        <v>1594</v>
      </c>
      <c r="B1595" s="10">
        <v>45043</v>
      </c>
      <c r="C1595">
        <v>5293</v>
      </c>
      <c r="D1595" t="s">
        <v>89</v>
      </c>
      <c r="E1595">
        <v>19</v>
      </c>
      <c r="F1595" t="s">
        <v>5</v>
      </c>
      <c r="G1595">
        <v>5</v>
      </c>
      <c r="H1595">
        <v>1158.46</v>
      </c>
      <c r="I1595">
        <v>5792.3</v>
      </c>
      <c r="J1595" t="s">
        <v>95</v>
      </c>
      <c r="K1595" t="s">
        <v>82</v>
      </c>
      <c r="L1595" t="s">
        <v>109</v>
      </c>
      <c r="M1595">
        <v>2023</v>
      </c>
      <c r="N1595" t="s">
        <v>84</v>
      </c>
      <c r="O1595" t="s">
        <v>4852</v>
      </c>
      <c r="P1595" t="s">
        <v>86</v>
      </c>
    </row>
    <row r="1596" spans="1:16" x14ac:dyDescent="0.45">
      <c r="A1596">
        <v>1595</v>
      </c>
      <c r="B1596" s="10">
        <v>45043</v>
      </c>
      <c r="C1596">
        <v>6178</v>
      </c>
      <c r="D1596" t="s">
        <v>80</v>
      </c>
      <c r="E1596">
        <v>33</v>
      </c>
      <c r="F1596" t="s">
        <v>8</v>
      </c>
      <c r="G1596">
        <v>5</v>
      </c>
      <c r="H1596">
        <v>2931.04</v>
      </c>
      <c r="I1596">
        <v>14655.2</v>
      </c>
      <c r="J1596" t="s">
        <v>87</v>
      </c>
      <c r="K1596" t="s">
        <v>82</v>
      </c>
      <c r="L1596" t="s">
        <v>109</v>
      </c>
      <c r="M1596">
        <v>2023</v>
      </c>
      <c r="N1596" t="s">
        <v>84</v>
      </c>
      <c r="O1596" t="s">
        <v>3940</v>
      </c>
      <c r="P1596" t="s">
        <v>86</v>
      </c>
    </row>
    <row r="1597" spans="1:16" x14ac:dyDescent="0.45">
      <c r="A1597">
        <v>1596</v>
      </c>
      <c r="B1597" s="10">
        <v>45043</v>
      </c>
      <c r="C1597">
        <v>7980</v>
      </c>
      <c r="D1597" t="s">
        <v>89</v>
      </c>
      <c r="E1597">
        <v>56</v>
      </c>
      <c r="F1597" t="s">
        <v>7</v>
      </c>
      <c r="G1597">
        <v>2</v>
      </c>
      <c r="H1597">
        <v>4094.69</v>
      </c>
      <c r="I1597">
        <v>8189.38</v>
      </c>
      <c r="J1597" t="s">
        <v>81</v>
      </c>
      <c r="K1597" t="s">
        <v>82</v>
      </c>
      <c r="L1597" t="s">
        <v>109</v>
      </c>
      <c r="M1597">
        <v>2023</v>
      </c>
      <c r="N1597" t="s">
        <v>84</v>
      </c>
      <c r="O1597" t="s">
        <v>2982</v>
      </c>
      <c r="P1597" t="s">
        <v>86</v>
      </c>
    </row>
    <row r="1598" spans="1:16" x14ac:dyDescent="0.45">
      <c r="A1598">
        <v>1597</v>
      </c>
      <c r="B1598" s="10">
        <v>45043</v>
      </c>
      <c r="C1598">
        <v>2229</v>
      </c>
      <c r="D1598" t="s">
        <v>80</v>
      </c>
      <c r="E1598">
        <v>35</v>
      </c>
      <c r="F1598" t="s">
        <v>102</v>
      </c>
      <c r="G1598">
        <v>5</v>
      </c>
      <c r="H1598">
        <v>2580.54</v>
      </c>
      <c r="I1598">
        <v>12902.7</v>
      </c>
      <c r="J1598" t="s">
        <v>97</v>
      </c>
      <c r="K1598" t="s">
        <v>82</v>
      </c>
      <c r="L1598" t="s">
        <v>109</v>
      </c>
      <c r="M1598">
        <v>2023</v>
      </c>
      <c r="N1598" t="s">
        <v>84</v>
      </c>
      <c r="O1598" t="s">
        <v>4418</v>
      </c>
      <c r="P1598" t="s">
        <v>86</v>
      </c>
    </row>
    <row r="1599" spans="1:16" x14ac:dyDescent="0.45">
      <c r="A1599">
        <v>1598</v>
      </c>
      <c r="B1599" s="10">
        <v>45043</v>
      </c>
      <c r="C1599">
        <v>5585</v>
      </c>
      <c r="D1599" t="s">
        <v>80</v>
      </c>
      <c r="E1599">
        <v>56</v>
      </c>
      <c r="F1599" t="s">
        <v>6</v>
      </c>
      <c r="G1599">
        <v>3</v>
      </c>
      <c r="H1599">
        <v>3242.9</v>
      </c>
      <c r="I1599">
        <v>9728.7000000000007</v>
      </c>
      <c r="J1599" t="s">
        <v>81</v>
      </c>
      <c r="K1599" t="s">
        <v>82</v>
      </c>
      <c r="L1599" t="s">
        <v>109</v>
      </c>
      <c r="M1599">
        <v>2023</v>
      </c>
      <c r="N1599" t="s">
        <v>84</v>
      </c>
      <c r="O1599" t="s">
        <v>6669</v>
      </c>
      <c r="P1599" t="s">
        <v>86</v>
      </c>
    </row>
    <row r="1600" spans="1:16" x14ac:dyDescent="0.45">
      <c r="A1600">
        <v>1599</v>
      </c>
      <c r="B1600" s="10">
        <v>45043</v>
      </c>
      <c r="C1600">
        <v>9467</v>
      </c>
      <c r="D1600" t="s">
        <v>89</v>
      </c>
      <c r="E1600">
        <v>18</v>
      </c>
      <c r="F1600" t="s">
        <v>5</v>
      </c>
      <c r="G1600">
        <v>4</v>
      </c>
      <c r="H1600">
        <v>3347.45</v>
      </c>
      <c r="I1600">
        <v>13389.8</v>
      </c>
      <c r="J1600" t="s">
        <v>95</v>
      </c>
      <c r="K1600" t="s">
        <v>82</v>
      </c>
      <c r="L1600" t="s">
        <v>109</v>
      </c>
      <c r="M1600">
        <v>2023</v>
      </c>
      <c r="N1600" t="s">
        <v>84</v>
      </c>
      <c r="O1600" t="s">
        <v>2266</v>
      </c>
      <c r="P1600" t="s">
        <v>86</v>
      </c>
    </row>
    <row r="1601" spans="1:16" x14ac:dyDescent="0.45">
      <c r="A1601">
        <v>1600</v>
      </c>
      <c r="B1601" s="10">
        <v>45043</v>
      </c>
      <c r="C1601">
        <v>3740</v>
      </c>
      <c r="D1601" t="s">
        <v>80</v>
      </c>
      <c r="E1601">
        <v>20</v>
      </c>
      <c r="F1601" t="s">
        <v>6</v>
      </c>
      <c r="G1601">
        <v>1</v>
      </c>
      <c r="H1601">
        <v>4111.6499999999996</v>
      </c>
      <c r="I1601">
        <v>4111.6499999999996</v>
      </c>
      <c r="J1601" t="s">
        <v>95</v>
      </c>
      <c r="K1601" t="s">
        <v>82</v>
      </c>
      <c r="L1601" t="s">
        <v>109</v>
      </c>
      <c r="M1601">
        <v>2023</v>
      </c>
      <c r="N1601" t="s">
        <v>668</v>
      </c>
      <c r="O1601" t="s">
        <v>9585</v>
      </c>
      <c r="P1601" t="s">
        <v>86</v>
      </c>
    </row>
    <row r="1602" spans="1:16" x14ac:dyDescent="0.45">
      <c r="A1602">
        <v>1601</v>
      </c>
      <c r="B1602" s="10">
        <v>45043</v>
      </c>
      <c r="C1602">
        <v>3289</v>
      </c>
      <c r="D1602" t="s">
        <v>89</v>
      </c>
      <c r="E1602">
        <v>38</v>
      </c>
      <c r="F1602" t="s">
        <v>5</v>
      </c>
      <c r="G1602">
        <v>1</v>
      </c>
      <c r="H1602">
        <v>3455.24</v>
      </c>
      <c r="I1602">
        <v>3455.24</v>
      </c>
      <c r="J1602" t="s">
        <v>97</v>
      </c>
      <c r="K1602" t="s">
        <v>82</v>
      </c>
      <c r="L1602" t="s">
        <v>109</v>
      </c>
      <c r="M1602">
        <v>2023</v>
      </c>
      <c r="N1602" t="s">
        <v>84</v>
      </c>
      <c r="O1602" t="s">
        <v>5158</v>
      </c>
      <c r="P1602" t="s">
        <v>86</v>
      </c>
    </row>
    <row r="1603" spans="1:16" x14ac:dyDescent="0.45">
      <c r="A1603">
        <v>1602</v>
      </c>
      <c r="B1603" s="10">
        <v>45043</v>
      </c>
      <c r="C1603">
        <v>2239</v>
      </c>
      <c r="D1603" t="s">
        <v>80</v>
      </c>
      <c r="E1603">
        <v>47</v>
      </c>
      <c r="F1603" t="s">
        <v>9</v>
      </c>
      <c r="G1603">
        <v>5</v>
      </c>
      <c r="H1603">
        <v>4882.05</v>
      </c>
      <c r="I1603">
        <v>24410.25</v>
      </c>
      <c r="J1603" t="s">
        <v>93</v>
      </c>
      <c r="K1603" t="s">
        <v>82</v>
      </c>
      <c r="L1603" t="s">
        <v>109</v>
      </c>
      <c r="M1603">
        <v>2023</v>
      </c>
      <c r="N1603" t="s">
        <v>84</v>
      </c>
      <c r="O1603" t="s">
        <v>4181</v>
      </c>
      <c r="P1603" t="s">
        <v>86</v>
      </c>
    </row>
    <row r="1604" spans="1:16" x14ac:dyDescent="0.45">
      <c r="A1604">
        <v>1603</v>
      </c>
      <c r="B1604" s="10">
        <v>45043</v>
      </c>
      <c r="C1604">
        <v>6370</v>
      </c>
      <c r="D1604" t="s">
        <v>80</v>
      </c>
      <c r="E1604">
        <v>28</v>
      </c>
      <c r="F1604" t="s">
        <v>9</v>
      </c>
      <c r="G1604">
        <v>2</v>
      </c>
      <c r="H1604">
        <v>2308.25</v>
      </c>
      <c r="I1604">
        <v>4616.5</v>
      </c>
      <c r="J1604" t="s">
        <v>87</v>
      </c>
      <c r="K1604" t="s">
        <v>82</v>
      </c>
      <c r="L1604" t="s">
        <v>109</v>
      </c>
      <c r="M1604">
        <v>2023</v>
      </c>
      <c r="N1604" t="s">
        <v>84</v>
      </c>
      <c r="O1604" t="s">
        <v>3620</v>
      </c>
      <c r="P1604" t="s">
        <v>86</v>
      </c>
    </row>
    <row r="1605" spans="1:16" x14ac:dyDescent="0.45">
      <c r="A1605">
        <v>1604</v>
      </c>
      <c r="B1605" s="10">
        <v>45044</v>
      </c>
      <c r="C1605">
        <v>1125</v>
      </c>
      <c r="D1605" t="s">
        <v>80</v>
      </c>
      <c r="E1605">
        <v>39</v>
      </c>
      <c r="F1605" t="s">
        <v>8</v>
      </c>
      <c r="G1605">
        <v>1</v>
      </c>
      <c r="H1605">
        <v>298.77999999999997</v>
      </c>
      <c r="I1605">
        <v>298.77999999999997</v>
      </c>
      <c r="J1605" t="s">
        <v>97</v>
      </c>
      <c r="K1605" t="s">
        <v>567</v>
      </c>
      <c r="L1605" t="s">
        <v>109</v>
      </c>
      <c r="M1605">
        <v>2023</v>
      </c>
      <c r="N1605" t="s">
        <v>84</v>
      </c>
      <c r="O1605" t="s">
        <v>587</v>
      </c>
      <c r="P1605" t="s">
        <v>86</v>
      </c>
    </row>
    <row r="1606" spans="1:16" x14ac:dyDescent="0.45">
      <c r="A1606">
        <v>1605</v>
      </c>
      <c r="B1606" s="10">
        <v>45044</v>
      </c>
      <c r="C1606">
        <v>8473</v>
      </c>
      <c r="D1606" t="s">
        <v>80</v>
      </c>
      <c r="E1606">
        <v>64</v>
      </c>
      <c r="F1606" t="s">
        <v>9</v>
      </c>
      <c r="G1606">
        <v>2</v>
      </c>
      <c r="H1606">
        <v>2000.43</v>
      </c>
      <c r="I1606">
        <v>4000.86</v>
      </c>
      <c r="J1606" t="s">
        <v>81</v>
      </c>
      <c r="K1606" t="s">
        <v>82</v>
      </c>
      <c r="L1606" t="s">
        <v>109</v>
      </c>
      <c r="M1606">
        <v>2023</v>
      </c>
      <c r="N1606" t="s">
        <v>84</v>
      </c>
      <c r="O1606" t="s">
        <v>2983</v>
      </c>
      <c r="P1606" t="s">
        <v>86</v>
      </c>
    </row>
    <row r="1607" spans="1:16" x14ac:dyDescent="0.45">
      <c r="A1607">
        <v>1606</v>
      </c>
      <c r="B1607" s="10">
        <v>45044</v>
      </c>
      <c r="C1607">
        <v>6342</v>
      </c>
      <c r="D1607" t="s">
        <v>80</v>
      </c>
      <c r="E1607">
        <v>42</v>
      </c>
      <c r="F1607" t="s">
        <v>9</v>
      </c>
      <c r="G1607">
        <v>1</v>
      </c>
      <c r="H1607">
        <v>4207.3999999999996</v>
      </c>
      <c r="I1607">
        <v>4207.3999999999996</v>
      </c>
      <c r="J1607" t="s">
        <v>97</v>
      </c>
      <c r="K1607" t="s">
        <v>82</v>
      </c>
      <c r="L1607" t="s">
        <v>109</v>
      </c>
      <c r="M1607">
        <v>2023</v>
      </c>
      <c r="N1607" t="s">
        <v>84</v>
      </c>
      <c r="O1607" t="s">
        <v>5159</v>
      </c>
      <c r="P1607" t="s">
        <v>86</v>
      </c>
    </row>
    <row r="1608" spans="1:16" x14ac:dyDescent="0.45">
      <c r="A1608">
        <v>1607</v>
      </c>
      <c r="B1608" s="10">
        <v>45044</v>
      </c>
      <c r="C1608">
        <v>8351</v>
      </c>
      <c r="D1608" t="s">
        <v>80</v>
      </c>
      <c r="E1608">
        <v>20</v>
      </c>
      <c r="F1608" t="s">
        <v>102</v>
      </c>
      <c r="G1608">
        <v>2</v>
      </c>
      <c r="H1608">
        <v>708.68</v>
      </c>
      <c r="I1608">
        <v>1417.36</v>
      </c>
      <c r="J1608" t="s">
        <v>95</v>
      </c>
      <c r="K1608" t="s">
        <v>567</v>
      </c>
      <c r="L1608" t="s">
        <v>109</v>
      </c>
      <c r="M1608">
        <v>2023</v>
      </c>
      <c r="N1608" t="s">
        <v>668</v>
      </c>
      <c r="O1608" t="s">
        <v>9329</v>
      </c>
      <c r="P1608" t="s">
        <v>86</v>
      </c>
    </row>
    <row r="1609" spans="1:16" x14ac:dyDescent="0.45">
      <c r="A1609">
        <v>1608</v>
      </c>
      <c r="B1609" s="10">
        <v>45044</v>
      </c>
      <c r="C1609">
        <v>7638</v>
      </c>
      <c r="D1609" t="s">
        <v>80</v>
      </c>
      <c r="E1609">
        <v>47</v>
      </c>
      <c r="F1609" t="s">
        <v>7</v>
      </c>
      <c r="G1609">
        <v>2</v>
      </c>
      <c r="H1609">
        <v>3692.9</v>
      </c>
      <c r="I1609">
        <v>7385.8</v>
      </c>
      <c r="J1609" t="s">
        <v>93</v>
      </c>
      <c r="K1609" t="s">
        <v>82</v>
      </c>
      <c r="L1609" t="s">
        <v>109</v>
      </c>
      <c r="M1609">
        <v>2023</v>
      </c>
      <c r="N1609" t="s">
        <v>84</v>
      </c>
      <c r="O1609" t="s">
        <v>3300</v>
      </c>
      <c r="P1609" t="s">
        <v>86</v>
      </c>
    </row>
    <row r="1610" spans="1:16" x14ac:dyDescent="0.45">
      <c r="A1610">
        <v>1609</v>
      </c>
      <c r="B1610" s="10">
        <v>45044</v>
      </c>
      <c r="C1610">
        <v>7570</v>
      </c>
      <c r="D1610" t="s">
        <v>89</v>
      </c>
      <c r="E1610">
        <v>41</v>
      </c>
      <c r="F1610" t="s">
        <v>8</v>
      </c>
      <c r="G1610">
        <v>4</v>
      </c>
      <c r="H1610">
        <v>2701.52</v>
      </c>
      <c r="I1610">
        <v>10806.08</v>
      </c>
      <c r="J1610" t="s">
        <v>97</v>
      </c>
      <c r="K1610" t="s">
        <v>82</v>
      </c>
      <c r="L1610" t="s">
        <v>109</v>
      </c>
      <c r="M1610">
        <v>2023</v>
      </c>
      <c r="N1610" t="s">
        <v>84</v>
      </c>
      <c r="O1610" t="s">
        <v>1621</v>
      </c>
      <c r="P1610" t="s">
        <v>86</v>
      </c>
    </row>
    <row r="1611" spans="1:16" x14ac:dyDescent="0.45">
      <c r="A1611">
        <v>1610</v>
      </c>
      <c r="B1611" s="10">
        <v>45044</v>
      </c>
      <c r="C1611">
        <v>4249</v>
      </c>
      <c r="D1611" t="s">
        <v>89</v>
      </c>
      <c r="E1611">
        <v>62</v>
      </c>
      <c r="F1611" t="s">
        <v>102</v>
      </c>
      <c r="G1611">
        <v>3</v>
      </c>
      <c r="H1611">
        <v>4508.3</v>
      </c>
      <c r="I1611">
        <v>13524.9</v>
      </c>
      <c r="J1611" t="s">
        <v>81</v>
      </c>
      <c r="K1611" t="s">
        <v>82</v>
      </c>
      <c r="L1611" t="s">
        <v>109</v>
      </c>
      <c r="M1611">
        <v>2023</v>
      </c>
      <c r="N1611" t="s">
        <v>84</v>
      </c>
      <c r="O1611" t="s">
        <v>8394</v>
      </c>
      <c r="P1611" t="s">
        <v>748</v>
      </c>
    </row>
    <row r="1612" spans="1:16" x14ac:dyDescent="0.45">
      <c r="A1612">
        <v>1611</v>
      </c>
      <c r="B1612" s="10">
        <v>45044</v>
      </c>
      <c r="C1612">
        <v>8595</v>
      </c>
      <c r="D1612" t="s">
        <v>80</v>
      </c>
      <c r="E1612">
        <v>53</v>
      </c>
      <c r="F1612" t="s">
        <v>8</v>
      </c>
      <c r="G1612">
        <v>1</v>
      </c>
      <c r="H1612">
        <v>3669.39</v>
      </c>
      <c r="I1612">
        <v>3669.39</v>
      </c>
      <c r="J1612" t="s">
        <v>93</v>
      </c>
      <c r="K1612" t="s">
        <v>82</v>
      </c>
      <c r="L1612" t="s">
        <v>109</v>
      </c>
      <c r="M1612">
        <v>2023</v>
      </c>
      <c r="N1612" t="s">
        <v>84</v>
      </c>
      <c r="O1612" t="s">
        <v>5562</v>
      </c>
      <c r="P1612" t="s">
        <v>86</v>
      </c>
    </row>
    <row r="1613" spans="1:16" x14ac:dyDescent="0.45">
      <c r="A1613">
        <v>1612</v>
      </c>
      <c r="B1613" s="10">
        <v>45044</v>
      </c>
      <c r="C1613">
        <v>7294</v>
      </c>
      <c r="D1613" t="s">
        <v>80</v>
      </c>
      <c r="E1613">
        <v>40</v>
      </c>
      <c r="F1613" t="s">
        <v>7</v>
      </c>
      <c r="G1613">
        <v>5</v>
      </c>
      <c r="H1613">
        <v>3319.59</v>
      </c>
      <c r="I1613">
        <v>16597.95</v>
      </c>
      <c r="J1613" t="s">
        <v>97</v>
      </c>
      <c r="K1613" t="s">
        <v>82</v>
      </c>
      <c r="L1613" t="s">
        <v>109</v>
      </c>
      <c r="M1613">
        <v>2023</v>
      </c>
      <c r="N1613" t="s">
        <v>84</v>
      </c>
      <c r="O1613" t="s">
        <v>4419</v>
      </c>
      <c r="P1613" t="s">
        <v>86</v>
      </c>
    </row>
    <row r="1614" spans="1:16" x14ac:dyDescent="0.45">
      <c r="A1614">
        <v>1613</v>
      </c>
      <c r="B1614" s="10">
        <v>45044</v>
      </c>
      <c r="C1614">
        <v>7527</v>
      </c>
      <c r="D1614" t="s">
        <v>80</v>
      </c>
      <c r="E1614">
        <v>25</v>
      </c>
      <c r="F1614" t="s">
        <v>8</v>
      </c>
      <c r="G1614">
        <v>3</v>
      </c>
      <c r="H1614">
        <v>4440.05</v>
      </c>
      <c r="I1614">
        <v>13320.15</v>
      </c>
      <c r="J1614" t="s">
        <v>87</v>
      </c>
      <c r="K1614" t="s">
        <v>82</v>
      </c>
      <c r="L1614" t="s">
        <v>109</v>
      </c>
      <c r="M1614">
        <v>2023</v>
      </c>
      <c r="N1614" t="s">
        <v>84</v>
      </c>
      <c r="O1614" t="s">
        <v>8302</v>
      </c>
      <c r="P1614" t="s">
        <v>748</v>
      </c>
    </row>
    <row r="1615" spans="1:16" x14ac:dyDescent="0.45">
      <c r="A1615">
        <v>1614</v>
      </c>
      <c r="B1615" s="10">
        <v>45044</v>
      </c>
      <c r="C1615">
        <v>6757</v>
      </c>
      <c r="D1615" t="s">
        <v>89</v>
      </c>
      <c r="E1615">
        <v>21</v>
      </c>
      <c r="F1615" t="s">
        <v>6</v>
      </c>
      <c r="G1615">
        <v>4</v>
      </c>
      <c r="H1615">
        <v>4545.6899999999996</v>
      </c>
      <c r="I1615">
        <v>18182.759999999998</v>
      </c>
      <c r="J1615" t="s">
        <v>95</v>
      </c>
      <c r="K1615" t="s">
        <v>82</v>
      </c>
      <c r="L1615" t="s">
        <v>109</v>
      </c>
      <c r="M1615">
        <v>2023</v>
      </c>
      <c r="N1615" t="s">
        <v>84</v>
      </c>
      <c r="O1615" t="s">
        <v>2267</v>
      </c>
      <c r="P1615" t="s">
        <v>86</v>
      </c>
    </row>
    <row r="1616" spans="1:16" x14ac:dyDescent="0.45">
      <c r="A1616">
        <v>1615</v>
      </c>
      <c r="B1616" s="10">
        <v>45044</v>
      </c>
      <c r="C1616">
        <v>2969</v>
      </c>
      <c r="D1616" t="s">
        <v>80</v>
      </c>
      <c r="E1616">
        <v>56</v>
      </c>
      <c r="F1616" t="s">
        <v>6</v>
      </c>
      <c r="G1616">
        <v>4</v>
      </c>
      <c r="H1616">
        <v>1955.34</v>
      </c>
      <c r="I1616">
        <v>7821.36</v>
      </c>
      <c r="J1616" t="s">
        <v>81</v>
      </c>
      <c r="K1616" t="s">
        <v>82</v>
      </c>
      <c r="L1616" t="s">
        <v>109</v>
      </c>
      <c r="M1616">
        <v>2023</v>
      </c>
      <c r="N1616" t="s">
        <v>668</v>
      </c>
      <c r="O1616" t="s">
        <v>9969</v>
      </c>
      <c r="P1616" t="s">
        <v>86</v>
      </c>
    </row>
    <row r="1617" spans="1:16" x14ac:dyDescent="0.45">
      <c r="A1617">
        <v>1616</v>
      </c>
      <c r="B1617" s="10">
        <v>45044</v>
      </c>
      <c r="C1617">
        <v>1891</v>
      </c>
      <c r="D1617" t="s">
        <v>89</v>
      </c>
      <c r="E1617">
        <v>60</v>
      </c>
      <c r="F1617" t="s">
        <v>6</v>
      </c>
      <c r="G1617">
        <v>4</v>
      </c>
      <c r="H1617">
        <v>4642.84</v>
      </c>
      <c r="I1617">
        <v>18571.36</v>
      </c>
      <c r="J1617" t="s">
        <v>81</v>
      </c>
      <c r="K1617" t="s">
        <v>82</v>
      </c>
      <c r="L1617" t="s">
        <v>109</v>
      </c>
      <c r="M1617">
        <v>2023</v>
      </c>
      <c r="N1617" t="s">
        <v>84</v>
      </c>
      <c r="O1617" t="s">
        <v>1286</v>
      </c>
      <c r="P1617" t="s">
        <v>86</v>
      </c>
    </row>
    <row r="1618" spans="1:16" x14ac:dyDescent="0.45">
      <c r="A1618">
        <v>1617</v>
      </c>
      <c r="B1618" s="10">
        <v>45044</v>
      </c>
      <c r="C1618">
        <v>5470</v>
      </c>
      <c r="D1618" t="s">
        <v>80</v>
      </c>
      <c r="E1618">
        <v>48</v>
      </c>
      <c r="F1618" t="s">
        <v>9</v>
      </c>
      <c r="G1618">
        <v>5</v>
      </c>
      <c r="H1618">
        <v>320.76</v>
      </c>
      <c r="I1618">
        <v>1603.8</v>
      </c>
      <c r="J1618" t="s">
        <v>93</v>
      </c>
      <c r="K1618" t="s">
        <v>567</v>
      </c>
      <c r="L1618" t="s">
        <v>109</v>
      </c>
      <c r="M1618">
        <v>2023</v>
      </c>
      <c r="N1618" t="s">
        <v>84</v>
      </c>
      <c r="O1618" t="s">
        <v>7593</v>
      </c>
      <c r="P1618" t="s">
        <v>86</v>
      </c>
    </row>
    <row r="1619" spans="1:16" x14ac:dyDescent="0.45">
      <c r="A1619">
        <v>1618</v>
      </c>
      <c r="B1619" s="10">
        <v>45045</v>
      </c>
      <c r="C1619">
        <v>8175</v>
      </c>
      <c r="D1619" t="s">
        <v>80</v>
      </c>
      <c r="E1619">
        <v>46</v>
      </c>
      <c r="F1619" t="s">
        <v>7</v>
      </c>
      <c r="G1619">
        <v>1</v>
      </c>
      <c r="H1619">
        <v>3824.7</v>
      </c>
      <c r="I1619">
        <v>3824.7</v>
      </c>
      <c r="J1619" t="s">
        <v>93</v>
      </c>
      <c r="K1619" t="s">
        <v>82</v>
      </c>
      <c r="L1619" t="s">
        <v>109</v>
      </c>
      <c r="M1619">
        <v>2023</v>
      </c>
      <c r="N1619" t="s">
        <v>84</v>
      </c>
      <c r="O1619" t="s">
        <v>503</v>
      </c>
      <c r="P1619" t="s">
        <v>86</v>
      </c>
    </row>
    <row r="1620" spans="1:16" x14ac:dyDescent="0.45">
      <c r="A1620">
        <v>1619</v>
      </c>
      <c r="B1620" s="10">
        <v>45045</v>
      </c>
      <c r="C1620">
        <v>9320</v>
      </c>
      <c r="D1620" t="s">
        <v>80</v>
      </c>
      <c r="E1620">
        <v>53</v>
      </c>
      <c r="F1620" t="s">
        <v>102</v>
      </c>
      <c r="G1620">
        <v>1</v>
      </c>
      <c r="H1620">
        <v>1715.83</v>
      </c>
      <c r="I1620">
        <v>1715.83</v>
      </c>
      <c r="J1620" t="s">
        <v>93</v>
      </c>
      <c r="K1620" t="s">
        <v>567</v>
      </c>
      <c r="L1620" t="s">
        <v>109</v>
      </c>
      <c r="M1620">
        <v>2023</v>
      </c>
      <c r="N1620" t="s">
        <v>84</v>
      </c>
      <c r="O1620" t="s">
        <v>7770</v>
      </c>
      <c r="P1620" t="s">
        <v>86</v>
      </c>
    </row>
    <row r="1621" spans="1:16" x14ac:dyDescent="0.45">
      <c r="A1621">
        <v>1620</v>
      </c>
      <c r="B1621" s="10">
        <v>45045</v>
      </c>
      <c r="C1621">
        <v>7812</v>
      </c>
      <c r="D1621" t="s">
        <v>80</v>
      </c>
      <c r="E1621">
        <v>30</v>
      </c>
      <c r="F1621" t="s">
        <v>102</v>
      </c>
      <c r="G1621">
        <v>2</v>
      </c>
      <c r="H1621">
        <v>2462.61</v>
      </c>
      <c r="I1621">
        <v>4925.22</v>
      </c>
      <c r="J1621" t="s">
        <v>87</v>
      </c>
      <c r="K1621" t="s">
        <v>82</v>
      </c>
      <c r="L1621" t="s">
        <v>109</v>
      </c>
      <c r="M1621">
        <v>2023</v>
      </c>
      <c r="N1621" t="s">
        <v>84</v>
      </c>
      <c r="O1621" t="s">
        <v>3621</v>
      </c>
      <c r="P1621" t="s">
        <v>86</v>
      </c>
    </row>
    <row r="1622" spans="1:16" x14ac:dyDescent="0.45">
      <c r="A1622">
        <v>1621</v>
      </c>
      <c r="B1622" s="10">
        <v>45045</v>
      </c>
      <c r="C1622">
        <v>8519</v>
      </c>
      <c r="D1622" t="s">
        <v>80</v>
      </c>
      <c r="E1622">
        <v>58</v>
      </c>
      <c r="F1622" t="s">
        <v>5</v>
      </c>
      <c r="G1622">
        <v>2</v>
      </c>
      <c r="H1622">
        <v>4186.96</v>
      </c>
      <c r="I1622">
        <v>8373.92</v>
      </c>
      <c r="J1622" t="s">
        <v>81</v>
      </c>
      <c r="K1622" t="s">
        <v>82</v>
      </c>
      <c r="L1622" t="s">
        <v>109</v>
      </c>
      <c r="M1622">
        <v>2023</v>
      </c>
      <c r="N1622" t="s">
        <v>84</v>
      </c>
      <c r="O1622" t="s">
        <v>2984</v>
      </c>
      <c r="P1622" t="s">
        <v>86</v>
      </c>
    </row>
    <row r="1623" spans="1:16" x14ac:dyDescent="0.45">
      <c r="A1623">
        <v>1622</v>
      </c>
      <c r="B1623" s="10">
        <v>45045</v>
      </c>
      <c r="C1623">
        <v>5612</v>
      </c>
      <c r="D1623" t="s">
        <v>89</v>
      </c>
      <c r="E1623">
        <v>26</v>
      </c>
      <c r="F1623" t="s">
        <v>102</v>
      </c>
      <c r="G1623">
        <v>2</v>
      </c>
      <c r="H1623">
        <v>3203.34</v>
      </c>
      <c r="I1623">
        <v>6406.68</v>
      </c>
      <c r="J1623" t="s">
        <v>87</v>
      </c>
      <c r="K1623" t="s">
        <v>82</v>
      </c>
      <c r="L1623" t="s">
        <v>109</v>
      </c>
      <c r="M1623">
        <v>2023</v>
      </c>
      <c r="N1623" t="s">
        <v>84</v>
      </c>
      <c r="O1623" t="s">
        <v>3622</v>
      </c>
      <c r="P1623" t="s">
        <v>86</v>
      </c>
    </row>
    <row r="1624" spans="1:16" x14ac:dyDescent="0.45">
      <c r="A1624">
        <v>1623</v>
      </c>
      <c r="B1624" s="10">
        <v>45045</v>
      </c>
      <c r="C1624">
        <v>2198</v>
      </c>
      <c r="D1624" t="s">
        <v>80</v>
      </c>
      <c r="E1624">
        <v>38</v>
      </c>
      <c r="F1624" t="s">
        <v>6</v>
      </c>
      <c r="G1624">
        <v>5</v>
      </c>
      <c r="H1624">
        <v>2314.58</v>
      </c>
      <c r="I1624">
        <v>11572.9</v>
      </c>
      <c r="J1624" t="s">
        <v>97</v>
      </c>
      <c r="K1624" t="s">
        <v>82</v>
      </c>
      <c r="L1624" t="s">
        <v>109</v>
      </c>
      <c r="M1624">
        <v>2023</v>
      </c>
      <c r="N1624" t="s">
        <v>84</v>
      </c>
      <c r="O1624" t="s">
        <v>4420</v>
      </c>
      <c r="P1624" t="s">
        <v>86</v>
      </c>
    </row>
    <row r="1625" spans="1:16" x14ac:dyDescent="0.45">
      <c r="A1625">
        <v>1624</v>
      </c>
      <c r="B1625" s="10">
        <v>45045</v>
      </c>
      <c r="C1625">
        <v>6238</v>
      </c>
      <c r="D1625" t="s">
        <v>89</v>
      </c>
      <c r="E1625">
        <v>20</v>
      </c>
      <c r="F1625" t="s">
        <v>6</v>
      </c>
      <c r="G1625">
        <v>3</v>
      </c>
      <c r="H1625">
        <v>861.47</v>
      </c>
      <c r="I1625">
        <v>2584.41</v>
      </c>
      <c r="J1625" t="s">
        <v>95</v>
      </c>
      <c r="K1625" t="s">
        <v>82</v>
      </c>
      <c r="L1625" t="s">
        <v>109</v>
      </c>
      <c r="M1625">
        <v>2023</v>
      </c>
      <c r="N1625" t="s">
        <v>84</v>
      </c>
      <c r="O1625" t="s">
        <v>6845</v>
      </c>
      <c r="P1625" t="s">
        <v>86</v>
      </c>
    </row>
    <row r="1626" spans="1:16" x14ac:dyDescent="0.45">
      <c r="A1626">
        <v>1625</v>
      </c>
      <c r="B1626" s="10">
        <v>45045</v>
      </c>
      <c r="C1626">
        <v>7089</v>
      </c>
      <c r="D1626" t="s">
        <v>89</v>
      </c>
      <c r="E1626">
        <v>42</v>
      </c>
      <c r="F1626" t="s">
        <v>5</v>
      </c>
      <c r="G1626">
        <v>1</v>
      </c>
      <c r="H1626">
        <v>4699.3599999999997</v>
      </c>
      <c r="I1626">
        <v>4699.3599999999997</v>
      </c>
      <c r="J1626" t="s">
        <v>97</v>
      </c>
      <c r="K1626" t="s">
        <v>82</v>
      </c>
      <c r="L1626" t="s">
        <v>109</v>
      </c>
      <c r="M1626">
        <v>2023</v>
      </c>
      <c r="N1626" t="s">
        <v>84</v>
      </c>
      <c r="O1626" t="s">
        <v>5160</v>
      </c>
      <c r="P1626" t="s">
        <v>86</v>
      </c>
    </row>
    <row r="1627" spans="1:16" x14ac:dyDescent="0.45">
      <c r="A1627">
        <v>1626</v>
      </c>
      <c r="B1627" s="10">
        <v>45045</v>
      </c>
      <c r="C1627">
        <v>7257</v>
      </c>
      <c r="D1627" t="s">
        <v>80</v>
      </c>
      <c r="E1627">
        <v>42</v>
      </c>
      <c r="F1627" t="s">
        <v>9</v>
      </c>
      <c r="G1627">
        <v>2</v>
      </c>
      <c r="H1627">
        <v>1695.76</v>
      </c>
      <c r="I1627">
        <v>3391.52</v>
      </c>
      <c r="J1627" t="s">
        <v>97</v>
      </c>
      <c r="K1627" t="s">
        <v>82</v>
      </c>
      <c r="L1627" t="s">
        <v>109</v>
      </c>
      <c r="M1627">
        <v>2023</v>
      </c>
      <c r="N1627" t="s">
        <v>84</v>
      </c>
      <c r="O1627" t="s">
        <v>2696</v>
      </c>
      <c r="P1627" t="s">
        <v>86</v>
      </c>
    </row>
    <row r="1628" spans="1:16" x14ac:dyDescent="0.45">
      <c r="A1628">
        <v>1627</v>
      </c>
      <c r="B1628" s="10">
        <v>45045</v>
      </c>
      <c r="C1628">
        <v>8705</v>
      </c>
      <c r="D1628" t="s">
        <v>80</v>
      </c>
      <c r="E1628">
        <v>29</v>
      </c>
      <c r="F1628" t="s">
        <v>102</v>
      </c>
      <c r="G1628">
        <v>5</v>
      </c>
      <c r="H1628">
        <v>550.75</v>
      </c>
      <c r="I1628">
        <v>2753.75</v>
      </c>
      <c r="J1628" t="s">
        <v>87</v>
      </c>
      <c r="K1628" t="s">
        <v>82</v>
      </c>
      <c r="L1628" t="s">
        <v>109</v>
      </c>
      <c r="M1628">
        <v>2023</v>
      </c>
      <c r="N1628" t="s">
        <v>84</v>
      </c>
      <c r="O1628" t="s">
        <v>3941</v>
      </c>
      <c r="P1628" t="s">
        <v>86</v>
      </c>
    </row>
    <row r="1629" spans="1:16" x14ac:dyDescent="0.45">
      <c r="A1629">
        <v>1628</v>
      </c>
      <c r="B1629" s="10">
        <v>45045</v>
      </c>
      <c r="C1629">
        <v>4719</v>
      </c>
      <c r="D1629" t="s">
        <v>80</v>
      </c>
      <c r="E1629">
        <v>46</v>
      </c>
      <c r="F1629" t="s">
        <v>7</v>
      </c>
      <c r="G1629">
        <v>5</v>
      </c>
      <c r="H1629">
        <v>2842.53</v>
      </c>
      <c r="I1629">
        <v>14212.65</v>
      </c>
      <c r="J1629" t="s">
        <v>93</v>
      </c>
      <c r="K1629" t="s">
        <v>82</v>
      </c>
      <c r="L1629" t="s">
        <v>109</v>
      </c>
      <c r="M1629">
        <v>2023</v>
      </c>
      <c r="N1629" t="s">
        <v>84</v>
      </c>
      <c r="O1629" t="s">
        <v>9132</v>
      </c>
      <c r="P1629" t="s">
        <v>748</v>
      </c>
    </row>
    <row r="1630" spans="1:16" x14ac:dyDescent="0.45">
      <c r="A1630">
        <v>1629</v>
      </c>
      <c r="B1630" s="10">
        <v>45045</v>
      </c>
      <c r="C1630">
        <v>1302</v>
      </c>
      <c r="D1630" t="s">
        <v>89</v>
      </c>
      <c r="E1630">
        <v>28</v>
      </c>
      <c r="F1630" t="s">
        <v>5</v>
      </c>
      <c r="G1630">
        <v>2</v>
      </c>
      <c r="H1630">
        <v>2061.08</v>
      </c>
      <c r="I1630">
        <v>4122.16</v>
      </c>
      <c r="J1630" t="s">
        <v>87</v>
      </c>
      <c r="K1630" t="s">
        <v>82</v>
      </c>
      <c r="L1630" t="s">
        <v>109</v>
      </c>
      <c r="M1630">
        <v>2023</v>
      </c>
      <c r="N1630" t="s">
        <v>84</v>
      </c>
      <c r="O1630" t="s">
        <v>3623</v>
      </c>
      <c r="P1630" t="s">
        <v>86</v>
      </c>
    </row>
    <row r="1631" spans="1:16" x14ac:dyDescent="0.45">
      <c r="A1631">
        <v>1630</v>
      </c>
      <c r="B1631" s="10">
        <v>45045</v>
      </c>
      <c r="C1631">
        <v>1986</v>
      </c>
      <c r="D1631" t="s">
        <v>89</v>
      </c>
      <c r="E1631">
        <v>28</v>
      </c>
      <c r="F1631" t="s">
        <v>102</v>
      </c>
      <c r="G1631">
        <v>4</v>
      </c>
      <c r="H1631">
        <v>2973.03</v>
      </c>
      <c r="I1631">
        <v>11892.12</v>
      </c>
      <c r="J1631" t="s">
        <v>87</v>
      </c>
      <c r="K1631" t="s">
        <v>82</v>
      </c>
      <c r="L1631" t="s">
        <v>109</v>
      </c>
      <c r="M1631">
        <v>2023</v>
      </c>
      <c r="N1631" t="s">
        <v>84</v>
      </c>
      <c r="O1631" t="s">
        <v>920</v>
      </c>
      <c r="P1631" t="s">
        <v>86</v>
      </c>
    </row>
    <row r="1632" spans="1:16" x14ac:dyDescent="0.45">
      <c r="A1632">
        <v>1631</v>
      </c>
      <c r="B1632" s="10">
        <v>45046</v>
      </c>
      <c r="C1632">
        <v>5440</v>
      </c>
      <c r="D1632" t="s">
        <v>89</v>
      </c>
      <c r="E1632">
        <v>43</v>
      </c>
      <c r="F1632" t="s">
        <v>9</v>
      </c>
      <c r="G1632">
        <v>4</v>
      </c>
      <c r="H1632">
        <v>1205.97</v>
      </c>
      <c r="I1632">
        <v>4823.88</v>
      </c>
      <c r="J1632" t="s">
        <v>97</v>
      </c>
      <c r="K1632" t="s">
        <v>82</v>
      </c>
      <c r="L1632" t="s">
        <v>109</v>
      </c>
      <c r="M1632">
        <v>2023</v>
      </c>
      <c r="N1632" t="s">
        <v>84</v>
      </c>
      <c r="O1632" t="s">
        <v>113</v>
      </c>
      <c r="P1632" t="s">
        <v>86</v>
      </c>
    </row>
    <row r="1633" spans="1:16" x14ac:dyDescent="0.45">
      <c r="A1633">
        <v>1632</v>
      </c>
      <c r="B1633" s="10">
        <v>45046</v>
      </c>
      <c r="C1633">
        <v>5909</v>
      </c>
      <c r="D1633" t="s">
        <v>80</v>
      </c>
      <c r="E1633">
        <v>31</v>
      </c>
      <c r="F1633" t="s">
        <v>7</v>
      </c>
      <c r="G1633">
        <v>4</v>
      </c>
      <c r="H1633">
        <v>1924.71</v>
      </c>
      <c r="I1633">
        <v>7698.84</v>
      </c>
      <c r="J1633" t="s">
        <v>87</v>
      </c>
      <c r="K1633" t="s">
        <v>82</v>
      </c>
      <c r="L1633" t="s">
        <v>109</v>
      </c>
      <c r="M1633">
        <v>2023</v>
      </c>
      <c r="N1633" t="s">
        <v>84</v>
      </c>
      <c r="O1633" t="s">
        <v>921</v>
      </c>
      <c r="P1633" t="s">
        <v>86</v>
      </c>
    </row>
    <row r="1634" spans="1:16" x14ac:dyDescent="0.45">
      <c r="A1634">
        <v>1633</v>
      </c>
      <c r="B1634" s="10">
        <v>45046</v>
      </c>
      <c r="C1634">
        <v>4072</v>
      </c>
      <c r="D1634" t="s">
        <v>89</v>
      </c>
      <c r="E1634">
        <v>33</v>
      </c>
      <c r="F1634" t="s">
        <v>7</v>
      </c>
      <c r="G1634">
        <v>2</v>
      </c>
      <c r="H1634">
        <v>4863.92</v>
      </c>
      <c r="I1634">
        <v>9727.84</v>
      </c>
      <c r="J1634" t="s">
        <v>87</v>
      </c>
      <c r="K1634" t="s">
        <v>82</v>
      </c>
      <c r="L1634" t="s">
        <v>109</v>
      </c>
      <c r="M1634">
        <v>2023</v>
      </c>
      <c r="N1634" t="s">
        <v>84</v>
      </c>
      <c r="O1634" t="s">
        <v>3624</v>
      </c>
      <c r="P1634" t="s">
        <v>86</v>
      </c>
    </row>
    <row r="1635" spans="1:16" x14ac:dyDescent="0.45">
      <c r="A1635">
        <v>1634</v>
      </c>
      <c r="B1635" s="10">
        <v>45046</v>
      </c>
      <c r="C1635">
        <v>4124</v>
      </c>
      <c r="D1635" t="s">
        <v>89</v>
      </c>
      <c r="E1635">
        <v>27</v>
      </c>
      <c r="F1635" t="s">
        <v>9</v>
      </c>
      <c r="G1635">
        <v>5</v>
      </c>
      <c r="H1635">
        <v>4685.8500000000004</v>
      </c>
      <c r="I1635">
        <v>23429.25</v>
      </c>
      <c r="J1635" t="s">
        <v>87</v>
      </c>
      <c r="K1635" t="s">
        <v>82</v>
      </c>
      <c r="L1635" t="s">
        <v>109</v>
      </c>
      <c r="M1635">
        <v>2023</v>
      </c>
      <c r="N1635" t="s">
        <v>84</v>
      </c>
      <c r="O1635" t="s">
        <v>3942</v>
      </c>
      <c r="P1635" t="s">
        <v>86</v>
      </c>
    </row>
    <row r="1636" spans="1:16" x14ac:dyDescent="0.45">
      <c r="A1636">
        <v>1635</v>
      </c>
      <c r="B1636" s="10">
        <v>45046</v>
      </c>
      <c r="C1636">
        <v>9125</v>
      </c>
      <c r="D1636" t="s">
        <v>89</v>
      </c>
      <c r="E1636">
        <v>48</v>
      </c>
      <c r="F1636" t="s">
        <v>102</v>
      </c>
      <c r="G1636">
        <v>5</v>
      </c>
      <c r="H1636">
        <v>4328.6899999999996</v>
      </c>
      <c r="I1636">
        <v>21643.45</v>
      </c>
      <c r="J1636" t="s">
        <v>93</v>
      </c>
      <c r="K1636" t="s">
        <v>82</v>
      </c>
      <c r="L1636" t="s">
        <v>109</v>
      </c>
      <c r="M1636">
        <v>2023</v>
      </c>
      <c r="N1636" t="s">
        <v>84</v>
      </c>
      <c r="O1636" t="s">
        <v>9133</v>
      </c>
      <c r="P1636" t="s">
        <v>748</v>
      </c>
    </row>
    <row r="1637" spans="1:16" x14ac:dyDescent="0.45">
      <c r="A1637">
        <v>1636</v>
      </c>
      <c r="B1637" s="10">
        <v>45046</v>
      </c>
      <c r="C1637">
        <v>4291</v>
      </c>
      <c r="D1637" t="s">
        <v>80</v>
      </c>
      <c r="E1637">
        <v>48</v>
      </c>
      <c r="F1637" t="s">
        <v>8</v>
      </c>
      <c r="G1637">
        <v>1</v>
      </c>
      <c r="H1637">
        <v>3906.65</v>
      </c>
      <c r="I1637">
        <v>3906.65</v>
      </c>
      <c r="J1637" t="s">
        <v>93</v>
      </c>
      <c r="K1637" t="s">
        <v>82</v>
      </c>
      <c r="L1637" t="s">
        <v>109</v>
      </c>
      <c r="M1637">
        <v>2023</v>
      </c>
      <c r="N1637" t="s">
        <v>84</v>
      </c>
      <c r="O1637" t="s">
        <v>5563</v>
      </c>
      <c r="P1637" t="s">
        <v>86</v>
      </c>
    </row>
    <row r="1638" spans="1:16" x14ac:dyDescent="0.45">
      <c r="A1638">
        <v>1637</v>
      </c>
      <c r="B1638" s="10">
        <v>45046</v>
      </c>
      <c r="C1638">
        <v>5033</v>
      </c>
      <c r="D1638" t="s">
        <v>89</v>
      </c>
      <c r="E1638">
        <v>53</v>
      </c>
      <c r="F1638" t="s">
        <v>102</v>
      </c>
      <c r="G1638">
        <v>4</v>
      </c>
      <c r="H1638">
        <v>824.97</v>
      </c>
      <c r="I1638">
        <v>3299.88</v>
      </c>
      <c r="J1638" t="s">
        <v>93</v>
      </c>
      <c r="K1638" t="s">
        <v>82</v>
      </c>
      <c r="L1638" t="s">
        <v>109</v>
      </c>
      <c r="M1638">
        <v>2023</v>
      </c>
      <c r="N1638" t="s">
        <v>84</v>
      </c>
      <c r="O1638" t="s">
        <v>1942</v>
      </c>
      <c r="P1638" t="s">
        <v>86</v>
      </c>
    </row>
    <row r="1639" spans="1:16" x14ac:dyDescent="0.45">
      <c r="A1639">
        <v>1638</v>
      </c>
      <c r="B1639" s="10">
        <v>45046</v>
      </c>
      <c r="C1639">
        <v>6105</v>
      </c>
      <c r="D1639" t="s">
        <v>89</v>
      </c>
      <c r="E1639">
        <v>27</v>
      </c>
      <c r="F1639" t="s">
        <v>5</v>
      </c>
      <c r="G1639">
        <v>2</v>
      </c>
      <c r="H1639">
        <v>2361.31</v>
      </c>
      <c r="I1639">
        <v>4722.62</v>
      </c>
      <c r="J1639" t="s">
        <v>87</v>
      </c>
      <c r="K1639" t="s">
        <v>82</v>
      </c>
      <c r="L1639" t="s">
        <v>109</v>
      </c>
      <c r="M1639">
        <v>2023</v>
      </c>
      <c r="N1639" t="s">
        <v>84</v>
      </c>
      <c r="O1639" t="s">
        <v>3625</v>
      </c>
      <c r="P1639" t="s">
        <v>86</v>
      </c>
    </row>
    <row r="1640" spans="1:16" x14ac:dyDescent="0.45">
      <c r="A1640">
        <v>1639</v>
      </c>
      <c r="B1640" s="10">
        <v>45046</v>
      </c>
      <c r="C1640">
        <v>1703</v>
      </c>
      <c r="D1640" t="s">
        <v>80</v>
      </c>
      <c r="E1640">
        <v>43</v>
      </c>
      <c r="F1640" t="s">
        <v>5</v>
      </c>
      <c r="G1640">
        <v>1</v>
      </c>
      <c r="H1640">
        <v>3653.12</v>
      </c>
      <c r="I1640">
        <v>3653.12</v>
      </c>
      <c r="J1640" t="s">
        <v>97</v>
      </c>
      <c r="K1640" t="s">
        <v>82</v>
      </c>
      <c r="L1640" t="s">
        <v>109</v>
      </c>
      <c r="M1640">
        <v>2023</v>
      </c>
      <c r="N1640" t="s">
        <v>84</v>
      </c>
      <c r="O1640" t="s">
        <v>5161</v>
      </c>
      <c r="P1640" t="s">
        <v>86</v>
      </c>
    </row>
    <row r="1641" spans="1:16" x14ac:dyDescent="0.45">
      <c r="A1641">
        <v>1640</v>
      </c>
      <c r="B1641" s="10">
        <v>45046</v>
      </c>
      <c r="C1641">
        <v>9133</v>
      </c>
      <c r="D1641" t="s">
        <v>80</v>
      </c>
      <c r="E1641">
        <v>37</v>
      </c>
      <c r="F1641" t="s">
        <v>102</v>
      </c>
      <c r="G1641">
        <v>5</v>
      </c>
      <c r="H1641">
        <v>1345.75</v>
      </c>
      <c r="I1641">
        <v>6728.75</v>
      </c>
      <c r="J1641" t="s">
        <v>97</v>
      </c>
      <c r="K1641" t="s">
        <v>82</v>
      </c>
      <c r="L1641" t="s">
        <v>109</v>
      </c>
      <c r="M1641">
        <v>2023</v>
      </c>
      <c r="N1641" t="s">
        <v>84</v>
      </c>
      <c r="O1641" t="s">
        <v>4421</v>
      </c>
      <c r="P1641" t="s">
        <v>86</v>
      </c>
    </row>
    <row r="1642" spans="1:16" x14ac:dyDescent="0.45">
      <c r="A1642">
        <v>1641</v>
      </c>
      <c r="B1642" s="10">
        <v>45046</v>
      </c>
      <c r="C1642">
        <v>1574</v>
      </c>
      <c r="D1642" t="s">
        <v>80</v>
      </c>
      <c r="E1642">
        <v>61</v>
      </c>
      <c r="F1642" t="s">
        <v>6</v>
      </c>
      <c r="G1642">
        <v>1</v>
      </c>
      <c r="H1642">
        <v>213.72</v>
      </c>
      <c r="I1642">
        <v>213.72</v>
      </c>
      <c r="J1642" t="s">
        <v>81</v>
      </c>
      <c r="K1642" t="s">
        <v>567</v>
      </c>
      <c r="L1642" t="s">
        <v>109</v>
      </c>
      <c r="M1642">
        <v>2023</v>
      </c>
      <c r="N1642" t="s">
        <v>84</v>
      </c>
      <c r="O1642" t="s">
        <v>8032</v>
      </c>
      <c r="P1642" t="s">
        <v>86</v>
      </c>
    </row>
    <row r="1643" spans="1:16" x14ac:dyDescent="0.45">
      <c r="A1643">
        <v>1642</v>
      </c>
      <c r="B1643" s="10">
        <v>45046</v>
      </c>
      <c r="C1643">
        <v>6704</v>
      </c>
      <c r="D1643" t="s">
        <v>89</v>
      </c>
      <c r="E1643">
        <v>26</v>
      </c>
      <c r="F1643" t="s">
        <v>5</v>
      </c>
      <c r="G1643">
        <v>4</v>
      </c>
      <c r="H1643">
        <v>2119.59</v>
      </c>
      <c r="I1643">
        <v>8478.36</v>
      </c>
      <c r="J1643" t="s">
        <v>87</v>
      </c>
      <c r="K1643" t="s">
        <v>82</v>
      </c>
      <c r="L1643" t="s">
        <v>109</v>
      </c>
      <c r="M1643">
        <v>2023</v>
      </c>
      <c r="N1643" t="s">
        <v>84</v>
      </c>
      <c r="O1643" t="s">
        <v>922</v>
      </c>
      <c r="P1643" t="s">
        <v>86</v>
      </c>
    </row>
    <row r="1644" spans="1:16" x14ac:dyDescent="0.45">
      <c r="A1644">
        <v>1643</v>
      </c>
      <c r="B1644" s="10">
        <v>45046</v>
      </c>
      <c r="C1644">
        <v>8848</v>
      </c>
      <c r="D1644" t="s">
        <v>89</v>
      </c>
      <c r="E1644">
        <v>32</v>
      </c>
      <c r="F1644" t="s">
        <v>8</v>
      </c>
      <c r="G1644">
        <v>3</v>
      </c>
      <c r="H1644">
        <v>2154.4499999999998</v>
      </c>
      <c r="I1644">
        <v>6463.35</v>
      </c>
      <c r="J1644" t="s">
        <v>87</v>
      </c>
      <c r="K1644" t="s">
        <v>82</v>
      </c>
      <c r="L1644" t="s">
        <v>109</v>
      </c>
      <c r="M1644">
        <v>2023</v>
      </c>
      <c r="N1644" t="s">
        <v>84</v>
      </c>
      <c r="O1644" t="s">
        <v>8303</v>
      </c>
      <c r="P1644" t="s">
        <v>748</v>
      </c>
    </row>
    <row r="1645" spans="1:16" x14ac:dyDescent="0.45">
      <c r="A1645">
        <v>1644</v>
      </c>
      <c r="B1645" s="10">
        <v>45046</v>
      </c>
      <c r="C1645">
        <v>6208</v>
      </c>
      <c r="D1645" t="s">
        <v>89</v>
      </c>
      <c r="E1645">
        <v>26</v>
      </c>
      <c r="F1645" t="s">
        <v>6</v>
      </c>
      <c r="G1645">
        <v>4</v>
      </c>
      <c r="H1645">
        <v>372.25</v>
      </c>
      <c r="I1645">
        <v>1489</v>
      </c>
      <c r="J1645" t="s">
        <v>87</v>
      </c>
      <c r="K1645" t="s">
        <v>567</v>
      </c>
      <c r="L1645" t="s">
        <v>109</v>
      </c>
      <c r="M1645">
        <v>2023</v>
      </c>
      <c r="N1645" t="s">
        <v>84</v>
      </c>
      <c r="O1645" t="s">
        <v>7314</v>
      </c>
      <c r="P1645" t="s">
        <v>86</v>
      </c>
    </row>
    <row r="1646" spans="1:16" x14ac:dyDescent="0.45">
      <c r="A1646">
        <v>1645</v>
      </c>
      <c r="B1646" s="10">
        <v>45047</v>
      </c>
      <c r="C1646">
        <v>7924</v>
      </c>
      <c r="D1646" t="s">
        <v>80</v>
      </c>
      <c r="E1646">
        <v>24</v>
      </c>
      <c r="F1646" t="s">
        <v>8</v>
      </c>
      <c r="G1646">
        <v>4</v>
      </c>
      <c r="H1646">
        <v>1637.05</v>
      </c>
      <c r="I1646">
        <v>6548.2</v>
      </c>
      <c r="J1646" t="s">
        <v>95</v>
      </c>
      <c r="K1646" t="s">
        <v>82</v>
      </c>
      <c r="L1646" t="s">
        <v>114</v>
      </c>
      <c r="M1646">
        <v>2023</v>
      </c>
      <c r="N1646" t="s">
        <v>84</v>
      </c>
      <c r="O1646" t="s">
        <v>115</v>
      </c>
      <c r="P1646" t="s">
        <v>86</v>
      </c>
    </row>
    <row r="1647" spans="1:16" x14ac:dyDescent="0.45">
      <c r="A1647">
        <v>1646</v>
      </c>
      <c r="B1647" s="10">
        <v>45047</v>
      </c>
      <c r="C1647">
        <v>4828</v>
      </c>
      <c r="D1647" t="s">
        <v>89</v>
      </c>
      <c r="E1647">
        <v>43</v>
      </c>
      <c r="F1647" t="s">
        <v>7</v>
      </c>
      <c r="G1647">
        <v>2</v>
      </c>
      <c r="H1647">
        <v>4590.6400000000003</v>
      </c>
      <c r="I1647">
        <v>9181.2800000000007</v>
      </c>
      <c r="J1647" t="s">
        <v>97</v>
      </c>
      <c r="K1647" t="s">
        <v>82</v>
      </c>
      <c r="L1647" t="s">
        <v>114</v>
      </c>
      <c r="M1647">
        <v>2023</v>
      </c>
      <c r="N1647" t="s">
        <v>84</v>
      </c>
      <c r="O1647" t="s">
        <v>2697</v>
      </c>
      <c r="P1647" t="s">
        <v>86</v>
      </c>
    </row>
    <row r="1648" spans="1:16" x14ac:dyDescent="0.45">
      <c r="A1648">
        <v>1647</v>
      </c>
      <c r="B1648" s="10">
        <v>45047</v>
      </c>
      <c r="C1648">
        <v>4230</v>
      </c>
      <c r="D1648" t="s">
        <v>80</v>
      </c>
      <c r="E1648">
        <v>41</v>
      </c>
      <c r="F1648" t="s">
        <v>5</v>
      </c>
      <c r="G1648">
        <v>3</v>
      </c>
      <c r="H1648">
        <v>1288.97</v>
      </c>
      <c r="I1648">
        <v>3866.91</v>
      </c>
      <c r="J1648" t="s">
        <v>97</v>
      </c>
      <c r="K1648" t="s">
        <v>82</v>
      </c>
      <c r="L1648" t="s">
        <v>114</v>
      </c>
      <c r="M1648">
        <v>2023</v>
      </c>
      <c r="N1648" t="s">
        <v>84</v>
      </c>
      <c r="O1648" t="s">
        <v>6257</v>
      </c>
      <c r="P1648" t="s">
        <v>86</v>
      </c>
    </row>
    <row r="1649" spans="1:16" x14ac:dyDescent="0.45">
      <c r="A1649">
        <v>1648</v>
      </c>
      <c r="B1649" s="10">
        <v>45047</v>
      </c>
      <c r="C1649">
        <v>1488</v>
      </c>
      <c r="D1649" t="s">
        <v>80</v>
      </c>
      <c r="E1649">
        <v>29</v>
      </c>
      <c r="F1649" t="s">
        <v>6</v>
      </c>
      <c r="G1649">
        <v>3</v>
      </c>
      <c r="H1649">
        <v>2867.34</v>
      </c>
      <c r="I1649">
        <v>8602.02</v>
      </c>
      <c r="J1649" t="s">
        <v>87</v>
      </c>
      <c r="K1649" t="s">
        <v>82</v>
      </c>
      <c r="L1649" t="s">
        <v>114</v>
      </c>
      <c r="M1649">
        <v>2023</v>
      </c>
      <c r="N1649" t="s">
        <v>84</v>
      </c>
      <c r="O1649" t="s">
        <v>6024</v>
      </c>
      <c r="P1649" t="s">
        <v>86</v>
      </c>
    </row>
    <row r="1650" spans="1:16" x14ac:dyDescent="0.45">
      <c r="A1650">
        <v>1649</v>
      </c>
      <c r="B1650" s="10">
        <v>45047</v>
      </c>
      <c r="C1650">
        <v>8114</v>
      </c>
      <c r="D1650" t="s">
        <v>89</v>
      </c>
      <c r="E1650">
        <v>37</v>
      </c>
      <c r="F1650" t="s">
        <v>102</v>
      </c>
      <c r="G1650">
        <v>3</v>
      </c>
      <c r="H1650">
        <v>2465.02</v>
      </c>
      <c r="I1650">
        <v>7395.06</v>
      </c>
      <c r="J1650" t="s">
        <v>97</v>
      </c>
      <c r="K1650" t="s">
        <v>82</v>
      </c>
      <c r="L1650" t="s">
        <v>114</v>
      </c>
      <c r="M1650">
        <v>2023</v>
      </c>
      <c r="N1650" t="s">
        <v>84</v>
      </c>
      <c r="O1650" t="s">
        <v>8578</v>
      </c>
      <c r="P1650" t="s">
        <v>748</v>
      </c>
    </row>
    <row r="1651" spans="1:16" x14ac:dyDescent="0.45">
      <c r="A1651">
        <v>1650</v>
      </c>
      <c r="B1651" s="10">
        <v>45047</v>
      </c>
      <c r="C1651">
        <v>4173</v>
      </c>
      <c r="D1651" t="s">
        <v>89</v>
      </c>
      <c r="E1651">
        <v>31</v>
      </c>
      <c r="F1651" t="s">
        <v>6</v>
      </c>
      <c r="G1651">
        <v>5</v>
      </c>
      <c r="H1651">
        <v>4317.5200000000004</v>
      </c>
      <c r="I1651">
        <v>21587.599999999999</v>
      </c>
      <c r="J1651" t="s">
        <v>87</v>
      </c>
      <c r="K1651" t="s">
        <v>82</v>
      </c>
      <c r="L1651" t="s">
        <v>114</v>
      </c>
      <c r="M1651">
        <v>2023</v>
      </c>
      <c r="N1651" t="s">
        <v>84</v>
      </c>
      <c r="O1651" t="s">
        <v>8954</v>
      </c>
      <c r="P1651" t="s">
        <v>748</v>
      </c>
    </row>
    <row r="1652" spans="1:16" x14ac:dyDescent="0.45">
      <c r="A1652">
        <v>1651</v>
      </c>
      <c r="B1652" s="10">
        <v>45047</v>
      </c>
      <c r="C1652">
        <v>2667</v>
      </c>
      <c r="D1652" t="s">
        <v>89</v>
      </c>
      <c r="E1652">
        <v>39</v>
      </c>
      <c r="F1652" t="s">
        <v>7</v>
      </c>
      <c r="G1652">
        <v>1</v>
      </c>
      <c r="H1652">
        <v>3285.07</v>
      </c>
      <c r="I1652">
        <v>3285.07</v>
      </c>
      <c r="J1652" t="s">
        <v>97</v>
      </c>
      <c r="K1652" t="s">
        <v>82</v>
      </c>
      <c r="L1652" t="s">
        <v>114</v>
      </c>
      <c r="M1652">
        <v>2023</v>
      </c>
      <c r="N1652" t="s">
        <v>84</v>
      </c>
      <c r="O1652" t="s">
        <v>5162</v>
      </c>
      <c r="P1652" t="s">
        <v>86</v>
      </c>
    </row>
    <row r="1653" spans="1:16" x14ac:dyDescent="0.45">
      <c r="A1653">
        <v>1652</v>
      </c>
      <c r="B1653" s="10">
        <v>45047</v>
      </c>
      <c r="C1653">
        <v>5114</v>
      </c>
      <c r="D1653" t="s">
        <v>80</v>
      </c>
      <c r="E1653">
        <v>33</v>
      </c>
      <c r="F1653" t="s">
        <v>8</v>
      </c>
      <c r="G1653">
        <v>5</v>
      </c>
      <c r="H1653">
        <v>834.23</v>
      </c>
      <c r="I1653">
        <v>4171.1499999999996</v>
      </c>
      <c r="J1653" t="s">
        <v>87</v>
      </c>
      <c r="K1653" t="s">
        <v>82</v>
      </c>
      <c r="L1653" t="s">
        <v>114</v>
      </c>
      <c r="M1653">
        <v>2023</v>
      </c>
      <c r="N1653" t="s">
        <v>84</v>
      </c>
      <c r="O1653" t="s">
        <v>3943</v>
      </c>
      <c r="P1653" t="s">
        <v>86</v>
      </c>
    </row>
    <row r="1654" spans="1:16" x14ac:dyDescent="0.45">
      <c r="A1654">
        <v>1653</v>
      </c>
      <c r="B1654" s="10">
        <v>45047</v>
      </c>
      <c r="C1654">
        <v>4553</v>
      </c>
      <c r="D1654" t="s">
        <v>80</v>
      </c>
      <c r="E1654">
        <v>46</v>
      </c>
      <c r="F1654" t="s">
        <v>7</v>
      </c>
      <c r="G1654">
        <v>3</v>
      </c>
      <c r="H1654">
        <v>757.2</v>
      </c>
      <c r="I1654">
        <v>2271.6</v>
      </c>
      <c r="J1654" t="s">
        <v>93</v>
      </c>
      <c r="K1654" t="s">
        <v>82</v>
      </c>
      <c r="L1654" t="s">
        <v>114</v>
      </c>
      <c r="M1654">
        <v>2023</v>
      </c>
      <c r="N1654" t="s">
        <v>668</v>
      </c>
      <c r="O1654" t="s">
        <v>9226</v>
      </c>
      <c r="P1654" t="s">
        <v>748</v>
      </c>
    </row>
    <row r="1655" spans="1:16" x14ac:dyDescent="0.45">
      <c r="A1655">
        <v>1654</v>
      </c>
      <c r="B1655" s="10">
        <v>45047</v>
      </c>
      <c r="C1655">
        <v>8761</v>
      </c>
      <c r="D1655" t="s">
        <v>89</v>
      </c>
      <c r="E1655">
        <v>49</v>
      </c>
      <c r="F1655" t="s">
        <v>9</v>
      </c>
      <c r="G1655">
        <v>2</v>
      </c>
      <c r="H1655">
        <v>2809.56</v>
      </c>
      <c r="I1655">
        <v>5619.12</v>
      </c>
      <c r="J1655" t="s">
        <v>93</v>
      </c>
      <c r="K1655" t="s">
        <v>82</v>
      </c>
      <c r="L1655" t="s">
        <v>114</v>
      </c>
      <c r="M1655">
        <v>2023</v>
      </c>
      <c r="N1655" t="s">
        <v>84</v>
      </c>
      <c r="O1655" t="s">
        <v>3301</v>
      </c>
      <c r="P1655" t="s">
        <v>86</v>
      </c>
    </row>
    <row r="1656" spans="1:16" x14ac:dyDescent="0.45">
      <c r="A1656">
        <v>1655</v>
      </c>
      <c r="B1656" s="10">
        <v>45047</v>
      </c>
      <c r="C1656">
        <v>2000</v>
      </c>
      <c r="D1656" t="s">
        <v>80</v>
      </c>
      <c r="E1656">
        <v>36</v>
      </c>
      <c r="F1656" t="s">
        <v>5</v>
      </c>
      <c r="G1656">
        <v>4</v>
      </c>
      <c r="H1656">
        <v>280.01</v>
      </c>
      <c r="I1656">
        <v>1120.04</v>
      </c>
      <c r="J1656" t="s">
        <v>97</v>
      </c>
      <c r="K1656" t="s">
        <v>567</v>
      </c>
      <c r="L1656" t="s">
        <v>114</v>
      </c>
      <c r="M1656">
        <v>2023</v>
      </c>
      <c r="N1656" t="s">
        <v>84</v>
      </c>
      <c r="O1656" t="s">
        <v>7315</v>
      </c>
      <c r="P1656" t="s">
        <v>86</v>
      </c>
    </row>
    <row r="1657" spans="1:16" x14ac:dyDescent="0.45">
      <c r="A1657">
        <v>1656</v>
      </c>
      <c r="B1657" s="10">
        <v>45047</v>
      </c>
      <c r="C1657">
        <v>2388</v>
      </c>
      <c r="D1657" t="s">
        <v>89</v>
      </c>
      <c r="E1657">
        <v>52</v>
      </c>
      <c r="F1657" t="s">
        <v>102</v>
      </c>
      <c r="G1657">
        <v>4</v>
      </c>
      <c r="H1657">
        <v>1997.98</v>
      </c>
      <c r="I1657">
        <v>7991.92</v>
      </c>
      <c r="J1657" t="s">
        <v>93</v>
      </c>
      <c r="K1657" t="s">
        <v>82</v>
      </c>
      <c r="L1657" t="s">
        <v>114</v>
      </c>
      <c r="M1657">
        <v>2023</v>
      </c>
      <c r="N1657" t="s">
        <v>84</v>
      </c>
      <c r="O1657" t="s">
        <v>1943</v>
      </c>
      <c r="P1657" t="s">
        <v>86</v>
      </c>
    </row>
    <row r="1658" spans="1:16" x14ac:dyDescent="0.45">
      <c r="A1658">
        <v>1657</v>
      </c>
      <c r="B1658" s="10">
        <v>45047</v>
      </c>
      <c r="C1658">
        <v>6450</v>
      </c>
      <c r="D1658" t="s">
        <v>89</v>
      </c>
      <c r="E1658">
        <v>60</v>
      </c>
      <c r="F1658" t="s">
        <v>8</v>
      </c>
      <c r="G1658">
        <v>5</v>
      </c>
      <c r="H1658">
        <v>2025.1</v>
      </c>
      <c r="I1658">
        <v>10125.5</v>
      </c>
      <c r="J1658" t="s">
        <v>81</v>
      </c>
      <c r="K1658" t="s">
        <v>82</v>
      </c>
      <c r="L1658" t="s">
        <v>114</v>
      </c>
      <c r="M1658">
        <v>2023</v>
      </c>
      <c r="N1658" t="s">
        <v>84</v>
      </c>
      <c r="O1658" t="s">
        <v>4652</v>
      </c>
      <c r="P1658" t="s">
        <v>86</v>
      </c>
    </row>
    <row r="1659" spans="1:16" x14ac:dyDescent="0.45">
      <c r="A1659">
        <v>1658</v>
      </c>
      <c r="B1659" s="10">
        <v>45047</v>
      </c>
      <c r="C1659">
        <v>4712</v>
      </c>
      <c r="D1659" t="s">
        <v>89</v>
      </c>
      <c r="E1659">
        <v>49</v>
      </c>
      <c r="F1659" t="s">
        <v>7</v>
      </c>
      <c r="G1659">
        <v>5</v>
      </c>
      <c r="H1659">
        <v>1021.85</v>
      </c>
      <c r="I1659">
        <v>5109.25</v>
      </c>
      <c r="J1659" t="s">
        <v>93</v>
      </c>
      <c r="K1659" t="s">
        <v>82</v>
      </c>
      <c r="L1659" t="s">
        <v>114</v>
      </c>
      <c r="M1659">
        <v>2023</v>
      </c>
      <c r="N1659" t="s">
        <v>668</v>
      </c>
      <c r="O1659" t="s">
        <v>9700</v>
      </c>
      <c r="P1659" t="s">
        <v>86</v>
      </c>
    </row>
    <row r="1660" spans="1:16" x14ac:dyDescent="0.45">
      <c r="A1660">
        <v>1659</v>
      </c>
      <c r="B1660" s="10">
        <v>45048</v>
      </c>
      <c r="C1660">
        <v>2367</v>
      </c>
      <c r="D1660" t="s">
        <v>80</v>
      </c>
      <c r="E1660">
        <v>37</v>
      </c>
      <c r="F1660" t="s">
        <v>102</v>
      </c>
      <c r="G1660">
        <v>2</v>
      </c>
      <c r="H1660">
        <v>1540.01</v>
      </c>
      <c r="I1660">
        <v>3080.02</v>
      </c>
      <c r="J1660" t="s">
        <v>97</v>
      </c>
      <c r="K1660" t="s">
        <v>82</v>
      </c>
      <c r="L1660" t="s">
        <v>114</v>
      </c>
      <c r="M1660">
        <v>2023</v>
      </c>
      <c r="N1660" t="s">
        <v>84</v>
      </c>
      <c r="O1660" t="s">
        <v>236</v>
      </c>
      <c r="P1660" t="s">
        <v>86</v>
      </c>
    </row>
    <row r="1661" spans="1:16" x14ac:dyDescent="0.45">
      <c r="A1661">
        <v>1660</v>
      </c>
      <c r="B1661" s="10">
        <v>45048</v>
      </c>
      <c r="C1661">
        <v>9189</v>
      </c>
      <c r="D1661" t="s">
        <v>80</v>
      </c>
      <c r="E1661">
        <v>57</v>
      </c>
      <c r="F1661" t="s">
        <v>5</v>
      </c>
      <c r="G1661">
        <v>4</v>
      </c>
      <c r="H1661">
        <v>1683.24</v>
      </c>
      <c r="I1661">
        <v>6732.96</v>
      </c>
      <c r="J1661" t="s">
        <v>81</v>
      </c>
      <c r="K1661" t="s">
        <v>82</v>
      </c>
      <c r="L1661" t="s">
        <v>114</v>
      </c>
      <c r="M1661">
        <v>2023</v>
      </c>
      <c r="N1661" t="s">
        <v>84</v>
      </c>
      <c r="O1661" t="s">
        <v>1287</v>
      </c>
      <c r="P1661" t="s">
        <v>86</v>
      </c>
    </row>
    <row r="1662" spans="1:16" x14ac:dyDescent="0.45">
      <c r="A1662">
        <v>1661</v>
      </c>
      <c r="B1662" s="10">
        <v>45048</v>
      </c>
      <c r="C1662">
        <v>1454</v>
      </c>
      <c r="D1662" t="s">
        <v>89</v>
      </c>
      <c r="E1662">
        <v>37</v>
      </c>
      <c r="F1662" t="s">
        <v>102</v>
      </c>
      <c r="G1662">
        <v>5</v>
      </c>
      <c r="H1662">
        <v>108.21</v>
      </c>
      <c r="I1662">
        <v>541.04999999999995</v>
      </c>
      <c r="J1662" t="s">
        <v>97</v>
      </c>
      <c r="K1662" t="s">
        <v>567</v>
      </c>
      <c r="L1662" t="s">
        <v>114</v>
      </c>
      <c r="M1662">
        <v>2023</v>
      </c>
      <c r="N1662" t="s">
        <v>84</v>
      </c>
      <c r="O1662" t="s">
        <v>7594</v>
      </c>
      <c r="P1662" t="s">
        <v>86</v>
      </c>
    </row>
    <row r="1663" spans="1:16" x14ac:dyDescent="0.45">
      <c r="A1663">
        <v>1662</v>
      </c>
      <c r="B1663" s="10">
        <v>45048</v>
      </c>
      <c r="C1663">
        <v>3772</v>
      </c>
      <c r="D1663" t="s">
        <v>89</v>
      </c>
      <c r="E1663">
        <v>25</v>
      </c>
      <c r="F1663" t="s">
        <v>5</v>
      </c>
      <c r="G1663">
        <v>1</v>
      </c>
      <c r="H1663">
        <v>4039.16</v>
      </c>
      <c r="I1663">
        <v>4039.16</v>
      </c>
      <c r="J1663" t="s">
        <v>87</v>
      </c>
      <c r="K1663" t="s">
        <v>82</v>
      </c>
      <c r="L1663" t="s">
        <v>114</v>
      </c>
      <c r="M1663">
        <v>2023</v>
      </c>
      <c r="N1663" t="s">
        <v>84</v>
      </c>
      <c r="O1663" t="s">
        <v>5354</v>
      </c>
      <c r="P1663" t="s">
        <v>86</v>
      </c>
    </row>
    <row r="1664" spans="1:16" x14ac:dyDescent="0.45">
      <c r="A1664">
        <v>1663</v>
      </c>
      <c r="B1664" s="10">
        <v>45048</v>
      </c>
      <c r="C1664">
        <v>4726</v>
      </c>
      <c r="D1664" t="s">
        <v>80</v>
      </c>
      <c r="E1664">
        <v>52</v>
      </c>
      <c r="F1664" t="s">
        <v>5</v>
      </c>
      <c r="G1664">
        <v>5</v>
      </c>
      <c r="H1664">
        <v>4789.3599999999997</v>
      </c>
      <c r="I1664">
        <v>23946.799999999999</v>
      </c>
      <c r="J1664" t="s">
        <v>93</v>
      </c>
      <c r="K1664" t="s">
        <v>82</v>
      </c>
      <c r="L1664" t="s">
        <v>114</v>
      </c>
      <c r="M1664">
        <v>2023</v>
      </c>
      <c r="N1664" t="s">
        <v>84</v>
      </c>
      <c r="O1664" t="s">
        <v>4182</v>
      </c>
      <c r="P1664" t="s">
        <v>86</v>
      </c>
    </row>
    <row r="1665" spans="1:16" x14ac:dyDescent="0.45">
      <c r="A1665">
        <v>1664</v>
      </c>
      <c r="B1665" s="10">
        <v>45048</v>
      </c>
      <c r="C1665">
        <v>8232</v>
      </c>
      <c r="D1665" t="s">
        <v>89</v>
      </c>
      <c r="E1665">
        <v>59</v>
      </c>
      <c r="F1665" t="s">
        <v>5</v>
      </c>
      <c r="G1665">
        <v>5</v>
      </c>
      <c r="H1665">
        <v>1481.87</v>
      </c>
      <c r="I1665">
        <v>7409.35</v>
      </c>
      <c r="J1665" t="s">
        <v>81</v>
      </c>
      <c r="K1665" t="s">
        <v>82</v>
      </c>
      <c r="L1665" t="s">
        <v>114</v>
      </c>
      <c r="M1665">
        <v>2023</v>
      </c>
      <c r="N1665" t="s">
        <v>84</v>
      </c>
      <c r="O1665" t="s">
        <v>9047</v>
      </c>
      <c r="P1665" t="s">
        <v>748</v>
      </c>
    </row>
    <row r="1666" spans="1:16" x14ac:dyDescent="0.45">
      <c r="A1666">
        <v>1665</v>
      </c>
      <c r="B1666" s="10">
        <v>45048</v>
      </c>
      <c r="C1666">
        <v>5806</v>
      </c>
      <c r="D1666" t="s">
        <v>80</v>
      </c>
      <c r="E1666">
        <v>30</v>
      </c>
      <c r="F1666" t="s">
        <v>7</v>
      </c>
      <c r="G1666">
        <v>3</v>
      </c>
      <c r="H1666">
        <v>604.33000000000004</v>
      </c>
      <c r="I1666">
        <v>1812.99</v>
      </c>
      <c r="J1666" t="s">
        <v>87</v>
      </c>
      <c r="K1666" t="s">
        <v>567</v>
      </c>
      <c r="L1666" t="s">
        <v>114</v>
      </c>
      <c r="M1666">
        <v>2023</v>
      </c>
      <c r="N1666" t="s">
        <v>84</v>
      </c>
      <c r="O1666" t="s">
        <v>8728</v>
      </c>
      <c r="P1666" t="s">
        <v>748</v>
      </c>
    </row>
    <row r="1667" spans="1:16" x14ac:dyDescent="0.45">
      <c r="A1667">
        <v>1666</v>
      </c>
      <c r="B1667" s="10">
        <v>45048</v>
      </c>
      <c r="C1667">
        <v>3190</v>
      </c>
      <c r="D1667" t="s">
        <v>89</v>
      </c>
      <c r="E1667">
        <v>58</v>
      </c>
      <c r="F1667" t="s">
        <v>5</v>
      </c>
      <c r="G1667">
        <v>1</v>
      </c>
      <c r="H1667">
        <v>4770.08</v>
      </c>
      <c r="I1667">
        <v>4770.08</v>
      </c>
      <c r="J1667" t="s">
        <v>81</v>
      </c>
      <c r="K1667" t="s">
        <v>82</v>
      </c>
      <c r="L1667" t="s">
        <v>114</v>
      </c>
      <c r="M1667">
        <v>2023</v>
      </c>
      <c r="N1667" t="s">
        <v>84</v>
      </c>
      <c r="O1667" t="s">
        <v>5789</v>
      </c>
      <c r="P1667" t="s">
        <v>86</v>
      </c>
    </row>
    <row r="1668" spans="1:16" x14ac:dyDescent="0.45">
      <c r="A1668">
        <v>1667</v>
      </c>
      <c r="B1668" s="10">
        <v>45048</v>
      </c>
      <c r="C1668">
        <v>3875</v>
      </c>
      <c r="D1668" t="s">
        <v>80</v>
      </c>
      <c r="E1668">
        <v>23</v>
      </c>
      <c r="F1668" t="s">
        <v>102</v>
      </c>
      <c r="G1668">
        <v>1</v>
      </c>
      <c r="H1668">
        <v>3715.73</v>
      </c>
      <c r="I1668">
        <v>3715.73</v>
      </c>
      <c r="J1668" t="s">
        <v>95</v>
      </c>
      <c r="K1668" t="s">
        <v>82</v>
      </c>
      <c r="L1668" t="s">
        <v>114</v>
      </c>
      <c r="M1668">
        <v>2023</v>
      </c>
      <c r="N1668" t="s">
        <v>84</v>
      </c>
      <c r="O1668" t="s">
        <v>5007</v>
      </c>
      <c r="P1668" t="s">
        <v>86</v>
      </c>
    </row>
    <row r="1669" spans="1:16" x14ac:dyDescent="0.45">
      <c r="A1669">
        <v>1668</v>
      </c>
      <c r="B1669" s="10">
        <v>45048</v>
      </c>
      <c r="C1669">
        <v>6592</v>
      </c>
      <c r="D1669" t="s">
        <v>89</v>
      </c>
      <c r="E1669">
        <v>64</v>
      </c>
      <c r="F1669" t="s">
        <v>9</v>
      </c>
      <c r="G1669">
        <v>2</v>
      </c>
      <c r="H1669">
        <v>4461.16</v>
      </c>
      <c r="I1669">
        <v>8922.32</v>
      </c>
      <c r="J1669" t="s">
        <v>81</v>
      </c>
      <c r="K1669" t="s">
        <v>82</v>
      </c>
      <c r="L1669" t="s">
        <v>114</v>
      </c>
      <c r="M1669">
        <v>2023</v>
      </c>
      <c r="N1669" t="s">
        <v>84</v>
      </c>
      <c r="O1669" t="s">
        <v>2985</v>
      </c>
      <c r="P1669" t="s">
        <v>86</v>
      </c>
    </row>
    <row r="1670" spans="1:16" x14ac:dyDescent="0.45">
      <c r="A1670">
        <v>1669</v>
      </c>
      <c r="B1670" s="10">
        <v>45048</v>
      </c>
      <c r="C1670">
        <v>2440</v>
      </c>
      <c r="D1670" t="s">
        <v>80</v>
      </c>
      <c r="E1670">
        <v>33</v>
      </c>
      <c r="F1670" t="s">
        <v>102</v>
      </c>
      <c r="G1670">
        <v>3</v>
      </c>
      <c r="H1670">
        <v>1836.34</v>
      </c>
      <c r="I1670">
        <v>5509.02</v>
      </c>
      <c r="J1670" t="s">
        <v>87</v>
      </c>
      <c r="K1670" t="s">
        <v>82</v>
      </c>
      <c r="L1670" t="s">
        <v>114</v>
      </c>
      <c r="M1670">
        <v>2023</v>
      </c>
      <c r="N1670" t="s">
        <v>84</v>
      </c>
      <c r="O1670" t="s">
        <v>8304</v>
      </c>
      <c r="P1670" t="s">
        <v>748</v>
      </c>
    </row>
    <row r="1671" spans="1:16" x14ac:dyDescent="0.45">
      <c r="A1671">
        <v>1670</v>
      </c>
      <c r="B1671" s="10">
        <v>45048</v>
      </c>
      <c r="C1671">
        <v>9927</v>
      </c>
      <c r="D1671" t="s">
        <v>89</v>
      </c>
      <c r="E1671">
        <v>22</v>
      </c>
      <c r="F1671" t="s">
        <v>7</v>
      </c>
      <c r="G1671">
        <v>1</v>
      </c>
      <c r="H1671">
        <v>2446.11</v>
      </c>
      <c r="I1671">
        <v>2446.11</v>
      </c>
      <c r="J1671" t="s">
        <v>95</v>
      </c>
      <c r="K1671" t="s">
        <v>82</v>
      </c>
      <c r="L1671" t="s">
        <v>114</v>
      </c>
      <c r="M1671">
        <v>2023</v>
      </c>
      <c r="N1671" t="s">
        <v>84</v>
      </c>
      <c r="O1671" t="s">
        <v>5008</v>
      </c>
      <c r="P1671" t="s">
        <v>86</v>
      </c>
    </row>
    <row r="1672" spans="1:16" x14ac:dyDescent="0.45">
      <c r="A1672">
        <v>1671</v>
      </c>
      <c r="B1672" s="10">
        <v>45048</v>
      </c>
      <c r="C1672">
        <v>7059</v>
      </c>
      <c r="D1672" t="s">
        <v>80</v>
      </c>
      <c r="E1672">
        <v>62</v>
      </c>
      <c r="F1672" t="s">
        <v>5</v>
      </c>
      <c r="G1672">
        <v>3</v>
      </c>
      <c r="H1672">
        <v>4654.6899999999996</v>
      </c>
      <c r="I1672">
        <v>13964.07</v>
      </c>
      <c r="J1672" t="s">
        <v>81</v>
      </c>
      <c r="K1672" t="s">
        <v>82</v>
      </c>
      <c r="L1672" t="s">
        <v>114</v>
      </c>
      <c r="M1672">
        <v>2023</v>
      </c>
      <c r="N1672" t="s">
        <v>84</v>
      </c>
      <c r="O1672" t="s">
        <v>6670</v>
      </c>
      <c r="P1672" t="s">
        <v>86</v>
      </c>
    </row>
    <row r="1673" spans="1:16" x14ac:dyDescent="0.45">
      <c r="A1673">
        <v>1672</v>
      </c>
      <c r="B1673" s="10">
        <v>45048</v>
      </c>
      <c r="C1673">
        <v>8010</v>
      </c>
      <c r="D1673" t="s">
        <v>80</v>
      </c>
      <c r="E1673">
        <v>51</v>
      </c>
      <c r="F1673" t="s">
        <v>9</v>
      </c>
      <c r="G1673">
        <v>3</v>
      </c>
      <c r="H1673">
        <v>2324.7800000000002</v>
      </c>
      <c r="I1673">
        <v>6974.34</v>
      </c>
      <c r="J1673" t="s">
        <v>93</v>
      </c>
      <c r="K1673" t="s">
        <v>82</v>
      </c>
      <c r="L1673" t="s">
        <v>114</v>
      </c>
      <c r="M1673">
        <v>2023</v>
      </c>
      <c r="N1673" t="s">
        <v>84</v>
      </c>
      <c r="O1673" t="s">
        <v>6467</v>
      </c>
      <c r="P1673" t="s">
        <v>86</v>
      </c>
    </row>
    <row r="1674" spans="1:16" x14ac:dyDescent="0.45">
      <c r="A1674">
        <v>1673</v>
      </c>
      <c r="B1674" s="10">
        <v>45049</v>
      </c>
      <c r="C1674">
        <v>8117</v>
      </c>
      <c r="D1674" t="s">
        <v>80</v>
      </c>
      <c r="E1674">
        <v>23</v>
      </c>
      <c r="F1674" t="s">
        <v>7</v>
      </c>
      <c r="G1674">
        <v>4</v>
      </c>
      <c r="H1674">
        <v>3376.87</v>
      </c>
      <c r="I1674">
        <v>13507.48</v>
      </c>
      <c r="J1674" t="s">
        <v>95</v>
      </c>
      <c r="K1674" t="s">
        <v>82</v>
      </c>
      <c r="L1674" t="s">
        <v>114</v>
      </c>
      <c r="M1674">
        <v>2023</v>
      </c>
      <c r="N1674" t="s">
        <v>84</v>
      </c>
      <c r="O1674" t="s">
        <v>116</v>
      </c>
      <c r="P1674" t="s">
        <v>86</v>
      </c>
    </row>
    <row r="1675" spans="1:16" x14ac:dyDescent="0.45">
      <c r="A1675">
        <v>1674</v>
      </c>
      <c r="B1675" s="10">
        <v>45049</v>
      </c>
      <c r="C1675">
        <v>3989</v>
      </c>
      <c r="D1675" t="s">
        <v>80</v>
      </c>
      <c r="E1675">
        <v>50</v>
      </c>
      <c r="F1675" t="s">
        <v>8</v>
      </c>
      <c r="G1675">
        <v>1</v>
      </c>
      <c r="H1675">
        <v>3538.75</v>
      </c>
      <c r="I1675">
        <v>3538.75</v>
      </c>
      <c r="J1675" t="s">
        <v>93</v>
      </c>
      <c r="K1675" t="s">
        <v>82</v>
      </c>
      <c r="L1675" t="s">
        <v>114</v>
      </c>
      <c r="M1675">
        <v>2023</v>
      </c>
      <c r="N1675" t="s">
        <v>84</v>
      </c>
      <c r="O1675" t="s">
        <v>5564</v>
      </c>
      <c r="P1675" t="s">
        <v>86</v>
      </c>
    </row>
    <row r="1676" spans="1:16" x14ac:dyDescent="0.45">
      <c r="A1676">
        <v>1675</v>
      </c>
      <c r="B1676" s="10">
        <v>45049</v>
      </c>
      <c r="C1676">
        <v>7228</v>
      </c>
      <c r="D1676" t="s">
        <v>89</v>
      </c>
      <c r="E1676">
        <v>32</v>
      </c>
      <c r="F1676" t="s">
        <v>8</v>
      </c>
      <c r="G1676">
        <v>4</v>
      </c>
      <c r="H1676">
        <v>4193.71</v>
      </c>
      <c r="I1676">
        <v>16774.84</v>
      </c>
      <c r="J1676" t="s">
        <v>87</v>
      </c>
      <c r="K1676" t="s">
        <v>82</v>
      </c>
      <c r="L1676" t="s">
        <v>114</v>
      </c>
      <c r="M1676">
        <v>2023</v>
      </c>
      <c r="N1676" t="s">
        <v>84</v>
      </c>
      <c r="O1676" t="s">
        <v>923</v>
      </c>
      <c r="P1676" t="s">
        <v>86</v>
      </c>
    </row>
    <row r="1677" spans="1:16" x14ac:dyDescent="0.45">
      <c r="A1677">
        <v>1676</v>
      </c>
      <c r="B1677" s="10">
        <v>45049</v>
      </c>
      <c r="C1677">
        <v>7471</v>
      </c>
      <c r="D1677" t="s">
        <v>80</v>
      </c>
      <c r="E1677">
        <v>32</v>
      </c>
      <c r="F1677" t="s">
        <v>8</v>
      </c>
      <c r="G1677">
        <v>5</v>
      </c>
      <c r="H1677">
        <v>4877.1400000000003</v>
      </c>
      <c r="I1677">
        <v>24385.7</v>
      </c>
      <c r="J1677" t="s">
        <v>87</v>
      </c>
      <c r="K1677" t="s">
        <v>82</v>
      </c>
      <c r="L1677" t="s">
        <v>114</v>
      </c>
      <c r="M1677">
        <v>2023</v>
      </c>
      <c r="N1677" t="s">
        <v>84</v>
      </c>
      <c r="O1677" t="s">
        <v>3944</v>
      </c>
      <c r="P1677" t="s">
        <v>86</v>
      </c>
    </row>
    <row r="1678" spans="1:16" x14ac:dyDescent="0.45">
      <c r="A1678">
        <v>1677</v>
      </c>
      <c r="B1678" s="10">
        <v>45049</v>
      </c>
      <c r="C1678">
        <v>3863</v>
      </c>
      <c r="D1678" t="s">
        <v>80</v>
      </c>
      <c r="E1678">
        <v>31</v>
      </c>
      <c r="F1678" t="s">
        <v>9</v>
      </c>
      <c r="G1678">
        <v>5</v>
      </c>
      <c r="H1678">
        <v>1707.75</v>
      </c>
      <c r="I1678">
        <v>8538.75</v>
      </c>
      <c r="J1678" t="s">
        <v>87</v>
      </c>
      <c r="K1678" t="s">
        <v>82</v>
      </c>
      <c r="L1678" t="s">
        <v>114</v>
      </c>
      <c r="M1678">
        <v>2023</v>
      </c>
      <c r="N1678" t="s">
        <v>84</v>
      </c>
      <c r="O1678" t="s">
        <v>3945</v>
      </c>
      <c r="P1678" t="s">
        <v>86</v>
      </c>
    </row>
    <row r="1679" spans="1:16" x14ac:dyDescent="0.45">
      <c r="A1679">
        <v>1678</v>
      </c>
      <c r="B1679" s="10">
        <v>45049</v>
      </c>
      <c r="C1679">
        <v>2177</v>
      </c>
      <c r="D1679" t="s">
        <v>89</v>
      </c>
      <c r="E1679">
        <v>56</v>
      </c>
      <c r="F1679" t="s">
        <v>102</v>
      </c>
      <c r="G1679">
        <v>4</v>
      </c>
      <c r="H1679">
        <v>1274.8800000000001</v>
      </c>
      <c r="I1679">
        <v>5099.5200000000004</v>
      </c>
      <c r="J1679" t="s">
        <v>81</v>
      </c>
      <c r="K1679" t="s">
        <v>82</v>
      </c>
      <c r="L1679" t="s">
        <v>114</v>
      </c>
      <c r="M1679">
        <v>2023</v>
      </c>
      <c r="N1679" t="s">
        <v>84</v>
      </c>
      <c r="O1679" t="s">
        <v>1288</v>
      </c>
      <c r="P1679" t="s">
        <v>86</v>
      </c>
    </row>
    <row r="1680" spans="1:16" x14ac:dyDescent="0.45">
      <c r="A1680">
        <v>1679</v>
      </c>
      <c r="B1680" s="10">
        <v>45049</v>
      </c>
      <c r="C1680">
        <v>5760</v>
      </c>
      <c r="D1680" t="s">
        <v>80</v>
      </c>
      <c r="E1680">
        <v>22</v>
      </c>
      <c r="F1680" t="s">
        <v>9</v>
      </c>
      <c r="G1680">
        <v>5</v>
      </c>
      <c r="H1680">
        <v>434.64</v>
      </c>
      <c r="I1680">
        <v>2173.1999999999998</v>
      </c>
      <c r="J1680" t="s">
        <v>95</v>
      </c>
      <c r="K1680" t="s">
        <v>82</v>
      </c>
      <c r="L1680" t="s">
        <v>114</v>
      </c>
      <c r="M1680">
        <v>2023</v>
      </c>
      <c r="N1680" t="s">
        <v>84</v>
      </c>
      <c r="O1680" t="s">
        <v>4853</v>
      </c>
      <c r="P1680" t="s">
        <v>86</v>
      </c>
    </row>
    <row r="1681" spans="1:16" x14ac:dyDescent="0.45">
      <c r="A1681">
        <v>1680</v>
      </c>
      <c r="B1681" s="10">
        <v>45049</v>
      </c>
      <c r="C1681">
        <v>1011</v>
      </c>
      <c r="D1681" t="s">
        <v>89</v>
      </c>
      <c r="E1681">
        <v>43</v>
      </c>
      <c r="F1681" t="s">
        <v>9</v>
      </c>
      <c r="G1681">
        <v>4</v>
      </c>
      <c r="H1681">
        <v>4289.8599999999997</v>
      </c>
      <c r="I1681">
        <v>17159.439999999999</v>
      </c>
      <c r="J1681" t="s">
        <v>97</v>
      </c>
      <c r="K1681" t="s">
        <v>82</v>
      </c>
      <c r="L1681" t="s">
        <v>114</v>
      </c>
      <c r="M1681">
        <v>2023</v>
      </c>
      <c r="N1681" t="s">
        <v>84</v>
      </c>
      <c r="O1681" t="s">
        <v>1622</v>
      </c>
      <c r="P1681" t="s">
        <v>86</v>
      </c>
    </row>
    <row r="1682" spans="1:16" x14ac:dyDescent="0.45">
      <c r="A1682">
        <v>1681</v>
      </c>
      <c r="B1682" s="10">
        <v>45049</v>
      </c>
      <c r="C1682">
        <v>6252</v>
      </c>
      <c r="D1682" t="s">
        <v>80</v>
      </c>
      <c r="E1682">
        <v>34</v>
      </c>
      <c r="F1682" t="s">
        <v>9</v>
      </c>
      <c r="G1682">
        <v>2</v>
      </c>
      <c r="H1682">
        <v>1498.77</v>
      </c>
      <c r="I1682">
        <v>2997.54</v>
      </c>
      <c r="J1682" t="s">
        <v>87</v>
      </c>
      <c r="K1682" t="s">
        <v>82</v>
      </c>
      <c r="L1682" t="s">
        <v>114</v>
      </c>
      <c r="M1682">
        <v>2023</v>
      </c>
      <c r="N1682" t="s">
        <v>84</v>
      </c>
      <c r="O1682" t="s">
        <v>3626</v>
      </c>
      <c r="P1682" t="s">
        <v>86</v>
      </c>
    </row>
    <row r="1683" spans="1:16" x14ac:dyDescent="0.45">
      <c r="A1683">
        <v>1682</v>
      </c>
      <c r="B1683" s="10">
        <v>45049</v>
      </c>
      <c r="C1683">
        <v>5399</v>
      </c>
      <c r="D1683" t="s">
        <v>80</v>
      </c>
      <c r="E1683">
        <v>60</v>
      </c>
      <c r="F1683" t="s">
        <v>8</v>
      </c>
      <c r="G1683">
        <v>3</v>
      </c>
      <c r="H1683">
        <v>295.58</v>
      </c>
      <c r="I1683">
        <v>886.74</v>
      </c>
      <c r="J1683" t="s">
        <v>81</v>
      </c>
      <c r="K1683" t="s">
        <v>567</v>
      </c>
      <c r="L1683" t="s">
        <v>114</v>
      </c>
      <c r="M1683">
        <v>2023</v>
      </c>
      <c r="N1683" t="s">
        <v>84</v>
      </c>
      <c r="O1683" t="s">
        <v>7468</v>
      </c>
      <c r="P1683" t="s">
        <v>86</v>
      </c>
    </row>
    <row r="1684" spans="1:16" x14ac:dyDescent="0.45">
      <c r="A1684">
        <v>1683</v>
      </c>
      <c r="B1684" s="10">
        <v>45049</v>
      </c>
      <c r="C1684">
        <v>9234</v>
      </c>
      <c r="D1684" t="s">
        <v>80</v>
      </c>
      <c r="E1684">
        <v>64</v>
      </c>
      <c r="F1684" t="s">
        <v>6</v>
      </c>
      <c r="G1684">
        <v>2</v>
      </c>
      <c r="H1684">
        <v>4333.09</v>
      </c>
      <c r="I1684">
        <v>8666.18</v>
      </c>
      <c r="J1684" t="s">
        <v>81</v>
      </c>
      <c r="K1684" t="s">
        <v>82</v>
      </c>
      <c r="L1684" t="s">
        <v>114</v>
      </c>
      <c r="M1684">
        <v>2023</v>
      </c>
      <c r="N1684" t="s">
        <v>84</v>
      </c>
      <c r="O1684" t="s">
        <v>2986</v>
      </c>
      <c r="P1684" t="s">
        <v>86</v>
      </c>
    </row>
    <row r="1685" spans="1:16" x14ac:dyDescent="0.45">
      <c r="A1685">
        <v>1684</v>
      </c>
      <c r="B1685" s="10">
        <v>45049</v>
      </c>
      <c r="C1685">
        <v>6445</v>
      </c>
      <c r="D1685" t="s">
        <v>80</v>
      </c>
      <c r="E1685">
        <v>33</v>
      </c>
      <c r="F1685" t="s">
        <v>102</v>
      </c>
      <c r="G1685">
        <v>1</v>
      </c>
      <c r="H1685">
        <v>2574.0500000000002</v>
      </c>
      <c r="I1685">
        <v>2574.0500000000002</v>
      </c>
      <c r="J1685" t="s">
        <v>87</v>
      </c>
      <c r="K1685" t="s">
        <v>82</v>
      </c>
      <c r="L1685" t="s">
        <v>114</v>
      </c>
      <c r="M1685">
        <v>2023</v>
      </c>
      <c r="N1685" t="s">
        <v>84</v>
      </c>
      <c r="O1685" t="s">
        <v>5355</v>
      </c>
      <c r="P1685" t="s">
        <v>86</v>
      </c>
    </row>
    <row r="1686" spans="1:16" x14ac:dyDescent="0.45">
      <c r="A1686">
        <v>1685</v>
      </c>
      <c r="B1686" s="10">
        <v>45049</v>
      </c>
      <c r="C1686">
        <v>7570</v>
      </c>
      <c r="D1686" t="s">
        <v>80</v>
      </c>
      <c r="E1686">
        <v>52</v>
      </c>
      <c r="F1686" t="s">
        <v>6</v>
      </c>
      <c r="G1686">
        <v>2</v>
      </c>
      <c r="H1686">
        <v>4199.6499999999996</v>
      </c>
      <c r="I1686">
        <v>8399.2999999999993</v>
      </c>
      <c r="J1686" t="s">
        <v>93</v>
      </c>
      <c r="K1686" t="s">
        <v>82</v>
      </c>
      <c r="L1686" t="s">
        <v>114</v>
      </c>
      <c r="M1686">
        <v>2023</v>
      </c>
      <c r="N1686" t="s">
        <v>84</v>
      </c>
      <c r="O1686" t="s">
        <v>3302</v>
      </c>
      <c r="P1686" t="s">
        <v>86</v>
      </c>
    </row>
    <row r="1687" spans="1:16" x14ac:dyDescent="0.45">
      <c r="A1687">
        <v>1686</v>
      </c>
      <c r="B1687" s="10">
        <v>45050</v>
      </c>
      <c r="C1687">
        <v>9212</v>
      </c>
      <c r="D1687" t="s">
        <v>80</v>
      </c>
      <c r="E1687">
        <v>55</v>
      </c>
      <c r="F1687" t="s">
        <v>6</v>
      </c>
      <c r="G1687">
        <v>2</v>
      </c>
      <c r="H1687">
        <v>2794.69</v>
      </c>
      <c r="I1687">
        <v>5589.38</v>
      </c>
      <c r="J1687" t="s">
        <v>81</v>
      </c>
      <c r="K1687" t="s">
        <v>82</v>
      </c>
      <c r="L1687" t="s">
        <v>114</v>
      </c>
      <c r="M1687">
        <v>2023</v>
      </c>
      <c r="N1687" t="s">
        <v>84</v>
      </c>
      <c r="O1687" t="s">
        <v>237</v>
      </c>
      <c r="P1687" t="s">
        <v>86</v>
      </c>
    </row>
    <row r="1688" spans="1:16" x14ac:dyDescent="0.45">
      <c r="A1688">
        <v>1687</v>
      </c>
      <c r="B1688" s="10">
        <v>45050</v>
      </c>
      <c r="C1688">
        <v>1406</v>
      </c>
      <c r="D1688" t="s">
        <v>89</v>
      </c>
      <c r="E1688">
        <v>40</v>
      </c>
      <c r="F1688" t="s">
        <v>9</v>
      </c>
      <c r="G1688">
        <v>5</v>
      </c>
      <c r="H1688">
        <v>1602.96</v>
      </c>
      <c r="I1688">
        <v>8014.8</v>
      </c>
      <c r="J1688" t="s">
        <v>97</v>
      </c>
      <c r="K1688" t="s">
        <v>82</v>
      </c>
      <c r="L1688" t="s">
        <v>114</v>
      </c>
      <c r="M1688">
        <v>2023</v>
      </c>
      <c r="N1688" t="s">
        <v>84</v>
      </c>
      <c r="O1688" t="s">
        <v>4422</v>
      </c>
      <c r="P1688" t="s">
        <v>86</v>
      </c>
    </row>
    <row r="1689" spans="1:16" x14ac:dyDescent="0.45">
      <c r="A1689">
        <v>1688</v>
      </c>
      <c r="B1689" s="10">
        <v>45050</v>
      </c>
      <c r="C1689">
        <v>5431</v>
      </c>
      <c r="D1689" t="s">
        <v>89</v>
      </c>
      <c r="E1689">
        <v>30</v>
      </c>
      <c r="F1689" t="s">
        <v>102</v>
      </c>
      <c r="G1689">
        <v>4</v>
      </c>
      <c r="H1689">
        <v>692.42</v>
      </c>
      <c r="I1689">
        <v>2769.68</v>
      </c>
      <c r="J1689" t="s">
        <v>87</v>
      </c>
      <c r="K1689" t="s">
        <v>82</v>
      </c>
      <c r="L1689" t="s">
        <v>114</v>
      </c>
      <c r="M1689">
        <v>2023</v>
      </c>
      <c r="N1689" t="s">
        <v>84</v>
      </c>
      <c r="O1689" t="s">
        <v>924</v>
      </c>
      <c r="P1689" t="s">
        <v>86</v>
      </c>
    </row>
    <row r="1690" spans="1:16" x14ac:dyDescent="0.45">
      <c r="A1690">
        <v>1689</v>
      </c>
      <c r="B1690" s="10">
        <v>45050</v>
      </c>
      <c r="C1690">
        <v>6243</v>
      </c>
      <c r="D1690" t="s">
        <v>80</v>
      </c>
      <c r="E1690">
        <v>50</v>
      </c>
      <c r="F1690" t="s">
        <v>6</v>
      </c>
      <c r="G1690">
        <v>1</v>
      </c>
      <c r="H1690">
        <v>2213.9499999999998</v>
      </c>
      <c r="I1690">
        <v>2213.9499999999998</v>
      </c>
      <c r="J1690" t="s">
        <v>93</v>
      </c>
      <c r="K1690" t="s">
        <v>82</v>
      </c>
      <c r="L1690" t="s">
        <v>114</v>
      </c>
      <c r="M1690">
        <v>2023</v>
      </c>
      <c r="N1690" t="s">
        <v>84</v>
      </c>
      <c r="O1690" t="s">
        <v>5565</v>
      </c>
      <c r="P1690" t="s">
        <v>86</v>
      </c>
    </row>
    <row r="1691" spans="1:16" x14ac:dyDescent="0.45">
      <c r="A1691">
        <v>1690</v>
      </c>
      <c r="B1691" s="10">
        <v>45050</v>
      </c>
      <c r="C1691">
        <v>7542</v>
      </c>
      <c r="D1691" t="s">
        <v>80</v>
      </c>
      <c r="E1691">
        <v>46</v>
      </c>
      <c r="F1691" t="s">
        <v>5</v>
      </c>
      <c r="G1691">
        <v>5</v>
      </c>
      <c r="H1691">
        <v>181.42</v>
      </c>
      <c r="I1691">
        <v>907.1</v>
      </c>
      <c r="J1691" t="s">
        <v>93</v>
      </c>
      <c r="K1691" t="s">
        <v>567</v>
      </c>
      <c r="L1691" t="s">
        <v>114</v>
      </c>
      <c r="M1691">
        <v>2023</v>
      </c>
      <c r="N1691" t="s">
        <v>84</v>
      </c>
      <c r="O1691" t="s">
        <v>8786</v>
      </c>
      <c r="P1691" t="s">
        <v>748</v>
      </c>
    </row>
    <row r="1692" spans="1:16" x14ac:dyDescent="0.45">
      <c r="A1692">
        <v>1691</v>
      </c>
      <c r="B1692" s="10">
        <v>45050</v>
      </c>
      <c r="C1692">
        <v>7936</v>
      </c>
      <c r="D1692" t="s">
        <v>89</v>
      </c>
      <c r="E1692">
        <v>63</v>
      </c>
      <c r="F1692" t="s">
        <v>9</v>
      </c>
      <c r="G1692">
        <v>1</v>
      </c>
      <c r="H1692">
        <v>3032.17</v>
      </c>
      <c r="I1692">
        <v>3032.17</v>
      </c>
      <c r="J1692" t="s">
        <v>81</v>
      </c>
      <c r="K1692" t="s">
        <v>82</v>
      </c>
      <c r="L1692" t="s">
        <v>114</v>
      </c>
      <c r="M1692">
        <v>2023</v>
      </c>
      <c r="N1692" t="s">
        <v>84</v>
      </c>
      <c r="O1692" t="s">
        <v>5790</v>
      </c>
      <c r="P1692" t="s">
        <v>86</v>
      </c>
    </row>
    <row r="1693" spans="1:16" x14ac:dyDescent="0.45">
      <c r="A1693">
        <v>1692</v>
      </c>
      <c r="B1693" s="10">
        <v>45050</v>
      </c>
      <c r="C1693">
        <v>9906</v>
      </c>
      <c r="D1693" t="s">
        <v>89</v>
      </c>
      <c r="E1693">
        <v>51</v>
      </c>
      <c r="F1693" t="s">
        <v>9</v>
      </c>
      <c r="G1693">
        <v>3</v>
      </c>
      <c r="H1693">
        <v>2166.94</v>
      </c>
      <c r="I1693">
        <v>6500.82</v>
      </c>
      <c r="J1693" t="s">
        <v>93</v>
      </c>
      <c r="K1693" t="s">
        <v>82</v>
      </c>
      <c r="L1693" t="s">
        <v>114</v>
      </c>
      <c r="M1693">
        <v>2023</v>
      </c>
      <c r="N1693" t="s">
        <v>84</v>
      </c>
      <c r="O1693" t="s">
        <v>6468</v>
      </c>
      <c r="P1693" t="s">
        <v>86</v>
      </c>
    </row>
    <row r="1694" spans="1:16" x14ac:dyDescent="0.45">
      <c r="A1694">
        <v>1693</v>
      </c>
      <c r="B1694" s="10">
        <v>45050</v>
      </c>
      <c r="C1694">
        <v>5146</v>
      </c>
      <c r="D1694" t="s">
        <v>80</v>
      </c>
      <c r="E1694">
        <v>51</v>
      </c>
      <c r="F1694" t="s">
        <v>9</v>
      </c>
      <c r="G1694">
        <v>4</v>
      </c>
      <c r="H1694">
        <v>750.54</v>
      </c>
      <c r="I1694">
        <v>3002.16</v>
      </c>
      <c r="J1694" t="s">
        <v>93</v>
      </c>
      <c r="K1694" t="s">
        <v>82</v>
      </c>
      <c r="L1694" t="s">
        <v>114</v>
      </c>
      <c r="M1694">
        <v>2023</v>
      </c>
      <c r="N1694" t="s">
        <v>84</v>
      </c>
      <c r="O1694" t="s">
        <v>1944</v>
      </c>
      <c r="P1694" t="s">
        <v>86</v>
      </c>
    </row>
    <row r="1695" spans="1:16" x14ac:dyDescent="0.45">
      <c r="A1695">
        <v>1694</v>
      </c>
      <c r="B1695" s="10">
        <v>45050</v>
      </c>
      <c r="C1695">
        <v>1140</v>
      </c>
      <c r="D1695" t="s">
        <v>80</v>
      </c>
      <c r="E1695">
        <v>44</v>
      </c>
      <c r="F1695" t="s">
        <v>5</v>
      </c>
      <c r="G1695">
        <v>5</v>
      </c>
      <c r="H1695">
        <v>2674.66</v>
      </c>
      <c r="I1695">
        <v>13373.3</v>
      </c>
      <c r="J1695" t="s">
        <v>97</v>
      </c>
      <c r="K1695" t="s">
        <v>82</v>
      </c>
      <c r="L1695" t="s">
        <v>114</v>
      </c>
      <c r="M1695">
        <v>2023</v>
      </c>
      <c r="N1695" t="s">
        <v>668</v>
      </c>
      <c r="O1695" t="s">
        <v>9701</v>
      </c>
      <c r="P1695" t="s">
        <v>86</v>
      </c>
    </row>
    <row r="1696" spans="1:16" x14ac:dyDescent="0.45">
      <c r="A1696">
        <v>1695</v>
      </c>
      <c r="B1696" s="10">
        <v>45050</v>
      </c>
      <c r="C1696">
        <v>5882</v>
      </c>
      <c r="D1696" t="s">
        <v>80</v>
      </c>
      <c r="E1696">
        <v>32</v>
      </c>
      <c r="F1696" t="s">
        <v>5</v>
      </c>
      <c r="G1696">
        <v>2</v>
      </c>
      <c r="H1696">
        <v>4014.51</v>
      </c>
      <c r="I1696">
        <v>8029.02</v>
      </c>
      <c r="J1696" t="s">
        <v>87</v>
      </c>
      <c r="K1696" t="s">
        <v>82</v>
      </c>
      <c r="L1696" t="s">
        <v>114</v>
      </c>
      <c r="M1696">
        <v>2023</v>
      </c>
      <c r="N1696" t="s">
        <v>84</v>
      </c>
      <c r="O1696" t="s">
        <v>3627</v>
      </c>
      <c r="P1696" t="s">
        <v>86</v>
      </c>
    </row>
    <row r="1697" spans="1:16" x14ac:dyDescent="0.45">
      <c r="A1697">
        <v>1696</v>
      </c>
      <c r="B1697" s="10">
        <v>45050</v>
      </c>
      <c r="C1697">
        <v>7012</v>
      </c>
      <c r="D1697" t="s">
        <v>80</v>
      </c>
      <c r="E1697">
        <v>26</v>
      </c>
      <c r="F1697" t="s">
        <v>8</v>
      </c>
      <c r="G1697">
        <v>3</v>
      </c>
      <c r="H1697">
        <v>4875.26</v>
      </c>
      <c r="I1697">
        <v>14625.78</v>
      </c>
      <c r="J1697" t="s">
        <v>87</v>
      </c>
      <c r="K1697" t="s">
        <v>82</v>
      </c>
      <c r="L1697" t="s">
        <v>114</v>
      </c>
      <c r="M1697">
        <v>2023</v>
      </c>
      <c r="N1697" t="s">
        <v>668</v>
      </c>
      <c r="O1697" t="s">
        <v>9476</v>
      </c>
      <c r="P1697" t="s">
        <v>86</v>
      </c>
    </row>
    <row r="1698" spans="1:16" x14ac:dyDescent="0.45">
      <c r="A1698">
        <v>1697</v>
      </c>
      <c r="B1698" s="10">
        <v>45050</v>
      </c>
      <c r="C1698">
        <v>1963</v>
      </c>
      <c r="D1698" t="s">
        <v>80</v>
      </c>
      <c r="E1698">
        <v>43</v>
      </c>
      <c r="F1698" t="s">
        <v>7</v>
      </c>
      <c r="G1698">
        <v>2</v>
      </c>
      <c r="H1698">
        <v>2660.42</v>
      </c>
      <c r="I1698">
        <v>5320.84</v>
      </c>
      <c r="J1698" t="s">
        <v>97</v>
      </c>
      <c r="K1698" t="s">
        <v>82</v>
      </c>
      <c r="L1698" t="s">
        <v>114</v>
      </c>
      <c r="M1698">
        <v>2023</v>
      </c>
      <c r="N1698" t="s">
        <v>84</v>
      </c>
      <c r="O1698" t="s">
        <v>2698</v>
      </c>
      <c r="P1698" t="s">
        <v>86</v>
      </c>
    </row>
    <row r="1699" spans="1:16" x14ac:dyDescent="0.45">
      <c r="A1699">
        <v>1698</v>
      </c>
      <c r="B1699" s="10">
        <v>45050</v>
      </c>
      <c r="C1699">
        <v>8151</v>
      </c>
      <c r="D1699" t="s">
        <v>80</v>
      </c>
      <c r="E1699">
        <v>20</v>
      </c>
      <c r="F1699" t="s">
        <v>102</v>
      </c>
      <c r="G1699">
        <v>1</v>
      </c>
      <c r="H1699">
        <v>691.28</v>
      </c>
      <c r="I1699">
        <v>691.28</v>
      </c>
      <c r="J1699" t="s">
        <v>95</v>
      </c>
      <c r="K1699" t="s">
        <v>567</v>
      </c>
      <c r="L1699" t="s">
        <v>114</v>
      </c>
      <c r="M1699">
        <v>2023</v>
      </c>
      <c r="N1699" t="s">
        <v>84</v>
      </c>
      <c r="O1699" t="s">
        <v>7668</v>
      </c>
      <c r="P1699" t="s">
        <v>86</v>
      </c>
    </row>
    <row r="1700" spans="1:16" x14ac:dyDescent="0.45">
      <c r="A1700">
        <v>1699</v>
      </c>
      <c r="B1700" s="10">
        <v>45050</v>
      </c>
      <c r="C1700">
        <v>9564</v>
      </c>
      <c r="D1700" t="s">
        <v>89</v>
      </c>
      <c r="E1700">
        <v>53</v>
      </c>
      <c r="F1700" t="s">
        <v>7</v>
      </c>
      <c r="G1700">
        <v>3</v>
      </c>
      <c r="H1700">
        <v>4063</v>
      </c>
      <c r="I1700">
        <v>12189</v>
      </c>
      <c r="J1700" t="s">
        <v>93</v>
      </c>
      <c r="K1700" t="s">
        <v>82</v>
      </c>
      <c r="L1700" t="s">
        <v>114</v>
      </c>
      <c r="M1700">
        <v>2023</v>
      </c>
      <c r="N1700" t="s">
        <v>84</v>
      </c>
      <c r="O1700" t="s">
        <v>6469</v>
      </c>
      <c r="P1700" t="s">
        <v>86</v>
      </c>
    </row>
    <row r="1701" spans="1:16" x14ac:dyDescent="0.45">
      <c r="A1701">
        <v>1700</v>
      </c>
      <c r="B1701" s="10">
        <v>45051</v>
      </c>
      <c r="C1701">
        <v>4610</v>
      </c>
      <c r="D1701" t="s">
        <v>80</v>
      </c>
      <c r="E1701">
        <v>64</v>
      </c>
      <c r="F1701" t="s">
        <v>9</v>
      </c>
      <c r="G1701">
        <v>5</v>
      </c>
      <c r="H1701">
        <v>3494.15</v>
      </c>
      <c r="I1701">
        <v>17470.75</v>
      </c>
      <c r="J1701" t="s">
        <v>81</v>
      </c>
      <c r="K1701" t="s">
        <v>82</v>
      </c>
      <c r="L1701" t="s">
        <v>114</v>
      </c>
      <c r="M1701">
        <v>2023</v>
      </c>
      <c r="N1701" t="s">
        <v>668</v>
      </c>
      <c r="O1701" t="s">
        <v>682</v>
      </c>
      <c r="P1701" t="s">
        <v>86</v>
      </c>
    </row>
    <row r="1702" spans="1:16" x14ac:dyDescent="0.45">
      <c r="A1702">
        <v>1701</v>
      </c>
      <c r="B1702" s="10">
        <v>45051</v>
      </c>
      <c r="C1702">
        <v>7894</v>
      </c>
      <c r="D1702" t="s">
        <v>80</v>
      </c>
      <c r="E1702">
        <v>22</v>
      </c>
      <c r="F1702" t="s">
        <v>6</v>
      </c>
      <c r="G1702">
        <v>2</v>
      </c>
      <c r="H1702">
        <v>4772.16</v>
      </c>
      <c r="I1702">
        <v>9544.32</v>
      </c>
      <c r="J1702" t="s">
        <v>95</v>
      </c>
      <c r="K1702" t="s">
        <v>82</v>
      </c>
      <c r="L1702" t="s">
        <v>114</v>
      </c>
      <c r="M1702">
        <v>2023</v>
      </c>
      <c r="N1702" t="s">
        <v>84</v>
      </c>
      <c r="O1702" t="s">
        <v>2499</v>
      </c>
      <c r="P1702" t="s">
        <v>86</v>
      </c>
    </row>
    <row r="1703" spans="1:16" x14ac:dyDescent="0.45">
      <c r="A1703">
        <v>1702</v>
      </c>
      <c r="B1703" s="10">
        <v>45051</v>
      </c>
      <c r="C1703">
        <v>8311</v>
      </c>
      <c r="D1703" t="s">
        <v>89</v>
      </c>
      <c r="E1703">
        <v>37</v>
      </c>
      <c r="F1703" t="s">
        <v>9</v>
      </c>
      <c r="G1703">
        <v>2</v>
      </c>
      <c r="H1703">
        <v>2699.3</v>
      </c>
      <c r="I1703">
        <v>5398.6</v>
      </c>
      <c r="J1703" t="s">
        <v>97</v>
      </c>
      <c r="K1703" t="s">
        <v>82</v>
      </c>
      <c r="L1703" t="s">
        <v>114</v>
      </c>
      <c r="M1703">
        <v>2023</v>
      </c>
      <c r="N1703" t="s">
        <v>84</v>
      </c>
      <c r="O1703" t="s">
        <v>2699</v>
      </c>
      <c r="P1703" t="s">
        <v>86</v>
      </c>
    </row>
    <row r="1704" spans="1:16" x14ac:dyDescent="0.45">
      <c r="A1704">
        <v>1703</v>
      </c>
      <c r="B1704" s="10">
        <v>45051</v>
      </c>
      <c r="C1704">
        <v>1105</v>
      </c>
      <c r="D1704" t="s">
        <v>89</v>
      </c>
      <c r="E1704">
        <v>37</v>
      </c>
      <c r="F1704" t="s">
        <v>6</v>
      </c>
      <c r="G1704">
        <v>1</v>
      </c>
      <c r="H1704">
        <v>1817.66</v>
      </c>
      <c r="I1704">
        <v>1817.66</v>
      </c>
      <c r="J1704" t="s">
        <v>97</v>
      </c>
      <c r="K1704" t="s">
        <v>567</v>
      </c>
      <c r="L1704" t="s">
        <v>114</v>
      </c>
      <c r="M1704">
        <v>2023</v>
      </c>
      <c r="N1704" t="s">
        <v>84</v>
      </c>
      <c r="O1704" t="s">
        <v>7897</v>
      </c>
      <c r="P1704" t="s">
        <v>86</v>
      </c>
    </row>
    <row r="1705" spans="1:16" x14ac:dyDescent="0.45">
      <c r="A1705">
        <v>1704</v>
      </c>
      <c r="B1705" s="10">
        <v>45051</v>
      </c>
      <c r="C1705">
        <v>6539</v>
      </c>
      <c r="D1705" t="s">
        <v>89</v>
      </c>
      <c r="E1705">
        <v>22</v>
      </c>
      <c r="F1705" t="s">
        <v>8</v>
      </c>
      <c r="G1705">
        <v>1</v>
      </c>
      <c r="H1705">
        <v>4816.0600000000004</v>
      </c>
      <c r="I1705">
        <v>4816.0600000000004</v>
      </c>
      <c r="J1705" t="s">
        <v>95</v>
      </c>
      <c r="K1705" t="s">
        <v>82</v>
      </c>
      <c r="L1705" t="s">
        <v>114</v>
      </c>
      <c r="M1705">
        <v>2023</v>
      </c>
      <c r="N1705" t="s">
        <v>84</v>
      </c>
      <c r="O1705" t="s">
        <v>5009</v>
      </c>
      <c r="P1705" t="s">
        <v>86</v>
      </c>
    </row>
    <row r="1706" spans="1:16" x14ac:dyDescent="0.45">
      <c r="A1706">
        <v>1705</v>
      </c>
      <c r="B1706" s="10">
        <v>45051</v>
      </c>
      <c r="C1706">
        <v>7787</v>
      </c>
      <c r="D1706" t="s">
        <v>89</v>
      </c>
      <c r="E1706">
        <v>27</v>
      </c>
      <c r="F1706" t="s">
        <v>7</v>
      </c>
      <c r="G1706">
        <v>4</v>
      </c>
      <c r="H1706">
        <v>2715.3</v>
      </c>
      <c r="I1706">
        <v>10861.2</v>
      </c>
      <c r="J1706" t="s">
        <v>87</v>
      </c>
      <c r="K1706" t="s">
        <v>82</v>
      </c>
      <c r="L1706" t="s">
        <v>114</v>
      </c>
      <c r="M1706">
        <v>2023</v>
      </c>
      <c r="N1706" t="s">
        <v>84</v>
      </c>
      <c r="O1706" t="s">
        <v>925</v>
      </c>
      <c r="P1706" t="s">
        <v>86</v>
      </c>
    </row>
    <row r="1707" spans="1:16" x14ac:dyDescent="0.45">
      <c r="A1707">
        <v>1706</v>
      </c>
      <c r="B1707" s="10">
        <v>45051</v>
      </c>
      <c r="C1707">
        <v>3137</v>
      </c>
      <c r="D1707" t="s">
        <v>80</v>
      </c>
      <c r="E1707">
        <v>33</v>
      </c>
      <c r="F1707" t="s">
        <v>9</v>
      </c>
      <c r="G1707">
        <v>4</v>
      </c>
      <c r="H1707">
        <v>128.72999999999999</v>
      </c>
      <c r="I1707">
        <v>514.91999999999996</v>
      </c>
      <c r="J1707" t="s">
        <v>87</v>
      </c>
      <c r="K1707" t="s">
        <v>567</v>
      </c>
      <c r="L1707" t="s">
        <v>114</v>
      </c>
      <c r="M1707">
        <v>2023</v>
      </c>
      <c r="N1707" t="s">
        <v>668</v>
      </c>
      <c r="O1707" t="s">
        <v>9330</v>
      </c>
      <c r="P1707" t="s">
        <v>86</v>
      </c>
    </row>
    <row r="1708" spans="1:16" x14ac:dyDescent="0.45">
      <c r="A1708">
        <v>1707</v>
      </c>
      <c r="B1708" s="10">
        <v>45051</v>
      </c>
      <c r="C1708">
        <v>5445</v>
      </c>
      <c r="D1708" t="s">
        <v>89</v>
      </c>
      <c r="E1708">
        <v>42</v>
      </c>
      <c r="F1708" t="s">
        <v>7</v>
      </c>
      <c r="G1708">
        <v>1</v>
      </c>
      <c r="H1708">
        <v>2394.66</v>
      </c>
      <c r="I1708">
        <v>2394.66</v>
      </c>
      <c r="J1708" t="s">
        <v>97</v>
      </c>
      <c r="K1708" t="s">
        <v>82</v>
      </c>
      <c r="L1708" t="s">
        <v>114</v>
      </c>
      <c r="M1708">
        <v>2023</v>
      </c>
      <c r="N1708" t="s">
        <v>84</v>
      </c>
      <c r="O1708" t="s">
        <v>5163</v>
      </c>
      <c r="P1708" t="s">
        <v>86</v>
      </c>
    </row>
    <row r="1709" spans="1:16" x14ac:dyDescent="0.45">
      <c r="A1709">
        <v>1708</v>
      </c>
      <c r="B1709" s="10">
        <v>45051</v>
      </c>
      <c r="C1709">
        <v>4530</v>
      </c>
      <c r="D1709" t="s">
        <v>89</v>
      </c>
      <c r="E1709">
        <v>61</v>
      </c>
      <c r="F1709" t="s">
        <v>8</v>
      </c>
      <c r="G1709">
        <v>4</v>
      </c>
      <c r="H1709">
        <v>61.77</v>
      </c>
      <c r="I1709">
        <v>247.08</v>
      </c>
      <c r="J1709" t="s">
        <v>81</v>
      </c>
      <c r="K1709" t="s">
        <v>567</v>
      </c>
      <c r="L1709" t="s">
        <v>114</v>
      </c>
      <c r="M1709">
        <v>2023</v>
      </c>
      <c r="N1709" t="s">
        <v>668</v>
      </c>
      <c r="O1709" t="s">
        <v>9331</v>
      </c>
      <c r="P1709" t="s">
        <v>86</v>
      </c>
    </row>
    <row r="1710" spans="1:16" x14ac:dyDescent="0.45">
      <c r="A1710">
        <v>1709</v>
      </c>
      <c r="B1710" s="10">
        <v>45051</v>
      </c>
      <c r="C1710">
        <v>2286</v>
      </c>
      <c r="D1710" t="s">
        <v>80</v>
      </c>
      <c r="E1710">
        <v>42</v>
      </c>
      <c r="F1710" t="s">
        <v>7</v>
      </c>
      <c r="G1710">
        <v>2</v>
      </c>
      <c r="H1710">
        <v>3701.65</v>
      </c>
      <c r="I1710">
        <v>7403.3</v>
      </c>
      <c r="J1710" t="s">
        <v>97</v>
      </c>
      <c r="K1710" t="s">
        <v>82</v>
      </c>
      <c r="L1710" t="s">
        <v>114</v>
      </c>
      <c r="M1710">
        <v>2023</v>
      </c>
      <c r="N1710" t="s">
        <v>84</v>
      </c>
      <c r="O1710" t="s">
        <v>2700</v>
      </c>
      <c r="P1710" t="s">
        <v>86</v>
      </c>
    </row>
    <row r="1711" spans="1:16" x14ac:dyDescent="0.45">
      <c r="A1711">
        <v>1710</v>
      </c>
      <c r="B1711" s="10">
        <v>45051</v>
      </c>
      <c r="C1711">
        <v>8052</v>
      </c>
      <c r="D1711" t="s">
        <v>89</v>
      </c>
      <c r="E1711">
        <v>47</v>
      </c>
      <c r="F1711" t="s">
        <v>6</v>
      </c>
      <c r="G1711">
        <v>1</v>
      </c>
      <c r="H1711">
        <v>2851.43</v>
      </c>
      <c r="I1711">
        <v>2851.43</v>
      </c>
      <c r="J1711" t="s">
        <v>93</v>
      </c>
      <c r="K1711" t="s">
        <v>82</v>
      </c>
      <c r="L1711" t="s">
        <v>114</v>
      </c>
      <c r="M1711">
        <v>2023</v>
      </c>
      <c r="N1711" t="s">
        <v>84</v>
      </c>
      <c r="O1711" t="s">
        <v>5566</v>
      </c>
      <c r="P1711" t="s">
        <v>86</v>
      </c>
    </row>
    <row r="1712" spans="1:16" x14ac:dyDescent="0.45">
      <c r="A1712">
        <v>1711</v>
      </c>
      <c r="B1712" s="10">
        <v>45051</v>
      </c>
      <c r="C1712">
        <v>4654</v>
      </c>
      <c r="D1712" t="s">
        <v>89</v>
      </c>
      <c r="E1712">
        <v>31</v>
      </c>
      <c r="F1712" t="s">
        <v>102</v>
      </c>
      <c r="G1712">
        <v>3</v>
      </c>
      <c r="H1712">
        <v>593.52</v>
      </c>
      <c r="I1712">
        <v>1780.56</v>
      </c>
      <c r="J1712" t="s">
        <v>87</v>
      </c>
      <c r="K1712" t="s">
        <v>567</v>
      </c>
      <c r="L1712" t="s">
        <v>114</v>
      </c>
      <c r="M1712">
        <v>2023</v>
      </c>
      <c r="N1712" t="s">
        <v>84</v>
      </c>
      <c r="O1712" t="s">
        <v>7469</v>
      </c>
      <c r="P1712" t="s">
        <v>86</v>
      </c>
    </row>
    <row r="1713" spans="1:16" x14ac:dyDescent="0.45">
      <c r="A1713">
        <v>1712</v>
      </c>
      <c r="B1713" s="10">
        <v>45051</v>
      </c>
      <c r="C1713">
        <v>8102</v>
      </c>
      <c r="D1713" t="s">
        <v>80</v>
      </c>
      <c r="E1713">
        <v>39</v>
      </c>
      <c r="F1713" t="s">
        <v>8</v>
      </c>
      <c r="G1713">
        <v>1</v>
      </c>
      <c r="H1713">
        <v>4074.41</v>
      </c>
      <c r="I1713">
        <v>4074.41</v>
      </c>
      <c r="J1713" t="s">
        <v>97</v>
      </c>
      <c r="K1713" t="s">
        <v>82</v>
      </c>
      <c r="L1713" t="s">
        <v>114</v>
      </c>
      <c r="M1713">
        <v>2023</v>
      </c>
      <c r="N1713" t="s">
        <v>84</v>
      </c>
      <c r="O1713" t="s">
        <v>5164</v>
      </c>
      <c r="P1713" t="s">
        <v>86</v>
      </c>
    </row>
    <row r="1714" spans="1:16" x14ac:dyDescent="0.45">
      <c r="A1714">
        <v>1713</v>
      </c>
      <c r="B1714" s="10">
        <v>45051</v>
      </c>
      <c r="C1714">
        <v>3359</v>
      </c>
      <c r="D1714" t="s">
        <v>80</v>
      </c>
      <c r="E1714">
        <v>60</v>
      </c>
      <c r="F1714" t="s">
        <v>7</v>
      </c>
      <c r="G1714">
        <v>5</v>
      </c>
      <c r="H1714">
        <v>2705.36</v>
      </c>
      <c r="I1714">
        <v>13526.8</v>
      </c>
      <c r="J1714" t="s">
        <v>81</v>
      </c>
      <c r="K1714" t="s">
        <v>82</v>
      </c>
      <c r="L1714" t="s">
        <v>114</v>
      </c>
      <c r="M1714">
        <v>2023</v>
      </c>
      <c r="N1714" t="s">
        <v>668</v>
      </c>
      <c r="O1714" t="s">
        <v>9285</v>
      </c>
      <c r="P1714" t="s">
        <v>748</v>
      </c>
    </row>
    <row r="1715" spans="1:16" x14ac:dyDescent="0.45">
      <c r="A1715">
        <v>1714</v>
      </c>
      <c r="B1715" s="10">
        <v>45052</v>
      </c>
      <c r="C1715">
        <v>9105</v>
      </c>
      <c r="D1715" t="s">
        <v>80</v>
      </c>
      <c r="E1715">
        <v>45</v>
      </c>
      <c r="F1715" t="s">
        <v>9</v>
      </c>
      <c r="G1715">
        <v>5</v>
      </c>
      <c r="H1715">
        <v>614.6</v>
      </c>
      <c r="I1715">
        <v>3073</v>
      </c>
      <c r="J1715" t="s">
        <v>93</v>
      </c>
      <c r="K1715" t="s">
        <v>82</v>
      </c>
      <c r="L1715" t="s">
        <v>114</v>
      </c>
      <c r="M1715">
        <v>2023</v>
      </c>
      <c r="N1715" t="s">
        <v>84</v>
      </c>
      <c r="O1715" t="s">
        <v>340</v>
      </c>
      <c r="P1715" t="s">
        <v>86</v>
      </c>
    </row>
    <row r="1716" spans="1:16" x14ac:dyDescent="0.45">
      <c r="A1716">
        <v>1715</v>
      </c>
      <c r="B1716" s="10">
        <v>45052</v>
      </c>
      <c r="C1716">
        <v>9636</v>
      </c>
      <c r="D1716" t="s">
        <v>80</v>
      </c>
      <c r="E1716">
        <v>47</v>
      </c>
      <c r="F1716" t="s">
        <v>5</v>
      </c>
      <c r="G1716">
        <v>1</v>
      </c>
      <c r="H1716">
        <v>842.05</v>
      </c>
      <c r="I1716">
        <v>842.05</v>
      </c>
      <c r="J1716" t="s">
        <v>93</v>
      </c>
      <c r="K1716" t="s">
        <v>567</v>
      </c>
      <c r="L1716" t="s">
        <v>114</v>
      </c>
      <c r="M1716">
        <v>2023</v>
      </c>
      <c r="N1716" t="s">
        <v>84</v>
      </c>
      <c r="O1716" t="s">
        <v>7771</v>
      </c>
      <c r="P1716" t="s">
        <v>86</v>
      </c>
    </row>
    <row r="1717" spans="1:16" x14ac:dyDescent="0.45">
      <c r="A1717">
        <v>1716</v>
      </c>
      <c r="B1717" s="10">
        <v>45052</v>
      </c>
      <c r="C1717">
        <v>7441</v>
      </c>
      <c r="D1717" t="s">
        <v>80</v>
      </c>
      <c r="E1717">
        <v>36</v>
      </c>
      <c r="F1717" t="s">
        <v>5</v>
      </c>
      <c r="G1717">
        <v>3</v>
      </c>
      <c r="H1717">
        <v>4119.41</v>
      </c>
      <c r="I1717">
        <v>12358.23</v>
      </c>
      <c r="J1717" t="s">
        <v>97</v>
      </c>
      <c r="K1717" t="s">
        <v>82</v>
      </c>
      <c r="L1717" t="s">
        <v>114</v>
      </c>
      <c r="M1717">
        <v>2023</v>
      </c>
      <c r="N1717" t="s">
        <v>84</v>
      </c>
      <c r="O1717" t="s">
        <v>6258</v>
      </c>
      <c r="P1717" t="s">
        <v>86</v>
      </c>
    </row>
    <row r="1718" spans="1:16" x14ac:dyDescent="0.45">
      <c r="A1718">
        <v>1717</v>
      </c>
      <c r="B1718" s="10">
        <v>45052</v>
      </c>
      <c r="C1718">
        <v>6047</v>
      </c>
      <c r="D1718" t="s">
        <v>80</v>
      </c>
      <c r="E1718">
        <v>55</v>
      </c>
      <c r="F1718" t="s">
        <v>8</v>
      </c>
      <c r="G1718">
        <v>1</v>
      </c>
      <c r="H1718">
        <v>1809.66</v>
      </c>
      <c r="I1718">
        <v>1809.66</v>
      </c>
      <c r="J1718" t="s">
        <v>81</v>
      </c>
      <c r="K1718" t="s">
        <v>567</v>
      </c>
      <c r="L1718" t="s">
        <v>114</v>
      </c>
      <c r="M1718">
        <v>2023</v>
      </c>
      <c r="N1718" t="s">
        <v>84</v>
      </c>
      <c r="O1718" t="s">
        <v>8033</v>
      </c>
      <c r="P1718" t="s">
        <v>86</v>
      </c>
    </row>
    <row r="1719" spans="1:16" x14ac:dyDescent="0.45">
      <c r="A1719">
        <v>1718</v>
      </c>
      <c r="B1719" s="10">
        <v>45052</v>
      </c>
      <c r="C1719">
        <v>9227</v>
      </c>
      <c r="D1719" t="s">
        <v>80</v>
      </c>
      <c r="E1719">
        <v>59</v>
      </c>
      <c r="F1719" t="s">
        <v>5</v>
      </c>
      <c r="G1719">
        <v>3</v>
      </c>
      <c r="H1719">
        <v>4114.43</v>
      </c>
      <c r="I1719">
        <v>12343.29</v>
      </c>
      <c r="J1719" t="s">
        <v>81</v>
      </c>
      <c r="K1719" t="s">
        <v>82</v>
      </c>
      <c r="L1719" t="s">
        <v>114</v>
      </c>
      <c r="M1719">
        <v>2023</v>
      </c>
      <c r="N1719" t="s">
        <v>84</v>
      </c>
      <c r="O1719" t="s">
        <v>6671</v>
      </c>
      <c r="P1719" t="s">
        <v>86</v>
      </c>
    </row>
    <row r="1720" spans="1:16" x14ac:dyDescent="0.45">
      <c r="A1720">
        <v>1719</v>
      </c>
      <c r="B1720" s="10">
        <v>45052</v>
      </c>
      <c r="C1720">
        <v>6203</v>
      </c>
      <c r="D1720" t="s">
        <v>89</v>
      </c>
      <c r="E1720">
        <v>37</v>
      </c>
      <c r="F1720" t="s">
        <v>102</v>
      </c>
      <c r="G1720">
        <v>2</v>
      </c>
      <c r="H1720">
        <v>394.04</v>
      </c>
      <c r="I1720">
        <v>788.08</v>
      </c>
      <c r="J1720" t="s">
        <v>97</v>
      </c>
      <c r="K1720" t="s">
        <v>567</v>
      </c>
      <c r="L1720" t="s">
        <v>114</v>
      </c>
      <c r="M1720">
        <v>2023</v>
      </c>
      <c r="N1720" t="s">
        <v>84</v>
      </c>
      <c r="O1720" t="s">
        <v>7147</v>
      </c>
      <c r="P1720" t="s">
        <v>86</v>
      </c>
    </row>
    <row r="1721" spans="1:16" x14ac:dyDescent="0.45">
      <c r="A1721">
        <v>1720</v>
      </c>
      <c r="B1721" s="10">
        <v>45052</v>
      </c>
      <c r="C1721">
        <v>2798</v>
      </c>
      <c r="D1721" t="s">
        <v>89</v>
      </c>
      <c r="E1721">
        <v>52</v>
      </c>
      <c r="F1721" t="s">
        <v>8</v>
      </c>
      <c r="G1721">
        <v>2</v>
      </c>
      <c r="H1721">
        <v>1257.0999999999999</v>
      </c>
      <c r="I1721">
        <v>2514.1999999999998</v>
      </c>
      <c r="J1721" t="s">
        <v>93</v>
      </c>
      <c r="K1721" t="s">
        <v>82</v>
      </c>
      <c r="L1721" t="s">
        <v>114</v>
      </c>
      <c r="M1721">
        <v>2023</v>
      </c>
      <c r="N1721" t="s">
        <v>84</v>
      </c>
      <c r="O1721" t="s">
        <v>3303</v>
      </c>
      <c r="P1721" t="s">
        <v>86</v>
      </c>
    </row>
    <row r="1722" spans="1:16" x14ac:dyDescent="0.45">
      <c r="A1722">
        <v>1721</v>
      </c>
      <c r="B1722" s="10">
        <v>45052</v>
      </c>
      <c r="C1722">
        <v>6291</v>
      </c>
      <c r="D1722" t="s">
        <v>80</v>
      </c>
      <c r="E1722">
        <v>39</v>
      </c>
      <c r="F1722" t="s">
        <v>9</v>
      </c>
      <c r="G1722">
        <v>3</v>
      </c>
      <c r="H1722">
        <v>3834.68</v>
      </c>
      <c r="I1722">
        <v>11504.04</v>
      </c>
      <c r="J1722" t="s">
        <v>97</v>
      </c>
      <c r="K1722" t="s">
        <v>82</v>
      </c>
      <c r="L1722" t="s">
        <v>114</v>
      </c>
      <c r="M1722">
        <v>2023</v>
      </c>
      <c r="N1722" t="s">
        <v>84</v>
      </c>
      <c r="O1722" t="s">
        <v>8579</v>
      </c>
      <c r="P1722" t="s">
        <v>748</v>
      </c>
    </row>
    <row r="1723" spans="1:16" x14ac:dyDescent="0.45">
      <c r="A1723">
        <v>1722</v>
      </c>
      <c r="B1723" s="10">
        <v>45052</v>
      </c>
      <c r="C1723">
        <v>6495</v>
      </c>
      <c r="D1723" t="s">
        <v>89</v>
      </c>
      <c r="E1723">
        <v>32</v>
      </c>
      <c r="F1723" t="s">
        <v>9</v>
      </c>
      <c r="G1723">
        <v>4</v>
      </c>
      <c r="H1723">
        <v>3226.43</v>
      </c>
      <c r="I1723">
        <v>12905.72</v>
      </c>
      <c r="J1723" t="s">
        <v>87</v>
      </c>
      <c r="K1723" t="s">
        <v>82</v>
      </c>
      <c r="L1723" t="s">
        <v>114</v>
      </c>
      <c r="M1723">
        <v>2023</v>
      </c>
      <c r="N1723" t="s">
        <v>84</v>
      </c>
      <c r="O1723" t="s">
        <v>926</v>
      </c>
      <c r="P1723" t="s">
        <v>86</v>
      </c>
    </row>
    <row r="1724" spans="1:16" x14ac:dyDescent="0.45">
      <c r="A1724">
        <v>1723</v>
      </c>
      <c r="B1724" s="10">
        <v>45052</v>
      </c>
      <c r="C1724">
        <v>7284</v>
      </c>
      <c r="D1724" t="s">
        <v>80</v>
      </c>
      <c r="E1724">
        <v>28</v>
      </c>
      <c r="F1724" t="s">
        <v>8</v>
      </c>
      <c r="G1724">
        <v>2</v>
      </c>
      <c r="H1724">
        <v>1568.78</v>
      </c>
      <c r="I1724">
        <v>3137.56</v>
      </c>
      <c r="J1724" t="s">
        <v>87</v>
      </c>
      <c r="K1724" t="s">
        <v>82</v>
      </c>
      <c r="L1724" t="s">
        <v>114</v>
      </c>
      <c r="M1724">
        <v>2023</v>
      </c>
      <c r="N1724" t="s">
        <v>84</v>
      </c>
      <c r="O1724" t="s">
        <v>3628</v>
      </c>
      <c r="P1724" t="s">
        <v>86</v>
      </c>
    </row>
    <row r="1725" spans="1:16" x14ac:dyDescent="0.45">
      <c r="A1725">
        <v>1724</v>
      </c>
      <c r="B1725" s="10">
        <v>45052</v>
      </c>
      <c r="C1725">
        <v>8285</v>
      </c>
      <c r="D1725" t="s">
        <v>89</v>
      </c>
      <c r="E1725">
        <v>51</v>
      </c>
      <c r="F1725" t="s">
        <v>5</v>
      </c>
      <c r="G1725">
        <v>5</v>
      </c>
      <c r="H1725">
        <v>4683.33</v>
      </c>
      <c r="I1725">
        <v>23416.65</v>
      </c>
      <c r="J1725" t="s">
        <v>93</v>
      </c>
      <c r="K1725" t="s">
        <v>82</v>
      </c>
      <c r="L1725" t="s">
        <v>114</v>
      </c>
      <c r="M1725">
        <v>2023</v>
      </c>
      <c r="N1725" t="s">
        <v>84</v>
      </c>
      <c r="O1725" t="s">
        <v>4183</v>
      </c>
      <c r="P1725" t="s">
        <v>86</v>
      </c>
    </row>
    <row r="1726" spans="1:16" x14ac:dyDescent="0.45">
      <c r="A1726">
        <v>1725</v>
      </c>
      <c r="B1726" s="10">
        <v>45052</v>
      </c>
      <c r="C1726">
        <v>2300</v>
      </c>
      <c r="D1726" t="s">
        <v>80</v>
      </c>
      <c r="E1726">
        <v>41</v>
      </c>
      <c r="F1726" t="s">
        <v>5</v>
      </c>
      <c r="G1726">
        <v>1</v>
      </c>
      <c r="H1726">
        <v>1094.78</v>
      </c>
      <c r="I1726">
        <v>1094.78</v>
      </c>
      <c r="J1726" t="s">
        <v>97</v>
      </c>
      <c r="K1726" t="s">
        <v>567</v>
      </c>
      <c r="L1726" t="s">
        <v>114</v>
      </c>
      <c r="M1726">
        <v>2023</v>
      </c>
      <c r="N1726" t="s">
        <v>84</v>
      </c>
      <c r="O1726" t="s">
        <v>7898</v>
      </c>
      <c r="P1726" t="s">
        <v>86</v>
      </c>
    </row>
    <row r="1727" spans="1:16" x14ac:dyDescent="0.45">
      <c r="A1727">
        <v>1726</v>
      </c>
      <c r="B1727" s="10">
        <v>45052</v>
      </c>
      <c r="C1727">
        <v>7869</v>
      </c>
      <c r="D1727" t="s">
        <v>89</v>
      </c>
      <c r="E1727">
        <v>23</v>
      </c>
      <c r="F1727" t="s">
        <v>9</v>
      </c>
      <c r="G1727">
        <v>4</v>
      </c>
      <c r="H1727">
        <v>4256.41</v>
      </c>
      <c r="I1727">
        <v>17025.64</v>
      </c>
      <c r="J1727" t="s">
        <v>95</v>
      </c>
      <c r="K1727" t="s">
        <v>82</v>
      </c>
      <c r="L1727" t="s">
        <v>114</v>
      </c>
      <c r="M1727">
        <v>2023</v>
      </c>
      <c r="N1727" t="s">
        <v>84</v>
      </c>
      <c r="O1727" t="s">
        <v>2268</v>
      </c>
      <c r="P1727" t="s">
        <v>86</v>
      </c>
    </row>
    <row r="1728" spans="1:16" x14ac:dyDescent="0.45">
      <c r="A1728">
        <v>1727</v>
      </c>
      <c r="B1728" s="10">
        <v>45053</v>
      </c>
      <c r="C1728">
        <v>4097</v>
      </c>
      <c r="D1728" t="s">
        <v>80</v>
      </c>
      <c r="E1728">
        <v>34</v>
      </c>
      <c r="F1728" t="s">
        <v>102</v>
      </c>
      <c r="G1728">
        <v>5</v>
      </c>
      <c r="H1728">
        <v>3493.93</v>
      </c>
      <c r="I1728">
        <v>17469.650000000001</v>
      </c>
      <c r="J1728" t="s">
        <v>87</v>
      </c>
      <c r="K1728" t="s">
        <v>82</v>
      </c>
      <c r="L1728" t="s">
        <v>114</v>
      </c>
      <c r="M1728">
        <v>2023</v>
      </c>
      <c r="N1728" t="s">
        <v>84</v>
      </c>
      <c r="O1728" t="s">
        <v>763</v>
      </c>
      <c r="P1728" t="s">
        <v>748</v>
      </c>
    </row>
    <row r="1729" spans="1:16" x14ac:dyDescent="0.45">
      <c r="A1729">
        <v>1728</v>
      </c>
      <c r="B1729" s="10">
        <v>45053</v>
      </c>
      <c r="C1729">
        <v>5616</v>
      </c>
      <c r="D1729" t="s">
        <v>89</v>
      </c>
      <c r="E1729">
        <v>45</v>
      </c>
      <c r="F1729" t="s">
        <v>6</v>
      </c>
      <c r="G1729">
        <v>1</v>
      </c>
      <c r="H1729">
        <v>649.53</v>
      </c>
      <c r="I1729">
        <v>649.53</v>
      </c>
      <c r="J1729" t="s">
        <v>93</v>
      </c>
      <c r="K1729" t="s">
        <v>567</v>
      </c>
      <c r="L1729" t="s">
        <v>114</v>
      </c>
      <c r="M1729">
        <v>2023</v>
      </c>
      <c r="N1729" t="s">
        <v>84</v>
      </c>
      <c r="O1729" t="s">
        <v>7772</v>
      </c>
      <c r="P1729" t="s">
        <v>86</v>
      </c>
    </row>
    <row r="1730" spans="1:16" x14ac:dyDescent="0.45">
      <c r="A1730">
        <v>1729</v>
      </c>
      <c r="B1730" s="10">
        <v>45053</v>
      </c>
      <c r="C1730">
        <v>1009</v>
      </c>
      <c r="D1730" t="s">
        <v>80</v>
      </c>
      <c r="E1730">
        <v>48</v>
      </c>
      <c r="F1730" t="s">
        <v>5</v>
      </c>
      <c r="G1730">
        <v>5</v>
      </c>
      <c r="H1730">
        <v>2797.82</v>
      </c>
      <c r="I1730">
        <v>13989.1</v>
      </c>
      <c r="J1730" t="s">
        <v>93</v>
      </c>
      <c r="K1730" t="s">
        <v>82</v>
      </c>
      <c r="L1730" t="s">
        <v>114</v>
      </c>
      <c r="M1730">
        <v>2023</v>
      </c>
      <c r="N1730" t="s">
        <v>84</v>
      </c>
      <c r="O1730" t="s">
        <v>4184</v>
      </c>
      <c r="P1730" t="s">
        <v>86</v>
      </c>
    </row>
    <row r="1731" spans="1:16" x14ac:dyDescent="0.45">
      <c r="A1731">
        <v>1730</v>
      </c>
      <c r="B1731" s="10">
        <v>45053</v>
      </c>
      <c r="C1731">
        <v>6752</v>
      </c>
      <c r="D1731" t="s">
        <v>89</v>
      </c>
      <c r="E1731">
        <v>53</v>
      </c>
      <c r="F1731" t="s">
        <v>102</v>
      </c>
      <c r="G1731">
        <v>4</v>
      </c>
      <c r="H1731">
        <v>4653.04</v>
      </c>
      <c r="I1731">
        <v>18612.16</v>
      </c>
      <c r="J1731" t="s">
        <v>93</v>
      </c>
      <c r="K1731" t="s">
        <v>82</v>
      </c>
      <c r="L1731" t="s">
        <v>114</v>
      </c>
      <c r="M1731">
        <v>2023</v>
      </c>
      <c r="N1731" t="s">
        <v>84</v>
      </c>
      <c r="O1731" t="s">
        <v>1945</v>
      </c>
      <c r="P1731" t="s">
        <v>86</v>
      </c>
    </row>
    <row r="1732" spans="1:16" x14ac:dyDescent="0.45">
      <c r="A1732">
        <v>1731</v>
      </c>
      <c r="B1732" s="10">
        <v>45053</v>
      </c>
      <c r="C1732">
        <v>7295</v>
      </c>
      <c r="D1732" t="s">
        <v>89</v>
      </c>
      <c r="E1732">
        <v>26</v>
      </c>
      <c r="F1732" t="s">
        <v>5</v>
      </c>
      <c r="G1732">
        <v>3</v>
      </c>
      <c r="H1732">
        <v>3113.54</v>
      </c>
      <c r="I1732">
        <v>9340.6200000000008</v>
      </c>
      <c r="J1732" t="s">
        <v>87</v>
      </c>
      <c r="K1732" t="s">
        <v>82</v>
      </c>
      <c r="L1732" t="s">
        <v>114</v>
      </c>
      <c r="M1732">
        <v>2023</v>
      </c>
      <c r="N1732" t="s">
        <v>84</v>
      </c>
      <c r="O1732" t="s">
        <v>8305</v>
      </c>
      <c r="P1732" t="s">
        <v>748</v>
      </c>
    </row>
    <row r="1733" spans="1:16" x14ac:dyDescent="0.45">
      <c r="A1733">
        <v>1732</v>
      </c>
      <c r="B1733" s="10">
        <v>45053</v>
      </c>
      <c r="C1733">
        <v>5815</v>
      </c>
      <c r="D1733" t="s">
        <v>80</v>
      </c>
      <c r="E1733">
        <v>27</v>
      </c>
      <c r="F1733" t="s">
        <v>6</v>
      </c>
      <c r="G1733">
        <v>1</v>
      </c>
      <c r="H1733">
        <v>2667.6</v>
      </c>
      <c r="I1733">
        <v>2667.6</v>
      </c>
      <c r="J1733" t="s">
        <v>87</v>
      </c>
      <c r="K1733" t="s">
        <v>82</v>
      </c>
      <c r="L1733" t="s">
        <v>114</v>
      </c>
      <c r="M1733">
        <v>2023</v>
      </c>
      <c r="N1733" t="s">
        <v>84</v>
      </c>
      <c r="O1733" t="s">
        <v>5356</v>
      </c>
      <c r="P1733" t="s">
        <v>86</v>
      </c>
    </row>
    <row r="1734" spans="1:16" x14ac:dyDescent="0.45">
      <c r="A1734">
        <v>1733</v>
      </c>
      <c r="B1734" s="10">
        <v>45053</v>
      </c>
      <c r="C1734">
        <v>2072</v>
      </c>
      <c r="D1734" t="s">
        <v>89</v>
      </c>
      <c r="E1734">
        <v>38</v>
      </c>
      <c r="F1734" t="s">
        <v>8</v>
      </c>
      <c r="G1734">
        <v>5</v>
      </c>
      <c r="H1734">
        <v>1863.3</v>
      </c>
      <c r="I1734">
        <v>9316.5</v>
      </c>
      <c r="J1734" t="s">
        <v>97</v>
      </c>
      <c r="K1734" t="s">
        <v>82</v>
      </c>
      <c r="L1734" t="s">
        <v>114</v>
      </c>
      <c r="M1734">
        <v>2023</v>
      </c>
      <c r="N1734" t="s">
        <v>668</v>
      </c>
      <c r="O1734" t="s">
        <v>9702</v>
      </c>
      <c r="P1734" t="s">
        <v>86</v>
      </c>
    </row>
    <row r="1735" spans="1:16" x14ac:dyDescent="0.45">
      <c r="A1735">
        <v>1734</v>
      </c>
      <c r="B1735" s="10">
        <v>45053</v>
      </c>
      <c r="C1735">
        <v>4225</v>
      </c>
      <c r="D1735" t="s">
        <v>89</v>
      </c>
      <c r="E1735">
        <v>51</v>
      </c>
      <c r="F1735" t="s">
        <v>7</v>
      </c>
      <c r="G1735">
        <v>5</v>
      </c>
      <c r="H1735">
        <v>3954.5</v>
      </c>
      <c r="I1735">
        <v>19772.5</v>
      </c>
      <c r="J1735" t="s">
        <v>93</v>
      </c>
      <c r="K1735" t="s">
        <v>82</v>
      </c>
      <c r="L1735" t="s">
        <v>114</v>
      </c>
      <c r="M1735">
        <v>2023</v>
      </c>
      <c r="N1735" t="s">
        <v>84</v>
      </c>
      <c r="O1735" t="s">
        <v>4185</v>
      </c>
      <c r="P1735" t="s">
        <v>86</v>
      </c>
    </row>
    <row r="1736" spans="1:16" x14ac:dyDescent="0.45">
      <c r="A1736">
        <v>1735</v>
      </c>
      <c r="B1736" s="10">
        <v>45053</v>
      </c>
      <c r="C1736">
        <v>2316</v>
      </c>
      <c r="D1736" t="s">
        <v>89</v>
      </c>
      <c r="E1736">
        <v>48</v>
      </c>
      <c r="F1736" t="s">
        <v>9</v>
      </c>
      <c r="G1736">
        <v>4</v>
      </c>
      <c r="H1736">
        <v>4569.6400000000003</v>
      </c>
      <c r="I1736">
        <v>18278.560000000001</v>
      </c>
      <c r="J1736" t="s">
        <v>93</v>
      </c>
      <c r="K1736" t="s">
        <v>82</v>
      </c>
      <c r="L1736" t="s">
        <v>114</v>
      </c>
      <c r="M1736">
        <v>2023</v>
      </c>
      <c r="N1736" t="s">
        <v>84</v>
      </c>
      <c r="O1736" t="s">
        <v>1946</v>
      </c>
      <c r="P1736" t="s">
        <v>86</v>
      </c>
    </row>
    <row r="1737" spans="1:16" x14ac:dyDescent="0.45">
      <c r="A1737">
        <v>1736</v>
      </c>
      <c r="B1737" s="10">
        <v>45053</v>
      </c>
      <c r="C1737">
        <v>6699</v>
      </c>
      <c r="D1737" t="s">
        <v>89</v>
      </c>
      <c r="E1737">
        <v>46</v>
      </c>
      <c r="F1737" t="s">
        <v>8</v>
      </c>
      <c r="G1737">
        <v>4</v>
      </c>
      <c r="H1737">
        <v>3778.92</v>
      </c>
      <c r="I1737">
        <v>15115.68</v>
      </c>
      <c r="J1737" t="s">
        <v>93</v>
      </c>
      <c r="K1737" t="s">
        <v>82</v>
      </c>
      <c r="L1737" t="s">
        <v>114</v>
      </c>
      <c r="M1737">
        <v>2023</v>
      </c>
      <c r="N1737" t="s">
        <v>84</v>
      </c>
      <c r="O1737" t="s">
        <v>1947</v>
      </c>
      <c r="P1737" t="s">
        <v>86</v>
      </c>
    </row>
    <row r="1738" spans="1:16" x14ac:dyDescent="0.45">
      <c r="A1738">
        <v>1737</v>
      </c>
      <c r="B1738" s="10">
        <v>45053</v>
      </c>
      <c r="C1738">
        <v>7807</v>
      </c>
      <c r="D1738" t="s">
        <v>89</v>
      </c>
      <c r="E1738">
        <v>60</v>
      </c>
      <c r="F1738" t="s">
        <v>5</v>
      </c>
      <c r="G1738">
        <v>4</v>
      </c>
      <c r="H1738">
        <v>3639.98</v>
      </c>
      <c r="I1738">
        <v>14559.92</v>
      </c>
      <c r="J1738" t="s">
        <v>81</v>
      </c>
      <c r="K1738" t="s">
        <v>82</v>
      </c>
      <c r="L1738" t="s">
        <v>114</v>
      </c>
      <c r="M1738">
        <v>2023</v>
      </c>
      <c r="N1738" t="s">
        <v>84</v>
      </c>
      <c r="O1738" t="s">
        <v>1289</v>
      </c>
      <c r="P1738" t="s">
        <v>86</v>
      </c>
    </row>
    <row r="1739" spans="1:16" x14ac:dyDescent="0.45">
      <c r="A1739">
        <v>1738</v>
      </c>
      <c r="B1739" s="10">
        <v>45053</v>
      </c>
      <c r="C1739">
        <v>7674</v>
      </c>
      <c r="D1739" t="s">
        <v>80</v>
      </c>
      <c r="E1739">
        <v>60</v>
      </c>
      <c r="F1739" t="s">
        <v>6</v>
      </c>
      <c r="G1739">
        <v>3</v>
      </c>
      <c r="H1739">
        <v>1002.83</v>
      </c>
      <c r="I1739">
        <v>3008.49</v>
      </c>
      <c r="J1739" t="s">
        <v>81</v>
      </c>
      <c r="K1739" t="s">
        <v>82</v>
      </c>
      <c r="L1739" t="s">
        <v>114</v>
      </c>
      <c r="M1739">
        <v>2023</v>
      </c>
      <c r="N1739" t="s">
        <v>84</v>
      </c>
      <c r="O1739" t="s">
        <v>8395</v>
      </c>
      <c r="P1739" t="s">
        <v>748</v>
      </c>
    </row>
    <row r="1740" spans="1:16" x14ac:dyDescent="0.45">
      <c r="A1740">
        <v>1739</v>
      </c>
      <c r="B1740" s="10">
        <v>45053</v>
      </c>
      <c r="C1740">
        <v>4683</v>
      </c>
      <c r="D1740" t="s">
        <v>80</v>
      </c>
      <c r="E1740">
        <v>28</v>
      </c>
      <c r="F1740" t="s">
        <v>9</v>
      </c>
      <c r="G1740">
        <v>2</v>
      </c>
      <c r="H1740">
        <v>4178.2299999999996</v>
      </c>
      <c r="I1740">
        <v>8356.4599999999991</v>
      </c>
      <c r="J1740" t="s">
        <v>87</v>
      </c>
      <c r="K1740" t="s">
        <v>82</v>
      </c>
      <c r="L1740" t="s">
        <v>114</v>
      </c>
      <c r="M1740">
        <v>2023</v>
      </c>
      <c r="N1740" t="s">
        <v>84</v>
      </c>
      <c r="O1740" t="s">
        <v>3629</v>
      </c>
      <c r="P1740" t="s">
        <v>86</v>
      </c>
    </row>
    <row r="1741" spans="1:16" x14ac:dyDescent="0.45">
      <c r="A1741">
        <v>1740</v>
      </c>
      <c r="B1741" s="10">
        <v>45053</v>
      </c>
      <c r="C1741">
        <v>8227</v>
      </c>
      <c r="D1741" t="s">
        <v>89</v>
      </c>
      <c r="E1741">
        <v>50</v>
      </c>
      <c r="F1741" t="s">
        <v>7</v>
      </c>
      <c r="G1741">
        <v>5</v>
      </c>
      <c r="H1741">
        <v>251.44</v>
      </c>
      <c r="I1741">
        <v>1257.2</v>
      </c>
      <c r="J1741" t="s">
        <v>93</v>
      </c>
      <c r="K1741" t="s">
        <v>567</v>
      </c>
      <c r="L1741" t="s">
        <v>114</v>
      </c>
      <c r="M1741">
        <v>2023</v>
      </c>
      <c r="N1741" t="s">
        <v>84</v>
      </c>
      <c r="O1741" t="s">
        <v>7595</v>
      </c>
      <c r="P1741" t="s">
        <v>86</v>
      </c>
    </row>
    <row r="1742" spans="1:16" x14ac:dyDescent="0.45">
      <c r="A1742">
        <v>1741</v>
      </c>
      <c r="B1742" s="10">
        <v>45054</v>
      </c>
      <c r="C1742">
        <v>4273</v>
      </c>
      <c r="D1742" t="s">
        <v>80</v>
      </c>
      <c r="E1742">
        <v>63</v>
      </c>
      <c r="F1742" t="s">
        <v>7</v>
      </c>
      <c r="G1742">
        <v>3</v>
      </c>
      <c r="H1742">
        <v>3798.94</v>
      </c>
      <c r="I1742">
        <v>11396.82</v>
      </c>
      <c r="J1742" t="s">
        <v>81</v>
      </c>
      <c r="K1742" t="s">
        <v>82</v>
      </c>
      <c r="L1742" t="s">
        <v>114</v>
      </c>
      <c r="M1742">
        <v>2023</v>
      </c>
      <c r="N1742" t="s">
        <v>84</v>
      </c>
      <c r="O1742" t="s">
        <v>421</v>
      </c>
      <c r="P1742" t="s">
        <v>86</v>
      </c>
    </row>
    <row r="1743" spans="1:16" x14ac:dyDescent="0.45">
      <c r="A1743">
        <v>1742</v>
      </c>
      <c r="B1743" s="10">
        <v>45054</v>
      </c>
      <c r="C1743">
        <v>8000</v>
      </c>
      <c r="D1743" t="s">
        <v>89</v>
      </c>
      <c r="E1743">
        <v>18</v>
      </c>
      <c r="F1743" t="s">
        <v>6</v>
      </c>
      <c r="G1743">
        <v>5</v>
      </c>
      <c r="H1743">
        <v>1093.81</v>
      </c>
      <c r="I1743">
        <v>5469.05</v>
      </c>
      <c r="J1743" t="s">
        <v>95</v>
      </c>
      <c r="K1743" t="s">
        <v>82</v>
      </c>
      <c r="L1743" t="s">
        <v>114</v>
      </c>
      <c r="M1743">
        <v>2023</v>
      </c>
      <c r="N1743" t="s">
        <v>84</v>
      </c>
      <c r="O1743" t="s">
        <v>8821</v>
      </c>
      <c r="P1743" t="s">
        <v>748</v>
      </c>
    </row>
    <row r="1744" spans="1:16" x14ac:dyDescent="0.45">
      <c r="A1744">
        <v>1743</v>
      </c>
      <c r="B1744" s="10">
        <v>45054</v>
      </c>
      <c r="C1744">
        <v>1145</v>
      </c>
      <c r="D1744" t="s">
        <v>80</v>
      </c>
      <c r="E1744">
        <v>38</v>
      </c>
      <c r="F1744" t="s">
        <v>6</v>
      </c>
      <c r="G1744">
        <v>3</v>
      </c>
      <c r="H1744">
        <v>2461.94</v>
      </c>
      <c r="I1744">
        <v>7385.82</v>
      </c>
      <c r="J1744" t="s">
        <v>97</v>
      </c>
      <c r="K1744" t="s">
        <v>82</v>
      </c>
      <c r="L1744" t="s">
        <v>114</v>
      </c>
      <c r="M1744">
        <v>2023</v>
      </c>
      <c r="N1744" t="s">
        <v>84</v>
      </c>
      <c r="O1744" t="s">
        <v>6259</v>
      </c>
      <c r="P1744" t="s">
        <v>86</v>
      </c>
    </row>
    <row r="1745" spans="1:16" x14ac:dyDescent="0.45">
      <c r="A1745">
        <v>1744</v>
      </c>
      <c r="B1745" s="10">
        <v>45054</v>
      </c>
      <c r="C1745">
        <v>6010</v>
      </c>
      <c r="D1745" t="s">
        <v>89</v>
      </c>
      <c r="E1745">
        <v>40</v>
      </c>
      <c r="F1745" t="s">
        <v>5</v>
      </c>
      <c r="G1745">
        <v>1</v>
      </c>
      <c r="H1745">
        <v>3491.41</v>
      </c>
      <c r="I1745">
        <v>3491.41</v>
      </c>
      <c r="J1745" t="s">
        <v>97</v>
      </c>
      <c r="K1745" t="s">
        <v>82</v>
      </c>
      <c r="L1745" t="s">
        <v>114</v>
      </c>
      <c r="M1745">
        <v>2023</v>
      </c>
      <c r="N1745" t="s">
        <v>84</v>
      </c>
      <c r="O1745" t="s">
        <v>5165</v>
      </c>
      <c r="P1745" t="s">
        <v>86</v>
      </c>
    </row>
    <row r="1746" spans="1:16" x14ac:dyDescent="0.45">
      <c r="A1746">
        <v>1745</v>
      </c>
      <c r="B1746" s="10">
        <v>45054</v>
      </c>
      <c r="C1746">
        <v>4040</v>
      </c>
      <c r="D1746" t="s">
        <v>89</v>
      </c>
      <c r="E1746">
        <v>26</v>
      </c>
      <c r="F1746" t="s">
        <v>9</v>
      </c>
      <c r="G1746">
        <v>2</v>
      </c>
      <c r="H1746">
        <v>3807.44</v>
      </c>
      <c r="I1746">
        <v>7614.88</v>
      </c>
      <c r="J1746" t="s">
        <v>87</v>
      </c>
      <c r="K1746" t="s">
        <v>82</v>
      </c>
      <c r="L1746" t="s">
        <v>114</v>
      </c>
      <c r="M1746">
        <v>2023</v>
      </c>
      <c r="N1746" t="s">
        <v>84</v>
      </c>
      <c r="O1746" t="s">
        <v>3630</v>
      </c>
      <c r="P1746" t="s">
        <v>86</v>
      </c>
    </row>
    <row r="1747" spans="1:16" x14ac:dyDescent="0.45">
      <c r="A1747">
        <v>1746</v>
      </c>
      <c r="B1747" s="10">
        <v>45054</v>
      </c>
      <c r="C1747">
        <v>1482</v>
      </c>
      <c r="D1747" t="s">
        <v>89</v>
      </c>
      <c r="E1747">
        <v>18</v>
      </c>
      <c r="F1747" t="s">
        <v>5</v>
      </c>
      <c r="G1747">
        <v>5</v>
      </c>
      <c r="H1747">
        <v>4446.0200000000004</v>
      </c>
      <c r="I1747">
        <v>22230.1</v>
      </c>
      <c r="J1747" t="s">
        <v>95</v>
      </c>
      <c r="K1747" t="s">
        <v>82</v>
      </c>
      <c r="L1747" t="s">
        <v>114</v>
      </c>
      <c r="M1747">
        <v>2023</v>
      </c>
      <c r="N1747" t="s">
        <v>84</v>
      </c>
      <c r="O1747" t="s">
        <v>8822</v>
      </c>
      <c r="P1747" t="s">
        <v>748</v>
      </c>
    </row>
    <row r="1748" spans="1:16" x14ac:dyDescent="0.45">
      <c r="A1748">
        <v>1747</v>
      </c>
      <c r="B1748" s="10">
        <v>45054</v>
      </c>
      <c r="C1748">
        <v>4179</v>
      </c>
      <c r="D1748" t="s">
        <v>89</v>
      </c>
      <c r="E1748">
        <v>38</v>
      </c>
      <c r="F1748" t="s">
        <v>7</v>
      </c>
      <c r="G1748">
        <v>4</v>
      </c>
      <c r="H1748">
        <v>1448.83</v>
      </c>
      <c r="I1748">
        <v>5795.32</v>
      </c>
      <c r="J1748" t="s">
        <v>97</v>
      </c>
      <c r="K1748" t="s">
        <v>82</v>
      </c>
      <c r="L1748" t="s">
        <v>114</v>
      </c>
      <c r="M1748">
        <v>2023</v>
      </c>
      <c r="N1748" t="s">
        <v>84</v>
      </c>
      <c r="O1748" t="s">
        <v>1623</v>
      </c>
      <c r="P1748" t="s">
        <v>86</v>
      </c>
    </row>
    <row r="1749" spans="1:16" x14ac:dyDescent="0.45">
      <c r="A1749">
        <v>1748</v>
      </c>
      <c r="B1749" s="10">
        <v>45054</v>
      </c>
      <c r="C1749">
        <v>2249</v>
      </c>
      <c r="D1749" t="s">
        <v>80</v>
      </c>
      <c r="E1749">
        <v>39</v>
      </c>
      <c r="F1749" t="s">
        <v>8</v>
      </c>
      <c r="G1749">
        <v>2</v>
      </c>
      <c r="H1749">
        <v>1160.3900000000001</v>
      </c>
      <c r="I1749">
        <v>2320.7800000000002</v>
      </c>
      <c r="J1749" t="s">
        <v>97</v>
      </c>
      <c r="K1749" t="s">
        <v>82</v>
      </c>
      <c r="L1749" t="s">
        <v>114</v>
      </c>
      <c r="M1749">
        <v>2023</v>
      </c>
      <c r="N1749" t="s">
        <v>84</v>
      </c>
      <c r="O1749" t="s">
        <v>2701</v>
      </c>
      <c r="P1749" t="s">
        <v>86</v>
      </c>
    </row>
    <row r="1750" spans="1:16" x14ac:dyDescent="0.45">
      <c r="A1750">
        <v>1749</v>
      </c>
      <c r="B1750" s="10">
        <v>45054</v>
      </c>
      <c r="C1750">
        <v>1630</v>
      </c>
      <c r="D1750" t="s">
        <v>80</v>
      </c>
      <c r="E1750">
        <v>21</v>
      </c>
      <c r="F1750" t="s">
        <v>8</v>
      </c>
      <c r="G1750">
        <v>5</v>
      </c>
      <c r="H1750">
        <v>4981.42</v>
      </c>
      <c r="I1750">
        <v>24907.1</v>
      </c>
      <c r="J1750" t="s">
        <v>95</v>
      </c>
      <c r="K1750" t="s">
        <v>82</v>
      </c>
      <c r="L1750" t="s">
        <v>114</v>
      </c>
      <c r="M1750">
        <v>2023</v>
      </c>
      <c r="N1750" t="s">
        <v>84</v>
      </c>
      <c r="O1750" t="s">
        <v>4854</v>
      </c>
      <c r="P1750" t="s">
        <v>86</v>
      </c>
    </row>
    <row r="1751" spans="1:16" x14ac:dyDescent="0.45">
      <c r="A1751">
        <v>1750</v>
      </c>
      <c r="B1751" s="10">
        <v>45054</v>
      </c>
      <c r="C1751">
        <v>9853</v>
      </c>
      <c r="D1751" t="s">
        <v>80</v>
      </c>
      <c r="E1751">
        <v>18</v>
      </c>
      <c r="F1751" t="s">
        <v>102</v>
      </c>
      <c r="G1751">
        <v>1</v>
      </c>
      <c r="H1751">
        <v>1077.4100000000001</v>
      </c>
      <c r="I1751">
        <v>1077.4100000000001</v>
      </c>
      <c r="J1751" t="s">
        <v>95</v>
      </c>
      <c r="K1751" t="s">
        <v>567</v>
      </c>
      <c r="L1751" t="s">
        <v>114</v>
      </c>
      <c r="M1751">
        <v>2023</v>
      </c>
      <c r="N1751" t="s">
        <v>84</v>
      </c>
      <c r="O1751" t="s">
        <v>7669</v>
      </c>
      <c r="P1751" t="s">
        <v>86</v>
      </c>
    </row>
    <row r="1752" spans="1:16" x14ac:dyDescent="0.45">
      <c r="A1752">
        <v>1751</v>
      </c>
      <c r="B1752" s="10">
        <v>45054</v>
      </c>
      <c r="C1752">
        <v>3852</v>
      </c>
      <c r="D1752" t="s">
        <v>89</v>
      </c>
      <c r="E1752">
        <v>27</v>
      </c>
      <c r="F1752" t="s">
        <v>7</v>
      </c>
      <c r="G1752">
        <v>5</v>
      </c>
      <c r="H1752">
        <v>3344.13</v>
      </c>
      <c r="I1752">
        <v>16720.650000000001</v>
      </c>
      <c r="J1752" t="s">
        <v>87</v>
      </c>
      <c r="K1752" t="s">
        <v>82</v>
      </c>
      <c r="L1752" t="s">
        <v>114</v>
      </c>
      <c r="M1752">
        <v>2023</v>
      </c>
      <c r="N1752" t="s">
        <v>84</v>
      </c>
      <c r="O1752" t="s">
        <v>3946</v>
      </c>
      <c r="P1752" t="s">
        <v>86</v>
      </c>
    </row>
    <row r="1753" spans="1:16" x14ac:dyDescent="0.45">
      <c r="A1753">
        <v>1752</v>
      </c>
      <c r="B1753" s="10">
        <v>45054</v>
      </c>
      <c r="C1753">
        <v>1987</v>
      </c>
      <c r="D1753" t="s">
        <v>80</v>
      </c>
      <c r="E1753">
        <v>32</v>
      </c>
      <c r="F1753" t="s">
        <v>7</v>
      </c>
      <c r="G1753">
        <v>5</v>
      </c>
      <c r="H1753">
        <v>4766.09</v>
      </c>
      <c r="I1753">
        <v>23830.45</v>
      </c>
      <c r="J1753" t="s">
        <v>87</v>
      </c>
      <c r="K1753" t="s">
        <v>82</v>
      </c>
      <c r="L1753" t="s">
        <v>114</v>
      </c>
      <c r="M1753">
        <v>2023</v>
      </c>
      <c r="N1753" t="s">
        <v>84</v>
      </c>
      <c r="O1753" t="s">
        <v>3947</v>
      </c>
      <c r="P1753" t="s">
        <v>86</v>
      </c>
    </row>
    <row r="1754" spans="1:16" x14ac:dyDescent="0.45">
      <c r="A1754">
        <v>1753</v>
      </c>
      <c r="B1754" s="10">
        <v>45054</v>
      </c>
      <c r="C1754">
        <v>8622</v>
      </c>
      <c r="D1754" t="s">
        <v>80</v>
      </c>
      <c r="E1754">
        <v>53</v>
      </c>
      <c r="F1754" t="s">
        <v>5</v>
      </c>
      <c r="G1754">
        <v>5</v>
      </c>
      <c r="H1754">
        <v>4487.95</v>
      </c>
      <c r="I1754">
        <v>22439.75</v>
      </c>
      <c r="J1754" t="s">
        <v>93</v>
      </c>
      <c r="K1754" t="s">
        <v>82</v>
      </c>
      <c r="L1754" t="s">
        <v>114</v>
      </c>
      <c r="M1754">
        <v>2023</v>
      </c>
      <c r="N1754" t="s">
        <v>84</v>
      </c>
      <c r="O1754" t="s">
        <v>4186</v>
      </c>
      <c r="P1754" t="s">
        <v>86</v>
      </c>
    </row>
    <row r="1755" spans="1:16" x14ac:dyDescent="0.45">
      <c r="A1755">
        <v>1754</v>
      </c>
      <c r="B1755" s="10">
        <v>45054</v>
      </c>
      <c r="C1755">
        <v>8327</v>
      </c>
      <c r="D1755" t="s">
        <v>89</v>
      </c>
      <c r="E1755">
        <v>46</v>
      </c>
      <c r="F1755" t="s">
        <v>102</v>
      </c>
      <c r="G1755">
        <v>2</v>
      </c>
      <c r="H1755">
        <v>2244.15</v>
      </c>
      <c r="I1755">
        <v>4488.3</v>
      </c>
      <c r="J1755" t="s">
        <v>93</v>
      </c>
      <c r="K1755" t="s">
        <v>82</v>
      </c>
      <c r="L1755" t="s">
        <v>114</v>
      </c>
      <c r="M1755">
        <v>2023</v>
      </c>
      <c r="N1755" t="s">
        <v>84</v>
      </c>
      <c r="O1755" t="s">
        <v>3304</v>
      </c>
      <c r="P1755" t="s">
        <v>86</v>
      </c>
    </row>
    <row r="1756" spans="1:16" x14ac:dyDescent="0.45">
      <c r="A1756">
        <v>1755</v>
      </c>
      <c r="B1756" s="10">
        <v>45055</v>
      </c>
      <c r="C1756">
        <v>9841</v>
      </c>
      <c r="D1756" t="s">
        <v>89</v>
      </c>
      <c r="E1756">
        <v>63</v>
      </c>
      <c r="F1756" t="s">
        <v>6</v>
      </c>
      <c r="G1756">
        <v>5</v>
      </c>
      <c r="H1756">
        <v>3206.03</v>
      </c>
      <c r="I1756">
        <v>16030.15</v>
      </c>
      <c r="J1756" t="s">
        <v>81</v>
      </c>
      <c r="K1756" t="s">
        <v>82</v>
      </c>
      <c r="L1756" t="s">
        <v>114</v>
      </c>
      <c r="M1756">
        <v>2023</v>
      </c>
      <c r="N1756" t="s">
        <v>84</v>
      </c>
      <c r="O1756" t="s">
        <v>764</v>
      </c>
      <c r="P1756" t="s">
        <v>748</v>
      </c>
    </row>
    <row r="1757" spans="1:16" x14ac:dyDescent="0.45">
      <c r="A1757">
        <v>1756</v>
      </c>
      <c r="B1757" s="10">
        <v>45055</v>
      </c>
      <c r="C1757">
        <v>2100</v>
      </c>
      <c r="D1757" t="s">
        <v>89</v>
      </c>
      <c r="E1757">
        <v>22</v>
      </c>
      <c r="F1757" t="s">
        <v>102</v>
      </c>
      <c r="G1757">
        <v>4</v>
      </c>
      <c r="H1757">
        <v>2669.03</v>
      </c>
      <c r="I1757">
        <v>10676.12</v>
      </c>
      <c r="J1757" t="s">
        <v>95</v>
      </c>
      <c r="K1757" t="s">
        <v>82</v>
      </c>
      <c r="L1757" t="s">
        <v>114</v>
      </c>
      <c r="M1757">
        <v>2023</v>
      </c>
      <c r="N1757" t="s">
        <v>84</v>
      </c>
      <c r="O1757" t="s">
        <v>2269</v>
      </c>
      <c r="P1757" t="s">
        <v>86</v>
      </c>
    </row>
    <row r="1758" spans="1:16" x14ac:dyDescent="0.45">
      <c r="A1758">
        <v>1757</v>
      </c>
      <c r="B1758" s="10">
        <v>45055</v>
      </c>
      <c r="C1758">
        <v>7652</v>
      </c>
      <c r="D1758" t="s">
        <v>80</v>
      </c>
      <c r="E1758">
        <v>46</v>
      </c>
      <c r="F1758" t="s">
        <v>9</v>
      </c>
      <c r="G1758">
        <v>3</v>
      </c>
      <c r="H1758">
        <v>1765.95</v>
      </c>
      <c r="I1758">
        <v>5297.85</v>
      </c>
      <c r="J1758" t="s">
        <v>93</v>
      </c>
      <c r="K1758" t="s">
        <v>82</v>
      </c>
      <c r="L1758" t="s">
        <v>114</v>
      </c>
      <c r="M1758">
        <v>2023</v>
      </c>
      <c r="N1758" t="s">
        <v>84</v>
      </c>
      <c r="O1758" t="s">
        <v>6470</v>
      </c>
      <c r="P1758" t="s">
        <v>86</v>
      </c>
    </row>
    <row r="1759" spans="1:16" x14ac:dyDescent="0.45">
      <c r="A1759">
        <v>1758</v>
      </c>
      <c r="B1759" s="10">
        <v>45055</v>
      </c>
      <c r="C1759">
        <v>9632</v>
      </c>
      <c r="D1759" t="s">
        <v>80</v>
      </c>
      <c r="E1759">
        <v>64</v>
      </c>
      <c r="F1759" t="s">
        <v>5</v>
      </c>
      <c r="G1759">
        <v>4</v>
      </c>
      <c r="H1759">
        <v>764.89</v>
      </c>
      <c r="I1759">
        <v>3059.56</v>
      </c>
      <c r="J1759" t="s">
        <v>81</v>
      </c>
      <c r="K1759" t="s">
        <v>82</v>
      </c>
      <c r="L1759" t="s">
        <v>114</v>
      </c>
      <c r="M1759">
        <v>2023</v>
      </c>
      <c r="N1759" t="s">
        <v>84</v>
      </c>
      <c r="O1759" t="s">
        <v>1290</v>
      </c>
      <c r="P1759" t="s">
        <v>86</v>
      </c>
    </row>
    <row r="1760" spans="1:16" x14ac:dyDescent="0.45">
      <c r="A1760">
        <v>1759</v>
      </c>
      <c r="B1760" s="10">
        <v>45055</v>
      </c>
      <c r="C1760">
        <v>8421</v>
      </c>
      <c r="D1760" t="s">
        <v>89</v>
      </c>
      <c r="E1760">
        <v>64</v>
      </c>
      <c r="F1760" t="s">
        <v>6</v>
      </c>
      <c r="G1760">
        <v>1</v>
      </c>
      <c r="H1760">
        <v>4026.8</v>
      </c>
      <c r="I1760">
        <v>4026.8</v>
      </c>
      <c r="J1760" t="s">
        <v>81</v>
      </c>
      <c r="K1760" t="s">
        <v>82</v>
      </c>
      <c r="L1760" t="s">
        <v>114</v>
      </c>
      <c r="M1760">
        <v>2023</v>
      </c>
      <c r="N1760" t="s">
        <v>84</v>
      </c>
      <c r="O1760" t="s">
        <v>5791</v>
      </c>
      <c r="P1760" t="s">
        <v>86</v>
      </c>
    </row>
    <row r="1761" spans="1:16" x14ac:dyDescent="0.45">
      <c r="A1761">
        <v>1760</v>
      </c>
      <c r="B1761" s="10">
        <v>45055</v>
      </c>
      <c r="C1761">
        <v>6016</v>
      </c>
      <c r="D1761" t="s">
        <v>80</v>
      </c>
      <c r="E1761">
        <v>44</v>
      </c>
      <c r="F1761" t="s">
        <v>6</v>
      </c>
      <c r="G1761">
        <v>2</v>
      </c>
      <c r="H1761">
        <v>497.69</v>
      </c>
      <c r="I1761">
        <v>995.38</v>
      </c>
      <c r="J1761" t="s">
        <v>97</v>
      </c>
      <c r="K1761" t="s">
        <v>567</v>
      </c>
      <c r="L1761" t="s">
        <v>114</v>
      </c>
      <c r="M1761">
        <v>2023</v>
      </c>
      <c r="N1761" t="s">
        <v>84</v>
      </c>
      <c r="O1761" t="s">
        <v>7148</v>
      </c>
      <c r="P1761" t="s">
        <v>86</v>
      </c>
    </row>
    <row r="1762" spans="1:16" x14ac:dyDescent="0.45">
      <c r="A1762">
        <v>1761</v>
      </c>
      <c r="B1762" s="10">
        <v>45055</v>
      </c>
      <c r="C1762">
        <v>1769</v>
      </c>
      <c r="D1762" t="s">
        <v>89</v>
      </c>
      <c r="E1762">
        <v>42</v>
      </c>
      <c r="F1762" t="s">
        <v>8</v>
      </c>
      <c r="G1762">
        <v>3</v>
      </c>
      <c r="H1762">
        <v>3067.66</v>
      </c>
      <c r="I1762">
        <v>9202.98</v>
      </c>
      <c r="J1762" t="s">
        <v>97</v>
      </c>
      <c r="K1762" t="s">
        <v>82</v>
      </c>
      <c r="L1762" t="s">
        <v>114</v>
      </c>
      <c r="M1762">
        <v>2023</v>
      </c>
      <c r="N1762" t="s">
        <v>84</v>
      </c>
      <c r="O1762" t="s">
        <v>6260</v>
      </c>
      <c r="P1762" t="s">
        <v>86</v>
      </c>
    </row>
    <row r="1763" spans="1:16" x14ac:dyDescent="0.45">
      <c r="A1763">
        <v>1762</v>
      </c>
      <c r="B1763" s="10">
        <v>45055</v>
      </c>
      <c r="C1763">
        <v>2343</v>
      </c>
      <c r="D1763" t="s">
        <v>80</v>
      </c>
      <c r="E1763">
        <v>33</v>
      </c>
      <c r="F1763" t="s">
        <v>9</v>
      </c>
      <c r="G1763">
        <v>2</v>
      </c>
      <c r="H1763">
        <v>2992.13</v>
      </c>
      <c r="I1763">
        <v>5984.26</v>
      </c>
      <c r="J1763" t="s">
        <v>87</v>
      </c>
      <c r="K1763" t="s">
        <v>82</v>
      </c>
      <c r="L1763" t="s">
        <v>114</v>
      </c>
      <c r="M1763">
        <v>2023</v>
      </c>
      <c r="N1763" t="s">
        <v>84</v>
      </c>
      <c r="O1763" t="s">
        <v>3631</v>
      </c>
      <c r="P1763" t="s">
        <v>86</v>
      </c>
    </row>
    <row r="1764" spans="1:16" x14ac:dyDescent="0.45">
      <c r="A1764">
        <v>1763</v>
      </c>
      <c r="B1764" s="10">
        <v>45055</v>
      </c>
      <c r="C1764">
        <v>5358</v>
      </c>
      <c r="D1764" t="s">
        <v>89</v>
      </c>
      <c r="E1764">
        <v>33</v>
      </c>
      <c r="F1764" t="s">
        <v>102</v>
      </c>
      <c r="G1764">
        <v>2</v>
      </c>
      <c r="H1764">
        <v>1707.38</v>
      </c>
      <c r="I1764">
        <v>3414.76</v>
      </c>
      <c r="J1764" t="s">
        <v>87</v>
      </c>
      <c r="K1764" t="s">
        <v>82</v>
      </c>
      <c r="L1764" t="s">
        <v>114</v>
      </c>
      <c r="M1764">
        <v>2023</v>
      </c>
      <c r="N1764" t="s">
        <v>668</v>
      </c>
      <c r="O1764" t="s">
        <v>9829</v>
      </c>
      <c r="P1764" t="s">
        <v>86</v>
      </c>
    </row>
    <row r="1765" spans="1:16" x14ac:dyDescent="0.45">
      <c r="A1765">
        <v>1764</v>
      </c>
      <c r="B1765" s="10">
        <v>45055</v>
      </c>
      <c r="C1765">
        <v>7780</v>
      </c>
      <c r="D1765" t="s">
        <v>80</v>
      </c>
      <c r="E1765">
        <v>53</v>
      </c>
      <c r="F1765" t="s">
        <v>8</v>
      </c>
      <c r="G1765">
        <v>5</v>
      </c>
      <c r="H1765">
        <v>720.27</v>
      </c>
      <c r="I1765">
        <v>3601.35</v>
      </c>
      <c r="J1765" t="s">
        <v>93</v>
      </c>
      <c r="K1765" t="s">
        <v>82</v>
      </c>
      <c r="L1765" t="s">
        <v>114</v>
      </c>
      <c r="M1765">
        <v>2023</v>
      </c>
      <c r="N1765" t="s">
        <v>84</v>
      </c>
      <c r="O1765" t="s">
        <v>4187</v>
      </c>
      <c r="P1765" t="s">
        <v>86</v>
      </c>
    </row>
    <row r="1766" spans="1:16" x14ac:dyDescent="0.45">
      <c r="A1766">
        <v>1765</v>
      </c>
      <c r="B1766" s="10">
        <v>45055</v>
      </c>
      <c r="C1766">
        <v>7602</v>
      </c>
      <c r="D1766" t="s">
        <v>80</v>
      </c>
      <c r="E1766">
        <v>42</v>
      </c>
      <c r="F1766" t="s">
        <v>7</v>
      </c>
      <c r="G1766">
        <v>4</v>
      </c>
      <c r="H1766">
        <v>4008.2</v>
      </c>
      <c r="I1766">
        <v>16032.8</v>
      </c>
      <c r="J1766" t="s">
        <v>97</v>
      </c>
      <c r="K1766" t="s">
        <v>82</v>
      </c>
      <c r="L1766" t="s">
        <v>114</v>
      </c>
      <c r="M1766">
        <v>2023</v>
      </c>
      <c r="N1766" t="s">
        <v>84</v>
      </c>
      <c r="O1766" t="s">
        <v>1624</v>
      </c>
      <c r="P1766" t="s">
        <v>86</v>
      </c>
    </row>
    <row r="1767" spans="1:16" x14ac:dyDescent="0.45">
      <c r="A1767">
        <v>1766</v>
      </c>
      <c r="B1767" s="10">
        <v>45055</v>
      </c>
      <c r="C1767">
        <v>3349</v>
      </c>
      <c r="D1767" t="s">
        <v>80</v>
      </c>
      <c r="E1767">
        <v>58</v>
      </c>
      <c r="F1767" t="s">
        <v>5</v>
      </c>
      <c r="G1767">
        <v>3</v>
      </c>
      <c r="H1767">
        <v>2336.5300000000002</v>
      </c>
      <c r="I1767">
        <v>7009.59</v>
      </c>
      <c r="J1767" t="s">
        <v>81</v>
      </c>
      <c r="K1767" t="s">
        <v>82</v>
      </c>
      <c r="L1767" t="s">
        <v>114</v>
      </c>
      <c r="M1767">
        <v>2023</v>
      </c>
      <c r="N1767" t="s">
        <v>84</v>
      </c>
      <c r="O1767" t="s">
        <v>6672</v>
      </c>
      <c r="P1767" t="s">
        <v>86</v>
      </c>
    </row>
    <row r="1768" spans="1:16" x14ac:dyDescent="0.45">
      <c r="A1768">
        <v>1767</v>
      </c>
      <c r="B1768" s="10">
        <v>45055</v>
      </c>
      <c r="C1768">
        <v>6699</v>
      </c>
      <c r="D1768" t="s">
        <v>89</v>
      </c>
      <c r="E1768">
        <v>18</v>
      </c>
      <c r="F1768" t="s">
        <v>102</v>
      </c>
      <c r="G1768">
        <v>5</v>
      </c>
      <c r="H1768">
        <v>3640.1</v>
      </c>
      <c r="I1768">
        <v>18200.5</v>
      </c>
      <c r="J1768" t="s">
        <v>95</v>
      </c>
      <c r="K1768" t="s">
        <v>82</v>
      </c>
      <c r="L1768" t="s">
        <v>114</v>
      </c>
      <c r="M1768">
        <v>2023</v>
      </c>
      <c r="N1768" t="s">
        <v>84</v>
      </c>
      <c r="O1768" t="s">
        <v>4855</v>
      </c>
      <c r="P1768" t="s">
        <v>86</v>
      </c>
    </row>
    <row r="1769" spans="1:16" x14ac:dyDescent="0.45">
      <c r="A1769">
        <v>1768</v>
      </c>
      <c r="B1769" s="10">
        <v>45056</v>
      </c>
      <c r="C1769">
        <v>2241</v>
      </c>
      <c r="D1769" t="s">
        <v>89</v>
      </c>
      <c r="E1769">
        <v>22</v>
      </c>
      <c r="F1769" t="s">
        <v>7</v>
      </c>
      <c r="G1769">
        <v>3</v>
      </c>
      <c r="H1769">
        <v>131.6</v>
      </c>
      <c r="I1769">
        <v>394.8</v>
      </c>
      <c r="J1769" t="s">
        <v>95</v>
      </c>
      <c r="K1769" t="s">
        <v>567</v>
      </c>
      <c r="L1769" t="s">
        <v>114</v>
      </c>
      <c r="M1769">
        <v>2023</v>
      </c>
      <c r="N1769" t="s">
        <v>84</v>
      </c>
      <c r="O1769" t="s">
        <v>765</v>
      </c>
      <c r="P1769" t="s">
        <v>748</v>
      </c>
    </row>
    <row r="1770" spans="1:16" x14ac:dyDescent="0.45">
      <c r="A1770">
        <v>1769</v>
      </c>
      <c r="B1770" s="10">
        <v>45056</v>
      </c>
      <c r="C1770">
        <v>2125</v>
      </c>
      <c r="D1770" t="s">
        <v>89</v>
      </c>
      <c r="E1770">
        <v>58</v>
      </c>
      <c r="F1770" t="s">
        <v>6</v>
      </c>
      <c r="G1770">
        <v>4</v>
      </c>
      <c r="H1770">
        <v>418.79</v>
      </c>
      <c r="I1770">
        <v>1675.16</v>
      </c>
      <c r="J1770" t="s">
        <v>81</v>
      </c>
      <c r="K1770" t="s">
        <v>567</v>
      </c>
      <c r="L1770" t="s">
        <v>114</v>
      </c>
      <c r="M1770">
        <v>2023</v>
      </c>
      <c r="N1770" t="s">
        <v>84</v>
      </c>
      <c r="O1770" t="s">
        <v>7316</v>
      </c>
      <c r="P1770" t="s">
        <v>86</v>
      </c>
    </row>
    <row r="1771" spans="1:16" x14ac:dyDescent="0.45">
      <c r="A1771">
        <v>1770</v>
      </c>
      <c r="B1771" s="10">
        <v>45056</v>
      </c>
      <c r="C1771">
        <v>7764</v>
      </c>
      <c r="D1771" t="s">
        <v>80</v>
      </c>
      <c r="E1771">
        <v>37</v>
      </c>
      <c r="F1771" t="s">
        <v>102</v>
      </c>
      <c r="G1771">
        <v>5</v>
      </c>
      <c r="H1771">
        <v>920.45</v>
      </c>
      <c r="I1771">
        <v>4602.25</v>
      </c>
      <c r="J1771" t="s">
        <v>97</v>
      </c>
      <c r="K1771" t="s">
        <v>82</v>
      </c>
      <c r="L1771" t="s">
        <v>114</v>
      </c>
      <c r="M1771">
        <v>2023</v>
      </c>
      <c r="N1771" t="s">
        <v>84</v>
      </c>
      <c r="O1771" t="s">
        <v>4423</v>
      </c>
      <c r="P1771" t="s">
        <v>86</v>
      </c>
    </row>
    <row r="1772" spans="1:16" x14ac:dyDescent="0.45">
      <c r="A1772">
        <v>1771</v>
      </c>
      <c r="B1772" s="10">
        <v>45056</v>
      </c>
      <c r="C1772">
        <v>6101</v>
      </c>
      <c r="D1772" t="s">
        <v>89</v>
      </c>
      <c r="E1772">
        <v>22</v>
      </c>
      <c r="F1772" t="s">
        <v>8</v>
      </c>
      <c r="G1772">
        <v>3</v>
      </c>
      <c r="H1772">
        <v>613.5</v>
      </c>
      <c r="I1772">
        <v>1840.5</v>
      </c>
      <c r="J1772" t="s">
        <v>95</v>
      </c>
      <c r="K1772" t="s">
        <v>567</v>
      </c>
      <c r="L1772" t="s">
        <v>114</v>
      </c>
      <c r="M1772">
        <v>2023</v>
      </c>
      <c r="N1772" t="s">
        <v>84</v>
      </c>
      <c r="O1772" t="s">
        <v>7470</v>
      </c>
      <c r="P1772" t="s">
        <v>86</v>
      </c>
    </row>
    <row r="1773" spans="1:16" x14ac:dyDescent="0.45">
      <c r="A1773">
        <v>1772</v>
      </c>
      <c r="B1773" s="10">
        <v>45056</v>
      </c>
      <c r="C1773">
        <v>8843</v>
      </c>
      <c r="D1773" t="s">
        <v>80</v>
      </c>
      <c r="E1773">
        <v>53</v>
      </c>
      <c r="F1773" t="s">
        <v>9</v>
      </c>
      <c r="G1773">
        <v>5</v>
      </c>
      <c r="H1773">
        <v>998.95</v>
      </c>
      <c r="I1773">
        <v>4994.75</v>
      </c>
      <c r="J1773" t="s">
        <v>93</v>
      </c>
      <c r="K1773" t="s">
        <v>82</v>
      </c>
      <c r="L1773" t="s">
        <v>114</v>
      </c>
      <c r="M1773">
        <v>2023</v>
      </c>
      <c r="N1773" t="s">
        <v>84</v>
      </c>
      <c r="O1773" t="s">
        <v>4188</v>
      </c>
      <c r="P1773" t="s">
        <v>86</v>
      </c>
    </row>
    <row r="1774" spans="1:16" x14ac:dyDescent="0.45">
      <c r="A1774">
        <v>1773</v>
      </c>
      <c r="B1774" s="10">
        <v>45056</v>
      </c>
      <c r="C1774">
        <v>1072</v>
      </c>
      <c r="D1774" t="s">
        <v>89</v>
      </c>
      <c r="E1774">
        <v>46</v>
      </c>
      <c r="F1774" t="s">
        <v>8</v>
      </c>
      <c r="G1774">
        <v>2</v>
      </c>
      <c r="H1774">
        <v>3448.12</v>
      </c>
      <c r="I1774">
        <v>6896.24</v>
      </c>
      <c r="J1774" t="s">
        <v>93</v>
      </c>
      <c r="K1774" t="s">
        <v>82</v>
      </c>
      <c r="L1774" t="s">
        <v>114</v>
      </c>
      <c r="M1774">
        <v>2023</v>
      </c>
      <c r="N1774" t="s">
        <v>84</v>
      </c>
      <c r="O1774" t="s">
        <v>3305</v>
      </c>
      <c r="P1774" t="s">
        <v>86</v>
      </c>
    </row>
    <row r="1775" spans="1:16" x14ac:dyDescent="0.45">
      <c r="A1775">
        <v>1774</v>
      </c>
      <c r="B1775" s="10">
        <v>45056</v>
      </c>
      <c r="C1775">
        <v>6472</v>
      </c>
      <c r="D1775" t="s">
        <v>89</v>
      </c>
      <c r="E1775">
        <v>51</v>
      </c>
      <c r="F1775" t="s">
        <v>5</v>
      </c>
      <c r="G1775">
        <v>1</v>
      </c>
      <c r="H1775">
        <v>282.64</v>
      </c>
      <c r="I1775">
        <v>282.64</v>
      </c>
      <c r="J1775" t="s">
        <v>93</v>
      </c>
      <c r="K1775" t="s">
        <v>567</v>
      </c>
      <c r="L1775" t="s">
        <v>114</v>
      </c>
      <c r="M1775">
        <v>2023</v>
      </c>
      <c r="N1775" t="s">
        <v>84</v>
      </c>
      <c r="O1775" t="s">
        <v>7773</v>
      </c>
      <c r="P1775" t="s">
        <v>86</v>
      </c>
    </row>
    <row r="1776" spans="1:16" x14ac:dyDescent="0.45">
      <c r="A1776">
        <v>1775</v>
      </c>
      <c r="B1776" s="10">
        <v>45056</v>
      </c>
      <c r="C1776">
        <v>6189</v>
      </c>
      <c r="D1776" t="s">
        <v>80</v>
      </c>
      <c r="E1776">
        <v>35</v>
      </c>
      <c r="F1776" t="s">
        <v>5</v>
      </c>
      <c r="G1776">
        <v>3</v>
      </c>
      <c r="H1776">
        <v>237.43</v>
      </c>
      <c r="I1776">
        <v>712.29</v>
      </c>
      <c r="J1776" t="s">
        <v>97</v>
      </c>
      <c r="K1776" t="s">
        <v>567</v>
      </c>
      <c r="L1776" t="s">
        <v>114</v>
      </c>
      <c r="M1776">
        <v>2023</v>
      </c>
      <c r="N1776" t="s">
        <v>84</v>
      </c>
      <c r="O1776" t="s">
        <v>7471</v>
      </c>
      <c r="P1776" t="s">
        <v>86</v>
      </c>
    </row>
    <row r="1777" spans="1:16" x14ac:dyDescent="0.45">
      <c r="A1777">
        <v>1776</v>
      </c>
      <c r="B1777" s="10">
        <v>45056</v>
      </c>
      <c r="C1777">
        <v>3472</v>
      </c>
      <c r="D1777" t="s">
        <v>80</v>
      </c>
      <c r="E1777">
        <v>19</v>
      </c>
      <c r="F1777" t="s">
        <v>102</v>
      </c>
      <c r="G1777">
        <v>4</v>
      </c>
      <c r="H1777">
        <v>206.68</v>
      </c>
      <c r="I1777">
        <v>826.72</v>
      </c>
      <c r="J1777" t="s">
        <v>95</v>
      </c>
      <c r="K1777" t="s">
        <v>567</v>
      </c>
      <c r="L1777" t="s">
        <v>114</v>
      </c>
      <c r="M1777">
        <v>2023</v>
      </c>
      <c r="N1777" t="s">
        <v>84</v>
      </c>
      <c r="O1777" t="s">
        <v>7317</v>
      </c>
      <c r="P1777" t="s">
        <v>86</v>
      </c>
    </row>
    <row r="1778" spans="1:16" x14ac:dyDescent="0.45">
      <c r="A1778">
        <v>1777</v>
      </c>
      <c r="B1778" s="10">
        <v>45056</v>
      </c>
      <c r="C1778">
        <v>1707</v>
      </c>
      <c r="D1778" t="s">
        <v>89</v>
      </c>
      <c r="E1778">
        <v>33</v>
      </c>
      <c r="F1778" t="s">
        <v>8</v>
      </c>
      <c r="G1778">
        <v>3</v>
      </c>
      <c r="H1778">
        <v>3503.36</v>
      </c>
      <c r="I1778">
        <v>10510.08</v>
      </c>
      <c r="J1778" t="s">
        <v>87</v>
      </c>
      <c r="K1778" t="s">
        <v>82</v>
      </c>
      <c r="L1778" t="s">
        <v>114</v>
      </c>
      <c r="M1778">
        <v>2023</v>
      </c>
      <c r="N1778" t="s">
        <v>84</v>
      </c>
      <c r="O1778" t="s">
        <v>6025</v>
      </c>
      <c r="P1778" t="s">
        <v>86</v>
      </c>
    </row>
    <row r="1779" spans="1:16" x14ac:dyDescent="0.45">
      <c r="A1779">
        <v>1778</v>
      </c>
      <c r="B1779" s="10">
        <v>45056</v>
      </c>
      <c r="C1779">
        <v>2804</v>
      </c>
      <c r="D1779" t="s">
        <v>89</v>
      </c>
      <c r="E1779">
        <v>46</v>
      </c>
      <c r="F1779" t="s">
        <v>9</v>
      </c>
      <c r="G1779">
        <v>1</v>
      </c>
      <c r="H1779">
        <v>2703.87</v>
      </c>
      <c r="I1779">
        <v>2703.87</v>
      </c>
      <c r="J1779" t="s">
        <v>93</v>
      </c>
      <c r="K1779" t="s">
        <v>82</v>
      </c>
      <c r="L1779" t="s">
        <v>114</v>
      </c>
      <c r="M1779">
        <v>2023</v>
      </c>
      <c r="N1779" t="s">
        <v>84</v>
      </c>
      <c r="O1779" t="s">
        <v>5567</v>
      </c>
      <c r="P1779" t="s">
        <v>86</v>
      </c>
    </row>
    <row r="1780" spans="1:16" x14ac:dyDescent="0.45">
      <c r="A1780">
        <v>1779</v>
      </c>
      <c r="B1780" s="10">
        <v>45056</v>
      </c>
      <c r="C1780">
        <v>7704</v>
      </c>
      <c r="D1780" t="s">
        <v>80</v>
      </c>
      <c r="E1780">
        <v>50</v>
      </c>
      <c r="F1780" t="s">
        <v>6</v>
      </c>
      <c r="G1780">
        <v>3</v>
      </c>
      <c r="H1780">
        <v>1882.7</v>
      </c>
      <c r="I1780">
        <v>5648.1</v>
      </c>
      <c r="J1780" t="s">
        <v>93</v>
      </c>
      <c r="K1780" t="s">
        <v>82</v>
      </c>
      <c r="L1780" t="s">
        <v>114</v>
      </c>
      <c r="M1780">
        <v>2023</v>
      </c>
      <c r="N1780" t="s">
        <v>84</v>
      </c>
      <c r="O1780" t="s">
        <v>6471</v>
      </c>
      <c r="P1780" t="s">
        <v>86</v>
      </c>
    </row>
    <row r="1781" spans="1:16" x14ac:dyDescent="0.45">
      <c r="A1781">
        <v>1780</v>
      </c>
      <c r="B1781" s="10">
        <v>45056</v>
      </c>
      <c r="C1781">
        <v>4713</v>
      </c>
      <c r="D1781" t="s">
        <v>80</v>
      </c>
      <c r="E1781">
        <v>33</v>
      </c>
      <c r="F1781" t="s">
        <v>5</v>
      </c>
      <c r="G1781">
        <v>3</v>
      </c>
      <c r="H1781">
        <v>3394.26</v>
      </c>
      <c r="I1781">
        <v>10182.780000000001</v>
      </c>
      <c r="J1781" t="s">
        <v>87</v>
      </c>
      <c r="K1781" t="s">
        <v>82</v>
      </c>
      <c r="L1781" t="s">
        <v>114</v>
      </c>
      <c r="M1781">
        <v>2023</v>
      </c>
      <c r="N1781" t="s">
        <v>84</v>
      </c>
      <c r="O1781" t="s">
        <v>6026</v>
      </c>
      <c r="P1781" t="s">
        <v>86</v>
      </c>
    </row>
    <row r="1782" spans="1:16" x14ac:dyDescent="0.45">
      <c r="A1782">
        <v>1781</v>
      </c>
      <c r="B1782" s="10">
        <v>45056</v>
      </c>
      <c r="C1782">
        <v>6051</v>
      </c>
      <c r="D1782" t="s">
        <v>89</v>
      </c>
      <c r="E1782">
        <v>52</v>
      </c>
      <c r="F1782" t="s">
        <v>9</v>
      </c>
      <c r="G1782">
        <v>3</v>
      </c>
      <c r="H1782">
        <v>2790.34</v>
      </c>
      <c r="I1782">
        <v>8371.02</v>
      </c>
      <c r="J1782" t="s">
        <v>93</v>
      </c>
      <c r="K1782" t="s">
        <v>82</v>
      </c>
      <c r="L1782" t="s">
        <v>114</v>
      </c>
      <c r="M1782">
        <v>2023</v>
      </c>
      <c r="N1782" t="s">
        <v>84</v>
      </c>
      <c r="O1782" t="s">
        <v>6472</v>
      </c>
      <c r="P1782" t="s">
        <v>86</v>
      </c>
    </row>
    <row r="1783" spans="1:16" x14ac:dyDescent="0.45">
      <c r="A1783">
        <v>1782</v>
      </c>
      <c r="B1783" s="10">
        <v>45057</v>
      </c>
      <c r="C1783">
        <v>3475</v>
      </c>
      <c r="D1783" t="s">
        <v>80</v>
      </c>
      <c r="E1783">
        <v>64</v>
      </c>
      <c r="F1783" t="s">
        <v>7</v>
      </c>
      <c r="G1783">
        <v>4</v>
      </c>
      <c r="H1783">
        <v>86.31</v>
      </c>
      <c r="I1783">
        <v>345.24</v>
      </c>
      <c r="J1783" t="s">
        <v>81</v>
      </c>
      <c r="K1783" t="s">
        <v>567</v>
      </c>
      <c r="L1783" t="s">
        <v>114</v>
      </c>
      <c r="M1783">
        <v>2023</v>
      </c>
      <c r="N1783" t="s">
        <v>84</v>
      </c>
      <c r="O1783" t="s">
        <v>588</v>
      </c>
      <c r="P1783" t="s">
        <v>86</v>
      </c>
    </row>
    <row r="1784" spans="1:16" x14ac:dyDescent="0.45">
      <c r="A1784">
        <v>1783</v>
      </c>
      <c r="B1784" s="10">
        <v>45057</v>
      </c>
      <c r="C1784">
        <v>4610</v>
      </c>
      <c r="D1784" t="s">
        <v>89</v>
      </c>
      <c r="E1784">
        <v>60</v>
      </c>
      <c r="F1784" t="s">
        <v>102</v>
      </c>
      <c r="G1784">
        <v>1</v>
      </c>
      <c r="H1784">
        <v>4200.82</v>
      </c>
      <c r="I1784">
        <v>4200.82</v>
      </c>
      <c r="J1784" t="s">
        <v>81</v>
      </c>
      <c r="K1784" t="s">
        <v>82</v>
      </c>
      <c r="L1784" t="s">
        <v>114</v>
      </c>
      <c r="M1784">
        <v>2023</v>
      </c>
      <c r="N1784" t="s">
        <v>84</v>
      </c>
      <c r="O1784" t="s">
        <v>5792</v>
      </c>
      <c r="P1784" t="s">
        <v>86</v>
      </c>
    </row>
    <row r="1785" spans="1:16" x14ac:dyDescent="0.45">
      <c r="A1785">
        <v>1784</v>
      </c>
      <c r="B1785" s="10">
        <v>45057</v>
      </c>
      <c r="C1785">
        <v>5255</v>
      </c>
      <c r="D1785" t="s">
        <v>89</v>
      </c>
      <c r="E1785">
        <v>59</v>
      </c>
      <c r="F1785" t="s">
        <v>9</v>
      </c>
      <c r="G1785">
        <v>1</v>
      </c>
      <c r="H1785">
        <v>1783.41</v>
      </c>
      <c r="I1785">
        <v>1783.41</v>
      </c>
      <c r="J1785" t="s">
        <v>81</v>
      </c>
      <c r="K1785" t="s">
        <v>567</v>
      </c>
      <c r="L1785" t="s">
        <v>114</v>
      </c>
      <c r="M1785">
        <v>2023</v>
      </c>
      <c r="N1785" t="s">
        <v>84</v>
      </c>
      <c r="O1785" t="s">
        <v>8034</v>
      </c>
      <c r="P1785" t="s">
        <v>86</v>
      </c>
    </row>
    <row r="1786" spans="1:16" x14ac:dyDescent="0.45">
      <c r="A1786">
        <v>1785</v>
      </c>
      <c r="B1786" s="10">
        <v>45057</v>
      </c>
      <c r="C1786">
        <v>8397</v>
      </c>
      <c r="D1786" t="s">
        <v>89</v>
      </c>
      <c r="E1786">
        <v>34</v>
      </c>
      <c r="F1786" t="s">
        <v>102</v>
      </c>
      <c r="G1786">
        <v>4</v>
      </c>
      <c r="H1786">
        <v>2027.83</v>
      </c>
      <c r="I1786">
        <v>8111.32</v>
      </c>
      <c r="J1786" t="s">
        <v>87</v>
      </c>
      <c r="K1786" t="s">
        <v>82</v>
      </c>
      <c r="L1786" t="s">
        <v>114</v>
      </c>
      <c r="M1786">
        <v>2023</v>
      </c>
      <c r="N1786" t="s">
        <v>84</v>
      </c>
      <c r="O1786" t="s">
        <v>927</v>
      </c>
      <c r="P1786" t="s">
        <v>86</v>
      </c>
    </row>
    <row r="1787" spans="1:16" x14ac:dyDescent="0.45">
      <c r="A1787">
        <v>1786</v>
      </c>
      <c r="B1787" s="10">
        <v>45057</v>
      </c>
      <c r="C1787">
        <v>2735</v>
      </c>
      <c r="D1787" t="s">
        <v>80</v>
      </c>
      <c r="E1787">
        <v>21</v>
      </c>
      <c r="F1787" t="s">
        <v>7</v>
      </c>
      <c r="G1787">
        <v>3</v>
      </c>
      <c r="H1787">
        <v>3922.34</v>
      </c>
      <c r="I1787">
        <v>11767.02</v>
      </c>
      <c r="J1787" t="s">
        <v>95</v>
      </c>
      <c r="K1787" t="s">
        <v>82</v>
      </c>
      <c r="L1787" t="s">
        <v>114</v>
      </c>
      <c r="M1787">
        <v>2023</v>
      </c>
      <c r="N1787" t="s">
        <v>84</v>
      </c>
      <c r="O1787" t="s">
        <v>6846</v>
      </c>
      <c r="P1787" t="s">
        <v>86</v>
      </c>
    </row>
    <row r="1788" spans="1:16" x14ac:dyDescent="0.45">
      <c r="A1788">
        <v>1787</v>
      </c>
      <c r="B1788" s="10">
        <v>45057</v>
      </c>
      <c r="C1788">
        <v>9258</v>
      </c>
      <c r="D1788" t="s">
        <v>89</v>
      </c>
      <c r="E1788">
        <v>21</v>
      </c>
      <c r="F1788" t="s">
        <v>9</v>
      </c>
      <c r="G1788">
        <v>3</v>
      </c>
      <c r="H1788">
        <v>976.1</v>
      </c>
      <c r="I1788">
        <v>2928.3</v>
      </c>
      <c r="J1788" t="s">
        <v>95</v>
      </c>
      <c r="K1788" t="s">
        <v>82</v>
      </c>
      <c r="L1788" t="s">
        <v>114</v>
      </c>
      <c r="M1788">
        <v>2023</v>
      </c>
      <c r="N1788" t="s">
        <v>84</v>
      </c>
      <c r="O1788" t="s">
        <v>6847</v>
      </c>
      <c r="P1788" t="s">
        <v>86</v>
      </c>
    </row>
    <row r="1789" spans="1:16" x14ac:dyDescent="0.45">
      <c r="A1789">
        <v>1788</v>
      </c>
      <c r="B1789" s="10">
        <v>45057</v>
      </c>
      <c r="C1789">
        <v>8979</v>
      </c>
      <c r="D1789" t="s">
        <v>89</v>
      </c>
      <c r="E1789">
        <v>42</v>
      </c>
      <c r="F1789" t="s">
        <v>9</v>
      </c>
      <c r="G1789">
        <v>1</v>
      </c>
      <c r="H1789">
        <v>99.86</v>
      </c>
      <c r="I1789">
        <v>99.86</v>
      </c>
      <c r="J1789" t="s">
        <v>97</v>
      </c>
      <c r="K1789" t="s">
        <v>567</v>
      </c>
      <c r="L1789" t="s">
        <v>114</v>
      </c>
      <c r="M1789">
        <v>2023</v>
      </c>
      <c r="N1789" t="s">
        <v>84</v>
      </c>
      <c r="O1789" t="s">
        <v>7899</v>
      </c>
      <c r="P1789" t="s">
        <v>86</v>
      </c>
    </row>
    <row r="1790" spans="1:16" x14ac:dyDescent="0.45">
      <c r="A1790">
        <v>1789</v>
      </c>
      <c r="B1790" s="10">
        <v>45057</v>
      </c>
      <c r="C1790">
        <v>3428</v>
      </c>
      <c r="D1790" t="s">
        <v>80</v>
      </c>
      <c r="E1790">
        <v>50</v>
      </c>
      <c r="F1790" t="s">
        <v>6</v>
      </c>
      <c r="G1790">
        <v>3</v>
      </c>
      <c r="H1790">
        <v>4548.75</v>
      </c>
      <c r="I1790">
        <v>13646.25</v>
      </c>
      <c r="J1790" t="s">
        <v>93</v>
      </c>
      <c r="K1790" t="s">
        <v>82</v>
      </c>
      <c r="L1790" t="s">
        <v>114</v>
      </c>
      <c r="M1790">
        <v>2023</v>
      </c>
      <c r="N1790" t="s">
        <v>668</v>
      </c>
      <c r="O1790" t="s">
        <v>9477</v>
      </c>
      <c r="P1790" t="s">
        <v>86</v>
      </c>
    </row>
    <row r="1791" spans="1:16" x14ac:dyDescent="0.45">
      <c r="A1791">
        <v>1790</v>
      </c>
      <c r="B1791" s="10">
        <v>45057</v>
      </c>
      <c r="C1791">
        <v>8426</v>
      </c>
      <c r="D1791" t="s">
        <v>80</v>
      </c>
      <c r="E1791">
        <v>31</v>
      </c>
      <c r="F1791" t="s">
        <v>7</v>
      </c>
      <c r="G1791">
        <v>2</v>
      </c>
      <c r="H1791">
        <v>2552.12</v>
      </c>
      <c r="I1791">
        <v>5104.24</v>
      </c>
      <c r="J1791" t="s">
        <v>87</v>
      </c>
      <c r="K1791" t="s">
        <v>82</v>
      </c>
      <c r="L1791" t="s">
        <v>114</v>
      </c>
      <c r="M1791">
        <v>2023</v>
      </c>
      <c r="N1791" t="s">
        <v>84</v>
      </c>
      <c r="O1791" t="s">
        <v>3632</v>
      </c>
      <c r="P1791" t="s">
        <v>86</v>
      </c>
    </row>
    <row r="1792" spans="1:16" x14ac:dyDescent="0.45">
      <c r="A1792">
        <v>1791</v>
      </c>
      <c r="B1792" s="10">
        <v>45057</v>
      </c>
      <c r="C1792">
        <v>9533</v>
      </c>
      <c r="D1792" t="s">
        <v>80</v>
      </c>
      <c r="E1792">
        <v>41</v>
      </c>
      <c r="F1792" t="s">
        <v>8</v>
      </c>
      <c r="G1792">
        <v>3</v>
      </c>
      <c r="H1792">
        <v>1780.16</v>
      </c>
      <c r="I1792">
        <v>5340.48</v>
      </c>
      <c r="J1792" t="s">
        <v>97</v>
      </c>
      <c r="K1792" t="s">
        <v>82</v>
      </c>
      <c r="L1792" t="s">
        <v>114</v>
      </c>
      <c r="M1792">
        <v>2023</v>
      </c>
      <c r="N1792" t="s">
        <v>84</v>
      </c>
      <c r="O1792" t="s">
        <v>8580</v>
      </c>
      <c r="P1792" t="s">
        <v>748</v>
      </c>
    </row>
    <row r="1793" spans="1:16" x14ac:dyDescent="0.45">
      <c r="A1793">
        <v>1792</v>
      </c>
      <c r="B1793" s="10">
        <v>45057</v>
      </c>
      <c r="C1793">
        <v>6249</v>
      </c>
      <c r="D1793" t="s">
        <v>89</v>
      </c>
      <c r="E1793">
        <v>28</v>
      </c>
      <c r="F1793" t="s">
        <v>9</v>
      </c>
      <c r="G1793">
        <v>3</v>
      </c>
      <c r="H1793">
        <v>4104.28</v>
      </c>
      <c r="I1793">
        <v>12312.84</v>
      </c>
      <c r="J1793" t="s">
        <v>87</v>
      </c>
      <c r="K1793" t="s">
        <v>82</v>
      </c>
      <c r="L1793" t="s">
        <v>114</v>
      </c>
      <c r="M1793">
        <v>2023</v>
      </c>
      <c r="N1793" t="s">
        <v>84</v>
      </c>
      <c r="O1793" t="s">
        <v>6027</v>
      </c>
      <c r="P1793" t="s">
        <v>86</v>
      </c>
    </row>
    <row r="1794" spans="1:16" x14ac:dyDescent="0.45">
      <c r="A1794">
        <v>1793</v>
      </c>
      <c r="B1794" s="10">
        <v>45057</v>
      </c>
      <c r="C1794">
        <v>6291</v>
      </c>
      <c r="D1794" t="s">
        <v>80</v>
      </c>
      <c r="E1794">
        <v>42</v>
      </c>
      <c r="F1794" t="s">
        <v>6</v>
      </c>
      <c r="G1794">
        <v>5</v>
      </c>
      <c r="H1794">
        <v>180.16</v>
      </c>
      <c r="I1794">
        <v>900.8</v>
      </c>
      <c r="J1794" t="s">
        <v>97</v>
      </c>
      <c r="K1794" t="s">
        <v>567</v>
      </c>
      <c r="L1794" t="s">
        <v>114</v>
      </c>
      <c r="M1794">
        <v>2023</v>
      </c>
      <c r="N1794" t="s">
        <v>84</v>
      </c>
      <c r="O1794" t="s">
        <v>7596</v>
      </c>
      <c r="P1794" t="s">
        <v>86</v>
      </c>
    </row>
    <row r="1795" spans="1:16" x14ac:dyDescent="0.45">
      <c r="A1795">
        <v>1794</v>
      </c>
      <c r="B1795" s="10">
        <v>45057</v>
      </c>
      <c r="C1795">
        <v>3817</v>
      </c>
      <c r="D1795" t="s">
        <v>80</v>
      </c>
      <c r="E1795">
        <v>45</v>
      </c>
      <c r="F1795" t="s">
        <v>9</v>
      </c>
      <c r="G1795">
        <v>1</v>
      </c>
      <c r="H1795">
        <v>1051.3399999999999</v>
      </c>
      <c r="I1795">
        <v>1051.3399999999999</v>
      </c>
      <c r="J1795" t="s">
        <v>93</v>
      </c>
      <c r="K1795" t="s">
        <v>567</v>
      </c>
      <c r="L1795" t="s">
        <v>114</v>
      </c>
      <c r="M1795">
        <v>2023</v>
      </c>
      <c r="N1795" t="s">
        <v>84</v>
      </c>
      <c r="O1795" t="s">
        <v>7774</v>
      </c>
      <c r="P1795" t="s">
        <v>86</v>
      </c>
    </row>
    <row r="1796" spans="1:16" x14ac:dyDescent="0.45">
      <c r="A1796">
        <v>1795</v>
      </c>
      <c r="B1796" s="10">
        <v>45057</v>
      </c>
      <c r="C1796">
        <v>4874</v>
      </c>
      <c r="D1796" t="s">
        <v>89</v>
      </c>
      <c r="E1796">
        <v>24</v>
      </c>
      <c r="F1796" t="s">
        <v>6</v>
      </c>
      <c r="G1796">
        <v>1</v>
      </c>
      <c r="H1796">
        <v>818.68</v>
      </c>
      <c r="I1796">
        <v>818.68</v>
      </c>
      <c r="J1796" t="s">
        <v>95</v>
      </c>
      <c r="K1796" t="s">
        <v>567</v>
      </c>
      <c r="L1796" t="s">
        <v>114</v>
      </c>
      <c r="M1796">
        <v>2023</v>
      </c>
      <c r="N1796" t="s">
        <v>84</v>
      </c>
      <c r="O1796" t="s">
        <v>7670</v>
      </c>
      <c r="P1796" t="s">
        <v>86</v>
      </c>
    </row>
    <row r="1797" spans="1:16" x14ac:dyDescent="0.45">
      <c r="A1797">
        <v>1796</v>
      </c>
      <c r="B1797" s="10">
        <v>45058</v>
      </c>
      <c r="C1797">
        <v>5211</v>
      </c>
      <c r="D1797" t="s">
        <v>89</v>
      </c>
      <c r="E1797">
        <v>53</v>
      </c>
      <c r="F1797" t="s">
        <v>5</v>
      </c>
      <c r="G1797">
        <v>2</v>
      </c>
      <c r="H1797">
        <v>3702.26</v>
      </c>
      <c r="I1797">
        <v>7404.52</v>
      </c>
      <c r="J1797" t="s">
        <v>93</v>
      </c>
      <c r="K1797" t="s">
        <v>82</v>
      </c>
      <c r="L1797" t="s">
        <v>114</v>
      </c>
      <c r="M1797">
        <v>2023</v>
      </c>
      <c r="N1797" t="s">
        <v>668</v>
      </c>
      <c r="O1797" t="s">
        <v>683</v>
      </c>
      <c r="P1797" t="s">
        <v>86</v>
      </c>
    </row>
    <row r="1798" spans="1:16" x14ac:dyDescent="0.45">
      <c r="A1798">
        <v>1797</v>
      </c>
      <c r="B1798" s="10">
        <v>45058</v>
      </c>
      <c r="C1798">
        <v>1661</v>
      </c>
      <c r="D1798" t="s">
        <v>89</v>
      </c>
      <c r="E1798">
        <v>27</v>
      </c>
      <c r="F1798" t="s">
        <v>8</v>
      </c>
      <c r="G1798">
        <v>2</v>
      </c>
      <c r="H1798">
        <v>1594.83</v>
      </c>
      <c r="I1798">
        <v>3189.66</v>
      </c>
      <c r="J1798" t="s">
        <v>87</v>
      </c>
      <c r="K1798" t="s">
        <v>82</v>
      </c>
      <c r="L1798" t="s">
        <v>114</v>
      </c>
      <c r="M1798">
        <v>2023</v>
      </c>
      <c r="N1798" t="s">
        <v>84</v>
      </c>
      <c r="O1798" t="s">
        <v>3633</v>
      </c>
      <c r="P1798" t="s">
        <v>86</v>
      </c>
    </row>
    <row r="1799" spans="1:16" x14ac:dyDescent="0.45">
      <c r="A1799">
        <v>1798</v>
      </c>
      <c r="B1799" s="10">
        <v>45058</v>
      </c>
      <c r="C1799">
        <v>4374</v>
      </c>
      <c r="D1799" t="s">
        <v>89</v>
      </c>
      <c r="E1799">
        <v>53</v>
      </c>
      <c r="F1799" t="s">
        <v>9</v>
      </c>
      <c r="G1799">
        <v>2</v>
      </c>
      <c r="H1799">
        <v>3875.89</v>
      </c>
      <c r="I1799">
        <v>7751.78</v>
      </c>
      <c r="J1799" t="s">
        <v>93</v>
      </c>
      <c r="K1799" t="s">
        <v>82</v>
      </c>
      <c r="L1799" t="s">
        <v>114</v>
      </c>
      <c r="M1799">
        <v>2023</v>
      </c>
      <c r="N1799" t="s">
        <v>84</v>
      </c>
      <c r="O1799" t="s">
        <v>3306</v>
      </c>
      <c r="P1799" t="s">
        <v>86</v>
      </c>
    </row>
    <row r="1800" spans="1:16" x14ac:dyDescent="0.45">
      <c r="A1800">
        <v>1799</v>
      </c>
      <c r="B1800" s="10">
        <v>45058</v>
      </c>
      <c r="C1800">
        <v>1207</v>
      </c>
      <c r="D1800" t="s">
        <v>80</v>
      </c>
      <c r="E1800">
        <v>48</v>
      </c>
      <c r="F1800" t="s">
        <v>7</v>
      </c>
      <c r="G1800">
        <v>1</v>
      </c>
      <c r="H1800">
        <v>255.31</v>
      </c>
      <c r="I1800">
        <v>255.31</v>
      </c>
      <c r="J1800" t="s">
        <v>93</v>
      </c>
      <c r="K1800" t="s">
        <v>567</v>
      </c>
      <c r="L1800" t="s">
        <v>114</v>
      </c>
      <c r="M1800">
        <v>2023</v>
      </c>
      <c r="N1800" t="s">
        <v>668</v>
      </c>
      <c r="O1800" t="s">
        <v>9401</v>
      </c>
      <c r="P1800" t="s">
        <v>86</v>
      </c>
    </row>
    <row r="1801" spans="1:16" x14ac:dyDescent="0.45">
      <c r="A1801">
        <v>1800</v>
      </c>
      <c r="B1801" s="10">
        <v>45058</v>
      </c>
      <c r="C1801">
        <v>3665</v>
      </c>
      <c r="D1801" t="s">
        <v>89</v>
      </c>
      <c r="E1801">
        <v>36</v>
      </c>
      <c r="F1801" t="s">
        <v>102</v>
      </c>
      <c r="G1801">
        <v>5</v>
      </c>
      <c r="H1801">
        <v>3060.17</v>
      </c>
      <c r="I1801">
        <v>15300.85</v>
      </c>
      <c r="J1801" t="s">
        <v>97</v>
      </c>
      <c r="K1801" t="s">
        <v>82</v>
      </c>
      <c r="L1801" t="s">
        <v>114</v>
      </c>
      <c r="M1801">
        <v>2023</v>
      </c>
      <c r="N1801" t="s">
        <v>84</v>
      </c>
      <c r="O1801" t="s">
        <v>4424</v>
      </c>
      <c r="P1801" t="s">
        <v>86</v>
      </c>
    </row>
    <row r="1802" spans="1:16" x14ac:dyDescent="0.45">
      <c r="A1802">
        <v>1801</v>
      </c>
      <c r="B1802" s="10">
        <v>45058</v>
      </c>
      <c r="C1802">
        <v>3493</v>
      </c>
      <c r="D1802" t="s">
        <v>80</v>
      </c>
      <c r="E1802">
        <v>35</v>
      </c>
      <c r="F1802" t="s">
        <v>7</v>
      </c>
      <c r="G1802">
        <v>5</v>
      </c>
      <c r="H1802">
        <v>1625.19</v>
      </c>
      <c r="I1802">
        <v>8125.95</v>
      </c>
      <c r="J1802" t="s">
        <v>97</v>
      </c>
      <c r="K1802" t="s">
        <v>82</v>
      </c>
      <c r="L1802" t="s">
        <v>114</v>
      </c>
      <c r="M1802">
        <v>2023</v>
      </c>
      <c r="N1802" t="s">
        <v>84</v>
      </c>
      <c r="O1802" t="s">
        <v>8882</v>
      </c>
      <c r="P1802" t="s">
        <v>748</v>
      </c>
    </row>
    <row r="1803" spans="1:16" x14ac:dyDescent="0.45">
      <c r="A1803">
        <v>1802</v>
      </c>
      <c r="B1803" s="10">
        <v>45058</v>
      </c>
      <c r="C1803">
        <v>7813</v>
      </c>
      <c r="D1803" t="s">
        <v>89</v>
      </c>
      <c r="E1803">
        <v>23</v>
      </c>
      <c r="F1803" t="s">
        <v>8</v>
      </c>
      <c r="G1803">
        <v>4</v>
      </c>
      <c r="H1803">
        <v>975.25</v>
      </c>
      <c r="I1803">
        <v>3901</v>
      </c>
      <c r="J1803" t="s">
        <v>95</v>
      </c>
      <c r="K1803" t="s">
        <v>82</v>
      </c>
      <c r="L1803" t="s">
        <v>114</v>
      </c>
      <c r="M1803">
        <v>2023</v>
      </c>
      <c r="N1803" t="s">
        <v>84</v>
      </c>
      <c r="O1803" t="s">
        <v>2270</v>
      </c>
      <c r="P1803" t="s">
        <v>86</v>
      </c>
    </row>
    <row r="1804" spans="1:16" x14ac:dyDescent="0.45">
      <c r="A1804">
        <v>1803</v>
      </c>
      <c r="B1804" s="10">
        <v>45058</v>
      </c>
      <c r="C1804">
        <v>1632</v>
      </c>
      <c r="D1804" t="s">
        <v>89</v>
      </c>
      <c r="E1804">
        <v>45</v>
      </c>
      <c r="F1804" t="s">
        <v>5</v>
      </c>
      <c r="G1804">
        <v>1</v>
      </c>
      <c r="H1804">
        <v>4092.99</v>
      </c>
      <c r="I1804">
        <v>4092.99</v>
      </c>
      <c r="J1804" t="s">
        <v>93</v>
      </c>
      <c r="K1804" t="s">
        <v>82</v>
      </c>
      <c r="L1804" t="s">
        <v>114</v>
      </c>
      <c r="M1804">
        <v>2023</v>
      </c>
      <c r="N1804" t="s">
        <v>84</v>
      </c>
      <c r="O1804" t="s">
        <v>5568</v>
      </c>
      <c r="P1804" t="s">
        <v>86</v>
      </c>
    </row>
    <row r="1805" spans="1:16" x14ac:dyDescent="0.45">
      <c r="A1805">
        <v>1804</v>
      </c>
      <c r="B1805" s="10">
        <v>45058</v>
      </c>
      <c r="C1805">
        <v>4083</v>
      </c>
      <c r="D1805" t="s">
        <v>80</v>
      </c>
      <c r="E1805">
        <v>24</v>
      </c>
      <c r="F1805" t="s">
        <v>5</v>
      </c>
      <c r="G1805">
        <v>4</v>
      </c>
      <c r="H1805">
        <v>2090.64</v>
      </c>
      <c r="I1805">
        <v>8362.56</v>
      </c>
      <c r="J1805" t="s">
        <v>95</v>
      </c>
      <c r="K1805" t="s">
        <v>82</v>
      </c>
      <c r="L1805" t="s">
        <v>114</v>
      </c>
      <c r="M1805">
        <v>2023</v>
      </c>
      <c r="N1805" t="s">
        <v>84</v>
      </c>
      <c r="O1805" t="s">
        <v>2271</v>
      </c>
      <c r="P1805" t="s">
        <v>86</v>
      </c>
    </row>
    <row r="1806" spans="1:16" x14ac:dyDescent="0.45">
      <c r="A1806">
        <v>1805</v>
      </c>
      <c r="B1806" s="10">
        <v>45058</v>
      </c>
      <c r="C1806">
        <v>4719</v>
      </c>
      <c r="D1806" t="s">
        <v>80</v>
      </c>
      <c r="E1806">
        <v>55</v>
      </c>
      <c r="F1806" t="s">
        <v>5</v>
      </c>
      <c r="G1806">
        <v>3</v>
      </c>
      <c r="H1806">
        <v>2879.57</v>
      </c>
      <c r="I1806">
        <v>8638.7099999999991</v>
      </c>
      <c r="J1806" t="s">
        <v>81</v>
      </c>
      <c r="K1806" t="s">
        <v>82</v>
      </c>
      <c r="L1806" t="s">
        <v>114</v>
      </c>
      <c r="M1806">
        <v>2023</v>
      </c>
      <c r="N1806" t="s">
        <v>84</v>
      </c>
      <c r="O1806" t="s">
        <v>8396</v>
      </c>
      <c r="P1806" t="s">
        <v>748</v>
      </c>
    </row>
    <row r="1807" spans="1:16" x14ac:dyDescent="0.45">
      <c r="A1807">
        <v>1806</v>
      </c>
      <c r="B1807" s="10">
        <v>45058</v>
      </c>
      <c r="C1807">
        <v>8123</v>
      </c>
      <c r="D1807" t="s">
        <v>80</v>
      </c>
      <c r="E1807">
        <v>29</v>
      </c>
      <c r="F1807" t="s">
        <v>6</v>
      </c>
      <c r="G1807">
        <v>2</v>
      </c>
      <c r="H1807">
        <v>213.77</v>
      </c>
      <c r="I1807">
        <v>427.54</v>
      </c>
      <c r="J1807" t="s">
        <v>87</v>
      </c>
      <c r="K1807" t="s">
        <v>567</v>
      </c>
      <c r="L1807" t="s">
        <v>114</v>
      </c>
      <c r="M1807">
        <v>2023</v>
      </c>
      <c r="N1807" t="s">
        <v>84</v>
      </c>
      <c r="O1807" t="s">
        <v>7081</v>
      </c>
      <c r="P1807" t="s">
        <v>86</v>
      </c>
    </row>
    <row r="1808" spans="1:16" x14ac:dyDescent="0.45">
      <c r="A1808">
        <v>1807</v>
      </c>
      <c r="B1808" s="10">
        <v>45058</v>
      </c>
      <c r="C1808">
        <v>2679</v>
      </c>
      <c r="D1808" t="s">
        <v>89</v>
      </c>
      <c r="E1808">
        <v>58</v>
      </c>
      <c r="F1808" t="s">
        <v>7</v>
      </c>
      <c r="G1808">
        <v>4</v>
      </c>
      <c r="H1808">
        <v>3968.54</v>
      </c>
      <c r="I1808">
        <v>15874.16</v>
      </c>
      <c r="J1808" t="s">
        <v>81</v>
      </c>
      <c r="K1808" t="s">
        <v>82</v>
      </c>
      <c r="L1808" t="s">
        <v>114</v>
      </c>
      <c r="M1808">
        <v>2023</v>
      </c>
      <c r="N1808" t="s">
        <v>84</v>
      </c>
      <c r="O1808" t="s">
        <v>1291</v>
      </c>
      <c r="P1808" t="s">
        <v>86</v>
      </c>
    </row>
    <row r="1809" spans="1:16" x14ac:dyDescent="0.45">
      <c r="A1809">
        <v>1808</v>
      </c>
      <c r="B1809" s="10">
        <v>45058</v>
      </c>
      <c r="C1809">
        <v>1236</v>
      </c>
      <c r="D1809" t="s">
        <v>89</v>
      </c>
      <c r="E1809">
        <v>51</v>
      </c>
      <c r="F1809" t="s">
        <v>102</v>
      </c>
      <c r="G1809">
        <v>4</v>
      </c>
      <c r="H1809">
        <v>1470.07</v>
      </c>
      <c r="I1809">
        <v>5880.28</v>
      </c>
      <c r="J1809" t="s">
        <v>93</v>
      </c>
      <c r="K1809" t="s">
        <v>82</v>
      </c>
      <c r="L1809" t="s">
        <v>114</v>
      </c>
      <c r="M1809">
        <v>2023</v>
      </c>
      <c r="N1809" t="s">
        <v>668</v>
      </c>
      <c r="O1809" t="s">
        <v>9970</v>
      </c>
      <c r="P1809" t="s">
        <v>86</v>
      </c>
    </row>
    <row r="1810" spans="1:16" x14ac:dyDescent="0.45">
      <c r="A1810">
        <v>1809</v>
      </c>
      <c r="B1810" s="10">
        <v>45058</v>
      </c>
      <c r="C1810">
        <v>8446</v>
      </c>
      <c r="D1810" t="s">
        <v>80</v>
      </c>
      <c r="E1810">
        <v>42</v>
      </c>
      <c r="F1810" t="s">
        <v>102</v>
      </c>
      <c r="G1810">
        <v>1</v>
      </c>
      <c r="H1810">
        <v>3482.36</v>
      </c>
      <c r="I1810">
        <v>3482.36</v>
      </c>
      <c r="J1810" t="s">
        <v>97</v>
      </c>
      <c r="K1810" t="s">
        <v>82</v>
      </c>
      <c r="L1810" t="s">
        <v>114</v>
      </c>
      <c r="M1810">
        <v>2023</v>
      </c>
      <c r="N1810" t="s">
        <v>84</v>
      </c>
      <c r="O1810" t="s">
        <v>5166</v>
      </c>
      <c r="P1810" t="s">
        <v>86</v>
      </c>
    </row>
    <row r="1811" spans="1:16" x14ac:dyDescent="0.45">
      <c r="A1811">
        <v>1810</v>
      </c>
      <c r="B1811" s="10">
        <v>45059</v>
      </c>
      <c r="C1811">
        <v>5443</v>
      </c>
      <c r="D1811" t="s">
        <v>80</v>
      </c>
      <c r="E1811">
        <v>34</v>
      </c>
      <c r="F1811" t="s">
        <v>6</v>
      </c>
      <c r="G1811">
        <v>2</v>
      </c>
      <c r="H1811">
        <v>3814.35</v>
      </c>
      <c r="I1811">
        <v>7628.7</v>
      </c>
      <c r="J1811" t="s">
        <v>87</v>
      </c>
      <c r="K1811" t="s">
        <v>82</v>
      </c>
      <c r="L1811" t="s">
        <v>114</v>
      </c>
      <c r="M1811">
        <v>2023</v>
      </c>
      <c r="N1811" t="s">
        <v>84</v>
      </c>
      <c r="O1811" t="s">
        <v>238</v>
      </c>
      <c r="P1811" t="s">
        <v>86</v>
      </c>
    </row>
    <row r="1812" spans="1:16" x14ac:dyDescent="0.45">
      <c r="A1812">
        <v>1811</v>
      </c>
      <c r="B1812" s="10">
        <v>45059</v>
      </c>
      <c r="C1812">
        <v>7770</v>
      </c>
      <c r="D1812" t="s">
        <v>89</v>
      </c>
      <c r="E1812">
        <v>50</v>
      </c>
      <c r="F1812" t="s">
        <v>9</v>
      </c>
      <c r="G1812">
        <v>2</v>
      </c>
      <c r="H1812">
        <v>629.73</v>
      </c>
      <c r="I1812">
        <v>1259.46</v>
      </c>
      <c r="J1812" t="s">
        <v>93</v>
      </c>
      <c r="K1812" t="s">
        <v>567</v>
      </c>
      <c r="L1812" t="s">
        <v>114</v>
      </c>
      <c r="M1812">
        <v>2023</v>
      </c>
      <c r="N1812" t="s">
        <v>84</v>
      </c>
      <c r="O1812" t="s">
        <v>7223</v>
      </c>
      <c r="P1812" t="s">
        <v>86</v>
      </c>
    </row>
    <row r="1813" spans="1:16" x14ac:dyDescent="0.45">
      <c r="A1813">
        <v>1812</v>
      </c>
      <c r="B1813" s="10">
        <v>45059</v>
      </c>
      <c r="C1813">
        <v>7099</v>
      </c>
      <c r="D1813" t="s">
        <v>80</v>
      </c>
      <c r="E1813">
        <v>40</v>
      </c>
      <c r="F1813" t="s">
        <v>6</v>
      </c>
      <c r="G1813">
        <v>5</v>
      </c>
      <c r="H1813">
        <v>1514.71</v>
      </c>
      <c r="I1813">
        <v>7573.55</v>
      </c>
      <c r="J1813" t="s">
        <v>97</v>
      </c>
      <c r="K1813" t="s">
        <v>82</v>
      </c>
      <c r="L1813" t="s">
        <v>114</v>
      </c>
      <c r="M1813">
        <v>2023</v>
      </c>
      <c r="N1813" t="s">
        <v>84</v>
      </c>
      <c r="O1813" t="s">
        <v>4425</v>
      </c>
      <c r="P1813" t="s">
        <v>86</v>
      </c>
    </row>
    <row r="1814" spans="1:16" x14ac:dyDescent="0.45">
      <c r="A1814">
        <v>1813</v>
      </c>
      <c r="B1814" s="10">
        <v>45059</v>
      </c>
      <c r="C1814">
        <v>9555</v>
      </c>
      <c r="D1814" t="s">
        <v>80</v>
      </c>
      <c r="E1814">
        <v>26</v>
      </c>
      <c r="F1814" t="s">
        <v>102</v>
      </c>
      <c r="G1814">
        <v>4</v>
      </c>
      <c r="H1814">
        <v>3631.03</v>
      </c>
      <c r="I1814">
        <v>14524.12</v>
      </c>
      <c r="J1814" t="s">
        <v>87</v>
      </c>
      <c r="K1814" t="s">
        <v>82</v>
      </c>
      <c r="L1814" t="s">
        <v>114</v>
      </c>
      <c r="M1814">
        <v>2023</v>
      </c>
      <c r="N1814" t="s">
        <v>84</v>
      </c>
      <c r="O1814" t="s">
        <v>928</v>
      </c>
      <c r="P1814" t="s">
        <v>86</v>
      </c>
    </row>
    <row r="1815" spans="1:16" x14ac:dyDescent="0.45">
      <c r="A1815">
        <v>1814</v>
      </c>
      <c r="B1815" s="10">
        <v>45059</v>
      </c>
      <c r="C1815">
        <v>3368</v>
      </c>
      <c r="D1815" t="s">
        <v>89</v>
      </c>
      <c r="E1815">
        <v>23</v>
      </c>
      <c r="F1815" t="s">
        <v>102</v>
      </c>
      <c r="G1815">
        <v>5</v>
      </c>
      <c r="H1815">
        <v>1199.28</v>
      </c>
      <c r="I1815">
        <v>5996.4</v>
      </c>
      <c r="J1815" t="s">
        <v>95</v>
      </c>
      <c r="K1815" t="s">
        <v>82</v>
      </c>
      <c r="L1815" t="s">
        <v>114</v>
      </c>
      <c r="M1815">
        <v>2023</v>
      </c>
      <c r="N1815" t="s">
        <v>84</v>
      </c>
      <c r="O1815" t="s">
        <v>4856</v>
      </c>
      <c r="P1815" t="s">
        <v>86</v>
      </c>
    </row>
    <row r="1816" spans="1:16" x14ac:dyDescent="0.45">
      <c r="A1816">
        <v>1815</v>
      </c>
      <c r="B1816" s="10">
        <v>45059</v>
      </c>
      <c r="C1816">
        <v>1285</v>
      </c>
      <c r="D1816" t="s">
        <v>80</v>
      </c>
      <c r="E1816">
        <v>19</v>
      </c>
      <c r="F1816" t="s">
        <v>9</v>
      </c>
      <c r="G1816">
        <v>4</v>
      </c>
      <c r="H1816">
        <v>4248.46</v>
      </c>
      <c r="I1816">
        <v>16993.84</v>
      </c>
      <c r="J1816" t="s">
        <v>95</v>
      </c>
      <c r="K1816" t="s">
        <v>82</v>
      </c>
      <c r="L1816" t="s">
        <v>114</v>
      </c>
      <c r="M1816">
        <v>2023</v>
      </c>
      <c r="N1816" t="s">
        <v>84</v>
      </c>
      <c r="O1816" t="s">
        <v>2272</v>
      </c>
      <c r="P1816" t="s">
        <v>86</v>
      </c>
    </row>
    <row r="1817" spans="1:16" x14ac:dyDescent="0.45">
      <c r="A1817">
        <v>1816</v>
      </c>
      <c r="B1817" s="10">
        <v>45059</v>
      </c>
      <c r="C1817">
        <v>1148</v>
      </c>
      <c r="D1817" t="s">
        <v>89</v>
      </c>
      <c r="E1817">
        <v>55</v>
      </c>
      <c r="F1817" t="s">
        <v>7</v>
      </c>
      <c r="G1817">
        <v>1</v>
      </c>
      <c r="H1817">
        <v>1594.27</v>
      </c>
      <c r="I1817">
        <v>1594.27</v>
      </c>
      <c r="J1817" t="s">
        <v>81</v>
      </c>
      <c r="K1817" t="s">
        <v>567</v>
      </c>
      <c r="L1817" t="s">
        <v>114</v>
      </c>
      <c r="M1817">
        <v>2023</v>
      </c>
      <c r="N1817" t="s">
        <v>84</v>
      </c>
      <c r="O1817" t="s">
        <v>8035</v>
      </c>
      <c r="P1817" t="s">
        <v>86</v>
      </c>
    </row>
    <row r="1818" spans="1:16" x14ac:dyDescent="0.45">
      <c r="A1818">
        <v>1817</v>
      </c>
      <c r="B1818" s="10">
        <v>45059</v>
      </c>
      <c r="C1818">
        <v>5037</v>
      </c>
      <c r="D1818" t="s">
        <v>89</v>
      </c>
      <c r="E1818">
        <v>26</v>
      </c>
      <c r="F1818" t="s">
        <v>7</v>
      </c>
      <c r="G1818">
        <v>1</v>
      </c>
      <c r="H1818">
        <v>2041.53</v>
      </c>
      <c r="I1818">
        <v>2041.53</v>
      </c>
      <c r="J1818" t="s">
        <v>87</v>
      </c>
      <c r="K1818" t="s">
        <v>82</v>
      </c>
      <c r="L1818" t="s">
        <v>114</v>
      </c>
      <c r="M1818">
        <v>2023</v>
      </c>
      <c r="N1818" t="s">
        <v>84</v>
      </c>
      <c r="O1818" t="s">
        <v>5357</v>
      </c>
      <c r="P1818" t="s">
        <v>86</v>
      </c>
    </row>
    <row r="1819" spans="1:16" x14ac:dyDescent="0.45">
      <c r="A1819">
        <v>1818</v>
      </c>
      <c r="B1819" s="10">
        <v>45059</v>
      </c>
      <c r="C1819">
        <v>7549</v>
      </c>
      <c r="D1819" t="s">
        <v>89</v>
      </c>
      <c r="E1819">
        <v>20</v>
      </c>
      <c r="F1819" t="s">
        <v>8</v>
      </c>
      <c r="G1819">
        <v>3</v>
      </c>
      <c r="H1819">
        <v>543.73</v>
      </c>
      <c r="I1819">
        <v>1631.19</v>
      </c>
      <c r="J1819" t="s">
        <v>95</v>
      </c>
      <c r="K1819" t="s">
        <v>567</v>
      </c>
      <c r="L1819" t="s">
        <v>114</v>
      </c>
      <c r="M1819">
        <v>2023</v>
      </c>
      <c r="N1819" t="s">
        <v>84</v>
      </c>
      <c r="O1819" t="s">
        <v>7472</v>
      </c>
      <c r="P1819" t="s">
        <v>86</v>
      </c>
    </row>
    <row r="1820" spans="1:16" x14ac:dyDescent="0.45">
      <c r="A1820">
        <v>1819</v>
      </c>
      <c r="B1820" s="10">
        <v>45059</v>
      </c>
      <c r="C1820">
        <v>8121</v>
      </c>
      <c r="D1820" t="s">
        <v>80</v>
      </c>
      <c r="E1820">
        <v>33</v>
      </c>
      <c r="F1820" t="s">
        <v>7</v>
      </c>
      <c r="G1820">
        <v>4</v>
      </c>
      <c r="H1820">
        <v>780.99</v>
      </c>
      <c r="I1820">
        <v>3123.96</v>
      </c>
      <c r="J1820" t="s">
        <v>87</v>
      </c>
      <c r="K1820" t="s">
        <v>82</v>
      </c>
      <c r="L1820" t="s">
        <v>114</v>
      </c>
      <c r="M1820">
        <v>2023</v>
      </c>
      <c r="N1820" t="s">
        <v>84</v>
      </c>
      <c r="O1820" t="s">
        <v>929</v>
      </c>
      <c r="P1820" t="s">
        <v>86</v>
      </c>
    </row>
    <row r="1821" spans="1:16" x14ac:dyDescent="0.45">
      <c r="A1821">
        <v>1820</v>
      </c>
      <c r="B1821" s="10">
        <v>45059</v>
      </c>
      <c r="C1821">
        <v>5895</v>
      </c>
      <c r="D1821" t="s">
        <v>80</v>
      </c>
      <c r="E1821">
        <v>42</v>
      </c>
      <c r="F1821" t="s">
        <v>5</v>
      </c>
      <c r="G1821">
        <v>4</v>
      </c>
      <c r="H1821">
        <v>1413.34</v>
      </c>
      <c r="I1821">
        <v>5653.36</v>
      </c>
      <c r="J1821" t="s">
        <v>97</v>
      </c>
      <c r="K1821" t="s">
        <v>82</v>
      </c>
      <c r="L1821" t="s">
        <v>114</v>
      </c>
      <c r="M1821">
        <v>2023</v>
      </c>
      <c r="N1821" t="s">
        <v>84</v>
      </c>
      <c r="O1821" t="s">
        <v>1625</v>
      </c>
      <c r="P1821" t="s">
        <v>86</v>
      </c>
    </row>
    <row r="1822" spans="1:16" x14ac:dyDescent="0.45">
      <c r="A1822">
        <v>1821</v>
      </c>
      <c r="B1822" s="10">
        <v>45059</v>
      </c>
      <c r="C1822">
        <v>6280</v>
      </c>
      <c r="D1822" t="s">
        <v>80</v>
      </c>
      <c r="E1822">
        <v>41</v>
      </c>
      <c r="F1822" t="s">
        <v>5</v>
      </c>
      <c r="G1822">
        <v>2</v>
      </c>
      <c r="H1822">
        <v>292.10000000000002</v>
      </c>
      <c r="I1822">
        <v>584.20000000000005</v>
      </c>
      <c r="J1822" t="s">
        <v>97</v>
      </c>
      <c r="K1822" t="s">
        <v>567</v>
      </c>
      <c r="L1822" t="s">
        <v>114</v>
      </c>
      <c r="M1822">
        <v>2023</v>
      </c>
      <c r="N1822" t="s">
        <v>84</v>
      </c>
      <c r="O1822" t="s">
        <v>7149</v>
      </c>
      <c r="P1822" t="s">
        <v>86</v>
      </c>
    </row>
    <row r="1823" spans="1:16" x14ac:dyDescent="0.45">
      <c r="A1823">
        <v>1822</v>
      </c>
      <c r="B1823" s="10">
        <v>45059</v>
      </c>
      <c r="C1823">
        <v>2012</v>
      </c>
      <c r="D1823" t="s">
        <v>80</v>
      </c>
      <c r="E1823">
        <v>64</v>
      </c>
      <c r="F1823" t="s">
        <v>8</v>
      </c>
      <c r="G1823">
        <v>2</v>
      </c>
      <c r="H1823">
        <v>1005.51</v>
      </c>
      <c r="I1823">
        <v>2011.02</v>
      </c>
      <c r="J1823" t="s">
        <v>81</v>
      </c>
      <c r="K1823" t="s">
        <v>82</v>
      </c>
      <c r="L1823" t="s">
        <v>114</v>
      </c>
      <c r="M1823">
        <v>2023</v>
      </c>
      <c r="N1823" t="s">
        <v>84</v>
      </c>
      <c r="O1823" t="s">
        <v>2987</v>
      </c>
      <c r="P1823" t="s">
        <v>86</v>
      </c>
    </row>
    <row r="1824" spans="1:16" x14ac:dyDescent="0.45">
      <c r="A1824">
        <v>1823</v>
      </c>
      <c r="B1824" s="10">
        <v>45060</v>
      </c>
      <c r="C1824">
        <v>3785</v>
      </c>
      <c r="D1824" t="s">
        <v>89</v>
      </c>
      <c r="E1824">
        <v>46</v>
      </c>
      <c r="F1824" t="s">
        <v>102</v>
      </c>
      <c r="G1824">
        <v>5</v>
      </c>
      <c r="H1824">
        <v>2074.27</v>
      </c>
      <c r="I1824">
        <v>10371.35</v>
      </c>
      <c r="J1824" t="s">
        <v>93</v>
      </c>
      <c r="K1824" t="s">
        <v>82</v>
      </c>
      <c r="L1824" t="s">
        <v>114</v>
      </c>
      <c r="M1824">
        <v>2023</v>
      </c>
      <c r="N1824" t="s">
        <v>84</v>
      </c>
      <c r="O1824" t="s">
        <v>341</v>
      </c>
      <c r="P1824" t="s">
        <v>86</v>
      </c>
    </row>
    <row r="1825" spans="1:16" x14ac:dyDescent="0.45">
      <c r="A1825">
        <v>1824</v>
      </c>
      <c r="B1825" s="10">
        <v>45060</v>
      </c>
      <c r="C1825">
        <v>4725</v>
      </c>
      <c r="D1825" t="s">
        <v>89</v>
      </c>
      <c r="E1825">
        <v>61</v>
      </c>
      <c r="F1825" t="s">
        <v>8</v>
      </c>
      <c r="G1825">
        <v>3</v>
      </c>
      <c r="H1825">
        <v>1930.81</v>
      </c>
      <c r="I1825">
        <v>5792.43</v>
      </c>
      <c r="J1825" t="s">
        <v>81</v>
      </c>
      <c r="K1825" t="s">
        <v>82</v>
      </c>
      <c r="L1825" t="s">
        <v>114</v>
      </c>
      <c r="M1825">
        <v>2023</v>
      </c>
      <c r="N1825" t="s">
        <v>84</v>
      </c>
      <c r="O1825" t="s">
        <v>6673</v>
      </c>
      <c r="P1825" t="s">
        <v>86</v>
      </c>
    </row>
    <row r="1826" spans="1:16" x14ac:dyDescent="0.45">
      <c r="A1826">
        <v>1825</v>
      </c>
      <c r="B1826" s="10">
        <v>45060</v>
      </c>
      <c r="C1826">
        <v>5576</v>
      </c>
      <c r="D1826" t="s">
        <v>80</v>
      </c>
      <c r="E1826">
        <v>57</v>
      </c>
      <c r="F1826" t="s">
        <v>9</v>
      </c>
      <c r="G1826">
        <v>1</v>
      </c>
      <c r="H1826">
        <v>1033.54</v>
      </c>
      <c r="I1826">
        <v>1033.54</v>
      </c>
      <c r="J1826" t="s">
        <v>81</v>
      </c>
      <c r="K1826" t="s">
        <v>567</v>
      </c>
      <c r="L1826" t="s">
        <v>114</v>
      </c>
      <c r="M1826">
        <v>2023</v>
      </c>
      <c r="N1826" t="s">
        <v>84</v>
      </c>
      <c r="O1826" t="s">
        <v>8036</v>
      </c>
      <c r="P1826" t="s">
        <v>86</v>
      </c>
    </row>
    <row r="1827" spans="1:16" x14ac:dyDescent="0.45">
      <c r="A1827">
        <v>1826</v>
      </c>
      <c r="B1827" s="10">
        <v>45060</v>
      </c>
      <c r="C1827">
        <v>6782</v>
      </c>
      <c r="D1827" t="s">
        <v>80</v>
      </c>
      <c r="E1827">
        <v>43</v>
      </c>
      <c r="F1827" t="s">
        <v>8</v>
      </c>
      <c r="G1827">
        <v>4</v>
      </c>
      <c r="H1827">
        <v>448.23</v>
      </c>
      <c r="I1827">
        <v>1792.92</v>
      </c>
      <c r="J1827" t="s">
        <v>97</v>
      </c>
      <c r="K1827" t="s">
        <v>567</v>
      </c>
      <c r="L1827" t="s">
        <v>114</v>
      </c>
      <c r="M1827">
        <v>2023</v>
      </c>
      <c r="N1827" t="s">
        <v>84</v>
      </c>
      <c r="O1827" t="s">
        <v>7318</v>
      </c>
      <c r="P1827" t="s">
        <v>86</v>
      </c>
    </row>
    <row r="1828" spans="1:16" x14ac:dyDescent="0.45">
      <c r="A1828">
        <v>1827</v>
      </c>
      <c r="B1828" s="10">
        <v>45060</v>
      </c>
      <c r="C1828">
        <v>7257</v>
      </c>
      <c r="D1828" t="s">
        <v>80</v>
      </c>
      <c r="E1828">
        <v>55</v>
      </c>
      <c r="F1828" t="s">
        <v>8</v>
      </c>
      <c r="G1828">
        <v>5</v>
      </c>
      <c r="H1828">
        <v>1624.83</v>
      </c>
      <c r="I1828">
        <v>8124.15</v>
      </c>
      <c r="J1828" t="s">
        <v>81</v>
      </c>
      <c r="K1828" t="s">
        <v>82</v>
      </c>
      <c r="L1828" t="s">
        <v>114</v>
      </c>
      <c r="M1828">
        <v>2023</v>
      </c>
      <c r="N1828" t="s">
        <v>84</v>
      </c>
      <c r="O1828" t="s">
        <v>4653</v>
      </c>
      <c r="P1828" t="s">
        <v>86</v>
      </c>
    </row>
    <row r="1829" spans="1:16" x14ac:dyDescent="0.45">
      <c r="A1829">
        <v>1828</v>
      </c>
      <c r="B1829" s="10">
        <v>45060</v>
      </c>
      <c r="C1829">
        <v>3408</v>
      </c>
      <c r="D1829" t="s">
        <v>80</v>
      </c>
      <c r="E1829">
        <v>52</v>
      </c>
      <c r="F1829" t="s">
        <v>6</v>
      </c>
      <c r="G1829">
        <v>3</v>
      </c>
      <c r="H1829">
        <v>3739.47</v>
      </c>
      <c r="I1829">
        <v>11218.41</v>
      </c>
      <c r="J1829" t="s">
        <v>93</v>
      </c>
      <c r="K1829" t="s">
        <v>82</v>
      </c>
      <c r="L1829" t="s">
        <v>114</v>
      </c>
      <c r="M1829">
        <v>2023</v>
      </c>
      <c r="N1829" t="s">
        <v>84</v>
      </c>
      <c r="O1829" t="s">
        <v>6473</v>
      </c>
      <c r="P1829" t="s">
        <v>86</v>
      </c>
    </row>
    <row r="1830" spans="1:16" x14ac:dyDescent="0.45">
      <c r="A1830">
        <v>1829</v>
      </c>
      <c r="B1830" s="10">
        <v>45060</v>
      </c>
      <c r="C1830">
        <v>1340</v>
      </c>
      <c r="D1830" t="s">
        <v>89</v>
      </c>
      <c r="E1830">
        <v>40</v>
      </c>
      <c r="F1830" t="s">
        <v>5</v>
      </c>
      <c r="G1830">
        <v>2</v>
      </c>
      <c r="H1830">
        <v>2574.9899999999998</v>
      </c>
      <c r="I1830">
        <v>5149.9799999999996</v>
      </c>
      <c r="J1830" t="s">
        <v>97</v>
      </c>
      <c r="K1830" t="s">
        <v>82</v>
      </c>
      <c r="L1830" t="s">
        <v>114</v>
      </c>
      <c r="M1830">
        <v>2023</v>
      </c>
      <c r="N1830" t="s">
        <v>668</v>
      </c>
      <c r="O1830" t="s">
        <v>9830</v>
      </c>
      <c r="P1830" t="s">
        <v>86</v>
      </c>
    </row>
    <row r="1831" spans="1:16" x14ac:dyDescent="0.45">
      <c r="A1831">
        <v>1830</v>
      </c>
      <c r="B1831" s="10">
        <v>45060</v>
      </c>
      <c r="C1831">
        <v>3817</v>
      </c>
      <c r="D1831" t="s">
        <v>80</v>
      </c>
      <c r="E1831">
        <v>21</v>
      </c>
      <c r="F1831" t="s">
        <v>9</v>
      </c>
      <c r="G1831">
        <v>3</v>
      </c>
      <c r="H1831">
        <v>4736.68</v>
      </c>
      <c r="I1831">
        <v>14210.04</v>
      </c>
      <c r="J1831" t="s">
        <v>95</v>
      </c>
      <c r="K1831" t="s">
        <v>82</v>
      </c>
      <c r="L1831" t="s">
        <v>114</v>
      </c>
      <c r="M1831">
        <v>2023</v>
      </c>
      <c r="N1831" t="s">
        <v>84</v>
      </c>
      <c r="O1831" t="s">
        <v>6848</v>
      </c>
      <c r="P1831" t="s">
        <v>86</v>
      </c>
    </row>
    <row r="1832" spans="1:16" x14ac:dyDescent="0.45">
      <c r="A1832">
        <v>1831</v>
      </c>
      <c r="B1832" s="10">
        <v>45060</v>
      </c>
      <c r="C1832">
        <v>3496</v>
      </c>
      <c r="D1832" t="s">
        <v>89</v>
      </c>
      <c r="E1832">
        <v>59</v>
      </c>
      <c r="F1832" t="s">
        <v>6</v>
      </c>
      <c r="G1832">
        <v>5</v>
      </c>
      <c r="H1832">
        <v>742.44</v>
      </c>
      <c r="I1832">
        <v>3712.2</v>
      </c>
      <c r="J1832" t="s">
        <v>81</v>
      </c>
      <c r="K1832" t="s">
        <v>82</v>
      </c>
      <c r="L1832" t="s">
        <v>114</v>
      </c>
      <c r="M1832">
        <v>2023</v>
      </c>
      <c r="N1832" t="s">
        <v>84</v>
      </c>
      <c r="O1832" t="s">
        <v>9048</v>
      </c>
      <c r="P1832" t="s">
        <v>748</v>
      </c>
    </row>
    <row r="1833" spans="1:16" x14ac:dyDescent="0.45">
      <c r="A1833">
        <v>1832</v>
      </c>
      <c r="B1833" s="10">
        <v>45060</v>
      </c>
      <c r="C1833">
        <v>6962</v>
      </c>
      <c r="D1833" t="s">
        <v>80</v>
      </c>
      <c r="E1833">
        <v>31</v>
      </c>
      <c r="F1833" t="s">
        <v>9</v>
      </c>
      <c r="G1833">
        <v>1</v>
      </c>
      <c r="H1833">
        <v>1076.22</v>
      </c>
      <c r="I1833">
        <v>1076.22</v>
      </c>
      <c r="J1833" t="s">
        <v>87</v>
      </c>
      <c r="K1833" t="s">
        <v>567</v>
      </c>
      <c r="L1833" t="s">
        <v>114</v>
      </c>
      <c r="M1833">
        <v>2023</v>
      </c>
      <c r="N1833" t="s">
        <v>84</v>
      </c>
      <c r="O1833" t="s">
        <v>8159</v>
      </c>
      <c r="P1833" t="s">
        <v>86</v>
      </c>
    </row>
    <row r="1834" spans="1:16" x14ac:dyDescent="0.45">
      <c r="A1834">
        <v>1833</v>
      </c>
      <c r="B1834" s="10">
        <v>45060</v>
      </c>
      <c r="C1834">
        <v>6299</v>
      </c>
      <c r="D1834" t="s">
        <v>80</v>
      </c>
      <c r="E1834">
        <v>64</v>
      </c>
      <c r="F1834" t="s">
        <v>8</v>
      </c>
      <c r="G1834">
        <v>2</v>
      </c>
      <c r="H1834">
        <v>1437.48</v>
      </c>
      <c r="I1834">
        <v>2874.96</v>
      </c>
      <c r="J1834" t="s">
        <v>81</v>
      </c>
      <c r="K1834" t="s">
        <v>82</v>
      </c>
      <c r="L1834" t="s">
        <v>114</v>
      </c>
      <c r="M1834">
        <v>2023</v>
      </c>
      <c r="N1834" t="s">
        <v>84</v>
      </c>
      <c r="O1834" t="s">
        <v>2988</v>
      </c>
      <c r="P1834" t="s">
        <v>86</v>
      </c>
    </row>
    <row r="1835" spans="1:16" x14ac:dyDescent="0.45">
      <c r="A1835">
        <v>1834</v>
      </c>
      <c r="B1835" s="10">
        <v>45060</v>
      </c>
      <c r="C1835">
        <v>8574</v>
      </c>
      <c r="D1835" t="s">
        <v>80</v>
      </c>
      <c r="E1835">
        <v>56</v>
      </c>
      <c r="F1835" t="s">
        <v>6</v>
      </c>
      <c r="G1835">
        <v>2</v>
      </c>
      <c r="H1835">
        <v>114.36</v>
      </c>
      <c r="I1835">
        <v>228.72</v>
      </c>
      <c r="J1835" t="s">
        <v>81</v>
      </c>
      <c r="K1835" t="s">
        <v>567</v>
      </c>
      <c r="L1835" t="s">
        <v>114</v>
      </c>
      <c r="M1835">
        <v>2023</v>
      </c>
      <c r="N1835" t="s">
        <v>84</v>
      </c>
      <c r="O1835" t="s">
        <v>6977</v>
      </c>
      <c r="P1835" t="s">
        <v>86</v>
      </c>
    </row>
    <row r="1836" spans="1:16" x14ac:dyDescent="0.45">
      <c r="A1836">
        <v>1835</v>
      </c>
      <c r="B1836" s="10">
        <v>45060</v>
      </c>
      <c r="C1836">
        <v>2689</v>
      </c>
      <c r="D1836" t="s">
        <v>89</v>
      </c>
      <c r="E1836">
        <v>24</v>
      </c>
      <c r="F1836" t="s">
        <v>6</v>
      </c>
      <c r="G1836">
        <v>1</v>
      </c>
      <c r="H1836">
        <v>4719.7299999999996</v>
      </c>
      <c r="I1836">
        <v>4719.7299999999996</v>
      </c>
      <c r="J1836" t="s">
        <v>95</v>
      </c>
      <c r="K1836" t="s">
        <v>82</v>
      </c>
      <c r="L1836" t="s">
        <v>114</v>
      </c>
      <c r="M1836">
        <v>2023</v>
      </c>
      <c r="N1836" t="s">
        <v>84</v>
      </c>
      <c r="O1836" t="s">
        <v>5010</v>
      </c>
      <c r="P1836" t="s">
        <v>86</v>
      </c>
    </row>
    <row r="1837" spans="1:16" x14ac:dyDescent="0.45">
      <c r="A1837">
        <v>1836</v>
      </c>
      <c r="B1837" s="10">
        <v>45060</v>
      </c>
      <c r="C1837">
        <v>4267</v>
      </c>
      <c r="D1837" t="s">
        <v>80</v>
      </c>
      <c r="E1837">
        <v>25</v>
      </c>
      <c r="F1837" t="s">
        <v>9</v>
      </c>
      <c r="G1837">
        <v>2</v>
      </c>
      <c r="H1837">
        <v>2254.5500000000002</v>
      </c>
      <c r="I1837">
        <v>4509.1000000000004</v>
      </c>
      <c r="J1837" t="s">
        <v>87</v>
      </c>
      <c r="K1837" t="s">
        <v>82</v>
      </c>
      <c r="L1837" t="s">
        <v>114</v>
      </c>
      <c r="M1837">
        <v>2023</v>
      </c>
      <c r="N1837" t="s">
        <v>84</v>
      </c>
      <c r="O1837" t="s">
        <v>3634</v>
      </c>
      <c r="P1837" t="s">
        <v>86</v>
      </c>
    </row>
    <row r="1838" spans="1:16" x14ac:dyDescent="0.45">
      <c r="A1838">
        <v>1837</v>
      </c>
      <c r="B1838" s="10">
        <v>45061</v>
      </c>
      <c r="C1838">
        <v>5406</v>
      </c>
      <c r="D1838" t="s">
        <v>89</v>
      </c>
      <c r="E1838">
        <v>59</v>
      </c>
      <c r="F1838" t="s">
        <v>9</v>
      </c>
      <c r="G1838">
        <v>5</v>
      </c>
      <c r="H1838">
        <v>2434.16</v>
      </c>
      <c r="I1838">
        <v>12170.8</v>
      </c>
      <c r="J1838" t="s">
        <v>81</v>
      </c>
      <c r="K1838" t="s">
        <v>82</v>
      </c>
      <c r="L1838" t="s">
        <v>114</v>
      </c>
      <c r="M1838">
        <v>2023</v>
      </c>
      <c r="N1838" t="s">
        <v>84</v>
      </c>
      <c r="O1838" t="s">
        <v>342</v>
      </c>
      <c r="P1838" t="s">
        <v>86</v>
      </c>
    </row>
    <row r="1839" spans="1:16" x14ac:dyDescent="0.45">
      <c r="A1839">
        <v>1838</v>
      </c>
      <c r="B1839" s="10">
        <v>45061</v>
      </c>
      <c r="C1839">
        <v>9453</v>
      </c>
      <c r="D1839" t="s">
        <v>89</v>
      </c>
      <c r="E1839">
        <v>36</v>
      </c>
      <c r="F1839" t="s">
        <v>7</v>
      </c>
      <c r="G1839">
        <v>2</v>
      </c>
      <c r="H1839">
        <v>831.39</v>
      </c>
      <c r="I1839">
        <v>1662.78</v>
      </c>
      <c r="J1839" t="s">
        <v>97</v>
      </c>
      <c r="K1839" t="s">
        <v>567</v>
      </c>
      <c r="L1839" t="s">
        <v>114</v>
      </c>
      <c r="M1839">
        <v>2023</v>
      </c>
      <c r="N1839" t="s">
        <v>84</v>
      </c>
      <c r="O1839" t="s">
        <v>7150</v>
      </c>
      <c r="P1839" t="s">
        <v>86</v>
      </c>
    </row>
    <row r="1840" spans="1:16" x14ac:dyDescent="0.45">
      <c r="A1840">
        <v>1839</v>
      </c>
      <c r="B1840" s="10">
        <v>45061</v>
      </c>
      <c r="C1840">
        <v>2442</v>
      </c>
      <c r="D1840" t="s">
        <v>80</v>
      </c>
      <c r="E1840">
        <v>19</v>
      </c>
      <c r="F1840" t="s">
        <v>9</v>
      </c>
      <c r="G1840">
        <v>4</v>
      </c>
      <c r="H1840">
        <v>4369.8500000000004</v>
      </c>
      <c r="I1840">
        <v>17479.400000000001</v>
      </c>
      <c r="J1840" t="s">
        <v>95</v>
      </c>
      <c r="K1840" t="s">
        <v>82</v>
      </c>
      <c r="L1840" t="s">
        <v>114</v>
      </c>
      <c r="M1840">
        <v>2023</v>
      </c>
      <c r="N1840" t="s">
        <v>84</v>
      </c>
      <c r="O1840" t="s">
        <v>2273</v>
      </c>
      <c r="P1840" t="s">
        <v>86</v>
      </c>
    </row>
    <row r="1841" spans="1:16" x14ac:dyDescent="0.45">
      <c r="A1841">
        <v>1840</v>
      </c>
      <c r="B1841" s="10">
        <v>45061</v>
      </c>
      <c r="C1841">
        <v>9597</v>
      </c>
      <c r="D1841" t="s">
        <v>89</v>
      </c>
      <c r="E1841">
        <v>64</v>
      </c>
      <c r="F1841" t="s">
        <v>6</v>
      </c>
      <c r="G1841">
        <v>3</v>
      </c>
      <c r="H1841">
        <v>3478.53</v>
      </c>
      <c r="I1841">
        <v>10435.59</v>
      </c>
      <c r="J1841" t="s">
        <v>81</v>
      </c>
      <c r="K1841" t="s">
        <v>82</v>
      </c>
      <c r="L1841" t="s">
        <v>114</v>
      </c>
      <c r="M1841">
        <v>2023</v>
      </c>
      <c r="N1841" t="s">
        <v>84</v>
      </c>
      <c r="O1841" t="s">
        <v>6674</v>
      </c>
      <c r="P1841" t="s">
        <v>86</v>
      </c>
    </row>
    <row r="1842" spans="1:16" x14ac:dyDescent="0.45">
      <c r="A1842">
        <v>1841</v>
      </c>
      <c r="B1842" s="10">
        <v>45061</v>
      </c>
      <c r="C1842">
        <v>5437</v>
      </c>
      <c r="D1842" t="s">
        <v>89</v>
      </c>
      <c r="E1842">
        <v>18</v>
      </c>
      <c r="F1842" t="s">
        <v>102</v>
      </c>
      <c r="G1842">
        <v>5</v>
      </c>
      <c r="H1842">
        <v>2185.2399999999998</v>
      </c>
      <c r="I1842">
        <v>10926.2</v>
      </c>
      <c r="J1842" t="s">
        <v>95</v>
      </c>
      <c r="K1842" t="s">
        <v>82</v>
      </c>
      <c r="L1842" t="s">
        <v>114</v>
      </c>
      <c r="M1842">
        <v>2023</v>
      </c>
      <c r="N1842" t="s">
        <v>668</v>
      </c>
      <c r="O1842" t="s">
        <v>9286</v>
      </c>
      <c r="P1842" t="s">
        <v>748</v>
      </c>
    </row>
    <row r="1843" spans="1:16" x14ac:dyDescent="0.45">
      <c r="A1843">
        <v>1842</v>
      </c>
      <c r="B1843" s="10">
        <v>45061</v>
      </c>
      <c r="C1843">
        <v>6435</v>
      </c>
      <c r="D1843" t="s">
        <v>89</v>
      </c>
      <c r="E1843">
        <v>59</v>
      </c>
      <c r="F1843" t="s">
        <v>9</v>
      </c>
      <c r="G1843">
        <v>1</v>
      </c>
      <c r="H1843">
        <v>4395.96</v>
      </c>
      <c r="I1843">
        <v>4395.96</v>
      </c>
      <c r="J1843" t="s">
        <v>81</v>
      </c>
      <c r="K1843" t="s">
        <v>82</v>
      </c>
      <c r="L1843" t="s">
        <v>114</v>
      </c>
      <c r="M1843">
        <v>2023</v>
      </c>
      <c r="N1843" t="s">
        <v>84</v>
      </c>
      <c r="O1843" t="s">
        <v>5793</v>
      </c>
      <c r="P1843" t="s">
        <v>86</v>
      </c>
    </row>
    <row r="1844" spans="1:16" x14ac:dyDescent="0.45">
      <c r="A1844">
        <v>1843</v>
      </c>
      <c r="B1844" s="10">
        <v>45061</v>
      </c>
      <c r="C1844">
        <v>9435</v>
      </c>
      <c r="D1844" t="s">
        <v>80</v>
      </c>
      <c r="E1844">
        <v>55</v>
      </c>
      <c r="F1844" t="s">
        <v>5</v>
      </c>
      <c r="G1844">
        <v>5</v>
      </c>
      <c r="H1844">
        <v>4532.0200000000004</v>
      </c>
      <c r="I1844">
        <v>22660.1</v>
      </c>
      <c r="J1844" t="s">
        <v>81</v>
      </c>
      <c r="K1844" t="s">
        <v>82</v>
      </c>
      <c r="L1844" t="s">
        <v>114</v>
      </c>
      <c r="M1844">
        <v>2023</v>
      </c>
      <c r="N1844" t="s">
        <v>84</v>
      </c>
      <c r="O1844" t="s">
        <v>9049</v>
      </c>
      <c r="P1844" t="s">
        <v>748</v>
      </c>
    </row>
    <row r="1845" spans="1:16" x14ac:dyDescent="0.45">
      <c r="A1845">
        <v>1844</v>
      </c>
      <c r="B1845" s="10">
        <v>45061</v>
      </c>
      <c r="C1845">
        <v>5107</v>
      </c>
      <c r="D1845" t="s">
        <v>89</v>
      </c>
      <c r="E1845">
        <v>30</v>
      </c>
      <c r="F1845" t="s">
        <v>7</v>
      </c>
      <c r="G1845">
        <v>4</v>
      </c>
      <c r="H1845">
        <v>294.93</v>
      </c>
      <c r="I1845">
        <v>1179.72</v>
      </c>
      <c r="J1845" t="s">
        <v>87</v>
      </c>
      <c r="K1845" t="s">
        <v>567</v>
      </c>
      <c r="L1845" t="s">
        <v>114</v>
      </c>
      <c r="M1845">
        <v>2023</v>
      </c>
      <c r="N1845" t="s">
        <v>668</v>
      </c>
      <c r="O1845" t="s">
        <v>9332</v>
      </c>
      <c r="P1845" t="s">
        <v>86</v>
      </c>
    </row>
    <row r="1846" spans="1:16" x14ac:dyDescent="0.45">
      <c r="A1846">
        <v>1845</v>
      </c>
      <c r="B1846" s="10">
        <v>45061</v>
      </c>
      <c r="C1846">
        <v>1560</v>
      </c>
      <c r="D1846" t="s">
        <v>89</v>
      </c>
      <c r="E1846">
        <v>59</v>
      </c>
      <c r="F1846" t="s">
        <v>5</v>
      </c>
      <c r="G1846">
        <v>2</v>
      </c>
      <c r="H1846">
        <v>640.66</v>
      </c>
      <c r="I1846">
        <v>1281.32</v>
      </c>
      <c r="J1846" t="s">
        <v>81</v>
      </c>
      <c r="K1846" t="s">
        <v>567</v>
      </c>
      <c r="L1846" t="s">
        <v>114</v>
      </c>
      <c r="M1846">
        <v>2023</v>
      </c>
      <c r="N1846" t="s">
        <v>84</v>
      </c>
      <c r="O1846" t="s">
        <v>6978</v>
      </c>
      <c r="P1846" t="s">
        <v>86</v>
      </c>
    </row>
    <row r="1847" spans="1:16" x14ac:dyDescent="0.45">
      <c r="A1847">
        <v>1846</v>
      </c>
      <c r="B1847" s="10">
        <v>45061</v>
      </c>
      <c r="C1847">
        <v>9785</v>
      </c>
      <c r="D1847" t="s">
        <v>80</v>
      </c>
      <c r="E1847">
        <v>61</v>
      </c>
      <c r="F1847" t="s">
        <v>5</v>
      </c>
      <c r="G1847">
        <v>2</v>
      </c>
      <c r="H1847">
        <v>186.76</v>
      </c>
      <c r="I1847">
        <v>373.52</v>
      </c>
      <c r="J1847" t="s">
        <v>81</v>
      </c>
      <c r="K1847" t="s">
        <v>567</v>
      </c>
      <c r="L1847" t="s">
        <v>114</v>
      </c>
      <c r="M1847">
        <v>2023</v>
      </c>
      <c r="N1847" t="s">
        <v>84</v>
      </c>
      <c r="O1847" t="s">
        <v>6979</v>
      </c>
      <c r="P1847" t="s">
        <v>86</v>
      </c>
    </row>
    <row r="1848" spans="1:16" x14ac:dyDescent="0.45">
      <c r="A1848">
        <v>1847</v>
      </c>
      <c r="B1848" s="10">
        <v>45061</v>
      </c>
      <c r="C1848">
        <v>6548</v>
      </c>
      <c r="D1848" t="s">
        <v>80</v>
      </c>
      <c r="E1848">
        <v>41</v>
      </c>
      <c r="F1848" t="s">
        <v>102</v>
      </c>
      <c r="G1848">
        <v>5</v>
      </c>
      <c r="H1848">
        <v>2929.56</v>
      </c>
      <c r="I1848">
        <v>14647.8</v>
      </c>
      <c r="J1848" t="s">
        <v>97</v>
      </c>
      <c r="K1848" t="s">
        <v>82</v>
      </c>
      <c r="L1848" t="s">
        <v>114</v>
      </c>
      <c r="M1848">
        <v>2023</v>
      </c>
      <c r="N1848" t="s">
        <v>84</v>
      </c>
      <c r="O1848" t="s">
        <v>4426</v>
      </c>
      <c r="P1848" t="s">
        <v>86</v>
      </c>
    </row>
    <row r="1849" spans="1:16" x14ac:dyDescent="0.45">
      <c r="A1849">
        <v>1848</v>
      </c>
      <c r="B1849" s="10">
        <v>45061</v>
      </c>
      <c r="C1849">
        <v>2826</v>
      </c>
      <c r="D1849" t="s">
        <v>89</v>
      </c>
      <c r="E1849">
        <v>49</v>
      </c>
      <c r="F1849" t="s">
        <v>7</v>
      </c>
      <c r="G1849">
        <v>2</v>
      </c>
      <c r="H1849">
        <v>1128.82</v>
      </c>
      <c r="I1849">
        <v>2257.64</v>
      </c>
      <c r="J1849" t="s">
        <v>93</v>
      </c>
      <c r="K1849" t="s">
        <v>82</v>
      </c>
      <c r="L1849" t="s">
        <v>114</v>
      </c>
      <c r="M1849">
        <v>2023</v>
      </c>
      <c r="N1849" t="s">
        <v>84</v>
      </c>
      <c r="O1849" t="s">
        <v>3307</v>
      </c>
      <c r="P1849" t="s">
        <v>86</v>
      </c>
    </row>
    <row r="1850" spans="1:16" x14ac:dyDescent="0.45">
      <c r="A1850">
        <v>1849</v>
      </c>
      <c r="B1850" s="10">
        <v>45061</v>
      </c>
      <c r="C1850">
        <v>8629</v>
      </c>
      <c r="D1850" t="s">
        <v>89</v>
      </c>
      <c r="E1850">
        <v>47</v>
      </c>
      <c r="F1850" t="s">
        <v>8</v>
      </c>
      <c r="G1850">
        <v>2</v>
      </c>
      <c r="H1850">
        <v>4232.3900000000003</v>
      </c>
      <c r="I1850">
        <v>8464.7800000000007</v>
      </c>
      <c r="J1850" t="s">
        <v>93</v>
      </c>
      <c r="K1850" t="s">
        <v>82</v>
      </c>
      <c r="L1850" t="s">
        <v>114</v>
      </c>
      <c r="M1850">
        <v>2023</v>
      </c>
      <c r="N1850" t="s">
        <v>84</v>
      </c>
      <c r="O1850" t="s">
        <v>3308</v>
      </c>
      <c r="P1850" t="s">
        <v>86</v>
      </c>
    </row>
    <row r="1851" spans="1:16" x14ac:dyDescent="0.45">
      <c r="A1851">
        <v>1850</v>
      </c>
      <c r="B1851" s="10">
        <v>45061</v>
      </c>
      <c r="C1851">
        <v>9325</v>
      </c>
      <c r="D1851" t="s">
        <v>89</v>
      </c>
      <c r="E1851">
        <v>23</v>
      </c>
      <c r="F1851" t="s">
        <v>6</v>
      </c>
      <c r="G1851">
        <v>4</v>
      </c>
      <c r="H1851">
        <v>2356.27</v>
      </c>
      <c r="I1851">
        <v>9425.08</v>
      </c>
      <c r="J1851" t="s">
        <v>95</v>
      </c>
      <c r="K1851" t="s">
        <v>82</v>
      </c>
      <c r="L1851" t="s">
        <v>114</v>
      </c>
      <c r="M1851">
        <v>2023</v>
      </c>
      <c r="N1851" t="s">
        <v>84</v>
      </c>
      <c r="O1851" t="s">
        <v>2274</v>
      </c>
      <c r="P1851" t="s">
        <v>86</v>
      </c>
    </row>
    <row r="1852" spans="1:16" x14ac:dyDescent="0.45">
      <c r="A1852">
        <v>1851</v>
      </c>
      <c r="B1852" s="10">
        <v>45062</v>
      </c>
      <c r="C1852">
        <v>4138</v>
      </c>
      <c r="D1852" t="s">
        <v>89</v>
      </c>
      <c r="E1852">
        <v>55</v>
      </c>
      <c r="F1852" t="s">
        <v>6</v>
      </c>
      <c r="G1852">
        <v>1</v>
      </c>
      <c r="H1852">
        <v>4196.66</v>
      </c>
      <c r="I1852">
        <v>4196.66</v>
      </c>
      <c r="J1852" t="s">
        <v>81</v>
      </c>
      <c r="K1852" t="s">
        <v>82</v>
      </c>
      <c r="L1852" t="s">
        <v>114</v>
      </c>
      <c r="M1852">
        <v>2023</v>
      </c>
      <c r="N1852" t="s">
        <v>84</v>
      </c>
      <c r="O1852" t="s">
        <v>504</v>
      </c>
      <c r="P1852" t="s">
        <v>86</v>
      </c>
    </row>
    <row r="1853" spans="1:16" x14ac:dyDescent="0.45">
      <c r="A1853">
        <v>1852</v>
      </c>
      <c r="B1853" s="10">
        <v>45062</v>
      </c>
      <c r="C1853">
        <v>8693</v>
      </c>
      <c r="D1853" t="s">
        <v>80</v>
      </c>
      <c r="E1853">
        <v>50</v>
      </c>
      <c r="F1853" t="s">
        <v>9</v>
      </c>
      <c r="G1853">
        <v>3</v>
      </c>
      <c r="H1853">
        <v>2800.25</v>
      </c>
      <c r="I1853">
        <v>8400.75</v>
      </c>
      <c r="J1853" t="s">
        <v>93</v>
      </c>
      <c r="K1853" t="s">
        <v>82</v>
      </c>
      <c r="L1853" t="s">
        <v>114</v>
      </c>
      <c r="M1853">
        <v>2023</v>
      </c>
      <c r="N1853" t="s">
        <v>84</v>
      </c>
      <c r="O1853" t="s">
        <v>6474</v>
      </c>
      <c r="P1853" t="s">
        <v>86</v>
      </c>
    </row>
    <row r="1854" spans="1:16" x14ac:dyDescent="0.45">
      <c r="A1854">
        <v>1853</v>
      </c>
      <c r="B1854" s="10">
        <v>45062</v>
      </c>
      <c r="C1854">
        <v>9264</v>
      </c>
      <c r="D1854" t="s">
        <v>80</v>
      </c>
      <c r="E1854">
        <v>61</v>
      </c>
      <c r="F1854" t="s">
        <v>6</v>
      </c>
      <c r="G1854">
        <v>5</v>
      </c>
      <c r="H1854">
        <v>3991.03</v>
      </c>
      <c r="I1854">
        <v>19955.150000000001</v>
      </c>
      <c r="J1854" t="s">
        <v>81</v>
      </c>
      <c r="K1854" t="s">
        <v>82</v>
      </c>
      <c r="L1854" t="s">
        <v>114</v>
      </c>
      <c r="M1854">
        <v>2023</v>
      </c>
      <c r="N1854" t="s">
        <v>84</v>
      </c>
      <c r="O1854" t="s">
        <v>4654</v>
      </c>
      <c r="P1854" t="s">
        <v>86</v>
      </c>
    </row>
    <row r="1855" spans="1:16" x14ac:dyDescent="0.45">
      <c r="A1855">
        <v>1854</v>
      </c>
      <c r="B1855" s="10">
        <v>45062</v>
      </c>
      <c r="C1855">
        <v>8842</v>
      </c>
      <c r="D1855" t="s">
        <v>89</v>
      </c>
      <c r="E1855">
        <v>40</v>
      </c>
      <c r="F1855" t="s">
        <v>102</v>
      </c>
      <c r="G1855">
        <v>1</v>
      </c>
      <c r="H1855">
        <v>1890.68</v>
      </c>
      <c r="I1855">
        <v>1890.68</v>
      </c>
      <c r="J1855" t="s">
        <v>97</v>
      </c>
      <c r="K1855" t="s">
        <v>567</v>
      </c>
      <c r="L1855" t="s">
        <v>114</v>
      </c>
      <c r="M1855">
        <v>2023</v>
      </c>
      <c r="N1855" t="s">
        <v>668</v>
      </c>
      <c r="O1855" t="s">
        <v>9402</v>
      </c>
      <c r="P1855" t="s">
        <v>86</v>
      </c>
    </row>
    <row r="1856" spans="1:16" x14ac:dyDescent="0.45">
      <c r="A1856">
        <v>1855</v>
      </c>
      <c r="B1856" s="10">
        <v>45062</v>
      </c>
      <c r="C1856">
        <v>7721</v>
      </c>
      <c r="D1856" t="s">
        <v>80</v>
      </c>
      <c r="E1856">
        <v>27</v>
      </c>
      <c r="F1856" t="s">
        <v>6</v>
      </c>
      <c r="G1856">
        <v>3</v>
      </c>
      <c r="H1856">
        <v>4729.7</v>
      </c>
      <c r="I1856">
        <v>14189.1</v>
      </c>
      <c r="J1856" t="s">
        <v>87</v>
      </c>
      <c r="K1856" t="s">
        <v>82</v>
      </c>
      <c r="L1856" t="s">
        <v>114</v>
      </c>
      <c r="M1856">
        <v>2023</v>
      </c>
      <c r="N1856" t="s">
        <v>84</v>
      </c>
      <c r="O1856" t="s">
        <v>8306</v>
      </c>
      <c r="P1856" t="s">
        <v>748</v>
      </c>
    </row>
    <row r="1857" spans="1:16" x14ac:dyDescent="0.45">
      <c r="A1857">
        <v>1856</v>
      </c>
      <c r="B1857" s="10">
        <v>45062</v>
      </c>
      <c r="C1857">
        <v>8002</v>
      </c>
      <c r="D1857" t="s">
        <v>89</v>
      </c>
      <c r="E1857">
        <v>63</v>
      </c>
      <c r="F1857" t="s">
        <v>102</v>
      </c>
      <c r="G1857">
        <v>1</v>
      </c>
      <c r="H1857">
        <v>3352.44</v>
      </c>
      <c r="I1857">
        <v>3352.44</v>
      </c>
      <c r="J1857" t="s">
        <v>81</v>
      </c>
      <c r="K1857" t="s">
        <v>82</v>
      </c>
      <c r="L1857" t="s">
        <v>114</v>
      </c>
      <c r="M1857">
        <v>2023</v>
      </c>
      <c r="N1857" t="s">
        <v>84</v>
      </c>
      <c r="O1857" t="s">
        <v>5794</v>
      </c>
      <c r="P1857" t="s">
        <v>86</v>
      </c>
    </row>
    <row r="1858" spans="1:16" x14ac:dyDescent="0.45">
      <c r="A1858">
        <v>1857</v>
      </c>
      <c r="B1858" s="10">
        <v>45062</v>
      </c>
      <c r="C1858">
        <v>5225</v>
      </c>
      <c r="D1858" t="s">
        <v>80</v>
      </c>
      <c r="E1858">
        <v>32</v>
      </c>
      <c r="F1858" t="s">
        <v>8</v>
      </c>
      <c r="G1858">
        <v>5</v>
      </c>
      <c r="H1858">
        <v>2997.68</v>
      </c>
      <c r="I1858">
        <v>14988.4</v>
      </c>
      <c r="J1858" t="s">
        <v>87</v>
      </c>
      <c r="K1858" t="s">
        <v>82</v>
      </c>
      <c r="L1858" t="s">
        <v>114</v>
      </c>
      <c r="M1858">
        <v>2023</v>
      </c>
      <c r="N1858" t="s">
        <v>668</v>
      </c>
      <c r="O1858" t="s">
        <v>9703</v>
      </c>
      <c r="P1858" t="s">
        <v>86</v>
      </c>
    </row>
    <row r="1859" spans="1:16" x14ac:dyDescent="0.45">
      <c r="A1859">
        <v>1858</v>
      </c>
      <c r="B1859" s="10">
        <v>45062</v>
      </c>
      <c r="C1859">
        <v>3978</v>
      </c>
      <c r="D1859" t="s">
        <v>80</v>
      </c>
      <c r="E1859">
        <v>40</v>
      </c>
      <c r="F1859" t="s">
        <v>102</v>
      </c>
      <c r="G1859">
        <v>4</v>
      </c>
      <c r="H1859">
        <v>1794.17</v>
      </c>
      <c r="I1859">
        <v>7176.68</v>
      </c>
      <c r="J1859" t="s">
        <v>97</v>
      </c>
      <c r="K1859" t="s">
        <v>82</v>
      </c>
      <c r="L1859" t="s">
        <v>114</v>
      </c>
      <c r="M1859">
        <v>2023</v>
      </c>
      <c r="N1859" t="s">
        <v>84</v>
      </c>
      <c r="O1859" t="s">
        <v>1626</v>
      </c>
      <c r="P1859" t="s">
        <v>86</v>
      </c>
    </row>
    <row r="1860" spans="1:16" x14ac:dyDescent="0.45">
      <c r="A1860">
        <v>1859</v>
      </c>
      <c r="B1860" s="10">
        <v>45062</v>
      </c>
      <c r="C1860">
        <v>8373</v>
      </c>
      <c r="D1860" t="s">
        <v>89</v>
      </c>
      <c r="E1860">
        <v>53</v>
      </c>
      <c r="F1860" t="s">
        <v>8</v>
      </c>
      <c r="G1860">
        <v>4</v>
      </c>
      <c r="H1860">
        <v>4689.0600000000004</v>
      </c>
      <c r="I1860">
        <v>18756.240000000002</v>
      </c>
      <c r="J1860" t="s">
        <v>93</v>
      </c>
      <c r="K1860" t="s">
        <v>82</v>
      </c>
      <c r="L1860" t="s">
        <v>114</v>
      </c>
      <c r="M1860">
        <v>2023</v>
      </c>
      <c r="N1860" t="s">
        <v>668</v>
      </c>
      <c r="O1860" t="s">
        <v>9971</v>
      </c>
      <c r="P1860" t="s">
        <v>86</v>
      </c>
    </row>
    <row r="1861" spans="1:16" x14ac:dyDescent="0.45">
      <c r="A1861">
        <v>1860</v>
      </c>
      <c r="B1861" s="10">
        <v>45062</v>
      </c>
      <c r="C1861">
        <v>6907</v>
      </c>
      <c r="D1861" t="s">
        <v>89</v>
      </c>
      <c r="E1861">
        <v>18</v>
      </c>
      <c r="F1861" t="s">
        <v>8</v>
      </c>
      <c r="G1861">
        <v>4</v>
      </c>
      <c r="H1861">
        <v>1721.79</v>
      </c>
      <c r="I1861">
        <v>6887.16</v>
      </c>
      <c r="J1861" t="s">
        <v>95</v>
      </c>
      <c r="K1861" t="s">
        <v>82</v>
      </c>
      <c r="L1861" t="s">
        <v>114</v>
      </c>
      <c r="M1861">
        <v>2023</v>
      </c>
      <c r="N1861" t="s">
        <v>84</v>
      </c>
      <c r="O1861" t="s">
        <v>2275</v>
      </c>
      <c r="P1861" t="s">
        <v>86</v>
      </c>
    </row>
    <row r="1862" spans="1:16" x14ac:dyDescent="0.45">
      <c r="A1862">
        <v>1861</v>
      </c>
      <c r="B1862" s="10">
        <v>45062</v>
      </c>
      <c r="C1862">
        <v>7097</v>
      </c>
      <c r="D1862" t="s">
        <v>89</v>
      </c>
      <c r="E1862">
        <v>25</v>
      </c>
      <c r="F1862" t="s">
        <v>8</v>
      </c>
      <c r="G1862">
        <v>1</v>
      </c>
      <c r="H1862">
        <v>4187.5</v>
      </c>
      <c r="I1862">
        <v>4187.5</v>
      </c>
      <c r="J1862" t="s">
        <v>87</v>
      </c>
      <c r="K1862" t="s">
        <v>82</v>
      </c>
      <c r="L1862" t="s">
        <v>114</v>
      </c>
      <c r="M1862">
        <v>2023</v>
      </c>
      <c r="N1862" t="s">
        <v>668</v>
      </c>
      <c r="O1862" t="s">
        <v>9586</v>
      </c>
      <c r="P1862" t="s">
        <v>86</v>
      </c>
    </row>
    <row r="1863" spans="1:16" x14ac:dyDescent="0.45">
      <c r="A1863">
        <v>1862</v>
      </c>
      <c r="B1863" s="10">
        <v>45062</v>
      </c>
      <c r="C1863">
        <v>6656</v>
      </c>
      <c r="D1863" t="s">
        <v>89</v>
      </c>
      <c r="E1863">
        <v>20</v>
      </c>
      <c r="F1863" t="s">
        <v>102</v>
      </c>
      <c r="G1863">
        <v>5</v>
      </c>
      <c r="H1863">
        <v>2051.33</v>
      </c>
      <c r="I1863">
        <v>10256.65</v>
      </c>
      <c r="J1863" t="s">
        <v>95</v>
      </c>
      <c r="K1863" t="s">
        <v>82</v>
      </c>
      <c r="L1863" t="s">
        <v>114</v>
      </c>
      <c r="M1863">
        <v>2023</v>
      </c>
      <c r="N1863" t="s">
        <v>668</v>
      </c>
      <c r="O1863" t="s">
        <v>9704</v>
      </c>
      <c r="P1863" t="s">
        <v>86</v>
      </c>
    </row>
    <row r="1864" spans="1:16" x14ac:dyDescent="0.45">
      <c r="A1864">
        <v>1863</v>
      </c>
      <c r="B1864" s="10">
        <v>45062</v>
      </c>
      <c r="C1864">
        <v>9984</v>
      </c>
      <c r="D1864" t="s">
        <v>80</v>
      </c>
      <c r="E1864">
        <v>31</v>
      </c>
      <c r="F1864" t="s">
        <v>8</v>
      </c>
      <c r="G1864">
        <v>2</v>
      </c>
      <c r="H1864">
        <v>3847.56</v>
      </c>
      <c r="I1864">
        <v>7695.12</v>
      </c>
      <c r="J1864" t="s">
        <v>87</v>
      </c>
      <c r="K1864" t="s">
        <v>82</v>
      </c>
      <c r="L1864" t="s">
        <v>114</v>
      </c>
      <c r="M1864">
        <v>2023</v>
      </c>
      <c r="N1864" t="s">
        <v>84</v>
      </c>
      <c r="O1864" t="s">
        <v>3635</v>
      </c>
      <c r="P1864" t="s">
        <v>86</v>
      </c>
    </row>
    <row r="1865" spans="1:16" x14ac:dyDescent="0.45">
      <c r="A1865">
        <v>1864</v>
      </c>
      <c r="B1865" s="10">
        <v>45063</v>
      </c>
      <c r="C1865">
        <v>5259</v>
      </c>
      <c r="D1865" t="s">
        <v>80</v>
      </c>
      <c r="E1865">
        <v>34</v>
      </c>
      <c r="F1865" t="s">
        <v>102</v>
      </c>
      <c r="G1865">
        <v>2</v>
      </c>
      <c r="H1865">
        <v>4563.8</v>
      </c>
      <c r="I1865">
        <v>9127.6</v>
      </c>
      <c r="J1865" t="s">
        <v>87</v>
      </c>
      <c r="K1865" t="s">
        <v>82</v>
      </c>
      <c r="L1865" t="s">
        <v>114</v>
      </c>
      <c r="M1865">
        <v>2023</v>
      </c>
      <c r="N1865" t="s">
        <v>84</v>
      </c>
      <c r="O1865" t="s">
        <v>239</v>
      </c>
      <c r="P1865" t="s">
        <v>86</v>
      </c>
    </row>
    <row r="1866" spans="1:16" x14ac:dyDescent="0.45">
      <c r="A1866">
        <v>1865</v>
      </c>
      <c r="B1866" s="10">
        <v>45063</v>
      </c>
      <c r="C1866">
        <v>9286</v>
      </c>
      <c r="D1866" t="s">
        <v>89</v>
      </c>
      <c r="E1866">
        <v>51</v>
      </c>
      <c r="F1866" t="s">
        <v>7</v>
      </c>
      <c r="G1866">
        <v>4</v>
      </c>
      <c r="H1866">
        <v>2354.7600000000002</v>
      </c>
      <c r="I1866">
        <v>9419.0400000000009</v>
      </c>
      <c r="J1866" t="s">
        <v>93</v>
      </c>
      <c r="K1866" t="s">
        <v>82</v>
      </c>
      <c r="L1866" t="s">
        <v>114</v>
      </c>
      <c r="M1866">
        <v>2023</v>
      </c>
      <c r="N1866" t="s">
        <v>668</v>
      </c>
      <c r="O1866" t="s">
        <v>9972</v>
      </c>
      <c r="P1866" t="s">
        <v>86</v>
      </c>
    </row>
    <row r="1867" spans="1:16" x14ac:dyDescent="0.45">
      <c r="A1867">
        <v>1866</v>
      </c>
      <c r="B1867" s="10">
        <v>45063</v>
      </c>
      <c r="C1867">
        <v>6901</v>
      </c>
      <c r="D1867" t="s">
        <v>80</v>
      </c>
      <c r="E1867">
        <v>64</v>
      </c>
      <c r="F1867" t="s">
        <v>8</v>
      </c>
      <c r="G1867">
        <v>1</v>
      </c>
      <c r="H1867">
        <v>2654.37</v>
      </c>
      <c r="I1867">
        <v>2654.37</v>
      </c>
      <c r="J1867" t="s">
        <v>81</v>
      </c>
      <c r="K1867" t="s">
        <v>82</v>
      </c>
      <c r="L1867" t="s">
        <v>114</v>
      </c>
      <c r="M1867">
        <v>2023</v>
      </c>
      <c r="N1867" t="s">
        <v>84</v>
      </c>
      <c r="O1867" t="s">
        <v>5795</v>
      </c>
      <c r="P1867" t="s">
        <v>86</v>
      </c>
    </row>
    <row r="1868" spans="1:16" x14ac:dyDescent="0.45">
      <c r="A1868">
        <v>1867</v>
      </c>
      <c r="B1868" s="10">
        <v>45063</v>
      </c>
      <c r="C1868">
        <v>5917</v>
      </c>
      <c r="D1868" t="s">
        <v>80</v>
      </c>
      <c r="E1868">
        <v>23</v>
      </c>
      <c r="F1868" t="s">
        <v>102</v>
      </c>
      <c r="G1868">
        <v>2</v>
      </c>
      <c r="H1868">
        <v>1685.2</v>
      </c>
      <c r="I1868">
        <v>3370.4</v>
      </c>
      <c r="J1868" t="s">
        <v>95</v>
      </c>
      <c r="K1868" t="s">
        <v>82</v>
      </c>
      <c r="L1868" t="s">
        <v>114</v>
      </c>
      <c r="M1868">
        <v>2023</v>
      </c>
      <c r="N1868" t="s">
        <v>668</v>
      </c>
      <c r="O1868" t="s">
        <v>9831</v>
      </c>
      <c r="P1868" t="s">
        <v>86</v>
      </c>
    </row>
    <row r="1869" spans="1:16" x14ac:dyDescent="0.45">
      <c r="A1869">
        <v>1868</v>
      </c>
      <c r="B1869" s="10">
        <v>45063</v>
      </c>
      <c r="C1869">
        <v>9429</v>
      </c>
      <c r="D1869" t="s">
        <v>89</v>
      </c>
      <c r="E1869">
        <v>22</v>
      </c>
      <c r="F1869" t="s">
        <v>102</v>
      </c>
      <c r="G1869">
        <v>1</v>
      </c>
      <c r="H1869">
        <v>320.74</v>
      </c>
      <c r="I1869">
        <v>320.74</v>
      </c>
      <c r="J1869" t="s">
        <v>95</v>
      </c>
      <c r="K1869" t="s">
        <v>567</v>
      </c>
      <c r="L1869" t="s">
        <v>114</v>
      </c>
      <c r="M1869">
        <v>2023</v>
      </c>
      <c r="N1869" t="s">
        <v>84</v>
      </c>
      <c r="O1869" t="s">
        <v>7671</v>
      </c>
      <c r="P1869" t="s">
        <v>86</v>
      </c>
    </row>
    <row r="1870" spans="1:16" x14ac:dyDescent="0.45">
      <c r="A1870">
        <v>1869</v>
      </c>
      <c r="B1870" s="10">
        <v>45063</v>
      </c>
      <c r="C1870">
        <v>3530</v>
      </c>
      <c r="D1870" t="s">
        <v>89</v>
      </c>
      <c r="E1870">
        <v>63</v>
      </c>
      <c r="F1870" t="s">
        <v>102</v>
      </c>
      <c r="G1870">
        <v>5</v>
      </c>
      <c r="H1870">
        <v>3279.78</v>
      </c>
      <c r="I1870">
        <v>16398.900000000001</v>
      </c>
      <c r="J1870" t="s">
        <v>81</v>
      </c>
      <c r="K1870" t="s">
        <v>82</v>
      </c>
      <c r="L1870" t="s">
        <v>114</v>
      </c>
      <c r="M1870">
        <v>2023</v>
      </c>
      <c r="N1870" t="s">
        <v>84</v>
      </c>
      <c r="O1870" t="s">
        <v>4655</v>
      </c>
      <c r="P1870" t="s">
        <v>86</v>
      </c>
    </row>
    <row r="1871" spans="1:16" x14ac:dyDescent="0.45">
      <c r="A1871">
        <v>1870</v>
      </c>
      <c r="B1871" s="10">
        <v>45063</v>
      </c>
      <c r="C1871">
        <v>2960</v>
      </c>
      <c r="D1871" t="s">
        <v>80</v>
      </c>
      <c r="E1871">
        <v>58</v>
      </c>
      <c r="F1871" t="s">
        <v>9</v>
      </c>
      <c r="G1871">
        <v>4</v>
      </c>
      <c r="H1871">
        <v>642.23</v>
      </c>
      <c r="I1871">
        <v>2568.92</v>
      </c>
      <c r="J1871" t="s">
        <v>81</v>
      </c>
      <c r="K1871" t="s">
        <v>82</v>
      </c>
      <c r="L1871" t="s">
        <v>114</v>
      </c>
      <c r="M1871">
        <v>2023</v>
      </c>
      <c r="N1871" t="s">
        <v>84</v>
      </c>
      <c r="O1871" t="s">
        <v>1292</v>
      </c>
      <c r="P1871" t="s">
        <v>86</v>
      </c>
    </row>
    <row r="1872" spans="1:16" x14ac:dyDescent="0.45">
      <c r="A1872">
        <v>1871</v>
      </c>
      <c r="B1872" s="10">
        <v>45063</v>
      </c>
      <c r="C1872">
        <v>8045</v>
      </c>
      <c r="D1872" t="s">
        <v>89</v>
      </c>
      <c r="E1872">
        <v>57</v>
      </c>
      <c r="F1872" t="s">
        <v>9</v>
      </c>
      <c r="G1872">
        <v>3</v>
      </c>
      <c r="H1872">
        <v>1802.59</v>
      </c>
      <c r="I1872">
        <v>5407.77</v>
      </c>
      <c r="J1872" t="s">
        <v>81</v>
      </c>
      <c r="K1872" t="s">
        <v>82</v>
      </c>
      <c r="L1872" t="s">
        <v>114</v>
      </c>
      <c r="M1872">
        <v>2023</v>
      </c>
      <c r="N1872" t="s">
        <v>84</v>
      </c>
      <c r="O1872" t="s">
        <v>8397</v>
      </c>
      <c r="P1872" t="s">
        <v>748</v>
      </c>
    </row>
    <row r="1873" spans="1:16" x14ac:dyDescent="0.45">
      <c r="A1873">
        <v>1872</v>
      </c>
      <c r="B1873" s="10">
        <v>45063</v>
      </c>
      <c r="C1873">
        <v>2048</v>
      </c>
      <c r="D1873" t="s">
        <v>89</v>
      </c>
      <c r="E1873">
        <v>46</v>
      </c>
      <c r="F1873" t="s">
        <v>8</v>
      </c>
      <c r="G1873">
        <v>4</v>
      </c>
      <c r="H1873">
        <v>1779.99</v>
      </c>
      <c r="I1873">
        <v>7119.96</v>
      </c>
      <c r="J1873" t="s">
        <v>93</v>
      </c>
      <c r="K1873" t="s">
        <v>82</v>
      </c>
      <c r="L1873" t="s">
        <v>114</v>
      </c>
      <c r="M1873">
        <v>2023</v>
      </c>
      <c r="N1873" t="s">
        <v>84</v>
      </c>
      <c r="O1873" t="s">
        <v>1948</v>
      </c>
      <c r="P1873" t="s">
        <v>86</v>
      </c>
    </row>
    <row r="1874" spans="1:16" x14ac:dyDescent="0.45">
      <c r="A1874">
        <v>1873</v>
      </c>
      <c r="B1874" s="10">
        <v>45063</v>
      </c>
      <c r="C1874">
        <v>6772</v>
      </c>
      <c r="D1874" t="s">
        <v>80</v>
      </c>
      <c r="E1874">
        <v>52</v>
      </c>
      <c r="F1874" t="s">
        <v>6</v>
      </c>
      <c r="G1874">
        <v>3</v>
      </c>
      <c r="H1874">
        <v>797.47</v>
      </c>
      <c r="I1874">
        <v>2392.41</v>
      </c>
      <c r="J1874" t="s">
        <v>93</v>
      </c>
      <c r="K1874" t="s">
        <v>82</v>
      </c>
      <c r="L1874" t="s">
        <v>114</v>
      </c>
      <c r="M1874">
        <v>2023</v>
      </c>
      <c r="N1874" t="s">
        <v>84</v>
      </c>
      <c r="O1874" t="s">
        <v>6475</v>
      </c>
      <c r="P1874" t="s">
        <v>86</v>
      </c>
    </row>
    <row r="1875" spans="1:16" x14ac:dyDescent="0.45">
      <c r="A1875">
        <v>1874</v>
      </c>
      <c r="B1875" s="10">
        <v>45063</v>
      </c>
      <c r="C1875">
        <v>3529</v>
      </c>
      <c r="D1875" t="s">
        <v>80</v>
      </c>
      <c r="E1875">
        <v>35</v>
      </c>
      <c r="F1875" t="s">
        <v>7</v>
      </c>
      <c r="G1875">
        <v>2</v>
      </c>
      <c r="H1875">
        <v>3350.22</v>
      </c>
      <c r="I1875">
        <v>6700.44</v>
      </c>
      <c r="J1875" t="s">
        <v>97</v>
      </c>
      <c r="K1875" t="s">
        <v>82</v>
      </c>
      <c r="L1875" t="s">
        <v>114</v>
      </c>
      <c r="M1875">
        <v>2023</v>
      </c>
      <c r="N1875" t="s">
        <v>84</v>
      </c>
      <c r="O1875" t="s">
        <v>2702</v>
      </c>
      <c r="P1875" t="s">
        <v>86</v>
      </c>
    </row>
    <row r="1876" spans="1:16" x14ac:dyDescent="0.45">
      <c r="A1876">
        <v>1875</v>
      </c>
      <c r="B1876" s="10">
        <v>45063</v>
      </c>
      <c r="C1876">
        <v>3964</v>
      </c>
      <c r="D1876" t="s">
        <v>89</v>
      </c>
      <c r="E1876">
        <v>57</v>
      </c>
      <c r="F1876" t="s">
        <v>6</v>
      </c>
      <c r="G1876">
        <v>3</v>
      </c>
      <c r="H1876">
        <v>914.27</v>
      </c>
      <c r="I1876">
        <v>2742.81</v>
      </c>
      <c r="J1876" t="s">
        <v>81</v>
      </c>
      <c r="K1876" t="s">
        <v>82</v>
      </c>
      <c r="L1876" t="s">
        <v>114</v>
      </c>
      <c r="M1876">
        <v>2023</v>
      </c>
      <c r="N1876" t="s">
        <v>84</v>
      </c>
      <c r="O1876" t="s">
        <v>6675</v>
      </c>
      <c r="P1876" t="s">
        <v>86</v>
      </c>
    </row>
    <row r="1877" spans="1:16" x14ac:dyDescent="0.45">
      <c r="A1877">
        <v>1876</v>
      </c>
      <c r="B1877" s="10">
        <v>45063</v>
      </c>
      <c r="C1877">
        <v>8137</v>
      </c>
      <c r="D1877" t="s">
        <v>80</v>
      </c>
      <c r="E1877">
        <v>47</v>
      </c>
      <c r="F1877" t="s">
        <v>8</v>
      </c>
      <c r="G1877">
        <v>1</v>
      </c>
      <c r="H1877">
        <v>3902.76</v>
      </c>
      <c r="I1877">
        <v>3902.76</v>
      </c>
      <c r="J1877" t="s">
        <v>93</v>
      </c>
      <c r="K1877" t="s">
        <v>82</v>
      </c>
      <c r="L1877" t="s">
        <v>114</v>
      </c>
      <c r="M1877">
        <v>2023</v>
      </c>
      <c r="N1877" t="s">
        <v>668</v>
      </c>
      <c r="O1877" t="s">
        <v>9587</v>
      </c>
      <c r="P1877" t="s">
        <v>86</v>
      </c>
    </row>
    <row r="1878" spans="1:16" x14ac:dyDescent="0.45">
      <c r="A1878">
        <v>1877</v>
      </c>
      <c r="B1878" s="10">
        <v>45063</v>
      </c>
      <c r="C1878">
        <v>1963</v>
      </c>
      <c r="D1878" t="s">
        <v>89</v>
      </c>
      <c r="E1878">
        <v>32</v>
      </c>
      <c r="F1878" t="s">
        <v>5</v>
      </c>
      <c r="G1878">
        <v>3</v>
      </c>
      <c r="H1878">
        <v>1283.93</v>
      </c>
      <c r="I1878">
        <v>3851.79</v>
      </c>
      <c r="J1878" t="s">
        <v>87</v>
      </c>
      <c r="K1878" t="s">
        <v>82</v>
      </c>
      <c r="L1878" t="s">
        <v>114</v>
      </c>
      <c r="M1878">
        <v>2023</v>
      </c>
      <c r="N1878" t="s">
        <v>84</v>
      </c>
      <c r="O1878" t="s">
        <v>6028</v>
      </c>
      <c r="P1878" t="s">
        <v>86</v>
      </c>
    </row>
    <row r="1879" spans="1:16" x14ac:dyDescent="0.45">
      <c r="A1879">
        <v>1878</v>
      </c>
      <c r="B1879" s="10">
        <v>45064</v>
      </c>
      <c r="C1879">
        <v>1536</v>
      </c>
      <c r="D1879" t="s">
        <v>89</v>
      </c>
      <c r="E1879">
        <v>32</v>
      </c>
      <c r="F1879" t="s">
        <v>5</v>
      </c>
      <c r="G1879">
        <v>2</v>
      </c>
      <c r="H1879">
        <v>1472.07</v>
      </c>
      <c r="I1879">
        <v>2944.14</v>
      </c>
      <c r="J1879" t="s">
        <v>87</v>
      </c>
      <c r="K1879" t="s">
        <v>82</v>
      </c>
      <c r="L1879" t="s">
        <v>114</v>
      </c>
      <c r="M1879">
        <v>2023</v>
      </c>
      <c r="N1879" t="s">
        <v>84</v>
      </c>
      <c r="O1879" t="s">
        <v>240</v>
      </c>
      <c r="P1879" t="s">
        <v>86</v>
      </c>
    </row>
    <row r="1880" spans="1:16" x14ac:dyDescent="0.45">
      <c r="A1880">
        <v>1879</v>
      </c>
      <c r="B1880" s="10">
        <v>45064</v>
      </c>
      <c r="C1880">
        <v>8340</v>
      </c>
      <c r="D1880" t="s">
        <v>80</v>
      </c>
      <c r="E1880">
        <v>33</v>
      </c>
      <c r="F1880" t="s">
        <v>7</v>
      </c>
      <c r="G1880">
        <v>2</v>
      </c>
      <c r="H1880">
        <v>1751.46</v>
      </c>
      <c r="I1880">
        <v>3502.92</v>
      </c>
      <c r="J1880" t="s">
        <v>87</v>
      </c>
      <c r="K1880" t="s">
        <v>82</v>
      </c>
      <c r="L1880" t="s">
        <v>114</v>
      </c>
      <c r="M1880">
        <v>2023</v>
      </c>
      <c r="N1880" t="s">
        <v>84</v>
      </c>
      <c r="O1880" t="s">
        <v>3636</v>
      </c>
      <c r="P1880" t="s">
        <v>86</v>
      </c>
    </row>
    <row r="1881" spans="1:16" x14ac:dyDescent="0.45">
      <c r="A1881">
        <v>1880</v>
      </c>
      <c r="B1881" s="10">
        <v>45064</v>
      </c>
      <c r="C1881">
        <v>8179</v>
      </c>
      <c r="D1881" t="s">
        <v>80</v>
      </c>
      <c r="E1881">
        <v>50</v>
      </c>
      <c r="F1881" t="s">
        <v>7</v>
      </c>
      <c r="G1881">
        <v>4</v>
      </c>
      <c r="H1881">
        <v>806.13</v>
      </c>
      <c r="I1881">
        <v>3224.52</v>
      </c>
      <c r="J1881" t="s">
        <v>93</v>
      </c>
      <c r="K1881" t="s">
        <v>82</v>
      </c>
      <c r="L1881" t="s">
        <v>114</v>
      </c>
      <c r="M1881">
        <v>2023</v>
      </c>
      <c r="N1881" t="s">
        <v>84</v>
      </c>
      <c r="O1881" t="s">
        <v>1949</v>
      </c>
      <c r="P1881" t="s">
        <v>86</v>
      </c>
    </row>
    <row r="1882" spans="1:16" x14ac:dyDescent="0.45">
      <c r="A1882">
        <v>1881</v>
      </c>
      <c r="B1882" s="10">
        <v>45064</v>
      </c>
      <c r="C1882">
        <v>8967</v>
      </c>
      <c r="D1882" t="s">
        <v>89</v>
      </c>
      <c r="E1882">
        <v>27</v>
      </c>
      <c r="F1882" t="s">
        <v>7</v>
      </c>
      <c r="G1882">
        <v>2</v>
      </c>
      <c r="H1882">
        <v>2199.61</v>
      </c>
      <c r="I1882">
        <v>4399.22</v>
      </c>
      <c r="J1882" t="s">
        <v>87</v>
      </c>
      <c r="K1882" t="s">
        <v>82</v>
      </c>
      <c r="L1882" t="s">
        <v>114</v>
      </c>
      <c r="M1882">
        <v>2023</v>
      </c>
      <c r="N1882" t="s">
        <v>84</v>
      </c>
      <c r="O1882" t="s">
        <v>3637</v>
      </c>
      <c r="P1882" t="s">
        <v>86</v>
      </c>
    </row>
    <row r="1883" spans="1:16" x14ac:dyDescent="0.45">
      <c r="A1883">
        <v>1882</v>
      </c>
      <c r="B1883" s="10">
        <v>45064</v>
      </c>
      <c r="C1883">
        <v>9734</v>
      </c>
      <c r="D1883" t="s">
        <v>89</v>
      </c>
      <c r="E1883">
        <v>36</v>
      </c>
      <c r="F1883" t="s">
        <v>9</v>
      </c>
      <c r="G1883">
        <v>1</v>
      </c>
      <c r="H1883">
        <v>447.61</v>
      </c>
      <c r="I1883">
        <v>447.61</v>
      </c>
      <c r="J1883" t="s">
        <v>97</v>
      </c>
      <c r="K1883" t="s">
        <v>567</v>
      </c>
      <c r="L1883" t="s">
        <v>114</v>
      </c>
      <c r="M1883">
        <v>2023</v>
      </c>
      <c r="N1883" t="s">
        <v>84</v>
      </c>
      <c r="O1883" t="s">
        <v>7900</v>
      </c>
      <c r="P1883" t="s">
        <v>86</v>
      </c>
    </row>
    <row r="1884" spans="1:16" x14ac:dyDescent="0.45">
      <c r="A1884">
        <v>1883</v>
      </c>
      <c r="B1884" s="10">
        <v>45064</v>
      </c>
      <c r="C1884">
        <v>1845</v>
      </c>
      <c r="D1884" t="s">
        <v>89</v>
      </c>
      <c r="E1884">
        <v>54</v>
      </c>
      <c r="F1884" t="s">
        <v>9</v>
      </c>
      <c r="G1884">
        <v>3</v>
      </c>
      <c r="H1884">
        <v>2164.2199999999998</v>
      </c>
      <c r="I1884">
        <v>6492.66</v>
      </c>
      <c r="J1884" t="s">
        <v>93</v>
      </c>
      <c r="K1884" t="s">
        <v>82</v>
      </c>
      <c r="L1884" t="s">
        <v>114</v>
      </c>
      <c r="M1884">
        <v>2023</v>
      </c>
      <c r="N1884" t="s">
        <v>668</v>
      </c>
      <c r="O1884" t="s">
        <v>9478</v>
      </c>
      <c r="P1884" t="s">
        <v>86</v>
      </c>
    </row>
    <row r="1885" spans="1:16" x14ac:dyDescent="0.45">
      <c r="A1885">
        <v>1884</v>
      </c>
      <c r="B1885" s="10">
        <v>45064</v>
      </c>
      <c r="C1885">
        <v>6777</v>
      </c>
      <c r="D1885" t="s">
        <v>80</v>
      </c>
      <c r="E1885">
        <v>20</v>
      </c>
      <c r="F1885" t="s">
        <v>5</v>
      </c>
      <c r="G1885">
        <v>5</v>
      </c>
      <c r="H1885">
        <v>1732.57</v>
      </c>
      <c r="I1885">
        <v>8662.85</v>
      </c>
      <c r="J1885" t="s">
        <v>95</v>
      </c>
      <c r="K1885" t="s">
        <v>82</v>
      </c>
      <c r="L1885" t="s">
        <v>114</v>
      </c>
      <c r="M1885">
        <v>2023</v>
      </c>
      <c r="N1885" t="s">
        <v>84</v>
      </c>
      <c r="O1885" t="s">
        <v>4857</v>
      </c>
      <c r="P1885" t="s">
        <v>86</v>
      </c>
    </row>
    <row r="1886" spans="1:16" x14ac:dyDescent="0.45">
      <c r="A1886">
        <v>1885</v>
      </c>
      <c r="B1886" s="10">
        <v>45064</v>
      </c>
      <c r="C1886">
        <v>4036</v>
      </c>
      <c r="D1886" t="s">
        <v>89</v>
      </c>
      <c r="E1886">
        <v>53</v>
      </c>
      <c r="F1886" t="s">
        <v>7</v>
      </c>
      <c r="G1886">
        <v>2</v>
      </c>
      <c r="H1886">
        <v>1724.41</v>
      </c>
      <c r="I1886">
        <v>3448.82</v>
      </c>
      <c r="J1886" t="s">
        <v>93</v>
      </c>
      <c r="K1886" t="s">
        <v>82</v>
      </c>
      <c r="L1886" t="s">
        <v>114</v>
      </c>
      <c r="M1886">
        <v>2023</v>
      </c>
      <c r="N1886" t="s">
        <v>84</v>
      </c>
      <c r="O1886" t="s">
        <v>3309</v>
      </c>
      <c r="P1886" t="s">
        <v>86</v>
      </c>
    </row>
    <row r="1887" spans="1:16" x14ac:dyDescent="0.45">
      <c r="A1887">
        <v>1886</v>
      </c>
      <c r="B1887" s="10">
        <v>45064</v>
      </c>
      <c r="C1887">
        <v>6947</v>
      </c>
      <c r="D1887" t="s">
        <v>80</v>
      </c>
      <c r="E1887">
        <v>21</v>
      </c>
      <c r="F1887" t="s">
        <v>102</v>
      </c>
      <c r="G1887">
        <v>3</v>
      </c>
      <c r="H1887">
        <v>3320.34</v>
      </c>
      <c r="I1887">
        <v>9961.02</v>
      </c>
      <c r="J1887" t="s">
        <v>95</v>
      </c>
      <c r="K1887" t="s">
        <v>82</v>
      </c>
      <c r="L1887" t="s">
        <v>114</v>
      </c>
      <c r="M1887">
        <v>2023</v>
      </c>
      <c r="N1887" t="s">
        <v>84</v>
      </c>
      <c r="O1887" t="s">
        <v>6849</v>
      </c>
      <c r="P1887" t="s">
        <v>86</v>
      </c>
    </row>
    <row r="1888" spans="1:16" x14ac:dyDescent="0.45">
      <c r="A1888">
        <v>1887</v>
      </c>
      <c r="B1888" s="10">
        <v>45064</v>
      </c>
      <c r="C1888">
        <v>3494</v>
      </c>
      <c r="D1888" t="s">
        <v>89</v>
      </c>
      <c r="E1888">
        <v>28</v>
      </c>
      <c r="F1888" t="s">
        <v>6</v>
      </c>
      <c r="G1888">
        <v>4</v>
      </c>
      <c r="H1888">
        <v>3856.66</v>
      </c>
      <c r="I1888">
        <v>15426.64</v>
      </c>
      <c r="J1888" t="s">
        <v>87</v>
      </c>
      <c r="K1888" t="s">
        <v>82</v>
      </c>
      <c r="L1888" t="s">
        <v>114</v>
      </c>
      <c r="M1888">
        <v>2023</v>
      </c>
      <c r="N1888" t="s">
        <v>84</v>
      </c>
      <c r="O1888" t="s">
        <v>930</v>
      </c>
      <c r="P1888" t="s">
        <v>86</v>
      </c>
    </row>
    <row r="1889" spans="1:16" x14ac:dyDescent="0.45">
      <c r="A1889">
        <v>1888</v>
      </c>
      <c r="B1889" s="10">
        <v>45064</v>
      </c>
      <c r="C1889">
        <v>3719</v>
      </c>
      <c r="D1889" t="s">
        <v>80</v>
      </c>
      <c r="E1889">
        <v>58</v>
      </c>
      <c r="F1889" t="s">
        <v>5</v>
      </c>
      <c r="G1889">
        <v>5</v>
      </c>
      <c r="H1889">
        <v>1812.19</v>
      </c>
      <c r="I1889">
        <v>9060.9500000000007</v>
      </c>
      <c r="J1889" t="s">
        <v>81</v>
      </c>
      <c r="K1889" t="s">
        <v>82</v>
      </c>
      <c r="L1889" t="s">
        <v>114</v>
      </c>
      <c r="M1889">
        <v>2023</v>
      </c>
      <c r="N1889" t="s">
        <v>84</v>
      </c>
      <c r="O1889" t="s">
        <v>4656</v>
      </c>
      <c r="P1889" t="s">
        <v>86</v>
      </c>
    </row>
    <row r="1890" spans="1:16" x14ac:dyDescent="0.45">
      <c r="A1890">
        <v>1889</v>
      </c>
      <c r="B1890" s="10">
        <v>45064</v>
      </c>
      <c r="C1890">
        <v>2884</v>
      </c>
      <c r="D1890" t="s">
        <v>89</v>
      </c>
      <c r="E1890">
        <v>50</v>
      </c>
      <c r="F1890" t="s">
        <v>7</v>
      </c>
      <c r="G1890">
        <v>4</v>
      </c>
      <c r="H1890">
        <v>1346.97</v>
      </c>
      <c r="I1890">
        <v>5387.88</v>
      </c>
      <c r="J1890" t="s">
        <v>93</v>
      </c>
      <c r="K1890" t="s">
        <v>82</v>
      </c>
      <c r="L1890" t="s">
        <v>114</v>
      </c>
      <c r="M1890">
        <v>2023</v>
      </c>
      <c r="N1890" t="s">
        <v>84</v>
      </c>
      <c r="O1890" t="s">
        <v>1950</v>
      </c>
      <c r="P1890" t="s">
        <v>86</v>
      </c>
    </row>
    <row r="1891" spans="1:16" x14ac:dyDescent="0.45">
      <c r="A1891">
        <v>1890</v>
      </c>
      <c r="B1891" s="10">
        <v>45064</v>
      </c>
      <c r="C1891">
        <v>5349</v>
      </c>
      <c r="D1891" t="s">
        <v>80</v>
      </c>
      <c r="E1891">
        <v>45</v>
      </c>
      <c r="F1891" t="s">
        <v>102</v>
      </c>
      <c r="G1891">
        <v>1</v>
      </c>
      <c r="H1891">
        <v>2497.0300000000002</v>
      </c>
      <c r="I1891">
        <v>2497.0300000000002</v>
      </c>
      <c r="J1891" t="s">
        <v>93</v>
      </c>
      <c r="K1891" t="s">
        <v>82</v>
      </c>
      <c r="L1891" t="s">
        <v>114</v>
      </c>
      <c r="M1891">
        <v>2023</v>
      </c>
      <c r="N1891" t="s">
        <v>84</v>
      </c>
      <c r="O1891" t="s">
        <v>5569</v>
      </c>
      <c r="P1891" t="s">
        <v>86</v>
      </c>
    </row>
    <row r="1892" spans="1:16" x14ac:dyDescent="0.45">
      <c r="A1892">
        <v>1891</v>
      </c>
      <c r="B1892" s="10">
        <v>45064</v>
      </c>
      <c r="C1892">
        <v>6179</v>
      </c>
      <c r="D1892" t="s">
        <v>89</v>
      </c>
      <c r="E1892">
        <v>49</v>
      </c>
      <c r="F1892" t="s">
        <v>7</v>
      </c>
      <c r="G1892">
        <v>4</v>
      </c>
      <c r="H1892">
        <v>3949.21</v>
      </c>
      <c r="I1892">
        <v>15796.84</v>
      </c>
      <c r="J1892" t="s">
        <v>93</v>
      </c>
      <c r="K1892" t="s">
        <v>82</v>
      </c>
      <c r="L1892" t="s">
        <v>114</v>
      </c>
      <c r="M1892">
        <v>2023</v>
      </c>
      <c r="N1892" t="s">
        <v>84</v>
      </c>
      <c r="O1892" t="s">
        <v>1951</v>
      </c>
      <c r="P1892" t="s">
        <v>86</v>
      </c>
    </row>
    <row r="1893" spans="1:16" x14ac:dyDescent="0.45">
      <c r="A1893">
        <v>1892</v>
      </c>
      <c r="B1893" s="10">
        <v>45065</v>
      </c>
      <c r="C1893">
        <v>7610</v>
      </c>
      <c r="D1893" t="s">
        <v>89</v>
      </c>
      <c r="E1893">
        <v>33</v>
      </c>
      <c r="F1893" t="s">
        <v>8</v>
      </c>
      <c r="G1893">
        <v>3</v>
      </c>
      <c r="H1893">
        <v>3240.64</v>
      </c>
      <c r="I1893">
        <v>9721.92</v>
      </c>
      <c r="J1893" t="s">
        <v>87</v>
      </c>
      <c r="K1893" t="s">
        <v>82</v>
      </c>
      <c r="L1893" t="s">
        <v>114</v>
      </c>
      <c r="M1893">
        <v>2023</v>
      </c>
      <c r="N1893" t="s">
        <v>84</v>
      </c>
      <c r="O1893" t="s">
        <v>422</v>
      </c>
      <c r="P1893" t="s">
        <v>86</v>
      </c>
    </row>
    <row r="1894" spans="1:16" x14ac:dyDescent="0.45">
      <c r="A1894">
        <v>1893</v>
      </c>
      <c r="B1894" s="10">
        <v>45065</v>
      </c>
      <c r="C1894">
        <v>7430</v>
      </c>
      <c r="D1894" t="s">
        <v>89</v>
      </c>
      <c r="E1894">
        <v>26</v>
      </c>
      <c r="F1894" t="s">
        <v>102</v>
      </c>
      <c r="G1894">
        <v>5</v>
      </c>
      <c r="H1894">
        <v>238.11</v>
      </c>
      <c r="I1894">
        <v>1190.55</v>
      </c>
      <c r="J1894" t="s">
        <v>87</v>
      </c>
      <c r="K1894" t="s">
        <v>567</v>
      </c>
      <c r="L1894" t="s">
        <v>114</v>
      </c>
      <c r="M1894">
        <v>2023</v>
      </c>
      <c r="N1894" t="s">
        <v>668</v>
      </c>
      <c r="O1894" t="s">
        <v>9287</v>
      </c>
      <c r="P1894" t="s">
        <v>748</v>
      </c>
    </row>
    <row r="1895" spans="1:16" x14ac:dyDescent="0.45">
      <c r="A1895">
        <v>1894</v>
      </c>
      <c r="B1895" s="10">
        <v>45065</v>
      </c>
      <c r="C1895">
        <v>8154</v>
      </c>
      <c r="D1895" t="s">
        <v>89</v>
      </c>
      <c r="E1895">
        <v>28</v>
      </c>
      <c r="F1895" t="s">
        <v>6</v>
      </c>
      <c r="G1895">
        <v>4</v>
      </c>
      <c r="H1895">
        <v>2425.65</v>
      </c>
      <c r="I1895">
        <v>9702.6</v>
      </c>
      <c r="J1895" t="s">
        <v>87</v>
      </c>
      <c r="K1895" t="s">
        <v>82</v>
      </c>
      <c r="L1895" t="s">
        <v>114</v>
      </c>
      <c r="M1895">
        <v>2023</v>
      </c>
      <c r="N1895" t="s">
        <v>668</v>
      </c>
      <c r="O1895" t="s">
        <v>9973</v>
      </c>
      <c r="P1895" t="s">
        <v>86</v>
      </c>
    </row>
    <row r="1896" spans="1:16" x14ac:dyDescent="0.45">
      <c r="A1896">
        <v>1895</v>
      </c>
      <c r="B1896" s="10">
        <v>45065</v>
      </c>
      <c r="C1896">
        <v>7488</v>
      </c>
      <c r="D1896" t="s">
        <v>80</v>
      </c>
      <c r="E1896">
        <v>23</v>
      </c>
      <c r="F1896" t="s">
        <v>8</v>
      </c>
      <c r="G1896">
        <v>4</v>
      </c>
      <c r="H1896">
        <v>4955.28</v>
      </c>
      <c r="I1896">
        <v>19821.12</v>
      </c>
      <c r="J1896" t="s">
        <v>95</v>
      </c>
      <c r="K1896" t="s">
        <v>82</v>
      </c>
      <c r="L1896" t="s">
        <v>114</v>
      </c>
      <c r="M1896">
        <v>2023</v>
      </c>
      <c r="N1896" t="s">
        <v>84</v>
      </c>
      <c r="O1896" t="s">
        <v>2276</v>
      </c>
      <c r="P1896" t="s">
        <v>86</v>
      </c>
    </row>
    <row r="1897" spans="1:16" x14ac:dyDescent="0.45">
      <c r="A1897">
        <v>1896</v>
      </c>
      <c r="B1897" s="10">
        <v>45065</v>
      </c>
      <c r="C1897">
        <v>5737</v>
      </c>
      <c r="D1897" t="s">
        <v>80</v>
      </c>
      <c r="E1897">
        <v>44</v>
      </c>
      <c r="F1897" t="s">
        <v>9</v>
      </c>
      <c r="G1897">
        <v>1</v>
      </c>
      <c r="H1897">
        <v>1797.98</v>
      </c>
      <c r="I1897">
        <v>1797.98</v>
      </c>
      <c r="J1897" t="s">
        <v>97</v>
      </c>
      <c r="K1897" t="s">
        <v>567</v>
      </c>
      <c r="L1897" t="s">
        <v>114</v>
      </c>
      <c r="M1897">
        <v>2023</v>
      </c>
      <c r="N1897" t="s">
        <v>84</v>
      </c>
      <c r="O1897" t="s">
        <v>7901</v>
      </c>
      <c r="P1897" t="s">
        <v>86</v>
      </c>
    </row>
    <row r="1898" spans="1:16" x14ac:dyDescent="0.45">
      <c r="A1898">
        <v>1897</v>
      </c>
      <c r="B1898" s="10">
        <v>45065</v>
      </c>
      <c r="C1898">
        <v>7525</v>
      </c>
      <c r="D1898" t="s">
        <v>80</v>
      </c>
      <c r="E1898">
        <v>29</v>
      </c>
      <c r="F1898" t="s">
        <v>5</v>
      </c>
      <c r="G1898">
        <v>3</v>
      </c>
      <c r="H1898">
        <v>2231.5500000000002</v>
      </c>
      <c r="I1898">
        <v>6694.65</v>
      </c>
      <c r="J1898" t="s">
        <v>87</v>
      </c>
      <c r="K1898" t="s">
        <v>82</v>
      </c>
      <c r="L1898" t="s">
        <v>114</v>
      </c>
      <c r="M1898">
        <v>2023</v>
      </c>
      <c r="N1898" t="s">
        <v>84</v>
      </c>
      <c r="O1898" t="s">
        <v>8307</v>
      </c>
      <c r="P1898" t="s">
        <v>748</v>
      </c>
    </row>
    <row r="1899" spans="1:16" x14ac:dyDescent="0.45">
      <c r="A1899">
        <v>1898</v>
      </c>
      <c r="B1899" s="10">
        <v>45065</v>
      </c>
      <c r="C1899">
        <v>4850</v>
      </c>
      <c r="D1899" t="s">
        <v>80</v>
      </c>
      <c r="E1899">
        <v>39</v>
      </c>
      <c r="F1899" t="s">
        <v>7</v>
      </c>
      <c r="G1899">
        <v>4</v>
      </c>
      <c r="H1899">
        <v>1472.66</v>
      </c>
      <c r="I1899">
        <v>5890.64</v>
      </c>
      <c r="J1899" t="s">
        <v>97</v>
      </c>
      <c r="K1899" t="s">
        <v>82</v>
      </c>
      <c r="L1899" t="s">
        <v>114</v>
      </c>
      <c r="M1899">
        <v>2023</v>
      </c>
      <c r="N1899" t="s">
        <v>84</v>
      </c>
      <c r="O1899" t="s">
        <v>1627</v>
      </c>
      <c r="P1899" t="s">
        <v>86</v>
      </c>
    </row>
    <row r="1900" spans="1:16" x14ac:dyDescent="0.45">
      <c r="A1900">
        <v>1899</v>
      </c>
      <c r="B1900" s="10">
        <v>45065</v>
      </c>
      <c r="C1900">
        <v>1689</v>
      </c>
      <c r="D1900" t="s">
        <v>80</v>
      </c>
      <c r="E1900">
        <v>57</v>
      </c>
      <c r="F1900" t="s">
        <v>5</v>
      </c>
      <c r="G1900">
        <v>3</v>
      </c>
      <c r="H1900">
        <v>2513.59</v>
      </c>
      <c r="I1900">
        <v>7540.77</v>
      </c>
      <c r="J1900" t="s">
        <v>81</v>
      </c>
      <c r="K1900" t="s">
        <v>82</v>
      </c>
      <c r="L1900" t="s">
        <v>114</v>
      </c>
      <c r="M1900">
        <v>2023</v>
      </c>
      <c r="N1900" t="s">
        <v>84</v>
      </c>
      <c r="O1900" t="s">
        <v>6676</v>
      </c>
      <c r="P1900" t="s">
        <v>86</v>
      </c>
    </row>
    <row r="1901" spans="1:16" x14ac:dyDescent="0.45">
      <c r="A1901">
        <v>1900</v>
      </c>
      <c r="B1901" s="10">
        <v>45065</v>
      </c>
      <c r="C1901">
        <v>6175</v>
      </c>
      <c r="D1901" t="s">
        <v>89</v>
      </c>
      <c r="E1901">
        <v>54</v>
      </c>
      <c r="F1901" t="s">
        <v>6</v>
      </c>
      <c r="G1901">
        <v>2</v>
      </c>
      <c r="H1901">
        <v>846.56</v>
      </c>
      <c r="I1901">
        <v>1693.12</v>
      </c>
      <c r="J1901" t="s">
        <v>93</v>
      </c>
      <c r="K1901" t="s">
        <v>567</v>
      </c>
      <c r="L1901" t="s">
        <v>114</v>
      </c>
      <c r="M1901">
        <v>2023</v>
      </c>
      <c r="N1901" t="s">
        <v>84</v>
      </c>
      <c r="O1901" t="s">
        <v>7224</v>
      </c>
      <c r="P1901" t="s">
        <v>86</v>
      </c>
    </row>
    <row r="1902" spans="1:16" x14ac:dyDescent="0.45">
      <c r="A1902">
        <v>1901</v>
      </c>
      <c r="B1902" s="10">
        <v>45065</v>
      </c>
      <c r="C1902">
        <v>9648</v>
      </c>
      <c r="D1902" t="s">
        <v>80</v>
      </c>
      <c r="E1902">
        <v>38</v>
      </c>
      <c r="F1902" t="s">
        <v>7</v>
      </c>
      <c r="G1902">
        <v>1</v>
      </c>
      <c r="H1902">
        <v>1272.72</v>
      </c>
      <c r="I1902">
        <v>1272.72</v>
      </c>
      <c r="J1902" t="s">
        <v>97</v>
      </c>
      <c r="K1902" t="s">
        <v>567</v>
      </c>
      <c r="L1902" t="s">
        <v>114</v>
      </c>
      <c r="M1902">
        <v>2023</v>
      </c>
      <c r="N1902" t="s">
        <v>84</v>
      </c>
      <c r="O1902" t="s">
        <v>7902</v>
      </c>
      <c r="P1902" t="s">
        <v>86</v>
      </c>
    </row>
    <row r="1903" spans="1:16" x14ac:dyDescent="0.45">
      <c r="A1903">
        <v>1902</v>
      </c>
      <c r="B1903" s="10">
        <v>45065</v>
      </c>
      <c r="C1903">
        <v>6078</v>
      </c>
      <c r="D1903" t="s">
        <v>80</v>
      </c>
      <c r="E1903">
        <v>50</v>
      </c>
      <c r="F1903" t="s">
        <v>8</v>
      </c>
      <c r="G1903">
        <v>1</v>
      </c>
      <c r="H1903">
        <v>3573.09</v>
      </c>
      <c r="I1903">
        <v>3573.09</v>
      </c>
      <c r="J1903" t="s">
        <v>93</v>
      </c>
      <c r="K1903" t="s">
        <v>82</v>
      </c>
      <c r="L1903" t="s">
        <v>114</v>
      </c>
      <c r="M1903">
        <v>2023</v>
      </c>
      <c r="N1903" t="s">
        <v>668</v>
      </c>
      <c r="O1903" t="s">
        <v>9588</v>
      </c>
      <c r="P1903" t="s">
        <v>86</v>
      </c>
    </row>
    <row r="1904" spans="1:16" x14ac:dyDescent="0.45">
      <c r="A1904">
        <v>1903</v>
      </c>
      <c r="B1904" s="10">
        <v>45065</v>
      </c>
      <c r="C1904">
        <v>6448</v>
      </c>
      <c r="D1904" t="s">
        <v>80</v>
      </c>
      <c r="E1904">
        <v>34</v>
      </c>
      <c r="F1904" t="s">
        <v>102</v>
      </c>
      <c r="G1904">
        <v>1</v>
      </c>
      <c r="H1904">
        <v>734.52</v>
      </c>
      <c r="I1904">
        <v>734.52</v>
      </c>
      <c r="J1904" t="s">
        <v>87</v>
      </c>
      <c r="K1904" t="s">
        <v>567</v>
      </c>
      <c r="L1904" t="s">
        <v>114</v>
      </c>
      <c r="M1904">
        <v>2023</v>
      </c>
      <c r="N1904" t="s">
        <v>84</v>
      </c>
      <c r="O1904" t="s">
        <v>8160</v>
      </c>
      <c r="P1904" t="s">
        <v>86</v>
      </c>
    </row>
    <row r="1905" spans="1:16" x14ac:dyDescent="0.45">
      <c r="A1905">
        <v>1904</v>
      </c>
      <c r="B1905" s="10">
        <v>45065</v>
      </c>
      <c r="C1905">
        <v>2179</v>
      </c>
      <c r="D1905" t="s">
        <v>80</v>
      </c>
      <c r="E1905">
        <v>46</v>
      </c>
      <c r="F1905" t="s">
        <v>102</v>
      </c>
      <c r="G1905">
        <v>3</v>
      </c>
      <c r="H1905">
        <v>4634.41</v>
      </c>
      <c r="I1905">
        <v>13903.23</v>
      </c>
      <c r="J1905" t="s">
        <v>93</v>
      </c>
      <c r="K1905" t="s">
        <v>82</v>
      </c>
      <c r="L1905" t="s">
        <v>114</v>
      </c>
      <c r="M1905">
        <v>2023</v>
      </c>
      <c r="N1905" t="s">
        <v>84</v>
      </c>
      <c r="O1905" t="s">
        <v>6476</v>
      </c>
      <c r="P1905" t="s">
        <v>86</v>
      </c>
    </row>
    <row r="1906" spans="1:16" x14ac:dyDescent="0.45">
      <c r="A1906">
        <v>1905</v>
      </c>
      <c r="B1906" s="10">
        <v>45066</v>
      </c>
      <c r="C1906">
        <v>7406</v>
      </c>
      <c r="D1906" t="s">
        <v>89</v>
      </c>
      <c r="E1906">
        <v>57</v>
      </c>
      <c r="F1906" t="s">
        <v>7</v>
      </c>
      <c r="G1906">
        <v>4</v>
      </c>
      <c r="H1906">
        <v>1574.4</v>
      </c>
      <c r="I1906">
        <v>6297.6</v>
      </c>
      <c r="J1906" t="s">
        <v>81</v>
      </c>
      <c r="K1906" t="s">
        <v>82</v>
      </c>
      <c r="L1906" t="s">
        <v>114</v>
      </c>
      <c r="M1906">
        <v>2023</v>
      </c>
      <c r="N1906" t="s">
        <v>668</v>
      </c>
      <c r="O1906" t="s">
        <v>684</v>
      </c>
      <c r="P1906" t="s">
        <v>86</v>
      </c>
    </row>
    <row r="1907" spans="1:16" x14ac:dyDescent="0.45">
      <c r="A1907">
        <v>1906</v>
      </c>
      <c r="B1907" s="10">
        <v>45066</v>
      </c>
      <c r="C1907">
        <v>9591</v>
      </c>
      <c r="D1907" t="s">
        <v>89</v>
      </c>
      <c r="E1907">
        <v>27</v>
      </c>
      <c r="F1907" t="s">
        <v>8</v>
      </c>
      <c r="G1907">
        <v>4</v>
      </c>
      <c r="H1907">
        <v>2896.37</v>
      </c>
      <c r="I1907">
        <v>11585.48</v>
      </c>
      <c r="J1907" t="s">
        <v>87</v>
      </c>
      <c r="K1907" t="s">
        <v>82</v>
      </c>
      <c r="L1907" t="s">
        <v>114</v>
      </c>
      <c r="M1907">
        <v>2023</v>
      </c>
      <c r="N1907" t="s">
        <v>84</v>
      </c>
      <c r="O1907" t="s">
        <v>931</v>
      </c>
      <c r="P1907" t="s">
        <v>86</v>
      </c>
    </row>
    <row r="1908" spans="1:16" x14ac:dyDescent="0.45">
      <c r="A1908">
        <v>1907</v>
      </c>
      <c r="B1908" s="10">
        <v>45066</v>
      </c>
      <c r="C1908">
        <v>7907</v>
      </c>
      <c r="D1908" t="s">
        <v>89</v>
      </c>
      <c r="E1908">
        <v>35</v>
      </c>
      <c r="F1908" t="s">
        <v>7</v>
      </c>
      <c r="G1908">
        <v>3</v>
      </c>
      <c r="H1908">
        <v>1643.06</v>
      </c>
      <c r="I1908">
        <v>4929.18</v>
      </c>
      <c r="J1908" t="s">
        <v>97</v>
      </c>
      <c r="K1908" t="s">
        <v>82</v>
      </c>
      <c r="L1908" t="s">
        <v>114</v>
      </c>
      <c r="M1908">
        <v>2023</v>
      </c>
      <c r="N1908" t="s">
        <v>84</v>
      </c>
      <c r="O1908" t="s">
        <v>6261</v>
      </c>
      <c r="P1908" t="s">
        <v>86</v>
      </c>
    </row>
    <row r="1909" spans="1:16" x14ac:dyDescent="0.45">
      <c r="A1909">
        <v>1908</v>
      </c>
      <c r="B1909" s="10">
        <v>45066</v>
      </c>
      <c r="C1909">
        <v>9800</v>
      </c>
      <c r="D1909" t="s">
        <v>89</v>
      </c>
      <c r="E1909">
        <v>64</v>
      </c>
      <c r="F1909" t="s">
        <v>7</v>
      </c>
      <c r="G1909">
        <v>3</v>
      </c>
      <c r="H1909">
        <v>2416.25</v>
      </c>
      <c r="I1909">
        <v>7248.75</v>
      </c>
      <c r="J1909" t="s">
        <v>81</v>
      </c>
      <c r="K1909" t="s">
        <v>82</v>
      </c>
      <c r="L1909" t="s">
        <v>114</v>
      </c>
      <c r="M1909">
        <v>2023</v>
      </c>
      <c r="N1909" t="s">
        <v>84</v>
      </c>
      <c r="O1909" t="s">
        <v>6677</v>
      </c>
      <c r="P1909" t="s">
        <v>86</v>
      </c>
    </row>
    <row r="1910" spans="1:16" x14ac:dyDescent="0.45">
      <c r="A1910">
        <v>1909</v>
      </c>
      <c r="B1910" s="10">
        <v>45066</v>
      </c>
      <c r="C1910">
        <v>2638</v>
      </c>
      <c r="D1910" t="s">
        <v>80</v>
      </c>
      <c r="E1910">
        <v>30</v>
      </c>
      <c r="F1910" t="s">
        <v>7</v>
      </c>
      <c r="G1910">
        <v>2</v>
      </c>
      <c r="H1910">
        <v>4523.82</v>
      </c>
      <c r="I1910">
        <v>9047.64</v>
      </c>
      <c r="J1910" t="s">
        <v>87</v>
      </c>
      <c r="K1910" t="s">
        <v>82</v>
      </c>
      <c r="L1910" t="s">
        <v>114</v>
      </c>
      <c r="M1910">
        <v>2023</v>
      </c>
      <c r="N1910" t="s">
        <v>84</v>
      </c>
      <c r="O1910" t="s">
        <v>3638</v>
      </c>
      <c r="P1910" t="s">
        <v>86</v>
      </c>
    </row>
    <row r="1911" spans="1:16" x14ac:dyDescent="0.45">
      <c r="A1911">
        <v>1910</v>
      </c>
      <c r="B1911" s="10">
        <v>45066</v>
      </c>
      <c r="C1911">
        <v>6671</v>
      </c>
      <c r="D1911" t="s">
        <v>80</v>
      </c>
      <c r="E1911">
        <v>44</v>
      </c>
      <c r="F1911" t="s">
        <v>102</v>
      </c>
      <c r="G1911">
        <v>5</v>
      </c>
      <c r="H1911">
        <v>389.46</v>
      </c>
      <c r="I1911">
        <v>1947.3</v>
      </c>
      <c r="J1911" t="s">
        <v>97</v>
      </c>
      <c r="K1911" t="s">
        <v>567</v>
      </c>
      <c r="L1911" t="s">
        <v>114</v>
      </c>
      <c r="M1911">
        <v>2023</v>
      </c>
      <c r="N1911" t="s">
        <v>84</v>
      </c>
      <c r="O1911" t="s">
        <v>7597</v>
      </c>
      <c r="P1911" t="s">
        <v>86</v>
      </c>
    </row>
    <row r="1912" spans="1:16" x14ac:dyDescent="0.45">
      <c r="A1912">
        <v>1911</v>
      </c>
      <c r="B1912" s="10">
        <v>45066</v>
      </c>
      <c r="C1912">
        <v>7928</v>
      </c>
      <c r="D1912" t="s">
        <v>89</v>
      </c>
      <c r="E1912">
        <v>27</v>
      </c>
      <c r="F1912" t="s">
        <v>6</v>
      </c>
      <c r="G1912">
        <v>5</v>
      </c>
      <c r="H1912">
        <v>4288.8999999999996</v>
      </c>
      <c r="I1912">
        <v>21444.5</v>
      </c>
      <c r="J1912" t="s">
        <v>87</v>
      </c>
      <c r="K1912" t="s">
        <v>82</v>
      </c>
      <c r="L1912" t="s">
        <v>114</v>
      </c>
      <c r="M1912">
        <v>2023</v>
      </c>
      <c r="N1912" t="s">
        <v>84</v>
      </c>
      <c r="O1912" t="s">
        <v>3948</v>
      </c>
      <c r="P1912" t="s">
        <v>86</v>
      </c>
    </row>
    <row r="1913" spans="1:16" x14ac:dyDescent="0.45">
      <c r="A1913">
        <v>1912</v>
      </c>
      <c r="B1913" s="10">
        <v>45066</v>
      </c>
      <c r="C1913">
        <v>2382</v>
      </c>
      <c r="D1913" t="s">
        <v>89</v>
      </c>
      <c r="E1913">
        <v>49</v>
      </c>
      <c r="F1913" t="s">
        <v>7</v>
      </c>
      <c r="G1913">
        <v>1</v>
      </c>
      <c r="H1913">
        <v>2809.99</v>
      </c>
      <c r="I1913">
        <v>2809.99</v>
      </c>
      <c r="J1913" t="s">
        <v>93</v>
      </c>
      <c r="K1913" t="s">
        <v>82</v>
      </c>
      <c r="L1913" t="s">
        <v>114</v>
      </c>
      <c r="M1913">
        <v>2023</v>
      </c>
      <c r="N1913" t="s">
        <v>668</v>
      </c>
      <c r="O1913" t="s">
        <v>9589</v>
      </c>
      <c r="P1913" t="s">
        <v>86</v>
      </c>
    </row>
    <row r="1914" spans="1:16" x14ac:dyDescent="0.45">
      <c r="A1914">
        <v>1913</v>
      </c>
      <c r="B1914" s="10">
        <v>45066</v>
      </c>
      <c r="C1914">
        <v>2403</v>
      </c>
      <c r="D1914" t="s">
        <v>80</v>
      </c>
      <c r="E1914">
        <v>58</v>
      </c>
      <c r="F1914" t="s">
        <v>102</v>
      </c>
      <c r="G1914">
        <v>4</v>
      </c>
      <c r="H1914">
        <v>3342.1</v>
      </c>
      <c r="I1914">
        <v>13368.4</v>
      </c>
      <c r="J1914" t="s">
        <v>81</v>
      </c>
      <c r="K1914" t="s">
        <v>82</v>
      </c>
      <c r="L1914" t="s">
        <v>114</v>
      </c>
      <c r="M1914">
        <v>2023</v>
      </c>
      <c r="N1914" t="s">
        <v>84</v>
      </c>
      <c r="O1914" t="s">
        <v>1293</v>
      </c>
      <c r="P1914" t="s">
        <v>86</v>
      </c>
    </row>
    <row r="1915" spans="1:16" x14ac:dyDescent="0.45">
      <c r="A1915">
        <v>1914</v>
      </c>
      <c r="B1915" s="10">
        <v>45066</v>
      </c>
      <c r="C1915">
        <v>4292</v>
      </c>
      <c r="D1915" t="s">
        <v>80</v>
      </c>
      <c r="E1915">
        <v>62</v>
      </c>
      <c r="F1915" t="s">
        <v>9</v>
      </c>
      <c r="G1915">
        <v>1</v>
      </c>
      <c r="H1915">
        <v>326.64</v>
      </c>
      <c r="I1915">
        <v>326.64</v>
      </c>
      <c r="J1915" t="s">
        <v>81</v>
      </c>
      <c r="K1915" t="s">
        <v>567</v>
      </c>
      <c r="L1915" t="s">
        <v>114</v>
      </c>
      <c r="M1915">
        <v>2023</v>
      </c>
      <c r="N1915" t="s">
        <v>84</v>
      </c>
      <c r="O1915" t="s">
        <v>8037</v>
      </c>
      <c r="P1915" t="s">
        <v>86</v>
      </c>
    </row>
    <row r="1916" spans="1:16" x14ac:dyDescent="0.45">
      <c r="A1916">
        <v>1915</v>
      </c>
      <c r="B1916" s="10">
        <v>45066</v>
      </c>
      <c r="C1916">
        <v>1419</v>
      </c>
      <c r="D1916" t="s">
        <v>89</v>
      </c>
      <c r="E1916">
        <v>20</v>
      </c>
      <c r="F1916" t="s">
        <v>8</v>
      </c>
      <c r="G1916">
        <v>4</v>
      </c>
      <c r="H1916">
        <v>3818.93</v>
      </c>
      <c r="I1916">
        <v>15275.72</v>
      </c>
      <c r="J1916" t="s">
        <v>95</v>
      </c>
      <c r="K1916" t="s">
        <v>82</v>
      </c>
      <c r="L1916" t="s">
        <v>114</v>
      </c>
      <c r="M1916">
        <v>2023</v>
      </c>
      <c r="N1916" t="s">
        <v>668</v>
      </c>
      <c r="O1916" t="s">
        <v>9974</v>
      </c>
      <c r="P1916" t="s">
        <v>86</v>
      </c>
    </row>
    <row r="1917" spans="1:16" x14ac:dyDescent="0.45">
      <c r="A1917">
        <v>1916</v>
      </c>
      <c r="B1917" s="10">
        <v>45066</v>
      </c>
      <c r="C1917">
        <v>5517</v>
      </c>
      <c r="D1917" t="s">
        <v>89</v>
      </c>
      <c r="E1917">
        <v>39</v>
      </c>
      <c r="F1917" t="s">
        <v>9</v>
      </c>
      <c r="G1917">
        <v>4</v>
      </c>
      <c r="H1917">
        <v>682.5</v>
      </c>
      <c r="I1917">
        <v>2730</v>
      </c>
      <c r="J1917" t="s">
        <v>97</v>
      </c>
      <c r="K1917" t="s">
        <v>82</v>
      </c>
      <c r="L1917" t="s">
        <v>114</v>
      </c>
      <c r="M1917">
        <v>2023</v>
      </c>
      <c r="N1917" t="s">
        <v>84</v>
      </c>
      <c r="O1917" t="s">
        <v>1628</v>
      </c>
      <c r="P1917" t="s">
        <v>86</v>
      </c>
    </row>
    <row r="1918" spans="1:16" x14ac:dyDescent="0.45">
      <c r="A1918">
        <v>1917</v>
      </c>
      <c r="B1918" s="10">
        <v>45066</v>
      </c>
      <c r="C1918">
        <v>4302</v>
      </c>
      <c r="D1918" t="s">
        <v>89</v>
      </c>
      <c r="E1918">
        <v>44</v>
      </c>
      <c r="F1918" t="s">
        <v>7</v>
      </c>
      <c r="G1918">
        <v>2</v>
      </c>
      <c r="H1918">
        <v>4825.8599999999997</v>
      </c>
      <c r="I1918">
        <v>9651.7199999999993</v>
      </c>
      <c r="J1918" t="s">
        <v>97</v>
      </c>
      <c r="K1918" t="s">
        <v>82</v>
      </c>
      <c r="L1918" t="s">
        <v>114</v>
      </c>
      <c r="M1918">
        <v>2023</v>
      </c>
      <c r="N1918" t="s">
        <v>84</v>
      </c>
      <c r="O1918" t="s">
        <v>2703</v>
      </c>
      <c r="P1918" t="s">
        <v>86</v>
      </c>
    </row>
    <row r="1919" spans="1:16" x14ac:dyDescent="0.45">
      <c r="A1919">
        <v>1918</v>
      </c>
      <c r="B1919" s="10">
        <v>45066</v>
      </c>
      <c r="C1919">
        <v>8857</v>
      </c>
      <c r="D1919" t="s">
        <v>89</v>
      </c>
      <c r="E1919">
        <v>20</v>
      </c>
      <c r="F1919" t="s">
        <v>102</v>
      </c>
      <c r="G1919">
        <v>3</v>
      </c>
      <c r="H1919">
        <v>4006.47</v>
      </c>
      <c r="I1919">
        <v>12019.41</v>
      </c>
      <c r="J1919" t="s">
        <v>95</v>
      </c>
      <c r="K1919" t="s">
        <v>82</v>
      </c>
      <c r="L1919" t="s">
        <v>114</v>
      </c>
      <c r="M1919">
        <v>2023</v>
      </c>
      <c r="N1919" t="s">
        <v>84</v>
      </c>
      <c r="O1919" t="s">
        <v>6850</v>
      </c>
      <c r="P1919" t="s">
        <v>86</v>
      </c>
    </row>
    <row r="1920" spans="1:16" x14ac:dyDescent="0.45">
      <c r="A1920">
        <v>1919</v>
      </c>
      <c r="B1920" s="10">
        <v>45067</v>
      </c>
      <c r="C1920">
        <v>8870</v>
      </c>
      <c r="D1920" t="s">
        <v>80</v>
      </c>
      <c r="E1920">
        <v>50</v>
      </c>
      <c r="F1920" t="s">
        <v>8</v>
      </c>
      <c r="G1920">
        <v>3</v>
      </c>
      <c r="H1920">
        <v>2489.6999999999998</v>
      </c>
      <c r="I1920">
        <v>7469.1</v>
      </c>
      <c r="J1920" t="s">
        <v>93</v>
      </c>
      <c r="K1920" t="s">
        <v>82</v>
      </c>
      <c r="L1920" t="s">
        <v>114</v>
      </c>
      <c r="M1920">
        <v>2023</v>
      </c>
      <c r="N1920" t="s">
        <v>84</v>
      </c>
      <c r="O1920" t="s">
        <v>766</v>
      </c>
      <c r="P1920" t="s">
        <v>748</v>
      </c>
    </row>
    <row r="1921" spans="1:16" x14ac:dyDescent="0.45">
      <c r="A1921">
        <v>1920</v>
      </c>
      <c r="B1921" s="10">
        <v>45067</v>
      </c>
      <c r="C1921">
        <v>6693</v>
      </c>
      <c r="D1921" t="s">
        <v>80</v>
      </c>
      <c r="E1921">
        <v>19</v>
      </c>
      <c r="F1921" t="s">
        <v>5</v>
      </c>
      <c r="G1921">
        <v>3</v>
      </c>
      <c r="H1921">
        <v>4624.63</v>
      </c>
      <c r="I1921">
        <v>13873.89</v>
      </c>
      <c r="J1921" t="s">
        <v>95</v>
      </c>
      <c r="K1921" t="s">
        <v>82</v>
      </c>
      <c r="L1921" t="s">
        <v>114</v>
      </c>
      <c r="M1921">
        <v>2023</v>
      </c>
      <c r="N1921" t="s">
        <v>84</v>
      </c>
      <c r="O1921" t="s">
        <v>6851</v>
      </c>
      <c r="P1921" t="s">
        <v>86</v>
      </c>
    </row>
    <row r="1922" spans="1:16" x14ac:dyDescent="0.45">
      <c r="A1922">
        <v>1921</v>
      </c>
      <c r="B1922" s="10">
        <v>45067</v>
      </c>
      <c r="C1922">
        <v>1767</v>
      </c>
      <c r="D1922" t="s">
        <v>80</v>
      </c>
      <c r="E1922">
        <v>28</v>
      </c>
      <c r="F1922" t="s">
        <v>8</v>
      </c>
      <c r="G1922">
        <v>5</v>
      </c>
      <c r="H1922">
        <v>886.91</v>
      </c>
      <c r="I1922">
        <v>4434.55</v>
      </c>
      <c r="J1922" t="s">
        <v>87</v>
      </c>
      <c r="K1922" t="s">
        <v>82</v>
      </c>
      <c r="L1922" t="s">
        <v>114</v>
      </c>
      <c r="M1922">
        <v>2023</v>
      </c>
      <c r="N1922" t="s">
        <v>84</v>
      </c>
      <c r="O1922" t="s">
        <v>3949</v>
      </c>
      <c r="P1922" t="s">
        <v>86</v>
      </c>
    </row>
    <row r="1923" spans="1:16" x14ac:dyDescent="0.45">
      <c r="A1923">
        <v>1922</v>
      </c>
      <c r="B1923" s="10">
        <v>45067</v>
      </c>
      <c r="C1923">
        <v>3044</v>
      </c>
      <c r="D1923" t="s">
        <v>89</v>
      </c>
      <c r="E1923">
        <v>63</v>
      </c>
      <c r="F1923" t="s">
        <v>8</v>
      </c>
      <c r="G1923">
        <v>3</v>
      </c>
      <c r="H1923">
        <v>4958.74</v>
      </c>
      <c r="I1923">
        <v>14876.22</v>
      </c>
      <c r="J1923" t="s">
        <v>81</v>
      </c>
      <c r="K1923" t="s">
        <v>82</v>
      </c>
      <c r="L1923" t="s">
        <v>114</v>
      </c>
      <c r="M1923">
        <v>2023</v>
      </c>
      <c r="N1923" t="s">
        <v>84</v>
      </c>
      <c r="O1923" t="s">
        <v>6678</v>
      </c>
      <c r="P1923" t="s">
        <v>86</v>
      </c>
    </row>
    <row r="1924" spans="1:16" x14ac:dyDescent="0.45">
      <c r="A1924">
        <v>1923</v>
      </c>
      <c r="B1924" s="10">
        <v>45067</v>
      </c>
      <c r="C1924">
        <v>2549</v>
      </c>
      <c r="D1924" t="s">
        <v>80</v>
      </c>
      <c r="E1924">
        <v>27</v>
      </c>
      <c r="F1924" t="s">
        <v>7</v>
      </c>
      <c r="G1924">
        <v>5</v>
      </c>
      <c r="H1924">
        <v>3598.25</v>
      </c>
      <c r="I1924">
        <v>17991.25</v>
      </c>
      <c r="J1924" t="s">
        <v>87</v>
      </c>
      <c r="K1924" t="s">
        <v>82</v>
      </c>
      <c r="L1924" t="s">
        <v>114</v>
      </c>
      <c r="M1924">
        <v>2023</v>
      </c>
      <c r="N1924" t="s">
        <v>84</v>
      </c>
      <c r="O1924" t="s">
        <v>3950</v>
      </c>
      <c r="P1924" t="s">
        <v>86</v>
      </c>
    </row>
    <row r="1925" spans="1:16" x14ac:dyDescent="0.45">
      <c r="A1925">
        <v>1924</v>
      </c>
      <c r="B1925" s="10">
        <v>45067</v>
      </c>
      <c r="C1925">
        <v>7140</v>
      </c>
      <c r="D1925" t="s">
        <v>80</v>
      </c>
      <c r="E1925">
        <v>56</v>
      </c>
      <c r="F1925" t="s">
        <v>9</v>
      </c>
      <c r="G1925">
        <v>1</v>
      </c>
      <c r="H1925">
        <v>536.97</v>
      </c>
      <c r="I1925">
        <v>536.97</v>
      </c>
      <c r="J1925" t="s">
        <v>81</v>
      </c>
      <c r="K1925" t="s">
        <v>567</v>
      </c>
      <c r="L1925" t="s">
        <v>114</v>
      </c>
      <c r="M1925">
        <v>2023</v>
      </c>
      <c r="N1925" t="s">
        <v>84</v>
      </c>
      <c r="O1925" t="s">
        <v>8038</v>
      </c>
      <c r="P1925" t="s">
        <v>86</v>
      </c>
    </row>
    <row r="1926" spans="1:16" x14ac:dyDescent="0.45">
      <c r="A1926">
        <v>1925</v>
      </c>
      <c r="B1926" s="10">
        <v>45067</v>
      </c>
      <c r="C1926">
        <v>4716</v>
      </c>
      <c r="D1926" t="s">
        <v>89</v>
      </c>
      <c r="E1926">
        <v>50</v>
      </c>
      <c r="F1926" t="s">
        <v>9</v>
      </c>
      <c r="G1926">
        <v>5</v>
      </c>
      <c r="H1926">
        <v>2706.13</v>
      </c>
      <c r="I1926">
        <v>13530.65</v>
      </c>
      <c r="J1926" t="s">
        <v>93</v>
      </c>
      <c r="K1926" t="s">
        <v>82</v>
      </c>
      <c r="L1926" t="s">
        <v>114</v>
      </c>
      <c r="M1926">
        <v>2023</v>
      </c>
      <c r="N1926" t="s">
        <v>84</v>
      </c>
      <c r="O1926" t="s">
        <v>9134</v>
      </c>
      <c r="P1926" t="s">
        <v>748</v>
      </c>
    </row>
    <row r="1927" spans="1:16" x14ac:dyDescent="0.45">
      <c r="A1927">
        <v>1926</v>
      </c>
      <c r="B1927" s="10">
        <v>45067</v>
      </c>
      <c r="C1927">
        <v>5481</v>
      </c>
      <c r="D1927" t="s">
        <v>89</v>
      </c>
      <c r="E1927">
        <v>24</v>
      </c>
      <c r="F1927" t="s">
        <v>5</v>
      </c>
      <c r="G1927">
        <v>4</v>
      </c>
      <c r="H1927">
        <v>3568.84</v>
      </c>
      <c r="I1927">
        <v>14275.36</v>
      </c>
      <c r="J1927" t="s">
        <v>95</v>
      </c>
      <c r="K1927" t="s">
        <v>82</v>
      </c>
      <c r="L1927" t="s">
        <v>114</v>
      </c>
      <c r="M1927">
        <v>2023</v>
      </c>
      <c r="N1927" t="s">
        <v>84</v>
      </c>
      <c r="O1927" t="s">
        <v>2277</v>
      </c>
      <c r="P1927" t="s">
        <v>86</v>
      </c>
    </row>
    <row r="1928" spans="1:16" x14ac:dyDescent="0.45">
      <c r="A1928">
        <v>1927</v>
      </c>
      <c r="B1928" s="10">
        <v>45067</v>
      </c>
      <c r="C1928">
        <v>8898</v>
      </c>
      <c r="D1928" t="s">
        <v>89</v>
      </c>
      <c r="E1928">
        <v>32</v>
      </c>
      <c r="F1928" t="s">
        <v>7</v>
      </c>
      <c r="G1928">
        <v>2</v>
      </c>
      <c r="H1928">
        <v>3084.46</v>
      </c>
      <c r="I1928">
        <v>6168.92</v>
      </c>
      <c r="J1928" t="s">
        <v>87</v>
      </c>
      <c r="K1928" t="s">
        <v>82</v>
      </c>
      <c r="L1928" t="s">
        <v>114</v>
      </c>
      <c r="M1928">
        <v>2023</v>
      </c>
      <c r="N1928" t="s">
        <v>84</v>
      </c>
      <c r="O1928" t="s">
        <v>3639</v>
      </c>
      <c r="P1928" t="s">
        <v>86</v>
      </c>
    </row>
    <row r="1929" spans="1:16" x14ac:dyDescent="0.45">
      <c r="A1929">
        <v>1928</v>
      </c>
      <c r="B1929" s="10">
        <v>45067</v>
      </c>
      <c r="C1929">
        <v>7548</v>
      </c>
      <c r="D1929" t="s">
        <v>89</v>
      </c>
      <c r="E1929">
        <v>43</v>
      </c>
      <c r="F1929" t="s">
        <v>8</v>
      </c>
      <c r="G1929">
        <v>2</v>
      </c>
      <c r="H1929">
        <v>2148.5500000000002</v>
      </c>
      <c r="I1929">
        <v>4297.1000000000004</v>
      </c>
      <c r="J1929" t="s">
        <v>97</v>
      </c>
      <c r="K1929" t="s">
        <v>82</v>
      </c>
      <c r="L1929" t="s">
        <v>114</v>
      </c>
      <c r="M1929">
        <v>2023</v>
      </c>
      <c r="N1929" t="s">
        <v>84</v>
      </c>
      <c r="O1929" t="s">
        <v>2704</v>
      </c>
      <c r="P1929" t="s">
        <v>86</v>
      </c>
    </row>
    <row r="1930" spans="1:16" x14ac:dyDescent="0.45">
      <c r="A1930">
        <v>1929</v>
      </c>
      <c r="B1930" s="10">
        <v>45067</v>
      </c>
      <c r="C1930">
        <v>3293</v>
      </c>
      <c r="D1930" t="s">
        <v>89</v>
      </c>
      <c r="E1930">
        <v>28</v>
      </c>
      <c r="F1930" t="s">
        <v>6</v>
      </c>
      <c r="G1930">
        <v>4</v>
      </c>
      <c r="H1930">
        <v>1278.31</v>
      </c>
      <c r="I1930">
        <v>5113.24</v>
      </c>
      <c r="J1930" t="s">
        <v>87</v>
      </c>
      <c r="K1930" t="s">
        <v>82</v>
      </c>
      <c r="L1930" t="s">
        <v>114</v>
      </c>
      <c r="M1930">
        <v>2023</v>
      </c>
      <c r="N1930" t="s">
        <v>668</v>
      </c>
      <c r="O1930" t="s">
        <v>9975</v>
      </c>
      <c r="P1930" t="s">
        <v>86</v>
      </c>
    </row>
    <row r="1931" spans="1:16" x14ac:dyDescent="0.45">
      <c r="A1931">
        <v>1930</v>
      </c>
      <c r="B1931" s="10">
        <v>45067</v>
      </c>
      <c r="C1931">
        <v>5837</v>
      </c>
      <c r="D1931" t="s">
        <v>89</v>
      </c>
      <c r="E1931">
        <v>55</v>
      </c>
      <c r="F1931" t="s">
        <v>9</v>
      </c>
      <c r="G1931">
        <v>1</v>
      </c>
      <c r="H1931">
        <v>1229.24</v>
      </c>
      <c r="I1931">
        <v>1229.24</v>
      </c>
      <c r="J1931" t="s">
        <v>81</v>
      </c>
      <c r="K1931" t="s">
        <v>567</v>
      </c>
      <c r="L1931" t="s">
        <v>114</v>
      </c>
      <c r="M1931">
        <v>2023</v>
      </c>
      <c r="N1931" t="s">
        <v>84</v>
      </c>
      <c r="O1931" t="s">
        <v>8039</v>
      </c>
      <c r="P1931" t="s">
        <v>86</v>
      </c>
    </row>
    <row r="1932" spans="1:16" x14ac:dyDescent="0.45">
      <c r="A1932">
        <v>1931</v>
      </c>
      <c r="B1932" s="10">
        <v>45067</v>
      </c>
      <c r="C1932">
        <v>8758</v>
      </c>
      <c r="D1932" t="s">
        <v>80</v>
      </c>
      <c r="E1932">
        <v>44</v>
      </c>
      <c r="F1932" t="s">
        <v>9</v>
      </c>
      <c r="G1932">
        <v>2</v>
      </c>
      <c r="H1932">
        <v>4638.3999999999996</v>
      </c>
      <c r="I1932">
        <v>9276.7999999999993</v>
      </c>
      <c r="J1932" t="s">
        <v>97</v>
      </c>
      <c r="K1932" t="s">
        <v>82</v>
      </c>
      <c r="L1932" t="s">
        <v>114</v>
      </c>
      <c r="M1932">
        <v>2023</v>
      </c>
      <c r="N1932" t="s">
        <v>668</v>
      </c>
      <c r="O1932" t="s">
        <v>9832</v>
      </c>
      <c r="P1932" t="s">
        <v>86</v>
      </c>
    </row>
    <row r="1933" spans="1:16" x14ac:dyDescent="0.45">
      <c r="A1933">
        <v>1932</v>
      </c>
      <c r="B1933" s="10">
        <v>45067</v>
      </c>
      <c r="C1933">
        <v>7793</v>
      </c>
      <c r="D1933" t="s">
        <v>80</v>
      </c>
      <c r="E1933">
        <v>56</v>
      </c>
      <c r="F1933" t="s">
        <v>102</v>
      </c>
      <c r="G1933">
        <v>4</v>
      </c>
      <c r="H1933">
        <v>1211.97</v>
      </c>
      <c r="I1933">
        <v>4847.88</v>
      </c>
      <c r="J1933" t="s">
        <v>81</v>
      </c>
      <c r="K1933" t="s">
        <v>82</v>
      </c>
      <c r="L1933" t="s">
        <v>114</v>
      </c>
      <c r="M1933">
        <v>2023</v>
      </c>
      <c r="N1933" t="s">
        <v>84</v>
      </c>
      <c r="O1933" t="s">
        <v>1294</v>
      </c>
      <c r="P1933" t="s">
        <v>86</v>
      </c>
    </row>
    <row r="1934" spans="1:16" x14ac:dyDescent="0.45">
      <c r="A1934">
        <v>1933</v>
      </c>
      <c r="B1934" s="10">
        <v>45068</v>
      </c>
      <c r="C1934">
        <v>8638</v>
      </c>
      <c r="D1934" t="s">
        <v>80</v>
      </c>
      <c r="E1934">
        <v>24</v>
      </c>
      <c r="F1934" t="s">
        <v>8</v>
      </c>
      <c r="G1934">
        <v>2</v>
      </c>
      <c r="H1934">
        <v>4813.8999999999996</v>
      </c>
      <c r="I1934">
        <v>9627.7999999999993</v>
      </c>
      <c r="J1934" t="s">
        <v>95</v>
      </c>
      <c r="K1934" t="s">
        <v>82</v>
      </c>
      <c r="L1934" t="s">
        <v>114</v>
      </c>
      <c r="M1934">
        <v>2023</v>
      </c>
      <c r="N1934" t="s">
        <v>84</v>
      </c>
      <c r="O1934" t="s">
        <v>241</v>
      </c>
      <c r="P1934" t="s">
        <v>86</v>
      </c>
    </row>
    <row r="1935" spans="1:16" x14ac:dyDescent="0.45">
      <c r="A1935">
        <v>1934</v>
      </c>
      <c r="B1935" s="10">
        <v>45068</v>
      </c>
      <c r="C1935">
        <v>8993</v>
      </c>
      <c r="D1935" t="s">
        <v>80</v>
      </c>
      <c r="E1935">
        <v>18</v>
      </c>
      <c r="F1935" t="s">
        <v>7</v>
      </c>
      <c r="G1935">
        <v>5</v>
      </c>
      <c r="H1935">
        <v>1090.6199999999999</v>
      </c>
      <c r="I1935">
        <v>5453.1</v>
      </c>
      <c r="J1935" t="s">
        <v>95</v>
      </c>
      <c r="K1935" t="s">
        <v>82</v>
      </c>
      <c r="L1935" t="s">
        <v>114</v>
      </c>
      <c r="M1935">
        <v>2023</v>
      </c>
      <c r="N1935" t="s">
        <v>84</v>
      </c>
      <c r="O1935" t="s">
        <v>8823</v>
      </c>
      <c r="P1935" t="s">
        <v>748</v>
      </c>
    </row>
    <row r="1936" spans="1:16" x14ac:dyDescent="0.45">
      <c r="A1936">
        <v>1935</v>
      </c>
      <c r="B1936" s="10">
        <v>45068</v>
      </c>
      <c r="C1936">
        <v>7007</v>
      </c>
      <c r="D1936" t="s">
        <v>80</v>
      </c>
      <c r="E1936">
        <v>27</v>
      </c>
      <c r="F1936" t="s">
        <v>9</v>
      </c>
      <c r="G1936">
        <v>2</v>
      </c>
      <c r="H1936">
        <v>1952.2</v>
      </c>
      <c r="I1936">
        <v>3904.4</v>
      </c>
      <c r="J1936" t="s">
        <v>87</v>
      </c>
      <c r="K1936" t="s">
        <v>82</v>
      </c>
      <c r="L1936" t="s">
        <v>114</v>
      </c>
      <c r="M1936">
        <v>2023</v>
      </c>
      <c r="N1936" t="s">
        <v>668</v>
      </c>
      <c r="O1936" t="s">
        <v>9833</v>
      </c>
      <c r="P1936" t="s">
        <v>86</v>
      </c>
    </row>
    <row r="1937" spans="1:16" x14ac:dyDescent="0.45">
      <c r="A1937">
        <v>1936</v>
      </c>
      <c r="B1937" s="10">
        <v>45068</v>
      </c>
      <c r="C1937">
        <v>6542</v>
      </c>
      <c r="D1937" t="s">
        <v>80</v>
      </c>
      <c r="E1937">
        <v>38</v>
      </c>
      <c r="F1937" t="s">
        <v>7</v>
      </c>
      <c r="G1937">
        <v>5</v>
      </c>
      <c r="H1937">
        <v>111</v>
      </c>
      <c r="I1937">
        <v>555</v>
      </c>
      <c r="J1937" t="s">
        <v>97</v>
      </c>
      <c r="K1937" t="s">
        <v>567</v>
      </c>
      <c r="L1937" t="s">
        <v>114</v>
      </c>
      <c r="M1937">
        <v>2023</v>
      </c>
      <c r="N1937" t="s">
        <v>84</v>
      </c>
      <c r="O1937" t="s">
        <v>7598</v>
      </c>
      <c r="P1937" t="s">
        <v>86</v>
      </c>
    </row>
    <row r="1938" spans="1:16" x14ac:dyDescent="0.45">
      <c r="A1938">
        <v>1937</v>
      </c>
      <c r="B1938" s="10">
        <v>45068</v>
      </c>
      <c r="C1938">
        <v>7356</v>
      </c>
      <c r="D1938" t="s">
        <v>89</v>
      </c>
      <c r="E1938">
        <v>32</v>
      </c>
      <c r="F1938" t="s">
        <v>8</v>
      </c>
      <c r="G1938">
        <v>5</v>
      </c>
      <c r="H1938">
        <v>4520.5600000000004</v>
      </c>
      <c r="I1938">
        <v>22602.799999999999</v>
      </c>
      <c r="J1938" t="s">
        <v>87</v>
      </c>
      <c r="K1938" t="s">
        <v>82</v>
      </c>
      <c r="L1938" t="s">
        <v>114</v>
      </c>
      <c r="M1938">
        <v>2023</v>
      </c>
      <c r="N1938" t="s">
        <v>84</v>
      </c>
      <c r="O1938" t="s">
        <v>8955</v>
      </c>
      <c r="P1938" t="s">
        <v>748</v>
      </c>
    </row>
    <row r="1939" spans="1:16" x14ac:dyDescent="0.45">
      <c r="A1939">
        <v>1938</v>
      </c>
      <c r="B1939" s="10">
        <v>45068</v>
      </c>
      <c r="C1939">
        <v>9433</v>
      </c>
      <c r="D1939" t="s">
        <v>89</v>
      </c>
      <c r="E1939">
        <v>47</v>
      </c>
      <c r="F1939" t="s">
        <v>8</v>
      </c>
      <c r="G1939">
        <v>2</v>
      </c>
      <c r="H1939">
        <v>566.54</v>
      </c>
      <c r="I1939">
        <v>1133.08</v>
      </c>
      <c r="J1939" t="s">
        <v>93</v>
      </c>
      <c r="K1939" t="s">
        <v>567</v>
      </c>
      <c r="L1939" t="s">
        <v>114</v>
      </c>
      <c r="M1939">
        <v>2023</v>
      </c>
      <c r="N1939" t="s">
        <v>84</v>
      </c>
      <c r="O1939" t="s">
        <v>7225</v>
      </c>
      <c r="P1939" t="s">
        <v>86</v>
      </c>
    </row>
    <row r="1940" spans="1:16" x14ac:dyDescent="0.45">
      <c r="A1940">
        <v>1939</v>
      </c>
      <c r="B1940" s="10">
        <v>45068</v>
      </c>
      <c r="C1940">
        <v>8380</v>
      </c>
      <c r="D1940" t="s">
        <v>89</v>
      </c>
      <c r="E1940">
        <v>47</v>
      </c>
      <c r="F1940" t="s">
        <v>9</v>
      </c>
      <c r="G1940">
        <v>2</v>
      </c>
      <c r="H1940">
        <v>1818.78</v>
      </c>
      <c r="I1940">
        <v>3637.56</v>
      </c>
      <c r="J1940" t="s">
        <v>93</v>
      </c>
      <c r="K1940" t="s">
        <v>82</v>
      </c>
      <c r="L1940" t="s">
        <v>114</v>
      </c>
      <c r="M1940">
        <v>2023</v>
      </c>
      <c r="N1940" t="s">
        <v>84</v>
      </c>
      <c r="O1940" t="s">
        <v>3310</v>
      </c>
      <c r="P1940" t="s">
        <v>86</v>
      </c>
    </row>
    <row r="1941" spans="1:16" x14ac:dyDescent="0.45">
      <c r="A1941">
        <v>1940</v>
      </c>
      <c r="B1941" s="10">
        <v>45068</v>
      </c>
      <c r="C1941">
        <v>3385</v>
      </c>
      <c r="D1941" t="s">
        <v>80</v>
      </c>
      <c r="E1941">
        <v>25</v>
      </c>
      <c r="F1941" t="s">
        <v>5</v>
      </c>
      <c r="G1941">
        <v>5</v>
      </c>
      <c r="H1941">
        <v>4220.47</v>
      </c>
      <c r="I1941">
        <v>21102.35</v>
      </c>
      <c r="J1941" t="s">
        <v>87</v>
      </c>
      <c r="K1941" t="s">
        <v>82</v>
      </c>
      <c r="L1941" t="s">
        <v>114</v>
      </c>
      <c r="M1941">
        <v>2023</v>
      </c>
      <c r="N1941" t="s">
        <v>84</v>
      </c>
      <c r="O1941" t="s">
        <v>8956</v>
      </c>
      <c r="P1941" t="s">
        <v>748</v>
      </c>
    </row>
    <row r="1942" spans="1:16" x14ac:dyDescent="0.45">
      <c r="A1942">
        <v>1941</v>
      </c>
      <c r="B1942" s="10">
        <v>45068</v>
      </c>
      <c r="C1942">
        <v>5268</v>
      </c>
      <c r="D1942" t="s">
        <v>80</v>
      </c>
      <c r="E1942">
        <v>41</v>
      </c>
      <c r="F1942" t="s">
        <v>7</v>
      </c>
      <c r="G1942">
        <v>2</v>
      </c>
      <c r="H1942">
        <v>3969.89</v>
      </c>
      <c r="I1942">
        <v>7939.78</v>
      </c>
      <c r="J1942" t="s">
        <v>97</v>
      </c>
      <c r="K1942" t="s">
        <v>82</v>
      </c>
      <c r="L1942" t="s">
        <v>114</v>
      </c>
      <c r="M1942">
        <v>2023</v>
      </c>
      <c r="N1942" t="s">
        <v>84</v>
      </c>
      <c r="O1942" t="s">
        <v>2705</v>
      </c>
      <c r="P1942" t="s">
        <v>86</v>
      </c>
    </row>
    <row r="1943" spans="1:16" x14ac:dyDescent="0.45">
      <c r="A1943">
        <v>1942</v>
      </c>
      <c r="B1943" s="10">
        <v>45068</v>
      </c>
      <c r="C1943">
        <v>1671</v>
      </c>
      <c r="D1943" t="s">
        <v>89</v>
      </c>
      <c r="E1943">
        <v>36</v>
      </c>
      <c r="F1943" t="s">
        <v>7</v>
      </c>
      <c r="G1943">
        <v>1</v>
      </c>
      <c r="H1943">
        <v>4215.43</v>
      </c>
      <c r="I1943">
        <v>4215.43</v>
      </c>
      <c r="J1943" t="s">
        <v>97</v>
      </c>
      <c r="K1943" t="s">
        <v>82</v>
      </c>
      <c r="L1943" t="s">
        <v>114</v>
      </c>
      <c r="M1943">
        <v>2023</v>
      </c>
      <c r="N1943" t="s">
        <v>84</v>
      </c>
      <c r="O1943" t="s">
        <v>5167</v>
      </c>
      <c r="P1943" t="s">
        <v>86</v>
      </c>
    </row>
    <row r="1944" spans="1:16" x14ac:dyDescent="0.45">
      <c r="A1944">
        <v>1943</v>
      </c>
      <c r="B1944" s="10">
        <v>45068</v>
      </c>
      <c r="C1944">
        <v>1163</v>
      </c>
      <c r="D1944" t="s">
        <v>89</v>
      </c>
      <c r="E1944">
        <v>20</v>
      </c>
      <c r="F1944" t="s">
        <v>102</v>
      </c>
      <c r="G1944">
        <v>3</v>
      </c>
      <c r="H1944">
        <v>4574.83</v>
      </c>
      <c r="I1944">
        <v>13724.49</v>
      </c>
      <c r="J1944" t="s">
        <v>95</v>
      </c>
      <c r="K1944" t="s">
        <v>82</v>
      </c>
      <c r="L1944" t="s">
        <v>114</v>
      </c>
      <c r="M1944">
        <v>2023</v>
      </c>
      <c r="N1944" t="s">
        <v>84</v>
      </c>
      <c r="O1944" t="s">
        <v>6852</v>
      </c>
      <c r="P1944" t="s">
        <v>86</v>
      </c>
    </row>
    <row r="1945" spans="1:16" x14ac:dyDescent="0.45">
      <c r="A1945">
        <v>1944</v>
      </c>
      <c r="B1945" s="10">
        <v>45068</v>
      </c>
      <c r="C1945">
        <v>9656</v>
      </c>
      <c r="D1945" t="s">
        <v>89</v>
      </c>
      <c r="E1945">
        <v>32</v>
      </c>
      <c r="F1945" t="s">
        <v>8</v>
      </c>
      <c r="G1945">
        <v>3</v>
      </c>
      <c r="H1945">
        <v>4559.8</v>
      </c>
      <c r="I1945">
        <v>13679.4</v>
      </c>
      <c r="J1945" t="s">
        <v>87</v>
      </c>
      <c r="K1945" t="s">
        <v>82</v>
      </c>
      <c r="L1945" t="s">
        <v>114</v>
      </c>
      <c r="M1945">
        <v>2023</v>
      </c>
      <c r="N1945" t="s">
        <v>84</v>
      </c>
      <c r="O1945" t="s">
        <v>8308</v>
      </c>
      <c r="P1945" t="s">
        <v>748</v>
      </c>
    </row>
    <row r="1946" spans="1:16" x14ac:dyDescent="0.45">
      <c r="A1946">
        <v>1945</v>
      </c>
      <c r="B1946" s="10">
        <v>45068</v>
      </c>
      <c r="C1946">
        <v>5592</v>
      </c>
      <c r="D1946" t="s">
        <v>89</v>
      </c>
      <c r="E1946">
        <v>53</v>
      </c>
      <c r="F1946" t="s">
        <v>8</v>
      </c>
      <c r="G1946">
        <v>4</v>
      </c>
      <c r="H1946">
        <v>3863.97</v>
      </c>
      <c r="I1946">
        <v>15455.88</v>
      </c>
      <c r="J1946" t="s">
        <v>93</v>
      </c>
      <c r="K1946" t="s">
        <v>82</v>
      </c>
      <c r="L1946" t="s">
        <v>114</v>
      </c>
      <c r="M1946">
        <v>2023</v>
      </c>
      <c r="N1946" t="s">
        <v>84</v>
      </c>
      <c r="O1946" t="s">
        <v>1952</v>
      </c>
      <c r="P1946" t="s">
        <v>86</v>
      </c>
    </row>
    <row r="1947" spans="1:16" x14ac:dyDescent="0.45">
      <c r="A1947">
        <v>1946</v>
      </c>
      <c r="B1947" s="10">
        <v>45068</v>
      </c>
      <c r="C1947">
        <v>5795</v>
      </c>
      <c r="D1947" t="s">
        <v>89</v>
      </c>
      <c r="E1947">
        <v>23</v>
      </c>
      <c r="F1947" t="s">
        <v>9</v>
      </c>
      <c r="G1947">
        <v>3</v>
      </c>
      <c r="H1947">
        <v>2933</v>
      </c>
      <c r="I1947">
        <v>8799</v>
      </c>
      <c r="J1947" t="s">
        <v>95</v>
      </c>
      <c r="K1947" t="s">
        <v>82</v>
      </c>
      <c r="L1947" t="s">
        <v>114</v>
      </c>
      <c r="M1947">
        <v>2023</v>
      </c>
      <c r="N1947" t="s">
        <v>84</v>
      </c>
      <c r="O1947" t="s">
        <v>6853</v>
      </c>
      <c r="P1947" t="s">
        <v>86</v>
      </c>
    </row>
    <row r="1948" spans="1:16" x14ac:dyDescent="0.45">
      <c r="A1948">
        <v>1947</v>
      </c>
      <c r="B1948" s="10">
        <v>45069</v>
      </c>
      <c r="C1948">
        <v>5798</v>
      </c>
      <c r="D1948" t="s">
        <v>80</v>
      </c>
      <c r="E1948">
        <v>59</v>
      </c>
      <c r="F1948" t="s">
        <v>9</v>
      </c>
      <c r="G1948">
        <v>1</v>
      </c>
      <c r="H1948">
        <v>2829.67</v>
      </c>
      <c r="I1948">
        <v>2829.67</v>
      </c>
      <c r="J1948" t="s">
        <v>81</v>
      </c>
      <c r="K1948" t="s">
        <v>82</v>
      </c>
      <c r="L1948" t="s">
        <v>114</v>
      </c>
      <c r="M1948">
        <v>2023</v>
      </c>
      <c r="N1948" t="s">
        <v>84</v>
      </c>
      <c r="O1948" t="s">
        <v>505</v>
      </c>
      <c r="P1948" t="s">
        <v>86</v>
      </c>
    </row>
    <row r="1949" spans="1:16" x14ac:dyDescent="0.45">
      <c r="A1949">
        <v>1948</v>
      </c>
      <c r="B1949" s="10">
        <v>45069</v>
      </c>
      <c r="C1949">
        <v>7036</v>
      </c>
      <c r="D1949" t="s">
        <v>80</v>
      </c>
      <c r="E1949">
        <v>35</v>
      </c>
      <c r="F1949" t="s">
        <v>9</v>
      </c>
      <c r="G1949">
        <v>3</v>
      </c>
      <c r="H1949">
        <v>113.95</v>
      </c>
      <c r="I1949">
        <v>341.85</v>
      </c>
      <c r="J1949" t="s">
        <v>97</v>
      </c>
      <c r="K1949" t="s">
        <v>567</v>
      </c>
      <c r="L1949" t="s">
        <v>114</v>
      </c>
      <c r="M1949">
        <v>2023</v>
      </c>
      <c r="N1949" t="s">
        <v>84</v>
      </c>
      <c r="O1949" t="s">
        <v>7473</v>
      </c>
      <c r="P1949" t="s">
        <v>86</v>
      </c>
    </row>
    <row r="1950" spans="1:16" x14ac:dyDescent="0.45">
      <c r="A1950">
        <v>1949</v>
      </c>
      <c r="B1950" s="10">
        <v>45069</v>
      </c>
      <c r="C1950">
        <v>3355</v>
      </c>
      <c r="D1950" t="s">
        <v>80</v>
      </c>
      <c r="E1950">
        <v>55</v>
      </c>
      <c r="F1950" t="s">
        <v>102</v>
      </c>
      <c r="G1950">
        <v>3</v>
      </c>
      <c r="H1950">
        <v>3626.72</v>
      </c>
      <c r="I1950">
        <v>10880.16</v>
      </c>
      <c r="J1950" t="s">
        <v>81</v>
      </c>
      <c r="K1950" t="s">
        <v>82</v>
      </c>
      <c r="L1950" t="s">
        <v>114</v>
      </c>
      <c r="M1950">
        <v>2023</v>
      </c>
      <c r="N1950" t="s">
        <v>84</v>
      </c>
      <c r="O1950" t="s">
        <v>6679</v>
      </c>
      <c r="P1950" t="s">
        <v>86</v>
      </c>
    </row>
    <row r="1951" spans="1:16" x14ac:dyDescent="0.45">
      <c r="A1951">
        <v>1950</v>
      </c>
      <c r="B1951" s="10">
        <v>45069</v>
      </c>
      <c r="C1951">
        <v>6887</v>
      </c>
      <c r="D1951" t="s">
        <v>89</v>
      </c>
      <c r="E1951">
        <v>36</v>
      </c>
      <c r="F1951" t="s">
        <v>5</v>
      </c>
      <c r="G1951">
        <v>1</v>
      </c>
      <c r="H1951">
        <v>1172.05</v>
      </c>
      <c r="I1951">
        <v>1172.05</v>
      </c>
      <c r="J1951" t="s">
        <v>97</v>
      </c>
      <c r="K1951" t="s">
        <v>567</v>
      </c>
      <c r="L1951" t="s">
        <v>114</v>
      </c>
      <c r="M1951">
        <v>2023</v>
      </c>
      <c r="N1951" t="s">
        <v>84</v>
      </c>
      <c r="O1951" t="s">
        <v>7903</v>
      </c>
      <c r="P1951" t="s">
        <v>86</v>
      </c>
    </row>
    <row r="1952" spans="1:16" x14ac:dyDescent="0.45">
      <c r="A1952">
        <v>1951</v>
      </c>
      <c r="B1952" s="10">
        <v>45069</v>
      </c>
      <c r="C1952">
        <v>8961</v>
      </c>
      <c r="D1952" t="s">
        <v>80</v>
      </c>
      <c r="E1952">
        <v>47</v>
      </c>
      <c r="F1952" t="s">
        <v>9</v>
      </c>
      <c r="G1952">
        <v>5</v>
      </c>
      <c r="H1952">
        <v>4152.05</v>
      </c>
      <c r="I1952">
        <v>20760.25</v>
      </c>
      <c r="J1952" t="s">
        <v>93</v>
      </c>
      <c r="K1952" t="s">
        <v>82</v>
      </c>
      <c r="L1952" t="s">
        <v>114</v>
      </c>
      <c r="M1952">
        <v>2023</v>
      </c>
      <c r="N1952" t="s">
        <v>84</v>
      </c>
      <c r="O1952" t="s">
        <v>4189</v>
      </c>
      <c r="P1952" t="s">
        <v>86</v>
      </c>
    </row>
    <row r="1953" spans="1:16" x14ac:dyDescent="0.45">
      <c r="A1953">
        <v>1952</v>
      </c>
      <c r="B1953" s="10">
        <v>45069</v>
      </c>
      <c r="C1953">
        <v>6827</v>
      </c>
      <c r="D1953" t="s">
        <v>89</v>
      </c>
      <c r="E1953">
        <v>30</v>
      </c>
      <c r="F1953" t="s">
        <v>9</v>
      </c>
      <c r="G1953">
        <v>3</v>
      </c>
      <c r="H1953">
        <v>2791.33</v>
      </c>
      <c r="I1953">
        <v>8373.99</v>
      </c>
      <c r="J1953" t="s">
        <v>87</v>
      </c>
      <c r="K1953" t="s">
        <v>82</v>
      </c>
      <c r="L1953" t="s">
        <v>114</v>
      </c>
      <c r="M1953">
        <v>2023</v>
      </c>
      <c r="N1953" t="s">
        <v>84</v>
      </c>
      <c r="O1953" t="s">
        <v>6029</v>
      </c>
      <c r="P1953" t="s">
        <v>86</v>
      </c>
    </row>
    <row r="1954" spans="1:16" x14ac:dyDescent="0.45">
      <c r="A1954">
        <v>1953</v>
      </c>
      <c r="B1954" s="10">
        <v>45069</v>
      </c>
      <c r="C1954">
        <v>9737</v>
      </c>
      <c r="D1954" t="s">
        <v>80</v>
      </c>
      <c r="E1954">
        <v>56</v>
      </c>
      <c r="F1954" t="s">
        <v>6</v>
      </c>
      <c r="G1954">
        <v>4</v>
      </c>
      <c r="H1954">
        <v>4936.88</v>
      </c>
      <c r="I1954">
        <v>19747.52</v>
      </c>
      <c r="J1954" t="s">
        <v>81</v>
      </c>
      <c r="K1954" t="s">
        <v>82</v>
      </c>
      <c r="L1954" t="s">
        <v>114</v>
      </c>
      <c r="M1954">
        <v>2023</v>
      </c>
      <c r="N1954" t="s">
        <v>84</v>
      </c>
      <c r="O1954" t="s">
        <v>1295</v>
      </c>
      <c r="P1954" t="s">
        <v>86</v>
      </c>
    </row>
    <row r="1955" spans="1:16" x14ac:dyDescent="0.45">
      <c r="A1955">
        <v>1954</v>
      </c>
      <c r="B1955" s="10">
        <v>45069</v>
      </c>
      <c r="C1955">
        <v>5719</v>
      </c>
      <c r="D1955" t="s">
        <v>89</v>
      </c>
      <c r="E1955">
        <v>29</v>
      </c>
      <c r="F1955" t="s">
        <v>9</v>
      </c>
      <c r="G1955">
        <v>3</v>
      </c>
      <c r="H1955">
        <v>1090.8499999999999</v>
      </c>
      <c r="I1955">
        <v>3272.55</v>
      </c>
      <c r="J1955" t="s">
        <v>87</v>
      </c>
      <c r="K1955" t="s">
        <v>82</v>
      </c>
      <c r="L1955" t="s">
        <v>114</v>
      </c>
      <c r="M1955">
        <v>2023</v>
      </c>
      <c r="N1955" t="s">
        <v>84</v>
      </c>
      <c r="O1955" t="s">
        <v>8309</v>
      </c>
      <c r="P1955" t="s">
        <v>748</v>
      </c>
    </row>
    <row r="1956" spans="1:16" x14ac:dyDescent="0.45">
      <c r="A1956">
        <v>1955</v>
      </c>
      <c r="B1956" s="10">
        <v>45069</v>
      </c>
      <c r="C1956">
        <v>1593</v>
      </c>
      <c r="D1956" t="s">
        <v>89</v>
      </c>
      <c r="E1956">
        <v>51</v>
      </c>
      <c r="F1956" t="s">
        <v>102</v>
      </c>
      <c r="G1956">
        <v>3</v>
      </c>
      <c r="H1956">
        <v>3631.15</v>
      </c>
      <c r="I1956">
        <v>10893.45</v>
      </c>
      <c r="J1956" t="s">
        <v>93</v>
      </c>
      <c r="K1956" t="s">
        <v>82</v>
      </c>
      <c r="L1956" t="s">
        <v>114</v>
      </c>
      <c r="M1956">
        <v>2023</v>
      </c>
      <c r="N1956" t="s">
        <v>84</v>
      </c>
      <c r="O1956" t="s">
        <v>6477</v>
      </c>
      <c r="P1956" t="s">
        <v>86</v>
      </c>
    </row>
    <row r="1957" spans="1:16" x14ac:dyDescent="0.45">
      <c r="A1957">
        <v>1956</v>
      </c>
      <c r="B1957" s="10">
        <v>45069</v>
      </c>
      <c r="C1957">
        <v>5839</v>
      </c>
      <c r="D1957" t="s">
        <v>80</v>
      </c>
      <c r="E1957">
        <v>29</v>
      </c>
      <c r="F1957" t="s">
        <v>7</v>
      </c>
      <c r="G1957">
        <v>1</v>
      </c>
      <c r="H1957">
        <v>2760.29</v>
      </c>
      <c r="I1957">
        <v>2760.29</v>
      </c>
      <c r="J1957" t="s">
        <v>87</v>
      </c>
      <c r="K1957" t="s">
        <v>82</v>
      </c>
      <c r="L1957" t="s">
        <v>114</v>
      </c>
      <c r="M1957">
        <v>2023</v>
      </c>
      <c r="N1957" t="s">
        <v>84</v>
      </c>
      <c r="O1957" t="s">
        <v>5358</v>
      </c>
      <c r="P1957" t="s">
        <v>86</v>
      </c>
    </row>
    <row r="1958" spans="1:16" x14ac:dyDescent="0.45">
      <c r="A1958">
        <v>1957</v>
      </c>
      <c r="B1958" s="10">
        <v>45069</v>
      </c>
      <c r="C1958">
        <v>8394</v>
      </c>
      <c r="D1958" t="s">
        <v>80</v>
      </c>
      <c r="E1958">
        <v>61</v>
      </c>
      <c r="F1958" t="s">
        <v>5</v>
      </c>
      <c r="G1958">
        <v>1</v>
      </c>
      <c r="H1958">
        <v>4662.4399999999996</v>
      </c>
      <c r="I1958">
        <v>4662.4399999999996</v>
      </c>
      <c r="J1958" t="s">
        <v>81</v>
      </c>
      <c r="K1958" t="s">
        <v>82</v>
      </c>
      <c r="L1958" t="s">
        <v>114</v>
      </c>
      <c r="M1958">
        <v>2023</v>
      </c>
      <c r="N1958" t="s">
        <v>84</v>
      </c>
      <c r="O1958" t="s">
        <v>5796</v>
      </c>
      <c r="P1958" t="s">
        <v>86</v>
      </c>
    </row>
    <row r="1959" spans="1:16" x14ac:dyDescent="0.45">
      <c r="A1959">
        <v>1958</v>
      </c>
      <c r="B1959" s="10">
        <v>45069</v>
      </c>
      <c r="C1959">
        <v>4493</v>
      </c>
      <c r="D1959" t="s">
        <v>80</v>
      </c>
      <c r="E1959">
        <v>41</v>
      </c>
      <c r="F1959" t="s">
        <v>7</v>
      </c>
      <c r="G1959">
        <v>4</v>
      </c>
      <c r="H1959">
        <v>1366.67</v>
      </c>
      <c r="I1959">
        <v>5466.68</v>
      </c>
      <c r="J1959" t="s">
        <v>97</v>
      </c>
      <c r="K1959" t="s">
        <v>82</v>
      </c>
      <c r="L1959" t="s">
        <v>114</v>
      </c>
      <c r="M1959">
        <v>2023</v>
      </c>
      <c r="N1959" t="s">
        <v>84</v>
      </c>
      <c r="O1959" t="s">
        <v>1629</v>
      </c>
      <c r="P1959" t="s">
        <v>86</v>
      </c>
    </row>
    <row r="1960" spans="1:16" x14ac:dyDescent="0.45">
      <c r="A1960">
        <v>1959</v>
      </c>
      <c r="B1960" s="10">
        <v>45069</v>
      </c>
      <c r="C1960">
        <v>7164</v>
      </c>
      <c r="D1960" t="s">
        <v>80</v>
      </c>
      <c r="E1960">
        <v>21</v>
      </c>
      <c r="F1960" t="s">
        <v>6</v>
      </c>
      <c r="G1960">
        <v>2</v>
      </c>
      <c r="H1960">
        <v>344.22</v>
      </c>
      <c r="I1960">
        <v>688.44</v>
      </c>
      <c r="J1960" t="s">
        <v>95</v>
      </c>
      <c r="K1960" t="s">
        <v>567</v>
      </c>
      <c r="L1960" t="s">
        <v>114</v>
      </c>
      <c r="M1960">
        <v>2023</v>
      </c>
      <c r="N1960" t="s">
        <v>84</v>
      </c>
      <c r="O1960" t="s">
        <v>7036</v>
      </c>
      <c r="P1960" t="s">
        <v>86</v>
      </c>
    </row>
    <row r="1961" spans="1:16" x14ac:dyDescent="0.45">
      <c r="A1961">
        <v>1960</v>
      </c>
      <c r="B1961" s="10">
        <v>45070</v>
      </c>
      <c r="C1961">
        <v>3672</v>
      </c>
      <c r="D1961" t="s">
        <v>80</v>
      </c>
      <c r="E1961">
        <v>53</v>
      </c>
      <c r="F1961" t="s">
        <v>8</v>
      </c>
      <c r="G1961">
        <v>1</v>
      </c>
      <c r="H1961">
        <v>2742.13</v>
      </c>
      <c r="I1961">
        <v>2742.13</v>
      </c>
      <c r="J1961" t="s">
        <v>93</v>
      </c>
      <c r="K1961" t="s">
        <v>82</v>
      </c>
      <c r="L1961" t="s">
        <v>114</v>
      </c>
      <c r="M1961">
        <v>2023</v>
      </c>
      <c r="N1961" t="s">
        <v>84</v>
      </c>
      <c r="O1961" t="s">
        <v>506</v>
      </c>
      <c r="P1961" t="s">
        <v>86</v>
      </c>
    </row>
    <row r="1962" spans="1:16" x14ac:dyDescent="0.45">
      <c r="A1962">
        <v>1961</v>
      </c>
      <c r="B1962" s="10">
        <v>45070</v>
      </c>
      <c r="C1962">
        <v>5200</v>
      </c>
      <c r="D1962" t="s">
        <v>89</v>
      </c>
      <c r="E1962">
        <v>31</v>
      </c>
      <c r="F1962" t="s">
        <v>8</v>
      </c>
      <c r="G1962">
        <v>2</v>
      </c>
      <c r="H1962">
        <v>2631.98</v>
      </c>
      <c r="I1962">
        <v>5263.96</v>
      </c>
      <c r="J1962" t="s">
        <v>87</v>
      </c>
      <c r="K1962" t="s">
        <v>82</v>
      </c>
      <c r="L1962" t="s">
        <v>114</v>
      </c>
      <c r="M1962">
        <v>2023</v>
      </c>
      <c r="N1962" t="s">
        <v>84</v>
      </c>
      <c r="O1962" t="s">
        <v>3640</v>
      </c>
      <c r="P1962" t="s">
        <v>86</v>
      </c>
    </row>
    <row r="1963" spans="1:16" x14ac:dyDescent="0.45">
      <c r="A1963">
        <v>1962</v>
      </c>
      <c r="B1963" s="10">
        <v>45070</v>
      </c>
      <c r="C1963">
        <v>1016</v>
      </c>
      <c r="D1963" t="s">
        <v>80</v>
      </c>
      <c r="E1963">
        <v>34</v>
      </c>
      <c r="F1963" t="s">
        <v>9</v>
      </c>
      <c r="G1963">
        <v>4</v>
      </c>
      <c r="H1963">
        <v>1592.95</v>
      </c>
      <c r="I1963">
        <v>6371.8</v>
      </c>
      <c r="J1963" t="s">
        <v>87</v>
      </c>
      <c r="K1963" t="s">
        <v>82</v>
      </c>
      <c r="L1963" t="s">
        <v>114</v>
      </c>
      <c r="M1963">
        <v>2023</v>
      </c>
      <c r="N1963" t="s">
        <v>84</v>
      </c>
      <c r="O1963" t="s">
        <v>932</v>
      </c>
      <c r="P1963" t="s">
        <v>86</v>
      </c>
    </row>
    <row r="1964" spans="1:16" x14ac:dyDescent="0.45">
      <c r="A1964">
        <v>1963</v>
      </c>
      <c r="B1964" s="10">
        <v>45070</v>
      </c>
      <c r="C1964">
        <v>4191</v>
      </c>
      <c r="D1964" t="s">
        <v>80</v>
      </c>
      <c r="E1964">
        <v>20</v>
      </c>
      <c r="F1964" t="s">
        <v>6</v>
      </c>
      <c r="G1964">
        <v>3</v>
      </c>
      <c r="H1964">
        <v>4933.3599999999997</v>
      </c>
      <c r="I1964">
        <v>14800.08</v>
      </c>
      <c r="J1964" t="s">
        <v>95</v>
      </c>
      <c r="K1964" t="s">
        <v>82</v>
      </c>
      <c r="L1964" t="s">
        <v>114</v>
      </c>
      <c r="M1964">
        <v>2023</v>
      </c>
      <c r="N1964" t="s">
        <v>84</v>
      </c>
      <c r="O1964" t="s">
        <v>8658</v>
      </c>
      <c r="P1964" t="s">
        <v>748</v>
      </c>
    </row>
    <row r="1965" spans="1:16" x14ac:dyDescent="0.45">
      <c r="A1965">
        <v>1964</v>
      </c>
      <c r="B1965" s="10">
        <v>45070</v>
      </c>
      <c r="C1965">
        <v>1392</v>
      </c>
      <c r="D1965" t="s">
        <v>89</v>
      </c>
      <c r="E1965">
        <v>55</v>
      </c>
      <c r="F1965" t="s">
        <v>7</v>
      </c>
      <c r="G1965">
        <v>3</v>
      </c>
      <c r="H1965">
        <v>395.07</v>
      </c>
      <c r="I1965">
        <v>1185.21</v>
      </c>
      <c r="J1965" t="s">
        <v>81</v>
      </c>
      <c r="K1965" t="s">
        <v>567</v>
      </c>
      <c r="L1965" t="s">
        <v>114</v>
      </c>
      <c r="M1965">
        <v>2023</v>
      </c>
      <c r="N1965" t="s">
        <v>84</v>
      </c>
      <c r="O1965" t="s">
        <v>7474</v>
      </c>
      <c r="P1965" t="s">
        <v>86</v>
      </c>
    </row>
    <row r="1966" spans="1:16" x14ac:dyDescent="0.45">
      <c r="A1966">
        <v>1965</v>
      </c>
      <c r="B1966" s="10">
        <v>45070</v>
      </c>
      <c r="C1966">
        <v>9616</v>
      </c>
      <c r="D1966" t="s">
        <v>80</v>
      </c>
      <c r="E1966">
        <v>40</v>
      </c>
      <c r="F1966" t="s">
        <v>102</v>
      </c>
      <c r="G1966">
        <v>2</v>
      </c>
      <c r="H1966">
        <v>2869.12</v>
      </c>
      <c r="I1966">
        <v>5738.24</v>
      </c>
      <c r="J1966" t="s">
        <v>97</v>
      </c>
      <c r="K1966" t="s">
        <v>82</v>
      </c>
      <c r="L1966" t="s">
        <v>114</v>
      </c>
      <c r="M1966">
        <v>2023</v>
      </c>
      <c r="N1966" t="s">
        <v>84</v>
      </c>
      <c r="O1966" t="s">
        <v>2706</v>
      </c>
      <c r="P1966" t="s">
        <v>86</v>
      </c>
    </row>
    <row r="1967" spans="1:16" x14ac:dyDescent="0.45">
      <c r="A1967">
        <v>1966</v>
      </c>
      <c r="B1967" s="10">
        <v>45070</v>
      </c>
      <c r="C1967">
        <v>7272</v>
      </c>
      <c r="D1967" t="s">
        <v>89</v>
      </c>
      <c r="E1967">
        <v>30</v>
      </c>
      <c r="F1967" t="s">
        <v>5</v>
      </c>
      <c r="G1967">
        <v>4</v>
      </c>
      <c r="H1967">
        <v>1338.07</v>
      </c>
      <c r="I1967">
        <v>5352.28</v>
      </c>
      <c r="J1967" t="s">
        <v>87</v>
      </c>
      <c r="K1967" t="s">
        <v>82</v>
      </c>
      <c r="L1967" t="s">
        <v>114</v>
      </c>
      <c r="M1967">
        <v>2023</v>
      </c>
      <c r="N1967" t="s">
        <v>84</v>
      </c>
      <c r="O1967" t="s">
        <v>933</v>
      </c>
      <c r="P1967" t="s">
        <v>86</v>
      </c>
    </row>
    <row r="1968" spans="1:16" x14ac:dyDescent="0.45">
      <c r="A1968">
        <v>1967</v>
      </c>
      <c r="B1968" s="10">
        <v>45070</v>
      </c>
      <c r="C1968">
        <v>1571</v>
      </c>
      <c r="D1968" t="s">
        <v>80</v>
      </c>
      <c r="E1968">
        <v>26</v>
      </c>
      <c r="F1968" t="s">
        <v>7</v>
      </c>
      <c r="G1968">
        <v>4</v>
      </c>
      <c r="H1968">
        <v>59.46</v>
      </c>
      <c r="I1968">
        <v>237.84</v>
      </c>
      <c r="J1968" t="s">
        <v>87</v>
      </c>
      <c r="K1968" t="s">
        <v>567</v>
      </c>
      <c r="L1968" t="s">
        <v>114</v>
      </c>
      <c r="M1968">
        <v>2023</v>
      </c>
      <c r="N1968" t="s">
        <v>84</v>
      </c>
      <c r="O1968" t="s">
        <v>7319</v>
      </c>
      <c r="P1968" t="s">
        <v>86</v>
      </c>
    </row>
    <row r="1969" spans="1:16" x14ac:dyDescent="0.45">
      <c r="A1969">
        <v>1968</v>
      </c>
      <c r="B1969" s="10">
        <v>45070</v>
      </c>
      <c r="C1969">
        <v>4631</v>
      </c>
      <c r="D1969" t="s">
        <v>80</v>
      </c>
      <c r="E1969">
        <v>38</v>
      </c>
      <c r="F1969" t="s">
        <v>6</v>
      </c>
      <c r="G1969">
        <v>1</v>
      </c>
      <c r="H1969">
        <v>4939.8500000000004</v>
      </c>
      <c r="I1969">
        <v>4939.8500000000004</v>
      </c>
      <c r="J1969" t="s">
        <v>97</v>
      </c>
      <c r="K1969" t="s">
        <v>82</v>
      </c>
      <c r="L1969" t="s">
        <v>114</v>
      </c>
      <c r="M1969">
        <v>2023</v>
      </c>
      <c r="N1969" t="s">
        <v>84</v>
      </c>
      <c r="O1969" t="s">
        <v>5168</v>
      </c>
      <c r="P1969" t="s">
        <v>86</v>
      </c>
    </row>
    <row r="1970" spans="1:16" x14ac:dyDescent="0.45">
      <c r="A1970">
        <v>1969</v>
      </c>
      <c r="B1970" s="10">
        <v>45070</v>
      </c>
      <c r="C1970">
        <v>7172</v>
      </c>
      <c r="D1970" t="s">
        <v>89</v>
      </c>
      <c r="E1970">
        <v>58</v>
      </c>
      <c r="F1970" t="s">
        <v>6</v>
      </c>
      <c r="G1970">
        <v>2</v>
      </c>
      <c r="H1970">
        <v>2433.98</v>
      </c>
      <c r="I1970">
        <v>4867.96</v>
      </c>
      <c r="J1970" t="s">
        <v>81</v>
      </c>
      <c r="K1970" t="s">
        <v>82</v>
      </c>
      <c r="L1970" t="s">
        <v>114</v>
      </c>
      <c r="M1970">
        <v>2023</v>
      </c>
      <c r="N1970" t="s">
        <v>84</v>
      </c>
      <c r="O1970" t="s">
        <v>2989</v>
      </c>
      <c r="P1970" t="s">
        <v>86</v>
      </c>
    </row>
    <row r="1971" spans="1:16" x14ac:dyDescent="0.45">
      <c r="A1971">
        <v>1970</v>
      </c>
      <c r="B1971" s="10">
        <v>45070</v>
      </c>
      <c r="C1971">
        <v>8177</v>
      </c>
      <c r="D1971" t="s">
        <v>80</v>
      </c>
      <c r="E1971">
        <v>25</v>
      </c>
      <c r="F1971" t="s">
        <v>7</v>
      </c>
      <c r="G1971">
        <v>1</v>
      </c>
      <c r="H1971">
        <v>4293.09</v>
      </c>
      <c r="I1971">
        <v>4293.09</v>
      </c>
      <c r="J1971" t="s">
        <v>87</v>
      </c>
      <c r="K1971" t="s">
        <v>82</v>
      </c>
      <c r="L1971" t="s">
        <v>114</v>
      </c>
      <c r="M1971">
        <v>2023</v>
      </c>
      <c r="N1971" t="s">
        <v>84</v>
      </c>
      <c r="O1971" t="s">
        <v>5359</v>
      </c>
      <c r="P1971" t="s">
        <v>86</v>
      </c>
    </row>
    <row r="1972" spans="1:16" x14ac:dyDescent="0.45">
      <c r="A1972">
        <v>1971</v>
      </c>
      <c r="B1972" s="10">
        <v>45070</v>
      </c>
      <c r="C1972">
        <v>9433</v>
      </c>
      <c r="D1972" t="s">
        <v>80</v>
      </c>
      <c r="E1972">
        <v>34</v>
      </c>
      <c r="F1972" t="s">
        <v>5</v>
      </c>
      <c r="G1972">
        <v>2</v>
      </c>
      <c r="H1972">
        <v>4208.33</v>
      </c>
      <c r="I1972">
        <v>8416.66</v>
      </c>
      <c r="J1972" t="s">
        <v>87</v>
      </c>
      <c r="K1972" t="s">
        <v>82</v>
      </c>
      <c r="L1972" t="s">
        <v>114</v>
      </c>
      <c r="M1972">
        <v>2023</v>
      </c>
      <c r="N1972" t="s">
        <v>84</v>
      </c>
      <c r="O1972" t="s">
        <v>3641</v>
      </c>
      <c r="P1972" t="s">
        <v>86</v>
      </c>
    </row>
    <row r="1973" spans="1:16" x14ac:dyDescent="0.45">
      <c r="A1973">
        <v>1972</v>
      </c>
      <c r="B1973" s="10">
        <v>45070</v>
      </c>
      <c r="C1973">
        <v>4897</v>
      </c>
      <c r="D1973" t="s">
        <v>80</v>
      </c>
      <c r="E1973">
        <v>33</v>
      </c>
      <c r="F1973" t="s">
        <v>7</v>
      </c>
      <c r="G1973">
        <v>1</v>
      </c>
      <c r="H1973">
        <v>4070.78</v>
      </c>
      <c r="I1973">
        <v>4070.78</v>
      </c>
      <c r="J1973" t="s">
        <v>87</v>
      </c>
      <c r="K1973" t="s">
        <v>82</v>
      </c>
      <c r="L1973" t="s">
        <v>114</v>
      </c>
      <c r="M1973">
        <v>2023</v>
      </c>
      <c r="N1973" t="s">
        <v>84</v>
      </c>
      <c r="O1973" t="s">
        <v>5360</v>
      </c>
      <c r="P1973" t="s">
        <v>86</v>
      </c>
    </row>
    <row r="1974" spans="1:16" x14ac:dyDescent="0.45">
      <c r="A1974">
        <v>1973</v>
      </c>
      <c r="B1974" s="10">
        <v>45070</v>
      </c>
      <c r="C1974">
        <v>9123</v>
      </c>
      <c r="D1974" t="s">
        <v>80</v>
      </c>
      <c r="E1974">
        <v>33</v>
      </c>
      <c r="F1974" t="s">
        <v>7</v>
      </c>
      <c r="G1974">
        <v>1</v>
      </c>
      <c r="H1974">
        <v>2322.14</v>
      </c>
      <c r="I1974">
        <v>2322.14</v>
      </c>
      <c r="J1974" t="s">
        <v>87</v>
      </c>
      <c r="K1974" t="s">
        <v>82</v>
      </c>
      <c r="L1974" t="s">
        <v>114</v>
      </c>
      <c r="M1974">
        <v>2023</v>
      </c>
      <c r="N1974" t="s">
        <v>84</v>
      </c>
      <c r="O1974" t="s">
        <v>5361</v>
      </c>
      <c r="P1974" t="s">
        <v>86</v>
      </c>
    </row>
    <row r="1975" spans="1:16" x14ac:dyDescent="0.45">
      <c r="A1975">
        <v>1974</v>
      </c>
      <c r="B1975" s="10">
        <v>45071</v>
      </c>
      <c r="C1975">
        <v>3279</v>
      </c>
      <c r="D1975" t="s">
        <v>89</v>
      </c>
      <c r="E1975">
        <v>45</v>
      </c>
      <c r="F1975" t="s">
        <v>5</v>
      </c>
      <c r="G1975">
        <v>4</v>
      </c>
      <c r="H1975">
        <v>4484.84</v>
      </c>
      <c r="I1975">
        <v>17939.36</v>
      </c>
      <c r="J1975" t="s">
        <v>93</v>
      </c>
      <c r="K1975" t="s">
        <v>82</v>
      </c>
      <c r="L1975" t="s">
        <v>114</v>
      </c>
      <c r="M1975">
        <v>2023</v>
      </c>
      <c r="N1975" t="s">
        <v>84</v>
      </c>
      <c r="O1975" t="s">
        <v>117</v>
      </c>
      <c r="P1975" t="s">
        <v>86</v>
      </c>
    </row>
    <row r="1976" spans="1:16" x14ac:dyDescent="0.45">
      <c r="A1976">
        <v>1975</v>
      </c>
      <c r="B1976" s="10">
        <v>45071</v>
      </c>
      <c r="C1976">
        <v>9980</v>
      </c>
      <c r="D1976" t="s">
        <v>89</v>
      </c>
      <c r="E1976">
        <v>33</v>
      </c>
      <c r="F1976" t="s">
        <v>102</v>
      </c>
      <c r="G1976">
        <v>4</v>
      </c>
      <c r="H1976">
        <v>1868</v>
      </c>
      <c r="I1976">
        <v>7472</v>
      </c>
      <c r="J1976" t="s">
        <v>87</v>
      </c>
      <c r="K1976" t="s">
        <v>82</v>
      </c>
      <c r="L1976" t="s">
        <v>114</v>
      </c>
      <c r="M1976">
        <v>2023</v>
      </c>
      <c r="N1976" t="s">
        <v>84</v>
      </c>
      <c r="O1976" t="s">
        <v>934</v>
      </c>
      <c r="P1976" t="s">
        <v>86</v>
      </c>
    </row>
    <row r="1977" spans="1:16" x14ac:dyDescent="0.45">
      <c r="A1977">
        <v>1976</v>
      </c>
      <c r="B1977" s="10">
        <v>45071</v>
      </c>
      <c r="C1977">
        <v>8451</v>
      </c>
      <c r="D1977" t="s">
        <v>80</v>
      </c>
      <c r="E1977">
        <v>63</v>
      </c>
      <c r="F1977" t="s">
        <v>6</v>
      </c>
      <c r="G1977">
        <v>3</v>
      </c>
      <c r="H1977">
        <v>2071.52</v>
      </c>
      <c r="I1977">
        <v>6214.56</v>
      </c>
      <c r="J1977" t="s">
        <v>81</v>
      </c>
      <c r="K1977" t="s">
        <v>82</v>
      </c>
      <c r="L1977" t="s">
        <v>114</v>
      </c>
      <c r="M1977">
        <v>2023</v>
      </c>
      <c r="N1977" t="s">
        <v>84</v>
      </c>
      <c r="O1977" t="s">
        <v>8398</v>
      </c>
      <c r="P1977" t="s">
        <v>748</v>
      </c>
    </row>
    <row r="1978" spans="1:16" x14ac:dyDescent="0.45">
      <c r="A1978">
        <v>1977</v>
      </c>
      <c r="B1978" s="10">
        <v>45071</v>
      </c>
      <c r="C1978">
        <v>9906</v>
      </c>
      <c r="D1978" t="s">
        <v>80</v>
      </c>
      <c r="E1978">
        <v>63</v>
      </c>
      <c r="F1978" t="s">
        <v>5</v>
      </c>
      <c r="G1978">
        <v>3</v>
      </c>
      <c r="H1978">
        <v>1315.74</v>
      </c>
      <c r="I1978">
        <v>3947.22</v>
      </c>
      <c r="J1978" t="s">
        <v>81</v>
      </c>
      <c r="K1978" t="s">
        <v>82</v>
      </c>
      <c r="L1978" t="s">
        <v>114</v>
      </c>
      <c r="M1978">
        <v>2023</v>
      </c>
      <c r="N1978" t="s">
        <v>84</v>
      </c>
      <c r="O1978" t="s">
        <v>8399</v>
      </c>
      <c r="P1978" t="s">
        <v>748</v>
      </c>
    </row>
    <row r="1979" spans="1:16" x14ac:dyDescent="0.45">
      <c r="A1979">
        <v>1978</v>
      </c>
      <c r="B1979" s="10">
        <v>45071</v>
      </c>
      <c r="C1979">
        <v>1775</v>
      </c>
      <c r="D1979" t="s">
        <v>89</v>
      </c>
      <c r="E1979">
        <v>31</v>
      </c>
      <c r="F1979" t="s">
        <v>9</v>
      </c>
      <c r="G1979">
        <v>4</v>
      </c>
      <c r="H1979">
        <v>2268.02</v>
      </c>
      <c r="I1979">
        <v>9072.08</v>
      </c>
      <c r="J1979" t="s">
        <v>87</v>
      </c>
      <c r="K1979" t="s">
        <v>82</v>
      </c>
      <c r="L1979" t="s">
        <v>114</v>
      </c>
      <c r="M1979">
        <v>2023</v>
      </c>
      <c r="N1979" t="s">
        <v>84</v>
      </c>
      <c r="O1979" t="s">
        <v>935</v>
      </c>
      <c r="P1979" t="s">
        <v>86</v>
      </c>
    </row>
    <row r="1980" spans="1:16" x14ac:dyDescent="0.45">
      <c r="A1980">
        <v>1979</v>
      </c>
      <c r="B1980" s="10">
        <v>45071</v>
      </c>
      <c r="C1980">
        <v>7869</v>
      </c>
      <c r="D1980" t="s">
        <v>89</v>
      </c>
      <c r="E1980">
        <v>63</v>
      </c>
      <c r="F1980" t="s">
        <v>9</v>
      </c>
      <c r="G1980">
        <v>4</v>
      </c>
      <c r="H1980">
        <v>4933.18</v>
      </c>
      <c r="I1980">
        <v>19732.72</v>
      </c>
      <c r="J1980" t="s">
        <v>81</v>
      </c>
      <c r="K1980" t="s">
        <v>82</v>
      </c>
      <c r="L1980" t="s">
        <v>114</v>
      </c>
      <c r="M1980">
        <v>2023</v>
      </c>
      <c r="N1980" t="s">
        <v>84</v>
      </c>
      <c r="O1980" t="s">
        <v>1296</v>
      </c>
      <c r="P1980" t="s">
        <v>86</v>
      </c>
    </row>
    <row r="1981" spans="1:16" x14ac:dyDescent="0.45">
      <c r="A1981">
        <v>1980</v>
      </c>
      <c r="B1981" s="10">
        <v>45071</v>
      </c>
      <c r="C1981">
        <v>3247</v>
      </c>
      <c r="D1981" t="s">
        <v>80</v>
      </c>
      <c r="E1981">
        <v>61</v>
      </c>
      <c r="F1981" t="s">
        <v>9</v>
      </c>
      <c r="G1981">
        <v>1</v>
      </c>
      <c r="H1981">
        <v>2887.54</v>
      </c>
      <c r="I1981">
        <v>2887.54</v>
      </c>
      <c r="J1981" t="s">
        <v>81</v>
      </c>
      <c r="K1981" t="s">
        <v>82</v>
      </c>
      <c r="L1981" t="s">
        <v>114</v>
      </c>
      <c r="M1981">
        <v>2023</v>
      </c>
      <c r="N1981" t="s">
        <v>84</v>
      </c>
      <c r="O1981" t="s">
        <v>5797</v>
      </c>
      <c r="P1981" t="s">
        <v>86</v>
      </c>
    </row>
    <row r="1982" spans="1:16" x14ac:dyDescent="0.45">
      <c r="A1982">
        <v>1981</v>
      </c>
      <c r="B1982" s="10">
        <v>45071</v>
      </c>
      <c r="C1982">
        <v>8088</v>
      </c>
      <c r="D1982" t="s">
        <v>89</v>
      </c>
      <c r="E1982">
        <v>55</v>
      </c>
      <c r="F1982" t="s">
        <v>9</v>
      </c>
      <c r="G1982">
        <v>3</v>
      </c>
      <c r="H1982">
        <v>4163.93</v>
      </c>
      <c r="I1982">
        <v>12491.79</v>
      </c>
      <c r="J1982" t="s">
        <v>81</v>
      </c>
      <c r="K1982" t="s">
        <v>82</v>
      </c>
      <c r="L1982" t="s">
        <v>114</v>
      </c>
      <c r="M1982">
        <v>2023</v>
      </c>
      <c r="N1982" t="s">
        <v>668</v>
      </c>
      <c r="O1982" t="s">
        <v>9479</v>
      </c>
      <c r="P1982" t="s">
        <v>86</v>
      </c>
    </row>
    <row r="1983" spans="1:16" x14ac:dyDescent="0.45">
      <c r="A1983">
        <v>1982</v>
      </c>
      <c r="B1983" s="10">
        <v>45071</v>
      </c>
      <c r="C1983">
        <v>1078</v>
      </c>
      <c r="D1983" t="s">
        <v>89</v>
      </c>
      <c r="E1983">
        <v>37</v>
      </c>
      <c r="F1983" t="s">
        <v>8</v>
      </c>
      <c r="G1983">
        <v>4</v>
      </c>
      <c r="H1983">
        <v>1353.55</v>
      </c>
      <c r="I1983">
        <v>5414.2</v>
      </c>
      <c r="J1983" t="s">
        <v>97</v>
      </c>
      <c r="K1983" t="s">
        <v>82</v>
      </c>
      <c r="L1983" t="s">
        <v>114</v>
      </c>
      <c r="M1983">
        <v>2023</v>
      </c>
      <c r="N1983" t="s">
        <v>84</v>
      </c>
      <c r="O1983" t="s">
        <v>1630</v>
      </c>
      <c r="P1983" t="s">
        <v>86</v>
      </c>
    </row>
    <row r="1984" spans="1:16" x14ac:dyDescent="0.45">
      <c r="A1984">
        <v>1983</v>
      </c>
      <c r="B1984" s="10">
        <v>45071</v>
      </c>
      <c r="C1984">
        <v>9080</v>
      </c>
      <c r="D1984" t="s">
        <v>89</v>
      </c>
      <c r="E1984">
        <v>62</v>
      </c>
      <c r="F1984" t="s">
        <v>102</v>
      </c>
      <c r="G1984">
        <v>2</v>
      </c>
      <c r="H1984">
        <v>4781.8100000000004</v>
      </c>
      <c r="I1984">
        <v>9563.6200000000008</v>
      </c>
      <c r="J1984" t="s">
        <v>81</v>
      </c>
      <c r="K1984" t="s">
        <v>82</v>
      </c>
      <c r="L1984" t="s">
        <v>114</v>
      </c>
      <c r="M1984">
        <v>2023</v>
      </c>
      <c r="N1984" t="s">
        <v>84</v>
      </c>
      <c r="O1984" t="s">
        <v>2990</v>
      </c>
      <c r="P1984" t="s">
        <v>86</v>
      </c>
    </row>
    <row r="1985" spans="1:16" x14ac:dyDescent="0.45">
      <c r="A1985">
        <v>1984</v>
      </c>
      <c r="B1985" s="10">
        <v>45071</v>
      </c>
      <c r="C1985">
        <v>8099</v>
      </c>
      <c r="D1985" t="s">
        <v>89</v>
      </c>
      <c r="E1985">
        <v>58</v>
      </c>
      <c r="F1985" t="s">
        <v>8</v>
      </c>
      <c r="G1985">
        <v>2</v>
      </c>
      <c r="H1985">
        <v>115.21</v>
      </c>
      <c r="I1985">
        <v>230.42</v>
      </c>
      <c r="J1985" t="s">
        <v>81</v>
      </c>
      <c r="K1985" t="s">
        <v>567</v>
      </c>
      <c r="L1985" t="s">
        <v>114</v>
      </c>
      <c r="M1985">
        <v>2023</v>
      </c>
      <c r="N1985" t="s">
        <v>84</v>
      </c>
      <c r="O1985" t="s">
        <v>6980</v>
      </c>
      <c r="P1985" t="s">
        <v>86</v>
      </c>
    </row>
    <row r="1986" spans="1:16" x14ac:dyDescent="0.45">
      <c r="A1986">
        <v>1985</v>
      </c>
      <c r="B1986" s="10">
        <v>45071</v>
      </c>
      <c r="C1986">
        <v>4926</v>
      </c>
      <c r="D1986" t="s">
        <v>80</v>
      </c>
      <c r="E1986">
        <v>51</v>
      </c>
      <c r="F1986" t="s">
        <v>7</v>
      </c>
      <c r="G1986">
        <v>3</v>
      </c>
      <c r="H1986">
        <v>4654.71</v>
      </c>
      <c r="I1986">
        <v>13964.13</v>
      </c>
      <c r="J1986" t="s">
        <v>93</v>
      </c>
      <c r="K1986" t="s">
        <v>82</v>
      </c>
      <c r="L1986" t="s">
        <v>114</v>
      </c>
      <c r="M1986">
        <v>2023</v>
      </c>
      <c r="N1986" t="s">
        <v>84</v>
      </c>
      <c r="O1986" t="s">
        <v>8496</v>
      </c>
      <c r="P1986" t="s">
        <v>748</v>
      </c>
    </row>
    <row r="1987" spans="1:16" x14ac:dyDescent="0.45">
      <c r="A1987">
        <v>1986</v>
      </c>
      <c r="B1987" s="10">
        <v>45071</v>
      </c>
      <c r="C1987">
        <v>8340</v>
      </c>
      <c r="D1987" t="s">
        <v>89</v>
      </c>
      <c r="E1987">
        <v>46</v>
      </c>
      <c r="F1987" t="s">
        <v>7</v>
      </c>
      <c r="G1987">
        <v>2</v>
      </c>
      <c r="H1987">
        <v>4495.12</v>
      </c>
      <c r="I1987">
        <v>8990.24</v>
      </c>
      <c r="J1987" t="s">
        <v>93</v>
      </c>
      <c r="K1987" t="s">
        <v>82</v>
      </c>
      <c r="L1987" t="s">
        <v>114</v>
      </c>
      <c r="M1987">
        <v>2023</v>
      </c>
      <c r="N1987" t="s">
        <v>84</v>
      </c>
      <c r="O1987" t="s">
        <v>3311</v>
      </c>
      <c r="P1987" t="s">
        <v>86</v>
      </c>
    </row>
    <row r="1988" spans="1:16" x14ac:dyDescent="0.45">
      <c r="A1988">
        <v>1987</v>
      </c>
      <c r="B1988" s="10">
        <v>45071</v>
      </c>
      <c r="C1988">
        <v>8083</v>
      </c>
      <c r="D1988" t="s">
        <v>80</v>
      </c>
      <c r="E1988">
        <v>20</v>
      </c>
      <c r="F1988" t="s">
        <v>5</v>
      </c>
      <c r="G1988">
        <v>1</v>
      </c>
      <c r="H1988">
        <v>383.41</v>
      </c>
      <c r="I1988">
        <v>383.41</v>
      </c>
      <c r="J1988" t="s">
        <v>95</v>
      </c>
      <c r="K1988" t="s">
        <v>567</v>
      </c>
      <c r="L1988" t="s">
        <v>114</v>
      </c>
      <c r="M1988">
        <v>2023</v>
      </c>
      <c r="N1988" t="s">
        <v>84</v>
      </c>
      <c r="O1988" t="s">
        <v>7672</v>
      </c>
      <c r="P1988" t="s">
        <v>86</v>
      </c>
    </row>
    <row r="1989" spans="1:16" x14ac:dyDescent="0.45">
      <c r="A1989">
        <v>1988</v>
      </c>
      <c r="B1989" s="10">
        <v>45072</v>
      </c>
      <c r="C1989">
        <v>7230</v>
      </c>
      <c r="D1989" t="s">
        <v>80</v>
      </c>
      <c r="E1989">
        <v>27</v>
      </c>
      <c r="F1989" t="s">
        <v>9</v>
      </c>
      <c r="G1989">
        <v>3</v>
      </c>
      <c r="H1989">
        <v>3043.99</v>
      </c>
      <c r="I1989">
        <v>9131.9699999999993</v>
      </c>
      <c r="J1989" t="s">
        <v>87</v>
      </c>
      <c r="K1989" t="s">
        <v>82</v>
      </c>
      <c r="L1989" t="s">
        <v>114</v>
      </c>
      <c r="M1989">
        <v>2023</v>
      </c>
      <c r="N1989" t="s">
        <v>84</v>
      </c>
      <c r="O1989" t="s">
        <v>423</v>
      </c>
      <c r="P1989" t="s">
        <v>86</v>
      </c>
    </row>
    <row r="1990" spans="1:16" x14ac:dyDescent="0.45">
      <c r="A1990">
        <v>1989</v>
      </c>
      <c r="B1990" s="10">
        <v>45072</v>
      </c>
      <c r="C1990">
        <v>5940</v>
      </c>
      <c r="D1990" t="s">
        <v>89</v>
      </c>
      <c r="E1990">
        <v>37</v>
      </c>
      <c r="F1990" t="s">
        <v>5</v>
      </c>
      <c r="G1990">
        <v>4</v>
      </c>
      <c r="H1990">
        <v>3936.96</v>
      </c>
      <c r="I1990">
        <v>15747.84</v>
      </c>
      <c r="J1990" t="s">
        <v>97</v>
      </c>
      <c r="K1990" t="s">
        <v>82</v>
      </c>
      <c r="L1990" t="s">
        <v>114</v>
      </c>
      <c r="M1990">
        <v>2023</v>
      </c>
      <c r="N1990" t="s">
        <v>84</v>
      </c>
      <c r="O1990" t="s">
        <v>1631</v>
      </c>
      <c r="P1990" t="s">
        <v>86</v>
      </c>
    </row>
    <row r="1991" spans="1:16" x14ac:dyDescent="0.45">
      <c r="A1991">
        <v>1990</v>
      </c>
      <c r="B1991" s="10">
        <v>45072</v>
      </c>
      <c r="C1991">
        <v>4271</v>
      </c>
      <c r="D1991" t="s">
        <v>80</v>
      </c>
      <c r="E1991">
        <v>19</v>
      </c>
      <c r="F1991" t="s">
        <v>7</v>
      </c>
      <c r="G1991">
        <v>2</v>
      </c>
      <c r="H1991">
        <v>2048.85</v>
      </c>
      <c r="I1991">
        <v>4097.7</v>
      </c>
      <c r="J1991" t="s">
        <v>95</v>
      </c>
      <c r="K1991" t="s">
        <v>82</v>
      </c>
      <c r="L1991" t="s">
        <v>114</v>
      </c>
      <c r="M1991">
        <v>2023</v>
      </c>
      <c r="N1991" t="s">
        <v>84</v>
      </c>
      <c r="O1991" t="s">
        <v>2500</v>
      </c>
      <c r="P1991" t="s">
        <v>86</v>
      </c>
    </row>
    <row r="1992" spans="1:16" x14ac:dyDescent="0.45">
      <c r="A1992">
        <v>1991</v>
      </c>
      <c r="B1992" s="10">
        <v>45072</v>
      </c>
      <c r="C1992">
        <v>4456</v>
      </c>
      <c r="D1992" t="s">
        <v>80</v>
      </c>
      <c r="E1992">
        <v>44</v>
      </c>
      <c r="F1992" t="s">
        <v>9</v>
      </c>
      <c r="G1992">
        <v>1</v>
      </c>
      <c r="H1992">
        <v>504.69</v>
      </c>
      <c r="I1992">
        <v>504.69</v>
      </c>
      <c r="J1992" t="s">
        <v>97</v>
      </c>
      <c r="K1992" t="s">
        <v>567</v>
      </c>
      <c r="L1992" t="s">
        <v>114</v>
      </c>
      <c r="M1992">
        <v>2023</v>
      </c>
      <c r="N1992" t="s">
        <v>84</v>
      </c>
      <c r="O1992" t="s">
        <v>7904</v>
      </c>
      <c r="P1992" t="s">
        <v>86</v>
      </c>
    </row>
    <row r="1993" spans="1:16" x14ac:dyDescent="0.45">
      <c r="A1993">
        <v>1992</v>
      </c>
      <c r="B1993" s="10">
        <v>45072</v>
      </c>
      <c r="C1993">
        <v>8788</v>
      </c>
      <c r="D1993" t="s">
        <v>89</v>
      </c>
      <c r="E1993">
        <v>49</v>
      </c>
      <c r="F1993" t="s">
        <v>6</v>
      </c>
      <c r="G1993">
        <v>4</v>
      </c>
      <c r="H1993">
        <v>4155.53</v>
      </c>
      <c r="I1993">
        <v>16622.12</v>
      </c>
      <c r="J1993" t="s">
        <v>93</v>
      </c>
      <c r="K1993" t="s">
        <v>82</v>
      </c>
      <c r="L1993" t="s">
        <v>114</v>
      </c>
      <c r="M1993">
        <v>2023</v>
      </c>
      <c r="N1993" t="s">
        <v>84</v>
      </c>
      <c r="O1993" t="s">
        <v>1953</v>
      </c>
      <c r="P1993" t="s">
        <v>86</v>
      </c>
    </row>
    <row r="1994" spans="1:16" x14ac:dyDescent="0.45">
      <c r="A1994">
        <v>1993</v>
      </c>
      <c r="B1994" s="10">
        <v>45072</v>
      </c>
      <c r="C1994">
        <v>9599</v>
      </c>
      <c r="D1994" t="s">
        <v>89</v>
      </c>
      <c r="E1994">
        <v>27</v>
      </c>
      <c r="F1994" t="s">
        <v>102</v>
      </c>
      <c r="G1994">
        <v>5</v>
      </c>
      <c r="H1994">
        <v>2359.17</v>
      </c>
      <c r="I1994">
        <v>11795.85</v>
      </c>
      <c r="J1994" t="s">
        <v>87</v>
      </c>
      <c r="K1994" t="s">
        <v>82</v>
      </c>
      <c r="L1994" t="s">
        <v>114</v>
      </c>
      <c r="M1994">
        <v>2023</v>
      </c>
      <c r="N1994" t="s">
        <v>84</v>
      </c>
      <c r="O1994" t="s">
        <v>3951</v>
      </c>
      <c r="P1994" t="s">
        <v>86</v>
      </c>
    </row>
    <row r="1995" spans="1:16" x14ac:dyDescent="0.45">
      <c r="A1995">
        <v>1994</v>
      </c>
      <c r="B1995" s="10">
        <v>45072</v>
      </c>
      <c r="C1995">
        <v>8650</v>
      </c>
      <c r="D1995" t="s">
        <v>89</v>
      </c>
      <c r="E1995">
        <v>57</v>
      </c>
      <c r="F1995" t="s">
        <v>7</v>
      </c>
      <c r="G1995">
        <v>1</v>
      </c>
      <c r="H1995">
        <v>1353.09</v>
      </c>
      <c r="I1995">
        <v>1353.09</v>
      </c>
      <c r="J1995" t="s">
        <v>81</v>
      </c>
      <c r="K1995" t="s">
        <v>567</v>
      </c>
      <c r="L1995" t="s">
        <v>114</v>
      </c>
      <c r="M1995">
        <v>2023</v>
      </c>
      <c r="N1995" t="s">
        <v>84</v>
      </c>
      <c r="O1995" t="s">
        <v>8040</v>
      </c>
      <c r="P1995" t="s">
        <v>86</v>
      </c>
    </row>
    <row r="1996" spans="1:16" x14ac:dyDescent="0.45">
      <c r="A1996">
        <v>1995</v>
      </c>
      <c r="B1996" s="10">
        <v>45072</v>
      </c>
      <c r="C1996">
        <v>3711</v>
      </c>
      <c r="D1996" t="s">
        <v>80</v>
      </c>
      <c r="E1996">
        <v>34</v>
      </c>
      <c r="F1996" t="s">
        <v>6</v>
      </c>
      <c r="G1996">
        <v>2</v>
      </c>
      <c r="H1996">
        <v>400.73</v>
      </c>
      <c r="I1996">
        <v>801.46</v>
      </c>
      <c r="J1996" t="s">
        <v>87</v>
      </c>
      <c r="K1996" t="s">
        <v>567</v>
      </c>
      <c r="L1996" t="s">
        <v>114</v>
      </c>
      <c r="M1996">
        <v>2023</v>
      </c>
      <c r="N1996" t="s">
        <v>668</v>
      </c>
      <c r="O1996" t="s">
        <v>9333</v>
      </c>
      <c r="P1996" t="s">
        <v>86</v>
      </c>
    </row>
    <row r="1997" spans="1:16" x14ac:dyDescent="0.45">
      <c r="A1997">
        <v>1996</v>
      </c>
      <c r="B1997" s="10">
        <v>45072</v>
      </c>
      <c r="C1997">
        <v>2668</v>
      </c>
      <c r="D1997" t="s">
        <v>80</v>
      </c>
      <c r="E1997">
        <v>50</v>
      </c>
      <c r="F1997" t="s">
        <v>5</v>
      </c>
      <c r="G1997">
        <v>1</v>
      </c>
      <c r="H1997">
        <v>3218.85</v>
      </c>
      <c r="I1997">
        <v>3218.85</v>
      </c>
      <c r="J1997" t="s">
        <v>93</v>
      </c>
      <c r="K1997" t="s">
        <v>82</v>
      </c>
      <c r="L1997" t="s">
        <v>114</v>
      </c>
      <c r="M1997">
        <v>2023</v>
      </c>
      <c r="N1997" t="s">
        <v>84</v>
      </c>
      <c r="O1997" t="s">
        <v>5570</v>
      </c>
      <c r="P1997" t="s">
        <v>86</v>
      </c>
    </row>
    <row r="1998" spans="1:16" x14ac:dyDescent="0.45">
      <c r="A1998">
        <v>1997</v>
      </c>
      <c r="B1998" s="10">
        <v>45072</v>
      </c>
      <c r="C1998">
        <v>1147</v>
      </c>
      <c r="D1998" t="s">
        <v>80</v>
      </c>
      <c r="E1998">
        <v>23</v>
      </c>
      <c r="F1998" t="s">
        <v>6</v>
      </c>
      <c r="G1998">
        <v>5</v>
      </c>
      <c r="H1998">
        <v>259.39</v>
      </c>
      <c r="I1998">
        <v>1296.95</v>
      </c>
      <c r="J1998" t="s">
        <v>95</v>
      </c>
      <c r="K1998" t="s">
        <v>567</v>
      </c>
      <c r="L1998" t="s">
        <v>114</v>
      </c>
      <c r="M1998">
        <v>2023</v>
      </c>
      <c r="N1998" t="s">
        <v>84</v>
      </c>
      <c r="O1998" t="s">
        <v>8787</v>
      </c>
      <c r="P1998" t="s">
        <v>748</v>
      </c>
    </row>
    <row r="1999" spans="1:16" x14ac:dyDescent="0.45">
      <c r="A1999">
        <v>1998</v>
      </c>
      <c r="B1999" s="10">
        <v>45072</v>
      </c>
      <c r="C1999">
        <v>7420</v>
      </c>
      <c r="D1999" t="s">
        <v>80</v>
      </c>
      <c r="E1999">
        <v>56</v>
      </c>
      <c r="F1999" t="s">
        <v>5</v>
      </c>
      <c r="G1999">
        <v>5</v>
      </c>
      <c r="H1999">
        <v>3965.91</v>
      </c>
      <c r="I1999">
        <v>19829.55</v>
      </c>
      <c r="J1999" t="s">
        <v>81</v>
      </c>
      <c r="K1999" t="s">
        <v>82</v>
      </c>
      <c r="L1999" t="s">
        <v>114</v>
      </c>
      <c r="M1999">
        <v>2023</v>
      </c>
      <c r="N1999" t="s">
        <v>84</v>
      </c>
      <c r="O1999" t="s">
        <v>4657</v>
      </c>
      <c r="P1999" t="s">
        <v>86</v>
      </c>
    </row>
    <row r="2000" spans="1:16" x14ac:dyDescent="0.45">
      <c r="A2000">
        <v>1999</v>
      </c>
      <c r="B2000" s="10">
        <v>45072</v>
      </c>
      <c r="C2000">
        <v>1365</v>
      </c>
      <c r="D2000" t="s">
        <v>89</v>
      </c>
      <c r="E2000">
        <v>64</v>
      </c>
      <c r="F2000" t="s">
        <v>7</v>
      </c>
      <c r="G2000">
        <v>1</v>
      </c>
      <c r="H2000">
        <v>3865.22</v>
      </c>
      <c r="I2000">
        <v>3865.22</v>
      </c>
      <c r="J2000" t="s">
        <v>81</v>
      </c>
      <c r="K2000" t="s">
        <v>82</v>
      </c>
      <c r="L2000" t="s">
        <v>114</v>
      </c>
      <c r="M2000">
        <v>2023</v>
      </c>
      <c r="N2000" t="s">
        <v>84</v>
      </c>
      <c r="O2000" t="s">
        <v>5798</v>
      </c>
      <c r="P2000" t="s">
        <v>86</v>
      </c>
    </row>
    <row r="2001" spans="1:16" x14ac:dyDescent="0.45">
      <c r="A2001">
        <v>2000</v>
      </c>
      <c r="B2001" s="10">
        <v>45072</v>
      </c>
      <c r="C2001">
        <v>5531</v>
      </c>
      <c r="D2001" t="s">
        <v>80</v>
      </c>
      <c r="E2001">
        <v>35</v>
      </c>
      <c r="F2001" t="s">
        <v>8</v>
      </c>
      <c r="G2001">
        <v>4</v>
      </c>
      <c r="H2001">
        <v>1648.57</v>
      </c>
      <c r="I2001">
        <v>6594.28</v>
      </c>
      <c r="J2001" t="s">
        <v>97</v>
      </c>
      <c r="K2001" t="s">
        <v>82</v>
      </c>
      <c r="L2001" t="s">
        <v>114</v>
      </c>
      <c r="M2001">
        <v>2023</v>
      </c>
      <c r="N2001" t="s">
        <v>84</v>
      </c>
      <c r="O2001" t="s">
        <v>1632</v>
      </c>
      <c r="P2001" t="s">
        <v>86</v>
      </c>
    </row>
    <row r="2002" spans="1:16" x14ac:dyDescent="0.45">
      <c r="A2002">
        <v>2001</v>
      </c>
      <c r="B2002" s="10">
        <v>45073</v>
      </c>
      <c r="C2002">
        <v>6330</v>
      </c>
      <c r="D2002" t="s">
        <v>89</v>
      </c>
      <c r="E2002">
        <v>26</v>
      </c>
      <c r="F2002" t="s">
        <v>102</v>
      </c>
      <c r="G2002">
        <v>4</v>
      </c>
      <c r="H2002">
        <v>2387.8200000000002</v>
      </c>
      <c r="I2002">
        <v>9551.2800000000007</v>
      </c>
      <c r="J2002" t="s">
        <v>87</v>
      </c>
      <c r="K2002" t="s">
        <v>82</v>
      </c>
      <c r="L2002" t="s">
        <v>114</v>
      </c>
      <c r="M2002">
        <v>2023</v>
      </c>
      <c r="N2002" t="s">
        <v>84</v>
      </c>
      <c r="O2002" t="s">
        <v>118</v>
      </c>
      <c r="P2002" t="s">
        <v>86</v>
      </c>
    </row>
    <row r="2003" spans="1:16" x14ac:dyDescent="0.45">
      <c r="A2003">
        <v>2002</v>
      </c>
      <c r="B2003" s="10">
        <v>45073</v>
      </c>
      <c r="C2003">
        <v>6510</v>
      </c>
      <c r="D2003" t="s">
        <v>89</v>
      </c>
      <c r="E2003">
        <v>25</v>
      </c>
      <c r="F2003" t="s">
        <v>6</v>
      </c>
      <c r="G2003">
        <v>5</v>
      </c>
      <c r="H2003">
        <v>3362.64</v>
      </c>
      <c r="I2003">
        <v>16813.2</v>
      </c>
      <c r="J2003" t="s">
        <v>87</v>
      </c>
      <c r="K2003" t="s">
        <v>82</v>
      </c>
      <c r="L2003" t="s">
        <v>114</v>
      </c>
      <c r="M2003">
        <v>2023</v>
      </c>
      <c r="N2003" t="s">
        <v>84</v>
      </c>
      <c r="O2003" t="s">
        <v>3952</v>
      </c>
      <c r="P2003" t="s">
        <v>86</v>
      </c>
    </row>
    <row r="2004" spans="1:16" x14ac:dyDescent="0.45">
      <c r="A2004">
        <v>2003</v>
      </c>
      <c r="B2004" s="10">
        <v>45073</v>
      </c>
      <c r="C2004">
        <v>9754</v>
      </c>
      <c r="D2004" t="s">
        <v>89</v>
      </c>
      <c r="E2004">
        <v>42</v>
      </c>
      <c r="F2004" t="s">
        <v>6</v>
      </c>
      <c r="G2004">
        <v>3</v>
      </c>
      <c r="H2004">
        <v>4797.66</v>
      </c>
      <c r="I2004">
        <v>14392.98</v>
      </c>
      <c r="J2004" t="s">
        <v>97</v>
      </c>
      <c r="K2004" t="s">
        <v>82</v>
      </c>
      <c r="L2004" t="s">
        <v>114</v>
      </c>
      <c r="M2004">
        <v>2023</v>
      </c>
      <c r="N2004" t="s">
        <v>84</v>
      </c>
      <c r="O2004" t="s">
        <v>6262</v>
      </c>
      <c r="P2004" t="s">
        <v>86</v>
      </c>
    </row>
    <row r="2005" spans="1:16" x14ac:dyDescent="0.45">
      <c r="A2005">
        <v>2004</v>
      </c>
      <c r="B2005" s="10">
        <v>45073</v>
      </c>
      <c r="C2005">
        <v>9964</v>
      </c>
      <c r="D2005" t="s">
        <v>89</v>
      </c>
      <c r="E2005">
        <v>48</v>
      </c>
      <c r="F2005" t="s">
        <v>7</v>
      </c>
      <c r="G2005">
        <v>3</v>
      </c>
      <c r="H2005">
        <v>2624.75</v>
      </c>
      <c r="I2005">
        <v>7874.25</v>
      </c>
      <c r="J2005" t="s">
        <v>93</v>
      </c>
      <c r="K2005" t="s">
        <v>82</v>
      </c>
      <c r="L2005" t="s">
        <v>114</v>
      </c>
      <c r="M2005">
        <v>2023</v>
      </c>
      <c r="N2005" t="s">
        <v>84</v>
      </c>
      <c r="O2005" t="s">
        <v>6478</v>
      </c>
      <c r="P2005" t="s">
        <v>86</v>
      </c>
    </row>
    <row r="2006" spans="1:16" x14ac:dyDescent="0.45">
      <c r="A2006">
        <v>2005</v>
      </c>
      <c r="B2006" s="10">
        <v>45073</v>
      </c>
      <c r="C2006">
        <v>7493</v>
      </c>
      <c r="D2006" t="s">
        <v>80</v>
      </c>
      <c r="E2006">
        <v>59</v>
      </c>
      <c r="F2006" t="s">
        <v>7</v>
      </c>
      <c r="G2006">
        <v>4</v>
      </c>
      <c r="H2006">
        <v>4983.5600000000004</v>
      </c>
      <c r="I2006">
        <v>19934.240000000002</v>
      </c>
      <c r="J2006" t="s">
        <v>81</v>
      </c>
      <c r="K2006" t="s">
        <v>82</v>
      </c>
      <c r="L2006" t="s">
        <v>114</v>
      </c>
      <c r="M2006">
        <v>2023</v>
      </c>
      <c r="N2006" t="s">
        <v>84</v>
      </c>
      <c r="O2006" t="s">
        <v>1297</v>
      </c>
      <c r="P2006" t="s">
        <v>86</v>
      </c>
    </row>
    <row r="2007" spans="1:16" x14ac:dyDescent="0.45">
      <c r="A2007">
        <v>2006</v>
      </c>
      <c r="B2007" s="10">
        <v>45073</v>
      </c>
      <c r="C2007">
        <v>6439</v>
      </c>
      <c r="D2007" t="s">
        <v>89</v>
      </c>
      <c r="E2007">
        <v>21</v>
      </c>
      <c r="F2007" t="s">
        <v>5</v>
      </c>
      <c r="G2007">
        <v>3</v>
      </c>
      <c r="H2007">
        <v>1659.27</v>
      </c>
      <c r="I2007">
        <v>4977.8100000000004</v>
      </c>
      <c r="J2007" t="s">
        <v>95</v>
      </c>
      <c r="K2007" t="s">
        <v>82</v>
      </c>
      <c r="L2007" t="s">
        <v>114</v>
      </c>
      <c r="M2007">
        <v>2023</v>
      </c>
      <c r="N2007" t="s">
        <v>84</v>
      </c>
      <c r="O2007" t="s">
        <v>8659</v>
      </c>
      <c r="P2007" t="s">
        <v>748</v>
      </c>
    </row>
    <row r="2008" spans="1:16" x14ac:dyDescent="0.45">
      <c r="A2008">
        <v>2007</v>
      </c>
      <c r="B2008" s="10">
        <v>45073</v>
      </c>
      <c r="C2008">
        <v>7511</v>
      </c>
      <c r="D2008" t="s">
        <v>80</v>
      </c>
      <c r="E2008">
        <v>37</v>
      </c>
      <c r="F2008" t="s">
        <v>9</v>
      </c>
      <c r="G2008">
        <v>4</v>
      </c>
      <c r="H2008">
        <v>2656.14</v>
      </c>
      <c r="I2008">
        <v>10624.56</v>
      </c>
      <c r="J2008" t="s">
        <v>97</v>
      </c>
      <c r="K2008" t="s">
        <v>82</v>
      </c>
      <c r="L2008" t="s">
        <v>114</v>
      </c>
      <c r="M2008">
        <v>2023</v>
      </c>
      <c r="N2008" t="s">
        <v>668</v>
      </c>
      <c r="O2008" t="s">
        <v>9976</v>
      </c>
      <c r="P2008" t="s">
        <v>86</v>
      </c>
    </row>
    <row r="2009" spans="1:16" x14ac:dyDescent="0.45">
      <c r="A2009">
        <v>2008</v>
      </c>
      <c r="B2009" s="10">
        <v>45073</v>
      </c>
      <c r="C2009">
        <v>8504</v>
      </c>
      <c r="D2009" t="s">
        <v>89</v>
      </c>
      <c r="E2009">
        <v>45</v>
      </c>
      <c r="F2009" t="s">
        <v>9</v>
      </c>
      <c r="G2009">
        <v>2</v>
      </c>
      <c r="H2009">
        <v>622.29999999999995</v>
      </c>
      <c r="I2009">
        <v>1244.5999999999999</v>
      </c>
      <c r="J2009" t="s">
        <v>93</v>
      </c>
      <c r="K2009" t="s">
        <v>567</v>
      </c>
      <c r="L2009" t="s">
        <v>114</v>
      </c>
      <c r="M2009">
        <v>2023</v>
      </c>
      <c r="N2009" t="s">
        <v>84</v>
      </c>
      <c r="O2009" t="s">
        <v>7226</v>
      </c>
      <c r="P2009" t="s">
        <v>86</v>
      </c>
    </row>
    <row r="2010" spans="1:16" x14ac:dyDescent="0.45">
      <c r="A2010">
        <v>2009</v>
      </c>
      <c r="B2010" s="10">
        <v>45073</v>
      </c>
      <c r="C2010">
        <v>2246</v>
      </c>
      <c r="D2010" t="s">
        <v>89</v>
      </c>
      <c r="E2010">
        <v>57</v>
      </c>
      <c r="F2010" t="s">
        <v>9</v>
      </c>
      <c r="G2010">
        <v>4</v>
      </c>
      <c r="H2010">
        <v>2804.38</v>
      </c>
      <c r="I2010">
        <v>11217.52</v>
      </c>
      <c r="J2010" t="s">
        <v>81</v>
      </c>
      <c r="K2010" t="s">
        <v>82</v>
      </c>
      <c r="L2010" t="s">
        <v>114</v>
      </c>
      <c r="M2010">
        <v>2023</v>
      </c>
      <c r="N2010" t="s">
        <v>84</v>
      </c>
      <c r="O2010" t="s">
        <v>1298</v>
      </c>
      <c r="P2010" t="s">
        <v>86</v>
      </c>
    </row>
    <row r="2011" spans="1:16" x14ac:dyDescent="0.45">
      <c r="A2011">
        <v>2010</v>
      </c>
      <c r="B2011" s="10">
        <v>45073</v>
      </c>
      <c r="C2011">
        <v>4839</v>
      </c>
      <c r="D2011" t="s">
        <v>89</v>
      </c>
      <c r="E2011">
        <v>18</v>
      </c>
      <c r="F2011" t="s">
        <v>5</v>
      </c>
      <c r="G2011">
        <v>2</v>
      </c>
      <c r="H2011">
        <v>2704.75</v>
      </c>
      <c r="I2011">
        <v>5409.5</v>
      </c>
      <c r="J2011" t="s">
        <v>95</v>
      </c>
      <c r="K2011" t="s">
        <v>82</v>
      </c>
      <c r="L2011" t="s">
        <v>114</v>
      </c>
      <c r="M2011">
        <v>2023</v>
      </c>
      <c r="N2011" t="s">
        <v>84</v>
      </c>
      <c r="O2011" t="s">
        <v>2501</v>
      </c>
      <c r="P2011" t="s">
        <v>86</v>
      </c>
    </row>
    <row r="2012" spans="1:16" x14ac:dyDescent="0.45">
      <c r="A2012">
        <v>2011</v>
      </c>
      <c r="B2012" s="10">
        <v>45073</v>
      </c>
      <c r="C2012">
        <v>9551</v>
      </c>
      <c r="D2012" t="s">
        <v>80</v>
      </c>
      <c r="E2012">
        <v>57</v>
      </c>
      <c r="F2012" t="s">
        <v>9</v>
      </c>
      <c r="G2012">
        <v>5</v>
      </c>
      <c r="H2012">
        <v>4251.63</v>
      </c>
      <c r="I2012">
        <v>21258.15</v>
      </c>
      <c r="J2012" t="s">
        <v>81</v>
      </c>
      <c r="K2012" t="s">
        <v>82</v>
      </c>
      <c r="L2012" t="s">
        <v>114</v>
      </c>
      <c r="M2012">
        <v>2023</v>
      </c>
      <c r="N2012" t="s">
        <v>84</v>
      </c>
      <c r="O2012" t="s">
        <v>4658</v>
      </c>
      <c r="P2012" t="s">
        <v>86</v>
      </c>
    </row>
    <row r="2013" spans="1:16" x14ac:dyDescent="0.45">
      <c r="A2013">
        <v>2012</v>
      </c>
      <c r="B2013" s="10">
        <v>45073</v>
      </c>
      <c r="C2013">
        <v>3376</v>
      </c>
      <c r="D2013" t="s">
        <v>89</v>
      </c>
      <c r="E2013">
        <v>61</v>
      </c>
      <c r="F2013" t="s">
        <v>7</v>
      </c>
      <c r="G2013">
        <v>3</v>
      </c>
      <c r="H2013">
        <v>4982.93</v>
      </c>
      <c r="I2013">
        <v>14948.79</v>
      </c>
      <c r="J2013" t="s">
        <v>81</v>
      </c>
      <c r="K2013" t="s">
        <v>82</v>
      </c>
      <c r="L2013" t="s">
        <v>114</v>
      </c>
      <c r="M2013">
        <v>2023</v>
      </c>
      <c r="N2013" t="s">
        <v>84</v>
      </c>
      <c r="O2013" t="s">
        <v>6680</v>
      </c>
      <c r="P2013" t="s">
        <v>86</v>
      </c>
    </row>
    <row r="2014" spans="1:16" x14ac:dyDescent="0.45">
      <c r="A2014">
        <v>2013</v>
      </c>
      <c r="B2014" s="10">
        <v>45073</v>
      </c>
      <c r="C2014">
        <v>4009</v>
      </c>
      <c r="D2014" t="s">
        <v>89</v>
      </c>
      <c r="E2014">
        <v>40</v>
      </c>
      <c r="F2014" t="s">
        <v>8</v>
      </c>
      <c r="G2014">
        <v>5</v>
      </c>
      <c r="H2014">
        <v>4931.58</v>
      </c>
      <c r="I2014">
        <v>24657.9</v>
      </c>
      <c r="J2014" t="s">
        <v>97</v>
      </c>
      <c r="K2014" t="s">
        <v>82</v>
      </c>
      <c r="L2014" t="s">
        <v>114</v>
      </c>
      <c r="M2014">
        <v>2023</v>
      </c>
      <c r="N2014" t="s">
        <v>84</v>
      </c>
      <c r="O2014" t="s">
        <v>4427</v>
      </c>
      <c r="P2014" t="s">
        <v>86</v>
      </c>
    </row>
    <row r="2015" spans="1:16" x14ac:dyDescent="0.45">
      <c r="A2015">
        <v>2014</v>
      </c>
      <c r="B2015" s="10">
        <v>45073</v>
      </c>
      <c r="C2015">
        <v>2827</v>
      </c>
      <c r="D2015" t="s">
        <v>89</v>
      </c>
      <c r="E2015">
        <v>64</v>
      </c>
      <c r="F2015" t="s">
        <v>8</v>
      </c>
      <c r="G2015">
        <v>1</v>
      </c>
      <c r="H2015">
        <v>1219.69</v>
      </c>
      <c r="I2015">
        <v>1219.69</v>
      </c>
      <c r="J2015" t="s">
        <v>81</v>
      </c>
      <c r="K2015" t="s">
        <v>567</v>
      </c>
      <c r="L2015" t="s">
        <v>114</v>
      </c>
      <c r="M2015">
        <v>2023</v>
      </c>
      <c r="N2015" t="s">
        <v>84</v>
      </c>
      <c r="O2015" t="s">
        <v>8041</v>
      </c>
      <c r="P2015" t="s">
        <v>86</v>
      </c>
    </row>
    <row r="2016" spans="1:16" x14ac:dyDescent="0.45">
      <c r="A2016">
        <v>2015</v>
      </c>
      <c r="B2016" s="10">
        <v>45074</v>
      </c>
      <c r="C2016">
        <v>7979</v>
      </c>
      <c r="D2016" t="s">
        <v>89</v>
      </c>
      <c r="E2016">
        <v>30</v>
      </c>
      <c r="F2016" t="s">
        <v>8</v>
      </c>
      <c r="G2016">
        <v>1</v>
      </c>
      <c r="H2016">
        <v>1725.31</v>
      </c>
      <c r="I2016">
        <v>1725.31</v>
      </c>
      <c r="J2016" t="s">
        <v>87</v>
      </c>
      <c r="K2016" t="s">
        <v>567</v>
      </c>
      <c r="L2016" t="s">
        <v>114</v>
      </c>
      <c r="M2016">
        <v>2023</v>
      </c>
      <c r="N2016" t="s">
        <v>84</v>
      </c>
      <c r="O2016" t="s">
        <v>589</v>
      </c>
      <c r="P2016" t="s">
        <v>86</v>
      </c>
    </row>
    <row r="2017" spans="1:16" x14ac:dyDescent="0.45">
      <c r="A2017">
        <v>2016</v>
      </c>
      <c r="B2017" s="10">
        <v>45074</v>
      </c>
      <c r="C2017">
        <v>9569</v>
      </c>
      <c r="D2017" t="s">
        <v>80</v>
      </c>
      <c r="E2017">
        <v>33</v>
      </c>
      <c r="F2017" t="s">
        <v>9</v>
      </c>
      <c r="G2017">
        <v>5</v>
      </c>
      <c r="H2017">
        <v>1409.55</v>
      </c>
      <c r="I2017">
        <v>7047.75</v>
      </c>
      <c r="J2017" t="s">
        <v>87</v>
      </c>
      <c r="K2017" t="s">
        <v>82</v>
      </c>
      <c r="L2017" t="s">
        <v>114</v>
      </c>
      <c r="M2017">
        <v>2023</v>
      </c>
      <c r="N2017" t="s">
        <v>84</v>
      </c>
      <c r="O2017" t="s">
        <v>3953</v>
      </c>
      <c r="P2017" t="s">
        <v>86</v>
      </c>
    </row>
    <row r="2018" spans="1:16" x14ac:dyDescent="0.45">
      <c r="A2018">
        <v>2017</v>
      </c>
      <c r="B2018" s="10">
        <v>45074</v>
      </c>
      <c r="C2018">
        <v>5285</v>
      </c>
      <c r="D2018" t="s">
        <v>80</v>
      </c>
      <c r="E2018">
        <v>43</v>
      </c>
      <c r="F2018" t="s">
        <v>8</v>
      </c>
      <c r="G2018">
        <v>4</v>
      </c>
      <c r="H2018">
        <v>1038.4100000000001</v>
      </c>
      <c r="I2018">
        <v>4153.6400000000003</v>
      </c>
      <c r="J2018" t="s">
        <v>97</v>
      </c>
      <c r="K2018" t="s">
        <v>82</v>
      </c>
      <c r="L2018" t="s">
        <v>114</v>
      </c>
      <c r="M2018">
        <v>2023</v>
      </c>
      <c r="N2018" t="s">
        <v>668</v>
      </c>
      <c r="O2018" t="s">
        <v>9977</v>
      </c>
      <c r="P2018" t="s">
        <v>86</v>
      </c>
    </row>
    <row r="2019" spans="1:16" x14ac:dyDescent="0.45">
      <c r="A2019">
        <v>2018</v>
      </c>
      <c r="B2019" s="10">
        <v>45074</v>
      </c>
      <c r="C2019">
        <v>7910</v>
      </c>
      <c r="D2019" t="s">
        <v>89</v>
      </c>
      <c r="E2019">
        <v>48</v>
      </c>
      <c r="F2019" t="s">
        <v>6</v>
      </c>
      <c r="G2019">
        <v>4</v>
      </c>
      <c r="H2019">
        <v>793.17</v>
      </c>
      <c r="I2019">
        <v>3172.68</v>
      </c>
      <c r="J2019" t="s">
        <v>93</v>
      </c>
      <c r="K2019" t="s">
        <v>82</v>
      </c>
      <c r="L2019" t="s">
        <v>114</v>
      </c>
      <c r="M2019">
        <v>2023</v>
      </c>
      <c r="N2019" t="s">
        <v>668</v>
      </c>
      <c r="O2019" t="s">
        <v>9978</v>
      </c>
      <c r="P2019" t="s">
        <v>86</v>
      </c>
    </row>
    <row r="2020" spans="1:16" x14ac:dyDescent="0.45">
      <c r="A2020">
        <v>2019</v>
      </c>
      <c r="B2020" s="10">
        <v>45074</v>
      </c>
      <c r="C2020">
        <v>9561</v>
      </c>
      <c r="D2020" t="s">
        <v>89</v>
      </c>
      <c r="E2020">
        <v>18</v>
      </c>
      <c r="F2020" t="s">
        <v>9</v>
      </c>
      <c r="G2020">
        <v>3</v>
      </c>
      <c r="H2020">
        <v>2583.13</v>
      </c>
      <c r="I2020">
        <v>7749.39</v>
      </c>
      <c r="J2020" t="s">
        <v>95</v>
      </c>
      <c r="K2020" t="s">
        <v>82</v>
      </c>
      <c r="L2020" t="s">
        <v>114</v>
      </c>
      <c r="M2020">
        <v>2023</v>
      </c>
      <c r="N2020" t="s">
        <v>84</v>
      </c>
      <c r="O2020" t="s">
        <v>6854</v>
      </c>
      <c r="P2020" t="s">
        <v>86</v>
      </c>
    </row>
    <row r="2021" spans="1:16" x14ac:dyDescent="0.45">
      <c r="A2021">
        <v>2020</v>
      </c>
      <c r="B2021" s="10">
        <v>45074</v>
      </c>
      <c r="C2021">
        <v>3196</v>
      </c>
      <c r="D2021" t="s">
        <v>80</v>
      </c>
      <c r="E2021">
        <v>34</v>
      </c>
      <c r="F2021" t="s">
        <v>6</v>
      </c>
      <c r="G2021">
        <v>5</v>
      </c>
      <c r="H2021">
        <v>4368.87</v>
      </c>
      <c r="I2021">
        <v>21844.35</v>
      </c>
      <c r="J2021" t="s">
        <v>87</v>
      </c>
      <c r="K2021" t="s">
        <v>82</v>
      </c>
      <c r="L2021" t="s">
        <v>114</v>
      </c>
      <c r="M2021">
        <v>2023</v>
      </c>
      <c r="N2021" t="s">
        <v>84</v>
      </c>
      <c r="O2021" t="s">
        <v>3954</v>
      </c>
      <c r="P2021" t="s">
        <v>86</v>
      </c>
    </row>
    <row r="2022" spans="1:16" x14ac:dyDescent="0.45">
      <c r="A2022">
        <v>2021</v>
      </c>
      <c r="B2022" s="10">
        <v>45074</v>
      </c>
      <c r="C2022">
        <v>4747</v>
      </c>
      <c r="D2022" t="s">
        <v>80</v>
      </c>
      <c r="E2022">
        <v>33</v>
      </c>
      <c r="F2022" t="s">
        <v>7</v>
      </c>
      <c r="G2022">
        <v>1</v>
      </c>
      <c r="H2022">
        <v>2969.84</v>
      </c>
      <c r="I2022">
        <v>2969.84</v>
      </c>
      <c r="J2022" t="s">
        <v>87</v>
      </c>
      <c r="K2022" t="s">
        <v>82</v>
      </c>
      <c r="L2022" t="s">
        <v>114</v>
      </c>
      <c r="M2022">
        <v>2023</v>
      </c>
      <c r="N2022" t="s">
        <v>84</v>
      </c>
      <c r="O2022" t="s">
        <v>5362</v>
      </c>
      <c r="P2022" t="s">
        <v>86</v>
      </c>
    </row>
    <row r="2023" spans="1:16" x14ac:dyDescent="0.45">
      <c r="A2023">
        <v>2022</v>
      </c>
      <c r="B2023" s="10">
        <v>45074</v>
      </c>
      <c r="C2023">
        <v>9843</v>
      </c>
      <c r="D2023" t="s">
        <v>80</v>
      </c>
      <c r="E2023">
        <v>54</v>
      </c>
      <c r="F2023" t="s">
        <v>6</v>
      </c>
      <c r="G2023">
        <v>5</v>
      </c>
      <c r="H2023">
        <v>4369.6899999999996</v>
      </c>
      <c r="I2023">
        <v>21848.45</v>
      </c>
      <c r="J2023" t="s">
        <v>93</v>
      </c>
      <c r="K2023" t="s">
        <v>82</v>
      </c>
      <c r="L2023" t="s">
        <v>114</v>
      </c>
      <c r="M2023">
        <v>2023</v>
      </c>
      <c r="N2023" t="s">
        <v>668</v>
      </c>
      <c r="O2023" t="s">
        <v>9288</v>
      </c>
      <c r="P2023" t="s">
        <v>748</v>
      </c>
    </row>
    <row r="2024" spans="1:16" x14ac:dyDescent="0.45">
      <c r="A2024">
        <v>2023</v>
      </c>
      <c r="B2024" s="10">
        <v>45074</v>
      </c>
      <c r="C2024">
        <v>6978</v>
      </c>
      <c r="D2024" t="s">
        <v>89</v>
      </c>
      <c r="E2024">
        <v>27</v>
      </c>
      <c r="F2024" t="s">
        <v>7</v>
      </c>
      <c r="G2024">
        <v>5</v>
      </c>
      <c r="H2024">
        <v>4799.5</v>
      </c>
      <c r="I2024">
        <v>23997.5</v>
      </c>
      <c r="J2024" t="s">
        <v>87</v>
      </c>
      <c r="K2024" t="s">
        <v>82</v>
      </c>
      <c r="L2024" t="s">
        <v>114</v>
      </c>
      <c r="M2024">
        <v>2023</v>
      </c>
      <c r="N2024" t="s">
        <v>84</v>
      </c>
      <c r="O2024" t="s">
        <v>3955</v>
      </c>
      <c r="P2024" t="s">
        <v>86</v>
      </c>
    </row>
    <row r="2025" spans="1:16" x14ac:dyDescent="0.45">
      <c r="A2025">
        <v>2024</v>
      </c>
      <c r="B2025" s="10">
        <v>45074</v>
      </c>
      <c r="C2025">
        <v>6607</v>
      </c>
      <c r="D2025" t="s">
        <v>80</v>
      </c>
      <c r="E2025">
        <v>55</v>
      </c>
      <c r="F2025" t="s">
        <v>5</v>
      </c>
      <c r="G2025">
        <v>3</v>
      </c>
      <c r="H2025">
        <v>1946.55</v>
      </c>
      <c r="I2025">
        <v>5839.65</v>
      </c>
      <c r="J2025" t="s">
        <v>81</v>
      </c>
      <c r="K2025" t="s">
        <v>82</v>
      </c>
      <c r="L2025" t="s">
        <v>114</v>
      </c>
      <c r="M2025">
        <v>2023</v>
      </c>
      <c r="N2025" t="s">
        <v>84</v>
      </c>
      <c r="O2025" t="s">
        <v>6681</v>
      </c>
      <c r="P2025" t="s">
        <v>86</v>
      </c>
    </row>
    <row r="2026" spans="1:16" x14ac:dyDescent="0.45">
      <c r="A2026">
        <v>2025</v>
      </c>
      <c r="B2026" s="10">
        <v>45074</v>
      </c>
      <c r="C2026">
        <v>1769</v>
      </c>
      <c r="D2026" t="s">
        <v>89</v>
      </c>
      <c r="E2026">
        <v>61</v>
      </c>
      <c r="F2026" t="s">
        <v>5</v>
      </c>
      <c r="G2026">
        <v>4</v>
      </c>
      <c r="H2026">
        <v>4186.5600000000004</v>
      </c>
      <c r="I2026">
        <v>16746.240000000002</v>
      </c>
      <c r="J2026" t="s">
        <v>81</v>
      </c>
      <c r="K2026" t="s">
        <v>82</v>
      </c>
      <c r="L2026" t="s">
        <v>114</v>
      </c>
      <c r="M2026">
        <v>2023</v>
      </c>
      <c r="N2026" t="s">
        <v>84</v>
      </c>
      <c r="O2026" t="s">
        <v>1299</v>
      </c>
      <c r="P2026" t="s">
        <v>86</v>
      </c>
    </row>
    <row r="2027" spans="1:16" x14ac:dyDescent="0.45">
      <c r="A2027">
        <v>2026</v>
      </c>
      <c r="B2027" s="10">
        <v>45074</v>
      </c>
      <c r="C2027">
        <v>1780</v>
      </c>
      <c r="D2027" t="s">
        <v>80</v>
      </c>
      <c r="E2027">
        <v>48</v>
      </c>
      <c r="F2027" t="s">
        <v>6</v>
      </c>
      <c r="G2027">
        <v>1</v>
      </c>
      <c r="H2027">
        <v>309.06</v>
      </c>
      <c r="I2027">
        <v>309.06</v>
      </c>
      <c r="J2027" t="s">
        <v>93</v>
      </c>
      <c r="K2027" t="s">
        <v>567</v>
      </c>
      <c r="L2027" t="s">
        <v>114</v>
      </c>
      <c r="M2027">
        <v>2023</v>
      </c>
      <c r="N2027" t="s">
        <v>84</v>
      </c>
      <c r="O2027" t="s">
        <v>7775</v>
      </c>
      <c r="P2027" t="s">
        <v>86</v>
      </c>
    </row>
    <row r="2028" spans="1:16" x14ac:dyDescent="0.45">
      <c r="A2028">
        <v>2027</v>
      </c>
      <c r="B2028" s="10">
        <v>45074</v>
      </c>
      <c r="C2028">
        <v>7303</v>
      </c>
      <c r="D2028" t="s">
        <v>80</v>
      </c>
      <c r="E2028">
        <v>27</v>
      </c>
      <c r="F2028" t="s">
        <v>102</v>
      </c>
      <c r="G2028">
        <v>3</v>
      </c>
      <c r="H2028">
        <v>2431.31</v>
      </c>
      <c r="I2028">
        <v>7293.93</v>
      </c>
      <c r="J2028" t="s">
        <v>87</v>
      </c>
      <c r="K2028" t="s">
        <v>82</v>
      </c>
      <c r="L2028" t="s">
        <v>114</v>
      </c>
      <c r="M2028">
        <v>2023</v>
      </c>
      <c r="N2028" t="s">
        <v>84</v>
      </c>
      <c r="O2028" t="s">
        <v>6030</v>
      </c>
      <c r="P2028" t="s">
        <v>86</v>
      </c>
    </row>
    <row r="2029" spans="1:16" x14ac:dyDescent="0.45">
      <c r="A2029">
        <v>2028</v>
      </c>
      <c r="B2029" s="10">
        <v>45074</v>
      </c>
      <c r="C2029">
        <v>4983</v>
      </c>
      <c r="D2029" t="s">
        <v>89</v>
      </c>
      <c r="E2029">
        <v>51</v>
      </c>
      <c r="F2029" t="s">
        <v>7</v>
      </c>
      <c r="G2029">
        <v>1</v>
      </c>
      <c r="H2029">
        <v>1873.07</v>
      </c>
      <c r="I2029">
        <v>1873.07</v>
      </c>
      <c r="J2029" t="s">
        <v>93</v>
      </c>
      <c r="K2029" t="s">
        <v>567</v>
      </c>
      <c r="L2029" t="s">
        <v>114</v>
      </c>
      <c r="M2029">
        <v>2023</v>
      </c>
      <c r="N2029" t="s">
        <v>84</v>
      </c>
      <c r="O2029" t="s">
        <v>7776</v>
      </c>
      <c r="P2029" t="s">
        <v>86</v>
      </c>
    </row>
    <row r="2030" spans="1:16" x14ac:dyDescent="0.45">
      <c r="A2030">
        <v>2029</v>
      </c>
      <c r="B2030" s="10">
        <v>45075</v>
      </c>
      <c r="C2030">
        <v>9714</v>
      </c>
      <c r="D2030" t="s">
        <v>80</v>
      </c>
      <c r="E2030">
        <v>23</v>
      </c>
      <c r="F2030" t="s">
        <v>9</v>
      </c>
      <c r="G2030">
        <v>1</v>
      </c>
      <c r="H2030">
        <v>1064.02</v>
      </c>
      <c r="I2030">
        <v>1064.02</v>
      </c>
      <c r="J2030" t="s">
        <v>95</v>
      </c>
      <c r="K2030" t="s">
        <v>567</v>
      </c>
      <c r="L2030" t="s">
        <v>114</v>
      </c>
      <c r="M2030">
        <v>2023</v>
      </c>
      <c r="N2030" t="s">
        <v>84</v>
      </c>
      <c r="O2030" t="s">
        <v>590</v>
      </c>
      <c r="P2030" t="s">
        <v>86</v>
      </c>
    </row>
    <row r="2031" spans="1:16" x14ac:dyDescent="0.45">
      <c r="A2031">
        <v>2030</v>
      </c>
      <c r="B2031" s="10">
        <v>45075</v>
      </c>
      <c r="C2031">
        <v>1521</v>
      </c>
      <c r="D2031" t="s">
        <v>89</v>
      </c>
      <c r="E2031">
        <v>45</v>
      </c>
      <c r="F2031" t="s">
        <v>102</v>
      </c>
      <c r="G2031">
        <v>4</v>
      </c>
      <c r="H2031">
        <v>2220.04</v>
      </c>
      <c r="I2031">
        <v>8880.16</v>
      </c>
      <c r="J2031" t="s">
        <v>93</v>
      </c>
      <c r="K2031" t="s">
        <v>82</v>
      </c>
      <c r="L2031" t="s">
        <v>114</v>
      </c>
      <c r="M2031">
        <v>2023</v>
      </c>
      <c r="N2031" t="s">
        <v>84</v>
      </c>
      <c r="O2031" t="s">
        <v>1954</v>
      </c>
      <c r="P2031" t="s">
        <v>86</v>
      </c>
    </row>
    <row r="2032" spans="1:16" x14ac:dyDescent="0.45">
      <c r="A2032">
        <v>2031</v>
      </c>
      <c r="B2032" s="10">
        <v>45075</v>
      </c>
      <c r="C2032">
        <v>8569</v>
      </c>
      <c r="D2032" t="s">
        <v>80</v>
      </c>
      <c r="E2032">
        <v>45</v>
      </c>
      <c r="F2032" t="s">
        <v>7</v>
      </c>
      <c r="G2032">
        <v>4</v>
      </c>
      <c r="H2032">
        <v>2246.33</v>
      </c>
      <c r="I2032">
        <v>8985.32</v>
      </c>
      <c r="J2032" t="s">
        <v>93</v>
      </c>
      <c r="K2032" t="s">
        <v>82</v>
      </c>
      <c r="L2032" t="s">
        <v>114</v>
      </c>
      <c r="M2032">
        <v>2023</v>
      </c>
      <c r="N2032" t="s">
        <v>84</v>
      </c>
      <c r="O2032" t="s">
        <v>1955</v>
      </c>
      <c r="P2032" t="s">
        <v>86</v>
      </c>
    </row>
    <row r="2033" spans="1:16" x14ac:dyDescent="0.45">
      <c r="A2033">
        <v>2032</v>
      </c>
      <c r="B2033" s="10">
        <v>45075</v>
      </c>
      <c r="C2033">
        <v>6784</v>
      </c>
      <c r="D2033" t="s">
        <v>89</v>
      </c>
      <c r="E2033">
        <v>30</v>
      </c>
      <c r="F2033" t="s">
        <v>9</v>
      </c>
      <c r="G2033">
        <v>3</v>
      </c>
      <c r="H2033">
        <v>4052.27</v>
      </c>
      <c r="I2033">
        <v>12156.81</v>
      </c>
      <c r="J2033" t="s">
        <v>87</v>
      </c>
      <c r="K2033" t="s">
        <v>82</v>
      </c>
      <c r="L2033" t="s">
        <v>114</v>
      </c>
      <c r="M2033">
        <v>2023</v>
      </c>
      <c r="N2033" t="s">
        <v>84</v>
      </c>
      <c r="O2033" t="s">
        <v>6031</v>
      </c>
      <c r="P2033" t="s">
        <v>86</v>
      </c>
    </row>
    <row r="2034" spans="1:16" x14ac:dyDescent="0.45">
      <c r="A2034">
        <v>2033</v>
      </c>
      <c r="B2034" s="10">
        <v>45075</v>
      </c>
      <c r="C2034">
        <v>5583</v>
      </c>
      <c r="D2034" t="s">
        <v>80</v>
      </c>
      <c r="E2034">
        <v>58</v>
      </c>
      <c r="F2034" t="s">
        <v>7</v>
      </c>
      <c r="G2034">
        <v>2</v>
      </c>
      <c r="H2034">
        <v>4351.1499999999996</v>
      </c>
      <c r="I2034">
        <v>8702.2999999999993</v>
      </c>
      <c r="J2034" t="s">
        <v>81</v>
      </c>
      <c r="K2034" t="s">
        <v>82</v>
      </c>
      <c r="L2034" t="s">
        <v>114</v>
      </c>
      <c r="M2034">
        <v>2023</v>
      </c>
      <c r="N2034" t="s">
        <v>84</v>
      </c>
      <c r="O2034" t="s">
        <v>2991</v>
      </c>
      <c r="P2034" t="s">
        <v>86</v>
      </c>
    </row>
    <row r="2035" spans="1:16" x14ac:dyDescent="0.45">
      <c r="A2035">
        <v>2034</v>
      </c>
      <c r="B2035" s="10">
        <v>45075</v>
      </c>
      <c r="C2035">
        <v>6946</v>
      </c>
      <c r="D2035" t="s">
        <v>80</v>
      </c>
      <c r="E2035">
        <v>29</v>
      </c>
      <c r="F2035" t="s">
        <v>7</v>
      </c>
      <c r="G2035">
        <v>3</v>
      </c>
      <c r="H2035">
        <v>3301.9</v>
      </c>
      <c r="I2035">
        <v>9905.7000000000007</v>
      </c>
      <c r="J2035" t="s">
        <v>87</v>
      </c>
      <c r="K2035" t="s">
        <v>82</v>
      </c>
      <c r="L2035" t="s">
        <v>114</v>
      </c>
      <c r="M2035">
        <v>2023</v>
      </c>
      <c r="N2035" t="s">
        <v>84</v>
      </c>
      <c r="O2035" t="s">
        <v>6032</v>
      </c>
      <c r="P2035" t="s">
        <v>86</v>
      </c>
    </row>
    <row r="2036" spans="1:16" x14ac:dyDescent="0.45">
      <c r="A2036">
        <v>2035</v>
      </c>
      <c r="B2036" s="10">
        <v>45075</v>
      </c>
      <c r="C2036">
        <v>5941</v>
      </c>
      <c r="D2036" t="s">
        <v>89</v>
      </c>
      <c r="E2036">
        <v>57</v>
      </c>
      <c r="F2036" t="s">
        <v>9</v>
      </c>
      <c r="G2036">
        <v>3</v>
      </c>
      <c r="H2036">
        <v>3185.27</v>
      </c>
      <c r="I2036">
        <v>9555.81</v>
      </c>
      <c r="J2036" t="s">
        <v>81</v>
      </c>
      <c r="K2036" t="s">
        <v>82</v>
      </c>
      <c r="L2036" t="s">
        <v>114</v>
      </c>
      <c r="M2036">
        <v>2023</v>
      </c>
      <c r="N2036" t="s">
        <v>84</v>
      </c>
      <c r="O2036" t="s">
        <v>6682</v>
      </c>
      <c r="P2036" t="s">
        <v>86</v>
      </c>
    </row>
    <row r="2037" spans="1:16" x14ac:dyDescent="0.45">
      <c r="A2037">
        <v>2036</v>
      </c>
      <c r="B2037" s="10">
        <v>45075</v>
      </c>
      <c r="C2037">
        <v>7267</v>
      </c>
      <c r="D2037" t="s">
        <v>89</v>
      </c>
      <c r="E2037">
        <v>19</v>
      </c>
      <c r="F2037" t="s">
        <v>7</v>
      </c>
      <c r="G2037">
        <v>2</v>
      </c>
      <c r="H2037">
        <v>595.4</v>
      </c>
      <c r="I2037">
        <v>1190.8</v>
      </c>
      <c r="J2037" t="s">
        <v>95</v>
      </c>
      <c r="K2037" t="s">
        <v>567</v>
      </c>
      <c r="L2037" t="s">
        <v>114</v>
      </c>
      <c r="M2037">
        <v>2023</v>
      </c>
      <c r="N2037" t="s">
        <v>84</v>
      </c>
      <c r="O2037" t="s">
        <v>7037</v>
      </c>
      <c r="P2037" t="s">
        <v>86</v>
      </c>
    </row>
    <row r="2038" spans="1:16" x14ac:dyDescent="0.45">
      <c r="A2038">
        <v>2037</v>
      </c>
      <c r="B2038" s="10">
        <v>45075</v>
      </c>
      <c r="C2038">
        <v>8128</v>
      </c>
      <c r="D2038" t="s">
        <v>89</v>
      </c>
      <c r="E2038">
        <v>25</v>
      </c>
      <c r="F2038" t="s">
        <v>7</v>
      </c>
      <c r="G2038">
        <v>1</v>
      </c>
      <c r="H2038">
        <v>2897.55</v>
      </c>
      <c r="I2038">
        <v>2897.55</v>
      </c>
      <c r="J2038" t="s">
        <v>87</v>
      </c>
      <c r="K2038" t="s">
        <v>82</v>
      </c>
      <c r="L2038" t="s">
        <v>114</v>
      </c>
      <c r="M2038">
        <v>2023</v>
      </c>
      <c r="N2038" t="s">
        <v>84</v>
      </c>
      <c r="O2038" t="s">
        <v>5363</v>
      </c>
      <c r="P2038" t="s">
        <v>86</v>
      </c>
    </row>
    <row r="2039" spans="1:16" x14ac:dyDescent="0.45">
      <c r="A2039">
        <v>2038</v>
      </c>
      <c r="B2039" s="10">
        <v>45075</v>
      </c>
      <c r="C2039">
        <v>3461</v>
      </c>
      <c r="D2039" t="s">
        <v>89</v>
      </c>
      <c r="E2039">
        <v>59</v>
      </c>
      <c r="F2039" t="s">
        <v>7</v>
      </c>
      <c r="G2039">
        <v>5</v>
      </c>
      <c r="H2039">
        <v>1408.5</v>
      </c>
      <c r="I2039">
        <v>7042.5</v>
      </c>
      <c r="J2039" t="s">
        <v>81</v>
      </c>
      <c r="K2039" t="s">
        <v>82</v>
      </c>
      <c r="L2039" t="s">
        <v>114</v>
      </c>
      <c r="M2039">
        <v>2023</v>
      </c>
      <c r="N2039" t="s">
        <v>84</v>
      </c>
      <c r="O2039" t="s">
        <v>4659</v>
      </c>
      <c r="P2039" t="s">
        <v>86</v>
      </c>
    </row>
    <row r="2040" spans="1:16" x14ac:dyDescent="0.45">
      <c r="A2040">
        <v>2039</v>
      </c>
      <c r="B2040" s="10">
        <v>45075</v>
      </c>
      <c r="C2040">
        <v>1685</v>
      </c>
      <c r="D2040" t="s">
        <v>80</v>
      </c>
      <c r="E2040">
        <v>26</v>
      </c>
      <c r="F2040" t="s">
        <v>5</v>
      </c>
      <c r="G2040">
        <v>2</v>
      </c>
      <c r="H2040">
        <v>1509.08</v>
      </c>
      <c r="I2040">
        <v>3018.16</v>
      </c>
      <c r="J2040" t="s">
        <v>87</v>
      </c>
      <c r="K2040" t="s">
        <v>82</v>
      </c>
      <c r="L2040" t="s">
        <v>114</v>
      </c>
      <c r="M2040">
        <v>2023</v>
      </c>
      <c r="N2040" t="s">
        <v>84</v>
      </c>
      <c r="O2040" t="s">
        <v>3642</v>
      </c>
      <c r="P2040" t="s">
        <v>86</v>
      </c>
    </row>
    <row r="2041" spans="1:16" x14ac:dyDescent="0.45">
      <c r="A2041">
        <v>2040</v>
      </c>
      <c r="B2041" s="10">
        <v>45075</v>
      </c>
      <c r="C2041">
        <v>3160</v>
      </c>
      <c r="D2041" t="s">
        <v>80</v>
      </c>
      <c r="E2041">
        <v>25</v>
      </c>
      <c r="F2041" t="s">
        <v>8</v>
      </c>
      <c r="G2041">
        <v>5</v>
      </c>
      <c r="H2041">
        <v>519.13</v>
      </c>
      <c r="I2041">
        <v>2595.65</v>
      </c>
      <c r="J2041" t="s">
        <v>87</v>
      </c>
      <c r="K2041" t="s">
        <v>82</v>
      </c>
      <c r="L2041" t="s">
        <v>114</v>
      </c>
      <c r="M2041">
        <v>2023</v>
      </c>
      <c r="N2041" t="s">
        <v>84</v>
      </c>
      <c r="O2041" t="s">
        <v>3956</v>
      </c>
      <c r="P2041" t="s">
        <v>86</v>
      </c>
    </row>
    <row r="2042" spans="1:16" x14ac:dyDescent="0.45">
      <c r="A2042">
        <v>2041</v>
      </c>
      <c r="B2042" s="10">
        <v>45075</v>
      </c>
      <c r="C2042">
        <v>8031</v>
      </c>
      <c r="D2042" t="s">
        <v>80</v>
      </c>
      <c r="E2042">
        <v>20</v>
      </c>
      <c r="F2042" t="s">
        <v>7</v>
      </c>
      <c r="G2042">
        <v>1</v>
      </c>
      <c r="H2042">
        <v>3197.55</v>
      </c>
      <c r="I2042">
        <v>3197.55</v>
      </c>
      <c r="J2042" t="s">
        <v>95</v>
      </c>
      <c r="K2042" t="s">
        <v>82</v>
      </c>
      <c r="L2042" t="s">
        <v>114</v>
      </c>
      <c r="M2042">
        <v>2023</v>
      </c>
      <c r="N2042" t="s">
        <v>84</v>
      </c>
      <c r="O2042" t="s">
        <v>5011</v>
      </c>
      <c r="P2042" t="s">
        <v>86</v>
      </c>
    </row>
    <row r="2043" spans="1:16" x14ac:dyDescent="0.45">
      <c r="A2043">
        <v>2042</v>
      </c>
      <c r="B2043" s="10">
        <v>45076</v>
      </c>
      <c r="C2043">
        <v>6341</v>
      </c>
      <c r="D2043" t="s">
        <v>80</v>
      </c>
      <c r="E2043">
        <v>26</v>
      </c>
      <c r="F2043" t="s">
        <v>9</v>
      </c>
      <c r="G2043">
        <v>2</v>
      </c>
      <c r="H2043">
        <v>2939.85</v>
      </c>
      <c r="I2043">
        <v>5879.7</v>
      </c>
      <c r="J2043" t="s">
        <v>87</v>
      </c>
      <c r="K2043" t="s">
        <v>82</v>
      </c>
      <c r="L2043" t="s">
        <v>114</v>
      </c>
      <c r="M2043">
        <v>2023</v>
      </c>
      <c r="N2043" t="s">
        <v>84</v>
      </c>
      <c r="O2043" t="s">
        <v>242</v>
      </c>
      <c r="P2043" t="s">
        <v>86</v>
      </c>
    </row>
    <row r="2044" spans="1:16" x14ac:dyDescent="0.45">
      <c r="A2044">
        <v>2043</v>
      </c>
      <c r="B2044" s="10">
        <v>45076</v>
      </c>
      <c r="C2044">
        <v>1038</v>
      </c>
      <c r="D2044" t="s">
        <v>80</v>
      </c>
      <c r="E2044">
        <v>30</v>
      </c>
      <c r="F2044" t="s">
        <v>6</v>
      </c>
      <c r="G2044">
        <v>4</v>
      </c>
      <c r="H2044">
        <v>1140.3499999999999</v>
      </c>
      <c r="I2044">
        <v>4561.3999999999996</v>
      </c>
      <c r="J2044" t="s">
        <v>87</v>
      </c>
      <c r="K2044" t="s">
        <v>82</v>
      </c>
      <c r="L2044" t="s">
        <v>114</v>
      </c>
      <c r="M2044">
        <v>2023</v>
      </c>
      <c r="N2044" t="s">
        <v>84</v>
      </c>
      <c r="O2044" t="s">
        <v>936</v>
      </c>
      <c r="P2044" t="s">
        <v>86</v>
      </c>
    </row>
    <row r="2045" spans="1:16" x14ac:dyDescent="0.45">
      <c r="A2045">
        <v>2044</v>
      </c>
      <c r="B2045" s="10">
        <v>45076</v>
      </c>
      <c r="C2045">
        <v>5875</v>
      </c>
      <c r="D2045" t="s">
        <v>80</v>
      </c>
      <c r="E2045">
        <v>26</v>
      </c>
      <c r="F2045" t="s">
        <v>7</v>
      </c>
      <c r="G2045">
        <v>3</v>
      </c>
      <c r="H2045">
        <v>1352.03</v>
      </c>
      <c r="I2045">
        <v>4056.09</v>
      </c>
      <c r="J2045" t="s">
        <v>87</v>
      </c>
      <c r="K2045" t="s">
        <v>82</v>
      </c>
      <c r="L2045" t="s">
        <v>114</v>
      </c>
      <c r="M2045">
        <v>2023</v>
      </c>
      <c r="N2045" t="s">
        <v>84</v>
      </c>
      <c r="O2045" t="s">
        <v>6033</v>
      </c>
      <c r="P2045" t="s">
        <v>86</v>
      </c>
    </row>
    <row r="2046" spans="1:16" x14ac:dyDescent="0.45">
      <c r="A2046">
        <v>2045</v>
      </c>
      <c r="B2046" s="10">
        <v>45076</v>
      </c>
      <c r="C2046">
        <v>2256</v>
      </c>
      <c r="D2046" t="s">
        <v>89</v>
      </c>
      <c r="E2046">
        <v>48</v>
      </c>
      <c r="F2046" t="s">
        <v>5</v>
      </c>
      <c r="G2046">
        <v>2</v>
      </c>
      <c r="H2046">
        <v>3876.36</v>
      </c>
      <c r="I2046">
        <v>7752.72</v>
      </c>
      <c r="J2046" t="s">
        <v>93</v>
      </c>
      <c r="K2046" t="s">
        <v>82</v>
      </c>
      <c r="L2046" t="s">
        <v>114</v>
      </c>
      <c r="M2046">
        <v>2023</v>
      </c>
      <c r="N2046" t="s">
        <v>84</v>
      </c>
      <c r="O2046" t="s">
        <v>3312</v>
      </c>
      <c r="P2046" t="s">
        <v>86</v>
      </c>
    </row>
    <row r="2047" spans="1:16" x14ac:dyDescent="0.45">
      <c r="A2047">
        <v>2046</v>
      </c>
      <c r="B2047" s="10">
        <v>45076</v>
      </c>
      <c r="C2047">
        <v>8697</v>
      </c>
      <c r="D2047" t="s">
        <v>80</v>
      </c>
      <c r="E2047">
        <v>42</v>
      </c>
      <c r="F2047" t="s">
        <v>5</v>
      </c>
      <c r="G2047">
        <v>2</v>
      </c>
      <c r="H2047">
        <v>3975.02</v>
      </c>
      <c r="I2047">
        <v>7950.04</v>
      </c>
      <c r="J2047" t="s">
        <v>97</v>
      </c>
      <c r="K2047" t="s">
        <v>82</v>
      </c>
      <c r="L2047" t="s">
        <v>114</v>
      </c>
      <c r="M2047">
        <v>2023</v>
      </c>
      <c r="N2047" t="s">
        <v>84</v>
      </c>
      <c r="O2047" t="s">
        <v>2707</v>
      </c>
      <c r="P2047" t="s">
        <v>86</v>
      </c>
    </row>
    <row r="2048" spans="1:16" x14ac:dyDescent="0.45">
      <c r="A2048">
        <v>2047</v>
      </c>
      <c r="B2048" s="10">
        <v>45076</v>
      </c>
      <c r="C2048">
        <v>3196</v>
      </c>
      <c r="D2048" t="s">
        <v>80</v>
      </c>
      <c r="E2048">
        <v>61</v>
      </c>
      <c r="F2048" t="s">
        <v>6</v>
      </c>
      <c r="G2048">
        <v>1</v>
      </c>
      <c r="H2048">
        <v>2490.77</v>
      </c>
      <c r="I2048">
        <v>2490.77</v>
      </c>
      <c r="J2048" t="s">
        <v>81</v>
      </c>
      <c r="K2048" t="s">
        <v>82</v>
      </c>
      <c r="L2048" t="s">
        <v>114</v>
      </c>
      <c r="M2048">
        <v>2023</v>
      </c>
      <c r="N2048" t="s">
        <v>84</v>
      </c>
      <c r="O2048" t="s">
        <v>5799</v>
      </c>
      <c r="P2048" t="s">
        <v>86</v>
      </c>
    </row>
    <row r="2049" spans="1:16" x14ac:dyDescent="0.45">
      <c r="A2049">
        <v>2048</v>
      </c>
      <c r="B2049" s="10">
        <v>45076</v>
      </c>
      <c r="C2049">
        <v>8165</v>
      </c>
      <c r="D2049" t="s">
        <v>89</v>
      </c>
      <c r="E2049">
        <v>62</v>
      </c>
      <c r="F2049" t="s">
        <v>7</v>
      </c>
      <c r="G2049">
        <v>4</v>
      </c>
      <c r="H2049">
        <v>787.56</v>
      </c>
      <c r="I2049">
        <v>3150.24</v>
      </c>
      <c r="J2049" t="s">
        <v>81</v>
      </c>
      <c r="K2049" t="s">
        <v>82</v>
      </c>
      <c r="L2049" t="s">
        <v>114</v>
      </c>
      <c r="M2049">
        <v>2023</v>
      </c>
      <c r="N2049" t="s">
        <v>84</v>
      </c>
      <c r="O2049" t="s">
        <v>1300</v>
      </c>
      <c r="P2049" t="s">
        <v>86</v>
      </c>
    </row>
    <row r="2050" spans="1:16" x14ac:dyDescent="0.45">
      <c r="A2050">
        <v>2049</v>
      </c>
      <c r="B2050" s="10">
        <v>45076</v>
      </c>
      <c r="C2050">
        <v>1301</v>
      </c>
      <c r="D2050" t="s">
        <v>80</v>
      </c>
      <c r="E2050">
        <v>25</v>
      </c>
      <c r="F2050" t="s">
        <v>102</v>
      </c>
      <c r="G2050">
        <v>2</v>
      </c>
      <c r="H2050">
        <v>325.18</v>
      </c>
      <c r="I2050">
        <v>650.36</v>
      </c>
      <c r="J2050" t="s">
        <v>87</v>
      </c>
      <c r="K2050" t="s">
        <v>567</v>
      </c>
      <c r="L2050" t="s">
        <v>114</v>
      </c>
      <c r="M2050">
        <v>2023</v>
      </c>
      <c r="N2050" t="s">
        <v>84</v>
      </c>
      <c r="O2050" t="s">
        <v>7082</v>
      </c>
      <c r="P2050" t="s">
        <v>86</v>
      </c>
    </row>
    <row r="2051" spans="1:16" x14ac:dyDescent="0.45">
      <c r="A2051">
        <v>2050</v>
      </c>
      <c r="B2051" s="10">
        <v>45076</v>
      </c>
      <c r="C2051">
        <v>8527</v>
      </c>
      <c r="D2051" t="s">
        <v>80</v>
      </c>
      <c r="E2051">
        <v>64</v>
      </c>
      <c r="F2051" t="s">
        <v>6</v>
      </c>
      <c r="G2051">
        <v>4</v>
      </c>
      <c r="H2051">
        <v>1393.77</v>
      </c>
      <c r="I2051">
        <v>5575.08</v>
      </c>
      <c r="J2051" t="s">
        <v>81</v>
      </c>
      <c r="K2051" t="s">
        <v>82</v>
      </c>
      <c r="L2051" t="s">
        <v>114</v>
      </c>
      <c r="M2051">
        <v>2023</v>
      </c>
      <c r="N2051" t="s">
        <v>84</v>
      </c>
      <c r="O2051" t="s">
        <v>1301</v>
      </c>
      <c r="P2051" t="s">
        <v>86</v>
      </c>
    </row>
    <row r="2052" spans="1:16" x14ac:dyDescent="0.45">
      <c r="A2052">
        <v>2051</v>
      </c>
      <c r="B2052" s="10">
        <v>45076</v>
      </c>
      <c r="C2052">
        <v>7381</v>
      </c>
      <c r="D2052" t="s">
        <v>80</v>
      </c>
      <c r="E2052">
        <v>48</v>
      </c>
      <c r="F2052" t="s">
        <v>8</v>
      </c>
      <c r="G2052">
        <v>5</v>
      </c>
      <c r="H2052">
        <v>3669.37</v>
      </c>
      <c r="I2052">
        <v>18346.849999999999</v>
      </c>
      <c r="J2052" t="s">
        <v>93</v>
      </c>
      <c r="K2052" t="s">
        <v>82</v>
      </c>
      <c r="L2052" t="s">
        <v>114</v>
      </c>
      <c r="M2052">
        <v>2023</v>
      </c>
      <c r="N2052" t="s">
        <v>84</v>
      </c>
      <c r="O2052" t="s">
        <v>4190</v>
      </c>
      <c r="P2052" t="s">
        <v>86</v>
      </c>
    </row>
    <row r="2053" spans="1:16" x14ac:dyDescent="0.45">
      <c r="A2053">
        <v>2052</v>
      </c>
      <c r="B2053" s="10">
        <v>45076</v>
      </c>
      <c r="C2053">
        <v>1646</v>
      </c>
      <c r="D2053" t="s">
        <v>89</v>
      </c>
      <c r="E2053">
        <v>62</v>
      </c>
      <c r="F2053" t="s">
        <v>9</v>
      </c>
      <c r="G2053">
        <v>2</v>
      </c>
      <c r="H2053">
        <v>3024.04</v>
      </c>
      <c r="I2053">
        <v>6048.08</v>
      </c>
      <c r="J2053" t="s">
        <v>81</v>
      </c>
      <c r="K2053" t="s">
        <v>82</v>
      </c>
      <c r="L2053" t="s">
        <v>114</v>
      </c>
      <c r="M2053">
        <v>2023</v>
      </c>
      <c r="N2053" t="s">
        <v>84</v>
      </c>
      <c r="O2053" t="s">
        <v>2992</v>
      </c>
      <c r="P2053" t="s">
        <v>86</v>
      </c>
    </row>
    <row r="2054" spans="1:16" x14ac:dyDescent="0.45">
      <c r="A2054">
        <v>2053</v>
      </c>
      <c r="B2054" s="10">
        <v>45076</v>
      </c>
      <c r="C2054">
        <v>9789</v>
      </c>
      <c r="D2054" t="s">
        <v>89</v>
      </c>
      <c r="E2054">
        <v>62</v>
      </c>
      <c r="F2054" t="s">
        <v>9</v>
      </c>
      <c r="G2054">
        <v>4</v>
      </c>
      <c r="H2054">
        <v>3604.63</v>
      </c>
      <c r="I2054">
        <v>14418.52</v>
      </c>
      <c r="J2054" t="s">
        <v>81</v>
      </c>
      <c r="K2054" t="s">
        <v>82</v>
      </c>
      <c r="L2054" t="s">
        <v>114</v>
      </c>
      <c r="M2054">
        <v>2023</v>
      </c>
      <c r="N2054" t="s">
        <v>84</v>
      </c>
      <c r="O2054" t="s">
        <v>1302</v>
      </c>
      <c r="P2054" t="s">
        <v>86</v>
      </c>
    </row>
    <row r="2055" spans="1:16" x14ac:dyDescent="0.45">
      <c r="A2055">
        <v>2054</v>
      </c>
      <c r="B2055" s="10">
        <v>45076</v>
      </c>
      <c r="C2055">
        <v>9853</v>
      </c>
      <c r="D2055" t="s">
        <v>80</v>
      </c>
      <c r="E2055">
        <v>48</v>
      </c>
      <c r="F2055" t="s">
        <v>9</v>
      </c>
      <c r="G2055">
        <v>3</v>
      </c>
      <c r="H2055">
        <v>2385.15</v>
      </c>
      <c r="I2055">
        <v>7155.45</v>
      </c>
      <c r="J2055" t="s">
        <v>93</v>
      </c>
      <c r="K2055" t="s">
        <v>82</v>
      </c>
      <c r="L2055" t="s">
        <v>114</v>
      </c>
      <c r="M2055">
        <v>2023</v>
      </c>
      <c r="N2055" t="s">
        <v>84</v>
      </c>
      <c r="O2055" t="s">
        <v>8497</v>
      </c>
      <c r="P2055" t="s">
        <v>748</v>
      </c>
    </row>
    <row r="2056" spans="1:16" x14ac:dyDescent="0.45">
      <c r="A2056">
        <v>2055</v>
      </c>
      <c r="B2056" s="10">
        <v>45076</v>
      </c>
      <c r="C2056">
        <v>5330</v>
      </c>
      <c r="D2056" t="s">
        <v>89</v>
      </c>
      <c r="E2056">
        <v>34</v>
      </c>
      <c r="F2056" t="s">
        <v>9</v>
      </c>
      <c r="G2056">
        <v>1</v>
      </c>
      <c r="H2056">
        <v>3785.79</v>
      </c>
      <c r="I2056">
        <v>3785.79</v>
      </c>
      <c r="J2056" t="s">
        <v>87</v>
      </c>
      <c r="K2056" t="s">
        <v>82</v>
      </c>
      <c r="L2056" t="s">
        <v>114</v>
      </c>
      <c r="M2056">
        <v>2023</v>
      </c>
      <c r="N2056" t="s">
        <v>84</v>
      </c>
      <c r="O2056" t="s">
        <v>5364</v>
      </c>
      <c r="P2056" t="s">
        <v>86</v>
      </c>
    </row>
    <row r="2057" spans="1:16" x14ac:dyDescent="0.45">
      <c r="A2057">
        <v>2056</v>
      </c>
      <c r="B2057" s="10">
        <v>45077</v>
      </c>
      <c r="C2057">
        <v>8003</v>
      </c>
      <c r="D2057" t="s">
        <v>80</v>
      </c>
      <c r="E2057">
        <v>64</v>
      </c>
      <c r="F2057" t="s">
        <v>5</v>
      </c>
      <c r="G2057">
        <v>4</v>
      </c>
      <c r="H2057">
        <v>2429.9899999999998</v>
      </c>
      <c r="I2057">
        <v>9719.9599999999991</v>
      </c>
      <c r="J2057" t="s">
        <v>81</v>
      </c>
      <c r="K2057" t="s">
        <v>82</v>
      </c>
      <c r="L2057" t="s">
        <v>114</v>
      </c>
      <c r="M2057">
        <v>2023</v>
      </c>
      <c r="N2057" t="s">
        <v>668</v>
      </c>
      <c r="O2057" t="s">
        <v>685</v>
      </c>
      <c r="P2057" t="s">
        <v>86</v>
      </c>
    </row>
    <row r="2058" spans="1:16" x14ac:dyDescent="0.45">
      <c r="A2058">
        <v>2057</v>
      </c>
      <c r="B2058" s="10">
        <v>45077</v>
      </c>
      <c r="C2058">
        <v>4537</v>
      </c>
      <c r="D2058" t="s">
        <v>80</v>
      </c>
      <c r="E2058">
        <v>36</v>
      </c>
      <c r="F2058" t="s">
        <v>8</v>
      </c>
      <c r="G2058">
        <v>1</v>
      </c>
      <c r="H2058">
        <v>465.87</v>
      </c>
      <c r="I2058">
        <v>465.87</v>
      </c>
      <c r="J2058" t="s">
        <v>97</v>
      </c>
      <c r="K2058" t="s">
        <v>567</v>
      </c>
      <c r="L2058" t="s">
        <v>114</v>
      </c>
      <c r="M2058">
        <v>2023</v>
      </c>
      <c r="N2058" t="s">
        <v>84</v>
      </c>
      <c r="O2058" t="s">
        <v>7905</v>
      </c>
      <c r="P2058" t="s">
        <v>86</v>
      </c>
    </row>
    <row r="2059" spans="1:16" x14ac:dyDescent="0.45">
      <c r="A2059">
        <v>2058</v>
      </c>
      <c r="B2059" s="10">
        <v>45077</v>
      </c>
      <c r="C2059">
        <v>5558</v>
      </c>
      <c r="D2059" t="s">
        <v>80</v>
      </c>
      <c r="E2059">
        <v>20</v>
      </c>
      <c r="F2059" t="s">
        <v>7</v>
      </c>
      <c r="G2059">
        <v>2</v>
      </c>
      <c r="H2059">
        <v>445.3</v>
      </c>
      <c r="I2059">
        <v>890.6</v>
      </c>
      <c r="J2059" t="s">
        <v>95</v>
      </c>
      <c r="K2059" t="s">
        <v>567</v>
      </c>
      <c r="L2059" t="s">
        <v>114</v>
      </c>
      <c r="M2059">
        <v>2023</v>
      </c>
      <c r="N2059" t="s">
        <v>84</v>
      </c>
      <c r="O2059" t="s">
        <v>7038</v>
      </c>
      <c r="P2059" t="s">
        <v>86</v>
      </c>
    </row>
    <row r="2060" spans="1:16" x14ac:dyDescent="0.45">
      <c r="A2060">
        <v>2059</v>
      </c>
      <c r="B2060" s="10">
        <v>45077</v>
      </c>
      <c r="C2060">
        <v>7579</v>
      </c>
      <c r="D2060" t="s">
        <v>89</v>
      </c>
      <c r="E2060">
        <v>63</v>
      </c>
      <c r="F2060" t="s">
        <v>7</v>
      </c>
      <c r="G2060">
        <v>2</v>
      </c>
      <c r="H2060">
        <v>4165.9399999999996</v>
      </c>
      <c r="I2060">
        <v>8331.8799999999992</v>
      </c>
      <c r="J2060" t="s">
        <v>81</v>
      </c>
      <c r="K2060" t="s">
        <v>82</v>
      </c>
      <c r="L2060" t="s">
        <v>114</v>
      </c>
      <c r="M2060">
        <v>2023</v>
      </c>
      <c r="N2060" t="s">
        <v>84</v>
      </c>
      <c r="O2060" t="s">
        <v>2993</v>
      </c>
      <c r="P2060" t="s">
        <v>86</v>
      </c>
    </row>
    <row r="2061" spans="1:16" x14ac:dyDescent="0.45">
      <c r="A2061">
        <v>2060</v>
      </c>
      <c r="B2061" s="10">
        <v>45077</v>
      </c>
      <c r="C2061">
        <v>9474</v>
      </c>
      <c r="D2061" t="s">
        <v>80</v>
      </c>
      <c r="E2061">
        <v>47</v>
      </c>
      <c r="F2061" t="s">
        <v>102</v>
      </c>
      <c r="G2061">
        <v>5</v>
      </c>
      <c r="H2061">
        <v>3166.64</v>
      </c>
      <c r="I2061">
        <v>15833.2</v>
      </c>
      <c r="J2061" t="s">
        <v>93</v>
      </c>
      <c r="K2061" t="s">
        <v>82</v>
      </c>
      <c r="L2061" t="s">
        <v>114</v>
      </c>
      <c r="M2061">
        <v>2023</v>
      </c>
      <c r="N2061" t="s">
        <v>84</v>
      </c>
      <c r="O2061" t="s">
        <v>9135</v>
      </c>
      <c r="P2061" t="s">
        <v>748</v>
      </c>
    </row>
    <row r="2062" spans="1:16" x14ac:dyDescent="0.45">
      <c r="A2062">
        <v>2061</v>
      </c>
      <c r="B2062" s="10">
        <v>45077</v>
      </c>
      <c r="C2062">
        <v>5082</v>
      </c>
      <c r="D2062" t="s">
        <v>80</v>
      </c>
      <c r="E2062">
        <v>27</v>
      </c>
      <c r="F2062" t="s">
        <v>7</v>
      </c>
      <c r="G2062">
        <v>1</v>
      </c>
      <c r="H2062">
        <v>1431.68</v>
      </c>
      <c r="I2062">
        <v>1431.68</v>
      </c>
      <c r="J2062" t="s">
        <v>87</v>
      </c>
      <c r="K2062" t="s">
        <v>567</v>
      </c>
      <c r="L2062" t="s">
        <v>114</v>
      </c>
      <c r="M2062">
        <v>2023</v>
      </c>
      <c r="N2062" t="s">
        <v>84</v>
      </c>
      <c r="O2062" t="s">
        <v>8161</v>
      </c>
      <c r="P2062" t="s">
        <v>86</v>
      </c>
    </row>
    <row r="2063" spans="1:16" x14ac:dyDescent="0.45">
      <c r="A2063">
        <v>2062</v>
      </c>
      <c r="B2063" s="10">
        <v>45077</v>
      </c>
      <c r="C2063">
        <v>5183</v>
      </c>
      <c r="D2063" t="s">
        <v>80</v>
      </c>
      <c r="E2063">
        <v>46</v>
      </c>
      <c r="F2063" t="s">
        <v>8</v>
      </c>
      <c r="G2063">
        <v>3</v>
      </c>
      <c r="H2063">
        <v>3798.02</v>
      </c>
      <c r="I2063">
        <v>11394.06</v>
      </c>
      <c r="J2063" t="s">
        <v>93</v>
      </c>
      <c r="K2063" t="s">
        <v>82</v>
      </c>
      <c r="L2063" t="s">
        <v>114</v>
      </c>
      <c r="M2063">
        <v>2023</v>
      </c>
      <c r="N2063" t="s">
        <v>668</v>
      </c>
      <c r="O2063" t="s">
        <v>9480</v>
      </c>
      <c r="P2063" t="s">
        <v>86</v>
      </c>
    </row>
    <row r="2064" spans="1:16" x14ac:dyDescent="0.45">
      <c r="A2064">
        <v>2063</v>
      </c>
      <c r="B2064" s="10">
        <v>45077</v>
      </c>
      <c r="C2064">
        <v>9652</v>
      </c>
      <c r="D2064" t="s">
        <v>80</v>
      </c>
      <c r="E2064">
        <v>57</v>
      </c>
      <c r="F2064" t="s">
        <v>7</v>
      </c>
      <c r="G2064">
        <v>3</v>
      </c>
      <c r="H2064">
        <v>721.89</v>
      </c>
      <c r="I2064">
        <v>2165.67</v>
      </c>
      <c r="J2064" t="s">
        <v>81</v>
      </c>
      <c r="K2064" t="s">
        <v>82</v>
      </c>
      <c r="L2064" t="s">
        <v>114</v>
      </c>
      <c r="M2064">
        <v>2023</v>
      </c>
      <c r="N2064" t="s">
        <v>84</v>
      </c>
      <c r="O2064" t="s">
        <v>6683</v>
      </c>
      <c r="P2064" t="s">
        <v>86</v>
      </c>
    </row>
    <row r="2065" spans="1:16" x14ac:dyDescent="0.45">
      <c r="A2065">
        <v>2064</v>
      </c>
      <c r="B2065" s="10">
        <v>45077</v>
      </c>
      <c r="C2065">
        <v>4754</v>
      </c>
      <c r="D2065" t="s">
        <v>80</v>
      </c>
      <c r="E2065">
        <v>35</v>
      </c>
      <c r="F2065" t="s">
        <v>5</v>
      </c>
      <c r="G2065">
        <v>4</v>
      </c>
      <c r="H2065">
        <v>3243.96</v>
      </c>
      <c r="I2065">
        <v>12975.84</v>
      </c>
      <c r="J2065" t="s">
        <v>97</v>
      </c>
      <c r="K2065" t="s">
        <v>82</v>
      </c>
      <c r="L2065" t="s">
        <v>114</v>
      </c>
      <c r="M2065">
        <v>2023</v>
      </c>
      <c r="N2065" t="s">
        <v>84</v>
      </c>
      <c r="O2065" t="s">
        <v>1633</v>
      </c>
      <c r="P2065" t="s">
        <v>86</v>
      </c>
    </row>
    <row r="2066" spans="1:16" x14ac:dyDescent="0.45">
      <c r="A2066">
        <v>2065</v>
      </c>
      <c r="B2066" s="10">
        <v>45077</v>
      </c>
      <c r="C2066">
        <v>2724</v>
      </c>
      <c r="D2066" t="s">
        <v>89</v>
      </c>
      <c r="E2066">
        <v>29</v>
      </c>
      <c r="F2066" t="s">
        <v>6</v>
      </c>
      <c r="G2066">
        <v>3</v>
      </c>
      <c r="H2066">
        <v>4947.96</v>
      </c>
      <c r="I2066">
        <v>14843.88</v>
      </c>
      <c r="J2066" t="s">
        <v>87</v>
      </c>
      <c r="K2066" t="s">
        <v>82</v>
      </c>
      <c r="L2066" t="s">
        <v>114</v>
      </c>
      <c r="M2066">
        <v>2023</v>
      </c>
      <c r="N2066" t="s">
        <v>84</v>
      </c>
      <c r="O2066" t="s">
        <v>8310</v>
      </c>
      <c r="P2066" t="s">
        <v>748</v>
      </c>
    </row>
    <row r="2067" spans="1:16" x14ac:dyDescent="0.45">
      <c r="A2067">
        <v>2066</v>
      </c>
      <c r="B2067" s="10">
        <v>45077</v>
      </c>
      <c r="C2067">
        <v>2376</v>
      </c>
      <c r="D2067" t="s">
        <v>80</v>
      </c>
      <c r="E2067">
        <v>40</v>
      </c>
      <c r="F2067" t="s">
        <v>7</v>
      </c>
      <c r="G2067">
        <v>1</v>
      </c>
      <c r="H2067">
        <v>792.6</v>
      </c>
      <c r="I2067">
        <v>792.6</v>
      </c>
      <c r="J2067" t="s">
        <v>97</v>
      </c>
      <c r="K2067" t="s">
        <v>567</v>
      </c>
      <c r="L2067" t="s">
        <v>114</v>
      </c>
      <c r="M2067">
        <v>2023</v>
      </c>
      <c r="N2067" t="s">
        <v>668</v>
      </c>
      <c r="O2067" t="s">
        <v>9403</v>
      </c>
      <c r="P2067" t="s">
        <v>86</v>
      </c>
    </row>
    <row r="2068" spans="1:16" x14ac:dyDescent="0.45">
      <c r="A2068">
        <v>2067</v>
      </c>
      <c r="B2068" s="10">
        <v>45077</v>
      </c>
      <c r="C2068">
        <v>9706</v>
      </c>
      <c r="D2068" t="s">
        <v>89</v>
      </c>
      <c r="E2068">
        <v>28</v>
      </c>
      <c r="F2068" t="s">
        <v>9</v>
      </c>
      <c r="G2068">
        <v>2</v>
      </c>
      <c r="H2068">
        <v>752.63</v>
      </c>
      <c r="I2068">
        <v>1505.26</v>
      </c>
      <c r="J2068" t="s">
        <v>87</v>
      </c>
      <c r="K2068" t="s">
        <v>567</v>
      </c>
      <c r="L2068" t="s">
        <v>114</v>
      </c>
      <c r="M2068">
        <v>2023</v>
      </c>
      <c r="N2068" t="s">
        <v>84</v>
      </c>
      <c r="O2068" t="s">
        <v>7083</v>
      </c>
      <c r="P2068" t="s">
        <v>86</v>
      </c>
    </row>
    <row r="2069" spans="1:16" x14ac:dyDescent="0.45">
      <c r="A2069">
        <v>2068</v>
      </c>
      <c r="B2069" s="10">
        <v>45077</v>
      </c>
      <c r="C2069">
        <v>9894</v>
      </c>
      <c r="D2069" t="s">
        <v>80</v>
      </c>
      <c r="E2069">
        <v>26</v>
      </c>
      <c r="F2069" t="s">
        <v>9</v>
      </c>
      <c r="G2069">
        <v>1</v>
      </c>
      <c r="H2069">
        <v>2365.7800000000002</v>
      </c>
      <c r="I2069">
        <v>2365.7800000000002</v>
      </c>
      <c r="J2069" t="s">
        <v>87</v>
      </c>
      <c r="K2069" t="s">
        <v>82</v>
      </c>
      <c r="L2069" t="s">
        <v>114</v>
      </c>
      <c r="M2069">
        <v>2023</v>
      </c>
      <c r="N2069" t="s">
        <v>84</v>
      </c>
      <c r="O2069" t="s">
        <v>5365</v>
      </c>
      <c r="P2069" t="s">
        <v>86</v>
      </c>
    </row>
    <row r="2070" spans="1:16" x14ac:dyDescent="0.45">
      <c r="A2070">
        <v>2069</v>
      </c>
      <c r="B2070" s="10">
        <v>45077</v>
      </c>
      <c r="C2070">
        <v>2653</v>
      </c>
      <c r="D2070" t="s">
        <v>89</v>
      </c>
      <c r="E2070">
        <v>41</v>
      </c>
      <c r="F2070" t="s">
        <v>6</v>
      </c>
      <c r="G2070">
        <v>1</v>
      </c>
      <c r="H2070">
        <v>3231.17</v>
      </c>
      <c r="I2070">
        <v>3231.17</v>
      </c>
      <c r="J2070" t="s">
        <v>97</v>
      </c>
      <c r="K2070" t="s">
        <v>82</v>
      </c>
      <c r="L2070" t="s">
        <v>114</v>
      </c>
      <c r="M2070">
        <v>2023</v>
      </c>
      <c r="N2070" t="s">
        <v>84</v>
      </c>
      <c r="O2070" t="s">
        <v>5169</v>
      </c>
      <c r="P2070" t="s">
        <v>86</v>
      </c>
    </row>
    <row r="2071" spans="1:16" x14ac:dyDescent="0.45">
      <c r="A2071">
        <v>2070</v>
      </c>
      <c r="B2071" s="10">
        <v>45078</v>
      </c>
      <c r="C2071">
        <v>3066</v>
      </c>
      <c r="D2071" t="s">
        <v>80</v>
      </c>
      <c r="E2071">
        <v>42</v>
      </c>
      <c r="F2071" t="s">
        <v>9</v>
      </c>
      <c r="G2071">
        <v>2</v>
      </c>
      <c r="H2071">
        <v>181.4</v>
      </c>
      <c r="I2071">
        <v>362.8</v>
      </c>
      <c r="J2071" t="s">
        <v>97</v>
      </c>
      <c r="K2071" t="s">
        <v>567</v>
      </c>
      <c r="L2071" t="s">
        <v>119</v>
      </c>
      <c r="M2071">
        <v>2023</v>
      </c>
      <c r="N2071" t="s">
        <v>84</v>
      </c>
      <c r="O2071" t="s">
        <v>591</v>
      </c>
      <c r="P2071" t="s">
        <v>86</v>
      </c>
    </row>
    <row r="2072" spans="1:16" x14ac:dyDescent="0.45">
      <c r="A2072">
        <v>2071</v>
      </c>
      <c r="B2072" s="10">
        <v>45078</v>
      </c>
      <c r="C2072">
        <v>1022</v>
      </c>
      <c r="D2072" t="s">
        <v>80</v>
      </c>
      <c r="E2072">
        <v>42</v>
      </c>
      <c r="F2072" t="s">
        <v>9</v>
      </c>
      <c r="G2072">
        <v>1</v>
      </c>
      <c r="H2072">
        <v>2523.37</v>
      </c>
      <c r="I2072">
        <v>2523.37</v>
      </c>
      <c r="J2072" t="s">
        <v>97</v>
      </c>
      <c r="K2072" t="s">
        <v>82</v>
      </c>
      <c r="L2072" t="s">
        <v>119</v>
      </c>
      <c r="M2072">
        <v>2023</v>
      </c>
      <c r="N2072" t="s">
        <v>668</v>
      </c>
      <c r="O2072" t="s">
        <v>9590</v>
      </c>
      <c r="P2072" t="s">
        <v>86</v>
      </c>
    </row>
    <row r="2073" spans="1:16" x14ac:dyDescent="0.45">
      <c r="A2073">
        <v>2072</v>
      </c>
      <c r="B2073" s="10">
        <v>45078</v>
      </c>
      <c r="C2073">
        <v>3460</v>
      </c>
      <c r="D2073" t="s">
        <v>89</v>
      </c>
      <c r="E2073">
        <v>64</v>
      </c>
      <c r="F2073" t="s">
        <v>5</v>
      </c>
      <c r="G2073">
        <v>3</v>
      </c>
      <c r="H2073">
        <v>461.69</v>
      </c>
      <c r="I2073">
        <v>1385.07</v>
      </c>
      <c r="J2073" t="s">
        <v>81</v>
      </c>
      <c r="K2073" t="s">
        <v>567</v>
      </c>
      <c r="L2073" t="s">
        <v>119</v>
      </c>
      <c r="M2073">
        <v>2023</v>
      </c>
      <c r="N2073" t="s">
        <v>668</v>
      </c>
      <c r="O2073" t="s">
        <v>9334</v>
      </c>
      <c r="P2073" t="s">
        <v>86</v>
      </c>
    </row>
    <row r="2074" spans="1:16" x14ac:dyDescent="0.45">
      <c r="A2074">
        <v>2073</v>
      </c>
      <c r="B2074" s="10">
        <v>45078</v>
      </c>
      <c r="C2074">
        <v>6926</v>
      </c>
      <c r="D2074" t="s">
        <v>89</v>
      </c>
      <c r="E2074">
        <v>26</v>
      </c>
      <c r="F2074" t="s">
        <v>5</v>
      </c>
      <c r="G2074">
        <v>4</v>
      </c>
      <c r="H2074">
        <v>1244.55</v>
      </c>
      <c r="I2074">
        <v>4978.2</v>
      </c>
      <c r="J2074" t="s">
        <v>87</v>
      </c>
      <c r="K2074" t="s">
        <v>82</v>
      </c>
      <c r="L2074" t="s">
        <v>119</v>
      </c>
      <c r="M2074">
        <v>2023</v>
      </c>
      <c r="N2074" t="s">
        <v>84</v>
      </c>
      <c r="O2074" t="s">
        <v>937</v>
      </c>
      <c r="P2074" t="s">
        <v>86</v>
      </c>
    </row>
    <row r="2075" spans="1:16" x14ac:dyDescent="0.45">
      <c r="A2075">
        <v>2074</v>
      </c>
      <c r="B2075" s="10">
        <v>45078</v>
      </c>
      <c r="C2075">
        <v>7251</v>
      </c>
      <c r="D2075" t="s">
        <v>80</v>
      </c>
      <c r="E2075">
        <v>29</v>
      </c>
      <c r="F2075" t="s">
        <v>5</v>
      </c>
      <c r="G2075">
        <v>4</v>
      </c>
      <c r="H2075">
        <v>3576.37</v>
      </c>
      <c r="I2075">
        <v>14305.48</v>
      </c>
      <c r="J2075" t="s">
        <v>87</v>
      </c>
      <c r="K2075" t="s">
        <v>82</v>
      </c>
      <c r="L2075" t="s">
        <v>119</v>
      </c>
      <c r="M2075">
        <v>2023</v>
      </c>
      <c r="N2075" t="s">
        <v>84</v>
      </c>
      <c r="O2075" t="s">
        <v>938</v>
      </c>
      <c r="P2075" t="s">
        <v>86</v>
      </c>
    </row>
    <row r="2076" spans="1:16" x14ac:dyDescent="0.45">
      <c r="A2076">
        <v>2075</v>
      </c>
      <c r="B2076" s="10">
        <v>45078</v>
      </c>
      <c r="C2076">
        <v>8295</v>
      </c>
      <c r="D2076" t="s">
        <v>89</v>
      </c>
      <c r="E2076">
        <v>28</v>
      </c>
      <c r="F2076" t="s">
        <v>7</v>
      </c>
      <c r="G2076">
        <v>1</v>
      </c>
      <c r="H2076">
        <v>3707.38</v>
      </c>
      <c r="I2076">
        <v>3707.38</v>
      </c>
      <c r="J2076" t="s">
        <v>87</v>
      </c>
      <c r="K2076" t="s">
        <v>82</v>
      </c>
      <c r="L2076" t="s">
        <v>119</v>
      </c>
      <c r="M2076">
        <v>2023</v>
      </c>
      <c r="N2076" t="s">
        <v>84</v>
      </c>
      <c r="O2076" t="s">
        <v>5366</v>
      </c>
      <c r="P2076" t="s">
        <v>86</v>
      </c>
    </row>
    <row r="2077" spans="1:16" x14ac:dyDescent="0.45">
      <c r="A2077">
        <v>2076</v>
      </c>
      <c r="B2077" s="10">
        <v>45078</v>
      </c>
      <c r="C2077">
        <v>4300</v>
      </c>
      <c r="D2077" t="s">
        <v>89</v>
      </c>
      <c r="E2077">
        <v>55</v>
      </c>
      <c r="F2077" t="s">
        <v>6</v>
      </c>
      <c r="G2077">
        <v>2</v>
      </c>
      <c r="H2077">
        <v>3662.18</v>
      </c>
      <c r="I2077">
        <v>7324.36</v>
      </c>
      <c r="J2077" t="s">
        <v>81</v>
      </c>
      <c r="K2077" t="s">
        <v>82</v>
      </c>
      <c r="L2077" t="s">
        <v>119</v>
      </c>
      <c r="M2077">
        <v>2023</v>
      </c>
      <c r="N2077" t="s">
        <v>84</v>
      </c>
      <c r="O2077" t="s">
        <v>2994</v>
      </c>
      <c r="P2077" t="s">
        <v>86</v>
      </c>
    </row>
    <row r="2078" spans="1:16" x14ac:dyDescent="0.45">
      <c r="A2078">
        <v>2077</v>
      </c>
      <c r="B2078" s="10">
        <v>45078</v>
      </c>
      <c r="C2078">
        <v>7279</v>
      </c>
      <c r="D2078" t="s">
        <v>80</v>
      </c>
      <c r="E2078">
        <v>45</v>
      </c>
      <c r="F2078" t="s">
        <v>9</v>
      </c>
      <c r="G2078">
        <v>5</v>
      </c>
      <c r="H2078">
        <v>372.47</v>
      </c>
      <c r="I2078">
        <v>1862.35</v>
      </c>
      <c r="J2078" t="s">
        <v>93</v>
      </c>
      <c r="K2078" t="s">
        <v>567</v>
      </c>
      <c r="L2078" t="s">
        <v>119</v>
      </c>
      <c r="M2078">
        <v>2023</v>
      </c>
      <c r="N2078" t="s">
        <v>84</v>
      </c>
      <c r="O2078" t="s">
        <v>8788</v>
      </c>
      <c r="P2078" t="s">
        <v>748</v>
      </c>
    </row>
    <row r="2079" spans="1:16" x14ac:dyDescent="0.45">
      <c r="A2079">
        <v>2078</v>
      </c>
      <c r="B2079" s="10">
        <v>45078</v>
      </c>
      <c r="C2079">
        <v>9553</v>
      </c>
      <c r="D2079" t="s">
        <v>80</v>
      </c>
      <c r="E2079">
        <v>25</v>
      </c>
      <c r="F2079" t="s">
        <v>102</v>
      </c>
      <c r="G2079">
        <v>1</v>
      </c>
      <c r="H2079">
        <v>3944.48</v>
      </c>
      <c r="I2079">
        <v>3944.48</v>
      </c>
      <c r="J2079" t="s">
        <v>87</v>
      </c>
      <c r="K2079" t="s">
        <v>82</v>
      </c>
      <c r="L2079" t="s">
        <v>119</v>
      </c>
      <c r="M2079">
        <v>2023</v>
      </c>
      <c r="N2079" t="s">
        <v>668</v>
      </c>
      <c r="O2079" t="s">
        <v>9591</v>
      </c>
      <c r="P2079" t="s">
        <v>86</v>
      </c>
    </row>
    <row r="2080" spans="1:16" x14ac:dyDescent="0.45">
      <c r="A2080">
        <v>2079</v>
      </c>
      <c r="B2080" s="10">
        <v>45078</v>
      </c>
      <c r="C2080">
        <v>8353</v>
      </c>
      <c r="D2080" t="s">
        <v>80</v>
      </c>
      <c r="E2080">
        <v>27</v>
      </c>
      <c r="F2080" t="s">
        <v>6</v>
      </c>
      <c r="G2080">
        <v>1</v>
      </c>
      <c r="H2080">
        <v>2189.42</v>
      </c>
      <c r="I2080">
        <v>2189.42</v>
      </c>
      <c r="J2080" t="s">
        <v>87</v>
      </c>
      <c r="K2080" t="s">
        <v>82</v>
      </c>
      <c r="L2080" t="s">
        <v>119</v>
      </c>
      <c r="M2080">
        <v>2023</v>
      </c>
      <c r="N2080" t="s">
        <v>84</v>
      </c>
      <c r="O2080" t="s">
        <v>5367</v>
      </c>
      <c r="P2080" t="s">
        <v>86</v>
      </c>
    </row>
    <row r="2081" spans="1:16" x14ac:dyDescent="0.45">
      <c r="A2081">
        <v>2080</v>
      </c>
      <c r="B2081" s="10">
        <v>45078</v>
      </c>
      <c r="C2081">
        <v>4727</v>
      </c>
      <c r="D2081" t="s">
        <v>80</v>
      </c>
      <c r="E2081">
        <v>42</v>
      </c>
      <c r="F2081" t="s">
        <v>102</v>
      </c>
      <c r="G2081">
        <v>5</v>
      </c>
      <c r="H2081">
        <v>2402.7800000000002</v>
      </c>
      <c r="I2081">
        <v>12013.9</v>
      </c>
      <c r="J2081" t="s">
        <v>97</v>
      </c>
      <c r="K2081" t="s">
        <v>82</v>
      </c>
      <c r="L2081" t="s">
        <v>119</v>
      </c>
      <c r="M2081">
        <v>2023</v>
      </c>
      <c r="N2081" t="s">
        <v>84</v>
      </c>
      <c r="O2081" t="s">
        <v>8883</v>
      </c>
      <c r="P2081" t="s">
        <v>748</v>
      </c>
    </row>
    <row r="2082" spans="1:16" x14ac:dyDescent="0.45">
      <c r="A2082">
        <v>2081</v>
      </c>
      <c r="B2082" s="10">
        <v>45078</v>
      </c>
      <c r="C2082">
        <v>7272</v>
      </c>
      <c r="D2082" t="s">
        <v>80</v>
      </c>
      <c r="E2082">
        <v>64</v>
      </c>
      <c r="F2082" t="s">
        <v>9</v>
      </c>
      <c r="G2082">
        <v>4</v>
      </c>
      <c r="H2082">
        <v>2127.4699999999998</v>
      </c>
      <c r="I2082">
        <v>8509.8799999999992</v>
      </c>
      <c r="J2082" t="s">
        <v>81</v>
      </c>
      <c r="K2082" t="s">
        <v>82</v>
      </c>
      <c r="L2082" t="s">
        <v>119</v>
      </c>
      <c r="M2082">
        <v>2023</v>
      </c>
      <c r="N2082" t="s">
        <v>84</v>
      </c>
      <c r="O2082" t="s">
        <v>1303</v>
      </c>
      <c r="P2082" t="s">
        <v>86</v>
      </c>
    </row>
    <row r="2083" spans="1:16" x14ac:dyDescent="0.45">
      <c r="A2083">
        <v>2082</v>
      </c>
      <c r="B2083" s="10">
        <v>45078</v>
      </c>
      <c r="C2083">
        <v>6995</v>
      </c>
      <c r="D2083" t="s">
        <v>89</v>
      </c>
      <c r="E2083">
        <v>53</v>
      </c>
      <c r="F2083" t="s">
        <v>8</v>
      </c>
      <c r="G2083">
        <v>4</v>
      </c>
      <c r="H2083">
        <v>4292.26</v>
      </c>
      <c r="I2083">
        <v>17169.04</v>
      </c>
      <c r="J2083" t="s">
        <v>93</v>
      </c>
      <c r="K2083" t="s">
        <v>82</v>
      </c>
      <c r="L2083" t="s">
        <v>119</v>
      </c>
      <c r="M2083">
        <v>2023</v>
      </c>
      <c r="N2083" t="s">
        <v>84</v>
      </c>
      <c r="O2083" t="s">
        <v>1956</v>
      </c>
      <c r="P2083" t="s">
        <v>86</v>
      </c>
    </row>
    <row r="2084" spans="1:16" x14ac:dyDescent="0.45">
      <c r="A2084">
        <v>2083</v>
      </c>
      <c r="B2084" s="10">
        <v>45079</v>
      </c>
      <c r="C2084">
        <v>1514</v>
      </c>
      <c r="D2084" t="s">
        <v>80</v>
      </c>
      <c r="E2084">
        <v>60</v>
      </c>
      <c r="F2084" t="s">
        <v>6</v>
      </c>
      <c r="G2084">
        <v>5</v>
      </c>
      <c r="H2084">
        <v>3415.85</v>
      </c>
      <c r="I2084">
        <v>17079.25</v>
      </c>
      <c r="J2084" t="s">
        <v>81</v>
      </c>
      <c r="K2084" t="s">
        <v>82</v>
      </c>
      <c r="L2084" t="s">
        <v>119</v>
      </c>
      <c r="M2084">
        <v>2023</v>
      </c>
      <c r="N2084" t="s">
        <v>84</v>
      </c>
      <c r="O2084" t="s">
        <v>343</v>
      </c>
      <c r="P2084" t="s">
        <v>86</v>
      </c>
    </row>
    <row r="2085" spans="1:16" x14ac:dyDescent="0.45">
      <c r="A2085">
        <v>2084</v>
      </c>
      <c r="B2085" s="10">
        <v>45079</v>
      </c>
      <c r="C2085">
        <v>1448</v>
      </c>
      <c r="D2085" t="s">
        <v>89</v>
      </c>
      <c r="E2085">
        <v>26</v>
      </c>
      <c r="F2085" t="s">
        <v>7</v>
      </c>
      <c r="G2085">
        <v>2</v>
      </c>
      <c r="H2085">
        <v>2525.13</v>
      </c>
      <c r="I2085">
        <v>5050.26</v>
      </c>
      <c r="J2085" t="s">
        <v>87</v>
      </c>
      <c r="K2085" t="s">
        <v>82</v>
      </c>
      <c r="L2085" t="s">
        <v>119</v>
      </c>
      <c r="M2085">
        <v>2023</v>
      </c>
      <c r="N2085" t="s">
        <v>84</v>
      </c>
      <c r="O2085" t="s">
        <v>3643</v>
      </c>
      <c r="P2085" t="s">
        <v>86</v>
      </c>
    </row>
    <row r="2086" spans="1:16" x14ac:dyDescent="0.45">
      <c r="A2086">
        <v>2085</v>
      </c>
      <c r="B2086" s="10">
        <v>45079</v>
      </c>
      <c r="C2086">
        <v>7019</v>
      </c>
      <c r="D2086" t="s">
        <v>80</v>
      </c>
      <c r="E2086">
        <v>58</v>
      </c>
      <c r="F2086" t="s">
        <v>102</v>
      </c>
      <c r="G2086">
        <v>1</v>
      </c>
      <c r="H2086">
        <v>4179.72</v>
      </c>
      <c r="I2086">
        <v>4179.72</v>
      </c>
      <c r="J2086" t="s">
        <v>81</v>
      </c>
      <c r="K2086" t="s">
        <v>82</v>
      </c>
      <c r="L2086" t="s">
        <v>119</v>
      </c>
      <c r="M2086">
        <v>2023</v>
      </c>
      <c r="N2086" t="s">
        <v>84</v>
      </c>
      <c r="O2086" t="s">
        <v>5800</v>
      </c>
      <c r="P2086" t="s">
        <v>86</v>
      </c>
    </row>
    <row r="2087" spans="1:16" x14ac:dyDescent="0.45">
      <c r="A2087">
        <v>2086</v>
      </c>
      <c r="B2087" s="10">
        <v>45079</v>
      </c>
      <c r="C2087">
        <v>6343</v>
      </c>
      <c r="D2087" t="s">
        <v>80</v>
      </c>
      <c r="E2087">
        <v>25</v>
      </c>
      <c r="F2087" t="s">
        <v>6</v>
      </c>
      <c r="G2087">
        <v>3</v>
      </c>
      <c r="H2087">
        <v>4036.55</v>
      </c>
      <c r="I2087">
        <v>12109.65</v>
      </c>
      <c r="J2087" t="s">
        <v>87</v>
      </c>
      <c r="K2087" t="s">
        <v>82</v>
      </c>
      <c r="L2087" t="s">
        <v>119</v>
      </c>
      <c r="M2087">
        <v>2023</v>
      </c>
      <c r="N2087" t="s">
        <v>84</v>
      </c>
      <c r="O2087" t="s">
        <v>8311</v>
      </c>
      <c r="P2087" t="s">
        <v>748</v>
      </c>
    </row>
    <row r="2088" spans="1:16" x14ac:dyDescent="0.45">
      <c r="A2088">
        <v>2087</v>
      </c>
      <c r="B2088" s="10">
        <v>45079</v>
      </c>
      <c r="C2088">
        <v>9033</v>
      </c>
      <c r="D2088" t="s">
        <v>89</v>
      </c>
      <c r="E2088">
        <v>20</v>
      </c>
      <c r="F2088" t="s">
        <v>6</v>
      </c>
      <c r="G2088">
        <v>4</v>
      </c>
      <c r="H2088">
        <v>74.97</v>
      </c>
      <c r="I2088">
        <v>299.88</v>
      </c>
      <c r="J2088" t="s">
        <v>95</v>
      </c>
      <c r="K2088" t="s">
        <v>567</v>
      </c>
      <c r="L2088" t="s">
        <v>119</v>
      </c>
      <c r="M2088">
        <v>2023</v>
      </c>
      <c r="N2088" t="s">
        <v>84</v>
      </c>
      <c r="O2088" t="s">
        <v>7320</v>
      </c>
      <c r="P2088" t="s">
        <v>86</v>
      </c>
    </row>
    <row r="2089" spans="1:16" x14ac:dyDescent="0.45">
      <c r="A2089">
        <v>2088</v>
      </c>
      <c r="B2089" s="10">
        <v>45079</v>
      </c>
      <c r="C2089">
        <v>3520</v>
      </c>
      <c r="D2089" t="s">
        <v>80</v>
      </c>
      <c r="E2089">
        <v>35</v>
      </c>
      <c r="F2089" t="s">
        <v>5</v>
      </c>
      <c r="G2089">
        <v>4</v>
      </c>
      <c r="H2089">
        <v>2420.46</v>
      </c>
      <c r="I2089">
        <v>9681.84</v>
      </c>
      <c r="J2089" t="s">
        <v>97</v>
      </c>
      <c r="K2089" t="s">
        <v>82</v>
      </c>
      <c r="L2089" t="s">
        <v>119</v>
      </c>
      <c r="M2089">
        <v>2023</v>
      </c>
      <c r="N2089" t="s">
        <v>84</v>
      </c>
      <c r="O2089" t="s">
        <v>1634</v>
      </c>
      <c r="P2089" t="s">
        <v>86</v>
      </c>
    </row>
    <row r="2090" spans="1:16" x14ac:dyDescent="0.45">
      <c r="A2090">
        <v>2089</v>
      </c>
      <c r="B2090" s="10">
        <v>45079</v>
      </c>
      <c r="C2090">
        <v>4081</v>
      </c>
      <c r="D2090" t="s">
        <v>89</v>
      </c>
      <c r="E2090">
        <v>63</v>
      </c>
      <c r="F2090" t="s">
        <v>8</v>
      </c>
      <c r="G2090">
        <v>4</v>
      </c>
      <c r="H2090">
        <v>259.12</v>
      </c>
      <c r="I2090">
        <v>1036.48</v>
      </c>
      <c r="J2090" t="s">
        <v>81</v>
      </c>
      <c r="K2090" t="s">
        <v>567</v>
      </c>
      <c r="L2090" t="s">
        <v>119</v>
      </c>
      <c r="M2090">
        <v>2023</v>
      </c>
      <c r="N2090" t="s">
        <v>84</v>
      </c>
      <c r="O2090" t="s">
        <v>7321</v>
      </c>
      <c r="P2090" t="s">
        <v>86</v>
      </c>
    </row>
    <row r="2091" spans="1:16" x14ac:dyDescent="0.45">
      <c r="A2091">
        <v>2090</v>
      </c>
      <c r="B2091" s="10">
        <v>45079</v>
      </c>
      <c r="C2091">
        <v>2428</v>
      </c>
      <c r="D2091" t="s">
        <v>89</v>
      </c>
      <c r="E2091">
        <v>52</v>
      </c>
      <c r="F2091" t="s">
        <v>5</v>
      </c>
      <c r="G2091">
        <v>2</v>
      </c>
      <c r="H2091">
        <v>1570.57</v>
      </c>
      <c r="I2091">
        <v>3141.14</v>
      </c>
      <c r="J2091" t="s">
        <v>93</v>
      </c>
      <c r="K2091" t="s">
        <v>82</v>
      </c>
      <c r="L2091" t="s">
        <v>119</v>
      </c>
      <c r="M2091">
        <v>2023</v>
      </c>
      <c r="N2091" t="s">
        <v>84</v>
      </c>
      <c r="O2091" t="s">
        <v>3313</v>
      </c>
      <c r="P2091" t="s">
        <v>86</v>
      </c>
    </row>
    <row r="2092" spans="1:16" x14ac:dyDescent="0.45">
      <c r="A2092">
        <v>2091</v>
      </c>
      <c r="B2092" s="10">
        <v>45079</v>
      </c>
      <c r="C2092">
        <v>4967</v>
      </c>
      <c r="D2092" t="s">
        <v>89</v>
      </c>
      <c r="E2092">
        <v>34</v>
      </c>
      <c r="F2092" t="s">
        <v>8</v>
      </c>
      <c r="G2092">
        <v>5</v>
      </c>
      <c r="H2092">
        <v>4028.99</v>
      </c>
      <c r="I2092">
        <v>20144.95</v>
      </c>
      <c r="J2092" t="s">
        <v>87</v>
      </c>
      <c r="K2092" t="s">
        <v>82</v>
      </c>
      <c r="L2092" t="s">
        <v>119</v>
      </c>
      <c r="M2092">
        <v>2023</v>
      </c>
      <c r="N2092" t="s">
        <v>84</v>
      </c>
      <c r="O2092" t="s">
        <v>8957</v>
      </c>
      <c r="P2092" t="s">
        <v>748</v>
      </c>
    </row>
    <row r="2093" spans="1:16" x14ac:dyDescent="0.45">
      <c r="A2093">
        <v>2092</v>
      </c>
      <c r="B2093" s="10">
        <v>45079</v>
      </c>
      <c r="C2093">
        <v>7445</v>
      </c>
      <c r="D2093" t="s">
        <v>80</v>
      </c>
      <c r="E2093">
        <v>53</v>
      </c>
      <c r="F2093" t="s">
        <v>8</v>
      </c>
      <c r="G2093">
        <v>2</v>
      </c>
      <c r="H2093">
        <v>4723.0600000000004</v>
      </c>
      <c r="I2093">
        <v>9446.1200000000008</v>
      </c>
      <c r="J2093" t="s">
        <v>93</v>
      </c>
      <c r="K2093" t="s">
        <v>82</v>
      </c>
      <c r="L2093" t="s">
        <v>119</v>
      </c>
      <c r="M2093">
        <v>2023</v>
      </c>
      <c r="N2093" t="s">
        <v>84</v>
      </c>
      <c r="O2093" t="s">
        <v>3314</v>
      </c>
      <c r="P2093" t="s">
        <v>86</v>
      </c>
    </row>
    <row r="2094" spans="1:16" x14ac:dyDescent="0.45">
      <c r="A2094">
        <v>2093</v>
      </c>
      <c r="B2094" s="10">
        <v>45079</v>
      </c>
      <c r="C2094">
        <v>3159</v>
      </c>
      <c r="D2094" t="s">
        <v>80</v>
      </c>
      <c r="E2094">
        <v>45</v>
      </c>
      <c r="F2094" t="s">
        <v>7</v>
      </c>
      <c r="G2094">
        <v>4</v>
      </c>
      <c r="H2094">
        <v>1248.23</v>
      </c>
      <c r="I2094">
        <v>4992.92</v>
      </c>
      <c r="J2094" t="s">
        <v>93</v>
      </c>
      <c r="K2094" t="s">
        <v>82</v>
      </c>
      <c r="L2094" t="s">
        <v>119</v>
      </c>
      <c r="M2094">
        <v>2023</v>
      </c>
      <c r="N2094" t="s">
        <v>84</v>
      </c>
      <c r="O2094" t="s">
        <v>1957</v>
      </c>
      <c r="P2094" t="s">
        <v>86</v>
      </c>
    </row>
    <row r="2095" spans="1:16" x14ac:dyDescent="0.45">
      <c r="A2095">
        <v>2094</v>
      </c>
      <c r="B2095" s="10">
        <v>45079</v>
      </c>
      <c r="C2095">
        <v>6132</v>
      </c>
      <c r="D2095" t="s">
        <v>80</v>
      </c>
      <c r="E2095">
        <v>32</v>
      </c>
      <c r="F2095" t="s">
        <v>6</v>
      </c>
      <c r="G2095">
        <v>1</v>
      </c>
      <c r="H2095">
        <v>156.05000000000001</v>
      </c>
      <c r="I2095">
        <v>156.05000000000001</v>
      </c>
      <c r="J2095" t="s">
        <v>87</v>
      </c>
      <c r="K2095" t="s">
        <v>567</v>
      </c>
      <c r="L2095" t="s">
        <v>119</v>
      </c>
      <c r="M2095">
        <v>2023</v>
      </c>
      <c r="N2095" t="s">
        <v>84</v>
      </c>
      <c r="O2095" t="s">
        <v>8162</v>
      </c>
      <c r="P2095" t="s">
        <v>86</v>
      </c>
    </row>
    <row r="2096" spans="1:16" x14ac:dyDescent="0.45">
      <c r="A2096">
        <v>2095</v>
      </c>
      <c r="B2096" s="10">
        <v>45079</v>
      </c>
      <c r="C2096">
        <v>3547</v>
      </c>
      <c r="D2096" t="s">
        <v>80</v>
      </c>
      <c r="E2096">
        <v>36</v>
      </c>
      <c r="F2096" t="s">
        <v>5</v>
      </c>
      <c r="G2096">
        <v>4</v>
      </c>
      <c r="H2096">
        <v>2041.56</v>
      </c>
      <c r="I2096">
        <v>8166.24</v>
      </c>
      <c r="J2096" t="s">
        <v>97</v>
      </c>
      <c r="K2096" t="s">
        <v>82</v>
      </c>
      <c r="L2096" t="s">
        <v>119</v>
      </c>
      <c r="M2096">
        <v>2023</v>
      </c>
      <c r="N2096" t="s">
        <v>84</v>
      </c>
      <c r="O2096" t="s">
        <v>1635</v>
      </c>
      <c r="P2096" t="s">
        <v>86</v>
      </c>
    </row>
    <row r="2097" spans="1:16" x14ac:dyDescent="0.45">
      <c r="A2097">
        <v>2096</v>
      </c>
      <c r="B2097" s="10">
        <v>45079</v>
      </c>
      <c r="C2097">
        <v>3979</v>
      </c>
      <c r="D2097" t="s">
        <v>80</v>
      </c>
      <c r="E2097">
        <v>39</v>
      </c>
      <c r="F2097" t="s">
        <v>5</v>
      </c>
      <c r="G2097">
        <v>1</v>
      </c>
      <c r="H2097">
        <v>1708.84</v>
      </c>
      <c r="I2097">
        <v>1708.84</v>
      </c>
      <c r="J2097" t="s">
        <v>97</v>
      </c>
      <c r="K2097" t="s">
        <v>567</v>
      </c>
      <c r="L2097" t="s">
        <v>119</v>
      </c>
      <c r="M2097">
        <v>2023</v>
      </c>
      <c r="N2097" t="s">
        <v>84</v>
      </c>
      <c r="O2097" t="s">
        <v>7906</v>
      </c>
      <c r="P2097" t="s">
        <v>86</v>
      </c>
    </row>
    <row r="2098" spans="1:16" x14ac:dyDescent="0.45">
      <c r="A2098">
        <v>2097</v>
      </c>
      <c r="B2098" s="10">
        <v>45080</v>
      </c>
      <c r="C2098">
        <v>3649</v>
      </c>
      <c r="D2098" t="s">
        <v>80</v>
      </c>
      <c r="E2098">
        <v>23</v>
      </c>
      <c r="F2098" t="s">
        <v>102</v>
      </c>
      <c r="G2098">
        <v>1</v>
      </c>
      <c r="H2098">
        <v>3400.98</v>
      </c>
      <c r="I2098">
        <v>3400.98</v>
      </c>
      <c r="J2098" t="s">
        <v>95</v>
      </c>
      <c r="K2098" t="s">
        <v>82</v>
      </c>
      <c r="L2098" t="s">
        <v>119</v>
      </c>
      <c r="M2098">
        <v>2023</v>
      </c>
      <c r="N2098" t="s">
        <v>84</v>
      </c>
      <c r="O2098" t="s">
        <v>507</v>
      </c>
      <c r="P2098" t="s">
        <v>86</v>
      </c>
    </row>
    <row r="2099" spans="1:16" x14ac:dyDescent="0.45">
      <c r="A2099">
        <v>2098</v>
      </c>
      <c r="B2099" s="10">
        <v>45080</v>
      </c>
      <c r="C2099">
        <v>9505</v>
      </c>
      <c r="D2099" t="s">
        <v>89</v>
      </c>
      <c r="E2099">
        <v>64</v>
      </c>
      <c r="F2099" t="s">
        <v>6</v>
      </c>
      <c r="G2099">
        <v>4</v>
      </c>
      <c r="H2099">
        <v>2500.54</v>
      </c>
      <c r="I2099">
        <v>10002.16</v>
      </c>
      <c r="J2099" t="s">
        <v>81</v>
      </c>
      <c r="K2099" t="s">
        <v>82</v>
      </c>
      <c r="L2099" t="s">
        <v>119</v>
      </c>
      <c r="M2099">
        <v>2023</v>
      </c>
      <c r="N2099" t="s">
        <v>84</v>
      </c>
      <c r="O2099" t="s">
        <v>1304</v>
      </c>
      <c r="P2099" t="s">
        <v>86</v>
      </c>
    </row>
    <row r="2100" spans="1:16" x14ac:dyDescent="0.45">
      <c r="A2100">
        <v>2099</v>
      </c>
      <c r="B2100" s="10">
        <v>45080</v>
      </c>
      <c r="C2100">
        <v>4083</v>
      </c>
      <c r="D2100" t="s">
        <v>80</v>
      </c>
      <c r="E2100">
        <v>24</v>
      </c>
      <c r="F2100" t="s">
        <v>9</v>
      </c>
      <c r="G2100">
        <v>4</v>
      </c>
      <c r="H2100">
        <v>2024.29</v>
      </c>
      <c r="I2100">
        <v>8097.16</v>
      </c>
      <c r="J2100" t="s">
        <v>95</v>
      </c>
      <c r="K2100" t="s">
        <v>82</v>
      </c>
      <c r="L2100" t="s">
        <v>119</v>
      </c>
      <c r="M2100">
        <v>2023</v>
      </c>
      <c r="N2100" t="s">
        <v>84</v>
      </c>
      <c r="O2100" t="s">
        <v>2278</v>
      </c>
      <c r="P2100" t="s">
        <v>86</v>
      </c>
    </row>
    <row r="2101" spans="1:16" x14ac:dyDescent="0.45">
      <c r="A2101">
        <v>2100</v>
      </c>
      <c r="B2101" s="10">
        <v>45080</v>
      </c>
      <c r="C2101">
        <v>2037</v>
      </c>
      <c r="D2101" t="s">
        <v>80</v>
      </c>
      <c r="E2101">
        <v>61</v>
      </c>
      <c r="F2101" t="s">
        <v>9</v>
      </c>
      <c r="G2101">
        <v>1</v>
      </c>
      <c r="H2101">
        <v>1186.3</v>
      </c>
      <c r="I2101">
        <v>1186.3</v>
      </c>
      <c r="J2101" t="s">
        <v>81</v>
      </c>
      <c r="K2101" t="s">
        <v>567</v>
      </c>
      <c r="L2101" t="s">
        <v>119</v>
      </c>
      <c r="M2101">
        <v>2023</v>
      </c>
      <c r="N2101" t="s">
        <v>84</v>
      </c>
      <c r="O2101" t="s">
        <v>8042</v>
      </c>
      <c r="P2101" t="s">
        <v>86</v>
      </c>
    </row>
    <row r="2102" spans="1:16" x14ac:dyDescent="0.45">
      <c r="A2102">
        <v>2101</v>
      </c>
      <c r="B2102" s="10">
        <v>45080</v>
      </c>
      <c r="C2102">
        <v>4489</v>
      </c>
      <c r="D2102" t="s">
        <v>80</v>
      </c>
      <c r="E2102">
        <v>26</v>
      </c>
      <c r="F2102" t="s">
        <v>102</v>
      </c>
      <c r="G2102">
        <v>2</v>
      </c>
      <c r="H2102">
        <v>4150.9799999999996</v>
      </c>
      <c r="I2102">
        <v>8301.9599999999991</v>
      </c>
      <c r="J2102" t="s">
        <v>87</v>
      </c>
      <c r="K2102" t="s">
        <v>82</v>
      </c>
      <c r="L2102" t="s">
        <v>119</v>
      </c>
      <c r="M2102">
        <v>2023</v>
      </c>
      <c r="N2102" t="s">
        <v>84</v>
      </c>
      <c r="O2102" t="s">
        <v>3644</v>
      </c>
      <c r="P2102" t="s">
        <v>86</v>
      </c>
    </row>
    <row r="2103" spans="1:16" x14ac:dyDescent="0.45">
      <c r="A2103">
        <v>2102</v>
      </c>
      <c r="B2103" s="10">
        <v>45080</v>
      </c>
      <c r="C2103">
        <v>8604</v>
      </c>
      <c r="D2103" t="s">
        <v>80</v>
      </c>
      <c r="E2103">
        <v>37</v>
      </c>
      <c r="F2103" t="s">
        <v>8</v>
      </c>
      <c r="G2103">
        <v>2</v>
      </c>
      <c r="H2103">
        <v>1279.53</v>
      </c>
      <c r="I2103">
        <v>2559.06</v>
      </c>
      <c r="J2103" t="s">
        <v>97</v>
      </c>
      <c r="K2103" t="s">
        <v>82</v>
      </c>
      <c r="L2103" t="s">
        <v>119</v>
      </c>
      <c r="M2103">
        <v>2023</v>
      </c>
      <c r="N2103" t="s">
        <v>84</v>
      </c>
      <c r="O2103" t="s">
        <v>2708</v>
      </c>
      <c r="P2103" t="s">
        <v>86</v>
      </c>
    </row>
    <row r="2104" spans="1:16" x14ac:dyDescent="0.45">
      <c r="A2104">
        <v>2103</v>
      </c>
      <c r="B2104" s="10">
        <v>45080</v>
      </c>
      <c r="C2104">
        <v>8544</v>
      </c>
      <c r="D2104" t="s">
        <v>89</v>
      </c>
      <c r="E2104">
        <v>54</v>
      </c>
      <c r="F2104" t="s">
        <v>102</v>
      </c>
      <c r="G2104">
        <v>2</v>
      </c>
      <c r="H2104">
        <v>320.94</v>
      </c>
      <c r="I2104">
        <v>641.88</v>
      </c>
      <c r="J2104" t="s">
        <v>93</v>
      </c>
      <c r="K2104" t="s">
        <v>567</v>
      </c>
      <c r="L2104" t="s">
        <v>119</v>
      </c>
      <c r="M2104">
        <v>2023</v>
      </c>
      <c r="N2104" t="s">
        <v>84</v>
      </c>
      <c r="O2104" t="s">
        <v>7227</v>
      </c>
      <c r="P2104" t="s">
        <v>86</v>
      </c>
    </row>
    <row r="2105" spans="1:16" x14ac:dyDescent="0.45">
      <c r="A2105">
        <v>2104</v>
      </c>
      <c r="B2105" s="10">
        <v>45080</v>
      </c>
      <c r="C2105">
        <v>3634</v>
      </c>
      <c r="D2105" t="s">
        <v>89</v>
      </c>
      <c r="E2105">
        <v>28</v>
      </c>
      <c r="F2105" t="s">
        <v>102</v>
      </c>
      <c r="G2105">
        <v>3</v>
      </c>
      <c r="H2105">
        <v>2844.82</v>
      </c>
      <c r="I2105">
        <v>8534.4599999999991</v>
      </c>
      <c r="J2105" t="s">
        <v>87</v>
      </c>
      <c r="K2105" t="s">
        <v>82</v>
      </c>
      <c r="L2105" t="s">
        <v>119</v>
      </c>
      <c r="M2105">
        <v>2023</v>
      </c>
      <c r="N2105" t="s">
        <v>84</v>
      </c>
      <c r="O2105" t="s">
        <v>8312</v>
      </c>
      <c r="P2105" t="s">
        <v>748</v>
      </c>
    </row>
    <row r="2106" spans="1:16" x14ac:dyDescent="0.45">
      <c r="A2106">
        <v>2105</v>
      </c>
      <c r="B2106" s="10">
        <v>45080</v>
      </c>
      <c r="C2106">
        <v>4983</v>
      </c>
      <c r="D2106" t="s">
        <v>89</v>
      </c>
      <c r="E2106">
        <v>19</v>
      </c>
      <c r="F2106" t="s">
        <v>5</v>
      </c>
      <c r="G2106">
        <v>1</v>
      </c>
      <c r="H2106">
        <v>1620.88</v>
      </c>
      <c r="I2106">
        <v>1620.88</v>
      </c>
      <c r="J2106" t="s">
        <v>95</v>
      </c>
      <c r="K2106" t="s">
        <v>567</v>
      </c>
      <c r="L2106" t="s">
        <v>119</v>
      </c>
      <c r="M2106">
        <v>2023</v>
      </c>
      <c r="N2106" t="s">
        <v>84</v>
      </c>
      <c r="O2106" t="s">
        <v>7673</v>
      </c>
      <c r="P2106" t="s">
        <v>86</v>
      </c>
    </row>
    <row r="2107" spans="1:16" x14ac:dyDescent="0.45">
      <c r="A2107">
        <v>2106</v>
      </c>
      <c r="B2107" s="10">
        <v>45080</v>
      </c>
      <c r="C2107">
        <v>2778</v>
      </c>
      <c r="D2107" t="s">
        <v>89</v>
      </c>
      <c r="E2107">
        <v>39</v>
      </c>
      <c r="F2107" t="s">
        <v>102</v>
      </c>
      <c r="G2107">
        <v>3</v>
      </c>
      <c r="H2107">
        <v>3576.55</v>
      </c>
      <c r="I2107">
        <v>10729.65</v>
      </c>
      <c r="J2107" t="s">
        <v>97</v>
      </c>
      <c r="K2107" t="s">
        <v>82</v>
      </c>
      <c r="L2107" t="s">
        <v>119</v>
      </c>
      <c r="M2107">
        <v>2023</v>
      </c>
      <c r="N2107" t="s">
        <v>84</v>
      </c>
      <c r="O2107" t="s">
        <v>8581</v>
      </c>
      <c r="P2107" t="s">
        <v>748</v>
      </c>
    </row>
    <row r="2108" spans="1:16" x14ac:dyDescent="0.45">
      <c r="A2108">
        <v>2107</v>
      </c>
      <c r="B2108" s="10">
        <v>45080</v>
      </c>
      <c r="C2108">
        <v>8902</v>
      </c>
      <c r="D2108" t="s">
        <v>89</v>
      </c>
      <c r="E2108">
        <v>53</v>
      </c>
      <c r="F2108" t="s">
        <v>8</v>
      </c>
      <c r="G2108">
        <v>3</v>
      </c>
      <c r="H2108">
        <v>450.31</v>
      </c>
      <c r="I2108">
        <v>1350.93</v>
      </c>
      <c r="J2108" t="s">
        <v>93</v>
      </c>
      <c r="K2108" t="s">
        <v>567</v>
      </c>
      <c r="L2108" t="s">
        <v>119</v>
      </c>
      <c r="M2108">
        <v>2023</v>
      </c>
      <c r="N2108" t="s">
        <v>84</v>
      </c>
      <c r="O2108" t="s">
        <v>7475</v>
      </c>
      <c r="P2108" t="s">
        <v>86</v>
      </c>
    </row>
    <row r="2109" spans="1:16" x14ac:dyDescent="0.45">
      <c r="A2109">
        <v>2108</v>
      </c>
      <c r="B2109" s="10">
        <v>45080</v>
      </c>
      <c r="C2109">
        <v>6110</v>
      </c>
      <c r="D2109" t="s">
        <v>80</v>
      </c>
      <c r="E2109">
        <v>22</v>
      </c>
      <c r="F2109" t="s">
        <v>9</v>
      </c>
      <c r="G2109">
        <v>1</v>
      </c>
      <c r="H2109">
        <v>4833.22</v>
      </c>
      <c r="I2109">
        <v>4833.22</v>
      </c>
      <c r="J2109" t="s">
        <v>95</v>
      </c>
      <c r="K2109" t="s">
        <v>82</v>
      </c>
      <c r="L2109" t="s">
        <v>119</v>
      </c>
      <c r="M2109">
        <v>2023</v>
      </c>
      <c r="N2109" t="s">
        <v>84</v>
      </c>
      <c r="O2109" t="s">
        <v>5012</v>
      </c>
      <c r="P2109" t="s">
        <v>86</v>
      </c>
    </row>
    <row r="2110" spans="1:16" x14ac:dyDescent="0.45">
      <c r="A2110">
        <v>2109</v>
      </c>
      <c r="B2110" s="10">
        <v>45080</v>
      </c>
      <c r="C2110">
        <v>6189</v>
      </c>
      <c r="D2110" t="s">
        <v>89</v>
      </c>
      <c r="E2110">
        <v>24</v>
      </c>
      <c r="F2110" t="s">
        <v>7</v>
      </c>
      <c r="G2110">
        <v>3</v>
      </c>
      <c r="H2110">
        <v>974.95</v>
      </c>
      <c r="I2110">
        <v>2924.85</v>
      </c>
      <c r="J2110" t="s">
        <v>95</v>
      </c>
      <c r="K2110" t="s">
        <v>82</v>
      </c>
      <c r="L2110" t="s">
        <v>119</v>
      </c>
      <c r="M2110">
        <v>2023</v>
      </c>
      <c r="N2110" t="s">
        <v>84</v>
      </c>
      <c r="O2110" t="s">
        <v>8660</v>
      </c>
      <c r="P2110" t="s">
        <v>748</v>
      </c>
    </row>
    <row r="2111" spans="1:16" x14ac:dyDescent="0.45">
      <c r="A2111">
        <v>2110</v>
      </c>
      <c r="B2111" s="10">
        <v>45080</v>
      </c>
      <c r="C2111">
        <v>8378</v>
      </c>
      <c r="D2111" t="s">
        <v>89</v>
      </c>
      <c r="E2111">
        <v>23</v>
      </c>
      <c r="F2111" t="s">
        <v>6</v>
      </c>
      <c r="G2111">
        <v>1</v>
      </c>
      <c r="H2111">
        <v>1817.43</v>
      </c>
      <c r="I2111">
        <v>1817.43</v>
      </c>
      <c r="J2111" t="s">
        <v>95</v>
      </c>
      <c r="K2111" t="s">
        <v>567</v>
      </c>
      <c r="L2111" t="s">
        <v>119</v>
      </c>
      <c r="M2111">
        <v>2023</v>
      </c>
      <c r="N2111" t="s">
        <v>668</v>
      </c>
      <c r="O2111" t="s">
        <v>9404</v>
      </c>
      <c r="P2111" t="s">
        <v>86</v>
      </c>
    </row>
    <row r="2112" spans="1:16" x14ac:dyDescent="0.45">
      <c r="A2112">
        <v>2111</v>
      </c>
      <c r="B2112" s="10">
        <v>45081</v>
      </c>
      <c r="C2112">
        <v>2124</v>
      </c>
      <c r="D2112" t="s">
        <v>80</v>
      </c>
      <c r="E2112">
        <v>39</v>
      </c>
      <c r="F2112" t="s">
        <v>102</v>
      </c>
      <c r="G2112">
        <v>5</v>
      </c>
      <c r="H2112">
        <v>2430.73</v>
      </c>
      <c r="I2112">
        <v>12153.65</v>
      </c>
      <c r="J2112" t="s">
        <v>97</v>
      </c>
      <c r="K2112" t="s">
        <v>82</v>
      </c>
      <c r="L2112" t="s">
        <v>119</v>
      </c>
      <c r="M2112">
        <v>2023</v>
      </c>
      <c r="N2112" t="s">
        <v>84</v>
      </c>
      <c r="O2112" t="s">
        <v>344</v>
      </c>
      <c r="P2112" t="s">
        <v>86</v>
      </c>
    </row>
    <row r="2113" spans="1:16" x14ac:dyDescent="0.45">
      <c r="A2113">
        <v>2112</v>
      </c>
      <c r="B2113" s="10">
        <v>45081</v>
      </c>
      <c r="C2113">
        <v>1697</v>
      </c>
      <c r="D2113" t="s">
        <v>80</v>
      </c>
      <c r="E2113">
        <v>27</v>
      </c>
      <c r="F2113" t="s">
        <v>6</v>
      </c>
      <c r="G2113">
        <v>5</v>
      </c>
      <c r="H2113">
        <v>4456.08</v>
      </c>
      <c r="I2113">
        <v>22280.400000000001</v>
      </c>
      <c r="J2113" t="s">
        <v>87</v>
      </c>
      <c r="K2113" t="s">
        <v>82</v>
      </c>
      <c r="L2113" t="s">
        <v>119</v>
      </c>
      <c r="M2113">
        <v>2023</v>
      </c>
      <c r="N2113" t="s">
        <v>84</v>
      </c>
      <c r="O2113" t="s">
        <v>3957</v>
      </c>
      <c r="P2113" t="s">
        <v>86</v>
      </c>
    </row>
    <row r="2114" spans="1:16" x14ac:dyDescent="0.45">
      <c r="A2114">
        <v>2113</v>
      </c>
      <c r="B2114" s="10">
        <v>45081</v>
      </c>
      <c r="C2114">
        <v>3179</v>
      </c>
      <c r="D2114" t="s">
        <v>89</v>
      </c>
      <c r="E2114">
        <v>63</v>
      </c>
      <c r="F2114" t="s">
        <v>102</v>
      </c>
      <c r="G2114">
        <v>1</v>
      </c>
      <c r="H2114">
        <v>3626.58</v>
      </c>
      <c r="I2114">
        <v>3626.58</v>
      </c>
      <c r="J2114" t="s">
        <v>81</v>
      </c>
      <c r="K2114" t="s">
        <v>82</v>
      </c>
      <c r="L2114" t="s">
        <v>119</v>
      </c>
      <c r="M2114">
        <v>2023</v>
      </c>
      <c r="N2114" t="s">
        <v>84</v>
      </c>
      <c r="O2114" t="s">
        <v>5801</v>
      </c>
      <c r="P2114" t="s">
        <v>86</v>
      </c>
    </row>
    <row r="2115" spans="1:16" x14ac:dyDescent="0.45">
      <c r="A2115">
        <v>2114</v>
      </c>
      <c r="B2115" s="10">
        <v>45081</v>
      </c>
      <c r="C2115">
        <v>6251</v>
      </c>
      <c r="D2115" t="s">
        <v>80</v>
      </c>
      <c r="E2115">
        <v>57</v>
      </c>
      <c r="F2115" t="s">
        <v>6</v>
      </c>
      <c r="G2115">
        <v>1</v>
      </c>
      <c r="H2115">
        <v>766.9</v>
      </c>
      <c r="I2115">
        <v>766.9</v>
      </c>
      <c r="J2115" t="s">
        <v>81</v>
      </c>
      <c r="K2115" t="s">
        <v>567</v>
      </c>
      <c r="L2115" t="s">
        <v>119</v>
      </c>
      <c r="M2115">
        <v>2023</v>
      </c>
      <c r="N2115" t="s">
        <v>84</v>
      </c>
      <c r="O2115" t="s">
        <v>8043</v>
      </c>
      <c r="P2115" t="s">
        <v>86</v>
      </c>
    </row>
    <row r="2116" spans="1:16" x14ac:dyDescent="0.45">
      <c r="A2116">
        <v>2115</v>
      </c>
      <c r="B2116" s="10">
        <v>45081</v>
      </c>
      <c r="C2116">
        <v>2929</v>
      </c>
      <c r="D2116" t="s">
        <v>80</v>
      </c>
      <c r="E2116">
        <v>63</v>
      </c>
      <c r="F2116" t="s">
        <v>5</v>
      </c>
      <c r="G2116">
        <v>1</v>
      </c>
      <c r="H2116">
        <v>2221.14</v>
      </c>
      <c r="I2116">
        <v>2221.14</v>
      </c>
      <c r="J2116" t="s">
        <v>81</v>
      </c>
      <c r="K2116" t="s">
        <v>82</v>
      </c>
      <c r="L2116" t="s">
        <v>119</v>
      </c>
      <c r="M2116">
        <v>2023</v>
      </c>
      <c r="N2116" t="s">
        <v>668</v>
      </c>
      <c r="O2116" t="s">
        <v>9592</v>
      </c>
      <c r="P2116" t="s">
        <v>86</v>
      </c>
    </row>
    <row r="2117" spans="1:16" x14ac:dyDescent="0.45">
      <c r="A2117">
        <v>2116</v>
      </c>
      <c r="B2117" s="10">
        <v>45081</v>
      </c>
      <c r="C2117">
        <v>2013</v>
      </c>
      <c r="D2117" t="s">
        <v>89</v>
      </c>
      <c r="E2117">
        <v>63</v>
      </c>
      <c r="F2117" t="s">
        <v>5</v>
      </c>
      <c r="G2117">
        <v>2</v>
      </c>
      <c r="H2117">
        <v>2737.41</v>
      </c>
      <c r="I2117">
        <v>5474.82</v>
      </c>
      <c r="J2117" t="s">
        <v>81</v>
      </c>
      <c r="K2117" t="s">
        <v>82</v>
      </c>
      <c r="L2117" t="s">
        <v>119</v>
      </c>
      <c r="M2117">
        <v>2023</v>
      </c>
      <c r="N2117" t="s">
        <v>84</v>
      </c>
      <c r="O2117" t="s">
        <v>2995</v>
      </c>
      <c r="P2117" t="s">
        <v>86</v>
      </c>
    </row>
    <row r="2118" spans="1:16" x14ac:dyDescent="0.45">
      <c r="A2118">
        <v>2117</v>
      </c>
      <c r="B2118" s="10">
        <v>45081</v>
      </c>
      <c r="C2118">
        <v>1226</v>
      </c>
      <c r="D2118" t="s">
        <v>80</v>
      </c>
      <c r="E2118">
        <v>37</v>
      </c>
      <c r="F2118" t="s">
        <v>6</v>
      </c>
      <c r="G2118">
        <v>1</v>
      </c>
      <c r="H2118">
        <v>3525.52</v>
      </c>
      <c r="I2118">
        <v>3525.52</v>
      </c>
      <c r="J2118" t="s">
        <v>97</v>
      </c>
      <c r="K2118" t="s">
        <v>82</v>
      </c>
      <c r="L2118" t="s">
        <v>119</v>
      </c>
      <c r="M2118">
        <v>2023</v>
      </c>
      <c r="N2118" t="s">
        <v>84</v>
      </c>
      <c r="O2118" t="s">
        <v>5170</v>
      </c>
      <c r="P2118" t="s">
        <v>86</v>
      </c>
    </row>
    <row r="2119" spans="1:16" x14ac:dyDescent="0.45">
      <c r="A2119">
        <v>2118</v>
      </c>
      <c r="B2119" s="10">
        <v>45081</v>
      </c>
      <c r="C2119">
        <v>8321</v>
      </c>
      <c r="D2119" t="s">
        <v>89</v>
      </c>
      <c r="E2119">
        <v>45</v>
      </c>
      <c r="F2119" t="s">
        <v>102</v>
      </c>
      <c r="G2119">
        <v>4</v>
      </c>
      <c r="H2119">
        <v>2880.48</v>
      </c>
      <c r="I2119">
        <v>11521.92</v>
      </c>
      <c r="J2119" t="s">
        <v>93</v>
      </c>
      <c r="K2119" t="s">
        <v>82</v>
      </c>
      <c r="L2119" t="s">
        <v>119</v>
      </c>
      <c r="M2119">
        <v>2023</v>
      </c>
      <c r="N2119" t="s">
        <v>668</v>
      </c>
      <c r="O2119" t="s">
        <v>9979</v>
      </c>
      <c r="P2119" t="s">
        <v>86</v>
      </c>
    </row>
    <row r="2120" spans="1:16" x14ac:dyDescent="0.45">
      <c r="A2120">
        <v>2119</v>
      </c>
      <c r="B2120" s="10">
        <v>45081</v>
      </c>
      <c r="C2120">
        <v>2828</v>
      </c>
      <c r="D2120" t="s">
        <v>89</v>
      </c>
      <c r="E2120">
        <v>40</v>
      </c>
      <c r="F2120" t="s">
        <v>102</v>
      </c>
      <c r="G2120">
        <v>5</v>
      </c>
      <c r="H2120">
        <v>2313.81</v>
      </c>
      <c r="I2120">
        <v>11569.05</v>
      </c>
      <c r="J2120" t="s">
        <v>97</v>
      </c>
      <c r="K2120" t="s">
        <v>82</v>
      </c>
      <c r="L2120" t="s">
        <v>119</v>
      </c>
      <c r="M2120">
        <v>2023</v>
      </c>
      <c r="N2120" t="s">
        <v>84</v>
      </c>
      <c r="O2120" t="s">
        <v>4428</v>
      </c>
      <c r="P2120" t="s">
        <v>86</v>
      </c>
    </row>
    <row r="2121" spans="1:16" x14ac:dyDescent="0.45">
      <c r="A2121">
        <v>2120</v>
      </c>
      <c r="B2121" s="10">
        <v>45081</v>
      </c>
      <c r="C2121">
        <v>8909</v>
      </c>
      <c r="D2121" t="s">
        <v>80</v>
      </c>
      <c r="E2121">
        <v>52</v>
      </c>
      <c r="F2121" t="s">
        <v>8</v>
      </c>
      <c r="G2121">
        <v>5</v>
      </c>
      <c r="H2121">
        <v>3839.46</v>
      </c>
      <c r="I2121">
        <v>19197.3</v>
      </c>
      <c r="J2121" t="s">
        <v>93</v>
      </c>
      <c r="K2121" t="s">
        <v>82</v>
      </c>
      <c r="L2121" t="s">
        <v>119</v>
      </c>
      <c r="M2121">
        <v>2023</v>
      </c>
      <c r="N2121" t="s">
        <v>84</v>
      </c>
      <c r="O2121" t="s">
        <v>4191</v>
      </c>
      <c r="P2121" t="s">
        <v>86</v>
      </c>
    </row>
    <row r="2122" spans="1:16" x14ac:dyDescent="0.45">
      <c r="A2122">
        <v>2121</v>
      </c>
      <c r="B2122" s="10">
        <v>45081</v>
      </c>
      <c r="C2122">
        <v>6588</v>
      </c>
      <c r="D2122" t="s">
        <v>89</v>
      </c>
      <c r="E2122">
        <v>18</v>
      </c>
      <c r="F2122" t="s">
        <v>9</v>
      </c>
      <c r="G2122">
        <v>1</v>
      </c>
      <c r="H2122">
        <v>1921.39</v>
      </c>
      <c r="I2122">
        <v>1921.39</v>
      </c>
      <c r="J2122" t="s">
        <v>95</v>
      </c>
      <c r="K2122" t="s">
        <v>567</v>
      </c>
      <c r="L2122" t="s">
        <v>119</v>
      </c>
      <c r="M2122">
        <v>2023</v>
      </c>
      <c r="N2122" t="s">
        <v>84</v>
      </c>
      <c r="O2122" t="s">
        <v>7674</v>
      </c>
      <c r="P2122" t="s">
        <v>86</v>
      </c>
    </row>
    <row r="2123" spans="1:16" x14ac:dyDescent="0.45">
      <c r="A2123">
        <v>2122</v>
      </c>
      <c r="B2123" s="10">
        <v>45081</v>
      </c>
      <c r="C2123">
        <v>3023</v>
      </c>
      <c r="D2123" t="s">
        <v>89</v>
      </c>
      <c r="E2123">
        <v>46</v>
      </c>
      <c r="F2123" t="s">
        <v>9</v>
      </c>
      <c r="G2123">
        <v>5</v>
      </c>
      <c r="H2123">
        <v>4936.5</v>
      </c>
      <c r="I2123">
        <v>24682.5</v>
      </c>
      <c r="J2123" t="s">
        <v>93</v>
      </c>
      <c r="K2123" t="s">
        <v>82</v>
      </c>
      <c r="L2123" t="s">
        <v>119</v>
      </c>
      <c r="M2123">
        <v>2023</v>
      </c>
      <c r="N2123" t="s">
        <v>668</v>
      </c>
      <c r="O2123" t="s">
        <v>9705</v>
      </c>
      <c r="P2123" t="s">
        <v>86</v>
      </c>
    </row>
    <row r="2124" spans="1:16" x14ac:dyDescent="0.45">
      <c r="A2124">
        <v>2123</v>
      </c>
      <c r="B2124" s="10">
        <v>45081</v>
      </c>
      <c r="C2124">
        <v>5966</v>
      </c>
      <c r="D2124" t="s">
        <v>80</v>
      </c>
      <c r="E2124">
        <v>26</v>
      </c>
      <c r="F2124" t="s">
        <v>7</v>
      </c>
      <c r="G2124">
        <v>1</v>
      </c>
      <c r="H2124">
        <v>4741.5200000000004</v>
      </c>
      <c r="I2124">
        <v>4741.5200000000004</v>
      </c>
      <c r="J2124" t="s">
        <v>87</v>
      </c>
      <c r="K2124" t="s">
        <v>82</v>
      </c>
      <c r="L2124" t="s">
        <v>119</v>
      </c>
      <c r="M2124">
        <v>2023</v>
      </c>
      <c r="N2124" t="s">
        <v>84</v>
      </c>
      <c r="O2124" t="s">
        <v>5368</v>
      </c>
      <c r="P2124" t="s">
        <v>86</v>
      </c>
    </row>
    <row r="2125" spans="1:16" x14ac:dyDescent="0.45">
      <c r="A2125">
        <v>2124</v>
      </c>
      <c r="B2125" s="10">
        <v>45081</v>
      </c>
      <c r="C2125">
        <v>6891</v>
      </c>
      <c r="D2125" t="s">
        <v>80</v>
      </c>
      <c r="E2125">
        <v>26</v>
      </c>
      <c r="F2125" t="s">
        <v>9</v>
      </c>
      <c r="G2125">
        <v>1</v>
      </c>
      <c r="H2125">
        <v>3551.53</v>
      </c>
      <c r="I2125">
        <v>3551.53</v>
      </c>
      <c r="J2125" t="s">
        <v>87</v>
      </c>
      <c r="K2125" t="s">
        <v>82</v>
      </c>
      <c r="L2125" t="s">
        <v>119</v>
      </c>
      <c r="M2125">
        <v>2023</v>
      </c>
      <c r="N2125" t="s">
        <v>84</v>
      </c>
      <c r="O2125" t="s">
        <v>5369</v>
      </c>
      <c r="P2125" t="s">
        <v>86</v>
      </c>
    </row>
    <row r="2126" spans="1:16" x14ac:dyDescent="0.45">
      <c r="A2126">
        <v>2125</v>
      </c>
      <c r="B2126" s="10">
        <v>45082</v>
      </c>
      <c r="C2126">
        <v>2080</v>
      </c>
      <c r="D2126" t="s">
        <v>80</v>
      </c>
      <c r="E2126">
        <v>39</v>
      </c>
      <c r="F2126" t="s">
        <v>7</v>
      </c>
      <c r="G2126">
        <v>5</v>
      </c>
      <c r="H2126">
        <v>4418.93</v>
      </c>
      <c r="I2126">
        <v>22094.65</v>
      </c>
      <c r="J2126" t="s">
        <v>97</v>
      </c>
      <c r="K2126" t="s">
        <v>82</v>
      </c>
      <c r="L2126" t="s">
        <v>119</v>
      </c>
      <c r="M2126">
        <v>2023</v>
      </c>
      <c r="N2126" t="s">
        <v>84</v>
      </c>
      <c r="O2126" t="s">
        <v>345</v>
      </c>
      <c r="P2126" t="s">
        <v>86</v>
      </c>
    </row>
    <row r="2127" spans="1:16" x14ac:dyDescent="0.45">
      <c r="A2127">
        <v>2126</v>
      </c>
      <c r="B2127" s="10">
        <v>45082</v>
      </c>
      <c r="C2127">
        <v>6036</v>
      </c>
      <c r="D2127" t="s">
        <v>80</v>
      </c>
      <c r="E2127">
        <v>19</v>
      </c>
      <c r="F2127" t="s">
        <v>5</v>
      </c>
      <c r="G2127">
        <v>5</v>
      </c>
      <c r="H2127">
        <v>1996.22</v>
      </c>
      <c r="I2127">
        <v>9981.1</v>
      </c>
      <c r="J2127" t="s">
        <v>95</v>
      </c>
      <c r="K2127" t="s">
        <v>82</v>
      </c>
      <c r="L2127" t="s">
        <v>119</v>
      </c>
      <c r="M2127">
        <v>2023</v>
      </c>
      <c r="N2127" t="s">
        <v>84</v>
      </c>
      <c r="O2127" t="s">
        <v>4858</v>
      </c>
      <c r="P2127" t="s">
        <v>86</v>
      </c>
    </row>
    <row r="2128" spans="1:16" x14ac:dyDescent="0.45">
      <c r="A2128">
        <v>2127</v>
      </c>
      <c r="B2128" s="10">
        <v>45082</v>
      </c>
      <c r="C2128">
        <v>3563</v>
      </c>
      <c r="D2128" t="s">
        <v>89</v>
      </c>
      <c r="E2128">
        <v>33</v>
      </c>
      <c r="F2128" t="s">
        <v>7</v>
      </c>
      <c r="G2128">
        <v>4</v>
      </c>
      <c r="H2128">
        <v>2928.28</v>
      </c>
      <c r="I2128">
        <v>11713.12</v>
      </c>
      <c r="J2128" t="s">
        <v>87</v>
      </c>
      <c r="K2128" t="s">
        <v>82</v>
      </c>
      <c r="L2128" t="s">
        <v>119</v>
      </c>
      <c r="M2128">
        <v>2023</v>
      </c>
      <c r="N2128" t="s">
        <v>84</v>
      </c>
      <c r="O2128" t="s">
        <v>939</v>
      </c>
      <c r="P2128" t="s">
        <v>86</v>
      </c>
    </row>
    <row r="2129" spans="1:16" x14ac:dyDescent="0.45">
      <c r="A2129">
        <v>2128</v>
      </c>
      <c r="B2129" s="10">
        <v>45082</v>
      </c>
      <c r="C2129">
        <v>4292</v>
      </c>
      <c r="D2129" t="s">
        <v>80</v>
      </c>
      <c r="E2129">
        <v>57</v>
      </c>
      <c r="F2129" t="s">
        <v>7</v>
      </c>
      <c r="G2129">
        <v>3</v>
      </c>
      <c r="H2129">
        <v>1399.64</v>
      </c>
      <c r="I2129">
        <v>4198.92</v>
      </c>
      <c r="J2129" t="s">
        <v>81</v>
      </c>
      <c r="K2129" t="s">
        <v>82</v>
      </c>
      <c r="L2129" t="s">
        <v>119</v>
      </c>
      <c r="M2129">
        <v>2023</v>
      </c>
      <c r="N2129" t="s">
        <v>84</v>
      </c>
      <c r="O2129" t="s">
        <v>6684</v>
      </c>
      <c r="P2129" t="s">
        <v>86</v>
      </c>
    </row>
    <row r="2130" spans="1:16" x14ac:dyDescent="0.45">
      <c r="A2130">
        <v>2129</v>
      </c>
      <c r="B2130" s="10">
        <v>45082</v>
      </c>
      <c r="C2130">
        <v>4586</v>
      </c>
      <c r="D2130" t="s">
        <v>80</v>
      </c>
      <c r="E2130">
        <v>23</v>
      </c>
      <c r="F2130" t="s">
        <v>9</v>
      </c>
      <c r="G2130">
        <v>4</v>
      </c>
      <c r="H2130">
        <v>4433.91</v>
      </c>
      <c r="I2130">
        <v>17735.64</v>
      </c>
      <c r="J2130" t="s">
        <v>95</v>
      </c>
      <c r="K2130" t="s">
        <v>82</v>
      </c>
      <c r="L2130" t="s">
        <v>119</v>
      </c>
      <c r="M2130">
        <v>2023</v>
      </c>
      <c r="N2130" t="s">
        <v>84</v>
      </c>
      <c r="O2130" t="s">
        <v>2279</v>
      </c>
      <c r="P2130" t="s">
        <v>86</v>
      </c>
    </row>
    <row r="2131" spans="1:16" x14ac:dyDescent="0.45">
      <c r="A2131">
        <v>2130</v>
      </c>
      <c r="B2131" s="10">
        <v>45082</v>
      </c>
      <c r="C2131">
        <v>5431</v>
      </c>
      <c r="D2131" t="s">
        <v>89</v>
      </c>
      <c r="E2131">
        <v>30</v>
      </c>
      <c r="F2131" t="s">
        <v>102</v>
      </c>
      <c r="G2131">
        <v>4</v>
      </c>
      <c r="H2131">
        <v>2381.5700000000002</v>
      </c>
      <c r="I2131">
        <v>9526.2800000000007</v>
      </c>
      <c r="J2131" t="s">
        <v>87</v>
      </c>
      <c r="K2131" t="s">
        <v>82</v>
      </c>
      <c r="L2131" t="s">
        <v>119</v>
      </c>
      <c r="M2131">
        <v>2023</v>
      </c>
      <c r="N2131" t="s">
        <v>84</v>
      </c>
      <c r="O2131" t="s">
        <v>940</v>
      </c>
      <c r="P2131" t="s">
        <v>86</v>
      </c>
    </row>
    <row r="2132" spans="1:16" x14ac:dyDescent="0.45">
      <c r="A2132">
        <v>2131</v>
      </c>
      <c r="B2132" s="10">
        <v>45082</v>
      </c>
      <c r="C2132">
        <v>7841</v>
      </c>
      <c r="D2132" t="s">
        <v>89</v>
      </c>
      <c r="E2132">
        <v>50</v>
      </c>
      <c r="F2132" t="s">
        <v>5</v>
      </c>
      <c r="G2132">
        <v>5</v>
      </c>
      <c r="H2132">
        <v>2703.91</v>
      </c>
      <c r="I2132">
        <v>13519.55</v>
      </c>
      <c r="J2132" t="s">
        <v>93</v>
      </c>
      <c r="K2132" t="s">
        <v>82</v>
      </c>
      <c r="L2132" t="s">
        <v>119</v>
      </c>
      <c r="M2132">
        <v>2023</v>
      </c>
      <c r="N2132" t="s">
        <v>84</v>
      </c>
      <c r="O2132" t="s">
        <v>4192</v>
      </c>
      <c r="P2132" t="s">
        <v>86</v>
      </c>
    </row>
    <row r="2133" spans="1:16" x14ac:dyDescent="0.45">
      <c r="A2133">
        <v>2132</v>
      </c>
      <c r="B2133" s="10">
        <v>45082</v>
      </c>
      <c r="C2133">
        <v>7643</v>
      </c>
      <c r="D2133" t="s">
        <v>89</v>
      </c>
      <c r="E2133">
        <v>36</v>
      </c>
      <c r="F2133" t="s">
        <v>8</v>
      </c>
      <c r="G2133">
        <v>4</v>
      </c>
      <c r="H2133">
        <v>4329.6099999999997</v>
      </c>
      <c r="I2133">
        <v>17318.439999999999</v>
      </c>
      <c r="J2133" t="s">
        <v>97</v>
      </c>
      <c r="K2133" t="s">
        <v>82</v>
      </c>
      <c r="L2133" t="s">
        <v>119</v>
      </c>
      <c r="M2133">
        <v>2023</v>
      </c>
      <c r="N2133" t="s">
        <v>84</v>
      </c>
      <c r="O2133" t="s">
        <v>1636</v>
      </c>
      <c r="P2133" t="s">
        <v>86</v>
      </c>
    </row>
    <row r="2134" spans="1:16" x14ac:dyDescent="0.45">
      <c r="A2134">
        <v>2133</v>
      </c>
      <c r="B2134" s="10">
        <v>45082</v>
      </c>
      <c r="C2134">
        <v>4959</v>
      </c>
      <c r="D2134" t="s">
        <v>89</v>
      </c>
      <c r="E2134">
        <v>32</v>
      </c>
      <c r="F2134" t="s">
        <v>7</v>
      </c>
      <c r="G2134">
        <v>5</v>
      </c>
      <c r="H2134">
        <v>3996.53</v>
      </c>
      <c r="I2134">
        <v>19982.650000000001</v>
      </c>
      <c r="J2134" t="s">
        <v>87</v>
      </c>
      <c r="K2134" t="s">
        <v>82</v>
      </c>
      <c r="L2134" t="s">
        <v>119</v>
      </c>
      <c r="M2134">
        <v>2023</v>
      </c>
      <c r="N2134" t="s">
        <v>84</v>
      </c>
      <c r="O2134" t="s">
        <v>3958</v>
      </c>
      <c r="P2134" t="s">
        <v>86</v>
      </c>
    </row>
    <row r="2135" spans="1:16" x14ac:dyDescent="0.45">
      <c r="A2135">
        <v>2134</v>
      </c>
      <c r="B2135" s="10">
        <v>45082</v>
      </c>
      <c r="C2135">
        <v>1161</v>
      </c>
      <c r="D2135" t="s">
        <v>80</v>
      </c>
      <c r="E2135">
        <v>50</v>
      </c>
      <c r="F2135" t="s">
        <v>7</v>
      </c>
      <c r="G2135">
        <v>2</v>
      </c>
      <c r="H2135">
        <v>1642.63</v>
      </c>
      <c r="I2135">
        <v>3285.26</v>
      </c>
      <c r="J2135" t="s">
        <v>93</v>
      </c>
      <c r="K2135" t="s">
        <v>82</v>
      </c>
      <c r="L2135" t="s">
        <v>119</v>
      </c>
      <c r="M2135">
        <v>2023</v>
      </c>
      <c r="N2135" t="s">
        <v>84</v>
      </c>
      <c r="O2135" t="s">
        <v>3315</v>
      </c>
      <c r="P2135" t="s">
        <v>86</v>
      </c>
    </row>
    <row r="2136" spans="1:16" x14ac:dyDescent="0.45">
      <c r="A2136">
        <v>2135</v>
      </c>
      <c r="B2136" s="10">
        <v>45082</v>
      </c>
      <c r="C2136">
        <v>1593</v>
      </c>
      <c r="D2136" t="s">
        <v>80</v>
      </c>
      <c r="E2136">
        <v>27</v>
      </c>
      <c r="F2136" t="s">
        <v>6</v>
      </c>
      <c r="G2136">
        <v>1</v>
      </c>
      <c r="H2136">
        <v>482.77</v>
      </c>
      <c r="I2136">
        <v>482.77</v>
      </c>
      <c r="J2136" t="s">
        <v>87</v>
      </c>
      <c r="K2136" t="s">
        <v>567</v>
      </c>
      <c r="L2136" t="s">
        <v>119</v>
      </c>
      <c r="M2136">
        <v>2023</v>
      </c>
      <c r="N2136" t="s">
        <v>84</v>
      </c>
      <c r="O2136" t="s">
        <v>8163</v>
      </c>
      <c r="P2136" t="s">
        <v>86</v>
      </c>
    </row>
    <row r="2137" spans="1:16" x14ac:dyDescent="0.45">
      <c r="A2137">
        <v>2136</v>
      </c>
      <c r="B2137" s="10">
        <v>45082</v>
      </c>
      <c r="C2137">
        <v>4390</v>
      </c>
      <c r="D2137" t="s">
        <v>89</v>
      </c>
      <c r="E2137">
        <v>18</v>
      </c>
      <c r="F2137" t="s">
        <v>7</v>
      </c>
      <c r="G2137">
        <v>3</v>
      </c>
      <c r="H2137">
        <v>852.36</v>
      </c>
      <c r="I2137">
        <v>2557.08</v>
      </c>
      <c r="J2137" t="s">
        <v>95</v>
      </c>
      <c r="K2137" t="s">
        <v>82</v>
      </c>
      <c r="L2137" t="s">
        <v>119</v>
      </c>
      <c r="M2137">
        <v>2023</v>
      </c>
      <c r="N2137" t="s">
        <v>84</v>
      </c>
      <c r="O2137" t="s">
        <v>6855</v>
      </c>
      <c r="P2137" t="s">
        <v>86</v>
      </c>
    </row>
    <row r="2138" spans="1:16" x14ac:dyDescent="0.45">
      <c r="A2138">
        <v>2137</v>
      </c>
      <c r="B2138" s="10">
        <v>45082</v>
      </c>
      <c r="C2138">
        <v>6997</v>
      </c>
      <c r="D2138" t="s">
        <v>89</v>
      </c>
      <c r="E2138">
        <v>29</v>
      </c>
      <c r="F2138" t="s">
        <v>102</v>
      </c>
      <c r="G2138">
        <v>2</v>
      </c>
      <c r="H2138">
        <v>1728.52</v>
      </c>
      <c r="I2138">
        <v>3457.04</v>
      </c>
      <c r="J2138" t="s">
        <v>87</v>
      </c>
      <c r="K2138" t="s">
        <v>82</v>
      </c>
      <c r="L2138" t="s">
        <v>119</v>
      </c>
      <c r="M2138">
        <v>2023</v>
      </c>
      <c r="N2138" t="s">
        <v>84</v>
      </c>
      <c r="O2138" t="s">
        <v>3645</v>
      </c>
      <c r="P2138" t="s">
        <v>86</v>
      </c>
    </row>
    <row r="2139" spans="1:16" x14ac:dyDescent="0.45">
      <c r="A2139">
        <v>2138</v>
      </c>
      <c r="B2139" s="10">
        <v>45083</v>
      </c>
      <c r="C2139">
        <v>7354</v>
      </c>
      <c r="D2139" t="s">
        <v>89</v>
      </c>
      <c r="E2139">
        <v>60</v>
      </c>
      <c r="F2139" t="s">
        <v>8</v>
      </c>
      <c r="G2139">
        <v>1</v>
      </c>
      <c r="H2139">
        <v>1561.19</v>
      </c>
      <c r="I2139">
        <v>1561.19</v>
      </c>
      <c r="J2139" t="s">
        <v>81</v>
      </c>
      <c r="K2139" t="s">
        <v>567</v>
      </c>
      <c r="L2139" t="s">
        <v>119</v>
      </c>
      <c r="M2139">
        <v>2023</v>
      </c>
      <c r="N2139" t="s">
        <v>84</v>
      </c>
      <c r="O2139" t="s">
        <v>592</v>
      </c>
      <c r="P2139" t="s">
        <v>86</v>
      </c>
    </row>
    <row r="2140" spans="1:16" x14ac:dyDescent="0.45">
      <c r="A2140">
        <v>2139</v>
      </c>
      <c r="B2140" s="10">
        <v>45083</v>
      </c>
      <c r="C2140">
        <v>1663</v>
      </c>
      <c r="D2140" t="s">
        <v>89</v>
      </c>
      <c r="E2140">
        <v>46</v>
      </c>
      <c r="F2140" t="s">
        <v>6</v>
      </c>
      <c r="G2140">
        <v>1</v>
      </c>
      <c r="H2140">
        <v>239.64</v>
      </c>
      <c r="I2140">
        <v>239.64</v>
      </c>
      <c r="J2140" t="s">
        <v>93</v>
      </c>
      <c r="K2140" t="s">
        <v>567</v>
      </c>
      <c r="L2140" t="s">
        <v>119</v>
      </c>
      <c r="M2140">
        <v>2023</v>
      </c>
      <c r="N2140" t="s">
        <v>84</v>
      </c>
      <c r="O2140" t="s">
        <v>7777</v>
      </c>
      <c r="P2140" t="s">
        <v>86</v>
      </c>
    </row>
    <row r="2141" spans="1:16" x14ac:dyDescent="0.45">
      <c r="A2141">
        <v>2140</v>
      </c>
      <c r="B2141" s="10">
        <v>45083</v>
      </c>
      <c r="C2141">
        <v>1541</v>
      </c>
      <c r="D2141" t="s">
        <v>80</v>
      </c>
      <c r="E2141">
        <v>34</v>
      </c>
      <c r="F2141" t="s">
        <v>9</v>
      </c>
      <c r="G2141">
        <v>3</v>
      </c>
      <c r="H2141">
        <v>2188.7199999999998</v>
      </c>
      <c r="I2141">
        <v>6566.16</v>
      </c>
      <c r="J2141" t="s">
        <v>87</v>
      </c>
      <c r="K2141" t="s">
        <v>82</v>
      </c>
      <c r="L2141" t="s">
        <v>119</v>
      </c>
      <c r="M2141">
        <v>2023</v>
      </c>
      <c r="N2141" t="s">
        <v>84</v>
      </c>
      <c r="O2141" t="s">
        <v>6034</v>
      </c>
      <c r="P2141" t="s">
        <v>86</v>
      </c>
    </row>
    <row r="2142" spans="1:16" x14ac:dyDescent="0.45">
      <c r="A2142">
        <v>2141</v>
      </c>
      <c r="B2142" s="10">
        <v>45083</v>
      </c>
      <c r="C2142">
        <v>6433</v>
      </c>
      <c r="D2142" t="s">
        <v>89</v>
      </c>
      <c r="E2142">
        <v>21</v>
      </c>
      <c r="F2142" t="s">
        <v>5</v>
      </c>
      <c r="G2142">
        <v>4</v>
      </c>
      <c r="H2142">
        <v>573.96</v>
      </c>
      <c r="I2142">
        <v>2295.84</v>
      </c>
      <c r="J2142" t="s">
        <v>95</v>
      </c>
      <c r="K2142" t="s">
        <v>82</v>
      </c>
      <c r="L2142" t="s">
        <v>119</v>
      </c>
      <c r="M2142">
        <v>2023</v>
      </c>
      <c r="N2142" t="s">
        <v>84</v>
      </c>
      <c r="O2142" t="s">
        <v>2280</v>
      </c>
      <c r="P2142" t="s">
        <v>86</v>
      </c>
    </row>
    <row r="2143" spans="1:16" x14ac:dyDescent="0.45">
      <c r="A2143">
        <v>2142</v>
      </c>
      <c r="B2143" s="10">
        <v>45083</v>
      </c>
      <c r="C2143">
        <v>6093</v>
      </c>
      <c r="D2143" t="s">
        <v>80</v>
      </c>
      <c r="E2143">
        <v>46</v>
      </c>
      <c r="F2143" t="s">
        <v>102</v>
      </c>
      <c r="G2143">
        <v>1</v>
      </c>
      <c r="H2143">
        <v>1143.4000000000001</v>
      </c>
      <c r="I2143">
        <v>1143.4000000000001</v>
      </c>
      <c r="J2143" t="s">
        <v>93</v>
      </c>
      <c r="K2143" t="s">
        <v>567</v>
      </c>
      <c r="L2143" t="s">
        <v>119</v>
      </c>
      <c r="M2143">
        <v>2023</v>
      </c>
      <c r="N2143" t="s">
        <v>84</v>
      </c>
      <c r="O2143" t="s">
        <v>7778</v>
      </c>
      <c r="P2143" t="s">
        <v>86</v>
      </c>
    </row>
    <row r="2144" spans="1:16" x14ac:dyDescent="0.45">
      <c r="A2144">
        <v>2143</v>
      </c>
      <c r="B2144" s="10">
        <v>45083</v>
      </c>
      <c r="C2144">
        <v>1867</v>
      </c>
      <c r="D2144" t="s">
        <v>89</v>
      </c>
      <c r="E2144">
        <v>24</v>
      </c>
      <c r="F2144" t="s">
        <v>8</v>
      </c>
      <c r="G2144">
        <v>3</v>
      </c>
      <c r="H2144">
        <v>3948.04</v>
      </c>
      <c r="I2144">
        <v>11844.12</v>
      </c>
      <c r="J2144" t="s">
        <v>95</v>
      </c>
      <c r="K2144" t="s">
        <v>82</v>
      </c>
      <c r="L2144" t="s">
        <v>119</v>
      </c>
      <c r="M2144">
        <v>2023</v>
      </c>
      <c r="N2144" t="s">
        <v>84</v>
      </c>
      <c r="O2144" t="s">
        <v>8661</v>
      </c>
      <c r="P2144" t="s">
        <v>748</v>
      </c>
    </row>
    <row r="2145" spans="1:16" x14ac:dyDescent="0.45">
      <c r="A2145">
        <v>2144</v>
      </c>
      <c r="B2145" s="10">
        <v>45083</v>
      </c>
      <c r="C2145">
        <v>9623</v>
      </c>
      <c r="D2145" t="s">
        <v>80</v>
      </c>
      <c r="E2145">
        <v>61</v>
      </c>
      <c r="F2145" t="s">
        <v>5</v>
      </c>
      <c r="G2145">
        <v>5</v>
      </c>
      <c r="H2145">
        <v>2499.65</v>
      </c>
      <c r="I2145">
        <v>12498.25</v>
      </c>
      <c r="J2145" t="s">
        <v>81</v>
      </c>
      <c r="K2145" t="s">
        <v>82</v>
      </c>
      <c r="L2145" t="s">
        <v>119</v>
      </c>
      <c r="M2145">
        <v>2023</v>
      </c>
      <c r="N2145" t="s">
        <v>84</v>
      </c>
      <c r="O2145" t="s">
        <v>4660</v>
      </c>
      <c r="P2145" t="s">
        <v>86</v>
      </c>
    </row>
    <row r="2146" spans="1:16" x14ac:dyDescent="0.45">
      <c r="A2146">
        <v>2145</v>
      </c>
      <c r="B2146" s="10">
        <v>45083</v>
      </c>
      <c r="C2146">
        <v>6469</v>
      </c>
      <c r="D2146" t="s">
        <v>80</v>
      </c>
      <c r="E2146">
        <v>30</v>
      </c>
      <c r="F2146" t="s">
        <v>9</v>
      </c>
      <c r="G2146">
        <v>1</v>
      </c>
      <c r="H2146">
        <v>1896.12</v>
      </c>
      <c r="I2146">
        <v>1896.12</v>
      </c>
      <c r="J2146" t="s">
        <v>87</v>
      </c>
      <c r="K2146" t="s">
        <v>567</v>
      </c>
      <c r="L2146" t="s">
        <v>119</v>
      </c>
      <c r="M2146">
        <v>2023</v>
      </c>
      <c r="N2146" t="s">
        <v>84</v>
      </c>
      <c r="O2146" t="s">
        <v>8164</v>
      </c>
      <c r="P2146" t="s">
        <v>86</v>
      </c>
    </row>
    <row r="2147" spans="1:16" x14ac:dyDescent="0.45">
      <c r="A2147">
        <v>2146</v>
      </c>
      <c r="B2147" s="10">
        <v>45083</v>
      </c>
      <c r="C2147">
        <v>7256</v>
      </c>
      <c r="D2147" t="s">
        <v>80</v>
      </c>
      <c r="E2147">
        <v>22</v>
      </c>
      <c r="F2147" t="s">
        <v>5</v>
      </c>
      <c r="G2147">
        <v>1</v>
      </c>
      <c r="H2147">
        <v>967.9</v>
      </c>
      <c r="I2147">
        <v>967.9</v>
      </c>
      <c r="J2147" t="s">
        <v>95</v>
      </c>
      <c r="K2147" t="s">
        <v>567</v>
      </c>
      <c r="L2147" t="s">
        <v>119</v>
      </c>
      <c r="M2147">
        <v>2023</v>
      </c>
      <c r="N2147" t="s">
        <v>84</v>
      </c>
      <c r="O2147" t="s">
        <v>7675</v>
      </c>
      <c r="P2147" t="s">
        <v>86</v>
      </c>
    </row>
    <row r="2148" spans="1:16" x14ac:dyDescent="0.45">
      <c r="A2148">
        <v>2147</v>
      </c>
      <c r="B2148" s="10">
        <v>45083</v>
      </c>
      <c r="C2148">
        <v>2169</v>
      </c>
      <c r="D2148" t="s">
        <v>80</v>
      </c>
      <c r="E2148">
        <v>23</v>
      </c>
      <c r="F2148" t="s">
        <v>6</v>
      </c>
      <c r="G2148">
        <v>4</v>
      </c>
      <c r="H2148">
        <v>4338.09</v>
      </c>
      <c r="I2148">
        <v>17352.36</v>
      </c>
      <c r="J2148" t="s">
        <v>95</v>
      </c>
      <c r="K2148" t="s">
        <v>82</v>
      </c>
      <c r="L2148" t="s">
        <v>119</v>
      </c>
      <c r="M2148">
        <v>2023</v>
      </c>
      <c r="N2148" t="s">
        <v>668</v>
      </c>
      <c r="O2148" t="s">
        <v>9980</v>
      </c>
      <c r="P2148" t="s">
        <v>86</v>
      </c>
    </row>
    <row r="2149" spans="1:16" x14ac:dyDescent="0.45">
      <c r="A2149">
        <v>2148</v>
      </c>
      <c r="B2149" s="10">
        <v>45083</v>
      </c>
      <c r="C2149">
        <v>1830</v>
      </c>
      <c r="D2149" t="s">
        <v>89</v>
      </c>
      <c r="E2149">
        <v>51</v>
      </c>
      <c r="F2149" t="s">
        <v>7</v>
      </c>
      <c r="G2149">
        <v>4</v>
      </c>
      <c r="H2149">
        <v>4523.26</v>
      </c>
      <c r="I2149">
        <v>18093.04</v>
      </c>
      <c r="J2149" t="s">
        <v>93</v>
      </c>
      <c r="K2149" t="s">
        <v>82</v>
      </c>
      <c r="L2149" t="s">
        <v>119</v>
      </c>
      <c r="M2149">
        <v>2023</v>
      </c>
      <c r="N2149" t="s">
        <v>84</v>
      </c>
      <c r="O2149" t="s">
        <v>1958</v>
      </c>
      <c r="P2149" t="s">
        <v>86</v>
      </c>
    </row>
    <row r="2150" spans="1:16" x14ac:dyDescent="0.45">
      <c r="A2150">
        <v>2149</v>
      </c>
      <c r="B2150" s="10">
        <v>45083</v>
      </c>
      <c r="C2150">
        <v>2651</v>
      </c>
      <c r="D2150" t="s">
        <v>80</v>
      </c>
      <c r="E2150">
        <v>24</v>
      </c>
      <c r="F2150" t="s">
        <v>7</v>
      </c>
      <c r="G2150">
        <v>5</v>
      </c>
      <c r="H2150">
        <v>2617.46</v>
      </c>
      <c r="I2150">
        <v>13087.3</v>
      </c>
      <c r="J2150" t="s">
        <v>95</v>
      </c>
      <c r="K2150" t="s">
        <v>82</v>
      </c>
      <c r="L2150" t="s">
        <v>119</v>
      </c>
      <c r="M2150">
        <v>2023</v>
      </c>
      <c r="N2150" t="s">
        <v>84</v>
      </c>
      <c r="O2150" t="s">
        <v>4859</v>
      </c>
      <c r="P2150" t="s">
        <v>86</v>
      </c>
    </row>
    <row r="2151" spans="1:16" x14ac:dyDescent="0.45">
      <c r="A2151">
        <v>2150</v>
      </c>
      <c r="B2151" s="10">
        <v>45083</v>
      </c>
      <c r="C2151">
        <v>2136</v>
      </c>
      <c r="D2151" t="s">
        <v>89</v>
      </c>
      <c r="E2151">
        <v>63</v>
      </c>
      <c r="F2151" t="s">
        <v>102</v>
      </c>
      <c r="G2151">
        <v>1</v>
      </c>
      <c r="H2151">
        <v>4610.3100000000004</v>
      </c>
      <c r="I2151">
        <v>4610.3100000000004</v>
      </c>
      <c r="J2151" t="s">
        <v>81</v>
      </c>
      <c r="K2151" t="s">
        <v>82</v>
      </c>
      <c r="L2151" t="s">
        <v>119</v>
      </c>
      <c r="M2151">
        <v>2023</v>
      </c>
      <c r="N2151" t="s">
        <v>84</v>
      </c>
      <c r="O2151" t="s">
        <v>5802</v>
      </c>
      <c r="P2151" t="s">
        <v>86</v>
      </c>
    </row>
    <row r="2152" spans="1:16" x14ac:dyDescent="0.45">
      <c r="A2152">
        <v>2151</v>
      </c>
      <c r="B2152" s="10">
        <v>45083</v>
      </c>
      <c r="C2152">
        <v>3810</v>
      </c>
      <c r="D2152" t="s">
        <v>80</v>
      </c>
      <c r="E2152">
        <v>45</v>
      </c>
      <c r="F2152" t="s">
        <v>5</v>
      </c>
      <c r="G2152">
        <v>4</v>
      </c>
      <c r="H2152">
        <v>2350.71</v>
      </c>
      <c r="I2152">
        <v>9402.84</v>
      </c>
      <c r="J2152" t="s">
        <v>93</v>
      </c>
      <c r="K2152" t="s">
        <v>82</v>
      </c>
      <c r="L2152" t="s">
        <v>119</v>
      </c>
      <c r="M2152">
        <v>2023</v>
      </c>
      <c r="N2152" t="s">
        <v>84</v>
      </c>
      <c r="O2152" t="s">
        <v>1959</v>
      </c>
      <c r="P2152" t="s">
        <v>86</v>
      </c>
    </row>
    <row r="2153" spans="1:16" x14ac:dyDescent="0.45">
      <c r="A2153">
        <v>2152</v>
      </c>
      <c r="B2153" s="10">
        <v>45084</v>
      </c>
      <c r="C2153">
        <v>9667</v>
      </c>
      <c r="D2153" t="s">
        <v>80</v>
      </c>
      <c r="E2153">
        <v>63</v>
      </c>
      <c r="F2153" t="s">
        <v>7</v>
      </c>
      <c r="G2153">
        <v>3</v>
      </c>
      <c r="H2153">
        <v>580.85</v>
      </c>
      <c r="I2153">
        <v>1742.55</v>
      </c>
      <c r="J2153" t="s">
        <v>81</v>
      </c>
      <c r="K2153" t="s">
        <v>567</v>
      </c>
      <c r="L2153" t="s">
        <v>119</v>
      </c>
      <c r="M2153">
        <v>2023</v>
      </c>
      <c r="N2153" t="s">
        <v>84</v>
      </c>
      <c r="O2153" t="s">
        <v>767</v>
      </c>
      <c r="P2153" t="s">
        <v>748</v>
      </c>
    </row>
    <row r="2154" spans="1:16" x14ac:dyDescent="0.45">
      <c r="A2154">
        <v>2153</v>
      </c>
      <c r="B2154" s="10">
        <v>45084</v>
      </c>
      <c r="C2154">
        <v>2019</v>
      </c>
      <c r="D2154" t="s">
        <v>89</v>
      </c>
      <c r="E2154">
        <v>27</v>
      </c>
      <c r="F2154" t="s">
        <v>102</v>
      </c>
      <c r="G2154">
        <v>1</v>
      </c>
      <c r="H2154">
        <v>134.35</v>
      </c>
      <c r="I2154">
        <v>134.35</v>
      </c>
      <c r="J2154" t="s">
        <v>87</v>
      </c>
      <c r="K2154" t="s">
        <v>567</v>
      </c>
      <c r="L2154" t="s">
        <v>119</v>
      </c>
      <c r="M2154">
        <v>2023</v>
      </c>
      <c r="N2154" t="s">
        <v>84</v>
      </c>
      <c r="O2154" t="s">
        <v>8165</v>
      </c>
      <c r="P2154" t="s">
        <v>86</v>
      </c>
    </row>
    <row r="2155" spans="1:16" x14ac:dyDescent="0.45">
      <c r="A2155">
        <v>2154</v>
      </c>
      <c r="B2155" s="10">
        <v>45084</v>
      </c>
      <c r="C2155">
        <v>6237</v>
      </c>
      <c r="D2155" t="s">
        <v>89</v>
      </c>
      <c r="E2155">
        <v>21</v>
      </c>
      <c r="F2155" t="s">
        <v>102</v>
      </c>
      <c r="G2155">
        <v>3</v>
      </c>
      <c r="H2155">
        <v>685.47</v>
      </c>
      <c r="I2155">
        <v>2056.41</v>
      </c>
      <c r="J2155" t="s">
        <v>95</v>
      </c>
      <c r="K2155" t="s">
        <v>82</v>
      </c>
      <c r="L2155" t="s">
        <v>119</v>
      </c>
      <c r="M2155">
        <v>2023</v>
      </c>
      <c r="N2155" t="s">
        <v>84</v>
      </c>
      <c r="O2155" t="s">
        <v>6856</v>
      </c>
      <c r="P2155" t="s">
        <v>86</v>
      </c>
    </row>
    <row r="2156" spans="1:16" x14ac:dyDescent="0.45">
      <c r="A2156">
        <v>2155</v>
      </c>
      <c r="B2156" s="10">
        <v>45084</v>
      </c>
      <c r="C2156">
        <v>2283</v>
      </c>
      <c r="D2156" t="s">
        <v>80</v>
      </c>
      <c r="E2156">
        <v>20</v>
      </c>
      <c r="F2156" t="s">
        <v>6</v>
      </c>
      <c r="G2156">
        <v>2</v>
      </c>
      <c r="H2156">
        <v>3132.15</v>
      </c>
      <c r="I2156">
        <v>6264.3</v>
      </c>
      <c r="J2156" t="s">
        <v>95</v>
      </c>
      <c r="K2156" t="s">
        <v>82</v>
      </c>
      <c r="L2156" t="s">
        <v>119</v>
      </c>
      <c r="M2156">
        <v>2023</v>
      </c>
      <c r="N2156" t="s">
        <v>84</v>
      </c>
      <c r="O2156" t="s">
        <v>2502</v>
      </c>
      <c r="P2156" t="s">
        <v>86</v>
      </c>
    </row>
    <row r="2157" spans="1:16" x14ac:dyDescent="0.45">
      <c r="A2157">
        <v>2156</v>
      </c>
      <c r="B2157" s="10">
        <v>45084</v>
      </c>
      <c r="C2157">
        <v>1659</v>
      </c>
      <c r="D2157" t="s">
        <v>80</v>
      </c>
      <c r="E2157">
        <v>42</v>
      </c>
      <c r="F2157" t="s">
        <v>102</v>
      </c>
      <c r="G2157">
        <v>5</v>
      </c>
      <c r="H2157">
        <v>1638.48</v>
      </c>
      <c r="I2157">
        <v>8192.4</v>
      </c>
      <c r="J2157" t="s">
        <v>97</v>
      </c>
      <c r="K2157" t="s">
        <v>82</v>
      </c>
      <c r="L2157" t="s">
        <v>119</v>
      </c>
      <c r="M2157">
        <v>2023</v>
      </c>
      <c r="N2157" t="s">
        <v>84</v>
      </c>
      <c r="O2157" t="s">
        <v>4429</v>
      </c>
      <c r="P2157" t="s">
        <v>86</v>
      </c>
    </row>
    <row r="2158" spans="1:16" x14ac:dyDescent="0.45">
      <c r="A2158">
        <v>2157</v>
      </c>
      <c r="B2158" s="10">
        <v>45084</v>
      </c>
      <c r="C2158">
        <v>3010</v>
      </c>
      <c r="D2158" t="s">
        <v>89</v>
      </c>
      <c r="E2158">
        <v>40</v>
      </c>
      <c r="F2158" t="s">
        <v>9</v>
      </c>
      <c r="G2158">
        <v>4</v>
      </c>
      <c r="H2158">
        <v>3259.13</v>
      </c>
      <c r="I2158">
        <v>13036.52</v>
      </c>
      <c r="J2158" t="s">
        <v>97</v>
      </c>
      <c r="K2158" t="s">
        <v>82</v>
      </c>
      <c r="L2158" t="s">
        <v>119</v>
      </c>
      <c r="M2158">
        <v>2023</v>
      </c>
      <c r="N2158" t="s">
        <v>84</v>
      </c>
      <c r="O2158" t="s">
        <v>1637</v>
      </c>
      <c r="P2158" t="s">
        <v>86</v>
      </c>
    </row>
    <row r="2159" spans="1:16" x14ac:dyDescent="0.45">
      <c r="A2159">
        <v>2158</v>
      </c>
      <c r="B2159" s="10">
        <v>45084</v>
      </c>
      <c r="C2159">
        <v>9590</v>
      </c>
      <c r="D2159" t="s">
        <v>80</v>
      </c>
      <c r="E2159">
        <v>44</v>
      </c>
      <c r="F2159" t="s">
        <v>7</v>
      </c>
      <c r="G2159">
        <v>2</v>
      </c>
      <c r="H2159">
        <v>2564.48</v>
      </c>
      <c r="I2159">
        <v>5128.96</v>
      </c>
      <c r="J2159" t="s">
        <v>97</v>
      </c>
      <c r="K2159" t="s">
        <v>82</v>
      </c>
      <c r="L2159" t="s">
        <v>119</v>
      </c>
      <c r="M2159">
        <v>2023</v>
      </c>
      <c r="N2159" t="s">
        <v>84</v>
      </c>
      <c r="O2159" t="s">
        <v>2709</v>
      </c>
      <c r="P2159" t="s">
        <v>86</v>
      </c>
    </row>
    <row r="2160" spans="1:16" x14ac:dyDescent="0.45">
      <c r="A2160">
        <v>2159</v>
      </c>
      <c r="B2160" s="10">
        <v>45084</v>
      </c>
      <c r="C2160">
        <v>2733</v>
      </c>
      <c r="D2160" t="s">
        <v>89</v>
      </c>
      <c r="E2160">
        <v>31</v>
      </c>
      <c r="F2160" t="s">
        <v>7</v>
      </c>
      <c r="G2160">
        <v>4</v>
      </c>
      <c r="H2160">
        <v>1698.41</v>
      </c>
      <c r="I2160">
        <v>6793.64</v>
      </c>
      <c r="J2160" t="s">
        <v>87</v>
      </c>
      <c r="K2160" t="s">
        <v>82</v>
      </c>
      <c r="L2160" t="s">
        <v>119</v>
      </c>
      <c r="M2160">
        <v>2023</v>
      </c>
      <c r="N2160" t="s">
        <v>84</v>
      </c>
      <c r="O2160" t="s">
        <v>941</v>
      </c>
      <c r="P2160" t="s">
        <v>86</v>
      </c>
    </row>
    <row r="2161" spans="1:16" x14ac:dyDescent="0.45">
      <c r="A2161">
        <v>2160</v>
      </c>
      <c r="B2161" s="10">
        <v>45084</v>
      </c>
      <c r="C2161">
        <v>3125</v>
      </c>
      <c r="D2161" t="s">
        <v>89</v>
      </c>
      <c r="E2161">
        <v>55</v>
      </c>
      <c r="F2161" t="s">
        <v>8</v>
      </c>
      <c r="G2161">
        <v>2</v>
      </c>
      <c r="H2161">
        <v>1132.47</v>
      </c>
      <c r="I2161">
        <v>2264.94</v>
      </c>
      <c r="J2161" t="s">
        <v>81</v>
      </c>
      <c r="K2161" t="s">
        <v>82</v>
      </c>
      <c r="L2161" t="s">
        <v>119</v>
      </c>
      <c r="M2161">
        <v>2023</v>
      </c>
      <c r="N2161" t="s">
        <v>84</v>
      </c>
      <c r="O2161" t="s">
        <v>2996</v>
      </c>
      <c r="P2161" t="s">
        <v>86</v>
      </c>
    </row>
    <row r="2162" spans="1:16" x14ac:dyDescent="0.45">
      <c r="A2162">
        <v>2161</v>
      </c>
      <c r="B2162" s="10">
        <v>45084</v>
      </c>
      <c r="C2162">
        <v>3171</v>
      </c>
      <c r="D2162" t="s">
        <v>89</v>
      </c>
      <c r="E2162">
        <v>49</v>
      </c>
      <c r="F2162" t="s">
        <v>9</v>
      </c>
      <c r="G2162">
        <v>4</v>
      </c>
      <c r="H2162">
        <v>451.17</v>
      </c>
      <c r="I2162">
        <v>1804.68</v>
      </c>
      <c r="J2162" t="s">
        <v>93</v>
      </c>
      <c r="K2162" t="s">
        <v>567</v>
      </c>
      <c r="L2162" t="s">
        <v>119</v>
      </c>
      <c r="M2162">
        <v>2023</v>
      </c>
      <c r="N2162" t="s">
        <v>84</v>
      </c>
      <c r="O2162" t="s">
        <v>7322</v>
      </c>
      <c r="P2162" t="s">
        <v>86</v>
      </c>
    </row>
    <row r="2163" spans="1:16" x14ac:dyDescent="0.45">
      <c r="A2163">
        <v>2162</v>
      </c>
      <c r="B2163" s="10">
        <v>45084</v>
      </c>
      <c r="C2163">
        <v>9266</v>
      </c>
      <c r="D2163" t="s">
        <v>80</v>
      </c>
      <c r="E2163">
        <v>40</v>
      </c>
      <c r="F2163" t="s">
        <v>7</v>
      </c>
      <c r="G2163">
        <v>5</v>
      </c>
      <c r="H2163">
        <v>3922.84</v>
      </c>
      <c r="I2163">
        <v>19614.2</v>
      </c>
      <c r="J2163" t="s">
        <v>97</v>
      </c>
      <c r="K2163" t="s">
        <v>82</v>
      </c>
      <c r="L2163" t="s">
        <v>119</v>
      </c>
      <c r="M2163">
        <v>2023</v>
      </c>
      <c r="N2163" t="s">
        <v>84</v>
      </c>
      <c r="O2163" t="s">
        <v>4430</v>
      </c>
      <c r="P2163" t="s">
        <v>86</v>
      </c>
    </row>
    <row r="2164" spans="1:16" x14ac:dyDescent="0.45">
      <c r="A2164">
        <v>2163</v>
      </c>
      <c r="B2164" s="10">
        <v>45084</v>
      </c>
      <c r="C2164">
        <v>4471</v>
      </c>
      <c r="D2164" t="s">
        <v>80</v>
      </c>
      <c r="E2164">
        <v>64</v>
      </c>
      <c r="F2164" t="s">
        <v>6</v>
      </c>
      <c r="G2164">
        <v>1</v>
      </c>
      <c r="H2164">
        <v>4104.07</v>
      </c>
      <c r="I2164">
        <v>4104.07</v>
      </c>
      <c r="J2164" t="s">
        <v>81</v>
      </c>
      <c r="K2164" t="s">
        <v>82</v>
      </c>
      <c r="L2164" t="s">
        <v>119</v>
      </c>
      <c r="M2164">
        <v>2023</v>
      </c>
      <c r="N2164" t="s">
        <v>84</v>
      </c>
      <c r="O2164" t="s">
        <v>5803</v>
      </c>
      <c r="P2164" t="s">
        <v>86</v>
      </c>
    </row>
    <row r="2165" spans="1:16" x14ac:dyDescent="0.45">
      <c r="A2165">
        <v>2164</v>
      </c>
      <c r="B2165" s="10">
        <v>45084</v>
      </c>
      <c r="C2165">
        <v>6624</v>
      </c>
      <c r="D2165" t="s">
        <v>89</v>
      </c>
      <c r="E2165">
        <v>57</v>
      </c>
      <c r="F2165" t="s">
        <v>7</v>
      </c>
      <c r="G2165">
        <v>3</v>
      </c>
      <c r="H2165">
        <v>2730.18</v>
      </c>
      <c r="I2165">
        <v>8190.54</v>
      </c>
      <c r="J2165" t="s">
        <v>81</v>
      </c>
      <c r="K2165" t="s">
        <v>82</v>
      </c>
      <c r="L2165" t="s">
        <v>119</v>
      </c>
      <c r="M2165">
        <v>2023</v>
      </c>
      <c r="N2165" t="s">
        <v>84</v>
      </c>
      <c r="O2165" t="s">
        <v>8400</v>
      </c>
      <c r="P2165" t="s">
        <v>748</v>
      </c>
    </row>
    <row r="2166" spans="1:16" x14ac:dyDescent="0.45">
      <c r="A2166">
        <v>2165</v>
      </c>
      <c r="B2166" s="10">
        <v>45084</v>
      </c>
      <c r="C2166">
        <v>9691</v>
      </c>
      <c r="D2166" t="s">
        <v>89</v>
      </c>
      <c r="E2166">
        <v>54</v>
      </c>
      <c r="F2166" t="s">
        <v>8</v>
      </c>
      <c r="G2166">
        <v>2</v>
      </c>
      <c r="H2166">
        <v>827.62</v>
      </c>
      <c r="I2166">
        <v>1655.24</v>
      </c>
      <c r="J2166" t="s">
        <v>93</v>
      </c>
      <c r="K2166" t="s">
        <v>567</v>
      </c>
      <c r="L2166" t="s">
        <v>119</v>
      </c>
      <c r="M2166">
        <v>2023</v>
      </c>
      <c r="N2166" t="s">
        <v>84</v>
      </c>
      <c r="O2166" t="s">
        <v>7228</v>
      </c>
      <c r="P2166" t="s">
        <v>86</v>
      </c>
    </row>
    <row r="2167" spans="1:16" x14ac:dyDescent="0.45">
      <c r="A2167">
        <v>2166</v>
      </c>
      <c r="B2167" s="10">
        <v>45085</v>
      </c>
      <c r="C2167">
        <v>9329</v>
      </c>
      <c r="D2167" t="s">
        <v>89</v>
      </c>
      <c r="E2167">
        <v>20</v>
      </c>
      <c r="F2167" t="s">
        <v>5</v>
      </c>
      <c r="G2167">
        <v>3</v>
      </c>
      <c r="H2167">
        <v>1354.47</v>
      </c>
      <c r="I2167">
        <v>4063.41</v>
      </c>
      <c r="J2167" t="s">
        <v>95</v>
      </c>
      <c r="K2167" t="s">
        <v>82</v>
      </c>
      <c r="L2167" t="s">
        <v>119</v>
      </c>
      <c r="M2167">
        <v>2023</v>
      </c>
      <c r="N2167" t="s">
        <v>84</v>
      </c>
      <c r="O2167" t="s">
        <v>424</v>
      </c>
      <c r="P2167" t="s">
        <v>86</v>
      </c>
    </row>
    <row r="2168" spans="1:16" x14ac:dyDescent="0.45">
      <c r="A2168">
        <v>2167</v>
      </c>
      <c r="B2168" s="10">
        <v>45085</v>
      </c>
      <c r="C2168">
        <v>3097</v>
      </c>
      <c r="D2168" t="s">
        <v>89</v>
      </c>
      <c r="E2168">
        <v>52</v>
      </c>
      <c r="F2168" t="s">
        <v>5</v>
      </c>
      <c r="G2168">
        <v>3</v>
      </c>
      <c r="H2168">
        <v>4777.97</v>
      </c>
      <c r="I2168">
        <v>14333.91</v>
      </c>
      <c r="J2168" t="s">
        <v>93</v>
      </c>
      <c r="K2168" t="s">
        <v>82</v>
      </c>
      <c r="L2168" t="s">
        <v>119</v>
      </c>
      <c r="M2168">
        <v>2023</v>
      </c>
      <c r="N2168" t="s">
        <v>84</v>
      </c>
      <c r="O2168" t="s">
        <v>6479</v>
      </c>
      <c r="P2168" t="s">
        <v>86</v>
      </c>
    </row>
    <row r="2169" spans="1:16" x14ac:dyDescent="0.45">
      <c r="A2169">
        <v>2168</v>
      </c>
      <c r="B2169" s="10">
        <v>45085</v>
      </c>
      <c r="C2169">
        <v>6068</v>
      </c>
      <c r="D2169" t="s">
        <v>80</v>
      </c>
      <c r="E2169">
        <v>30</v>
      </c>
      <c r="F2169" t="s">
        <v>9</v>
      </c>
      <c r="G2169">
        <v>4</v>
      </c>
      <c r="H2169">
        <v>1168.4100000000001</v>
      </c>
      <c r="I2169">
        <v>4673.6400000000003</v>
      </c>
      <c r="J2169" t="s">
        <v>87</v>
      </c>
      <c r="K2169" t="s">
        <v>82</v>
      </c>
      <c r="L2169" t="s">
        <v>119</v>
      </c>
      <c r="M2169">
        <v>2023</v>
      </c>
      <c r="N2169" t="s">
        <v>84</v>
      </c>
      <c r="O2169" t="s">
        <v>942</v>
      </c>
      <c r="P2169" t="s">
        <v>86</v>
      </c>
    </row>
    <row r="2170" spans="1:16" x14ac:dyDescent="0.45">
      <c r="A2170">
        <v>2169</v>
      </c>
      <c r="B2170" s="10">
        <v>45085</v>
      </c>
      <c r="C2170">
        <v>7397</v>
      </c>
      <c r="D2170" t="s">
        <v>89</v>
      </c>
      <c r="E2170">
        <v>51</v>
      </c>
      <c r="F2170" t="s">
        <v>102</v>
      </c>
      <c r="G2170">
        <v>1</v>
      </c>
      <c r="H2170">
        <v>331.18</v>
      </c>
      <c r="I2170">
        <v>331.18</v>
      </c>
      <c r="J2170" t="s">
        <v>93</v>
      </c>
      <c r="K2170" t="s">
        <v>567</v>
      </c>
      <c r="L2170" t="s">
        <v>119</v>
      </c>
      <c r="M2170">
        <v>2023</v>
      </c>
      <c r="N2170" t="s">
        <v>84</v>
      </c>
      <c r="O2170" t="s">
        <v>7779</v>
      </c>
      <c r="P2170" t="s">
        <v>86</v>
      </c>
    </row>
    <row r="2171" spans="1:16" x14ac:dyDescent="0.45">
      <c r="A2171">
        <v>2170</v>
      </c>
      <c r="B2171" s="10">
        <v>45085</v>
      </c>
      <c r="C2171">
        <v>3757</v>
      </c>
      <c r="D2171" t="s">
        <v>80</v>
      </c>
      <c r="E2171">
        <v>41</v>
      </c>
      <c r="F2171" t="s">
        <v>8</v>
      </c>
      <c r="G2171">
        <v>4</v>
      </c>
      <c r="H2171">
        <v>2772.74</v>
      </c>
      <c r="I2171">
        <v>11090.96</v>
      </c>
      <c r="J2171" t="s">
        <v>97</v>
      </c>
      <c r="K2171" t="s">
        <v>82</v>
      </c>
      <c r="L2171" t="s">
        <v>119</v>
      </c>
      <c r="M2171">
        <v>2023</v>
      </c>
      <c r="N2171" t="s">
        <v>84</v>
      </c>
      <c r="O2171" t="s">
        <v>1638</v>
      </c>
      <c r="P2171" t="s">
        <v>86</v>
      </c>
    </row>
    <row r="2172" spans="1:16" x14ac:dyDescent="0.45">
      <c r="A2172">
        <v>2171</v>
      </c>
      <c r="B2172" s="10">
        <v>45085</v>
      </c>
      <c r="C2172">
        <v>4920</v>
      </c>
      <c r="D2172" t="s">
        <v>89</v>
      </c>
      <c r="E2172">
        <v>18</v>
      </c>
      <c r="F2172" t="s">
        <v>8</v>
      </c>
      <c r="G2172">
        <v>3</v>
      </c>
      <c r="H2172">
        <v>1346.47</v>
      </c>
      <c r="I2172">
        <v>4039.41</v>
      </c>
      <c r="J2172" t="s">
        <v>95</v>
      </c>
      <c r="K2172" t="s">
        <v>82</v>
      </c>
      <c r="L2172" t="s">
        <v>119</v>
      </c>
      <c r="M2172">
        <v>2023</v>
      </c>
      <c r="N2172" t="s">
        <v>84</v>
      </c>
      <c r="O2172" t="s">
        <v>6857</v>
      </c>
      <c r="P2172" t="s">
        <v>86</v>
      </c>
    </row>
    <row r="2173" spans="1:16" x14ac:dyDescent="0.45">
      <c r="A2173">
        <v>2172</v>
      </c>
      <c r="B2173" s="10">
        <v>45085</v>
      </c>
      <c r="C2173">
        <v>9186</v>
      </c>
      <c r="D2173" t="s">
        <v>80</v>
      </c>
      <c r="E2173">
        <v>29</v>
      </c>
      <c r="F2173" t="s">
        <v>7</v>
      </c>
      <c r="G2173">
        <v>5</v>
      </c>
      <c r="H2173">
        <v>4789.3</v>
      </c>
      <c r="I2173">
        <v>23946.5</v>
      </c>
      <c r="J2173" t="s">
        <v>87</v>
      </c>
      <c r="K2173" t="s">
        <v>82</v>
      </c>
      <c r="L2173" t="s">
        <v>119</v>
      </c>
      <c r="M2173">
        <v>2023</v>
      </c>
      <c r="N2173" t="s">
        <v>84</v>
      </c>
      <c r="O2173" t="s">
        <v>3959</v>
      </c>
      <c r="P2173" t="s">
        <v>86</v>
      </c>
    </row>
    <row r="2174" spans="1:16" x14ac:dyDescent="0.45">
      <c r="A2174">
        <v>2173</v>
      </c>
      <c r="B2174" s="10">
        <v>45085</v>
      </c>
      <c r="C2174">
        <v>2900</v>
      </c>
      <c r="D2174" t="s">
        <v>80</v>
      </c>
      <c r="E2174">
        <v>25</v>
      </c>
      <c r="F2174" t="s">
        <v>6</v>
      </c>
      <c r="G2174">
        <v>1</v>
      </c>
      <c r="H2174">
        <v>2895.1</v>
      </c>
      <c r="I2174">
        <v>2895.1</v>
      </c>
      <c r="J2174" t="s">
        <v>87</v>
      </c>
      <c r="K2174" t="s">
        <v>82</v>
      </c>
      <c r="L2174" t="s">
        <v>119</v>
      </c>
      <c r="M2174">
        <v>2023</v>
      </c>
      <c r="N2174" t="s">
        <v>84</v>
      </c>
      <c r="O2174" t="s">
        <v>5370</v>
      </c>
      <c r="P2174" t="s">
        <v>86</v>
      </c>
    </row>
    <row r="2175" spans="1:16" x14ac:dyDescent="0.45">
      <c r="A2175">
        <v>2174</v>
      </c>
      <c r="B2175" s="10">
        <v>45085</v>
      </c>
      <c r="C2175">
        <v>3610</v>
      </c>
      <c r="D2175" t="s">
        <v>80</v>
      </c>
      <c r="E2175">
        <v>36</v>
      </c>
      <c r="F2175" t="s">
        <v>7</v>
      </c>
      <c r="G2175">
        <v>1</v>
      </c>
      <c r="H2175">
        <v>4830.78</v>
      </c>
      <c r="I2175">
        <v>4830.78</v>
      </c>
      <c r="J2175" t="s">
        <v>97</v>
      </c>
      <c r="K2175" t="s">
        <v>82</v>
      </c>
      <c r="L2175" t="s">
        <v>119</v>
      </c>
      <c r="M2175">
        <v>2023</v>
      </c>
      <c r="N2175" t="s">
        <v>84</v>
      </c>
      <c r="O2175" t="s">
        <v>5171</v>
      </c>
      <c r="P2175" t="s">
        <v>86</v>
      </c>
    </row>
    <row r="2176" spans="1:16" x14ac:dyDescent="0.45">
      <c r="A2176">
        <v>2175</v>
      </c>
      <c r="B2176" s="10">
        <v>45085</v>
      </c>
      <c r="C2176">
        <v>7900</v>
      </c>
      <c r="D2176" t="s">
        <v>80</v>
      </c>
      <c r="E2176">
        <v>26</v>
      </c>
      <c r="F2176" t="s">
        <v>6</v>
      </c>
      <c r="G2176">
        <v>3</v>
      </c>
      <c r="H2176">
        <v>3938.6</v>
      </c>
      <c r="I2176">
        <v>11815.8</v>
      </c>
      <c r="J2176" t="s">
        <v>87</v>
      </c>
      <c r="K2176" t="s">
        <v>82</v>
      </c>
      <c r="L2176" t="s">
        <v>119</v>
      </c>
      <c r="M2176">
        <v>2023</v>
      </c>
      <c r="N2176" t="s">
        <v>84</v>
      </c>
      <c r="O2176" t="s">
        <v>6035</v>
      </c>
      <c r="P2176" t="s">
        <v>86</v>
      </c>
    </row>
    <row r="2177" spans="1:16" x14ac:dyDescent="0.45">
      <c r="A2177">
        <v>2176</v>
      </c>
      <c r="B2177" s="10">
        <v>45085</v>
      </c>
      <c r="C2177">
        <v>2449</v>
      </c>
      <c r="D2177" t="s">
        <v>80</v>
      </c>
      <c r="E2177">
        <v>45</v>
      </c>
      <c r="F2177" t="s">
        <v>8</v>
      </c>
      <c r="G2177">
        <v>4</v>
      </c>
      <c r="H2177">
        <v>3629.27</v>
      </c>
      <c r="I2177">
        <v>14517.08</v>
      </c>
      <c r="J2177" t="s">
        <v>93</v>
      </c>
      <c r="K2177" t="s">
        <v>82</v>
      </c>
      <c r="L2177" t="s">
        <v>119</v>
      </c>
      <c r="M2177">
        <v>2023</v>
      </c>
      <c r="N2177" t="s">
        <v>84</v>
      </c>
      <c r="O2177" t="s">
        <v>1960</v>
      </c>
      <c r="P2177" t="s">
        <v>86</v>
      </c>
    </row>
    <row r="2178" spans="1:16" x14ac:dyDescent="0.45">
      <c r="A2178">
        <v>2177</v>
      </c>
      <c r="B2178" s="10">
        <v>45085</v>
      </c>
      <c r="C2178">
        <v>9738</v>
      </c>
      <c r="D2178" t="s">
        <v>89</v>
      </c>
      <c r="E2178">
        <v>31</v>
      </c>
      <c r="F2178" t="s">
        <v>102</v>
      </c>
      <c r="G2178">
        <v>5</v>
      </c>
      <c r="H2178">
        <v>4160.3</v>
      </c>
      <c r="I2178">
        <v>20801.5</v>
      </c>
      <c r="J2178" t="s">
        <v>87</v>
      </c>
      <c r="K2178" t="s">
        <v>82</v>
      </c>
      <c r="L2178" t="s">
        <v>119</v>
      </c>
      <c r="M2178">
        <v>2023</v>
      </c>
      <c r="N2178" t="s">
        <v>84</v>
      </c>
      <c r="O2178" t="s">
        <v>3960</v>
      </c>
      <c r="P2178" t="s">
        <v>86</v>
      </c>
    </row>
    <row r="2179" spans="1:16" x14ac:dyDescent="0.45">
      <c r="A2179">
        <v>2178</v>
      </c>
      <c r="B2179" s="10">
        <v>45085</v>
      </c>
      <c r="C2179">
        <v>6017</v>
      </c>
      <c r="D2179" t="s">
        <v>89</v>
      </c>
      <c r="E2179">
        <v>44</v>
      </c>
      <c r="F2179" t="s">
        <v>5</v>
      </c>
      <c r="G2179">
        <v>2</v>
      </c>
      <c r="H2179">
        <v>3044.18</v>
      </c>
      <c r="I2179">
        <v>6088.36</v>
      </c>
      <c r="J2179" t="s">
        <v>97</v>
      </c>
      <c r="K2179" t="s">
        <v>82</v>
      </c>
      <c r="L2179" t="s">
        <v>119</v>
      </c>
      <c r="M2179">
        <v>2023</v>
      </c>
      <c r="N2179" t="s">
        <v>84</v>
      </c>
      <c r="O2179" t="s">
        <v>2710</v>
      </c>
      <c r="P2179" t="s">
        <v>86</v>
      </c>
    </row>
    <row r="2180" spans="1:16" x14ac:dyDescent="0.45">
      <c r="A2180">
        <v>2179</v>
      </c>
      <c r="B2180" s="10">
        <v>45086</v>
      </c>
      <c r="C2180">
        <v>8999</v>
      </c>
      <c r="D2180" t="s">
        <v>80</v>
      </c>
      <c r="E2180">
        <v>35</v>
      </c>
      <c r="F2180" t="s">
        <v>9</v>
      </c>
      <c r="G2180">
        <v>4</v>
      </c>
      <c r="H2180">
        <v>105.05</v>
      </c>
      <c r="I2180">
        <v>420.2</v>
      </c>
      <c r="J2180" t="s">
        <v>97</v>
      </c>
      <c r="K2180" t="s">
        <v>567</v>
      </c>
      <c r="L2180" t="s">
        <v>119</v>
      </c>
      <c r="M2180">
        <v>2023</v>
      </c>
      <c r="N2180" t="s">
        <v>84</v>
      </c>
      <c r="O2180" t="s">
        <v>593</v>
      </c>
      <c r="P2180" t="s">
        <v>86</v>
      </c>
    </row>
    <row r="2181" spans="1:16" x14ac:dyDescent="0.45">
      <c r="A2181">
        <v>2180</v>
      </c>
      <c r="B2181" s="10">
        <v>45086</v>
      </c>
      <c r="C2181">
        <v>7052</v>
      </c>
      <c r="D2181" t="s">
        <v>89</v>
      </c>
      <c r="E2181">
        <v>59</v>
      </c>
      <c r="F2181" t="s">
        <v>6</v>
      </c>
      <c r="G2181">
        <v>1</v>
      </c>
      <c r="H2181">
        <v>1992.7</v>
      </c>
      <c r="I2181">
        <v>1992.7</v>
      </c>
      <c r="J2181" t="s">
        <v>81</v>
      </c>
      <c r="K2181" t="s">
        <v>567</v>
      </c>
      <c r="L2181" t="s">
        <v>119</v>
      </c>
      <c r="M2181">
        <v>2023</v>
      </c>
      <c r="N2181" t="s">
        <v>84</v>
      </c>
      <c r="O2181" t="s">
        <v>8044</v>
      </c>
      <c r="P2181" t="s">
        <v>86</v>
      </c>
    </row>
    <row r="2182" spans="1:16" x14ac:dyDescent="0.45">
      <c r="A2182">
        <v>2181</v>
      </c>
      <c r="B2182" s="10">
        <v>45086</v>
      </c>
      <c r="C2182">
        <v>3096</v>
      </c>
      <c r="D2182" t="s">
        <v>89</v>
      </c>
      <c r="E2182">
        <v>58</v>
      </c>
      <c r="F2182" t="s">
        <v>5</v>
      </c>
      <c r="G2182">
        <v>4</v>
      </c>
      <c r="H2182">
        <v>1134.1400000000001</v>
      </c>
      <c r="I2182">
        <v>4536.5600000000004</v>
      </c>
      <c r="J2182" t="s">
        <v>81</v>
      </c>
      <c r="K2182" t="s">
        <v>82</v>
      </c>
      <c r="L2182" t="s">
        <v>119</v>
      </c>
      <c r="M2182">
        <v>2023</v>
      </c>
      <c r="N2182" t="s">
        <v>84</v>
      </c>
      <c r="O2182" t="s">
        <v>1305</v>
      </c>
      <c r="P2182" t="s">
        <v>86</v>
      </c>
    </row>
    <row r="2183" spans="1:16" x14ac:dyDescent="0.45">
      <c r="A2183">
        <v>2182</v>
      </c>
      <c r="B2183" s="10">
        <v>45086</v>
      </c>
      <c r="C2183">
        <v>9895</v>
      </c>
      <c r="D2183" t="s">
        <v>89</v>
      </c>
      <c r="E2183">
        <v>23</v>
      </c>
      <c r="F2183" t="s">
        <v>9</v>
      </c>
      <c r="G2183">
        <v>2</v>
      </c>
      <c r="H2183">
        <v>2199.85</v>
      </c>
      <c r="I2183">
        <v>4399.7</v>
      </c>
      <c r="J2183" t="s">
        <v>95</v>
      </c>
      <c r="K2183" t="s">
        <v>82</v>
      </c>
      <c r="L2183" t="s">
        <v>119</v>
      </c>
      <c r="M2183">
        <v>2023</v>
      </c>
      <c r="N2183" t="s">
        <v>84</v>
      </c>
      <c r="O2183" t="s">
        <v>2503</v>
      </c>
      <c r="P2183" t="s">
        <v>86</v>
      </c>
    </row>
    <row r="2184" spans="1:16" x14ac:dyDescent="0.45">
      <c r="A2184">
        <v>2183</v>
      </c>
      <c r="B2184" s="10">
        <v>45086</v>
      </c>
      <c r="C2184">
        <v>7404</v>
      </c>
      <c r="D2184" t="s">
        <v>89</v>
      </c>
      <c r="E2184">
        <v>50</v>
      </c>
      <c r="F2184" t="s">
        <v>102</v>
      </c>
      <c r="G2184">
        <v>5</v>
      </c>
      <c r="H2184">
        <v>2379.2199999999998</v>
      </c>
      <c r="I2184">
        <v>11896.1</v>
      </c>
      <c r="J2184" t="s">
        <v>93</v>
      </c>
      <c r="K2184" t="s">
        <v>82</v>
      </c>
      <c r="L2184" t="s">
        <v>119</v>
      </c>
      <c r="M2184">
        <v>2023</v>
      </c>
      <c r="N2184" t="s">
        <v>84</v>
      </c>
      <c r="O2184" t="s">
        <v>9136</v>
      </c>
      <c r="P2184" t="s">
        <v>748</v>
      </c>
    </row>
    <row r="2185" spans="1:16" x14ac:dyDescent="0.45">
      <c r="A2185">
        <v>2184</v>
      </c>
      <c r="B2185" s="10">
        <v>45086</v>
      </c>
      <c r="C2185">
        <v>4331</v>
      </c>
      <c r="D2185" t="s">
        <v>89</v>
      </c>
      <c r="E2185">
        <v>54</v>
      </c>
      <c r="F2185" t="s">
        <v>8</v>
      </c>
      <c r="G2185">
        <v>5</v>
      </c>
      <c r="H2185">
        <v>682.76</v>
      </c>
      <c r="I2185">
        <v>3413.8</v>
      </c>
      <c r="J2185" t="s">
        <v>93</v>
      </c>
      <c r="K2185" t="s">
        <v>82</v>
      </c>
      <c r="L2185" t="s">
        <v>119</v>
      </c>
      <c r="M2185">
        <v>2023</v>
      </c>
      <c r="N2185" t="s">
        <v>84</v>
      </c>
      <c r="O2185" t="s">
        <v>4193</v>
      </c>
      <c r="P2185" t="s">
        <v>86</v>
      </c>
    </row>
    <row r="2186" spans="1:16" x14ac:dyDescent="0.45">
      <c r="A2186">
        <v>2185</v>
      </c>
      <c r="B2186" s="10">
        <v>45086</v>
      </c>
      <c r="C2186">
        <v>8462</v>
      </c>
      <c r="D2186" t="s">
        <v>89</v>
      </c>
      <c r="E2186">
        <v>59</v>
      </c>
      <c r="F2186" t="s">
        <v>102</v>
      </c>
      <c r="G2186">
        <v>2</v>
      </c>
      <c r="H2186">
        <v>165.99</v>
      </c>
      <c r="I2186">
        <v>331.98</v>
      </c>
      <c r="J2186" t="s">
        <v>81</v>
      </c>
      <c r="K2186" t="s">
        <v>567</v>
      </c>
      <c r="L2186" t="s">
        <v>119</v>
      </c>
      <c r="M2186">
        <v>2023</v>
      </c>
      <c r="N2186" t="s">
        <v>84</v>
      </c>
      <c r="O2186" t="s">
        <v>6981</v>
      </c>
      <c r="P2186" t="s">
        <v>86</v>
      </c>
    </row>
    <row r="2187" spans="1:16" x14ac:dyDescent="0.45">
      <c r="A2187">
        <v>2186</v>
      </c>
      <c r="B2187" s="10">
        <v>45086</v>
      </c>
      <c r="C2187">
        <v>6105</v>
      </c>
      <c r="D2187" t="s">
        <v>89</v>
      </c>
      <c r="E2187">
        <v>42</v>
      </c>
      <c r="F2187" t="s">
        <v>6</v>
      </c>
      <c r="G2187">
        <v>2</v>
      </c>
      <c r="H2187">
        <v>734.09</v>
      </c>
      <c r="I2187">
        <v>1468.18</v>
      </c>
      <c r="J2187" t="s">
        <v>97</v>
      </c>
      <c r="K2187" t="s">
        <v>567</v>
      </c>
      <c r="L2187" t="s">
        <v>119</v>
      </c>
      <c r="M2187">
        <v>2023</v>
      </c>
      <c r="N2187" t="s">
        <v>84</v>
      </c>
      <c r="O2187" t="s">
        <v>7151</v>
      </c>
      <c r="P2187" t="s">
        <v>86</v>
      </c>
    </row>
    <row r="2188" spans="1:16" x14ac:dyDescent="0.45">
      <c r="A2188">
        <v>2187</v>
      </c>
      <c r="B2188" s="10">
        <v>45086</v>
      </c>
      <c r="C2188">
        <v>3978</v>
      </c>
      <c r="D2188" t="s">
        <v>80</v>
      </c>
      <c r="E2188">
        <v>30</v>
      </c>
      <c r="F2188" t="s">
        <v>8</v>
      </c>
      <c r="G2188">
        <v>3</v>
      </c>
      <c r="H2188">
        <v>4294.26</v>
      </c>
      <c r="I2188">
        <v>12882.78</v>
      </c>
      <c r="J2188" t="s">
        <v>87</v>
      </c>
      <c r="K2188" t="s">
        <v>82</v>
      </c>
      <c r="L2188" t="s">
        <v>119</v>
      </c>
      <c r="M2188">
        <v>2023</v>
      </c>
      <c r="N2188" t="s">
        <v>84</v>
      </c>
      <c r="O2188" t="s">
        <v>6036</v>
      </c>
      <c r="P2188" t="s">
        <v>86</v>
      </c>
    </row>
    <row r="2189" spans="1:16" x14ac:dyDescent="0.45">
      <c r="A2189">
        <v>2188</v>
      </c>
      <c r="B2189" s="10">
        <v>45086</v>
      </c>
      <c r="C2189">
        <v>3839</v>
      </c>
      <c r="D2189" t="s">
        <v>89</v>
      </c>
      <c r="E2189">
        <v>40</v>
      </c>
      <c r="F2189" t="s">
        <v>7</v>
      </c>
      <c r="G2189">
        <v>1</v>
      </c>
      <c r="H2189">
        <v>3791.48</v>
      </c>
      <c r="I2189">
        <v>3791.48</v>
      </c>
      <c r="J2189" t="s">
        <v>97</v>
      </c>
      <c r="K2189" t="s">
        <v>82</v>
      </c>
      <c r="L2189" t="s">
        <v>119</v>
      </c>
      <c r="M2189">
        <v>2023</v>
      </c>
      <c r="N2189" t="s">
        <v>84</v>
      </c>
      <c r="O2189" t="s">
        <v>5172</v>
      </c>
      <c r="P2189" t="s">
        <v>86</v>
      </c>
    </row>
    <row r="2190" spans="1:16" x14ac:dyDescent="0.45">
      <c r="A2190">
        <v>2189</v>
      </c>
      <c r="B2190" s="10">
        <v>45086</v>
      </c>
      <c r="C2190">
        <v>4384</v>
      </c>
      <c r="D2190" t="s">
        <v>89</v>
      </c>
      <c r="E2190">
        <v>53</v>
      </c>
      <c r="F2190" t="s">
        <v>9</v>
      </c>
      <c r="G2190">
        <v>3</v>
      </c>
      <c r="H2190">
        <v>4004.52</v>
      </c>
      <c r="I2190">
        <v>12013.56</v>
      </c>
      <c r="J2190" t="s">
        <v>93</v>
      </c>
      <c r="K2190" t="s">
        <v>82</v>
      </c>
      <c r="L2190" t="s">
        <v>119</v>
      </c>
      <c r="M2190">
        <v>2023</v>
      </c>
      <c r="N2190" t="s">
        <v>668</v>
      </c>
      <c r="O2190" t="s">
        <v>9481</v>
      </c>
      <c r="P2190" t="s">
        <v>86</v>
      </c>
    </row>
    <row r="2191" spans="1:16" x14ac:dyDescent="0.45">
      <c r="A2191">
        <v>2190</v>
      </c>
      <c r="B2191" s="10">
        <v>45086</v>
      </c>
      <c r="C2191">
        <v>1685</v>
      </c>
      <c r="D2191" t="s">
        <v>89</v>
      </c>
      <c r="E2191">
        <v>50</v>
      </c>
      <c r="F2191" t="s">
        <v>7</v>
      </c>
      <c r="G2191">
        <v>4</v>
      </c>
      <c r="H2191">
        <v>1417.72</v>
      </c>
      <c r="I2191">
        <v>5670.88</v>
      </c>
      <c r="J2191" t="s">
        <v>93</v>
      </c>
      <c r="K2191" t="s">
        <v>82</v>
      </c>
      <c r="L2191" t="s">
        <v>119</v>
      </c>
      <c r="M2191">
        <v>2023</v>
      </c>
      <c r="N2191" t="s">
        <v>84</v>
      </c>
      <c r="O2191" t="s">
        <v>1961</v>
      </c>
      <c r="P2191" t="s">
        <v>86</v>
      </c>
    </row>
    <row r="2192" spans="1:16" x14ac:dyDescent="0.45">
      <c r="A2192">
        <v>2191</v>
      </c>
      <c r="B2192" s="10">
        <v>45086</v>
      </c>
      <c r="C2192">
        <v>8531</v>
      </c>
      <c r="D2192" t="s">
        <v>80</v>
      </c>
      <c r="E2192">
        <v>38</v>
      </c>
      <c r="F2192" t="s">
        <v>8</v>
      </c>
      <c r="G2192">
        <v>2</v>
      </c>
      <c r="H2192">
        <v>1218.69</v>
      </c>
      <c r="I2192">
        <v>2437.38</v>
      </c>
      <c r="J2192" t="s">
        <v>97</v>
      </c>
      <c r="K2192" t="s">
        <v>82</v>
      </c>
      <c r="L2192" t="s">
        <v>119</v>
      </c>
      <c r="M2192">
        <v>2023</v>
      </c>
      <c r="N2192" t="s">
        <v>84</v>
      </c>
      <c r="O2192" t="s">
        <v>2711</v>
      </c>
      <c r="P2192" t="s">
        <v>86</v>
      </c>
    </row>
    <row r="2193" spans="1:16" x14ac:dyDescent="0.45">
      <c r="A2193">
        <v>2192</v>
      </c>
      <c r="B2193" s="10">
        <v>45086</v>
      </c>
      <c r="C2193">
        <v>5283</v>
      </c>
      <c r="D2193" t="s">
        <v>80</v>
      </c>
      <c r="E2193">
        <v>51</v>
      </c>
      <c r="F2193" t="s">
        <v>9</v>
      </c>
      <c r="G2193">
        <v>3</v>
      </c>
      <c r="H2193">
        <v>234.99</v>
      </c>
      <c r="I2193">
        <v>704.97</v>
      </c>
      <c r="J2193" t="s">
        <v>93</v>
      </c>
      <c r="K2193" t="s">
        <v>567</v>
      </c>
      <c r="L2193" t="s">
        <v>119</v>
      </c>
      <c r="M2193">
        <v>2023</v>
      </c>
      <c r="N2193" t="s">
        <v>84</v>
      </c>
      <c r="O2193" t="s">
        <v>7476</v>
      </c>
      <c r="P2193" t="s">
        <v>86</v>
      </c>
    </row>
    <row r="2194" spans="1:16" x14ac:dyDescent="0.45">
      <c r="A2194">
        <v>2193</v>
      </c>
      <c r="B2194" s="10">
        <v>45087</v>
      </c>
      <c r="C2194">
        <v>8736</v>
      </c>
      <c r="D2194" t="s">
        <v>89</v>
      </c>
      <c r="E2194">
        <v>53</v>
      </c>
      <c r="F2194" t="s">
        <v>9</v>
      </c>
      <c r="G2194">
        <v>1</v>
      </c>
      <c r="H2194">
        <v>2387.73</v>
      </c>
      <c r="I2194">
        <v>2387.73</v>
      </c>
      <c r="J2194" t="s">
        <v>93</v>
      </c>
      <c r="K2194" t="s">
        <v>82</v>
      </c>
      <c r="L2194" t="s">
        <v>119</v>
      </c>
      <c r="M2194">
        <v>2023</v>
      </c>
      <c r="N2194" t="s">
        <v>84</v>
      </c>
      <c r="O2194" t="s">
        <v>508</v>
      </c>
      <c r="P2194" t="s">
        <v>86</v>
      </c>
    </row>
    <row r="2195" spans="1:16" x14ac:dyDescent="0.45">
      <c r="A2195">
        <v>2194</v>
      </c>
      <c r="B2195" s="10">
        <v>45087</v>
      </c>
      <c r="C2195">
        <v>8710</v>
      </c>
      <c r="D2195" t="s">
        <v>80</v>
      </c>
      <c r="E2195">
        <v>34</v>
      </c>
      <c r="F2195" t="s">
        <v>7</v>
      </c>
      <c r="G2195">
        <v>1</v>
      </c>
      <c r="H2195">
        <v>1942.92</v>
      </c>
      <c r="I2195">
        <v>1942.92</v>
      </c>
      <c r="J2195" t="s">
        <v>87</v>
      </c>
      <c r="K2195" t="s">
        <v>567</v>
      </c>
      <c r="L2195" t="s">
        <v>119</v>
      </c>
      <c r="M2195">
        <v>2023</v>
      </c>
      <c r="N2195" t="s">
        <v>84</v>
      </c>
      <c r="O2195" t="s">
        <v>8166</v>
      </c>
      <c r="P2195" t="s">
        <v>86</v>
      </c>
    </row>
    <row r="2196" spans="1:16" x14ac:dyDescent="0.45">
      <c r="A2196">
        <v>2195</v>
      </c>
      <c r="B2196" s="10">
        <v>45087</v>
      </c>
      <c r="C2196">
        <v>2619</v>
      </c>
      <c r="D2196" t="s">
        <v>80</v>
      </c>
      <c r="E2196">
        <v>27</v>
      </c>
      <c r="F2196" t="s">
        <v>9</v>
      </c>
      <c r="G2196">
        <v>2</v>
      </c>
      <c r="H2196">
        <v>4187.6400000000003</v>
      </c>
      <c r="I2196">
        <v>8375.2800000000007</v>
      </c>
      <c r="J2196" t="s">
        <v>87</v>
      </c>
      <c r="K2196" t="s">
        <v>82</v>
      </c>
      <c r="L2196" t="s">
        <v>119</v>
      </c>
      <c r="M2196">
        <v>2023</v>
      </c>
      <c r="N2196" t="s">
        <v>84</v>
      </c>
      <c r="O2196" t="s">
        <v>3646</v>
      </c>
      <c r="P2196" t="s">
        <v>86</v>
      </c>
    </row>
    <row r="2197" spans="1:16" x14ac:dyDescent="0.45">
      <c r="A2197">
        <v>2196</v>
      </c>
      <c r="B2197" s="10">
        <v>45087</v>
      </c>
      <c r="C2197">
        <v>7868</v>
      </c>
      <c r="D2197" t="s">
        <v>89</v>
      </c>
      <c r="E2197">
        <v>40</v>
      </c>
      <c r="F2197" t="s">
        <v>8</v>
      </c>
      <c r="G2197">
        <v>3</v>
      </c>
      <c r="H2197">
        <v>3425.24</v>
      </c>
      <c r="I2197">
        <v>10275.719999999999</v>
      </c>
      <c r="J2197" t="s">
        <v>97</v>
      </c>
      <c r="K2197" t="s">
        <v>82</v>
      </c>
      <c r="L2197" t="s">
        <v>119</v>
      </c>
      <c r="M2197">
        <v>2023</v>
      </c>
      <c r="N2197" t="s">
        <v>84</v>
      </c>
      <c r="O2197" t="s">
        <v>6263</v>
      </c>
      <c r="P2197" t="s">
        <v>86</v>
      </c>
    </row>
    <row r="2198" spans="1:16" x14ac:dyDescent="0.45">
      <c r="A2198">
        <v>2197</v>
      </c>
      <c r="B2198" s="10">
        <v>45087</v>
      </c>
      <c r="C2198">
        <v>2431</v>
      </c>
      <c r="D2198" t="s">
        <v>80</v>
      </c>
      <c r="E2198">
        <v>61</v>
      </c>
      <c r="F2198" t="s">
        <v>6</v>
      </c>
      <c r="G2198">
        <v>5</v>
      </c>
      <c r="H2198">
        <v>764.22</v>
      </c>
      <c r="I2198">
        <v>3821.1</v>
      </c>
      <c r="J2198" t="s">
        <v>81</v>
      </c>
      <c r="K2198" t="s">
        <v>82</v>
      </c>
      <c r="L2198" t="s">
        <v>119</v>
      </c>
      <c r="M2198">
        <v>2023</v>
      </c>
      <c r="N2198" t="s">
        <v>84</v>
      </c>
      <c r="O2198" t="s">
        <v>9050</v>
      </c>
      <c r="P2198" t="s">
        <v>748</v>
      </c>
    </row>
    <row r="2199" spans="1:16" x14ac:dyDescent="0.45">
      <c r="A2199">
        <v>2198</v>
      </c>
      <c r="B2199" s="10">
        <v>45087</v>
      </c>
      <c r="C2199">
        <v>5713</v>
      </c>
      <c r="D2199" t="s">
        <v>89</v>
      </c>
      <c r="E2199">
        <v>19</v>
      </c>
      <c r="F2199" t="s">
        <v>6</v>
      </c>
      <c r="G2199">
        <v>2</v>
      </c>
      <c r="H2199">
        <v>4936.42</v>
      </c>
      <c r="I2199">
        <v>9872.84</v>
      </c>
      <c r="J2199" t="s">
        <v>95</v>
      </c>
      <c r="K2199" t="s">
        <v>82</v>
      </c>
      <c r="L2199" t="s">
        <v>119</v>
      </c>
      <c r="M2199">
        <v>2023</v>
      </c>
      <c r="N2199" t="s">
        <v>84</v>
      </c>
      <c r="O2199" t="s">
        <v>2504</v>
      </c>
      <c r="P2199" t="s">
        <v>86</v>
      </c>
    </row>
    <row r="2200" spans="1:16" x14ac:dyDescent="0.45">
      <c r="A2200">
        <v>2199</v>
      </c>
      <c r="B2200" s="10">
        <v>45087</v>
      </c>
      <c r="C2200">
        <v>5998</v>
      </c>
      <c r="D2200" t="s">
        <v>80</v>
      </c>
      <c r="E2200">
        <v>52</v>
      </c>
      <c r="F2200" t="s">
        <v>8</v>
      </c>
      <c r="G2200">
        <v>4</v>
      </c>
      <c r="H2200">
        <v>3864.67</v>
      </c>
      <c r="I2200">
        <v>15458.68</v>
      </c>
      <c r="J2200" t="s">
        <v>93</v>
      </c>
      <c r="K2200" t="s">
        <v>82</v>
      </c>
      <c r="L2200" t="s">
        <v>119</v>
      </c>
      <c r="M2200">
        <v>2023</v>
      </c>
      <c r="N2200" t="s">
        <v>84</v>
      </c>
      <c r="O2200" t="s">
        <v>1962</v>
      </c>
      <c r="P2200" t="s">
        <v>86</v>
      </c>
    </row>
    <row r="2201" spans="1:16" x14ac:dyDescent="0.45">
      <c r="A2201">
        <v>2200</v>
      </c>
      <c r="B2201" s="10">
        <v>45087</v>
      </c>
      <c r="C2201">
        <v>1162</v>
      </c>
      <c r="D2201" t="s">
        <v>89</v>
      </c>
      <c r="E2201">
        <v>31</v>
      </c>
      <c r="F2201" t="s">
        <v>7</v>
      </c>
      <c r="G2201">
        <v>3</v>
      </c>
      <c r="H2201">
        <v>3615.18</v>
      </c>
      <c r="I2201">
        <v>10845.54</v>
      </c>
      <c r="J2201" t="s">
        <v>87</v>
      </c>
      <c r="K2201" t="s">
        <v>82</v>
      </c>
      <c r="L2201" t="s">
        <v>119</v>
      </c>
      <c r="M2201">
        <v>2023</v>
      </c>
      <c r="N2201" t="s">
        <v>84</v>
      </c>
      <c r="O2201" t="s">
        <v>8313</v>
      </c>
      <c r="P2201" t="s">
        <v>748</v>
      </c>
    </row>
    <row r="2202" spans="1:16" x14ac:dyDescent="0.45">
      <c r="A2202">
        <v>2201</v>
      </c>
      <c r="B2202" s="10">
        <v>45087</v>
      </c>
      <c r="C2202">
        <v>2974</v>
      </c>
      <c r="D2202" t="s">
        <v>80</v>
      </c>
      <c r="E2202">
        <v>64</v>
      </c>
      <c r="F2202" t="s">
        <v>102</v>
      </c>
      <c r="G2202">
        <v>3</v>
      </c>
      <c r="H2202">
        <v>1122.25</v>
      </c>
      <c r="I2202">
        <v>3366.75</v>
      </c>
      <c r="J2202" t="s">
        <v>81</v>
      </c>
      <c r="K2202" t="s">
        <v>82</v>
      </c>
      <c r="L2202" t="s">
        <v>119</v>
      </c>
      <c r="M2202">
        <v>2023</v>
      </c>
      <c r="N2202" t="s">
        <v>84</v>
      </c>
      <c r="O2202" t="s">
        <v>6685</v>
      </c>
      <c r="P2202" t="s">
        <v>86</v>
      </c>
    </row>
    <row r="2203" spans="1:16" x14ac:dyDescent="0.45">
      <c r="A2203">
        <v>2202</v>
      </c>
      <c r="B2203" s="10">
        <v>45087</v>
      </c>
      <c r="C2203">
        <v>4291</v>
      </c>
      <c r="D2203" t="s">
        <v>89</v>
      </c>
      <c r="E2203">
        <v>62</v>
      </c>
      <c r="F2203" t="s">
        <v>8</v>
      </c>
      <c r="G2203">
        <v>2</v>
      </c>
      <c r="H2203">
        <v>4530.53</v>
      </c>
      <c r="I2203">
        <v>9061.06</v>
      </c>
      <c r="J2203" t="s">
        <v>81</v>
      </c>
      <c r="K2203" t="s">
        <v>82</v>
      </c>
      <c r="L2203" t="s">
        <v>119</v>
      </c>
      <c r="M2203">
        <v>2023</v>
      </c>
      <c r="N2203" t="s">
        <v>84</v>
      </c>
      <c r="O2203" t="s">
        <v>2997</v>
      </c>
      <c r="P2203" t="s">
        <v>86</v>
      </c>
    </row>
    <row r="2204" spans="1:16" x14ac:dyDescent="0.45">
      <c r="A2204">
        <v>2203</v>
      </c>
      <c r="B2204" s="10">
        <v>45087</v>
      </c>
      <c r="C2204">
        <v>9461</v>
      </c>
      <c r="D2204" t="s">
        <v>89</v>
      </c>
      <c r="E2204">
        <v>58</v>
      </c>
      <c r="F2204" t="s">
        <v>6</v>
      </c>
      <c r="G2204">
        <v>3</v>
      </c>
      <c r="H2204">
        <v>2395.91</v>
      </c>
      <c r="I2204">
        <v>7187.73</v>
      </c>
      <c r="J2204" t="s">
        <v>81</v>
      </c>
      <c r="K2204" t="s">
        <v>82</v>
      </c>
      <c r="L2204" t="s">
        <v>119</v>
      </c>
      <c r="M2204">
        <v>2023</v>
      </c>
      <c r="N2204" t="s">
        <v>84</v>
      </c>
      <c r="O2204" t="s">
        <v>6686</v>
      </c>
      <c r="P2204" t="s">
        <v>86</v>
      </c>
    </row>
    <row r="2205" spans="1:16" x14ac:dyDescent="0.45">
      <c r="A2205">
        <v>2204</v>
      </c>
      <c r="B2205" s="10">
        <v>45087</v>
      </c>
      <c r="C2205">
        <v>1631</v>
      </c>
      <c r="D2205" t="s">
        <v>80</v>
      </c>
      <c r="E2205">
        <v>19</v>
      </c>
      <c r="F2205" t="s">
        <v>8</v>
      </c>
      <c r="G2205">
        <v>3</v>
      </c>
      <c r="H2205">
        <v>1523.4</v>
      </c>
      <c r="I2205">
        <v>4570.2</v>
      </c>
      <c r="J2205" t="s">
        <v>95</v>
      </c>
      <c r="K2205" t="s">
        <v>82</v>
      </c>
      <c r="L2205" t="s">
        <v>119</v>
      </c>
      <c r="M2205">
        <v>2023</v>
      </c>
      <c r="N2205" t="s">
        <v>84</v>
      </c>
      <c r="O2205" t="s">
        <v>8662</v>
      </c>
      <c r="P2205" t="s">
        <v>748</v>
      </c>
    </row>
    <row r="2206" spans="1:16" x14ac:dyDescent="0.45">
      <c r="A2206">
        <v>2205</v>
      </c>
      <c r="B2206" s="10">
        <v>45087</v>
      </c>
      <c r="C2206">
        <v>1905</v>
      </c>
      <c r="D2206" t="s">
        <v>89</v>
      </c>
      <c r="E2206">
        <v>36</v>
      </c>
      <c r="F2206" t="s">
        <v>9</v>
      </c>
      <c r="G2206">
        <v>4</v>
      </c>
      <c r="H2206">
        <v>3291.43</v>
      </c>
      <c r="I2206">
        <v>13165.72</v>
      </c>
      <c r="J2206" t="s">
        <v>97</v>
      </c>
      <c r="K2206" t="s">
        <v>82</v>
      </c>
      <c r="L2206" t="s">
        <v>119</v>
      </c>
      <c r="M2206">
        <v>2023</v>
      </c>
      <c r="N2206" t="s">
        <v>84</v>
      </c>
      <c r="O2206" t="s">
        <v>1639</v>
      </c>
      <c r="P2206" t="s">
        <v>86</v>
      </c>
    </row>
    <row r="2207" spans="1:16" x14ac:dyDescent="0.45">
      <c r="A2207">
        <v>2206</v>
      </c>
      <c r="B2207" s="10">
        <v>45087</v>
      </c>
      <c r="C2207">
        <v>3014</v>
      </c>
      <c r="D2207" t="s">
        <v>89</v>
      </c>
      <c r="E2207">
        <v>33</v>
      </c>
      <c r="F2207" t="s">
        <v>9</v>
      </c>
      <c r="G2207">
        <v>4</v>
      </c>
      <c r="H2207">
        <v>1098.17</v>
      </c>
      <c r="I2207">
        <v>4392.68</v>
      </c>
      <c r="J2207" t="s">
        <v>87</v>
      </c>
      <c r="K2207" t="s">
        <v>82</v>
      </c>
      <c r="L2207" t="s">
        <v>119</v>
      </c>
      <c r="M2207">
        <v>2023</v>
      </c>
      <c r="N2207" t="s">
        <v>668</v>
      </c>
      <c r="O2207" t="s">
        <v>9981</v>
      </c>
      <c r="P2207" t="s">
        <v>86</v>
      </c>
    </row>
    <row r="2208" spans="1:16" x14ac:dyDescent="0.45">
      <c r="A2208">
        <v>2207</v>
      </c>
      <c r="B2208" s="10">
        <v>45088</v>
      </c>
      <c r="C2208">
        <v>8896</v>
      </c>
      <c r="D2208" t="s">
        <v>80</v>
      </c>
      <c r="E2208">
        <v>60</v>
      </c>
      <c r="F2208" t="s">
        <v>8</v>
      </c>
      <c r="G2208">
        <v>5</v>
      </c>
      <c r="H2208">
        <v>4542.45</v>
      </c>
      <c r="I2208">
        <v>22712.25</v>
      </c>
      <c r="J2208" t="s">
        <v>81</v>
      </c>
      <c r="K2208" t="s">
        <v>82</v>
      </c>
      <c r="L2208" t="s">
        <v>119</v>
      </c>
      <c r="M2208">
        <v>2023</v>
      </c>
      <c r="N2208" t="s">
        <v>668</v>
      </c>
      <c r="O2208" t="s">
        <v>686</v>
      </c>
      <c r="P2208" t="s">
        <v>86</v>
      </c>
    </row>
    <row r="2209" spans="1:16" x14ac:dyDescent="0.45">
      <c r="A2209">
        <v>2208</v>
      </c>
      <c r="B2209" s="10">
        <v>45088</v>
      </c>
      <c r="C2209">
        <v>1204</v>
      </c>
      <c r="D2209" t="s">
        <v>89</v>
      </c>
      <c r="E2209">
        <v>61</v>
      </c>
      <c r="F2209" t="s">
        <v>7</v>
      </c>
      <c r="G2209">
        <v>4</v>
      </c>
      <c r="H2209">
        <v>4279</v>
      </c>
      <c r="I2209">
        <v>17116</v>
      </c>
      <c r="J2209" t="s">
        <v>81</v>
      </c>
      <c r="K2209" t="s">
        <v>82</v>
      </c>
      <c r="L2209" t="s">
        <v>119</v>
      </c>
      <c r="M2209">
        <v>2023</v>
      </c>
      <c r="N2209" t="s">
        <v>84</v>
      </c>
      <c r="O2209" t="s">
        <v>1306</v>
      </c>
      <c r="P2209" t="s">
        <v>86</v>
      </c>
    </row>
    <row r="2210" spans="1:16" x14ac:dyDescent="0.45">
      <c r="A2210">
        <v>2209</v>
      </c>
      <c r="B2210" s="10">
        <v>45088</v>
      </c>
      <c r="C2210">
        <v>1581</v>
      </c>
      <c r="D2210" t="s">
        <v>89</v>
      </c>
      <c r="E2210">
        <v>42</v>
      </c>
      <c r="F2210" t="s">
        <v>102</v>
      </c>
      <c r="G2210">
        <v>5</v>
      </c>
      <c r="H2210">
        <v>2351.31</v>
      </c>
      <c r="I2210">
        <v>11756.55</v>
      </c>
      <c r="J2210" t="s">
        <v>97</v>
      </c>
      <c r="K2210" t="s">
        <v>82</v>
      </c>
      <c r="L2210" t="s">
        <v>119</v>
      </c>
      <c r="M2210">
        <v>2023</v>
      </c>
      <c r="N2210" t="s">
        <v>84</v>
      </c>
      <c r="O2210" t="s">
        <v>4431</v>
      </c>
      <c r="P2210" t="s">
        <v>86</v>
      </c>
    </row>
    <row r="2211" spans="1:16" x14ac:dyDescent="0.45">
      <c r="A2211">
        <v>2210</v>
      </c>
      <c r="B2211" s="10">
        <v>45088</v>
      </c>
      <c r="C2211">
        <v>6675</v>
      </c>
      <c r="D2211" t="s">
        <v>80</v>
      </c>
      <c r="E2211">
        <v>18</v>
      </c>
      <c r="F2211" t="s">
        <v>9</v>
      </c>
      <c r="G2211">
        <v>4</v>
      </c>
      <c r="H2211">
        <v>993.75</v>
      </c>
      <c r="I2211">
        <v>3975</v>
      </c>
      <c r="J2211" t="s">
        <v>95</v>
      </c>
      <c r="K2211" t="s">
        <v>82</v>
      </c>
      <c r="L2211" t="s">
        <v>119</v>
      </c>
      <c r="M2211">
        <v>2023</v>
      </c>
      <c r="N2211" t="s">
        <v>84</v>
      </c>
      <c r="O2211" t="s">
        <v>2281</v>
      </c>
      <c r="P2211" t="s">
        <v>86</v>
      </c>
    </row>
    <row r="2212" spans="1:16" x14ac:dyDescent="0.45">
      <c r="A2212">
        <v>2211</v>
      </c>
      <c r="B2212" s="10">
        <v>45088</v>
      </c>
      <c r="C2212">
        <v>6347</v>
      </c>
      <c r="D2212" t="s">
        <v>89</v>
      </c>
      <c r="E2212">
        <v>19</v>
      </c>
      <c r="F2212" t="s">
        <v>6</v>
      </c>
      <c r="G2212">
        <v>5</v>
      </c>
      <c r="H2212">
        <v>2507.6999999999998</v>
      </c>
      <c r="I2212">
        <v>12538.5</v>
      </c>
      <c r="J2212" t="s">
        <v>95</v>
      </c>
      <c r="K2212" t="s">
        <v>82</v>
      </c>
      <c r="L2212" t="s">
        <v>119</v>
      </c>
      <c r="M2212">
        <v>2023</v>
      </c>
      <c r="N2212" t="s">
        <v>84</v>
      </c>
      <c r="O2212" t="s">
        <v>4860</v>
      </c>
      <c r="P2212" t="s">
        <v>86</v>
      </c>
    </row>
    <row r="2213" spans="1:16" x14ac:dyDescent="0.45">
      <c r="A2213">
        <v>2212</v>
      </c>
      <c r="B2213" s="10">
        <v>45088</v>
      </c>
      <c r="C2213">
        <v>3643</v>
      </c>
      <c r="D2213" t="s">
        <v>80</v>
      </c>
      <c r="E2213">
        <v>44</v>
      </c>
      <c r="F2213" t="s">
        <v>9</v>
      </c>
      <c r="G2213">
        <v>4</v>
      </c>
      <c r="H2213">
        <v>788.23</v>
      </c>
      <c r="I2213">
        <v>3152.92</v>
      </c>
      <c r="J2213" t="s">
        <v>97</v>
      </c>
      <c r="K2213" t="s">
        <v>82</v>
      </c>
      <c r="L2213" t="s">
        <v>119</v>
      </c>
      <c r="M2213">
        <v>2023</v>
      </c>
      <c r="N2213" t="s">
        <v>84</v>
      </c>
      <c r="O2213" t="s">
        <v>1640</v>
      </c>
      <c r="P2213" t="s">
        <v>86</v>
      </c>
    </row>
    <row r="2214" spans="1:16" x14ac:dyDescent="0.45">
      <c r="A2214">
        <v>2213</v>
      </c>
      <c r="B2214" s="10">
        <v>45088</v>
      </c>
      <c r="C2214">
        <v>9017</v>
      </c>
      <c r="D2214" t="s">
        <v>89</v>
      </c>
      <c r="E2214">
        <v>19</v>
      </c>
      <c r="F2214" t="s">
        <v>6</v>
      </c>
      <c r="G2214">
        <v>4</v>
      </c>
      <c r="H2214">
        <v>1385.75</v>
      </c>
      <c r="I2214">
        <v>5543</v>
      </c>
      <c r="J2214" t="s">
        <v>95</v>
      </c>
      <c r="K2214" t="s">
        <v>82</v>
      </c>
      <c r="L2214" t="s">
        <v>119</v>
      </c>
      <c r="M2214">
        <v>2023</v>
      </c>
      <c r="N2214" t="s">
        <v>84</v>
      </c>
      <c r="O2214" t="s">
        <v>2282</v>
      </c>
      <c r="P2214" t="s">
        <v>86</v>
      </c>
    </row>
    <row r="2215" spans="1:16" x14ac:dyDescent="0.45">
      <c r="A2215">
        <v>2214</v>
      </c>
      <c r="B2215" s="10">
        <v>45088</v>
      </c>
      <c r="C2215">
        <v>3297</v>
      </c>
      <c r="D2215" t="s">
        <v>80</v>
      </c>
      <c r="E2215">
        <v>47</v>
      </c>
      <c r="F2215" t="s">
        <v>102</v>
      </c>
      <c r="G2215">
        <v>2</v>
      </c>
      <c r="H2215">
        <v>2439.5300000000002</v>
      </c>
      <c r="I2215">
        <v>4879.0600000000004</v>
      </c>
      <c r="J2215" t="s">
        <v>93</v>
      </c>
      <c r="K2215" t="s">
        <v>82</v>
      </c>
      <c r="L2215" t="s">
        <v>119</v>
      </c>
      <c r="M2215">
        <v>2023</v>
      </c>
      <c r="N2215" t="s">
        <v>84</v>
      </c>
      <c r="O2215" t="s">
        <v>3316</v>
      </c>
      <c r="P2215" t="s">
        <v>86</v>
      </c>
    </row>
    <row r="2216" spans="1:16" x14ac:dyDescent="0.45">
      <c r="A2216">
        <v>2215</v>
      </c>
      <c r="B2216" s="10">
        <v>45088</v>
      </c>
      <c r="C2216">
        <v>1874</v>
      </c>
      <c r="D2216" t="s">
        <v>80</v>
      </c>
      <c r="E2216">
        <v>27</v>
      </c>
      <c r="F2216" t="s">
        <v>9</v>
      </c>
      <c r="G2216">
        <v>4</v>
      </c>
      <c r="H2216">
        <v>154.63999999999999</v>
      </c>
      <c r="I2216">
        <v>618.55999999999995</v>
      </c>
      <c r="J2216" t="s">
        <v>87</v>
      </c>
      <c r="K2216" t="s">
        <v>567</v>
      </c>
      <c r="L2216" t="s">
        <v>119</v>
      </c>
      <c r="M2216">
        <v>2023</v>
      </c>
      <c r="N2216" t="s">
        <v>84</v>
      </c>
      <c r="O2216" t="s">
        <v>7323</v>
      </c>
      <c r="P2216" t="s">
        <v>86</v>
      </c>
    </row>
    <row r="2217" spans="1:16" x14ac:dyDescent="0.45">
      <c r="A2217">
        <v>2216</v>
      </c>
      <c r="B2217" s="10">
        <v>45088</v>
      </c>
      <c r="C2217">
        <v>6560</v>
      </c>
      <c r="D2217" t="s">
        <v>89</v>
      </c>
      <c r="E2217">
        <v>36</v>
      </c>
      <c r="F2217" t="s">
        <v>7</v>
      </c>
      <c r="G2217">
        <v>5</v>
      </c>
      <c r="H2217">
        <v>3840.33</v>
      </c>
      <c r="I2217">
        <v>19201.650000000001</v>
      </c>
      <c r="J2217" t="s">
        <v>97</v>
      </c>
      <c r="K2217" t="s">
        <v>82</v>
      </c>
      <c r="L2217" t="s">
        <v>119</v>
      </c>
      <c r="M2217">
        <v>2023</v>
      </c>
      <c r="N2217" t="s">
        <v>84</v>
      </c>
      <c r="O2217" t="s">
        <v>4432</v>
      </c>
      <c r="P2217" t="s">
        <v>86</v>
      </c>
    </row>
    <row r="2218" spans="1:16" x14ac:dyDescent="0.45">
      <c r="A2218">
        <v>2217</v>
      </c>
      <c r="B2218" s="10">
        <v>45088</v>
      </c>
      <c r="C2218">
        <v>1689</v>
      </c>
      <c r="D2218" t="s">
        <v>80</v>
      </c>
      <c r="E2218">
        <v>59</v>
      </c>
      <c r="F2218" t="s">
        <v>6</v>
      </c>
      <c r="G2218">
        <v>2</v>
      </c>
      <c r="H2218">
        <v>1024.73</v>
      </c>
      <c r="I2218">
        <v>2049.46</v>
      </c>
      <c r="J2218" t="s">
        <v>81</v>
      </c>
      <c r="K2218" t="s">
        <v>82</v>
      </c>
      <c r="L2218" t="s">
        <v>119</v>
      </c>
      <c r="M2218">
        <v>2023</v>
      </c>
      <c r="N2218" t="s">
        <v>84</v>
      </c>
      <c r="O2218" t="s">
        <v>2998</v>
      </c>
      <c r="P2218" t="s">
        <v>86</v>
      </c>
    </row>
    <row r="2219" spans="1:16" x14ac:dyDescent="0.45">
      <c r="A2219">
        <v>2218</v>
      </c>
      <c r="B2219" s="10">
        <v>45088</v>
      </c>
      <c r="C2219">
        <v>5000</v>
      </c>
      <c r="D2219" t="s">
        <v>89</v>
      </c>
      <c r="E2219">
        <v>33</v>
      </c>
      <c r="F2219" t="s">
        <v>9</v>
      </c>
      <c r="G2219">
        <v>5</v>
      </c>
      <c r="H2219">
        <v>4339.7299999999996</v>
      </c>
      <c r="I2219">
        <v>21698.65</v>
      </c>
      <c r="J2219" t="s">
        <v>87</v>
      </c>
      <c r="K2219" t="s">
        <v>82</v>
      </c>
      <c r="L2219" t="s">
        <v>119</v>
      </c>
      <c r="M2219">
        <v>2023</v>
      </c>
      <c r="N2219" t="s">
        <v>84</v>
      </c>
      <c r="O2219" t="s">
        <v>8958</v>
      </c>
      <c r="P2219" t="s">
        <v>748</v>
      </c>
    </row>
    <row r="2220" spans="1:16" x14ac:dyDescent="0.45">
      <c r="A2220">
        <v>2219</v>
      </c>
      <c r="B2220" s="10">
        <v>45088</v>
      </c>
      <c r="C2220">
        <v>1671</v>
      </c>
      <c r="D2220" t="s">
        <v>89</v>
      </c>
      <c r="E2220">
        <v>30</v>
      </c>
      <c r="F2220" t="s">
        <v>9</v>
      </c>
      <c r="G2220">
        <v>4</v>
      </c>
      <c r="H2220">
        <v>160.19</v>
      </c>
      <c r="I2220">
        <v>640.76</v>
      </c>
      <c r="J2220" t="s">
        <v>87</v>
      </c>
      <c r="K2220" t="s">
        <v>567</v>
      </c>
      <c r="L2220" t="s">
        <v>119</v>
      </c>
      <c r="M2220">
        <v>2023</v>
      </c>
      <c r="N2220" t="s">
        <v>84</v>
      </c>
      <c r="O2220" t="s">
        <v>7324</v>
      </c>
      <c r="P2220" t="s">
        <v>86</v>
      </c>
    </row>
    <row r="2221" spans="1:16" x14ac:dyDescent="0.45">
      <c r="A2221">
        <v>2220</v>
      </c>
      <c r="B2221" s="10">
        <v>45089</v>
      </c>
      <c r="C2221">
        <v>8927</v>
      </c>
      <c r="D2221" t="s">
        <v>80</v>
      </c>
      <c r="E2221">
        <v>25</v>
      </c>
      <c r="F2221" t="s">
        <v>8</v>
      </c>
      <c r="G2221">
        <v>4</v>
      </c>
      <c r="H2221">
        <v>2684.05</v>
      </c>
      <c r="I2221">
        <v>10736.2</v>
      </c>
      <c r="J2221" t="s">
        <v>87</v>
      </c>
      <c r="K2221" t="s">
        <v>82</v>
      </c>
      <c r="L2221" t="s">
        <v>119</v>
      </c>
      <c r="M2221">
        <v>2023</v>
      </c>
      <c r="N2221" t="s">
        <v>84</v>
      </c>
      <c r="O2221" t="s">
        <v>120</v>
      </c>
      <c r="P2221" t="s">
        <v>86</v>
      </c>
    </row>
    <row r="2222" spans="1:16" x14ac:dyDescent="0.45">
      <c r="A2222">
        <v>2221</v>
      </c>
      <c r="B2222" s="10">
        <v>45089</v>
      </c>
      <c r="C2222">
        <v>2171</v>
      </c>
      <c r="D2222" t="s">
        <v>89</v>
      </c>
      <c r="E2222">
        <v>48</v>
      </c>
      <c r="F2222" t="s">
        <v>7</v>
      </c>
      <c r="G2222">
        <v>5</v>
      </c>
      <c r="H2222">
        <v>3894.42</v>
      </c>
      <c r="I2222">
        <v>19472.099999999999</v>
      </c>
      <c r="J2222" t="s">
        <v>93</v>
      </c>
      <c r="K2222" t="s">
        <v>82</v>
      </c>
      <c r="L2222" t="s">
        <v>119</v>
      </c>
      <c r="M2222">
        <v>2023</v>
      </c>
      <c r="N2222" t="s">
        <v>84</v>
      </c>
      <c r="O2222" t="s">
        <v>4194</v>
      </c>
      <c r="P2222" t="s">
        <v>86</v>
      </c>
    </row>
    <row r="2223" spans="1:16" x14ac:dyDescent="0.45">
      <c r="A2223">
        <v>2222</v>
      </c>
      <c r="B2223" s="10">
        <v>45089</v>
      </c>
      <c r="C2223">
        <v>6591</v>
      </c>
      <c r="D2223" t="s">
        <v>89</v>
      </c>
      <c r="E2223">
        <v>62</v>
      </c>
      <c r="F2223" t="s">
        <v>7</v>
      </c>
      <c r="G2223">
        <v>3</v>
      </c>
      <c r="H2223">
        <v>1227.8399999999999</v>
      </c>
      <c r="I2223">
        <v>3683.52</v>
      </c>
      <c r="J2223" t="s">
        <v>81</v>
      </c>
      <c r="K2223" t="s">
        <v>82</v>
      </c>
      <c r="L2223" t="s">
        <v>119</v>
      </c>
      <c r="M2223">
        <v>2023</v>
      </c>
      <c r="N2223" t="s">
        <v>84</v>
      </c>
      <c r="O2223" t="s">
        <v>8401</v>
      </c>
      <c r="P2223" t="s">
        <v>748</v>
      </c>
    </row>
    <row r="2224" spans="1:16" x14ac:dyDescent="0.45">
      <c r="A2224">
        <v>2223</v>
      </c>
      <c r="B2224" s="10">
        <v>45089</v>
      </c>
      <c r="C2224">
        <v>7342</v>
      </c>
      <c r="D2224" t="s">
        <v>80</v>
      </c>
      <c r="E2224">
        <v>42</v>
      </c>
      <c r="F2224" t="s">
        <v>8</v>
      </c>
      <c r="G2224">
        <v>2</v>
      </c>
      <c r="H2224">
        <v>3552.39</v>
      </c>
      <c r="I2224">
        <v>7104.78</v>
      </c>
      <c r="J2224" t="s">
        <v>97</v>
      </c>
      <c r="K2224" t="s">
        <v>82</v>
      </c>
      <c r="L2224" t="s">
        <v>119</v>
      </c>
      <c r="M2224">
        <v>2023</v>
      </c>
      <c r="N2224" t="s">
        <v>84</v>
      </c>
      <c r="O2224" t="s">
        <v>2712</v>
      </c>
      <c r="P2224" t="s">
        <v>86</v>
      </c>
    </row>
    <row r="2225" spans="1:16" x14ac:dyDescent="0.45">
      <c r="A2225">
        <v>2224</v>
      </c>
      <c r="B2225" s="10">
        <v>45089</v>
      </c>
      <c r="C2225">
        <v>2449</v>
      </c>
      <c r="D2225" t="s">
        <v>89</v>
      </c>
      <c r="E2225">
        <v>56</v>
      </c>
      <c r="F2225" t="s">
        <v>6</v>
      </c>
      <c r="G2225">
        <v>2</v>
      </c>
      <c r="H2225">
        <v>3618.3</v>
      </c>
      <c r="I2225">
        <v>7236.6</v>
      </c>
      <c r="J2225" t="s">
        <v>81</v>
      </c>
      <c r="K2225" t="s">
        <v>82</v>
      </c>
      <c r="L2225" t="s">
        <v>119</v>
      </c>
      <c r="M2225">
        <v>2023</v>
      </c>
      <c r="N2225" t="s">
        <v>84</v>
      </c>
      <c r="O2225" t="s">
        <v>2999</v>
      </c>
      <c r="P2225" t="s">
        <v>86</v>
      </c>
    </row>
    <row r="2226" spans="1:16" x14ac:dyDescent="0.45">
      <c r="A2226">
        <v>2225</v>
      </c>
      <c r="B2226" s="10">
        <v>45089</v>
      </c>
      <c r="C2226">
        <v>3539</v>
      </c>
      <c r="D2226" t="s">
        <v>89</v>
      </c>
      <c r="E2226">
        <v>38</v>
      </c>
      <c r="F2226" t="s">
        <v>5</v>
      </c>
      <c r="G2226">
        <v>4</v>
      </c>
      <c r="H2226">
        <v>3207.33</v>
      </c>
      <c r="I2226">
        <v>12829.32</v>
      </c>
      <c r="J2226" t="s">
        <v>97</v>
      </c>
      <c r="K2226" t="s">
        <v>82</v>
      </c>
      <c r="L2226" t="s">
        <v>119</v>
      </c>
      <c r="M2226">
        <v>2023</v>
      </c>
      <c r="N2226" t="s">
        <v>84</v>
      </c>
      <c r="O2226" t="s">
        <v>1641</v>
      </c>
      <c r="P2226" t="s">
        <v>86</v>
      </c>
    </row>
    <row r="2227" spans="1:16" x14ac:dyDescent="0.45">
      <c r="A2227">
        <v>2226</v>
      </c>
      <c r="B2227" s="10">
        <v>45089</v>
      </c>
      <c r="C2227">
        <v>4959</v>
      </c>
      <c r="D2227" t="s">
        <v>80</v>
      </c>
      <c r="E2227">
        <v>55</v>
      </c>
      <c r="F2227" t="s">
        <v>102</v>
      </c>
      <c r="G2227">
        <v>2</v>
      </c>
      <c r="H2227">
        <v>1853.05</v>
      </c>
      <c r="I2227">
        <v>3706.1</v>
      </c>
      <c r="J2227" t="s">
        <v>81</v>
      </c>
      <c r="K2227" t="s">
        <v>82</v>
      </c>
      <c r="L2227" t="s">
        <v>119</v>
      </c>
      <c r="M2227">
        <v>2023</v>
      </c>
      <c r="N2227" t="s">
        <v>84</v>
      </c>
      <c r="O2227" t="s">
        <v>3000</v>
      </c>
      <c r="P2227" t="s">
        <v>86</v>
      </c>
    </row>
    <row r="2228" spans="1:16" x14ac:dyDescent="0.45">
      <c r="A2228">
        <v>2227</v>
      </c>
      <c r="B2228" s="10">
        <v>45089</v>
      </c>
      <c r="C2228">
        <v>7285</v>
      </c>
      <c r="D2228" t="s">
        <v>89</v>
      </c>
      <c r="E2228">
        <v>58</v>
      </c>
      <c r="F2228" t="s">
        <v>7</v>
      </c>
      <c r="G2228">
        <v>5</v>
      </c>
      <c r="H2228">
        <v>3936.07</v>
      </c>
      <c r="I2228">
        <v>19680.349999999999</v>
      </c>
      <c r="J2228" t="s">
        <v>81</v>
      </c>
      <c r="K2228" t="s">
        <v>82</v>
      </c>
      <c r="L2228" t="s">
        <v>119</v>
      </c>
      <c r="M2228">
        <v>2023</v>
      </c>
      <c r="N2228" t="s">
        <v>84</v>
      </c>
      <c r="O2228" t="s">
        <v>9051</v>
      </c>
      <c r="P2228" t="s">
        <v>748</v>
      </c>
    </row>
    <row r="2229" spans="1:16" x14ac:dyDescent="0.45">
      <c r="A2229">
        <v>2228</v>
      </c>
      <c r="B2229" s="10">
        <v>45089</v>
      </c>
      <c r="C2229">
        <v>6432</v>
      </c>
      <c r="D2229" t="s">
        <v>89</v>
      </c>
      <c r="E2229">
        <v>46</v>
      </c>
      <c r="F2229" t="s">
        <v>5</v>
      </c>
      <c r="G2229">
        <v>4</v>
      </c>
      <c r="H2229">
        <v>3160.75</v>
      </c>
      <c r="I2229">
        <v>12643</v>
      </c>
      <c r="J2229" t="s">
        <v>93</v>
      </c>
      <c r="K2229" t="s">
        <v>82</v>
      </c>
      <c r="L2229" t="s">
        <v>119</v>
      </c>
      <c r="M2229">
        <v>2023</v>
      </c>
      <c r="N2229" t="s">
        <v>668</v>
      </c>
      <c r="O2229" t="s">
        <v>9982</v>
      </c>
      <c r="P2229" t="s">
        <v>86</v>
      </c>
    </row>
    <row r="2230" spans="1:16" x14ac:dyDescent="0.45">
      <c r="A2230">
        <v>2229</v>
      </c>
      <c r="B2230" s="10">
        <v>45089</v>
      </c>
      <c r="C2230">
        <v>5260</v>
      </c>
      <c r="D2230" t="s">
        <v>80</v>
      </c>
      <c r="E2230">
        <v>23</v>
      </c>
      <c r="F2230" t="s">
        <v>6</v>
      </c>
      <c r="G2230">
        <v>2</v>
      </c>
      <c r="H2230">
        <v>2972.42</v>
      </c>
      <c r="I2230">
        <v>5944.84</v>
      </c>
      <c r="J2230" t="s">
        <v>95</v>
      </c>
      <c r="K2230" t="s">
        <v>82</v>
      </c>
      <c r="L2230" t="s">
        <v>119</v>
      </c>
      <c r="M2230">
        <v>2023</v>
      </c>
      <c r="N2230" t="s">
        <v>84</v>
      </c>
      <c r="O2230" t="s">
        <v>2505</v>
      </c>
      <c r="P2230" t="s">
        <v>86</v>
      </c>
    </row>
    <row r="2231" spans="1:16" x14ac:dyDescent="0.45">
      <c r="A2231">
        <v>2230</v>
      </c>
      <c r="B2231" s="10">
        <v>45089</v>
      </c>
      <c r="C2231">
        <v>3361</v>
      </c>
      <c r="D2231" t="s">
        <v>89</v>
      </c>
      <c r="E2231">
        <v>35</v>
      </c>
      <c r="F2231" t="s">
        <v>102</v>
      </c>
      <c r="G2231">
        <v>1</v>
      </c>
      <c r="H2231">
        <v>4104.8500000000004</v>
      </c>
      <c r="I2231">
        <v>4104.8500000000004</v>
      </c>
      <c r="J2231" t="s">
        <v>97</v>
      </c>
      <c r="K2231" t="s">
        <v>82</v>
      </c>
      <c r="L2231" t="s">
        <v>119</v>
      </c>
      <c r="M2231">
        <v>2023</v>
      </c>
      <c r="N2231" t="s">
        <v>668</v>
      </c>
      <c r="O2231" t="s">
        <v>9593</v>
      </c>
      <c r="P2231" t="s">
        <v>86</v>
      </c>
    </row>
    <row r="2232" spans="1:16" x14ac:dyDescent="0.45">
      <c r="A2232">
        <v>2231</v>
      </c>
      <c r="B2232" s="10">
        <v>45089</v>
      </c>
      <c r="C2232">
        <v>7164</v>
      </c>
      <c r="D2232" t="s">
        <v>89</v>
      </c>
      <c r="E2232">
        <v>61</v>
      </c>
      <c r="F2232" t="s">
        <v>7</v>
      </c>
      <c r="G2232">
        <v>2</v>
      </c>
      <c r="H2232">
        <v>1260.96</v>
      </c>
      <c r="I2232">
        <v>2521.92</v>
      </c>
      <c r="J2232" t="s">
        <v>81</v>
      </c>
      <c r="K2232" t="s">
        <v>82</v>
      </c>
      <c r="L2232" t="s">
        <v>119</v>
      </c>
      <c r="M2232">
        <v>2023</v>
      </c>
      <c r="N2232" t="s">
        <v>84</v>
      </c>
      <c r="O2232" t="s">
        <v>3001</v>
      </c>
      <c r="P2232" t="s">
        <v>86</v>
      </c>
    </row>
    <row r="2233" spans="1:16" x14ac:dyDescent="0.45">
      <c r="A2233">
        <v>2232</v>
      </c>
      <c r="B2233" s="10">
        <v>45089</v>
      </c>
      <c r="C2233">
        <v>4670</v>
      </c>
      <c r="D2233" t="s">
        <v>80</v>
      </c>
      <c r="E2233">
        <v>52</v>
      </c>
      <c r="F2233" t="s">
        <v>9</v>
      </c>
      <c r="G2233">
        <v>5</v>
      </c>
      <c r="H2233">
        <v>1200.82</v>
      </c>
      <c r="I2233">
        <v>6004.1</v>
      </c>
      <c r="J2233" t="s">
        <v>93</v>
      </c>
      <c r="K2233" t="s">
        <v>82</v>
      </c>
      <c r="L2233" t="s">
        <v>119</v>
      </c>
      <c r="M2233">
        <v>2023</v>
      </c>
      <c r="N2233" t="s">
        <v>84</v>
      </c>
      <c r="O2233" t="s">
        <v>9137</v>
      </c>
      <c r="P2233" t="s">
        <v>748</v>
      </c>
    </row>
    <row r="2234" spans="1:16" x14ac:dyDescent="0.45">
      <c r="A2234">
        <v>2233</v>
      </c>
      <c r="B2234" s="10">
        <v>45089</v>
      </c>
      <c r="C2234">
        <v>2753</v>
      </c>
      <c r="D2234" t="s">
        <v>89</v>
      </c>
      <c r="E2234">
        <v>44</v>
      </c>
      <c r="F2234" t="s">
        <v>7</v>
      </c>
      <c r="G2234">
        <v>2</v>
      </c>
      <c r="H2234">
        <v>1962.91</v>
      </c>
      <c r="I2234">
        <v>3925.82</v>
      </c>
      <c r="J2234" t="s">
        <v>97</v>
      </c>
      <c r="K2234" t="s">
        <v>82</v>
      </c>
      <c r="L2234" t="s">
        <v>119</v>
      </c>
      <c r="M2234">
        <v>2023</v>
      </c>
      <c r="N2234" t="s">
        <v>84</v>
      </c>
      <c r="O2234" t="s">
        <v>2713</v>
      </c>
      <c r="P2234" t="s">
        <v>86</v>
      </c>
    </row>
    <row r="2235" spans="1:16" x14ac:dyDescent="0.45">
      <c r="A2235">
        <v>2234</v>
      </c>
      <c r="B2235" s="10">
        <v>45090</v>
      </c>
      <c r="C2235">
        <v>9100</v>
      </c>
      <c r="D2235" t="s">
        <v>89</v>
      </c>
      <c r="E2235">
        <v>22</v>
      </c>
      <c r="F2235" t="s">
        <v>102</v>
      </c>
      <c r="G2235">
        <v>3</v>
      </c>
      <c r="H2235">
        <v>412.01</v>
      </c>
      <c r="I2235">
        <v>1236.03</v>
      </c>
      <c r="J2235" t="s">
        <v>95</v>
      </c>
      <c r="K2235" t="s">
        <v>567</v>
      </c>
      <c r="L2235" t="s">
        <v>119</v>
      </c>
      <c r="M2235">
        <v>2023</v>
      </c>
      <c r="N2235" t="s">
        <v>84</v>
      </c>
      <c r="O2235" t="s">
        <v>594</v>
      </c>
      <c r="P2235" t="s">
        <v>86</v>
      </c>
    </row>
    <row r="2236" spans="1:16" x14ac:dyDescent="0.45">
      <c r="A2236">
        <v>2235</v>
      </c>
      <c r="B2236" s="10">
        <v>45090</v>
      </c>
      <c r="C2236">
        <v>2938</v>
      </c>
      <c r="D2236" t="s">
        <v>80</v>
      </c>
      <c r="E2236">
        <v>24</v>
      </c>
      <c r="F2236" t="s">
        <v>5</v>
      </c>
      <c r="G2236">
        <v>3</v>
      </c>
      <c r="H2236">
        <v>1720.1</v>
      </c>
      <c r="I2236">
        <v>5160.3</v>
      </c>
      <c r="J2236" t="s">
        <v>95</v>
      </c>
      <c r="K2236" t="s">
        <v>82</v>
      </c>
      <c r="L2236" t="s">
        <v>119</v>
      </c>
      <c r="M2236">
        <v>2023</v>
      </c>
      <c r="N2236" t="s">
        <v>84</v>
      </c>
      <c r="O2236" t="s">
        <v>8663</v>
      </c>
      <c r="P2236" t="s">
        <v>748</v>
      </c>
    </row>
    <row r="2237" spans="1:16" x14ac:dyDescent="0.45">
      <c r="A2237">
        <v>2236</v>
      </c>
      <c r="B2237" s="10">
        <v>45090</v>
      </c>
      <c r="C2237">
        <v>9562</v>
      </c>
      <c r="D2237" t="s">
        <v>80</v>
      </c>
      <c r="E2237">
        <v>27</v>
      </c>
      <c r="F2237" t="s">
        <v>9</v>
      </c>
      <c r="G2237">
        <v>4</v>
      </c>
      <c r="H2237">
        <v>2061.0500000000002</v>
      </c>
      <c r="I2237">
        <v>8244.2000000000007</v>
      </c>
      <c r="J2237" t="s">
        <v>87</v>
      </c>
      <c r="K2237" t="s">
        <v>82</v>
      </c>
      <c r="L2237" t="s">
        <v>119</v>
      </c>
      <c r="M2237">
        <v>2023</v>
      </c>
      <c r="N2237" t="s">
        <v>84</v>
      </c>
      <c r="O2237" t="s">
        <v>943</v>
      </c>
      <c r="P2237" t="s">
        <v>86</v>
      </c>
    </row>
    <row r="2238" spans="1:16" x14ac:dyDescent="0.45">
      <c r="A2238">
        <v>2237</v>
      </c>
      <c r="B2238" s="10">
        <v>45090</v>
      </c>
      <c r="C2238">
        <v>6976</v>
      </c>
      <c r="D2238" t="s">
        <v>89</v>
      </c>
      <c r="E2238">
        <v>27</v>
      </c>
      <c r="F2238" t="s">
        <v>102</v>
      </c>
      <c r="G2238">
        <v>3</v>
      </c>
      <c r="H2238">
        <v>2500.54</v>
      </c>
      <c r="I2238">
        <v>7501.62</v>
      </c>
      <c r="J2238" t="s">
        <v>87</v>
      </c>
      <c r="K2238" t="s">
        <v>82</v>
      </c>
      <c r="L2238" t="s">
        <v>119</v>
      </c>
      <c r="M2238">
        <v>2023</v>
      </c>
      <c r="N2238" t="s">
        <v>84</v>
      </c>
      <c r="O2238" t="s">
        <v>6037</v>
      </c>
      <c r="P2238" t="s">
        <v>86</v>
      </c>
    </row>
    <row r="2239" spans="1:16" x14ac:dyDescent="0.45">
      <c r="A2239">
        <v>2238</v>
      </c>
      <c r="B2239" s="10">
        <v>45090</v>
      </c>
      <c r="C2239">
        <v>7588</v>
      </c>
      <c r="D2239" t="s">
        <v>89</v>
      </c>
      <c r="E2239">
        <v>45</v>
      </c>
      <c r="F2239" t="s">
        <v>6</v>
      </c>
      <c r="G2239">
        <v>5</v>
      </c>
      <c r="H2239">
        <v>1307.3699999999999</v>
      </c>
      <c r="I2239">
        <v>6536.85</v>
      </c>
      <c r="J2239" t="s">
        <v>93</v>
      </c>
      <c r="K2239" t="s">
        <v>82</v>
      </c>
      <c r="L2239" t="s">
        <v>119</v>
      </c>
      <c r="M2239">
        <v>2023</v>
      </c>
      <c r="N2239" t="s">
        <v>84</v>
      </c>
      <c r="O2239" t="s">
        <v>9138</v>
      </c>
      <c r="P2239" t="s">
        <v>748</v>
      </c>
    </row>
    <row r="2240" spans="1:16" x14ac:dyDescent="0.45">
      <c r="A2240">
        <v>2239</v>
      </c>
      <c r="B2240" s="10">
        <v>45090</v>
      </c>
      <c r="C2240">
        <v>9616</v>
      </c>
      <c r="D2240" t="s">
        <v>80</v>
      </c>
      <c r="E2240">
        <v>53</v>
      </c>
      <c r="F2240" t="s">
        <v>102</v>
      </c>
      <c r="G2240">
        <v>1</v>
      </c>
      <c r="H2240">
        <v>4538.87</v>
      </c>
      <c r="I2240">
        <v>4538.87</v>
      </c>
      <c r="J2240" t="s">
        <v>93</v>
      </c>
      <c r="K2240" t="s">
        <v>82</v>
      </c>
      <c r="L2240" t="s">
        <v>119</v>
      </c>
      <c r="M2240">
        <v>2023</v>
      </c>
      <c r="N2240" t="s">
        <v>84</v>
      </c>
      <c r="O2240" t="s">
        <v>5571</v>
      </c>
      <c r="P2240" t="s">
        <v>86</v>
      </c>
    </row>
    <row r="2241" spans="1:16" x14ac:dyDescent="0.45">
      <c r="A2241">
        <v>2240</v>
      </c>
      <c r="B2241" s="10">
        <v>45090</v>
      </c>
      <c r="C2241">
        <v>7304</v>
      </c>
      <c r="D2241" t="s">
        <v>89</v>
      </c>
      <c r="E2241">
        <v>27</v>
      </c>
      <c r="F2241" t="s">
        <v>7</v>
      </c>
      <c r="G2241">
        <v>1</v>
      </c>
      <c r="H2241">
        <v>1461.14</v>
      </c>
      <c r="I2241">
        <v>1461.14</v>
      </c>
      <c r="J2241" t="s">
        <v>87</v>
      </c>
      <c r="K2241" t="s">
        <v>567</v>
      </c>
      <c r="L2241" t="s">
        <v>119</v>
      </c>
      <c r="M2241">
        <v>2023</v>
      </c>
      <c r="N2241" t="s">
        <v>668</v>
      </c>
      <c r="O2241" t="s">
        <v>9405</v>
      </c>
      <c r="P2241" t="s">
        <v>86</v>
      </c>
    </row>
    <row r="2242" spans="1:16" x14ac:dyDescent="0.45">
      <c r="A2242">
        <v>2241</v>
      </c>
      <c r="B2242" s="10">
        <v>45090</v>
      </c>
      <c r="C2242">
        <v>8345</v>
      </c>
      <c r="D2242" t="s">
        <v>89</v>
      </c>
      <c r="E2242">
        <v>52</v>
      </c>
      <c r="F2242" t="s">
        <v>6</v>
      </c>
      <c r="G2242">
        <v>4</v>
      </c>
      <c r="H2242">
        <v>4265.18</v>
      </c>
      <c r="I2242">
        <v>17060.72</v>
      </c>
      <c r="J2242" t="s">
        <v>93</v>
      </c>
      <c r="K2242" t="s">
        <v>82</v>
      </c>
      <c r="L2242" t="s">
        <v>119</v>
      </c>
      <c r="M2242">
        <v>2023</v>
      </c>
      <c r="N2242" t="s">
        <v>84</v>
      </c>
      <c r="O2242" t="s">
        <v>1963</v>
      </c>
      <c r="P2242" t="s">
        <v>86</v>
      </c>
    </row>
    <row r="2243" spans="1:16" x14ac:dyDescent="0.45">
      <c r="A2243">
        <v>2242</v>
      </c>
      <c r="B2243" s="10">
        <v>45090</v>
      </c>
      <c r="C2243">
        <v>8875</v>
      </c>
      <c r="D2243" t="s">
        <v>89</v>
      </c>
      <c r="E2243">
        <v>52</v>
      </c>
      <c r="F2243" t="s">
        <v>8</v>
      </c>
      <c r="G2243">
        <v>4</v>
      </c>
      <c r="H2243">
        <v>2252.5100000000002</v>
      </c>
      <c r="I2243">
        <v>9010.0400000000009</v>
      </c>
      <c r="J2243" t="s">
        <v>93</v>
      </c>
      <c r="K2243" t="s">
        <v>82</v>
      </c>
      <c r="L2243" t="s">
        <v>119</v>
      </c>
      <c r="M2243">
        <v>2023</v>
      </c>
      <c r="N2243" t="s">
        <v>84</v>
      </c>
      <c r="O2243" t="s">
        <v>1964</v>
      </c>
      <c r="P2243" t="s">
        <v>86</v>
      </c>
    </row>
    <row r="2244" spans="1:16" x14ac:dyDescent="0.45">
      <c r="A2244">
        <v>2243</v>
      </c>
      <c r="B2244" s="10">
        <v>45090</v>
      </c>
      <c r="C2244">
        <v>7633</v>
      </c>
      <c r="D2244" t="s">
        <v>80</v>
      </c>
      <c r="E2244">
        <v>54</v>
      </c>
      <c r="F2244" t="s">
        <v>8</v>
      </c>
      <c r="G2244">
        <v>3</v>
      </c>
      <c r="H2244">
        <v>3604.88</v>
      </c>
      <c r="I2244">
        <v>10814.64</v>
      </c>
      <c r="J2244" t="s">
        <v>93</v>
      </c>
      <c r="K2244" t="s">
        <v>82</v>
      </c>
      <c r="L2244" t="s">
        <v>119</v>
      </c>
      <c r="M2244">
        <v>2023</v>
      </c>
      <c r="N2244" t="s">
        <v>668</v>
      </c>
      <c r="O2244" t="s">
        <v>9482</v>
      </c>
      <c r="P2244" t="s">
        <v>86</v>
      </c>
    </row>
    <row r="2245" spans="1:16" x14ac:dyDescent="0.45">
      <c r="A2245">
        <v>2244</v>
      </c>
      <c r="B2245" s="10">
        <v>45090</v>
      </c>
      <c r="C2245">
        <v>1597</v>
      </c>
      <c r="D2245" t="s">
        <v>89</v>
      </c>
      <c r="E2245">
        <v>37</v>
      </c>
      <c r="F2245" t="s">
        <v>9</v>
      </c>
      <c r="G2245">
        <v>5</v>
      </c>
      <c r="H2245">
        <v>598.97</v>
      </c>
      <c r="I2245">
        <v>2994.85</v>
      </c>
      <c r="J2245" t="s">
        <v>97</v>
      </c>
      <c r="K2245" t="s">
        <v>82</v>
      </c>
      <c r="L2245" t="s">
        <v>119</v>
      </c>
      <c r="M2245">
        <v>2023</v>
      </c>
      <c r="N2245" t="s">
        <v>84</v>
      </c>
      <c r="O2245" t="s">
        <v>8884</v>
      </c>
      <c r="P2245" t="s">
        <v>748</v>
      </c>
    </row>
    <row r="2246" spans="1:16" x14ac:dyDescent="0.45">
      <c r="A2246">
        <v>2245</v>
      </c>
      <c r="B2246" s="10">
        <v>45090</v>
      </c>
      <c r="C2246">
        <v>4062</v>
      </c>
      <c r="D2246" t="s">
        <v>89</v>
      </c>
      <c r="E2246">
        <v>30</v>
      </c>
      <c r="F2246" t="s">
        <v>102</v>
      </c>
      <c r="G2246">
        <v>3</v>
      </c>
      <c r="H2246">
        <v>2745.95</v>
      </c>
      <c r="I2246">
        <v>8237.85</v>
      </c>
      <c r="J2246" t="s">
        <v>87</v>
      </c>
      <c r="K2246" t="s">
        <v>82</v>
      </c>
      <c r="L2246" t="s">
        <v>119</v>
      </c>
      <c r="M2246">
        <v>2023</v>
      </c>
      <c r="N2246" t="s">
        <v>84</v>
      </c>
      <c r="O2246" t="s">
        <v>8314</v>
      </c>
      <c r="P2246" t="s">
        <v>748</v>
      </c>
    </row>
    <row r="2247" spans="1:16" x14ac:dyDescent="0.45">
      <c r="A2247">
        <v>2246</v>
      </c>
      <c r="B2247" s="10">
        <v>45090</v>
      </c>
      <c r="C2247">
        <v>3336</v>
      </c>
      <c r="D2247" t="s">
        <v>80</v>
      </c>
      <c r="E2247">
        <v>28</v>
      </c>
      <c r="F2247" t="s">
        <v>5</v>
      </c>
      <c r="G2247">
        <v>5</v>
      </c>
      <c r="H2247">
        <v>4806.09</v>
      </c>
      <c r="I2247">
        <v>24030.45</v>
      </c>
      <c r="J2247" t="s">
        <v>87</v>
      </c>
      <c r="K2247" t="s">
        <v>82</v>
      </c>
      <c r="L2247" t="s">
        <v>119</v>
      </c>
      <c r="M2247">
        <v>2023</v>
      </c>
      <c r="N2247" t="s">
        <v>668</v>
      </c>
      <c r="O2247" t="s">
        <v>9706</v>
      </c>
      <c r="P2247" t="s">
        <v>86</v>
      </c>
    </row>
    <row r="2248" spans="1:16" x14ac:dyDescent="0.45">
      <c r="A2248">
        <v>2247</v>
      </c>
      <c r="B2248" s="10">
        <v>45090</v>
      </c>
      <c r="C2248">
        <v>1572</v>
      </c>
      <c r="D2248" t="s">
        <v>80</v>
      </c>
      <c r="E2248">
        <v>62</v>
      </c>
      <c r="F2248" t="s">
        <v>9</v>
      </c>
      <c r="G2248">
        <v>5</v>
      </c>
      <c r="H2248">
        <v>3347.94</v>
      </c>
      <c r="I2248">
        <v>16739.7</v>
      </c>
      <c r="J2248" t="s">
        <v>81</v>
      </c>
      <c r="K2248" t="s">
        <v>82</v>
      </c>
      <c r="L2248" t="s">
        <v>119</v>
      </c>
      <c r="M2248">
        <v>2023</v>
      </c>
      <c r="N2248" t="s">
        <v>84</v>
      </c>
      <c r="O2248" t="s">
        <v>4661</v>
      </c>
      <c r="P2248" t="s">
        <v>86</v>
      </c>
    </row>
    <row r="2249" spans="1:16" x14ac:dyDescent="0.45">
      <c r="A2249">
        <v>2248</v>
      </c>
      <c r="B2249" s="10">
        <v>45091</v>
      </c>
      <c r="C2249">
        <v>8521</v>
      </c>
      <c r="D2249" t="s">
        <v>80</v>
      </c>
      <c r="E2249">
        <v>36</v>
      </c>
      <c r="F2249" t="s">
        <v>6</v>
      </c>
      <c r="G2249">
        <v>1</v>
      </c>
      <c r="H2249">
        <v>4110.43</v>
      </c>
      <c r="I2249">
        <v>4110.43</v>
      </c>
      <c r="J2249" t="s">
        <v>97</v>
      </c>
      <c r="K2249" t="s">
        <v>82</v>
      </c>
      <c r="L2249" t="s">
        <v>119</v>
      </c>
      <c r="M2249">
        <v>2023</v>
      </c>
      <c r="N2249" t="s">
        <v>84</v>
      </c>
      <c r="O2249" t="s">
        <v>509</v>
      </c>
      <c r="P2249" t="s">
        <v>86</v>
      </c>
    </row>
    <row r="2250" spans="1:16" x14ac:dyDescent="0.45">
      <c r="A2250">
        <v>2249</v>
      </c>
      <c r="B2250" s="10">
        <v>45091</v>
      </c>
      <c r="C2250">
        <v>7171</v>
      </c>
      <c r="D2250" t="s">
        <v>89</v>
      </c>
      <c r="E2250">
        <v>45</v>
      </c>
      <c r="F2250" t="s">
        <v>9</v>
      </c>
      <c r="G2250">
        <v>5</v>
      </c>
      <c r="H2250">
        <v>1342.3</v>
      </c>
      <c r="I2250">
        <v>6711.5</v>
      </c>
      <c r="J2250" t="s">
        <v>93</v>
      </c>
      <c r="K2250" t="s">
        <v>82</v>
      </c>
      <c r="L2250" t="s">
        <v>119</v>
      </c>
      <c r="M2250">
        <v>2023</v>
      </c>
      <c r="N2250" t="s">
        <v>84</v>
      </c>
      <c r="O2250" t="s">
        <v>4195</v>
      </c>
      <c r="P2250" t="s">
        <v>86</v>
      </c>
    </row>
    <row r="2251" spans="1:16" x14ac:dyDescent="0.45">
      <c r="A2251">
        <v>2250</v>
      </c>
      <c r="B2251" s="10">
        <v>45091</v>
      </c>
      <c r="C2251">
        <v>8097</v>
      </c>
      <c r="D2251" t="s">
        <v>89</v>
      </c>
      <c r="E2251">
        <v>55</v>
      </c>
      <c r="F2251" t="s">
        <v>7</v>
      </c>
      <c r="G2251">
        <v>2</v>
      </c>
      <c r="H2251">
        <v>4010.84</v>
      </c>
      <c r="I2251">
        <v>8021.68</v>
      </c>
      <c r="J2251" t="s">
        <v>81</v>
      </c>
      <c r="K2251" t="s">
        <v>82</v>
      </c>
      <c r="L2251" t="s">
        <v>119</v>
      </c>
      <c r="M2251">
        <v>2023</v>
      </c>
      <c r="N2251" t="s">
        <v>84</v>
      </c>
      <c r="O2251" t="s">
        <v>3002</v>
      </c>
      <c r="P2251" t="s">
        <v>86</v>
      </c>
    </row>
    <row r="2252" spans="1:16" x14ac:dyDescent="0.45">
      <c r="A2252">
        <v>2251</v>
      </c>
      <c r="B2252" s="10">
        <v>45091</v>
      </c>
      <c r="C2252">
        <v>3090</v>
      </c>
      <c r="D2252" t="s">
        <v>80</v>
      </c>
      <c r="E2252">
        <v>62</v>
      </c>
      <c r="F2252" t="s">
        <v>6</v>
      </c>
      <c r="G2252">
        <v>5</v>
      </c>
      <c r="H2252">
        <v>1788.7</v>
      </c>
      <c r="I2252">
        <v>8943.5</v>
      </c>
      <c r="J2252" t="s">
        <v>81</v>
      </c>
      <c r="K2252" t="s">
        <v>82</v>
      </c>
      <c r="L2252" t="s">
        <v>119</v>
      </c>
      <c r="M2252">
        <v>2023</v>
      </c>
      <c r="N2252" t="s">
        <v>84</v>
      </c>
      <c r="O2252" t="s">
        <v>4662</v>
      </c>
      <c r="P2252" t="s">
        <v>86</v>
      </c>
    </row>
    <row r="2253" spans="1:16" x14ac:dyDescent="0.45">
      <c r="A2253">
        <v>2252</v>
      </c>
      <c r="B2253" s="10">
        <v>45091</v>
      </c>
      <c r="C2253">
        <v>7566</v>
      </c>
      <c r="D2253" t="s">
        <v>89</v>
      </c>
      <c r="E2253">
        <v>21</v>
      </c>
      <c r="F2253" t="s">
        <v>5</v>
      </c>
      <c r="G2253">
        <v>1</v>
      </c>
      <c r="H2253">
        <v>2451.14</v>
      </c>
      <c r="I2253">
        <v>2451.14</v>
      </c>
      <c r="J2253" t="s">
        <v>95</v>
      </c>
      <c r="K2253" t="s">
        <v>82</v>
      </c>
      <c r="L2253" t="s">
        <v>119</v>
      </c>
      <c r="M2253">
        <v>2023</v>
      </c>
      <c r="N2253" t="s">
        <v>84</v>
      </c>
      <c r="O2253" t="s">
        <v>5013</v>
      </c>
      <c r="P2253" t="s">
        <v>86</v>
      </c>
    </row>
    <row r="2254" spans="1:16" x14ac:dyDescent="0.45">
      <c r="A2254">
        <v>2253</v>
      </c>
      <c r="B2254" s="10">
        <v>45091</v>
      </c>
      <c r="C2254">
        <v>5624</v>
      </c>
      <c r="D2254" t="s">
        <v>89</v>
      </c>
      <c r="E2254">
        <v>54</v>
      </c>
      <c r="F2254" t="s">
        <v>102</v>
      </c>
      <c r="G2254">
        <v>3</v>
      </c>
      <c r="H2254">
        <v>980.39</v>
      </c>
      <c r="I2254">
        <v>2941.17</v>
      </c>
      <c r="J2254" t="s">
        <v>93</v>
      </c>
      <c r="K2254" t="s">
        <v>82</v>
      </c>
      <c r="L2254" t="s">
        <v>119</v>
      </c>
      <c r="M2254">
        <v>2023</v>
      </c>
      <c r="N2254" t="s">
        <v>84</v>
      </c>
      <c r="O2254" t="s">
        <v>6480</v>
      </c>
      <c r="P2254" t="s">
        <v>86</v>
      </c>
    </row>
    <row r="2255" spans="1:16" x14ac:dyDescent="0.45">
      <c r="A2255">
        <v>2254</v>
      </c>
      <c r="B2255" s="10">
        <v>45091</v>
      </c>
      <c r="C2255">
        <v>2633</v>
      </c>
      <c r="D2255" t="s">
        <v>89</v>
      </c>
      <c r="E2255">
        <v>36</v>
      </c>
      <c r="F2255" t="s">
        <v>6</v>
      </c>
      <c r="G2255">
        <v>5</v>
      </c>
      <c r="H2255">
        <v>2454.21</v>
      </c>
      <c r="I2255">
        <v>12271.05</v>
      </c>
      <c r="J2255" t="s">
        <v>97</v>
      </c>
      <c r="K2255" t="s">
        <v>82</v>
      </c>
      <c r="L2255" t="s">
        <v>119</v>
      </c>
      <c r="M2255">
        <v>2023</v>
      </c>
      <c r="N2255" t="s">
        <v>84</v>
      </c>
      <c r="O2255" t="s">
        <v>4433</v>
      </c>
      <c r="P2255" t="s">
        <v>86</v>
      </c>
    </row>
    <row r="2256" spans="1:16" x14ac:dyDescent="0.45">
      <c r="A2256">
        <v>2255</v>
      </c>
      <c r="B2256" s="10">
        <v>45091</v>
      </c>
      <c r="C2256">
        <v>2517</v>
      </c>
      <c r="D2256" t="s">
        <v>89</v>
      </c>
      <c r="E2256">
        <v>54</v>
      </c>
      <c r="F2256" t="s">
        <v>102</v>
      </c>
      <c r="G2256">
        <v>2</v>
      </c>
      <c r="H2256">
        <v>2602.7199999999998</v>
      </c>
      <c r="I2256">
        <v>5205.4399999999996</v>
      </c>
      <c r="J2256" t="s">
        <v>93</v>
      </c>
      <c r="K2256" t="s">
        <v>82</v>
      </c>
      <c r="L2256" t="s">
        <v>119</v>
      </c>
      <c r="M2256">
        <v>2023</v>
      </c>
      <c r="N2256" t="s">
        <v>84</v>
      </c>
      <c r="O2256" t="s">
        <v>3317</v>
      </c>
      <c r="P2256" t="s">
        <v>86</v>
      </c>
    </row>
    <row r="2257" spans="1:16" x14ac:dyDescent="0.45">
      <c r="A2257">
        <v>2256</v>
      </c>
      <c r="B2257" s="10">
        <v>45091</v>
      </c>
      <c r="C2257">
        <v>4648</v>
      </c>
      <c r="D2257" t="s">
        <v>80</v>
      </c>
      <c r="E2257">
        <v>31</v>
      </c>
      <c r="F2257" t="s">
        <v>102</v>
      </c>
      <c r="G2257">
        <v>4</v>
      </c>
      <c r="H2257">
        <v>3130.52</v>
      </c>
      <c r="I2257">
        <v>12522.08</v>
      </c>
      <c r="J2257" t="s">
        <v>87</v>
      </c>
      <c r="K2257" t="s">
        <v>82</v>
      </c>
      <c r="L2257" t="s">
        <v>119</v>
      </c>
      <c r="M2257">
        <v>2023</v>
      </c>
      <c r="N2257" t="s">
        <v>84</v>
      </c>
      <c r="O2257" t="s">
        <v>944</v>
      </c>
      <c r="P2257" t="s">
        <v>86</v>
      </c>
    </row>
    <row r="2258" spans="1:16" x14ac:dyDescent="0.45">
      <c r="A2258">
        <v>2257</v>
      </c>
      <c r="B2258" s="10">
        <v>45091</v>
      </c>
      <c r="C2258">
        <v>2537</v>
      </c>
      <c r="D2258" t="s">
        <v>80</v>
      </c>
      <c r="E2258">
        <v>48</v>
      </c>
      <c r="F2258" t="s">
        <v>9</v>
      </c>
      <c r="G2258">
        <v>3</v>
      </c>
      <c r="H2258">
        <v>4349.74</v>
      </c>
      <c r="I2258">
        <v>13049.22</v>
      </c>
      <c r="J2258" t="s">
        <v>93</v>
      </c>
      <c r="K2258" t="s">
        <v>82</v>
      </c>
      <c r="L2258" t="s">
        <v>119</v>
      </c>
      <c r="M2258">
        <v>2023</v>
      </c>
      <c r="N2258" t="s">
        <v>84</v>
      </c>
      <c r="O2258" t="s">
        <v>6481</v>
      </c>
      <c r="P2258" t="s">
        <v>86</v>
      </c>
    </row>
    <row r="2259" spans="1:16" x14ac:dyDescent="0.45">
      <c r="A2259">
        <v>2258</v>
      </c>
      <c r="B2259" s="10">
        <v>45091</v>
      </c>
      <c r="C2259">
        <v>4137</v>
      </c>
      <c r="D2259" t="s">
        <v>89</v>
      </c>
      <c r="E2259">
        <v>45</v>
      </c>
      <c r="F2259" t="s">
        <v>7</v>
      </c>
      <c r="G2259">
        <v>4</v>
      </c>
      <c r="H2259">
        <v>1559.01</v>
      </c>
      <c r="I2259">
        <v>6236.04</v>
      </c>
      <c r="J2259" t="s">
        <v>93</v>
      </c>
      <c r="K2259" t="s">
        <v>82</v>
      </c>
      <c r="L2259" t="s">
        <v>119</v>
      </c>
      <c r="M2259">
        <v>2023</v>
      </c>
      <c r="N2259" t="s">
        <v>668</v>
      </c>
      <c r="O2259" t="s">
        <v>9983</v>
      </c>
      <c r="P2259" t="s">
        <v>86</v>
      </c>
    </row>
    <row r="2260" spans="1:16" x14ac:dyDescent="0.45">
      <c r="A2260">
        <v>2259</v>
      </c>
      <c r="B2260" s="10">
        <v>45091</v>
      </c>
      <c r="C2260">
        <v>7985</v>
      </c>
      <c r="D2260" t="s">
        <v>80</v>
      </c>
      <c r="E2260">
        <v>53</v>
      </c>
      <c r="F2260" t="s">
        <v>9</v>
      </c>
      <c r="G2260">
        <v>2</v>
      </c>
      <c r="H2260">
        <v>4921.4799999999996</v>
      </c>
      <c r="I2260">
        <v>9842.9599999999991</v>
      </c>
      <c r="J2260" t="s">
        <v>93</v>
      </c>
      <c r="K2260" t="s">
        <v>82</v>
      </c>
      <c r="L2260" t="s">
        <v>119</v>
      </c>
      <c r="M2260">
        <v>2023</v>
      </c>
      <c r="N2260" t="s">
        <v>84</v>
      </c>
      <c r="O2260" t="s">
        <v>3318</v>
      </c>
      <c r="P2260" t="s">
        <v>86</v>
      </c>
    </row>
    <row r="2261" spans="1:16" x14ac:dyDescent="0.45">
      <c r="A2261">
        <v>2260</v>
      </c>
      <c r="B2261" s="10">
        <v>45091</v>
      </c>
      <c r="C2261">
        <v>1097</v>
      </c>
      <c r="D2261" t="s">
        <v>89</v>
      </c>
      <c r="E2261">
        <v>61</v>
      </c>
      <c r="F2261" t="s">
        <v>8</v>
      </c>
      <c r="G2261">
        <v>1</v>
      </c>
      <c r="H2261">
        <v>4246.07</v>
      </c>
      <c r="I2261">
        <v>4246.07</v>
      </c>
      <c r="J2261" t="s">
        <v>81</v>
      </c>
      <c r="K2261" t="s">
        <v>82</v>
      </c>
      <c r="L2261" t="s">
        <v>119</v>
      </c>
      <c r="M2261">
        <v>2023</v>
      </c>
      <c r="N2261" t="s">
        <v>84</v>
      </c>
      <c r="O2261" t="s">
        <v>5804</v>
      </c>
      <c r="P2261" t="s">
        <v>86</v>
      </c>
    </row>
    <row r="2262" spans="1:16" x14ac:dyDescent="0.45">
      <c r="A2262">
        <v>2261</v>
      </c>
      <c r="B2262" s="10">
        <v>45091</v>
      </c>
      <c r="C2262">
        <v>4750</v>
      </c>
      <c r="D2262" t="s">
        <v>89</v>
      </c>
      <c r="E2262">
        <v>55</v>
      </c>
      <c r="F2262" t="s">
        <v>8</v>
      </c>
      <c r="G2262">
        <v>1</v>
      </c>
      <c r="H2262">
        <v>2044.47</v>
      </c>
      <c r="I2262">
        <v>2044.47</v>
      </c>
      <c r="J2262" t="s">
        <v>81</v>
      </c>
      <c r="K2262" t="s">
        <v>82</v>
      </c>
      <c r="L2262" t="s">
        <v>119</v>
      </c>
      <c r="M2262">
        <v>2023</v>
      </c>
      <c r="N2262" t="s">
        <v>84</v>
      </c>
      <c r="O2262" t="s">
        <v>5805</v>
      </c>
      <c r="P2262" t="s">
        <v>86</v>
      </c>
    </row>
    <row r="2263" spans="1:16" x14ac:dyDescent="0.45">
      <c r="A2263">
        <v>2262</v>
      </c>
      <c r="B2263" s="10">
        <v>45092</v>
      </c>
      <c r="C2263">
        <v>9535</v>
      </c>
      <c r="D2263" t="s">
        <v>80</v>
      </c>
      <c r="E2263">
        <v>36</v>
      </c>
      <c r="F2263" t="s">
        <v>102</v>
      </c>
      <c r="G2263">
        <v>3</v>
      </c>
      <c r="H2263">
        <v>1171.99</v>
      </c>
      <c r="I2263">
        <v>3515.97</v>
      </c>
      <c r="J2263" t="s">
        <v>97</v>
      </c>
      <c r="K2263" t="s">
        <v>82</v>
      </c>
      <c r="L2263" t="s">
        <v>119</v>
      </c>
      <c r="M2263">
        <v>2023</v>
      </c>
      <c r="N2263" t="s">
        <v>84</v>
      </c>
      <c r="O2263" t="s">
        <v>768</v>
      </c>
      <c r="P2263" t="s">
        <v>748</v>
      </c>
    </row>
    <row r="2264" spans="1:16" x14ac:dyDescent="0.45">
      <c r="A2264">
        <v>2263</v>
      </c>
      <c r="B2264" s="10">
        <v>45092</v>
      </c>
      <c r="C2264">
        <v>9174</v>
      </c>
      <c r="D2264" t="s">
        <v>80</v>
      </c>
      <c r="E2264">
        <v>59</v>
      </c>
      <c r="F2264" t="s">
        <v>7</v>
      </c>
      <c r="G2264">
        <v>5</v>
      </c>
      <c r="H2264">
        <v>403.9</v>
      </c>
      <c r="I2264">
        <v>2019.5</v>
      </c>
      <c r="J2264" t="s">
        <v>81</v>
      </c>
      <c r="K2264" t="s">
        <v>82</v>
      </c>
      <c r="L2264" t="s">
        <v>119</v>
      </c>
      <c r="M2264">
        <v>2023</v>
      </c>
      <c r="N2264" t="s">
        <v>84</v>
      </c>
      <c r="O2264" t="s">
        <v>4663</v>
      </c>
      <c r="P2264" t="s">
        <v>86</v>
      </c>
    </row>
    <row r="2265" spans="1:16" x14ac:dyDescent="0.45">
      <c r="A2265">
        <v>2264</v>
      </c>
      <c r="B2265" s="10">
        <v>45092</v>
      </c>
      <c r="C2265">
        <v>9103</v>
      </c>
      <c r="D2265" t="s">
        <v>89</v>
      </c>
      <c r="E2265">
        <v>18</v>
      </c>
      <c r="F2265" t="s">
        <v>6</v>
      </c>
      <c r="G2265">
        <v>5</v>
      </c>
      <c r="H2265">
        <v>1210.0999999999999</v>
      </c>
      <c r="I2265">
        <v>6050.5</v>
      </c>
      <c r="J2265" t="s">
        <v>95</v>
      </c>
      <c r="K2265" t="s">
        <v>82</v>
      </c>
      <c r="L2265" t="s">
        <v>119</v>
      </c>
      <c r="M2265">
        <v>2023</v>
      </c>
      <c r="N2265" t="s">
        <v>84</v>
      </c>
      <c r="O2265" t="s">
        <v>4861</v>
      </c>
      <c r="P2265" t="s">
        <v>86</v>
      </c>
    </row>
    <row r="2266" spans="1:16" x14ac:dyDescent="0.45">
      <c r="A2266">
        <v>2265</v>
      </c>
      <c r="B2266" s="10">
        <v>45092</v>
      </c>
      <c r="C2266">
        <v>6413</v>
      </c>
      <c r="D2266" t="s">
        <v>89</v>
      </c>
      <c r="E2266">
        <v>40</v>
      </c>
      <c r="F2266" t="s">
        <v>102</v>
      </c>
      <c r="G2266">
        <v>4</v>
      </c>
      <c r="H2266">
        <v>4428.3900000000003</v>
      </c>
      <c r="I2266">
        <v>17713.560000000001</v>
      </c>
      <c r="J2266" t="s">
        <v>97</v>
      </c>
      <c r="K2266" t="s">
        <v>82</v>
      </c>
      <c r="L2266" t="s">
        <v>119</v>
      </c>
      <c r="M2266">
        <v>2023</v>
      </c>
      <c r="N2266" t="s">
        <v>84</v>
      </c>
      <c r="O2266" t="s">
        <v>1642</v>
      </c>
      <c r="P2266" t="s">
        <v>86</v>
      </c>
    </row>
    <row r="2267" spans="1:16" x14ac:dyDescent="0.45">
      <c r="A2267">
        <v>2266</v>
      </c>
      <c r="B2267" s="10">
        <v>45092</v>
      </c>
      <c r="C2267">
        <v>5666</v>
      </c>
      <c r="D2267" t="s">
        <v>89</v>
      </c>
      <c r="E2267">
        <v>45</v>
      </c>
      <c r="F2267" t="s">
        <v>6</v>
      </c>
      <c r="G2267">
        <v>1</v>
      </c>
      <c r="H2267">
        <v>1495.56</v>
      </c>
      <c r="I2267">
        <v>1495.56</v>
      </c>
      <c r="J2267" t="s">
        <v>93</v>
      </c>
      <c r="K2267" t="s">
        <v>567</v>
      </c>
      <c r="L2267" t="s">
        <v>119</v>
      </c>
      <c r="M2267">
        <v>2023</v>
      </c>
      <c r="N2267" t="s">
        <v>84</v>
      </c>
      <c r="O2267" t="s">
        <v>7780</v>
      </c>
      <c r="P2267" t="s">
        <v>86</v>
      </c>
    </row>
    <row r="2268" spans="1:16" x14ac:dyDescent="0.45">
      <c r="A2268">
        <v>2267</v>
      </c>
      <c r="B2268" s="10">
        <v>45092</v>
      </c>
      <c r="C2268">
        <v>1610</v>
      </c>
      <c r="D2268" t="s">
        <v>89</v>
      </c>
      <c r="E2268">
        <v>21</v>
      </c>
      <c r="F2268" t="s">
        <v>102</v>
      </c>
      <c r="G2268">
        <v>5</v>
      </c>
      <c r="H2268">
        <v>733</v>
      </c>
      <c r="I2268">
        <v>3665</v>
      </c>
      <c r="J2268" t="s">
        <v>95</v>
      </c>
      <c r="K2268" t="s">
        <v>82</v>
      </c>
      <c r="L2268" t="s">
        <v>119</v>
      </c>
      <c r="M2268">
        <v>2023</v>
      </c>
      <c r="N2268" t="s">
        <v>84</v>
      </c>
      <c r="O2268" t="s">
        <v>4862</v>
      </c>
      <c r="P2268" t="s">
        <v>86</v>
      </c>
    </row>
    <row r="2269" spans="1:16" x14ac:dyDescent="0.45">
      <c r="A2269">
        <v>2268</v>
      </c>
      <c r="B2269" s="10">
        <v>45092</v>
      </c>
      <c r="C2269">
        <v>2727</v>
      </c>
      <c r="D2269" t="s">
        <v>80</v>
      </c>
      <c r="E2269">
        <v>58</v>
      </c>
      <c r="F2269" t="s">
        <v>9</v>
      </c>
      <c r="G2269">
        <v>5</v>
      </c>
      <c r="H2269">
        <v>162.24</v>
      </c>
      <c r="I2269">
        <v>811.2</v>
      </c>
      <c r="J2269" t="s">
        <v>81</v>
      </c>
      <c r="K2269" t="s">
        <v>567</v>
      </c>
      <c r="L2269" t="s">
        <v>119</v>
      </c>
      <c r="M2269">
        <v>2023</v>
      </c>
      <c r="N2269" t="s">
        <v>84</v>
      </c>
      <c r="O2269" t="s">
        <v>7599</v>
      </c>
      <c r="P2269" t="s">
        <v>86</v>
      </c>
    </row>
    <row r="2270" spans="1:16" x14ac:dyDescent="0.45">
      <c r="A2270">
        <v>2269</v>
      </c>
      <c r="B2270" s="10">
        <v>45092</v>
      </c>
      <c r="C2270">
        <v>2854</v>
      </c>
      <c r="D2270" t="s">
        <v>80</v>
      </c>
      <c r="E2270">
        <v>35</v>
      </c>
      <c r="F2270" t="s">
        <v>102</v>
      </c>
      <c r="G2270">
        <v>1</v>
      </c>
      <c r="H2270">
        <v>1523.52</v>
      </c>
      <c r="I2270">
        <v>1523.52</v>
      </c>
      <c r="J2270" t="s">
        <v>97</v>
      </c>
      <c r="K2270" t="s">
        <v>567</v>
      </c>
      <c r="L2270" t="s">
        <v>119</v>
      </c>
      <c r="M2270">
        <v>2023</v>
      </c>
      <c r="N2270" t="s">
        <v>84</v>
      </c>
      <c r="O2270" t="s">
        <v>7907</v>
      </c>
      <c r="P2270" t="s">
        <v>86</v>
      </c>
    </row>
    <row r="2271" spans="1:16" x14ac:dyDescent="0.45">
      <c r="A2271">
        <v>2270</v>
      </c>
      <c r="B2271" s="10">
        <v>45092</v>
      </c>
      <c r="C2271">
        <v>6055</v>
      </c>
      <c r="D2271" t="s">
        <v>89</v>
      </c>
      <c r="E2271">
        <v>64</v>
      </c>
      <c r="F2271" t="s">
        <v>102</v>
      </c>
      <c r="G2271">
        <v>1</v>
      </c>
      <c r="H2271">
        <v>1119.96</v>
      </c>
      <c r="I2271">
        <v>1119.96</v>
      </c>
      <c r="J2271" t="s">
        <v>81</v>
      </c>
      <c r="K2271" t="s">
        <v>567</v>
      </c>
      <c r="L2271" t="s">
        <v>119</v>
      </c>
      <c r="M2271">
        <v>2023</v>
      </c>
      <c r="N2271" t="s">
        <v>668</v>
      </c>
      <c r="O2271" t="s">
        <v>9406</v>
      </c>
      <c r="P2271" t="s">
        <v>86</v>
      </c>
    </row>
    <row r="2272" spans="1:16" x14ac:dyDescent="0.45">
      <c r="A2272">
        <v>2271</v>
      </c>
      <c r="B2272" s="10">
        <v>45092</v>
      </c>
      <c r="C2272">
        <v>3324</v>
      </c>
      <c r="D2272" t="s">
        <v>89</v>
      </c>
      <c r="E2272">
        <v>56</v>
      </c>
      <c r="F2272" t="s">
        <v>7</v>
      </c>
      <c r="G2272">
        <v>2</v>
      </c>
      <c r="H2272">
        <v>555.9</v>
      </c>
      <c r="I2272">
        <v>1111.8</v>
      </c>
      <c r="J2272" t="s">
        <v>81</v>
      </c>
      <c r="K2272" t="s">
        <v>567</v>
      </c>
      <c r="L2272" t="s">
        <v>119</v>
      </c>
      <c r="M2272">
        <v>2023</v>
      </c>
      <c r="N2272" t="s">
        <v>668</v>
      </c>
      <c r="O2272" t="s">
        <v>9335</v>
      </c>
      <c r="P2272" t="s">
        <v>86</v>
      </c>
    </row>
    <row r="2273" spans="1:16" x14ac:dyDescent="0.45">
      <c r="A2273">
        <v>2272</v>
      </c>
      <c r="B2273" s="10">
        <v>45092</v>
      </c>
      <c r="C2273">
        <v>6774</v>
      </c>
      <c r="D2273" t="s">
        <v>80</v>
      </c>
      <c r="E2273">
        <v>42</v>
      </c>
      <c r="F2273" t="s">
        <v>7</v>
      </c>
      <c r="G2273">
        <v>4</v>
      </c>
      <c r="H2273">
        <v>4757.87</v>
      </c>
      <c r="I2273">
        <v>19031.48</v>
      </c>
      <c r="J2273" t="s">
        <v>97</v>
      </c>
      <c r="K2273" t="s">
        <v>82</v>
      </c>
      <c r="L2273" t="s">
        <v>119</v>
      </c>
      <c r="M2273">
        <v>2023</v>
      </c>
      <c r="N2273" t="s">
        <v>84</v>
      </c>
      <c r="O2273" t="s">
        <v>1643</v>
      </c>
      <c r="P2273" t="s">
        <v>86</v>
      </c>
    </row>
    <row r="2274" spans="1:16" x14ac:dyDescent="0.45">
      <c r="A2274">
        <v>2273</v>
      </c>
      <c r="B2274" s="10">
        <v>45092</v>
      </c>
      <c r="C2274">
        <v>7519</v>
      </c>
      <c r="D2274" t="s">
        <v>89</v>
      </c>
      <c r="E2274">
        <v>35</v>
      </c>
      <c r="F2274" t="s">
        <v>6</v>
      </c>
      <c r="G2274">
        <v>1</v>
      </c>
      <c r="H2274">
        <v>1374.73</v>
      </c>
      <c r="I2274">
        <v>1374.73</v>
      </c>
      <c r="J2274" t="s">
        <v>97</v>
      </c>
      <c r="K2274" t="s">
        <v>567</v>
      </c>
      <c r="L2274" t="s">
        <v>119</v>
      </c>
      <c r="M2274">
        <v>2023</v>
      </c>
      <c r="N2274" t="s">
        <v>84</v>
      </c>
      <c r="O2274" t="s">
        <v>7908</v>
      </c>
      <c r="P2274" t="s">
        <v>86</v>
      </c>
    </row>
    <row r="2275" spans="1:16" x14ac:dyDescent="0.45">
      <c r="A2275">
        <v>2274</v>
      </c>
      <c r="B2275" s="10">
        <v>45092</v>
      </c>
      <c r="C2275">
        <v>2749</v>
      </c>
      <c r="D2275" t="s">
        <v>80</v>
      </c>
      <c r="E2275">
        <v>23</v>
      </c>
      <c r="F2275" t="s">
        <v>7</v>
      </c>
      <c r="G2275">
        <v>2</v>
      </c>
      <c r="H2275">
        <v>80.58</v>
      </c>
      <c r="I2275">
        <v>161.16</v>
      </c>
      <c r="J2275" t="s">
        <v>95</v>
      </c>
      <c r="K2275" t="s">
        <v>567</v>
      </c>
      <c r="L2275" t="s">
        <v>119</v>
      </c>
      <c r="M2275">
        <v>2023</v>
      </c>
      <c r="N2275" t="s">
        <v>84</v>
      </c>
      <c r="O2275" t="s">
        <v>7039</v>
      </c>
      <c r="P2275" t="s">
        <v>86</v>
      </c>
    </row>
    <row r="2276" spans="1:16" x14ac:dyDescent="0.45">
      <c r="A2276">
        <v>2275</v>
      </c>
      <c r="B2276" s="10">
        <v>45093</v>
      </c>
      <c r="C2276">
        <v>1781</v>
      </c>
      <c r="D2276" t="s">
        <v>89</v>
      </c>
      <c r="E2276">
        <v>36</v>
      </c>
      <c r="F2276" t="s">
        <v>102</v>
      </c>
      <c r="G2276">
        <v>1</v>
      </c>
      <c r="H2276">
        <v>4724.16</v>
      </c>
      <c r="I2276">
        <v>4724.16</v>
      </c>
      <c r="J2276" t="s">
        <v>97</v>
      </c>
      <c r="K2276" t="s">
        <v>82</v>
      </c>
      <c r="L2276" t="s">
        <v>119</v>
      </c>
      <c r="M2276">
        <v>2023</v>
      </c>
      <c r="N2276" t="s">
        <v>84</v>
      </c>
      <c r="O2276" t="s">
        <v>510</v>
      </c>
      <c r="P2276" t="s">
        <v>86</v>
      </c>
    </row>
    <row r="2277" spans="1:16" x14ac:dyDescent="0.45">
      <c r="A2277">
        <v>2276</v>
      </c>
      <c r="B2277" s="10">
        <v>45093</v>
      </c>
      <c r="C2277">
        <v>8548</v>
      </c>
      <c r="D2277" t="s">
        <v>80</v>
      </c>
      <c r="E2277">
        <v>29</v>
      </c>
      <c r="F2277" t="s">
        <v>7</v>
      </c>
      <c r="G2277">
        <v>3</v>
      </c>
      <c r="H2277">
        <v>2913.64</v>
      </c>
      <c r="I2277">
        <v>8740.92</v>
      </c>
      <c r="J2277" t="s">
        <v>87</v>
      </c>
      <c r="K2277" t="s">
        <v>82</v>
      </c>
      <c r="L2277" t="s">
        <v>119</v>
      </c>
      <c r="M2277">
        <v>2023</v>
      </c>
      <c r="N2277" t="s">
        <v>84</v>
      </c>
      <c r="O2277" t="s">
        <v>6038</v>
      </c>
      <c r="P2277" t="s">
        <v>86</v>
      </c>
    </row>
    <row r="2278" spans="1:16" x14ac:dyDescent="0.45">
      <c r="A2278">
        <v>2277</v>
      </c>
      <c r="B2278" s="10">
        <v>45093</v>
      </c>
      <c r="C2278">
        <v>7823</v>
      </c>
      <c r="D2278" t="s">
        <v>89</v>
      </c>
      <c r="E2278">
        <v>42</v>
      </c>
      <c r="F2278" t="s">
        <v>7</v>
      </c>
      <c r="G2278">
        <v>3</v>
      </c>
      <c r="H2278">
        <v>459.92</v>
      </c>
      <c r="I2278">
        <v>1379.76</v>
      </c>
      <c r="J2278" t="s">
        <v>97</v>
      </c>
      <c r="K2278" t="s">
        <v>567</v>
      </c>
      <c r="L2278" t="s">
        <v>119</v>
      </c>
      <c r="M2278">
        <v>2023</v>
      </c>
      <c r="N2278" t="s">
        <v>84</v>
      </c>
      <c r="O2278" t="s">
        <v>7477</v>
      </c>
      <c r="P2278" t="s">
        <v>86</v>
      </c>
    </row>
    <row r="2279" spans="1:16" x14ac:dyDescent="0.45">
      <c r="A2279">
        <v>2278</v>
      </c>
      <c r="B2279" s="10">
        <v>45093</v>
      </c>
      <c r="C2279">
        <v>3105</v>
      </c>
      <c r="D2279" t="s">
        <v>89</v>
      </c>
      <c r="E2279">
        <v>52</v>
      </c>
      <c r="F2279" t="s">
        <v>5</v>
      </c>
      <c r="G2279">
        <v>3</v>
      </c>
      <c r="H2279">
        <v>205.54</v>
      </c>
      <c r="I2279">
        <v>616.62</v>
      </c>
      <c r="J2279" t="s">
        <v>93</v>
      </c>
      <c r="K2279" t="s">
        <v>567</v>
      </c>
      <c r="L2279" t="s">
        <v>119</v>
      </c>
      <c r="M2279">
        <v>2023</v>
      </c>
      <c r="N2279" t="s">
        <v>84</v>
      </c>
      <c r="O2279" t="s">
        <v>7478</v>
      </c>
      <c r="P2279" t="s">
        <v>86</v>
      </c>
    </row>
    <row r="2280" spans="1:16" x14ac:dyDescent="0.45">
      <c r="A2280">
        <v>2279</v>
      </c>
      <c r="B2280" s="10">
        <v>45093</v>
      </c>
      <c r="C2280">
        <v>4867</v>
      </c>
      <c r="D2280" t="s">
        <v>89</v>
      </c>
      <c r="E2280">
        <v>18</v>
      </c>
      <c r="F2280" t="s">
        <v>5</v>
      </c>
      <c r="G2280">
        <v>1</v>
      </c>
      <c r="H2280">
        <v>583.85</v>
      </c>
      <c r="I2280">
        <v>583.85</v>
      </c>
      <c r="J2280" t="s">
        <v>95</v>
      </c>
      <c r="K2280" t="s">
        <v>567</v>
      </c>
      <c r="L2280" t="s">
        <v>119</v>
      </c>
      <c r="M2280">
        <v>2023</v>
      </c>
      <c r="N2280" t="s">
        <v>84</v>
      </c>
      <c r="O2280" t="s">
        <v>7676</v>
      </c>
      <c r="P2280" t="s">
        <v>86</v>
      </c>
    </row>
    <row r="2281" spans="1:16" x14ac:dyDescent="0.45">
      <c r="A2281">
        <v>2280</v>
      </c>
      <c r="B2281" s="10">
        <v>45093</v>
      </c>
      <c r="C2281">
        <v>8193</v>
      </c>
      <c r="D2281" t="s">
        <v>80</v>
      </c>
      <c r="E2281">
        <v>22</v>
      </c>
      <c r="F2281" t="s">
        <v>8</v>
      </c>
      <c r="G2281">
        <v>5</v>
      </c>
      <c r="H2281">
        <v>2977.88</v>
      </c>
      <c r="I2281">
        <v>14889.4</v>
      </c>
      <c r="J2281" t="s">
        <v>95</v>
      </c>
      <c r="K2281" t="s">
        <v>82</v>
      </c>
      <c r="L2281" t="s">
        <v>119</v>
      </c>
      <c r="M2281">
        <v>2023</v>
      </c>
      <c r="N2281" t="s">
        <v>84</v>
      </c>
      <c r="O2281" t="s">
        <v>8824</v>
      </c>
      <c r="P2281" t="s">
        <v>748</v>
      </c>
    </row>
    <row r="2282" spans="1:16" x14ac:dyDescent="0.45">
      <c r="A2282">
        <v>2281</v>
      </c>
      <c r="B2282" s="10">
        <v>45093</v>
      </c>
      <c r="C2282">
        <v>5976</v>
      </c>
      <c r="D2282" t="s">
        <v>80</v>
      </c>
      <c r="E2282">
        <v>18</v>
      </c>
      <c r="F2282" t="s">
        <v>9</v>
      </c>
      <c r="G2282">
        <v>5</v>
      </c>
      <c r="H2282">
        <v>356.26</v>
      </c>
      <c r="I2282">
        <v>1781.3</v>
      </c>
      <c r="J2282" t="s">
        <v>95</v>
      </c>
      <c r="K2282" t="s">
        <v>567</v>
      </c>
      <c r="L2282" t="s">
        <v>119</v>
      </c>
      <c r="M2282">
        <v>2023</v>
      </c>
      <c r="N2282" t="s">
        <v>84</v>
      </c>
      <c r="O2282" t="s">
        <v>7600</v>
      </c>
      <c r="P2282" t="s">
        <v>86</v>
      </c>
    </row>
    <row r="2283" spans="1:16" x14ac:dyDescent="0.45">
      <c r="A2283">
        <v>2282</v>
      </c>
      <c r="B2283" s="10">
        <v>45093</v>
      </c>
      <c r="C2283">
        <v>3113</v>
      </c>
      <c r="D2283" t="s">
        <v>89</v>
      </c>
      <c r="E2283">
        <v>25</v>
      </c>
      <c r="F2283" t="s">
        <v>9</v>
      </c>
      <c r="G2283">
        <v>3</v>
      </c>
      <c r="H2283">
        <v>2862.3</v>
      </c>
      <c r="I2283">
        <v>8586.9</v>
      </c>
      <c r="J2283" t="s">
        <v>87</v>
      </c>
      <c r="K2283" t="s">
        <v>82</v>
      </c>
      <c r="L2283" t="s">
        <v>119</v>
      </c>
      <c r="M2283">
        <v>2023</v>
      </c>
      <c r="N2283" t="s">
        <v>84</v>
      </c>
      <c r="O2283" t="s">
        <v>8315</v>
      </c>
      <c r="P2283" t="s">
        <v>748</v>
      </c>
    </row>
    <row r="2284" spans="1:16" x14ac:dyDescent="0.45">
      <c r="A2284">
        <v>2283</v>
      </c>
      <c r="B2284" s="10">
        <v>45093</v>
      </c>
      <c r="C2284">
        <v>6879</v>
      </c>
      <c r="D2284" t="s">
        <v>89</v>
      </c>
      <c r="E2284">
        <v>56</v>
      </c>
      <c r="F2284" t="s">
        <v>7</v>
      </c>
      <c r="G2284">
        <v>4</v>
      </c>
      <c r="H2284">
        <v>3280.08</v>
      </c>
      <c r="I2284">
        <v>13120.32</v>
      </c>
      <c r="J2284" t="s">
        <v>81</v>
      </c>
      <c r="K2284" t="s">
        <v>82</v>
      </c>
      <c r="L2284" t="s">
        <v>119</v>
      </c>
      <c r="M2284">
        <v>2023</v>
      </c>
      <c r="N2284" t="s">
        <v>84</v>
      </c>
      <c r="O2284" t="s">
        <v>1307</v>
      </c>
      <c r="P2284" t="s">
        <v>86</v>
      </c>
    </row>
    <row r="2285" spans="1:16" x14ac:dyDescent="0.45">
      <c r="A2285">
        <v>2284</v>
      </c>
      <c r="B2285" s="10">
        <v>45093</v>
      </c>
      <c r="C2285">
        <v>4970</v>
      </c>
      <c r="D2285" t="s">
        <v>89</v>
      </c>
      <c r="E2285">
        <v>64</v>
      </c>
      <c r="F2285" t="s">
        <v>8</v>
      </c>
      <c r="G2285">
        <v>2</v>
      </c>
      <c r="H2285">
        <v>780.51</v>
      </c>
      <c r="I2285">
        <v>1561.02</v>
      </c>
      <c r="J2285" t="s">
        <v>81</v>
      </c>
      <c r="K2285" t="s">
        <v>567</v>
      </c>
      <c r="L2285" t="s">
        <v>119</v>
      </c>
      <c r="M2285">
        <v>2023</v>
      </c>
      <c r="N2285" t="s">
        <v>84</v>
      </c>
      <c r="O2285" t="s">
        <v>6982</v>
      </c>
      <c r="P2285" t="s">
        <v>86</v>
      </c>
    </row>
    <row r="2286" spans="1:16" x14ac:dyDescent="0.45">
      <c r="A2286">
        <v>2285</v>
      </c>
      <c r="B2286" s="10">
        <v>45093</v>
      </c>
      <c r="C2286">
        <v>8264</v>
      </c>
      <c r="D2286" t="s">
        <v>89</v>
      </c>
      <c r="E2286">
        <v>60</v>
      </c>
      <c r="F2286" t="s">
        <v>8</v>
      </c>
      <c r="G2286">
        <v>3</v>
      </c>
      <c r="H2286">
        <v>2467.7399999999998</v>
      </c>
      <c r="I2286">
        <v>7403.22</v>
      </c>
      <c r="J2286" t="s">
        <v>81</v>
      </c>
      <c r="K2286" t="s">
        <v>82</v>
      </c>
      <c r="L2286" t="s">
        <v>119</v>
      </c>
      <c r="M2286">
        <v>2023</v>
      </c>
      <c r="N2286" t="s">
        <v>84</v>
      </c>
      <c r="O2286" t="s">
        <v>8402</v>
      </c>
      <c r="P2286" t="s">
        <v>748</v>
      </c>
    </row>
    <row r="2287" spans="1:16" x14ac:dyDescent="0.45">
      <c r="A2287">
        <v>2286</v>
      </c>
      <c r="B2287" s="10">
        <v>45093</v>
      </c>
      <c r="C2287">
        <v>2577</v>
      </c>
      <c r="D2287" t="s">
        <v>80</v>
      </c>
      <c r="E2287">
        <v>35</v>
      </c>
      <c r="F2287" t="s">
        <v>6</v>
      </c>
      <c r="G2287">
        <v>2</v>
      </c>
      <c r="H2287">
        <v>4821.21</v>
      </c>
      <c r="I2287">
        <v>9642.42</v>
      </c>
      <c r="J2287" t="s">
        <v>97</v>
      </c>
      <c r="K2287" t="s">
        <v>82</v>
      </c>
      <c r="L2287" t="s">
        <v>119</v>
      </c>
      <c r="M2287">
        <v>2023</v>
      </c>
      <c r="N2287" t="s">
        <v>84</v>
      </c>
      <c r="O2287" t="s">
        <v>2714</v>
      </c>
      <c r="P2287" t="s">
        <v>86</v>
      </c>
    </row>
    <row r="2288" spans="1:16" x14ac:dyDescent="0.45">
      <c r="A2288">
        <v>2287</v>
      </c>
      <c r="B2288" s="10">
        <v>45093</v>
      </c>
      <c r="C2288">
        <v>3274</v>
      </c>
      <c r="D2288" t="s">
        <v>80</v>
      </c>
      <c r="E2288">
        <v>63</v>
      </c>
      <c r="F2288" t="s">
        <v>5</v>
      </c>
      <c r="G2288">
        <v>2</v>
      </c>
      <c r="H2288">
        <v>4190.62</v>
      </c>
      <c r="I2288">
        <v>8381.24</v>
      </c>
      <c r="J2288" t="s">
        <v>81</v>
      </c>
      <c r="K2288" t="s">
        <v>82</v>
      </c>
      <c r="L2288" t="s">
        <v>119</v>
      </c>
      <c r="M2288">
        <v>2023</v>
      </c>
      <c r="N2288" t="s">
        <v>84</v>
      </c>
      <c r="O2288" t="s">
        <v>3003</v>
      </c>
      <c r="P2288" t="s">
        <v>86</v>
      </c>
    </row>
    <row r="2289" spans="1:16" x14ac:dyDescent="0.45">
      <c r="A2289">
        <v>2288</v>
      </c>
      <c r="B2289" s="10">
        <v>45093</v>
      </c>
      <c r="C2289">
        <v>5869</v>
      </c>
      <c r="D2289" t="s">
        <v>80</v>
      </c>
      <c r="E2289">
        <v>26</v>
      </c>
      <c r="F2289" t="s">
        <v>8</v>
      </c>
      <c r="G2289">
        <v>3</v>
      </c>
      <c r="H2289">
        <v>3630.65</v>
      </c>
      <c r="I2289">
        <v>10891.95</v>
      </c>
      <c r="J2289" t="s">
        <v>87</v>
      </c>
      <c r="K2289" t="s">
        <v>82</v>
      </c>
      <c r="L2289" t="s">
        <v>119</v>
      </c>
      <c r="M2289">
        <v>2023</v>
      </c>
      <c r="N2289" t="s">
        <v>84</v>
      </c>
      <c r="O2289" t="s">
        <v>6039</v>
      </c>
      <c r="P2289" t="s">
        <v>86</v>
      </c>
    </row>
    <row r="2290" spans="1:16" x14ac:dyDescent="0.45">
      <c r="A2290">
        <v>2289</v>
      </c>
      <c r="B2290" s="10">
        <v>45094</v>
      </c>
      <c r="C2290">
        <v>7744</v>
      </c>
      <c r="D2290" t="s">
        <v>89</v>
      </c>
      <c r="E2290">
        <v>22</v>
      </c>
      <c r="F2290" t="s">
        <v>102</v>
      </c>
      <c r="G2290">
        <v>5</v>
      </c>
      <c r="H2290">
        <v>2612.79</v>
      </c>
      <c r="I2290">
        <v>13063.95</v>
      </c>
      <c r="J2290" t="s">
        <v>95</v>
      </c>
      <c r="K2290" t="s">
        <v>82</v>
      </c>
      <c r="L2290" t="s">
        <v>119</v>
      </c>
      <c r="M2290">
        <v>2023</v>
      </c>
      <c r="N2290" t="s">
        <v>84</v>
      </c>
      <c r="O2290" t="s">
        <v>346</v>
      </c>
      <c r="P2290" t="s">
        <v>86</v>
      </c>
    </row>
    <row r="2291" spans="1:16" x14ac:dyDescent="0.45">
      <c r="A2291">
        <v>2290</v>
      </c>
      <c r="B2291" s="10">
        <v>45094</v>
      </c>
      <c r="C2291">
        <v>3426</v>
      </c>
      <c r="D2291" t="s">
        <v>89</v>
      </c>
      <c r="E2291">
        <v>21</v>
      </c>
      <c r="F2291" t="s">
        <v>6</v>
      </c>
      <c r="G2291">
        <v>4</v>
      </c>
      <c r="H2291">
        <v>2001.66</v>
      </c>
      <c r="I2291">
        <v>8006.64</v>
      </c>
      <c r="J2291" t="s">
        <v>95</v>
      </c>
      <c r="K2291" t="s">
        <v>82</v>
      </c>
      <c r="L2291" t="s">
        <v>119</v>
      </c>
      <c r="M2291">
        <v>2023</v>
      </c>
      <c r="N2291" t="s">
        <v>84</v>
      </c>
      <c r="O2291" t="s">
        <v>2283</v>
      </c>
      <c r="P2291" t="s">
        <v>86</v>
      </c>
    </row>
    <row r="2292" spans="1:16" x14ac:dyDescent="0.45">
      <c r="A2292">
        <v>2291</v>
      </c>
      <c r="B2292" s="10">
        <v>45094</v>
      </c>
      <c r="C2292">
        <v>6546</v>
      </c>
      <c r="D2292" t="s">
        <v>80</v>
      </c>
      <c r="E2292">
        <v>61</v>
      </c>
      <c r="F2292" t="s">
        <v>7</v>
      </c>
      <c r="G2292">
        <v>3</v>
      </c>
      <c r="H2292">
        <v>2284.6</v>
      </c>
      <c r="I2292">
        <v>6853.8</v>
      </c>
      <c r="J2292" t="s">
        <v>81</v>
      </c>
      <c r="K2292" t="s">
        <v>82</v>
      </c>
      <c r="L2292" t="s">
        <v>119</v>
      </c>
      <c r="M2292">
        <v>2023</v>
      </c>
      <c r="N2292" t="s">
        <v>668</v>
      </c>
      <c r="O2292" t="s">
        <v>9227</v>
      </c>
      <c r="P2292" t="s">
        <v>748</v>
      </c>
    </row>
    <row r="2293" spans="1:16" x14ac:dyDescent="0.45">
      <c r="A2293">
        <v>2292</v>
      </c>
      <c r="B2293" s="10">
        <v>45094</v>
      </c>
      <c r="C2293">
        <v>7852</v>
      </c>
      <c r="D2293" t="s">
        <v>89</v>
      </c>
      <c r="E2293">
        <v>46</v>
      </c>
      <c r="F2293" t="s">
        <v>102</v>
      </c>
      <c r="G2293">
        <v>2</v>
      </c>
      <c r="H2293">
        <v>3834.82</v>
      </c>
      <c r="I2293">
        <v>7669.64</v>
      </c>
      <c r="J2293" t="s">
        <v>93</v>
      </c>
      <c r="K2293" t="s">
        <v>82</v>
      </c>
      <c r="L2293" t="s">
        <v>119</v>
      </c>
      <c r="M2293">
        <v>2023</v>
      </c>
      <c r="N2293" t="s">
        <v>84</v>
      </c>
      <c r="O2293" t="s">
        <v>3319</v>
      </c>
      <c r="P2293" t="s">
        <v>86</v>
      </c>
    </row>
    <row r="2294" spans="1:16" x14ac:dyDescent="0.45">
      <c r="A2294">
        <v>2293</v>
      </c>
      <c r="B2294" s="10">
        <v>45094</v>
      </c>
      <c r="C2294">
        <v>3551</v>
      </c>
      <c r="D2294" t="s">
        <v>80</v>
      </c>
      <c r="E2294">
        <v>18</v>
      </c>
      <c r="F2294" t="s">
        <v>9</v>
      </c>
      <c r="G2294">
        <v>1</v>
      </c>
      <c r="H2294">
        <v>2793.77</v>
      </c>
      <c r="I2294">
        <v>2793.77</v>
      </c>
      <c r="J2294" t="s">
        <v>95</v>
      </c>
      <c r="K2294" t="s">
        <v>82</v>
      </c>
      <c r="L2294" t="s">
        <v>119</v>
      </c>
      <c r="M2294">
        <v>2023</v>
      </c>
      <c r="N2294" t="s">
        <v>84</v>
      </c>
      <c r="O2294" t="s">
        <v>5014</v>
      </c>
      <c r="P2294" t="s">
        <v>86</v>
      </c>
    </row>
    <row r="2295" spans="1:16" x14ac:dyDescent="0.45">
      <c r="A2295">
        <v>2294</v>
      </c>
      <c r="B2295" s="10">
        <v>45094</v>
      </c>
      <c r="C2295">
        <v>7411</v>
      </c>
      <c r="D2295" t="s">
        <v>80</v>
      </c>
      <c r="E2295">
        <v>47</v>
      </c>
      <c r="F2295" t="s">
        <v>5</v>
      </c>
      <c r="G2295">
        <v>1</v>
      </c>
      <c r="H2295">
        <v>3835.04</v>
      </c>
      <c r="I2295">
        <v>3835.04</v>
      </c>
      <c r="J2295" t="s">
        <v>93</v>
      </c>
      <c r="K2295" t="s">
        <v>82</v>
      </c>
      <c r="L2295" t="s">
        <v>119</v>
      </c>
      <c r="M2295">
        <v>2023</v>
      </c>
      <c r="N2295" t="s">
        <v>84</v>
      </c>
      <c r="O2295" t="s">
        <v>5572</v>
      </c>
      <c r="P2295" t="s">
        <v>86</v>
      </c>
    </row>
    <row r="2296" spans="1:16" x14ac:dyDescent="0.45">
      <c r="A2296">
        <v>2295</v>
      </c>
      <c r="B2296" s="10">
        <v>45094</v>
      </c>
      <c r="C2296">
        <v>1007</v>
      </c>
      <c r="D2296" t="s">
        <v>80</v>
      </c>
      <c r="E2296">
        <v>62</v>
      </c>
      <c r="F2296" t="s">
        <v>102</v>
      </c>
      <c r="G2296">
        <v>2</v>
      </c>
      <c r="H2296">
        <v>4850.87</v>
      </c>
      <c r="I2296">
        <v>9701.74</v>
      </c>
      <c r="J2296" t="s">
        <v>81</v>
      </c>
      <c r="K2296" t="s">
        <v>82</v>
      </c>
      <c r="L2296" t="s">
        <v>119</v>
      </c>
      <c r="M2296">
        <v>2023</v>
      </c>
      <c r="N2296" t="s">
        <v>84</v>
      </c>
      <c r="O2296" t="s">
        <v>3004</v>
      </c>
      <c r="P2296" t="s">
        <v>86</v>
      </c>
    </row>
    <row r="2297" spans="1:16" x14ac:dyDescent="0.45">
      <c r="A2297">
        <v>2296</v>
      </c>
      <c r="B2297" s="10">
        <v>45094</v>
      </c>
      <c r="C2297">
        <v>9087</v>
      </c>
      <c r="D2297" t="s">
        <v>80</v>
      </c>
      <c r="E2297">
        <v>18</v>
      </c>
      <c r="F2297" t="s">
        <v>7</v>
      </c>
      <c r="G2297">
        <v>3</v>
      </c>
      <c r="H2297">
        <v>3220.55</v>
      </c>
      <c r="I2297">
        <v>9661.65</v>
      </c>
      <c r="J2297" t="s">
        <v>95</v>
      </c>
      <c r="K2297" t="s">
        <v>82</v>
      </c>
      <c r="L2297" t="s">
        <v>119</v>
      </c>
      <c r="M2297">
        <v>2023</v>
      </c>
      <c r="N2297" t="s">
        <v>668</v>
      </c>
      <c r="O2297" t="s">
        <v>9228</v>
      </c>
      <c r="P2297" t="s">
        <v>748</v>
      </c>
    </row>
    <row r="2298" spans="1:16" x14ac:dyDescent="0.45">
      <c r="A2298">
        <v>2297</v>
      </c>
      <c r="B2298" s="10">
        <v>45094</v>
      </c>
      <c r="C2298">
        <v>3555</v>
      </c>
      <c r="D2298" t="s">
        <v>89</v>
      </c>
      <c r="E2298">
        <v>20</v>
      </c>
      <c r="F2298" t="s">
        <v>102</v>
      </c>
      <c r="G2298">
        <v>5</v>
      </c>
      <c r="H2298">
        <v>3035.36</v>
      </c>
      <c r="I2298">
        <v>15176.8</v>
      </c>
      <c r="J2298" t="s">
        <v>95</v>
      </c>
      <c r="K2298" t="s">
        <v>82</v>
      </c>
      <c r="L2298" t="s">
        <v>119</v>
      </c>
      <c r="M2298">
        <v>2023</v>
      </c>
      <c r="N2298" t="s">
        <v>84</v>
      </c>
      <c r="O2298" t="s">
        <v>8825</v>
      </c>
      <c r="P2298" t="s">
        <v>748</v>
      </c>
    </row>
    <row r="2299" spans="1:16" x14ac:dyDescent="0.45">
      <c r="A2299">
        <v>2298</v>
      </c>
      <c r="B2299" s="10">
        <v>45094</v>
      </c>
      <c r="C2299">
        <v>1475</v>
      </c>
      <c r="D2299" t="s">
        <v>80</v>
      </c>
      <c r="E2299">
        <v>39</v>
      </c>
      <c r="F2299" t="s">
        <v>102</v>
      </c>
      <c r="G2299">
        <v>3</v>
      </c>
      <c r="H2299">
        <v>2060.5</v>
      </c>
      <c r="I2299">
        <v>6181.5</v>
      </c>
      <c r="J2299" t="s">
        <v>97</v>
      </c>
      <c r="K2299" t="s">
        <v>82</v>
      </c>
      <c r="L2299" t="s">
        <v>119</v>
      </c>
      <c r="M2299">
        <v>2023</v>
      </c>
      <c r="N2299" t="s">
        <v>84</v>
      </c>
      <c r="O2299" t="s">
        <v>6264</v>
      </c>
      <c r="P2299" t="s">
        <v>86</v>
      </c>
    </row>
    <row r="2300" spans="1:16" x14ac:dyDescent="0.45">
      <c r="A2300">
        <v>2299</v>
      </c>
      <c r="B2300" s="10">
        <v>45094</v>
      </c>
      <c r="C2300">
        <v>6416</v>
      </c>
      <c r="D2300" t="s">
        <v>89</v>
      </c>
      <c r="E2300">
        <v>25</v>
      </c>
      <c r="F2300" t="s">
        <v>8</v>
      </c>
      <c r="G2300">
        <v>4</v>
      </c>
      <c r="H2300">
        <v>1023.93</v>
      </c>
      <c r="I2300">
        <v>4095.72</v>
      </c>
      <c r="J2300" t="s">
        <v>87</v>
      </c>
      <c r="K2300" t="s">
        <v>82</v>
      </c>
      <c r="L2300" t="s">
        <v>119</v>
      </c>
      <c r="M2300">
        <v>2023</v>
      </c>
      <c r="N2300" t="s">
        <v>84</v>
      </c>
      <c r="O2300" t="s">
        <v>945</v>
      </c>
      <c r="P2300" t="s">
        <v>86</v>
      </c>
    </row>
    <row r="2301" spans="1:16" x14ac:dyDescent="0.45">
      <c r="A2301">
        <v>2300</v>
      </c>
      <c r="B2301" s="10">
        <v>45094</v>
      </c>
      <c r="C2301">
        <v>9676</v>
      </c>
      <c r="D2301" t="s">
        <v>80</v>
      </c>
      <c r="E2301">
        <v>35</v>
      </c>
      <c r="F2301" t="s">
        <v>5</v>
      </c>
      <c r="G2301">
        <v>1</v>
      </c>
      <c r="H2301">
        <v>1902.29</v>
      </c>
      <c r="I2301">
        <v>1902.29</v>
      </c>
      <c r="J2301" t="s">
        <v>97</v>
      </c>
      <c r="K2301" t="s">
        <v>567</v>
      </c>
      <c r="L2301" t="s">
        <v>119</v>
      </c>
      <c r="M2301">
        <v>2023</v>
      </c>
      <c r="N2301" t="s">
        <v>84</v>
      </c>
      <c r="O2301" t="s">
        <v>7909</v>
      </c>
      <c r="P2301" t="s">
        <v>86</v>
      </c>
    </row>
    <row r="2302" spans="1:16" x14ac:dyDescent="0.45">
      <c r="A2302">
        <v>2301</v>
      </c>
      <c r="B2302" s="10">
        <v>45094</v>
      </c>
      <c r="C2302">
        <v>8239</v>
      </c>
      <c r="D2302" t="s">
        <v>80</v>
      </c>
      <c r="E2302">
        <v>42</v>
      </c>
      <c r="F2302" t="s">
        <v>9</v>
      </c>
      <c r="G2302">
        <v>2</v>
      </c>
      <c r="H2302">
        <v>2624.48</v>
      </c>
      <c r="I2302">
        <v>5248.96</v>
      </c>
      <c r="J2302" t="s">
        <v>97</v>
      </c>
      <c r="K2302" t="s">
        <v>82</v>
      </c>
      <c r="L2302" t="s">
        <v>119</v>
      </c>
      <c r="M2302">
        <v>2023</v>
      </c>
      <c r="N2302" t="s">
        <v>84</v>
      </c>
      <c r="O2302" t="s">
        <v>2715</v>
      </c>
      <c r="P2302" t="s">
        <v>86</v>
      </c>
    </row>
    <row r="2303" spans="1:16" x14ac:dyDescent="0.45">
      <c r="A2303">
        <v>2302</v>
      </c>
      <c r="B2303" s="10">
        <v>45094</v>
      </c>
      <c r="C2303">
        <v>7710</v>
      </c>
      <c r="D2303" t="s">
        <v>80</v>
      </c>
      <c r="E2303">
        <v>37</v>
      </c>
      <c r="F2303" t="s">
        <v>7</v>
      </c>
      <c r="G2303">
        <v>5</v>
      </c>
      <c r="H2303">
        <v>222.54</v>
      </c>
      <c r="I2303">
        <v>1112.7</v>
      </c>
      <c r="J2303" t="s">
        <v>97</v>
      </c>
      <c r="K2303" t="s">
        <v>567</v>
      </c>
      <c r="L2303" t="s">
        <v>119</v>
      </c>
      <c r="M2303">
        <v>2023</v>
      </c>
      <c r="N2303" t="s">
        <v>84</v>
      </c>
      <c r="O2303" t="s">
        <v>7601</v>
      </c>
      <c r="P2303" t="s">
        <v>86</v>
      </c>
    </row>
    <row r="2304" spans="1:16" x14ac:dyDescent="0.45">
      <c r="A2304">
        <v>2303</v>
      </c>
      <c r="B2304" s="10">
        <v>45095</v>
      </c>
      <c r="C2304">
        <v>6000</v>
      </c>
      <c r="D2304" t="s">
        <v>80</v>
      </c>
      <c r="E2304">
        <v>48</v>
      </c>
      <c r="F2304" t="s">
        <v>6</v>
      </c>
      <c r="G2304">
        <v>3</v>
      </c>
      <c r="H2304">
        <v>2405.23</v>
      </c>
      <c r="I2304">
        <v>7215.69</v>
      </c>
      <c r="J2304" t="s">
        <v>93</v>
      </c>
      <c r="K2304" t="s">
        <v>82</v>
      </c>
      <c r="L2304" t="s">
        <v>119</v>
      </c>
      <c r="M2304">
        <v>2023</v>
      </c>
      <c r="N2304" t="s">
        <v>84</v>
      </c>
      <c r="O2304" t="s">
        <v>769</v>
      </c>
      <c r="P2304" t="s">
        <v>748</v>
      </c>
    </row>
    <row r="2305" spans="1:16" x14ac:dyDescent="0.45">
      <c r="A2305">
        <v>2304</v>
      </c>
      <c r="B2305" s="10">
        <v>45095</v>
      </c>
      <c r="C2305">
        <v>5654</v>
      </c>
      <c r="D2305" t="s">
        <v>89</v>
      </c>
      <c r="E2305">
        <v>47</v>
      </c>
      <c r="F2305" t="s">
        <v>6</v>
      </c>
      <c r="G2305">
        <v>4</v>
      </c>
      <c r="H2305">
        <v>4317.6400000000003</v>
      </c>
      <c r="I2305">
        <v>17270.560000000001</v>
      </c>
      <c r="J2305" t="s">
        <v>93</v>
      </c>
      <c r="K2305" t="s">
        <v>82</v>
      </c>
      <c r="L2305" t="s">
        <v>119</v>
      </c>
      <c r="M2305">
        <v>2023</v>
      </c>
      <c r="N2305" t="s">
        <v>668</v>
      </c>
      <c r="O2305" t="s">
        <v>180</v>
      </c>
      <c r="P2305" t="s">
        <v>86</v>
      </c>
    </row>
    <row r="2306" spans="1:16" x14ac:dyDescent="0.45">
      <c r="A2306">
        <v>2305</v>
      </c>
      <c r="B2306" s="10">
        <v>45095</v>
      </c>
      <c r="C2306">
        <v>9078</v>
      </c>
      <c r="D2306" t="s">
        <v>89</v>
      </c>
      <c r="E2306">
        <v>33</v>
      </c>
      <c r="F2306" t="s">
        <v>7</v>
      </c>
      <c r="G2306">
        <v>3</v>
      </c>
      <c r="H2306">
        <v>4884.29</v>
      </c>
      <c r="I2306">
        <v>14652.87</v>
      </c>
      <c r="J2306" t="s">
        <v>87</v>
      </c>
      <c r="K2306" t="s">
        <v>82</v>
      </c>
      <c r="L2306" t="s">
        <v>119</v>
      </c>
      <c r="M2306">
        <v>2023</v>
      </c>
      <c r="N2306" t="s">
        <v>84</v>
      </c>
      <c r="O2306" t="s">
        <v>8316</v>
      </c>
      <c r="P2306" t="s">
        <v>748</v>
      </c>
    </row>
    <row r="2307" spans="1:16" x14ac:dyDescent="0.45">
      <c r="A2307">
        <v>2306</v>
      </c>
      <c r="B2307" s="10">
        <v>45095</v>
      </c>
      <c r="C2307">
        <v>7063</v>
      </c>
      <c r="D2307" t="s">
        <v>89</v>
      </c>
      <c r="E2307">
        <v>19</v>
      </c>
      <c r="F2307" t="s">
        <v>9</v>
      </c>
      <c r="G2307">
        <v>4</v>
      </c>
      <c r="H2307">
        <v>4284.97</v>
      </c>
      <c r="I2307">
        <v>17139.88</v>
      </c>
      <c r="J2307" t="s">
        <v>95</v>
      </c>
      <c r="K2307" t="s">
        <v>82</v>
      </c>
      <c r="L2307" t="s">
        <v>119</v>
      </c>
      <c r="M2307">
        <v>2023</v>
      </c>
      <c r="N2307" t="s">
        <v>84</v>
      </c>
      <c r="O2307" t="s">
        <v>2284</v>
      </c>
      <c r="P2307" t="s">
        <v>86</v>
      </c>
    </row>
    <row r="2308" spans="1:16" x14ac:dyDescent="0.45">
      <c r="A2308">
        <v>2307</v>
      </c>
      <c r="B2308" s="10">
        <v>45095</v>
      </c>
      <c r="C2308">
        <v>3285</v>
      </c>
      <c r="D2308" t="s">
        <v>89</v>
      </c>
      <c r="E2308">
        <v>34</v>
      </c>
      <c r="F2308" t="s">
        <v>7</v>
      </c>
      <c r="G2308">
        <v>3</v>
      </c>
      <c r="H2308">
        <v>901.31</v>
      </c>
      <c r="I2308">
        <v>2703.93</v>
      </c>
      <c r="J2308" t="s">
        <v>87</v>
      </c>
      <c r="K2308" t="s">
        <v>82</v>
      </c>
      <c r="L2308" t="s">
        <v>119</v>
      </c>
      <c r="M2308">
        <v>2023</v>
      </c>
      <c r="N2308" t="s">
        <v>84</v>
      </c>
      <c r="O2308" t="s">
        <v>6040</v>
      </c>
      <c r="P2308" t="s">
        <v>86</v>
      </c>
    </row>
    <row r="2309" spans="1:16" x14ac:dyDescent="0.45">
      <c r="A2309">
        <v>2308</v>
      </c>
      <c r="B2309" s="10">
        <v>45095</v>
      </c>
      <c r="C2309">
        <v>6223</v>
      </c>
      <c r="D2309" t="s">
        <v>80</v>
      </c>
      <c r="E2309">
        <v>27</v>
      </c>
      <c r="F2309" t="s">
        <v>8</v>
      </c>
      <c r="G2309">
        <v>5</v>
      </c>
      <c r="H2309">
        <v>817.32</v>
      </c>
      <c r="I2309">
        <v>4086.6</v>
      </c>
      <c r="J2309" t="s">
        <v>87</v>
      </c>
      <c r="K2309" t="s">
        <v>82</v>
      </c>
      <c r="L2309" t="s">
        <v>119</v>
      </c>
      <c r="M2309">
        <v>2023</v>
      </c>
      <c r="N2309" t="s">
        <v>84</v>
      </c>
      <c r="O2309" t="s">
        <v>8959</v>
      </c>
      <c r="P2309" t="s">
        <v>748</v>
      </c>
    </row>
    <row r="2310" spans="1:16" x14ac:dyDescent="0.45">
      <c r="A2310">
        <v>2309</v>
      </c>
      <c r="B2310" s="10">
        <v>45095</v>
      </c>
      <c r="C2310">
        <v>7971</v>
      </c>
      <c r="D2310" t="s">
        <v>89</v>
      </c>
      <c r="E2310">
        <v>24</v>
      </c>
      <c r="F2310" t="s">
        <v>6</v>
      </c>
      <c r="G2310">
        <v>5</v>
      </c>
      <c r="H2310">
        <v>1996.9</v>
      </c>
      <c r="I2310">
        <v>9984.5</v>
      </c>
      <c r="J2310" t="s">
        <v>95</v>
      </c>
      <c r="K2310" t="s">
        <v>82</v>
      </c>
      <c r="L2310" t="s">
        <v>119</v>
      </c>
      <c r="M2310">
        <v>2023</v>
      </c>
      <c r="N2310" t="s">
        <v>84</v>
      </c>
      <c r="O2310" t="s">
        <v>4863</v>
      </c>
      <c r="P2310" t="s">
        <v>86</v>
      </c>
    </row>
    <row r="2311" spans="1:16" x14ac:dyDescent="0.45">
      <c r="A2311">
        <v>2310</v>
      </c>
      <c r="B2311" s="10">
        <v>45095</v>
      </c>
      <c r="C2311">
        <v>4525</v>
      </c>
      <c r="D2311" t="s">
        <v>89</v>
      </c>
      <c r="E2311">
        <v>59</v>
      </c>
      <c r="F2311" t="s">
        <v>6</v>
      </c>
      <c r="G2311">
        <v>2</v>
      </c>
      <c r="H2311">
        <v>1165.8800000000001</v>
      </c>
      <c r="I2311">
        <v>2331.7600000000002</v>
      </c>
      <c r="J2311" t="s">
        <v>81</v>
      </c>
      <c r="K2311" t="s">
        <v>82</v>
      </c>
      <c r="L2311" t="s">
        <v>119</v>
      </c>
      <c r="M2311">
        <v>2023</v>
      </c>
      <c r="N2311" t="s">
        <v>84</v>
      </c>
      <c r="O2311" t="s">
        <v>3005</v>
      </c>
      <c r="P2311" t="s">
        <v>86</v>
      </c>
    </row>
    <row r="2312" spans="1:16" x14ac:dyDescent="0.45">
      <c r="A2312">
        <v>2311</v>
      </c>
      <c r="B2312" s="10">
        <v>45095</v>
      </c>
      <c r="C2312">
        <v>3822</v>
      </c>
      <c r="D2312" t="s">
        <v>80</v>
      </c>
      <c r="E2312">
        <v>26</v>
      </c>
      <c r="F2312" t="s">
        <v>102</v>
      </c>
      <c r="G2312">
        <v>5</v>
      </c>
      <c r="H2312">
        <v>3396.17</v>
      </c>
      <c r="I2312">
        <v>16980.849999999999</v>
      </c>
      <c r="J2312" t="s">
        <v>87</v>
      </c>
      <c r="K2312" t="s">
        <v>82</v>
      </c>
      <c r="L2312" t="s">
        <v>119</v>
      </c>
      <c r="M2312">
        <v>2023</v>
      </c>
      <c r="N2312" t="s">
        <v>84</v>
      </c>
      <c r="O2312" t="s">
        <v>3961</v>
      </c>
      <c r="P2312" t="s">
        <v>86</v>
      </c>
    </row>
    <row r="2313" spans="1:16" x14ac:dyDescent="0.45">
      <c r="A2313">
        <v>2312</v>
      </c>
      <c r="B2313" s="10">
        <v>45095</v>
      </c>
      <c r="C2313">
        <v>5943</v>
      </c>
      <c r="D2313" t="s">
        <v>89</v>
      </c>
      <c r="E2313">
        <v>34</v>
      </c>
      <c r="F2313" t="s">
        <v>8</v>
      </c>
      <c r="G2313">
        <v>4</v>
      </c>
      <c r="H2313">
        <v>468.56</v>
      </c>
      <c r="I2313">
        <v>1874.24</v>
      </c>
      <c r="J2313" t="s">
        <v>87</v>
      </c>
      <c r="K2313" t="s">
        <v>567</v>
      </c>
      <c r="L2313" t="s">
        <v>119</v>
      </c>
      <c r="M2313">
        <v>2023</v>
      </c>
      <c r="N2313" t="s">
        <v>84</v>
      </c>
      <c r="O2313" t="s">
        <v>7325</v>
      </c>
      <c r="P2313" t="s">
        <v>86</v>
      </c>
    </row>
    <row r="2314" spans="1:16" x14ac:dyDescent="0.45">
      <c r="A2314">
        <v>2313</v>
      </c>
      <c r="B2314" s="10">
        <v>45095</v>
      </c>
      <c r="C2314">
        <v>7530</v>
      </c>
      <c r="D2314" t="s">
        <v>89</v>
      </c>
      <c r="E2314">
        <v>26</v>
      </c>
      <c r="F2314" t="s">
        <v>6</v>
      </c>
      <c r="G2314">
        <v>2</v>
      </c>
      <c r="H2314">
        <v>2246.41</v>
      </c>
      <c r="I2314">
        <v>4492.82</v>
      </c>
      <c r="J2314" t="s">
        <v>87</v>
      </c>
      <c r="K2314" t="s">
        <v>82</v>
      </c>
      <c r="L2314" t="s">
        <v>119</v>
      </c>
      <c r="M2314">
        <v>2023</v>
      </c>
      <c r="N2314" t="s">
        <v>668</v>
      </c>
      <c r="O2314" t="s">
        <v>9834</v>
      </c>
      <c r="P2314" t="s">
        <v>86</v>
      </c>
    </row>
    <row r="2315" spans="1:16" x14ac:dyDescent="0.45">
      <c r="A2315">
        <v>2314</v>
      </c>
      <c r="B2315" s="10">
        <v>45095</v>
      </c>
      <c r="C2315">
        <v>1258</v>
      </c>
      <c r="D2315" t="s">
        <v>89</v>
      </c>
      <c r="E2315">
        <v>26</v>
      </c>
      <c r="F2315" t="s">
        <v>8</v>
      </c>
      <c r="G2315">
        <v>5</v>
      </c>
      <c r="H2315">
        <v>1437.76</v>
      </c>
      <c r="I2315">
        <v>7188.8</v>
      </c>
      <c r="J2315" t="s">
        <v>87</v>
      </c>
      <c r="K2315" t="s">
        <v>82</v>
      </c>
      <c r="L2315" t="s">
        <v>119</v>
      </c>
      <c r="M2315">
        <v>2023</v>
      </c>
      <c r="N2315" t="s">
        <v>84</v>
      </c>
      <c r="O2315" t="s">
        <v>3962</v>
      </c>
      <c r="P2315" t="s">
        <v>86</v>
      </c>
    </row>
    <row r="2316" spans="1:16" x14ac:dyDescent="0.45">
      <c r="A2316">
        <v>2315</v>
      </c>
      <c r="B2316" s="10">
        <v>45095</v>
      </c>
      <c r="C2316">
        <v>1282</v>
      </c>
      <c r="D2316" t="s">
        <v>89</v>
      </c>
      <c r="E2316">
        <v>54</v>
      </c>
      <c r="F2316" t="s">
        <v>8</v>
      </c>
      <c r="G2316">
        <v>1</v>
      </c>
      <c r="H2316">
        <v>2997.24</v>
      </c>
      <c r="I2316">
        <v>2997.24</v>
      </c>
      <c r="J2316" t="s">
        <v>93</v>
      </c>
      <c r="K2316" t="s">
        <v>82</v>
      </c>
      <c r="L2316" t="s">
        <v>119</v>
      </c>
      <c r="M2316">
        <v>2023</v>
      </c>
      <c r="N2316" t="s">
        <v>84</v>
      </c>
      <c r="O2316" t="s">
        <v>5573</v>
      </c>
      <c r="P2316" t="s">
        <v>86</v>
      </c>
    </row>
    <row r="2317" spans="1:16" x14ac:dyDescent="0.45">
      <c r="A2317">
        <v>2316</v>
      </c>
      <c r="B2317" s="10">
        <v>45096</v>
      </c>
      <c r="C2317">
        <v>2898</v>
      </c>
      <c r="D2317" t="s">
        <v>80</v>
      </c>
      <c r="E2317">
        <v>41</v>
      </c>
      <c r="F2317" t="s">
        <v>9</v>
      </c>
      <c r="G2317">
        <v>4</v>
      </c>
      <c r="H2317">
        <v>3995.47</v>
      </c>
      <c r="I2317">
        <v>15981.88</v>
      </c>
      <c r="J2317" t="s">
        <v>97</v>
      </c>
      <c r="K2317" t="s">
        <v>82</v>
      </c>
      <c r="L2317" t="s">
        <v>119</v>
      </c>
      <c r="M2317">
        <v>2023</v>
      </c>
      <c r="N2317" t="s">
        <v>84</v>
      </c>
      <c r="O2317" t="s">
        <v>121</v>
      </c>
      <c r="P2317" t="s">
        <v>86</v>
      </c>
    </row>
    <row r="2318" spans="1:16" x14ac:dyDescent="0.45">
      <c r="A2318">
        <v>2317</v>
      </c>
      <c r="B2318" s="10">
        <v>45096</v>
      </c>
      <c r="C2318">
        <v>5135</v>
      </c>
      <c r="D2318" t="s">
        <v>80</v>
      </c>
      <c r="E2318">
        <v>56</v>
      </c>
      <c r="F2318" t="s">
        <v>6</v>
      </c>
      <c r="G2318">
        <v>2</v>
      </c>
      <c r="H2318">
        <v>4621.6400000000003</v>
      </c>
      <c r="I2318">
        <v>9243.2800000000007</v>
      </c>
      <c r="J2318" t="s">
        <v>81</v>
      </c>
      <c r="K2318" t="s">
        <v>82</v>
      </c>
      <c r="L2318" t="s">
        <v>119</v>
      </c>
      <c r="M2318">
        <v>2023</v>
      </c>
      <c r="N2318" t="s">
        <v>84</v>
      </c>
      <c r="O2318" t="s">
        <v>3006</v>
      </c>
      <c r="P2318" t="s">
        <v>86</v>
      </c>
    </row>
    <row r="2319" spans="1:16" x14ac:dyDescent="0.45">
      <c r="A2319">
        <v>2318</v>
      </c>
      <c r="B2319" s="10">
        <v>45096</v>
      </c>
      <c r="C2319">
        <v>7629</v>
      </c>
      <c r="D2319" t="s">
        <v>89</v>
      </c>
      <c r="E2319">
        <v>28</v>
      </c>
      <c r="F2319" t="s">
        <v>5</v>
      </c>
      <c r="G2319">
        <v>4</v>
      </c>
      <c r="H2319">
        <v>4821.07</v>
      </c>
      <c r="I2319">
        <v>19284.28</v>
      </c>
      <c r="J2319" t="s">
        <v>87</v>
      </c>
      <c r="K2319" t="s">
        <v>82</v>
      </c>
      <c r="L2319" t="s">
        <v>119</v>
      </c>
      <c r="M2319">
        <v>2023</v>
      </c>
      <c r="N2319" t="s">
        <v>84</v>
      </c>
      <c r="O2319" t="s">
        <v>946</v>
      </c>
      <c r="P2319" t="s">
        <v>86</v>
      </c>
    </row>
    <row r="2320" spans="1:16" x14ac:dyDescent="0.45">
      <c r="A2320">
        <v>2319</v>
      </c>
      <c r="B2320" s="10">
        <v>45096</v>
      </c>
      <c r="C2320">
        <v>4200</v>
      </c>
      <c r="D2320" t="s">
        <v>80</v>
      </c>
      <c r="E2320">
        <v>25</v>
      </c>
      <c r="F2320" t="s">
        <v>9</v>
      </c>
      <c r="G2320">
        <v>2</v>
      </c>
      <c r="H2320">
        <v>1788.41</v>
      </c>
      <c r="I2320">
        <v>3576.82</v>
      </c>
      <c r="J2320" t="s">
        <v>87</v>
      </c>
      <c r="K2320" t="s">
        <v>82</v>
      </c>
      <c r="L2320" t="s">
        <v>119</v>
      </c>
      <c r="M2320">
        <v>2023</v>
      </c>
      <c r="N2320" t="s">
        <v>84</v>
      </c>
      <c r="O2320" t="s">
        <v>3647</v>
      </c>
      <c r="P2320" t="s">
        <v>86</v>
      </c>
    </row>
    <row r="2321" spans="1:16" x14ac:dyDescent="0.45">
      <c r="A2321">
        <v>2320</v>
      </c>
      <c r="B2321" s="10">
        <v>45096</v>
      </c>
      <c r="C2321">
        <v>6110</v>
      </c>
      <c r="D2321" t="s">
        <v>89</v>
      </c>
      <c r="E2321">
        <v>42</v>
      </c>
      <c r="F2321" t="s">
        <v>9</v>
      </c>
      <c r="G2321">
        <v>4</v>
      </c>
      <c r="H2321">
        <v>4286.45</v>
      </c>
      <c r="I2321">
        <v>17145.8</v>
      </c>
      <c r="J2321" t="s">
        <v>97</v>
      </c>
      <c r="K2321" t="s">
        <v>82</v>
      </c>
      <c r="L2321" t="s">
        <v>119</v>
      </c>
      <c r="M2321">
        <v>2023</v>
      </c>
      <c r="N2321" t="s">
        <v>668</v>
      </c>
      <c r="O2321" t="s">
        <v>9984</v>
      </c>
      <c r="P2321" t="s">
        <v>86</v>
      </c>
    </row>
    <row r="2322" spans="1:16" x14ac:dyDescent="0.45">
      <c r="A2322">
        <v>2321</v>
      </c>
      <c r="B2322" s="10">
        <v>45096</v>
      </c>
      <c r="C2322">
        <v>8167</v>
      </c>
      <c r="D2322" t="s">
        <v>89</v>
      </c>
      <c r="E2322">
        <v>63</v>
      </c>
      <c r="F2322" t="s">
        <v>8</v>
      </c>
      <c r="G2322">
        <v>1</v>
      </c>
      <c r="H2322">
        <v>2980.22</v>
      </c>
      <c r="I2322">
        <v>2980.22</v>
      </c>
      <c r="J2322" t="s">
        <v>81</v>
      </c>
      <c r="K2322" t="s">
        <v>82</v>
      </c>
      <c r="L2322" t="s">
        <v>119</v>
      </c>
      <c r="M2322">
        <v>2023</v>
      </c>
      <c r="N2322" t="s">
        <v>84</v>
      </c>
      <c r="O2322" t="s">
        <v>5806</v>
      </c>
      <c r="P2322" t="s">
        <v>86</v>
      </c>
    </row>
    <row r="2323" spans="1:16" x14ac:dyDescent="0.45">
      <c r="A2323">
        <v>2322</v>
      </c>
      <c r="B2323" s="10">
        <v>45096</v>
      </c>
      <c r="C2323">
        <v>1612</v>
      </c>
      <c r="D2323" t="s">
        <v>89</v>
      </c>
      <c r="E2323">
        <v>19</v>
      </c>
      <c r="F2323" t="s">
        <v>5</v>
      </c>
      <c r="G2323">
        <v>5</v>
      </c>
      <c r="H2323">
        <v>3476.66</v>
      </c>
      <c r="I2323">
        <v>17383.3</v>
      </c>
      <c r="J2323" t="s">
        <v>95</v>
      </c>
      <c r="K2323" t="s">
        <v>82</v>
      </c>
      <c r="L2323" t="s">
        <v>119</v>
      </c>
      <c r="M2323">
        <v>2023</v>
      </c>
      <c r="N2323" t="s">
        <v>84</v>
      </c>
      <c r="O2323" t="s">
        <v>4864</v>
      </c>
      <c r="P2323" t="s">
        <v>86</v>
      </c>
    </row>
    <row r="2324" spans="1:16" x14ac:dyDescent="0.45">
      <c r="A2324">
        <v>2323</v>
      </c>
      <c r="B2324" s="10">
        <v>45096</v>
      </c>
      <c r="C2324">
        <v>1687</v>
      </c>
      <c r="D2324" t="s">
        <v>80</v>
      </c>
      <c r="E2324">
        <v>27</v>
      </c>
      <c r="F2324" t="s">
        <v>9</v>
      </c>
      <c r="G2324">
        <v>3</v>
      </c>
      <c r="H2324">
        <v>4263.1000000000004</v>
      </c>
      <c r="I2324">
        <v>12789.3</v>
      </c>
      <c r="J2324" t="s">
        <v>87</v>
      </c>
      <c r="K2324" t="s">
        <v>82</v>
      </c>
      <c r="L2324" t="s">
        <v>119</v>
      </c>
      <c r="M2324">
        <v>2023</v>
      </c>
      <c r="N2324" t="s">
        <v>84</v>
      </c>
      <c r="O2324" t="s">
        <v>8317</v>
      </c>
      <c r="P2324" t="s">
        <v>748</v>
      </c>
    </row>
    <row r="2325" spans="1:16" x14ac:dyDescent="0.45">
      <c r="A2325">
        <v>2324</v>
      </c>
      <c r="B2325" s="10">
        <v>45096</v>
      </c>
      <c r="C2325">
        <v>4690</v>
      </c>
      <c r="D2325" t="s">
        <v>80</v>
      </c>
      <c r="E2325">
        <v>41</v>
      </c>
      <c r="F2325" t="s">
        <v>5</v>
      </c>
      <c r="G2325">
        <v>3</v>
      </c>
      <c r="H2325">
        <v>694.06</v>
      </c>
      <c r="I2325">
        <v>2082.1799999999998</v>
      </c>
      <c r="J2325" t="s">
        <v>97</v>
      </c>
      <c r="K2325" t="s">
        <v>82</v>
      </c>
      <c r="L2325" t="s">
        <v>119</v>
      </c>
      <c r="M2325">
        <v>2023</v>
      </c>
      <c r="N2325" t="s">
        <v>84</v>
      </c>
      <c r="O2325" t="s">
        <v>6265</v>
      </c>
      <c r="P2325" t="s">
        <v>86</v>
      </c>
    </row>
    <row r="2326" spans="1:16" x14ac:dyDescent="0.45">
      <c r="A2326">
        <v>2325</v>
      </c>
      <c r="B2326" s="10">
        <v>45096</v>
      </c>
      <c r="C2326">
        <v>9804</v>
      </c>
      <c r="D2326" t="s">
        <v>80</v>
      </c>
      <c r="E2326">
        <v>33</v>
      </c>
      <c r="F2326" t="s">
        <v>6</v>
      </c>
      <c r="G2326">
        <v>3</v>
      </c>
      <c r="H2326">
        <v>4739.67</v>
      </c>
      <c r="I2326">
        <v>14219.01</v>
      </c>
      <c r="J2326" t="s">
        <v>87</v>
      </c>
      <c r="K2326" t="s">
        <v>82</v>
      </c>
      <c r="L2326" t="s">
        <v>119</v>
      </c>
      <c r="M2326">
        <v>2023</v>
      </c>
      <c r="N2326" t="s">
        <v>84</v>
      </c>
      <c r="O2326" t="s">
        <v>6041</v>
      </c>
      <c r="P2326" t="s">
        <v>86</v>
      </c>
    </row>
    <row r="2327" spans="1:16" x14ac:dyDescent="0.45">
      <c r="A2327">
        <v>2326</v>
      </c>
      <c r="B2327" s="10">
        <v>45096</v>
      </c>
      <c r="C2327">
        <v>3307</v>
      </c>
      <c r="D2327" t="s">
        <v>80</v>
      </c>
      <c r="E2327">
        <v>36</v>
      </c>
      <c r="F2327" t="s">
        <v>8</v>
      </c>
      <c r="G2327">
        <v>2</v>
      </c>
      <c r="H2327">
        <v>2759.62</v>
      </c>
      <c r="I2327">
        <v>5519.24</v>
      </c>
      <c r="J2327" t="s">
        <v>97</v>
      </c>
      <c r="K2327" t="s">
        <v>82</v>
      </c>
      <c r="L2327" t="s">
        <v>119</v>
      </c>
      <c r="M2327">
        <v>2023</v>
      </c>
      <c r="N2327" t="s">
        <v>84</v>
      </c>
      <c r="O2327" t="s">
        <v>2716</v>
      </c>
      <c r="P2327" t="s">
        <v>86</v>
      </c>
    </row>
    <row r="2328" spans="1:16" x14ac:dyDescent="0.45">
      <c r="A2328">
        <v>2327</v>
      </c>
      <c r="B2328" s="10">
        <v>45096</v>
      </c>
      <c r="C2328">
        <v>8133</v>
      </c>
      <c r="D2328" t="s">
        <v>80</v>
      </c>
      <c r="E2328">
        <v>48</v>
      </c>
      <c r="F2328" t="s">
        <v>9</v>
      </c>
      <c r="G2328">
        <v>5</v>
      </c>
      <c r="H2328">
        <v>1713.22</v>
      </c>
      <c r="I2328">
        <v>8566.1</v>
      </c>
      <c r="J2328" t="s">
        <v>93</v>
      </c>
      <c r="K2328" t="s">
        <v>82</v>
      </c>
      <c r="L2328" t="s">
        <v>119</v>
      </c>
      <c r="M2328">
        <v>2023</v>
      </c>
      <c r="N2328" t="s">
        <v>84</v>
      </c>
      <c r="O2328" t="s">
        <v>4196</v>
      </c>
      <c r="P2328" t="s">
        <v>86</v>
      </c>
    </row>
    <row r="2329" spans="1:16" x14ac:dyDescent="0.45">
      <c r="A2329">
        <v>2328</v>
      </c>
      <c r="B2329" s="10">
        <v>45096</v>
      </c>
      <c r="C2329">
        <v>7509</v>
      </c>
      <c r="D2329" t="s">
        <v>80</v>
      </c>
      <c r="E2329">
        <v>28</v>
      </c>
      <c r="F2329" t="s">
        <v>5</v>
      </c>
      <c r="G2329">
        <v>2</v>
      </c>
      <c r="H2329">
        <v>1726.72</v>
      </c>
      <c r="I2329">
        <v>3453.44</v>
      </c>
      <c r="J2329" t="s">
        <v>87</v>
      </c>
      <c r="K2329" t="s">
        <v>82</v>
      </c>
      <c r="L2329" t="s">
        <v>119</v>
      </c>
      <c r="M2329">
        <v>2023</v>
      </c>
      <c r="N2329" t="s">
        <v>84</v>
      </c>
      <c r="O2329" t="s">
        <v>3648</v>
      </c>
      <c r="P2329" t="s">
        <v>86</v>
      </c>
    </row>
    <row r="2330" spans="1:16" x14ac:dyDescent="0.45">
      <c r="A2330">
        <v>2329</v>
      </c>
      <c r="B2330" s="10">
        <v>45096</v>
      </c>
      <c r="C2330">
        <v>6906</v>
      </c>
      <c r="D2330" t="s">
        <v>89</v>
      </c>
      <c r="E2330">
        <v>23</v>
      </c>
      <c r="F2330" t="s">
        <v>7</v>
      </c>
      <c r="G2330">
        <v>2</v>
      </c>
      <c r="H2330">
        <v>3767.45</v>
      </c>
      <c r="I2330">
        <v>7534.9</v>
      </c>
      <c r="J2330" t="s">
        <v>95</v>
      </c>
      <c r="K2330" t="s">
        <v>82</v>
      </c>
      <c r="L2330" t="s">
        <v>119</v>
      </c>
      <c r="M2330">
        <v>2023</v>
      </c>
      <c r="N2330" t="s">
        <v>84</v>
      </c>
      <c r="O2330" t="s">
        <v>2506</v>
      </c>
      <c r="P2330" t="s">
        <v>86</v>
      </c>
    </row>
    <row r="2331" spans="1:16" x14ac:dyDescent="0.45">
      <c r="A2331">
        <v>2330</v>
      </c>
      <c r="B2331" s="10">
        <v>45097</v>
      </c>
      <c r="C2331">
        <v>3591</v>
      </c>
      <c r="D2331" t="s">
        <v>80</v>
      </c>
      <c r="E2331">
        <v>23</v>
      </c>
      <c r="F2331" t="s">
        <v>9</v>
      </c>
      <c r="G2331">
        <v>2</v>
      </c>
      <c r="H2331">
        <v>3409.37</v>
      </c>
      <c r="I2331">
        <v>6818.74</v>
      </c>
      <c r="J2331" t="s">
        <v>95</v>
      </c>
      <c r="K2331" t="s">
        <v>82</v>
      </c>
      <c r="L2331" t="s">
        <v>119</v>
      </c>
      <c r="M2331">
        <v>2023</v>
      </c>
      <c r="N2331" t="s">
        <v>84</v>
      </c>
      <c r="O2331" t="s">
        <v>243</v>
      </c>
      <c r="P2331" t="s">
        <v>86</v>
      </c>
    </row>
    <row r="2332" spans="1:16" x14ac:dyDescent="0.45">
      <c r="A2332">
        <v>2331</v>
      </c>
      <c r="B2332" s="10">
        <v>45097</v>
      </c>
      <c r="C2332">
        <v>8183</v>
      </c>
      <c r="D2332" t="s">
        <v>89</v>
      </c>
      <c r="E2332">
        <v>49</v>
      </c>
      <c r="F2332" t="s">
        <v>9</v>
      </c>
      <c r="G2332">
        <v>2</v>
      </c>
      <c r="H2332">
        <v>3660.93</v>
      </c>
      <c r="I2332">
        <v>7321.86</v>
      </c>
      <c r="J2332" t="s">
        <v>93</v>
      </c>
      <c r="K2332" t="s">
        <v>82</v>
      </c>
      <c r="L2332" t="s">
        <v>119</v>
      </c>
      <c r="M2332">
        <v>2023</v>
      </c>
      <c r="N2332" t="s">
        <v>84</v>
      </c>
      <c r="O2332" t="s">
        <v>3320</v>
      </c>
      <c r="P2332" t="s">
        <v>86</v>
      </c>
    </row>
    <row r="2333" spans="1:16" x14ac:dyDescent="0.45">
      <c r="A2333">
        <v>2332</v>
      </c>
      <c r="B2333" s="10">
        <v>45097</v>
      </c>
      <c r="C2333">
        <v>6248</v>
      </c>
      <c r="D2333" t="s">
        <v>89</v>
      </c>
      <c r="E2333">
        <v>56</v>
      </c>
      <c r="F2333" t="s">
        <v>9</v>
      </c>
      <c r="G2333">
        <v>5</v>
      </c>
      <c r="H2333">
        <v>1302.33</v>
      </c>
      <c r="I2333">
        <v>6511.65</v>
      </c>
      <c r="J2333" t="s">
        <v>81</v>
      </c>
      <c r="K2333" t="s">
        <v>82</v>
      </c>
      <c r="L2333" t="s">
        <v>119</v>
      </c>
      <c r="M2333">
        <v>2023</v>
      </c>
      <c r="N2333" t="s">
        <v>84</v>
      </c>
      <c r="O2333" t="s">
        <v>4664</v>
      </c>
      <c r="P2333" t="s">
        <v>86</v>
      </c>
    </row>
    <row r="2334" spans="1:16" x14ac:dyDescent="0.45">
      <c r="A2334">
        <v>2333</v>
      </c>
      <c r="B2334" s="10">
        <v>45097</v>
      </c>
      <c r="C2334">
        <v>9766</v>
      </c>
      <c r="D2334" t="s">
        <v>80</v>
      </c>
      <c r="E2334">
        <v>30</v>
      </c>
      <c r="F2334" t="s">
        <v>5</v>
      </c>
      <c r="G2334">
        <v>3</v>
      </c>
      <c r="H2334">
        <v>892.47</v>
      </c>
      <c r="I2334">
        <v>2677.41</v>
      </c>
      <c r="J2334" t="s">
        <v>87</v>
      </c>
      <c r="K2334" t="s">
        <v>82</v>
      </c>
      <c r="L2334" t="s">
        <v>119</v>
      </c>
      <c r="M2334">
        <v>2023</v>
      </c>
      <c r="N2334" t="s">
        <v>84</v>
      </c>
      <c r="O2334" t="s">
        <v>6042</v>
      </c>
      <c r="P2334" t="s">
        <v>86</v>
      </c>
    </row>
    <row r="2335" spans="1:16" x14ac:dyDescent="0.45">
      <c r="A2335">
        <v>2334</v>
      </c>
      <c r="B2335" s="10">
        <v>45097</v>
      </c>
      <c r="C2335">
        <v>6108</v>
      </c>
      <c r="D2335" t="s">
        <v>89</v>
      </c>
      <c r="E2335">
        <v>20</v>
      </c>
      <c r="F2335" t="s">
        <v>102</v>
      </c>
      <c r="G2335">
        <v>4</v>
      </c>
      <c r="H2335">
        <v>3623.21</v>
      </c>
      <c r="I2335">
        <v>14492.84</v>
      </c>
      <c r="J2335" t="s">
        <v>95</v>
      </c>
      <c r="K2335" t="s">
        <v>82</v>
      </c>
      <c r="L2335" t="s">
        <v>119</v>
      </c>
      <c r="M2335">
        <v>2023</v>
      </c>
      <c r="N2335" t="s">
        <v>84</v>
      </c>
      <c r="O2335" t="s">
        <v>2285</v>
      </c>
      <c r="P2335" t="s">
        <v>86</v>
      </c>
    </row>
    <row r="2336" spans="1:16" x14ac:dyDescent="0.45">
      <c r="A2336">
        <v>2335</v>
      </c>
      <c r="B2336" s="10">
        <v>45097</v>
      </c>
      <c r="C2336">
        <v>4604</v>
      </c>
      <c r="D2336" t="s">
        <v>89</v>
      </c>
      <c r="E2336">
        <v>58</v>
      </c>
      <c r="F2336" t="s">
        <v>6</v>
      </c>
      <c r="G2336">
        <v>2</v>
      </c>
      <c r="H2336">
        <v>1527.48</v>
      </c>
      <c r="I2336">
        <v>3054.96</v>
      </c>
      <c r="J2336" t="s">
        <v>81</v>
      </c>
      <c r="K2336" t="s">
        <v>82</v>
      </c>
      <c r="L2336" t="s">
        <v>119</v>
      </c>
      <c r="M2336">
        <v>2023</v>
      </c>
      <c r="N2336" t="s">
        <v>84</v>
      </c>
      <c r="O2336" t="s">
        <v>3007</v>
      </c>
      <c r="P2336" t="s">
        <v>86</v>
      </c>
    </row>
    <row r="2337" spans="1:16" x14ac:dyDescent="0.45">
      <c r="A2337">
        <v>2336</v>
      </c>
      <c r="B2337" s="10">
        <v>45097</v>
      </c>
      <c r="C2337">
        <v>1669</v>
      </c>
      <c r="D2337" t="s">
        <v>89</v>
      </c>
      <c r="E2337">
        <v>52</v>
      </c>
      <c r="F2337" t="s">
        <v>9</v>
      </c>
      <c r="G2337">
        <v>5</v>
      </c>
      <c r="H2337">
        <v>1151.06</v>
      </c>
      <c r="I2337">
        <v>5755.3</v>
      </c>
      <c r="J2337" t="s">
        <v>93</v>
      </c>
      <c r="K2337" t="s">
        <v>82</v>
      </c>
      <c r="L2337" t="s">
        <v>119</v>
      </c>
      <c r="M2337">
        <v>2023</v>
      </c>
      <c r="N2337" t="s">
        <v>84</v>
      </c>
      <c r="O2337" t="s">
        <v>9139</v>
      </c>
      <c r="P2337" t="s">
        <v>748</v>
      </c>
    </row>
    <row r="2338" spans="1:16" x14ac:dyDescent="0.45">
      <c r="A2338">
        <v>2337</v>
      </c>
      <c r="B2338" s="10">
        <v>45097</v>
      </c>
      <c r="C2338">
        <v>5364</v>
      </c>
      <c r="D2338" t="s">
        <v>80</v>
      </c>
      <c r="E2338">
        <v>55</v>
      </c>
      <c r="F2338" t="s">
        <v>7</v>
      </c>
      <c r="G2338">
        <v>1</v>
      </c>
      <c r="H2338">
        <v>1112.31</v>
      </c>
      <c r="I2338">
        <v>1112.31</v>
      </c>
      <c r="J2338" t="s">
        <v>81</v>
      </c>
      <c r="K2338" t="s">
        <v>567</v>
      </c>
      <c r="L2338" t="s">
        <v>119</v>
      </c>
      <c r="M2338">
        <v>2023</v>
      </c>
      <c r="N2338" t="s">
        <v>84</v>
      </c>
      <c r="O2338" t="s">
        <v>8045</v>
      </c>
      <c r="P2338" t="s">
        <v>86</v>
      </c>
    </row>
    <row r="2339" spans="1:16" x14ac:dyDescent="0.45">
      <c r="A2339">
        <v>2338</v>
      </c>
      <c r="B2339" s="10">
        <v>45097</v>
      </c>
      <c r="C2339">
        <v>8329</v>
      </c>
      <c r="D2339" t="s">
        <v>80</v>
      </c>
      <c r="E2339">
        <v>34</v>
      </c>
      <c r="F2339" t="s">
        <v>7</v>
      </c>
      <c r="G2339">
        <v>4</v>
      </c>
      <c r="H2339">
        <v>784.58</v>
      </c>
      <c r="I2339">
        <v>3138.32</v>
      </c>
      <c r="J2339" t="s">
        <v>87</v>
      </c>
      <c r="K2339" t="s">
        <v>82</v>
      </c>
      <c r="L2339" t="s">
        <v>119</v>
      </c>
      <c r="M2339">
        <v>2023</v>
      </c>
      <c r="N2339" t="s">
        <v>84</v>
      </c>
      <c r="O2339" t="s">
        <v>947</v>
      </c>
      <c r="P2339" t="s">
        <v>86</v>
      </c>
    </row>
    <row r="2340" spans="1:16" x14ac:dyDescent="0.45">
      <c r="A2340">
        <v>2339</v>
      </c>
      <c r="B2340" s="10">
        <v>45097</v>
      </c>
      <c r="C2340">
        <v>2283</v>
      </c>
      <c r="D2340" t="s">
        <v>89</v>
      </c>
      <c r="E2340">
        <v>20</v>
      </c>
      <c r="F2340" t="s">
        <v>8</v>
      </c>
      <c r="G2340">
        <v>2</v>
      </c>
      <c r="H2340">
        <v>2162.7399999999998</v>
      </c>
      <c r="I2340">
        <v>4325.4799999999996</v>
      </c>
      <c r="J2340" t="s">
        <v>95</v>
      </c>
      <c r="K2340" t="s">
        <v>82</v>
      </c>
      <c r="L2340" t="s">
        <v>119</v>
      </c>
      <c r="M2340">
        <v>2023</v>
      </c>
      <c r="N2340" t="s">
        <v>84</v>
      </c>
      <c r="O2340" t="s">
        <v>2507</v>
      </c>
      <c r="P2340" t="s">
        <v>86</v>
      </c>
    </row>
    <row r="2341" spans="1:16" x14ac:dyDescent="0.45">
      <c r="A2341">
        <v>2340</v>
      </c>
      <c r="B2341" s="10">
        <v>45097</v>
      </c>
      <c r="C2341">
        <v>1923</v>
      </c>
      <c r="D2341" t="s">
        <v>80</v>
      </c>
      <c r="E2341">
        <v>51</v>
      </c>
      <c r="F2341" t="s">
        <v>102</v>
      </c>
      <c r="G2341">
        <v>2</v>
      </c>
      <c r="H2341">
        <v>1341.7</v>
      </c>
      <c r="I2341">
        <v>2683.4</v>
      </c>
      <c r="J2341" t="s">
        <v>93</v>
      </c>
      <c r="K2341" t="s">
        <v>82</v>
      </c>
      <c r="L2341" t="s">
        <v>119</v>
      </c>
      <c r="M2341">
        <v>2023</v>
      </c>
      <c r="N2341" t="s">
        <v>84</v>
      </c>
      <c r="O2341" t="s">
        <v>3321</v>
      </c>
      <c r="P2341" t="s">
        <v>86</v>
      </c>
    </row>
    <row r="2342" spans="1:16" x14ac:dyDescent="0.45">
      <c r="A2342">
        <v>2341</v>
      </c>
      <c r="B2342" s="10">
        <v>45097</v>
      </c>
      <c r="C2342">
        <v>2125</v>
      </c>
      <c r="D2342" t="s">
        <v>89</v>
      </c>
      <c r="E2342">
        <v>29</v>
      </c>
      <c r="F2342" t="s">
        <v>102</v>
      </c>
      <c r="G2342">
        <v>4</v>
      </c>
      <c r="H2342">
        <v>4474.63</v>
      </c>
      <c r="I2342">
        <v>17898.52</v>
      </c>
      <c r="J2342" t="s">
        <v>87</v>
      </c>
      <c r="K2342" t="s">
        <v>82</v>
      </c>
      <c r="L2342" t="s">
        <v>119</v>
      </c>
      <c r="M2342">
        <v>2023</v>
      </c>
      <c r="N2342" t="s">
        <v>84</v>
      </c>
      <c r="O2342" t="s">
        <v>948</v>
      </c>
      <c r="P2342" t="s">
        <v>86</v>
      </c>
    </row>
    <row r="2343" spans="1:16" x14ac:dyDescent="0.45">
      <c r="A2343">
        <v>2342</v>
      </c>
      <c r="B2343" s="10">
        <v>45097</v>
      </c>
      <c r="C2343">
        <v>2529</v>
      </c>
      <c r="D2343" t="s">
        <v>80</v>
      </c>
      <c r="E2343">
        <v>41</v>
      </c>
      <c r="F2343" t="s">
        <v>5</v>
      </c>
      <c r="G2343">
        <v>4</v>
      </c>
      <c r="H2343">
        <v>3461.24</v>
      </c>
      <c r="I2343">
        <v>13844.96</v>
      </c>
      <c r="J2343" t="s">
        <v>97</v>
      </c>
      <c r="K2343" t="s">
        <v>82</v>
      </c>
      <c r="L2343" t="s">
        <v>119</v>
      </c>
      <c r="M2343">
        <v>2023</v>
      </c>
      <c r="N2343" t="s">
        <v>84</v>
      </c>
      <c r="O2343" t="s">
        <v>1644</v>
      </c>
      <c r="P2343" t="s">
        <v>86</v>
      </c>
    </row>
    <row r="2344" spans="1:16" x14ac:dyDescent="0.45">
      <c r="A2344">
        <v>2343</v>
      </c>
      <c r="B2344" s="10">
        <v>45097</v>
      </c>
      <c r="C2344">
        <v>9438</v>
      </c>
      <c r="D2344" t="s">
        <v>89</v>
      </c>
      <c r="E2344">
        <v>23</v>
      </c>
      <c r="F2344" t="s">
        <v>8</v>
      </c>
      <c r="G2344">
        <v>2</v>
      </c>
      <c r="H2344">
        <v>3732.12</v>
      </c>
      <c r="I2344">
        <v>7464.24</v>
      </c>
      <c r="J2344" t="s">
        <v>95</v>
      </c>
      <c r="K2344" t="s">
        <v>82</v>
      </c>
      <c r="L2344" t="s">
        <v>119</v>
      </c>
      <c r="M2344">
        <v>2023</v>
      </c>
      <c r="N2344" t="s">
        <v>84</v>
      </c>
      <c r="O2344" t="s">
        <v>2508</v>
      </c>
      <c r="P2344" t="s">
        <v>86</v>
      </c>
    </row>
    <row r="2345" spans="1:16" x14ac:dyDescent="0.45">
      <c r="A2345">
        <v>2344</v>
      </c>
      <c r="B2345" s="10">
        <v>45098</v>
      </c>
      <c r="C2345">
        <v>4711</v>
      </c>
      <c r="D2345" t="s">
        <v>89</v>
      </c>
      <c r="E2345">
        <v>59</v>
      </c>
      <c r="F2345" t="s">
        <v>5</v>
      </c>
      <c r="G2345">
        <v>5</v>
      </c>
      <c r="H2345">
        <v>2047.87</v>
      </c>
      <c r="I2345">
        <v>10239.35</v>
      </c>
      <c r="J2345" t="s">
        <v>81</v>
      </c>
      <c r="K2345" t="s">
        <v>82</v>
      </c>
      <c r="L2345" t="s">
        <v>119</v>
      </c>
      <c r="M2345">
        <v>2023</v>
      </c>
      <c r="N2345" t="s">
        <v>84</v>
      </c>
      <c r="O2345" t="s">
        <v>770</v>
      </c>
      <c r="P2345" t="s">
        <v>748</v>
      </c>
    </row>
    <row r="2346" spans="1:16" x14ac:dyDescent="0.45">
      <c r="A2346">
        <v>2345</v>
      </c>
      <c r="B2346" s="10">
        <v>45098</v>
      </c>
      <c r="C2346">
        <v>9004</v>
      </c>
      <c r="D2346" t="s">
        <v>80</v>
      </c>
      <c r="E2346">
        <v>28</v>
      </c>
      <c r="F2346" t="s">
        <v>8</v>
      </c>
      <c r="G2346">
        <v>1</v>
      </c>
      <c r="H2346">
        <v>3021.04</v>
      </c>
      <c r="I2346">
        <v>3021.04</v>
      </c>
      <c r="J2346" t="s">
        <v>87</v>
      </c>
      <c r="K2346" t="s">
        <v>82</v>
      </c>
      <c r="L2346" t="s">
        <v>119</v>
      </c>
      <c r="M2346">
        <v>2023</v>
      </c>
      <c r="N2346" t="s">
        <v>84</v>
      </c>
      <c r="O2346" t="s">
        <v>5371</v>
      </c>
      <c r="P2346" t="s">
        <v>86</v>
      </c>
    </row>
    <row r="2347" spans="1:16" x14ac:dyDescent="0.45">
      <c r="A2347">
        <v>2346</v>
      </c>
      <c r="B2347" s="10">
        <v>45098</v>
      </c>
      <c r="C2347">
        <v>7274</v>
      </c>
      <c r="D2347" t="s">
        <v>80</v>
      </c>
      <c r="E2347">
        <v>44</v>
      </c>
      <c r="F2347" t="s">
        <v>6</v>
      </c>
      <c r="G2347">
        <v>5</v>
      </c>
      <c r="H2347">
        <v>2528.9499999999998</v>
      </c>
      <c r="I2347">
        <v>12644.75</v>
      </c>
      <c r="J2347" t="s">
        <v>97</v>
      </c>
      <c r="K2347" t="s">
        <v>82</v>
      </c>
      <c r="L2347" t="s">
        <v>119</v>
      </c>
      <c r="M2347">
        <v>2023</v>
      </c>
      <c r="N2347" t="s">
        <v>84</v>
      </c>
      <c r="O2347" t="s">
        <v>4434</v>
      </c>
      <c r="P2347" t="s">
        <v>86</v>
      </c>
    </row>
    <row r="2348" spans="1:16" x14ac:dyDescent="0.45">
      <c r="A2348">
        <v>2347</v>
      </c>
      <c r="B2348" s="10">
        <v>45098</v>
      </c>
      <c r="C2348">
        <v>4864</v>
      </c>
      <c r="D2348" t="s">
        <v>80</v>
      </c>
      <c r="E2348">
        <v>41</v>
      </c>
      <c r="F2348" t="s">
        <v>102</v>
      </c>
      <c r="G2348">
        <v>3</v>
      </c>
      <c r="H2348">
        <v>878.88</v>
      </c>
      <c r="I2348">
        <v>2636.64</v>
      </c>
      <c r="J2348" t="s">
        <v>97</v>
      </c>
      <c r="K2348" t="s">
        <v>82</v>
      </c>
      <c r="L2348" t="s">
        <v>119</v>
      </c>
      <c r="M2348">
        <v>2023</v>
      </c>
      <c r="N2348" t="s">
        <v>84</v>
      </c>
      <c r="O2348" t="s">
        <v>6266</v>
      </c>
      <c r="P2348" t="s">
        <v>86</v>
      </c>
    </row>
    <row r="2349" spans="1:16" x14ac:dyDescent="0.45">
      <c r="A2349">
        <v>2348</v>
      </c>
      <c r="B2349" s="10">
        <v>45098</v>
      </c>
      <c r="C2349">
        <v>8833</v>
      </c>
      <c r="D2349" t="s">
        <v>80</v>
      </c>
      <c r="E2349">
        <v>35</v>
      </c>
      <c r="F2349" t="s">
        <v>6</v>
      </c>
      <c r="G2349">
        <v>3</v>
      </c>
      <c r="H2349">
        <v>286.88</v>
      </c>
      <c r="I2349">
        <v>860.64</v>
      </c>
      <c r="J2349" t="s">
        <v>97</v>
      </c>
      <c r="K2349" t="s">
        <v>567</v>
      </c>
      <c r="L2349" t="s">
        <v>119</v>
      </c>
      <c r="M2349">
        <v>2023</v>
      </c>
      <c r="N2349" t="s">
        <v>84</v>
      </c>
      <c r="O2349" t="s">
        <v>7479</v>
      </c>
      <c r="P2349" t="s">
        <v>86</v>
      </c>
    </row>
    <row r="2350" spans="1:16" x14ac:dyDescent="0.45">
      <c r="A2350">
        <v>2349</v>
      </c>
      <c r="B2350" s="10">
        <v>45098</v>
      </c>
      <c r="C2350">
        <v>7788</v>
      </c>
      <c r="D2350" t="s">
        <v>80</v>
      </c>
      <c r="E2350">
        <v>44</v>
      </c>
      <c r="F2350" t="s">
        <v>5</v>
      </c>
      <c r="G2350">
        <v>3</v>
      </c>
      <c r="H2350">
        <v>3433.42</v>
      </c>
      <c r="I2350">
        <v>10300.26</v>
      </c>
      <c r="J2350" t="s">
        <v>97</v>
      </c>
      <c r="K2350" t="s">
        <v>82</v>
      </c>
      <c r="L2350" t="s">
        <v>119</v>
      </c>
      <c r="M2350">
        <v>2023</v>
      </c>
      <c r="N2350" t="s">
        <v>84</v>
      </c>
      <c r="O2350" t="s">
        <v>6267</v>
      </c>
      <c r="P2350" t="s">
        <v>86</v>
      </c>
    </row>
    <row r="2351" spans="1:16" x14ac:dyDescent="0.45">
      <c r="A2351">
        <v>2350</v>
      </c>
      <c r="B2351" s="10">
        <v>45098</v>
      </c>
      <c r="C2351">
        <v>1226</v>
      </c>
      <c r="D2351" t="s">
        <v>89</v>
      </c>
      <c r="E2351">
        <v>58</v>
      </c>
      <c r="F2351" t="s">
        <v>8</v>
      </c>
      <c r="G2351">
        <v>2</v>
      </c>
      <c r="H2351">
        <v>649.79999999999995</v>
      </c>
      <c r="I2351">
        <v>1299.5999999999999</v>
      </c>
      <c r="J2351" t="s">
        <v>81</v>
      </c>
      <c r="K2351" t="s">
        <v>567</v>
      </c>
      <c r="L2351" t="s">
        <v>119</v>
      </c>
      <c r="M2351">
        <v>2023</v>
      </c>
      <c r="N2351" t="s">
        <v>84</v>
      </c>
      <c r="O2351" t="s">
        <v>6983</v>
      </c>
      <c r="P2351" t="s">
        <v>86</v>
      </c>
    </row>
    <row r="2352" spans="1:16" x14ac:dyDescent="0.45">
      <c r="A2352">
        <v>2351</v>
      </c>
      <c r="B2352" s="10">
        <v>45098</v>
      </c>
      <c r="C2352">
        <v>1264</v>
      </c>
      <c r="D2352" t="s">
        <v>89</v>
      </c>
      <c r="E2352">
        <v>38</v>
      </c>
      <c r="F2352" t="s">
        <v>102</v>
      </c>
      <c r="G2352">
        <v>1</v>
      </c>
      <c r="H2352">
        <v>333.88</v>
      </c>
      <c r="I2352">
        <v>333.88</v>
      </c>
      <c r="J2352" t="s">
        <v>97</v>
      </c>
      <c r="K2352" t="s">
        <v>567</v>
      </c>
      <c r="L2352" t="s">
        <v>119</v>
      </c>
      <c r="M2352">
        <v>2023</v>
      </c>
      <c r="N2352" t="s">
        <v>668</v>
      </c>
      <c r="O2352" t="s">
        <v>9407</v>
      </c>
      <c r="P2352" t="s">
        <v>86</v>
      </c>
    </row>
    <row r="2353" spans="1:16" x14ac:dyDescent="0.45">
      <c r="A2353">
        <v>2352</v>
      </c>
      <c r="B2353" s="10">
        <v>45098</v>
      </c>
      <c r="C2353">
        <v>1645</v>
      </c>
      <c r="D2353" t="s">
        <v>89</v>
      </c>
      <c r="E2353">
        <v>51</v>
      </c>
      <c r="F2353" t="s">
        <v>102</v>
      </c>
      <c r="G2353">
        <v>1</v>
      </c>
      <c r="H2353">
        <v>2237.2399999999998</v>
      </c>
      <c r="I2353">
        <v>2237.2399999999998</v>
      </c>
      <c r="J2353" t="s">
        <v>93</v>
      </c>
      <c r="K2353" t="s">
        <v>82</v>
      </c>
      <c r="L2353" t="s">
        <v>119</v>
      </c>
      <c r="M2353">
        <v>2023</v>
      </c>
      <c r="N2353" t="s">
        <v>668</v>
      </c>
      <c r="O2353" t="s">
        <v>9594</v>
      </c>
      <c r="P2353" t="s">
        <v>86</v>
      </c>
    </row>
    <row r="2354" spans="1:16" x14ac:dyDescent="0.45">
      <c r="A2354">
        <v>2353</v>
      </c>
      <c r="B2354" s="10">
        <v>45098</v>
      </c>
      <c r="C2354">
        <v>8544</v>
      </c>
      <c r="D2354" t="s">
        <v>80</v>
      </c>
      <c r="E2354">
        <v>50</v>
      </c>
      <c r="F2354" t="s">
        <v>9</v>
      </c>
      <c r="G2354">
        <v>2</v>
      </c>
      <c r="H2354">
        <v>3703.23</v>
      </c>
      <c r="I2354">
        <v>7406.46</v>
      </c>
      <c r="J2354" t="s">
        <v>93</v>
      </c>
      <c r="K2354" t="s">
        <v>82</v>
      </c>
      <c r="L2354" t="s">
        <v>119</v>
      </c>
      <c r="M2354">
        <v>2023</v>
      </c>
      <c r="N2354" t="s">
        <v>84</v>
      </c>
      <c r="O2354" t="s">
        <v>3322</v>
      </c>
      <c r="P2354" t="s">
        <v>86</v>
      </c>
    </row>
    <row r="2355" spans="1:16" x14ac:dyDescent="0.45">
      <c r="A2355">
        <v>2354</v>
      </c>
      <c r="B2355" s="10">
        <v>45098</v>
      </c>
      <c r="C2355">
        <v>6569</v>
      </c>
      <c r="D2355" t="s">
        <v>80</v>
      </c>
      <c r="E2355">
        <v>35</v>
      </c>
      <c r="F2355" t="s">
        <v>5</v>
      </c>
      <c r="G2355">
        <v>2</v>
      </c>
      <c r="H2355">
        <v>3855.9</v>
      </c>
      <c r="I2355">
        <v>7711.8</v>
      </c>
      <c r="J2355" t="s">
        <v>97</v>
      </c>
      <c r="K2355" t="s">
        <v>82</v>
      </c>
      <c r="L2355" t="s">
        <v>119</v>
      </c>
      <c r="M2355">
        <v>2023</v>
      </c>
      <c r="N2355" t="s">
        <v>84</v>
      </c>
      <c r="O2355" t="s">
        <v>2717</v>
      </c>
      <c r="P2355" t="s">
        <v>86</v>
      </c>
    </row>
    <row r="2356" spans="1:16" x14ac:dyDescent="0.45">
      <c r="A2356">
        <v>2355</v>
      </c>
      <c r="B2356" s="10">
        <v>45098</v>
      </c>
      <c r="C2356">
        <v>3990</v>
      </c>
      <c r="D2356" t="s">
        <v>89</v>
      </c>
      <c r="E2356">
        <v>20</v>
      </c>
      <c r="F2356" t="s">
        <v>9</v>
      </c>
      <c r="G2356">
        <v>2</v>
      </c>
      <c r="H2356">
        <v>4373.67</v>
      </c>
      <c r="I2356">
        <v>8747.34</v>
      </c>
      <c r="J2356" t="s">
        <v>95</v>
      </c>
      <c r="K2356" t="s">
        <v>82</v>
      </c>
      <c r="L2356" t="s">
        <v>119</v>
      </c>
      <c r="M2356">
        <v>2023</v>
      </c>
      <c r="N2356" t="s">
        <v>668</v>
      </c>
      <c r="O2356" t="s">
        <v>9835</v>
      </c>
      <c r="P2356" t="s">
        <v>86</v>
      </c>
    </row>
    <row r="2357" spans="1:16" x14ac:dyDescent="0.45">
      <c r="A2357">
        <v>2356</v>
      </c>
      <c r="B2357" s="10">
        <v>45098</v>
      </c>
      <c r="C2357">
        <v>3504</v>
      </c>
      <c r="D2357" t="s">
        <v>89</v>
      </c>
      <c r="E2357">
        <v>41</v>
      </c>
      <c r="F2357" t="s">
        <v>102</v>
      </c>
      <c r="G2357">
        <v>1</v>
      </c>
      <c r="H2357">
        <v>1036.1099999999999</v>
      </c>
      <c r="I2357">
        <v>1036.1099999999999</v>
      </c>
      <c r="J2357" t="s">
        <v>97</v>
      </c>
      <c r="K2357" t="s">
        <v>567</v>
      </c>
      <c r="L2357" t="s">
        <v>119</v>
      </c>
      <c r="M2357">
        <v>2023</v>
      </c>
      <c r="N2357" t="s">
        <v>84</v>
      </c>
      <c r="O2357" t="s">
        <v>7910</v>
      </c>
      <c r="P2357" t="s">
        <v>86</v>
      </c>
    </row>
    <row r="2358" spans="1:16" x14ac:dyDescent="0.45">
      <c r="A2358">
        <v>2357</v>
      </c>
      <c r="B2358" s="10">
        <v>45099</v>
      </c>
      <c r="C2358">
        <v>1587</v>
      </c>
      <c r="D2358" t="s">
        <v>89</v>
      </c>
      <c r="E2358">
        <v>18</v>
      </c>
      <c r="F2358" t="s">
        <v>5</v>
      </c>
      <c r="G2358">
        <v>2</v>
      </c>
      <c r="H2358">
        <v>4928.84</v>
      </c>
      <c r="I2358">
        <v>9857.68</v>
      </c>
      <c r="J2358" t="s">
        <v>95</v>
      </c>
      <c r="K2358" t="s">
        <v>82</v>
      </c>
      <c r="L2358" t="s">
        <v>119</v>
      </c>
      <c r="M2358">
        <v>2023</v>
      </c>
      <c r="N2358" t="s">
        <v>84</v>
      </c>
      <c r="O2358" t="s">
        <v>244</v>
      </c>
      <c r="P2358" t="s">
        <v>86</v>
      </c>
    </row>
    <row r="2359" spans="1:16" x14ac:dyDescent="0.45">
      <c r="A2359">
        <v>2358</v>
      </c>
      <c r="B2359" s="10">
        <v>45099</v>
      </c>
      <c r="C2359">
        <v>5079</v>
      </c>
      <c r="D2359" t="s">
        <v>89</v>
      </c>
      <c r="E2359">
        <v>23</v>
      </c>
      <c r="F2359" t="s">
        <v>5</v>
      </c>
      <c r="G2359">
        <v>4</v>
      </c>
      <c r="H2359">
        <v>3827.88</v>
      </c>
      <c r="I2359">
        <v>15311.52</v>
      </c>
      <c r="J2359" t="s">
        <v>95</v>
      </c>
      <c r="K2359" t="s">
        <v>82</v>
      </c>
      <c r="L2359" t="s">
        <v>119</v>
      </c>
      <c r="M2359">
        <v>2023</v>
      </c>
      <c r="N2359" t="s">
        <v>84</v>
      </c>
      <c r="O2359" t="s">
        <v>2286</v>
      </c>
      <c r="P2359" t="s">
        <v>86</v>
      </c>
    </row>
    <row r="2360" spans="1:16" x14ac:dyDescent="0.45">
      <c r="A2360">
        <v>2359</v>
      </c>
      <c r="B2360" s="10">
        <v>45099</v>
      </c>
      <c r="C2360">
        <v>4348</v>
      </c>
      <c r="D2360" t="s">
        <v>80</v>
      </c>
      <c r="E2360">
        <v>36</v>
      </c>
      <c r="F2360" t="s">
        <v>6</v>
      </c>
      <c r="G2360">
        <v>4</v>
      </c>
      <c r="H2360">
        <v>828.21</v>
      </c>
      <c r="I2360">
        <v>3312.84</v>
      </c>
      <c r="J2360" t="s">
        <v>97</v>
      </c>
      <c r="K2360" t="s">
        <v>82</v>
      </c>
      <c r="L2360" t="s">
        <v>119</v>
      </c>
      <c r="M2360">
        <v>2023</v>
      </c>
      <c r="N2360" t="s">
        <v>84</v>
      </c>
      <c r="O2360" t="s">
        <v>1645</v>
      </c>
      <c r="P2360" t="s">
        <v>86</v>
      </c>
    </row>
    <row r="2361" spans="1:16" x14ac:dyDescent="0.45">
      <c r="A2361">
        <v>2360</v>
      </c>
      <c r="B2361" s="10">
        <v>45099</v>
      </c>
      <c r="C2361">
        <v>7299</v>
      </c>
      <c r="D2361" t="s">
        <v>89</v>
      </c>
      <c r="E2361">
        <v>39</v>
      </c>
      <c r="F2361" t="s">
        <v>7</v>
      </c>
      <c r="G2361">
        <v>4</v>
      </c>
      <c r="H2361">
        <v>4211.57</v>
      </c>
      <c r="I2361">
        <v>16846.28</v>
      </c>
      <c r="J2361" t="s">
        <v>97</v>
      </c>
      <c r="K2361" t="s">
        <v>82</v>
      </c>
      <c r="L2361" t="s">
        <v>119</v>
      </c>
      <c r="M2361">
        <v>2023</v>
      </c>
      <c r="N2361" t="s">
        <v>84</v>
      </c>
      <c r="O2361" t="s">
        <v>1646</v>
      </c>
      <c r="P2361" t="s">
        <v>86</v>
      </c>
    </row>
    <row r="2362" spans="1:16" x14ac:dyDescent="0.45">
      <c r="A2362">
        <v>2361</v>
      </c>
      <c r="B2362" s="10">
        <v>45099</v>
      </c>
      <c r="C2362">
        <v>4831</v>
      </c>
      <c r="D2362" t="s">
        <v>80</v>
      </c>
      <c r="E2362">
        <v>60</v>
      </c>
      <c r="F2362" t="s">
        <v>8</v>
      </c>
      <c r="G2362">
        <v>2</v>
      </c>
      <c r="H2362">
        <v>2519.85</v>
      </c>
      <c r="I2362">
        <v>5039.7</v>
      </c>
      <c r="J2362" t="s">
        <v>81</v>
      </c>
      <c r="K2362" t="s">
        <v>82</v>
      </c>
      <c r="L2362" t="s">
        <v>119</v>
      </c>
      <c r="M2362">
        <v>2023</v>
      </c>
      <c r="N2362" t="s">
        <v>84</v>
      </c>
      <c r="O2362" t="s">
        <v>3008</v>
      </c>
      <c r="P2362" t="s">
        <v>86</v>
      </c>
    </row>
    <row r="2363" spans="1:16" x14ac:dyDescent="0.45">
      <c r="A2363">
        <v>2362</v>
      </c>
      <c r="B2363" s="10">
        <v>45099</v>
      </c>
      <c r="C2363">
        <v>9381</v>
      </c>
      <c r="D2363" t="s">
        <v>89</v>
      </c>
      <c r="E2363">
        <v>25</v>
      </c>
      <c r="F2363" t="s">
        <v>7</v>
      </c>
      <c r="G2363">
        <v>4</v>
      </c>
      <c r="H2363">
        <v>379.4</v>
      </c>
      <c r="I2363">
        <v>1517.6</v>
      </c>
      <c r="J2363" t="s">
        <v>87</v>
      </c>
      <c r="K2363" t="s">
        <v>567</v>
      </c>
      <c r="L2363" t="s">
        <v>119</v>
      </c>
      <c r="M2363">
        <v>2023</v>
      </c>
      <c r="N2363" t="s">
        <v>84</v>
      </c>
      <c r="O2363" t="s">
        <v>7326</v>
      </c>
      <c r="P2363" t="s">
        <v>86</v>
      </c>
    </row>
    <row r="2364" spans="1:16" x14ac:dyDescent="0.45">
      <c r="A2364">
        <v>2363</v>
      </c>
      <c r="B2364" s="10">
        <v>45099</v>
      </c>
      <c r="C2364">
        <v>2715</v>
      </c>
      <c r="D2364" t="s">
        <v>80</v>
      </c>
      <c r="E2364">
        <v>22</v>
      </c>
      <c r="F2364" t="s">
        <v>7</v>
      </c>
      <c r="G2364">
        <v>2</v>
      </c>
      <c r="H2364">
        <v>703.61</v>
      </c>
      <c r="I2364">
        <v>1407.22</v>
      </c>
      <c r="J2364" t="s">
        <v>95</v>
      </c>
      <c r="K2364" t="s">
        <v>567</v>
      </c>
      <c r="L2364" t="s">
        <v>119</v>
      </c>
      <c r="M2364">
        <v>2023</v>
      </c>
      <c r="N2364" t="s">
        <v>84</v>
      </c>
      <c r="O2364" t="s">
        <v>7040</v>
      </c>
      <c r="P2364" t="s">
        <v>86</v>
      </c>
    </row>
    <row r="2365" spans="1:16" x14ac:dyDescent="0.45">
      <c r="A2365">
        <v>2364</v>
      </c>
      <c r="B2365" s="10">
        <v>45099</v>
      </c>
      <c r="C2365">
        <v>7450</v>
      </c>
      <c r="D2365" t="s">
        <v>80</v>
      </c>
      <c r="E2365">
        <v>26</v>
      </c>
      <c r="F2365" t="s">
        <v>102</v>
      </c>
      <c r="G2365">
        <v>4</v>
      </c>
      <c r="H2365">
        <v>2197.77</v>
      </c>
      <c r="I2365">
        <v>8791.08</v>
      </c>
      <c r="J2365" t="s">
        <v>87</v>
      </c>
      <c r="K2365" t="s">
        <v>82</v>
      </c>
      <c r="L2365" t="s">
        <v>119</v>
      </c>
      <c r="M2365">
        <v>2023</v>
      </c>
      <c r="N2365" t="s">
        <v>84</v>
      </c>
      <c r="O2365" t="s">
        <v>949</v>
      </c>
      <c r="P2365" t="s">
        <v>86</v>
      </c>
    </row>
    <row r="2366" spans="1:16" x14ac:dyDescent="0.45">
      <c r="A2366">
        <v>2365</v>
      </c>
      <c r="B2366" s="10">
        <v>45099</v>
      </c>
      <c r="C2366">
        <v>6433</v>
      </c>
      <c r="D2366" t="s">
        <v>80</v>
      </c>
      <c r="E2366">
        <v>64</v>
      </c>
      <c r="F2366" t="s">
        <v>6</v>
      </c>
      <c r="G2366">
        <v>2</v>
      </c>
      <c r="H2366">
        <v>2676.01</v>
      </c>
      <c r="I2366">
        <v>5352.02</v>
      </c>
      <c r="J2366" t="s">
        <v>81</v>
      </c>
      <c r="K2366" t="s">
        <v>82</v>
      </c>
      <c r="L2366" t="s">
        <v>119</v>
      </c>
      <c r="M2366">
        <v>2023</v>
      </c>
      <c r="N2366" t="s">
        <v>84</v>
      </c>
      <c r="O2366" t="s">
        <v>3009</v>
      </c>
      <c r="P2366" t="s">
        <v>86</v>
      </c>
    </row>
    <row r="2367" spans="1:16" x14ac:dyDescent="0.45">
      <c r="A2367">
        <v>2366</v>
      </c>
      <c r="B2367" s="10">
        <v>45099</v>
      </c>
      <c r="C2367">
        <v>2098</v>
      </c>
      <c r="D2367" t="s">
        <v>80</v>
      </c>
      <c r="E2367">
        <v>38</v>
      </c>
      <c r="F2367" t="s">
        <v>8</v>
      </c>
      <c r="G2367">
        <v>5</v>
      </c>
      <c r="H2367">
        <v>4740.09</v>
      </c>
      <c r="I2367">
        <v>23700.45</v>
      </c>
      <c r="J2367" t="s">
        <v>97</v>
      </c>
      <c r="K2367" t="s">
        <v>82</v>
      </c>
      <c r="L2367" t="s">
        <v>119</v>
      </c>
      <c r="M2367">
        <v>2023</v>
      </c>
      <c r="N2367" t="s">
        <v>84</v>
      </c>
      <c r="O2367" t="s">
        <v>4435</v>
      </c>
      <c r="P2367" t="s">
        <v>86</v>
      </c>
    </row>
    <row r="2368" spans="1:16" x14ac:dyDescent="0.45">
      <c r="A2368">
        <v>2367</v>
      </c>
      <c r="B2368" s="10">
        <v>45099</v>
      </c>
      <c r="C2368">
        <v>8096</v>
      </c>
      <c r="D2368" t="s">
        <v>89</v>
      </c>
      <c r="E2368">
        <v>45</v>
      </c>
      <c r="F2368" t="s">
        <v>7</v>
      </c>
      <c r="G2368">
        <v>3</v>
      </c>
      <c r="H2368">
        <v>1117.78</v>
      </c>
      <c r="I2368">
        <v>3353.34</v>
      </c>
      <c r="J2368" t="s">
        <v>93</v>
      </c>
      <c r="K2368" t="s">
        <v>82</v>
      </c>
      <c r="L2368" t="s">
        <v>119</v>
      </c>
      <c r="M2368">
        <v>2023</v>
      </c>
      <c r="N2368" t="s">
        <v>84</v>
      </c>
      <c r="O2368" t="s">
        <v>6482</v>
      </c>
      <c r="P2368" t="s">
        <v>86</v>
      </c>
    </row>
    <row r="2369" spans="1:16" x14ac:dyDescent="0.45">
      <c r="A2369">
        <v>2368</v>
      </c>
      <c r="B2369" s="10">
        <v>45099</v>
      </c>
      <c r="C2369">
        <v>3326</v>
      </c>
      <c r="D2369" t="s">
        <v>89</v>
      </c>
      <c r="E2369">
        <v>63</v>
      </c>
      <c r="F2369" t="s">
        <v>7</v>
      </c>
      <c r="G2369">
        <v>5</v>
      </c>
      <c r="H2369">
        <v>2396.8200000000002</v>
      </c>
      <c r="I2369">
        <v>11984.1</v>
      </c>
      <c r="J2369" t="s">
        <v>81</v>
      </c>
      <c r="K2369" t="s">
        <v>82</v>
      </c>
      <c r="L2369" t="s">
        <v>119</v>
      </c>
      <c r="M2369">
        <v>2023</v>
      </c>
      <c r="N2369" t="s">
        <v>84</v>
      </c>
      <c r="O2369" t="s">
        <v>4665</v>
      </c>
      <c r="P2369" t="s">
        <v>86</v>
      </c>
    </row>
    <row r="2370" spans="1:16" x14ac:dyDescent="0.45">
      <c r="A2370">
        <v>2369</v>
      </c>
      <c r="B2370" s="10">
        <v>45099</v>
      </c>
      <c r="C2370">
        <v>7416</v>
      </c>
      <c r="D2370" t="s">
        <v>89</v>
      </c>
      <c r="E2370">
        <v>21</v>
      </c>
      <c r="F2370" t="s">
        <v>5</v>
      </c>
      <c r="G2370">
        <v>3</v>
      </c>
      <c r="H2370">
        <v>1168.1500000000001</v>
      </c>
      <c r="I2370">
        <v>3504.45</v>
      </c>
      <c r="J2370" t="s">
        <v>95</v>
      </c>
      <c r="K2370" t="s">
        <v>82</v>
      </c>
      <c r="L2370" t="s">
        <v>119</v>
      </c>
      <c r="M2370">
        <v>2023</v>
      </c>
      <c r="N2370" t="s">
        <v>668</v>
      </c>
      <c r="O2370" t="s">
        <v>9229</v>
      </c>
      <c r="P2370" t="s">
        <v>748</v>
      </c>
    </row>
    <row r="2371" spans="1:16" x14ac:dyDescent="0.45">
      <c r="A2371">
        <v>2370</v>
      </c>
      <c r="B2371" s="10">
        <v>45099</v>
      </c>
      <c r="C2371">
        <v>7980</v>
      </c>
      <c r="D2371" t="s">
        <v>80</v>
      </c>
      <c r="E2371">
        <v>41</v>
      </c>
      <c r="F2371" t="s">
        <v>102</v>
      </c>
      <c r="G2371">
        <v>3</v>
      </c>
      <c r="H2371">
        <v>2814.08</v>
      </c>
      <c r="I2371">
        <v>8442.24</v>
      </c>
      <c r="J2371" t="s">
        <v>97</v>
      </c>
      <c r="K2371" t="s">
        <v>82</v>
      </c>
      <c r="L2371" t="s">
        <v>119</v>
      </c>
      <c r="M2371">
        <v>2023</v>
      </c>
      <c r="N2371" t="s">
        <v>84</v>
      </c>
      <c r="O2371" t="s">
        <v>6268</v>
      </c>
      <c r="P2371" t="s">
        <v>86</v>
      </c>
    </row>
    <row r="2372" spans="1:16" x14ac:dyDescent="0.45">
      <c r="A2372">
        <v>2371</v>
      </c>
      <c r="B2372" s="10">
        <v>45100</v>
      </c>
      <c r="C2372">
        <v>7763</v>
      </c>
      <c r="D2372" t="s">
        <v>89</v>
      </c>
      <c r="E2372">
        <v>25</v>
      </c>
      <c r="F2372" t="s">
        <v>7</v>
      </c>
      <c r="G2372">
        <v>4</v>
      </c>
      <c r="H2372">
        <v>4551.12</v>
      </c>
      <c r="I2372">
        <v>18204.48</v>
      </c>
      <c r="J2372" t="s">
        <v>87</v>
      </c>
      <c r="K2372" t="s">
        <v>82</v>
      </c>
      <c r="L2372" t="s">
        <v>119</v>
      </c>
      <c r="M2372">
        <v>2023</v>
      </c>
      <c r="N2372" t="s">
        <v>668</v>
      </c>
      <c r="O2372" t="s">
        <v>687</v>
      </c>
      <c r="P2372" t="s">
        <v>86</v>
      </c>
    </row>
    <row r="2373" spans="1:16" x14ac:dyDescent="0.45">
      <c r="A2373">
        <v>2372</v>
      </c>
      <c r="B2373" s="10">
        <v>45100</v>
      </c>
      <c r="C2373">
        <v>2674</v>
      </c>
      <c r="D2373" t="s">
        <v>89</v>
      </c>
      <c r="E2373">
        <v>34</v>
      </c>
      <c r="F2373" t="s">
        <v>8</v>
      </c>
      <c r="G2373">
        <v>3</v>
      </c>
      <c r="H2373">
        <v>2860.37</v>
      </c>
      <c r="I2373">
        <v>8581.11</v>
      </c>
      <c r="J2373" t="s">
        <v>87</v>
      </c>
      <c r="K2373" t="s">
        <v>82</v>
      </c>
      <c r="L2373" t="s">
        <v>119</v>
      </c>
      <c r="M2373">
        <v>2023</v>
      </c>
      <c r="N2373" t="s">
        <v>84</v>
      </c>
      <c r="O2373" t="s">
        <v>6043</v>
      </c>
      <c r="P2373" t="s">
        <v>86</v>
      </c>
    </row>
    <row r="2374" spans="1:16" x14ac:dyDescent="0.45">
      <c r="A2374">
        <v>2373</v>
      </c>
      <c r="B2374" s="10">
        <v>45100</v>
      </c>
      <c r="C2374">
        <v>8950</v>
      </c>
      <c r="D2374" t="s">
        <v>89</v>
      </c>
      <c r="E2374">
        <v>51</v>
      </c>
      <c r="F2374" t="s">
        <v>9</v>
      </c>
      <c r="G2374">
        <v>3</v>
      </c>
      <c r="H2374">
        <v>2574.85</v>
      </c>
      <c r="I2374">
        <v>7724.55</v>
      </c>
      <c r="J2374" t="s">
        <v>93</v>
      </c>
      <c r="K2374" t="s">
        <v>82</v>
      </c>
      <c r="L2374" t="s">
        <v>119</v>
      </c>
      <c r="M2374">
        <v>2023</v>
      </c>
      <c r="N2374" t="s">
        <v>84</v>
      </c>
      <c r="O2374" t="s">
        <v>8498</v>
      </c>
      <c r="P2374" t="s">
        <v>748</v>
      </c>
    </row>
    <row r="2375" spans="1:16" x14ac:dyDescent="0.45">
      <c r="A2375">
        <v>2374</v>
      </c>
      <c r="B2375" s="10">
        <v>45100</v>
      </c>
      <c r="C2375">
        <v>9915</v>
      </c>
      <c r="D2375" t="s">
        <v>80</v>
      </c>
      <c r="E2375">
        <v>37</v>
      </c>
      <c r="F2375" t="s">
        <v>9</v>
      </c>
      <c r="G2375">
        <v>5</v>
      </c>
      <c r="H2375">
        <v>3763.14</v>
      </c>
      <c r="I2375">
        <v>18815.7</v>
      </c>
      <c r="J2375" t="s">
        <v>97</v>
      </c>
      <c r="K2375" t="s">
        <v>82</v>
      </c>
      <c r="L2375" t="s">
        <v>119</v>
      </c>
      <c r="M2375">
        <v>2023</v>
      </c>
      <c r="N2375" t="s">
        <v>84</v>
      </c>
      <c r="O2375" t="s">
        <v>4436</v>
      </c>
      <c r="P2375" t="s">
        <v>86</v>
      </c>
    </row>
    <row r="2376" spans="1:16" x14ac:dyDescent="0.45">
      <c r="A2376">
        <v>2375</v>
      </c>
      <c r="B2376" s="10">
        <v>45100</v>
      </c>
      <c r="C2376">
        <v>7049</v>
      </c>
      <c r="D2376" t="s">
        <v>80</v>
      </c>
      <c r="E2376">
        <v>33</v>
      </c>
      <c r="F2376" t="s">
        <v>102</v>
      </c>
      <c r="G2376">
        <v>3</v>
      </c>
      <c r="H2376">
        <v>780.69</v>
      </c>
      <c r="I2376">
        <v>2342.0700000000002</v>
      </c>
      <c r="J2376" t="s">
        <v>87</v>
      </c>
      <c r="K2376" t="s">
        <v>82</v>
      </c>
      <c r="L2376" t="s">
        <v>119</v>
      </c>
      <c r="M2376">
        <v>2023</v>
      </c>
      <c r="N2376" t="s">
        <v>84</v>
      </c>
      <c r="O2376" t="s">
        <v>6044</v>
      </c>
      <c r="P2376" t="s">
        <v>86</v>
      </c>
    </row>
    <row r="2377" spans="1:16" x14ac:dyDescent="0.45">
      <c r="A2377">
        <v>2376</v>
      </c>
      <c r="B2377" s="10">
        <v>45100</v>
      </c>
      <c r="C2377">
        <v>2089</v>
      </c>
      <c r="D2377" t="s">
        <v>80</v>
      </c>
      <c r="E2377">
        <v>27</v>
      </c>
      <c r="F2377" t="s">
        <v>9</v>
      </c>
      <c r="G2377">
        <v>2</v>
      </c>
      <c r="H2377">
        <v>4532.79</v>
      </c>
      <c r="I2377">
        <v>9065.58</v>
      </c>
      <c r="J2377" t="s">
        <v>87</v>
      </c>
      <c r="K2377" t="s">
        <v>82</v>
      </c>
      <c r="L2377" t="s">
        <v>119</v>
      </c>
      <c r="M2377">
        <v>2023</v>
      </c>
      <c r="N2377" t="s">
        <v>84</v>
      </c>
      <c r="O2377" t="s">
        <v>3649</v>
      </c>
      <c r="P2377" t="s">
        <v>86</v>
      </c>
    </row>
    <row r="2378" spans="1:16" x14ac:dyDescent="0.45">
      <c r="A2378">
        <v>2377</v>
      </c>
      <c r="B2378" s="10">
        <v>45100</v>
      </c>
      <c r="C2378">
        <v>5578</v>
      </c>
      <c r="D2378" t="s">
        <v>89</v>
      </c>
      <c r="E2378">
        <v>51</v>
      </c>
      <c r="F2378" t="s">
        <v>5</v>
      </c>
      <c r="G2378">
        <v>2</v>
      </c>
      <c r="H2378">
        <v>2909.29</v>
      </c>
      <c r="I2378">
        <v>5818.58</v>
      </c>
      <c r="J2378" t="s">
        <v>93</v>
      </c>
      <c r="K2378" t="s">
        <v>82</v>
      </c>
      <c r="L2378" t="s">
        <v>119</v>
      </c>
      <c r="M2378">
        <v>2023</v>
      </c>
      <c r="N2378" t="s">
        <v>84</v>
      </c>
      <c r="O2378" t="s">
        <v>3323</v>
      </c>
      <c r="P2378" t="s">
        <v>86</v>
      </c>
    </row>
    <row r="2379" spans="1:16" x14ac:dyDescent="0.45">
      <c r="A2379">
        <v>2378</v>
      </c>
      <c r="B2379" s="10">
        <v>45100</v>
      </c>
      <c r="C2379">
        <v>1155</v>
      </c>
      <c r="D2379" t="s">
        <v>89</v>
      </c>
      <c r="E2379">
        <v>60</v>
      </c>
      <c r="F2379" t="s">
        <v>5</v>
      </c>
      <c r="G2379">
        <v>4</v>
      </c>
      <c r="H2379">
        <v>3447.23</v>
      </c>
      <c r="I2379">
        <v>13788.92</v>
      </c>
      <c r="J2379" t="s">
        <v>81</v>
      </c>
      <c r="K2379" t="s">
        <v>82</v>
      </c>
      <c r="L2379" t="s">
        <v>119</v>
      </c>
      <c r="M2379">
        <v>2023</v>
      </c>
      <c r="N2379" t="s">
        <v>84</v>
      </c>
      <c r="O2379" t="s">
        <v>1308</v>
      </c>
      <c r="P2379" t="s">
        <v>86</v>
      </c>
    </row>
    <row r="2380" spans="1:16" x14ac:dyDescent="0.45">
      <c r="A2380">
        <v>2379</v>
      </c>
      <c r="B2380" s="10">
        <v>45100</v>
      </c>
      <c r="C2380">
        <v>2958</v>
      </c>
      <c r="D2380" t="s">
        <v>89</v>
      </c>
      <c r="E2380">
        <v>27</v>
      </c>
      <c r="F2380" t="s">
        <v>8</v>
      </c>
      <c r="G2380">
        <v>5</v>
      </c>
      <c r="H2380">
        <v>4103.8599999999997</v>
      </c>
      <c r="I2380">
        <v>20519.3</v>
      </c>
      <c r="J2380" t="s">
        <v>87</v>
      </c>
      <c r="K2380" t="s">
        <v>82</v>
      </c>
      <c r="L2380" t="s">
        <v>119</v>
      </c>
      <c r="M2380">
        <v>2023</v>
      </c>
      <c r="N2380" t="s">
        <v>84</v>
      </c>
      <c r="O2380" t="s">
        <v>3963</v>
      </c>
      <c r="P2380" t="s">
        <v>86</v>
      </c>
    </row>
    <row r="2381" spans="1:16" x14ac:dyDescent="0.45">
      <c r="A2381">
        <v>2380</v>
      </c>
      <c r="B2381" s="10">
        <v>45100</v>
      </c>
      <c r="C2381">
        <v>7344</v>
      </c>
      <c r="D2381" t="s">
        <v>80</v>
      </c>
      <c r="E2381">
        <v>47</v>
      </c>
      <c r="F2381" t="s">
        <v>6</v>
      </c>
      <c r="G2381">
        <v>1</v>
      </c>
      <c r="H2381">
        <v>3193.44</v>
      </c>
      <c r="I2381">
        <v>3193.44</v>
      </c>
      <c r="J2381" t="s">
        <v>93</v>
      </c>
      <c r="K2381" t="s">
        <v>82</v>
      </c>
      <c r="L2381" t="s">
        <v>119</v>
      </c>
      <c r="M2381">
        <v>2023</v>
      </c>
      <c r="N2381" t="s">
        <v>84</v>
      </c>
      <c r="O2381" t="s">
        <v>5574</v>
      </c>
      <c r="P2381" t="s">
        <v>86</v>
      </c>
    </row>
    <row r="2382" spans="1:16" x14ac:dyDescent="0.45">
      <c r="A2382">
        <v>2381</v>
      </c>
      <c r="B2382" s="10">
        <v>45100</v>
      </c>
      <c r="C2382">
        <v>6779</v>
      </c>
      <c r="D2382" t="s">
        <v>89</v>
      </c>
      <c r="E2382">
        <v>47</v>
      </c>
      <c r="F2382" t="s">
        <v>102</v>
      </c>
      <c r="G2382">
        <v>5</v>
      </c>
      <c r="H2382">
        <v>3223.97</v>
      </c>
      <c r="I2382">
        <v>16119.85</v>
      </c>
      <c r="J2382" t="s">
        <v>93</v>
      </c>
      <c r="K2382" t="s">
        <v>82</v>
      </c>
      <c r="L2382" t="s">
        <v>119</v>
      </c>
      <c r="M2382">
        <v>2023</v>
      </c>
      <c r="N2382" t="s">
        <v>84</v>
      </c>
      <c r="O2382" t="s">
        <v>9140</v>
      </c>
      <c r="P2382" t="s">
        <v>748</v>
      </c>
    </row>
    <row r="2383" spans="1:16" x14ac:dyDescent="0.45">
      <c r="A2383">
        <v>2382</v>
      </c>
      <c r="B2383" s="10">
        <v>45100</v>
      </c>
      <c r="C2383">
        <v>7144</v>
      </c>
      <c r="D2383" t="s">
        <v>80</v>
      </c>
      <c r="E2383">
        <v>42</v>
      </c>
      <c r="F2383" t="s">
        <v>102</v>
      </c>
      <c r="G2383">
        <v>1</v>
      </c>
      <c r="H2383">
        <v>3661.63</v>
      </c>
      <c r="I2383">
        <v>3661.63</v>
      </c>
      <c r="J2383" t="s">
        <v>97</v>
      </c>
      <c r="K2383" t="s">
        <v>82</v>
      </c>
      <c r="L2383" t="s">
        <v>119</v>
      </c>
      <c r="M2383">
        <v>2023</v>
      </c>
      <c r="N2383" t="s">
        <v>84</v>
      </c>
      <c r="O2383" t="s">
        <v>5173</v>
      </c>
      <c r="P2383" t="s">
        <v>86</v>
      </c>
    </row>
    <row r="2384" spans="1:16" x14ac:dyDescent="0.45">
      <c r="A2384">
        <v>2383</v>
      </c>
      <c r="B2384" s="10">
        <v>45100</v>
      </c>
      <c r="C2384">
        <v>6063</v>
      </c>
      <c r="D2384" t="s">
        <v>80</v>
      </c>
      <c r="E2384">
        <v>63</v>
      </c>
      <c r="F2384" t="s">
        <v>9</v>
      </c>
      <c r="G2384">
        <v>3</v>
      </c>
      <c r="H2384">
        <v>308.57</v>
      </c>
      <c r="I2384">
        <v>925.71</v>
      </c>
      <c r="J2384" t="s">
        <v>81</v>
      </c>
      <c r="K2384" t="s">
        <v>567</v>
      </c>
      <c r="L2384" t="s">
        <v>119</v>
      </c>
      <c r="M2384">
        <v>2023</v>
      </c>
      <c r="N2384" t="s">
        <v>84</v>
      </c>
      <c r="O2384" t="s">
        <v>7480</v>
      </c>
      <c r="P2384" t="s">
        <v>86</v>
      </c>
    </row>
    <row r="2385" spans="1:16" x14ac:dyDescent="0.45">
      <c r="A2385">
        <v>2384</v>
      </c>
      <c r="B2385" s="10">
        <v>45100</v>
      </c>
      <c r="C2385">
        <v>4830</v>
      </c>
      <c r="D2385" t="s">
        <v>80</v>
      </c>
      <c r="E2385">
        <v>60</v>
      </c>
      <c r="F2385" t="s">
        <v>7</v>
      </c>
      <c r="G2385">
        <v>1</v>
      </c>
      <c r="H2385">
        <v>1941.94</v>
      </c>
      <c r="I2385">
        <v>1941.94</v>
      </c>
      <c r="J2385" t="s">
        <v>81</v>
      </c>
      <c r="K2385" t="s">
        <v>567</v>
      </c>
      <c r="L2385" t="s">
        <v>119</v>
      </c>
      <c r="M2385">
        <v>2023</v>
      </c>
      <c r="N2385" t="s">
        <v>84</v>
      </c>
      <c r="O2385" t="s">
        <v>8046</v>
      </c>
      <c r="P2385" t="s">
        <v>86</v>
      </c>
    </row>
    <row r="2386" spans="1:16" x14ac:dyDescent="0.45">
      <c r="A2386">
        <v>2385</v>
      </c>
      <c r="B2386" s="10">
        <v>45101</v>
      </c>
      <c r="C2386">
        <v>9831</v>
      </c>
      <c r="D2386" t="s">
        <v>80</v>
      </c>
      <c r="E2386">
        <v>58</v>
      </c>
      <c r="F2386" t="s">
        <v>7</v>
      </c>
      <c r="G2386">
        <v>3</v>
      </c>
      <c r="H2386">
        <v>4816.54</v>
      </c>
      <c r="I2386">
        <v>14449.62</v>
      </c>
      <c r="J2386" t="s">
        <v>81</v>
      </c>
      <c r="K2386" t="s">
        <v>82</v>
      </c>
      <c r="L2386" t="s">
        <v>119</v>
      </c>
      <c r="M2386">
        <v>2023</v>
      </c>
      <c r="N2386" t="s">
        <v>84</v>
      </c>
      <c r="O2386" t="s">
        <v>771</v>
      </c>
      <c r="P2386" t="s">
        <v>748</v>
      </c>
    </row>
    <row r="2387" spans="1:16" x14ac:dyDescent="0.45">
      <c r="A2387">
        <v>2386</v>
      </c>
      <c r="B2387" s="10">
        <v>45101</v>
      </c>
      <c r="C2387">
        <v>7659</v>
      </c>
      <c r="D2387" t="s">
        <v>89</v>
      </c>
      <c r="E2387">
        <v>24</v>
      </c>
      <c r="F2387" t="s">
        <v>6</v>
      </c>
      <c r="G2387">
        <v>5</v>
      </c>
      <c r="H2387">
        <v>1326.78</v>
      </c>
      <c r="I2387">
        <v>6633.9</v>
      </c>
      <c r="J2387" t="s">
        <v>95</v>
      </c>
      <c r="K2387" t="s">
        <v>82</v>
      </c>
      <c r="L2387" t="s">
        <v>119</v>
      </c>
      <c r="M2387">
        <v>2023</v>
      </c>
      <c r="N2387" t="s">
        <v>84</v>
      </c>
      <c r="O2387" t="s">
        <v>4865</v>
      </c>
      <c r="P2387" t="s">
        <v>86</v>
      </c>
    </row>
    <row r="2388" spans="1:16" x14ac:dyDescent="0.45">
      <c r="A2388">
        <v>2387</v>
      </c>
      <c r="B2388" s="10">
        <v>45101</v>
      </c>
      <c r="C2388">
        <v>1441</v>
      </c>
      <c r="D2388" t="s">
        <v>89</v>
      </c>
      <c r="E2388">
        <v>64</v>
      </c>
      <c r="F2388" t="s">
        <v>7</v>
      </c>
      <c r="G2388">
        <v>5</v>
      </c>
      <c r="H2388">
        <v>2734.16</v>
      </c>
      <c r="I2388">
        <v>13670.8</v>
      </c>
      <c r="J2388" t="s">
        <v>81</v>
      </c>
      <c r="K2388" t="s">
        <v>82</v>
      </c>
      <c r="L2388" t="s">
        <v>119</v>
      </c>
      <c r="M2388">
        <v>2023</v>
      </c>
      <c r="N2388" t="s">
        <v>84</v>
      </c>
      <c r="O2388" t="s">
        <v>4666</v>
      </c>
      <c r="P2388" t="s">
        <v>86</v>
      </c>
    </row>
    <row r="2389" spans="1:16" x14ac:dyDescent="0.45">
      <c r="A2389">
        <v>2388</v>
      </c>
      <c r="B2389" s="10">
        <v>45101</v>
      </c>
      <c r="C2389">
        <v>7040</v>
      </c>
      <c r="D2389" t="s">
        <v>80</v>
      </c>
      <c r="E2389">
        <v>37</v>
      </c>
      <c r="F2389" t="s">
        <v>6</v>
      </c>
      <c r="G2389">
        <v>4</v>
      </c>
      <c r="H2389">
        <v>918.37</v>
      </c>
      <c r="I2389">
        <v>3673.48</v>
      </c>
      <c r="J2389" t="s">
        <v>97</v>
      </c>
      <c r="K2389" t="s">
        <v>82</v>
      </c>
      <c r="L2389" t="s">
        <v>119</v>
      </c>
      <c r="M2389">
        <v>2023</v>
      </c>
      <c r="N2389" t="s">
        <v>84</v>
      </c>
      <c r="O2389" t="s">
        <v>1647</v>
      </c>
      <c r="P2389" t="s">
        <v>86</v>
      </c>
    </row>
    <row r="2390" spans="1:16" x14ac:dyDescent="0.45">
      <c r="A2390">
        <v>2389</v>
      </c>
      <c r="B2390" s="10">
        <v>45101</v>
      </c>
      <c r="C2390">
        <v>6925</v>
      </c>
      <c r="D2390" t="s">
        <v>89</v>
      </c>
      <c r="E2390">
        <v>34</v>
      </c>
      <c r="F2390" t="s">
        <v>8</v>
      </c>
      <c r="G2390">
        <v>4</v>
      </c>
      <c r="H2390">
        <v>1650.21</v>
      </c>
      <c r="I2390">
        <v>6600.84</v>
      </c>
      <c r="J2390" t="s">
        <v>87</v>
      </c>
      <c r="K2390" t="s">
        <v>82</v>
      </c>
      <c r="L2390" t="s">
        <v>119</v>
      </c>
      <c r="M2390">
        <v>2023</v>
      </c>
      <c r="N2390" t="s">
        <v>668</v>
      </c>
      <c r="O2390" t="s">
        <v>9985</v>
      </c>
      <c r="P2390" t="s">
        <v>86</v>
      </c>
    </row>
    <row r="2391" spans="1:16" x14ac:dyDescent="0.45">
      <c r="A2391">
        <v>2390</v>
      </c>
      <c r="B2391" s="10">
        <v>45101</v>
      </c>
      <c r="C2391">
        <v>8358</v>
      </c>
      <c r="D2391" t="s">
        <v>80</v>
      </c>
      <c r="E2391">
        <v>20</v>
      </c>
      <c r="F2391" t="s">
        <v>102</v>
      </c>
      <c r="G2391">
        <v>3</v>
      </c>
      <c r="H2391">
        <v>3599.55</v>
      </c>
      <c r="I2391">
        <v>10798.65</v>
      </c>
      <c r="J2391" t="s">
        <v>95</v>
      </c>
      <c r="K2391" t="s">
        <v>82</v>
      </c>
      <c r="L2391" t="s">
        <v>119</v>
      </c>
      <c r="M2391">
        <v>2023</v>
      </c>
      <c r="N2391" t="s">
        <v>84</v>
      </c>
      <c r="O2391" t="s">
        <v>8664</v>
      </c>
      <c r="P2391" t="s">
        <v>748</v>
      </c>
    </row>
    <row r="2392" spans="1:16" x14ac:dyDescent="0.45">
      <c r="A2392">
        <v>2391</v>
      </c>
      <c r="B2392" s="10">
        <v>45101</v>
      </c>
      <c r="C2392">
        <v>5628</v>
      </c>
      <c r="D2392" t="s">
        <v>89</v>
      </c>
      <c r="E2392">
        <v>64</v>
      </c>
      <c r="F2392" t="s">
        <v>9</v>
      </c>
      <c r="G2392">
        <v>3</v>
      </c>
      <c r="H2392">
        <v>3233.32</v>
      </c>
      <c r="I2392">
        <v>9699.9599999999991</v>
      </c>
      <c r="J2392" t="s">
        <v>81</v>
      </c>
      <c r="K2392" t="s">
        <v>82</v>
      </c>
      <c r="L2392" t="s">
        <v>119</v>
      </c>
      <c r="M2392">
        <v>2023</v>
      </c>
      <c r="N2392" t="s">
        <v>84</v>
      </c>
      <c r="O2392" t="s">
        <v>8403</v>
      </c>
      <c r="P2392" t="s">
        <v>748</v>
      </c>
    </row>
    <row r="2393" spans="1:16" x14ac:dyDescent="0.45">
      <c r="A2393">
        <v>2392</v>
      </c>
      <c r="B2393" s="10">
        <v>45101</v>
      </c>
      <c r="C2393">
        <v>7370</v>
      </c>
      <c r="D2393" t="s">
        <v>89</v>
      </c>
      <c r="E2393">
        <v>63</v>
      </c>
      <c r="F2393" t="s">
        <v>8</v>
      </c>
      <c r="G2393">
        <v>2</v>
      </c>
      <c r="H2393">
        <v>2100.87</v>
      </c>
      <c r="I2393">
        <v>4201.74</v>
      </c>
      <c r="J2393" t="s">
        <v>81</v>
      </c>
      <c r="K2393" t="s">
        <v>82</v>
      </c>
      <c r="L2393" t="s">
        <v>119</v>
      </c>
      <c r="M2393">
        <v>2023</v>
      </c>
      <c r="N2393" t="s">
        <v>84</v>
      </c>
      <c r="O2393" t="s">
        <v>3010</v>
      </c>
      <c r="P2393" t="s">
        <v>86</v>
      </c>
    </row>
    <row r="2394" spans="1:16" x14ac:dyDescent="0.45">
      <c r="A2394">
        <v>2393</v>
      </c>
      <c r="B2394" s="10">
        <v>45101</v>
      </c>
      <c r="C2394">
        <v>1948</v>
      </c>
      <c r="D2394" t="s">
        <v>80</v>
      </c>
      <c r="E2394">
        <v>57</v>
      </c>
      <c r="F2394" t="s">
        <v>5</v>
      </c>
      <c r="G2394">
        <v>2</v>
      </c>
      <c r="H2394">
        <v>4693.4799999999996</v>
      </c>
      <c r="I2394">
        <v>9386.9599999999991</v>
      </c>
      <c r="J2394" t="s">
        <v>81</v>
      </c>
      <c r="K2394" t="s">
        <v>82</v>
      </c>
      <c r="L2394" t="s">
        <v>119</v>
      </c>
      <c r="M2394">
        <v>2023</v>
      </c>
      <c r="N2394" t="s">
        <v>84</v>
      </c>
      <c r="O2394" t="s">
        <v>3011</v>
      </c>
      <c r="P2394" t="s">
        <v>86</v>
      </c>
    </row>
    <row r="2395" spans="1:16" x14ac:dyDescent="0.45">
      <c r="A2395">
        <v>2394</v>
      </c>
      <c r="B2395" s="10">
        <v>45101</v>
      </c>
      <c r="C2395">
        <v>9179</v>
      </c>
      <c r="D2395" t="s">
        <v>80</v>
      </c>
      <c r="E2395">
        <v>53</v>
      </c>
      <c r="F2395" t="s">
        <v>5</v>
      </c>
      <c r="G2395">
        <v>2</v>
      </c>
      <c r="H2395">
        <v>3886.48</v>
      </c>
      <c r="I2395">
        <v>7772.96</v>
      </c>
      <c r="J2395" t="s">
        <v>93</v>
      </c>
      <c r="K2395" t="s">
        <v>82</v>
      </c>
      <c r="L2395" t="s">
        <v>119</v>
      </c>
      <c r="M2395">
        <v>2023</v>
      </c>
      <c r="N2395" t="s">
        <v>84</v>
      </c>
      <c r="O2395" t="s">
        <v>3324</v>
      </c>
      <c r="P2395" t="s">
        <v>86</v>
      </c>
    </row>
    <row r="2396" spans="1:16" x14ac:dyDescent="0.45">
      <c r="A2396">
        <v>2395</v>
      </c>
      <c r="B2396" s="10">
        <v>45101</v>
      </c>
      <c r="C2396">
        <v>7115</v>
      </c>
      <c r="D2396" t="s">
        <v>80</v>
      </c>
      <c r="E2396">
        <v>43</v>
      </c>
      <c r="F2396" t="s">
        <v>5</v>
      </c>
      <c r="G2396">
        <v>5</v>
      </c>
      <c r="H2396">
        <v>1376.22</v>
      </c>
      <c r="I2396">
        <v>6881.1</v>
      </c>
      <c r="J2396" t="s">
        <v>97</v>
      </c>
      <c r="K2396" t="s">
        <v>82</v>
      </c>
      <c r="L2396" t="s">
        <v>119</v>
      </c>
      <c r="M2396">
        <v>2023</v>
      </c>
      <c r="N2396" t="s">
        <v>668</v>
      </c>
      <c r="O2396" t="s">
        <v>9707</v>
      </c>
      <c r="P2396" t="s">
        <v>86</v>
      </c>
    </row>
    <row r="2397" spans="1:16" x14ac:dyDescent="0.45">
      <c r="A2397">
        <v>2396</v>
      </c>
      <c r="B2397" s="10">
        <v>45101</v>
      </c>
      <c r="C2397">
        <v>1459</v>
      </c>
      <c r="D2397" t="s">
        <v>80</v>
      </c>
      <c r="E2397">
        <v>27</v>
      </c>
      <c r="F2397" t="s">
        <v>6</v>
      </c>
      <c r="G2397">
        <v>1</v>
      </c>
      <c r="H2397">
        <v>2353.96</v>
      </c>
      <c r="I2397">
        <v>2353.96</v>
      </c>
      <c r="J2397" t="s">
        <v>87</v>
      </c>
      <c r="K2397" t="s">
        <v>82</v>
      </c>
      <c r="L2397" t="s">
        <v>119</v>
      </c>
      <c r="M2397">
        <v>2023</v>
      </c>
      <c r="N2397" t="s">
        <v>84</v>
      </c>
      <c r="O2397" t="s">
        <v>5372</v>
      </c>
      <c r="P2397" t="s">
        <v>86</v>
      </c>
    </row>
    <row r="2398" spans="1:16" x14ac:dyDescent="0.45">
      <c r="A2398">
        <v>2397</v>
      </c>
      <c r="B2398" s="10">
        <v>45101</v>
      </c>
      <c r="C2398">
        <v>8568</v>
      </c>
      <c r="D2398" t="s">
        <v>89</v>
      </c>
      <c r="E2398">
        <v>51</v>
      </c>
      <c r="F2398" t="s">
        <v>6</v>
      </c>
      <c r="G2398">
        <v>3</v>
      </c>
      <c r="H2398">
        <v>4396.2700000000004</v>
      </c>
      <c r="I2398">
        <v>13188.81</v>
      </c>
      <c r="J2398" t="s">
        <v>93</v>
      </c>
      <c r="K2398" t="s">
        <v>82</v>
      </c>
      <c r="L2398" t="s">
        <v>119</v>
      </c>
      <c r="M2398">
        <v>2023</v>
      </c>
      <c r="N2398" t="s">
        <v>84</v>
      </c>
      <c r="O2398" t="s">
        <v>8499</v>
      </c>
      <c r="P2398" t="s">
        <v>748</v>
      </c>
    </row>
    <row r="2399" spans="1:16" x14ac:dyDescent="0.45">
      <c r="A2399">
        <v>2398</v>
      </c>
      <c r="B2399" s="10">
        <v>45101</v>
      </c>
      <c r="C2399">
        <v>5646</v>
      </c>
      <c r="D2399" t="s">
        <v>80</v>
      </c>
      <c r="E2399">
        <v>31</v>
      </c>
      <c r="F2399" t="s">
        <v>102</v>
      </c>
      <c r="G2399">
        <v>4</v>
      </c>
      <c r="H2399">
        <v>161.19999999999999</v>
      </c>
      <c r="I2399">
        <v>644.79999999999995</v>
      </c>
      <c r="J2399" t="s">
        <v>87</v>
      </c>
      <c r="K2399" t="s">
        <v>567</v>
      </c>
      <c r="L2399" t="s">
        <v>119</v>
      </c>
      <c r="M2399">
        <v>2023</v>
      </c>
      <c r="N2399" t="s">
        <v>84</v>
      </c>
      <c r="O2399" t="s">
        <v>7327</v>
      </c>
      <c r="P2399" t="s">
        <v>86</v>
      </c>
    </row>
    <row r="2400" spans="1:16" x14ac:dyDescent="0.45">
      <c r="A2400">
        <v>2399</v>
      </c>
      <c r="B2400" s="10">
        <v>45102</v>
      </c>
      <c r="C2400">
        <v>1392</v>
      </c>
      <c r="D2400" t="s">
        <v>89</v>
      </c>
      <c r="E2400">
        <v>25</v>
      </c>
      <c r="F2400" t="s">
        <v>5</v>
      </c>
      <c r="G2400">
        <v>3</v>
      </c>
      <c r="H2400">
        <v>2928.26</v>
      </c>
      <c r="I2400">
        <v>8784.7800000000007</v>
      </c>
      <c r="J2400" t="s">
        <v>87</v>
      </c>
      <c r="K2400" t="s">
        <v>82</v>
      </c>
      <c r="L2400" t="s">
        <v>119</v>
      </c>
      <c r="M2400">
        <v>2023</v>
      </c>
      <c r="N2400" t="s">
        <v>84</v>
      </c>
      <c r="O2400" t="s">
        <v>425</v>
      </c>
      <c r="P2400" t="s">
        <v>86</v>
      </c>
    </row>
    <row r="2401" spans="1:16" x14ac:dyDescent="0.45">
      <c r="A2401">
        <v>2400</v>
      </c>
      <c r="B2401" s="10">
        <v>45102</v>
      </c>
      <c r="C2401">
        <v>2787</v>
      </c>
      <c r="D2401" t="s">
        <v>80</v>
      </c>
      <c r="E2401">
        <v>44</v>
      </c>
      <c r="F2401" t="s">
        <v>6</v>
      </c>
      <c r="G2401">
        <v>1</v>
      </c>
      <c r="H2401">
        <v>1198.2</v>
      </c>
      <c r="I2401">
        <v>1198.2</v>
      </c>
      <c r="J2401" t="s">
        <v>97</v>
      </c>
      <c r="K2401" t="s">
        <v>567</v>
      </c>
      <c r="L2401" t="s">
        <v>119</v>
      </c>
      <c r="M2401">
        <v>2023</v>
      </c>
      <c r="N2401" t="s">
        <v>84</v>
      </c>
      <c r="O2401" t="s">
        <v>7911</v>
      </c>
      <c r="P2401" t="s">
        <v>86</v>
      </c>
    </row>
    <row r="2402" spans="1:16" x14ac:dyDescent="0.45">
      <c r="A2402">
        <v>2401</v>
      </c>
      <c r="B2402" s="10">
        <v>45102</v>
      </c>
      <c r="C2402">
        <v>8374</v>
      </c>
      <c r="D2402" t="s">
        <v>89</v>
      </c>
      <c r="E2402">
        <v>27</v>
      </c>
      <c r="F2402" t="s">
        <v>6</v>
      </c>
      <c r="G2402">
        <v>3</v>
      </c>
      <c r="H2402">
        <v>365.91</v>
      </c>
      <c r="I2402">
        <v>1097.73</v>
      </c>
      <c r="J2402" t="s">
        <v>87</v>
      </c>
      <c r="K2402" t="s">
        <v>567</v>
      </c>
      <c r="L2402" t="s">
        <v>119</v>
      </c>
      <c r="M2402">
        <v>2023</v>
      </c>
      <c r="N2402" t="s">
        <v>84</v>
      </c>
      <c r="O2402" t="s">
        <v>7481</v>
      </c>
      <c r="P2402" t="s">
        <v>86</v>
      </c>
    </row>
    <row r="2403" spans="1:16" x14ac:dyDescent="0.45">
      <c r="A2403">
        <v>2402</v>
      </c>
      <c r="B2403" s="10">
        <v>45102</v>
      </c>
      <c r="C2403">
        <v>2138</v>
      </c>
      <c r="D2403" t="s">
        <v>80</v>
      </c>
      <c r="E2403">
        <v>32</v>
      </c>
      <c r="F2403" t="s">
        <v>7</v>
      </c>
      <c r="G2403">
        <v>4</v>
      </c>
      <c r="H2403">
        <v>4568.66</v>
      </c>
      <c r="I2403">
        <v>18274.64</v>
      </c>
      <c r="J2403" t="s">
        <v>87</v>
      </c>
      <c r="K2403" t="s">
        <v>82</v>
      </c>
      <c r="L2403" t="s">
        <v>119</v>
      </c>
      <c r="M2403">
        <v>2023</v>
      </c>
      <c r="N2403" t="s">
        <v>84</v>
      </c>
      <c r="O2403" t="s">
        <v>950</v>
      </c>
      <c r="P2403" t="s">
        <v>86</v>
      </c>
    </row>
    <row r="2404" spans="1:16" x14ac:dyDescent="0.45">
      <c r="A2404">
        <v>2403</v>
      </c>
      <c r="B2404" s="10">
        <v>45102</v>
      </c>
      <c r="C2404">
        <v>5741</v>
      </c>
      <c r="D2404" t="s">
        <v>89</v>
      </c>
      <c r="E2404">
        <v>54</v>
      </c>
      <c r="F2404" t="s">
        <v>6</v>
      </c>
      <c r="G2404">
        <v>4</v>
      </c>
      <c r="H2404">
        <v>4090.6</v>
      </c>
      <c r="I2404">
        <v>16362.4</v>
      </c>
      <c r="J2404" t="s">
        <v>93</v>
      </c>
      <c r="K2404" t="s">
        <v>82</v>
      </c>
      <c r="L2404" t="s">
        <v>119</v>
      </c>
      <c r="M2404">
        <v>2023</v>
      </c>
      <c r="N2404" t="s">
        <v>84</v>
      </c>
      <c r="O2404" t="s">
        <v>1965</v>
      </c>
      <c r="P2404" t="s">
        <v>86</v>
      </c>
    </row>
    <row r="2405" spans="1:16" x14ac:dyDescent="0.45">
      <c r="A2405">
        <v>2404</v>
      </c>
      <c r="B2405" s="10">
        <v>45102</v>
      </c>
      <c r="C2405">
        <v>8418</v>
      </c>
      <c r="D2405" t="s">
        <v>89</v>
      </c>
      <c r="E2405">
        <v>39</v>
      </c>
      <c r="F2405" t="s">
        <v>5</v>
      </c>
      <c r="G2405">
        <v>1</v>
      </c>
      <c r="H2405">
        <v>967.2</v>
      </c>
      <c r="I2405">
        <v>967.2</v>
      </c>
      <c r="J2405" t="s">
        <v>97</v>
      </c>
      <c r="K2405" t="s">
        <v>567</v>
      </c>
      <c r="L2405" t="s">
        <v>119</v>
      </c>
      <c r="M2405">
        <v>2023</v>
      </c>
      <c r="N2405" t="s">
        <v>84</v>
      </c>
      <c r="O2405" t="s">
        <v>7912</v>
      </c>
      <c r="P2405" t="s">
        <v>86</v>
      </c>
    </row>
    <row r="2406" spans="1:16" x14ac:dyDescent="0.45">
      <c r="A2406">
        <v>2405</v>
      </c>
      <c r="B2406" s="10">
        <v>45102</v>
      </c>
      <c r="C2406">
        <v>7362</v>
      </c>
      <c r="D2406" t="s">
        <v>89</v>
      </c>
      <c r="E2406">
        <v>62</v>
      </c>
      <c r="F2406" t="s">
        <v>8</v>
      </c>
      <c r="G2406">
        <v>4</v>
      </c>
      <c r="H2406">
        <v>4192.8900000000003</v>
      </c>
      <c r="I2406">
        <v>16771.560000000001</v>
      </c>
      <c r="J2406" t="s">
        <v>81</v>
      </c>
      <c r="K2406" t="s">
        <v>82</v>
      </c>
      <c r="L2406" t="s">
        <v>119</v>
      </c>
      <c r="M2406">
        <v>2023</v>
      </c>
      <c r="N2406" t="s">
        <v>84</v>
      </c>
      <c r="O2406" t="s">
        <v>1309</v>
      </c>
      <c r="P2406" t="s">
        <v>86</v>
      </c>
    </row>
    <row r="2407" spans="1:16" x14ac:dyDescent="0.45">
      <c r="A2407">
        <v>2406</v>
      </c>
      <c r="B2407" s="10">
        <v>45102</v>
      </c>
      <c r="C2407">
        <v>3454</v>
      </c>
      <c r="D2407" t="s">
        <v>80</v>
      </c>
      <c r="E2407">
        <v>48</v>
      </c>
      <c r="F2407" t="s">
        <v>5</v>
      </c>
      <c r="G2407">
        <v>5</v>
      </c>
      <c r="H2407">
        <v>774.82</v>
      </c>
      <c r="I2407">
        <v>3874.1</v>
      </c>
      <c r="J2407" t="s">
        <v>93</v>
      </c>
      <c r="K2407" t="s">
        <v>82</v>
      </c>
      <c r="L2407" t="s">
        <v>119</v>
      </c>
      <c r="M2407">
        <v>2023</v>
      </c>
      <c r="N2407" t="s">
        <v>84</v>
      </c>
      <c r="O2407" t="s">
        <v>9141</v>
      </c>
      <c r="P2407" t="s">
        <v>748</v>
      </c>
    </row>
    <row r="2408" spans="1:16" x14ac:dyDescent="0.45">
      <c r="A2408">
        <v>2407</v>
      </c>
      <c r="B2408" s="10">
        <v>45102</v>
      </c>
      <c r="C2408">
        <v>4674</v>
      </c>
      <c r="D2408" t="s">
        <v>80</v>
      </c>
      <c r="E2408">
        <v>19</v>
      </c>
      <c r="F2408" t="s">
        <v>7</v>
      </c>
      <c r="G2408">
        <v>4</v>
      </c>
      <c r="H2408">
        <v>2407</v>
      </c>
      <c r="I2408">
        <v>9628</v>
      </c>
      <c r="J2408" t="s">
        <v>95</v>
      </c>
      <c r="K2408" t="s">
        <v>82</v>
      </c>
      <c r="L2408" t="s">
        <v>119</v>
      </c>
      <c r="M2408">
        <v>2023</v>
      </c>
      <c r="N2408" t="s">
        <v>84</v>
      </c>
      <c r="O2408" t="s">
        <v>2287</v>
      </c>
      <c r="P2408" t="s">
        <v>86</v>
      </c>
    </row>
    <row r="2409" spans="1:16" x14ac:dyDescent="0.45">
      <c r="A2409">
        <v>2408</v>
      </c>
      <c r="B2409" s="10">
        <v>45102</v>
      </c>
      <c r="C2409">
        <v>2377</v>
      </c>
      <c r="D2409" t="s">
        <v>80</v>
      </c>
      <c r="E2409">
        <v>62</v>
      </c>
      <c r="F2409" t="s">
        <v>5</v>
      </c>
      <c r="G2409">
        <v>1</v>
      </c>
      <c r="H2409">
        <v>3642.58</v>
      </c>
      <c r="I2409">
        <v>3642.58</v>
      </c>
      <c r="J2409" t="s">
        <v>81</v>
      </c>
      <c r="K2409" t="s">
        <v>82</v>
      </c>
      <c r="L2409" t="s">
        <v>119</v>
      </c>
      <c r="M2409">
        <v>2023</v>
      </c>
      <c r="N2409" t="s">
        <v>84</v>
      </c>
      <c r="O2409" t="s">
        <v>5807</v>
      </c>
      <c r="P2409" t="s">
        <v>86</v>
      </c>
    </row>
    <row r="2410" spans="1:16" x14ac:dyDescent="0.45">
      <c r="A2410">
        <v>2409</v>
      </c>
      <c r="B2410" s="10">
        <v>45102</v>
      </c>
      <c r="C2410">
        <v>7701</v>
      </c>
      <c r="D2410" t="s">
        <v>80</v>
      </c>
      <c r="E2410">
        <v>48</v>
      </c>
      <c r="F2410" t="s">
        <v>9</v>
      </c>
      <c r="G2410">
        <v>1</v>
      </c>
      <c r="H2410">
        <v>2692.34</v>
      </c>
      <c r="I2410">
        <v>2692.34</v>
      </c>
      <c r="J2410" t="s">
        <v>93</v>
      </c>
      <c r="K2410" t="s">
        <v>82</v>
      </c>
      <c r="L2410" t="s">
        <v>119</v>
      </c>
      <c r="M2410">
        <v>2023</v>
      </c>
      <c r="N2410" t="s">
        <v>84</v>
      </c>
      <c r="O2410" t="s">
        <v>5575</v>
      </c>
      <c r="P2410" t="s">
        <v>86</v>
      </c>
    </row>
    <row r="2411" spans="1:16" x14ac:dyDescent="0.45">
      <c r="A2411">
        <v>2410</v>
      </c>
      <c r="B2411" s="10">
        <v>45102</v>
      </c>
      <c r="C2411">
        <v>3597</v>
      </c>
      <c r="D2411" t="s">
        <v>89</v>
      </c>
      <c r="E2411">
        <v>31</v>
      </c>
      <c r="F2411" t="s">
        <v>7</v>
      </c>
      <c r="G2411">
        <v>3</v>
      </c>
      <c r="H2411">
        <v>4261.3599999999997</v>
      </c>
      <c r="I2411">
        <v>12784.08</v>
      </c>
      <c r="J2411" t="s">
        <v>87</v>
      </c>
      <c r="K2411" t="s">
        <v>82</v>
      </c>
      <c r="L2411" t="s">
        <v>119</v>
      </c>
      <c r="M2411">
        <v>2023</v>
      </c>
      <c r="N2411" t="s">
        <v>84</v>
      </c>
      <c r="O2411" t="s">
        <v>8318</v>
      </c>
      <c r="P2411" t="s">
        <v>748</v>
      </c>
    </row>
    <row r="2412" spans="1:16" x14ac:dyDescent="0.45">
      <c r="A2412">
        <v>2411</v>
      </c>
      <c r="B2412" s="10">
        <v>45102</v>
      </c>
      <c r="C2412">
        <v>1141</v>
      </c>
      <c r="D2412" t="s">
        <v>89</v>
      </c>
      <c r="E2412">
        <v>27</v>
      </c>
      <c r="F2412" t="s">
        <v>102</v>
      </c>
      <c r="G2412">
        <v>4</v>
      </c>
      <c r="H2412">
        <v>3103.55</v>
      </c>
      <c r="I2412">
        <v>12414.2</v>
      </c>
      <c r="J2412" t="s">
        <v>87</v>
      </c>
      <c r="K2412" t="s">
        <v>82</v>
      </c>
      <c r="L2412" t="s">
        <v>119</v>
      </c>
      <c r="M2412">
        <v>2023</v>
      </c>
      <c r="N2412" t="s">
        <v>84</v>
      </c>
      <c r="O2412" t="s">
        <v>951</v>
      </c>
      <c r="P2412" t="s">
        <v>86</v>
      </c>
    </row>
    <row r="2413" spans="1:16" x14ac:dyDescent="0.45">
      <c r="A2413">
        <v>2412</v>
      </c>
      <c r="B2413" s="10">
        <v>45103</v>
      </c>
      <c r="C2413">
        <v>3659</v>
      </c>
      <c r="D2413" t="s">
        <v>89</v>
      </c>
      <c r="E2413">
        <v>47</v>
      </c>
      <c r="F2413" t="s">
        <v>5</v>
      </c>
      <c r="G2413">
        <v>4</v>
      </c>
      <c r="H2413">
        <v>2188.16</v>
      </c>
      <c r="I2413">
        <v>8752.64</v>
      </c>
      <c r="J2413" t="s">
        <v>93</v>
      </c>
      <c r="K2413" t="s">
        <v>82</v>
      </c>
      <c r="L2413" t="s">
        <v>119</v>
      </c>
      <c r="M2413">
        <v>2023</v>
      </c>
      <c r="N2413" t="s">
        <v>84</v>
      </c>
      <c r="O2413" t="s">
        <v>122</v>
      </c>
      <c r="P2413" t="s">
        <v>86</v>
      </c>
    </row>
    <row r="2414" spans="1:16" x14ac:dyDescent="0.45">
      <c r="A2414">
        <v>2413</v>
      </c>
      <c r="B2414" s="10">
        <v>45103</v>
      </c>
      <c r="C2414">
        <v>5596</v>
      </c>
      <c r="D2414" t="s">
        <v>80</v>
      </c>
      <c r="E2414">
        <v>53</v>
      </c>
      <c r="F2414" t="s">
        <v>6</v>
      </c>
      <c r="G2414">
        <v>1</v>
      </c>
      <c r="H2414">
        <v>4629.55</v>
      </c>
      <c r="I2414">
        <v>4629.55</v>
      </c>
      <c r="J2414" t="s">
        <v>93</v>
      </c>
      <c r="K2414" t="s">
        <v>82</v>
      </c>
      <c r="L2414" t="s">
        <v>119</v>
      </c>
      <c r="M2414">
        <v>2023</v>
      </c>
      <c r="N2414" t="s">
        <v>84</v>
      </c>
      <c r="O2414" t="s">
        <v>5576</v>
      </c>
      <c r="P2414" t="s">
        <v>86</v>
      </c>
    </row>
    <row r="2415" spans="1:16" x14ac:dyDescent="0.45">
      <c r="A2415">
        <v>2414</v>
      </c>
      <c r="B2415" s="10">
        <v>45103</v>
      </c>
      <c r="C2415">
        <v>6661</v>
      </c>
      <c r="D2415" t="s">
        <v>89</v>
      </c>
      <c r="E2415">
        <v>64</v>
      </c>
      <c r="F2415" t="s">
        <v>8</v>
      </c>
      <c r="G2415">
        <v>3</v>
      </c>
      <c r="H2415">
        <v>229.66</v>
      </c>
      <c r="I2415">
        <v>688.98</v>
      </c>
      <c r="J2415" t="s">
        <v>81</v>
      </c>
      <c r="K2415" t="s">
        <v>567</v>
      </c>
      <c r="L2415" t="s">
        <v>119</v>
      </c>
      <c r="M2415">
        <v>2023</v>
      </c>
      <c r="N2415" t="s">
        <v>84</v>
      </c>
      <c r="O2415" t="s">
        <v>7482</v>
      </c>
      <c r="P2415" t="s">
        <v>86</v>
      </c>
    </row>
    <row r="2416" spans="1:16" x14ac:dyDescent="0.45">
      <c r="A2416">
        <v>2415</v>
      </c>
      <c r="B2416" s="10">
        <v>45103</v>
      </c>
      <c r="C2416">
        <v>7142</v>
      </c>
      <c r="D2416" t="s">
        <v>89</v>
      </c>
      <c r="E2416">
        <v>57</v>
      </c>
      <c r="F2416" t="s">
        <v>5</v>
      </c>
      <c r="G2416">
        <v>3</v>
      </c>
      <c r="H2416">
        <v>2467.5700000000002</v>
      </c>
      <c r="I2416">
        <v>7402.71</v>
      </c>
      <c r="J2416" t="s">
        <v>81</v>
      </c>
      <c r="K2416" t="s">
        <v>82</v>
      </c>
      <c r="L2416" t="s">
        <v>119</v>
      </c>
      <c r="M2416">
        <v>2023</v>
      </c>
      <c r="N2416" t="s">
        <v>84</v>
      </c>
      <c r="O2416" t="s">
        <v>8404</v>
      </c>
      <c r="P2416" t="s">
        <v>748</v>
      </c>
    </row>
    <row r="2417" spans="1:16" x14ac:dyDescent="0.45">
      <c r="A2417">
        <v>2416</v>
      </c>
      <c r="B2417" s="10">
        <v>45103</v>
      </c>
      <c r="C2417">
        <v>6626</v>
      </c>
      <c r="D2417" t="s">
        <v>80</v>
      </c>
      <c r="E2417">
        <v>32</v>
      </c>
      <c r="F2417" t="s">
        <v>8</v>
      </c>
      <c r="G2417">
        <v>5</v>
      </c>
      <c r="H2417">
        <v>3320.87</v>
      </c>
      <c r="I2417">
        <v>16604.349999999999</v>
      </c>
      <c r="J2417" t="s">
        <v>87</v>
      </c>
      <c r="K2417" t="s">
        <v>82</v>
      </c>
      <c r="L2417" t="s">
        <v>119</v>
      </c>
      <c r="M2417">
        <v>2023</v>
      </c>
      <c r="N2417" t="s">
        <v>84</v>
      </c>
      <c r="O2417" t="s">
        <v>3964</v>
      </c>
      <c r="P2417" t="s">
        <v>86</v>
      </c>
    </row>
    <row r="2418" spans="1:16" x14ac:dyDescent="0.45">
      <c r="A2418">
        <v>2417</v>
      </c>
      <c r="B2418" s="10">
        <v>45103</v>
      </c>
      <c r="C2418">
        <v>9787</v>
      </c>
      <c r="D2418" t="s">
        <v>80</v>
      </c>
      <c r="E2418">
        <v>31</v>
      </c>
      <c r="F2418" t="s">
        <v>9</v>
      </c>
      <c r="G2418">
        <v>5</v>
      </c>
      <c r="H2418">
        <v>4188.49</v>
      </c>
      <c r="I2418">
        <v>20942.45</v>
      </c>
      <c r="J2418" t="s">
        <v>87</v>
      </c>
      <c r="K2418" t="s">
        <v>82</v>
      </c>
      <c r="L2418" t="s">
        <v>119</v>
      </c>
      <c r="M2418">
        <v>2023</v>
      </c>
      <c r="N2418" t="s">
        <v>84</v>
      </c>
      <c r="O2418" t="s">
        <v>8960</v>
      </c>
      <c r="P2418" t="s">
        <v>748</v>
      </c>
    </row>
    <row r="2419" spans="1:16" x14ac:dyDescent="0.45">
      <c r="A2419">
        <v>2418</v>
      </c>
      <c r="B2419" s="10">
        <v>45103</v>
      </c>
      <c r="C2419">
        <v>9472</v>
      </c>
      <c r="D2419" t="s">
        <v>89</v>
      </c>
      <c r="E2419">
        <v>48</v>
      </c>
      <c r="F2419" t="s">
        <v>102</v>
      </c>
      <c r="G2419">
        <v>1</v>
      </c>
      <c r="H2419">
        <v>2728.72</v>
      </c>
      <c r="I2419">
        <v>2728.72</v>
      </c>
      <c r="J2419" t="s">
        <v>93</v>
      </c>
      <c r="K2419" t="s">
        <v>82</v>
      </c>
      <c r="L2419" t="s">
        <v>119</v>
      </c>
      <c r="M2419">
        <v>2023</v>
      </c>
      <c r="N2419" t="s">
        <v>84</v>
      </c>
      <c r="O2419" t="s">
        <v>5577</v>
      </c>
      <c r="P2419" t="s">
        <v>86</v>
      </c>
    </row>
    <row r="2420" spans="1:16" x14ac:dyDescent="0.45">
      <c r="A2420">
        <v>2419</v>
      </c>
      <c r="B2420" s="10">
        <v>45103</v>
      </c>
      <c r="C2420">
        <v>1423</v>
      </c>
      <c r="D2420" t="s">
        <v>80</v>
      </c>
      <c r="E2420">
        <v>46</v>
      </c>
      <c r="F2420" t="s">
        <v>6</v>
      </c>
      <c r="G2420">
        <v>3</v>
      </c>
      <c r="H2420">
        <v>4433.3100000000004</v>
      </c>
      <c r="I2420">
        <v>13299.93</v>
      </c>
      <c r="J2420" t="s">
        <v>93</v>
      </c>
      <c r="K2420" t="s">
        <v>82</v>
      </c>
      <c r="L2420" t="s">
        <v>119</v>
      </c>
      <c r="M2420">
        <v>2023</v>
      </c>
      <c r="N2420" t="s">
        <v>84</v>
      </c>
      <c r="O2420" t="s">
        <v>6483</v>
      </c>
      <c r="P2420" t="s">
        <v>86</v>
      </c>
    </row>
    <row r="2421" spans="1:16" x14ac:dyDescent="0.45">
      <c r="A2421">
        <v>2420</v>
      </c>
      <c r="B2421" s="10">
        <v>45103</v>
      </c>
      <c r="C2421">
        <v>7999</v>
      </c>
      <c r="D2421" t="s">
        <v>80</v>
      </c>
      <c r="E2421">
        <v>44</v>
      </c>
      <c r="F2421" t="s">
        <v>7</v>
      </c>
      <c r="G2421">
        <v>3</v>
      </c>
      <c r="H2421">
        <v>2160.0700000000002</v>
      </c>
      <c r="I2421">
        <v>6480.21</v>
      </c>
      <c r="J2421" t="s">
        <v>97</v>
      </c>
      <c r="K2421" t="s">
        <v>82</v>
      </c>
      <c r="L2421" t="s">
        <v>119</v>
      </c>
      <c r="M2421">
        <v>2023</v>
      </c>
      <c r="N2421" t="s">
        <v>84</v>
      </c>
      <c r="O2421" t="s">
        <v>8582</v>
      </c>
      <c r="P2421" t="s">
        <v>748</v>
      </c>
    </row>
    <row r="2422" spans="1:16" x14ac:dyDescent="0.45">
      <c r="A2422">
        <v>2421</v>
      </c>
      <c r="B2422" s="10">
        <v>45103</v>
      </c>
      <c r="C2422">
        <v>5249</v>
      </c>
      <c r="D2422" t="s">
        <v>80</v>
      </c>
      <c r="E2422">
        <v>38</v>
      </c>
      <c r="F2422" t="s">
        <v>7</v>
      </c>
      <c r="G2422">
        <v>5</v>
      </c>
      <c r="H2422">
        <v>1619.79</v>
      </c>
      <c r="I2422">
        <v>8098.95</v>
      </c>
      <c r="J2422" t="s">
        <v>97</v>
      </c>
      <c r="K2422" t="s">
        <v>82</v>
      </c>
      <c r="L2422" t="s">
        <v>119</v>
      </c>
      <c r="M2422">
        <v>2023</v>
      </c>
      <c r="N2422" t="s">
        <v>84</v>
      </c>
      <c r="O2422" t="s">
        <v>4437</v>
      </c>
      <c r="P2422" t="s">
        <v>86</v>
      </c>
    </row>
    <row r="2423" spans="1:16" x14ac:dyDescent="0.45">
      <c r="A2423">
        <v>2422</v>
      </c>
      <c r="B2423" s="10">
        <v>45103</v>
      </c>
      <c r="C2423">
        <v>2750</v>
      </c>
      <c r="D2423" t="s">
        <v>80</v>
      </c>
      <c r="E2423">
        <v>26</v>
      </c>
      <c r="F2423" t="s">
        <v>102</v>
      </c>
      <c r="G2423">
        <v>5</v>
      </c>
      <c r="H2423">
        <v>4870.37</v>
      </c>
      <c r="I2423">
        <v>24351.85</v>
      </c>
      <c r="J2423" t="s">
        <v>87</v>
      </c>
      <c r="K2423" t="s">
        <v>82</v>
      </c>
      <c r="L2423" t="s">
        <v>119</v>
      </c>
      <c r="M2423">
        <v>2023</v>
      </c>
      <c r="N2423" t="s">
        <v>84</v>
      </c>
      <c r="O2423" t="s">
        <v>3965</v>
      </c>
      <c r="P2423" t="s">
        <v>86</v>
      </c>
    </row>
    <row r="2424" spans="1:16" x14ac:dyDescent="0.45">
      <c r="A2424">
        <v>2423</v>
      </c>
      <c r="B2424" s="10">
        <v>45103</v>
      </c>
      <c r="C2424">
        <v>5757</v>
      </c>
      <c r="D2424" t="s">
        <v>89</v>
      </c>
      <c r="E2424">
        <v>37</v>
      </c>
      <c r="F2424" t="s">
        <v>9</v>
      </c>
      <c r="G2424">
        <v>1</v>
      </c>
      <c r="H2424">
        <v>3352.55</v>
      </c>
      <c r="I2424">
        <v>3352.55</v>
      </c>
      <c r="J2424" t="s">
        <v>97</v>
      </c>
      <c r="K2424" t="s">
        <v>82</v>
      </c>
      <c r="L2424" t="s">
        <v>119</v>
      </c>
      <c r="M2424">
        <v>2023</v>
      </c>
      <c r="N2424" t="s">
        <v>84</v>
      </c>
      <c r="O2424" t="s">
        <v>5174</v>
      </c>
      <c r="P2424" t="s">
        <v>86</v>
      </c>
    </row>
    <row r="2425" spans="1:16" x14ac:dyDescent="0.45">
      <c r="A2425">
        <v>2424</v>
      </c>
      <c r="B2425" s="10">
        <v>45103</v>
      </c>
      <c r="C2425">
        <v>2967</v>
      </c>
      <c r="D2425" t="s">
        <v>89</v>
      </c>
      <c r="E2425">
        <v>52</v>
      </c>
      <c r="F2425" t="s">
        <v>9</v>
      </c>
      <c r="G2425">
        <v>3</v>
      </c>
      <c r="H2425">
        <v>2157.6</v>
      </c>
      <c r="I2425">
        <v>6472.8</v>
      </c>
      <c r="J2425" t="s">
        <v>93</v>
      </c>
      <c r="K2425" t="s">
        <v>82</v>
      </c>
      <c r="L2425" t="s">
        <v>119</v>
      </c>
      <c r="M2425">
        <v>2023</v>
      </c>
      <c r="N2425" t="s">
        <v>84</v>
      </c>
      <c r="O2425" t="s">
        <v>8500</v>
      </c>
      <c r="P2425" t="s">
        <v>748</v>
      </c>
    </row>
    <row r="2426" spans="1:16" x14ac:dyDescent="0.45">
      <c r="A2426">
        <v>2425</v>
      </c>
      <c r="B2426" s="10">
        <v>45103</v>
      </c>
      <c r="C2426">
        <v>5088</v>
      </c>
      <c r="D2426" t="s">
        <v>89</v>
      </c>
      <c r="E2426">
        <v>32</v>
      </c>
      <c r="F2426" t="s">
        <v>5</v>
      </c>
      <c r="G2426">
        <v>1</v>
      </c>
      <c r="H2426">
        <v>4397.04</v>
      </c>
      <c r="I2426">
        <v>4397.04</v>
      </c>
      <c r="J2426" t="s">
        <v>87</v>
      </c>
      <c r="K2426" t="s">
        <v>82</v>
      </c>
      <c r="L2426" t="s">
        <v>119</v>
      </c>
      <c r="M2426">
        <v>2023</v>
      </c>
      <c r="N2426" t="s">
        <v>84</v>
      </c>
      <c r="O2426" t="s">
        <v>5373</v>
      </c>
      <c r="P2426" t="s">
        <v>86</v>
      </c>
    </row>
    <row r="2427" spans="1:16" x14ac:dyDescent="0.45">
      <c r="A2427">
        <v>2426</v>
      </c>
      <c r="B2427" s="10">
        <v>45104</v>
      </c>
      <c r="C2427">
        <v>5178</v>
      </c>
      <c r="D2427" t="s">
        <v>89</v>
      </c>
      <c r="E2427">
        <v>41</v>
      </c>
      <c r="F2427" t="s">
        <v>9</v>
      </c>
      <c r="G2427">
        <v>5</v>
      </c>
      <c r="H2427">
        <v>3431.25</v>
      </c>
      <c r="I2427">
        <v>17156.25</v>
      </c>
      <c r="J2427" t="s">
        <v>97</v>
      </c>
      <c r="K2427" t="s">
        <v>82</v>
      </c>
      <c r="L2427" t="s">
        <v>119</v>
      </c>
      <c r="M2427">
        <v>2023</v>
      </c>
      <c r="N2427" t="s">
        <v>84</v>
      </c>
      <c r="O2427" t="s">
        <v>347</v>
      </c>
      <c r="P2427" t="s">
        <v>86</v>
      </c>
    </row>
    <row r="2428" spans="1:16" x14ac:dyDescent="0.45">
      <c r="A2428">
        <v>2427</v>
      </c>
      <c r="B2428" s="10">
        <v>45104</v>
      </c>
      <c r="C2428">
        <v>8789</v>
      </c>
      <c r="D2428" t="s">
        <v>89</v>
      </c>
      <c r="E2428">
        <v>33</v>
      </c>
      <c r="F2428" t="s">
        <v>5</v>
      </c>
      <c r="G2428">
        <v>4</v>
      </c>
      <c r="H2428">
        <v>3207.78</v>
      </c>
      <c r="I2428">
        <v>12831.12</v>
      </c>
      <c r="J2428" t="s">
        <v>87</v>
      </c>
      <c r="K2428" t="s">
        <v>82</v>
      </c>
      <c r="L2428" t="s">
        <v>119</v>
      </c>
      <c r="M2428">
        <v>2023</v>
      </c>
      <c r="N2428" t="s">
        <v>84</v>
      </c>
      <c r="O2428" t="s">
        <v>952</v>
      </c>
      <c r="P2428" t="s">
        <v>86</v>
      </c>
    </row>
    <row r="2429" spans="1:16" x14ac:dyDescent="0.45">
      <c r="A2429">
        <v>2428</v>
      </c>
      <c r="B2429" s="10">
        <v>45104</v>
      </c>
      <c r="C2429">
        <v>3946</v>
      </c>
      <c r="D2429" t="s">
        <v>80</v>
      </c>
      <c r="E2429">
        <v>53</v>
      </c>
      <c r="F2429" t="s">
        <v>8</v>
      </c>
      <c r="G2429">
        <v>5</v>
      </c>
      <c r="H2429">
        <v>3656.26</v>
      </c>
      <c r="I2429">
        <v>18281.3</v>
      </c>
      <c r="J2429" t="s">
        <v>93</v>
      </c>
      <c r="K2429" t="s">
        <v>82</v>
      </c>
      <c r="L2429" t="s">
        <v>119</v>
      </c>
      <c r="M2429">
        <v>2023</v>
      </c>
      <c r="N2429" t="s">
        <v>84</v>
      </c>
      <c r="O2429" t="s">
        <v>9142</v>
      </c>
      <c r="P2429" t="s">
        <v>748</v>
      </c>
    </row>
    <row r="2430" spans="1:16" x14ac:dyDescent="0.45">
      <c r="A2430">
        <v>2429</v>
      </c>
      <c r="B2430" s="10">
        <v>45104</v>
      </c>
      <c r="C2430">
        <v>6394</v>
      </c>
      <c r="D2430" t="s">
        <v>89</v>
      </c>
      <c r="E2430">
        <v>28</v>
      </c>
      <c r="F2430" t="s">
        <v>102</v>
      </c>
      <c r="G2430">
        <v>3</v>
      </c>
      <c r="H2430">
        <v>3704.55</v>
      </c>
      <c r="I2430">
        <v>11113.65</v>
      </c>
      <c r="J2430" t="s">
        <v>87</v>
      </c>
      <c r="K2430" t="s">
        <v>82</v>
      </c>
      <c r="L2430" t="s">
        <v>119</v>
      </c>
      <c r="M2430">
        <v>2023</v>
      </c>
      <c r="N2430" t="s">
        <v>84</v>
      </c>
      <c r="O2430" t="s">
        <v>8319</v>
      </c>
      <c r="P2430" t="s">
        <v>748</v>
      </c>
    </row>
    <row r="2431" spans="1:16" x14ac:dyDescent="0.45">
      <c r="A2431">
        <v>2430</v>
      </c>
      <c r="B2431" s="10">
        <v>45104</v>
      </c>
      <c r="C2431">
        <v>8880</v>
      </c>
      <c r="D2431" t="s">
        <v>89</v>
      </c>
      <c r="E2431">
        <v>25</v>
      </c>
      <c r="F2431" t="s">
        <v>8</v>
      </c>
      <c r="G2431">
        <v>1</v>
      </c>
      <c r="H2431">
        <v>2490.27</v>
      </c>
      <c r="I2431">
        <v>2490.27</v>
      </c>
      <c r="J2431" t="s">
        <v>87</v>
      </c>
      <c r="K2431" t="s">
        <v>82</v>
      </c>
      <c r="L2431" t="s">
        <v>119</v>
      </c>
      <c r="M2431">
        <v>2023</v>
      </c>
      <c r="N2431" t="s">
        <v>84</v>
      </c>
      <c r="O2431" t="s">
        <v>5374</v>
      </c>
      <c r="P2431" t="s">
        <v>86</v>
      </c>
    </row>
    <row r="2432" spans="1:16" x14ac:dyDescent="0.45">
      <c r="A2432">
        <v>2431</v>
      </c>
      <c r="B2432" s="10">
        <v>45104</v>
      </c>
      <c r="C2432">
        <v>6075</v>
      </c>
      <c r="D2432" t="s">
        <v>80</v>
      </c>
      <c r="E2432">
        <v>20</v>
      </c>
      <c r="F2432" t="s">
        <v>8</v>
      </c>
      <c r="G2432">
        <v>3</v>
      </c>
      <c r="H2432">
        <v>2125.5700000000002</v>
      </c>
      <c r="I2432">
        <v>6376.71</v>
      </c>
      <c r="J2432" t="s">
        <v>95</v>
      </c>
      <c r="K2432" t="s">
        <v>82</v>
      </c>
      <c r="L2432" t="s">
        <v>119</v>
      </c>
      <c r="M2432">
        <v>2023</v>
      </c>
      <c r="N2432" t="s">
        <v>84</v>
      </c>
      <c r="O2432" t="s">
        <v>8665</v>
      </c>
      <c r="P2432" t="s">
        <v>748</v>
      </c>
    </row>
    <row r="2433" spans="1:16" x14ac:dyDescent="0.45">
      <c r="A2433">
        <v>2432</v>
      </c>
      <c r="B2433" s="10">
        <v>45104</v>
      </c>
      <c r="C2433">
        <v>8230</v>
      </c>
      <c r="D2433" t="s">
        <v>80</v>
      </c>
      <c r="E2433">
        <v>36</v>
      </c>
      <c r="F2433" t="s">
        <v>8</v>
      </c>
      <c r="G2433">
        <v>5</v>
      </c>
      <c r="H2433">
        <v>4550.95</v>
      </c>
      <c r="I2433">
        <v>22754.75</v>
      </c>
      <c r="J2433" t="s">
        <v>97</v>
      </c>
      <c r="K2433" t="s">
        <v>82</v>
      </c>
      <c r="L2433" t="s">
        <v>119</v>
      </c>
      <c r="M2433">
        <v>2023</v>
      </c>
      <c r="N2433" t="s">
        <v>84</v>
      </c>
      <c r="O2433" t="s">
        <v>4438</v>
      </c>
      <c r="P2433" t="s">
        <v>86</v>
      </c>
    </row>
    <row r="2434" spans="1:16" x14ac:dyDescent="0.45">
      <c r="A2434">
        <v>2433</v>
      </c>
      <c r="B2434" s="10">
        <v>45104</v>
      </c>
      <c r="C2434">
        <v>2531</v>
      </c>
      <c r="D2434" t="s">
        <v>80</v>
      </c>
      <c r="E2434">
        <v>63</v>
      </c>
      <c r="F2434" t="s">
        <v>8</v>
      </c>
      <c r="G2434">
        <v>5</v>
      </c>
      <c r="H2434">
        <v>2511.38</v>
      </c>
      <c r="I2434">
        <v>12556.9</v>
      </c>
      <c r="J2434" t="s">
        <v>81</v>
      </c>
      <c r="K2434" t="s">
        <v>82</v>
      </c>
      <c r="L2434" t="s">
        <v>119</v>
      </c>
      <c r="M2434">
        <v>2023</v>
      </c>
      <c r="N2434" t="s">
        <v>84</v>
      </c>
      <c r="O2434" t="s">
        <v>9052</v>
      </c>
      <c r="P2434" t="s">
        <v>748</v>
      </c>
    </row>
    <row r="2435" spans="1:16" x14ac:dyDescent="0.45">
      <c r="A2435">
        <v>2434</v>
      </c>
      <c r="B2435" s="10">
        <v>45104</v>
      </c>
      <c r="C2435">
        <v>3990</v>
      </c>
      <c r="D2435" t="s">
        <v>89</v>
      </c>
      <c r="E2435">
        <v>58</v>
      </c>
      <c r="F2435" t="s">
        <v>7</v>
      </c>
      <c r="G2435">
        <v>2</v>
      </c>
      <c r="H2435">
        <v>1118.32</v>
      </c>
      <c r="I2435">
        <v>2236.64</v>
      </c>
      <c r="J2435" t="s">
        <v>81</v>
      </c>
      <c r="K2435" t="s">
        <v>82</v>
      </c>
      <c r="L2435" t="s">
        <v>119</v>
      </c>
      <c r="M2435">
        <v>2023</v>
      </c>
      <c r="N2435" t="s">
        <v>84</v>
      </c>
      <c r="O2435" t="s">
        <v>3012</v>
      </c>
      <c r="P2435" t="s">
        <v>86</v>
      </c>
    </row>
    <row r="2436" spans="1:16" x14ac:dyDescent="0.45">
      <c r="A2436">
        <v>2435</v>
      </c>
      <c r="B2436" s="10">
        <v>45104</v>
      </c>
      <c r="C2436">
        <v>8155</v>
      </c>
      <c r="D2436" t="s">
        <v>80</v>
      </c>
      <c r="E2436">
        <v>20</v>
      </c>
      <c r="F2436" t="s">
        <v>9</v>
      </c>
      <c r="G2436">
        <v>5</v>
      </c>
      <c r="H2436">
        <v>2631.93</v>
      </c>
      <c r="I2436">
        <v>13159.65</v>
      </c>
      <c r="J2436" t="s">
        <v>95</v>
      </c>
      <c r="K2436" t="s">
        <v>82</v>
      </c>
      <c r="L2436" t="s">
        <v>119</v>
      </c>
      <c r="M2436">
        <v>2023</v>
      </c>
      <c r="N2436" t="s">
        <v>84</v>
      </c>
      <c r="O2436" t="s">
        <v>4866</v>
      </c>
      <c r="P2436" t="s">
        <v>86</v>
      </c>
    </row>
    <row r="2437" spans="1:16" x14ac:dyDescent="0.45">
      <c r="A2437">
        <v>2436</v>
      </c>
      <c r="B2437" s="10">
        <v>45104</v>
      </c>
      <c r="C2437">
        <v>5493</v>
      </c>
      <c r="D2437" t="s">
        <v>80</v>
      </c>
      <c r="E2437">
        <v>53</v>
      </c>
      <c r="F2437" t="s">
        <v>102</v>
      </c>
      <c r="G2437">
        <v>3</v>
      </c>
      <c r="H2437">
        <v>220.39</v>
      </c>
      <c r="I2437">
        <v>661.17</v>
      </c>
      <c r="J2437" t="s">
        <v>93</v>
      </c>
      <c r="K2437" t="s">
        <v>567</v>
      </c>
      <c r="L2437" t="s">
        <v>119</v>
      </c>
      <c r="M2437">
        <v>2023</v>
      </c>
      <c r="N2437" t="s">
        <v>84</v>
      </c>
      <c r="O2437" t="s">
        <v>7483</v>
      </c>
      <c r="P2437" t="s">
        <v>86</v>
      </c>
    </row>
    <row r="2438" spans="1:16" x14ac:dyDescent="0.45">
      <c r="A2438">
        <v>2437</v>
      </c>
      <c r="B2438" s="10">
        <v>45104</v>
      </c>
      <c r="C2438">
        <v>1933</v>
      </c>
      <c r="D2438" t="s">
        <v>80</v>
      </c>
      <c r="E2438">
        <v>42</v>
      </c>
      <c r="F2438" t="s">
        <v>102</v>
      </c>
      <c r="G2438">
        <v>1</v>
      </c>
      <c r="H2438">
        <v>3630.43</v>
      </c>
      <c r="I2438">
        <v>3630.43</v>
      </c>
      <c r="J2438" t="s">
        <v>97</v>
      </c>
      <c r="K2438" t="s">
        <v>82</v>
      </c>
      <c r="L2438" t="s">
        <v>119</v>
      </c>
      <c r="M2438">
        <v>2023</v>
      </c>
      <c r="N2438" t="s">
        <v>84</v>
      </c>
      <c r="O2438" t="s">
        <v>5175</v>
      </c>
      <c r="P2438" t="s">
        <v>86</v>
      </c>
    </row>
    <row r="2439" spans="1:16" x14ac:dyDescent="0.45">
      <c r="A2439">
        <v>2438</v>
      </c>
      <c r="B2439" s="10">
        <v>45104</v>
      </c>
      <c r="C2439">
        <v>2460</v>
      </c>
      <c r="D2439" t="s">
        <v>89</v>
      </c>
      <c r="E2439">
        <v>53</v>
      </c>
      <c r="F2439" t="s">
        <v>6</v>
      </c>
      <c r="G2439">
        <v>1</v>
      </c>
      <c r="H2439">
        <v>678.57</v>
      </c>
      <c r="I2439">
        <v>678.57</v>
      </c>
      <c r="J2439" t="s">
        <v>93</v>
      </c>
      <c r="K2439" t="s">
        <v>567</v>
      </c>
      <c r="L2439" t="s">
        <v>119</v>
      </c>
      <c r="M2439">
        <v>2023</v>
      </c>
      <c r="N2439" t="s">
        <v>84</v>
      </c>
      <c r="O2439" t="s">
        <v>7781</v>
      </c>
      <c r="P2439" t="s">
        <v>86</v>
      </c>
    </row>
    <row r="2440" spans="1:16" x14ac:dyDescent="0.45">
      <c r="A2440">
        <v>2439</v>
      </c>
      <c r="B2440" s="10">
        <v>45104</v>
      </c>
      <c r="C2440">
        <v>3723</v>
      </c>
      <c r="D2440" t="s">
        <v>80</v>
      </c>
      <c r="E2440">
        <v>28</v>
      </c>
      <c r="F2440" t="s">
        <v>8</v>
      </c>
      <c r="G2440">
        <v>2</v>
      </c>
      <c r="H2440">
        <v>603.04</v>
      </c>
      <c r="I2440">
        <v>1206.08</v>
      </c>
      <c r="J2440" t="s">
        <v>87</v>
      </c>
      <c r="K2440" t="s">
        <v>567</v>
      </c>
      <c r="L2440" t="s">
        <v>119</v>
      </c>
      <c r="M2440">
        <v>2023</v>
      </c>
      <c r="N2440" t="s">
        <v>84</v>
      </c>
      <c r="O2440" t="s">
        <v>7084</v>
      </c>
      <c r="P2440" t="s">
        <v>86</v>
      </c>
    </row>
    <row r="2441" spans="1:16" x14ac:dyDescent="0.45">
      <c r="A2441">
        <v>2440</v>
      </c>
      <c r="B2441" s="10">
        <v>45105</v>
      </c>
      <c r="C2441">
        <v>1285</v>
      </c>
      <c r="D2441" t="s">
        <v>80</v>
      </c>
      <c r="E2441">
        <v>33</v>
      </c>
      <c r="F2441" t="s">
        <v>102</v>
      </c>
      <c r="G2441">
        <v>3</v>
      </c>
      <c r="H2441">
        <v>4734.46</v>
      </c>
      <c r="I2441">
        <v>14203.38</v>
      </c>
      <c r="J2441" t="s">
        <v>87</v>
      </c>
      <c r="K2441" t="s">
        <v>82</v>
      </c>
      <c r="L2441" t="s">
        <v>119</v>
      </c>
      <c r="M2441">
        <v>2023</v>
      </c>
      <c r="N2441" t="s">
        <v>84</v>
      </c>
      <c r="O2441" t="s">
        <v>772</v>
      </c>
      <c r="P2441" t="s">
        <v>748</v>
      </c>
    </row>
    <row r="2442" spans="1:16" x14ac:dyDescent="0.45">
      <c r="A2442">
        <v>2441</v>
      </c>
      <c r="B2442" s="10">
        <v>45105</v>
      </c>
      <c r="C2442">
        <v>1264</v>
      </c>
      <c r="D2442" t="s">
        <v>89</v>
      </c>
      <c r="E2442">
        <v>34</v>
      </c>
      <c r="F2442" t="s">
        <v>5</v>
      </c>
      <c r="G2442">
        <v>5</v>
      </c>
      <c r="H2442">
        <v>3874.16</v>
      </c>
      <c r="I2442">
        <v>19370.8</v>
      </c>
      <c r="J2442" t="s">
        <v>87</v>
      </c>
      <c r="K2442" t="s">
        <v>82</v>
      </c>
      <c r="L2442" t="s">
        <v>119</v>
      </c>
      <c r="M2442">
        <v>2023</v>
      </c>
      <c r="N2442" t="s">
        <v>84</v>
      </c>
      <c r="O2442" t="s">
        <v>3966</v>
      </c>
      <c r="P2442" t="s">
        <v>86</v>
      </c>
    </row>
    <row r="2443" spans="1:16" x14ac:dyDescent="0.45">
      <c r="A2443">
        <v>2442</v>
      </c>
      <c r="B2443" s="10">
        <v>45105</v>
      </c>
      <c r="C2443">
        <v>7816</v>
      </c>
      <c r="D2443" t="s">
        <v>80</v>
      </c>
      <c r="E2443">
        <v>59</v>
      </c>
      <c r="F2443" t="s">
        <v>102</v>
      </c>
      <c r="G2443">
        <v>4</v>
      </c>
      <c r="H2443">
        <v>2100.4299999999998</v>
      </c>
      <c r="I2443">
        <v>8401.7199999999993</v>
      </c>
      <c r="J2443" t="s">
        <v>81</v>
      </c>
      <c r="K2443" t="s">
        <v>82</v>
      </c>
      <c r="L2443" t="s">
        <v>119</v>
      </c>
      <c r="M2443">
        <v>2023</v>
      </c>
      <c r="N2443" t="s">
        <v>84</v>
      </c>
      <c r="O2443" t="s">
        <v>1310</v>
      </c>
      <c r="P2443" t="s">
        <v>86</v>
      </c>
    </row>
    <row r="2444" spans="1:16" x14ac:dyDescent="0.45">
      <c r="A2444">
        <v>2443</v>
      </c>
      <c r="B2444" s="10">
        <v>45105</v>
      </c>
      <c r="C2444">
        <v>2762</v>
      </c>
      <c r="D2444" t="s">
        <v>89</v>
      </c>
      <c r="E2444">
        <v>41</v>
      </c>
      <c r="F2444" t="s">
        <v>8</v>
      </c>
      <c r="G2444">
        <v>1</v>
      </c>
      <c r="H2444">
        <v>1235.9000000000001</v>
      </c>
      <c r="I2444">
        <v>1235.9000000000001</v>
      </c>
      <c r="J2444" t="s">
        <v>97</v>
      </c>
      <c r="K2444" t="s">
        <v>567</v>
      </c>
      <c r="L2444" t="s">
        <v>119</v>
      </c>
      <c r="M2444">
        <v>2023</v>
      </c>
      <c r="N2444" t="s">
        <v>84</v>
      </c>
      <c r="O2444" t="s">
        <v>7913</v>
      </c>
      <c r="P2444" t="s">
        <v>86</v>
      </c>
    </row>
    <row r="2445" spans="1:16" x14ac:dyDescent="0.45">
      <c r="A2445">
        <v>2444</v>
      </c>
      <c r="B2445" s="10">
        <v>45105</v>
      </c>
      <c r="C2445">
        <v>1040</v>
      </c>
      <c r="D2445" t="s">
        <v>89</v>
      </c>
      <c r="E2445">
        <v>34</v>
      </c>
      <c r="F2445" t="s">
        <v>102</v>
      </c>
      <c r="G2445">
        <v>3</v>
      </c>
      <c r="H2445">
        <v>4225.28</v>
      </c>
      <c r="I2445">
        <v>12675.84</v>
      </c>
      <c r="J2445" t="s">
        <v>87</v>
      </c>
      <c r="K2445" t="s">
        <v>82</v>
      </c>
      <c r="L2445" t="s">
        <v>119</v>
      </c>
      <c r="M2445">
        <v>2023</v>
      </c>
      <c r="N2445" t="s">
        <v>84</v>
      </c>
      <c r="O2445" t="s">
        <v>6045</v>
      </c>
      <c r="P2445" t="s">
        <v>86</v>
      </c>
    </row>
    <row r="2446" spans="1:16" x14ac:dyDescent="0.45">
      <c r="A2446">
        <v>2445</v>
      </c>
      <c r="B2446" s="10">
        <v>45105</v>
      </c>
      <c r="C2446">
        <v>6827</v>
      </c>
      <c r="D2446" t="s">
        <v>80</v>
      </c>
      <c r="E2446">
        <v>37</v>
      </c>
      <c r="F2446" t="s">
        <v>9</v>
      </c>
      <c r="G2446">
        <v>2</v>
      </c>
      <c r="H2446">
        <v>4844.49</v>
      </c>
      <c r="I2446">
        <v>9688.98</v>
      </c>
      <c r="J2446" t="s">
        <v>97</v>
      </c>
      <c r="K2446" t="s">
        <v>82</v>
      </c>
      <c r="L2446" t="s">
        <v>119</v>
      </c>
      <c r="M2446">
        <v>2023</v>
      </c>
      <c r="N2446" t="s">
        <v>84</v>
      </c>
      <c r="O2446" t="s">
        <v>2718</v>
      </c>
      <c r="P2446" t="s">
        <v>86</v>
      </c>
    </row>
    <row r="2447" spans="1:16" x14ac:dyDescent="0.45">
      <c r="A2447">
        <v>2446</v>
      </c>
      <c r="B2447" s="10">
        <v>45105</v>
      </c>
      <c r="C2447">
        <v>9259</v>
      </c>
      <c r="D2447" t="s">
        <v>89</v>
      </c>
      <c r="E2447">
        <v>39</v>
      </c>
      <c r="F2447" t="s">
        <v>8</v>
      </c>
      <c r="G2447">
        <v>4</v>
      </c>
      <c r="H2447">
        <v>2566.35</v>
      </c>
      <c r="I2447">
        <v>10265.4</v>
      </c>
      <c r="J2447" t="s">
        <v>97</v>
      </c>
      <c r="K2447" t="s">
        <v>82</v>
      </c>
      <c r="L2447" t="s">
        <v>119</v>
      </c>
      <c r="M2447">
        <v>2023</v>
      </c>
      <c r="N2447" t="s">
        <v>84</v>
      </c>
      <c r="O2447" t="s">
        <v>1648</v>
      </c>
      <c r="P2447" t="s">
        <v>86</v>
      </c>
    </row>
    <row r="2448" spans="1:16" x14ac:dyDescent="0.45">
      <c r="A2448">
        <v>2447</v>
      </c>
      <c r="B2448" s="10">
        <v>45105</v>
      </c>
      <c r="C2448">
        <v>1987</v>
      </c>
      <c r="D2448" t="s">
        <v>80</v>
      </c>
      <c r="E2448">
        <v>23</v>
      </c>
      <c r="F2448" t="s">
        <v>7</v>
      </c>
      <c r="G2448">
        <v>3</v>
      </c>
      <c r="H2448">
        <v>2921.38</v>
      </c>
      <c r="I2448">
        <v>8764.14</v>
      </c>
      <c r="J2448" t="s">
        <v>95</v>
      </c>
      <c r="K2448" t="s">
        <v>82</v>
      </c>
      <c r="L2448" t="s">
        <v>119</v>
      </c>
      <c r="M2448">
        <v>2023</v>
      </c>
      <c r="N2448" t="s">
        <v>84</v>
      </c>
      <c r="O2448" t="s">
        <v>6858</v>
      </c>
      <c r="P2448" t="s">
        <v>86</v>
      </c>
    </row>
    <row r="2449" spans="1:16" x14ac:dyDescent="0.45">
      <c r="A2449">
        <v>2448</v>
      </c>
      <c r="B2449" s="10">
        <v>45105</v>
      </c>
      <c r="C2449">
        <v>8804</v>
      </c>
      <c r="D2449" t="s">
        <v>80</v>
      </c>
      <c r="E2449">
        <v>24</v>
      </c>
      <c r="F2449" t="s">
        <v>9</v>
      </c>
      <c r="G2449">
        <v>5</v>
      </c>
      <c r="H2449">
        <v>1253.1099999999999</v>
      </c>
      <c r="I2449">
        <v>6265.55</v>
      </c>
      <c r="J2449" t="s">
        <v>95</v>
      </c>
      <c r="K2449" t="s">
        <v>82</v>
      </c>
      <c r="L2449" t="s">
        <v>119</v>
      </c>
      <c r="M2449">
        <v>2023</v>
      </c>
      <c r="N2449" t="s">
        <v>84</v>
      </c>
      <c r="O2449" t="s">
        <v>8826</v>
      </c>
      <c r="P2449" t="s">
        <v>748</v>
      </c>
    </row>
    <row r="2450" spans="1:16" x14ac:dyDescent="0.45">
      <c r="A2450">
        <v>2449</v>
      </c>
      <c r="B2450" s="10">
        <v>45105</v>
      </c>
      <c r="C2450">
        <v>8789</v>
      </c>
      <c r="D2450" t="s">
        <v>80</v>
      </c>
      <c r="E2450">
        <v>31</v>
      </c>
      <c r="F2450" t="s">
        <v>102</v>
      </c>
      <c r="G2450">
        <v>1</v>
      </c>
      <c r="H2450">
        <v>2966.79</v>
      </c>
      <c r="I2450">
        <v>2966.79</v>
      </c>
      <c r="J2450" t="s">
        <v>87</v>
      </c>
      <c r="K2450" t="s">
        <v>82</v>
      </c>
      <c r="L2450" t="s">
        <v>119</v>
      </c>
      <c r="M2450">
        <v>2023</v>
      </c>
      <c r="N2450" t="s">
        <v>668</v>
      </c>
      <c r="O2450" t="s">
        <v>9595</v>
      </c>
      <c r="P2450" t="s">
        <v>86</v>
      </c>
    </row>
    <row r="2451" spans="1:16" x14ac:dyDescent="0.45">
      <c r="A2451">
        <v>2450</v>
      </c>
      <c r="B2451" s="10">
        <v>45105</v>
      </c>
      <c r="C2451">
        <v>6717</v>
      </c>
      <c r="D2451" t="s">
        <v>80</v>
      </c>
      <c r="E2451">
        <v>28</v>
      </c>
      <c r="F2451" t="s">
        <v>7</v>
      </c>
      <c r="G2451">
        <v>5</v>
      </c>
      <c r="H2451">
        <v>2032.96</v>
      </c>
      <c r="I2451">
        <v>10164.799999999999</v>
      </c>
      <c r="J2451" t="s">
        <v>87</v>
      </c>
      <c r="K2451" t="s">
        <v>82</v>
      </c>
      <c r="L2451" t="s">
        <v>119</v>
      </c>
      <c r="M2451">
        <v>2023</v>
      </c>
      <c r="N2451" t="s">
        <v>84</v>
      </c>
      <c r="O2451" t="s">
        <v>3967</v>
      </c>
      <c r="P2451" t="s">
        <v>86</v>
      </c>
    </row>
    <row r="2452" spans="1:16" x14ac:dyDescent="0.45">
      <c r="A2452">
        <v>2451</v>
      </c>
      <c r="B2452" s="10">
        <v>45105</v>
      </c>
      <c r="C2452">
        <v>4198</v>
      </c>
      <c r="D2452" t="s">
        <v>89</v>
      </c>
      <c r="E2452">
        <v>29</v>
      </c>
      <c r="F2452" t="s">
        <v>6</v>
      </c>
      <c r="G2452">
        <v>2</v>
      </c>
      <c r="H2452">
        <v>4235.6099999999997</v>
      </c>
      <c r="I2452">
        <v>8471.2199999999993</v>
      </c>
      <c r="J2452" t="s">
        <v>87</v>
      </c>
      <c r="K2452" t="s">
        <v>82</v>
      </c>
      <c r="L2452" t="s">
        <v>119</v>
      </c>
      <c r="M2452">
        <v>2023</v>
      </c>
      <c r="N2452" t="s">
        <v>84</v>
      </c>
      <c r="O2452" t="s">
        <v>3650</v>
      </c>
      <c r="P2452" t="s">
        <v>86</v>
      </c>
    </row>
    <row r="2453" spans="1:16" x14ac:dyDescent="0.45">
      <c r="A2453">
        <v>2452</v>
      </c>
      <c r="B2453" s="10">
        <v>45105</v>
      </c>
      <c r="C2453">
        <v>6374</v>
      </c>
      <c r="D2453" t="s">
        <v>80</v>
      </c>
      <c r="E2453">
        <v>63</v>
      </c>
      <c r="F2453" t="s">
        <v>9</v>
      </c>
      <c r="G2453">
        <v>1</v>
      </c>
      <c r="H2453">
        <v>1916.71</v>
      </c>
      <c r="I2453">
        <v>1916.71</v>
      </c>
      <c r="J2453" t="s">
        <v>81</v>
      </c>
      <c r="K2453" t="s">
        <v>567</v>
      </c>
      <c r="L2453" t="s">
        <v>119</v>
      </c>
      <c r="M2453">
        <v>2023</v>
      </c>
      <c r="N2453" t="s">
        <v>84</v>
      </c>
      <c r="O2453" t="s">
        <v>8047</v>
      </c>
      <c r="P2453" t="s">
        <v>86</v>
      </c>
    </row>
    <row r="2454" spans="1:16" x14ac:dyDescent="0.45">
      <c r="A2454">
        <v>2453</v>
      </c>
      <c r="B2454" s="10">
        <v>45106</v>
      </c>
      <c r="C2454">
        <v>5790</v>
      </c>
      <c r="D2454" t="s">
        <v>80</v>
      </c>
      <c r="E2454">
        <v>22</v>
      </c>
      <c r="F2454" t="s">
        <v>6</v>
      </c>
      <c r="G2454">
        <v>4</v>
      </c>
      <c r="H2454">
        <v>3261.46</v>
      </c>
      <c r="I2454">
        <v>13045.84</v>
      </c>
      <c r="J2454" t="s">
        <v>95</v>
      </c>
      <c r="K2454" t="s">
        <v>82</v>
      </c>
      <c r="L2454" t="s">
        <v>119</v>
      </c>
      <c r="M2454">
        <v>2023</v>
      </c>
      <c r="N2454" t="s">
        <v>668</v>
      </c>
      <c r="O2454" t="s">
        <v>688</v>
      </c>
      <c r="P2454" t="s">
        <v>86</v>
      </c>
    </row>
    <row r="2455" spans="1:16" x14ac:dyDescent="0.45">
      <c r="A2455">
        <v>2454</v>
      </c>
      <c r="B2455" s="10">
        <v>45106</v>
      </c>
      <c r="C2455">
        <v>8183</v>
      </c>
      <c r="D2455" t="s">
        <v>80</v>
      </c>
      <c r="E2455">
        <v>22</v>
      </c>
      <c r="F2455" t="s">
        <v>5</v>
      </c>
      <c r="G2455">
        <v>1</v>
      </c>
      <c r="H2455">
        <v>1057.1600000000001</v>
      </c>
      <c r="I2455">
        <v>1057.1600000000001</v>
      </c>
      <c r="J2455" t="s">
        <v>95</v>
      </c>
      <c r="K2455" t="s">
        <v>567</v>
      </c>
      <c r="L2455" t="s">
        <v>119</v>
      </c>
      <c r="M2455">
        <v>2023</v>
      </c>
      <c r="N2455" t="s">
        <v>668</v>
      </c>
      <c r="O2455" t="s">
        <v>9408</v>
      </c>
      <c r="P2455" t="s">
        <v>86</v>
      </c>
    </row>
    <row r="2456" spans="1:16" x14ac:dyDescent="0.45">
      <c r="A2456">
        <v>2455</v>
      </c>
      <c r="B2456" s="10">
        <v>45106</v>
      </c>
      <c r="C2456">
        <v>3524</v>
      </c>
      <c r="D2456" t="s">
        <v>89</v>
      </c>
      <c r="E2456">
        <v>37</v>
      </c>
      <c r="F2456" t="s">
        <v>9</v>
      </c>
      <c r="G2456">
        <v>5</v>
      </c>
      <c r="H2456">
        <v>498.83</v>
      </c>
      <c r="I2456">
        <v>2494.15</v>
      </c>
      <c r="J2456" t="s">
        <v>97</v>
      </c>
      <c r="K2456" t="s">
        <v>82</v>
      </c>
      <c r="L2456" t="s">
        <v>119</v>
      </c>
      <c r="M2456">
        <v>2023</v>
      </c>
      <c r="N2456" t="s">
        <v>668</v>
      </c>
      <c r="O2456" t="s">
        <v>9708</v>
      </c>
      <c r="P2456" t="s">
        <v>86</v>
      </c>
    </row>
    <row r="2457" spans="1:16" x14ac:dyDescent="0.45">
      <c r="A2457">
        <v>2456</v>
      </c>
      <c r="B2457" s="10">
        <v>45106</v>
      </c>
      <c r="C2457">
        <v>3479</v>
      </c>
      <c r="D2457" t="s">
        <v>89</v>
      </c>
      <c r="E2457">
        <v>32</v>
      </c>
      <c r="F2457" t="s">
        <v>7</v>
      </c>
      <c r="G2457">
        <v>3</v>
      </c>
      <c r="H2457">
        <v>249.76</v>
      </c>
      <c r="I2457">
        <v>749.28</v>
      </c>
      <c r="J2457" t="s">
        <v>87</v>
      </c>
      <c r="K2457" t="s">
        <v>567</v>
      </c>
      <c r="L2457" t="s">
        <v>119</v>
      </c>
      <c r="M2457">
        <v>2023</v>
      </c>
      <c r="N2457" t="s">
        <v>84</v>
      </c>
      <c r="O2457" t="s">
        <v>7484</v>
      </c>
      <c r="P2457" t="s">
        <v>86</v>
      </c>
    </row>
    <row r="2458" spans="1:16" x14ac:dyDescent="0.45">
      <c r="A2458">
        <v>2457</v>
      </c>
      <c r="B2458" s="10">
        <v>45106</v>
      </c>
      <c r="C2458">
        <v>6154</v>
      </c>
      <c r="D2458" t="s">
        <v>80</v>
      </c>
      <c r="E2458">
        <v>43</v>
      </c>
      <c r="F2458" t="s">
        <v>6</v>
      </c>
      <c r="G2458">
        <v>3</v>
      </c>
      <c r="H2458">
        <v>2107.44</v>
      </c>
      <c r="I2458">
        <v>6322.32</v>
      </c>
      <c r="J2458" t="s">
        <v>97</v>
      </c>
      <c r="K2458" t="s">
        <v>82</v>
      </c>
      <c r="L2458" t="s">
        <v>119</v>
      </c>
      <c r="M2458">
        <v>2023</v>
      </c>
      <c r="N2458" t="s">
        <v>84</v>
      </c>
      <c r="O2458" t="s">
        <v>6269</v>
      </c>
      <c r="P2458" t="s">
        <v>86</v>
      </c>
    </row>
    <row r="2459" spans="1:16" x14ac:dyDescent="0.45">
      <c r="A2459">
        <v>2458</v>
      </c>
      <c r="B2459" s="10">
        <v>45106</v>
      </c>
      <c r="C2459">
        <v>1778</v>
      </c>
      <c r="D2459" t="s">
        <v>89</v>
      </c>
      <c r="E2459">
        <v>50</v>
      </c>
      <c r="F2459" t="s">
        <v>5</v>
      </c>
      <c r="G2459">
        <v>3</v>
      </c>
      <c r="H2459">
        <v>859.47</v>
      </c>
      <c r="I2459">
        <v>2578.41</v>
      </c>
      <c r="J2459" t="s">
        <v>93</v>
      </c>
      <c r="K2459" t="s">
        <v>82</v>
      </c>
      <c r="L2459" t="s">
        <v>119</v>
      </c>
      <c r="M2459">
        <v>2023</v>
      </c>
      <c r="N2459" t="s">
        <v>84</v>
      </c>
      <c r="O2459" t="s">
        <v>6484</v>
      </c>
      <c r="P2459" t="s">
        <v>86</v>
      </c>
    </row>
    <row r="2460" spans="1:16" x14ac:dyDescent="0.45">
      <c r="A2460">
        <v>2459</v>
      </c>
      <c r="B2460" s="10">
        <v>45106</v>
      </c>
      <c r="C2460">
        <v>2492</v>
      </c>
      <c r="D2460" t="s">
        <v>89</v>
      </c>
      <c r="E2460">
        <v>47</v>
      </c>
      <c r="F2460" t="s">
        <v>6</v>
      </c>
      <c r="G2460">
        <v>2</v>
      </c>
      <c r="H2460">
        <v>4967.7299999999996</v>
      </c>
      <c r="I2460">
        <v>9935.4599999999991</v>
      </c>
      <c r="J2460" t="s">
        <v>93</v>
      </c>
      <c r="K2460" t="s">
        <v>82</v>
      </c>
      <c r="L2460" t="s">
        <v>119</v>
      </c>
      <c r="M2460">
        <v>2023</v>
      </c>
      <c r="N2460" t="s">
        <v>84</v>
      </c>
      <c r="O2460" t="s">
        <v>3325</v>
      </c>
      <c r="P2460" t="s">
        <v>86</v>
      </c>
    </row>
    <row r="2461" spans="1:16" x14ac:dyDescent="0.45">
      <c r="A2461">
        <v>2460</v>
      </c>
      <c r="B2461" s="10">
        <v>45106</v>
      </c>
      <c r="C2461">
        <v>1660</v>
      </c>
      <c r="D2461" t="s">
        <v>80</v>
      </c>
      <c r="E2461">
        <v>41</v>
      </c>
      <c r="F2461" t="s">
        <v>102</v>
      </c>
      <c r="G2461">
        <v>2</v>
      </c>
      <c r="H2461">
        <v>4002</v>
      </c>
      <c r="I2461">
        <v>8004</v>
      </c>
      <c r="J2461" t="s">
        <v>97</v>
      </c>
      <c r="K2461" t="s">
        <v>82</v>
      </c>
      <c r="L2461" t="s">
        <v>119</v>
      </c>
      <c r="M2461">
        <v>2023</v>
      </c>
      <c r="N2461" t="s">
        <v>84</v>
      </c>
      <c r="O2461" t="s">
        <v>2719</v>
      </c>
      <c r="P2461" t="s">
        <v>86</v>
      </c>
    </row>
    <row r="2462" spans="1:16" x14ac:dyDescent="0.45">
      <c r="A2462">
        <v>2461</v>
      </c>
      <c r="B2462" s="10">
        <v>45106</v>
      </c>
      <c r="C2462">
        <v>2348</v>
      </c>
      <c r="D2462" t="s">
        <v>80</v>
      </c>
      <c r="E2462">
        <v>40</v>
      </c>
      <c r="F2462" t="s">
        <v>8</v>
      </c>
      <c r="G2462">
        <v>3</v>
      </c>
      <c r="H2462">
        <v>3482.2</v>
      </c>
      <c r="I2462">
        <v>10446.6</v>
      </c>
      <c r="J2462" t="s">
        <v>97</v>
      </c>
      <c r="K2462" t="s">
        <v>82</v>
      </c>
      <c r="L2462" t="s">
        <v>119</v>
      </c>
      <c r="M2462">
        <v>2023</v>
      </c>
      <c r="N2462" t="s">
        <v>84</v>
      </c>
      <c r="O2462" t="s">
        <v>8583</v>
      </c>
      <c r="P2462" t="s">
        <v>748</v>
      </c>
    </row>
    <row r="2463" spans="1:16" x14ac:dyDescent="0.45">
      <c r="A2463">
        <v>2462</v>
      </c>
      <c r="B2463" s="10">
        <v>45106</v>
      </c>
      <c r="C2463">
        <v>8851</v>
      </c>
      <c r="D2463" t="s">
        <v>80</v>
      </c>
      <c r="E2463">
        <v>26</v>
      </c>
      <c r="F2463" t="s">
        <v>6</v>
      </c>
      <c r="G2463">
        <v>4</v>
      </c>
      <c r="H2463">
        <v>4026.43</v>
      </c>
      <c r="I2463">
        <v>16105.72</v>
      </c>
      <c r="J2463" t="s">
        <v>87</v>
      </c>
      <c r="K2463" t="s">
        <v>82</v>
      </c>
      <c r="L2463" t="s">
        <v>119</v>
      </c>
      <c r="M2463">
        <v>2023</v>
      </c>
      <c r="N2463" t="s">
        <v>84</v>
      </c>
      <c r="O2463" t="s">
        <v>953</v>
      </c>
      <c r="P2463" t="s">
        <v>86</v>
      </c>
    </row>
    <row r="2464" spans="1:16" x14ac:dyDescent="0.45">
      <c r="A2464">
        <v>2463</v>
      </c>
      <c r="B2464" s="10">
        <v>45106</v>
      </c>
      <c r="C2464">
        <v>8156</v>
      </c>
      <c r="D2464" t="s">
        <v>80</v>
      </c>
      <c r="E2464">
        <v>20</v>
      </c>
      <c r="F2464" t="s">
        <v>102</v>
      </c>
      <c r="G2464">
        <v>5</v>
      </c>
      <c r="H2464">
        <v>1350.6</v>
      </c>
      <c r="I2464">
        <v>6753</v>
      </c>
      <c r="J2464" t="s">
        <v>95</v>
      </c>
      <c r="K2464" t="s">
        <v>82</v>
      </c>
      <c r="L2464" t="s">
        <v>119</v>
      </c>
      <c r="M2464">
        <v>2023</v>
      </c>
      <c r="N2464" t="s">
        <v>668</v>
      </c>
      <c r="O2464" t="s">
        <v>9709</v>
      </c>
      <c r="P2464" t="s">
        <v>86</v>
      </c>
    </row>
    <row r="2465" spans="1:16" x14ac:dyDescent="0.45">
      <c r="A2465">
        <v>2464</v>
      </c>
      <c r="B2465" s="10">
        <v>45106</v>
      </c>
      <c r="C2465">
        <v>3044</v>
      </c>
      <c r="D2465" t="s">
        <v>80</v>
      </c>
      <c r="E2465">
        <v>53</v>
      </c>
      <c r="F2465" t="s">
        <v>8</v>
      </c>
      <c r="G2465">
        <v>4</v>
      </c>
      <c r="H2465">
        <v>4402.3599999999997</v>
      </c>
      <c r="I2465">
        <v>17609.439999999999</v>
      </c>
      <c r="J2465" t="s">
        <v>93</v>
      </c>
      <c r="K2465" t="s">
        <v>82</v>
      </c>
      <c r="L2465" t="s">
        <v>119</v>
      </c>
      <c r="M2465">
        <v>2023</v>
      </c>
      <c r="N2465" t="s">
        <v>84</v>
      </c>
      <c r="O2465" t="s">
        <v>1966</v>
      </c>
      <c r="P2465" t="s">
        <v>86</v>
      </c>
    </row>
    <row r="2466" spans="1:16" x14ac:dyDescent="0.45">
      <c r="A2466">
        <v>2465</v>
      </c>
      <c r="B2466" s="10">
        <v>45106</v>
      </c>
      <c r="C2466">
        <v>8368</v>
      </c>
      <c r="D2466" t="s">
        <v>89</v>
      </c>
      <c r="E2466">
        <v>24</v>
      </c>
      <c r="F2466" t="s">
        <v>8</v>
      </c>
      <c r="G2466">
        <v>3</v>
      </c>
      <c r="H2466">
        <v>4978.3999999999996</v>
      </c>
      <c r="I2466">
        <v>14935.2</v>
      </c>
      <c r="J2466" t="s">
        <v>95</v>
      </c>
      <c r="K2466" t="s">
        <v>82</v>
      </c>
      <c r="L2466" t="s">
        <v>119</v>
      </c>
      <c r="M2466">
        <v>2023</v>
      </c>
      <c r="N2466" t="s">
        <v>84</v>
      </c>
      <c r="O2466" t="s">
        <v>8666</v>
      </c>
      <c r="P2466" t="s">
        <v>748</v>
      </c>
    </row>
    <row r="2467" spans="1:16" x14ac:dyDescent="0.45">
      <c r="A2467">
        <v>2466</v>
      </c>
      <c r="B2467" s="10">
        <v>45106</v>
      </c>
      <c r="C2467">
        <v>4516</v>
      </c>
      <c r="D2467" t="s">
        <v>80</v>
      </c>
      <c r="E2467">
        <v>39</v>
      </c>
      <c r="F2467" t="s">
        <v>7</v>
      </c>
      <c r="G2467">
        <v>5</v>
      </c>
      <c r="H2467">
        <v>1484.78</v>
      </c>
      <c r="I2467">
        <v>7423.9</v>
      </c>
      <c r="J2467" t="s">
        <v>97</v>
      </c>
      <c r="K2467" t="s">
        <v>82</v>
      </c>
      <c r="L2467" t="s">
        <v>119</v>
      </c>
      <c r="M2467">
        <v>2023</v>
      </c>
      <c r="N2467" t="s">
        <v>84</v>
      </c>
      <c r="O2467" t="s">
        <v>4439</v>
      </c>
      <c r="P2467" t="s">
        <v>86</v>
      </c>
    </row>
    <row r="2468" spans="1:16" x14ac:dyDescent="0.45">
      <c r="A2468">
        <v>2467</v>
      </c>
      <c r="B2468" s="10">
        <v>45107</v>
      </c>
      <c r="C2468">
        <v>5577</v>
      </c>
      <c r="D2468" t="s">
        <v>80</v>
      </c>
      <c r="E2468">
        <v>31</v>
      </c>
      <c r="F2468" t="s">
        <v>5</v>
      </c>
      <c r="G2468">
        <v>2</v>
      </c>
      <c r="H2468">
        <v>4924.01</v>
      </c>
      <c r="I2468">
        <v>9848.02</v>
      </c>
      <c r="J2468" t="s">
        <v>87</v>
      </c>
      <c r="K2468" t="s">
        <v>82</v>
      </c>
      <c r="L2468" t="s">
        <v>119</v>
      </c>
      <c r="M2468">
        <v>2023</v>
      </c>
      <c r="N2468" t="s">
        <v>668</v>
      </c>
      <c r="O2468" t="s">
        <v>689</v>
      </c>
      <c r="P2468" t="s">
        <v>86</v>
      </c>
    </row>
    <row r="2469" spans="1:16" x14ac:dyDescent="0.45">
      <c r="A2469">
        <v>2468</v>
      </c>
      <c r="B2469" s="10">
        <v>45107</v>
      </c>
      <c r="C2469">
        <v>1727</v>
      </c>
      <c r="D2469" t="s">
        <v>80</v>
      </c>
      <c r="E2469">
        <v>46</v>
      </c>
      <c r="F2469" t="s">
        <v>5</v>
      </c>
      <c r="G2469">
        <v>1</v>
      </c>
      <c r="H2469">
        <v>1635.96</v>
      </c>
      <c r="I2469">
        <v>1635.96</v>
      </c>
      <c r="J2469" t="s">
        <v>93</v>
      </c>
      <c r="K2469" t="s">
        <v>567</v>
      </c>
      <c r="L2469" t="s">
        <v>119</v>
      </c>
      <c r="M2469">
        <v>2023</v>
      </c>
      <c r="N2469" t="s">
        <v>668</v>
      </c>
      <c r="O2469" t="s">
        <v>9409</v>
      </c>
      <c r="P2469" t="s">
        <v>86</v>
      </c>
    </row>
    <row r="2470" spans="1:16" x14ac:dyDescent="0.45">
      <c r="A2470">
        <v>2469</v>
      </c>
      <c r="B2470" s="10">
        <v>45107</v>
      </c>
      <c r="C2470">
        <v>8468</v>
      </c>
      <c r="D2470" t="s">
        <v>80</v>
      </c>
      <c r="E2470">
        <v>33</v>
      </c>
      <c r="F2470" t="s">
        <v>9</v>
      </c>
      <c r="G2470">
        <v>1</v>
      </c>
      <c r="H2470">
        <v>108.03</v>
      </c>
      <c r="I2470">
        <v>108.03</v>
      </c>
      <c r="J2470" t="s">
        <v>87</v>
      </c>
      <c r="K2470" t="s">
        <v>567</v>
      </c>
      <c r="L2470" t="s">
        <v>119</v>
      </c>
      <c r="M2470">
        <v>2023</v>
      </c>
      <c r="N2470" t="s">
        <v>84</v>
      </c>
      <c r="O2470" t="s">
        <v>8167</v>
      </c>
      <c r="P2470" t="s">
        <v>86</v>
      </c>
    </row>
    <row r="2471" spans="1:16" x14ac:dyDescent="0.45">
      <c r="A2471">
        <v>2470</v>
      </c>
      <c r="B2471" s="10">
        <v>45107</v>
      </c>
      <c r="C2471">
        <v>1342</v>
      </c>
      <c r="D2471" t="s">
        <v>80</v>
      </c>
      <c r="E2471">
        <v>51</v>
      </c>
      <c r="F2471" t="s">
        <v>102</v>
      </c>
      <c r="G2471">
        <v>5</v>
      </c>
      <c r="H2471">
        <v>1867.71</v>
      </c>
      <c r="I2471">
        <v>9338.5499999999993</v>
      </c>
      <c r="J2471" t="s">
        <v>93</v>
      </c>
      <c r="K2471" t="s">
        <v>82</v>
      </c>
      <c r="L2471" t="s">
        <v>119</v>
      </c>
      <c r="M2471">
        <v>2023</v>
      </c>
      <c r="N2471" t="s">
        <v>84</v>
      </c>
      <c r="O2471" t="s">
        <v>4197</v>
      </c>
      <c r="P2471" t="s">
        <v>86</v>
      </c>
    </row>
    <row r="2472" spans="1:16" x14ac:dyDescent="0.45">
      <c r="A2472">
        <v>2471</v>
      </c>
      <c r="B2472" s="10">
        <v>45107</v>
      </c>
      <c r="C2472">
        <v>2447</v>
      </c>
      <c r="D2472" t="s">
        <v>89</v>
      </c>
      <c r="E2472">
        <v>27</v>
      </c>
      <c r="F2472" t="s">
        <v>7</v>
      </c>
      <c r="G2472">
        <v>4</v>
      </c>
      <c r="H2472">
        <v>4987.7</v>
      </c>
      <c r="I2472">
        <v>19950.8</v>
      </c>
      <c r="J2472" t="s">
        <v>87</v>
      </c>
      <c r="K2472" t="s">
        <v>82</v>
      </c>
      <c r="L2472" t="s">
        <v>119</v>
      </c>
      <c r="M2472">
        <v>2023</v>
      </c>
      <c r="N2472" t="s">
        <v>84</v>
      </c>
      <c r="O2472" t="s">
        <v>954</v>
      </c>
      <c r="P2472" t="s">
        <v>86</v>
      </c>
    </row>
    <row r="2473" spans="1:16" x14ac:dyDescent="0.45">
      <c r="A2473">
        <v>2472</v>
      </c>
      <c r="B2473" s="10">
        <v>45107</v>
      </c>
      <c r="C2473">
        <v>7581</v>
      </c>
      <c r="D2473" t="s">
        <v>80</v>
      </c>
      <c r="E2473">
        <v>24</v>
      </c>
      <c r="F2473" t="s">
        <v>6</v>
      </c>
      <c r="G2473">
        <v>5</v>
      </c>
      <c r="H2473">
        <v>3194</v>
      </c>
      <c r="I2473">
        <v>15970</v>
      </c>
      <c r="J2473" t="s">
        <v>95</v>
      </c>
      <c r="K2473" t="s">
        <v>82</v>
      </c>
      <c r="L2473" t="s">
        <v>119</v>
      </c>
      <c r="M2473">
        <v>2023</v>
      </c>
      <c r="N2473" t="s">
        <v>84</v>
      </c>
      <c r="O2473" t="s">
        <v>4867</v>
      </c>
      <c r="P2473" t="s">
        <v>86</v>
      </c>
    </row>
    <row r="2474" spans="1:16" x14ac:dyDescent="0.45">
      <c r="A2474">
        <v>2473</v>
      </c>
      <c r="B2474" s="10">
        <v>45107</v>
      </c>
      <c r="C2474">
        <v>7317</v>
      </c>
      <c r="D2474" t="s">
        <v>89</v>
      </c>
      <c r="E2474">
        <v>42</v>
      </c>
      <c r="F2474" t="s">
        <v>102</v>
      </c>
      <c r="G2474">
        <v>4</v>
      </c>
      <c r="H2474">
        <v>3492.59</v>
      </c>
      <c r="I2474">
        <v>13970.36</v>
      </c>
      <c r="J2474" t="s">
        <v>97</v>
      </c>
      <c r="K2474" t="s">
        <v>82</v>
      </c>
      <c r="L2474" t="s">
        <v>119</v>
      </c>
      <c r="M2474">
        <v>2023</v>
      </c>
      <c r="N2474" t="s">
        <v>84</v>
      </c>
      <c r="O2474" t="s">
        <v>1649</v>
      </c>
      <c r="P2474" t="s">
        <v>86</v>
      </c>
    </row>
    <row r="2475" spans="1:16" x14ac:dyDescent="0.45">
      <c r="A2475">
        <v>2474</v>
      </c>
      <c r="B2475" s="10">
        <v>45107</v>
      </c>
      <c r="C2475">
        <v>1526</v>
      </c>
      <c r="D2475" t="s">
        <v>80</v>
      </c>
      <c r="E2475">
        <v>44</v>
      </c>
      <c r="F2475" t="s">
        <v>6</v>
      </c>
      <c r="G2475">
        <v>4</v>
      </c>
      <c r="H2475">
        <v>1229.82</v>
      </c>
      <c r="I2475">
        <v>4919.28</v>
      </c>
      <c r="J2475" t="s">
        <v>97</v>
      </c>
      <c r="K2475" t="s">
        <v>82</v>
      </c>
      <c r="L2475" t="s">
        <v>119</v>
      </c>
      <c r="M2475">
        <v>2023</v>
      </c>
      <c r="N2475" t="s">
        <v>84</v>
      </c>
      <c r="O2475" t="s">
        <v>1650</v>
      </c>
      <c r="P2475" t="s">
        <v>86</v>
      </c>
    </row>
    <row r="2476" spans="1:16" x14ac:dyDescent="0.45">
      <c r="A2476">
        <v>2475</v>
      </c>
      <c r="B2476" s="10">
        <v>45107</v>
      </c>
      <c r="C2476">
        <v>7748</v>
      </c>
      <c r="D2476" t="s">
        <v>80</v>
      </c>
      <c r="E2476">
        <v>32</v>
      </c>
      <c r="F2476" t="s">
        <v>6</v>
      </c>
      <c r="G2476">
        <v>1</v>
      </c>
      <c r="H2476">
        <v>772.3</v>
      </c>
      <c r="I2476">
        <v>772.3</v>
      </c>
      <c r="J2476" t="s">
        <v>87</v>
      </c>
      <c r="K2476" t="s">
        <v>567</v>
      </c>
      <c r="L2476" t="s">
        <v>119</v>
      </c>
      <c r="M2476">
        <v>2023</v>
      </c>
      <c r="N2476" t="s">
        <v>84</v>
      </c>
      <c r="O2476" t="s">
        <v>8168</v>
      </c>
      <c r="P2476" t="s">
        <v>86</v>
      </c>
    </row>
    <row r="2477" spans="1:16" x14ac:dyDescent="0.45">
      <c r="A2477">
        <v>2476</v>
      </c>
      <c r="B2477" s="10">
        <v>45107</v>
      </c>
      <c r="C2477">
        <v>1405</v>
      </c>
      <c r="D2477" t="s">
        <v>80</v>
      </c>
      <c r="E2477">
        <v>49</v>
      </c>
      <c r="F2477" t="s">
        <v>6</v>
      </c>
      <c r="G2477">
        <v>2</v>
      </c>
      <c r="H2477">
        <v>4433.28</v>
      </c>
      <c r="I2477">
        <v>8866.56</v>
      </c>
      <c r="J2477" t="s">
        <v>93</v>
      </c>
      <c r="K2477" t="s">
        <v>82</v>
      </c>
      <c r="L2477" t="s">
        <v>119</v>
      </c>
      <c r="M2477">
        <v>2023</v>
      </c>
      <c r="N2477" t="s">
        <v>84</v>
      </c>
      <c r="O2477" t="s">
        <v>3326</v>
      </c>
      <c r="P2477" t="s">
        <v>86</v>
      </c>
    </row>
    <row r="2478" spans="1:16" x14ac:dyDescent="0.45">
      <c r="A2478">
        <v>2477</v>
      </c>
      <c r="B2478" s="10">
        <v>45107</v>
      </c>
      <c r="C2478">
        <v>8986</v>
      </c>
      <c r="D2478" t="s">
        <v>89</v>
      </c>
      <c r="E2478">
        <v>45</v>
      </c>
      <c r="F2478" t="s">
        <v>9</v>
      </c>
      <c r="G2478">
        <v>3</v>
      </c>
      <c r="H2478">
        <v>2096.29</v>
      </c>
      <c r="I2478">
        <v>6288.87</v>
      </c>
      <c r="J2478" t="s">
        <v>93</v>
      </c>
      <c r="K2478" t="s">
        <v>82</v>
      </c>
      <c r="L2478" t="s">
        <v>119</v>
      </c>
      <c r="M2478">
        <v>2023</v>
      </c>
      <c r="N2478" t="s">
        <v>84</v>
      </c>
      <c r="O2478" t="s">
        <v>6485</v>
      </c>
      <c r="P2478" t="s">
        <v>86</v>
      </c>
    </row>
    <row r="2479" spans="1:16" x14ac:dyDescent="0.45">
      <c r="A2479">
        <v>2478</v>
      </c>
      <c r="B2479" s="10">
        <v>45107</v>
      </c>
      <c r="C2479">
        <v>4740</v>
      </c>
      <c r="D2479" t="s">
        <v>80</v>
      </c>
      <c r="E2479">
        <v>26</v>
      </c>
      <c r="F2479" t="s">
        <v>9</v>
      </c>
      <c r="G2479">
        <v>2</v>
      </c>
      <c r="H2479">
        <v>70.33</v>
      </c>
      <c r="I2479">
        <v>140.66</v>
      </c>
      <c r="J2479" t="s">
        <v>87</v>
      </c>
      <c r="K2479" t="s">
        <v>567</v>
      </c>
      <c r="L2479" t="s">
        <v>119</v>
      </c>
      <c r="M2479">
        <v>2023</v>
      </c>
      <c r="N2479" t="s">
        <v>84</v>
      </c>
      <c r="O2479" t="s">
        <v>7085</v>
      </c>
      <c r="P2479" t="s">
        <v>86</v>
      </c>
    </row>
    <row r="2480" spans="1:16" x14ac:dyDescent="0.45">
      <c r="A2480">
        <v>2479</v>
      </c>
      <c r="B2480" s="10">
        <v>45107</v>
      </c>
      <c r="C2480">
        <v>2846</v>
      </c>
      <c r="D2480" t="s">
        <v>80</v>
      </c>
      <c r="E2480">
        <v>24</v>
      </c>
      <c r="F2480" t="s">
        <v>7</v>
      </c>
      <c r="G2480">
        <v>3</v>
      </c>
      <c r="H2480">
        <v>1506.52</v>
      </c>
      <c r="I2480">
        <v>4519.5600000000004</v>
      </c>
      <c r="J2480" t="s">
        <v>95</v>
      </c>
      <c r="K2480" t="s">
        <v>82</v>
      </c>
      <c r="L2480" t="s">
        <v>119</v>
      </c>
      <c r="M2480">
        <v>2023</v>
      </c>
      <c r="N2480" t="s">
        <v>668</v>
      </c>
      <c r="O2480" t="s">
        <v>9230</v>
      </c>
      <c r="P2480" t="s">
        <v>748</v>
      </c>
    </row>
    <row r="2481" spans="1:16" x14ac:dyDescent="0.45">
      <c r="A2481">
        <v>2480</v>
      </c>
      <c r="B2481" s="10">
        <v>45107</v>
      </c>
      <c r="C2481">
        <v>2478</v>
      </c>
      <c r="D2481" t="s">
        <v>80</v>
      </c>
      <c r="E2481">
        <v>33</v>
      </c>
      <c r="F2481" t="s">
        <v>9</v>
      </c>
      <c r="G2481">
        <v>1</v>
      </c>
      <c r="H2481">
        <v>1018.87</v>
      </c>
      <c r="I2481">
        <v>1018.87</v>
      </c>
      <c r="J2481" t="s">
        <v>87</v>
      </c>
      <c r="K2481" t="s">
        <v>567</v>
      </c>
      <c r="L2481" t="s">
        <v>119</v>
      </c>
      <c r="M2481">
        <v>2023</v>
      </c>
      <c r="N2481" t="s">
        <v>84</v>
      </c>
      <c r="O2481" t="s">
        <v>8169</v>
      </c>
      <c r="P2481" t="s">
        <v>86</v>
      </c>
    </row>
    <row r="2482" spans="1:16" x14ac:dyDescent="0.45">
      <c r="A2482">
        <v>2481</v>
      </c>
      <c r="B2482" s="10">
        <v>45108</v>
      </c>
      <c r="C2482">
        <v>1771</v>
      </c>
      <c r="D2482" t="s">
        <v>80</v>
      </c>
      <c r="E2482">
        <v>43</v>
      </c>
      <c r="F2482" t="s">
        <v>7</v>
      </c>
      <c r="G2482">
        <v>3</v>
      </c>
      <c r="H2482">
        <v>3038.67</v>
      </c>
      <c r="I2482">
        <v>9116.01</v>
      </c>
      <c r="J2482" t="s">
        <v>97</v>
      </c>
      <c r="K2482" t="s">
        <v>82</v>
      </c>
      <c r="L2482" t="s">
        <v>123</v>
      </c>
      <c r="M2482">
        <v>2023</v>
      </c>
      <c r="N2482" t="s">
        <v>84</v>
      </c>
      <c r="O2482" t="s">
        <v>426</v>
      </c>
      <c r="P2482" t="s">
        <v>86</v>
      </c>
    </row>
    <row r="2483" spans="1:16" x14ac:dyDescent="0.45">
      <c r="A2483">
        <v>2482</v>
      </c>
      <c r="B2483" s="10">
        <v>45108</v>
      </c>
      <c r="C2483">
        <v>6525</v>
      </c>
      <c r="D2483" t="s">
        <v>80</v>
      </c>
      <c r="E2483">
        <v>52</v>
      </c>
      <c r="F2483" t="s">
        <v>9</v>
      </c>
      <c r="G2483">
        <v>4</v>
      </c>
      <c r="H2483">
        <v>3792.81</v>
      </c>
      <c r="I2483">
        <v>15171.24</v>
      </c>
      <c r="J2483" t="s">
        <v>93</v>
      </c>
      <c r="K2483" t="s">
        <v>82</v>
      </c>
      <c r="L2483" t="s">
        <v>123</v>
      </c>
      <c r="M2483">
        <v>2023</v>
      </c>
      <c r="N2483" t="s">
        <v>84</v>
      </c>
      <c r="O2483" t="s">
        <v>1967</v>
      </c>
      <c r="P2483" t="s">
        <v>86</v>
      </c>
    </row>
    <row r="2484" spans="1:16" x14ac:dyDescent="0.45">
      <c r="A2484">
        <v>2483</v>
      </c>
      <c r="B2484" s="10">
        <v>45108</v>
      </c>
      <c r="C2484">
        <v>9770</v>
      </c>
      <c r="D2484" t="s">
        <v>80</v>
      </c>
      <c r="E2484">
        <v>34</v>
      </c>
      <c r="F2484" t="s">
        <v>5</v>
      </c>
      <c r="G2484">
        <v>5</v>
      </c>
      <c r="H2484">
        <v>2512.62</v>
      </c>
      <c r="I2484">
        <v>12563.1</v>
      </c>
      <c r="J2484" t="s">
        <v>87</v>
      </c>
      <c r="K2484" t="s">
        <v>82</v>
      </c>
      <c r="L2484" t="s">
        <v>123</v>
      </c>
      <c r="M2484">
        <v>2023</v>
      </c>
      <c r="N2484" t="s">
        <v>84</v>
      </c>
      <c r="O2484" t="s">
        <v>8961</v>
      </c>
      <c r="P2484" t="s">
        <v>748</v>
      </c>
    </row>
    <row r="2485" spans="1:16" x14ac:dyDescent="0.45">
      <c r="A2485">
        <v>2484</v>
      </c>
      <c r="B2485" s="10">
        <v>45108</v>
      </c>
      <c r="C2485">
        <v>1193</v>
      </c>
      <c r="D2485" t="s">
        <v>80</v>
      </c>
      <c r="E2485">
        <v>40</v>
      </c>
      <c r="F2485" t="s">
        <v>7</v>
      </c>
      <c r="G2485">
        <v>3</v>
      </c>
      <c r="H2485">
        <v>970.2</v>
      </c>
      <c r="I2485">
        <v>2910.6</v>
      </c>
      <c r="J2485" t="s">
        <v>97</v>
      </c>
      <c r="K2485" t="s">
        <v>82</v>
      </c>
      <c r="L2485" t="s">
        <v>123</v>
      </c>
      <c r="M2485">
        <v>2023</v>
      </c>
      <c r="N2485" t="s">
        <v>84</v>
      </c>
      <c r="O2485" t="s">
        <v>8584</v>
      </c>
      <c r="P2485" t="s">
        <v>748</v>
      </c>
    </row>
    <row r="2486" spans="1:16" x14ac:dyDescent="0.45">
      <c r="A2486">
        <v>2485</v>
      </c>
      <c r="B2486" s="10">
        <v>45108</v>
      </c>
      <c r="C2486">
        <v>3007</v>
      </c>
      <c r="D2486" t="s">
        <v>89</v>
      </c>
      <c r="E2486">
        <v>25</v>
      </c>
      <c r="F2486" t="s">
        <v>5</v>
      </c>
      <c r="G2486">
        <v>2</v>
      </c>
      <c r="H2486">
        <v>336.92</v>
      </c>
      <c r="I2486">
        <v>673.84</v>
      </c>
      <c r="J2486" t="s">
        <v>87</v>
      </c>
      <c r="K2486" t="s">
        <v>567</v>
      </c>
      <c r="L2486" t="s">
        <v>123</v>
      </c>
      <c r="M2486">
        <v>2023</v>
      </c>
      <c r="N2486" t="s">
        <v>84</v>
      </c>
      <c r="O2486" t="s">
        <v>7086</v>
      </c>
      <c r="P2486" t="s">
        <v>86</v>
      </c>
    </row>
    <row r="2487" spans="1:16" x14ac:dyDescent="0.45">
      <c r="A2487">
        <v>2486</v>
      </c>
      <c r="B2487" s="10">
        <v>45108</v>
      </c>
      <c r="C2487">
        <v>2185</v>
      </c>
      <c r="D2487" t="s">
        <v>80</v>
      </c>
      <c r="E2487">
        <v>19</v>
      </c>
      <c r="F2487" t="s">
        <v>5</v>
      </c>
      <c r="G2487">
        <v>1</v>
      </c>
      <c r="H2487">
        <v>1601.99</v>
      </c>
      <c r="I2487">
        <v>1601.99</v>
      </c>
      <c r="J2487" t="s">
        <v>95</v>
      </c>
      <c r="K2487" t="s">
        <v>567</v>
      </c>
      <c r="L2487" t="s">
        <v>123</v>
      </c>
      <c r="M2487">
        <v>2023</v>
      </c>
      <c r="N2487" t="s">
        <v>84</v>
      </c>
      <c r="O2487" t="s">
        <v>7677</v>
      </c>
      <c r="P2487" t="s">
        <v>86</v>
      </c>
    </row>
    <row r="2488" spans="1:16" x14ac:dyDescent="0.45">
      <c r="A2488">
        <v>2487</v>
      </c>
      <c r="B2488" s="10">
        <v>45108</v>
      </c>
      <c r="C2488">
        <v>3394</v>
      </c>
      <c r="D2488" t="s">
        <v>80</v>
      </c>
      <c r="E2488">
        <v>48</v>
      </c>
      <c r="F2488" t="s">
        <v>7</v>
      </c>
      <c r="G2488">
        <v>1</v>
      </c>
      <c r="H2488">
        <v>4039.52</v>
      </c>
      <c r="I2488">
        <v>4039.52</v>
      </c>
      <c r="J2488" t="s">
        <v>93</v>
      </c>
      <c r="K2488" t="s">
        <v>82</v>
      </c>
      <c r="L2488" t="s">
        <v>123</v>
      </c>
      <c r="M2488">
        <v>2023</v>
      </c>
      <c r="N2488" t="s">
        <v>84</v>
      </c>
      <c r="O2488" t="s">
        <v>5578</v>
      </c>
      <c r="P2488" t="s">
        <v>86</v>
      </c>
    </row>
    <row r="2489" spans="1:16" x14ac:dyDescent="0.45">
      <c r="A2489">
        <v>2488</v>
      </c>
      <c r="B2489" s="10">
        <v>45108</v>
      </c>
      <c r="C2489">
        <v>5005</v>
      </c>
      <c r="D2489" t="s">
        <v>80</v>
      </c>
      <c r="E2489">
        <v>49</v>
      </c>
      <c r="F2489" t="s">
        <v>102</v>
      </c>
      <c r="G2489">
        <v>5</v>
      </c>
      <c r="H2489">
        <v>2126.59</v>
      </c>
      <c r="I2489">
        <v>10632.95</v>
      </c>
      <c r="J2489" t="s">
        <v>93</v>
      </c>
      <c r="K2489" t="s">
        <v>82</v>
      </c>
      <c r="L2489" t="s">
        <v>123</v>
      </c>
      <c r="M2489">
        <v>2023</v>
      </c>
      <c r="N2489" t="s">
        <v>84</v>
      </c>
      <c r="O2489" t="s">
        <v>4198</v>
      </c>
      <c r="P2489" t="s">
        <v>86</v>
      </c>
    </row>
    <row r="2490" spans="1:16" x14ac:dyDescent="0.45">
      <c r="A2490">
        <v>2489</v>
      </c>
      <c r="B2490" s="10">
        <v>45108</v>
      </c>
      <c r="C2490">
        <v>8429</v>
      </c>
      <c r="D2490" t="s">
        <v>89</v>
      </c>
      <c r="E2490">
        <v>46</v>
      </c>
      <c r="F2490" t="s">
        <v>8</v>
      </c>
      <c r="G2490">
        <v>4</v>
      </c>
      <c r="H2490">
        <v>1298.6400000000001</v>
      </c>
      <c r="I2490">
        <v>5194.5600000000004</v>
      </c>
      <c r="J2490" t="s">
        <v>93</v>
      </c>
      <c r="K2490" t="s">
        <v>82</v>
      </c>
      <c r="L2490" t="s">
        <v>123</v>
      </c>
      <c r="M2490">
        <v>2023</v>
      </c>
      <c r="N2490" t="s">
        <v>84</v>
      </c>
      <c r="O2490" t="s">
        <v>1968</v>
      </c>
      <c r="P2490" t="s">
        <v>86</v>
      </c>
    </row>
    <row r="2491" spans="1:16" x14ac:dyDescent="0.45">
      <c r="A2491">
        <v>2490</v>
      </c>
      <c r="B2491" s="10">
        <v>45108</v>
      </c>
      <c r="C2491">
        <v>3261</v>
      </c>
      <c r="D2491" t="s">
        <v>89</v>
      </c>
      <c r="E2491">
        <v>20</v>
      </c>
      <c r="F2491" t="s">
        <v>9</v>
      </c>
      <c r="G2491">
        <v>4</v>
      </c>
      <c r="H2491">
        <v>152.59</v>
      </c>
      <c r="I2491">
        <v>610.36</v>
      </c>
      <c r="J2491" t="s">
        <v>95</v>
      </c>
      <c r="K2491" t="s">
        <v>567</v>
      </c>
      <c r="L2491" t="s">
        <v>123</v>
      </c>
      <c r="M2491">
        <v>2023</v>
      </c>
      <c r="N2491" t="s">
        <v>84</v>
      </c>
      <c r="O2491" t="s">
        <v>7328</v>
      </c>
      <c r="P2491" t="s">
        <v>86</v>
      </c>
    </row>
    <row r="2492" spans="1:16" x14ac:dyDescent="0.45">
      <c r="A2492">
        <v>2491</v>
      </c>
      <c r="B2492" s="10">
        <v>45108</v>
      </c>
      <c r="C2492">
        <v>4736</v>
      </c>
      <c r="D2492" t="s">
        <v>80</v>
      </c>
      <c r="E2492">
        <v>25</v>
      </c>
      <c r="F2492" t="s">
        <v>6</v>
      </c>
      <c r="G2492">
        <v>1</v>
      </c>
      <c r="H2492">
        <v>2505.5100000000002</v>
      </c>
      <c r="I2492">
        <v>2505.5100000000002</v>
      </c>
      <c r="J2492" t="s">
        <v>87</v>
      </c>
      <c r="K2492" t="s">
        <v>82</v>
      </c>
      <c r="L2492" t="s">
        <v>123</v>
      </c>
      <c r="M2492">
        <v>2023</v>
      </c>
      <c r="N2492" t="s">
        <v>84</v>
      </c>
      <c r="O2492" t="s">
        <v>5375</v>
      </c>
      <c r="P2492" t="s">
        <v>86</v>
      </c>
    </row>
    <row r="2493" spans="1:16" x14ac:dyDescent="0.45">
      <c r="A2493">
        <v>2492</v>
      </c>
      <c r="B2493" s="10">
        <v>45108</v>
      </c>
      <c r="C2493">
        <v>7716</v>
      </c>
      <c r="D2493" t="s">
        <v>89</v>
      </c>
      <c r="E2493">
        <v>19</v>
      </c>
      <c r="F2493" t="s">
        <v>9</v>
      </c>
      <c r="G2493">
        <v>4</v>
      </c>
      <c r="H2493">
        <v>3439.87</v>
      </c>
      <c r="I2493">
        <v>13759.48</v>
      </c>
      <c r="J2493" t="s">
        <v>95</v>
      </c>
      <c r="K2493" t="s">
        <v>82</v>
      </c>
      <c r="L2493" t="s">
        <v>123</v>
      </c>
      <c r="M2493">
        <v>2023</v>
      </c>
      <c r="N2493" t="s">
        <v>84</v>
      </c>
      <c r="O2493" t="s">
        <v>2288</v>
      </c>
      <c r="P2493" t="s">
        <v>86</v>
      </c>
    </row>
    <row r="2494" spans="1:16" x14ac:dyDescent="0.45">
      <c r="A2494">
        <v>2493</v>
      </c>
      <c r="B2494" s="10">
        <v>45108</v>
      </c>
      <c r="C2494">
        <v>5875</v>
      </c>
      <c r="D2494" t="s">
        <v>80</v>
      </c>
      <c r="E2494">
        <v>48</v>
      </c>
      <c r="F2494" t="s">
        <v>6</v>
      </c>
      <c r="G2494">
        <v>5</v>
      </c>
      <c r="H2494">
        <v>992.13</v>
      </c>
      <c r="I2494">
        <v>4960.6499999999996</v>
      </c>
      <c r="J2494" t="s">
        <v>93</v>
      </c>
      <c r="K2494" t="s">
        <v>82</v>
      </c>
      <c r="L2494" t="s">
        <v>123</v>
      </c>
      <c r="M2494">
        <v>2023</v>
      </c>
      <c r="N2494" t="s">
        <v>668</v>
      </c>
      <c r="O2494" t="s">
        <v>9710</v>
      </c>
      <c r="P2494" t="s">
        <v>86</v>
      </c>
    </row>
    <row r="2495" spans="1:16" x14ac:dyDescent="0.45">
      <c r="A2495">
        <v>2494</v>
      </c>
      <c r="B2495" s="10">
        <v>45109</v>
      </c>
      <c r="C2495">
        <v>9921</v>
      </c>
      <c r="D2495" t="s">
        <v>80</v>
      </c>
      <c r="E2495">
        <v>54</v>
      </c>
      <c r="F2495" t="s">
        <v>102</v>
      </c>
      <c r="G2495">
        <v>1</v>
      </c>
      <c r="H2495">
        <v>2709.08</v>
      </c>
      <c r="I2495">
        <v>2709.08</v>
      </c>
      <c r="J2495" t="s">
        <v>93</v>
      </c>
      <c r="K2495" t="s">
        <v>82</v>
      </c>
      <c r="L2495" t="s">
        <v>123</v>
      </c>
      <c r="M2495">
        <v>2023</v>
      </c>
      <c r="N2495" t="s">
        <v>84</v>
      </c>
      <c r="O2495" t="s">
        <v>511</v>
      </c>
      <c r="P2495" t="s">
        <v>86</v>
      </c>
    </row>
    <row r="2496" spans="1:16" x14ac:dyDescent="0.45">
      <c r="A2496">
        <v>2495</v>
      </c>
      <c r="B2496" s="10">
        <v>45109</v>
      </c>
      <c r="C2496">
        <v>5378</v>
      </c>
      <c r="D2496" t="s">
        <v>89</v>
      </c>
      <c r="E2496">
        <v>37</v>
      </c>
      <c r="F2496" t="s">
        <v>8</v>
      </c>
      <c r="G2496">
        <v>4</v>
      </c>
      <c r="H2496">
        <v>2132.66</v>
      </c>
      <c r="I2496">
        <v>8530.64</v>
      </c>
      <c r="J2496" t="s">
        <v>97</v>
      </c>
      <c r="K2496" t="s">
        <v>82</v>
      </c>
      <c r="L2496" t="s">
        <v>123</v>
      </c>
      <c r="M2496">
        <v>2023</v>
      </c>
      <c r="N2496" t="s">
        <v>84</v>
      </c>
      <c r="O2496" t="s">
        <v>1651</v>
      </c>
      <c r="P2496" t="s">
        <v>86</v>
      </c>
    </row>
    <row r="2497" spans="1:16" x14ac:dyDescent="0.45">
      <c r="A2497">
        <v>2496</v>
      </c>
      <c r="B2497" s="10">
        <v>45109</v>
      </c>
      <c r="C2497">
        <v>8815</v>
      </c>
      <c r="D2497" t="s">
        <v>80</v>
      </c>
      <c r="E2497">
        <v>46</v>
      </c>
      <c r="F2497" t="s">
        <v>102</v>
      </c>
      <c r="G2497">
        <v>3</v>
      </c>
      <c r="H2497">
        <v>3534.54</v>
      </c>
      <c r="I2497">
        <v>10603.62</v>
      </c>
      <c r="J2497" t="s">
        <v>93</v>
      </c>
      <c r="K2497" t="s">
        <v>82</v>
      </c>
      <c r="L2497" t="s">
        <v>123</v>
      </c>
      <c r="M2497">
        <v>2023</v>
      </c>
      <c r="N2497" t="s">
        <v>84</v>
      </c>
      <c r="O2497" t="s">
        <v>8501</v>
      </c>
      <c r="P2497" t="s">
        <v>748</v>
      </c>
    </row>
    <row r="2498" spans="1:16" x14ac:dyDescent="0.45">
      <c r="A2498">
        <v>2497</v>
      </c>
      <c r="B2498" s="10">
        <v>45109</v>
      </c>
      <c r="C2498">
        <v>4451</v>
      </c>
      <c r="D2498" t="s">
        <v>89</v>
      </c>
      <c r="E2498">
        <v>34</v>
      </c>
      <c r="F2498" t="s">
        <v>8</v>
      </c>
      <c r="G2498">
        <v>3</v>
      </c>
      <c r="H2498">
        <v>4309.99</v>
      </c>
      <c r="I2498">
        <v>12929.97</v>
      </c>
      <c r="J2498" t="s">
        <v>87</v>
      </c>
      <c r="K2498" t="s">
        <v>82</v>
      </c>
      <c r="L2498" t="s">
        <v>123</v>
      </c>
      <c r="M2498">
        <v>2023</v>
      </c>
      <c r="N2498" t="s">
        <v>84</v>
      </c>
      <c r="O2498" t="s">
        <v>6046</v>
      </c>
      <c r="P2498" t="s">
        <v>86</v>
      </c>
    </row>
    <row r="2499" spans="1:16" x14ac:dyDescent="0.45">
      <c r="A2499">
        <v>2498</v>
      </c>
      <c r="B2499" s="10">
        <v>45109</v>
      </c>
      <c r="C2499">
        <v>8616</v>
      </c>
      <c r="D2499" t="s">
        <v>89</v>
      </c>
      <c r="E2499">
        <v>27</v>
      </c>
      <c r="F2499" t="s">
        <v>7</v>
      </c>
      <c r="G2499">
        <v>4</v>
      </c>
      <c r="H2499">
        <v>1569.89</v>
      </c>
      <c r="I2499">
        <v>6279.56</v>
      </c>
      <c r="J2499" t="s">
        <v>87</v>
      </c>
      <c r="K2499" t="s">
        <v>82</v>
      </c>
      <c r="L2499" t="s">
        <v>123</v>
      </c>
      <c r="M2499">
        <v>2023</v>
      </c>
      <c r="N2499" t="s">
        <v>84</v>
      </c>
      <c r="O2499" t="s">
        <v>955</v>
      </c>
      <c r="P2499" t="s">
        <v>86</v>
      </c>
    </row>
    <row r="2500" spans="1:16" x14ac:dyDescent="0.45">
      <c r="A2500">
        <v>2499</v>
      </c>
      <c r="B2500" s="10">
        <v>45109</v>
      </c>
      <c r="C2500">
        <v>3800</v>
      </c>
      <c r="D2500" t="s">
        <v>89</v>
      </c>
      <c r="E2500">
        <v>58</v>
      </c>
      <c r="F2500" t="s">
        <v>7</v>
      </c>
      <c r="G2500">
        <v>3</v>
      </c>
      <c r="H2500">
        <v>4528.62</v>
      </c>
      <c r="I2500">
        <v>13585.86</v>
      </c>
      <c r="J2500" t="s">
        <v>81</v>
      </c>
      <c r="K2500" t="s">
        <v>82</v>
      </c>
      <c r="L2500" t="s">
        <v>123</v>
      </c>
      <c r="M2500">
        <v>2023</v>
      </c>
      <c r="N2500" t="s">
        <v>84</v>
      </c>
      <c r="O2500" t="s">
        <v>6687</v>
      </c>
      <c r="P2500" t="s">
        <v>86</v>
      </c>
    </row>
    <row r="2501" spans="1:16" x14ac:dyDescent="0.45">
      <c r="A2501">
        <v>2500</v>
      </c>
      <c r="B2501" s="10">
        <v>45109</v>
      </c>
      <c r="C2501">
        <v>9333</v>
      </c>
      <c r="D2501" t="s">
        <v>80</v>
      </c>
      <c r="E2501">
        <v>39</v>
      </c>
      <c r="F2501" t="s">
        <v>6</v>
      </c>
      <c r="G2501">
        <v>5</v>
      </c>
      <c r="H2501">
        <v>3549.41</v>
      </c>
      <c r="I2501">
        <v>17747.05</v>
      </c>
      <c r="J2501" t="s">
        <v>97</v>
      </c>
      <c r="K2501" t="s">
        <v>82</v>
      </c>
      <c r="L2501" t="s">
        <v>123</v>
      </c>
      <c r="M2501">
        <v>2023</v>
      </c>
      <c r="N2501" t="s">
        <v>84</v>
      </c>
      <c r="O2501" t="s">
        <v>4440</v>
      </c>
      <c r="P2501" t="s">
        <v>86</v>
      </c>
    </row>
    <row r="2502" spans="1:16" x14ac:dyDescent="0.45">
      <c r="A2502">
        <v>2501</v>
      </c>
      <c r="B2502" s="10">
        <v>45109</v>
      </c>
      <c r="C2502">
        <v>6410</v>
      </c>
      <c r="D2502" t="s">
        <v>80</v>
      </c>
      <c r="E2502">
        <v>23</v>
      </c>
      <c r="F2502" t="s">
        <v>5</v>
      </c>
      <c r="G2502">
        <v>2</v>
      </c>
      <c r="H2502">
        <v>233.97</v>
      </c>
      <c r="I2502">
        <v>467.94</v>
      </c>
      <c r="J2502" t="s">
        <v>95</v>
      </c>
      <c r="K2502" t="s">
        <v>567</v>
      </c>
      <c r="L2502" t="s">
        <v>123</v>
      </c>
      <c r="M2502">
        <v>2023</v>
      </c>
      <c r="N2502" t="s">
        <v>84</v>
      </c>
      <c r="O2502" t="s">
        <v>7041</v>
      </c>
      <c r="P2502" t="s">
        <v>86</v>
      </c>
    </row>
    <row r="2503" spans="1:16" x14ac:dyDescent="0.45">
      <c r="A2503">
        <v>2502</v>
      </c>
      <c r="B2503" s="10">
        <v>45109</v>
      </c>
      <c r="C2503">
        <v>2455</v>
      </c>
      <c r="D2503" t="s">
        <v>80</v>
      </c>
      <c r="E2503">
        <v>60</v>
      </c>
      <c r="F2503" t="s">
        <v>5</v>
      </c>
      <c r="G2503">
        <v>5</v>
      </c>
      <c r="H2503">
        <v>3966.65</v>
      </c>
      <c r="I2503">
        <v>19833.25</v>
      </c>
      <c r="J2503" t="s">
        <v>81</v>
      </c>
      <c r="K2503" t="s">
        <v>82</v>
      </c>
      <c r="L2503" t="s">
        <v>123</v>
      </c>
      <c r="M2503">
        <v>2023</v>
      </c>
      <c r="N2503" t="s">
        <v>668</v>
      </c>
      <c r="O2503" t="s">
        <v>9711</v>
      </c>
      <c r="P2503" t="s">
        <v>86</v>
      </c>
    </row>
    <row r="2504" spans="1:16" x14ac:dyDescent="0.45">
      <c r="A2504">
        <v>2503</v>
      </c>
      <c r="B2504" s="10">
        <v>45109</v>
      </c>
      <c r="C2504">
        <v>7892</v>
      </c>
      <c r="D2504" t="s">
        <v>80</v>
      </c>
      <c r="E2504">
        <v>51</v>
      </c>
      <c r="F2504" t="s">
        <v>6</v>
      </c>
      <c r="G2504">
        <v>5</v>
      </c>
      <c r="H2504">
        <v>2498.4</v>
      </c>
      <c r="I2504">
        <v>12492</v>
      </c>
      <c r="J2504" t="s">
        <v>93</v>
      </c>
      <c r="K2504" t="s">
        <v>82</v>
      </c>
      <c r="L2504" t="s">
        <v>123</v>
      </c>
      <c r="M2504">
        <v>2023</v>
      </c>
      <c r="N2504" t="s">
        <v>84</v>
      </c>
      <c r="O2504" t="s">
        <v>4199</v>
      </c>
      <c r="P2504" t="s">
        <v>86</v>
      </c>
    </row>
    <row r="2505" spans="1:16" x14ac:dyDescent="0.45">
      <c r="A2505">
        <v>2504</v>
      </c>
      <c r="B2505" s="10">
        <v>45109</v>
      </c>
      <c r="C2505">
        <v>6808</v>
      </c>
      <c r="D2505" t="s">
        <v>80</v>
      </c>
      <c r="E2505">
        <v>48</v>
      </c>
      <c r="F2505" t="s">
        <v>7</v>
      </c>
      <c r="G2505">
        <v>4</v>
      </c>
      <c r="H2505">
        <v>4730.03</v>
      </c>
      <c r="I2505">
        <v>18920.12</v>
      </c>
      <c r="J2505" t="s">
        <v>93</v>
      </c>
      <c r="K2505" t="s">
        <v>82</v>
      </c>
      <c r="L2505" t="s">
        <v>123</v>
      </c>
      <c r="M2505">
        <v>2023</v>
      </c>
      <c r="N2505" t="s">
        <v>84</v>
      </c>
      <c r="O2505" t="s">
        <v>1969</v>
      </c>
      <c r="P2505" t="s">
        <v>86</v>
      </c>
    </row>
    <row r="2506" spans="1:16" x14ac:dyDescent="0.45">
      <c r="A2506">
        <v>2505</v>
      </c>
      <c r="B2506" s="10">
        <v>45109</v>
      </c>
      <c r="C2506">
        <v>7796</v>
      </c>
      <c r="D2506" t="s">
        <v>80</v>
      </c>
      <c r="E2506">
        <v>29</v>
      </c>
      <c r="F2506" t="s">
        <v>6</v>
      </c>
      <c r="G2506">
        <v>5</v>
      </c>
      <c r="H2506">
        <v>1651.98</v>
      </c>
      <c r="I2506">
        <v>8259.9</v>
      </c>
      <c r="J2506" t="s">
        <v>87</v>
      </c>
      <c r="K2506" t="s">
        <v>82</v>
      </c>
      <c r="L2506" t="s">
        <v>123</v>
      </c>
      <c r="M2506">
        <v>2023</v>
      </c>
      <c r="N2506" t="s">
        <v>84</v>
      </c>
      <c r="O2506" t="s">
        <v>3968</v>
      </c>
      <c r="P2506" t="s">
        <v>86</v>
      </c>
    </row>
    <row r="2507" spans="1:16" x14ac:dyDescent="0.45">
      <c r="A2507">
        <v>2506</v>
      </c>
      <c r="B2507" s="10">
        <v>45109</v>
      </c>
      <c r="C2507">
        <v>5796</v>
      </c>
      <c r="D2507" t="s">
        <v>80</v>
      </c>
      <c r="E2507">
        <v>29</v>
      </c>
      <c r="F2507" t="s">
        <v>5</v>
      </c>
      <c r="G2507">
        <v>4</v>
      </c>
      <c r="H2507">
        <v>2976.51</v>
      </c>
      <c r="I2507">
        <v>11906.04</v>
      </c>
      <c r="J2507" t="s">
        <v>87</v>
      </c>
      <c r="K2507" t="s">
        <v>82</v>
      </c>
      <c r="L2507" t="s">
        <v>123</v>
      </c>
      <c r="M2507">
        <v>2023</v>
      </c>
      <c r="N2507" t="s">
        <v>84</v>
      </c>
      <c r="O2507" t="s">
        <v>956</v>
      </c>
      <c r="P2507" t="s">
        <v>86</v>
      </c>
    </row>
    <row r="2508" spans="1:16" x14ac:dyDescent="0.45">
      <c r="A2508">
        <v>2507</v>
      </c>
      <c r="B2508" s="10">
        <v>45109</v>
      </c>
      <c r="C2508">
        <v>6093</v>
      </c>
      <c r="D2508" t="s">
        <v>89</v>
      </c>
      <c r="E2508">
        <v>33</v>
      </c>
      <c r="F2508" t="s">
        <v>6</v>
      </c>
      <c r="G2508">
        <v>1</v>
      </c>
      <c r="H2508">
        <v>4782.92</v>
      </c>
      <c r="I2508">
        <v>4782.92</v>
      </c>
      <c r="J2508" t="s">
        <v>87</v>
      </c>
      <c r="K2508" t="s">
        <v>82</v>
      </c>
      <c r="L2508" t="s">
        <v>123</v>
      </c>
      <c r="M2508">
        <v>2023</v>
      </c>
      <c r="N2508" t="s">
        <v>84</v>
      </c>
      <c r="O2508" t="s">
        <v>5376</v>
      </c>
      <c r="P2508" t="s">
        <v>86</v>
      </c>
    </row>
    <row r="2509" spans="1:16" x14ac:dyDescent="0.45">
      <c r="A2509">
        <v>2508</v>
      </c>
      <c r="B2509" s="10">
        <v>45110</v>
      </c>
      <c r="C2509">
        <v>2325</v>
      </c>
      <c r="D2509" t="s">
        <v>80</v>
      </c>
      <c r="E2509">
        <v>42</v>
      </c>
      <c r="F2509" t="s">
        <v>7</v>
      </c>
      <c r="G2509">
        <v>4</v>
      </c>
      <c r="H2509">
        <v>1392.24</v>
      </c>
      <c r="I2509">
        <v>5568.96</v>
      </c>
      <c r="J2509" t="s">
        <v>97</v>
      </c>
      <c r="K2509" t="s">
        <v>82</v>
      </c>
      <c r="L2509" t="s">
        <v>123</v>
      </c>
      <c r="M2509">
        <v>2023</v>
      </c>
      <c r="N2509" t="s">
        <v>84</v>
      </c>
      <c r="O2509" t="s">
        <v>124</v>
      </c>
      <c r="P2509" t="s">
        <v>86</v>
      </c>
    </row>
    <row r="2510" spans="1:16" x14ac:dyDescent="0.45">
      <c r="A2510">
        <v>2509</v>
      </c>
      <c r="B2510" s="10">
        <v>45110</v>
      </c>
      <c r="C2510">
        <v>5976</v>
      </c>
      <c r="D2510" t="s">
        <v>80</v>
      </c>
      <c r="E2510">
        <v>39</v>
      </c>
      <c r="F2510" t="s">
        <v>102</v>
      </c>
      <c r="G2510">
        <v>4</v>
      </c>
      <c r="H2510">
        <v>2386.17</v>
      </c>
      <c r="I2510">
        <v>9544.68</v>
      </c>
      <c r="J2510" t="s">
        <v>97</v>
      </c>
      <c r="K2510" t="s">
        <v>82</v>
      </c>
      <c r="L2510" t="s">
        <v>123</v>
      </c>
      <c r="M2510">
        <v>2023</v>
      </c>
      <c r="N2510" t="s">
        <v>668</v>
      </c>
      <c r="O2510" t="s">
        <v>9986</v>
      </c>
      <c r="P2510" t="s">
        <v>86</v>
      </c>
    </row>
    <row r="2511" spans="1:16" x14ac:dyDescent="0.45">
      <c r="A2511">
        <v>2510</v>
      </c>
      <c r="B2511" s="10">
        <v>45110</v>
      </c>
      <c r="C2511">
        <v>2159</v>
      </c>
      <c r="D2511" t="s">
        <v>80</v>
      </c>
      <c r="E2511">
        <v>44</v>
      </c>
      <c r="F2511" t="s">
        <v>9</v>
      </c>
      <c r="G2511">
        <v>1</v>
      </c>
      <c r="H2511">
        <v>3774.85</v>
      </c>
      <c r="I2511">
        <v>3774.85</v>
      </c>
      <c r="J2511" t="s">
        <v>97</v>
      </c>
      <c r="K2511" t="s">
        <v>82</v>
      </c>
      <c r="L2511" t="s">
        <v>123</v>
      </c>
      <c r="M2511">
        <v>2023</v>
      </c>
      <c r="N2511" t="s">
        <v>84</v>
      </c>
      <c r="O2511" t="s">
        <v>5176</v>
      </c>
      <c r="P2511" t="s">
        <v>86</v>
      </c>
    </row>
    <row r="2512" spans="1:16" x14ac:dyDescent="0.45">
      <c r="A2512">
        <v>2511</v>
      </c>
      <c r="B2512" s="10">
        <v>45110</v>
      </c>
      <c r="C2512">
        <v>5650</v>
      </c>
      <c r="D2512" t="s">
        <v>89</v>
      </c>
      <c r="E2512">
        <v>41</v>
      </c>
      <c r="F2512" t="s">
        <v>7</v>
      </c>
      <c r="G2512">
        <v>2</v>
      </c>
      <c r="H2512">
        <v>3470.94</v>
      </c>
      <c r="I2512">
        <v>6941.88</v>
      </c>
      <c r="J2512" t="s">
        <v>97</v>
      </c>
      <c r="K2512" t="s">
        <v>82</v>
      </c>
      <c r="L2512" t="s">
        <v>123</v>
      </c>
      <c r="M2512">
        <v>2023</v>
      </c>
      <c r="N2512" t="s">
        <v>84</v>
      </c>
      <c r="O2512" t="s">
        <v>2720</v>
      </c>
      <c r="P2512" t="s">
        <v>86</v>
      </c>
    </row>
    <row r="2513" spans="1:16" x14ac:dyDescent="0.45">
      <c r="A2513">
        <v>2512</v>
      </c>
      <c r="B2513" s="10">
        <v>45110</v>
      </c>
      <c r="C2513">
        <v>5987</v>
      </c>
      <c r="D2513" t="s">
        <v>89</v>
      </c>
      <c r="E2513">
        <v>29</v>
      </c>
      <c r="F2513" t="s">
        <v>6</v>
      </c>
      <c r="G2513">
        <v>1</v>
      </c>
      <c r="H2513">
        <v>4201.58</v>
      </c>
      <c r="I2513">
        <v>4201.58</v>
      </c>
      <c r="J2513" t="s">
        <v>87</v>
      </c>
      <c r="K2513" t="s">
        <v>82</v>
      </c>
      <c r="L2513" t="s">
        <v>123</v>
      </c>
      <c r="M2513">
        <v>2023</v>
      </c>
      <c r="N2513" t="s">
        <v>84</v>
      </c>
      <c r="O2513" t="s">
        <v>5377</v>
      </c>
      <c r="P2513" t="s">
        <v>86</v>
      </c>
    </row>
    <row r="2514" spans="1:16" x14ac:dyDescent="0.45">
      <c r="A2514">
        <v>2513</v>
      </c>
      <c r="B2514" s="10">
        <v>45110</v>
      </c>
      <c r="C2514">
        <v>5697</v>
      </c>
      <c r="D2514" t="s">
        <v>89</v>
      </c>
      <c r="E2514">
        <v>35</v>
      </c>
      <c r="F2514" t="s">
        <v>7</v>
      </c>
      <c r="G2514">
        <v>4</v>
      </c>
      <c r="H2514">
        <v>2622.99</v>
      </c>
      <c r="I2514">
        <v>10491.96</v>
      </c>
      <c r="J2514" t="s">
        <v>97</v>
      </c>
      <c r="K2514" t="s">
        <v>82</v>
      </c>
      <c r="L2514" t="s">
        <v>123</v>
      </c>
      <c r="M2514">
        <v>2023</v>
      </c>
      <c r="N2514" t="s">
        <v>84</v>
      </c>
      <c r="O2514" t="s">
        <v>1652</v>
      </c>
      <c r="P2514" t="s">
        <v>86</v>
      </c>
    </row>
    <row r="2515" spans="1:16" x14ac:dyDescent="0.45">
      <c r="A2515">
        <v>2514</v>
      </c>
      <c r="B2515" s="10">
        <v>45110</v>
      </c>
      <c r="C2515">
        <v>1340</v>
      </c>
      <c r="D2515" t="s">
        <v>80</v>
      </c>
      <c r="E2515">
        <v>62</v>
      </c>
      <c r="F2515" t="s">
        <v>7</v>
      </c>
      <c r="G2515">
        <v>3</v>
      </c>
      <c r="H2515">
        <v>1628.66</v>
      </c>
      <c r="I2515">
        <v>4885.9799999999996</v>
      </c>
      <c r="J2515" t="s">
        <v>81</v>
      </c>
      <c r="K2515" t="s">
        <v>82</v>
      </c>
      <c r="L2515" t="s">
        <v>123</v>
      </c>
      <c r="M2515">
        <v>2023</v>
      </c>
      <c r="N2515" t="s">
        <v>84</v>
      </c>
      <c r="O2515" t="s">
        <v>8405</v>
      </c>
      <c r="P2515" t="s">
        <v>748</v>
      </c>
    </row>
    <row r="2516" spans="1:16" x14ac:dyDescent="0.45">
      <c r="A2516">
        <v>2515</v>
      </c>
      <c r="B2516" s="10">
        <v>45110</v>
      </c>
      <c r="C2516">
        <v>4828</v>
      </c>
      <c r="D2516" t="s">
        <v>89</v>
      </c>
      <c r="E2516">
        <v>64</v>
      </c>
      <c r="F2516" t="s">
        <v>5</v>
      </c>
      <c r="G2516">
        <v>4</v>
      </c>
      <c r="H2516">
        <v>2698.67</v>
      </c>
      <c r="I2516">
        <v>10794.68</v>
      </c>
      <c r="J2516" t="s">
        <v>81</v>
      </c>
      <c r="K2516" t="s">
        <v>82</v>
      </c>
      <c r="L2516" t="s">
        <v>123</v>
      </c>
      <c r="M2516">
        <v>2023</v>
      </c>
      <c r="N2516" t="s">
        <v>84</v>
      </c>
      <c r="O2516" t="s">
        <v>1311</v>
      </c>
      <c r="P2516" t="s">
        <v>86</v>
      </c>
    </row>
    <row r="2517" spans="1:16" x14ac:dyDescent="0.45">
      <c r="A2517">
        <v>2516</v>
      </c>
      <c r="B2517" s="10">
        <v>45110</v>
      </c>
      <c r="C2517">
        <v>2968</v>
      </c>
      <c r="D2517" t="s">
        <v>89</v>
      </c>
      <c r="E2517">
        <v>33</v>
      </c>
      <c r="F2517" t="s">
        <v>6</v>
      </c>
      <c r="G2517">
        <v>1</v>
      </c>
      <c r="H2517">
        <v>1782.3</v>
      </c>
      <c r="I2517">
        <v>1782.3</v>
      </c>
      <c r="J2517" t="s">
        <v>87</v>
      </c>
      <c r="K2517" t="s">
        <v>567</v>
      </c>
      <c r="L2517" t="s">
        <v>123</v>
      </c>
      <c r="M2517">
        <v>2023</v>
      </c>
      <c r="N2517" t="s">
        <v>84</v>
      </c>
      <c r="O2517" t="s">
        <v>8170</v>
      </c>
      <c r="P2517" t="s">
        <v>86</v>
      </c>
    </row>
    <row r="2518" spans="1:16" x14ac:dyDescent="0.45">
      <c r="A2518">
        <v>2517</v>
      </c>
      <c r="B2518" s="10">
        <v>45110</v>
      </c>
      <c r="C2518">
        <v>1703</v>
      </c>
      <c r="D2518" t="s">
        <v>80</v>
      </c>
      <c r="E2518">
        <v>21</v>
      </c>
      <c r="F2518" t="s">
        <v>5</v>
      </c>
      <c r="G2518">
        <v>4</v>
      </c>
      <c r="H2518">
        <v>923.33</v>
      </c>
      <c r="I2518">
        <v>3693.32</v>
      </c>
      <c r="J2518" t="s">
        <v>95</v>
      </c>
      <c r="K2518" t="s">
        <v>82</v>
      </c>
      <c r="L2518" t="s">
        <v>123</v>
      </c>
      <c r="M2518">
        <v>2023</v>
      </c>
      <c r="N2518" t="s">
        <v>84</v>
      </c>
      <c r="O2518" t="s">
        <v>2289</v>
      </c>
      <c r="P2518" t="s">
        <v>86</v>
      </c>
    </row>
    <row r="2519" spans="1:16" x14ac:dyDescent="0.45">
      <c r="A2519">
        <v>2518</v>
      </c>
      <c r="B2519" s="10">
        <v>45110</v>
      </c>
      <c r="C2519">
        <v>6482</v>
      </c>
      <c r="D2519" t="s">
        <v>80</v>
      </c>
      <c r="E2519">
        <v>29</v>
      </c>
      <c r="F2519" t="s">
        <v>6</v>
      </c>
      <c r="G2519">
        <v>1</v>
      </c>
      <c r="H2519">
        <v>2797.1</v>
      </c>
      <c r="I2519">
        <v>2797.1</v>
      </c>
      <c r="J2519" t="s">
        <v>87</v>
      </c>
      <c r="K2519" t="s">
        <v>82</v>
      </c>
      <c r="L2519" t="s">
        <v>123</v>
      </c>
      <c r="M2519">
        <v>2023</v>
      </c>
      <c r="N2519" t="s">
        <v>84</v>
      </c>
      <c r="O2519" t="s">
        <v>5378</v>
      </c>
      <c r="P2519" t="s">
        <v>86</v>
      </c>
    </row>
    <row r="2520" spans="1:16" x14ac:dyDescent="0.45">
      <c r="A2520">
        <v>2519</v>
      </c>
      <c r="B2520" s="10">
        <v>45110</v>
      </c>
      <c r="C2520">
        <v>7376</v>
      </c>
      <c r="D2520" t="s">
        <v>80</v>
      </c>
      <c r="E2520">
        <v>50</v>
      </c>
      <c r="F2520" t="s">
        <v>5</v>
      </c>
      <c r="G2520">
        <v>5</v>
      </c>
      <c r="H2520">
        <v>289.48</v>
      </c>
      <c r="I2520">
        <v>1447.4</v>
      </c>
      <c r="J2520" t="s">
        <v>93</v>
      </c>
      <c r="K2520" t="s">
        <v>567</v>
      </c>
      <c r="L2520" t="s">
        <v>123</v>
      </c>
      <c r="M2520">
        <v>2023</v>
      </c>
      <c r="N2520" t="s">
        <v>84</v>
      </c>
      <c r="O2520" t="s">
        <v>7602</v>
      </c>
      <c r="P2520" t="s">
        <v>86</v>
      </c>
    </row>
    <row r="2521" spans="1:16" x14ac:dyDescent="0.45">
      <c r="A2521">
        <v>2520</v>
      </c>
      <c r="B2521" s="10">
        <v>45110</v>
      </c>
      <c r="C2521">
        <v>2800</v>
      </c>
      <c r="D2521" t="s">
        <v>89</v>
      </c>
      <c r="E2521">
        <v>39</v>
      </c>
      <c r="F2521" t="s">
        <v>5</v>
      </c>
      <c r="G2521">
        <v>2</v>
      </c>
      <c r="H2521">
        <v>231.05</v>
      </c>
      <c r="I2521">
        <v>462.1</v>
      </c>
      <c r="J2521" t="s">
        <v>97</v>
      </c>
      <c r="K2521" t="s">
        <v>567</v>
      </c>
      <c r="L2521" t="s">
        <v>123</v>
      </c>
      <c r="M2521">
        <v>2023</v>
      </c>
      <c r="N2521" t="s">
        <v>84</v>
      </c>
      <c r="O2521" t="s">
        <v>7152</v>
      </c>
      <c r="P2521" t="s">
        <v>86</v>
      </c>
    </row>
    <row r="2522" spans="1:16" x14ac:dyDescent="0.45">
      <c r="A2522">
        <v>2521</v>
      </c>
      <c r="B2522" s="10">
        <v>45110</v>
      </c>
      <c r="C2522">
        <v>6463</v>
      </c>
      <c r="D2522" t="s">
        <v>80</v>
      </c>
      <c r="E2522">
        <v>35</v>
      </c>
      <c r="F2522" t="s">
        <v>102</v>
      </c>
      <c r="G2522">
        <v>2</v>
      </c>
      <c r="H2522">
        <v>369.64</v>
      </c>
      <c r="I2522">
        <v>739.28</v>
      </c>
      <c r="J2522" t="s">
        <v>97</v>
      </c>
      <c r="K2522" t="s">
        <v>567</v>
      </c>
      <c r="L2522" t="s">
        <v>123</v>
      </c>
      <c r="M2522">
        <v>2023</v>
      </c>
      <c r="N2522" t="s">
        <v>84</v>
      </c>
      <c r="O2522" t="s">
        <v>7153</v>
      </c>
      <c r="P2522" t="s">
        <v>86</v>
      </c>
    </row>
    <row r="2523" spans="1:16" x14ac:dyDescent="0.45">
      <c r="A2523">
        <v>2522</v>
      </c>
      <c r="B2523" s="10">
        <v>45111</v>
      </c>
      <c r="C2523">
        <v>5912</v>
      </c>
      <c r="D2523" t="s">
        <v>80</v>
      </c>
      <c r="E2523">
        <v>50</v>
      </c>
      <c r="F2523" t="s">
        <v>7</v>
      </c>
      <c r="G2523">
        <v>1</v>
      </c>
      <c r="H2523">
        <v>3379.43</v>
      </c>
      <c r="I2523">
        <v>3379.43</v>
      </c>
      <c r="J2523" t="s">
        <v>93</v>
      </c>
      <c r="K2523" t="s">
        <v>82</v>
      </c>
      <c r="L2523" t="s">
        <v>123</v>
      </c>
      <c r="M2523">
        <v>2023</v>
      </c>
      <c r="N2523" t="s">
        <v>84</v>
      </c>
      <c r="O2523" t="s">
        <v>512</v>
      </c>
      <c r="P2523" t="s">
        <v>86</v>
      </c>
    </row>
    <row r="2524" spans="1:16" x14ac:dyDescent="0.45">
      <c r="A2524">
        <v>2523</v>
      </c>
      <c r="B2524" s="10">
        <v>45111</v>
      </c>
      <c r="C2524">
        <v>5648</v>
      </c>
      <c r="D2524" t="s">
        <v>80</v>
      </c>
      <c r="E2524">
        <v>44</v>
      </c>
      <c r="F2524" t="s">
        <v>102</v>
      </c>
      <c r="G2524">
        <v>2</v>
      </c>
      <c r="H2524">
        <v>2064.58</v>
      </c>
      <c r="I2524">
        <v>4129.16</v>
      </c>
      <c r="J2524" t="s">
        <v>97</v>
      </c>
      <c r="K2524" t="s">
        <v>82</v>
      </c>
      <c r="L2524" t="s">
        <v>123</v>
      </c>
      <c r="M2524">
        <v>2023</v>
      </c>
      <c r="N2524" t="s">
        <v>84</v>
      </c>
      <c r="O2524" t="s">
        <v>2721</v>
      </c>
      <c r="P2524" t="s">
        <v>86</v>
      </c>
    </row>
    <row r="2525" spans="1:16" x14ac:dyDescent="0.45">
      <c r="A2525">
        <v>2524</v>
      </c>
      <c r="B2525" s="10">
        <v>45111</v>
      </c>
      <c r="C2525">
        <v>1855</v>
      </c>
      <c r="D2525" t="s">
        <v>80</v>
      </c>
      <c r="E2525">
        <v>59</v>
      </c>
      <c r="F2525" t="s">
        <v>5</v>
      </c>
      <c r="G2525">
        <v>3</v>
      </c>
      <c r="H2525">
        <v>2495.87</v>
      </c>
      <c r="I2525">
        <v>7487.61</v>
      </c>
      <c r="J2525" t="s">
        <v>81</v>
      </c>
      <c r="K2525" t="s">
        <v>82</v>
      </c>
      <c r="L2525" t="s">
        <v>123</v>
      </c>
      <c r="M2525">
        <v>2023</v>
      </c>
      <c r="N2525" t="s">
        <v>84</v>
      </c>
      <c r="O2525" t="s">
        <v>6688</v>
      </c>
      <c r="P2525" t="s">
        <v>86</v>
      </c>
    </row>
    <row r="2526" spans="1:16" x14ac:dyDescent="0.45">
      <c r="A2526">
        <v>2525</v>
      </c>
      <c r="B2526" s="10">
        <v>45111</v>
      </c>
      <c r="C2526">
        <v>3866</v>
      </c>
      <c r="D2526" t="s">
        <v>80</v>
      </c>
      <c r="E2526">
        <v>36</v>
      </c>
      <c r="F2526" t="s">
        <v>102</v>
      </c>
      <c r="G2526">
        <v>3</v>
      </c>
      <c r="H2526">
        <v>1749.82</v>
      </c>
      <c r="I2526">
        <v>5249.46</v>
      </c>
      <c r="J2526" t="s">
        <v>97</v>
      </c>
      <c r="K2526" t="s">
        <v>82</v>
      </c>
      <c r="L2526" t="s">
        <v>123</v>
      </c>
      <c r="M2526">
        <v>2023</v>
      </c>
      <c r="N2526" t="s">
        <v>84</v>
      </c>
      <c r="O2526" t="s">
        <v>6270</v>
      </c>
      <c r="P2526" t="s">
        <v>86</v>
      </c>
    </row>
    <row r="2527" spans="1:16" x14ac:dyDescent="0.45">
      <c r="A2527">
        <v>2526</v>
      </c>
      <c r="B2527" s="10">
        <v>45111</v>
      </c>
      <c r="C2527">
        <v>1182</v>
      </c>
      <c r="D2527" t="s">
        <v>80</v>
      </c>
      <c r="E2527">
        <v>31</v>
      </c>
      <c r="F2527" t="s">
        <v>7</v>
      </c>
      <c r="G2527">
        <v>2</v>
      </c>
      <c r="H2527">
        <v>1305.5</v>
      </c>
      <c r="I2527">
        <v>2611</v>
      </c>
      <c r="J2527" t="s">
        <v>87</v>
      </c>
      <c r="K2527" t="s">
        <v>82</v>
      </c>
      <c r="L2527" t="s">
        <v>123</v>
      </c>
      <c r="M2527">
        <v>2023</v>
      </c>
      <c r="N2527" t="s">
        <v>84</v>
      </c>
      <c r="O2527" t="s">
        <v>3651</v>
      </c>
      <c r="P2527" t="s">
        <v>86</v>
      </c>
    </row>
    <row r="2528" spans="1:16" x14ac:dyDescent="0.45">
      <c r="A2528">
        <v>2527</v>
      </c>
      <c r="B2528" s="10">
        <v>45111</v>
      </c>
      <c r="C2528">
        <v>4112</v>
      </c>
      <c r="D2528" t="s">
        <v>89</v>
      </c>
      <c r="E2528">
        <v>42</v>
      </c>
      <c r="F2528" t="s">
        <v>7</v>
      </c>
      <c r="G2528">
        <v>1</v>
      </c>
      <c r="H2528">
        <v>1823.61</v>
      </c>
      <c r="I2528">
        <v>1823.61</v>
      </c>
      <c r="J2528" t="s">
        <v>97</v>
      </c>
      <c r="K2528" t="s">
        <v>567</v>
      </c>
      <c r="L2528" t="s">
        <v>123</v>
      </c>
      <c r="M2528">
        <v>2023</v>
      </c>
      <c r="N2528" t="s">
        <v>84</v>
      </c>
      <c r="O2528" t="s">
        <v>7914</v>
      </c>
      <c r="P2528" t="s">
        <v>86</v>
      </c>
    </row>
    <row r="2529" spans="1:16" x14ac:dyDescent="0.45">
      <c r="A2529">
        <v>2528</v>
      </c>
      <c r="B2529" s="10">
        <v>45111</v>
      </c>
      <c r="C2529">
        <v>6670</v>
      </c>
      <c r="D2529" t="s">
        <v>80</v>
      </c>
      <c r="E2529">
        <v>51</v>
      </c>
      <c r="F2529" t="s">
        <v>5</v>
      </c>
      <c r="G2529">
        <v>3</v>
      </c>
      <c r="H2529">
        <v>1007.22</v>
      </c>
      <c r="I2529">
        <v>3021.66</v>
      </c>
      <c r="J2529" t="s">
        <v>93</v>
      </c>
      <c r="K2529" t="s">
        <v>82</v>
      </c>
      <c r="L2529" t="s">
        <v>123</v>
      </c>
      <c r="M2529">
        <v>2023</v>
      </c>
      <c r="N2529" t="s">
        <v>84</v>
      </c>
      <c r="O2529" t="s">
        <v>6486</v>
      </c>
      <c r="P2529" t="s">
        <v>86</v>
      </c>
    </row>
    <row r="2530" spans="1:16" x14ac:dyDescent="0.45">
      <c r="A2530">
        <v>2529</v>
      </c>
      <c r="B2530" s="10">
        <v>45111</v>
      </c>
      <c r="C2530">
        <v>5492</v>
      </c>
      <c r="D2530" t="s">
        <v>89</v>
      </c>
      <c r="E2530">
        <v>41</v>
      </c>
      <c r="F2530" t="s">
        <v>7</v>
      </c>
      <c r="G2530">
        <v>2</v>
      </c>
      <c r="H2530">
        <v>3409.85</v>
      </c>
      <c r="I2530">
        <v>6819.7</v>
      </c>
      <c r="J2530" t="s">
        <v>97</v>
      </c>
      <c r="K2530" t="s">
        <v>82</v>
      </c>
      <c r="L2530" t="s">
        <v>123</v>
      </c>
      <c r="M2530">
        <v>2023</v>
      </c>
      <c r="N2530" t="s">
        <v>84</v>
      </c>
      <c r="O2530" t="s">
        <v>2722</v>
      </c>
      <c r="P2530" t="s">
        <v>86</v>
      </c>
    </row>
    <row r="2531" spans="1:16" x14ac:dyDescent="0.45">
      <c r="A2531">
        <v>2530</v>
      </c>
      <c r="B2531" s="10">
        <v>45111</v>
      </c>
      <c r="C2531">
        <v>6823</v>
      </c>
      <c r="D2531" t="s">
        <v>89</v>
      </c>
      <c r="E2531">
        <v>55</v>
      </c>
      <c r="F2531" t="s">
        <v>102</v>
      </c>
      <c r="G2531">
        <v>4</v>
      </c>
      <c r="H2531">
        <v>553.59</v>
      </c>
      <c r="I2531">
        <v>2214.36</v>
      </c>
      <c r="J2531" t="s">
        <v>81</v>
      </c>
      <c r="K2531" t="s">
        <v>82</v>
      </c>
      <c r="L2531" t="s">
        <v>123</v>
      </c>
      <c r="M2531">
        <v>2023</v>
      </c>
      <c r="N2531" t="s">
        <v>84</v>
      </c>
      <c r="O2531" t="s">
        <v>1312</v>
      </c>
      <c r="P2531" t="s">
        <v>86</v>
      </c>
    </row>
    <row r="2532" spans="1:16" x14ac:dyDescent="0.45">
      <c r="A2532">
        <v>2531</v>
      </c>
      <c r="B2532" s="10">
        <v>45111</v>
      </c>
      <c r="C2532">
        <v>2517</v>
      </c>
      <c r="D2532" t="s">
        <v>80</v>
      </c>
      <c r="E2532">
        <v>40</v>
      </c>
      <c r="F2532" t="s">
        <v>8</v>
      </c>
      <c r="G2532">
        <v>3</v>
      </c>
      <c r="H2532">
        <v>2608.66</v>
      </c>
      <c r="I2532">
        <v>7825.98</v>
      </c>
      <c r="J2532" t="s">
        <v>97</v>
      </c>
      <c r="K2532" t="s">
        <v>82</v>
      </c>
      <c r="L2532" t="s">
        <v>123</v>
      </c>
      <c r="M2532">
        <v>2023</v>
      </c>
      <c r="N2532" t="s">
        <v>84</v>
      </c>
      <c r="O2532" t="s">
        <v>6271</v>
      </c>
      <c r="P2532" t="s">
        <v>86</v>
      </c>
    </row>
    <row r="2533" spans="1:16" x14ac:dyDescent="0.45">
      <c r="A2533">
        <v>2532</v>
      </c>
      <c r="B2533" s="10">
        <v>45111</v>
      </c>
      <c r="C2533">
        <v>6002</v>
      </c>
      <c r="D2533" t="s">
        <v>89</v>
      </c>
      <c r="E2533">
        <v>22</v>
      </c>
      <c r="F2533" t="s">
        <v>7</v>
      </c>
      <c r="G2533">
        <v>5</v>
      </c>
      <c r="H2533">
        <v>2410.29</v>
      </c>
      <c r="I2533">
        <v>12051.45</v>
      </c>
      <c r="J2533" t="s">
        <v>95</v>
      </c>
      <c r="K2533" t="s">
        <v>82</v>
      </c>
      <c r="L2533" t="s">
        <v>123</v>
      </c>
      <c r="M2533">
        <v>2023</v>
      </c>
      <c r="N2533" t="s">
        <v>84</v>
      </c>
      <c r="O2533" t="s">
        <v>4868</v>
      </c>
      <c r="P2533" t="s">
        <v>86</v>
      </c>
    </row>
    <row r="2534" spans="1:16" x14ac:dyDescent="0.45">
      <c r="A2534">
        <v>2533</v>
      </c>
      <c r="B2534" s="10">
        <v>45111</v>
      </c>
      <c r="C2534">
        <v>2356</v>
      </c>
      <c r="D2534" t="s">
        <v>89</v>
      </c>
      <c r="E2534">
        <v>61</v>
      </c>
      <c r="F2534" t="s">
        <v>102</v>
      </c>
      <c r="G2534">
        <v>3</v>
      </c>
      <c r="H2534">
        <v>1544.52</v>
      </c>
      <c r="I2534">
        <v>4633.5600000000004</v>
      </c>
      <c r="J2534" t="s">
        <v>81</v>
      </c>
      <c r="K2534" t="s">
        <v>82</v>
      </c>
      <c r="L2534" t="s">
        <v>123</v>
      </c>
      <c r="M2534">
        <v>2023</v>
      </c>
      <c r="N2534" t="s">
        <v>84</v>
      </c>
      <c r="O2534" t="s">
        <v>8406</v>
      </c>
      <c r="P2534" t="s">
        <v>748</v>
      </c>
    </row>
    <row r="2535" spans="1:16" x14ac:dyDescent="0.45">
      <c r="A2535">
        <v>2534</v>
      </c>
      <c r="B2535" s="10">
        <v>45111</v>
      </c>
      <c r="C2535">
        <v>4629</v>
      </c>
      <c r="D2535" t="s">
        <v>89</v>
      </c>
      <c r="E2535">
        <v>53</v>
      </c>
      <c r="F2535" t="s">
        <v>102</v>
      </c>
      <c r="G2535">
        <v>2</v>
      </c>
      <c r="H2535">
        <v>556.33000000000004</v>
      </c>
      <c r="I2535">
        <v>1112.6600000000001</v>
      </c>
      <c r="J2535" t="s">
        <v>93</v>
      </c>
      <c r="K2535" t="s">
        <v>567</v>
      </c>
      <c r="L2535" t="s">
        <v>123</v>
      </c>
      <c r="M2535">
        <v>2023</v>
      </c>
      <c r="N2535" t="s">
        <v>84</v>
      </c>
      <c r="O2535" t="s">
        <v>7229</v>
      </c>
      <c r="P2535" t="s">
        <v>86</v>
      </c>
    </row>
    <row r="2536" spans="1:16" x14ac:dyDescent="0.45">
      <c r="A2536">
        <v>2535</v>
      </c>
      <c r="B2536" s="10">
        <v>45112</v>
      </c>
      <c r="C2536">
        <v>4628</v>
      </c>
      <c r="D2536" t="s">
        <v>80</v>
      </c>
      <c r="E2536">
        <v>41</v>
      </c>
      <c r="F2536" t="s">
        <v>102</v>
      </c>
      <c r="G2536">
        <v>2</v>
      </c>
      <c r="H2536">
        <v>3531.62</v>
      </c>
      <c r="I2536">
        <v>7063.24</v>
      </c>
      <c r="J2536" t="s">
        <v>97</v>
      </c>
      <c r="K2536" t="s">
        <v>82</v>
      </c>
      <c r="L2536" t="s">
        <v>123</v>
      </c>
      <c r="M2536">
        <v>2023</v>
      </c>
      <c r="N2536" t="s">
        <v>84</v>
      </c>
      <c r="O2536" t="s">
        <v>245</v>
      </c>
      <c r="P2536" t="s">
        <v>86</v>
      </c>
    </row>
    <row r="2537" spans="1:16" x14ac:dyDescent="0.45">
      <c r="A2537">
        <v>2536</v>
      </c>
      <c r="B2537" s="10">
        <v>45112</v>
      </c>
      <c r="C2537">
        <v>9210</v>
      </c>
      <c r="D2537" t="s">
        <v>89</v>
      </c>
      <c r="E2537">
        <v>53</v>
      </c>
      <c r="F2537" t="s">
        <v>7</v>
      </c>
      <c r="G2537">
        <v>2</v>
      </c>
      <c r="H2537">
        <v>2869.22</v>
      </c>
      <c r="I2537">
        <v>5738.44</v>
      </c>
      <c r="J2537" t="s">
        <v>93</v>
      </c>
      <c r="K2537" t="s">
        <v>82</v>
      </c>
      <c r="L2537" t="s">
        <v>123</v>
      </c>
      <c r="M2537">
        <v>2023</v>
      </c>
      <c r="N2537" t="s">
        <v>84</v>
      </c>
      <c r="O2537" t="s">
        <v>3327</v>
      </c>
      <c r="P2537" t="s">
        <v>86</v>
      </c>
    </row>
    <row r="2538" spans="1:16" x14ac:dyDescent="0.45">
      <c r="A2538">
        <v>2537</v>
      </c>
      <c r="B2538" s="10">
        <v>45112</v>
      </c>
      <c r="C2538">
        <v>7132</v>
      </c>
      <c r="D2538" t="s">
        <v>89</v>
      </c>
      <c r="E2538">
        <v>22</v>
      </c>
      <c r="F2538" t="s">
        <v>8</v>
      </c>
      <c r="G2538">
        <v>1</v>
      </c>
      <c r="H2538">
        <v>4056.91</v>
      </c>
      <c r="I2538">
        <v>4056.91</v>
      </c>
      <c r="J2538" t="s">
        <v>95</v>
      </c>
      <c r="K2538" t="s">
        <v>82</v>
      </c>
      <c r="L2538" t="s">
        <v>123</v>
      </c>
      <c r="M2538">
        <v>2023</v>
      </c>
      <c r="N2538" t="s">
        <v>84</v>
      </c>
      <c r="O2538" t="s">
        <v>5015</v>
      </c>
      <c r="P2538" t="s">
        <v>86</v>
      </c>
    </row>
    <row r="2539" spans="1:16" x14ac:dyDescent="0.45">
      <c r="A2539">
        <v>2538</v>
      </c>
      <c r="B2539" s="10">
        <v>45112</v>
      </c>
      <c r="C2539">
        <v>7588</v>
      </c>
      <c r="D2539" t="s">
        <v>89</v>
      </c>
      <c r="E2539">
        <v>56</v>
      </c>
      <c r="F2539" t="s">
        <v>5</v>
      </c>
      <c r="G2539">
        <v>1</v>
      </c>
      <c r="H2539">
        <v>1215.8399999999999</v>
      </c>
      <c r="I2539">
        <v>1215.8399999999999</v>
      </c>
      <c r="J2539" t="s">
        <v>81</v>
      </c>
      <c r="K2539" t="s">
        <v>567</v>
      </c>
      <c r="L2539" t="s">
        <v>123</v>
      </c>
      <c r="M2539">
        <v>2023</v>
      </c>
      <c r="N2539" t="s">
        <v>84</v>
      </c>
      <c r="O2539" t="s">
        <v>8048</v>
      </c>
      <c r="P2539" t="s">
        <v>86</v>
      </c>
    </row>
    <row r="2540" spans="1:16" x14ac:dyDescent="0.45">
      <c r="A2540">
        <v>2539</v>
      </c>
      <c r="B2540" s="10">
        <v>45112</v>
      </c>
      <c r="C2540">
        <v>4311</v>
      </c>
      <c r="D2540" t="s">
        <v>89</v>
      </c>
      <c r="E2540">
        <v>23</v>
      </c>
      <c r="F2540" t="s">
        <v>5</v>
      </c>
      <c r="G2540">
        <v>4</v>
      </c>
      <c r="H2540">
        <v>3968.24</v>
      </c>
      <c r="I2540">
        <v>15872.96</v>
      </c>
      <c r="J2540" t="s">
        <v>95</v>
      </c>
      <c r="K2540" t="s">
        <v>82</v>
      </c>
      <c r="L2540" t="s">
        <v>123</v>
      </c>
      <c r="M2540">
        <v>2023</v>
      </c>
      <c r="N2540" t="s">
        <v>84</v>
      </c>
      <c r="O2540" t="s">
        <v>2290</v>
      </c>
      <c r="P2540" t="s">
        <v>86</v>
      </c>
    </row>
    <row r="2541" spans="1:16" x14ac:dyDescent="0.45">
      <c r="A2541">
        <v>2540</v>
      </c>
      <c r="B2541" s="10">
        <v>45112</v>
      </c>
      <c r="C2541">
        <v>7048</v>
      </c>
      <c r="D2541" t="s">
        <v>80</v>
      </c>
      <c r="E2541">
        <v>62</v>
      </c>
      <c r="F2541" t="s">
        <v>7</v>
      </c>
      <c r="G2541">
        <v>4</v>
      </c>
      <c r="H2541">
        <v>1495.13</v>
      </c>
      <c r="I2541">
        <v>5980.52</v>
      </c>
      <c r="J2541" t="s">
        <v>81</v>
      </c>
      <c r="K2541" t="s">
        <v>82</v>
      </c>
      <c r="L2541" t="s">
        <v>123</v>
      </c>
      <c r="M2541">
        <v>2023</v>
      </c>
      <c r="N2541" t="s">
        <v>84</v>
      </c>
      <c r="O2541" t="s">
        <v>1313</v>
      </c>
      <c r="P2541" t="s">
        <v>86</v>
      </c>
    </row>
    <row r="2542" spans="1:16" x14ac:dyDescent="0.45">
      <c r="A2542">
        <v>2541</v>
      </c>
      <c r="B2542" s="10">
        <v>45112</v>
      </c>
      <c r="C2542">
        <v>7246</v>
      </c>
      <c r="D2542" t="s">
        <v>80</v>
      </c>
      <c r="E2542">
        <v>53</v>
      </c>
      <c r="F2542" t="s">
        <v>7</v>
      </c>
      <c r="G2542">
        <v>3</v>
      </c>
      <c r="H2542">
        <v>607.32000000000005</v>
      </c>
      <c r="I2542">
        <v>1821.96</v>
      </c>
      <c r="J2542" t="s">
        <v>93</v>
      </c>
      <c r="K2542" t="s">
        <v>567</v>
      </c>
      <c r="L2542" t="s">
        <v>123</v>
      </c>
      <c r="M2542">
        <v>2023</v>
      </c>
      <c r="N2542" t="s">
        <v>84</v>
      </c>
      <c r="O2542" t="s">
        <v>7485</v>
      </c>
      <c r="P2542" t="s">
        <v>86</v>
      </c>
    </row>
    <row r="2543" spans="1:16" x14ac:dyDescent="0.45">
      <c r="A2543">
        <v>2542</v>
      </c>
      <c r="B2543" s="10">
        <v>45112</v>
      </c>
      <c r="C2543">
        <v>1987</v>
      </c>
      <c r="D2543" t="s">
        <v>89</v>
      </c>
      <c r="E2543">
        <v>62</v>
      </c>
      <c r="F2543" t="s">
        <v>9</v>
      </c>
      <c r="G2543">
        <v>2</v>
      </c>
      <c r="H2543">
        <v>717.84</v>
      </c>
      <c r="I2543">
        <v>1435.68</v>
      </c>
      <c r="J2543" t="s">
        <v>81</v>
      </c>
      <c r="K2543" t="s">
        <v>567</v>
      </c>
      <c r="L2543" t="s">
        <v>123</v>
      </c>
      <c r="M2543">
        <v>2023</v>
      </c>
      <c r="N2543" t="s">
        <v>84</v>
      </c>
      <c r="O2543" t="s">
        <v>6984</v>
      </c>
      <c r="P2543" t="s">
        <v>86</v>
      </c>
    </row>
    <row r="2544" spans="1:16" x14ac:dyDescent="0.45">
      <c r="A2544">
        <v>2543</v>
      </c>
      <c r="B2544" s="10">
        <v>45112</v>
      </c>
      <c r="C2544">
        <v>4321</v>
      </c>
      <c r="D2544" t="s">
        <v>80</v>
      </c>
      <c r="E2544">
        <v>21</v>
      </c>
      <c r="F2544" t="s">
        <v>6</v>
      </c>
      <c r="G2544">
        <v>4</v>
      </c>
      <c r="H2544">
        <v>1144.24</v>
      </c>
      <c r="I2544">
        <v>4576.96</v>
      </c>
      <c r="J2544" t="s">
        <v>95</v>
      </c>
      <c r="K2544" t="s">
        <v>82</v>
      </c>
      <c r="L2544" t="s">
        <v>123</v>
      </c>
      <c r="M2544">
        <v>2023</v>
      </c>
      <c r="N2544" t="s">
        <v>84</v>
      </c>
      <c r="O2544" t="s">
        <v>2291</v>
      </c>
      <c r="P2544" t="s">
        <v>86</v>
      </c>
    </row>
    <row r="2545" spans="1:16" x14ac:dyDescent="0.45">
      <c r="A2545">
        <v>2544</v>
      </c>
      <c r="B2545" s="10">
        <v>45112</v>
      </c>
      <c r="C2545">
        <v>5615</v>
      </c>
      <c r="D2545" t="s">
        <v>80</v>
      </c>
      <c r="E2545">
        <v>27</v>
      </c>
      <c r="F2545" t="s">
        <v>8</v>
      </c>
      <c r="G2545">
        <v>2</v>
      </c>
      <c r="H2545">
        <v>3428.02</v>
      </c>
      <c r="I2545">
        <v>6856.04</v>
      </c>
      <c r="J2545" t="s">
        <v>87</v>
      </c>
      <c r="K2545" t="s">
        <v>82</v>
      </c>
      <c r="L2545" t="s">
        <v>123</v>
      </c>
      <c r="M2545">
        <v>2023</v>
      </c>
      <c r="N2545" t="s">
        <v>84</v>
      </c>
      <c r="O2545" t="s">
        <v>3652</v>
      </c>
      <c r="P2545" t="s">
        <v>86</v>
      </c>
    </row>
    <row r="2546" spans="1:16" x14ac:dyDescent="0.45">
      <c r="A2546">
        <v>2545</v>
      </c>
      <c r="B2546" s="10">
        <v>45112</v>
      </c>
      <c r="C2546">
        <v>9365</v>
      </c>
      <c r="D2546" t="s">
        <v>89</v>
      </c>
      <c r="E2546">
        <v>18</v>
      </c>
      <c r="F2546" t="s">
        <v>102</v>
      </c>
      <c r="G2546">
        <v>3</v>
      </c>
      <c r="H2546">
        <v>1257.6099999999999</v>
      </c>
      <c r="I2546">
        <v>3772.83</v>
      </c>
      <c r="J2546" t="s">
        <v>95</v>
      </c>
      <c r="K2546" t="s">
        <v>82</v>
      </c>
      <c r="L2546" t="s">
        <v>123</v>
      </c>
      <c r="M2546">
        <v>2023</v>
      </c>
      <c r="N2546" t="s">
        <v>84</v>
      </c>
      <c r="O2546" t="s">
        <v>6859</v>
      </c>
      <c r="P2546" t="s">
        <v>86</v>
      </c>
    </row>
    <row r="2547" spans="1:16" x14ac:dyDescent="0.45">
      <c r="A2547">
        <v>2546</v>
      </c>
      <c r="B2547" s="10">
        <v>45112</v>
      </c>
      <c r="C2547">
        <v>4741</v>
      </c>
      <c r="D2547" t="s">
        <v>80</v>
      </c>
      <c r="E2547">
        <v>38</v>
      </c>
      <c r="F2547" t="s">
        <v>6</v>
      </c>
      <c r="G2547">
        <v>1</v>
      </c>
      <c r="H2547">
        <v>3039.16</v>
      </c>
      <c r="I2547">
        <v>3039.16</v>
      </c>
      <c r="J2547" t="s">
        <v>97</v>
      </c>
      <c r="K2547" t="s">
        <v>82</v>
      </c>
      <c r="L2547" t="s">
        <v>123</v>
      </c>
      <c r="M2547">
        <v>2023</v>
      </c>
      <c r="N2547" t="s">
        <v>84</v>
      </c>
      <c r="O2547" t="s">
        <v>5177</v>
      </c>
      <c r="P2547" t="s">
        <v>86</v>
      </c>
    </row>
    <row r="2548" spans="1:16" x14ac:dyDescent="0.45">
      <c r="A2548">
        <v>2547</v>
      </c>
      <c r="B2548" s="10">
        <v>45112</v>
      </c>
      <c r="C2548">
        <v>4052</v>
      </c>
      <c r="D2548" t="s">
        <v>80</v>
      </c>
      <c r="E2548">
        <v>57</v>
      </c>
      <c r="F2548" t="s">
        <v>102</v>
      </c>
      <c r="G2548">
        <v>4</v>
      </c>
      <c r="H2548">
        <v>1319.79</v>
      </c>
      <c r="I2548">
        <v>5279.16</v>
      </c>
      <c r="J2548" t="s">
        <v>81</v>
      </c>
      <c r="K2548" t="s">
        <v>82</v>
      </c>
      <c r="L2548" t="s">
        <v>123</v>
      </c>
      <c r="M2548">
        <v>2023</v>
      </c>
      <c r="N2548" t="s">
        <v>84</v>
      </c>
      <c r="O2548" t="s">
        <v>1314</v>
      </c>
      <c r="P2548" t="s">
        <v>86</v>
      </c>
    </row>
    <row r="2549" spans="1:16" x14ac:dyDescent="0.45">
      <c r="A2549">
        <v>2548</v>
      </c>
      <c r="B2549" s="10">
        <v>45112</v>
      </c>
      <c r="C2549">
        <v>7574</v>
      </c>
      <c r="D2549" t="s">
        <v>89</v>
      </c>
      <c r="E2549">
        <v>56</v>
      </c>
      <c r="F2549" t="s">
        <v>6</v>
      </c>
      <c r="G2549">
        <v>5</v>
      </c>
      <c r="H2549">
        <v>1857.86</v>
      </c>
      <c r="I2549">
        <v>9289.2999999999993</v>
      </c>
      <c r="J2549" t="s">
        <v>81</v>
      </c>
      <c r="K2549" t="s">
        <v>82</v>
      </c>
      <c r="L2549" t="s">
        <v>123</v>
      </c>
      <c r="M2549">
        <v>2023</v>
      </c>
      <c r="N2549" t="s">
        <v>84</v>
      </c>
      <c r="O2549" t="s">
        <v>4667</v>
      </c>
      <c r="P2549" t="s">
        <v>86</v>
      </c>
    </row>
    <row r="2550" spans="1:16" x14ac:dyDescent="0.45">
      <c r="A2550">
        <v>2549</v>
      </c>
      <c r="B2550" s="10">
        <v>45113</v>
      </c>
      <c r="C2550">
        <v>1726</v>
      </c>
      <c r="D2550" t="s">
        <v>89</v>
      </c>
      <c r="E2550">
        <v>54</v>
      </c>
      <c r="F2550" t="s">
        <v>5</v>
      </c>
      <c r="G2550">
        <v>5</v>
      </c>
      <c r="H2550">
        <v>4454.12</v>
      </c>
      <c r="I2550">
        <v>22270.6</v>
      </c>
      <c r="J2550" t="s">
        <v>93</v>
      </c>
      <c r="K2550" t="s">
        <v>82</v>
      </c>
      <c r="L2550" t="s">
        <v>123</v>
      </c>
      <c r="M2550">
        <v>2023</v>
      </c>
      <c r="N2550" t="s">
        <v>668</v>
      </c>
      <c r="O2550" t="s">
        <v>690</v>
      </c>
      <c r="P2550" t="s">
        <v>86</v>
      </c>
    </row>
    <row r="2551" spans="1:16" x14ac:dyDescent="0.45">
      <c r="A2551">
        <v>2550</v>
      </c>
      <c r="B2551" s="10">
        <v>45113</v>
      </c>
      <c r="C2551">
        <v>4760</v>
      </c>
      <c r="D2551" t="s">
        <v>80</v>
      </c>
      <c r="E2551">
        <v>20</v>
      </c>
      <c r="F2551" t="s">
        <v>6</v>
      </c>
      <c r="G2551">
        <v>5</v>
      </c>
      <c r="H2551">
        <v>2526.79</v>
      </c>
      <c r="I2551">
        <v>12633.95</v>
      </c>
      <c r="J2551" t="s">
        <v>95</v>
      </c>
      <c r="K2551" t="s">
        <v>82</v>
      </c>
      <c r="L2551" t="s">
        <v>123</v>
      </c>
      <c r="M2551">
        <v>2023</v>
      </c>
      <c r="N2551" t="s">
        <v>84</v>
      </c>
      <c r="O2551" t="s">
        <v>4869</v>
      </c>
      <c r="P2551" t="s">
        <v>86</v>
      </c>
    </row>
    <row r="2552" spans="1:16" x14ac:dyDescent="0.45">
      <c r="A2552">
        <v>2551</v>
      </c>
      <c r="B2552" s="10">
        <v>45113</v>
      </c>
      <c r="C2552">
        <v>6806</v>
      </c>
      <c r="D2552" t="s">
        <v>80</v>
      </c>
      <c r="E2552">
        <v>64</v>
      </c>
      <c r="F2552" t="s">
        <v>7</v>
      </c>
      <c r="G2552">
        <v>5</v>
      </c>
      <c r="H2552">
        <v>3021.25</v>
      </c>
      <c r="I2552">
        <v>15106.25</v>
      </c>
      <c r="J2552" t="s">
        <v>81</v>
      </c>
      <c r="K2552" t="s">
        <v>82</v>
      </c>
      <c r="L2552" t="s">
        <v>123</v>
      </c>
      <c r="M2552">
        <v>2023</v>
      </c>
      <c r="N2552" t="s">
        <v>84</v>
      </c>
      <c r="O2552" t="s">
        <v>4668</v>
      </c>
      <c r="P2552" t="s">
        <v>86</v>
      </c>
    </row>
    <row r="2553" spans="1:16" x14ac:dyDescent="0.45">
      <c r="A2553">
        <v>2552</v>
      </c>
      <c r="B2553" s="10">
        <v>45113</v>
      </c>
      <c r="C2553">
        <v>2875</v>
      </c>
      <c r="D2553" t="s">
        <v>80</v>
      </c>
      <c r="E2553">
        <v>48</v>
      </c>
      <c r="F2553" t="s">
        <v>8</v>
      </c>
      <c r="G2553">
        <v>5</v>
      </c>
      <c r="H2553">
        <v>986.92</v>
      </c>
      <c r="I2553">
        <v>4934.6000000000004</v>
      </c>
      <c r="J2553" t="s">
        <v>93</v>
      </c>
      <c r="K2553" t="s">
        <v>82</v>
      </c>
      <c r="L2553" t="s">
        <v>123</v>
      </c>
      <c r="M2553">
        <v>2023</v>
      </c>
      <c r="N2553" t="s">
        <v>84</v>
      </c>
      <c r="O2553" t="s">
        <v>9143</v>
      </c>
      <c r="P2553" t="s">
        <v>748</v>
      </c>
    </row>
    <row r="2554" spans="1:16" x14ac:dyDescent="0.45">
      <c r="A2554">
        <v>2553</v>
      </c>
      <c r="B2554" s="10">
        <v>45113</v>
      </c>
      <c r="C2554">
        <v>7993</v>
      </c>
      <c r="D2554" t="s">
        <v>80</v>
      </c>
      <c r="E2554">
        <v>44</v>
      </c>
      <c r="F2554" t="s">
        <v>5</v>
      </c>
      <c r="G2554">
        <v>5</v>
      </c>
      <c r="H2554">
        <v>700.96</v>
      </c>
      <c r="I2554">
        <v>3504.8</v>
      </c>
      <c r="J2554" t="s">
        <v>97</v>
      </c>
      <c r="K2554" t="s">
        <v>82</v>
      </c>
      <c r="L2554" t="s">
        <v>123</v>
      </c>
      <c r="M2554">
        <v>2023</v>
      </c>
      <c r="N2554" t="s">
        <v>84</v>
      </c>
      <c r="O2554" t="s">
        <v>4441</v>
      </c>
      <c r="P2554" t="s">
        <v>86</v>
      </c>
    </row>
    <row r="2555" spans="1:16" x14ac:dyDescent="0.45">
      <c r="A2555">
        <v>2554</v>
      </c>
      <c r="B2555" s="10">
        <v>45113</v>
      </c>
      <c r="C2555">
        <v>5033</v>
      </c>
      <c r="D2555" t="s">
        <v>89</v>
      </c>
      <c r="E2555">
        <v>34</v>
      </c>
      <c r="F2555" t="s">
        <v>6</v>
      </c>
      <c r="G2555">
        <v>5</v>
      </c>
      <c r="H2555">
        <v>2095.2399999999998</v>
      </c>
      <c r="I2555">
        <v>10476.200000000001</v>
      </c>
      <c r="J2555" t="s">
        <v>87</v>
      </c>
      <c r="K2555" t="s">
        <v>82</v>
      </c>
      <c r="L2555" t="s">
        <v>123</v>
      </c>
      <c r="M2555">
        <v>2023</v>
      </c>
      <c r="N2555" t="s">
        <v>84</v>
      </c>
      <c r="O2555" t="s">
        <v>8962</v>
      </c>
      <c r="P2555" t="s">
        <v>748</v>
      </c>
    </row>
    <row r="2556" spans="1:16" x14ac:dyDescent="0.45">
      <c r="A2556">
        <v>2555</v>
      </c>
      <c r="B2556" s="10">
        <v>45113</v>
      </c>
      <c r="C2556">
        <v>6443</v>
      </c>
      <c r="D2556" t="s">
        <v>89</v>
      </c>
      <c r="E2556">
        <v>40</v>
      </c>
      <c r="F2556" t="s">
        <v>8</v>
      </c>
      <c r="G2556">
        <v>4</v>
      </c>
      <c r="H2556">
        <v>4284.16</v>
      </c>
      <c r="I2556">
        <v>17136.64</v>
      </c>
      <c r="J2556" t="s">
        <v>97</v>
      </c>
      <c r="K2556" t="s">
        <v>82</v>
      </c>
      <c r="L2556" t="s">
        <v>123</v>
      </c>
      <c r="M2556">
        <v>2023</v>
      </c>
      <c r="N2556" t="s">
        <v>84</v>
      </c>
      <c r="O2556" t="s">
        <v>1653</v>
      </c>
      <c r="P2556" t="s">
        <v>86</v>
      </c>
    </row>
    <row r="2557" spans="1:16" x14ac:dyDescent="0.45">
      <c r="A2557">
        <v>2556</v>
      </c>
      <c r="B2557" s="10">
        <v>45113</v>
      </c>
      <c r="C2557">
        <v>1989</v>
      </c>
      <c r="D2557" t="s">
        <v>89</v>
      </c>
      <c r="E2557">
        <v>30</v>
      </c>
      <c r="F2557" t="s">
        <v>7</v>
      </c>
      <c r="G2557">
        <v>5</v>
      </c>
      <c r="H2557">
        <v>1242.57</v>
      </c>
      <c r="I2557">
        <v>6212.85</v>
      </c>
      <c r="J2557" t="s">
        <v>87</v>
      </c>
      <c r="K2557" t="s">
        <v>82</v>
      </c>
      <c r="L2557" t="s">
        <v>123</v>
      </c>
      <c r="M2557">
        <v>2023</v>
      </c>
      <c r="N2557" t="s">
        <v>84</v>
      </c>
      <c r="O2557" t="s">
        <v>8963</v>
      </c>
      <c r="P2557" t="s">
        <v>748</v>
      </c>
    </row>
    <row r="2558" spans="1:16" x14ac:dyDescent="0.45">
      <c r="A2558">
        <v>2557</v>
      </c>
      <c r="B2558" s="10">
        <v>45113</v>
      </c>
      <c r="C2558">
        <v>4744</v>
      </c>
      <c r="D2558" t="s">
        <v>89</v>
      </c>
      <c r="E2558">
        <v>64</v>
      </c>
      <c r="F2558" t="s">
        <v>102</v>
      </c>
      <c r="G2558">
        <v>5</v>
      </c>
      <c r="H2558">
        <v>3127.38</v>
      </c>
      <c r="I2558">
        <v>15636.9</v>
      </c>
      <c r="J2558" t="s">
        <v>81</v>
      </c>
      <c r="K2558" t="s">
        <v>82</v>
      </c>
      <c r="L2558" t="s">
        <v>123</v>
      </c>
      <c r="M2558">
        <v>2023</v>
      </c>
      <c r="N2558" t="s">
        <v>84</v>
      </c>
      <c r="O2558" t="s">
        <v>9053</v>
      </c>
      <c r="P2558" t="s">
        <v>748</v>
      </c>
    </row>
    <row r="2559" spans="1:16" x14ac:dyDescent="0.45">
      <c r="A2559">
        <v>2558</v>
      </c>
      <c r="B2559" s="10">
        <v>45113</v>
      </c>
      <c r="C2559">
        <v>9611</v>
      </c>
      <c r="D2559" t="s">
        <v>89</v>
      </c>
      <c r="E2559">
        <v>44</v>
      </c>
      <c r="F2559" t="s">
        <v>9</v>
      </c>
      <c r="G2559">
        <v>3</v>
      </c>
      <c r="H2559">
        <v>4366.88</v>
      </c>
      <c r="I2559">
        <v>13100.64</v>
      </c>
      <c r="J2559" t="s">
        <v>97</v>
      </c>
      <c r="K2559" t="s">
        <v>82</v>
      </c>
      <c r="L2559" t="s">
        <v>123</v>
      </c>
      <c r="M2559">
        <v>2023</v>
      </c>
      <c r="N2559" t="s">
        <v>668</v>
      </c>
      <c r="O2559" t="s">
        <v>9483</v>
      </c>
      <c r="P2559" t="s">
        <v>86</v>
      </c>
    </row>
    <row r="2560" spans="1:16" x14ac:dyDescent="0.45">
      <c r="A2560">
        <v>2559</v>
      </c>
      <c r="B2560" s="10">
        <v>45113</v>
      </c>
      <c r="C2560">
        <v>1593</v>
      </c>
      <c r="D2560" t="s">
        <v>80</v>
      </c>
      <c r="E2560">
        <v>37</v>
      </c>
      <c r="F2560" t="s">
        <v>8</v>
      </c>
      <c r="G2560">
        <v>4</v>
      </c>
      <c r="H2560">
        <v>4675.33</v>
      </c>
      <c r="I2560">
        <v>18701.32</v>
      </c>
      <c r="J2560" t="s">
        <v>97</v>
      </c>
      <c r="K2560" t="s">
        <v>82</v>
      </c>
      <c r="L2560" t="s">
        <v>123</v>
      </c>
      <c r="M2560">
        <v>2023</v>
      </c>
      <c r="N2560" t="s">
        <v>84</v>
      </c>
      <c r="O2560" t="s">
        <v>1654</v>
      </c>
      <c r="P2560" t="s">
        <v>86</v>
      </c>
    </row>
    <row r="2561" spans="1:16" x14ac:dyDescent="0.45">
      <c r="A2561">
        <v>2560</v>
      </c>
      <c r="B2561" s="10">
        <v>45113</v>
      </c>
      <c r="C2561">
        <v>2774</v>
      </c>
      <c r="D2561" t="s">
        <v>80</v>
      </c>
      <c r="E2561">
        <v>63</v>
      </c>
      <c r="F2561" t="s">
        <v>102</v>
      </c>
      <c r="G2561">
        <v>3</v>
      </c>
      <c r="H2561">
        <v>4969.26</v>
      </c>
      <c r="I2561">
        <v>14907.78</v>
      </c>
      <c r="J2561" t="s">
        <v>81</v>
      </c>
      <c r="K2561" t="s">
        <v>82</v>
      </c>
      <c r="L2561" t="s">
        <v>123</v>
      </c>
      <c r="M2561">
        <v>2023</v>
      </c>
      <c r="N2561" t="s">
        <v>84</v>
      </c>
      <c r="O2561" t="s">
        <v>6689</v>
      </c>
      <c r="P2561" t="s">
        <v>86</v>
      </c>
    </row>
    <row r="2562" spans="1:16" x14ac:dyDescent="0.45">
      <c r="A2562">
        <v>2561</v>
      </c>
      <c r="B2562" s="10">
        <v>45113</v>
      </c>
      <c r="C2562">
        <v>1935</v>
      </c>
      <c r="D2562" t="s">
        <v>89</v>
      </c>
      <c r="E2562">
        <v>30</v>
      </c>
      <c r="F2562" t="s">
        <v>8</v>
      </c>
      <c r="G2562">
        <v>2</v>
      </c>
      <c r="H2562">
        <v>3826.64</v>
      </c>
      <c r="I2562">
        <v>7653.28</v>
      </c>
      <c r="J2562" t="s">
        <v>87</v>
      </c>
      <c r="K2562" t="s">
        <v>82</v>
      </c>
      <c r="L2562" t="s">
        <v>123</v>
      </c>
      <c r="M2562">
        <v>2023</v>
      </c>
      <c r="N2562" t="s">
        <v>84</v>
      </c>
      <c r="O2562" t="s">
        <v>3653</v>
      </c>
      <c r="P2562" t="s">
        <v>86</v>
      </c>
    </row>
    <row r="2563" spans="1:16" x14ac:dyDescent="0.45">
      <c r="A2563">
        <v>2562</v>
      </c>
      <c r="B2563" s="10">
        <v>45113</v>
      </c>
      <c r="C2563">
        <v>4808</v>
      </c>
      <c r="D2563" t="s">
        <v>89</v>
      </c>
      <c r="E2563">
        <v>61</v>
      </c>
      <c r="F2563" t="s">
        <v>8</v>
      </c>
      <c r="G2563">
        <v>5</v>
      </c>
      <c r="H2563">
        <v>421.3</v>
      </c>
      <c r="I2563">
        <v>2106.5</v>
      </c>
      <c r="J2563" t="s">
        <v>81</v>
      </c>
      <c r="K2563" t="s">
        <v>82</v>
      </c>
      <c r="L2563" t="s">
        <v>123</v>
      </c>
      <c r="M2563">
        <v>2023</v>
      </c>
      <c r="N2563" t="s">
        <v>84</v>
      </c>
      <c r="O2563" t="s">
        <v>4669</v>
      </c>
      <c r="P2563" t="s">
        <v>86</v>
      </c>
    </row>
    <row r="2564" spans="1:16" x14ac:dyDescent="0.45">
      <c r="A2564">
        <v>2563</v>
      </c>
      <c r="B2564" s="10">
        <v>45114</v>
      </c>
      <c r="C2564">
        <v>1331</v>
      </c>
      <c r="D2564" t="s">
        <v>89</v>
      </c>
      <c r="E2564">
        <v>41</v>
      </c>
      <c r="F2564" t="s">
        <v>8</v>
      </c>
      <c r="G2564">
        <v>1</v>
      </c>
      <c r="H2564">
        <v>4363.74</v>
      </c>
      <c r="I2564">
        <v>4363.74</v>
      </c>
      <c r="J2564" t="s">
        <v>97</v>
      </c>
      <c r="K2564" t="s">
        <v>82</v>
      </c>
      <c r="L2564" t="s">
        <v>123</v>
      </c>
      <c r="M2564">
        <v>2023</v>
      </c>
      <c r="N2564" t="s">
        <v>84</v>
      </c>
      <c r="O2564" t="s">
        <v>513</v>
      </c>
      <c r="P2564" t="s">
        <v>86</v>
      </c>
    </row>
    <row r="2565" spans="1:16" x14ac:dyDescent="0.45">
      <c r="A2565">
        <v>2564</v>
      </c>
      <c r="B2565" s="10">
        <v>45114</v>
      </c>
      <c r="C2565">
        <v>8922</v>
      </c>
      <c r="D2565" t="s">
        <v>80</v>
      </c>
      <c r="E2565">
        <v>58</v>
      </c>
      <c r="F2565" t="s">
        <v>7</v>
      </c>
      <c r="G2565">
        <v>5</v>
      </c>
      <c r="H2565">
        <v>4433.8999999999996</v>
      </c>
      <c r="I2565">
        <v>22169.5</v>
      </c>
      <c r="J2565" t="s">
        <v>81</v>
      </c>
      <c r="K2565" t="s">
        <v>82</v>
      </c>
      <c r="L2565" t="s">
        <v>123</v>
      </c>
      <c r="M2565">
        <v>2023</v>
      </c>
      <c r="N2565" t="s">
        <v>668</v>
      </c>
      <c r="O2565" t="s">
        <v>9712</v>
      </c>
      <c r="P2565" t="s">
        <v>86</v>
      </c>
    </row>
    <row r="2566" spans="1:16" x14ac:dyDescent="0.45">
      <c r="A2566">
        <v>2565</v>
      </c>
      <c r="B2566" s="10">
        <v>45114</v>
      </c>
      <c r="C2566">
        <v>3702</v>
      </c>
      <c r="D2566" t="s">
        <v>80</v>
      </c>
      <c r="E2566">
        <v>20</v>
      </c>
      <c r="F2566" t="s">
        <v>5</v>
      </c>
      <c r="G2566">
        <v>5</v>
      </c>
      <c r="H2566">
        <v>2808.55</v>
      </c>
      <c r="I2566">
        <v>14042.75</v>
      </c>
      <c r="J2566" t="s">
        <v>95</v>
      </c>
      <c r="K2566" t="s">
        <v>82</v>
      </c>
      <c r="L2566" t="s">
        <v>123</v>
      </c>
      <c r="M2566">
        <v>2023</v>
      </c>
      <c r="N2566" t="s">
        <v>84</v>
      </c>
      <c r="O2566" t="s">
        <v>4870</v>
      </c>
      <c r="P2566" t="s">
        <v>86</v>
      </c>
    </row>
    <row r="2567" spans="1:16" x14ac:dyDescent="0.45">
      <c r="A2567">
        <v>2566</v>
      </c>
      <c r="B2567" s="10">
        <v>45114</v>
      </c>
      <c r="C2567">
        <v>6889</v>
      </c>
      <c r="D2567" t="s">
        <v>80</v>
      </c>
      <c r="E2567">
        <v>60</v>
      </c>
      <c r="F2567" t="s">
        <v>8</v>
      </c>
      <c r="G2567">
        <v>3</v>
      </c>
      <c r="H2567">
        <v>383.79</v>
      </c>
      <c r="I2567">
        <v>1151.3699999999999</v>
      </c>
      <c r="J2567" t="s">
        <v>81</v>
      </c>
      <c r="K2567" t="s">
        <v>567</v>
      </c>
      <c r="L2567" t="s">
        <v>123</v>
      </c>
      <c r="M2567">
        <v>2023</v>
      </c>
      <c r="N2567" t="s">
        <v>84</v>
      </c>
      <c r="O2567" t="s">
        <v>8729</v>
      </c>
      <c r="P2567" t="s">
        <v>748</v>
      </c>
    </row>
    <row r="2568" spans="1:16" x14ac:dyDescent="0.45">
      <c r="A2568">
        <v>2567</v>
      </c>
      <c r="B2568" s="10">
        <v>45114</v>
      </c>
      <c r="C2568">
        <v>6054</v>
      </c>
      <c r="D2568" t="s">
        <v>89</v>
      </c>
      <c r="E2568">
        <v>27</v>
      </c>
      <c r="F2568" t="s">
        <v>7</v>
      </c>
      <c r="G2568">
        <v>2</v>
      </c>
      <c r="H2568">
        <v>2409.4899999999998</v>
      </c>
      <c r="I2568">
        <v>4818.9799999999996</v>
      </c>
      <c r="J2568" t="s">
        <v>87</v>
      </c>
      <c r="K2568" t="s">
        <v>82</v>
      </c>
      <c r="L2568" t="s">
        <v>123</v>
      </c>
      <c r="M2568">
        <v>2023</v>
      </c>
      <c r="N2568" t="s">
        <v>84</v>
      </c>
      <c r="O2568" t="s">
        <v>3654</v>
      </c>
      <c r="P2568" t="s">
        <v>86</v>
      </c>
    </row>
    <row r="2569" spans="1:16" x14ac:dyDescent="0.45">
      <c r="A2569">
        <v>2568</v>
      </c>
      <c r="B2569" s="10">
        <v>45114</v>
      </c>
      <c r="C2569">
        <v>4868</v>
      </c>
      <c r="D2569" t="s">
        <v>89</v>
      </c>
      <c r="E2569">
        <v>18</v>
      </c>
      <c r="F2569" t="s">
        <v>9</v>
      </c>
      <c r="G2569">
        <v>3</v>
      </c>
      <c r="H2569">
        <v>1092.97</v>
      </c>
      <c r="I2569">
        <v>3278.91</v>
      </c>
      <c r="J2569" t="s">
        <v>95</v>
      </c>
      <c r="K2569" t="s">
        <v>82</v>
      </c>
      <c r="L2569" t="s">
        <v>123</v>
      </c>
      <c r="M2569">
        <v>2023</v>
      </c>
      <c r="N2569" t="s">
        <v>84</v>
      </c>
      <c r="O2569" t="s">
        <v>6860</v>
      </c>
      <c r="P2569" t="s">
        <v>86</v>
      </c>
    </row>
    <row r="2570" spans="1:16" x14ac:dyDescent="0.45">
      <c r="A2570">
        <v>2569</v>
      </c>
      <c r="B2570" s="10">
        <v>45114</v>
      </c>
      <c r="C2570">
        <v>5200</v>
      </c>
      <c r="D2570" t="s">
        <v>89</v>
      </c>
      <c r="E2570">
        <v>30</v>
      </c>
      <c r="F2570" t="s">
        <v>5</v>
      </c>
      <c r="G2570">
        <v>4</v>
      </c>
      <c r="H2570">
        <v>2238.4299999999998</v>
      </c>
      <c r="I2570">
        <v>8953.7199999999993</v>
      </c>
      <c r="J2570" t="s">
        <v>87</v>
      </c>
      <c r="K2570" t="s">
        <v>82</v>
      </c>
      <c r="L2570" t="s">
        <v>123</v>
      </c>
      <c r="M2570">
        <v>2023</v>
      </c>
      <c r="N2570" t="s">
        <v>84</v>
      </c>
      <c r="O2570" t="s">
        <v>957</v>
      </c>
      <c r="P2570" t="s">
        <v>86</v>
      </c>
    </row>
    <row r="2571" spans="1:16" x14ac:dyDescent="0.45">
      <c r="A2571">
        <v>2570</v>
      </c>
      <c r="B2571" s="10">
        <v>45114</v>
      </c>
      <c r="C2571">
        <v>1201</v>
      </c>
      <c r="D2571" t="s">
        <v>89</v>
      </c>
      <c r="E2571">
        <v>31</v>
      </c>
      <c r="F2571" t="s">
        <v>7</v>
      </c>
      <c r="G2571">
        <v>2</v>
      </c>
      <c r="H2571">
        <v>3634.43</v>
      </c>
      <c r="I2571">
        <v>7268.86</v>
      </c>
      <c r="J2571" t="s">
        <v>87</v>
      </c>
      <c r="K2571" t="s">
        <v>82</v>
      </c>
      <c r="L2571" t="s">
        <v>123</v>
      </c>
      <c r="M2571">
        <v>2023</v>
      </c>
      <c r="N2571" t="s">
        <v>84</v>
      </c>
      <c r="O2571" t="s">
        <v>3655</v>
      </c>
      <c r="P2571" t="s">
        <v>86</v>
      </c>
    </row>
    <row r="2572" spans="1:16" x14ac:dyDescent="0.45">
      <c r="A2572">
        <v>2571</v>
      </c>
      <c r="B2572" s="10">
        <v>45114</v>
      </c>
      <c r="C2572">
        <v>3497</v>
      </c>
      <c r="D2572" t="s">
        <v>89</v>
      </c>
      <c r="E2572">
        <v>50</v>
      </c>
      <c r="F2572" t="s">
        <v>9</v>
      </c>
      <c r="G2572">
        <v>2</v>
      </c>
      <c r="H2572">
        <v>3354.38</v>
      </c>
      <c r="I2572">
        <v>6708.76</v>
      </c>
      <c r="J2572" t="s">
        <v>93</v>
      </c>
      <c r="K2572" t="s">
        <v>82</v>
      </c>
      <c r="L2572" t="s">
        <v>123</v>
      </c>
      <c r="M2572">
        <v>2023</v>
      </c>
      <c r="N2572" t="s">
        <v>84</v>
      </c>
      <c r="O2572" t="s">
        <v>3328</v>
      </c>
      <c r="P2572" t="s">
        <v>86</v>
      </c>
    </row>
    <row r="2573" spans="1:16" x14ac:dyDescent="0.45">
      <c r="A2573">
        <v>2572</v>
      </c>
      <c r="B2573" s="10">
        <v>45114</v>
      </c>
      <c r="C2573">
        <v>2842</v>
      </c>
      <c r="D2573" t="s">
        <v>80</v>
      </c>
      <c r="E2573">
        <v>19</v>
      </c>
      <c r="F2573" t="s">
        <v>5</v>
      </c>
      <c r="G2573">
        <v>2</v>
      </c>
      <c r="H2573">
        <v>3910.96</v>
      </c>
      <c r="I2573">
        <v>7821.92</v>
      </c>
      <c r="J2573" t="s">
        <v>95</v>
      </c>
      <c r="K2573" t="s">
        <v>82</v>
      </c>
      <c r="L2573" t="s">
        <v>123</v>
      </c>
      <c r="M2573">
        <v>2023</v>
      </c>
      <c r="N2573" t="s">
        <v>84</v>
      </c>
      <c r="O2573" t="s">
        <v>2509</v>
      </c>
      <c r="P2573" t="s">
        <v>86</v>
      </c>
    </row>
    <row r="2574" spans="1:16" x14ac:dyDescent="0.45">
      <c r="A2574">
        <v>2573</v>
      </c>
      <c r="B2574" s="10">
        <v>45114</v>
      </c>
      <c r="C2574">
        <v>5658</v>
      </c>
      <c r="D2574" t="s">
        <v>89</v>
      </c>
      <c r="E2574">
        <v>19</v>
      </c>
      <c r="F2574" t="s">
        <v>7</v>
      </c>
      <c r="G2574">
        <v>3</v>
      </c>
      <c r="H2574">
        <v>2408.79</v>
      </c>
      <c r="I2574">
        <v>7226.37</v>
      </c>
      <c r="J2574" t="s">
        <v>95</v>
      </c>
      <c r="K2574" t="s">
        <v>82</v>
      </c>
      <c r="L2574" t="s">
        <v>123</v>
      </c>
      <c r="M2574">
        <v>2023</v>
      </c>
      <c r="N2574" t="s">
        <v>84</v>
      </c>
      <c r="O2574" t="s">
        <v>6861</v>
      </c>
      <c r="P2574" t="s">
        <v>86</v>
      </c>
    </row>
    <row r="2575" spans="1:16" x14ac:dyDescent="0.45">
      <c r="A2575">
        <v>2574</v>
      </c>
      <c r="B2575" s="10">
        <v>45114</v>
      </c>
      <c r="C2575">
        <v>8544</v>
      </c>
      <c r="D2575" t="s">
        <v>80</v>
      </c>
      <c r="E2575">
        <v>56</v>
      </c>
      <c r="F2575" t="s">
        <v>9</v>
      </c>
      <c r="G2575">
        <v>5</v>
      </c>
      <c r="H2575">
        <v>2578.42</v>
      </c>
      <c r="I2575">
        <v>12892.1</v>
      </c>
      <c r="J2575" t="s">
        <v>81</v>
      </c>
      <c r="K2575" t="s">
        <v>82</v>
      </c>
      <c r="L2575" t="s">
        <v>123</v>
      </c>
      <c r="M2575">
        <v>2023</v>
      </c>
      <c r="N2575" t="s">
        <v>84</v>
      </c>
      <c r="O2575" t="s">
        <v>4670</v>
      </c>
      <c r="P2575" t="s">
        <v>86</v>
      </c>
    </row>
    <row r="2576" spans="1:16" x14ac:dyDescent="0.45">
      <c r="A2576">
        <v>2575</v>
      </c>
      <c r="B2576" s="10">
        <v>45114</v>
      </c>
      <c r="C2576">
        <v>8718</v>
      </c>
      <c r="D2576" t="s">
        <v>80</v>
      </c>
      <c r="E2576">
        <v>58</v>
      </c>
      <c r="F2576" t="s">
        <v>7</v>
      </c>
      <c r="G2576">
        <v>5</v>
      </c>
      <c r="H2576">
        <v>4681.66</v>
      </c>
      <c r="I2576">
        <v>23408.3</v>
      </c>
      <c r="J2576" t="s">
        <v>81</v>
      </c>
      <c r="K2576" t="s">
        <v>82</v>
      </c>
      <c r="L2576" t="s">
        <v>123</v>
      </c>
      <c r="M2576">
        <v>2023</v>
      </c>
      <c r="N2576" t="s">
        <v>84</v>
      </c>
      <c r="O2576" t="s">
        <v>4671</v>
      </c>
      <c r="P2576" t="s">
        <v>86</v>
      </c>
    </row>
    <row r="2577" spans="1:16" x14ac:dyDescent="0.45">
      <c r="A2577">
        <v>2576</v>
      </c>
      <c r="B2577" s="10">
        <v>45114</v>
      </c>
      <c r="C2577">
        <v>1770</v>
      </c>
      <c r="D2577" t="s">
        <v>80</v>
      </c>
      <c r="E2577">
        <v>48</v>
      </c>
      <c r="F2577" t="s">
        <v>9</v>
      </c>
      <c r="G2577">
        <v>5</v>
      </c>
      <c r="H2577">
        <v>3174.36</v>
      </c>
      <c r="I2577">
        <v>15871.8</v>
      </c>
      <c r="J2577" t="s">
        <v>93</v>
      </c>
      <c r="K2577" t="s">
        <v>82</v>
      </c>
      <c r="L2577" t="s">
        <v>123</v>
      </c>
      <c r="M2577">
        <v>2023</v>
      </c>
      <c r="N2577" t="s">
        <v>84</v>
      </c>
      <c r="O2577" t="s">
        <v>9144</v>
      </c>
      <c r="P2577" t="s">
        <v>748</v>
      </c>
    </row>
    <row r="2578" spans="1:16" x14ac:dyDescent="0.45">
      <c r="A2578">
        <v>2577</v>
      </c>
      <c r="B2578" s="10">
        <v>45115</v>
      </c>
      <c r="C2578">
        <v>4155</v>
      </c>
      <c r="D2578" t="s">
        <v>80</v>
      </c>
      <c r="E2578">
        <v>21</v>
      </c>
      <c r="F2578" t="s">
        <v>8</v>
      </c>
      <c r="G2578">
        <v>5</v>
      </c>
      <c r="H2578">
        <v>3750.33</v>
      </c>
      <c r="I2578">
        <v>18751.650000000001</v>
      </c>
      <c r="J2578" t="s">
        <v>95</v>
      </c>
      <c r="K2578" t="s">
        <v>82</v>
      </c>
      <c r="L2578" t="s">
        <v>123</v>
      </c>
      <c r="M2578">
        <v>2023</v>
      </c>
      <c r="N2578" t="s">
        <v>84</v>
      </c>
      <c r="O2578" t="s">
        <v>348</v>
      </c>
      <c r="P2578" t="s">
        <v>86</v>
      </c>
    </row>
    <row r="2579" spans="1:16" x14ac:dyDescent="0.45">
      <c r="A2579">
        <v>2578</v>
      </c>
      <c r="B2579" s="10">
        <v>45115</v>
      </c>
      <c r="C2579">
        <v>2628</v>
      </c>
      <c r="D2579" t="s">
        <v>80</v>
      </c>
      <c r="E2579">
        <v>51</v>
      </c>
      <c r="F2579" t="s">
        <v>8</v>
      </c>
      <c r="G2579">
        <v>5</v>
      </c>
      <c r="H2579">
        <v>3339.36</v>
      </c>
      <c r="I2579">
        <v>16696.8</v>
      </c>
      <c r="J2579" t="s">
        <v>93</v>
      </c>
      <c r="K2579" t="s">
        <v>82</v>
      </c>
      <c r="L2579" t="s">
        <v>123</v>
      </c>
      <c r="M2579">
        <v>2023</v>
      </c>
      <c r="N2579" t="s">
        <v>84</v>
      </c>
      <c r="O2579" t="s">
        <v>4200</v>
      </c>
      <c r="P2579" t="s">
        <v>86</v>
      </c>
    </row>
    <row r="2580" spans="1:16" x14ac:dyDescent="0.45">
      <c r="A2580">
        <v>2579</v>
      </c>
      <c r="B2580" s="10">
        <v>45115</v>
      </c>
      <c r="C2580">
        <v>1386</v>
      </c>
      <c r="D2580" t="s">
        <v>89</v>
      </c>
      <c r="E2580">
        <v>36</v>
      </c>
      <c r="F2580" t="s">
        <v>5</v>
      </c>
      <c r="G2580">
        <v>4</v>
      </c>
      <c r="H2580">
        <v>3220.4</v>
      </c>
      <c r="I2580">
        <v>12881.6</v>
      </c>
      <c r="J2580" t="s">
        <v>97</v>
      </c>
      <c r="K2580" t="s">
        <v>82</v>
      </c>
      <c r="L2580" t="s">
        <v>123</v>
      </c>
      <c r="M2580">
        <v>2023</v>
      </c>
      <c r="N2580" t="s">
        <v>84</v>
      </c>
      <c r="O2580" t="s">
        <v>1655</v>
      </c>
      <c r="P2580" t="s">
        <v>86</v>
      </c>
    </row>
    <row r="2581" spans="1:16" x14ac:dyDescent="0.45">
      <c r="A2581">
        <v>2580</v>
      </c>
      <c r="B2581" s="10">
        <v>45115</v>
      </c>
      <c r="C2581">
        <v>7031</v>
      </c>
      <c r="D2581" t="s">
        <v>89</v>
      </c>
      <c r="E2581">
        <v>54</v>
      </c>
      <c r="F2581" t="s">
        <v>9</v>
      </c>
      <c r="G2581">
        <v>1</v>
      </c>
      <c r="H2581">
        <v>4572.03</v>
      </c>
      <c r="I2581">
        <v>4572.03</v>
      </c>
      <c r="J2581" t="s">
        <v>93</v>
      </c>
      <c r="K2581" t="s">
        <v>82</v>
      </c>
      <c r="L2581" t="s">
        <v>123</v>
      </c>
      <c r="M2581">
        <v>2023</v>
      </c>
      <c r="N2581" t="s">
        <v>84</v>
      </c>
      <c r="O2581" t="s">
        <v>5579</v>
      </c>
      <c r="P2581" t="s">
        <v>86</v>
      </c>
    </row>
    <row r="2582" spans="1:16" x14ac:dyDescent="0.45">
      <c r="A2582">
        <v>2581</v>
      </c>
      <c r="B2582" s="10">
        <v>45115</v>
      </c>
      <c r="C2582">
        <v>7439</v>
      </c>
      <c r="D2582" t="s">
        <v>89</v>
      </c>
      <c r="E2582">
        <v>26</v>
      </c>
      <c r="F2582" t="s">
        <v>8</v>
      </c>
      <c r="G2582">
        <v>2</v>
      </c>
      <c r="H2582">
        <v>1814.6</v>
      </c>
      <c r="I2582">
        <v>3629.2</v>
      </c>
      <c r="J2582" t="s">
        <v>87</v>
      </c>
      <c r="K2582" t="s">
        <v>82</v>
      </c>
      <c r="L2582" t="s">
        <v>123</v>
      </c>
      <c r="M2582">
        <v>2023</v>
      </c>
      <c r="N2582" t="s">
        <v>84</v>
      </c>
      <c r="O2582" t="s">
        <v>3656</v>
      </c>
      <c r="P2582" t="s">
        <v>86</v>
      </c>
    </row>
    <row r="2583" spans="1:16" x14ac:dyDescent="0.45">
      <c r="A2583">
        <v>2582</v>
      </c>
      <c r="B2583" s="10">
        <v>45115</v>
      </c>
      <c r="C2583">
        <v>7401</v>
      </c>
      <c r="D2583" t="s">
        <v>80</v>
      </c>
      <c r="E2583">
        <v>41</v>
      </c>
      <c r="F2583" t="s">
        <v>5</v>
      </c>
      <c r="G2583">
        <v>1</v>
      </c>
      <c r="H2583">
        <v>2167.0700000000002</v>
      </c>
      <c r="I2583">
        <v>2167.0700000000002</v>
      </c>
      <c r="J2583" t="s">
        <v>97</v>
      </c>
      <c r="K2583" t="s">
        <v>82</v>
      </c>
      <c r="L2583" t="s">
        <v>123</v>
      </c>
      <c r="M2583">
        <v>2023</v>
      </c>
      <c r="N2583" t="s">
        <v>84</v>
      </c>
      <c r="O2583" t="s">
        <v>5178</v>
      </c>
      <c r="P2583" t="s">
        <v>86</v>
      </c>
    </row>
    <row r="2584" spans="1:16" x14ac:dyDescent="0.45">
      <c r="A2584">
        <v>2583</v>
      </c>
      <c r="B2584" s="10">
        <v>45115</v>
      </c>
      <c r="C2584">
        <v>5008</v>
      </c>
      <c r="D2584" t="s">
        <v>80</v>
      </c>
      <c r="E2584">
        <v>30</v>
      </c>
      <c r="F2584" t="s">
        <v>102</v>
      </c>
      <c r="G2584">
        <v>4</v>
      </c>
      <c r="H2584">
        <v>1929.76</v>
      </c>
      <c r="I2584">
        <v>7719.04</v>
      </c>
      <c r="J2584" t="s">
        <v>87</v>
      </c>
      <c r="K2584" t="s">
        <v>82</v>
      </c>
      <c r="L2584" t="s">
        <v>123</v>
      </c>
      <c r="M2584">
        <v>2023</v>
      </c>
      <c r="N2584" t="s">
        <v>84</v>
      </c>
      <c r="O2584" t="s">
        <v>958</v>
      </c>
      <c r="P2584" t="s">
        <v>86</v>
      </c>
    </row>
    <row r="2585" spans="1:16" x14ac:dyDescent="0.45">
      <c r="A2585">
        <v>2584</v>
      </c>
      <c r="B2585" s="10">
        <v>45115</v>
      </c>
      <c r="C2585">
        <v>3466</v>
      </c>
      <c r="D2585" t="s">
        <v>80</v>
      </c>
      <c r="E2585">
        <v>61</v>
      </c>
      <c r="F2585" t="s">
        <v>8</v>
      </c>
      <c r="G2585">
        <v>5</v>
      </c>
      <c r="H2585">
        <v>3837.72</v>
      </c>
      <c r="I2585">
        <v>19188.599999999999</v>
      </c>
      <c r="J2585" t="s">
        <v>81</v>
      </c>
      <c r="K2585" t="s">
        <v>82</v>
      </c>
      <c r="L2585" t="s">
        <v>123</v>
      </c>
      <c r="M2585">
        <v>2023</v>
      </c>
      <c r="N2585" t="s">
        <v>84</v>
      </c>
      <c r="O2585" t="s">
        <v>4672</v>
      </c>
      <c r="P2585" t="s">
        <v>86</v>
      </c>
    </row>
    <row r="2586" spans="1:16" x14ac:dyDescent="0.45">
      <c r="A2586">
        <v>2585</v>
      </c>
      <c r="B2586" s="10">
        <v>45115</v>
      </c>
      <c r="C2586">
        <v>3282</v>
      </c>
      <c r="D2586" t="s">
        <v>80</v>
      </c>
      <c r="E2586">
        <v>47</v>
      </c>
      <c r="F2586" t="s">
        <v>8</v>
      </c>
      <c r="G2586">
        <v>4</v>
      </c>
      <c r="H2586">
        <v>4348.68</v>
      </c>
      <c r="I2586">
        <v>17394.72</v>
      </c>
      <c r="J2586" t="s">
        <v>93</v>
      </c>
      <c r="K2586" t="s">
        <v>82</v>
      </c>
      <c r="L2586" t="s">
        <v>123</v>
      </c>
      <c r="M2586">
        <v>2023</v>
      </c>
      <c r="N2586" t="s">
        <v>84</v>
      </c>
      <c r="O2586" t="s">
        <v>1970</v>
      </c>
      <c r="P2586" t="s">
        <v>86</v>
      </c>
    </row>
    <row r="2587" spans="1:16" x14ac:dyDescent="0.45">
      <c r="A2587">
        <v>2586</v>
      </c>
      <c r="B2587" s="10">
        <v>45115</v>
      </c>
      <c r="C2587">
        <v>2856</v>
      </c>
      <c r="D2587" t="s">
        <v>80</v>
      </c>
      <c r="E2587">
        <v>36</v>
      </c>
      <c r="F2587" t="s">
        <v>6</v>
      </c>
      <c r="G2587">
        <v>4</v>
      </c>
      <c r="H2587">
        <v>1819.64</v>
      </c>
      <c r="I2587">
        <v>7278.56</v>
      </c>
      <c r="J2587" t="s">
        <v>97</v>
      </c>
      <c r="K2587" t="s">
        <v>82</v>
      </c>
      <c r="L2587" t="s">
        <v>123</v>
      </c>
      <c r="M2587">
        <v>2023</v>
      </c>
      <c r="N2587" t="s">
        <v>84</v>
      </c>
      <c r="O2587" t="s">
        <v>1656</v>
      </c>
      <c r="P2587" t="s">
        <v>86</v>
      </c>
    </row>
    <row r="2588" spans="1:16" x14ac:dyDescent="0.45">
      <c r="A2588">
        <v>2587</v>
      </c>
      <c r="B2588" s="10">
        <v>45115</v>
      </c>
      <c r="C2588">
        <v>8980</v>
      </c>
      <c r="D2588" t="s">
        <v>80</v>
      </c>
      <c r="E2588">
        <v>58</v>
      </c>
      <c r="F2588" t="s">
        <v>7</v>
      </c>
      <c r="G2588">
        <v>1</v>
      </c>
      <c r="H2588">
        <v>754.62</v>
      </c>
      <c r="I2588">
        <v>754.62</v>
      </c>
      <c r="J2588" t="s">
        <v>81</v>
      </c>
      <c r="K2588" t="s">
        <v>567</v>
      </c>
      <c r="L2588" t="s">
        <v>123</v>
      </c>
      <c r="M2588">
        <v>2023</v>
      </c>
      <c r="N2588" t="s">
        <v>84</v>
      </c>
      <c r="O2588" t="s">
        <v>8049</v>
      </c>
      <c r="P2588" t="s">
        <v>86</v>
      </c>
    </row>
    <row r="2589" spans="1:16" x14ac:dyDescent="0.45">
      <c r="A2589">
        <v>2588</v>
      </c>
      <c r="B2589" s="10">
        <v>45115</v>
      </c>
      <c r="C2589">
        <v>2998</v>
      </c>
      <c r="D2589" t="s">
        <v>89</v>
      </c>
      <c r="E2589">
        <v>27</v>
      </c>
      <c r="F2589" t="s">
        <v>102</v>
      </c>
      <c r="G2589">
        <v>2</v>
      </c>
      <c r="H2589">
        <v>2495.83</v>
      </c>
      <c r="I2589">
        <v>4991.66</v>
      </c>
      <c r="J2589" t="s">
        <v>87</v>
      </c>
      <c r="K2589" t="s">
        <v>82</v>
      </c>
      <c r="L2589" t="s">
        <v>123</v>
      </c>
      <c r="M2589">
        <v>2023</v>
      </c>
      <c r="N2589" t="s">
        <v>84</v>
      </c>
      <c r="O2589" t="s">
        <v>3657</v>
      </c>
      <c r="P2589" t="s">
        <v>86</v>
      </c>
    </row>
    <row r="2590" spans="1:16" x14ac:dyDescent="0.45">
      <c r="A2590">
        <v>2589</v>
      </c>
      <c r="B2590" s="10">
        <v>45115</v>
      </c>
      <c r="C2590">
        <v>6476</v>
      </c>
      <c r="D2590" t="s">
        <v>80</v>
      </c>
      <c r="E2590">
        <v>59</v>
      </c>
      <c r="F2590" t="s">
        <v>9</v>
      </c>
      <c r="G2590">
        <v>3</v>
      </c>
      <c r="H2590">
        <v>4922.43</v>
      </c>
      <c r="I2590">
        <v>14767.29</v>
      </c>
      <c r="J2590" t="s">
        <v>81</v>
      </c>
      <c r="K2590" t="s">
        <v>82</v>
      </c>
      <c r="L2590" t="s">
        <v>123</v>
      </c>
      <c r="M2590">
        <v>2023</v>
      </c>
      <c r="N2590" t="s">
        <v>84</v>
      </c>
      <c r="O2590" t="s">
        <v>6690</v>
      </c>
      <c r="P2590" t="s">
        <v>86</v>
      </c>
    </row>
    <row r="2591" spans="1:16" x14ac:dyDescent="0.45">
      <c r="A2591">
        <v>2590</v>
      </c>
      <c r="B2591" s="10">
        <v>45116</v>
      </c>
      <c r="C2591">
        <v>5669</v>
      </c>
      <c r="D2591" t="s">
        <v>80</v>
      </c>
      <c r="E2591">
        <v>61</v>
      </c>
      <c r="F2591" t="s">
        <v>5</v>
      </c>
      <c r="G2591">
        <v>3</v>
      </c>
      <c r="H2591">
        <v>1058.22</v>
      </c>
      <c r="I2591">
        <v>3174.66</v>
      </c>
      <c r="J2591" t="s">
        <v>81</v>
      </c>
      <c r="K2591" t="s">
        <v>82</v>
      </c>
      <c r="L2591" t="s">
        <v>123</v>
      </c>
      <c r="M2591">
        <v>2023</v>
      </c>
      <c r="N2591" t="s">
        <v>84</v>
      </c>
      <c r="O2591" t="s">
        <v>427</v>
      </c>
      <c r="P2591" t="s">
        <v>86</v>
      </c>
    </row>
    <row r="2592" spans="1:16" x14ac:dyDescent="0.45">
      <c r="A2592">
        <v>2591</v>
      </c>
      <c r="B2592" s="10">
        <v>45116</v>
      </c>
      <c r="C2592">
        <v>5318</v>
      </c>
      <c r="D2592" t="s">
        <v>89</v>
      </c>
      <c r="E2592">
        <v>31</v>
      </c>
      <c r="F2592" t="s">
        <v>102</v>
      </c>
      <c r="G2592">
        <v>2</v>
      </c>
      <c r="H2592">
        <v>2287.4</v>
      </c>
      <c r="I2592">
        <v>4574.8</v>
      </c>
      <c r="J2592" t="s">
        <v>87</v>
      </c>
      <c r="K2592" t="s">
        <v>82</v>
      </c>
      <c r="L2592" t="s">
        <v>123</v>
      </c>
      <c r="M2592">
        <v>2023</v>
      </c>
      <c r="N2592" t="s">
        <v>84</v>
      </c>
      <c r="O2592" t="s">
        <v>3658</v>
      </c>
      <c r="P2592" t="s">
        <v>86</v>
      </c>
    </row>
    <row r="2593" spans="1:16" x14ac:dyDescent="0.45">
      <c r="A2593">
        <v>2592</v>
      </c>
      <c r="B2593" s="10">
        <v>45116</v>
      </c>
      <c r="C2593">
        <v>8064</v>
      </c>
      <c r="D2593" t="s">
        <v>80</v>
      </c>
      <c r="E2593">
        <v>57</v>
      </c>
      <c r="F2593" t="s">
        <v>9</v>
      </c>
      <c r="G2593">
        <v>5</v>
      </c>
      <c r="H2593">
        <v>1393.36</v>
      </c>
      <c r="I2593">
        <v>6966.8</v>
      </c>
      <c r="J2593" t="s">
        <v>81</v>
      </c>
      <c r="K2593" t="s">
        <v>82</v>
      </c>
      <c r="L2593" t="s">
        <v>123</v>
      </c>
      <c r="M2593">
        <v>2023</v>
      </c>
      <c r="N2593" t="s">
        <v>84</v>
      </c>
      <c r="O2593" t="s">
        <v>9054</v>
      </c>
      <c r="P2593" t="s">
        <v>748</v>
      </c>
    </row>
    <row r="2594" spans="1:16" x14ac:dyDescent="0.45">
      <c r="A2594">
        <v>2593</v>
      </c>
      <c r="B2594" s="10">
        <v>45116</v>
      </c>
      <c r="C2594">
        <v>8446</v>
      </c>
      <c r="D2594" t="s">
        <v>89</v>
      </c>
      <c r="E2594">
        <v>37</v>
      </c>
      <c r="F2594" t="s">
        <v>8</v>
      </c>
      <c r="G2594">
        <v>4</v>
      </c>
      <c r="H2594">
        <v>4617.26</v>
      </c>
      <c r="I2594">
        <v>18469.04</v>
      </c>
      <c r="J2594" t="s">
        <v>97</v>
      </c>
      <c r="K2594" t="s">
        <v>82</v>
      </c>
      <c r="L2594" t="s">
        <v>123</v>
      </c>
      <c r="M2594">
        <v>2023</v>
      </c>
      <c r="N2594" t="s">
        <v>84</v>
      </c>
      <c r="O2594" t="s">
        <v>1657</v>
      </c>
      <c r="P2594" t="s">
        <v>86</v>
      </c>
    </row>
    <row r="2595" spans="1:16" x14ac:dyDescent="0.45">
      <c r="A2595">
        <v>2594</v>
      </c>
      <c r="B2595" s="10">
        <v>45116</v>
      </c>
      <c r="C2595">
        <v>2431</v>
      </c>
      <c r="D2595" t="s">
        <v>89</v>
      </c>
      <c r="E2595">
        <v>21</v>
      </c>
      <c r="F2595" t="s">
        <v>6</v>
      </c>
      <c r="G2595">
        <v>5</v>
      </c>
      <c r="H2595">
        <v>2777.04</v>
      </c>
      <c r="I2595">
        <v>13885.2</v>
      </c>
      <c r="J2595" t="s">
        <v>95</v>
      </c>
      <c r="K2595" t="s">
        <v>82</v>
      </c>
      <c r="L2595" t="s">
        <v>123</v>
      </c>
      <c r="M2595">
        <v>2023</v>
      </c>
      <c r="N2595" t="s">
        <v>84</v>
      </c>
      <c r="O2595" t="s">
        <v>4871</v>
      </c>
      <c r="P2595" t="s">
        <v>86</v>
      </c>
    </row>
    <row r="2596" spans="1:16" x14ac:dyDescent="0.45">
      <c r="A2596">
        <v>2595</v>
      </c>
      <c r="B2596" s="10">
        <v>45116</v>
      </c>
      <c r="C2596">
        <v>6624</v>
      </c>
      <c r="D2596" t="s">
        <v>89</v>
      </c>
      <c r="E2596">
        <v>55</v>
      </c>
      <c r="F2596" t="s">
        <v>5</v>
      </c>
      <c r="G2596">
        <v>4</v>
      </c>
      <c r="H2596">
        <v>2914.79</v>
      </c>
      <c r="I2596">
        <v>11659.16</v>
      </c>
      <c r="J2596" t="s">
        <v>81</v>
      </c>
      <c r="K2596" t="s">
        <v>82</v>
      </c>
      <c r="L2596" t="s">
        <v>123</v>
      </c>
      <c r="M2596">
        <v>2023</v>
      </c>
      <c r="N2596" t="s">
        <v>84</v>
      </c>
      <c r="O2596" t="s">
        <v>1315</v>
      </c>
      <c r="P2596" t="s">
        <v>86</v>
      </c>
    </row>
    <row r="2597" spans="1:16" x14ac:dyDescent="0.45">
      <c r="A2597">
        <v>2596</v>
      </c>
      <c r="B2597" s="10">
        <v>45116</v>
      </c>
      <c r="C2597">
        <v>8461</v>
      </c>
      <c r="D2597" t="s">
        <v>80</v>
      </c>
      <c r="E2597">
        <v>61</v>
      </c>
      <c r="F2597" t="s">
        <v>5</v>
      </c>
      <c r="G2597">
        <v>3</v>
      </c>
      <c r="H2597">
        <v>90.89</v>
      </c>
      <c r="I2597">
        <v>272.67</v>
      </c>
      <c r="J2597" t="s">
        <v>81</v>
      </c>
      <c r="K2597" t="s">
        <v>567</v>
      </c>
      <c r="L2597" t="s">
        <v>123</v>
      </c>
      <c r="M2597">
        <v>2023</v>
      </c>
      <c r="N2597" t="s">
        <v>84</v>
      </c>
      <c r="O2597" t="s">
        <v>7486</v>
      </c>
      <c r="P2597" t="s">
        <v>86</v>
      </c>
    </row>
    <row r="2598" spans="1:16" x14ac:dyDescent="0.45">
      <c r="A2598">
        <v>2597</v>
      </c>
      <c r="B2598" s="10">
        <v>45116</v>
      </c>
      <c r="C2598">
        <v>2819</v>
      </c>
      <c r="D2598" t="s">
        <v>89</v>
      </c>
      <c r="E2598">
        <v>56</v>
      </c>
      <c r="F2598" t="s">
        <v>102</v>
      </c>
      <c r="G2598">
        <v>2</v>
      </c>
      <c r="H2598">
        <v>3281.26</v>
      </c>
      <c r="I2598">
        <v>6562.52</v>
      </c>
      <c r="J2598" t="s">
        <v>81</v>
      </c>
      <c r="K2598" t="s">
        <v>82</v>
      </c>
      <c r="L2598" t="s">
        <v>123</v>
      </c>
      <c r="M2598">
        <v>2023</v>
      </c>
      <c r="N2598" t="s">
        <v>84</v>
      </c>
      <c r="O2598" t="s">
        <v>3013</v>
      </c>
      <c r="P2598" t="s">
        <v>86</v>
      </c>
    </row>
    <row r="2599" spans="1:16" x14ac:dyDescent="0.45">
      <c r="A2599">
        <v>2598</v>
      </c>
      <c r="B2599" s="10">
        <v>45116</v>
      </c>
      <c r="C2599">
        <v>2130</v>
      </c>
      <c r="D2599" t="s">
        <v>89</v>
      </c>
      <c r="E2599">
        <v>22</v>
      </c>
      <c r="F2599" t="s">
        <v>7</v>
      </c>
      <c r="G2599">
        <v>1</v>
      </c>
      <c r="H2599">
        <v>1566.44</v>
      </c>
      <c r="I2599">
        <v>1566.44</v>
      </c>
      <c r="J2599" t="s">
        <v>95</v>
      </c>
      <c r="K2599" t="s">
        <v>567</v>
      </c>
      <c r="L2599" t="s">
        <v>123</v>
      </c>
      <c r="M2599">
        <v>2023</v>
      </c>
      <c r="N2599" t="s">
        <v>84</v>
      </c>
      <c r="O2599" t="s">
        <v>7678</v>
      </c>
      <c r="P2599" t="s">
        <v>86</v>
      </c>
    </row>
    <row r="2600" spans="1:16" x14ac:dyDescent="0.45">
      <c r="A2600">
        <v>2599</v>
      </c>
      <c r="B2600" s="10">
        <v>45116</v>
      </c>
      <c r="C2600">
        <v>7563</v>
      </c>
      <c r="D2600" t="s">
        <v>80</v>
      </c>
      <c r="E2600">
        <v>59</v>
      </c>
      <c r="F2600" t="s">
        <v>9</v>
      </c>
      <c r="G2600">
        <v>1</v>
      </c>
      <c r="H2600">
        <v>2591.41</v>
      </c>
      <c r="I2600">
        <v>2591.41</v>
      </c>
      <c r="J2600" t="s">
        <v>81</v>
      </c>
      <c r="K2600" t="s">
        <v>82</v>
      </c>
      <c r="L2600" t="s">
        <v>123</v>
      </c>
      <c r="M2600">
        <v>2023</v>
      </c>
      <c r="N2600" t="s">
        <v>668</v>
      </c>
      <c r="O2600" t="s">
        <v>9596</v>
      </c>
      <c r="P2600" t="s">
        <v>86</v>
      </c>
    </row>
    <row r="2601" spans="1:16" x14ac:dyDescent="0.45">
      <c r="A2601">
        <v>2600</v>
      </c>
      <c r="B2601" s="10">
        <v>45116</v>
      </c>
      <c r="C2601">
        <v>3658</v>
      </c>
      <c r="D2601" t="s">
        <v>89</v>
      </c>
      <c r="E2601">
        <v>49</v>
      </c>
      <c r="F2601" t="s">
        <v>6</v>
      </c>
      <c r="G2601">
        <v>2</v>
      </c>
      <c r="H2601">
        <v>2678.78</v>
      </c>
      <c r="I2601">
        <v>5357.56</v>
      </c>
      <c r="J2601" t="s">
        <v>93</v>
      </c>
      <c r="K2601" t="s">
        <v>82</v>
      </c>
      <c r="L2601" t="s">
        <v>123</v>
      </c>
      <c r="M2601">
        <v>2023</v>
      </c>
      <c r="N2601" t="s">
        <v>84</v>
      </c>
      <c r="O2601" t="s">
        <v>3329</v>
      </c>
      <c r="P2601" t="s">
        <v>86</v>
      </c>
    </row>
    <row r="2602" spans="1:16" x14ac:dyDescent="0.45">
      <c r="A2602">
        <v>2601</v>
      </c>
      <c r="B2602" s="10">
        <v>45116</v>
      </c>
      <c r="C2602">
        <v>4500</v>
      </c>
      <c r="D2602" t="s">
        <v>80</v>
      </c>
      <c r="E2602">
        <v>23</v>
      </c>
      <c r="F2602" t="s">
        <v>6</v>
      </c>
      <c r="G2602">
        <v>3</v>
      </c>
      <c r="H2602">
        <v>2981.51</v>
      </c>
      <c r="I2602">
        <v>8944.5300000000007</v>
      </c>
      <c r="J2602" t="s">
        <v>95</v>
      </c>
      <c r="K2602" t="s">
        <v>82</v>
      </c>
      <c r="L2602" t="s">
        <v>123</v>
      </c>
      <c r="M2602">
        <v>2023</v>
      </c>
      <c r="N2602" t="s">
        <v>84</v>
      </c>
      <c r="O2602" t="s">
        <v>6862</v>
      </c>
      <c r="P2602" t="s">
        <v>86</v>
      </c>
    </row>
    <row r="2603" spans="1:16" x14ac:dyDescent="0.45">
      <c r="A2603">
        <v>2602</v>
      </c>
      <c r="B2603" s="10">
        <v>45116</v>
      </c>
      <c r="C2603">
        <v>9566</v>
      </c>
      <c r="D2603" t="s">
        <v>80</v>
      </c>
      <c r="E2603">
        <v>31</v>
      </c>
      <c r="F2603" t="s">
        <v>102</v>
      </c>
      <c r="G2603">
        <v>4</v>
      </c>
      <c r="H2603">
        <v>4126.5200000000004</v>
      </c>
      <c r="I2603">
        <v>16506.080000000002</v>
      </c>
      <c r="J2603" t="s">
        <v>87</v>
      </c>
      <c r="K2603" t="s">
        <v>82</v>
      </c>
      <c r="L2603" t="s">
        <v>123</v>
      </c>
      <c r="M2603">
        <v>2023</v>
      </c>
      <c r="N2603" t="s">
        <v>84</v>
      </c>
      <c r="O2603" t="s">
        <v>959</v>
      </c>
      <c r="P2603" t="s">
        <v>86</v>
      </c>
    </row>
    <row r="2604" spans="1:16" x14ac:dyDescent="0.45">
      <c r="A2604">
        <v>2603</v>
      </c>
      <c r="B2604" s="10">
        <v>45116</v>
      </c>
      <c r="C2604">
        <v>3120</v>
      </c>
      <c r="D2604" t="s">
        <v>89</v>
      </c>
      <c r="E2604">
        <v>23</v>
      </c>
      <c r="F2604" t="s">
        <v>7</v>
      </c>
      <c r="G2604">
        <v>1</v>
      </c>
      <c r="H2604">
        <v>1529.73</v>
      </c>
      <c r="I2604">
        <v>1529.73</v>
      </c>
      <c r="J2604" t="s">
        <v>95</v>
      </c>
      <c r="K2604" t="s">
        <v>567</v>
      </c>
      <c r="L2604" t="s">
        <v>123</v>
      </c>
      <c r="M2604">
        <v>2023</v>
      </c>
      <c r="N2604" t="s">
        <v>84</v>
      </c>
      <c r="O2604" t="s">
        <v>7679</v>
      </c>
      <c r="P2604" t="s">
        <v>86</v>
      </c>
    </row>
    <row r="2605" spans="1:16" x14ac:dyDescent="0.45">
      <c r="A2605">
        <v>2604</v>
      </c>
      <c r="B2605" s="10">
        <v>45117</v>
      </c>
      <c r="C2605">
        <v>5020</v>
      </c>
      <c r="D2605" t="s">
        <v>80</v>
      </c>
      <c r="E2605">
        <v>31</v>
      </c>
      <c r="F2605" t="s">
        <v>7</v>
      </c>
      <c r="G2605">
        <v>3</v>
      </c>
      <c r="H2605">
        <v>1318</v>
      </c>
      <c r="I2605">
        <v>3954</v>
      </c>
      <c r="J2605" t="s">
        <v>87</v>
      </c>
      <c r="K2605" t="s">
        <v>82</v>
      </c>
      <c r="L2605" t="s">
        <v>123</v>
      </c>
      <c r="M2605">
        <v>2023</v>
      </c>
      <c r="N2605" t="s">
        <v>84</v>
      </c>
      <c r="O2605" t="s">
        <v>428</v>
      </c>
      <c r="P2605" t="s">
        <v>86</v>
      </c>
    </row>
    <row r="2606" spans="1:16" x14ac:dyDescent="0.45">
      <c r="A2606">
        <v>2605</v>
      </c>
      <c r="B2606" s="10">
        <v>45117</v>
      </c>
      <c r="C2606">
        <v>4259</v>
      </c>
      <c r="D2606" t="s">
        <v>80</v>
      </c>
      <c r="E2606">
        <v>29</v>
      </c>
      <c r="F2606" t="s">
        <v>7</v>
      </c>
      <c r="G2606">
        <v>2</v>
      </c>
      <c r="H2606">
        <v>3989.25</v>
      </c>
      <c r="I2606">
        <v>7978.5</v>
      </c>
      <c r="J2606" t="s">
        <v>87</v>
      </c>
      <c r="K2606" t="s">
        <v>82</v>
      </c>
      <c r="L2606" t="s">
        <v>123</v>
      </c>
      <c r="M2606">
        <v>2023</v>
      </c>
      <c r="N2606" t="s">
        <v>84</v>
      </c>
      <c r="O2606" t="s">
        <v>3659</v>
      </c>
      <c r="P2606" t="s">
        <v>86</v>
      </c>
    </row>
    <row r="2607" spans="1:16" x14ac:dyDescent="0.45">
      <c r="A2607">
        <v>2606</v>
      </c>
      <c r="B2607" s="10">
        <v>45117</v>
      </c>
      <c r="C2607">
        <v>2823</v>
      </c>
      <c r="D2607" t="s">
        <v>89</v>
      </c>
      <c r="E2607">
        <v>44</v>
      </c>
      <c r="F2607" t="s">
        <v>5</v>
      </c>
      <c r="G2607">
        <v>5</v>
      </c>
      <c r="H2607">
        <v>3607.66</v>
      </c>
      <c r="I2607">
        <v>18038.3</v>
      </c>
      <c r="J2607" t="s">
        <v>97</v>
      </c>
      <c r="K2607" t="s">
        <v>82</v>
      </c>
      <c r="L2607" t="s">
        <v>123</v>
      </c>
      <c r="M2607">
        <v>2023</v>
      </c>
      <c r="N2607" t="s">
        <v>84</v>
      </c>
      <c r="O2607" t="s">
        <v>4442</v>
      </c>
      <c r="P2607" t="s">
        <v>86</v>
      </c>
    </row>
    <row r="2608" spans="1:16" x14ac:dyDescent="0.45">
      <c r="A2608">
        <v>2607</v>
      </c>
      <c r="B2608" s="10">
        <v>45117</v>
      </c>
      <c r="C2608">
        <v>2474</v>
      </c>
      <c r="D2608" t="s">
        <v>89</v>
      </c>
      <c r="E2608">
        <v>43</v>
      </c>
      <c r="F2608" t="s">
        <v>9</v>
      </c>
      <c r="G2608">
        <v>3</v>
      </c>
      <c r="H2608">
        <v>1166.79</v>
      </c>
      <c r="I2608">
        <v>3500.37</v>
      </c>
      <c r="J2608" t="s">
        <v>97</v>
      </c>
      <c r="K2608" t="s">
        <v>82</v>
      </c>
      <c r="L2608" t="s">
        <v>123</v>
      </c>
      <c r="M2608">
        <v>2023</v>
      </c>
      <c r="N2608" t="s">
        <v>84</v>
      </c>
      <c r="O2608" t="s">
        <v>6272</v>
      </c>
      <c r="P2608" t="s">
        <v>86</v>
      </c>
    </row>
    <row r="2609" spans="1:16" x14ac:dyDescent="0.45">
      <c r="A2609">
        <v>2608</v>
      </c>
      <c r="B2609" s="10">
        <v>45117</v>
      </c>
      <c r="C2609">
        <v>3242</v>
      </c>
      <c r="D2609" t="s">
        <v>89</v>
      </c>
      <c r="E2609">
        <v>29</v>
      </c>
      <c r="F2609" t="s">
        <v>9</v>
      </c>
      <c r="G2609">
        <v>3</v>
      </c>
      <c r="H2609">
        <v>54.14</v>
      </c>
      <c r="I2609">
        <v>162.41999999999999</v>
      </c>
      <c r="J2609" t="s">
        <v>87</v>
      </c>
      <c r="K2609" t="s">
        <v>567</v>
      </c>
      <c r="L2609" t="s">
        <v>123</v>
      </c>
      <c r="M2609">
        <v>2023</v>
      </c>
      <c r="N2609" t="s">
        <v>84</v>
      </c>
      <c r="O2609" t="s">
        <v>8730</v>
      </c>
      <c r="P2609" t="s">
        <v>748</v>
      </c>
    </row>
    <row r="2610" spans="1:16" x14ac:dyDescent="0.45">
      <c r="A2610">
        <v>2609</v>
      </c>
      <c r="B2610" s="10">
        <v>45117</v>
      </c>
      <c r="C2610">
        <v>4243</v>
      </c>
      <c r="D2610" t="s">
        <v>89</v>
      </c>
      <c r="E2610">
        <v>25</v>
      </c>
      <c r="F2610" t="s">
        <v>102</v>
      </c>
      <c r="G2610">
        <v>5</v>
      </c>
      <c r="H2610">
        <v>3346.38</v>
      </c>
      <c r="I2610">
        <v>16731.900000000001</v>
      </c>
      <c r="J2610" t="s">
        <v>87</v>
      </c>
      <c r="K2610" t="s">
        <v>82</v>
      </c>
      <c r="L2610" t="s">
        <v>123</v>
      </c>
      <c r="M2610">
        <v>2023</v>
      </c>
      <c r="N2610" t="s">
        <v>84</v>
      </c>
      <c r="O2610" t="s">
        <v>3969</v>
      </c>
      <c r="P2610" t="s">
        <v>86</v>
      </c>
    </row>
    <row r="2611" spans="1:16" x14ac:dyDescent="0.45">
      <c r="A2611">
        <v>2610</v>
      </c>
      <c r="B2611" s="10">
        <v>45117</v>
      </c>
      <c r="C2611">
        <v>7990</v>
      </c>
      <c r="D2611" t="s">
        <v>80</v>
      </c>
      <c r="E2611">
        <v>27</v>
      </c>
      <c r="F2611" t="s">
        <v>8</v>
      </c>
      <c r="G2611">
        <v>3</v>
      </c>
      <c r="H2611">
        <v>828.03</v>
      </c>
      <c r="I2611">
        <v>2484.09</v>
      </c>
      <c r="J2611" t="s">
        <v>87</v>
      </c>
      <c r="K2611" t="s">
        <v>82</v>
      </c>
      <c r="L2611" t="s">
        <v>123</v>
      </c>
      <c r="M2611">
        <v>2023</v>
      </c>
      <c r="N2611" t="s">
        <v>84</v>
      </c>
      <c r="O2611" t="s">
        <v>6047</v>
      </c>
      <c r="P2611" t="s">
        <v>86</v>
      </c>
    </row>
    <row r="2612" spans="1:16" x14ac:dyDescent="0.45">
      <c r="A2612">
        <v>2611</v>
      </c>
      <c r="B2612" s="10">
        <v>45117</v>
      </c>
      <c r="C2612">
        <v>6160</v>
      </c>
      <c r="D2612" t="s">
        <v>89</v>
      </c>
      <c r="E2612">
        <v>33</v>
      </c>
      <c r="F2612" t="s">
        <v>102</v>
      </c>
      <c r="G2612">
        <v>1</v>
      </c>
      <c r="H2612">
        <v>4787.13</v>
      </c>
      <c r="I2612">
        <v>4787.13</v>
      </c>
      <c r="J2612" t="s">
        <v>87</v>
      </c>
      <c r="K2612" t="s">
        <v>82</v>
      </c>
      <c r="L2612" t="s">
        <v>123</v>
      </c>
      <c r="M2612">
        <v>2023</v>
      </c>
      <c r="N2612" t="s">
        <v>84</v>
      </c>
      <c r="O2612" t="s">
        <v>5379</v>
      </c>
      <c r="P2612" t="s">
        <v>86</v>
      </c>
    </row>
    <row r="2613" spans="1:16" x14ac:dyDescent="0.45">
      <c r="A2613">
        <v>2612</v>
      </c>
      <c r="B2613" s="10">
        <v>45117</v>
      </c>
      <c r="C2613">
        <v>4134</v>
      </c>
      <c r="D2613" t="s">
        <v>89</v>
      </c>
      <c r="E2613">
        <v>43</v>
      </c>
      <c r="F2613" t="s">
        <v>9</v>
      </c>
      <c r="G2613">
        <v>1</v>
      </c>
      <c r="H2613">
        <v>3041.82</v>
      </c>
      <c r="I2613">
        <v>3041.82</v>
      </c>
      <c r="J2613" t="s">
        <v>97</v>
      </c>
      <c r="K2613" t="s">
        <v>82</v>
      </c>
      <c r="L2613" t="s">
        <v>123</v>
      </c>
      <c r="M2613">
        <v>2023</v>
      </c>
      <c r="N2613" t="s">
        <v>668</v>
      </c>
      <c r="O2613" t="s">
        <v>9597</v>
      </c>
      <c r="P2613" t="s">
        <v>86</v>
      </c>
    </row>
    <row r="2614" spans="1:16" x14ac:dyDescent="0.45">
      <c r="A2614">
        <v>2613</v>
      </c>
      <c r="B2614" s="10">
        <v>45117</v>
      </c>
      <c r="C2614">
        <v>3070</v>
      </c>
      <c r="D2614" t="s">
        <v>89</v>
      </c>
      <c r="E2614">
        <v>25</v>
      </c>
      <c r="F2614" t="s">
        <v>5</v>
      </c>
      <c r="G2614">
        <v>1</v>
      </c>
      <c r="H2614">
        <v>4255.78</v>
      </c>
      <c r="I2614">
        <v>4255.78</v>
      </c>
      <c r="J2614" t="s">
        <v>87</v>
      </c>
      <c r="K2614" t="s">
        <v>82</v>
      </c>
      <c r="L2614" t="s">
        <v>123</v>
      </c>
      <c r="M2614">
        <v>2023</v>
      </c>
      <c r="N2614" t="s">
        <v>84</v>
      </c>
      <c r="O2614" t="s">
        <v>5380</v>
      </c>
      <c r="P2614" t="s">
        <v>86</v>
      </c>
    </row>
    <row r="2615" spans="1:16" x14ac:dyDescent="0.45">
      <c r="A2615">
        <v>2614</v>
      </c>
      <c r="B2615" s="10">
        <v>45117</v>
      </c>
      <c r="C2615">
        <v>1359</v>
      </c>
      <c r="D2615" t="s">
        <v>80</v>
      </c>
      <c r="E2615">
        <v>58</v>
      </c>
      <c r="F2615" t="s">
        <v>102</v>
      </c>
      <c r="G2615">
        <v>3</v>
      </c>
      <c r="H2615">
        <v>4037.83</v>
      </c>
      <c r="I2615">
        <v>12113.49</v>
      </c>
      <c r="J2615" t="s">
        <v>81</v>
      </c>
      <c r="K2615" t="s">
        <v>82</v>
      </c>
      <c r="L2615" t="s">
        <v>123</v>
      </c>
      <c r="M2615">
        <v>2023</v>
      </c>
      <c r="N2615" t="s">
        <v>84</v>
      </c>
      <c r="O2615" t="s">
        <v>6691</v>
      </c>
      <c r="P2615" t="s">
        <v>86</v>
      </c>
    </row>
    <row r="2616" spans="1:16" x14ac:dyDescent="0.45">
      <c r="A2616">
        <v>2615</v>
      </c>
      <c r="B2616" s="10">
        <v>45117</v>
      </c>
      <c r="C2616">
        <v>2141</v>
      </c>
      <c r="D2616" t="s">
        <v>80</v>
      </c>
      <c r="E2616">
        <v>62</v>
      </c>
      <c r="F2616" t="s">
        <v>8</v>
      </c>
      <c r="G2616">
        <v>3</v>
      </c>
      <c r="H2616">
        <v>2811.1</v>
      </c>
      <c r="I2616">
        <v>8433.2999999999993</v>
      </c>
      <c r="J2616" t="s">
        <v>81</v>
      </c>
      <c r="K2616" t="s">
        <v>82</v>
      </c>
      <c r="L2616" t="s">
        <v>123</v>
      </c>
      <c r="M2616">
        <v>2023</v>
      </c>
      <c r="N2616" t="s">
        <v>84</v>
      </c>
      <c r="O2616" t="s">
        <v>6692</v>
      </c>
      <c r="P2616" t="s">
        <v>86</v>
      </c>
    </row>
    <row r="2617" spans="1:16" x14ac:dyDescent="0.45">
      <c r="A2617">
        <v>2616</v>
      </c>
      <c r="B2617" s="10">
        <v>45117</v>
      </c>
      <c r="C2617">
        <v>2635</v>
      </c>
      <c r="D2617" t="s">
        <v>80</v>
      </c>
      <c r="E2617">
        <v>46</v>
      </c>
      <c r="F2617" t="s">
        <v>6</v>
      </c>
      <c r="G2617">
        <v>3</v>
      </c>
      <c r="H2617">
        <v>2219.84</v>
      </c>
      <c r="I2617">
        <v>6659.52</v>
      </c>
      <c r="J2617" t="s">
        <v>93</v>
      </c>
      <c r="K2617" t="s">
        <v>82</v>
      </c>
      <c r="L2617" t="s">
        <v>123</v>
      </c>
      <c r="M2617">
        <v>2023</v>
      </c>
      <c r="N2617" t="s">
        <v>84</v>
      </c>
      <c r="O2617" t="s">
        <v>6487</v>
      </c>
      <c r="P2617" t="s">
        <v>86</v>
      </c>
    </row>
    <row r="2618" spans="1:16" x14ac:dyDescent="0.45">
      <c r="A2618">
        <v>2617</v>
      </c>
      <c r="B2618" s="10">
        <v>45117</v>
      </c>
      <c r="C2618">
        <v>5000</v>
      </c>
      <c r="D2618" t="s">
        <v>80</v>
      </c>
      <c r="E2618">
        <v>37</v>
      </c>
      <c r="F2618" t="s">
        <v>102</v>
      </c>
      <c r="G2618">
        <v>2</v>
      </c>
      <c r="H2618">
        <v>2509.15</v>
      </c>
      <c r="I2618">
        <v>5018.3</v>
      </c>
      <c r="J2618" t="s">
        <v>97</v>
      </c>
      <c r="K2618" t="s">
        <v>82</v>
      </c>
      <c r="L2618" t="s">
        <v>123</v>
      </c>
      <c r="M2618">
        <v>2023</v>
      </c>
      <c r="N2618" t="s">
        <v>84</v>
      </c>
      <c r="O2618" t="s">
        <v>2723</v>
      </c>
      <c r="P2618" t="s">
        <v>86</v>
      </c>
    </row>
    <row r="2619" spans="1:16" x14ac:dyDescent="0.45">
      <c r="A2619">
        <v>2618</v>
      </c>
      <c r="B2619" s="10">
        <v>45118</v>
      </c>
      <c r="C2619">
        <v>4361</v>
      </c>
      <c r="D2619" t="s">
        <v>80</v>
      </c>
      <c r="E2619">
        <v>34</v>
      </c>
      <c r="F2619" t="s">
        <v>7</v>
      </c>
      <c r="G2619">
        <v>5</v>
      </c>
      <c r="H2619">
        <v>4024.79</v>
      </c>
      <c r="I2619">
        <v>20123.95</v>
      </c>
      <c r="J2619" t="s">
        <v>87</v>
      </c>
      <c r="K2619" t="s">
        <v>82</v>
      </c>
      <c r="L2619" t="s">
        <v>123</v>
      </c>
      <c r="M2619">
        <v>2023</v>
      </c>
      <c r="N2619" t="s">
        <v>84</v>
      </c>
      <c r="O2619" t="s">
        <v>349</v>
      </c>
      <c r="P2619" t="s">
        <v>86</v>
      </c>
    </row>
    <row r="2620" spans="1:16" x14ac:dyDescent="0.45">
      <c r="A2620">
        <v>2619</v>
      </c>
      <c r="B2620" s="10">
        <v>45118</v>
      </c>
      <c r="C2620">
        <v>7583</v>
      </c>
      <c r="D2620" t="s">
        <v>89</v>
      </c>
      <c r="E2620">
        <v>36</v>
      </c>
      <c r="F2620" t="s">
        <v>8</v>
      </c>
      <c r="G2620">
        <v>3</v>
      </c>
      <c r="H2620">
        <v>3220.23</v>
      </c>
      <c r="I2620">
        <v>9660.69</v>
      </c>
      <c r="J2620" t="s">
        <v>97</v>
      </c>
      <c r="K2620" t="s">
        <v>82</v>
      </c>
      <c r="L2620" t="s">
        <v>123</v>
      </c>
      <c r="M2620">
        <v>2023</v>
      </c>
      <c r="N2620" t="s">
        <v>84</v>
      </c>
      <c r="O2620" t="s">
        <v>6273</v>
      </c>
      <c r="P2620" t="s">
        <v>86</v>
      </c>
    </row>
    <row r="2621" spans="1:16" x14ac:dyDescent="0.45">
      <c r="A2621">
        <v>2620</v>
      </c>
      <c r="B2621" s="10">
        <v>45118</v>
      </c>
      <c r="C2621">
        <v>8835</v>
      </c>
      <c r="D2621" t="s">
        <v>80</v>
      </c>
      <c r="E2621">
        <v>34</v>
      </c>
      <c r="F2621" t="s">
        <v>7</v>
      </c>
      <c r="G2621">
        <v>5</v>
      </c>
      <c r="H2621">
        <v>1068.3</v>
      </c>
      <c r="I2621">
        <v>5341.5</v>
      </c>
      <c r="J2621" t="s">
        <v>87</v>
      </c>
      <c r="K2621" t="s">
        <v>82</v>
      </c>
      <c r="L2621" t="s">
        <v>123</v>
      </c>
      <c r="M2621">
        <v>2023</v>
      </c>
      <c r="N2621" t="s">
        <v>84</v>
      </c>
      <c r="O2621" t="s">
        <v>3970</v>
      </c>
      <c r="P2621" t="s">
        <v>86</v>
      </c>
    </row>
    <row r="2622" spans="1:16" x14ac:dyDescent="0.45">
      <c r="A2622">
        <v>2621</v>
      </c>
      <c r="B2622" s="10">
        <v>45118</v>
      </c>
      <c r="C2622">
        <v>1006</v>
      </c>
      <c r="D2622" t="s">
        <v>80</v>
      </c>
      <c r="E2622">
        <v>56</v>
      </c>
      <c r="F2622" t="s">
        <v>5</v>
      </c>
      <c r="G2622">
        <v>4</v>
      </c>
      <c r="H2622">
        <v>3066.31</v>
      </c>
      <c r="I2622">
        <v>12265.24</v>
      </c>
      <c r="J2622" t="s">
        <v>81</v>
      </c>
      <c r="K2622" t="s">
        <v>82</v>
      </c>
      <c r="L2622" t="s">
        <v>123</v>
      </c>
      <c r="M2622">
        <v>2023</v>
      </c>
      <c r="N2622" t="s">
        <v>84</v>
      </c>
      <c r="O2622" t="s">
        <v>1316</v>
      </c>
      <c r="P2622" t="s">
        <v>86</v>
      </c>
    </row>
    <row r="2623" spans="1:16" x14ac:dyDescent="0.45">
      <c r="A2623">
        <v>2622</v>
      </c>
      <c r="B2623" s="10">
        <v>45118</v>
      </c>
      <c r="C2623">
        <v>4267</v>
      </c>
      <c r="D2623" t="s">
        <v>80</v>
      </c>
      <c r="E2623">
        <v>18</v>
      </c>
      <c r="F2623" t="s">
        <v>9</v>
      </c>
      <c r="G2623">
        <v>1</v>
      </c>
      <c r="H2623">
        <v>2053.1</v>
      </c>
      <c r="I2623">
        <v>2053.1</v>
      </c>
      <c r="J2623" t="s">
        <v>95</v>
      </c>
      <c r="K2623" t="s">
        <v>82</v>
      </c>
      <c r="L2623" t="s">
        <v>123</v>
      </c>
      <c r="M2623">
        <v>2023</v>
      </c>
      <c r="N2623" t="s">
        <v>84</v>
      </c>
      <c r="O2623" t="s">
        <v>5016</v>
      </c>
      <c r="P2623" t="s">
        <v>86</v>
      </c>
    </row>
    <row r="2624" spans="1:16" x14ac:dyDescent="0.45">
      <c r="A2624">
        <v>2623</v>
      </c>
      <c r="B2624" s="10">
        <v>45118</v>
      </c>
      <c r="C2624">
        <v>7564</v>
      </c>
      <c r="D2624" t="s">
        <v>89</v>
      </c>
      <c r="E2624">
        <v>46</v>
      </c>
      <c r="F2624" t="s">
        <v>102</v>
      </c>
      <c r="G2624">
        <v>2</v>
      </c>
      <c r="H2624">
        <v>353.42</v>
      </c>
      <c r="I2624">
        <v>706.84</v>
      </c>
      <c r="J2624" t="s">
        <v>93</v>
      </c>
      <c r="K2624" t="s">
        <v>567</v>
      </c>
      <c r="L2624" t="s">
        <v>123</v>
      </c>
      <c r="M2624">
        <v>2023</v>
      </c>
      <c r="N2624" t="s">
        <v>84</v>
      </c>
      <c r="O2624" t="s">
        <v>7230</v>
      </c>
      <c r="P2624" t="s">
        <v>86</v>
      </c>
    </row>
    <row r="2625" spans="1:16" x14ac:dyDescent="0.45">
      <c r="A2625">
        <v>2624</v>
      </c>
      <c r="B2625" s="10">
        <v>45118</v>
      </c>
      <c r="C2625">
        <v>5928</v>
      </c>
      <c r="D2625" t="s">
        <v>89</v>
      </c>
      <c r="E2625">
        <v>31</v>
      </c>
      <c r="F2625" t="s">
        <v>102</v>
      </c>
      <c r="G2625">
        <v>5</v>
      </c>
      <c r="H2625">
        <v>1937.28</v>
      </c>
      <c r="I2625">
        <v>9686.4</v>
      </c>
      <c r="J2625" t="s">
        <v>87</v>
      </c>
      <c r="K2625" t="s">
        <v>82</v>
      </c>
      <c r="L2625" t="s">
        <v>123</v>
      </c>
      <c r="M2625">
        <v>2023</v>
      </c>
      <c r="N2625" t="s">
        <v>84</v>
      </c>
      <c r="O2625" t="s">
        <v>3971</v>
      </c>
      <c r="P2625" t="s">
        <v>86</v>
      </c>
    </row>
    <row r="2626" spans="1:16" x14ac:dyDescent="0.45">
      <c r="A2626">
        <v>2625</v>
      </c>
      <c r="B2626" s="10">
        <v>45118</v>
      </c>
      <c r="C2626">
        <v>3606</v>
      </c>
      <c r="D2626" t="s">
        <v>80</v>
      </c>
      <c r="E2626">
        <v>34</v>
      </c>
      <c r="F2626" t="s">
        <v>7</v>
      </c>
      <c r="G2626">
        <v>1</v>
      </c>
      <c r="H2626">
        <v>1176.6300000000001</v>
      </c>
      <c r="I2626">
        <v>1176.6300000000001</v>
      </c>
      <c r="J2626" t="s">
        <v>87</v>
      </c>
      <c r="K2626" t="s">
        <v>567</v>
      </c>
      <c r="L2626" t="s">
        <v>123</v>
      </c>
      <c r="M2626">
        <v>2023</v>
      </c>
      <c r="N2626" t="s">
        <v>84</v>
      </c>
      <c r="O2626" t="s">
        <v>8171</v>
      </c>
      <c r="P2626" t="s">
        <v>86</v>
      </c>
    </row>
    <row r="2627" spans="1:16" x14ac:dyDescent="0.45">
      <c r="A2627">
        <v>2626</v>
      </c>
      <c r="B2627" s="10">
        <v>45118</v>
      </c>
      <c r="C2627">
        <v>6906</v>
      </c>
      <c r="D2627" t="s">
        <v>89</v>
      </c>
      <c r="E2627">
        <v>30</v>
      </c>
      <c r="F2627" t="s">
        <v>7</v>
      </c>
      <c r="G2627">
        <v>2</v>
      </c>
      <c r="H2627">
        <v>4200.99</v>
      </c>
      <c r="I2627">
        <v>8401.98</v>
      </c>
      <c r="J2627" t="s">
        <v>87</v>
      </c>
      <c r="K2627" t="s">
        <v>82</v>
      </c>
      <c r="L2627" t="s">
        <v>123</v>
      </c>
      <c r="M2627">
        <v>2023</v>
      </c>
      <c r="N2627" t="s">
        <v>84</v>
      </c>
      <c r="O2627" t="s">
        <v>3660</v>
      </c>
      <c r="P2627" t="s">
        <v>86</v>
      </c>
    </row>
    <row r="2628" spans="1:16" x14ac:dyDescent="0.45">
      <c r="A2628">
        <v>2627</v>
      </c>
      <c r="B2628" s="10">
        <v>45118</v>
      </c>
      <c r="C2628">
        <v>4273</v>
      </c>
      <c r="D2628" t="s">
        <v>80</v>
      </c>
      <c r="E2628">
        <v>46</v>
      </c>
      <c r="F2628" t="s">
        <v>9</v>
      </c>
      <c r="G2628">
        <v>1</v>
      </c>
      <c r="H2628">
        <v>569.75</v>
      </c>
      <c r="I2628">
        <v>569.75</v>
      </c>
      <c r="J2628" t="s">
        <v>93</v>
      </c>
      <c r="K2628" t="s">
        <v>567</v>
      </c>
      <c r="L2628" t="s">
        <v>123</v>
      </c>
      <c r="M2628">
        <v>2023</v>
      </c>
      <c r="N2628" t="s">
        <v>668</v>
      </c>
      <c r="O2628" t="s">
        <v>9410</v>
      </c>
      <c r="P2628" t="s">
        <v>86</v>
      </c>
    </row>
    <row r="2629" spans="1:16" x14ac:dyDescent="0.45">
      <c r="A2629">
        <v>2628</v>
      </c>
      <c r="B2629" s="10">
        <v>45118</v>
      </c>
      <c r="C2629">
        <v>8611</v>
      </c>
      <c r="D2629" t="s">
        <v>89</v>
      </c>
      <c r="E2629">
        <v>51</v>
      </c>
      <c r="F2629" t="s">
        <v>102</v>
      </c>
      <c r="G2629">
        <v>3</v>
      </c>
      <c r="H2629">
        <v>1835.09</v>
      </c>
      <c r="I2629">
        <v>5505.27</v>
      </c>
      <c r="J2629" t="s">
        <v>93</v>
      </c>
      <c r="K2629" t="s">
        <v>82</v>
      </c>
      <c r="L2629" t="s">
        <v>123</v>
      </c>
      <c r="M2629">
        <v>2023</v>
      </c>
      <c r="N2629" t="s">
        <v>84</v>
      </c>
      <c r="O2629" t="s">
        <v>8502</v>
      </c>
      <c r="P2629" t="s">
        <v>748</v>
      </c>
    </row>
    <row r="2630" spans="1:16" x14ac:dyDescent="0.45">
      <c r="A2630">
        <v>2629</v>
      </c>
      <c r="B2630" s="10">
        <v>45118</v>
      </c>
      <c r="C2630">
        <v>1913</v>
      </c>
      <c r="D2630" t="s">
        <v>89</v>
      </c>
      <c r="E2630">
        <v>44</v>
      </c>
      <c r="F2630" t="s">
        <v>9</v>
      </c>
      <c r="G2630">
        <v>3</v>
      </c>
      <c r="H2630">
        <v>3492.69</v>
      </c>
      <c r="I2630">
        <v>10478.07</v>
      </c>
      <c r="J2630" t="s">
        <v>97</v>
      </c>
      <c r="K2630" t="s">
        <v>82</v>
      </c>
      <c r="L2630" t="s">
        <v>123</v>
      </c>
      <c r="M2630">
        <v>2023</v>
      </c>
      <c r="N2630" t="s">
        <v>84</v>
      </c>
      <c r="O2630" t="s">
        <v>6274</v>
      </c>
      <c r="P2630" t="s">
        <v>86</v>
      </c>
    </row>
    <row r="2631" spans="1:16" x14ac:dyDescent="0.45">
      <c r="A2631">
        <v>2630</v>
      </c>
      <c r="B2631" s="10">
        <v>45118</v>
      </c>
      <c r="C2631">
        <v>3011</v>
      </c>
      <c r="D2631" t="s">
        <v>80</v>
      </c>
      <c r="E2631">
        <v>63</v>
      </c>
      <c r="F2631" t="s">
        <v>7</v>
      </c>
      <c r="G2631">
        <v>1</v>
      </c>
      <c r="H2631">
        <v>4492.09</v>
      </c>
      <c r="I2631">
        <v>4492.09</v>
      </c>
      <c r="J2631" t="s">
        <v>81</v>
      </c>
      <c r="K2631" t="s">
        <v>82</v>
      </c>
      <c r="L2631" t="s">
        <v>123</v>
      </c>
      <c r="M2631">
        <v>2023</v>
      </c>
      <c r="N2631" t="s">
        <v>84</v>
      </c>
      <c r="O2631" t="s">
        <v>5808</v>
      </c>
      <c r="P2631" t="s">
        <v>86</v>
      </c>
    </row>
    <row r="2632" spans="1:16" x14ac:dyDescent="0.45">
      <c r="A2632">
        <v>2631</v>
      </c>
      <c r="B2632" s="10">
        <v>45119</v>
      </c>
      <c r="C2632">
        <v>2442</v>
      </c>
      <c r="D2632" t="s">
        <v>89</v>
      </c>
      <c r="E2632">
        <v>50</v>
      </c>
      <c r="F2632" t="s">
        <v>6</v>
      </c>
      <c r="G2632">
        <v>2</v>
      </c>
      <c r="H2632">
        <v>1709.82</v>
      </c>
      <c r="I2632">
        <v>3419.64</v>
      </c>
      <c r="J2632" t="s">
        <v>93</v>
      </c>
      <c r="K2632" t="s">
        <v>82</v>
      </c>
      <c r="L2632" t="s">
        <v>123</v>
      </c>
      <c r="M2632">
        <v>2023</v>
      </c>
      <c r="N2632" t="s">
        <v>84</v>
      </c>
      <c r="O2632" t="s">
        <v>246</v>
      </c>
      <c r="P2632" t="s">
        <v>86</v>
      </c>
    </row>
    <row r="2633" spans="1:16" x14ac:dyDescent="0.45">
      <c r="A2633">
        <v>2632</v>
      </c>
      <c r="B2633" s="10">
        <v>45119</v>
      </c>
      <c r="C2633">
        <v>6546</v>
      </c>
      <c r="D2633" t="s">
        <v>80</v>
      </c>
      <c r="E2633">
        <v>46</v>
      </c>
      <c r="F2633" t="s">
        <v>7</v>
      </c>
      <c r="G2633">
        <v>1</v>
      </c>
      <c r="H2633">
        <v>3051.87</v>
      </c>
      <c r="I2633">
        <v>3051.87</v>
      </c>
      <c r="J2633" t="s">
        <v>93</v>
      </c>
      <c r="K2633" t="s">
        <v>82</v>
      </c>
      <c r="L2633" t="s">
        <v>123</v>
      </c>
      <c r="M2633">
        <v>2023</v>
      </c>
      <c r="N2633" t="s">
        <v>84</v>
      </c>
      <c r="O2633" t="s">
        <v>5580</v>
      </c>
      <c r="P2633" t="s">
        <v>86</v>
      </c>
    </row>
    <row r="2634" spans="1:16" x14ac:dyDescent="0.45">
      <c r="A2634">
        <v>2633</v>
      </c>
      <c r="B2634" s="10">
        <v>45119</v>
      </c>
      <c r="C2634">
        <v>2829</v>
      </c>
      <c r="D2634" t="s">
        <v>80</v>
      </c>
      <c r="E2634">
        <v>54</v>
      </c>
      <c r="F2634" t="s">
        <v>8</v>
      </c>
      <c r="G2634">
        <v>4</v>
      </c>
      <c r="H2634">
        <v>1899.57</v>
      </c>
      <c r="I2634">
        <v>7598.28</v>
      </c>
      <c r="J2634" t="s">
        <v>93</v>
      </c>
      <c r="K2634" t="s">
        <v>82</v>
      </c>
      <c r="L2634" t="s">
        <v>123</v>
      </c>
      <c r="M2634">
        <v>2023</v>
      </c>
      <c r="N2634" t="s">
        <v>84</v>
      </c>
      <c r="O2634" t="s">
        <v>1971</v>
      </c>
      <c r="P2634" t="s">
        <v>86</v>
      </c>
    </row>
    <row r="2635" spans="1:16" x14ac:dyDescent="0.45">
      <c r="A2635">
        <v>2634</v>
      </c>
      <c r="B2635" s="10">
        <v>45119</v>
      </c>
      <c r="C2635">
        <v>9767</v>
      </c>
      <c r="D2635" t="s">
        <v>80</v>
      </c>
      <c r="E2635">
        <v>56</v>
      </c>
      <c r="F2635" t="s">
        <v>7</v>
      </c>
      <c r="G2635">
        <v>2</v>
      </c>
      <c r="H2635">
        <v>1054.26</v>
      </c>
      <c r="I2635">
        <v>2108.52</v>
      </c>
      <c r="J2635" t="s">
        <v>81</v>
      </c>
      <c r="K2635" t="s">
        <v>82</v>
      </c>
      <c r="L2635" t="s">
        <v>123</v>
      </c>
      <c r="M2635">
        <v>2023</v>
      </c>
      <c r="N2635" t="s">
        <v>84</v>
      </c>
      <c r="O2635" t="s">
        <v>3014</v>
      </c>
      <c r="P2635" t="s">
        <v>86</v>
      </c>
    </row>
    <row r="2636" spans="1:16" x14ac:dyDescent="0.45">
      <c r="A2636">
        <v>2635</v>
      </c>
      <c r="B2636" s="10">
        <v>45119</v>
      </c>
      <c r="C2636">
        <v>7468</v>
      </c>
      <c r="D2636" t="s">
        <v>89</v>
      </c>
      <c r="E2636">
        <v>36</v>
      </c>
      <c r="F2636" t="s">
        <v>7</v>
      </c>
      <c r="G2636">
        <v>2</v>
      </c>
      <c r="H2636">
        <v>1662.3</v>
      </c>
      <c r="I2636">
        <v>3324.6</v>
      </c>
      <c r="J2636" t="s">
        <v>97</v>
      </c>
      <c r="K2636" t="s">
        <v>82</v>
      </c>
      <c r="L2636" t="s">
        <v>123</v>
      </c>
      <c r="M2636">
        <v>2023</v>
      </c>
      <c r="N2636" t="s">
        <v>84</v>
      </c>
      <c r="O2636" t="s">
        <v>2724</v>
      </c>
      <c r="P2636" t="s">
        <v>86</v>
      </c>
    </row>
    <row r="2637" spans="1:16" x14ac:dyDescent="0.45">
      <c r="A2637">
        <v>2636</v>
      </c>
      <c r="B2637" s="10">
        <v>45119</v>
      </c>
      <c r="C2637">
        <v>1929</v>
      </c>
      <c r="D2637" t="s">
        <v>89</v>
      </c>
      <c r="E2637">
        <v>63</v>
      </c>
      <c r="F2637" t="s">
        <v>6</v>
      </c>
      <c r="G2637">
        <v>1</v>
      </c>
      <c r="H2637">
        <v>3197.72</v>
      </c>
      <c r="I2637">
        <v>3197.72</v>
      </c>
      <c r="J2637" t="s">
        <v>81</v>
      </c>
      <c r="K2637" t="s">
        <v>82</v>
      </c>
      <c r="L2637" t="s">
        <v>123</v>
      </c>
      <c r="M2637">
        <v>2023</v>
      </c>
      <c r="N2637" t="s">
        <v>84</v>
      </c>
      <c r="O2637" t="s">
        <v>5809</v>
      </c>
      <c r="P2637" t="s">
        <v>86</v>
      </c>
    </row>
    <row r="2638" spans="1:16" x14ac:dyDescent="0.45">
      <c r="A2638">
        <v>2637</v>
      </c>
      <c r="B2638" s="10">
        <v>45119</v>
      </c>
      <c r="C2638">
        <v>4699</v>
      </c>
      <c r="D2638" t="s">
        <v>80</v>
      </c>
      <c r="E2638">
        <v>41</v>
      </c>
      <c r="F2638" t="s">
        <v>9</v>
      </c>
      <c r="G2638">
        <v>5</v>
      </c>
      <c r="H2638">
        <v>3595.88</v>
      </c>
      <c r="I2638">
        <v>17979.400000000001</v>
      </c>
      <c r="J2638" t="s">
        <v>97</v>
      </c>
      <c r="K2638" t="s">
        <v>82</v>
      </c>
      <c r="L2638" t="s">
        <v>123</v>
      </c>
      <c r="M2638">
        <v>2023</v>
      </c>
      <c r="N2638" t="s">
        <v>84</v>
      </c>
      <c r="O2638" t="s">
        <v>4443</v>
      </c>
      <c r="P2638" t="s">
        <v>86</v>
      </c>
    </row>
    <row r="2639" spans="1:16" x14ac:dyDescent="0.45">
      <c r="A2639">
        <v>2638</v>
      </c>
      <c r="B2639" s="10">
        <v>45119</v>
      </c>
      <c r="C2639">
        <v>2054</v>
      </c>
      <c r="D2639" t="s">
        <v>80</v>
      </c>
      <c r="E2639">
        <v>31</v>
      </c>
      <c r="F2639" t="s">
        <v>8</v>
      </c>
      <c r="G2639">
        <v>1</v>
      </c>
      <c r="H2639">
        <v>1884.5</v>
      </c>
      <c r="I2639">
        <v>1884.5</v>
      </c>
      <c r="J2639" t="s">
        <v>87</v>
      </c>
      <c r="K2639" t="s">
        <v>567</v>
      </c>
      <c r="L2639" t="s">
        <v>123</v>
      </c>
      <c r="M2639">
        <v>2023</v>
      </c>
      <c r="N2639" t="s">
        <v>84</v>
      </c>
      <c r="O2639" t="s">
        <v>8172</v>
      </c>
      <c r="P2639" t="s">
        <v>86</v>
      </c>
    </row>
    <row r="2640" spans="1:16" x14ac:dyDescent="0.45">
      <c r="A2640">
        <v>2639</v>
      </c>
      <c r="B2640" s="10">
        <v>45119</v>
      </c>
      <c r="C2640">
        <v>6744</v>
      </c>
      <c r="D2640" t="s">
        <v>89</v>
      </c>
      <c r="E2640">
        <v>64</v>
      </c>
      <c r="F2640" t="s">
        <v>8</v>
      </c>
      <c r="G2640">
        <v>5</v>
      </c>
      <c r="H2640">
        <v>805.03</v>
      </c>
      <c r="I2640">
        <v>4025.15</v>
      </c>
      <c r="J2640" t="s">
        <v>81</v>
      </c>
      <c r="K2640" t="s">
        <v>82</v>
      </c>
      <c r="L2640" t="s">
        <v>123</v>
      </c>
      <c r="M2640">
        <v>2023</v>
      </c>
      <c r="N2640" t="s">
        <v>84</v>
      </c>
      <c r="O2640" t="s">
        <v>9055</v>
      </c>
      <c r="P2640" t="s">
        <v>748</v>
      </c>
    </row>
    <row r="2641" spans="1:16" x14ac:dyDescent="0.45">
      <c r="A2641">
        <v>2640</v>
      </c>
      <c r="B2641" s="10">
        <v>45119</v>
      </c>
      <c r="C2641">
        <v>2900</v>
      </c>
      <c r="D2641" t="s">
        <v>80</v>
      </c>
      <c r="E2641">
        <v>54</v>
      </c>
      <c r="F2641" t="s">
        <v>102</v>
      </c>
      <c r="G2641">
        <v>2</v>
      </c>
      <c r="H2641">
        <v>740.81</v>
      </c>
      <c r="I2641">
        <v>1481.62</v>
      </c>
      <c r="J2641" t="s">
        <v>93</v>
      </c>
      <c r="K2641" t="s">
        <v>567</v>
      </c>
      <c r="L2641" t="s">
        <v>123</v>
      </c>
      <c r="M2641">
        <v>2023</v>
      </c>
      <c r="N2641" t="s">
        <v>84</v>
      </c>
      <c r="O2641" t="s">
        <v>7231</v>
      </c>
      <c r="P2641" t="s">
        <v>86</v>
      </c>
    </row>
    <row r="2642" spans="1:16" x14ac:dyDescent="0.45">
      <c r="A2642">
        <v>2641</v>
      </c>
      <c r="B2642" s="10">
        <v>45119</v>
      </c>
      <c r="C2642">
        <v>7980</v>
      </c>
      <c r="D2642" t="s">
        <v>89</v>
      </c>
      <c r="E2642">
        <v>22</v>
      </c>
      <c r="F2642" t="s">
        <v>6</v>
      </c>
      <c r="G2642">
        <v>3</v>
      </c>
      <c r="H2642">
        <v>4072.44</v>
      </c>
      <c r="I2642">
        <v>12217.32</v>
      </c>
      <c r="J2642" t="s">
        <v>95</v>
      </c>
      <c r="K2642" t="s">
        <v>82</v>
      </c>
      <c r="L2642" t="s">
        <v>123</v>
      </c>
      <c r="M2642">
        <v>2023</v>
      </c>
      <c r="N2642" t="s">
        <v>84</v>
      </c>
      <c r="O2642" t="s">
        <v>6863</v>
      </c>
      <c r="P2642" t="s">
        <v>86</v>
      </c>
    </row>
    <row r="2643" spans="1:16" x14ac:dyDescent="0.45">
      <c r="A2643">
        <v>2642</v>
      </c>
      <c r="B2643" s="10">
        <v>45119</v>
      </c>
      <c r="C2643">
        <v>8069</v>
      </c>
      <c r="D2643" t="s">
        <v>89</v>
      </c>
      <c r="E2643">
        <v>41</v>
      </c>
      <c r="F2643" t="s">
        <v>5</v>
      </c>
      <c r="G2643">
        <v>3</v>
      </c>
      <c r="H2643">
        <v>3283.7</v>
      </c>
      <c r="I2643">
        <v>9851.1</v>
      </c>
      <c r="J2643" t="s">
        <v>97</v>
      </c>
      <c r="K2643" t="s">
        <v>82</v>
      </c>
      <c r="L2643" t="s">
        <v>123</v>
      </c>
      <c r="M2643">
        <v>2023</v>
      </c>
      <c r="N2643" t="s">
        <v>84</v>
      </c>
      <c r="O2643" t="s">
        <v>8585</v>
      </c>
      <c r="P2643" t="s">
        <v>748</v>
      </c>
    </row>
    <row r="2644" spans="1:16" x14ac:dyDescent="0.45">
      <c r="A2644">
        <v>2643</v>
      </c>
      <c r="B2644" s="10">
        <v>45119</v>
      </c>
      <c r="C2644">
        <v>4415</v>
      </c>
      <c r="D2644" t="s">
        <v>89</v>
      </c>
      <c r="E2644">
        <v>51</v>
      </c>
      <c r="F2644" t="s">
        <v>102</v>
      </c>
      <c r="G2644">
        <v>1</v>
      </c>
      <c r="H2644">
        <v>3653.75</v>
      </c>
      <c r="I2644">
        <v>3653.75</v>
      </c>
      <c r="J2644" t="s">
        <v>93</v>
      </c>
      <c r="K2644" t="s">
        <v>82</v>
      </c>
      <c r="L2644" t="s">
        <v>123</v>
      </c>
      <c r="M2644">
        <v>2023</v>
      </c>
      <c r="N2644" t="s">
        <v>84</v>
      </c>
      <c r="O2644" t="s">
        <v>5581</v>
      </c>
      <c r="P2644" t="s">
        <v>86</v>
      </c>
    </row>
    <row r="2645" spans="1:16" x14ac:dyDescent="0.45">
      <c r="A2645">
        <v>2644</v>
      </c>
      <c r="B2645" s="10">
        <v>45119</v>
      </c>
      <c r="C2645">
        <v>1442</v>
      </c>
      <c r="D2645" t="s">
        <v>80</v>
      </c>
      <c r="E2645">
        <v>48</v>
      </c>
      <c r="F2645" t="s">
        <v>102</v>
      </c>
      <c r="G2645">
        <v>5</v>
      </c>
      <c r="H2645">
        <v>2466.86</v>
      </c>
      <c r="I2645">
        <v>12334.3</v>
      </c>
      <c r="J2645" t="s">
        <v>93</v>
      </c>
      <c r="K2645" t="s">
        <v>82</v>
      </c>
      <c r="L2645" t="s">
        <v>123</v>
      </c>
      <c r="M2645">
        <v>2023</v>
      </c>
      <c r="N2645" t="s">
        <v>84</v>
      </c>
      <c r="O2645" t="s">
        <v>9145</v>
      </c>
      <c r="P2645" t="s">
        <v>748</v>
      </c>
    </row>
    <row r="2646" spans="1:16" x14ac:dyDescent="0.45">
      <c r="A2646">
        <v>2645</v>
      </c>
      <c r="B2646" s="10">
        <v>45120</v>
      </c>
      <c r="C2646">
        <v>7218</v>
      </c>
      <c r="D2646" t="s">
        <v>80</v>
      </c>
      <c r="E2646">
        <v>47</v>
      </c>
      <c r="F2646" t="s">
        <v>102</v>
      </c>
      <c r="G2646">
        <v>1</v>
      </c>
      <c r="H2646">
        <v>2313.73</v>
      </c>
      <c r="I2646">
        <v>2313.73</v>
      </c>
      <c r="J2646" t="s">
        <v>93</v>
      </c>
      <c r="K2646" t="s">
        <v>82</v>
      </c>
      <c r="L2646" t="s">
        <v>123</v>
      </c>
      <c r="M2646">
        <v>2023</v>
      </c>
      <c r="N2646" t="s">
        <v>84</v>
      </c>
      <c r="O2646" t="s">
        <v>514</v>
      </c>
      <c r="P2646" t="s">
        <v>86</v>
      </c>
    </row>
    <row r="2647" spans="1:16" x14ac:dyDescent="0.45">
      <c r="A2647">
        <v>2646</v>
      </c>
      <c r="B2647" s="10">
        <v>45120</v>
      </c>
      <c r="C2647">
        <v>5652</v>
      </c>
      <c r="D2647" t="s">
        <v>89</v>
      </c>
      <c r="E2647">
        <v>26</v>
      </c>
      <c r="F2647" t="s">
        <v>8</v>
      </c>
      <c r="G2647">
        <v>4</v>
      </c>
      <c r="H2647">
        <v>1095.19</v>
      </c>
      <c r="I2647">
        <v>4380.76</v>
      </c>
      <c r="J2647" t="s">
        <v>87</v>
      </c>
      <c r="K2647" t="s">
        <v>82</v>
      </c>
      <c r="L2647" t="s">
        <v>123</v>
      </c>
      <c r="M2647">
        <v>2023</v>
      </c>
      <c r="N2647" t="s">
        <v>84</v>
      </c>
      <c r="O2647" t="s">
        <v>960</v>
      </c>
      <c r="P2647" t="s">
        <v>86</v>
      </c>
    </row>
    <row r="2648" spans="1:16" x14ac:dyDescent="0.45">
      <c r="A2648">
        <v>2647</v>
      </c>
      <c r="B2648" s="10">
        <v>45120</v>
      </c>
      <c r="C2648">
        <v>8939</v>
      </c>
      <c r="D2648" t="s">
        <v>80</v>
      </c>
      <c r="E2648">
        <v>44</v>
      </c>
      <c r="F2648" t="s">
        <v>9</v>
      </c>
      <c r="G2648">
        <v>1</v>
      </c>
      <c r="H2648">
        <v>883.28</v>
      </c>
      <c r="I2648">
        <v>883.28</v>
      </c>
      <c r="J2648" t="s">
        <v>97</v>
      </c>
      <c r="K2648" t="s">
        <v>567</v>
      </c>
      <c r="L2648" t="s">
        <v>123</v>
      </c>
      <c r="M2648">
        <v>2023</v>
      </c>
      <c r="N2648" t="s">
        <v>84</v>
      </c>
      <c r="O2648" t="s">
        <v>7915</v>
      </c>
      <c r="P2648" t="s">
        <v>86</v>
      </c>
    </row>
    <row r="2649" spans="1:16" x14ac:dyDescent="0.45">
      <c r="A2649">
        <v>2648</v>
      </c>
      <c r="B2649" s="10">
        <v>45120</v>
      </c>
      <c r="C2649">
        <v>8833</v>
      </c>
      <c r="D2649" t="s">
        <v>80</v>
      </c>
      <c r="E2649">
        <v>45</v>
      </c>
      <c r="F2649" t="s">
        <v>7</v>
      </c>
      <c r="G2649">
        <v>1</v>
      </c>
      <c r="H2649">
        <v>811.87</v>
      </c>
      <c r="I2649">
        <v>811.87</v>
      </c>
      <c r="J2649" t="s">
        <v>93</v>
      </c>
      <c r="K2649" t="s">
        <v>567</v>
      </c>
      <c r="L2649" t="s">
        <v>123</v>
      </c>
      <c r="M2649">
        <v>2023</v>
      </c>
      <c r="N2649" t="s">
        <v>84</v>
      </c>
      <c r="O2649" t="s">
        <v>7782</v>
      </c>
      <c r="P2649" t="s">
        <v>86</v>
      </c>
    </row>
    <row r="2650" spans="1:16" x14ac:dyDescent="0.45">
      <c r="A2650">
        <v>2649</v>
      </c>
      <c r="B2650" s="10">
        <v>45120</v>
      </c>
      <c r="C2650">
        <v>8597</v>
      </c>
      <c r="D2650" t="s">
        <v>89</v>
      </c>
      <c r="E2650">
        <v>59</v>
      </c>
      <c r="F2650" t="s">
        <v>8</v>
      </c>
      <c r="G2650">
        <v>1</v>
      </c>
      <c r="H2650">
        <v>4959.3500000000004</v>
      </c>
      <c r="I2650">
        <v>4959.3500000000004</v>
      </c>
      <c r="J2650" t="s">
        <v>81</v>
      </c>
      <c r="K2650" t="s">
        <v>82</v>
      </c>
      <c r="L2650" t="s">
        <v>123</v>
      </c>
      <c r="M2650">
        <v>2023</v>
      </c>
      <c r="N2650" t="s">
        <v>84</v>
      </c>
      <c r="O2650" t="s">
        <v>5810</v>
      </c>
      <c r="P2650" t="s">
        <v>86</v>
      </c>
    </row>
    <row r="2651" spans="1:16" x14ac:dyDescent="0.45">
      <c r="A2651">
        <v>2650</v>
      </c>
      <c r="B2651" s="10">
        <v>45120</v>
      </c>
      <c r="C2651">
        <v>5458</v>
      </c>
      <c r="D2651" t="s">
        <v>89</v>
      </c>
      <c r="E2651">
        <v>43</v>
      </c>
      <c r="F2651" t="s">
        <v>7</v>
      </c>
      <c r="G2651">
        <v>1</v>
      </c>
      <c r="H2651">
        <v>4113.41</v>
      </c>
      <c r="I2651">
        <v>4113.41</v>
      </c>
      <c r="J2651" t="s">
        <v>97</v>
      </c>
      <c r="K2651" t="s">
        <v>82</v>
      </c>
      <c r="L2651" t="s">
        <v>123</v>
      </c>
      <c r="M2651">
        <v>2023</v>
      </c>
      <c r="N2651" t="s">
        <v>84</v>
      </c>
      <c r="O2651" t="s">
        <v>5179</v>
      </c>
      <c r="P2651" t="s">
        <v>86</v>
      </c>
    </row>
    <row r="2652" spans="1:16" x14ac:dyDescent="0.45">
      <c r="A2652">
        <v>2651</v>
      </c>
      <c r="B2652" s="10">
        <v>45120</v>
      </c>
      <c r="C2652">
        <v>7591</v>
      </c>
      <c r="D2652" t="s">
        <v>80</v>
      </c>
      <c r="E2652">
        <v>35</v>
      </c>
      <c r="F2652" t="s">
        <v>7</v>
      </c>
      <c r="G2652">
        <v>5</v>
      </c>
      <c r="H2652">
        <v>3149.34</v>
      </c>
      <c r="I2652">
        <v>15746.7</v>
      </c>
      <c r="J2652" t="s">
        <v>97</v>
      </c>
      <c r="K2652" t="s">
        <v>82</v>
      </c>
      <c r="L2652" t="s">
        <v>123</v>
      </c>
      <c r="M2652">
        <v>2023</v>
      </c>
      <c r="N2652" t="s">
        <v>84</v>
      </c>
      <c r="O2652" t="s">
        <v>4444</v>
      </c>
      <c r="P2652" t="s">
        <v>86</v>
      </c>
    </row>
    <row r="2653" spans="1:16" x14ac:dyDescent="0.45">
      <c r="A2653">
        <v>2652</v>
      </c>
      <c r="B2653" s="10">
        <v>45120</v>
      </c>
      <c r="C2653">
        <v>3309</v>
      </c>
      <c r="D2653" t="s">
        <v>89</v>
      </c>
      <c r="E2653">
        <v>53</v>
      </c>
      <c r="F2653" t="s">
        <v>5</v>
      </c>
      <c r="G2653">
        <v>5</v>
      </c>
      <c r="H2653">
        <v>1111.3</v>
      </c>
      <c r="I2653">
        <v>5556.5</v>
      </c>
      <c r="J2653" t="s">
        <v>93</v>
      </c>
      <c r="K2653" t="s">
        <v>82</v>
      </c>
      <c r="L2653" t="s">
        <v>123</v>
      </c>
      <c r="M2653">
        <v>2023</v>
      </c>
      <c r="N2653" t="s">
        <v>84</v>
      </c>
      <c r="O2653" t="s">
        <v>4201</v>
      </c>
      <c r="P2653" t="s">
        <v>86</v>
      </c>
    </row>
    <row r="2654" spans="1:16" x14ac:dyDescent="0.45">
      <c r="A2654">
        <v>2653</v>
      </c>
      <c r="B2654" s="10">
        <v>45120</v>
      </c>
      <c r="C2654">
        <v>7268</v>
      </c>
      <c r="D2654" t="s">
        <v>80</v>
      </c>
      <c r="E2654">
        <v>25</v>
      </c>
      <c r="F2654" t="s">
        <v>102</v>
      </c>
      <c r="G2654">
        <v>5</v>
      </c>
      <c r="H2654">
        <v>1721.41</v>
      </c>
      <c r="I2654">
        <v>8607.0499999999993</v>
      </c>
      <c r="J2654" t="s">
        <v>87</v>
      </c>
      <c r="K2654" t="s">
        <v>82</v>
      </c>
      <c r="L2654" t="s">
        <v>123</v>
      </c>
      <c r="M2654">
        <v>2023</v>
      </c>
      <c r="N2654" t="s">
        <v>84</v>
      </c>
      <c r="O2654" t="s">
        <v>8964</v>
      </c>
      <c r="P2654" t="s">
        <v>748</v>
      </c>
    </row>
    <row r="2655" spans="1:16" x14ac:dyDescent="0.45">
      <c r="A2655">
        <v>2654</v>
      </c>
      <c r="B2655" s="10">
        <v>45120</v>
      </c>
      <c r="C2655">
        <v>1910</v>
      </c>
      <c r="D2655" t="s">
        <v>89</v>
      </c>
      <c r="E2655">
        <v>35</v>
      </c>
      <c r="F2655" t="s">
        <v>5</v>
      </c>
      <c r="G2655">
        <v>4</v>
      </c>
      <c r="H2655">
        <v>1786.39</v>
      </c>
      <c r="I2655">
        <v>7145.56</v>
      </c>
      <c r="J2655" t="s">
        <v>97</v>
      </c>
      <c r="K2655" t="s">
        <v>82</v>
      </c>
      <c r="L2655" t="s">
        <v>123</v>
      </c>
      <c r="M2655">
        <v>2023</v>
      </c>
      <c r="N2655" t="s">
        <v>84</v>
      </c>
      <c r="O2655" t="s">
        <v>1658</v>
      </c>
      <c r="P2655" t="s">
        <v>86</v>
      </c>
    </row>
    <row r="2656" spans="1:16" x14ac:dyDescent="0.45">
      <c r="A2656">
        <v>2655</v>
      </c>
      <c r="B2656" s="10">
        <v>45120</v>
      </c>
      <c r="C2656">
        <v>5340</v>
      </c>
      <c r="D2656" t="s">
        <v>89</v>
      </c>
      <c r="E2656">
        <v>37</v>
      </c>
      <c r="F2656" t="s">
        <v>102</v>
      </c>
      <c r="G2656">
        <v>4</v>
      </c>
      <c r="H2656">
        <v>2414.48</v>
      </c>
      <c r="I2656">
        <v>9657.92</v>
      </c>
      <c r="J2656" t="s">
        <v>97</v>
      </c>
      <c r="K2656" t="s">
        <v>82</v>
      </c>
      <c r="L2656" t="s">
        <v>123</v>
      </c>
      <c r="M2656">
        <v>2023</v>
      </c>
      <c r="N2656" t="s">
        <v>84</v>
      </c>
      <c r="O2656" t="s">
        <v>1659</v>
      </c>
      <c r="P2656" t="s">
        <v>86</v>
      </c>
    </row>
    <row r="2657" spans="1:16" x14ac:dyDescent="0.45">
      <c r="A2657">
        <v>2656</v>
      </c>
      <c r="B2657" s="10">
        <v>45120</v>
      </c>
      <c r="C2657">
        <v>5009</v>
      </c>
      <c r="D2657" t="s">
        <v>80</v>
      </c>
      <c r="E2657">
        <v>49</v>
      </c>
      <c r="F2657" t="s">
        <v>8</v>
      </c>
      <c r="G2657">
        <v>1</v>
      </c>
      <c r="H2657">
        <v>2138.88</v>
      </c>
      <c r="I2657">
        <v>2138.88</v>
      </c>
      <c r="J2657" t="s">
        <v>93</v>
      </c>
      <c r="K2657" t="s">
        <v>82</v>
      </c>
      <c r="L2657" t="s">
        <v>123</v>
      </c>
      <c r="M2657">
        <v>2023</v>
      </c>
      <c r="N2657" t="s">
        <v>84</v>
      </c>
      <c r="O2657" t="s">
        <v>5582</v>
      </c>
      <c r="P2657" t="s">
        <v>86</v>
      </c>
    </row>
    <row r="2658" spans="1:16" x14ac:dyDescent="0.45">
      <c r="A2658">
        <v>2657</v>
      </c>
      <c r="B2658" s="10">
        <v>45120</v>
      </c>
      <c r="C2658">
        <v>7628</v>
      </c>
      <c r="D2658" t="s">
        <v>80</v>
      </c>
      <c r="E2658">
        <v>46</v>
      </c>
      <c r="F2658" t="s">
        <v>7</v>
      </c>
      <c r="G2658">
        <v>5</v>
      </c>
      <c r="H2658">
        <v>4674.0600000000004</v>
      </c>
      <c r="I2658">
        <v>23370.3</v>
      </c>
      <c r="J2658" t="s">
        <v>93</v>
      </c>
      <c r="K2658" t="s">
        <v>82</v>
      </c>
      <c r="L2658" t="s">
        <v>123</v>
      </c>
      <c r="M2658">
        <v>2023</v>
      </c>
      <c r="N2658" t="s">
        <v>84</v>
      </c>
      <c r="O2658" t="s">
        <v>9146</v>
      </c>
      <c r="P2658" t="s">
        <v>748</v>
      </c>
    </row>
    <row r="2659" spans="1:16" x14ac:dyDescent="0.45">
      <c r="A2659">
        <v>2658</v>
      </c>
      <c r="B2659" s="10">
        <v>45120</v>
      </c>
      <c r="C2659">
        <v>3169</v>
      </c>
      <c r="D2659" t="s">
        <v>80</v>
      </c>
      <c r="E2659">
        <v>35</v>
      </c>
      <c r="F2659" t="s">
        <v>5</v>
      </c>
      <c r="G2659">
        <v>4</v>
      </c>
      <c r="H2659">
        <v>3618.01</v>
      </c>
      <c r="I2659">
        <v>14472.04</v>
      </c>
      <c r="J2659" t="s">
        <v>97</v>
      </c>
      <c r="K2659" t="s">
        <v>82</v>
      </c>
      <c r="L2659" t="s">
        <v>123</v>
      </c>
      <c r="M2659">
        <v>2023</v>
      </c>
      <c r="N2659" t="s">
        <v>84</v>
      </c>
      <c r="O2659" t="s">
        <v>1660</v>
      </c>
      <c r="P2659" t="s">
        <v>86</v>
      </c>
    </row>
    <row r="2660" spans="1:16" x14ac:dyDescent="0.45">
      <c r="A2660">
        <v>2659</v>
      </c>
      <c r="B2660" s="10">
        <v>45121</v>
      </c>
      <c r="C2660">
        <v>3172</v>
      </c>
      <c r="D2660" t="s">
        <v>80</v>
      </c>
      <c r="E2660">
        <v>24</v>
      </c>
      <c r="F2660" t="s">
        <v>6</v>
      </c>
      <c r="G2660">
        <v>3</v>
      </c>
      <c r="H2660">
        <v>452.96</v>
      </c>
      <c r="I2660">
        <v>1358.88</v>
      </c>
      <c r="J2660" t="s">
        <v>95</v>
      </c>
      <c r="K2660" t="s">
        <v>567</v>
      </c>
      <c r="L2660" t="s">
        <v>123</v>
      </c>
      <c r="M2660">
        <v>2023</v>
      </c>
      <c r="N2660" t="s">
        <v>84</v>
      </c>
      <c r="O2660" t="s">
        <v>773</v>
      </c>
      <c r="P2660" t="s">
        <v>748</v>
      </c>
    </row>
    <row r="2661" spans="1:16" x14ac:dyDescent="0.45">
      <c r="A2661">
        <v>2660</v>
      </c>
      <c r="B2661" s="10">
        <v>45121</v>
      </c>
      <c r="C2661">
        <v>6668</v>
      </c>
      <c r="D2661" t="s">
        <v>80</v>
      </c>
      <c r="E2661">
        <v>18</v>
      </c>
      <c r="F2661" t="s">
        <v>8</v>
      </c>
      <c r="G2661">
        <v>1</v>
      </c>
      <c r="H2661">
        <v>1831.79</v>
      </c>
      <c r="I2661">
        <v>1831.79</v>
      </c>
      <c r="J2661" t="s">
        <v>95</v>
      </c>
      <c r="K2661" t="s">
        <v>567</v>
      </c>
      <c r="L2661" t="s">
        <v>123</v>
      </c>
      <c r="M2661">
        <v>2023</v>
      </c>
      <c r="N2661" t="s">
        <v>84</v>
      </c>
      <c r="O2661" t="s">
        <v>7680</v>
      </c>
      <c r="P2661" t="s">
        <v>86</v>
      </c>
    </row>
    <row r="2662" spans="1:16" x14ac:dyDescent="0.45">
      <c r="A2662">
        <v>2661</v>
      </c>
      <c r="B2662" s="10">
        <v>45121</v>
      </c>
      <c r="C2662">
        <v>7313</v>
      </c>
      <c r="D2662" t="s">
        <v>89</v>
      </c>
      <c r="E2662">
        <v>45</v>
      </c>
      <c r="F2662" t="s">
        <v>8</v>
      </c>
      <c r="G2662">
        <v>2</v>
      </c>
      <c r="H2662">
        <v>708.17</v>
      </c>
      <c r="I2662">
        <v>1416.34</v>
      </c>
      <c r="J2662" t="s">
        <v>93</v>
      </c>
      <c r="K2662" t="s">
        <v>567</v>
      </c>
      <c r="L2662" t="s">
        <v>123</v>
      </c>
      <c r="M2662">
        <v>2023</v>
      </c>
      <c r="N2662" t="s">
        <v>84</v>
      </c>
      <c r="O2662" t="s">
        <v>7232</v>
      </c>
      <c r="P2662" t="s">
        <v>86</v>
      </c>
    </row>
    <row r="2663" spans="1:16" x14ac:dyDescent="0.45">
      <c r="A2663">
        <v>2662</v>
      </c>
      <c r="B2663" s="10">
        <v>45121</v>
      </c>
      <c r="C2663">
        <v>9315</v>
      </c>
      <c r="D2663" t="s">
        <v>89</v>
      </c>
      <c r="E2663">
        <v>50</v>
      </c>
      <c r="F2663" t="s">
        <v>6</v>
      </c>
      <c r="G2663">
        <v>5</v>
      </c>
      <c r="H2663">
        <v>1432.81</v>
      </c>
      <c r="I2663">
        <v>7164.05</v>
      </c>
      <c r="J2663" t="s">
        <v>93</v>
      </c>
      <c r="K2663" t="s">
        <v>82</v>
      </c>
      <c r="L2663" t="s">
        <v>123</v>
      </c>
      <c r="M2663">
        <v>2023</v>
      </c>
      <c r="N2663" t="s">
        <v>84</v>
      </c>
      <c r="O2663" t="s">
        <v>9147</v>
      </c>
      <c r="P2663" t="s">
        <v>748</v>
      </c>
    </row>
    <row r="2664" spans="1:16" x14ac:dyDescent="0.45">
      <c r="A2664">
        <v>2663</v>
      </c>
      <c r="B2664" s="10">
        <v>45121</v>
      </c>
      <c r="C2664">
        <v>9036</v>
      </c>
      <c r="D2664" t="s">
        <v>80</v>
      </c>
      <c r="E2664">
        <v>21</v>
      </c>
      <c r="F2664" t="s">
        <v>102</v>
      </c>
      <c r="G2664">
        <v>1</v>
      </c>
      <c r="H2664">
        <v>4796.5200000000004</v>
      </c>
      <c r="I2664">
        <v>4796.5200000000004</v>
      </c>
      <c r="J2664" t="s">
        <v>95</v>
      </c>
      <c r="K2664" t="s">
        <v>82</v>
      </c>
      <c r="L2664" t="s">
        <v>123</v>
      </c>
      <c r="M2664">
        <v>2023</v>
      </c>
      <c r="N2664" t="s">
        <v>668</v>
      </c>
      <c r="O2664" t="s">
        <v>9598</v>
      </c>
      <c r="P2664" t="s">
        <v>86</v>
      </c>
    </row>
    <row r="2665" spans="1:16" x14ac:dyDescent="0.45">
      <c r="A2665">
        <v>2664</v>
      </c>
      <c r="B2665" s="10">
        <v>45121</v>
      </c>
      <c r="C2665">
        <v>7789</v>
      </c>
      <c r="D2665" t="s">
        <v>89</v>
      </c>
      <c r="E2665">
        <v>37</v>
      </c>
      <c r="F2665" t="s">
        <v>7</v>
      </c>
      <c r="G2665">
        <v>1</v>
      </c>
      <c r="H2665">
        <v>3541.05</v>
      </c>
      <c r="I2665">
        <v>3541.05</v>
      </c>
      <c r="J2665" t="s">
        <v>97</v>
      </c>
      <c r="K2665" t="s">
        <v>82</v>
      </c>
      <c r="L2665" t="s">
        <v>123</v>
      </c>
      <c r="M2665">
        <v>2023</v>
      </c>
      <c r="N2665" t="s">
        <v>84</v>
      </c>
      <c r="O2665" t="s">
        <v>5180</v>
      </c>
      <c r="P2665" t="s">
        <v>86</v>
      </c>
    </row>
    <row r="2666" spans="1:16" x14ac:dyDescent="0.45">
      <c r="A2666">
        <v>2665</v>
      </c>
      <c r="B2666" s="10">
        <v>45121</v>
      </c>
      <c r="C2666">
        <v>1785</v>
      </c>
      <c r="D2666" t="s">
        <v>80</v>
      </c>
      <c r="E2666">
        <v>53</v>
      </c>
      <c r="F2666" t="s">
        <v>102</v>
      </c>
      <c r="G2666">
        <v>2</v>
      </c>
      <c r="H2666">
        <v>88.87</v>
      </c>
      <c r="I2666">
        <v>177.74</v>
      </c>
      <c r="J2666" t="s">
        <v>93</v>
      </c>
      <c r="K2666" t="s">
        <v>567</v>
      </c>
      <c r="L2666" t="s">
        <v>123</v>
      </c>
      <c r="M2666">
        <v>2023</v>
      </c>
      <c r="N2666" t="s">
        <v>84</v>
      </c>
      <c r="O2666" t="s">
        <v>7233</v>
      </c>
      <c r="P2666" t="s">
        <v>86</v>
      </c>
    </row>
    <row r="2667" spans="1:16" x14ac:dyDescent="0.45">
      <c r="A2667">
        <v>2666</v>
      </c>
      <c r="B2667" s="10">
        <v>45121</v>
      </c>
      <c r="C2667">
        <v>7139</v>
      </c>
      <c r="D2667" t="s">
        <v>89</v>
      </c>
      <c r="E2667">
        <v>48</v>
      </c>
      <c r="F2667" t="s">
        <v>102</v>
      </c>
      <c r="G2667">
        <v>3</v>
      </c>
      <c r="H2667">
        <v>1677.86</v>
      </c>
      <c r="I2667">
        <v>5033.58</v>
      </c>
      <c r="J2667" t="s">
        <v>93</v>
      </c>
      <c r="K2667" t="s">
        <v>82</v>
      </c>
      <c r="L2667" t="s">
        <v>123</v>
      </c>
      <c r="M2667">
        <v>2023</v>
      </c>
      <c r="N2667" t="s">
        <v>84</v>
      </c>
      <c r="O2667" t="s">
        <v>6488</v>
      </c>
      <c r="P2667" t="s">
        <v>86</v>
      </c>
    </row>
    <row r="2668" spans="1:16" x14ac:dyDescent="0.45">
      <c r="A2668">
        <v>2667</v>
      </c>
      <c r="B2668" s="10">
        <v>45121</v>
      </c>
      <c r="C2668">
        <v>7344</v>
      </c>
      <c r="D2668" t="s">
        <v>89</v>
      </c>
      <c r="E2668">
        <v>55</v>
      </c>
      <c r="F2668" t="s">
        <v>8</v>
      </c>
      <c r="G2668">
        <v>4</v>
      </c>
      <c r="H2668">
        <v>2221.5700000000002</v>
      </c>
      <c r="I2668">
        <v>8886.2800000000007</v>
      </c>
      <c r="J2668" t="s">
        <v>81</v>
      </c>
      <c r="K2668" t="s">
        <v>82</v>
      </c>
      <c r="L2668" t="s">
        <v>123</v>
      </c>
      <c r="M2668">
        <v>2023</v>
      </c>
      <c r="N2668" t="s">
        <v>84</v>
      </c>
      <c r="O2668" t="s">
        <v>1317</v>
      </c>
      <c r="P2668" t="s">
        <v>86</v>
      </c>
    </row>
    <row r="2669" spans="1:16" x14ac:dyDescent="0.45">
      <c r="A2669">
        <v>2668</v>
      </c>
      <c r="B2669" s="10">
        <v>45121</v>
      </c>
      <c r="C2669">
        <v>3416</v>
      </c>
      <c r="D2669" t="s">
        <v>80</v>
      </c>
      <c r="E2669">
        <v>45</v>
      </c>
      <c r="F2669" t="s">
        <v>102</v>
      </c>
      <c r="G2669">
        <v>4</v>
      </c>
      <c r="H2669">
        <v>3032.38</v>
      </c>
      <c r="I2669">
        <v>12129.52</v>
      </c>
      <c r="J2669" t="s">
        <v>93</v>
      </c>
      <c r="K2669" t="s">
        <v>82</v>
      </c>
      <c r="L2669" t="s">
        <v>123</v>
      </c>
      <c r="M2669">
        <v>2023</v>
      </c>
      <c r="N2669" t="s">
        <v>84</v>
      </c>
      <c r="O2669" t="s">
        <v>1972</v>
      </c>
      <c r="P2669" t="s">
        <v>86</v>
      </c>
    </row>
    <row r="2670" spans="1:16" x14ac:dyDescent="0.45">
      <c r="A2670">
        <v>2669</v>
      </c>
      <c r="B2670" s="10">
        <v>45121</v>
      </c>
      <c r="C2670">
        <v>9988</v>
      </c>
      <c r="D2670" t="s">
        <v>80</v>
      </c>
      <c r="E2670">
        <v>20</v>
      </c>
      <c r="F2670" t="s">
        <v>9</v>
      </c>
      <c r="G2670">
        <v>2</v>
      </c>
      <c r="H2670">
        <v>2523.65</v>
      </c>
      <c r="I2670">
        <v>5047.3</v>
      </c>
      <c r="J2670" t="s">
        <v>95</v>
      </c>
      <c r="K2670" t="s">
        <v>82</v>
      </c>
      <c r="L2670" t="s">
        <v>123</v>
      </c>
      <c r="M2670">
        <v>2023</v>
      </c>
      <c r="N2670" t="s">
        <v>84</v>
      </c>
      <c r="O2670" t="s">
        <v>2510</v>
      </c>
      <c r="P2670" t="s">
        <v>86</v>
      </c>
    </row>
    <row r="2671" spans="1:16" x14ac:dyDescent="0.45">
      <c r="A2671">
        <v>2670</v>
      </c>
      <c r="B2671" s="10">
        <v>45121</v>
      </c>
      <c r="C2671">
        <v>5154</v>
      </c>
      <c r="D2671" t="s">
        <v>80</v>
      </c>
      <c r="E2671">
        <v>23</v>
      </c>
      <c r="F2671" t="s">
        <v>6</v>
      </c>
      <c r="G2671">
        <v>2</v>
      </c>
      <c r="H2671">
        <v>395.38</v>
      </c>
      <c r="I2671">
        <v>790.76</v>
      </c>
      <c r="J2671" t="s">
        <v>95</v>
      </c>
      <c r="K2671" t="s">
        <v>567</v>
      </c>
      <c r="L2671" t="s">
        <v>123</v>
      </c>
      <c r="M2671">
        <v>2023</v>
      </c>
      <c r="N2671" t="s">
        <v>84</v>
      </c>
      <c r="O2671" t="s">
        <v>7042</v>
      </c>
      <c r="P2671" t="s">
        <v>86</v>
      </c>
    </row>
    <row r="2672" spans="1:16" x14ac:dyDescent="0.45">
      <c r="A2672">
        <v>2671</v>
      </c>
      <c r="B2672" s="10">
        <v>45121</v>
      </c>
      <c r="C2672">
        <v>6619</v>
      </c>
      <c r="D2672" t="s">
        <v>89</v>
      </c>
      <c r="E2672">
        <v>62</v>
      </c>
      <c r="F2672" t="s">
        <v>6</v>
      </c>
      <c r="G2672">
        <v>4</v>
      </c>
      <c r="H2672">
        <v>2601.96</v>
      </c>
      <c r="I2672">
        <v>10407.84</v>
      </c>
      <c r="J2672" t="s">
        <v>81</v>
      </c>
      <c r="K2672" t="s">
        <v>82</v>
      </c>
      <c r="L2672" t="s">
        <v>123</v>
      </c>
      <c r="M2672">
        <v>2023</v>
      </c>
      <c r="N2672" t="s">
        <v>84</v>
      </c>
      <c r="O2672" t="s">
        <v>1318</v>
      </c>
      <c r="P2672" t="s">
        <v>86</v>
      </c>
    </row>
    <row r="2673" spans="1:16" x14ac:dyDescent="0.45">
      <c r="A2673">
        <v>2672</v>
      </c>
      <c r="B2673" s="10">
        <v>45122</v>
      </c>
      <c r="C2673">
        <v>2936</v>
      </c>
      <c r="D2673" t="s">
        <v>80</v>
      </c>
      <c r="E2673">
        <v>40</v>
      </c>
      <c r="F2673" t="s">
        <v>7</v>
      </c>
      <c r="G2673">
        <v>3</v>
      </c>
      <c r="H2673">
        <v>694.78</v>
      </c>
      <c r="I2673">
        <v>2084.34</v>
      </c>
      <c r="J2673" t="s">
        <v>97</v>
      </c>
      <c r="K2673" t="s">
        <v>82</v>
      </c>
      <c r="L2673" t="s">
        <v>123</v>
      </c>
      <c r="M2673">
        <v>2023</v>
      </c>
      <c r="N2673" t="s">
        <v>84</v>
      </c>
      <c r="O2673" t="s">
        <v>429</v>
      </c>
      <c r="P2673" t="s">
        <v>86</v>
      </c>
    </row>
    <row r="2674" spans="1:16" x14ac:dyDescent="0.45">
      <c r="A2674">
        <v>2673</v>
      </c>
      <c r="B2674" s="10">
        <v>45122</v>
      </c>
      <c r="C2674">
        <v>4807</v>
      </c>
      <c r="D2674" t="s">
        <v>80</v>
      </c>
      <c r="E2674">
        <v>24</v>
      </c>
      <c r="F2674" t="s">
        <v>6</v>
      </c>
      <c r="G2674">
        <v>3</v>
      </c>
      <c r="H2674">
        <v>2620.04</v>
      </c>
      <c r="I2674">
        <v>7860.12</v>
      </c>
      <c r="J2674" t="s">
        <v>95</v>
      </c>
      <c r="K2674" t="s">
        <v>82</v>
      </c>
      <c r="L2674" t="s">
        <v>123</v>
      </c>
      <c r="M2674">
        <v>2023</v>
      </c>
      <c r="N2674" t="s">
        <v>84</v>
      </c>
      <c r="O2674" t="s">
        <v>6864</v>
      </c>
      <c r="P2674" t="s">
        <v>86</v>
      </c>
    </row>
    <row r="2675" spans="1:16" x14ac:dyDescent="0.45">
      <c r="A2675">
        <v>2674</v>
      </c>
      <c r="B2675" s="10">
        <v>45122</v>
      </c>
      <c r="C2675">
        <v>8151</v>
      </c>
      <c r="D2675" t="s">
        <v>80</v>
      </c>
      <c r="E2675">
        <v>53</v>
      </c>
      <c r="F2675" t="s">
        <v>102</v>
      </c>
      <c r="G2675">
        <v>1</v>
      </c>
      <c r="H2675">
        <v>1268.04</v>
      </c>
      <c r="I2675">
        <v>1268.04</v>
      </c>
      <c r="J2675" t="s">
        <v>93</v>
      </c>
      <c r="K2675" t="s">
        <v>567</v>
      </c>
      <c r="L2675" t="s">
        <v>123</v>
      </c>
      <c r="M2675">
        <v>2023</v>
      </c>
      <c r="N2675" t="s">
        <v>84</v>
      </c>
      <c r="O2675" t="s">
        <v>7783</v>
      </c>
      <c r="P2675" t="s">
        <v>86</v>
      </c>
    </row>
    <row r="2676" spans="1:16" x14ac:dyDescent="0.45">
      <c r="A2676">
        <v>2675</v>
      </c>
      <c r="B2676" s="10">
        <v>45122</v>
      </c>
      <c r="C2676">
        <v>4236</v>
      </c>
      <c r="D2676" t="s">
        <v>80</v>
      </c>
      <c r="E2676">
        <v>18</v>
      </c>
      <c r="F2676" t="s">
        <v>102</v>
      </c>
      <c r="G2676">
        <v>2</v>
      </c>
      <c r="H2676">
        <v>763.75</v>
      </c>
      <c r="I2676">
        <v>1527.5</v>
      </c>
      <c r="J2676" t="s">
        <v>95</v>
      </c>
      <c r="K2676" t="s">
        <v>567</v>
      </c>
      <c r="L2676" t="s">
        <v>123</v>
      </c>
      <c r="M2676">
        <v>2023</v>
      </c>
      <c r="N2676" t="s">
        <v>84</v>
      </c>
      <c r="O2676" t="s">
        <v>7043</v>
      </c>
      <c r="P2676" t="s">
        <v>86</v>
      </c>
    </row>
    <row r="2677" spans="1:16" x14ac:dyDescent="0.45">
      <c r="A2677">
        <v>2676</v>
      </c>
      <c r="B2677" s="10">
        <v>45122</v>
      </c>
      <c r="C2677">
        <v>3352</v>
      </c>
      <c r="D2677" t="s">
        <v>80</v>
      </c>
      <c r="E2677">
        <v>23</v>
      </c>
      <c r="F2677" t="s">
        <v>5</v>
      </c>
      <c r="G2677">
        <v>2</v>
      </c>
      <c r="H2677">
        <v>1475.22</v>
      </c>
      <c r="I2677">
        <v>2950.44</v>
      </c>
      <c r="J2677" t="s">
        <v>95</v>
      </c>
      <c r="K2677" t="s">
        <v>82</v>
      </c>
      <c r="L2677" t="s">
        <v>123</v>
      </c>
      <c r="M2677">
        <v>2023</v>
      </c>
      <c r="N2677" t="s">
        <v>84</v>
      </c>
      <c r="O2677" t="s">
        <v>2511</v>
      </c>
      <c r="P2677" t="s">
        <v>86</v>
      </c>
    </row>
    <row r="2678" spans="1:16" x14ac:dyDescent="0.45">
      <c r="A2678">
        <v>2677</v>
      </c>
      <c r="B2678" s="10">
        <v>45122</v>
      </c>
      <c r="C2678">
        <v>2932</v>
      </c>
      <c r="D2678" t="s">
        <v>80</v>
      </c>
      <c r="E2678">
        <v>41</v>
      </c>
      <c r="F2678" t="s">
        <v>7</v>
      </c>
      <c r="G2678">
        <v>2</v>
      </c>
      <c r="H2678">
        <v>543.13</v>
      </c>
      <c r="I2678">
        <v>1086.26</v>
      </c>
      <c r="J2678" t="s">
        <v>97</v>
      </c>
      <c r="K2678" t="s">
        <v>567</v>
      </c>
      <c r="L2678" t="s">
        <v>123</v>
      </c>
      <c r="M2678">
        <v>2023</v>
      </c>
      <c r="N2678" t="s">
        <v>84</v>
      </c>
      <c r="O2678" t="s">
        <v>7154</v>
      </c>
      <c r="P2678" t="s">
        <v>86</v>
      </c>
    </row>
    <row r="2679" spans="1:16" x14ac:dyDescent="0.45">
      <c r="A2679">
        <v>2678</v>
      </c>
      <c r="B2679" s="10">
        <v>45122</v>
      </c>
      <c r="C2679">
        <v>9556</v>
      </c>
      <c r="D2679" t="s">
        <v>89</v>
      </c>
      <c r="E2679">
        <v>54</v>
      </c>
      <c r="F2679" t="s">
        <v>7</v>
      </c>
      <c r="G2679">
        <v>4</v>
      </c>
      <c r="H2679">
        <v>1455.72</v>
      </c>
      <c r="I2679">
        <v>5822.88</v>
      </c>
      <c r="J2679" t="s">
        <v>93</v>
      </c>
      <c r="K2679" t="s">
        <v>82</v>
      </c>
      <c r="L2679" t="s">
        <v>123</v>
      </c>
      <c r="M2679">
        <v>2023</v>
      </c>
      <c r="N2679" t="s">
        <v>84</v>
      </c>
      <c r="O2679" t="s">
        <v>1973</v>
      </c>
      <c r="P2679" t="s">
        <v>86</v>
      </c>
    </row>
    <row r="2680" spans="1:16" x14ac:dyDescent="0.45">
      <c r="A2680">
        <v>2679</v>
      </c>
      <c r="B2680" s="10">
        <v>45122</v>
      </c>
      <c r="C2680">
        <v>5916</v>
      </c>
      <c r="D2680" t="s">
        <v>89</v>
      </c>
      <c r="E2680">
        <v>62</v>
      </c>
      <c r="F2680" t="s">
        <v>6</v>
      </c>
      <c r="G2680">
        <v>4</v>
      </c>
      <c r="H2680">
        <v>4341.32</v>
      </c>
      <c r="I2680">
        <v>17365.28</v>
      </c>
      <c r="J2680" t="s">
        <v>81</v>
      </c>
      <c r="K2680" t="s">
        <v>82</v>
      </c>
      <c r="L2680" t="s">
        <v>123</v>
      </c>
      <c r="M2680">
        <v>2023</v>
      </c>
      <c r="N2680" t="s">
        <v>84</v>
      </c>
      <c r="O2680" t="s">
        <v>1319</v>
      </c>
      <c r="P2680" t="s">
        <v>86</v>
      </c>
    </row>
    <row r="2681" spans="1:16" x14ac:dyDescent="0.45">
      <c r="A2681">
        <v>2680</v>
      </c>
      <c r="B2681" s="10">
        <v>45122</v>
      </c>
      <c r="C2681">
        <v>6498</v>
      </c>
      <c r="D2681" t="s">
        <v>89</v>
      </c>
      <c r="E2681">
        <v>53</v>
      </c>
      <c r="F2681" t="s">
        <v>102</v>
      </c>
      <c r="G2681">
        <v>4</v>
      </c>
      <c r="H2681">
        <v>1570.49</v>
      </c>
      <c r="I2681">
        <v>6281.96</v>
      </c>
      <c r="J2681" t="s">
        <v>93</v>
      </c>
      <c r="K2681" t="s">
        <v>82</v>
      </c>
      <c r="L2681" t="s">
        <v>123</v>
      </c>
      <c r="M2681">
        <v>2023</v>
      </c>
      <c r="N2681" t="s">
        <v>84</v>
      </c>
      <c r="O2681" t="s">
        <v>1974</v>
      </c>
      <c r="P2681" t="s">
        <v>86</v>
      </c>
    </row>
    <row r="2682" spans="1:16" x14ac:dyDescent="0.45">
      <c r="A2682">
        <v>2681</v>
      </c>
      <c r="B2682" s="10">
        <v>45122</v>
      </c>
      <c r="C2682">
        <v>1946</v>
      </c>
      <c r="D2682" t="s">
        <v>89</v>
      </c>
      <c r="E2682">
        <v>41</v>
      </c>
      <c r="F2682" t="s">
        <v>9</v>
      </c>
      <c r="G2682">
        <v>3</v>
      </c>
      <c r="H2682">
        <v>2377.6</v>
      </c>
      <c r="I2682">
        <v>7132.8</v>
      </c>
      <c r="J2682" t="s">
        <v>97</v>
      </c>
      <c r="K2682" t="s">
        <v>82</v>
      </c>
      <c r="L2682" t="s">
        <v>123</v>
      </c>
      <c r="M2682">
        <v>2023</v>
      </c>
      <c r="N2682" t="s">
        <v>84</v>
      </c>
      <c r="O2682" t="s">
        <v>8586</v>
      </c>
      <c r="P2682" t="s">
        <v>748</v>
      </c>
    </row>
    <row r="2683" spans="1:16" x14ac:dyDescent="0.45">
      <c r="A2683">
        <v>2682</v>
      </c>
      <c r="B2683" s="10">
        <v>45122</v>
      </c>
      <c r="C2683">
        <v>2439</v>
      </c>
      <c r="D2683" t="s">
        <v>80</v>
      </c>
      <c r="E2683">
        <v>55</v>
      </c>
      <c r="F2683" t="s">
        <v>5</v>
      </c>
      <c r="G2683">
        <v>4</v>
      </c>
      <c r="H2683">
        <v>2623.05</v>
      </c>
      <c r="I2683">
        <v>10492.2</v>
      </c>
      <c r="J2683" t="s">
        <v>81</v>
      </c>
      <c r="K2683" t="s">
        <v>82</v>
      </c>
      <c r="L2683" t="s">
        <v>123</v>
      </c>
      <c r="M2683">
        <v>2023</v>
      </c>
      <c r="N2683" t="s">
        <v>84</v>
      </c>
      <c r="O2683" t="s">
        <v>1320</v>
      </c>
      <c r="P2683" t="s">
        <v>86</v>
      </c>
    </row>
    <row r="2684" spans="1:16" x14ac:dyDescent="0.45">
      <c r="A2684">
        <v>2683</v>
      </c>
      <c r="B2684" s="10">
        <v>45122</v>
      </c>
      <c r="C2684">
        <v>8730</v>
      </c>
      <c r="D2684" t="s">
        <v>80</v>
      </c>
      <c r="E2684">
        <v>62</v>
      </c>
      <c r="F2684" t="s">
        <v>9</v>
      </c>
      <c r="G2684">
        <v>1</v>
      </c>
      <c r="H2684">
        <v>932.54</v>
      </c>
      <c r="I2684">
        <v>932.54</v>
      </c>
      <c r="J2684" t="s">
        <v>81</v>
      </c>
      <c r="K2684" t="s">
        <v>567</v>
      </c>
      <c r="L2684" t="s">
        <v>123</v>
      </c>
      <c r="M2684">
        <v>2023</v>
      </c>
      <c r="N2684" t="s">
        <v>84</v>
      </c>
      <c r="O2684" t="s">
        <v>8050</v>
      </c>
      <c r="P2684" t="s">
        <v>86</v>
      </c>
    </row>
    <row r="2685" spans="1:16" x14ac:dyDescent="0.45">
      <c r="A2685">
        <v>2684</v>
      </c>
      <c r="B2685" s="10">
        <v>45122</v>
      </c>
      <c r="C2685">
        <v>5857</v>
      </c>
      <c r="D2685" t="s">
        <v>89</v>
      </c>
      <c r="E2685">
        <v>46</v>
      </c>
      <c r="F2685" t="s">
        <v>102</v>
      </c>
      <c r="G2685">
        <v>4</v>
      </c>
      <c r="H2685">
        <v>2236.83</v>
      </c>
      <c r="I2685">
        <v>8947.32</v>
      </c>
      <c r="J2685" t="s">
        <v>93</v>
      </c>
      <c r="K2685" t="s">
        <v>82</v>
      </c>
      <c r="L2685" t="s">
        <v>123</v>
      </c>
      <c r="M2685">
        <v>2023</v>
      </c>
      <c r="N2685" t="s">
        <v>84</v>
      </c>
      <c r="O2685" t="s">
        <v>1975</v>
      </c>
      <c r="P2685" t="s">
        <v>86</v>
      </c>
    </row>
    <row r="2686" spans="1:16" x14ac:dyDescent="0.45">
      <c r="A2686">
        <v>2685</v>
      </c>
      <c r="B2686" s="10">
        <v>45122</v>
      </c>
      <c r="C2686">
        <v>1340</v>
      </c>
      <c r="D2686" t="s">
        <v>89</v>
      </c>
      <c r="E2686">
        <v>54</v>
      </c>
      <c r="F2686" t="s">
        <v>7</v>
      </c>
      <c r="G2686">
        <v>3</v>
      </c>
      <c r="H2686">
        <v>4272.26</v>
      </c>
      <c r="I2686">
        <v>12816.78</v>
      </c>
      <c r="J2686" t="s">
        <v>93</v>
      </c>
      <c r="K2686" t="s">
        <v>82</v>
      </c>
      <c r="L2686" t="s">
        <v>123</v>
      </c>
      <c r="M2686">
        <v>2023</v>
      </c>
      <c r="N2686" t="s">
        <v>84</v>
      </c>
      <c r="O2686" t="s">
        <v>6489</v>
      </c>
      <c r="P2686" t="s">
        <v>86</v>
      </c>
    </row>
    <row r="2687" spans="1:16" x14ac:dyDescent="0.45">
      <c r="A2687">
        <v>2686</v>
      </c>
      <c r="B2687" s="10">
        <v>45123</v>
      </c>
      <c r="C2687">
        <v>1382</v>
      </c>
      <c r="D2687" t="s">
        <v>89</v>
      </c>
      <c r="E2687">
        <v>62</v>
      </c>
      <c r="F2687" t="s">
        <v>7</v>
      </c>
      <c r="G2687">
        <v>2</v>
      </c>
      <c r="H2687">
        <v>448.61</v>
      </c>
      <c r="I2687">
        <v>897.22</v>
      </c>
      <c r="J2687" t="s">
        <v>81</v>
      </c>
      <c r="K2687" t="s">
        <v>567</v>
      </c>
      <c r="L2687" t="s">
        <v>123</v>
      </c>
      <c r="M2687">
        <v>2023</v>
      </c>
      <c r="N2687" t="s">
        <v>84</v>
      </c>
      <c r="O2687" t="s">
        <v>595</v>
      </c>
      <c r="P2687" t="s">
        <v>86</v>
      </c>
    </row>
    <row r="2688" spans="1:16" x14ac:dyDescent="0.45">
      <c r="A2688">
        <v>2687</v>
      </c>
      <c r="B2688" s="10">
        <v>45123</v>
      </c>
      <c r="C2688">
        <v>9491</v>
      </c>
      <c r="D2688" t="s">
        <v>80</v>
      </c>
      <c r="E2688">
        <v>49</v>
      </c>
      <c r="F2688" t="s">
        <v>9</v>
      </c>
      <c r="G2688">
        <v>1</v>
      </c>
      <c r="H2688">
        <v>4617.96</v>
      </c>
      <c r="I2688">
        <v>4617.96</v>
      </c>
      <c r="J2688" t="s">
        <v>93</v>
      </c>
      <c r="K2688" t="s">
        <v>82</v>
      </c>
      <c r="L2688" t="s">
        <v>123</v>
      </c>
      <c r="M2688">
        <v>2023</v>
      </c>
      <c r="N2688" t="s">
        <v>84</v>
      </c>
      <c r="O2688" t="s">
        <v>5583</v>
      </c>
      <c r="P2688" t="s">
        <v>86</v>
      </c>
    </row>
    <row r="2689" spans="1:16" x14ac:dyDescent="0.45">
      <c r="A2689">
        <v>2688</v>
      </c>
      <c r="B2689" s="10">
        <v>45123</v>
      </c>
      <c r="C2689">
        <v>1138</v>
      </c>
      <c r="D2689" t="s">
        <v>80</v>
      </c>
      <c r="E2689">
        <v>42</v>
      </c>
      <c r="F2689" t="s">
        <v>8</v>
      </c>
      <c r="G2689">
        <v>3</v>
      </c>
      <c r="H2689">
        <v>4362.01</v>
      </c>
      <c r="I2689">
        <v>13086.03</v>
      </c>
      <c r="J2689" t="s">
        <v>97</v>
      </c>
      <c r="K2689" t="s">
        <v>82</v>
      </c>
      <c r="L2689" t="s">
        <v>123</v>
      </c>
      <c r="M2689">
        <v>2023</v>
      </c>
      <c r="N2689" t="s">
        <v>84</v>
      </c>
      <c r="O2689" t="s">
        <v>6275</v>
      </c>
      <c r="P2689" t="s">
        <v>86</v>
      </c>
    </row>
    <row r="2690" spans="1:16" x14ac:dyDescent="0.45">
      <c r="A2690">
        <v>2689</v>
      </c>
      <c r="B2690" s="10">
        <v>45123</v>
      </c>
      <c r="C2690">
        <v>1358</v>
      </c>
      <c r="D2690" t="s">
        <v>80</v>
      </c>
      <c r="E2690">
        <v>27</v>
      </c>
      <c r="F2690" t="s">
        <v>102</v>
      </c>
      <c r="G2690">
        <v>5</v>
      </c>
      <c r="H2690">
        <v>4286.3599999999997</v>
      </c>
      <c r="I2690">
        <v>21431.8</v>
      </c>
      <c r="J2690" t="s">
        <v>87</v>
      </c>
      <c r="K2690" t="s">
        <v>82</v>
      </c>
      <c r="L2690" t="s">
        <v>123</v>
      </c>
      <c r="M2690">
        <v>2023</v>
      </c>
      <c r="N2690" t="s">
        <v>84</v>
      </c>
      <c r="O2690" t="s">
        <v>3972</v>
      </c>
      <c r="P2690" t="s">
        <v>86</v>
      </c>
    </row>
    <row r="2691" spans="1:16" x14ac:dyDescent="0.45">
      <c r="A2691">
        <v>2690</v>
      </c>
      <c r="B2691" s="10">
        <v>45123</v>
      </c>
      <c r="C2691">
        <v>5931</v>
      </c>
      <c r="D2691" t="s">
        <v>89</v>
      </c>
      <c r="E2691">
        <v>52</v>
      </c>
      <c r="F2691" t="s">
        <v>7</v>
      </c>
      <c r="G2691">
        <v>2</v>
      </c>
      <c r="H2691">
        <v>1032.79</v>
      </c>
      <c r="I2691">
        <v>2065.58</v>
      </c>
      <c r="J2691" t="s">
        <v>93</v>
      </c>
      <c r="K2691" t="s">
        <v>82</v>
      </c>
      <c r="L2691" t="s">
        <v>123</v>
      </c>
      <c r="M2691">
        <v>2023</v>
      </c>
      <c r="N2691" t="s">
        <v>84</v>
      </c>
      <c r="O2691" t="s">
        <v>3330</v>
      </c>
      <c r="P2691" t="s">
        <v>86</v>
      </c>
    </row>
    <row r="2692" spans="1:16" x14ac:dyDescent="0.45">
      <c r="A2692">
        <v>2691</v>
      </c>
      <c r="B2692" s="10">
        <v>45123</v>
      </c>
      <c r="C2692">
        <v>4456</v>
      </c>
      <c r="D2692" t="s">
        <v>89</v>
      </c>
      <c r="E2692">
        <v>42</v>
      </c>
      <c r="F2692" t="s">
        <v>6</v>
      </c>
      <c r="G2692">
        <v>4</v>
      </c>
      <c r="H2692">
        <v>2447.35</v>
      </c>
      <c r="I2692">
        <v>9789.4</v>
      </c>
      <c r="J2692" t="s">
        <v>97</v>
      </c>
      <c r="K2692" t="s">
        <v>82</v>
      </c>
      <c r="L2692" t="s">
        <v>123</v>
      </c>
      <c r="M2692">
        <v>2023</v>
      </c>
      <c r="N2692" t="s">
        <v>84</v>
      </c>
      <c r="O2692" t="s">
        <v>1661</v>
      </c>
      <c r="P2692" t="s">
        <v>86</v>
      </c>
    </row>
    <row r="2693" spans="1:16" x14ac:dyDescent="0.45">
      <c r="A2693">
        <v>2692</v>
      </c>
      <c r="B2693" s="10">
        <v>45123</v>
      </c>
      <c r="C2693">
        <v>2627</v>
      </c>
      <c r="D2693" t="s">
        <v>89</v>
      </c>
      <c r="E2693">
        <v>44</v>
      </c>
      <c r="F2693" t="s">
        <v>8</v>
      </c>
      <c r="G2693">
        <v>3</v>
      </c>
      <c r="H2693">
        <v>3099.97</v>
      </c>
      <c r="I2693">
        <v>9299.91</v>
      </c>
      <c r="J2693" t="s">
        <v>97</v>
      </c>
      <c r="K2693" t="s">
        <v>82</v>
      </c>
      <c r="L2693" t="s">
        <v>123</v>
      </c>
      <c r="M2693">
        <v>2023</v>
      </c>
      <c r="N2693" t="s">
        <v>84</v>
      </c>
      <c r="O2693" t="s">
        <v>6276</v>
      </c>
      <c r="P2693" t="s">
        <v>86</v>
      </c>
    </row>
    <row r="2694" spans="1:16" x14ac:dyDescent="0.45">
      <c r="A2694">
        <v>2693</v>
      </c>
      <c r="B2694" s="10">
        <v>45123</v>
      </c>
      <c r="C2694">
        <v>7626</v>
      </c>
      <c r="D2694" t="s">
        <v>89</v>
      </c>
      <c r="E2694">
        <v>62</v>
      </c>
      <c r="F2694" t="s">
        <v>7</v>
      </c>
      <c r="G2694">
        <v>5</v>
      </c>
      <c r="H2694">
        <v>544.75</v>
      </c>
      <c r="I2694">
        <v>2723.75</v>
      </c>
      <c r="J2694" t="s">
        <v>81</v>
      </c>
      <c r="K2694" t="s">
        <v>82</v>
      </c>
      <c r="L2694" t="s">
        <v>123</v>
      </c>
      <c r="M2694">
        <v>2023</v>
      </c>
      <c r="N2694" t="s">
        <v>84</v>
      </c>
      <c r="O2694" t="s">
        <v>4673</v>
      </c>
      <c r="P2694" t="s">
        <v>86</v>
      </c>
    </row>
    <row r="2695" spans="1:16" x14ac:dyDescent="0.45">
      <c r="A2695">
        <v>2694</v>
      </c>
      <c r="B2695" s="10">
        <v>45123</v>
      </c>
      <c r="C2695">
        <v>6004</v>
      </c>
      <c r="D2695" t="s">
        <v>89</v>
      </c>
      <c r="E2695">
        <v>49</v>
      </c>
      <c r="F2695" t="s">
        <v>6</v>
      </c>
      <c r="G2695">
        <v>3</v>
      </c>
      <c r="H2695">
        <v>2806.39</v>
      </c>
      <c r="I2695">
        <v>8419.17</v>
      </c>
      <c r="J2695" t="s">
        <v>93</v>
      </c>
      <c r="K2695" t="s">
        <v>82</v>
      </c>
      <c r="L2695" t="s">
        <v>123</v>
      </c>
      <c r="M2695">
        <v>2023</v>
      </c>
      <c r="N2695" t="s">
        <v>84</v>
      </c>
      <c r="O2695" t="s">
        <v>6490</v>
      </c>
      <c r="P2695" t="s">
        <v>86</v>
      </c>
    </row>
    <row r="2696" spans="1:16" x14ac:dyDescent="0.45">
      <c r="A2696">
        <v>2695</v>
      </c>
      <c r="B2696" s="10">
        <v>45123</v>
      </c>
      <c r="C2696">
        <v>7652</v>
      </c>
      <c r="D2696" t="s">
        <v>80</v>
      </c>
      <c r="E2696">
        <v>29</v>
      </c>
      <c r="F2696" t="s">
        <v>7</v>
      </c>
      <c r="G2696">
        <v>4</v>
      </c>
      <c r="H2696">
        <v>4208.21</v>
      </c>
      <c r="I2696">
        <v>16832.84</v>
      </c>
      <c r="J2696" t="s">
        <v>87</v>
      </c>
      <c r="K2696" t="s">
        <v>82</v>
      </c>
      <c r="L2696" t="s">
        <v>123</v>
      </c>
      <c r="M2696">
        <v>2023</v>
      </c>
      <c r="N2696" t="s">
        <v>668</v>
      </c>
      <c r="O2696" t="s">
        <v>9987</v>
      </c>
      <c r="P2696" t="s">
        <v>86</v>
      </c>
    </row>
    <row r="2697" spans="1:16" x14ac:dyDescent="0.45">
      <c r="A2697">
        <v>2696</v>
      </c>
      <c r="B2697" s="10">
        <v>45123</v>
      </c>
      <c r="C2697">
        <v>7416</v>
      </c>
      <c r="D2697" t="s">
        <v>80</v>
      </c>
      <c r="E2697">
        <v>21</v>
      </c>
      <c r="F2697" t="s">
        <v>8</v>
      </c>
      <c r="G2697">
        <v>3</v>
      </c>
      <c r="H2697">
        <v>4685.9399999999996</v>
      </c>
      <c r="I2697">
        <v>14057.82</v>
      </c>
      <c r="J2697" t="s">
        <v>95</v>
      </c>
      <c r="K2697" t="s">
        <v>82</v>
      </c>
      <c r="L2697" t="s">
        <v>123</v>
      </c>
      <c r="M2697">
        <v>2023</v>
      </c>
      <c r="N2697" t="s">
        <v>84</v>
      </c>
      <c r="O2697" t="s">
        <v>6865</v>
      </c>
      <c r="P2697" t="s">
        <v>86</v>
      </c>
    </row>
    <row r="2698" spans="1:16" x14ac:dyDescent="0.45">
      <c r="A2698">
        <v>2697</v>
      </c>
      <c r="B2698" s="10">
        <v>45123</v>
      </c>
      <c r="C2698">
        <v>4170</v>
      </c>
      <c r="D2698" t="s">
        <v>80</v>
      </c>
      <c r="E2698">
        <v>59</v>
      </c>
      <c r="F2698" t="s">
        <v>9</v>
      </c>
      <c r="G2698">
        <v>5</v>
      </c>
      <c r="H2698">
        <v>1427.73</v>
      </c>
      <c r="I2698">
        <v>7138.65</v>
      </c>
      <c r="J2698" t="s">
        <v>81</v>
      </c>
      <c r="K2698" t="s">
        <v>82</v>
      </c>
      <c r="L2698" t="s">
        <v>123</v>
      </c>
      <c r="M2698">
        <v>2023</v>
      </c>
      <c r="N2698" t="s">
        <v>84</v>
      </c>
      <c r="O2698" t="s">
        <v>4674</v>
      </c>
      <c r="P2698" t="s">
        <v>86</v>
      </c>
    </row>
    <row r="2699" spans="1:16" x14ac:dyDescent="0.45">
      <c r="A2699">
        <v>2698</v>
      </c>
      <c r="B2699" s="10">
        <v>45123</v>
      </c>
      <c r="C2699">
        <v>4835</v>
      </c>
      <c r="D2699" t="s">
        <v>80</v>
      </c>
      <c r="E2699">
        <v>43</v>
      </c>
      <c r="F2699" t="s">
        <v>102</v>
      </c>
      <c r="G2699">
        <v>3</v>
      </c>
      <c r="H2699">
        <v>1479.26</v>
      </c>
      <c r="I2699">
        <v>4437.78</v>
      </c>
      <c r="J2699" t="s">
        <v>97</v>
      </c>
      <c r="K2699" t="s">
        <v>82</v>
      </c>
      <c r="L2699" t="s">
        <v>123</v>
      </c>
      <c r="M2699">
        <v>2023</v>
      </c>
      <c r="N2699" t="s">
        <v>84</v>
      </c>
      <c r="O2699" t="s">
        <v>6277</v>
      </c>
      <c r="P2699" t="s">
        <v>86</v>
      </c>
    </row>
    <row r="2700" spans="1:16" x14ac:dyDescent="0.45">
      <c r="A2700">
        <v>2699</v>
      </c>
      <c r="B2700" s="10">
        <v>45123</v>
      </c>
      <c r="C2700">
        <v>9017</v>
      </c>
      <c r="D2700" t="s">
        <v>80</v>
      </c>
      <c r="E2700">
        <v>20</v>
      </c>
      <c r="F2700" t="s">
        <v>8</v>
      </c>
      <c r="G2700">
        <v>1</v>
      </c>
      <c r="H2700">
        <v>1390.12</v>
      </c>
      <c r="I2700">
        <v>1390.12</v>
      </c>
      <c r="J2700" t="s">
        <v>95</v>
      </c>
      <c r="K2700" t="s">
        <v>567</v>
      </c>
      <c r="L2700" t="s">
        <v>123</v>
      </c>
      <c r="M2700">
        <v>2023</v>
      </c>
      <c r="N2700" t="s">
        <v>84</v>
      </c>
      <c r="O2700" t="s">
        <v>7681</v>
      </c>
      <c r="P2700" t="s">
        <v>86</v>
      </c>
    </row>
    <row r="2701" spans="1:16" x14ac:dyDescent="0.45">
      <c r="A2701">
        <v>2700</v>
      </c>
      <c r="B2701" s="10">
        <v>45124</v>
      </c>
      <c r="C2701">
        <v>3151</v>
      </c>
      <c r="D2701" t="s">
        <v>89</v>
      </c>
      <c r="E2701">
        <v>34</v>
      </c>
      <c r="F2701" t="s">
        <v>8</v>
      </c>
      <c r="G2701">
        <v>1</v>
      </c>
      <c r="H2701">
        <v>809.58</v>
      </c>
      <c r="I2701">
        <v>809.58</v>
      </c>
      <c r="J2701" t="s">
        <v>87</v>
      </c>
      <c r="K2701" t="s">
        <v>567</v>
      </c>
      <c r="L2701" t="s">
        <v>123</v>
      </c>
      <c r="M2701">
        <v>2023</v>
      </c>
      <c r="N2701" t="s">
        <v>84</v>
      </c>
      <c r="O2701" t="s">
        <v>596</v>
      </c>
      <c r="P2701" t="s">
        <v>86</v>
      </c>
    </row>
    <row r="2702" spans="1:16" x14ac:dyDescent="0.45">
      <c r="A2702">
        <v>2701</v>
      </c>
      <c r="B2702" s="10">
        <v>45124</v>
      </c>
      <c r="C2702">
        <v>7905</v>
      </c>
      <c r="D2702" t="s">
        <v>80</v>
      </c>
      <c r="E2702">
        <v>26</v>
      </c>
      <c r="F2702" t="s">
        <v>7</v>
      </c>
      <c r="G2702">
        <v>4</v>
      </c>
      <c r="H2702">
        <v>2182.0300000000002</v>
      </c>
      <c r="I2702">
        <v>8728.1200000000008</v>
      </c>
      <c r="J2702" t="s">
        <v>87</v>
      </c>
      <c r="K2702" t="s">
        <v>82</v>
      </c>
      <c r="L2702" t="s">
        <v>123</v>
      </c>
      <c r="M2702">
        <v>2023</v>
      </c>
      <c r="N2702" t="s">
        <v>84</v>
      </c>
      <c r="O2702" t="s">
        <v>961</v>
      </c>
      <c r="P2702" t="s">
        <v>86</v>
      </c>
    </row>
    <row r="2703" spans="1:16" x14ac:dyDescent="0.45">
      <c r="A2703">
        <v>2702</v>
      </c>
      <c r="B2703" s="10">
        <v>45124</v>
      </c>
      <c r="C2703">
        <v>3834</v>
      </c>
      <c r="D2703" t="s">
        <v>89</v>
      </c>
      <c r="E2703">
        <v>46</v>
      </c>
      <c r="F2703" t="s">
        <v>6</v>
      </c>
      <c r="G2703">
        <v>5</v>
      </c>
      <c r="H2703">
        <v>3933.12</v>
      </c>
      <c r="I2703">
        <v>19665.599999999999</v>
      </c>
      <c r="J2703" t="s">
        <v>93</v>
      </c>
      <c r="K2703" t="s">
        <v>82</v>
      </c>
      <c r="L2703" t="s">
        <v>123</v>
      </c>
      <c r="M2703">
        <v>2023</v>
      </c>
      <c r="N2703" t="s">
        <v>84</v>
      </c>
      <c r="O2703" t="s">
        <v>4202</v>
      </c>
      <c r="P2703" t="s">
        <v>86</v>
      </c>
    </row>
    <row r="2704" spans="1:16" x14ac:dyDescent="0.45">
      <c r="A2704">
        <v>2703</v>
      </c>
      <c r="B2704" s="10">
        <v>45124</v>
      </c>
      <c r="C2704">
        <v>3567</v>
      </c>
      <c r="D2704" t="s">
        <v>80</v>
      </c>
      <c r="E2704">
        <v>18</v>
      </c>
      <c r="F2704" t="s">
        <v>8</v>
      </c>
      <c r="G2704">
        <v>5</v>
      </c>
      <c r="H2704">
        <v>3574.84</v>
      </c>
      <c r="I2704">
        <v>17874.2</v>
      </c>
      <c r="J2704" t="s">
        <v>95</v>
      </c>
      <c r="K2704" t="s">
        <v>82</v>
      </c>
      <c r="L2704" t="s">
        <v>123</v>
      </c>
      <c r="M2704">
        <v>2023</v>
      </c>
      <c r="N2704" t="s">
        <v>84</v>
      </c>
      <c r="O2704" t="s">
        <v>4872</v>
      </c>
      <c r="P2704" t="s">
        <v>86</v>
      </c>
    </row>
    <row r="2705" spans="1:16" x14ac:dyDescent="0.45">
      <c r="A2705">
        <v>2704</v>
      </c>
      <c r="B2705" s="10">
        <v>45124</v>
      </c>
      <c r="C2705">
        <v>2307</v>
      </c>
      <c r="D2705" t="s">
        <v>89</v>
      </c>
      <c r="E2705">
        <v>35</v>
      </c>
      <c r="F2705" t="s">
        <v>102</v>
      </c>
      <c r="G2705">
        <v>5</v>
      </c>
      <c r="H2705">
        <v>4506.58</v>
      </c>
      <c r="I2705">
        <v>22532.9</v>
      </c>
      <c r="J2705" t="s">
        <v>97</v>
      </c>
      <c r="K2705" t="s">
        <v>82</v>
      </c>
      <c r="L2705" t="s">
        <v>123</v>
      </c>
      <c r="M2705">
        <v>2023</v>
      </c>
      <c r="N2705" t="s">
        <v>668</v>
      </c>
      <c r="O2705" t="s">
        <v>9713</v>
      </c>
      <c r="P2705" t="s">
        <v>86</v>
      </c>
    </row>
    <row r="2706" spans="1:16" x14ac:dyDescent="0.45">
      <c r="A2706">
        <v>2705</v>
      </c>
      <c r="B2706" s="10">
        <v>45124</v>
      </c>
      <c r="C2706">
        <v>9848</v>
      </c>
      <c r="D2706" t="s">
        <v>89</v>
      </c>
      <c r="E2706">
        <v>58</v>
      </c>
      <c r="F2706" t="s">
        <v>9</v>
      </c>
      <c r="G2706">
        <v>5</v>
      </c>
      <c r="H2706">
        <v>1810.92</v>
      </c>
      <c r="I2706">
        <v>9054.6</v>
      </c>
      <c r="J2706" t="s">
        <v>81</v>
      </c>
      <c r="K2706" t="s">
        <v>82</v>
      </c>
      <c r="L2706" t="s">
        <v>123</v>
      </c>
      <c r="M2706">
        <v>2023</v>
      </c>
      <c r="N2706" t="s">
        <v>84</v>
      </c>
      <c r="O2706" t="s">
        <v>4675</v>
      </c>
      <c r="P2706" t="s">
        <v>86</v>
      </c>
    </row>
    <row r="2707" spans="1:16" x14ac:dyDescent="0.45">
      <c r="A2707">
        <v>2706</v>
      </c>
      <c r="B2707" s="10">
        <v>45124</v>
      </c>
      <c r="C2707">
        <v>3660</v>
      </c>
      <c r="D2707" t="s">
        <v>89</v>
      </c>
      <c r="E2707">
        <v>37</v>
      </c>
      <c r="F2707" t="s">
        <v>6</v>
      </c>
      <c r="G2707">
        <v>5</v>
      </c>
      <c r="H2707">
        <v>2882.49</v>
      </c>
      <c r="I2707">
        <v>14412.45</v>
      </c>
      <c r="J2707" t="s">
        <v>97</v>
      </c>
      <c r="K2707" t="s">
        <v>82</v>
      </c>
      <c r="L2707" t="s">
        <v>123</v>
      </c>
      <c r="M2707">
        <v>2023</v>
      </c>
      <c r="N2707" t="s">
        <v>84</v>
      </c>
      <c r="O2707" t="s">
        <v>8885</v>
      </c>
      <c r="P2707" t="s">
        <v>748</v>
      </c>
    </row>
    <row r="2708" spans="1:16" x14ac:dyDescent="0.45">
      <c r="A2708">
        <v>2707</v>
      </c>
      <c r="B2708" s="10">
        <v>45124</v>
      </c>
      <c r="C2708">
        <v>4730</v>
      </c>
      <c r="D2708" t="s">
        <v>89</v>
      </c>
      <c r="E2708">
        <v>58</v>
      </c>
      <c r="F2708" t="s">
        <v>9</v>
      </c>
      <c r="G2708">
        <v>2</v>
      </c>
      <c r="H2708">
        <v>3844.35</v>
      </c>
      <c r="I2708">
        <v>7688.7</v>
      </c>
      <c r="J2708" t="s">
        <v>81</v>
      </c>
      <c r="K2708" t="s">
        <v>82</v>
      </c>
      <c r="L2708" t="s">
        <v>123</v>
      </c>
      <c r="M2708">
        <v>2023</v>
      </c>
      <c r="N2708" t="s">
        <v>84</v>
      </c>
      <c r="O2708" t="s">
        <v>3015</v>
      </c>
      <c r="P2708" t="s">
        <v>86</v>
      </c>
    </row>
    <row r="2709" spans="1:16" x14ac:dyDescent="0.45">
      <c r="A2709">
        <v>2708</v>
      </c>
      <c r="B2709" s="10">
        <v>45124</v>
      </c>
      <c r="C2709">
        <v>7207</v>
      </c>
      <c r="D2709" t="s">
        <v>89</v>
      </c>
      <c r="E2709">
        <v>51</v>
      </c>
      <c r="F2709" t="s">
        <v>9</v>
      </c>
      <c r="G2709">
        <v>3</v>
      </c>
      <c r="H2709">
        <v>4495.96</v>
      </c>
      <c r="I2709">
        <v>13487.88</v>
      </c>
      <c r="J2709" t="s">
        <v>93</v>
      </c>
      <c r="K2709" t="s">
        <v>82</v>
      </c>
      <c r="L2709" t="s">
        <v>123</v>
      </c>
      <c r="M2709">
        <v>2023</v>
      </c>
      <c r="N2709" t="s">
        <v>84</v>
      </c>
      <c r="O2709" t="s">
        <v>8503</v>
      </c>
      <c r="P2709" t="s">
        <v>748</v>
      </c>
    </row>
    <row r="2710" spans="1:16" x14ac:dyDescent="0.45">
      <c r="A2710">
        <v>2709</v>
      </c>
      <c r="B2710" s="10">
        <v>45124</v>
      </c>
      <c r="C2710">
        <v>4162</v>
      </c>
      <c r="D2710" t="s">
        <v>89</v>
      </c>
      <c r="E2710">
        <v>45</v>
      </c>
      <c r="F2710" t="s">
        <v>102</v>
      </c>
      <c r="G2710">
        <v>5</v>
      </c>
      <c r="H2710">
        <v>4365.18</v>
      </c>
      <c r="I2710">
        <v>21825.9</v>
      </c>
      <c r="J2710" t="s">
        <v>93</v>
      </c>
      <c r="K2710" t="s">
        <v>82</v>
      </c>
      <c r="L2710" t="s">
        <v>123</v>
      </c>
      <c r="M2710">
        <v>2023</v>
      </c>
      <c r="N2710" t="s">
        <v>668</v>
      </c>
      <c r="O2710" t="s">
        <v>9714</v>
      </c>
      <c r="P2710" t="s">
        <v>86</v>
      </c>
    </row>
    <row r="2711" spans="1:16" x14ac:dyDescent="0.45">
      <c r="A2711">
        <v>2710</v>
      </c>
      <c r="B2711" s="10">
        <v>45124</v>
      </c>
      <c r="C2711">
        <v>2140</v>
      </c>
      <c r="D2711" t="s">
        <v>80</v>
      </c>
      <c r="E2711">
        <v>52</v>
      </c>
      <c r="F2711" t="s">
        <v>7</v>
      </c>
      <c r="G2711">
        <v>1</v>
      </c>
      <c r="H2711">
        <v>2354.31</v>
      </c>
      <c r="I2711">
        <v>2354.31</v>
      </c>
      <c r="J2711" t="s">
        <v>93</v>
      </c>
      <c r="K2711" t="s">
        <v>82</v>
      </c>
      <c r="L2711" t="s">
        <v>123</v>
      </c>
      <c r="M2711">
        <v>2023</v>
      </c>
      <c r="N2711" t="s">
        <v>84</v>
      </c>
      <c r="O2711" t="s">
        <v>5584</v>
      </c>
      <c r="P2711" t="s">
        <v>86</v>
      </c>
    </row>
    <row r="2712" spans="1:16" x14ac:dyDescent="0.45">
      <c r="A2712">
        <v>2711</v>
      </c>
      <c r="B2712" s="10">
        <v>45124</v>
      </c>
      <c r="C2712">
        <v>9458</v>
      </c>
      <c r="D2712" t="s">
        <v>89</v>
      </c>
      <c r="E2712">
        <v>33</v>
      </c>
      <c r="F2712" t="s">
        <v>6</v>
      </c>
      <c r="G2712">
        <v>3</v>
      </c>
      <c r="H2712">
        <v>4538.95</v>
      </c>
      <c r="I2712">
        <v>13616.85</v>
      </c>
      <c r="J2712" t="s">
        <v>87</v>
      </c>
      <c r="K2712" t="s">
        <v>82</v>
      </c>
      <c r="L2712" t="s">
        <v>123</v>
      </c>
      <c r="M2712">
        <v>2023</v>
      </c>
      <c r="N2712" t="s">
        <v>668</v>
      </c>
      <c r="O2712" t="s">
        <v>9231</v>
      </c>
      <c r="P2712" t="s">
        <v>748</v>
      </c>
    </row>
    <row r="2713" spans="1:16" x14ac:dyDescent="0.45">
      <c r="A2713">
        <v>2712</v>
      </c>
      <c r="B2713" s="10">
        <v>45124</v>
      </c>
      <c r="C2713">
        <v>2708</v>
      </c>
      <c r="D2713" t="s">
        <v>89</v>
      </c>
      <c r="E2713">
        <v>38</v>
      </c>
      <c r="F2713" t="s">
        <v>6</v>
      </c>
      <c r="G2713">
        <v>4</v>
      </c>
      <c r="H2713">
        <v>2248.08</v>
      </c>
      <c r="I2713">
        <v>8992.32</v>
      </c>
      <c r="J2713" t="s">
        <v>97</v>
      </c>
      <c r="K2713" t="s">
        <v>82</v>
      </c>
      <c r="L2713" t="s">
        <v>123</v>
      </c>
      <c r="M2713">
        <v>2023</v>
      </c>
      <c r="N2713" t="s">
        <v>84</v>
      </c>
      <c r="O2713" t="s">
        <v>1662</v>
      </c>
      <c r="P2713" t="s">
        <v>86</v>
      </c>
    </row>
    <row r="2714" spans="1:16" x14ac:dyDescent="0.45">
      <c r="A2714">
        <v>2713</v>
      </c>
      <c r="B2714" s="10">
        <v>45124</v>
      </c>
      <c r="C2714">
        <v>4630</v>
      </c>
      <c r="D2714" t="s">
        <v>80</v>
      </c>
      <c r="E2714">
        <v>30</v>
      </c>
      <c r="F2714" t="s">
        <v>102</v>
      </c>
      <c r="G2714">
        <v>4</v>
      </c>
      <c r="H2714">
        <v>4519.0200000000004</v>
      </c>
      <c r="I2714">
        <v>18076.080000000002</v>
      </c>
      <c r="J2714" t="s">
        <v>87</v>
      </c>
      <c r="K2714" t="s">
        <v>82</v>
      </c>
      <c r="L2714" t="s">
        <v>123</v>
      </c>
      <c r="M2714">
        <v>2023</v>
      </c>
      <c r="N2714" t="s">
        <v>84</v>
      </c>
      <c r="O2714" t="s">
        <v>962</v>
      </c>
      <c r="P2714" t="s">
        <v>86</v>
      </c>
    </row>
    <row r="2715" spans="1:16" x14ac:dyDescent="0.45">
      <c r="A2715">
        <v>2714</v>
      </c>
      <c r="B2715" s="10">
        <v>45125</v>
      </c>
      <c r="C2715">
        <v>4211</v>
      </c>
      <c r="D2715" t="s">
        <v>89</v>
      </c>
      <c r="E2715">
        <v>52</v>
      </c>
      <c r="F2715" t="s">
        <v>6</v>
      </c>
      <c r="G2715">
        <v>5</v>
      </c>
      <c r="H2715">
        <v>3896.01</v>
      </c>
      <c r="I2715">
        <v>19480.05</v>
      </c>
      <c r="J2715" t="s">
        <v>93</v>
      </c>
      <c r="K2715" t="s">
        <v>82</v>
      </c>
      <c r="L2715" t="s">
        <v>123</v>
      </c>
      <c r="M2715">
        <v>2023</v>
      </c>
      <c r="N2715" t="s">
        <v>84</v>
      </c>
      <c r="O2715" t="s">
        <v>774</v>
      </c>
      <c r="P2715" t="s">
        <v>748</v>
      </c>
    </row>
    <row r="2716" spans="1:16" x14ac:dyDescent="0.45">
      <c r="A2716">
        <v>2715</v>
      </c>
      <c r="B2716" s="10">
        <v>45125</v>
      </c>
      <c r="C2716">
        <v>7538</v>
      </c>
      <c r="D2716" t="s">
        <v>80</v>
      </c>
      <c r="E2716">
        <v>59</v>
      </c>
      <c r="F2716" t="s">
        <v>8</v>
      </c>
      <c r="G2716">
        <v>2</v>
      </c>
      <c r="H2716">
        <v>1147.1600000000001</v>
      </c>
      <c r="I2716">
        <v>2294.3200000000002</v>
      </c>
      <c r="J2716" t="s">
        <v>81</v>
      </c>
      <c r="K2716" t="s">
        <v>82</v>
      </c>
      <c r="L2716" t="s">
        <v>123</v>
      </c>
      <c r="M2716">
        <v>2023</v>
      </c>
      <c r="N2716" t="s">
        <v>84</v>
      </c>
      <c r="O2716" t="s">
        <v>3016</v>
      </c>
      <c r="P2716" t="s">
        <v>86</v>
      </c>
    </row>
    <row r="2717" spans="1:16" x14ac:dyDescent="0.45">
      <c r="A2717">
        <v>2716</v>
      </c>
      <c r="B2717" s="10">
        <v>45125</v>
      </c>
      <c r="C2717">
        <v>1475</v>
      </c>
      <c r="D2717" t="s">
        <v>80</v>
      </c>
      <c r="E2717">
        <v>49</v>
      </c>
      <c r="F2717" t="s">
        <v>5</v>
      </c>
      <c r="G2717">
        <v>2</v>
      </c>
      <c r="H2717">
        <v>4651.8500000000004</v>
      </c>
      <c r="I2717">
        <v>9303.7000000000007</v>
      </c>
      <c r="J2717" t="s">
        <v>93</v>
      </c>
      <c r="K2717" t="s">
        <v>82</v>
      </c>
      <c r="L2717" t="s">
        <v>123</v>
      </c>
      <c r="M2717">
        <v>2023</v>
      </c>
      <c r="N2717" t="s">
        <v>668</v>
      </c>
      <c r="O2717" t="s">
        <v>9836</v>
      </c>
      <c r="P2717" t="s">
        <v>86</v>
      </c>
    </row>
    <row r="2718" spans="1:16" x14ac:dyDescent="0.45">
      <c r="A2718">
        <v>2717</v>
      </c>
      <c r="B2718" s="10">
        <v>45125</v>
      </c>
      <c r="C2718">
        <v>8684</v>
      </c>
      <c r="D2718" t="s">
        <v>89</v>
      </c>
      <c r="E2718">
        <v>55</v>
      </c>
      <c r="F2718" t="s">
        <v>5</v>
      </c>
      <c r="G2718">
        <v>3</v>
      </c>
      <c r="H2718">
        <v>1250.2</v>
      </c>
      <c r="I2718">
        <v>3750.6</v>
      </c>
      <c r="J2718" t="s">
        <v>81</v>
      </c>
      <c r="K2718" t="s">
        <v>82</v>
      </c>
      <c r="L2718" t="s">
        <v>123</v>
      </c>
      <c r="M2718">
        <v>2023</v>
      </c>
      <c r="N2718" t="s">
        <v>668</v>
      </c>
      <c r="O2718" t="s">
        <v>9232</v>
      </c>
      <c r="P2718" t="s">
        <v>748</v>
      </c>
    </row>
    <row r="2719" spans="1:16" x14ac:dyDescent="0.45">
      <c r="A2719">
        <v>2718</v>
      </c>
      <c r="B2719" s="10">
        <v>45125</v>
      </c>
      <c r="C2719">
        <v>2207</v>
      </c>
      <c r="D2719" t="s">
        <v>89</v>
      </c>
      <c r="E2719">
        <v>23</v>
      </c>
      <c r="F2719" t="s">
        <v>5</v>
      </c>
      <c r="G2719">
        <v>2</v>
      </c>
      <c r="H2719">
        <v>4546.68</v>
      </c>
      <c r="I2719">
        <v>9093.36</v>
      </c>
      <c r="J2719" t="s">
        <v>95</v>
      </c>
      <c r="K2719" t="s">
        <v>82</v>
      </c>
      <c r="L2719" t="s">
        <v>123</v>
      </c>
      <c r="M2719">
        <v>2023</v>
      </c>
      <c r="N2719" t="s">
        <v>84</v>
      </c>
      <c r="O2719" t="s">
        <v>2512</v>
      </c>
      <c r="P2719" t="s">
        <v>86</v>
      </c>
    </row>
    <row r="2720" spans="1:16" x14ac:dyDescent="0.45">
      <c r="A2720">
        <v>2719</v>
      </c>
      <c r="B2720" s="10">
        <v>45125</v>
      </c>
      <c r="C2720">
        <v>2960</v>
      </c>
      <c r="D2720" t="s">
        <v>80</v>
      </c>
      <c r="E2720">
        <v>55</v>
      </c>
      <c r="F2720" t="s">
        <v>9</v>
      </c>
      <c r="G2720">
        <v>4</v>
      </c>
      <c r="H2720">
        <v>3094.79</v>
      </c>
      <c r="I2720">
        <v>12379.16</v>
      </c>
      <c r="J2720" t="s">
        <v>81</v>
      </c>
      <c r="K2720" t="s">
        <v>82</v>
      </c>
      <c r="L2720" t="s">
        <v>123</v>
      </c>
      <c r="M2720">
        <v>2023</v>
      </c>
      <c r="N2720" t="s">
        <v>84</v>
      </c>
      <c r="O2720" t="s">
        <v>1321</v>
      </c>
      <c r="P2720" t="s">
        <v>86</v>
      </c>
    </row>
    <row r="2721" spans="1:16" x14ac:dyDescent="0.45">
      <c r="A2721">
        <v>2720</v>
      </c>
      <c r="B2721" s="10">
        <v>45125</v>
      </c>
      <c r="C2721">
        <v>1557</v>
      </c>
      <c r="D2721" t="s">
        <v>89</v>
      </c>
      <c r="E2721">
        <v>55</v>
      </c>
      <c r="F2721" t="s">
        <v>6</v>
      </c>
      <c r="G2721">
        <v>5</v>
      </c>
      <c r="H2721">
        <v>3353.51</v>
      </c>
      <c r="I2721">
        <v>16767.55</v>
      </c>
      <c r="J2721" t="s">
        <v>81</v>
      </c>
      <c r="K2721" t="s">
        <v>82</v>
      </c>
      <c r="L2721" t="s">
        <v>123</v>
      </c>
      <c r="M2721">
        <v>2023</v>
      </c>
      <c r="N2721" t="s">
        <v>84</v>
      </c>
      <c r="O2721" t="s">
        <v>9056</v>
      </c>
      <c r="P2721" t="s">
        <v>748</v>
      </c>
    </row>
    <row r="2722" spans="1:16" x14ac:dyDescent="0.45">
      <c r="A2722">
        <v>2721</v>
      </c>
      <c r="B2722" s="10">
        <v>45125</v>
      </c>
      <c r="C2722">
        <v>1882</v>
      </c>
      <c r="D2722" t="s">
        <v>80</v>
      </c>
      <c r="E2722">
        <v>30</v>
      </c>
      <c r="F2722" t="s">
        <v>102</v>
      </c>
      <c r="G2722">
        <v>1</v>
      </c>
      <c r="H2722">
        <v>591.20000000000005</v>
      </c>
      <c r="I2722">
        <v>591.20000000000005</v>
      </c>
      <c r="J2722" t="s">
        <v>87</v>
      </c>
      <c r="K2722" t="s">
        <v>567</v>
      </c>
      <c r="L2722" t="s">
        <v>123</v>
      </c>
      <c r="M2722">
        <v>2023</v>
      </c>
      <c r="N2722" t="s">
        <v>84</v>
      </c>
      <c r="O2722" t="s">
        <v>8173</v>
      </c>
      <c r="P2722" t="s">
        <v>86</v>
      </c>
    </row>
    <row r="2723" spans="1:16" x14ac:dyDescent="0.45">
      <c r="A2723">
        <v>2722</v>
      </c>
      <c r="B2723" s="10">
        <v>45125</v>
      </c>
      <c r="C2723">
        <v>5761</v>
      </c>
      <c r="D2723" t="s">
        <v>89</v>
      </c>
      <c r="E2723">
        <v>63</v>
      </c>
      <c r="F2723" t="s">
        <v>6</v>
      </c>
      <c r="G2723">
        <v>4</v>
      </c>
      <c r="H2723">
        <v>375.42</v>
      </c>
      <c r="I2723">
        <v>1501.68</v>
      </c>
      <c r="J2723" t="s">
        <v>81</v>
      </c>
      <c r="K2723" t="s">
        <v>567</v>
      </c>
      <c r="L2723" t="s">
        <v>123</v>
      </c>
      <c r="M2723">
        <v>2023</v>
      </c>
      <c r="N2723" t="s">
        <v>84</v>
      </c>
      <c r="O2723" t="s">
        <v>7329</v>
      </c>
      <c r="P2723" t="s">
        <v>86</v>
      </c>
    </row>
    <row r="2724" spans="1:16" x14ac:dyDescent="0.45">
      <c r="A2724">
        <v>2723</v>
      </c>
      <c r="B2724" s="10">
        <v>45125</v>
      </c>
      <c r="C2724">
        <v>6867</v>
      </c>
      <c r="D2724" t="s">
        <v>80</v>
      </c>
      <c r="E2724">
        <v>56</v>
      </c>
      <c r="F2724" t="s">
        <v>102</v>
      </c>
      <c r="G2724">
        <v>4</v>
      </c>
      <c r="H2724">
        <v>4843.29</v>
      </c>
      <c r="I2724">
        <v>19373.16</v>
      </c>
      <c r="J2724" t="s">
        <v>81</v>
      </c>
      <c r="K2724" t="s">
        <v>82</v>
      </c>
      <c r="L2724" t="s">
        <v>123</v>
      </c>
      <c r="M2724">
        <v>2023</v>
      </c>
      <c r="N2724" t="s">
        <v>84</v>
      </c>
      <c r="O2724" t="s">
        <v>1322</v>
      </c>
      <c r="P2724" t="s">
        <v>86</v>
      </c>
    </row>
    <row r="2725" spans="1:16" x14ac:dyDescent="0.45">
      <c r="A2725">
        <v>2724</v>
      </c>
      <c r="B2725" s="10">
        <v>45125</v>
      </c>
      <c r="C2725">
        <v>7963</v>
      </c>
      <c r="D2725" t="s">
        <v>89</v>
      </c>
      <c r="E2725">
        <v>30</v>
      </c>
      <c r="F2725" t="s">
        <v>6</v>
      </c>
      <c r="G2725">
        <v>3</v>
      </c>
      <c r="H2725">
        <v>1717.79</v>
      </c>
      <c r="I2725">
        <v>5153.37</v>
      </c>
      <c r="J2725" t="s">
        <v>87</v>
      </c>
      <c r="K2725" t="s">
        <v>82</v>
      </c>
      <c r="L2725" t="s">
        <v>123</v>
      </c>
      <c r="M2725">
        <v>2023</v>
      </c>
      <c r="N2725" t="s">
        <v>84</v>
      </c>
      <c r="O2725" t="s">
        <v>6048</v>
      </c>
      <c r="P2725" t="s">
        <v>86</v>
      </c>
    </row>
    <row r="2726" spans="1:16" x14ac:dyDescent="0.45">
      <c r="A2726">
        <v>2725</v>
      </c>
      <c r="B2726" s="10">
        <v>45125</v>
      </c>
      <c r="C2726">
        <v>8166</v>
      </c>
      <c r="D2726" t="s">
        <v>89</v>
      </c>
      <c r="E2726">
        <v>64</v>
      </c>
      <c r="F2726" t="s">
        <v>9</v>
      </c>
      <c r="G2726">
        <v>2</v>
      </c>
      <c r="H2726">
        <v>4229.6400000000003</v>
      </c>
      <c r="I2726">
        <v>8459.2800000000007</v>
      </c>
      <c r="J2726" t="s">
        <v>81</v>
      </c>
      <c r="K2726" t="s">
        <v>82</v>
      </c>
      <c r="L2726" t="s">
        <v>123</v>
      </c>
      <c r="M2726">
        <v>2023</v>
      </c>
      <c r="N2726" t="s">
        <v>668</v>
      </c>
      <c r="O2726" t="s">
        <v>9837</v>
      </c>
      <c r="P2726" t="s">
        <v>86</v>
      </c>
    </row>
    <row r="2727" spans="1:16" x14ac:dyDescent="0.45">
      <c r="A2727">
        <v>2726</v>
      </c>
      <c r="B2727" s="10">
        <v>45125</v>
      </c>
      <c r="C2727">
        <v>8929</v>
      </c>
      <c r="D2727" t="s">
        <v>80</v>
      </c>
      <c r="E2727">
        <v>29</v>
      </c>
      <c r="F2727" t="s">
        <v>8</v>
      </c>
      <c r="G2727">
        <v>1</v>
      </c>
      <c r="H2727">
        <v>3537.15</v>
      </c>
      <c r="I2727">
        <v>3537.15</v>
      </c>
      <c r="J2727" t="s">
        <v>87</v>
      </c>
      <c r="K2727" t="s">
        <v>82</v>
      </c>
      <c r="L2727" t="s">
        <v>123</v>
      </c>
      <c r="M2727">
        <v>2023</v>
      </c>
      <c r="N2727" t="s">
        <v>84</v>
      </c>
      <c r="O2727" t="s">
        <v>5381</v>
      </c>
      <c r="P2727" t="s">
        <v>86</v>
      </c>
    </row>
    <row r="2728" spans="1:16" x14ac:dyDescent="0.45">
      <c r="A2728">
        <v>2727</v>
      </c>
      <c r="B2728" s="10">
        <v>45126</v>
      </c>
      <c r="C2728">
        <v>6347</v>
      </c>
      <c r="D2728" t="s">
        <v>80</v>
      </c>
      <c r="E2728">
        <v>50</v>
      </c>
      <c r="F2728" t="s">
        <v>5</v>
      </c>
      <c r="G2728">
        <v>1</v>
      </c>
      <c r="H2728">
        <v>3040.48</v>
      </c>
      <c r="I2728">
        <v>3040.48</v>
      </c>
      <c r="J2728" t="s">
        <v>93</v>
      </c>
      <c r="K2728" t="s">
        <v>82</v>
      </c>
      <c r="L2728" t="s">
        <v>123</v>
      </c>
      <c r="M2728">
        <v>2023</v>
      </c>
      <c r="N2728" t="s">
        <v>84</v>
      </c>
      <c r="O2728" t="s">
        <v>515</v>
      </c>
      <c r="P2728" t="s">
        <v>86</v>
      </c>
    </row>
    <row r="2729" spans="1:16" x14ac:dyDescent="0.45">
      <c r="A2729">
        <v>2728</v>
      </c>
      <c r="B2729" s="10">
        <v>45126</v>
      </c>
      <c r="C2729">
        <v>8269</v>
      </c>
      <c r="D2729" t="s">
        <v>80</v>
      </c>
      <c r="E2729">
        <v>45</v>
      </c>
      <c r="F2729" t="s">
        <v>5</v>
      </c>
      <c r="G2729">
        <v>2</v>
      </c>
      <c r="H2729">
        <v>3441.79</v>
      </c>
      <c r="I2729">
        <v>6883.58</v>
      </c>
      <c r="J2729" t="s">
        <v>93</v>
      </c>
      <c r="K2729" t="s">
        <v>82</v>
      </c>
      <c r="L2729" t="s">
        <v>123</v>
      </c>
      <c r="M2729">
        <v>2023</v>
      </c>
      <c r="N2729" t="s">
        <v>84</v>
      </c>
      <c r="O2729" t="s">
        <v>3331</v>
      </c>
      <c r="P2729" t="s">
        <v>86</v>
      </c>
    </row>
    <row r="2730" spans="1:16" x14ac:dyDescent="0.45">
      <c r="A2730">
        <v>2729</v>
      </c>
      <c r="B2730" s="10">
        <v>45126</v>
      </c>
      <c r="C2730">
        <v>9125</v>
      </c>
      <c r="D2730" t="s">
        <v>80</v>
      </c>
      <c r="E2730">
        <v>20</v>
      </c>
      <c r="F2730" t="s">
        <v>6</v>
      </c>
      <c r="G2730">
        <v>5</v>
      </c>
      <c r="H2730">
        <v>492.47</v>
      </c>
      <c r="I2730">
        <v>2462.35</v>
      </c>
      <c r="J2730" t="s">
        <v>95</v>
      </c>
      <c r="K2730" t="s">
        <v>82</v>
      </c>
      <c r="L2730" t="s">
        <v>123</v>
      </c>
      <c r="M2730">
        <v>2023</v>
      </c>
      <c r="N2730" t="s">
        <v>84</v>
      </c>
      <c r="O2730" t="s">
        <v>8827</v>
      </c>
      <c r="P2730" t="s">
        <v>748</v>
      </c>
    </row>
    <row r="2731" spans="1:16" x14ac:dyDescent="0.45">
      <c r="A2731">
        <v>2730</v>
      </c>
      <c r="B2731" s="10">
        <v>45126</v>
      </c>
      <c r="C2731">
        <v>3454</v>
      </c>
      <c r="D2731" t="s">
        <v>89</v>
      </c>
      <c r="E2731">
        <v>35</v>
      </c>
      <c r="F2731" t="s">
        <v>9</v>
      </c>
      <c r="G2731">
        <v>2</v>
      </c>
      <c r="H2731">
        <v>2091.36</v>
      </c>
      <c r="I2731">
        <v>4182.72</v>
      </c>
      <c r="J2731" t="s">
        <v>97</v>
      </c>
      <c r="K2731" t="s">
        <v>82</v>
      </c>
      <c r="L2731" t="s">
        <v>123</v>
      </c>
      <c r="M2731">
        <v>2023</v>
      </c>
      <c r="N2731" t="s">
        <v>84</v>
      </c>
      <c r="O2731" t="s">
        <v>2725</v>
      </c>
      <c r="P2731" t="s">
        <v>86</v>
      </c>
    </row>
    <row r="2732" spans="1:16" x14ac:dyDescent="0.45">
      <c r="A2732">
        <v>2731</v>
      </c>
      <c r="B2732" s="10">
        <v>45126</v>
      </c>
      <c r="C2732">
        <v>5494</v>
      </c>
      <c r="D2732" t="s">
        <v>80</v>
      </c>
      <c r="E2732">
        <v>43</v>
      </c>
      <c r="F2732" t="s">
        <v>5</v>
      </c>
      <c r="G2732">
        <v>5</v>
      </c>
      <c r="H2732">
        <v>3055.03</v>
      </c>
      <c r="I2732">
        <v>15275.15</v>
      </c>
      <c r="J2732" t="s">
        <v>97</v>
      </c>
      <c r="K2732" t="s">
        <v>82</v>
      </c>
      <c r="L2732" t="s">
        <v>123</v>
      </c>
      <c r="M2732">
        <v>2023</v>
      </c>
      <c r="N2732" t="s">
        <v>84</v>
      </c>
      <c r="O2732" t="s">
        <v>8886</v>
      </c>
      <c r="P2732" t="s">
        <v>748</v>
      </c>
    </row>
    <row r="2733" spans="1:16" x14ac:dyDescent="0.45">
      <c r="A2733">
        <v>2732</v>
      </c>
      <c r="B2733" s="10">
        <v>45126</v>
      </c>
      <c r="C2733">
        <v>2946</v>
      </c>
      <c r="D2733" t="s">
        <v>80</v>
      </c>
      <c r="E2733">
        <v>57</v>
      </c>
      <c r="F2733" t="s">
        <v>6</v>
      </c>
      <c r="G2733">
        <v>1</v>
      </c>
      <c r="H2733">
        <v>4344.4399999999996</v>
      </c>
      <c r="I2733">
        <v>4344.4399999999996</v>
      </c>
      <c r="J2733" t="s">
        <v>81</v>
      </c>
      <c r="K2733" t="s">
        <v>82</v>
      </c>
      <c r="L2733" t="s">
        <v>123</v>
      </c>
      <c r="M2733">
        <v>2023</v>
      </c>
      <c r="N2733" t="s">
        <v>84</v>
      </c>
      <c r="O2733" t="s">
        <v>5811</v>
      </c>
      <c r="P2733" t="s">
        <v>86</v>
      </c>
    </row>
    <row r="2734" spans="1:16" x14ac:dyDescent="0.45">
      <c r="A2734">
        <v>2733</v>
      </c>
      <c r="B2734" s="10">
        <v>45126</v>
      </c>
      <c r="C2734">
        <v>3808</v>
      </c>
      <c r="D2734" t="s">
        <v>89</v>
      </c>
      <c r="E2734">
        <v>19</v>
      </c>
      <c r="F2734" t="s">
        <v>7</v>
      </c>
      <c r="G2734">
        <v>3</v>
      </c>
      <c r="H2734">
        <v>3587.7</v>
      </c>
      <c r="I2734">
        <v>10763.1</v>
      </c>
      <c r="J2734" t="s">
        <v>95</v>
      </c>
      <c r="K2734" t="s">
        <v>82</v>
      </c>
      <c r="L2734" t="s">
        <v>123</v>
      </c>
      <c r="M2734">
        <v>2023</v>
      </c>
      <c r="N2734" t="s">
        <v>84</v>
      </c>
      <c r="O2734" t="s">
        <v>8667</v>
      </c>
      <c r="P2734" t="s">
        <v>748</v>
      </c>
    </row>
    <row r="2735" spans="1:16" x14ac:dyDescent="0.45">
      <c r="A2735">
        <v>2734</v>
      </c>
      <c r="B2735" s="10">
        <v>45126</v>
      </c>
      <c r="C2735">
        <v>7642</v>
      </c>
      <c r="D2735" t="s">
        <v>89</v>
      </c>
      <c r="E2735">
        <v>21</v>
      </c>
      <c r="F2735" t="s">
        <v>6</v>
      </c>
      <c r="G2735">
        <v>4</v>
      </c>
      <c r="H2735">
        <v>1301.4000000000001</v>
      </c>
      <c r="I2735">
        <v>5205.6000000000004</v>
      </c>
      <c r="J2735" t="s">
        <v>95</v>
      </c>
      <c r="K2735" t="s">
        <v>82</v>
      </c>
      <c r="L2735" t="s">
        <v>123</v>
      </c>
      <c r="M2735">
        <v>2023</v>
      </c>
      <c r="N2735" t="s">
        <v>84</v>
      </c>
      <c r="O2735" t="s">
        <v>2292</v>
      </c>
      <c r="P2735" t="s">
        <v>86</v>
      </c>
    </row>
    <row r="2736" spans="1:16" x14ac:dyDescent="0.45">
      <c r="A2736">
        <v>2735</v>
      </c>
      <c r="B2736" s="10">
        <v>45126</v>
      </c>
      <c r="C2736">
        <v>4825</v>
      </c>
      <c r="D2736" t="s">
        <v>80</v>
      </c>
      <c r="E2736">
        <v>45</v>
      </c>
      <c r="F2736" t="s">
        <v>102</v>
      </c>
      <c r="G2736">
        <v>1</v>
      </c>
      <c r="H2736">
        <v>4925.3900000000003</v>
      </c>
      <c r="I2736">
        <v>4925.3900000000003</v>
      </c>
      <c r="J2736" t="s">
        <v>93</v>
      </c>
      <c r="K2736" t="s">
        <v>82</v>
      </c>
      <c r="L2736" t="s">
        <v>123</v>
      </c>
      <c r="M2736">
        <v>2023</v>
      </c>
      <c r="N2736" t="s">
        <v>84</v>
      </c>
      <c r="O2736" t="s">
        <v>5585</v>
      </c>
      <c r="P2736" t="s">
        <v>86</v>
      </c>
    </row>
    <row r="2737" spans="1:16" x14ac:dyDescent="0.45">
      <c r="A2737">
        <v>2736</v>
      </c>
      <c r="B2737" s="10">
        <v>45126</v>
      </c>
      <c r="C2737">
        <v>4536</v>
      </c>
      <c r="D2737" t="s">
        <v>89</v>
      </c>
      <c r="E2737">
        <v>45</v>
      </c>
      <c r="F2737" t="s">
        <v>5</v>
      </c>
      <c r="G2737">
        <v>1</v>
      </c>
      <c r="H2737">
        <v>3233.03</v>
      </c>
      <c r="I2737">
        <v>3233.03</v>
      </c>
      <c r="J2737" t="s">
        <v>93</v>
      </c>
      <c r="K2737" t="s">
        <v>82</v>
      </c>
      <c r="L2737" t="s">
        <v>123</v>
      </c>
      <c r="M2737">
        <v>2023</v>
      </c>
      <c r="N2737" t="s">
        <v>84</v>
      </c>
      <c r="O2737" t="s">
        <v>5586</v>
      </c>
      <c r="P2737" t="s">
        <v>86</v>
      </c>
    </row>
    <row r="2738" spans="1:16" x14ac:dyDescent="0.45">
      <c r="A2738">
        <v>2737</v>
      </c>
      <c r="B2738" s="10">
        <v>45126</v>
      </c>
      <c r="C2738">
        <v>7068</v>
      </c>
      <c r="D2738" t="s">
        <v>80</v>
      </c>
      <c r="E2738">
        <v>42</v>
      </c>
      <c r="F2738" t="s">
        <v>5</v>
      </c>
      <c r="G2738">
        <v>1</v>
      </c>
      <c r="H2738">
        <v>2531.52</v>
      </c>
      <c r="I2738">
        <v>2531.52</v>
      </c>
      <c r="J2738" t="s">
        <v>97</v>
      </c>
      <c r="K2738" t="s">
        <v>82</v>
      </c>
      <c r="L2738" t="s">
        <v>123</v>
      </c>
      <c r="M2738">
        <v>2023</v>
      </c>
      <c r="N2738" t="s">
        <v>668</v>
      </c>
      <c r="O2738" t="s">
        <v>9599</v>
      </c>
      <c r="P2738" t="s">
        <v>86</v>
      </c>
    </row>
    <row r="2739" spans="1:16" x14ac:dyDescent="0.45">
      <c r="A2739">
        <v>2738</v>
      </c>
      <c r="B2739" s="10">
        <v>45126</v>
      </c>
      <c r="C2739">
        <v>4802</v>
      </c>
      <c r="D2739" t="s">
        <v>89</v>
      </c>
      <c r="E2739">
        <v>43</v>
      </c>
      <c r="F2739" t="s">
        <v>7</v>
      </c>
      <c r="G2739">
        <v>4</v>
      </c>
      <c r="H2739">
        <v>3917.83</v>
      </c>
      <c r="I2739">
        <v>15671.32</v>
      </c>
      <c r="J2739" t="s">
        <v>97</v>
      </c>
      <c r="K2739" t="s">
        <v>82</v>
      </c>
      <c r="L2739" t="s">
        <v>123</v>
      </c>
      <c r="M2739">
        <v>2023</v>
      </c>
      <c r="N2739" t="s">
        <v>84</v>
      </c>
      <c r="O2739" t="s">
        <v>1663</v>
      </c>
      <c r="P2739" t="s">
        <v>86</v>
      </c>
    </row>
    <row r="2740" spans="1:16" x14ac:dyDescent="0.45">
      <c r="A2740">
        <v>2739</v>
      </c>
      <c r="B2740" s="10">
        <v>45126</v>
      </c>
      <c r="C2740">
        <v>5699</v>
      </c>
      <c r="D2740" t="s">
        <v>80</v>
      </c>
      <c r="E2740">
        <v>62</v>
      </c>
      <c r="F2740" t="s">
        <v>8</v>
      </c>
      <c r="G2740">
        <v>5</v>
      </c>
      <c r="H2740">
        <v>3033.37</v>
      </c>
      <c r="I2740">
        <v>15166.85</v>
      </c>
      <c r="J2740" t="s">
        <v>81</v>
      </c>
      <c r="K2740" t="s">
        <v>82</v>
      </c>
      <c r="L2740" t="s">
        <v>123</v>
      </c>
      <c r="M2740">
        <v>2023</v>
      </c>
      <c r="N2740" t="s">
        <v>84</v>
      </c>
      <c r="O2740" t="s">
        <v>9057</v>
      </c>
      <c r="P2740" t="s">
        <v>748</v>
      </c>
    </row>
    <row r="2741" spans="1:16" x14ac:dyDescent="0.45">
      <c r="A2741">
        <v>2740</v>
      </c>
      <c r="B2741" s="10">
        <v>45126</v>
      </c>
      <c r="C2741">
        <v>2970</v>
      </c>
      <c r="D2741" t="s">
        <v>89</v>
      </c>
      <c r="E2741">
        <v>64</v>
      </c>
      <c r="F2741" t="s">
        <v>6</v>
      </c>
      <c r="G2741">
        <v>3</v>
      </c>
      <c r="H2741">
        <v>3564.44</v>
      </c>
      <c r="I2741">
        <v>10693.32</v>
      </c>
      <c r="J2741" t="s">
        <v>81</v>
      </c>
      <c r="K2741" t="s">
        <v>82</v>
      </c>
      <c r="L2741" t="s">
        <v>123</v>
      </c>
      <c r="M2741">
        <v>2023</v>
      </c>
      <c r="N2741" t="s">
        <v>84</v>
      </c>
      <c r="O2741" t="s">
        <v>6693</v>
      </c>
      <c r="P2741" t="s">
        <v>86</v>
      </c>
    </row>
    <row r="2742" spans="1:16" x14ac:dyDescent="0.45">
      <c r="A2742">
        <v>2741</v>
      </c>
      <c r="B2742" s="10">
        <v>45127</v>
      </c>
      <c r="C2742">
        <v>6806</v>
      </c>
      <c r="D2742" t="s">
        <v>80</v>
      </c>
      <c r="E2742">
        <v>19</v>
      </c>
      <c r="F2742" t="s">
        <v>8</v>
      </c>
      <c r="G2742">
        <v>3</v>
      </c>
      <c r="H2742">
        <v>3104.81</v>
      </c>
      <c r="I2742">
        <v>9314.43</v>
      </c>
      <c r="J2742" t="s">
        <v>95</v>
      </c>
      <c r="K2742" t="s">
        <v>82</v>
      </c>
      <c r="L2742" t="s">
        <v>123</v>
      </c>
      <c r="M2742">
        <v>2023</v>
      </c>
      <c r="N2742" t="s">
        <v>84</v>
      </c>
      <c r="O2742" t="s">
        <v>430</v>
      </c>
      <c r="P2742" t="s">
        <v>86</v>
      </c>
    </row>
    <row r="2743" spans="1:16" x14ac:dyDescent="0.45">
      <c r="A2743">
        <v>2742</v>
      </c>
      <c r="B2743" s="10">
        <v>45127</v>
      </c>
      <c r="C2743">
        <v>7142</v>
      </c>
      <c r="D2743" t="s">
        <v>80</v>
      </c>
      <c r="E2743">
        <v>59</v>
      </c>
      <c r="F2743" t="s">
        <v>6</v>
      </c>
      <c r="G2743">
        <v>3</v>
      </c>
      <c r="H2743">
        <v>935.25</v>
      </c>
      <c r="I2743">
        <v>2805.75</v>
      </c>
      <c r="J2743" t="s">
        <v>81</v>
      </c>
      <c r="K2743" t="s">
        <v>82</v>
      </c>
      <c r="L2743" t="s">
        <v>123</v>
      </c>
      <c r="M2743">
        <v>2023</v>
      </c>
      <c r="N2743" t="s">
        <v>84</v>
      </c>
      <c r="O2743" t="s">
        <v>6694</v>
      </c>
      <c r="P2743" t="s">
        <v>86</v>
      </c>
    </row>
    <row r="2744" spans="1:16" x14ac:dyDescent="0.45">
      <c r="A2744">
        <v>2743</v>
      </c>
      <c r="B2744" s="10">
        <v>45127</v>
      </c>
      <c r="C2744">
        <v>3819</v>
      </c>
      <c r="D2744" t="s">
        <v>89</v>
      </c>
      <c r="E2744">
        <v>51</v>
      </c>
      <c r="F2744" t="s">
        <v>7</v>
      </c>
      <c r="G2744">
        <v>5</v>
      </c>
      <c r="H2744">
        <v>2739.61</v>
      </c>
      <c r="I2744">
        <v>13698.05</v>
      </c>
      <c r="J2744" t="s">
        <v>93</v>
      </c>
      <c r="K2744" t="s">
        <v>82</v>
      </c>
      <c r="L2744" t="s">
        <v>123</v>
      </c>
      <c r="M2744">
        <v>2023</v>
      </c>
      <c r="N2744" t="s">
        <v>84</v>
      </c>
      <c r="O2744" t="s">
        <v>9148</v>
      </c>
      <c r="P2744" t="s">
        <v>748</v>
      </c>
    </row>
    <row r="2745" spans="1:16" x14ac:dyDescent="0.45">
      <c r="A2745">
        <v>2744</v>
      </c>
      <c r="B2745" s="10">
        <v>45127</v>
      </c>
      <c r="C2745">
        <v>1364</v>
      </c>
      <c r="D2745" t="s">
        <v>89</v>
      </c>
      <c r="E2745">
        <v>47</v>
      </c>
      <c r="F2745" t="s">
        <v>8</v>
      </c>
      <c r="G2745">
        <v>2</v>
      </c>
      <c r="H2745">
        <v>1451.35</v>
      </c>
      <c r="I2745">
        <v>2902.7</v>
      </c>
      <c r="J2745" t="s">
        <v>93</v>
      </c>
      <c r="K2745" t="s">
        <v>82</v>
      </c>
      <c r="L2745" t="s">
        <v>123</v>
      </c>
      <c r="M2745">
        <v>2023</v>
      </c>
      <c r="N2745" t="s">
        <v>84</v>
      </c>
      <c r="O2745" t="s">
        <v>3332</v>
      </c>
      <c r="P2745" t="s">
        <v>86</v>
      </c>
    </row>
    <row r="2746" spans="1:16" x14ac:dyDescent="0.45">
      <c r="A2746">
        <v>2745</v>
      </c>
      <c r="B2746" s="10">
        <v>45127</v>
      </c>
      <c r="C2746">
        <v>5258</v>
      </c>
      <c r="D2746" t="s">
        <v>80</v>
      </c>
      <c r="E2746">
        <v>38</v>
      </c>
      <c r="F2746" t="s">
        <v>9</v>
      </c>
      <c r="G2746">
        <v>2</v>
      </c>
      <c r="H2746">
        <v>2872.93</v>
      </c>
      <c r="I2746">
        <v>5745.86</v>
      </c>
      <c r="J2746" t="s">
        <v>97</v>
      </c>
      <c r="K2746" t="s">
        <v>82</v>
      </c>
      <c r="L2746" t="s">
        <v>123</v>
      </c>
      <c r="M2746">
        <v>2023</v>
      </c>
      <c r="N2746" t="s">
        <v>84</v>
      </c>
      <c r="O2746" t="s">
        <v>2726</v>
      </c>
      <c r="P2746" t="s">
        <v>86</v>
      </c>
    </row>
    <row r="2747" spans="1:16" x14ac:dyDescent="0.45">
      <c r="A2747">
        <v>2746</v>
      </c>
      <c r="B2747" s="10">
        <v>45127</v>
      </c>
      <c r="C2747">
        <v>4119</v>
      </c>
      <c r="D2747" t="s">
        <v>80</v>
      </c>
      <c r="E2747">
        <v>61</v>
      </c>
      <c r="F2747" t="s">
        <v>7</v>
      </c>
      <c r="G2747">
        <v>3</v>
      </c>
      <c r="H2747">
        <v>671.24</v>
      </c>
      <c r="I2747">
        <v>2013.72</v>
      </c>
      <c r="J2747" t="s">
        <v>81</v>
      </c>
      <c r="K2747" t="s">
        <v>82</v>
      </c>
      <c r="L2747" t="s">
        <v>123</v>
      </c>
      <c r="M2747">
        <v>2023</v>
      </c>
      <c r="N2747" t="s">
        <v>84</v>
      </c>
      <c r="O2747" t="s">
        <v>6695</v>
      </c>
      <c r="P2747" t="s">
        <v>86</v>
      </c>
    </row>
    <row r="2748" spans="1:16" x14ac:dyDescent="0.45">
      <c r="A2748">
        <v>2747</v>
      </c>
      <c r="B2748" s="10">
        <v>45127</v>
      </c>
      <c r="C2748">
        <v>2863</v>
      </c>
      <c r="D2748" t="s">
        <v>89</v>
      </c>
      <c r="E2748">
        <v>54</v>
      </c>
      <c r="F2748" t="s">
        <v>6</v>
      </c>
      <c r="G2748">
        <v>1</v>
      </c>
      <c r="H2748">
        <v>1198.23</v>
      </c>
      <c r="I2748">
        <v>1198.23</v>
      </c>
      <c r="J2748" t="s">
        <v>93</v>
      </c>
      <c r="K2748" t="s">
        <v>567</v>
      </c>
      <c r="L2748" t="s">
        <v>123</v>
      </c>
      <c r="M2748">
        <v>2023</v>
      </c>
      <c r="N2748" t="s">
        <v>84</v>
      </c>
      <c r="O2748" t="s">
        <v>7784</v>
      </c>
      <c r="P2748" t="s">
        <v>86</v>
      </c>
    </row>
    <row r="2749" spans="1:16" x14ac:dyDescent="0.45">
      <c r="A2749">
        <v>2748</v>
      </c>
      <c r="B2749" s="10">
        <v>45127</v>
      </c>
      <c r="C2749">
        <v>1115</v>
      </c>
      <c r="D2749" t="s">
        <v>89</v>
      </c>
      <c r="E2749">
        <v>61</v>
      </c>
      <c r="F2749" t="s">
        <v>102</v>
      </c>
      <c r="G2749">
        <v>1</v>
      </c>
      <c r="H2749">
        <v>4053.18</v>
      </c>
      <c r="I2749">
        <v>4053.18</v>
      </c>
      <c r="J2749" t="s">
        <v>81</v>
      </c>
      <c r="K2749" t="s">
        <v>82</v>
      </c>
      <c r="L2749" t="s">
        <v>123</v>
      </c>
      <c r="M2749">
        <v>2023</v>
      </c>
      <c r="N2749" t="s">
        <v>84</v>
      </c>
      <c r="O2749" t="s">
        <v>5812</v>
      </c>
      <c r="P2749" t="s">
        <v>86</v>
      </c>
    </row>
    <row r="2750" spans="1:16" x14ac:dyDescent="0.45">
      <c r="A2750">
        <v>2749</v>
      </c>
      <c r="B2750" s="10">
        <v>45127</v>
      </c>
      <c r="C2750">
        <v>8084</v>
      </c>
      <c r="D2750" t="s">
        <v>89</v>
      </c>
      <c r="E2750">
        <v>40</v>
      </c>
      <c r="F2750" t="s">
        <v>102</v>
      </c>
      <c r="G2750">
        <v>4</v>
      </c>
      <c r="H2750">
        <v>2056.09</v>
      </c>
      <c r="I2750">
        <v>8224.36</v>
      </c>
      <c r="J2750" t="s">
        <v>97</v>
      </c>
      <c r="K2750" t="s">
        <v>82</v>
      </c>
      <c r="L2750" t="s">
        <v>123</v>
      </c>
      <c r="M2750">
        <v>2023</v>
      </c>
      <c r="N2750" t="s">
        <v>84</v>
      </c>
      <c r="O2750" t="s">
        <v>1664</v>
      </c>
      <c r="P2750" t="s">
        <v>86</v>
      </c>
    </row>
    <row r="2751" spans="1:16" x14ac:dyDescent="0.45">
      <c r="A2751">
        <v>2750</v>
      </c>
      <c r="B2751" s="10">
        <v>45127</v>
      </c>
      <c r="C2751">
        <v>9016</v>
      </c>
      <c r="D2751" t="s">
        <v>89</v>
      </c>
      <c r="E2751">
        <v>50</v>
      </c>
      <c r="F2751" t="s">
        <v>102</v>
      </c>
      <c r="G2751">
        <v>2</v>
      </c>
      <c r="H2751">
        <v>3385.24</v>
      </c>
      <c r="I2751">
        <v>6770.48</v>
      </c>
      <c r="J2751" t="s">
        <v>93</v>
      </c>
      <c r="K2751" t="s">
        <v>82</v>
      </c>
      <c r="L2751" t="s">
        <v>123</v>
      </c>
      <c r="M2751">
        <v>2023</v>
      </c>
      <c r="N2751" t="s">
        <v>84</v>
      </c>
      <c r="O2751" t="s">
        <v>3333</v>
      </c>
      <c r="P2751" t="s">
        <v>86</v>
      </c>
    </row>
    <row r="2752" spans="1:16" x14ac:dyDescent="0.45">
      <c r="A2752">
        <v>2751</v>
      </c>
      <c r="B2752" s="10">
        <v>45127</v>
      </c>
      <c r="C2752">
        <v>3384</v>
      </c>
      <c r="D2752" t="s">
        <v>89</v>
      </c>
      <c r="E2752">
        <v>19</v>
      </c>
      <c r="F2752" t="s">
        <v>6</v>
      </c>
      <c r="G2752">
        <v>1</v>
      </c>
      <c r="H2752">
        <v>2514.35</v>
      </c>
      <c r="I2752">
        <v>2514.35</v>
      </c>
      <c r="J2752" t="s">
        <v>95</v>
      </c>
      <c r="K2752" t="s">
        <v>82</v>
      </c>
      <c r="L2752" t="s">
        <v>123</v>
      </c>
      <c r="M2752">
        <v>2023</v>
      </c>
      <c r="N2752" t="s">
        <v>84</v>
      </c>
      <c r="O2752" t="s">
        <v>5017</v>
      </c>
      <c r="P2752" t="s">
        <v>86</v>
      </c>
    </row>
    <row r="2753" spans="1:16" x14ac:dyDescent="0.45">
      <c r="A2753">
        <v>2752</v>
      </c>
      <c r="B2753" s="10">
        <v>45127</v>
      </c>
      <c r="C2753">
        <v>4935</v>
      </c>
      <c r="D2753" t="s">
        <v>89</v>
      </c>
      <c r="E2753">
        <v>44</v>
      </c>
      <c r="F2753" t="s">
        <v>5</v>
      </c>
      <c r="G2753">
        <v>3</v>
      </c>
      <c r="H2753">
        <v>1736.45</v>
      </c>
      <c r="I2753">
        <v>5209.3500000000004</v>
      </c>
      <c r="J2753" t="s">
        <v>97</v>
      </c>
      <c r="K2753" t="s">
        <v>82</v>
      </c>
      <c r="L2753" t="s">
        <v>123</v>
      </c>
      <c r="M2753">
        <v>2023</v>
      </c>
      <c r="N2753" t="s">
        <v>84</v>
      </c>
      <c r="O2753" t="s">
        <v>6278</v>
      </c>
      <c r="P2753" t="s">
        <v>86</v>
      </c>
    </row>
    <row r="2754" spans="1:16" x14ac:dyDescent="0.45">
      <c r="A2754">
        <v>2753</v>
      </c>
      <c r="B2754" s="10">
        <v>45127</v>
      </c>
      <c r="C2754">
        <v>8742</v>
      </c>
      <c r="D2754" t="s">
        <v>89</v>
      </c>
      <c r="E2754">
        <v>39</v>
      </c>
      <c r="F2754" t="s">
        <v>7</v>
      </c>
      <c r="G2754">
        <v>4</v>
      </c>
      <c r="H2754">
        <v>2501.12</v>
      </c>
      <c r="I2754">
        <v>10004.48</v>
      </c>
      <c r="J2754" t="s">
        <v>97</v>
      </c>
      <c r="K2754" t="s">
        <v>82</v>
      </c>
      <c r="L2754" t="s">
        <v>123</v>
      </c>
      <c r="M2754">
        <v>2023</v>
      </c>
      <c r="N2754" t="s">
        <v>84</v>
      </c>
      <c r="O2754" t="s">
        <v>1665</v>
      </c>
      <c r="P2754" t="s">
        <v>86</v>
      </c>
    </row>
    <row r="2755" spans="1:16" x14ac:dyDescent="0.45">
      <c r="A2755">
        <v>2754</v>
      </c>
      <c r="B2755" s="10">
        <v>45127</v>
      </c>
      <c r="C2755">
        <v>6442</v>
      </c>
      <c r="D2755" t="s">
        <v>89</v>
      </c>
      <c r="E2755">
        <v>51</v>
      </c>
      <c r="F2755" t="s">
        <v>7</v>
      </c>
      <c r="G2755">
        <v>2</v>
      </c>
      <c r="H2755">
        <v>4077.82</v>
      </c>
      <c r="I2755">
        <v>8155.64</v>
      </c>
      <c r="J2755" t="s">
        <v>93</v>
      </c>
      <c r="K2755" t="s">
        <v>82</v>
      </c>
      <c r="L2755" t="s">
        <v>123</v>
      </c>
      <c r="M2755">
        <v>2023</v>
      </c>
      <c r="N2755" t="s">
        <v>84</v>
      </c>
      <c r="O2755" t="s">
        <v>3334</v>
      </c>
      <c r="P2755" t="s">
        <v>86</v>
      </c>
    </row>
    <row r="2756" spans="1:16" x14ac:dyDescent="0.45">
      <c r="A2756">
        <v>2755</v>
      </c>
      <c r="B2756" s="10">
        <v>45128</v>
      </c>
      <c r="C2756">
        <v>3490</v>
      </c>
      <c r="D2756" t="s">
        <v>89</v>
      </c>
      <c r="E2756">
        <v>33</v>
      </c>
      <c r="F2756" t="s">
        <v>8</v>
      </c>
      <c r="G2756">
        <v>4</v>
      </c>
      <c r="H2756">
        <v>1443.92</v>
      </c>
      <c r="I2756">
        <v>5775.68</v>
      </c>
      <c r="J2756" t="s">
        <v>87</v>
      </c>
      <c r="K2756" t="s">
        <v>82</v>
      </c>
      <c r="L2756" t="s">
        <v>123</v>
      </c>
      <c r="M2756">
        <v>2023</v>
      </c>
      <c r="N2756" t="s">
        <v>84</v>
      </c>
      <c r="O2756" t="s">
        <v>125</v>
      </c>
      <c r="P2756" t="s">
        <v>86</v>
      </c>
    </row>
    <row r="2757" spans="1:16" x14ac:dyDescent="0.45">
      <c r="A2757">
        <v>2756</v>
      </c>
      <c r="B2757" s="10">
        <v>45128</v>
      </c>
      <c r="C2757">
        <v>7980</v>
      </c>
      <c r="D2757" t="s">
        <v>80</v>
      </c>
      <c r="E2757">
        <v>37</v>
      </c>
      <c r="F2757" t="s">
        <v>7</v>
      </c>
      <c r="G2757">
        <v>1</v>
      </c>
      <c r="H2757">
        <v>2136.15</v>
      </c>
      <c r="I2757">
        <v>2136.15</v>
      </c>
      <c r="J2757" t="s">
        <v>97</v>
      </c>
      <c r="K2757" t="s">
        <v>82</v>
      </c>
      <c r="L2757" t="s">
        <v>123</v>
      </c>
      <c r="M2757">
        <v>2023</v>
      </c>
      <c r="N2757" t="s">
        <v>84</v>
      </c>
      <c r="O2757" t="s">
        <v>5181</v>
      </c>
      <c r="P2757" t="s">
        <v>86</v>
      </c>
    </row>
    <row r="2758" spans="1:16" x14ac:dyDescent="0.45">
      <c r="A2758">
        <v>2757</v>
      </c>
      <c r="B2758" s="10">
        <v>45128</v>
      </c>
      <c r="C2758">
        <v>8661</v>
      </c>
      <c r="D2758" t="s">
        <v>89</v>
      </c>
      <c r="E2758">
        <v>43</v>
      </c>
      <c r="F2758" t="s">
        <v>7</v>
      </c>
      <c r="G2758">
        <v>3</v>
      </c>
      <c r="H2758">
        <v>1052.79</v>
      </c>
      <c r="I2758">
        <v>3158.37</v>
      </c>
      <c r="J2758" t="s">
        <v>97</v>
      </c>
      <c r="K2758" t="s">
        <v>82</v>
      </c>
      <c r="L2758" t="s">
        <v>123</v>
      </c>
      <c r="M2758">
        <v>2023</v>
      </c>
      <c r="N2758" t="s">
        <v>84</v>
      </c>
      <c r="O2758" t="s">
        <v>6279</v>
      </c>
      <c r="P2758" t="s">
        <v>86</v>
      </c>
    </row>
    <row r="2759" spans="1:16" x14ac:dyDescent="0.45">
      <c r="A2759">
        <v>2758</v>
      </c>
      <c r="B2759" s="10">
        <v>45128</v>
      </c>
      <c r="C2759">
        <v>2724</v>
      </c>
      <c r="D2759" t="s">
        <v>89</v>
      </c>
      <c r="E2759">
        <v>33</v>
      </c>
      <c r="F2759" t="s">
        <v>8</v>
      </c>
      <c r="G2759">
        <v>3</v>
      </c>
      <c r="H2759">
        <v>1788.39</v>
      </c>
      <c r="I2759">
        <v>5365.17</v>
      </c>
      <c r="J2759" t="s">
        <v>87</v>
      </c>
      <c r="K2759" t="s">
        <v>82</v>
      </c>
      <c r="L2759" t="s">
        <v>123</v>
      </c>
      <c r="M2759">
        <v>2023</v>
      </c>
      <c r="N2759" t="s">
        <v>84</v>
      </c>
      <c r="O2759" t="s">
        <v>6049</v>
      </c>
      <c r="P2759" t="s">
        <v>86</v>
      </c>
    </row>
    <row r="2760" spans="1:16" x14ac:dyDescent="0.45">
      <c r="A2760">
        <v>2759</v>
      </c>
      <c r="B2760" s="10">
        <v>45128</v>
      </c>
      <c r="C2760">
        <v>9182</v>
      </c>
      <c r="D2760" t="s">
        <v>80</v>
      </c>
      <c r="E2760">
        <v>23</v>
      </c>
      <c r="F2760" t="s">
        <v>7</v>
      </c>
      <c r="G2760">
        <v>3</v>
      </c>
      <c r="H2760">
        <v>4431.29</v>
      </c>
      <c r="I2760">
        <v>13293.87</v>
      </c>
      <c r="J2760" t="s">
        <v>95</v>
      </c>
      <c r="K2760" t="s">
        <v>82</v>
      </c>
      <c r="L2760" t="s">
        <v>123</v>
      </c>
      <c r="M2760">
        <v>2023</v>
      </c>
      <c r="N2760" t="s">
        <v>84</v>
      </c>
      <c r="O2760" t="s">
        <v>8668</v>
      </c>
      <c r="P2760" t="s">
        <v>748</v>
      </c>
    </row>
    <row r="2761" spans="1:16" x14ac:dyDescent="0.45">
      <c r="A2761">
        <v>2760</v>
      </c>
      <c r="B2761" s="10">
        <v>45128</v>
      </c>
      <c r="C2761">
        <v>3767</v>
      </c>
      <c r="D2761" t="s">
        <v>80</v>
      </c>
      <c r="E2761">
        <v>62</v>
      </c>
      <c r="F2761" t="s">
        <v>7</v>
      </c>
      <c r="G2761">
        <v>1</v>
      </c>
      <c r="H2761">
        <v>3939.33</v>
      </c>
      <c r="I2761">
        <v>3939.33</v>
      </c>
      <c r="J2761" t="s">
        <v>81</v>
      </c>
      <c r="K2761" t="s">
        <v>82</v>
      </c>
      <c r="L2761" t="s">
        <v>123</v>
      </c>
      <c r="M2761">
        <v>2023</v>
      </c>
      <c r="N2761" t="s">
        <v>84</v>
      </c>
      <c r="O2761" t="s">
        <v>5813</v>
      </c>
      <c r="P2761" t="s">
        <v>86</v>
      </c>
    </row>
    <row r="2762" spans="1:16" x14ac:dyDescent="0.45">
      <c r="A2762">
        <v>2761</v>
      </c>
      <c r="B2762" s="10">
        <v>45128</v>
      </c>
      <c r="C2762">
        <v>2137</v>
      </c>
      <c r="D2762" t="s">
        <v>80</v>
      </c>
      <c r="E2762">
        <v>61</v>
      </c>
      <c r="F2762" t="s">
        <v>9</v>
      </c>
      <c r="G2762">
        <v>5</v>
      </c>
      <c r="H2762">
        <v>1899.4</v>
      </c>
      <c r="I2762">
        <v>9497</v>
      </c>
      <c r="J2762" t="s">
        <v>81</v>
      </c>
      <c r="K2762" t="s">
        <v>82</v>
      </c>
      <c r="L2762" t="s">
        <v>123</v>
      </c>
      <c r="M2762">
        <v>2023</v>
      </c>
      <c r="N2762" t="s">
        <v>84</v>
      </c>
      <c r="O2762" t="s">
        <v>4676</v>
      </c>
      <c r="P2762" t="s">
        <v>86</v>
      </c>
    </row>
    <row r="2763" spans="1:16" x14ac:dyDescent="0.45">
      <c r="A2763">
        <v>2762</v>
      </c>
      <c r="B2763" s="10">
        <v>45128</v>
      </c>
      <c r="C2763">
        <v>5117</v>
      </c>
      <c r="D2763" t="s">
        <v>80</v>
      </c>
      <c r="E2763">
        <v>40</v>
      </c>
      <c r="F2763" t="s">
        <v>6</v>
      </c>
      <c r="G2763">
        <v>3</v>
      </c>
      <c r="H2763">
        <v>705.35</v>
      </c>
      <c r="I2763">
        <v>2116.0500000000002</v>
      </c>
      <c r="J2763" t="s">
        <v>97</v>
      </c>
      <c r="K2763" t="s">
        <v>82</v>
      </c>
      <c r="L2763" t="s">
        <v>123</v>
      </c>
      <c r="M2763">
        <v>2023</v>
      </c>
      <c r="N2763" t="s">
        <v>668</v>
      </c>
      <c r="O2763" t="s">
        <v>9484</v>
      </c>
      <c r="P2763" t="s">
        <v>86</v>
      </c>
    </row>
    <row r="2764" spans="1:16" x14ac:dyDescent="0.45">
      <c r="A2764">
        <v>2763</v>
      </c>
      <c r="B2764" s="10">
        <v>45128</v>
      </c>
      <c r="C2764">
        <v>4420</v>
      </c>
      <c r="D2764" t="s">
        <v>80</v>
      </c>
      <c r="E2764">
        <v>59</v>
      </c>
      <c r="F2764" t="s">
        <v>8</v>
      </c>
      <c r="G2764">
        <v>5</v>
      </c>
      <c r="H2764">
        <v>2128.85</v>
      </c>
      <c r="I2764">
        <v>10644.25</v>
      </c>
      <c r="J2764" t="s">
        <v>81</v>
      </c>
      <c r="K2764" t="s">
        <v>82</v>
      </c>
      <c r="L2764" t="s">
        <v>123</v>
      </c>
      <c r="M2764">
        <v>2023</v>
      </c>
      <c r="N2764" t="s">
        <v>84</v>
      </c>
      <c r="O2764" t="s">
        <v>4677</v>
      </c>
      <c r="P2764" t="s">
        <v>86</v>
      </c>
    </row>
    <row r="2765" spans="1:16" x14ac:dyDescent="0.45">
      <c r="A2765">
        <v>2764</v>
      </c>
      <c r="B2765" s="10">
        <v>45128</v>
      </c>
      <c r="C2765">
        <v>6845</v>
      </c>
      <c r="D2765" t="s">
        <v>80</v>
      </c>
      <c r="E2765">
        <v>54</v>
      </c>
      <c r="F2765" t="s">
        <v>9</v>
      </c>
      <c r="G2765">
        <v>3</v>
      </c>
      <c r="H2765">
        <v>3870.03</v>
      </c>
      <c r="I2765">
        <v>11610.09</v>
      </c>
      <c r="J2765" t="s">
        <v>93</v>
      </c>
      <c r="K2765" t="s">
        <v>82</v>
      </c>
      <c r="L2765" t="s">
        <v>123</v>
      </c>
      <c r="M2765">
        <v>2023</v>
      </c>
      <c r="N2765" t="s">
        <v>84</v>
      </c>
      <c r="O2765" t="s">
        <v>6491</v>
      </c>
      <c r="P2765" t="s">
        <v>86</v>
      </c>
    </row>
    <row r="2766" spans="1:16" x14ac:dyDescent="0.45">
      <c r="A2766">
        <v>2765</v>
      </c>
      <c r="B2766" s="10">
        <v>45128</v>
      </c>
      <c r="C2766">
        <v>5778</v>
      </c>
      <c r="D2766" t="s">
        <v>89</v>
      </c>
      <c r="E2766">
        <v>25</v>
      </c>
      <c r="F2766" t="s">
        <v>5</v>
      </c>
      <c r="G2766">
        <v>5</v>
      </c>
      <c r="H2766">
        <v>266.81</v>
      </c>
      <c r="I2766">
        <v>1334.05</v>
      </c>
      <c r="J2766" t="s">
        <v>87</v>
      </c>
      <c r="K2766" t="s">
        <v>567</v>
      </c>
      <c r="L2766" t="s">
        <v>123</v>
      </c>
      <c r="M2766">
        <v>2023</v>
      </c>
      <c r="N2766" t="s">
        <v>84</v>
      </c>
      <c r="O2766" t="s">
        <v>7603</v>
      </c>
      <c r="P2766" t="s">
        <v>86</v>
      </c>
    </row>
    <row r="2767" spans="1:16" x14ac:dyDescent="0.45">
      <c r="A2767">
        <v>2766</v>
      </c>
      <c r="B2767" s="10">
        <v>45128</v>
      </c>
      <c r="C2767">
        <v>4906</v>
      </c>
      <c r="D2767" t="s">
        <v>80</v>
      </c>
      <c r="E2767">
        <v>23</v>
      </c>
      <c r="F2767" t="s">
        <v>8</v>
      </c>
      <c r="G2767">
        <v>2</v>
      </c>
      <c r="H2767">
        <v>3739.44</v>
      </c>
      <c r="I2767">
        <v>7478.88</v>
      </c>
      <c r="J2767" t="s">
        <v>95</v>
      </c>
      <c r="K2767" t="s">
        <v>82</v>
      </c>
      <c r="L2767" t="s">
        <v>123</v>
      </c>
      <c r="M2767">
        <v>2023</v>
      </c>
      <c r="N2767" t="s">
        <v>84</v>
      </c>
      <c r="O2767" t="s">
        <v>2513</v>
      </c>
      <c r="P2767" t="s">
        <v>86</v>
      </c>
    </row>
    <row r="2768" spans="1:16" x14ac:dyDescent="0.45">
      <c r="A2768">
        <v>2767</v>
      </c>
      <c r="B2768" s="10">
        <v>45128</v>
      </c>
      <c r="C2768">
        <v>4637</v>
      </c>
      <c r="D2768" t="s">
        <v>80</v>
      </c>
      <c r="E2768">
        <v>54</v>
      </c>
      <c r="F2768" t="s">
        <v>6</v>
      </c>
      <c r="G2768">
        <v>2</v>
      </c>
      <c r="H2768">
        <v>3415.55</v>
      </c>
      <c r="I2768">
        <v>6831.1</v>
      </c>
      <c r="J2768" t="s">
        <v>93</v>
      </c>
      <c r="K2768" t="s">
        <v>82</v>
      </c>
      <c r="L2768" t="s">
        <v>123</v>
      </c>
      <c r="M2768">
        <v>2023</v>
      </c>
      <c r="N2768" t="s">
        <v>84</v>
      </c>
      <c r="O2768" t="s">
        <v>3335</v>
      </c>
      <c r="P2768" t="s">
        <v>86</v>
      </c>
    </row>
    <row r="2769" spans="1:16" x14ac:dyDescent="0.45">
      <c r="A2769">
        <v>2768</v>
      </c>
      <c r="B2769" s="10">
        <v>45129</v>
      </c>
      <c r="C2769">
        <v>3953</v>
      </c>
      <c r="D2769" t="s">
        <v>80</v>
      </c>
      <c r="E2769">
        <v>39</v>
      </c>
      <c r="F2769" t="s">
        <v>7</v>
      </c>
      <c r="G2769">
        <v>3</v>
      </c>
      <c r="H2769">
        <v>370.01</v>
      </c>
      <c r="I2769">
        <v>1110.03</v>
      </c>
      <c r="J2769" t="s">
        <v>97</v>
      </c>
      <c r="K2769" t="s">
        <v>567</v>
      </c>
      <c r="L2769" t="s">
        <v>123</v>
      </c>
      <c r="M2769">
        <v>2023</v>
      </c>
      <c r="N2769" t="s">
        <v>84</v>
      </c>
      <c r="O2769" t="s">
        <v>597</v>
      </c>
      <c r="P2769" t="s">
        <v>86</v>
      </c>
    </row>
    <row r="2770" spans="1:16" x14ac:dyDescent="0.45">
      <c r="A2770">
        <v>2769</v>
      </c>
      <c r="B2770" s="10">
        <v>45129</v>
      </c>
      <c r="C2770">
        <v>6929</v>
      </c>
      <c r="D2770" t="s">
        <v>89</v>
      </c>
      <c r="E2770">
        <v>23</v>
      </c>
      <c r="F2770" t="s">
        <v>7</v>
      </c>
      <c r="G2770">
        <v>4</v>
      </c>
      <c r="H2770">
        <v>3196.42</v>
      </c>
      <c r="I2770">
        <v>12785.68</v>
      </c>
      <c r="J2770" t="s">
        <v>95</v>
      </c>
      <c r="K2770" t="s">
        <v>82</v>
      </c>
      <c r="L2770" t="s">
        <v>123</v>
      </c>
      <c r="M2770">
        <v>2023</v>
      </c>
      <c r="N2770" t="s">
        <v>84</v>
      </c>
      <c r="O2770" t="s">
        <v>2293</v>
      </c>
      <c r="P2770" t="s">
        <v>86</v>
      </c>
    </row>
    <row r="2771" spans="1:16" x14ac:dyDescent="0.45">
      <c r="A2771">
        <v>2770</v>
      </c>
      <c r="B2771" s="10">
        <v>45129</v>
      </c>
      <c r="C2771">
        <v>1276</v>
      </c>
      <c r="D2771" t="s">
        <v>80</v>
      </c>
      <c r="E2771">
        <v>49</v>
      </c>
      <c r="F2771" t="s">
        <v>9</v>
      </c>
      <c r="G2771">
        <v>4</v>
      </c>
      <c r="H2771">
        <v>1528.35</v>
      </c>
      <c r="I2771">
        <v>6113.4</v>
      </c>
      <c r="J2771" t="s">
        <v>93</v>
      </c>
      <c r="K2771" t="s">
        <v>82</v>
      </c>
      <c r="L2771" t="s">
        <v>123</v>
      </c>
      <c r="M2771">
        <v>2023</v>
      </c>
      <c r="N2771" t="s">
        <v>84</v>
      </c>
      <c r="O2771" t="s">
        <v>1976</v>
      </c>
      <c r="P2771" t="s">
        <v>86</v>
      </c>
    </row>
    <row r="2772" spans="1:16" x14ac:dyDescent="0.45">
      <c r="A2772">
        <v>2771</v>
      </c>
      <c r="B2772" s="10">
        <v>45129</v>
      </c>
      <c r="C2772">
        <v>2999</v>
      </c>
      <c r="D2772" t="s">
        <v>89</v>
      </c>
      <c r="E2772">
        <v>34</v>
      </c>
      <c r="F2772" t="s">
        <v>9</v>
      </c>
      <c r="G2772">
        <v>1</v>
      </c>
      <c r="H2772">
        <v>927.56</v>
      </c>
      <c r="I2772">
        <v>927.56</v>
      </c>
      <c r="J2772" t="s">
        <v>87</v>
      </c>
      <c r="K2772" t="s">
        <v>567</v>
      </c>
      <c r="L2772" t="s">
        <v>123</v>
      </c>
      <c r="M2772">
        <v>2023</v>
      </c>
      <c r="N2772" t="s">
        <v>84</v>
      </c>
      <c r="O2772" t="s">
        <v>8174</v>
      </c>
      <c r="P2772" t="s">
        <v>86</v>
      </c>
    </row>
    <row r="2773" spans="1:16" x14ac:dyDescent="0.45">
      <c r="A2773">
        <v>2772</v>
      </c>
      <c r="B2773" s="10">
        <v>45129</v>
      </c>
      <c r="C2773">
        <v>2227</v>
      </c>
      <c r="D2773" t="s">
        <v>80</v>
      </c>
      <c r="E2773">
        <v>55</v>
      </c>
      <c r="F2773" t="s">
        <v>5</v>
      </c>
      <c r="G2773">
        <v>2</v>
      </c>
      <c r="H2773">
        <v>1955.17</v>
      </c>
      <c r="I2773">
        <v>3910.34</v>
      </c>
      <c r="J2773" t="s">
        <v>81</v>
      </c>
      <c r="K2773" t="s">
        <v>82</v>
      </c>
      <c r="L2773" t="s">
        <v>123</v>
      </c>
      <c r="M2773">
        <v>2023</v>
      </c>
      <c r="N2773" t="s">
        <v>84</v>
      </c>
      <c r="O2773" t="s">
        <v>3017</v>
      </c>
      <c r="P2773" t="s">
        <v>86</v>
      </c>
    </row>
    <row r="2774" spans="1:16" x14ac:dyDescent="0.45">
      <c r="A2774">
        <v>2773</v>
      </c>
      <c r="B2774" s="10">
        <v>45129</v>
      </c>
      <c r="C2774">
        <v>7337</v>
      </c>
      <c r="D2774" t="s">
        <v>80</v>
      </c>
      <c r="E2774">
        <v>34</v>
      </c>
      <c r="F2774" t="s">
        <v>5</v>
      </c>
      <c r="G2774">
        <v>2</v>
      </c>
      <c r="H2774">
        <v>1066.67</v>
      </c>
      <c r="I2774">
        <v>2133.34</v>
      </c>
      <c r="J2774" t="s">
        <v>87</v>
      </c>
      <c r="K2774" t="s">
        <v>82</v>
      </c>
      <c r="L2774" t="s">
        <v>123</v>
      </c>
      <c r="M2774">
        <v>2023</v>
      </c>
      <c r="N2774" t="s">
        <v>84</v>
      </c>
      <c r="O2774" t="s">
        <v>3661</v>
      </c>
      <c r="P2774" t="s">
        <v>86</v>
      </c>
    </row>
    <row r="2775" spans="1:16" x14ac:dyDescent="0.45">
      <c r="A2775">
        <v>2774</v>
      </c>
      <c r="B2775" s="10">
        <v>45129</v>
      </c>
      <c r="C2775">
        <v>4735</v>
      </c>
      <c r="D2775" t="s">
        <v>89</v>
      </c>
      <c r="E2775">
        <v>54</v>
      </c>
      <c r="F2775" t="s">
        <v>6</v>
      </c>
      <c r="G2775">
        <v>4</v>
      </c>
      <c r="H2775">
        <v>4131.55</v>
      </c>
      <c r="I2775">
        <v>16526.2</v>
      </c>
      <c r="J2775" t="s">
        <v>93</v>
      </c>
      <c r="K2775" t="s">
        <v>82</v>
      </c>
      <c r="L2775" t="s">
        <v>123</v>
      </c>
      <c r="M2775">
        <v>2023</v>
      </c>
      <c r="N2775" t="s">
        <v>668</v>
      </c>
      <c r="O2775" t="s">
        <v>9988</v>
      </c>
      <c r="P2775" t="s">
        <v>86</v>
      </c>
    </row>
    <row r="2776" spans="1:16" x14ac:dyDescent="0.45">
      <c r="A2776">
        <v>2775</v>
      </c>
      <c r="B2776" s="10">
        <v>45129</v>
      </c>
      <c r="C2776">
        <v>1695</v>
      </c>
      <c r="D2776" t="s">
        <v>89</v>
      </c>
      <c r="E2776">
        <v>40</v>
      </c>
      <c r="F2776" t="s">
        <v>7</v>
      </c>
      <c r="G2776">
        <v>3</v>
      </c>
      <c r="H2776">
        <v>3722.9</v>
      </c>
      <c r="I2776">
        <v>11168.7</v>
      </c>
      <c r="J2776" t="s">
        <v>97</v>
      </c>
      <c r="K2776" t="s">
        <v>82</v>
      </c>
      <c r="L2776" t="s">
        <v>123</v>
      </c>
      <c r="M2776">
        <v>2023</v>
      </c>
      <c r="N2776" t="s">
        <v>84</v>
      </c>
      <c r="O2776" t="s">
        <v>6280</v>
      </c>
      <c r="P2776" t="s">
        <v>86</v>
      </c>
    </row>
    <row r="2777" spans="1:16" x14ac:dyDescent="0.45">
      <c r="A2777">
        <v>2776</v>
      </c>
      <c r="B2777" s="10">
        <v>45129</v>
      </c>
      <c r="C2777">
        <v>5152</v>
      </c>
      <c r="D2777" t="s">
        <v>80</v>
      </c>
      <c r="E2777">
        <v>30</v>
      </c>
      <c r="F2777" t="s">
        <v>102</v>
      </c>
      <c r="G2777">
        <v>1</v>
      </c>
      <c r="H2777">
        <v>4904.7299999999996</v>
      </c>
      <c r="I2777">
        <v>4904.7299999999996</v>
      </c>
      <c r="J2777" t="s">
        <v>87</v>
      </c>
      <c r="K2777" t="s">
        <v>82</v>
      </c>
      <c r="L2777" t="s">
        <v>123</v>
      </c>
      <c r="M2777">
        <v>2023</v>
      </c>
      <c r="N2777" t="s">
        <v>84</v>
      </c>
      <c r="O2777" t="s">
        <v>5382</v>
      </c>
      <c r="P2777" t="s">
        <v>86</v>
      </c>
    </row>
    <row r="2778" spans="1:16" x14ac:dyDescent="0.45">
      <c r="A2778">
        <v>2777</v>
      </c>
      <c r="B2778" s="10">
        <v>45129</v>
      </c>
      <c r="C2778">
        <v>8901</v>
      </c>
      <c r="D2778" t="s">
        <v>89</v>
      </c>
      <c r="E2778">
        <v>49</v>
      </c>
      <c r="F2778" t="s">
        <v>5</v>
      </c>
      <c r="G2778">
        <v>2</v>
      </c>
      <c r="H2778">
        <v>2693.67</v>
      </c>
      <c r="I2778">
        <v>5387.34</v>
      </c>
      <c r="J2778" t="s">
        <v>93</v>
      </c>
      <c r="K2778" t="s">
        <v>82</v>
      </c>
      <c r="L2778" t="s">
        <v>123</v>
      </c>
      <c r="M2778">
        <v>2023</v>
      </c>
      <c r="N2778" t="s">
        <v>84</v>
      </c>
      <c r="O2778" t="s">
        <v>3336</v>
      </c>
      <c r="P2778" t="s">
        <v>86</v>
      </c>
    </row>
    <row r="2779" spans="1:16" x14ac:dyDescent="0.45">
      <c r="A2779">
        <v>2778</v>
      </c>
      <c r="B2779" s="10">
        <v>45129</v>
      </c>
      <c r="C2779">
        <v>8470</v>
      </c>
      <c r="D2779" t="s">
        <v>89</v>
      </c>
      <c r="E2779">
        <v>39</v>
      </c>
      <c r="F2779" t="s">
        <v>7</v>
      </c>
      <c r="G2779">
        <v>1</v>
      </c>
      <c r="H2779">
        <v>491.57</v>
      </c>
      <c r="I2779">
        <v>491.57</v>
      </c>
      <c r="J2779" t="s">
        <v>97</v>
      </c>
      <c r="K2779" t="s">
        <v>567</v>
      </c>
      <c r="L2779" t="s">
        <v>123</v>
      </c>
      <c r="M2779">
        <v>2023</v>
      </c>
      <c r="N2779" t="s">
        <v>668</v>
      </c>
      <c r="O2779" t="s">
        <v>9411</v>
      </c>
      <c r="P2779" t="s">
        <v>86</v>
      </c>
    </row>
    <row r="2780" spans="1:16" x14ac:dyDescent="0.45">
      <c r="A2780">
        <v>2779</v>
      </c>
      <c r="B2780" s="10">
        <v>45129</v>
      </c>
      <c r="C2780">
        <v>8537</v>
      </c>
      <c r="D2780" t="s">
        <v>80</v>
      </c>
      <c r="E2780">
        <v>24</v>
      </c>
      <c r="F2780" t="s">
        <v>5</v>
      </c>
      <c r="G2780">
        <v>2</v>
      </c>
      <c r="H2780">
        <v>1870.45</v>
      </c>
      <c r="I2780">
        <v>3740.9</v>
      </c>
      <c r="J2780" t="s">
        <v>95</v>
      </c>
      <c r="K2780" t="s">
        <v>82</v>
      </c>
      <c r="L2780" t="s">
        <v>123</v>
      </c>
      <c r="M2780">
        <v>2023</v>
      </c>
      <c r="N2780" t="s">
        <v>668</v>
      </c>
      <c r="O2780" t="s">
        <v>9838</v>
      </c>
      <c r="P2780" t="s">
        <v>86</v>
      </c>
    </row>
    <row r="2781" spans="1:16" x14ac:dyDescent="0.45">
      <c r="A2781">
        <v>2780</v>
      </c>
      <c r="B2781" s="10">
        <v>45129</v>
      </c>
      <c r="C2781">
        <v>3841</v>
      </c>
      <c r="D2781" t="s">
        <v>80</v>
      </c>
      <c r="E2781">
        <v>39</v>
      </c>
      <c r="F2781" t="s">
        <v>8</v>
      </c>
      <c r="G2781">
        <v>5</v>
      </c>
      <c r="H2781">
        <v>4201.25</v>
      </c>
      <c r="I2781">
        <v>21006.25</v>
      </c>
      <c r="J2781" t="s">
        <v>97</v>
      </c>
      <c r="K2781" t="s">
        <v>82</v>
      </c>
      <c r="L2781" t="s">
        <v>123</v>
      </c>
      <c r="M2781">
        <v>2023</v>
      </c>
      <c r="N2781" t="s">
        <v>84</v>
      </c>
      <c r="O2781" t="s">
        <v>4445</v>
      </c>
      <c r="P2781" t="s">
        <v>86</v>
      </c>
    </row>
    <row r="2782" spans="1:16" x14ac:dyDescent="0.45">
      <c r="A2782">
        <v>2781</v>
      </c>
      <c r="B2782" s="10">
        <v>45129</v>
      </c>
      <c r="C2782">
        <v>5208</v>
      </c>
      <c r="D2782" t="s">
        <v>80</v>
      </c>
      <c r="E2782">
        <v>38</v>
      </c>
      <c r="F2782" t="s">
        <v>9</v>
      </c>
      <c r="G2782">
        <v>5</v>
      </c>
      <c r="H2782">
        <v>2014.47</v>
      </c>
      <c r="I2782">
        <v>10072.35</v>
      </c>
      <c r="J2782" t="s">
        <v>97</v>
      </c>
      <c r="K2782" t="s">
        <v>82</v>
      </c>
      <c r="L2782" t="s">
        <v>123</v>
      </c>
      <c r="M2782">
        <v>2023</v>
      </c>
      <c r="N2782" t="s">
        <v>84</v>
      </c>
      <c r="O2782" t="s">
        <v>4446</v>
      </c>
      <c r="P2782" t="s">
        <v>86</v>
      </c>
    </row>
    <row r="2783" spans="1:16" x14ac:dyDescent="0.45">
      <c r="A2783">
        <v>2782</v>
      </c>
      <c r="B2783" s="10">
        <v>45130</v>
      </c>
      <c r="C2783">
        <v>9733</v>
      </c>
      <c r="D2783" t="s">
        <v>89</v>
      </c>
      <c r="E2783">
        <v>23</v>
      </c>
      <c r="F2783" t="s">
        <v>7</v>
      </c>
      <c r="G2783">
        <v>1</v>
      </c>
      <c r="H2783">
        <v>2305.59</v>
      </c>
      <c r="I2783">
        <v>2305.59</v>
      </c>
      <c r="J2783" t="s">
        <v>95</v>
      </c>
      <c r="K2783" t="s">
        <v>82</v>
      </c>
      <c r="L2783" t="s">
        <v>123</v>
      </c>
      <c r="M2783">
        <v>2023</v>
      </c>
      <c r="N2783" t="s">
        <v>84</v>
      </c>
      <c r="O2783" t="s">
        <v>516</v>
      </c>
      <c r="P2783" t="s">
        <v>86</v>
      </c>
    </row>
    <row r="2784" spans="1:16" x14ac:dyDescent="0.45">
      <c r="A2784">
        <v>2783</v>
      </c>
      <c r="B2784" s="10">
        <v>45130</v>
      </c>
      <c r="C2784">
        <v>2088</v>
      </c>
      <c r="D2784" t="s">
        <v>80</v>
      </c>
      <c r="E2784">
        <v>31</v>
      </c>
      <c r="F2784" t="s">
        <v>5</v>
      </c>
      <c r="G2784">
        <v>4</v>
      </c>
      <c r="H2784">
        <v>2089.2600000000002</v>
      </c>
      <c r="I2784">
        <v>8357.0400000000009</v>
      </c>
      <c r="J2784" t="s">
        <v>87</v>
      </c>
      <c r="K2784" t="s">
        <v>82</v>
      </c>
      <c r="L2784" t="s">
        <v>123</v>
      </c>
      <c r="M2784">
        <v>2023</v>
      </c>
      <c r="N2784" t="s">
        <v>84</v>
      </c>
      <c r="O2784" t="s">
        <v>963</v>
      </c>
      <c r="P2784" t="s">
        <v>86</v>
      </c>
    </row>
    <row r="2785" spans="1:16" x14ac:dyDescent="0.45">
      <c r="A2785">
        <v>2784</v>
      </c>
      <c r="B2785" s="10">
        <v>45130</v>
      </c>
      <c r="C2785">
        <v>4363</v>
      </c>
      <c r="D2785" t="s">
        <v>80</v>
      </c>
      <c r="E2785">
        <v>33</v>
      </c>
      <c r="F2785" t="s">
        <v>9</v>
      </c>
      <c r="G2785">
        <v>4</v>
      </c>
      <c r="H2785">
        <v>1215.1199999999999</v>
      </c>
      <c r="I2785">
        <v>4860.4799999999996</v>
      </c>
      <c r="J2785" t="s">
        <v>87</v>
      </c>
      <c r="K2785" t="s">
        <v>82</v>
      </c>
      <c r="L2785" t="s">
        <v>123</v>
      </c>
      <c r="M2785">
        <v>2023</v>
      </c>
      <c r="N2785" t="s">
        <v>84</v>
      </c>
      <c r="O2785" t="s">
        <v>964</v>
      </c>
      <c r="P2785" t="s">
        <v>86</v>
      </c>
    </row>
    <row r="2786" spans="1:16" x14ac:dyDescent="0.45">
      <c r="A2786">
        <v>2785</v>
      </c>
      <c r="B2786" s="10">
        <v>45130</v>
      </c>
      <c r="C2786">
        <v>1024</v>
      </c>
      <c r="D2786" t="s">
        <v>89</v>
      </c>
      <c r="E2786">
        <v>20</v>
      </c>
      <c r="F2786" t="s">
        <v>102</v>
      </c>
      <c r="G2786">
        <v>2</v>
      </c>
      <c r="H2786">
        <v>412.32</v>
      </c>
      <c r="I2786">
        <v>824.64</v>
      </c>
      <c r="J2786" t="s">
        <v>95</v>
      </c>
      <c r="K2786" t="s">
        <v>567</v>
      </c>
      <c r="L2786" t="s">
        <v>123</v>
      </c>
      <c r="M2786">
        <v>2023</v>
      </c>
      <c r="N2786" t="s">
        <v>84</v>
      </c>
      <c r="O2786" t="s">
        <v>7044</v>
      </c>
      <c r="P2786" t="s">
        <v>86</v>
      </c>
    </row>
    <row r="2787" spans="1:16" x14ac:dyDescent="0.45">
      <c r="A2787">
        <v>2786</v>
      </c>
      <c r="B2787" s="10">
        <v>45130</v>
      </c>
      <c r="C2787">
        <v>7144</v>
      </c>
      <c r="D2787" t="s">
        <v>89</v>
      </c>
      <c r="E2787">
        <v>26</v>
      </c>
      <c r="F2787" t="s">
        <v>5</v>
      </c>
      <c r="G2787">
        <v>5</v>
      </c>
      <c r="H2787">
        <v>943.77</v>
      </c>
      <c r="I2787">
        <v>4718.8500000000004</v>
      </c>
      <c r="J2787" t="s">
        <v>87</v>
      </c>
      <c r="K2787" t="s">
        <v>82</v>
      </c>
      <c r="L2787" t="s">
        <v>123</v>
      </c>
      <c r="M2787">
        <v>2023</v>
      </c>
      <c r="N2787" t="s">
        <v>84</v>
      </c>
      <c r="O2787" t="s">
        <v>3973</v>
      </c>
      <c r="P2787" t="s">
        <v>86</v>
      </c>
    </row>
    <row r="2788" spans="1:16" x14ac:dyDescent="0.45">
      <c r="A2788">
        <v>2787</v>
      </c>
      <c r="B2788" s="10">
        <v>45130</v>
      </c>
      <c r="C2788">
        <v>6668</v>
      </c>
      <c r="D2788" t="s">
        <v>80</v>
      </c>
      <c r="E2788">
        <v>64</v>
      </c>
      <c r="F2788" t="s">
        <v>7</v>
      </c>
      <c r="G2788">
        <v>5</v>
      </c>
      <c r="H2788">
        <v>1851.52</v>
      </c>
      <c r="I2788">
        <v>9257.6</v>
      </c>
      <c r="J2788" t="s">
        <v>81</v>
      </c>
      <c r="K2788" t="s">
        <v>82</v>
      </c>
      <c r="L2788" t="s">
        <v>123</v>
      </c>
      <c r="M2788">
        <v>2023</v>
      </c>
      <c r="N2788" t="s">
        <v>668</v>
      </c>
      <c r="O2788" t="s">
        <v>9715</v>
      </c>
      <c r="P2788" t="s">
        <v>86</v>
      </c>
    </row>
    <row r="2789" spans="1:16" x14ac:dyDescent="0.45">
      <c r="A2789">
        <v>2788</v>
      </c>
      <c r="B2789" s="10">
        <v>45130</v>
      </c>
      <c r="C2789">
        <v>5236</v>
      </c>
      <c r="D2789" t="s">
        <v>89</v>
      </c>
      <c r="E2789">
        <v>38</v>
      </c>
      <c r="F2789" t="s">
        <v>8</v>
      </c>
      <c r="G2789">
        <v>1</v>
      </c>
      <c r="H2789">
        <v>1264.92</v>
      </c>
      <c r="I2789">
        <v>1264.92</v>
      </c>
      <c r="J2789" t="s">
        <v>97</v>
      </c>
      <c r="K2789" t="s">
        <v>567</v>
      </c>
      <c r="L2789" t="s">
        <v>123</v>
      </c>
      <c r="M2789">
        <v>2023</v>
      </c>
      <c r="N2789" t="s">
        <v>84</v>
      </c>
      <c r="O2789" t="s">
        <v>7916</v>
      </c>
      <c r="P2789" t="s">
        <v>86</v>
      </c>
    </row>
    <row r="2790" spans="1:16" x14ac:dyDescent="0.45">
      <c r="A2790">
        <v>2789</v>
      </c>
      <c r="B2790" s="10">
        <v>45130</v>
      </c>
      <c r="C2790">
        <v>9068</v>
      </c>
      <c r="D2790" t="s">
        <v>80</v>
      </c>
      <c r="E2790">
        <v>47</v>
      </c>
      <c r="F2790" t="s">
        <v>9</v>
      </c>
      <c r="G2790">
        <v>1</v>
      </c>
      <c r="H2790">
        <v>2885.04</v>
      </c>
      <c r="I2790">
        <v>2885.04</v>
      </c>
      <c r="J2790" t="s">
        <v>93</v>
      </c>
      <c r="K2790" t="s">
        <v>82</v>
      </c>
      <c r="L2790" t="s">
        <v>123</v>
      </c>
      <c r="M2790">
        <v>2023</v>
      </c>
      <c r="N2790" t="s">
        <v>84</v>
      </c>
      <c r="O2790" t="s">
        <v>5587</v>
      </c>
      <c r="P2790" t="s">
        <v>86</v>
      </c>
    </row>
    <row r="2791" spans="1:16" x14ac:dyDescent="0.45">
      <c r="A2791">
        <v>2790</v>
      </c>
      <c r="B2791" s="10">
        <v>45130</v>
      </c>
      <c r="C2791">
        <v>3235</v>
      </c>
      <c r="D2791" t="s">
        <v>89</v>
      </c>
      <c r="E2791">
        <v>47</v>
      </c>
      <c r="F2791" t="s">
        <v>9</v>
      </c>
      <c r="G2791">
        <v>4</v>
      </c>
      <c r="H2791">
        <v>3088.83</v>
      </c>
      <c r="I2791">
        <v>12355.32</v>
      </c>
      <c r="J2791" t="s">
        <v>93</v>
      </c>
      <c r="K2791" t="s">
        <v>82</v>
      </c>
      <c r="L2791" t="s">
        <v>123</v>
      </c>
      <c r="M2791">
        <v>2023</v>
      </c>
      <c r="N2791" t="s">
        <v>84</v>
      </c>
      <c r="O2791" t="s">
        <v>1977</v>
      </c>
      <c r="P2791" t="s">
        <v>86</v>
      </c>
    </row>
    <row r="2792" spans="1:16" x14ac:dyDescent="0.45">
      <c r="A2792">
        <v>2791</v>
      </c>
      <c r="B2792" s="10">
        <v>45130</v>
      </c>
      <c r="C2792">
        <v>8295</v>
      </c>
      <c r="D2792" t="s">
        <v>80</v>
      </c>
      <c r="E2792">
        <v>59</v>
      </c>
      <c r="F2792" t="s">
        <v>8</v>
      </c>
      <c r="G2792">
        <v>4</v>
      </c>
      <c r="H2792">
        <v>2871.83</v>
      </c>
      <c r="I2792">
        <v>11487.32</v>
      </c>
      <c r="J2792" t="s">
        <v>81</v>
      </c>
      <c r="K2792" t="s">
        <v>82</v>
      </c>
      <c r="L2792" t="s">
        <v>123</v>
      </c>
      <c r="M2792">
        <v>2023</v>
      </c>
      <c r="N2792" t="s">
        <v>84</v>
      </c>
      <c r="O2792" t="s">
        <v>1323</v>
      </c>
      <c r="P2792" t="s">
        <v>86</v>
      </c>
    </row>
    <row r="2793" spans="1:16" x14ac:dyDescent="0.45">
      <c r="A2793">
        <v>2792</v>
      </c>
      <c r="B2793" s="10">
        <v>45130</v>
      </c>
      <c r="C2793">
        <v>9392</v>
      </c>
      <c r="D2793" t="s">
        <v>89</v>
      </c>
      <c r="E2793">
        <v>59</v>
      </c>
      <c r="F2793" t="s">
        <v>7</v>
      </c>
      <c r="G2793">
        <v>4</v>
      </c>
      <c r="H2793">
        <v>470.35</v>
      </c>
      <c r="I2793">
        <v>1881.4</v>
      </c>
      <c r="J2793" t="s">
        <v>81</v>
      </c>
      <c r="K2793" t="s">
        <v>567</v>
      </c>
      <c r="L2793" t="s">
        <v>123</v>
      </c>
      <c r="M2793">
        <v>2023</v>
      </c>
      <c r="N2793" t="s">
        <v>84</v>
      </c>
      <c r="O2793" t="s">
        <v>7330</v>
      </c>
      <c r="P2793" t="s">
        <v>86</v>
      </c>
    </row>
    <row r="2794" spans="1:16" x14ac:dyDescent="0.45">
      <c r="A2794">
        <v>2793</v>
      </c>
      <c r="B2794" s="10">
        <v>45130</v>
      </c>
      <c r="C2794">
        <v>9448</v>
      </c>
      <c r="D2794" t="s">
        <v>89</v>
      </c>
      <c r="E2794">
        <v>49</v>
      </c>
      <c r="F2794" t="s">
        <v>6</v>
      </c>
      <c r="G2794">
        <v>3</v>
      </c>
      <c r="H2794">
        <v>3350.96</v>
      </c>
      <c r="I2794">
        <v>10052.879999999999</v>
      </c>
      <c r="J2794" t="s">
        <v>93</v>
      </c>
      <c r="K2794" t="s">
        <v>82</v>
      </c>
      <c r="L2794" t="s">
        <v>123</v>
      </c>
      <c r="M2794">
        <v>2023</v>
      </c>
      <c r="N2794" t="s">
        <v>84</v>
      </c>
      <c r="O2794" t="s">
        <v>2056</v>
      </c>
      <c r="P2794" t="s">
        <v>748</v>
      </c>
    </row>
    <row r="2795" spans="1:16" x14ac:dyDescent="0.45">
      <c r="A2795">
        <v>2794</v>
      </c>
      <c r="B2795" s="10">
        <v>45130</v>
      </c>
      <c r="C2795">
        <v>4747</v>
      </c>
      <c r="D2795" t="s">
        <v>89</v>
      </c>
      <c r="E2795">
        <v>40</v>
      </c>
      <c r="F2795" t="s">
        <v>102</v>
      </c>
      <c r="G2795">
        <v>5</v>
      </c>
      <c r="H2795">
        <v>1953.67</v>
      </c>
      <c r="I2795">
        <v>9768.35</v>
      </c>
      <c r="J2795" t="s">
        <v>97</v>
      </c>
      <c r="K2795" t="s">
        <v>82</v>
      </c>
      <c r="L2795" t="s">
        <v>123</v>
      </c>
      <c r="M2795">
        <v>2023</v>
      </c>
      <c r="N2795" t="s">
        <v>84</v>
      </c>
      <c r="O2795" t="s">
        <v>4447</v>
      </c>
      <c r="P2795" t="s">
        <v>86</v>
      </c>
    </row>
    <row r="2796" spans="1:16" x14ac:dyDescent="0.45">
      <c r="A2796">
        <v>2795</v>
      </c>
      <c r="B2796" s="10">
        <v>45130</v>
      </c>
      <c r="C2796">
        <v>4175</v>
      </c>
      <c r="D2796" t="s">
        <v>89</v>
      </c>
      <c r="E2796">
        <v>20</v>
      </c>
      <c r="F2796" t="s">
        <v>6</v>
      </c>
      <c r="G2796">
        <v>5</v>
      </c>
      <c r="H2796">
        <v>4396.8900000000003</v>
      </c>
      <c r="I2796">
        <v>21984.45</v>
      </c>
      <c r="J2796" t="s">
        <v>95</v>
      </c>
      <c r="K2796" t="s">
        <v>82</v>
      </c>
      <c r="L2796" t="s">
        <v>123</v>
      </c>
      <c r="M2796">
        <v>2023</v>
      </c>
      <c r="N2796" t="s">
        <v>84</v>
      </c>
      <c r="O2796" t="s">
        <v>4873</v>
      </c>
      <c r="P2796" t="s">
        <v>86</v>
      </c>
    </row>
    <row r="2797" spans="1:16" x14ac:dyDescent="0.45">
      <c r="A2797">
        <v>2796</v>
      </c>
      <c r="B2797" s="10">
        <v>45131</v>
      </c>
      <c r="C2797">
        <v>5897</v>
      </c>
      <c r="D2797" t="s">
        <v>80</v>
      </c>
      <c r="E2797">
        <v>18</v>
      </c>
      <c r="F2797" t="s">
        <v>8</v>
      </c>
      <c r="G2797">
        <v>1</v>
      </c>
      <c r="H2797">
        <v>2651.79</v>
      </c>
      <c r="I2797">
        <v>2651.79</v>
      </c>
      <c r="J2797" t="s">
        <v>95</v>
      </c>
      <c r="K2797" t="s">
        <v>82</v>
      </c>
      <c r="L2797" t="s">
        <v>123</v>
      </c>
      <c r="M2797">
        <v>2023</v>
      </c>
      <c r="N2797" t="s">
        <v>84</v>
      </c>
      <c r="O2797" t="s">
        <v>517</v>
      </c>
      <c r="P2797" t="s">
        <v>86</v>
      </c>
    </row>
    <row r="2798" spans="1:16" x14ac:dyDescent="0.45">
      <c r="A2798">
        <v>2797</v>
      </c>
      <c r="B2798" s="10">
        <v>45131</v>
      </c>
      <c r="C2798">
        <v>6037</v>
      </c>
      <c r="D2798" t="s">
        <v>89</v>
      </c>
      <c r="E2798">
        <v>20</v>
      </c>
      <c r="F2798" t="s">
        <v>102</v>
      </c>
      <c r="G2798">
        <v>5</v>
      </c>
      <c r="H2798">
        <v>468.35</v>
      </c>
      <c r="I2798">
        <v>2341.75</v>
      </c>
      <c r="J2798" t="s">
        <v>95</v>
      </c>
      <c r="K2798" t="s">
        <v>82</v>
      </c>
      <c r="L2798" t="s">
        <v>123</v>
      </c>
      <c r="M2798">
        <v>2023</v>
      </c>
      <c r="N2798" t="s">
        <v>84</v>
      </c>
      <c r="O2798" t="s">
        <v>4874</v>
      </c>
      <c r="P2798" t="s">
        <v>86</v>
      </c>
    </row>
    <row r="2799" spans="1:16" x14ac:dyDescent="0.45">
      <c r="A2799">
        <v>2798</v>
      </c>
      <c r="B2799" s="10">
        <v>45131</v>
      </c>
      <c r="C2799">
        <v>8427</v>
      </c>
      <c r="D2799" t="s">
        <v>80</v>
      </c>
      <c r="E2799">
        <v>54</v>
      </c>
      <c r="F2799" t="s">
        <v>7</v>
      </c>
      <c r="G2799">
        <v>1</v>
      </c>
      <c r="H2799">
        <v>95.63</v>
      </c>
      <c r="I2799">
        <v>95.63</v>
      </c>
      <c r="J2799" t="s">
        <v>93</v>
      </c>
      <c r="K2799" t="s">
        <v>567</v>
      </c>
      <c r="L2799" t="s">
        <v>123</v>
      </c>
      <c r="M2799">
        <v>2023</v>
      </c>
      <c r="N2799" t="s">
        <v>84</v>
      </c>
      <c r="O2799" t="s">
        <v>7785</v>
      </c>
      <c r="P2799" t="s">
        <v>86</v>
      </c>
    </row>
    <row r="2800" spans="1:16" x14ac:dyDescent="0.45">
      <c r="A2800">
        <v>2799</v>
      </c>
      <c r="B2800" s="10">
        <v>45131</v>
      </c>
      <c r="C2800">
        <v>9605</v>
      </c>
      <c r="D2800" t="s">
        <v>89</v>
      </c>
      <c r="E2800">
        <v>24</v>
      </c>
      <c r="F2800" t="s">
        <v>5</v>
      </c>
      <c r="G2800">
        <v>3</v>
      </c>
      <c r="H2800">
        <v>3527.44</v>
      </c>
      <c r="I2800">
        <v>10582.32</v>
      </c>
      <c r="J2800" t="s">
        <v>95</v>
      </c>
      <c r="K2800" t="s">
        <v>82</v>
      </c>
      <c r="L2800" t="s">
        <v>123</v>
      </c>
      <c r="M2800">
        <v>2023</v>
      </c>
      <c r="N2800" t="s">
        <v>84</v>
      </c>
      <c r="O2800" t="s">
        <v>6866</v>
      </c>
      <c r="P2800" t="s">
        <v>86</v>
      </c>
    </row>
    <row r="2801" spans="1:16" x14ac:dyDescent="0.45">
      <c r="A2801">
        <v>2800</v>
      </c>
      <c r="B2801" s="10">
        <v>45131</v>
      </c>
      <c r="C2801">
        <v>3014</v>
      </c>
      <c r="D2801" t="s">
        <v>89</v>
      </c>
      <c r="E2801">
        <v>20</v>
      </c>
      <c r="F2801" t="s">
        <v>5</v>
      </c>
      <c r="G2801">
        <v>4</v>
      </c>
      <c r="H2801">
        <v>2032.53</v>
      </c>
      <c r="I2801">
        <v>8130.12</v>
      </c>
      <c r="J2801" t="s">
        <v>95</v>
      </c>
      <c r="K2801" t="s">
        <v>82</v>
      </c>
      <c r="L2801" t="s">
        <v>123</v>
      </c>
      <c r="M2801">
        <v>2023</v>
      </c>
      <c r="N2801" t="s">
        <v>84</v>
      </c>
      <c r="O2801" t="s">
        <v>2294</v>
      </c>
      <c r="P2801" t="s">
        <v>86</v>
      </c>
    </row>
    <row r="2802" spans="1:16" x14ac:dyDescent="0.45">
      <c r="A2802">
        <v>2801</v>
      </c>
      <c r="B2802" s="10">
        <v>45131</v>
      </c>
      <c r="C2802">
        <v>2381</v>
      </c>
      <c r="D2802" t="s">
        <v>80</v>
      </c>
      <c r="E2802">
        <v>53</v>
      </c>
      <c r="F2802" t="s">
        <v>6</v>
      </c>
      <c r="G2802">
        <v>3</v>
      </c>
      <c r="H2802">
        <v>1475.58</v>
      </c>
      <c r="I2802">
        <v>4426.74</v>
      </c>
      <c r="J2802" t="s">
        <v>93</v>
      </c>
      <c r="K2802" t="s">
        <v>82</v>
      </c>
      <c r="L2802" t="s">
        <v>123</v>
      </c>
      <c r="M2802">
        <v>2023</v>
      </c>
      <c r="N2802" t="s">
        <v>84</v>
      </c>
      <c r="O2802" t="s">
        <v>6492</v>
      </c>
      <c r="P2802" t="s">
        <v>86</v>
      </c>
    </row>
    <row r="2803" spans="1:16" x14ac:dyDescent="0.45">
      <c r="A2803">
        <v>2802</v>
      </c>
      <c r="B2803" s="10">
        <v>45131</v>
      </c>
      <c r="C2803">
        <v>2098</v>
      </c>
      <c r="D2803" t="s">
        <v>89</v>
      </c>
      <c r="E2803">
        <v>20</v>
      </c>
      <c r="F2803" t="s">
        <v>7</v>
      </c>
      <c r="G2803">
        <v>4</v>
      </c>
      <c r="H2803">
        <v>2263.54</v>
      </c>
      <c r="I2803">
        <v>9054.16</v>
      </c>
      <c r="J2803" t="s">
        <v>95</v>
      </c>
      <c r="K2803" t="s">
        <v>82</v>
      </c>
      <c r="L2803" t="s">
        <v>123</v>
      </c>
      <c r="M2803">
        <v>2023</v>
      </c>
      <c r="N2803" t="s">
        <v>84</v>
      </c>
      <c r="O2803" t="s">
        <v>2295</v>
      </c>
      <c r="P2803" t="s">
        <v>86</v>
      </c>
    </row>
    <row r="2804" spans="1:16" x14ac:dyDescent="0.45">
      <c r="A2804">
        <v>2803</v>
      </c>
      <c r="B2804" s="10">
        <v>45131</v>
      </c>
      <c r="C2804">
        <v>4426</v>
      </c>
      <c r="D2804" t="s">
        <v>89</v>
      </c>
      <c r="E2804">
        <v>21</v>
      </c>
      <c r="F2804" t="s">
        <v>102</v>
      </c>
      <c r="G2804">
        <v>4</v>
      </c>
      <c r="H2804">
        <v>408.34</v>
      </c>
      <c r="I2804">
        <v>1633.36</v>
      </c>
      <c r="J2804" t="s">
        <v>95</v>
      </c>
      <c r="K2804" t="s">
        <v>567</v>
      </c>
      <c r="L2804" t="s">
        <v>123</v>
      </c>
      <c r="M2804">
        <v>2023</v>
      </c>
      <c r="N2804" t="s">
        <v>668</v>
      </c>
      <c r="O2804" t="s">
        <v>9336</v>
      </c>
      <c r="P2804" t="s">
        <v>86</v>
      </c>
    </row>
    <row r="2805" spans="1:16" x14ac:dyDescent="0.45">
      <c r="A2805">
        <v>2804</v>
      </c>
      <c r="B2805" s="10">
        <v>45131</v>
      </c>
      <c r="C2805">
        <v>4655</v>
      </c>
      <c r="D2805" t="s">
        <v>80</v>
      </c>
      <c r="E2805">
        <v>48</v>
      </c>
      <c r="F2805" t="s">
        <v>6</v>
      </c>
      <c r="G2805">
        <v>1</v>
      </c>
      <c r="H2805">
        <v>1990.32</v>
      </c>
      <c r="I2805">
        <v>1990.32</v>
      </c>
      <c r="J2805" t="s">
        <v>93</v>
      </c>
      <c r="K2805" t="s">
        <v>567</v>
      </c>
      <c r="L2805" t="s">
        <v>123</v>
      </c>
      <c r="M2805">
        <v>2023</v>
      </c>
      <c r="N2805" t="s">
        <v>84</v>
      </c>
      <c r="O2805" t="s">
        <v>7786</v>
      </c>
      <c r="P2805" t="s">
        <v>86</v>
      </c>
    </row>
    <row r="2806" spans="1:16" x14ac:dyDescent="0.45">
      <c r="A2806">
        <v>2805</v>
      </c>
      <c r="B2806" s="10">
        <v>45131</v>
      </c>
      <c r="C2806">
        <v>8938</v>
      </c>
      <c r="D2806" t="s">
        <v>89</v>
      </c>
      <c r="E2806">
        <v>19</v>
      </c>
      <c r="F2806" t="s">
        <v>8</v>
      </c>
      <c r="G2806">
        <v>4</v>
      </c>
      <c r="H2806">
        <v>1607.76</v>
      </c>
      <c r="I2806">
        <v>6431.04</v>
      </c>
      <c r="J2806" t="s">
        <v>95</v>
      </c>
      <c r="K2806" t="s">
        <v>82</v>
      </c>
      <c r="L2806" t="s">
        <v>123</v>
      </c>
      <c r="M2806">
        <v>2023</v>
      </c>
      <c r="N2806" t="s">
        <v>668</v>
      </c>
      <c r="O2806" t="s">
        <v>9989</v>
      </c>
      <c r="P2806" t="s">
        <v>86</v>
      </c>
    </row>
    <row r="2807" spans="1:16" x14ac:dyDescent="0.45">
      <c r="A2807">
        <v>2806</v>
      </c>
      <c r="B2807" s="10">
        <v>45131</v>
      </c>
      <c r="C2807">
        <v>1187</v>
      </c>
      <c r="D2807" t="s">
        <v>80</v>
      </c>
      <c r="E2807">
        <v>31</v>
      </c>
      <c r="F2807" t="s">
        <v>6</v>
      </c>
      <c r="G2807">
        <v>3</v>
      </c>
      <c r="H2807">
        <v>4010.94</v>
      </c>
      <c r="I2807">
        <v>12032.82</v>
      </c>
      <c r="J2807" t="s">
        <v>87</v>
      </c>
      <c r="K2807" t="s">
        <v>82</v>
      </c>
      <c r="L2807" t="s">
        <v>123</v>
      </c>
      <c r="M2807">
        <v>2023</v>
      </c>
      <c r="N2807" t="s">
        <v>84</v>
      </c>
      <c r="O2807" t="s">
        <v>6050</v>
      </c>
      <c r="P2807" t="s">
        <v>86</v>
      </c>
    </row>
    <row r="2808" spans="1:16" x14ac:dyDescent="0.45">
      <c r="A2808">
        <v>2807</v>
      </c>
      <c r="B2808" s="10">
        <v>45131</v>
      </c>
      <c r="C2808">
        <v>6409</v>
      </c>
      <c r="D2808" t="s">
        <v>89</v>
      </c>
      <c r="E2808">
        <v>54</v>
      </c>
      <c r="F2808" t="s">
        <v>7</v>
      </c>
      <c r="G2808">
        <v>2</v>
      </c>
      <c r="H2808">
        <v>915.53</v>
      </c>
      <c r="I2808">
        <v>1831.06</v>
      </c>
      <c r="J2808" t="s">
        <v>93</v>
      </c>
      <c r="K2808" t="s">
        <v>567</v>
      </c>
      <c r="L2808" t="s">
        <v>123</v>
      </c>
      <c r="M2808">
        <v>2023</v>
      </c>
      <c r="N2808" t="s">
        <v>84</v>
      </c>
      <c r="O2808" t="s">
        <v>7234</v>
      </c>
      <c r="P2808" t="s">
        <v>86</v>
      </c>
    </row>
    <row r="2809" spans="1:16" x14ac:dyDescent="0.45">
      <c r="A2809">
        <v>2808</v>
      </c>
      <c r="B2809" s="10">
        <v>45131</v>
      </c>
      <c r="C2809">
        <v>3092</v>
      </c>
      <c r="D2809" t="s">
        <v>89</v>
      </c>
      <c r="E2809">
        <v>48</v>
      </c>
      <c r="F2809" t="s">
        <v>7</v>
      </c>
      <c r="G2809">
        <v>1</v>
      </c>
      <c r="H2809">
        <v>3793.77</v>
      </c>
      <c r="I2809">
        <v>3793.77</v>
      </c>
      <c r="J2809" t="s">
        <v>93</v>
      </c>
      <c r="K2809" t="s">
        <v>82</v>
      </c>
      <c r="L2809" t="s">
        <v>123</v>
      </c>
      <c r="M2809">
        <v>2023</v>
      </c>
      <c r="N2809" t="s">
        <v>84</v>
      </c>
      <c r="O2809" t="s">
        <v>5588</v>
      </c>
      <c r="P2809" t="s">
        <v>86</v>
      </c>
    </row>
    <row r="2810" spans="1:16" x14ac:dyDescent="0.45">
      <c r="A2810">
        <v>2809</v>
      </c>
      <c r="B2810" s="10">
        <v>45132</v>
      </c>
      <c r="C2810">
        <v>3130</v>
      </c>
      <c r="D2810" t="s">
        <v>89</v>
      </c>
      <c r="E2810">
        <v>19</v>
      </c>
      <c r="F2810" t="s">
        <v>5</v>
      </c>
      <c r="G2810">
        <v>4</v>
      </c>
      <c r="H2810">
        <v>2526.9899999999998</v>
      </c>
      <c r="I2810">
        <v>10107.959999999999</v>
      </c>
      <c r="J2810" t="s">
        <v>95</v>
      </c>
      <c r="K2810" t="s">
        <v>82</v>
      </c>
      <c r="L2810" t="s">
        <v>123</v>
      </c>
      <c r="M2810">
        <v>2023</v>
      </c>
      <c r="N2810" t="s">
        <v>84</v>
      </c>
      <c r="O2810" t="s">
        <v>126</v>
      </c>
      <c r="P2810" t="s">
        <v>86</v>
      </c>
    </row>
    <row r="2811" spans="1:16" x14ac:dyDescent="0.45">
      <c r="A2811">
        <v>2810</v>
      </c>
      <c r="B2811" s="10">
        <v>45132</v>
      </c>
      <c r="C2811">
        <v>6242</v>
      </c>
      <c r="D2811" t="s">
        <v>80</v>
      </c>
      <c r="E2811">
        <v>48</v>
      </c>
      <c r="F2811" t="s">
        <v>8</v>
      </c>
      <c r="G2811">
        <v>4</v>
      </c>
      <c r="H2811">
        <v>455.35</v>
      </c>
      <c r="I2811">
        <v>1821.4</v>
      </c>
      <c r="J2811" t="s">
        <v>93</v>
      </c>
      <c r="K2811" t="s">
        <v>567</v>
      </c>
      <c r="L2811" t="s">
        <v>123</v>
      </c>
      <c r="M2811">
        <v>2023</v>
      </c>
      <c r="N2811" t="s">
        <v>84</v>
      </c>
      <c r="O2811" t="s">
        <v>7331</v>
      </c>
      <c r="P2811" t="s">
        <v>86</v>
      </c>
    </row>
    <row r="2812" spans="1:16" x14ac:dyDescent="0.45">
      <c r="A2812">
        <v>2811</v>
      </c>
      <c r="B2812" s="10">
        <v>45132</v>
      </c>
      <c r="C2812">
        <v>9549</v>
      </c>
      <c r="D2812" t="s">
        <v>89</v>
      </c>
      <c r="E2812">
        <v>64</v>
      </c>
      <c r="F2812" t="s">
        <v>5</v>
      </c>
      <c r="G2812">
        <v>5</v>
      </c>
      <c r="H2812">
        <v>4849.91</v>
      </c>
      <c r="I2812">
        <v>24249.55</v>
      </c>
      <c r="J2812" t="s">
        <v>81</v>
      </c>
      <c r="K2812" t="s">
        <v>82</v>
      </c>
      <c r="L2812" t="s">
        <v>123</v>
      </c>
      <c r="M2812">
        <v>2023</v>
      </c>
      <c r="N2812" t="s">
        <v>84</v>
      </c>
      <c r="O2812" t="s">
        <v>4678</v>
      </c>
      <c r="P2812" t="s">
        <v>86</v>
      </c>
    </row>
    <row r="2813" spans="1:16" x14ac:dyDescent="0.45">
      <c r="A2813">
        <v>2812</v>
      </c>
      <c r="B2813" s="10">
        <v>45132</v>
      </c>
      <c r="C2813">
        <v>6647</v>
      </c>
      <c r="D2813" t="s">
        <v>89</v>
      </c>
      <c r="E2813">
        <v>60</v>
      </c>
      <c r="F2813" t="s">
        <v>102</v>
      </c>
      <c r="G2813">
        <v>1</v>
      </c>
      <c r="H2813">
        <v>3684.34</v>
      </c>
      <c r="I2813">
        <v>3684.34</v>
      </c>
      <c r="J2813" t="s">
        <v>81</v>
      </c>
      <c r="K2813" t="s">
        <v>82</v>
      </c>
      <c r="L2813" t="s">
        <v>123</v>
      </c>
      <c r="M2813">
        <v>2023</v>
      </c>
      <c r="N2813" t="s">
        <v>84</v>
      </c>
      <c r="O2813" t="s">
        <v>5814</v>
      </c>
      <c r="P2813" t="s">
        <v>86</v>
      </c>
    </row>
    <row r="2814" spans="1:16" x14ac:dyDescent="0.45">
      <c r="A2814">
        <v>2813</v>
      </c>
      <c r="B2814" s="10">
        <v>45132</v>
      </c>
      <c r="C2814">
        <v>6185</v>
      </c>
      <c r="D2814" t="s">
        <v>89</v>
      </c>
      <c r="E2814">
        <v>39</v>
      </c>
      <c r="F2814" t="s">
        <v>102</v>
      </c>
      <c r="G2814">
        <v>1</v>
      </c>
      <c r="H2814">
        <v>1337.47</v>
      </c>
      <c r="I2814">
        <v>1337.47</v>
      </c>
      <c r="J2814" t="s">
        <v>97</v>
      </c>
      <c r="K2814" t="s">
        <v>567</v>
      </c>
      <c r="L2814" t="s">
        <v>123</v>
      </c>
      <c r="M2814">
        <v>2023</v>
      </c>
      <c r="N2814" t="s">
        <v>84</v>
      </c>
      <c r="O2814" t="s">
        <v>7917</v>
      </c>
      <c r="P2814" t="s">
        <v>86</v>
      </c>
    </row>
    <row r="2815" spans="1:16" x14ac:dyDescent="0.45">
      <c r="A2815">
        <v>2814</v>
      </c>
      <c r="B2815" s="10">
        <v>45132</v>
      </c>
      <c r="C2815">
        <v>6776</v>
      </c>
      <c r="D2815" t="s">
        <v>89</v>
      </c>
      <c r="E2815">
        <v>27</v>
      </c>
      <c r="F2815" t="s">
        <v>9</v>
      </c>
      <c r="G2815">
        <v>3</v>
      </c>
      <c r="H2815">
        <v>2929.68</v>
      </c>
      <c r="I2815">
        <v>8789.0400000000009</v>
      </c>
      <c r="J2815" t="s">
        <v>87</v>
      </c>
      <c r="K2815" t="s">
        <v>82</v>
      </c>
      <c r="L2815" t="s">
        <v>123</v>
      </c>
      <c r="M2815">
        <v>2023</v>
      </c>
      <c r="N2815" t="s">
        <v>84</v>
      </c>
      <c r="O2815" t="s">
        <v>8320</v>
      </c>
      <c r="P2815" t="s">
        <v>748</v>
      </c>
    </row>
    <row r="2816" spans="1:16" x14ac:dyDescent="0.45">
      <c r="A2816">
        <v>2815</v>
      </c>
      <c r="B2816" s="10">
        <v>45132</v>
      </c>
      <c r="C2816">
        <v>8913</v>
      </c>
      <c r="D2816" t="s">
        <v>89</v>
      </c>
      <c r="E2816">
        <v>47</v>
      </c>
      <c r="F2816" t="s">
        <v>7</v>
      </c>
      <c r="G2816">
        <v>2</v>
      </c>
      <c r="H2816">
        <v>4504.68</v>
      </c>
      <c r="I2816">
        <v>9009.36</v>
      </c>
      <c r="J2816" t="s">
        <v>93</v>
      </c>
      <c r="K2816" t="s">
        <v>82</v>
      </c>
      <c r="L2816" t="s">
        <v>123</v>
      </c>
      <c r="M2816">
        <v>2023</v>
      </c>
      <c r="N2816" t="s">
        <v>84</v>
      </c>
      <c r="O2816" t="s">
        <v>3337</v>
      </c>
      <c r="P2816" t="s">
        <v>86</v>
      </c>
    </row>
    <row r="2817" spans="1:16" x14ac:dyDescent="0.45">
      <c r="A2817">
        <v>2816</v>
      </c>
      <c r="B2817" s="10">
        <v>45132</v>
      </c>
      <c r="C2817">
        <v>8547</v>
      </c>
      <c r="D2817" t="s">
        <v>89</v>
      </c>
      <c r="E2817">
        <v>50</v>
      </c>
      <c r="F2817" t="s">
        <v>8</v>
      </c>
      <c r="G2817">
        <v>3</v>
      </c>
      <c r="H2817">
        <v>4657.49</v>
      </c>
      <c r="I2817">
        <v>13972.47</v>
      </c>
      <c r="J2817" t="s">
        <v>93</v>
      </c>
      <c r="K2817" t="s">
        <v>82</v>
      </c>
      <c r="L2817" t="s">
        <v>123</v>
      </c>
      <c r="M2817">
        <v>2023</v>
      </c>
      <c r="N2817" t="s">
        <v>84</v>
      </c>
      <c r="O2817" t="s">
        <v>6493</v>
      </c>
      <c r="P2817" t="s">
        <v>86</v>
      </c>
    </row>
    <row r="2818" spans="1:16" x14ac:dyDescent="0.45">
      <c r="A2818">
        <v>2817</v>
      </c>
      <c r="B2818" s="10">
        <v>45132</v>
      </c>
      <c r="C2818">
        <v>8823</v>
      </c>
      <c r="D2818" t="s">
        <v>89</v>
      </c>
      <c r="E2818">
        <v>36</v>
      </c>
      <c r="F2818" t="s">
        <v>8</v>
      </c>
      <c r="G2818">
        <v>3</v>
      </c>
      <c r="H2818">
        <v>3669.23</v>
      </c>
      <c r="I2818">
        <v>11007.69</v>
      </c>
      <c r="J2818" t="s">
        <v>97</v>
      </c>
      <c r="K2818" t="s">
        <v>82</v>
      </c>
      <c r="L2818" t="s">
        <v>123</v>
      </c>
      <c r="M2818">
        <v>2023</v>
      </c>
      <c r="N2818" t="s">
        <v>84</v>
      </c>
      <c r="O2818" t="s">
        <v>6281</v>
      </c>
      <c r="P2818" t="s">
        <v>86</v>
      </c>
    </row>
    <row r="2819" spans="1:16" x14ac:dyDescent="0.45">
      <c r="A2819">
        <v>2818</v>
      </c>
      <c r="B2819" s="10">
        <v>45132</v>
      </c>
      <c r="C2819">
        <v>8355</v>
      </c>
      <c r="D2819" t="s">
        <v>89</v>
      </c>
      <c r="E2819">
        <v>63</v>
      </c>
      <c r="F2819" t="s">
        <v>5</v>
      </c>
      <c r="G2819">
        <v>3</v>
      </c>
      <c r="H2819">
        <v>3651.97</v>
      </c>
      <c r="I2819">
        <v>10955.91</v>
      </c>
      <c r="J2819" t="s">
        <v>81</v>
      </c>
      <c r="K2819" t="s">
        <v>82</v>
      </c>
      <c r="L2819" t="s">
        <v>123</v>
      </c>
      <c r="M2819">
        <v>2023</v>
      </c>
      <c r="N2819" t="s">
        <v>84</v>
      </c>
      <c r="O2819" t="s">
        <v>6696</v>
      </c>
      <c r="P2819" t="s">
        <v>86</v>
      </c>
    </row>
    <row r="2820" spans="1:16" x14ac:dyDescent="0.45">
      <c r="A2820">
        <v>2819</v>
      </c>
      <c r="B2820" s="10">
        <v>45132</v>
      </c>
      <c r="C2820">
        <v>7465</v>
      </c>
      <c r="D2820" t="s">
        <v>89</v>
      </c>
      <c r="E2820">
        <v>42</v>
      </c>
      <c r="F2820" t="s">
        <v>6</v>
      </c>
      <c r="G2820">
        <v>2</v>
      </c>
      <c r="H2820">
        <v>1422.94</v>
      </c>
      <c r="I2820">
        <v>2845.88</v>
      </c>
      <c r="J2820" t="s">
        <v>97</v>
      </c>
      <c r="K2820" t="s">
        <v>82</v>
      </c>
      <c r="L2820" t="s">
        <v>123</v>
      </c>
      <c r="M2820">
        <v>2023</v>
      </c>
      <c r="N2820" t="s">
        <v>84</v>
      </c>
      <c r="O2820" t="s">
        <v>2727</v>
      </c>
      <c r="P2820" t="s">
        <v>86</v>
      </c>
    </row>
    <row r="2821" spans="1:16" x14ac:dyDescent="0.45">
      <c r="A2821">
        <v>2820</v>
      </c>
      <c r="B2821" s="10">
        <v>45132</v>
      </c>
      <c r="C2821">
        <v>2497</v>
      </c>
      <c r="D2821" t="s">
        <v>80</v>
      </c>
      <c r="E2821">
        <v>63</v>
      </c>
      <c r="F2821" t="s">
        <v>6</v>
      </c>
      <c r="G2821">
        <v>3</v>
      </c>
      <c r="H2821">
        <v>4949.32</v>
      </c>
      <c r="I2821">
        <v>14847.96</v>
      </c>
      <c r="J2821" t="s">
        <v>81</v>
      </c>
      <c r="K2821" t="s">
        <v>82</v>
      </c>
      <c r="L2821" t="s">
        <v>123</v>
      </c>
      <c r="M2821">
        <v>2023</v>
      </c>
      <c r="N2821" t="s">
        <v>668</v>
      </c>
      <c r="O2821" t="s">
        <v>9485</v>
      </c>
      <c r="P2821" t="s">
        <v>86</v>
      </c>
    </row>
    <row r="2822" spans="1:16" x14ac:dyDescent="0.45">
      <c r="A2822">
        <v>2821</v>
      </c>
      <c r="B2822" s="10">
        <v>45132</v>
      </c>
      <c r="C2822">
        <v>3555</v>
      </c>
      <c r="D2822" t="s">
        <v>89</v>
      </c>
      <c r="E2822">
        <v>18</v>
      </c>
      <c r="F2822" t="s">
        <v>5</v>
      </c>
      <c r="G2822">
        <v>1</v>
      </c>
      <c r="H2822">
        <v>1255.23</v>
      </c>
      <c r="I2822">
        <v>1255.23</v>
      </c>
      <c r="J2822" t="s">
        <v>95</v>
      </c>
      <c r="K2822" t="s">
        <v>567</v>
      </c>
      <c r="L2822" t="s">
        <v>123</v>
      </c>
      <c r="M2822">
        <v>2023</v>
      </c>
      <c r="N2822" t="s">
        <v>84</v>
      </c>
      <c r="O2822" t="s">
        <v>7682</v>
      </c>
      <c r="P2822" t="s">
        <v>86</v>
      </c>
    </row>
    <row r="2823" spans="1:16" x14ac:dyDescent="0.45">
      <c r="A2823">
        <v>2822</v>
      </c>
      <c r="B2823" s="10">
        <v>45132</v>
      </c>
      <c r="C2823">
        <v>6409</v>
      </c>
      <c r="D2823" t="s">
        <v>80</v>
      </c>
      <c r="E2823">
        <v>49</v>
      </c>
      <c r="F2823" t="s">
        <v>6</v>
      </c>
      <c r="G2823">
        <v>2</v>
      </c>
      <c r="H2823">
        <v>492.56</v>
      </c>
      <c r="I2823">
        <v>985.12</v>
      </c>
      <c r="J2823" t="s">
        <v>93</v>
      </c>
      <c r="K2823" t="s">
        <v>567</v>
      </c>
      <c r="L2823" t="s">
        <v>123</v>
      </c>
      <c r="M2823">
        <v>2023</v>
      </c>
      <c r="N2823" t="s">
        <v>84</v>
      </c>
      <c r="O2823" t="s">
        <v>7235</v>
      </c>
      <c r="P2823" t="s">
        <v>86</v>
      </c>
    </row>
    <row r="2824" spans="1:16" x14ac:dyDescent="0.45">
      <c r="A2824">
        <v>2823</v>
      </c>
      <c r="B2824" s="10">
        <v>45133</v>
      </c>
      <c r="C2824">
        <v>3951</v>
      </c>
      <c r="D2824" t="s">
        <v>80</v>
      </c>
      <c r="E2824">
        <v>42</v>
      </c>
      <c r="F2824" t="s">
        <v>8</v>
      </c>
      <c r="G2824">
        <v>4</v>
      </c>
      <c r="H2824">
        <v>4888.03</v>
      </c>
      <c r="I2824">
        <v>19552.12</v>
      </c>
      <c r="J2824" t="s">
        <v>97</v>
      </c>
      <c r="K2824" t="s">
        <v>82</v>
      </c>
      <c r="L2824" t="s">
        <v>123</v>
      </c>
      <c r="M2824">
        <v>2023</v>
      </c>
      <c r="N2824" t="s">
        <v>84</v>
      </c>
      <c r="O2824" t="s">
        <v>127</v>
      </c>
      <c r="P2824" t="s">
        <v>86</v>
      </c>
    </row>
    <row r="2825" spans="1:16" x14ac:dyDescent="0.45">
      <c r="A2825">
        <v>2824</v>
      </c>
      <c r="B2825" s="10">
        <v>45133</v>
      </c>
      <c r="C2825">
        <v>2238</v>
      </c>
      <c r="D2825" t="s">
        <v>80</v>
      </c>
      <c r="E2825">
        <v>58</v>
      </c>
      <c r="F2825" t="s">
        <v>5</v>
      </c>
      <c r="G2825">
        <v>5</v>
      </c>
      <c r="H2825">
        <v>806.59</v>
      </c>
      <c r="I2825">
        <v>4032.95</v>
      </c>
      <c r="J2825" t="s">
        <v>81</v>
      </c>
      <c r="K2825" t="s">
        <v>82</v>
      </c>
      <c r="L2825" t="s">
        <v>123</v>
      </c>
      <c r="M2825">
        <v>2023</v>
      </c>
      <c r="N2825" t="s">
        <v>84</v>
      </c>
      <c r="O2825" t="s">
        <v>9058</v>
      </c>
      <c r="P2825" t="s">
        <v>748</v>
      </c>
    </row>
    <row r="2826" spans="1:16" x14ac:dyDescent="0.45">
      <c r="A2826">
        <v>2825</v>
      </c>
      <c r="B2826" s="10">
        <v>45133</v>
      </c>
      <c r="C2826">
        <v>5727</v>
      </c>
      <c r="D2826" t="s">
        <v>89</v>
      </c>
      <c r="E2826">
        <v>34</v>
      </c>
      <c r="F2826" t="s">
        <v>6</v>
      </c>
      <c r="G2826">
        <v>5</v>
      </c>
      <c r="H2826">
        <v>2631.99</v>
      </c>
      <c r="I2826">
        <v>13159.95</v>
      </c>
      <c r="J2826" t="s">
        <v>87</v>
      </c>
      <c r="K2826" t="s">
        <v>82</v>
      </c>
      <c r="L2826" t="s">
        <v>123</v>
      </c>
      <c r="M2826">
        <v>2023</v>
      </c>
      <c r="N2826" t="s">
        <v>84</v>
      </c>
      <c r="O2826" t="s">
        <v>8965</v>
      </c>
      <c r="P2826" t="s">
        <v>748</v>
      </c>
    </row>
    <row r="2827" spans="1:16" x14ac:dyDescent="0.45">
      <c r="A2827">
        <v>2826</v>
      </c>
      <c r="B2827" s="10">
        <v>45133</v>
      </c>
      <c r="C2827">
        <v>4965</v>
      </c>
      <c r="D2827" t="s">
        <v>80</v>
      </c>
      <c r="E2827">
        <v>31</v>
      </c>
      <c r="F2827" t="s">
        <v>9</v>
      </c>
      <c r="G2827">
        <v>1</v>
      </c>
      <c r="H2827">
        <v>2367.8000000000002</v>
      </c>
      <c r="I2827">
        <v>2367.8000000000002</v>
      </c>
      <c r="J2827" t="s">
        <v>87</v>
      </c>
      <c r="K2827" t="s">
        <v>82</v>
      </c>
      <c r="L2827" t="s">
        <v>123</v>
      </c>
      <c r="M2827">
        <v>2023</v>
      </c>
      <c r="N2827" t="s">
        <v>84</v>
      </c>
      <c r="O2827" t="s">
        <v>5383</v>
      </c>
      <c r="P2827" t="s">
        <v>86</v>
      </c>
    </row>
    <row r="2828" spans="1:16" x14ac:dyDescent="0.45">
      <c r="A2828">
        <v>2827</v>
      </c>
      <c r="B2828" s="10">
        <v>45133</v>
      </c>
      <c r="C2828">
        <v>6686</v>
      </c>
      <c r="D2828" t="s">
        <v>80</v>
      </c>
      <c r="E2828">
        <v>62</v>
      </c>
      <c r="F2828" t="s">
        <v>7</v>
      </c>
      <c r="G2828">
        <v>5</v>
      </c>
      <c r="H2828">
        <v>4248.62</v>
      </c>
      <c r="I2828">
        <v>21243.1</v>
      </c>
      <c r="J2828" t="s">
        <v>81</v>
      </c>
      <c r="K2828" t="s">
        <v>82</v>
      </c>
      <c r="L2828" t="s">
        <v>123</v>
      </c>
      <c r="M2828">
        <v>2023</v>
      </c>
      <c r="N2828" t="s">
        <v>84</v>
      </c>
      <c r="O2828" t="s">
        <v>4679</v>
      </c>
      <c r="P2828" t="s">
        <v>86</v>
      </c>
    </row>
    <row r="2829" spans="1:16" x14ac:dyDescent="0.45">
      <c r="A2829">
        <v>2828</v>
      </c>
      <c r="B2829" s="10">
        <v>45133</v>
      </c>
      <c r="C2829">
        <v>4701</v>
      </c>
      <c r="D2829" t="s">
        <v>80</v>
      </c>
      <c r="E2829">
        <v>30</v>
      </c>
      <c r="F2829" t="s">
        <v>9</v>
      </c>
      <c r="G2829">
        <v>5</v>
      </c>
      <c r="H2829">
        <v>2013.46</v>
      </c>
      <c r="I2829">
        <v>10067.299999999999</v>
      </c>
      <c r="J2829" t="s">
        <v>87</v>
      </c>
      <c r="K2829" t="s">
        <v>82</v>
      </c>
      <c r="L2829" t="s">
        <v>123</v>
      </c>
      <c r="M2829">
        <v>2023</v>
      </c>
      <c r="N2829" t="s">
        <v>84</v>
      </c>
      <c r="O2829" t="s">
        <v>3974</v>
      </c>
      <c r="P2829" t="s">
        <v>86</v>
      </c>
    </row>
    <row r="2830" spans="1:16" x14ac:dyDescent="0.45">
      <c r="A2830">
        <v>2829</v>
      </c>
      <c r="B2830" s="10">
        <v>45133</v>
      </c>
      <c r="C2830">
        <v>3780</v>
      </c>
      <c r="D2830" t="s">
        <v>89</v>
      </c>
      <c r="E2830">
        <v>55</v>
      </c>
      <c r="F2830" t="s">
        <v>6</v>
      </c>
      <c r="G2830">
        <v>5</v>
      </c>
      <c r="H2830">
        <v>2535.8000000000002</v>
      </c>
      <c r="I2830">
        <v>12679</v>
      </c>
      <c r="J2830" t="s">
        <v>81</v>
      </c>
      <c r="K2830" t="s">
        <v>82</v>
      </c>
      <c r="L2830" t="s">
        <v>123</v>
      </c>
      <c r="M2830">
        <v>2023</v>
      </c>
      <c r="N2830" t="s">
        <v>84</v>
      </c>
      <c r="O2830" t="s">
        <v>4680</v>
      </c>
      <c r="P2830" t="s">
        <v>86</v>
      </c>
    </row>
    <row r="2831" spans="1:16" x14ac:dyDescent="0.45">
      <c r="A2831">
        <v>2830</v>
      </c>
      <c r="B2831" s="10">
        <v>45133</v>
      </c>
      <c r="C2831">
        <v>8398</v>
      </c>
      <c r="D2831" t="s">
        <v>80</v>
      </c>
      <c r="E2831">
        <v>56</v>
      </c>
      <c r="F2831" t="s">
        <v>102</v>
      </c>
      <c r="G2831">
        <v>4</v>
      </c>
      <c r="H2831">
        <v>266.5</v>
      </c>
      <c r="I2831">
        <v>1066</v>
      </c>
      <c r="J2831" t="s">
        <v>81</v>
      </c>
      <c r="K2831" t="s">
        <v>567</v>
      </c>
      <c r="L2831" t="s">
        <v>123</v>
      </c>
      <c r="M2831">
        <v>2023</v>
      </c>
      <c r="N2831" t="s">
        <v>84</v>
      </c>
      <c r="O2831" t="s">
        <v>7332</v>
      </c>
      <c r="P2831" t="s">
        <v>86</v>
      </c>
    </row>
    <row r="2832" spans="1:16" x14ac:dyDescent="0.45">
      <c r="A2832">
        <v>2831</v>
      </c>
      <c r="B2832" s="10">
        <v>45133</v>
      </c>
      <c r="C2832">
        <v>2588</v>
      </c>
      <c r="D2832" t="s">
        <v>89</v>
      </c>
      <c r="E2832">
        <v>19</v>
      </c>
      <c r="F2832" t="s">
        <v>8</v>
      </c>
      <c r="G2832">
        <v>5</v>
      </c>
      <c r="H2832">
        <v>1078.79</v>
      </c>
      <c r="I2832">
        <v>5393.95</v>
      </c>
      <c r="J2832" t="s">
        <v>95</v>
      </c>
      <c r="K2832" t="s">
        <v>82</v>
      </c>
      <c r="L2832" t="s">
        <v>123</v>
      </c>
      <c r="M2832">
        <v>2023</v>
      </c>
      <c r="N2832" t="s">
        <v>84</v>
      </c>
      <c r="O2832" t="s">
        <v>4875</v>
      </c>
      <c r="P2832" t="s">
        <v>86</v>
      </c>
    </row>
    <row r="2833" spans="1:16" x14ac:dyDescent="0.45">
      <c r="A2833">
        <v>2832</v>
      </c>
      <c r="B2833" s="10">
        <v>45133</v>
      </c>
      <c r="C2833">
        <v>3368</v>
      </c>
      <c r="D2833" t="s">
        <v>80</v>
      </c>
      <c r="E2833">
        <v>49</v>
      </c>
      <c r="F2833" t="s">
        <v>9</v>
      </c>
      <c r="G2833">
        <v>3</v>
      </c>
      <c r="H2833">
        <v>4173.33</v>
      </c>
      <c r="I2833">
        <v>12519.99</v>
      </c>
      <c r="J2833" t="s">
        <v>93</v>
      </c>
      <c r="K2833" t="s">
        <v>82</v>
      </c>
      <c r="L2833" t="s">
        <v>123</v>
      </c>
      <c r="M2833">
        <v>2023</v>
      </c>
      <c r="N2833" t="s">
        <v>84</v>
      </c>
      <c r="O2833" t="s">
        <v>6494</v>
      </c>
      <c r="P2833" t="s">
        <v>86</v>
      </c>
    </row>
    <row r="2834" spans="1:16" x14ac:dyDescent="0.45">
      <c r="A2834">
        <v>2833</v>
      </c>
      <c r="B2834" s="10">
        <v>45133</v>
      </c>
      <c r="C2834">
        <v>6789</v>
      </c>
      <c r="D2834" t="s">
        <v>80</v>
      </c>
      <c r="E2834">
        <v>49</v>
      </c>
      <c r="F2834" t="s">
        <v>9</v>
      </c>
      <c r="G2834">
        <v>1</v>
      </c>
      <c r="H2834">
        <v>2417.89</v>
      </c>
      <c r="I2834">
        <v>2417.89</v>
      </c>
      <c r="J2834" t="s">
        <v>93</v>
      </c>
      <c r="K2834" t="s">
        <v>82</v>
      </c>
      <c r="L2834" t="s">
        <v>123</v>
      </c>
      <c r="M2834">
        <v>2023</v>
      </c>
      <c r="N2834" t="s">
        <v>84</v>
      </c>
      <c r="O2834" t="s">
        <v>5589</v>
      </c>
      <c r="P2834" t="s">
        <v>86</v>
      </c>
    </row>
    <row r="2835" spans="1:16" x14ac:dyDescent="0.45">
      <c r="A2835">
        <v>2834</v>
      </c>
      <c r="B2835" s="10">
        <v>45133</v>
      </c>
      <c r="C2835">
        <v>1436</v>
      </c>
      <c r="D2835" t="s">
        <v>89</v>
      </c>
      <c r="E2835">
        <v>57</v>
      </c>
      <c r="F2835" t="s">
        <v>5</v>
      </c>
      <c r="G2835">
        <v>1</v>
      </c>
      <c r="H2835">
        <v>1193.1099999999999</v>
      </c>
      <c r="I2835">
        <v>1193.1099999999999</v>
      </c>
      <c r="J2835" t="s">
        <v>81</v>
      </c>
      <c r="K2835" t="s">
        <v>567</v>
      </c>
      <c r="L2835" t="s">
        <v>123</v>
      </c>
      <c r="M2835">
        <v>2023</v>
      </c>
      <c r="N2835" t="s">
        <v>668</v>
      </c>
      <c r="O2835" t="s">
        <v>9412</v>
      </c>
      <c r="P2835" t="s">
        <v>86</v>
      </c>
    </row>
    <row r="2836" spans="1:16" x14ac:dyDescent="0.45">
      <c r="A2836">
        <v>2835</v>
      </c>
      <c r="B2836" s="10">
        <v>45133</v>
      </c>
      <c r="C2836">
        <v>3828</v>
      </c>
      <c r="D2836" t="s">
        <v>89</v>
      </c>
      <c r="E2836">
        <v>23</v>
      </c>
      <c r="F2836" t="s">
        <v>5</v>
      </c>
      <c r="G2836">
        <v>1</v>
      </c>
      <c r="H2836">
        <v>1876.09</v>
      </c>
      <c r="I2836">
        <v>1876.09</v>
      </c>
      <c r="J2836" t="s">
        <v>95</v>
      </c>
      <c r="K2836" t="s">
        <v>567</v>
      </c>
      <c r="L2836" t="s">
        <v>123</v>
      </c>
      <c r="M2836">
        <v>2023</v>
      </c>
      <c r="N2836" t="s">
        <v>84</v>
      </c>
      <c r="O2836" t="s">
        <v>7683</v>
      </c>
      <c r="P2836" t="s">
        <v>86</v>
      </c>
    </row>
    <row r="2837" spans="1:16" x14ac:dyDescent="0.45">
      <c r="A2837">
        <v>2836</v>
      </c>
      <c r="B2837" s="10">
        <v>45133</v>
      </c>
      <c r="C2837">
        <v>2556</v>
      </c>
      <c r="D2837" t="s">
        <v>80</v>
      </c>
      <c r="E2837">
        <v>42</v>
      </c>
      <c r="F2837" t="s">
        <v>5</v>
      </c>
      <c r="G2837">
        <v>4</v>
      </c>
      <c r="H2837">
        <v>1461.22</v>
      </c>
      <c r="I2837">
        <v>5844.88</v>
      </c>
      <c r="J2837" t="s">
        <v>97</v>
      </c>
      <c r="K2837" t="s">
        <v>82</v>
      </c>
      <c r="L2837" t="s">
        <v>123</v>
      </c>
      <c r="M2837">
        <v>2023</v>
      </c>
      <c r="N2837" t="s">
        <v>84</v>
      </c>
      <c r="O2837" t="s">
        <v>1666</v>
      </c>
      <c r="P2837" t="s">
        <v>86</v>
      </c>
    </row>
    <row r="2838" spans="1:16" x14ac:dyDescent="0.45">
      <c r="A2838">
        <v>2837</v>
      </c>
      <c r="B2838" s="10">
        <v>45134</v>
      </c>
      <c r="C2838">
        <v>8570</v>
      </c>
      <c r="D2838" t="s">
        <v>80</v>
      </c>
      <c r="E2838">
        <v>20</v>
      </c>
      <c r="F2838" t="s">
        <v>6</v>
      </c>
      <c r="G2838">
        <v>4</v>
      </c>
      <c r="H2838">
        <v>2803.29</v>
      </c>
      <c r="I2838">
        <v>11213.16</v>
      </c>
      <c r="J2838" t="s">
        <v>95</v>
      </c>
      <c r="K2838" t="s">
        <v>82</v>
      </c>
      <c r="L2838" t="s">
        <v>123</v>
      </c>
      <c r="M2838">
        <v>2023</v>
      </c>
      <c r="N2838" t="s">
        <v>668</v>
      </c>
      <c r="O2838" t="s">
        <v>691</v>
      </c>
      <c r="P2838" t="s">
        <v>86</v>
      </c>
    </row>
    <row r="2839" spans="1:16" x14ac:dyDescent="0.45">
      <c r="A2839">
        <v>2838</v>
      </c>
      <c r="B2839" s="10">
        <v>45134</v>
      </c>
      <c r="C2839">
        <v>8480</v>
      </c>
      <c r="D2839" t="s">
        <v>80</v>
      </c>
      <c r="E2839">
        <v>35</v>
      </c>
      <c r="F2839" t="s">
        <v>102</v>
      </c>
      <c r="G2839">
        <v>5</v>
      </c>
      <c r="H2839">
        <v>304.66000000000003</v>
      </c>
      <c r="I2839">
        <v>1523.3</v>
      </c>
      <c r="J2839" t="s">
        <v>97</v>
      </c>
      <c r="K2839" t="s">
        <v>567</v>
      </c>
      <c r="L2839" t="s">
        <v>123</v>
      </c>
      <c r="M2839">
        <v>2023</v>
      </c>
      <c r="N2839" t="s">
        <v>84</v>
      </c>
      <c r="O2839" t="s">
        <v>8789</v>
      </c>
      <c r="P2839" t="s">
        <v>748</v>
      </c>
    </row>
    <row r="2840" spans="1:16" x14ac:dyDescent="0.45">
      <c r="A2840">
        <v>2839</v>
      </c>
      <c r="B2840" s="10">
        <v>45134</v>
      </c>
      <c r="C2840">
        <v>1182</v>
      </c>
      <c r="D2840" t="s">
        <v>89</v>
      </c>
      <c r="E2840">
        <v>55</v>
      </c>
      <c r="F2840" t="s">
        <v>9</v>
      </c>
      <c r="G2840">
        <v>3</v>
      </c>
      <c r="H2840">
        <v>1163.5999999999999</v>
      </c>
      <c r="I2840">
        <v>3490.8</v>
      </c>
      <c r="J2840" t="s">
        <v>81</v>
      </c>
      <c r="K2840" t="s">
        <v>82</v>
      </c>
      <c r="L2840" t="s">
        <v>123</v>
      </c>
      <c r="M2840">
        <v>2023</v>
      </c>
      <c r="N2840" t="s">
        <v>84</v>
      </c>
      <c r="O2840" t="s">
        <v>8407</v>
      </c>
      <c r="P2840" t="s">
        <v>748</v>
      </c>
    </row>
    <row r="2841" spans="1:16" x14ac:dyDescent="0.45">
      <c r="A2841">
        <v>2840</v>
      </c>
      <c r="B2841" s="10">
        <v>45134</v>
      </c>
      <c r="C2841">
        <v>8190</v>
      </c>
      <c r="D2841" t="s">
        <v>89</v>
      </c>
      <c r="E2841">
        <v>60</v>
      </c>
      <c r="F2841" t="s">
        <v>7</v>
      </c>
      <c r="G2841">
        <v>5</v>
      </c>
      <c r="H2841">
        <v>1807.08</v>
      </c>
      <c r="I2841">
        <v>9035.4</v>
      </c>
      <c r="J2841" t="s">
        <v>81</v>
      </c>
      <c r="K2841" t="s">
        <v>82</v>
      </c>
      <c r="L2841" t="s">
        <v>123</v>
      </c>
      <c r="M2841">
        <v>2023</v>
      </c>
      <c r="N2841" t="s">
        <v>668</v>
      </c>
      <c r="O2841" t="s">
        <v>9716</v>
      </c>
      <c r="P2841" t="s">
        <v>86</v>
      </c>
    </row>
    <row r="2842" spans="1:16" x14ac:dyDescent="0.45">
      <c r="A2842">
        <v>2841</v>
      </c>
      <c r="B2842" s="10">
        <v>45134</v>
      </c>
      <c r="C2842">
        <v>7687</v>
      </c>
      <c r="D2842" t="s">
        <v>80</v>
      </c>
      <c r="E2842">
        <v>20</v>
      </c>
      <c r="F2842" t="s">
        <v>5</v>
      </c>
      <c r="G2842">
        <v>1</v>
      </c>
      <c r="H2842">
        <v>4644.66</v>
      </c>
      <c r="I2842">
        <v>4644.66</v>
      </c>
      <c r="J2842" t="s">
        <v>95</v>
      </c>
      <c r="K2842" t="s">
        <v>82</v>
      </c>
      <c r="L2842" t="s">
        <v>123</v>
      </c>
      <c r="M2842">
        <v>2023</v>
      </c>
      <c r="N2842" t="s">
        <v>668</v>
      </c>
      <c r="O2842" t="s">
        <v>9600</v>
      </c>
      <c r="P2842" t="s">
        <v>86</v>
      </c>
    </row>
    <row r="2843" spans="1:16" x14ac:dyDescent="0.45">
      <c r="A2843">
        <v>2842</v>
      </c>
      <c r="B2843" s="10">
        <v>45134</v>
      </c>
      <c r="C2843">
        <v>6565</v>
      </c>
      <c r="D2843" t="s">
        <v>80</v>
      </c>
      <c r="E2843">
        <v>22</v>
      </c>
      <c r="F2843" t="s">
        <v>102</v>
      </c>
      <c r="G2843">
        <v>3</v>
      </c>
      <c r="H2843">
        <v>3135.23</v>
      </c>
      <c r="I2843">
        <v>9405.69</v>
      </c>
      <c r="J2843" t="s">
        <v>95</v>
      </c>
      <c r="K2843" t="s">
        <v>82</v>
      </c>
      <c r="L2843" t="s">
        <v>123</v>
      </c>
      <c r="M2843">
        <v>2023</v>
      </c>
      <c r="N2843" t="s">
        <v>84</v>
      </c>
      <c r="O2843" t="s">
        <v>6867</v>
      </c>
      <c r="P2843" t="s">
        <v>86</v>
      </c>
    </row>
    <row r="2844" spans="1:16" x14ac:dyDescent="0.45">
      <c r="A2844">
        <v>2843</v>
      </c>
      <c r="B2844" s="10">
        <v>45134</v>
      </c>
      <c r="C2844">
        <v>8241</v>
      </c>
      <c r="D2844" t="s">
        <v>89</v>
      </c>
      <c r="E2844">
        <v>41</v>
      </c>
      <c r="F2844" t="s">
        <v>6</v>
      </c>
      <c r="G2844">
        <v>1</v>
      </c>
      <c r="H2844">
        <v>2546.06</v>
      </c>
      <c r="I2844">
        <v>2546.06</v>
      </c>
      <c r="J2844" t="s">
        <v>97</v>
      </c>
      <c r="K2844" t="s">
        <v>82</v>
      </c>
      <c r="L2844" t="s">
        <v>123</v>
      </c>
      <c r="M2844">
        <v>2023</v>
      </c>
      <c r="N2844" t="s">
        <v>84</v>
      </c>
      <c r="O2844" t="s">
        <v>5182</v>
      </c>
      <c r="P2844" t="s">
        <v>86</v>
      </c>
    </row>
    <row r="2845" spans="1:16" x14ac:dyDescent="0.45">
      <c r="A2845">
        <v>2844</v>
      </c>
      <c r="B2845" s="10">
        <v>45134</v>
      </c>
      <c r="C2845">
        <v>8651</v>
      </c>
      <c r="D2845" t="s">
        <v>89</v>
      </c>
      <c r="E2845">
        <v>51</v>
      </c>
      <c r="F2845" t="s">
        <v>102</v>
      </c>
      <c r="G2845">
        <v>3</v>
      </c>
      <c r="H2845">
        <v>994.58</v>
      </c>
      <c r="I2845">
        <v>2983.74</v>
      </c>
      <c r="J2845" t="s">
        <v>93</v>
      </c>
      <c r="K2845" t="s">
        <v>82</v>
      </c>
      <c r="L2845" t="s">
        <v>123</v>
      </c>
      <c r="M2845">
        <v>2023</v>
      </c>
      <c r="N2845" t="s">
        <v>84</v>
      </c>
      <c r="O2845" t="s">
        <v>8504</v>
      </c>
      <c r="P2845" t="s">
        <v>748</v>
      </c>
    </row>
    <row r="2846" spans="1:16" x14ac:dyDescent="0.45">
      <c r="A2846">
        <v>2845</v>
      </c>
      <c r="B2846" s="10">
        <v>45134</v>
      </c>
      <c r="C2846">
        <v>6575</v>
      </c>
      <c r="D2846" t="s">
        <v>80</v>
      </c>
      <c r="E2846">
        <v>64</v>
      </c>
      <c r="F2846" t="s">
        <v>5</v>
      </c>
      <c r="G2846">
        <v>2</v>
      </c>
      <c r="H2846">
        <v>2811.37</v>
      </c>
      <c r="I2846">
        <v>5622.74</v>
      </c>
      <c r="J2846" t="s">
        <v>81</v>
      </c>
      <c r="K2846" t="s">
        <v>82</v>
      </c>
      <c r="L2846" t="s">
        <v>123</v>
      </c>
      <c r="M2846">
        <v>2023</v>
      </c>
      <c r="N2846" t="s">
        <v>84</v>
      </c>
      <c r="O2846" t="s">
        <v>3018</v>
      </c>
      <c r="P2846" t="s">
        <v>86</v>
      </c>
    </row>
    <row r="2847" spans="1:16" x14ac:dyDescent="0.45">
      <c r="A2847">
        <v>2846</v>
      </c>
      <c r="B2847" s="10">
        <v>45134</v>
      </c>
      <c r="C2847">
        <v>2589</v>
      </c>
      <c r="D2847" t="s">
        <v>89</v>
      </c>
      <c r="E2847">
        <v>56</v>
      </c>
      <c r="F2847" t="s">
        <v>8</v>
      </c>
      <c r="G2847">
        <v>4</v>
      </c>
      <c r="H2847">
        <v>4648.6000000000004</v>
      </c>
      <c r="I2847">
        <v>18594.400000000001</v>
      </c>
      <c r="J2847" t="s">
        <v>81</v>
      </c>
      <c r="K2847" t="s">
        <v>82</v>
      </c>
      <c r="L2847" t="s">
        <v>123</v>
      </c>
      <c r="M2847">
        <v>2023</v>
      </c>
      <c r="N2847" t="s">
        <v>84</v>
      </c>
      <c r="O2847" t="s">
        <v>1324</v>
      </c>
      <c r="P2847" t="s">
        <v>86</v>
      </c>
    </row>
    <row r="2848" spans="1:16" x14ac:dyDescent="0.45">
      <c r="A2848">
        <v>2847</v>
      </c>
      <c r="B2848" s="10">
        <v>45134</v>
      </c>
      <c r="C2848">
        <v>9851</v>
      </c>
      <c r="D2848" t="s">
        <v>80</v>
      </c>
      <c r="E2848">
        <v>41</v>
      </c>
      <c r="F2848" t="s">
        <v>9</v>
      </c>
      <c r="G2848">
        <v>4</v>
      </c>
      <c r="H2848">
        <v>2853.23</v>
      </c>
      <c r="I2848">
        <v>11412.92</v>
      </c>
      <c r="J2848" t="s">
        <v>97</v>
      </c>
      <c r="K2848" t="s">
        <v>82</v>
      </c>
      <c r="L2848" t="s">
        <v>123</v>
      </c>
      <c r="M2848">
        <v>2023</v>
      </c>
      <c r="N2848" t="s">
        <v>84</v>
      </c>
      <c r="O2848" t="s">
        <v>1667</v>
      </c>
      <c r="P2848" t="s">
        <v>86</v>
      </c>
    </row>
    <row r="2849" spans="1:16" x14ac:dyDescent="0.45">
      <c r="A2849">
        <v>2848</v>
      </c>
      <c r="B2849" s="10">
        <v>45134</v>
      </c>
      <c r="C2849">
        <v>1159</v>
      </c>
      <c r="D2849" t="s">
        <v>89</v>
      </c>
      <c r="E2849">
        <v>53</v>
      </c>
      <c r="F2849" t="s">
        <v>5</v>
      </c>
      <c r="G2849">
        <v>1</v>
      </c>
      <c r="H2849">
        <v>865.63</v>
      </c>
      <c r="I2849">
        <v>865.63</v>
      </c>
      <c r="J2849" t="s">
        <v>93</v>
      </c>
      <c r="K2849" t="s">
        <v>567</v>
      </c>
      <c r="L2849" t="s">
        <v>123</v>
      </c>
      <c r="M2849">
        <v>2023</v>
      </c>
      <c r="N2849" t="s">
        <v>84</v>
      </c>
      <c r="O2849" t="s">
        <v>7787</v>
      </c>
      <c r="P2849" t="s">
        <v>86</v>
      </c>
    </row>
    <row r="2850" spans="1:16" x14ac:dyDescent="0.45">
      <c r="A2850">
        <v>2849</v>
      </c>
      <c r="B2850" s="10">
        <v>45134</v>
      </c>
      <c r="C2850">
        <v>7555</v>
      </c>
      <c r="D2850" t="s">
        <v>80</v>
      </c>
      <c r="E2850">
        <v>45</v>
      </c>
      <c r="F2850" t="s">
        <v>7</v>
      </c>
      <c r="G2850">
        <v>1</v>
      </c>
      <c r="H2850">
        <v>4985.74</v>
      </c>
      <c r="I2850">
        <v>4985.74</v>
      </c>
      <c r="J2850" t="s">
        <v>93</v>
      </c>
      <c r="K2850" t="s">
        <v>82</v>
      </c>
      <c r="L2850" t="s">
        <v>123</v>
      </c>
      <c r="M2850">
        <v>2023</v>
      </c>
      <c r="N2850" t="s">
        <v>84</v>
      </c>
      <c r="O2850" t="s">
        <v>5590</v>
      </c>
      <c r="P2850" t="s">
        <v>86</v>
      </c>
    </row>
    <row r="2851" spans="1:16" x14ac:dyDescent="0.45">
      <c r="A2851">
        <v>2850</v>
      </c>
      <c r="B2851" s="10">
        <v>45134</v>
      </c>
      <c r="C2851">
        <v>9244</v>
      </c>
      <c r="D2851" t="s">
        <v>80</v>
      </c>
      <c r="E2851">
        <v>51</v>
      </c>
      <c r="F2851" t="s">
        <v>9</v>
      </c>
      <c r="G2851">
        <v>2</v>
      </c>
      <c r="H2851">
        <v>2519.35</v>
      </c>
      <c r="I2851">
        <v>5038.7</v>
      </c>
      <c r="J2851" t="s">
        <v>93</v>
      </c>
      <c r="K2851" t="s">
        <v>82</v>
      </c>
      <c r="L2851" t="s">
        <v>123</v>
      </c>
      <c r="M2851">
        <v>2023</v>
      </c>
      <c r="N2851" t="s">
        <v>84</v>
      </c>
      <c r="O2851" t="s">
        <v>3338</v>
      </c>
      <c r="P2851" t="s">
        <v>86</v>
      </c>
    </row>
    <row r="2852" spans="1:16" x14ac:dyDescent="0.45">
      <c r="A2852">
        <v>2851</v>
      </c>
      <c r="B2852" s="10">
        <v>45135</v>
      </c>
      <c r="C2852">
        <v>7846</v>
      </c>
      <c r="D2852" t="s">
        <v>80</v>
      </c>
      <c r="E2852">
        <v>33</v>
      </c>
      <c r="F2852" t="s">
        <v>102</v>
      </c>
      <c r="G2852">
        <v>5</v>
      </c>
      <c r="H2852">
        <v>1631.8</v>
      </c>
      <c r="I2852">
        <v>8159</v>
      </c>
      <c r="J2852" t="s">
        <v>87</v>
      </c>
      <c r="K2852" t="s">
        <v>82</v>
      </c>
      <c r="L2852" t="s">
        <v>123</v>
      </c>
      <c r="M2852">
        <v>2023</v>
      </c>
      <c r="N2852" t="s">
        <v>668</v>
      </c>
      <c r="O2852" t="s">
        <v>692</v>
      </c>
      <c r="P2852" t="s">
        <v>86</v>
      </c>
    </row>
    <row r="2853" spans="1:16" x14ac:dyDescent="0.45">
      <c r="A2853">
        <v>2852</v>
      </c>
      <c r="B2853" s="10">
        <v>45135</v>
      </c>
      <c r="C2853">
        <v>3307</v>
      </c>
      <c r="D2853" t="s">
        <v>89</v>
      </c>
      <c r="E2853">
        <v>53</v>
      </c>
      <c r="F2853" t="s">
        <v>7</v>
      </c>
      <c r="G2853">
        <v>3</v>
      </c>
      <c r="H2853">
        <v>2541.71</v>
      </c>
      <c r="I2853">
        <v>7625.13</v>
      </c>
      <c r="J2853" t="s">
        <v>93</v>
      </c>
      <c r="K2853" t="s">
        <v>82</v>
      </c>
      <c r="L2853" t="s">
        <v>123</v>
      </c>
      <c r="M2853">
        <v>2023</v>
      </c>
      <c r="N2853" t="s">
        <v>84</v>
      </c>
      <c r="O2853" t="s">
        <v>6495</v>
      </c>
      <c r="P2853" t="s">
        <v>86</v>
      </c>
    </row>
    <row r="2854" spans="1:16" x14ac:dyDescent="0.45">
      <c r="A2854">
        <v>2853</v>
      </c>
      <c r="B2854" s="10">
        <v>45135</v>
      </c>
      <c r="C2854">
        <v>2228</v>
      </c>
      <c r="D2854" t="s">
        <v>80</v>
      </c>
      <c r="E2854">
        <v>24</v>
      </c>
      <c r="F2854" t="s">
        <v>9</v>
      </c>
      <c r="G2854">
        <v>2</v>
      </c>
      <c r="H2854">
        <v>1355.27</v>
      </c>
      <c r="I2854">
        <v>2710.54</v>
      </c>
      <c r="J2854" t="s">
        <v>95</v>
      </c>
      <c r="K2854" t="s">
        <v>82</v>
      </c>
      <c r="L2854" t="s">
        <v>123</v>
      </c>
      <c r="M2854">
        <v>2023</v>
      </c>
      <c r="N2854" t="s">
        <v>84</v>
      </c>
      <c r="O2854" t="s">
        <v>2514</v>
      </c>
      <c r="P2854" t="s">
        <v>86</v>
      </c>
    </row>
    <row r="2855" spans="1:16" x14ac:dyDescent="0.45">
      <c r="A2855">
        <v>2854</v>
      </c>
      <c r="B2855" s="10">
        <v>45135</v>
      </c>
      <c r="C2855">
        <v>8226</v>
      </c>
      <c r="D2855" t="s">
        <v>80</v>
      </c>
      <c r="E2855">
        <v>35</v>
      </c>
      <c r="F2855" t="s">
        <v>7</v>
      </c>
      <c r="G2855">
        <v>2</v>
      </c>
      <c r="H2855">
        <v>200.35</v>
      </c>
      <c r="I2855">
        <v>400.7</v>
      </c>
      <c r="J2855" t="s">
        <v>97</v>
      </c>
      <c r="K2855" t="s">
        <v>567</v>
      </c>
      <c r="L2855" t="s">
        <v>123</v>
      </c>
      <c r="M2855">
        <v>2023</v>
      </c>
      <c r="N2855" t="s">
        <v>84</v>
      </c>
      <c r="O2855" t="s">
        <v>7155</v>
      </c>
      <c r="P2855" t="s">
        <v>86</v>
      </c>
    </row>
    <row r="2856" spans="1:16" x14ac:dyDescent="0.45">
      <c r="A2856">
        <v>2855</v>
      </c>
      <c r="B2856" s="10">
        <v>45135</v>
      </c>
      <c r="C2856">
        <v>6590</v>
      </c>
      <c r="D2856" t="s">
        <v>89</v>
      </c>
      <c r="E2856">
        <v>23</v>
      </c>
      <c r="F2856" t="s">
        <v>102</v>
      </c>
      <c r="G2856">
        <v>1</v>
      </c>
      <c r="H2856">
        <v>4453.13</v>
      </c>
      <c r="I2856">
        <v>4453.13</v>
      </c>
      <c r="J2856" t="s">
        <v>95</v>
      </c>
      <c r="K2856" t="s">
        <v>82</v>
      </c>
      <c r="L2856" t="s">
        <v>123</v>
      </c>
      <c r="M2856">
        <v>2023</v>
      </c>
      <c r="N2856" t="s">
        <v>84</v>
      </c>
      <c r="O2856" t="s">
        <v>5018</v>
      </c>
      <c r="P2856" t="s">
        <v>86</v>
      </c>
    </row>
    <row r="2857" spans="1:16" x14ac:dyDescent="0.45">
      <c r="A2857">
        <v>2856</v>
      </c>
      <c r="B2857" s="10">
        <v>45135</v>
      </c>
      <c r="C2857">
        <v>7919</v>
      </c>
      <c r="D2857" t="s">
        <v>80</v>
      </c>
      <c r="E2857">
        <v>45</v>
      </c>
      <c r="F2857" t="s">
        <v>5</v>
      </c>
      <c r="G2857">
        <v>1</v>
      </c>
      <c r="H2857">
        <v>2172.9299999999998</v>
      </c>
      <c r="I2857">
        <v>2172.9299999999998</v>
      </c>
      <c r="J2857" t="s">
        <v>93</v>
      </c>
      <c r="K2857" t="s">
        <v>82</v>
      </c>
      <c r="L2857" t="s">
        <v>123</v>
      </c>
      <c r="M2857">
        <v>2023</v>
      </c>
      <c r="N2857" t="s">
        <v>84</v>
      </c>
      <c r="O2857" t="s">
        <v>5591</v>
      </c>
      <c r="P2857" t="s">
        <v>86</v>
      </c>
    </row>
    <row r="2858" spans="1:16" x14ac:dyDescent="0.45">
      <c r="A2858">
        <v>2857</v>
      </c>
      <c r="B2858" s="10">
        <v>45135</v>
      </c>
      <c r="C2858">
        <v>6585</v>
      </c>
      <c r="D2858" t="s">
        <v>80</v>
      </c>
      <c r="E2858">
        <v>56</v>
      </c>
      <c r="F2858" t="s">
        <v>7</v>
      </c>
      <c r="G2858">
        <v>5</v>
      </c>
      <c r="H2858">
        <v>3776.82</v>
      </c>
      <c r="I2858">
        <v>18884.099999999999</v>
      </c>
      <c r="J2858" t="s">
        <v>81</v>
      </c>
      <c r="K2858" t="s">
        <v>82</v>
      </c>
      <c r="L2858" t="s">
        <v>123</v>
      </c>
      <c r="M2858">
        <v>2023</v>
      </c>
      <c r="N2858" t="s">
        <v>668</v>
      </c>
      <c r="O2858" t="s">
        <v>9289</v>
      </c>
      <c r="P2858" t="s">
        <v>748</v>
      </c>
    </row>
    <row r="2859" spans="1:16" x14ac:dyDescent="0.45">
      <c r="A2859">
        <v>2858</v>
      </c>
      <c r="B2859" s="10">
        <v>45135</v>
      </c>
      <c r="C2859">
        <v>7046</v>
      </c>
      <c r="D2859" t="s">
        <v>80</v>
      </c>
      <c r="E2859">
        <v>51</v>
      </c>
      <c r="F2859" t="s">
        <v>5</v>
      </c>
      <c r="G2859">
        <v>5</v>
      </c>
      <c r="H2859">
        <v>4857.71</v>
      </c>
      <c r="I2859">
        <v>24288.55</v>
      </c>
      <c r="J2859" t="s">
        <v>93</v>
      </c>
      <c r="K2859" t="s">
        <v>82</v>
      </c>
      <c r="L2859" t="s">
        <v>123</v>
      </c>
      <c r="M2859">
        <v>2023</v>
      </c>
      <c r="N2859" t="s">
        <v>84</v>
      </c>
      <c r="O2859" t="s">
        <v>4203</v>
      </c>
      <c r="P2859" t="s">
        <v>86</v>
      </c>
    </row>
    <row r="2860" spans="1:16" x14ac:dyDescent="0.45">
      <c r="A2860">
        <v>2859</v>
      </c>
      <c r="B2860" s="10">
        <v>45135</v>
      </c>
      <c r="C2860">
        <v>5945</v>
      </c>
      <c r="D2860" t="s">
        <v>89</v>
      </c>
      <c r="E2860">
        <v>58</v>
      </c>
      <c r="F2860" t="s">
        <v>102</v>
      </c>
      <c r="G2860">
        <v>1</v>
      </c>
      <c r="H2860">
        <v>3181.31</v>
      </c>
      <c r="I2860">
        <v>3181.31</v>
      </c>
      <c r="J2860" t="s">
        <v>81</v>
      </c>
      <c r="K2860" t="s">
        <v>82</v>
      </c>
      <c r="L2860" t="s">
        <v>123</v>
      </c>
      <c r="M2860">
        <v>2023</v>
      </c>
      <c r="N2860" t="s">
        <v>84</v>
      </c>
      <c r="O2860" t="s">
        <v>5815</v>
      </c>
      <c r="P2860" t="s">
        <v>86</v>
      </c>
    </row>
    <row r="2861" spans="1:16" x14ac:dyDescent="0.45">
      <c r="A2861">
        <v>2860</v>
      </c>
      <c r="B2861" s="10">
        <v>45135</v>
      </c>
      <c r="C2861">
        <v>8927</v>
      </c>
      <c r="D2861" t="s">
        <v>89</v>
      </c>
      <c r="E2861">
        <v>46</v>
      </c>
      <c r="F2861" t="s">
        <v>102</v>
      </c>
      <c r="G2861">
        <v>4</v>
      </c>
      <c r="H2861">
        <v>3473.5</v>
      </c>
      <c r="I2861">
        <v>13894</v>
      </c>
      <c r="J2861" t="s">
        <v>93</v>
      </c>
      <c r="K2861" t="s">
        <v>82</v>
      </c>
      <c r="L2861" t="s">
        <v>123</v>
      </c>
      <c r="M2861">
        <v>2023</v>
      </c>
      <c r="N2861" t="s">
        <v>84</v>
      </c>
      <c r="O2861" t="s">
        <v>1978</v>
      </c>
      <c r="P2861" t="s">
        <v>86</v>
      </c>
    </row>
    <row r="2862" spans="1:16" x14ac:dyDescent="0.45">
      <c r="A2862">
        <v>2861</v>
      </c>
      <c r="B2862" s="10">
        <v>45135</v>
      </c>
      <c r="C2862">
        <v>8016</v>
      </c>
      <c r="D2862" t="s">
        <v>89</v>
      </c>
      <c r="E2862">
        <v>21</v>
      </c>
      <c r="F2862" t="s">
        <v>7</v>
      </c>
      <c r="G2862">
        <v>5</v>
      </c>
      <c r="H2862">
        <v>4719.04</v>
      </c>
      <c r="I2862">
        <v>23595.200000000001</v>
      </c>
      <c r="J2862" t="s">
        <v>95</v>
      </c>
      <c r="K2862" t="s">
        <v>82</v>
      </c>
      <c r="L2862" t="s">
        <v>123</v>
      </c>
      <c r="M2862">
        <v>2023</v>
      </c>
      <c r="N2862" t="s">
        <v>84</v>
      </c>
      <c r="O2862" t="s">
        <v>4876</v>
      </c>
      <c r="P2862" t="s">
        <v>86</v>
      </c>
    </row>
    <row r="2863" spans="1:16" x14ac:dyDescent="0.45">
      <c r="A2863">
        <v>2862</v>
      </c>
      <c r="B2863" s="10">
        <v>45135</v>
      </c>
      <c r="C2863">
        <v>8758</v>
      </c>
      <c r="D2863" t="s">
        <v>89</v>
      </c>
      <c r="E2863">
        <v>31</v>
      </c>
      <c r="F2863" t="s">
        <v>7</v>
      </c>
      <c r="G2863">
        <v>2</v>
      </c>
      <c r="H2863">
        <v>2606.94</v>
      </c>
      <c r="I2863">
        <v>5213.88</v>
      </c>
      <c r="J2863" t="s">
        <v>87</v>
      </c>
      <c r="K2863" t="s">
        <v>82</v>
      </c>
      <c r="L2863" t="s">
        <v>123</v>
      </c>
      <c r="M2863">
        <v>2023</v>
      </c>
      <c r="N2863" t="s">
        <v>84</v>
      </c>
      <c r="O2863" t="s">
        <v>3662</v>
      </c>
      <c r="P2863" t="s">
        <v>86</v>
      </c>
    </row>
    <row r="2864" spans="1:16" x14ac:dyDescent="0.45">
      <c r="A2864">
        <v>2863</v>
      </c>
      <c r="B2864" s="10">
        <v>45135</v>
      </c>
      <c r="C2864">
        <v>6086</v>
      </c>
      <c r="D2864" t="s">
        <v>80</v>
      </c>
      <c r="E2864">
        <v>22</v>
      </c>
      <c r="F2864" t="s">
        <v>102</v>
      </c>
      <c r="G2864">
        <v>1</v>
      </c>
      <c r="H2864">
        <v>1633.5</v>
      </c>
      <c r="I2864">
        <v>1633.5</v>
      </c>
      <c r="J2864" t="s">
        <v>95</v>
      </c>
      <c r="K2864" t="s">
        <v>567</v>
      </c>
      <c r="L2864" t="s">
        <v>123</v>
      </c>
      <c r="M2864">
        <v>2023</v>
      </c>
      <c r="N2864" t="s">
        <v>84</v>
      </c>
      <c r="O2864" t="s">
        <v>7684</v>
      </c>
      <c r="P2864" t="s">
        <v>86</v>
      </c>
    </row>
    <row r="2865" spans="1:16" x14ac:dyDescent="0.45">
      <c r="A2865">
        <v>2864</v>
      </c>
      <c r="B2865" s="10">
        <v>45136</v>
      </c>
      <c r="C2865">
        <v>8161</v>
      </c>
      <c r="D2865" t="s">
        <v>89</v>
      </c>
      <c r="E2865">
        <v>42</v>
      </c>
      <c r="F2865" t="s">
        <v>7</v>
      </c>
      <c r="G2865">
        <v>3</v>
      </c>
      <c r="H2865">
        <v>4610.8500000000004</v>
      </c>
      <c r="I2865">
        <v>13832.55</v>
      </c>
      <c r="J2865" t="s">
        <v>97</v>
      </c>
      <c r="K2865" t="s">
        <v>82</v>
      </c>
      <c r="L2865" t="s">
        <v>123</v>
      </c>
      <c r="M2865">
        <v>2023</v>
      </c>
      <c r="N2865" t="s">
        <v>668</v>
      </c>
      <c r="O2865" t="s">
        <v>775</v>
      </c>
      <c r="P2865" t="s">
        <v>748</v>
      </c>
    </row>
    <row r="2866" spans="1:16" x14ac:dyDescent="0.45">
      <c r="A2866">
        <v>2865</v>
      </c>
      <c r="B2866" s="10">
        <v>45136</v>
      </c>
      <c r="C2866">
        <v>2884</v>
      </c>
      <c r="D2866" t="s">
        <v>89</v>
      </c>
      <c r="E2866">
        <v>56</v>
      </c>
      <c r="F2866" t="s">
        <v>7</v>
      </c>
      <c r="G2866">
        <v>3</v>
      </c>
      <c r="H2866">
        <v>391.52</v>
      </c>
      <c r="I2866">
        <v>1174.56</v>
      </c>
      <c r="J2866" t="s">
        <v>81</v>
      </c>
      <c r="K2866" t="s">
        <v>567</v>
      </c>
      <c r="L2866" t="s">
        <v>123</v>
      </c>
      <c r="M2866">
        <v>2023</v>
      </c>
      <c r="N2866" t="s">
        <v>84</v>
      </c>
      <c r="O2866" t="s">
        <v>7487</v>
      </c>
      <c r="P2866" t="s">
        <v>86</v>
      </c>
    </row>
    <row r="2867" spans="1:16" x14ac:dyDescent="0.45">
      <c r="A2867">
        <v>2866</v>
      </c>
      <c r="B2867" s="10">
        <v>45136</v>
      </c>
      <c r="C2867">
        <v>2809</v>
      </c>
      <c r="D2867" t="s">
        <v>89</v>
      </c>
      <c r="E2867">
        <v>25</v>
      </c>
      <c r="F2867" t="s">
        <v>7</v>
      </c>
      <c r="G2867">
        <v>4</v>
      </c>
      <c r="H2867">
        <v>1112.31</v>
      </c>
      <c r="I2867">
        <v>4449.24</v>
      </c>
      <c r="J2867" t="s">
        <v>87</v>
      </c>
      <c r="K2867" t="s">
        <v>82</v>
      </c>
      <c r="L2867" t="s">
        <v>123</v>
      </c>
      <c r="M2867">
        <v>2023</v>
      </c>
      <c r="N2867" t="s">
        <v>84</v>
      </c>
      <c r="O2867" t="s">
        <v>965</v>
      </c>
      <c r="P2867" t="s">
        <v>86</v>
      </c>
    </row>
    <row r="2868" spans="1:16" x14ac:dyDescent="0.45">
      <c r="A2868">
        <v>2867</v>
      </c>
      <c r="B2868" s="10">
        <v>45136</v>
      </c>
      <c r="C2868">
        <v>4167</v>
      </c>
      <c r="D2868" t="s">
        <v>80</v>
      </c>
      <c r="E2868">
        <v>32</v>
      </c>
      <c r="F2868" t="s">
        <v>6</v>
      </c>
      <c r="G2868">
        <v>1</v>
      </c>
      <c r="H2868">
        <v>1739.26</v>
      </c>
      <c r="I2868">
        <v>1739.26</v>
      </c>
      <c r="J2868" t="s">
        <v>87</v>
      </c>
      <c r="K2868" t="s">
        <v>567</v>
      </c>
      <c r="L2868" t="s">
        <v>123</v>
      </c>
      <c r="M2868">
        <v>2023</v>
      </c>
      <c r="N2868" t="s">
        <v>84</v>
      </c>
      <c r="O2868" t="s">
        <v>8175</v>
      </c>
      <c r="P2868" t="s">
        <v>86</v>
      </c>
    </row>
    <row r="2869" spans="1:16" x14ac:dyDescent="0.45">
      <c r="A2869">
        <v>2868</v>
      </c>
      <c r="B2869" s="10">
        <v>45136</v>
      </c>
      <c r="C2869">
        <v>7352</v>
      </c>
      <c r="D2869" t="s">
        <v>80</v>
      </c>
      <c r="E2869">
        <v>36</v>
      </c>
      <c r="F2869" t="s">
        <v>7</v>
      </c>
      <c r="G2869">
        <v>2</v>
      </c>
      <c r="H2869">
        <v>3921.45</v>
      </c>
      <c r="I2869">
        <v>7842.9</v>
      </c>
      <c r="J2869" t="s">
        <v>97</v>
      </c>
      <c r="K2869" t="s">
        <v>82</v>
      </c>
      <c r="L2869" t="s">
        <v>123</v>
      </c>
      <c r="M2869">
        <v>2023</v>
      </c>
      <c r="N2869" t="s">
        <v>84</v>
      </c>
      <c r="O2869" t="s">
        <v>2728</v>
      </c>
      <c r="P2869" t="s">
        <v>86</v>
      </c>
    </row>
    <row r="2870" spans="1:16" x14ac:dyDescent="0.45">
      <c r="A2870">
        <v>2869</v>
      </c>
      <c r="B2870" s="10">
        <v>45136</v>
      </c>
      <c r="C2870">
        <v>7056</v>
      </c>
      <c r="D2870" t="s">
        <v>80</v>
      </c>
      <c r="E2870">
        <v>28</v>
      </c>
      <c r="F2870" t="s">
        <v>9</v>
      </c>
      <c r="G2870">
        <v>4</v>
      </c>
      <c r="H2870">
        <v>4524.3100000000004</v>
      </c>
      <c r="I2870">
        <v>18097.240000000002</v>
      </c>
      <c r="J2870" t="s">
        <v>87</v>
      </c>
      <c r="K2870" t="s">
        <v>82</v>
      </c>
      <c r="L2870" t="s">
        <v>123</v>
      </c>
      <c r="M2870">
        <v>2023</v>
      </c>
      <c r="N2870" t="s">
        <v>84</v>
      </c>
      <c r="O2870" t="s">
        <v>966</v>
      </c>
      <c r="P2870" t="s">
        <v>86</v>
      </c>
    </row>
    <row r="2871" spans="1:16" x14ac:dyDescent="0.45">
      <c r="A2871">
        <v>2870</v>
      </c>
      <c r="B2871" s="10">
        <v>45136</v>
      </c>
      <c r="C2871">
        <v>3437</v>
      </c>
      <c r="D2871" t="s">
        <v>89</v>
      </c>
      <c r="E2871">
        <v>37</v>
      </c>
      <c r="F2871" t="s">
        <v>102</v>
      </c>
      <c r="G2871">
        <v>2</v>
      </c>
      <c r="H2871">
        <v>2286.34</v>
      </c>
      <c r="I2871">
        <v>4572.68</v>
      </c>
      <c r="J2871" t="s">
        <v>97</v>
      </c>
      <c r="K2871" t="s">
        <v>82</v>
      </c>
      <c r="L2871" t="s">
        <v>123</v>
      </c>
      <c r="M2871">
        <v>2023</v>
      </c>
      <c r="N2871" t="s">
        <v>84</v>
      </c>
      <c r="O2871" t="s">
        <v>2729</v>
      </c>
      <c r="P2871" t="s">
        <v>86</v>
      </c>
    </row>
    <row r="2872" spans="1:16" x14ac:dyDescent="0.45">
      <c r="A2872">
        <v>2871</v>
      </c>
      <c r="B2872" s="10">
        <v>45136</v>
      </c>
      <c r="C2872">
        <v>7468</v>
      </c>
      <c r="D2872" t="s">
        <v>80</v>
      </c>
      <c r="E2872">
        <v>53</v>
      </c>
      <c r="F2872" t="s">
        <v>102</v>
      </c>
      <c r="G2872">
        <v>3</v>
      </c>
      <c r="H2872">
        <v>1466.33</v>
      </c>
      <c r="I2872">
        <v>4398.99</v>
      </c>
      <c r="J2872" t="s">
        <v>93</v>
      </c>
      <c r="K2872" t="s">
        <v>82</v>
      </c>
      <c r="L2872" t="s">
        <v>123</v>
      </c>
      <c r="M2872">
        <v>2023</v>
      </c>
      <c r="N2872" t="s">
        <v>84</v>
      </c>
      <c r="O2872" t="s">
        <v>6496</v>
      </c>
      <c r="P2872" t="s">
        <v>86</v>
      </c>
    </row>
    <row r="2873" spans="1:16" x14ac:dyDescent="0.45">
      <c r="A2873">
        <v>2872</v>
      </c>
      <c r="B2873" s="10">
        <v>45136</v>
      </c>
      <c r="C2873">
        <v>6951</v>
      </c>
      <c r="D2873" t="s">
        <v>80</v>
      </c>
      <c r="E2873">
        <v>35</v>
      </c>
      <c r="F2873" t="s">
        <v>8</v>
      </c>
      <c r="G2873">
        <v>2</v>
      </c>
      <c r="H2873">
        <v>1798.39</v>
      </c>
      <c r="I2873">
        <v>3596.78</v>
      </c>
      <c r="J2873" t="s">
        <v>97</v>
      </c>
      <c r="K2873" t="s">
        <v>82</v>
      </c>
      <c r="L2873" t="s">
        <v>123</v>
      </c>
      <c r="M2873">
        <v>2023</v>
      </c>
      <c r="N2873" t="s">
        <v>84</v>
      </c>
      <c r="O2873" t="s">
        <v>2730</v>
      </c>
      <c r="P2873" t="s">
        <v>86</v>
      </c>
    </row>
    <row r="2874" spans="1:16" x14ac:dyDescent="0.45">
      <c r="A2874">
        <v>2873</v>
      </c>
      <c r="B2874" s="10">
        <v>45136</v>
      </c>
      <c r="C2874">
        <v>6276</v>
      </c>
      <c r="D2874" t="s">
        <v>89</v>
      </c>
      <c r="E2874">
        <v>31</v>
      </c>
      <c r="F2874" t="s">
        <v>5</v>
      </c>
      <c r="G2874">
        <v>3</v>
      </c>
      <c r="H2874">
        <v>3299.91</v>
      </c>
      <c r="I2874">
        <v>9899.73</v>
      </c>
      <c r="J2874" t="s">
        <v>87</v>
      </c>
      <c r="K2874" t="s">
        <v>82</v>
      </c>
      <c r="L2874" t="s">
        <v>123</v>
      </c>
      <c r="M2874">
        <v>2023</v>
      </c>
      <c r="N2874" t="s">
        <v>84</v>
      </c>
      <c r="O2874" t="s">
        <v>6051</v>
      </c>
      <c r="P2874" t="s">
        <v>86</v>
      </c>
    </row>
    <row r="2875" spans="1:16" x14ac:dyDescent="0.45">
      <c r="A2875">
        <v>2874</v>
      </c>
      <c r="B2875" s="10">
        <v>45136</v>
      </c>
      <c r="C2875">
        <v>9859</v>
      </c>
      <c r="D2875" t="s">
        <v>80</v>
      </c>
      <c r="E2875">
        <v>55</v>
      </c>
      <c r="F2875" t="s">
        <v>8</v>
      </c>
      <c r="G2875">
        <v>5</v>
      </c>
      <c r="H2875">
        <v>832.14</v>
      </c>
      <c r="I2875">
        <v>4160.7</v>
      </c>
      <c r="J2875" t="s">
        <v>81</v>
      </c>
      <c r="K2875" t="s">
        <v>82</v>
      </c>
      <c r="L2875" t="s">
        <v>123</v>
      </c>
      <c r="M2875">
        <v>2023</v>
      </c>
      <c r="N2875" t="s">
        <v>84</v>
      </c>
      <c r="O2875" t="s">
        <v>4681</v>
      </c>
      <c r="P2875" t="s">
        <v>86</v>
      </c>
    </row>
    <row r="2876" spans="1:16" x14ac:dyDescent="0.45">
      <c r="A2876">
        <v>2875</v>
      </c>
      <c r="B2876" s="10">
        <v>45136</v>
      </c>
      <c r="C2876">
        <v>8818</v>
      </c>
      <c r="D2876" t="s">
        <v>89</v>
      </c>
      <c r="E2876">
        <v>42</v>
      </c>
      <c r="F2876" t="s">
        <v>7</v>
      </c>
      <c r="G2876">
        <v>3</v>
      </c>
      <c r="H2876">
        <v>2759.78</v>
      </c>
      <c r="I2876">
        <v>8279.34</v>
      </c>
      <c r="J2876" t="s">
        <v>97</v>
      </c>
      <c r="K2876" t="s">
        <v>82</v>
      </c>
      <c r="L2876" t="s">
        <v>123</v>
      </c>
      <c r="M2876">
        <v>2023</v>
      </c>
      <c r="N2876" t="s">
        <v>84</v>
      </c>
      <c r="O2876" t="s">
        <v>6282</v>
      </c>
      <c r="P2876" t="s">
        <v>86</v>
      </c>
    </row>
    <row r="2877" spans="1:16" x14ac:dyDescent="0.45">
      <c r="A2877">
        <v>2876</v>
      </c>
      <c r="B2877" s="10">
        <v>45136</v>
      </c>
      <c r="C2877">
        <v>5728</v>
      </c>
      <c r="D2877" t="s">
        <v>89</v>
      </c>
      <c r="E2877">
        <v>33</v>
      </c>
      <c r="F2877" t="s">
        <v>7</v>
      </c>
      <c r="G2877">
        <v>3</v>
      </c>
      <c r="H2877">
        <v>2962.79</v>
      </c>
      <c r="I2877">
        <v>8888.3700000000008</v>
      </c>
      <c r="J2877" t="s">
        <v>87</v>
      </c>
      <c r="K2877" t="s">
        <v>82</v>
      </c>
      <c r="L2877" t="s">
        <v>123</v>
      </c>
      <c r="M2877">
        <v>2023</v>
      </c>
      <c r="N2877" t="s">
        <v>668</v>
      </c>
      <c r="O2877" t="s">
        <v>9233</v>
      </c>
      <c r="P2877" t="s">
        <v>748</v>
      </c>
    </row>
    <row r="2878" spans="1:16" x14ac:dyDescent="0.45">
      <c r="A2878">
        <v>2877</v>
      </c>
      <c r="B2878" s="10">
        <v>45136</v>
      </c>
      <c r="C2878">
        <v>3624</v>
      </c>
      <c r="D2878" t="s">
        <v>80</v>
      </c>
      <c r="E2878">
        <v>35</v>
      </c>
      <c r="F2878" t="s">
        <v>9</v>
      </c>
      <c r="G2878">
        <v>4</v>
      </c>
      <c r="H2878">
        <v>3553.89</v>
      </c>
      <c r="I2878">
        <v>14215.56</v>
      </c>
      <c r="J2878" t="s">
        <v>97</v>
      </c>
      <c r="K2878" t="s">
        <v>82</v>
      </c>
      <c r="L2878" t="s">
        <v>123</v>
      </c>
      <c r="M2878">
        <v>2023</v>
      </c>
      <c r="N2878" t="s">
        <v>84</v>
      </c>
      <c r="O2878" t="s">
        <v>1668</v>
      </c>
      <c r="P2878" t="s">
        <v>86</v>
      </c>
    </row>
    <row r="2879" spans="1:16" x14ac:dyDescent="0.45">
      <c r="A2879">
        <v>2878</v>
      </c>
      <c r="B2879" s="10">
        <v>45137</v>
      </c>
      <c r="C2879">
        <v>6738</v>
      </c>
      <c r="D2879" t="s">
        <v>89</v>
      </c>
      <c r="E2879">
        <v>18</v>
      </c>
      <c r="F2879" t="s">
        <v>9</v>
      </c>
      <c r="G2879">
        <v>4</v>
      </c>
      <c r="H2879">
        <v>3039.29</v>
      </c>
      <c r="I2879">
        <v>12157.16</v>
      </c>
      <c r="J2879" t="s">
        <v>95</v>
      </c>
      <c r="K2879" t="s">
        <v>82</v>
      </c>
      <c r="L2879" t="s">
        <v>123</v>
      </c>
      <c r="M2879">
        <v>2023</v>
      </c>
      <c r="N2879" t="s">
        <v>84</v>
      </c>
      <c r="O2879" t="s">
        <v>128</v>
      </c>
      <c r="P2879" t="s">
        <v>86</v>
      </c>
    </row>
    <row r="2880" spans="1:16" x14ac:dyDescent="0.45">
      <c r="A2880">
        <v>2879</v>
      </c>
      <c r="B2880" s="10">
        <v>45137</v>
      </c>
      <c r="C2880">
        <v>5232</v>
      </c>
      <c r="D2880" t="s">
        <v>89</v>
      </c>
      <c r="E2880">
        <v>57</v>
      </c>
      <c r="F2880" t="s">
        <v>9</v>
      </c>
      <c r="G2880">
        <v>1</v>
      </c>
      <c r="H2880">
        <v>529.92999999999995</v>
      </c>
      <c r="I2880">
        <v>529.92999999999995</v>
      </c>
      <c r="J2880" t="s">
        <v>81</v>
      </c>
      <c r="K2880" t="s">
        <v>567</v>
      </c>
      <c r="L2880" t="s">
        <v>123</v>
      </c>
      <c r="M2880">
        <v>2023</v>
      </c>
      <c r="N2880" t="s">
        <v>84</v>
      </c>
      <c r="O2880" t="s">
        <v>8051</v>
      </c>
      <c r="P2880" t="s">
        <v>86</v>
      </c>
    </row>
    <row r="2881" spans="1:16" x14ac:dyDescent="0.45">
      <c r="A2881">
        <v>2880</v>
      </c>
      <c r="B2881" s="10">
        <v>45137</v>
      </c>
      <c r="C2881">
        <v>6793</v>
      </c>
      <c r="D2881" t="s">
        <v>89</v>
      </c>
      <c r="E2881">
        <v>18</v>
      </c>
      <c r="F2881" t="s">
        <v>9</v>
      </c>
      <c r="G2881">
        <v>1</v>
      </c>
      <c r="H2881">
        <v>3459.55</v>
      </c>
      <c r="I2881">
        <v>3459.55</v>
      </c>
      <c r="J2881" t="s">
        <v>95</v>
      </c>
      <c r="K2881" t="s">
        <v>82</v>
      </c>
      <c r="L2881" t="s">
        <v>123</v>
      </c>
      <c r="M2881">
        <v>2023</v>
      </c>
      <c r="N2881" t="s">
        <v>84</v>
      </c>
      <c r="O2881" t="s">
        <v>5019</v>
      </c>
      <c r="P2881" t="s">
        <v>86</v>
      </c>
    </row>
    <row r="2882" spans="1:16" x14ac:dyDescent="0.45">
      <c r="A2882">
        <v>2881</v>
      </c>
      <c r="B2882" s="10">
        <v>45137</v>
      </c>
      <c r="C2882">
        <v>5523</v>
      </c>
      <c r="D2882" t="s">
        <v>89</v>
      </c>
      <c r="E2882">
        <v>18</v>
      </c>
      <c r="F2882" t="s">
        <v>9</v>
      </c>
      <c r="G2882">
        <v>3</v>
      </c>
      <c r="H2882">
        <v>157.65</v>
      </c>
      <c r="I2882">
        <v>472.95</v>
      </c>
      <c r="J2882" t="s">
        <v>95</v>
      </c>
      <c r="K2882" t="s">
        <v>567</v>
      </c>
      <c r="L2882" t="s">
        <v>123</v>
      </c>
      <c r="M2882">
        <v>2023</v>
      </c>
      <c r="N2882" t="s">
        <v>84</v>
      </c>
      <c r="O2882" t="s">
        <v>8731</v>
      </c>
      <c r="P2882" t="s">
        <v>748</v>
      </c>
    </row>
    <row r="2883" spans="1:16" x14ac:dyDescent="0.45">
      <c r="A2883">
        <v>2882</v>
      </c>
      <c r="B2883" s="10">
        <v>45137</v>
      </c>
      <c r="C2883">
        <v>6571</v>
      </c>
      <c r="D2883" t="s">
        <v>89</v>
      </c>
      <c r="E2883">
        <v>38</v>
      </c>
      <c r="F2883" t="s">
        <v>9</v>
      </c>
      <c r="G2883">
        <v>5</v>
      </c>
      <c r="H2883">
        <v>1982.03</v>
      </c>
      <c r="I2883">
        <v>9910.15</v>
      </c>
      <c r="J2883" t="s">
        <v>97</v>
      </c>
      <c r="K2883" t="s">
        <v>82</v>
      </c>
      <c r="L2883" t="s">
        <v>123</v>
      </c>
      <c r="M2883">
        <v>2023</v>
      </c>
      <c r="N2883" t="s">
        <v>84</v>
      </c>
      <c r="O2883" t="s">
        <v>4448</v>
      </c>
      <c r="P2883" t="s">
        <v>86</v>
      </c>
    </row>
    <row r="2884" spans="1:16" x14ac:dyDescent="0.45">
      <c r="A2884">
        <v>2883</v>
      </c>
      <c r="B2884" s="10">
        <v>45137</v>
      </c>
      <c r="C2884">
        <v>3224</v>
      </c>
      <c r="D2884" t="s">
        <v>89</v>
      </c>
      <c r="E2884">
        <v>42</v>
      </c>
      <c r="F2884" t="s">
        <v>9</v>
      </c>
      <c r="G2884">
        <v>1</v>
      </c>
      <c r="H2884">
        <v>2114.46</v>
      </c>
      <c r="I2884">
        <v>2114.46</v>
      </c>
      <c r="J2884" t="s">
        <v>97</v>
      </c>
      <c r="K2884" t="s">
        <v>82</v>
      </c>
      <c r="L2884" t="s">
        <v>123</v>
      </c>
      <c r="M2884">
        <v>2023</v>
      </c>
      <c r="N2884" t="s">
        <v>84</v>
      </c>
      <c r="O2884" t="s">
        <v>5183</v>
      </c>
      <c r="P2884" t="s">
        <v>86</v>
      </c>
    </row>
    <row r="2885" spans="1:16" x14ac:dyDescent="0.45">
      <c r="A2885">
        <v>2884</v>
      </c>
      <c r="B2885" s="10">
        <v>45137</v>
      </c>
      <c r="C2885">
        <v>9389</v>
      </c>
      <c r="D2885" t="s">
        <v>80</v>
      </c>
      <c r="E2885">
        <v>44</v>
      </c>
      <c r="F2885" t="s">
        <v>9</v>
      </c>
      <c r="G2885">
        <v>3</v>
      </c>
      <c r="H2885">
        <v>627.32000000000005</v>
      </c>
      <c r="I2885">
        <v>1881.96</v>
      </c>
      <c r="J2885" t="s">
        <v>97</v>
      </c>
      <c r="K2885" t="s">
        <v>567</v>
      </c>
      <c r="L2885" t="s">
        <v>123</v>
      </c>
      <c r="M2885">
        <v>2023</v>
      </c>
      <c r="N2885" t="s">
        <v>84</v>
      </c>
      <c r="O2885" t="s">
        <v>7488</v>
      </c>
      <c r="P2885" t="s">
        <v>86</v>
      </c>
    </row>
    <row r="2886" spans="1:16" x14ac:dyDescent="0.45">
      <c r="A2886">
        <v>2885</v>
      </c>
      <c r="B2886" s="10">
        <v>45137</v>
      </c>
      <c r="C2886">
        <v>7091</v>
      </c>
      <c r="D2886" t="s">
        <v>89</v>
      </c>
      <c r="E2886">
        <v>27</v>
      </c>
      <c r="F2886" t="s">
        <v>6</v>
      </c>
      <c r="G2886">
        <v>4</v>
      </c>
      <c r="H2886">
        <v>98.79</v>
      </c>
      <c r="I2886">
        <v>395.16</v>
      </c>
      <c r="J2886" t="s">
        <v>87</v>
      </c>
      <c r="K2886" t="s">
        <v>567</v>
      </c>
      <c r="L2886" t="s">
        <v>123</v>
      </c>
      <c r="M2886">
        <v>2023</v>
      </c>
      <c r="N2886" t="s">
        <v>84</v>
      </c>
      <c r="O2886" t="s">
        <v>7333</v>
      </c>
      <c r="P2886" t="s">
        <v>86</v>
      </c>
    </row>
    <row r="2887" spans="1:16" x14ac:dyDescent="0.45">
      <c r="A2887">
        <v>2886</v>
      </c>
      <c r="B2887" s="10">
        <v>45137</v>
      </c>
      <c r="C2887">
        <v>9662</v>
      </c>
      <c r="D2887" t="s">
        <v>89</v>
      </c>
      <c r="E2887">
        <v>29</v>
      </c>
      <c r="F2887" t="s">
        <v>9</v>
      </c>
      <c r="G2887">
        <v>1</v>
      </c>
      <c r="H2887">
        <v>402.25</v>
      </c>
      <c r="I2887">
        <v>402.25</v>
      </c>
      <c r="J2887" t="s">
        <v>87</v>
      </c>
      <c r="K2887" t="s">
        <v>567</v>
      </c>
      <c r="L2887" t="s">
        <v>123</v>
      </c>
      <c r="M2887">
        <v>2023</v>
      </c>
      <c r="N2887" t="s">
        <v>84</v>
      </c>
      <c r="O2887" t="s">
        <v>8176</v>
      </c>
      <c r="P2887" t="s">
        <v>86</v>
      </c>
    </row>
    <row r="2888" spans="1:16" x14ac:dyDescent="0.45">
      <c r="A2888">
        <v>2887</v>
      </c>
      <c r="B2888" s="10">
        <v>45137</v>
      </c>
      <c r="C2888">
        <v>7361</v>
      </c>
      <c r="D2888" t="s">
        <v>89</v>
      </c>
      <c r="E2888">
        <v>45</v>
      </c>
      <c r="F2888" t="s">
        <v>102</v>
      </c>
      <c r="G2888">
        <v>1</v>
      </c>
      <c r="H2888">
        <v>2259.1799999999998</v>
      </c>
      <c r="I2888">
        <v>2259.1799999999998</v>
      </c>
      <c r="J2888" t="s">
        <v>93</v>
      </c>
      <c r="K2888" t="s">
        <v>82</v>
      </c>
      <c r="L2888" t="s">
        <v>123</v>
      </c>
      <c r="M2888">
        <v>2023</v>
      </c>
      <c r="N2888" t="s">
        <v>84</v>
      </c>
      <c r="O2888" t="s">
        <v>5592</v>
      </c>
      <c r="P2888" t="s">
        <v>86</v>
      </c>
    </row>
    <row r="2889" spans="1:16" x14ac:dyDescent="0.45">
      <c r="A2889">
        <v>2888</v>
      </c>
      <c r="B2889" s="10">
        <v>45137</v>
      </c>
      <c r="C2889">
        <v>2948</v>
      </c>
      <c r="D2889" t="s">
        <v>89</v>
      </c>
      <c r="E2889">
        <v>49</v>
      </c>
      <c r="F2889" t="s">
        <v>9</v>
      </c>
      <c r="G2889">
        <v>3</v>
      </c>
      <c r="H2889">
        <v>1239.75</v>
      </c>
      <c r="I2889">
        <v>3719.25</v>
      </c>
      <c r="J2889" t="s">
        <v>93</v>
      </c>
      <c r="K2889" t="s">
        <v>82</v>
      </c>
      <c r="L2889" t="s">
        <v>123</v>
      </c>
      <c r="M2889">
        <v>2023</v>
      </c>
      <c r="N2889" t="s">
        <v>84</v>
      </c>
      <c r="O2889" t="s">
        <v>6497</v>
      </c>
      <c r="P2889" t="s">
        <v>86</v>
      </c>
    </row>
    <row r="2890" spans="1:16" x14ac:dyDescent="0.45">
      <c r="A2890">
        <v>2889</v>
      </c>
      <c r="B2890" s="10">
        <v>45137</v>
      </c>
      <c r="C2890">
        <v>8094</v>
      </c>
      <c r="D2890" t="s">
        <v>80</v>
      </c>
      <c r="E2890">
        <v>50</v>
      </c>
      <c r="F2890" t="s">
        <v>5</v>
      </c>
      <c r="G2890">
        <v>3</v>
      </c>
      <c r="H2890">
        <v>391.45</v>
      </c>
      <c r="I2890">
        <v>1174.3499999999999</v>
      </c>
      <c r="J2890" t="s">
        <v>93</v>
      </c>
      <c r="K2890" t="s">
        <v>567</v>
      </c>
      <c r="L2890" t="s">
        <v>123</v>
      </c>
      <c r="M2890">
        <v>2023</v>
      </c>
      <c r="N2890" t="s">
        <v>84</v>
      </c>
      <c r="O2890" t="s">
        <v>7489</v>
      </c>
      <c r="P2890" t="s">
        <v>86</v>
      </c>
    </row>
    <row r="2891" spans="1:16" x14ac:dyDescent="0.45">
      <c r="A2891">
        <v>2890</v>
      </c>
      <c r="B2891" s="10">
        <v>45137</v>
      </c>
      <c r="C2891">
        <v>7318</v>
      </c>
      <c r="D2891" t="s">
        <v>80</v>
      </c>
      <c r="E2891">
        <v>25</v>
      </c>
      <c r="F2891" t="s">
        <v>9</v>
      </c>
      <c r="G2891">
        <v>2</v>
      </c>
      <c r="H2891">
        <v>1319.21</v>
      </c>
      <c r="I2891">
        <v>2638.42</v>
      </c>
      <c r="J2891" t="s">
        <v>87</v>
      </c>
      <c r="K2891" t="s">
        <v>82</v>
      </c>
      <c r="L2891" t="s">
        <v>123</v>
      </c>
      <c r="M2891">
        <v>2023</v>
      </c>
      <c r="N2891" t="s">
        <v>84</v>
      </c>
      <c r="O2891" t="s">
        <v>3663</v>
      </c>
      <c r="P2891" t="s">
        <v>86</v>
      </c>
    </row>
    <row r="2892" spans="1:16" x14ac:dyDescent="0.45">
      <c r="A2892">
        <v>2891</v>
      </c>
      <c r="B2892" s="10">
        <v>45137</v>
      </c>
      <c r="C2892">
        <v>4796</v>
      </c>
      <c r="D2892" t="s">
        <v>89</v>
      </c>
      <c r="E2892">
        <v>59</v>
      </c>
      <c r="F2892" t="s">
        <v>6</v>
      </c>
      <c r="G2892">
        <v>2</v>
      </c>
      <c r="H2892">
        <v>2667.67</v>
      </c>
      <c r="I2892">
        <v>5335.34</v>
      </c>
      <c r="J2892" t="s">
        <v>81</v>
      </c>
      <c r="K2892" t="s">
        <v>82</v>
      </c>
      <c r="L2892" t="s">
        <v>123</v>
      </c>
      <c r="M2892">
        <v>2023</v>
      </c>
      <c r="N2892" t="s">
        <v>668</v>
      </c>
      <c r="O2892" t="s">
        <v>9839</v>
      </c>
      <c r="P2892" t="s">
        <v>86</v>
      </c>
    </row>
    <row r="2893" spans="1:16" x14ac:dyDescent="0.45">
      <c r="A2893">
        <v>2892</v>
      </c>
      <c r="B2893" s="10">
        <v>45138</v>
      </c>
      <c r="C2893">
        <v>1234</v>
      </c>
      <c r="D2893" t="s">
        <v>80</v>
      </c>
      <c r="E2893">
        <v>43</v>
      </c>
      <c r="F2893" t="s">
        <v>7</v>
      </c>
      <c r="G2893">
        <v>5</v>
      </c>
      <c r="H2893">
        <v>3723.59</v>
      </c>
      <c r="I2893">
        <v>18617.95</v>
      </c>
      <c r="J2893" t="s">
        <v>97</v>
      </c>
      <c r="K2893" t="s">
        <v>82</v>
      </c>
      <c r="L2893" t="s">
        <v>123</v>
      </c>
      <c r="M2893">
        <v>2023</v>
      </c>
      <c r="N2893" t="s">
        <v>668</v>
      </c>
      <c r="O2893" t="s">
        <v>693</v>
      </c>
      <c r="P2893" t="s">
        <v>86</v>
      </c>
    </row>
    <row r="2894" spans="1:16" x14ac:dyDescent="0.45">
      <c r="A2894">
        <v>2893</v>
      </c>
      <c r="B2894" s="10">
        <v>45138</v>
      </c>
      <c r="C2894">
        <v>4607</v>
      </c>
      <c r="D2894" t="s">
        <v>89</v>
      </c>
      <c r="E2894">
        <v>59</v>
      </c>
      <c r="F2894" t="s">
        <v>6</v>
      </c>
      <c r="G2894">
        <v>1</v>
      </c>
      <c r="H2894">
        <v>2089.41</v>
      </c>
      <c r="I2894">
        <v>2089.41</v>
      </c>
      <c r="J2894" t="s">
        <v>81</v>
      </c>
      <c r="K2894" t="s">
        <v>82</v>
      </c>
      <c r="L2894" t="s">
        <v>123</v>
      </c>
      <c r="M2894">
        <v>2023</v>
      </c>
      <c r="N2894" t="s">
        <v>84</v>
      </c>
      <c r="O2894" t="s">
        <v>5816</v>
      </c>
      <c r="P2894" t="s">
        <v>86</v>
      </c>
    </row>
    <row r="2895" spans="1:16" x14ac:dyDescent="0.45">
      <c r="A2895">
        <v>2894</v>
      </c>
      <c r="B2895" s="10">
        <v>45138</v>
      </c>
      <c r="C2895">
        <v>9043</v>
      </c>
      <c r="D2895" t="s">
        <v>89</v>
      </c>
      <c r="E2895">
        <v>58</v>
      </c>
      <c r="F2895" t="s">
        <v>6</v>
      </c>
      <c r="G2895">
        <v>2</v>
      </c>
      <c r="H2895">
        <v>3085.09</v>
      </c>
      <c r="I2895">
        <v>6170.18</v>
      </c>
      <c r="J2895" t="s">
        <v>81</v>
      </c>
      <c r="K2895" t="s">
        <v>82</v>
      </c>
      <c r="L2895" t="s">
        <v>123</v>
      </c>
      <c r="M2895">
        <v>2023</v>
      </c>
      <c r="N2895" t="s">
        <v>84</v>
      </c>
      <c r="O2895" t="s">
        <v>3019</v>
      </c>
      <c r="P2895" t="s">
        <v>86</v>
      </c>
    </row>
    <row r="2896" spans="1:16" x14ac:dyDescent="0.45">
      <c r="A2896">
        <v>2895</v>
      </c>
      <c r="B2896" s="10">
        <v>45138</v>
      </c>
      <c r="C2896">
        <v>1522</v>
      </c>
      <c r="D2896" t="s">
        <v>89</v>
      </c>
      <c r="E2896">
        <v>19</v>
      </c>
      <c r="F2896" t="s">
        <v>7</v>
      </c>
      <c r="G2896">
        <v>3</v>
      </c>
      <c r="H2896">
        <v>3003.99</v>
      </c>
      <c r="I2896">
        <v>9011.9699999999993</v>
      </c>
      <c r="J2896" t="s">
        <v>95</v>
      </c>
      <c r="K2896" t="s">
        <v>82</v>
      </c>
      <c r="L2896" t="s">
        <v>123</v>
      </c>
      <c r="M2896">
        <v>2023</v>
      </c>
      <c r="N2896" t="s">
        <v>84</v>
      </c>
      <c r="O2896" t="s">
        <v>6868</v>
      </c>
      <c r="P2896" t="s">
        <v>86</v>
      </c>
    </row>
    <row r="2897" spans="1:16" x14ac:dyDescent="0.45">
      <c r="A2897">
        <v>2896</v>
      </c>
      <c r="B2897" s="10">
        <v>45138</v>
      </c>
      <c r="C2897">
        <v>6904</v>
      </c>
      <c r="D2897" t="s">
        <v>89</v>
      </c>
      <c r="E2897">
        <v>52</v>
      </c>
      <c r="F2897" t="s">
        <v>9</v>
      </c>
      <c r="G2897">
        <v>1</v>
      </c>
      <c r="H2897">
        <v>4486.76</v>
      </c>
      <c r="I2897">
        <v>4486.76</v>
      </c>
      <c r="J2897" t="s">
        <v>93</v>
      </c>
      <c r="K2897" t="s">
        <v>82</v>
      </c>
      <c r="L2897" t="s">
        <v>123</v>
      </c>
      <c r="M2897">
        <v>2023</v>
      </c>
      <c r="N2897" t="s">
        <v>84</v>
      </c>
      <c r="O2897" t="s">
        <v>5593</v>
      </c>
      <c r="P2897" t="s">
        <v>86</v>
      </c>
    </row>
    <row r="2898" spans="1:16" x14ac:dyDescent="0.45">
      <c r="A2898">
        <v>2897</v>
      </c>
      <c r="B2898" s="10">
        <v>45138</v>
      </c>
      <c r="C2898">
        <v>5888</v>
      </c>
      <c r="D2898" t="s">
        <v>80</v>
      </c>
      <c r="E2898">
        <v>51</v>
      </c>
      <c r="F2898" t="s">
        <v>9</v>
      </c>
      <c r="G2898">
        <v>2</v>
      </c>
      <c r="H2898">
        <v>938</v>
      </c>
      <c r="I2898">
        <v>1876</v>
      </c>
      <c r="J2898" t="s">
        <v>93</v>
      </c>
      <c r="K2898" t="s">
        <v>567</v>
      </c>
      <c r="L2898" t="s">
        <v>123</v>
      </c>
      <c r="M2898">
        <v>2023</v>
      </c>
      <c r="N2898" t="s">
        <v>84</v>
      </c>
      <c r="O2898" t="s">
        <v>7236</v>
      </c>
      <c r="P2898" t="s">
        <v>86</v>
      </c>
    </row>
    <row r="2899" spans="1:16" x14ac:dyDescent="0.45">
      <c r="A2899">
        <v>2898</v>
      </c>
      <c r="B2899" s="10">
        <v>45138</v>
      </c>
      <c r="C2899">
        <v>6832</v>
      </c>
      <c r="D2899" t="s">
        <v>80</v>
      </c>
      <c r="E2899">
        <v>23</v>
      </c>
      <c r="F2899" t="s">
        <v>7</v>
      </c>
      <c r="G2899">
        <v>5</v>
      </c>
      <c r="H2899">
        <v>2408.33</v>
      </c>
      <c r="I2899">
        <v>12041.65</v>
      </c>
      <c r="J2899" t="s">
        <v>95</v>
      </c>
      <c r="K2899" t="s">
        <v>82</v>
      </c>
      <c r="L2899" t="s">
        <v>123</v>
      </c>
      <c r="M2899">
        <v>2023</v>
      </c>
      <c r="N2899" t="s">
        <v>84</v>
      </c>
      <c r="O2899" t="s">
        <v>4877</v>
      </c>
      <c r="P2899" t="s">
        <v>86</v>
      </c>
    </row>
    <row r="2900" spans="1:16" x14ac:dyDescent="0.45">
      <c r="A2900">
        <v>2899</v>
      </c>
      <c r="B2900" s="10">
        <v>45138</v>
      </c>
      <c r="C2900">
        <v>8122</v>
      </c>
      <c r="D2900" t="s">
        <v>89</v>
      </c>
      <c r="E2900">
        <v>48</v>
      </c>
      <c r="F2900" t="s">
        <v>5</v>
      </c>
      <c r="G2900">
        <v>5</v>
      </c>
      <c r="H2900">
        <v>3177.56</v>
      </c>
      <c r="I2900">
        <v>15887.8</v>
      </c>
      <c r="J2900" t="s">
        <v>93</v>
      </c>
      <c r="K2900" t="s">
        <v>82</v>
      </c>
      <c r="L2900" t="s">
        <v>123</v>
      </c>
      <c r="M2900">
        <v>2023</v>
      </c>
      <c r="N2900" t="s">
        <v>84</v>
      </c>
      <c r="O2900" t="s">
        <v>4204</v>
      </c>
      <c r="P2900" t="s">
        <v>86</v>
      </c>
    </row>
    <row r="2901" spans="1:16" x14ac:dyDescent="0.45">
      <c r="A2901">
        <v>2900</v>
      </c>
      <c r="B2901" s="10">
        <v>45138</v>
      </c>
      <c r="C2901">
        <v>6842</v>
      </c>
      <c r="D2901" t="s">
        <v>89</v>
      </c>
      <c r="E2901">
        <v>40</v>
      </c>
      <c r="F2901" t="s">
        <v>8</v>
      </c>
      <c r="G2901">
        <v>5</v>
      </c>
      <c r="H2901">
        <v>2622.63</v>
      </c>
      <c r="I2901">
        <v>13113.15</v>
      </c>
      <c r="J2901" t="s">
        <v>97</v>
      </c>
      <c r="K2901" t="s">
        <v>82</v>
      </c>
      <c r="L2901" t="s">
        <v>123</v>
      </c>
      <c r="M2901">
        <v>2023</v>
      </c>
      <c r="N2901" t="s">
        <v>668</v>
      </c>
      <c r="O2901" t="s">
        <v>9290</v>
      </c>
      <c r="P2901" t="s">
        <v>748</v>
      </c>
    </row>
    <row r="2902" spans="1:16" x14ac:dyDescent="0.45">
      <c r="A2902">
        <v>2901</v>
      </c>
      <c r="B2902" s="10">
        <v>45138</v>
      </c>
      <c r="C2902">
        <v>2316</v>
      </c>
      <c r="D2902" t="s">
        <v>80</v>
      </c>
      <c r="E2902">
        <v>29</v>
      </c>
      <c r="F2902" t="s">
        <v>102</v>
      </c>
      <c r="G2902">
        <v>5</v>
      </c>
      <c r="H2902">
        <v>2279.19</v>
      </c>
      <c r="I2902">
        <v>11395.95</v>
      </c>
      <c r="J2902" t="s">
        <v>87</v>
      </c>
      <c r="K2902" t="s">
        <v>82</v>
      </c>
      <c r="L2902" t="s">
        <v>123</v>
      </c>
      <c r="M2902">
        <v>2023</v>
      </c>
      <c r="N2902" t="s">
        <v>668</v>
      </c>
      <c r="O2902" t="s">
        <v>9717</v>
      </c>
      <c r="P2902" t="s">
        <v>86</v>
      </c>
    </row>
    <row r="2903" spans="1:16" x14ac:dyDescent="0.45">
      <c r="A2903">
        <v>2902</v>
      </c>
      <c r="B2903" s="10">
        <v>45138</v>
      </c>
      <c r="C2903">
        <v>2124</v>
      </c>
      <c r="D2903" t="s">
        <v>80</v>
      </c>
      <c r="E2903">
        <v>45</v>
      </c>
      <c r="F2903" t="s">
        <v>7</v>
      </c>
      <c r="G2903">
        <v>3</v>
      </c>
      <c r="H2903">
        <v>4868.62</v>
      </c>
      <c r="I2903">
        <v>14605.86</v>
      </c>
      <c r="J2903" t="s">
        <v>93</v>
      </c>
      <c r="K2903" t="s">
        <v>82</v>
      </c>
      <c r="L2903" t="s">
        <v>123</v>
      </c>
      <c r="M2903">
        <v>2023</v>
      </c>
      <c r="N2903" t="s">
        <v>84</v>
      </c>
      <c r="O2903" t="s">
        <v>6498</v>
      </c>
      <c r="P2903" t="s">
        <v>86</v>
      </c>
    </row>
    <row r="2904" spans="1:16" x14ac:dyDescent="0.45">
      <c r="A2904">
        <v>2903</v>
      </c>
      <c r="B2904" s="10">
        <v>45138</v>
      </c>
      <c r="C2904">
        <v>6621</v>
      </c>
      <c r="D2904" t="s">
        <v>89</v>
      </c>
      <c r="E2904">
        <v>32</v>
      </c>
      <c r="F2904" t="s">
        <v>9</v>
      </c>
      <c r="G2904">
        <v>5</v>
      </c>
      <c r="H2904">
        <v>4712.97</v>
      </c>
      <c r="I2904">
        <v>23564.85</v>
      </c>
      <c r="J2904" t="s">
        <v>87</v>
      </c>
      <c r="K2904" t="s">
        <v>82</v>
      </c>
      <c r="L2904" t="s">
        <v>123</v>
      </c>
      <c r="M2904">
        <v>2023</v>
      </c>
      <c r="N2904" t="s">
        <v>84</v>
      </c>
      <c r="O2904" t="s">
        <v>8966</v>
      </c>
      <c r="P2904" t="s">
        <v>748</v>
      </c>
    </row>
    <row r="2905" spans="1:16" x14ac:dyDescent="0.45">
      <c r="A2905">
        <v>2904</v>
      </c>
      <c r="B2905" s="10">
        <v>45138</v>
      </c>
      <c r="C2905">
        <v>6423</v>
      </c>
      <c r="D2905" t="s">
        <v>80</v>
      </c>
      <c r="E2905">
        <v>36</v>
      </c>
      <c r="F2905" t="s">
        <v>102</v>
      </c>
      <c r="G2905">
        <v>4</v>
      </c>
      <c r="H2905">
        <v>3076.7</v>
      </c>
      <c r="I2905">
        <v>12306.8</v>
      </c>
      <c r="J2905" t="s">
        <v>97</v>
      </c>
      <c r="K2905" t="s">
        <v>82</v>
      </c>
      <c r="L2905" t="s">
        <v>123</v>
      </c>
      <c r="M2905">
        <v>2023</v>
      </c>
      <c r="N2905" t="s">
        <v>84</v>
      </c>
      <c r="O2905" t="s">
        <v>1669</v>
      </c>
      <c r="P2905" t="s">
        <v>86</v>
      </c>
    </row>
    <row r="2906" spans="1:16" x14ac:dyDescent="0.45">
      <c r="A2906">
        <v>2905</v>
      </c>
      <c r="B2906" s="10">
        <v>45139</v>
      </c>
      <c r="C2906">
        <v>3587</v>
      </c>
      <c r="D2906" t="s">
        <v>89</v>
      </c>
      <c r="E2906">
        <v>29</v>
      </c>
      <c r="F2906" t="s">
        <v>9</v>
      </c>
      <c r="G2906">
        <v>5</v>
      </c>
      <c r="H2906">
        <v>2225.9</v>
      </c>
      <c r="I2906">
        <v>11129.5</v>
      </c>
      <c r="J2906" t="s">
        <v>87</v>
      </c>
      <c r="K2906" t="s">
        <v>82</v>
      </c>
      <c r="L2906" t="s">
        <v>129</v>
      </c>
      <c r="M2906">
        <v>2023</v>
      </c>
      <c r="N2906" t="s">
        <v>84</v>
      </c>
      <c r="O2906" t="s">
        <v>350</v>
      </c>
      <c r="P2906" t="s">
        <v>86</v>
      </c>
    </row>
    <row r="2907" spans="1:16" x14ac:dyDescent="0.45">
      <c r="A2907">
        <v>2906</v>
      </c>
      <c r="B2907" s="10">
        <v>45139</v>
      </c>
      <c r="C2907">
        <v>6672</v>
      </c>
      <c r="D2907" t="s">
        <v>80</v>
      </c>
      <c r="E2907">
        <v>19</v>
      </c>
      <c r="F2907" t="s">
        <v>8</v>
      </c>
      <c r="G2907">
        <v>2</v>
      </c>
      <c r="H2907">
        <v>3789.14</v>
      </c>
      <c r="I2907">
        <v>7578.28</v>
      </c>
      <c r="J2907" t="s">
        <v>95</v>
      </c>
      <c r="K2907" t="s">
        <v>82</v>
      </c>
      <c r="L2907" t="s">
        <v>129</v>
      </c>
      <c r="M2907">
        <v>2023</v>
      </c>
      <c r="N2907" t="s">
        <v>668</v>
      </c>
      <c r="O2907" t="s">
        <v>9840</v>
      </c>
      <c r="P2907" t="s">
        <v>86</v>
      </c>
    </row>
    <row r="2908" spans="1:16" x14ac:dyDescent="0.45">
      <c r="A2908">
        <v>2907</v>
      </c>
      <c r="B2908" s="10">
        <v>45139</v>
      </c>
      <c r="C2908">
        <v>2378</v>
      </c>
      <c r="D2908" t="s">
        <v>80</v>
      </c>
      <c r="E2908">
        <v>28</v>
      </c>
      <c r="F2908" t="s">
        <v>8</v>
      </c>
      <c r="G2908">
        <v>1</v>
      </c>
      <c r="H2908">
        <v>2589.0300000000002</v>
      </c>
      <c r="I2908">
        <v>2589.0300000000002</v>
      </c>
      <c r="J2908" t="s">
        <v>87</v>
      </c>
      <c r="K2908" t="s">
        <v>82</v>
      </c>
      <c r="L2908" t="s">
        <v>129</v>
      </c>
      <c r="M2908">
        <v>2023</v>
      </c>
      <c r="N2908" t="s">
        <v>84</v>
      </c>
      <c r="O2908" t="s">
        <v>5384</v>
      </c>
      <c r="P2908" t="s">
        <v>86</v>
      </c>
    </row>
    <row r="2909" spans="1:16" x14ac:dyDescent="0.45">
      <c r="A2909">
        <v>2908</v>
      </c>
      <c r="B2909" s="10">
        <v>45139</v>
      </c>
      <c r="C2909">
        <v>4374</v>
      </c>
      <c r="D2909" t="s">
        <v>80</v>
      </c>
      <c r="E2909">
        <v>61</v>
      </c>
      <c r="F2909" t="s">
        <v>7</v>
      </c>
      <c r="G2909">
        <v>2</v>
      </c>
      <c r="H2909">
        <v>4978.07</v>
      </c>
      <c r="I2909">
        <v>9956.14</v>
      </c>
      <c r="J2909" t="s">
        <v>81</v>
      </c>
      <c r="K2909" t="s">
        <v>82</v>
      </c>
      <c r="L2909" t="s">
        <v>129</v>
      </c>
      <c r="M2909">
        <v>2023</v>
      </c>
      <c r="N2909" t="s">
        <v>84</v>
      </c>
      <c r="O2909" t="s">
        <v>3020</v>
      </c>
      <c r="P2909" t="s">
        <v>86</v>
      </c>
    </row>
    <row r="2910" spans="1:16" x14ac:dyDescent="0.45">
      <c r="A2910">
        <v>2909</v>
      </c>
      <c r="B2910" s="10">
        <v>45139</v>
      </c>
      <c r="C2910">
        <v>2519</v>
      </c>
      <c r="D2910" t="s">
        <v>80</v>
      </c>
      <c r="E2910">
        <v>54</v>
      </c>
      <c r="F2910" t="s">
        <v>102</v>
      </c>
      <c r="G2910">
        <v>1</v>
      </c>
      <c r="H2910">
        <v>3445.39</v>
      </c>
      <c r="I2910">
        <v>3445.39</v>
      </c>
      <c r="J2910" t="s">
        <v>93</v>
      </c>
      <c r="K2910" t="s">
        <v>82</v>
      </c>
      <c r="L2910" t="s">
        <v>129</v>
      </c>
      <c r="M2910">
        <v>2023</v>
      </c>
      <c r="N2910" t="s">
        <v>668</v>
      </c>
      <c r="O2910" t="s">
        <v>9601</v>
      </c>
      <c r="P2910" t="s">
        <v>86</v>
      </c>
    </row>
    <row r="2911" spans="1:16" x14ac:dyDescent="0.45">
      <c r="A2911">
        <v>2910</v>
      </c>
      <c r="B2911" s="10">
        <v>45139</v>
      </c>
      <c r="C2911">
        <v>6777</v>
      </c>
      <c r="D2911" t="s">
        <v>89</v>
      </c>
      <c r="E2911">
        <v>55</v>
      </c>
      <c r="F2911" t="s">
        <v>6</v>
      </c>
      <c r="G2911">
        <v>3</v>
      </c>
      <c r="H2911">
        <v>387.39</v>
      </c>
      <c r="I2911">
        <v>1162.17</v>
      </c>
      <c r="J2911" t="s">
        <v>81</v>
      </c>
      <c r="K2911" t="s">
        <v>567</v>
      </c>
      <c r="L2911" t="s">
        <v>129</v>
      </c>
      <c r="M2911">
        <v>2023</v>
      </c>
      <c r="N2911" t="s">
        <v>84</v>
      </c>
      <c r="O2911" t="s">
        <v>7490</v>
      </c>
      <c r="P2911" t="s">
        <v>86</v>
      </c>
    </row>
    <row r="2912" spans="1:16" x14ac:dyDescent="0.45">
      <c r="A2912">
        <v>2911</v>
      </c>
      <c r="B2912" s="10">
        <v>45139</v>
      </c>
      <c r="C2912">
        <v>8935</v>
      </c>
      <c r="D2912" t="s">
        <v>89</v>
      </c>
      <c r="E2912">
        <v>42</v>
      </c>
      <c r="F2912" t="s">
        <v>102</v>
      </c>
      <c r="G2912">
        <v>1</v>
      </c>
      <c r="H2912">
        <v>2039.46</v>
      </c>
      <c r="I2912">
        <v>2039.46</v>
      </c>
      <c r="J2912" t="s">
        <v>97</v>
      </c>
      <c r="K2912" t="s">
        <v>82</v>
      </c>
      <c r="L2912" t="s">
        <v>129</v>
      </c>
      <c r="M2912">
        <v>2023</v>
      </c>
      <c r="N2912" t="s">
        <v>84</v>
      </c>
      <c r="O2912" t="s">
        <v>5184</v>
      </c>
      <c r="P2912" t="s">
        <v>86</v>
      </c>
    </row>
    <row r="2913" spans="1:16" x14ac:dyDescent="0.45">
      <c r="A2913">
        <v>2912</v>
      </c>
      <c r="B2913" s="10">
        <v>45139</v>
      </c>
      <c r="C2913">
        <v>7093</v>
      </c>
      <c r="D2913" t="s">
        <v>80</v>
      </c>
      <c r="E2913">
        <v>60</v>
      </c>
      <c r="F2913" t="s">
        <v>6</v>
      </c>
      <c r="G2913">
        <v>4</v>
      </c>
      <c r="H2913">
        <v>3664.81</v>
      </c>
      <c r="I2913">
        <v>14659.24</v>
      </c>
      <c r="J2913" t="s">
        <v>81</v>
      </c>
      <c r="K2913" t="s">
        <v>82</v>
      </c>
      <c r="L2913" t="s">
        <v>129</v>
      </c>
      <c r="M2913">
        <v>2023</v>
      </c>
      <c r="N2913" t="s">
        <v>84</v>
      </c>
      <c r="O2913" t="s">
        <v>1325</v>
      </c>
      <c r="P2913" t="s">
        <v>86</v>
      </c>
    </row>
    <row r="2914" spans="1:16" x14ac:dyDescent="0.45">
      <c r="A2914">
        <v>2913</v>
      </c>
      <c r="B2914" s="10">
        <v>45139</v>
      </c>
      <c r="C2914">
        <v>9418</v>
      </c>
      <c r="D2914" t="s">
        <v>89</v>
      </c>
      <c r="E2914">
        <v>38</v>
      </c>
      <c r="F2914" t="s">
        <v>8</v>
      </c>
      <c r="G2914">
        <v>5</v>
      </c>
      <c r="H2914">
        <v>4219.7299999999996</v>
      </c>
      <c r="I2914">
        <v>21098.65</v>
      </c>
      <c r="J2914" t="s">
        <v>97</v>
      </c>
      <c r="K2914" t="s">
        <v>82</v>
      </c>
      <c r="L2914" t="s">
        <v>129</v>
      </c>
      <c r="M2914">
        <v>2023</v>
      </c>
      <c r="N2914" t="s">
        <v>84</v>
      </c>
      <c r="O2914" t="s">
        <v>8887</v>
      </c>
      <c r="P2914" t="s">
        <v>748</v>
      </c>
    </row>
    <row r="2915" spans="1:16" x14ac:dyDescent="0.45">
      <c r="A2915">
        <v>2914</v>
      </c>
      <c r="B2915" s="10">
        <v>45139</v>
      </c>
      <c r="C2915">
        <v>6355</v>
      </c>
      <c r="D2915" t="s">
        <v>80</v>
      </c>
      <c r="E2915">
        <v>59</v>
      </c>
      <c r="F2915" t="s">
        <v>9</v>
      </c>
      <c r="G2915">
        <v>2</v>
      </c>
      <c r="H2915">
        <v>4076.18</v>
      </c>
      <c r="I2915">
        <v>8152.36</v>
      </c>
      <c r="J2915" t="s">
        <v>81</v>
      </c>
      <c r="K2915" t="s">
        <v>82</v>
      </c>
      <c r="L2915" t="s">
        <v>129</v>
      </c>
      <c r="M2915">
        <v>2023</v>
      </c>
      <c r="N2915" t="s">
        <v>84</v>
      </c>
      <c r="O2915" t="s">
        <v>3021</v>
      </c>
      <c r="P2915" t="s">
        <v>86</v>
      </c>
    </row>
    <row r="2916" spans="1:16" x14ac:dyDescent="0.45">
      <c r="A2916">
        <v>2915</v>
      </c>
      <c r="B2916" s="10">
        <v>45139</v>
      </c>
      <c r="C2916">
        <v>5968</v>
      </c>
      <c r="D2916" t="s">
        <v>80</v>
      </c>
      <c r="E2916">
        <v>53</v>
      </c>
      <c r="F2916" t="s">
        <v>6</v>
      </c>
      <c r="G2916">
        <v>1</v>
      </c>
      <c r="H2916">
        <v>4887.33</v>
      </c>
      <c r="I2916">
        <v>4887.33</v>
      </c>
      <c r="J2916" t="s">
        <v>93</v>
      </c>
      <c r="K2916" t="s">
        <v>82</v>
      </c>
      <c r="L2916" t="s">
        <v>129</v>
      </c>
      <c r="M2916">
        <v>2023</v>
      </c>
      <c r="N2916" t="s">
        <v>84</v>
      </c>
      <c r="O2916" t="s">
        <v>5594</v>
      </c>
      <c r="P2916" t="s">
        <v>86</v>
      </c>
    </row>
    <row r="2917" spans="1:16" x14ac:dyDescent="0.45">
      <c r="A2917">
        <v>2916</v>
      </c>
      <c r="B2917" s="10">
        <v>45139</v>
      </c>
      <c r="C2917">
        <v>6574</v>
      </c>
      <c r="D2917" t="s">
        <v>89</v>
      </c>
      <c r="E2917">
        <v>26</v>
      </c>
      <c r="F2917" t="s">
        <v>6</v>
      </c>
      <c r="G2917">
        <v>2</v>
      </c>
      <c r="H2917">
        <v>2471.15</v>
      </c>
      <c r="I2917">
        <v>4942.3</v>
      </c>
      <c r="J2917" t="s">
        <v>87</v>
      </c>
      <c r="K2917" t="s">
        <v>82</v>
      </c>
      <c r="L2917" t="s">
        <v>129</v>
      </c>
      <c r="M2917">
        <v>2023</v>
      </c>
      <c r="N2917" t="s">
        <v>668</v>
      </c>
      <c r="O2917" t="s">
        <v>9841</v>
      </c>
      <c r="P2917" t="s">
        <v>86</v>
      </c>
    </row>
    <row r="2918" spans="1:16" x14ac:dyDescent="0.45">
      <c r="A2918">
        <v>2917</v>
      </c>
      <c r="B2918" s="10">
        <v>45139</v>
      </c>
      <c r="C2918">
        <v>5072</v>
      </c>
      <c r="D2918" t="s">
        <v>89</v>
      </c>
      <c r="E2918">
        <v>29</v>
      </c>
      <c r="F2918" t="s">
        <v>7</v>
      </c>
      <c r="G2918">
        <v>5</v>
      </c>
      <c r="H2918">
        <v>743.33</v>
      </c>
      <c r="I2918">
        <v>3716.65</v>
      </c>
      <c r="J2918" t="s">
        <v>87</v>
      </c>
      <c r="K2918" t="s">
        <v>82</v>
      </c>
      <c r="L2918" t="s">
        <v>129</v>
      </c>
      <c r="M2918">
        <v>2023</v>
      </c>
      <c r="N2918" t="s">
        <v>84</v>
      </c>
      <c r="O2918" t="s">
        <v>3975</v>
      </c>
      <c r="P2918" t="s">
        <v>86</v>
      </c>
    </row>
    <row r="2919" spans="1:16" x14ac:dyDescent="0.45">
      <c r="A2919">
        <v>2918</v>
      </c>
      <c r="B2919" s="10">
        <v>45139</v>
      </c>
      <c r="C2919">
        <v>3257</v>
      </c>
      <c r="D2919" t="s">
        <v>89</v>
      </c>
      <c r="E2919">
        <v>27</v>
      </c>
      <c r="F2919" t="s">
        <v>5</v>
      </c>
      <c r="G2919">
        <v>3</v>
      </c>
      <c r="H2919">
        <v>3278.6</v>
      </c>
      <c r="I2919">
        <v>9835.7999999999993</v>
      </c>
      <c r="J2919" t="s">
        <v>87</v>
      </c>
      <c r="K2919" t="s">
        <v>82</v>
      </c>
      <c r="L2919" t="s">
        <v>129</v>
      </c>
      <c r="M2919">
        <v>2023</v>
      </c>
      <c r="N2919" t="s">
        <v>84</v>
      </c>
      <c r="O2919" t="s">
        <v>6052</v>
      </c>
      <c r="P2919" t="s">
        <v>86</v>
      </c>
    </row>
    <row r="2920" spans="1:16" x14ac:dyDescent="0.45">
      <c r="A2920">
        <v>2919</v>
      </c>
      <c r="B2920" s="10">
        <v>45140</v>
      </c>
      <c r="C2920">
        <v>9588</v>
      </c>
      <c r="D2920" t="s">
        <v>80</v>
      </c>
      <c r="E2920">
        <v>63</v>
      </c>
      <c r="F2920" t="s">
        <v>8</v>
      </c>
      <c r="G2920">
        <v>5</v>
      </c>
      <c r="H2920">
        <v>400.21</v>
      </c>
      <c r="I2920">
        <v>2001.05</v>
      </c>
      <c r="J2920" t="s">
        <v>81</v>
      </c>
      <c r="K2920" t="s">
        <v>82</v>
      </c>
      <c r="L2920" t="s">
        <v>129</v>
      </c>
      <c r="M2920">
        <v>2023</v>
      </c>
      <c r="N2920" t="s">
        <v>668</v>
      </c>
      <c r="O2920" t="s">
        <v>694</v>
      </c>
      <c r="P2920" t="s">
        <v>86</v>
      </c>
    </row>
    <row r="2921" spans="1:16" x14ac:dyDescent="0.45">
      <c r="A2921">
        <v>2920</v>
      </c>
      <c r="B2921" s="10">
        <v>45140</v>
      </c>
      <c r="C2921">
        <v>5424</v>
      </c>
      <c r="D2921" t="s">
        <v>89</v>
      </c>
      <c r="E2921">
        <v>22</v>
      </c>
      <c r="F2921" t="s">
        <v>6</v>
      </c>
      <c r="G2921">
        <v>3</v>
      </c>
      <c r="H2921">
        <v>4868.9399999999996</v>
      </c>
      <c r="I2921">
        <v>14606.82</v>
      </c>
      <c r="J2921" t="s">
        <v>95</v>
      </c>
      <c r="K2921" t="s">
        <v>82</v>
      </c>
      <c r="L2921" t="s">
        <v>129</v>
      </c>
      <c r="M2921">
        <v>2023</v>
      </c>
      <c r="N2921" t="s">
        <v>84</v>
      </c>
      <c r="O2921" t="s">
        <v>6869</v>
      </c>
      <c r="P2921" t="s">
        <v>86</v>
      </c>
    </row>
    <row r="2922" spans="1:16" x14ac:dyDescent="0.45">
      <c r="A2922">
        <v>2921</v>
      </c>
      <c r="B2922" s="10">
        <v>45140</v>
      </c>
      <c r="C2922">
        <v>4237</v>
      </c>
      <c r="D2922" t="s">
        <v>89</v>
      </c>
      <c r="E2922">
        <v>50</v>
      </c>
      <c r="F2922" t="s">
        <v>8</v>
      </c>
      <c r="G2922">
        <v>2</v>
      </c>
      <c r="H2922">
        <v>3804.74</v>
      </c>
      <c r="I2922">
        <v>7609.48</v>
      </c>
      <c r="J2922" t="s">
        <v>93</v>
      </c>
      <c r="K2922" t="s">
        <v>82</v>
      </c>
      <c r="L2922" t="s">
        <v>129</v>
      </c>
      <c r="M2922">
        <v>2023</v>
      </c>
      <c r="N2922" t="s">
        <v>84</v>
      </c>
      <c r="O2922" t="s">
        <v>3339</v>
      </c>
      <c r="P2922" t="s">
        <v>86</v>
      </c>
    </row>
    <row r="2923" spans="1:16" x14ac:dyDescent="0.45">
      <c r="A2923">
        <v>2922</v>
      </c>
      <c r="B2923" s="10">
        <v>45140</v>
      </c>
      <c r="C2923">
        <v>4893</v>
      </c>
      <c r="D2923" t="s">
        <v>89</v>
      </c>
      <c r="E2923">
        <v>22</v>
      </c>
      <c r="F2923" t="s">
        <v>7</v>
      </c>
      <c r="G2923">
        <v>3</v>
      </c>
      <c r="H2923">
        <v>4911.63</v>
      </c>
      <c r="I2923">
        <v>14734.89</v>
      </c>
      <c r="J2923" t="s">
        <v>95</v>
      </c>
      <c r="K2923" t="s">
        <v>82</v>
      </c>
      <c r="L2923" t="s">
        <v>129</v>
      </c>
      <c r="M2923">
        <v>2023</v>
      </c>
      <c r="N2923" t="s">
        <v>84</v>
      </c>
      <c r="O2923" t="s">
        <v>6870</v>
      </c>
      <c r="P2923" t="s">
        <v>86</v>
      </c>
    </row>
    <row r="2924" spans="1:16" x14ac:dyDescent="0.45">
      <c r="A2924">
        <v>2923</v>
      </c>
      <c r="B2924" s="10">
        <v>45140</v>
      </c>
      <c r="C2924">
        <v>3005</v>
      </c>
      <c r="D2924" t="s">
        <v>89</v>
      </c>
      <c r="E2924">
        <v>33</v>
      </c>
      <c r="F2924" t="s">
        <v>9</v>
      </c>
      <c r="G2924">
        <v>3</v>
      </c>
      <c r="H2924">
        <v>1917.4</v>
      </c>
      <c r="I2924">
        <v>5752.2</v>
      </c>
      <c r="J2924" t="s">
        <v>87</v>
      </c>
      <c r="K2924" t="s">
        <v>82</v>
      </c>
      <c r="L2924" t="s">
        <v>129</v>
      </c>
      <c r="M2924">
        <v>2023</v>
      </c>
      <c r="N2924" t="s">
        <v>668</v>
      </c>
      <c r="O2924" t="s">
        <v>9234</v>
      </c>
      <c r="P2924" t="s">
        <v>748</v>
      </c>
    </row>
    <row r="2925" spans="1:16" x14ac:dyDescent="0.45">
      <c r="A2925">
        <v>2924</v>
      </c>
      <c r="B2925" s="10">
        <v>45140</v>
      </c>
      <c r="C2925">
        <v>3016</v>
      </c>
      <c r="D2925" t="s">
        <v>80</v>
      </c>
      <c r="E2925">
        <v>54</v>
      </c>
      <c r="F2925" t="s">
        <v>102</v>
      </c>
      <c r="G2925">
        <v>3</v>
      </c>
      <c r="H2925">
        <v>128.19</v>
      </c>
      <c r="I2925">
        <v>384.57</v>
      </c>
      <c r="J2925" t="s">
        <v>93</v>
      </c>
      <c r="K2925" t="s">
        <v>567</v>
      </c>
      <c r="L2925" t="s">
        <v>129</v>
      </c>
      <c r="M2925">
        <v>2023</v>
      </c>
      <c r="N2925" t="s">
        <v>84</v>
      </c>
      <c r="O2925" t="s">
        <v>7491</v>
      </c>
      <c r="P2925" t="s">
        <v>86</v>
      </c>
    </row>
    <row r="2926" spans="1:16" x14ac:dyDescent="0.45">
      <c r="A2926">
        <v>2925</v>
      </c>
      <c r="B2926" s="10">
        <v>45140</v>
      </c>
      <c r="C2926">
        <v>2772</v>
      </c>
      <c r="D2926" t="s">
        <v>80</v>
      </c>
      <c r="E2926">
        <v>54</v>
      </c>
      <c r="F2926" t="s">
        <v>8</v>
      </c>
      <c r="G2926">
        <v>3</v>
      </c>
      <c r="H2926">
        <v>2630.38</v>
      </c>
      <c r="I2926">
        <v>7891.14</v>
      </c>
      <c r="J2926" t="s">
        <v>93</v>
      </c>
      <c r="K2926" t="s">
        <v>82</v>
      </c>
      <c r="L2926" t="s">
        <v>129</v>
      </c>
      <c r="M2926">
        <v>2023</v>
      </c>
      <c r="N2926" t="s">
        <v>84</v>
      </c>
      <c r="O2926" t="s">
        <v>6499</v>
      </c>
      <c r="P2926" t="s">
        <v>86</v>
      </c>
    </row>
    <row r="2927" spans="1:16" x14ac:dyDescent="0.45">
      <c r="A2927">
        <v>2926</v>
      </c>
      <c r="B2927" s="10">
        <v>45140</v>
      </c>
      <c r="C2927">
        <v>9353</v>
      </c>
      <c r="D2927" t="s">
        <v>80</v>
      </c>
      <c r="E2927">
        <v>46</v>
      </c>
      <c r="F2927" t="s">
        <v>7</v>
      </c>
      <c r="G2927">
        <v>3</v>
      </c>
      <c r="H2927">
        <v>649.86</v>
      </c>
      <c r="I2927">
        <v>1949.58</v>
      </c>
      <c r="J2927" t="s">
        <v>93</v>
      </c>
      <c r="K2927" t="s">
        <v>567</v>
      </c>
      <c r="L2927" t="s">
        <v>129</v>
      </c>
      <c r="M2927">
        <v>2023</v>
      </c>
      <c r="N2927" t="s">
        <v>84</v>
      </c>
      <c r="O2927" t="s">
        <v>7492</v>
      </c>
      <c r="P2927" t="s">
        <v>86</v>
      </c>
    </row>
    <row r="2928" spans="1:16" x14ac:dyDescent="0.45">
      <c r="A2928">
        <v>2927</v>
      </c>
      <c r="B2928" s="10">
        <v>45140</v>
      </c>
      <c r="C2928">
        <v>4976</v>
      </c>
      <c r="D2928" t="s">
        <v>80</v>
      </c>
      <c r="E2928">
        <v>35</v>
      </c>
      <c r="F2928" t="s">
        <v>7</v>
      </c>
      <c r="G2928">
        <v>1</v>
      </c>
      <c r="H2928">
        <v>3414.16</v>
      </c>
      <c r="I2928">
        <v>3414.16</v>
      </c>
      <c r="J2928" t="s">
        <v>97</v>
      </c>
      <c r="K2928" t="s">
        <v>82</v>
      </c>
      <c r="L2928" t="s">
        <v>129</v>
      </c>
      <c r="M2928">
        <v>2023</v>
      </c>
      <c r="N2928" t="s">
        <v>668</v>
      </c>
      <c r="O2928" t="s">
        <v>9602</v>
      </c>
      <c r="P2928" t="s">
        <v>86</v>
      </c>
    </row>
    <row r="2929" spans="1:16" x14ac:dyDescent="0.45">
      <c r="A2929">
        <v>2928</v>
      </c>
      <c r="B2929" s="10">
        <v>45140</v>
      </c>
      <c r="C2929">
        <v>2751</v>
      </c>
      <c r="D2929" t="s">
        <v>80</v>
      </c>
      <c r="E2929">
        <v>46</v>
      </c>
      <c r="F2929" t="s">
        <v>7</v>
      </c>
      <c r="G2929">
        <v>3</v>
      </c>
      <c r="H2929">
        <v>2512.88</v>
      </c>
      <c r="I2929">
        <v>7538.64</v>
      </c>
      <c r="J2929" t="s">
        <v>93</v>
      </c>
      <c r="K2929" t="s">
        <v>82</v>
      </c>
      <c r="L2929" t="s">
        <v>129</v>
      </c>
      <c r="M2929">
        <v>2023</v>
      </c>
      <c r="N2929" t="s">
        <v>84</v>
      </c>
      <c r="O2929" t="s">
        <v>6500</v>
      </c>
      <c r="P2929" t="s">
        <v>86</v>
      </c>
    </row>
    <row r="2930" spans="1:16" x14ac:dyDescent="0.45">
      <c r="A2930">
        <v>2929</v>
      </c>
      <c r="B2930" s="10">
        <v>45140</v>
      </c>
      <c r="C2930">
        <v>9967</v>
      </c>
      <c r="D2930" t="s">
        <v>80</v>
      </c>
      <c r="E2930">
        <v>23</v>
      </c>
      <c r="F2930" t="s">
        <v>102</v>
      </c>
      <c r="G2930">
        <v>3</v>
      </c>
      <c r="H2930">
        <v>3779.56</v>
      </c>
      <c r="I2930">
        <v>11338.68</v>
      </c>
      <c r="J2930" t="s">
        <v>95</v>
      </c>
      <c r="K2930" t="s">
        <v>82</v>
      </c>
      <c r="L2930" t="s">
        <v>129</v>
      </c>
      <c r="M2930">
        <v>2023</v>
      </c>
      <c r="N2930" t="s">
        <v>84</v>
      </c>
      <c r="O2930" t="s">
        <v>6871</v>
      </c>
      <c r="P2930" t="s">
        <v>86</v>
      </c>
    </row>
    <row r="2931" spans="1:16" x14ac:dyDescent="0.45">
      <c r="A2931">
        <v>2930</v>
      </c>
      <c r="B2931" s="10">
        <v>45140</v>
      </c>
      <c r="C2931">
        <v>8430</v>
      </c>
      <c r="D2931" t="s">
        <v>80</v>
      </c>
      <c r="E2931">
        <v>35</v>
      </c>
      <c r="F2931" t="s">
        <v>8</v>
      </c>
      <c r="G2931">
        <v>5</v>
      </c>
      <c r="H2931">
        <v>1490.79</v>
      </c>
      <c r="I2931">
        <v>7453.95</v>
      </c>
      <c r="J2931" t="s">
        <v>97</v>
      </c>
      <c r="K2931" t="s">
        <v>82</v>
      </c>
      <c r="L2931" t="s">
        <v>129</v>
      </c>
      <c r="M2931">
        <v>2023</v>
      </c>
      <c r="N2931" t="s">
        <v>84</v>
      </c>
      <c r="O2931" t="s">
        <v>4449</v>
      </c>
      <c r="P2931" t="s">
        <v>86</v>
      </c>
    </row>
    <row r="2932" spans="1:16" x14ac:dyDescent="0.45">
      <c r="A2932">
        <v>2931</v>
      </c>
      <c r="B2932" s="10">
        <v>45140</v>
      </c>
      <c r="C2932">
        <v>8170</v>
      </c>
      <c r="D2932" t="s">
        <v>89</v>
      </c>
      <c r="E2932">
        <v>49</v>
      </c>
      <c r="F2932" t="s">
        <v>6</v>
      </c>
      <c r="G2932">
        <v>5</v>
      </c>
      <c r="H2932">
        <v>4154.37</v>
      </c>
      <c r="I2932">
        <v>20771.849999999999</v>
      </c>
      <c r="J2932" t="s">
        <v>93</v>
      </c>
      <c r="K2932" t="s">
        <v>82</v>
      </c>
      <c r="L2932" t="s">
        <v>129</v>
      </c>
      <c r="M2932">
        <v>2023</v>
      </c>
      <c r="N2932" t="s">
        <v>84</v>
      </c>
      <c r="O2932" t="s">
        <v>4205</v>
      </c>
      <c r="P2932" t="s">
        <v>86</v>
      </c>
    </row>
    <row r="2933" spans="1:16" x14ac:dyDescent="0.45">
      <c r="A2933">
        <v>2932</v>
      </c>
      <c r="B2933" s="10">
        <v>45140</v>
      </c>
      <c r="C2933">
        <v>7469</v>
      </c>
      <c r="D2933" t="s">
        <v>80</v>
      </c>
      <c r="E2933">
        <v>59</v>
      </c>
      <c r="F2933" t="s">
        <v>7</v>
      </c>
      <c r="G2933">
        <v>5</v>
      </c>
      <c r="H2933">
        <v>3271.56</v>
      </c>
      <c r="I2933">
        <v>16357.8</v>
      </c>
      <c r="J2933" t="s">
        <v>81</v>
      </c>
      <c r="K2933" t="s">
        <v>82</v>
      </c>
      <c r="L2933" t="s">
        <v>129</v>
      </c>
      <c r="M2933">
        <v>2023</v>
      </c>
      <c r="N2933" t="s">
        <v>84</v>
      </c>
      <c r="O2933" t="s">
        <v>4682</v>
      </c>
      <c r="P2933" t="s">
        <v>86</v>
      </c>
    </row>
    <row r="2934" spans="1:16" x14ac:dyDescent="0.45">
      <c r="A2934">
        <v>2933</v>
      </c>
      <c r="B2934" s="10">
        <v>45141</v>
      </c>
      <c r="C2934">
        <v>4220</v>
      </c>
      <c r="D2934" t="s">
        <v>80</v>
      </c>
      <c r="E2934">
        <v>64</v>
      </c>
      <c r="F2934" t="s">
        <v>102</v>
      </c>
      <c r="G2934">
        <v>3</v>
      </c>
      <c r="H2934">
        <v>4939.16</v>
      </c>
      <c r="I2934">
        <v>14817.48</v>
      </c>
      <c r="J2934" t="s">
        <v>81</v>
      </c>
      <c r="K2934" t="s">
        <v>82</v>
      </c>
      <c r="L2934" t="s">
        <v>129</v>
      </c>
      <c r="M2934">
        <v>2023</v>
      </c>
      <c r="N2934" t="s">
        <v>84</v>
      </c>
      <c r="O2934" t="s">
        <v>431</v>
      </c>
      <c r="P2934" t="s">
        <v>86</v>
      </c>
    </row>
    <row r="2935" spans="1:16" x14ac:dyDescent="0.45">
      <c r="A2935">
        <v>2934</v>
      </c>
      <c r="B2935" s="10">
        <v>45141</v>
      </c>
      <c r="C2935">
        <v>1539</v>
      </c>
      <c r="D2935" t="s">
        <v>80</v>
      </c>
      <c r="E2935">
        <v>48</v>
      </c>
      <c r="F2935" t="s">
        <v>9</v>
      </c>
      <c r="G2935">
        <v>5</v>
      </c>
      <c r="H2935">
        <v>933.86</v>
      </c>
      <c r="I2935">
        <v>4669.3</v>
      </c>
      <c r="J2935" t="s">
        <v>93</v>
      </c>
      <c r="K2935" t="s">
        <v>82</v>
      </c>
      <c r="L2935" t="s">
        <v>129</v>
      </c>
      <c r="M2935">
        <v>2023</v>
      </c>
      <c r="N2935" t="s">
        <v>84</v>
      </c>
      <c r="O2935" t="s">
        <v>4206</v>
      </c>
      <c r="P2935" t="s">
        <v>86</v>
      </c>
    </row>
    <row r="2936" spans="1:16" x14ac:dyDescent="0.45">
      <c r="A2936">
        <v>2935</v>
      </c>
      <c r="B2936" s="10">
        <v>45141</v>
      </c>
      <c r="C2936">
        <v>2461</v>
      </c>
      <c r="D2936" t="s">
        <v>80</v>
      </c>
      <c r="E2936">
        <v>28</v>
      </c>
      <c r="F2936" t="s">
        <v>5</v>
      </c>
      <c r="G2936">
        <v>1</v>
      </c>
      <c r="H2936">
        <v>303.31</v>
      </c>
      <c r="I2936">
        <v>303.31</v>
      </c>
      <c r="J2936" t="s">
        <v>87</v>
      </c>
      <c r="K2936" t="s">
        <v>567</v>
      </c>
      <c r="L2936" t="s">
        <v>129</v>
      </c>
      <c r="M2936">
        <v>2023</v>
      </c>
      <c r="N2936" t="s">
        <v>84</v>
      </c>
      <c r="O2936" t="s">
        <v>8177</v>
      </c>
      <c r="P2936" t="s">
        <v>86</v>
      </c>
    </row>
    <row r="2937" spans="1:16" x14ac:dyDescent="0.45">
      <c r="A2937">
        <v>2936</v>
      </c>
      <c r="B2937" s="10">
        <v>45141</v>
      </c>
      <c r="C2937">
        <v>6184</v>
      </c>
      <c r="D2937" t="s">
        <v>89</v>
      </c>
      <c r="E2937">
        <v>43</v>
      </c>
      <c r="F2937" t="s">
        <v>8</v>
      </c>
      <c r="G2937">
        <v>2</v>
      </c>
      <c r="H2937">
        <v>4262.7</v>
      </c>
      <c r="I2937">
        <v>8525.4</v>
      </c>
      <c r="J2937" t="s">
        <v>97</v>
      </c>
      <c r="K2937" t="s">
        <v>82</v>
      </c>
      <c r="L2937" t="s">
        <v>129</v>
      </c>
      <c r="M2937">
        <v>2023</v>
      </c>
      <c r="N2937" t="s">
        <v>84</v>
      </c>
      <c r="O2937" t="s">
        <v>2731</v>
      </c>
      <c r="P2937" t="s">
        <v>86</v>
      </c>
    </row>
    <row r="2938" spans="1:16" x14ac:dyDescent="0.45">
      <c r="A2938">
        <v>2937</v>
      </c>
      <c r="B2938" s="10">
        <v>45141</v>
      </c>
      <c r="C2938">
        <v>9547</v>
      </c>
      <c r="D2938" t="s">
        <v>80</v>
      </c>
      <c r="E2938">
        <v>45</v>
      </c>
      <c r="F2938" t="s">
        <v>102</v>
      </c>
      <c r="G2938">
        <v>5</v>
      </c>
      <c r="H2938">
        <v>1725.33</v>
      </c>
      <c r="I2938">
        <v>8626.65</v>
      </c>
      <c r="J2938" t="s">
        <v>93</v>
      </c>
      <c r="K2938" t="s">
        <v>82</v>
      </c>
      <c r="L2938" t="s">
        <v>129</v>
      </c>
      <c r="M2938">
        <v>2023</v>
      </c>
      <c r="N2938" t="s">
        <v>84</v>
      </c>
      <c r="O2938" t="s">
        <v>4207</v>
      </c>
      <c r="P2938" t="s">
        <v>86</v>
      </c>
    </row>
    <row r="2939" spans="1:16" x14ac:dyDescent="0.45">
      <c r="A2939">
        <v>2938</v>
      </c>
      <c r="B2939" s="10">
        <v>45141</v>
      </c>
      <c r="C2939">
        <v>1234</v>
      </c>
      <c r="D2939" t="s">
        <v>80</v>
      </c>
      <c r="E2939">
        <v>44</v>
      </c>
      <c r="F2939" t="s">
        <v>5</v>
      </c>
      <c r="G2939">
        <v>5</v>
      </c>
      <c r="H2939">
        <v>2184.67</v>
      </c>
      <c r="I2939">
        <v>10923.35</v>
      </c>
      <c r="J2939" t="s">
        <v>97</v>
      </c>
      <c r="K2939" t="s">
        <v>82</v>
      </c>
      <c r="L2939" t="s">
        <v>129</v>
      </c>
      <c r="M2939">
        <v>2023</v>
      </c>
      <c r="N2939" t="s">
        <v>84</v>
      </c>
      <c r="O2939" t="s">
        <v>4450</v>
      </c>
      <c r="P2939" t="s">
        <v>86</v>
      </c>
    </row>
    <row r="2940" spans="1:16" x14ac:dyDescent="0.45">
      <c r="A2940">
        <v>2939</v>
      </c>
      <c r="B2940" s="10">
        <v>45141</v>
      </c>
      <c r="C2940">
        <v>2548</v>
      </c>
      <c r="D2940" t="s">
        <v>89</v>
      </c>
      <c r="E2940">
        <v>36</v>
      </c>
      <c r="F2940" t="s">
        <v>5</v>
      </c>
      <c r="G2940">
        <v>1</v>
      </c>
      <c r="H2940">
        <v>4632.0600000000004</v>
      </c>
      <c r="I2940">
        <v>4632.0600000000004</v>
      </c>
      <c r="J2940" t="s">
        <v>97</v>
      </c>
      <c r="K2940" t="s">
        <v>82</v>
      </c>
      <c r="L2940" t="s">
        <v>129</v>
      </c>
      <c r="M2940">
        <v>2023</v>
      </c>
      <c r="N2940" t="s">
        <v>84</v>
      </c>
      <c r="O2940" t="s">
        <v>5185</v>
      </c>
      <c r="P2940" t="s">
        <v>86</v>
      </c>
    </row>
    <row r="2941" spans="1:16" x14ac:dyDescent="0.45">
      <c r="A2941">
        <v>2940</v>
      </c>
      <c r="B2941" s="10">
        <v>45141</v>
      </c>
      <c r="C2941">
        <v>8480</v>
      </c>
      <c r="D2941" t="s">
        <v>80</v>
      </c>
      <c r="E2941">
        <v>62</v>
      </c>
      <c r="F2941" t="s">
        <v>102</v>
      </c>
      <c r="G2941">
        <v>4</v>
      </c>
      <c r="H2941">
        <v>2231.4499999999998</v>
      </c>
      <c r="I2941">
        <v>8925.7999999999993</v>
      </c>
      <c r="J2941" t="s">
        <v>81</v>
      </c>
      <c r="K2941" t="s">
        <v>82</v>
      </c>
      <c r="L2941" t="s">
        <v>129</v>
      </c>
      <c r="M2941">
        <v>2023</v>
      </c>
      <c r="N2941" t="s">
        <v>84</v>
      </c>
      <c r="O2941" t="s">
        <v>1326</v>
      </c>
      <c r="P2941" t="s">
        <v>86</v>
      </c>
    </row>
    <row r="2942" spans="1:16" x14ac:dyDescent="0.45">
      <c r="A2942">
        <v>2941</v>
      </c>
      <c r="B2942" s="10">
        <v>45141</v>
      </c>
      <c r="C2942">
        <v>5213</v>
      </c>
      <c r="D2942" t="s">
        <v>80</v>
      </c>
      <c r="E2942">
        <v>44</v>
      </c>
      <c r="F2942" t="s">
        <v>6</v>
      </c>
      <c r="G2942">
        <v>4</v>
      </c>
      <c r="H2942">
        <v>1525.19</v>
      </c>
      <c r="I2942">
        <v>6100.76</v>
      </c>
      <c r="J2942" t="s">
        <v>97</v>
      </c>
      <c r="K2942" t="s">
        <v>82</v>
      </c>
      <c r="L2942" t="s">
        <v>129</v>
      </c>
      <c r="M2942">
        <v>2023</v>
      </c>
      <c r="N2942" t="s">
        <v>84</v>
      </c>
      <c r="O2942" t="s">
        <v>1670</v>
      </c>
      <c r="P2942" t="s">
        <v>86</v>
      </c>
    </row>
    <row r="2943" spans="1:16" x14ac:dyDescent="0.45">
      <c r="A2943">
        <v>2942</v>
      </c>
      <c r="B2943" s="10">
        <v>45141</v>
      </c>
      <c r="C2943">
        <v>2673</v>
      </c>
      <c r="D2943" t="s">
        <v>80</v>
      </c>
      <c r="E2943">
        <v>37</v>
      </c>
      <c r="F2943" t="s">
        <v>6</v>
      </c>
      <c r="G2943">
        <v>1</v>
      </c>
      <c r="H2943">
        <v>344.5</v>
      </c>
      <c r="I2943">
        <v>344.5</v>
      </c>
      <c r="J2943" t="s">
        <v>97</v>
      </c>
      <c r="K2943" t="s">
        <v>567</v>
      </c>
      <c r="L2943" t="s">
        <v>129</v>
      </c>
      <c r="M2943">
        <v>2023</v>
      </c>
      <c r="N2943" t="s">
        <v>84</v>
      </c>
      <c r="O2943" t="s">
        <v>7918</v>
      </c>
      <c r="P2943" t="s">
        <v>86</v>
      </c>
    </row>
    <row r="2944" spans="1:16" x14ac:dyDescent="0.45">
      <c r="A2944">
        <v>2943</v>
      </c>
      <c r="B2944" s="10">
        <v>45141</v>
      </c>
      <c r="C2944">
        <v>7708</v>
      </c>
      <c r="D2944" t="s">
        <v>80</v>
      </c>
      <c r="E2944">
        <v>20</v>
      </c>
      <c r="F2944" t="s">
        <v>102</v>
      </c>
      <c r="G2944">
        <v>5</v>
      </c>
      <c r="H2944">
        <v>2242.5300000000002</v>
      </c>
      <c r="I2944">
        <v>11212.65</v>
      </c>
      <c r="J2944" t="s">
        <v>95</v>
      </c>
      <c r="K2944" t="s">
        <v>82</v>
      </c>
      <c r="L2944" t="s">
        <v>129</v>
      </c>
      <c r="M2944">
        <v>2023</v>
      </c>
      <c r="N2944" t="s">
        <v>84</v>
      </c>
      <c r="O2944" t="s">
        <v>8828</v>
      </c>
      <c r="P2944" t="s">
        <v>748</v>
      </c>
    </row>
    <row r="2945" spans="1:16" x14ac:dyDescent="0.45">
      <c r="A2945">
        <v>2944</v>
      </c>
      <c r="B2945" s="10">
        <v>45141</v>
      </c>
      <c r="C2945">
        <v>8982</v>
      </c>
      <c r="D2945" t="s">
        <v>80</v>
      </c>
      <c r="E2945">
        <v>33</v>
      </c>
      <c r="F2945" t="s">
        <v>102</v>
      </c>
      <c r="G2945">
        <v>2</v>
      </c>
      <c r="H2945">
        <v>3292.01</v>
      </c>
      <c r="I2945">
        <v>6584.02</v>
      </c>
      <c r="J2945" t="s">
        <v>87</v>
      </c>
      <c r="K2945" t="s">
        <v>82</v>
      </c>
      <c r="L2945" t="s">
        <v>129</v>
      </c>
      <c r="M2945">
        <v>2023</v>
      </c>
      <c r="N2945" t="s">
        <v>84</v>
      </c>
      <c r="O2945" t="s">
        <v>3664</v>
      </c>
      <c r="P2945" t="s">
        <v>86</v>
      </c>
    </row>
    <row r="2946" spans="1:16" x14ac:dyDescent="0.45">
      <c r="A2946">
        <v>2945</v>
      </c>
      <c r="B2946" s="10">
        <v>45141</v>
      </c>
      <c r="C2946">
        <v>3100</v>
      </c>
      <c r="D2946" t="s">
        <v>80</v>
      </c>
      <c r="E2946">
        <v>56</v>
      </c>
      <c r="F2946" t="s">
        <v>7</v>
      </c>
      <c r="G2946">
        <v>5</v>
      </c>
      <c r="H2946">
        <v>1382.42</v>
      </c>
      <c r="I2946">
        <v>6912.1</v>
      </c>
      <c r="J2946" t="s">
        <v>81</v>
      </c>
      <c r="K2946" t="s">
        <v>82</v>
      </c>
      <c r="L2946" t="s">
        <v>129</v>
      </c>
      <c r="M2946">
        <v>2023</v>
      </c>
      <c r="N2946" t="s">
        <v>84</v>
      </c>
      <c r="O2946" t="s">
        <v>4683</v>
      </c>
      <c r="P2946" t="s">
        <v>86</v>
      </c>
    </row>
    <row r="2947" spans="1:16" x14ac:dyDescent="0.45">
      <c r="A2947">
        <v>2946</v>
      </c>
      <c r="B2947" s="10">
        <v>45142</v>
      </c>
      <c r="C2947">
        <v>4748</v>
      </c>
      <c r="D2947" t="s">
        <v>80</v>
      </c>
      <c r="E2947">
        <v>61</v>
      </c>
      <c r="F2947" t="s">
        <v>9</v>
      </c>
      <c r="G2947">
        <v>1</v>
      </c>
      <c r="H2947">
        <v>3603.01</v>
      </c>
      <c r="I2947">
        <v>3603.01</v>
      </c>
      <c r="J2947" t="s">
        <v>81</v>
      </c>
      <c r="K2947" t="s">
        <v>82</v>
      </c>
      <c r="L2947" t="s">
        <v>129</v>
      </c>
      <c r="M2947">
        <v>2023</v>
      </c>
      <c r="N2947" t="s">
        <v>84</v>
      </c>
      <c r="O2947" t="s">
        <v>518</v>
      </c>
      <c r="P2947" t="s">
        <v>86</v>
      </c>
    </row>
    <row r="2948" spans="1:16" x14ac:dyDescent="0.45">
      <c r="A2948">
        <v>2947</v>
      </c>
      <c r="B2948" s="10">
        <v>45142</v>
      </c>
      <c r="C2948">
        <v>4173</v>
      </c>
      <c r="D2948" t="s">
        <v>89</v>
      </c>
      <c r="E2948">
        <v>46</v>
      </c>
      <c r="F2948" t="s">
        <v>6</v>
      </c>
      <c r="G2948">
        <v>1</v>
      </c>
      <c r="H2948">
        <v>2417.41</v>
      </c>
      <c r="I2948">
        <v>2417.41</v>
      </c>
      <c r="J2948" t="s">
        <v>93</v>
      </c>
      <c r="K2948" t="s">
        <v>82</v>
      </c>
      <c r="L2948" t="s">
        <v>129</v>
      </c>
      <c r="M2948">
        <v>2023</v>
      </c>
      <c r="N2948" t="s">
        <v>84</v>
      </c>
      <c r="O2948" t="s">
        <v>5595</v>
      </c>
      <c r="P2948" t="s">
        <v>86</v>
      </c>
    </row>
    <row r="2949" spans="1:16" x14ac:dyDescent="0.45">
      <c r="A2949">
        <v>2948</v>
      </c>
      <c r="B2949" s="10">
        <v>45142</v>
      </c>
      <c r="C2949">
        <v>2815</v>
      </c>
      <c r="D2949" t="s">
        <v>89</v>
      </c>
      <c r="E2949">
        <v>32</v>
      </c>
      <c r="F2949" t="s">
        <v>7</v>
      </c>
      <c r="G2949">
        <v>3</v>
      </c>
      <c r="H2949">
        <v>4297.63</v>
      </c>
      <c r="I2949">
        <v>12892.89</v>
      </c>
      <c r="J2949" t="s">
        <v>87</v>
      </c>
      <c r="K2949" t="s">
        <v>82</v>
      </c>
      <c r="L2949" t="s">
        <v>129</v>
      </c>
      <c r="M2949">
        <v>2023</v>
      </c>
      <c r="N2949" t="s">
        <v>84</v>
      </c>
      <c r="O2949" t="s">
        <v>6053</v>
      </c>
      <c r="P2949" t="s">
        <v>86</v>
      </c>
    </row>
    <row r="2950" spans="1:16" x14ac:dyDescent="0.45">
      <c r="A2950">
        <v>2949</v>
      </c>
      <c r="B2950" s="10">
        <v>45142</v>
      </c>
      <c r="C2950">
        <v>4841</v>
      </c>
      <c r="D2950" t="s">
        <v>80</v>
      </c>
      <c r="E2950">
        <v>47</v>
      </c>
      <c r="F2950" t="s">
        <v>5</v>
      </c>
      <c r="G2950">
        <v>1</v>
      </c>
      <c r="H2950">
        <v>850.6</v>
      </c>
      <c r="I2950">
        <v>850.6</v>
      </c>
      <c r="J2950" t="s">
        <v>93</v>
      </c>
      <c r="K2950" t="s">
        <v>567</v>
      </c>
      <c r="L2950" t="s">
        <v>129</v>
      </c>
      <c r="M2950">
        <v>2023</v>
      </c>
      <c r="N2950" t="s">
        <v>84</v>
      </c>
      <c r="O2950" t="s">
        <v>7788</v>
      </c>
      <c r="P2950" t="s">
        <v>86</v>
      </c>
    </row>
    <row r="2951" spans="1:16" x14ac:dyDescent="0.45">
      <c r="A2951">
        <v>2950</v>
      </c>
      <c r="B2951" s="10">
        <v>45142</v>
      </c>
      <c r="C2951">
        <v>9016</v>
      </c>
      <c r="D2951" t="s">
        <v>89</v>
      </c>
      <c r="E2951">
        <v>57</v>
      </c>
      <c r="F2951" t="s">
        <v>5</v>
      </c>
      <c r="G2951">
        <v>3</v>
      </c>
      <c r="H2951">
        <v>3797.54</v>
      </c>
      <c r="I2951">
        <v>11392.62</v>
      </c>
      <c r="J2951" t="s">
        <v>81</v>
      </c>
      <c r="K2951" t="s">
        <v>82</v>
      </c>
      <c r="L2951" t="s">
        <v>129</v>
      </c>
      <c r="M2951">
        <v>2023</v>
      </c>
      <c r="N2951" t="s">
        <v>668</v>
      </c>
      <c r="O2951" t="s">
        <v>9235</v>
      </c>
      <c r="P2951" t="s">
        <v>748</v>
      </c>
    </row>
    <row r="2952" spans="1:16" x14ac:dyDescent="0.45">
      <c r="A2952">
        <v>2951</v>
      </c>
      <c r="B2952" s="10">
        <v>45142</v>
      </c>
      <c r="C2952">
        <v>8011</v>
      </c>
      <c r="D2952" t="s">
        <v>80</v>
      </c>
      <c r="E2952">
        <v>18</v>
      </c>
      <c r="F2952" t="s">
        <v>5</v>
      </c>
      <c r="G2952">
        <v>1</v>
      </c>
      <c r="H2952">
        <v>4666.1400000000003</v>
      </c>
      <c r="I2952">
        <v>4666.1400000000003</v>
      </c>
      <c r="J2952" t="s">
        <v>95</v>
      </c>
      <c r="K2952" t="s">
        <v>82</v>
      </c>
      <c r="L2952" t="s">
        <v>129</v>
      </c>
      <c r="M2952">
        <v>2023</v>
      </c>
      <c r="N2952" t="s">
        <v>84</v>
      </c>
      <c r="O2952" t="s">
        <v>5020</v>
      </c>
      <c r="P2952" t="s">
        <v>86</v>
      </c>
    </row>
    <row r="2953" spans="1:16" x14ac:dyDescent="0.45">
      <c r="A2953">
        <v>2952</v>
      </c>
      <c r="B2953" s="10">
        <v>45142</v>
      </c>
      <c r="C2953">
        <v>5493</v>
      </c>
      <c r="D2953" t="s">
        <v>89</v>
      </c>
      <c r="E2953">
        <v>46</v>
      </c>
      <c r="F2953" t="s">
        <v>102</v>
      </c>
      <c r="G2953">
        <v>3</v>
      </c>
      <c r="H2953">
        <v>3719.92</v>
      </c>
      <c r="I2953">
        <v>11159.76</v>
      </c>
      <c r="J2953" t="s">
        <v>93</v>
      </c>
      <c r="K2953" t="s">
        <v>82</v>
      </c>
      <c r="L2953" t="s">
        <v>129</v>
      </c>
      <c r="M2953">
        <v>2023</v>
      </c>
      <c r="N2953" t="s">
        <v>84</v>
      </c>
      <c r="O2953" t="s">
        <v>6501</v>
      </c>
      <c r="P2953" t="s">
        <v>86</v>
      </c>
    </row>
    <row r="2954" spans="1:16" x14ac:dyDescent="0.45">
      <c r="A2954">
        <v>2953</v>
      </c>
      <c r="B2954" s="10">
        <v>45142</v>
      </c>
      <c r="C2954">
        <v>1674</v>
      </c>
      <c r="D2954" t="s">
        <v>80</v>
      </c>
      <c r="E2954">
        <v>47</v>
      </c>
      <c r="F2954" t="s">
        <v>8</v>
      </c>
      <c r="G2954">
        <v>3</v>
      </c>
      <c r="H2954">
        <v>2059.39</v>
      </c>
      <c r="I2954">
        <v>6178.17</v>
      </c>
      <c r="J2954" t="s">
        <v>93</v>
      </c>
      <c r="K2954" t="s">
        <v>82</v>
      </c>
      <c r="L2954" t="s">
        <v>129</v>
      </c>
      <c r="M2954">
        <v>2023</v>
      </c>
      <c r="N2954" t="s">
        <v>84</v>
      </c>
      <c r="O2954" t="s">
        <v>6502</v>
      </c>
      <c r="P2954" t="s">
        <v>86</v>
      </c>
    </row>
    <row r="2955" spans="1:16" x14ac:dyDescent="0.45">
      <c r="A2955">
        <v>2954</v>
      </c>
      <c r="B2955" s="10">
        <v>45142</v>
      </c>
      <c r="C2955">
        <v>9088</v>
      </c>
      <c r="D2955" t="s">
        <v>89</v>
      </c>
      <c r="E2955">
        <v>57</v>
      </c>
      <c r="F2955" t="s">
        <v>7</v>
      </c>
      <c r="G2955">
        <v>5</v>
      </c>
      <c r="H2955">
        <v>1190.76</v>
      </c>
      <c r="I2955">
        <v>5953.8</v>
      </c>
      <c r="J2955" t="s">
        <v>81</v>
      </c>
      <c r="K2955" t="s">
        <v>82</v>
      </c>
      <c r="L2955" t="s">
        <v>129</v>
      </c>
      <c r="M2955">
        <v>2023</v>
      </c>
      <c r="N2955" t="s">
        <v>84</v>
      </c>
      <c r="O2955" t="s">
        <v>4684</v>
      </c>
      <c r="P2955" t="s">
        <v>86</v>
      </c>
    </row>
    <row r="2956" spans="1:16" x14ac:dyDescent="0.45">
      <c r="A2956">
        <v>2955</v>
      </c>
      <c r="B2956" s="10">
        <v>45142</v>
      </c>
      <c r="C2956">
        <v>9578</v>
      </c>
      <c r="D2956" t="s">
        <v>80</v>
      </c>
      <c r="E2956">
        <v>63</v>
      </c>
      <c r="F2956" t="s">
        <v>8</v>
      </c>
      <c r="G2956">
        <v>3</v>
      </c>
      <c r="H2956">
        <v>536.91999999999996</v>
      </c>
      <c r="I2956">
        <v>1610.76</v>
      </c>
      <c r="J2956" t="s">
        <v>81</v>
      </c>
      <c r="K2956" t="s">
        <v>567</v>
      </c>
      <c r="L2956" t="s">
        <v>129</v>
      </c>
      <c r="M2956">
        <v>2023</v>
      </c>
      <c r="N2956" t="s">
        <v>84</v>
      </c>
      <c r="O2956" t="s">
        <v>8732</v>
      </c>
      <c r="P2956" t="s">
        <v>748</v>
      </c>
    </row>
    <row r="2957" spans="1:16" x14ac:dyDescent="0.45">
      <c r="A2957">
        <v>2956</v>
      </c>
      <c r="B2957" s="10">
        <v>45142</v>
      </c>
      <c r="C2957">
        <v>3158</v>
      </c>
      <c r="D2957" t="s">
        <v>89</v>
      </c>
      <c r="E2957">
        <v>49</v>
      </c>
      <c r="F2957" t="s">
        <v>9</v>
      </c>
      <c r="G2957">
        <v>4</v>
      </c>
      <c r="H2957">
        <v>3229.73</v>
      </c>
      <c r="I2957">
        <v>12918.92</v>
      </c>
      <c r="J2957" t="s">
        <v>93</v>
      </c>
      <c r="K2957" t="s">
        <v>82</v>
      </c>
      <c r="L2957" t="s">
        <v>129</v>
      </c>
      <c r="M2957">
        <v>2023</v>
      </c>
      <c r="N2957" t="s">
        <v>84</v>
      </c>
      <c r="O2957" t="s">
        <v>1979</v>
      </c>
      <c r="P2957" t="s">
        <v>86</v>
      </c>
    </row>
    <row r="2958" spans="1:16" x14ac:dyDescent="0.45">
      <c r="A2958">
        <v>2957</v>
      </c>
      <c r="B2958" s="10">
        <v>45142</v>
      </c>
      <c r="C2958">
        <v>3661</v>
      </c>
      <c r="D2958" t="s">
        <v>89</v>
      </c>
      <c r="E2958">
        <v>27</v>
      </c>
      <c r="F2958" t="s">
        <v>9</v>
      </c>
      <c r="G2958">
        <v>1</v>
      </c>
      <c r="H2958">
        <v>757.13</v>
      </c>
      <c r="I2958">
        <v>757.13</v>
      </c>
      <c r="J2958" t="s">
        <v>87</v>
      </c>
      <c r="K2958" t="s">
        <v>567</v>
      </c>
      <c r="L2958" t="s">
        <v>129</v>
      </c>
      <c r="M2958">
        <v>2023</v>
      </c>
      <c r="N2958" t="s">
        <v>84</v>
      </c>
      <c r="O2958" t="s">
        <v>8178</v>
      </c>
      <c r="P2958" t="s">
        <v>86</v>
      </c>
    </row>
    <row r="2959" spans="1:16" x14ac:dyDescent="0.45">
      <c r="A2959">
        <v>2958</v>
      </c>
      <c r="B2959" s="10">
        <v>45142</v>
      </c>
      <c r="C2959">
        <v>3064</v>
      </c>
      <c r="D2959" t="s">
        <v>80</v>
      </c>
      <c r="E2959">
        <v>44</v>
      </c>
      <c r="F2959" t="s">
        <v>7</v>
      </c>
      <c r="G2959">
        <v>2</v>
      </c>
      <c r="H2959">
        <v>4199.6000000000004</v>
      </c>
      <c r="I2959">
        <v>8399.2000000000007</v>
      </c>
      <c r="J2959" t="s">
        <v>97</v>
      </c>
      <c r="K2959" t="s">
        <v>82</v>
      </c>
      <c r="L2959" t="s">
        <v>129</v>
      </c>
      <c r="M2959">
        <v>2023</v>
      </c>
      <c r="N2959" t="s">
        <v>84</v>
      </c>
      <c r="O2959" t="s">
        <v>2732</v>
      </c>
      <c r="P2959" t="s">
        <v>86</v>
      </c>
    </row>
    <row r="2960" spans="1:16" x14ac:dyDescent="0.45">
      <c r="A2960">
        <v>2959</v>
      </c>
      <c r="B2960" s="10">
        <v>45142</v>
      </c>
      <c r="C2960">
        <v>4253</v>
      </c>
      <c r="D2960" t="s">
        <v>80</v>
      </c>
      <c r="E2960">
        <v>25</v>
      </c>
      <c r="F2960" t="s">
        <v>5</v>
      </c>
      <c r="G2960">
        <v>1</v>
      </c>
      <c r="H2960">
        <v>4805.6499999999996</v>
      </c>
      <c r="I2960">
        <v>4805.6499999999996</v>
      </c>
      <c r="J2960" t="s">
        <v>87</v>
      </c>
      <c r="K2960" t="s">
        <v>82</v>
      </c>
      <c r="L2960" t="s">
        <v>129</v>
      </c>
      <c r="M2960">
        <v>2023</v>
      </c>
      <c r="N2960" t="s">
        <v>668</v>
      </c>
      <c r="O2960" t="s">
        <v>9603</v>
      </c>
      <c r="P2960" t="s">
        <v>86</v>
      </c>
    </row>
    <row r="2961" spans="1:16" x14ac:dyDescent="0.45">
      <c r="A2961">
        <v>2960</v>
      </c>
      <c r="B2961" s="10">
        <v>45143</v>
      </c>
      <c r="C2961">
        <v>5979</v>
      </c>
      <c r="D2961" t="s">
        <v>89</v>
      </c>
      <c r="E2961">
        <v>53</v>
      </c>
      <c r="F2961" t="s">
        <v>6</v>
      </c>
      <c r="G2961">
        <v>5</v>
      </c>
      <c r="H2961">
        <v>722.16</v>
      </c>
      <c r="I2961">
        <v>3610.8</v>
      </c>
      <c r="J2961" t="s">
        <v>93</v>
      </c>
      <c r="K2961" t="s">
        <v>82</v>
      </c>
      <c r="L2961" t="s">
        <v>129</v>
      </c>
      <c r="M2961">
        <v>2023</v>
      </c>
      <c r="N2961" t="s">
        <v>668</v>
      </c>
      <c r="O2961" t="s">
        <v>776</v>
      </c>
      <c r="P2961" t="s">
        <v>748</v>
      </c>
    </row>
    <row r="2962" spans="1:16" x14ac:dyDescent="0.45">
      <c r="A2962">
        <v>2961</v>
      </c>
      <c r="B2962" s="10">
        <v>45143</v>
      </c>
      <c r="C2962">
        <v>8703</v>
      </c>
      <c r="D2962" t="s">
        <v>89</v>
      </c>
      <c r="E2962">
        <v>59</v>
      </c>
      <c r="F2962" t="s">
        <v>9</v>
      </c>
      <c r="G2962">
        <v>5</v>
      </c>
      <c r="H2962">
        <v>1911.46</v>
      </c>
      <c r="I2962">
        <v>9557.2999999999993</v>
      </c>
      <c r="J2962" t="s">
        <v>81</v>
      </c>
      <c r="K2962" t="s">
        <v>82</v>
      </c>
      <c r="L2962" t="s">
        <v>129</v>
      </c>
      <c r="M2962">
        <v>2023</v>
      </c>
      <c r="N2962" t="s">
        <v>84</v>
      </c>
      <c r="O2962" t="s">
        <v>4685</v>
      </c>
      <c r="P2962" t="s">
        <v>86</v>
      </c>
    </row>
    <row r="2963" spans="1:16" x14ac:dyDescent="0.45">
      <c r="A2963">
        <v>2962</v>
      </c>
      <c r="B2963" s="10">
        <v>45143</v>
      </c>
      <c r="C2963">
        <v>9931</v>
      </c>
      <c r="D2963" t="s">
        <v>80</v>
      </c>
      <c r="E2963">
        <v>52</v>
      </c>
      <c r="F2963" t="s">
        <v>8</v>
      </c>
      <c r="G2963">
        <v>3</v>
      </c>
      <c r="H2963">
        <v>4689.5</v>
      </c>
      <c r="I2963">
        <v>14068.5</v>
      </c>
      <c r="J2963" t="s">
        <v>93</v>
      </c>
      <c r="K2963" t="s">
        <v>82</v>
      </c>
      <c r="L2963" t="s">
        <v>129</v>
      </c>
      <c r="M2963">
        <v>2023</v>
      </c>
      <c r="N2963" t="s">
        <v>84</v>
      </c>
      <c r="O2963" t="s">
        <v>6503</v>
      </c>
      <c r="P2963" t="s">
        <v>86</v>
      </c>
    </row>
    <row r="2964" spans="1:16" x14ac:dyDescent="0.45">
      <c r="A2964">
        <v>2963</v>
      </c>
      <c r="B2964" s="10">
        <v>45143</v>
      </c>
      <c r="C2964">
        <v>2401</v>
      </c>
      <c r="D2964" t="s">
        <v>89</v>
      </c>
      <c r="E2964">
        <v>53</v>
      </c>
      <c r="F2964" t="s">
        <v>8</v>
      </c>
      <c r="G2964">
        <v>5</v>
      </c>
      <c r="H2964">
        <v>2379.9899999999998</v>
      </c>
      <c r="I2964">
        <v>11899.95</v>
      </c>
      <c r="J2964" t="s">
        <v>93</v>
      </c>
      <c r="K2964" t="s">
        <v>82</v>
      </c>
      <c r="L2964" t="s">
        <v>129</v>
      </c>
      <c r="M2964">
        <v>2023</v>
      </c>
      <c r="N2964" t="s">
        <v>84</v>
      </c>
      <c r="O2964" t="s">
        <v>9149</v>
      </c>
      <c r="P2964" t="s">
        <v>748</v>
      </c>
    </row>
    <row r="2965" spans="1:16" x14ac:dyDescent="0.45">
      <c r="A2965">
        <v>2964</v>
      </c>
      <c r="B2965" s="10">
        <v>45143</v>
      </c>
      <c r="C2965">
        <v>4259</v>
      </c>
      <c r="D2965" t="s">
        <v>80</v>
      </c>
      <c r="E2965">
        <v>53</v>
      </c>
      <c r="F2965" t="s">
        <v>6</v>
      </c>
      <c r="G2965">
        <v>5</v>
      </c>
      <c r="H2965">
        <v>2700.31</v>
      </c>
      <c r="I2965">
        <v>13501.55</v>
      </c>
      <c r="J2965" t="s">
        <v>93</v>
      </c>
      <c r="K2965" t="s">
        <v>82</v>
      </c>
      <c r="L2965" t="s">
        <v>129</v>
      </c>
      <c r="M2965">
        <v>2023</v>
      </c>
      <c r="N2965" t="s">
        <v>84</v>
      </c>
      <c r="O2965" t="s">
        <v>4208</v>
      </c>
      <c r="P2965" t="s">
        <v>86</v>
      </c>
    </row>
    <row r="2966" spans="1:16" x14ac:dyDescent="0.45">
      <c r="A2966">
        <v>2965</v>
      </c>
      <c r="B2966" s="10">
        <v>45143</v>
      </c>
      <c r="C2966">
        <v>4923</v>
      </c>
      <c r="D2966" t="s">
        <v>89</v>
      </c>
      <c r="E2966">
        <v>42</v>
      </c>
      <c r="F2966" t="s">
        <v>102</v>
      </c>
      <c r="G2966">
        <v>1</v>
      </c>
      <c r="H2966">
        <v>3750.2</v>
      </c>
      <c r="I2966">
        <v>3750.2</v>
      </c>
      <c r="J2966" t="s">
        <v>97</v>
      </c>
      <c r="K2966" t="s">
        <v>82</v>
      </c>
      <c r="L2966" t="s">
        <v>129</v>
      </c>
      <c r="M2966">
        <v>2023</v>
      </c>
      <c r="N2966" t="s">
        <v>84</v>
      </c>
      <c r="O2966" t="s">
        <v>5186</v>
      </c>
      <c r="P2966" t="s">
        <v>86</v>
      </c>
    </row>
    <row r="2967" spans="1:16" x14ac:dyDescent="0.45">
      <c r="A2967">
        <v>2966</v>
      </c>
      <c r="B2967" s="10">
        <v>45143</v>
      </c>
      <c r="C2967">
        <v>5214</v>
      </c>
      <c r="D2967" t="s">
        <v>89</v>
      </c>
      <c r="E2967">
        <v>37</v>
      </c>
      <c r="F2967" t="s">
        <v>5</v>
      </c>
      <c r="G2967">
        <v>4</v>
      </c>
      <c r="H2967">
        <v>1092.1400000000001</v>
      </c>
      <c r="I2967">
        <v>4368.5600000000004</v>
      </c>
      <c r="J2967" t="s">
        <v>97</v>
      </c>
      <c r="K2967" t="s">
        <v>82</v>
      </c>
      <c r="L2967" t="s">
        <v>129</v>
      </c>
      <c r="M2967">
        <v>2023</v>
      </c>
      <c r="N2967" t="s">
        <v>84</v>
      </c>
      <c r="O2967" t="s">
        <v>1671</v>
      </c>
      <c r="P2967" t="s">
        <v>86</v>
      </c>
    </row>
    <row r="2968" spans="1:16" x14ac:dyDescent="0.45">
      <c r="A2968">
        <v>2967</v>
      </c>
      <c r="B2968" s="10">
        <v>45143</v>
      </c>
      <c r="C2968">
        <v>4227</v>
      </c>
      <c r="D2968" t="s">
        <v>80</v>
      </c>
      <c r="E2968">
        <v>62</v>
      </c>
      <c r="F2968" t="s">
        <v>102</v>
      </c>
      <c r="G2968">
        <v>4</v>
      </c>
      <c r="H2968">
        <v>4896.79</v>
      </c>
      <c r="I2968">
        <v>19587.16</v>
      </c>
      <c r="J2968" t="s">
        <v>81</v>
      </c>
      <c r="K2968" t="s">
        <v>82</v>
      </c>
      <c r="L2968" t="s">
        <v>129</v>
      </c>
      <c r="M2968">
        <v>2023</v>
      </c>
      <c r="N2968" t="s">
        <v>84</v>
      </c>
      <c r="O2968" t="s">
        <v>1327</v>
      </c>
      <c r="P2968" t="s">
        <v>86</v>
      </c>
    </row>
    <row r="2969" spans="1:16" x14ac:dyDescent="0.45">
      <c r="A2969">
        <v>2968</v>
      </c>
      <c r="B2969" s="10">
        <v>45143</v>
      </c>
      <c r="C2969">
        <v>3745</v>
      </c>
      <c r="D2969" t="s">
        <v>80</v>
      </c>
      <c r="E2969">
        <v>34</v>
      </c>
      <c r="F2969" t="s">
        <v>7</v>
      </c>
      <c r="G2969">
        <v>3</v>
      </c>
      <c r="H2969">
        <v>3915.37</v>
      </c>
      <c r="I2969">
        <v>11746.11</v>
      </c>
      <c r="J2969" t="s">
        <v>87</v>
      </c>
      <c r="K2969" t="s">
        <v>82</v>
      </c>
      <c r="L2969" t="s">
        <v>129</v>
      </c>
      <c r="M2969">
        <v>2023</v>
      </c>
      <c r="N2969" t="s">
        <v>84</v>
      </c>
      <c r="O2969" t="s">
        <v>6054</v>
      </c>
      <c r="P2969" t="s">
        <v>86</v>
      </c>
    </row>
    <row r="2970" spans="1:16" x14ac:dyDescent="0.45">
      <c r="A2970">
        <v>2969</v>
      </c>
      <c r="B2970" s="10">
        <v>45143</v>
      </c>
      <c r="C2970">
        <v>7091</v>
      </c>
      <c r="D2970" t="s">
        <v>80</v>
      </c>
      <c r="E2970">
        <v>40</v>
      </c>
      <c r="F2970" t="s">
        <v>9</v>
      </c>
      <c r="G2970">
        <v>5</v>
      </c>
      <c r="H2970">
        <v>848.8</v>
      </c>
      <c r="I2970">
        <v>4244</v>
      </c>
      <c r="J2970" t="s">
        <v>97</v>
      </c>
      <c r="K2970" t="s">
        <v>82</v>
      </c>
      <c r="L2970" t="s">
        <v>129</v>
      </c>
      <c r="M2970">
        <v>2023</v>
      </c>
      <c r="N2970" t="s">
        <v>84</v>
      </c>
      <c r="O2970" t="s">
        <v>4451</v>
      </c>
      <c r="P2970" t="s">
        <v>86</v>
      </c>
    </row>
    <row r="2971" spans="1:16" x14ac:dyDescent="0.45">
      <c r="A2971">
        <v>2970</v>
      </c>
      <c r="B2971" s="10">
        <v>45143</v>
      </c>
      <c r="C2971">
        <v>4866</v>
      </c>
      <c r="D2971" t="s">
        <v>89</v>
      </c>
      <c r="E2971">
        <v>42</v>
      </c>
      <c r="F2971" t="s">
        <v>6</v>
      </c>
      <c r="G2971">
        <v>5</v>
      </c>
      <c r="H2971">
        <v>599.79</v>
      </c>
      <c r="I2971">
        <v>2998.95</v>
      </c>
      <c r="J2971" t="s">
        <v>97</v>
      </c>
      <c r="K2971" t="s">
        <v>82</v>
      </c>
      <c r="L2971" t="s">
        <v>129</v>
      </c>
      <c r="M2971">
        <v>2023</v>
      </c>
      <c r="N2971" t="s">
        <v>84</v>
      </c>
      <c r="O2971" t="s">
        <v>4452</v>
      </c>
      <c r="P2971" t="s">
        <v>86</v>
      </c>
    </row>
    <row r="2972" spans="1:16" x14ac:dyDescent="0.45">
      <c r="A2972">
        <v>2971</v>
      </c>
      <c r="B2972" s="10">
        <v>45143</v>
      </c>
      <c r="C2972">
        <v>6818</v>
      </c>
      <c r="D2972" t="s">
        <v>89</v>
      </c>
      <c r="E2972">
        <v>48</v>
      </c>
      <c r="F2972" t="s">
        <v>6</v>
      </c>
      <c r="G2972">
        <v>4</v>
      </c>
      <c r="H2972">
        <v>4678.0200000000004</v>
      </c>
      <c r="I2972">
        <v>18712.080000000002</v>
      </c>
      <c r="J2972" t="s">
        <v>93</v>
      </c>
      <c r="K2972" t="s">
        <v>82</v>
      </c>
      <c r="L2972" t="s">
        <v>129</v>
      </c>
      <c r="M2972">
        <v>2023</v>
      </c>
      <c r="N2972" t="s">
        <v>84</v>
      </c>
      <c r="O2972" t="s">
        <v>1980</v>
      </c>
      <c r="P2972" t="s">
        <v>86</v>
      </c>
    </row>
    <row r="2973" spans="1:16" x14ac:dyDescent="0.45">
      <c r="A2973">
        <v>2972</v>
      </c>
      <c r="B2973" s="10">
        <v>45143</v>
      </c>
      <c r="C2973">
        <v>3222</v>
      </c>
      <c r="D2973" t="s">
        <v>89</v>
      </c>
      <c r="E2973">
        <v>23</v>
      </c>
      <c r="F2973" t="s">
        <v>6</v>
      </c>
      <c r="G2973">
        <v>3</v>
      </c>
      <c r="H2973">
        <v>3440.89</v>
      </c>
      <c r="I2973">
        <v>10322.67</v>
      </c>
      <c r="J2973" t="s">
        <v>95</v>
      </c>
      <c r="K2973" t="s">
        <v>82</v>
      </c>
      <c r="L2973" t="s">
        <v>129</v>
      </c>
      <c r="M2973">
        <v>2023</v>
      </c>
      <c r="N2973" t="s">
        <v>668</v>
      </c>
      <c r="O2973" t="s">
        <v>9486</v>
      </c>
      <c r="P2973" t="s">
        <v>86</v>
      </c>
    </row>
    <row r="2974" spans="1:16" x14ac:dyDescent="0.45">
      <c r="A2974">
        <v>2973</v>
      </c>
      <c r="B2974" s="10">
        <v>45143</v>
      </c>
      <c r="C2974">
        <v>3792</v>
      </c>
      <c r="D2974" t="s">
        <v>80</v>
      </c>
      <c r="E2974">
        <v>52</v>
      </c>
      <c r="F2974" t="s">
        <v>102</v>
      </c>
      <c r="G2974">
        <v>5</v>
      </c>
      <c r="H2974">
        <v>240.91</v>
      </c>
      <c r="I2974">
        <v>1204.55</v>
      </c>
      <c r="J2974" t="s">
        <v>93</v>
      </c>
      <c r="K2974" t="s">
        <v>567</v>
      </c>
      <c r="L2974" t="s">
        <v>129</v>
      </c>
      <c r="M2974">
        <v>2023</v>
      </c>
      <c r="N2974" t="s">
        <v>84</v>
      </c>
      <c r="O2974" t="s">
        <v>7604</v>
      </c>
      <c r="P2974" t="s">
        <v>86</v>
      </c>
    </row>
    <row r="2975" spans="1:16" x14ac:dyDescent="0.45">
      <c r="A2975">
        <v>2974</v>
      </c>
      <c r="B2975" s="10">
        <v>45144</v>
      </c>
      <c r="C2975">
        <v>5063</v>
      </c>
      <c r="D2975" t="s">
        <v>89</v>
      </c>
      <c r="E2975">
        <v>21</v>
      </c>
      <c r="F2975" t="s">
        <v>102</v>
      </c>
      <c r="G2975">
        <v>3</v>
      </c>
      <c r="H2975">
        <v>752.84</v>
      </c>
      <c r="I2975">
        <v>2258.52</v>
      </c>
      <c r="J2975" t="s">
        <v>95</v>
      </c>
      <c r="K2975" t="s">
        <v>82</v>
      </c>
      <c r="L2975" t="s">
        <v>129</v>
      </c>
      <c r="M2975">
        <v>2023</v>
      </c>
      <c r="N2975" t="s">
        <v>668</v>
      </c>
      <c r="O2975" t="s">
        <v>695</v>
      </c>
      <c r="P2975" t="s">
        <v>86</v>
      </c>
    </row>
    <row r="2976" spans="1:16" x14ac:dyDescent="0.45">
      <c r="A2976">
        <v>2975</v>
      </c>
      <c r="B2976" s="10">
        <v>45144</v>
      </c>
      <c r="C2976">
        <v>2524</v>
      </c>
      <c r="D2976" t="s">
        <v>89</v>
      </c>
      <c r="E2976">
        <v>57</v>
      </c>
      <c r="F2976" t="s">
        <v>7</v>
      </c>
      <c r="G2976">
        <v>1</v>
      </c>
      <c r="H2976">
        <v>286.75</v>
      </c>
      <c r="I2976">
        <v>286.75</v>
      </c>
      <c r="J2976" t="s">
        <v>81</v>
      </c>
      <c r="K2976" t="s">
        <v>567</v>
      </c>
      <c r="L2976" t="s">
        <v>129</v>
      </c>
      <c r="M2976">
        <v>2023</v>
      </c>
      <c r="N2976" t="s">
        <v>84</v>
      </c>
      <c r="O2976" t="s">
        <v>8052</v>
      </c>
      <c r="P2976" t="s">
        <v>86</v>
      </c>
    </row>
    <row r="2977" spans="1:16" x14ac:dyDescent="0.45">
      <c r="A2977">
        <v>2976</v>
      </c>
      <c r="B2977" s="10">
        <v>45144</v>
      </c>
      <c r="C2977">
        <v>9224</v>
      </c>
      <c r="D2977" t="s">
        <v>80</v>
      </c>
      <c r="E2977">
        <v>37</v>
      </c>
      <c r="F2977" t="s">
        <v>8</v>
      </c>
      <c r="G2977">
        <v>5</v>
      </c>
      <c r="H2977">
        <v>4871.7</v>
      </c>
      <c r="I2977">
        <v>24358.5</v>
      </c>
      <c r="J2977" t="s">
        <v>97</v>
      </c>
      <c r="K2977" t="s">
        <v>82</v>
      </c>
      <c r="L2977" t="s">
        <v>129</v>
      </c>
      <c r="M2977">
        <v>2023</v>
      </c>
      <c r="N2977" t="s">
        <v>84</v>
      </c>
      <c r="O2977" t="s">
        <v>4453</v>
      </c>
      <c r="P2977" t="s">
        <v>86</v>
      </c>
    </row>
    <row r="2978" spans="1:16" x14ac:dyDescent="0.45">
      <c r="A2978">
        <v>2977</v>
      </c>
      <c r="B2978" s="10">
        <v>45144</v>
      </c>
      <c r="C2978">
        <v>7198</v>
      </c>
      <c r="D2978" t="s">
        <v>89</v>
      </c>
      <c r="E2978">
        <v>58</v>
      </c>
      <c r="F2978" t="s">
        <v>8</v>
      </c>
      <c r="G2978">
        <v>5</v>
      </c>
      <c r="H2978">
        <v>2514.36</v>
      </c>
      <c r="I2978">
        <v>12571.8</v>
      </c>
      <c r="J2978" t="s">
        <v>81</v>
      </c>
      <c r="K2978" t="s">
        <v>82</v>
      </c>
      <c r="L2978" t="s">
        <v>129</v>
      </c>
      <c r="M2978">
        <v>2023</v>
      </c>
      <c r="N2978" t="s">
        <v>84</v>
      </c>
      <c r="O2978" t="s">
        <v>9059</v>
      </c>
      <c r="P2978" t="s">
        <v>748</v>
      </c>
    </row>
    <row r="2979" spans="1:16" x14ac:dyDescent="0.45">
      <c r="A2979">
        <v>2978</v>
      </c>
      <c r="B2979" s="10">
        <v>45144</v>
      </c>
      <c r="C2979">
        <v>5025</v>
      </c>
      <c r="D2979" t="s">
        <v>89</v>
      </c>
      <c r="E2979">
        <v>18</v>
      </c>
      <c r="F2979" t="s">
        <v>7</v>
      </c>
      <c r="G2979">
        <v>5</v>
      </c>
      <c r="H2979">
        <v>2337.63</v>
      </c>
      <c r="I2979">
        <v>11688.15</v>
      </c>
      <c r="J2979" t="s">
        <v>95</v>
      </c>
      <c r="K2979" t="s">
        <v>82</v>
      </c>
      <c r="L2979" t="s">
        <v>129</v>
      </c>
      <c r="M2979">
        <v>2023</v>
      </c>
      <c r="N2979" t="s">
        <v>84</v>
      </c>
      <c r="O2979" t="s">
        <v>8829</v>
      </c>
      <c r="P2979" t="s">
        <v>748</v>
      </c>
    </row>
    <row r="2980" spans="1:16" x14ac:dyDescent="0.45">
      <c r="A2980">
        <v>2979</v>
      </c>
      <c r="B2980" s="10">
        <v>45144</v>
      </c>
      <c r="C2980">
        <v>3566</v>
      </c>
      <c r="D2980" t="s">
        <v>80</v>
      </c>
      <c r="E2980">
        <v>62</v>
      </c>
      <c r="F2980" t="s">
        <v>6</v>
      </c>
      <c r="G2980">
        <v>4</v>
      </c>
      <c r="H2980">
        <v>4781.1000000000004</v>
      </c>
      <c r="I2980">
        <v>19124.400000000001</v>
      </c>
      <c r="J2980" t="s">
        <v>81</v>
      </c>
      <c r="K2980" t="s">
        <v>82</v>
      </c>
      <c r="L2980" t="s">
        <v>129</v>
      </c>
      <c r="M2980">
        <v>2023</v>
      </c>
      <c r="N2980" t="s">
        <v>84</v>
      </c>
      <c r="O2980" t="s">
        <v>1328</v>
      </c>
      <c r="P2980" t="s">
        <v>86</v>
      </c>
    </row>
    <row r="2981" spans="1:16" x14ac:dyDescent="0.45">
      <c r="A2981">
        <v>2980</v>
      </c>
      <c r="B2981" s="10">
        <v>45144</v>
      </c>
      <c r="C2981">
        <v>3803</v>
      </c>
      <c r="D2981" t="s">
        <v>80</v>
      </c>
      <c r="E2981">
        <v>43</v>
      </c>
      <c r="F2981" t="s">
        <v>8</v>
      </c>
      <c r="G2981">
        <v>4</v>
      </c>
      <c r="H2981">
        <v>2547.9499999999998</v>
      </c>
      <c r="I2981">
        <v>10191.799999999999</v>
      </c>
      <c r="J2981" t="s">
        <v>97</v>
      </c>
      <c r="K2981" t="s">
        <v>82</v>
      </c>
      <c r="L2981" t="s">
        <v>129</v>
      </c>
      <c r="M2981">
        <v>2023</v>
      </c>
      <c r="N2981" t="s">
        <v>84</v>
      </c>
      <c r="O2981" t="s">
        <v>1672</v>
      </c>
      <c r="P2981" t="s">
        <v>86</v>
      </c>
    </row>
    <row r="2982" spans="1:16" x14ac:dyDescent="0.45">
      <c r="A2982">
        <v>2981</v>
      </c>
      <c r="B2982" s="10">
        <v>45144</v>
      </c>
      <c r="C2982">
        <v>4709</v>
      </c>
      <c r="D2982" t="s">
        <v>80</v>
      </c>
      <c r="E2982">
        <v>51</v>
      </c>
      <c r="F2982" t="s">
        <v>7</v>
      </c>
      <c r="G2982">
        <v>5</v>
      </c>
      <c r="H2982">
        <v>2612.89</v>
      </c>
      <c r="I2982">
        <v>13064.45</v>
      </c>
      <c r="J2982" t="s">
        <v>93</v>
      </c>
      <c r="K2982" t="s">
        <v>82</v>
      </c>
      <c r="L2982" t="s">
        <v>129</v>
      </c>
      <c r="M2982">
        <v>2023</v>
      </c>
      <c r="N2982" t="s">
        <v>84</v>
      </c>
      <c r="O2982" t="s">
        <v>9150</v>
      </c>
      <c r="P2982" t="s">
        <v>748</v>
      </c>
    </row>
    <row r="2983" spans="1:16" x14ac:dyDescent="0.45">
      <c r="A2983">
        <v>2982</v>
      </c>
      <c r="B2983" s="10">
        <v>45144</v>
      </c>
      <c r="C2983">
        <v>7155</v>
      </c>
      <c r="D2983" t="s">
        <v>80</v>
      </c>
      <c r="E2983">
        <v>27</v>
      </c>
      <c r="F2983" t="s">
        <v>8</v>
      </c>
      <c r="G2983">
        <v>5</v>
      </c>
      <c r="H2983">
        <v>4921.28</v>
      </c>
      <c r="I2983">
        <v>24606.400000000001</v>
      </c>
      <c r="J2983" t="s">
        <v>87</v>
      </c>
      <c r="K2983" t="s">
        <v>82</v>
      </c>
      <c r="L2983" t="s">
        <v>129</v>
      </c>
      <c r="M2983">
        <v>2023</v>
      </c>
      <c r="N2983" t="s">
        <v>84</v>
      </c>
      <c r="O2983" t="s">
        <v>8967</v>
      </c>
      <c r="P2983" t="s">
        <v>748</v>
      </c>
    </row>
    <row r="2984" spans="1:16" x14ac:dyDescent="0.45">
      <c r="A2984">
        <v>2983</v>
      </c>
      <c r="B2984" s="10">
        <v>45144</v>
      </c>
      <c r="C2984">
        <v>1719</v>
      </c>
      <c r="D2984" t="s">
        <v>80</v>
      </c>
      <c r="E2984">
        <v>40</v>
      </c>
      <c r="F2984" t="s">
        <v>7</v>
      </c>
      <c r="G2984">
        <v>1</v>
      </c>
      <c r="H2984">
        <v>601.59</v>
      </c>
      <c r="I2984">
        <v>601.59</v>
      </c>
      <c r="J2984" t="s">
        <v>97</v>
      </c>
      <c r="K2984" t="s">
        <v>567</v>
      </c>
      <c r="L2984" t="s">
        <v>129</v>
      </c>
      <c r="M2984">
        <v>2023</v>
      </c>
      <c r="N2984" t="s">
        <v>84</v>
      </c>
      <c r="O2984" t="s">
        <v>7919</v>
      </c>
      <c r="P2984" t="s">
        <v>86</v>
      </c>
    </row>
    <row r="2985" spans="1:16" x14ac:dyDescent="0.45">
      <c r="A2985">
        <v>2984</v>
      </c>
      <c r="B2985" s="10">
        <v>45144</v>
      </c>
      <c r="C2985">
        <v>7516</v>
      </c>
      <c r="D2985" t="s">
        <v>80</v>
      </c>
      <c r="E2985">
        <v>41</v>
      </c>
      <c r="F2985" t="s">
        <v>8</v>
      </c>
      <c r="G2985">
        <v>1</v>
      </c>
      <c r="H2985">
        <v>4929.49</v>
      </c>
      <c r="I2985">
        <v>4929.49</v>
      </c>
      <c r="J2985" t="s">
        <v>97</v>
      </c>
      <c r="K2985" t="s">
        <v>82</v>
      </c>
      <c r="L2985" t="s">
        <v>129</v>
      </c>
      <c r="M2985">
        <v>2023</v>
      </c>
      <c r="N2985" t="s">
        <v>84</v>
      </c>
      <c r="O2985" t="s">
        <v>5187</v>
      </c>
      <c r="P2985" t="s">
        <v>86</v>
      </c>
    </row>
    <row r="2986" spans="1:16" x14ac:dyDescent="0.45">
      <c r="A2986">
        <v>2985</v>
      </c>
      <c r="B2986" s="10">
        <v>45144</v>
      </c>
      <c r="C2986">
        <v>5579</v>
      </c>
      <c r="D2986" t="s">
        <v>80</v>
      </c>
      <c r="E2986">
        <v>30</v>
      </c>
      <c r="F2986" t="s">
        <v>6</v>
      </c>
      <c r="G2986">
        <v>3</v>
      </c>
      <c r="H2986">
        <v>870.11</v>
      </c>
      <c r="I2986">
        <v>2610.33</v>
      </c>
      <c r="J2986" t="s">
        <v>87</v>
      </c>
      <c r="K2986" t="s">
        <v>82</v>
      </c>
      <c r="L2986" t="s">
        <v>129</v>
      </c>
      <c r="M2986">
        <v>2023</v>
      </c>
      <c r="N2986" t="s">
        <v>84</v>
      </c>
      <c r="O2986" t="s">
        <v>6055</v>
      </c>
      <c r="P2986" t="s">
        <v>86</v>
      </c>
    </row>
    <row r="2987" spans="1:16" x14ac:dyDescent="0.45">
      <c r="A2987">
        <v>2986</v>
      </c>
      <c r="B2987" s="10">
        <v>45144</v>
      </c>
      <c r="C2987">
        <v>1972</v>
      </c>
      <c r="D2987" t="s">
        <v>80</v>
      </c>
      <c r="E2987">
        <v>46</v>
      </c>
      <c r="F2987" t="s">
        <v>102</v>
      </c>
      <c r="G2987">
        <v>3</v>
      </c>
      <c r="H2987">
        <v>2390.91</v>
      </c>
      <c r="I2987">
        <v>7172.73</v>
      </c>
      <c r="J2987" t="s">
        <v>93</v>
      </c>
      <c r="K2987" t="s">
        <v>82</v>
      </c>
      <c r="L2987" t="s">
        <v>129</v>
      </c>
      <c r="M2987">
        <v>2023</v>
      </c>
      <c r="N2987" t="s">
        <v>84</v>
      </c>
      <c r="O2987" t="s">
        <v>6504</v>
      </c>
      <c r="P2987" t="s">
        <v>86</v>
      </c>
    </row>
    <row r="2988" spans="1:16" x14ac:dyDescent="0.45">
      <c r="A2988">
        <v>2987</v>
      </c>
      <c r="B2988" s="10">
        <v>45144</v>
      </c>
      <c r="C2988">
        <v>4718</v>
      </c>
      <c r="D2988" t="s">
        <v>80</v>
      </c>
      <c r="E2988">
        <v>63</v>
      </c>
      <c r="F2988" t="s">
        <v>102</v>
      </c>
      <c r="G2988">
        <v>4</v>
      </c>
      <c r="H2988">
        <v>1721.19</v>
      </c>
      <c r="I2988">
        <v>6884.76</v>
      </c>
      <c r="J2988" t="s">
        <v>81</v>
      </c>
      <c r="K2988" t="s">
        <v>82</v>
      </c>
      <c r="L2988" t="s">
        <v>129</v>
      </c>
      <c r="M2988">
        <v>2023</v>
      </c>
      <c r="N2988" t="s">
        <v>84</v>
      </c>
      <c r="O2988" t="s">
        <v>1329</v>
      </c>
      <c r="P2988" t="s">
        <v>86</v>
      </c>
    </row>
    <row r="2989" spans="1:16" x14ac:dyDescent="0.45">
      <c r="A2989">
        <v>2988</v>
      </c>
      <c r="B2989" s="10">
        <v>45145</v>
      </c>
      <c r="C2989">
        <v>8395</v>
      </c>
      <c r="D2989" t="s">
        <v>89</v>
      </c>
      <c r="E2989">
        <v>44</v>
      </c>
      <c r="F2989" t="s">
        <v>6</v>
      </c>
      <c r="G2989">
        <v>2</v>
      </c>
      <c r="H2989">
        <v>4779.34</v>
      </c>
      <c r="I2989">
        <v>9558.68</v>
      </c>
      <c r="J2989" t="s">
        <v>97</v>
      </c>
      <c r="K2989" t="s">
        <v>82</v>
      </c>
      <c r="L2989" t="s">
        <v>129</v>
      </c>
      <c r="M2989">
        <v>2023</v>
      </c>
      <c r="N2989" t="s">
        <v>84</v>
      </c>
      <c r="O2989" t="s">
        <v>247</v>
      </c>
      <c r="P2989" t="s">
        <v>86</v>
      </c>
    </row>
    <row r="2990" spans="1:16" x14ac:dyDescent="0.45">
      <c r="A2990">
        <v>2989</v>
      </c>
      <c r="B2990" s="10">
        <v>45145</v>
      </c>
      <c r="C2990">
        <v>5402</v>
      </c>
      <c r="D2990" t="s">
        <v>80</v>
      </c>
      <c r="E2990">
        <v>48</v>
      </c>
      <c r="F2990" t="s">
        <v>8</v>
      </c>
      <c r="G2990">
        <v>1</v>
      </c>
      <c r="H2990">
        <v>2453.2399999999998</v>
      </c>
      <c r="I2990">
        <v>2453.2399999999998</v>
      </c>
      <c r="J2990" t="s">
        <v>93</v>
      </c>
      <c r="K2990" t="s">
        <v>82</v>
      </c>
      <c r="L2990" t="s">
        <v>129</v>
      </c>
      <c r="M2990">
        <v>2023</v>
      </c>
      <c r="N2990" t="s">
        <v>84</v>
      </c>
      <c r="O2990" t="s">
        <v>5596</v>
      </c>
      <c r="P2990" t="s">
        <v>86</v>
      </c>
    </row>
    <row r="2991" spans="1:16" x14ac:dyDescent="0.45">
      <c r="A2991">
        <v>2990</v>
      </c>
      <c r="B2991" s="10">
        <v>45145</v>
      </c>
      <c r="C2991">
        <v>5552</v>
      </c>
      <c r="D2991" t="s">
        <v>80</v>
      </c>
      <c r="E2991">
        <v>60</v>
      </c>
      <c r="F2991" t="s">
        <v>6</v>
      </c>
      <c r="G2991">
        <v>3</v>
      </c>
      <c r="H2991">
        <v>163.92</v>
      </c>
      <c r="I2991">
        <v>491.76</v>
      </c>
      <c r="J2991" t="s">
        <v>81</v>
      </c>
      <c r="K2991" t="s">
        <v>567</v>
      </c>
      <c r="L2991" t="s">
        <v>129</v>
      </c>
      <c r="M2991">
        <v>2023</v>
      </c>
      <c r="N2991" t="s">
        <v>84</v>
      </c>
      <c r="O2991" t="s">
        <v>7493</v>
      </c>
      <c r="P2991" t="s">
        <v>86</v>
      </c>
    </row>
    <row r="2992" spans="1:16" x14ac:dyDescent="0.45">
      <c r="A2992">
        <v>2991</v>
      </c>
      <c r="B2992" s="10">
        <v>45145</v>
      </c>
      <c r="C2992">
        <v>3207</v>
      </c>
      <c r="D2992" t="s">
        <v>89</v>
      </c>
      <c r="E2992">
        <v>27</v>
      </c>
      <c r="F2992" t="s">
        <v>7</v>
      </c>
      <c r="G2992">
        <v>1</v>
      </c>
      <c r="H2992">
        <v>1147.3699999999999</v>
      </c>
      <c r="I2992">
        <v>1147.3699999999999</v>
      </c>
      <c r="J2992" t="s">
        <v>87</v>
      </c>
      <c r="K2992" t="s">
        <v>567</v>
      </c>
      <c r="L2992" t="s">
        <v>129</v>
      </c>
      <c r="M2992">
        <v>2023</v>
      </c>
      <c r="N2992" t="s">
        <v>84</v>
      </c>
      <c r="O2992" t="s">
        <v>8179</v>
      </c>
      <c r="P2992" t="s">
        <v>86</v>
      </c>
    </row>
    <row r="2993" spans="1:16" x14ac:dyDescent="0.45">
      <c r="A2993">
        <v>2992</v>
      </c>
      <c r="B2993" s="10">
        <v>45145</v>
      </c>
      <c r="C2993">
        <v>5426</v>
      </c>
      <c r="D2993" t="s">
        <v>80</v>
      </c>
      <c r="E2993">
        <v>48</v>
      </c>
      <c r="F2993" t="s">
        <v>102</v>
      </c>
      <c r="G2993">
        <v>1</v>
      </c>
      <c r="H2993">
        <v>2182.52</v>
      </c>
      <c r="I2993">
        <v>2182.52</v>
      </c>
      <c r="J2993" t="s">
        <v>93</v>
      </c>
      <c r="K2993" t="s">
        <v>82</v>
      </c>
      <c r="L2993" t="s">
        <v>129</v>
      </c>
      <c r="M2993">
        <v>2023</v>
      </c>
      <c r="N2993" t="s">
        <v>84</v>
      </c>
      <c r="O2993" t="s">
        <v>5597</v>
      </c>
      <c r="P2993" t="s">
        <v>86</v>
      </c>
    </row>
    <row r="2994" spans="1:16" x14ac:dyDescent="0.45">
      <c r="A2994">
        <v>2993</v>
      </c>
      <c r="B2994" s="10">
        <v>45145</v>
      </c>
      <c r="C2994">
        <v>7919</v>
      </c>
      <c r="D2994" t="s">
        <v>89</v>
      </c>
      <c r="E2994">
        <v>56</v>
      </c>
      <c r="F2994" t="s">
        <v>9</v>
      </c>
      <c r="G2994">
        <v>2</v>
      </c>
      <c r="H2994">
        <v>3398.13</v>
      </c>
      <c r="I2994">
        <v>6796.26</v>
      </c>
      <c r="J2994" t="s">
        <v>81</v>
      </c>
      <c r="K2994" t="s">
        <v>82</v>
      </c>
      <c r="L2994" t="s">
        <v>129</v>
      </c>
      <c r="M2994">
        <v>2023</v>
      </c>
      <c r="N2994" t="s">
        <v>84</v>
      </c>
      <c r="O2994" t="s">
        <v>3022</v>
      </c>
      <c r="P2994" t="s">
        <v>86</v>
      </c>
    </row>
    <row r="2995" spans="1:16" x14ac:dyDescent="0.45">
      <c r="A2995">
        <v>2994</v>
      </c>
      <c r="B2995" s="10">
        <v>45145</v>
      </c>
      <c r="C2995">
        <v>9835</v>
      </c>
      <c r="D2995" t="s">
        <v>89</v>
      </c>
      <c r="E2995">
        <v>27</v>
      </c>
      <c r="F2995" t="s">
        <v>8</v>
      </c>
      <c r="G2995">
        <v>1</v>
      </c>
      <c r="H2995">
        <v>2831.42</v>
      </c>
      <c r="I2995">
        <v>2831.42</v>
      </c>
      <c r="J2995" t="s">
        <v>87</v>
      </c>
      <c r="K2995" t="s">
        <v>82</v>
      </c>
      <c r="L2995" t="s">
        <v>129</v>
      </c>
      <c r="M2995">
        <v>2023</v>
      </c>
      <c r="N2995" t="s">
        <v>84</v>
      </c>
      <c r="O2995" t="s">
        <v>5385</v>
      </c>
      <c r="P2995" t="s">
        <v>86</v>
      </c>
    </row>
    <row r="2996" spans="1:16" x14ac:dyDescent="0.45">
      <c r="A2996">
        <v>2995</v>
      </c>
      <c r="B2996" s="10">
        <v>45145</v>
      </c>
      <c r="C2996">
        <v>9386</v>
      </c>
      <c r="D2996" t="s">
        <v>80</v>
      </c>
      <c r="E2996">
        <v>41</v>
      </c>
      <c r="F2996" t="s">
        <v>9</v>
      </c>
      <c r="G2996">
        <v>2</v>
      </c>
      <c r="H2996">
        <v>4257.05</v>
      </c>
      <c r="I2996">
        <v>8514.1</v>
      </c>
      <c r="J2996" t="s">
        <v>97</v>
      </c>
      <c r="K2996" t="s">
        <v>82</v>
      </c>
      <c r="L2996" t="s">
        <v>129</v>
      </c>
      <c r="M2996">
        <v>2023</v>
      </c>
      <c r="N2996" t="s">
        <v>84</v>
      </c>
      <c r="O2996" t="s">
        <v>2733</v>
      </c>
      <c r="P2996" t="s">
        <v>86</v>
      </c>
    </row>
    <row r="2997" spans="1:16" x14ac:dyDescent="0.45">
      <c r="A2997">
        <v>2996</v>
      </c>
      <c r="B2997" s="10">
        <v>45145</v>
      </c>
      <c r="C2997">
        <v>9680</v>
      </c>
      <c r="D2997" t="s">
        <v>89</v>
      </c>
      <c r="E2997">
        <v>50</v>
      </c>
      <c r="F2997" t="s">
        <v>9</v>
      </c>
      <c r="G2997">
        <v>2</v>
      </c>
      <c r="H2997">
        <v>4150.75</v>
      </c>
      <c r="I2997">
        <v>8301.5</v>
      </c>
      <c r="J2997" t="s">
        <v>93</v>
      </c>
      <c r="K2997" t="s">
        <v>82</v>
      </c>
      <c r="L2997" t="s">
        <v>129</v>
      </c>
      <c r="M2997">
        <v>2023</v>
      </c>
      <c r="N2997" t="s">
        <v>84</v>
      </c>
      <c r="O2997" t="s">
        <v>3340</v>
      </c>
      <c r="P2997" t="s">
        <v>86</v>
      </c>
    </row>
    <row r="2998" spans="1:16" x14ac:dyDescent="0.45">
      <c r="A2998">
        <v>2997</v>
      </c>
      <c r="B2998" s="10">
        <v>45145</v>
      </c>
      <c r="C2998">
        <v>3204</v>
      </c>
      <c r="D2998" t="s">
        <v>80</v>
      </c>
      <c r="E2998">
        <v>31</v>
      </c>
      <c r="F2998" t="s">
        <v>5</v>
      </c>
      <c r="G2998">
        <v>1</v>
      </c>
      <c r="H2998">
        <v>2973.02</v>
      </c>
      <c r="I2998">
        <v>2973.02</v>
      </c>
      <c r="J2998" t="s">
        <v>87</v>
      </c>
      <c r="K2998" t="s">
        <v>82</v>
      </c>
      <c r="L2998" t="s">
        <v>129</v>
      </c>
      <c r="M2998">
        <v>2023</v>
      </c>
      <c r="N2998" t="s">
        <v>84</v>
      </c>
      <c r="O2998" t="s">
        <v>5068</v>
      </c>
      <c r="P2998" t="s">
        <v>86</v>
      </c>
    </row>
    <row r="2999" spans="1:16" x14ac:dyDescent="0.45">
      <c r="A2999">
        <v>2998</v>
      </c>
      <c r="B2999" s="10">
        <v>45145</v>
      </c>
      <c r="C2999">
        <v>6345</v>
      </c>
      <c r="D2999" t="s">
        <v>80</v>
      </c>
      <c r="E2999">
        <v>52</v>
      </c>
      <c r="F2999" t="s">
        <v>9</v>
      </c>
      <c r="G2999">
        <v>1</v>
      </c>
      <c r="H2999">
        <v>2878.01</v>
      </c>
      <c r="I2999">
        <v>2878.01</v>
      </c>
      <c r="J2999" t="s">
        <v>93</v>
      </c>
      <c r="K2999" t="s">
        <v>82</v>
      </c>
      <c r="L2999" t="s">
        <v>129</v>
      </c>
      <c r="M2999">
        <v>2023</v>
      </c>
      <c r="N2999" t="s">
        <v>84</v>
      </c>
      <c r="O2999" t="s">
        <v>5598</v>
      </c>
      <c r="P2999" t="s">
        <v>86</v>
      </c>
    </row>
    <row r="3000" spans="1:16" x14ac:dyDescent="0.45">
      <c r="A3000">
        <v>2999</v>
      </c>
      <c r="B3000" s="10">
        <v>45145</v>
      </c>
      <c r="C3000">
        <v>4276</v>
      </c>
      <c r="D3000" t="s">
        <v>89</v>
      </c>
      <c r="E3000">
        <v>62</v>
      </c>
      <c r="F3000" t="s">
        <v>9</v>
      </c>
      <c r="G3000">
        <v>3</v>
      </c>
      <c r="H3000">
        <v>1426.92</v>
      </c>
      <c r="I3000">
        <v>4280.76</v>
      </c>
      <c r="J3000" t="s">
        <v>81</v>
      </c>
      <c r="K3000" t="s">
        <v>82</v>
      </c>
      <c r="L3000" t="s">
        <v>129</v>
      </c>
      <c r="M3000">
        <v>2023</v>
      </c>
      <c r="N3000" t="s">
        <v>84</v>
      </c>
      <c r="O3000" t="s">
        <v>6697</v>
      </c>
      <c r="P3000" t="s">
        <v>86</v>
      </c>
    </row>
    <row r="3001" spans="1:16" x14ac:dyDescent="0.45">
      <c r="A3001">
        <v>3000</v>
      </c>
      <c r="B3001" s="10">
        <v>45145</v>
      </c>
      <c r="C3001">
        <v>2102</v>
      </c>
      <c r="D3001" t="s">
        <v>89</v>
      </c>
      <c r="E3001">
        <v>51</v>
      </c>
      <c r="F3001" t="s">
        <v>6</v>
      </c>
      <c r="G3001">
        <v>1</v>
      </c>
      <c r="H3001">
        <v>4791.63</v>
      </c>
      <c r="I3001">
        <v>4791.63</v>
      </c>
      <c r="J3001" t="s">
        <v>93</v>
      </c>
      <c r="K3001" t="s">
        <v>82</v>
      </c>
      <c r="L3001" t="s">
        <v>129</v>
      </c>
      <c r="M3001">
        <v>2023</v>
      </c>
      <c r="N3001" t="s">
        <v>84</v>
      </c>
      <c r="O3001" t="s">
        <v>5599</v>
      </c>
      <c r="P3001" t="s">
        <v>86</v>
      </c>
    </row>
    <row r="3002" spans="1:16" x14ac:dyDescent="0.45">
      <c r="A3002">
        <v>3001</v>
      </c>
      <c r="B3002" s="10">
        <v>45146</v>
      </c>
      <c r="C3002">
        <v>6243</v>
      </c>
      <c r="D3002" t="s">
        <v>89</v>
      </c>
      <c r="E3002">
        <v>34</v>
      </c>
      <c r="F3002" t="s">
        <v>5</v>
      </c>
      <c r="G3002">
        <v>1</v>
      </c>
      <c r="H3002">
        <v>430.41</v>
      </c>
      <c r="I3002">
        <v>430.41</v>
      </c>
      <c r="J3002" t="s">
        <v>87</v>
      </c>
      <c r="K3002" t="s">
        <v>567</v>
      </c>
      <c r="L3002" t="s">
        <v>129</v>
      </c>
      <c r="M3002">
        <v>2023</v>
      </c>
      <c r="N3002" t="s">
        <v>84</v>
      </c>
      <c r="O3002" t="s">
        <v>598</v>
      </c>
      <c r="P3002" t="s">
        <v>86</v>
      </c>
    </row>
    <row r="3003" spans="1:16" x14ac:dyDescent="0.45">
      <c r="A3003">
        <v>3002</v>
      </c>
      <c r="B3003" s="10">
        <v>45146</v>
      </c>
      <c r="C3003">
        <v>7614</v>
      </c>
      <c r="D3003" t="s">
        <v>80</v>
      </c>
      <c r="E3003">
        <v>38</v>
      </c>
      <c r="F3003" t="s">
        <v>5</v>
      </c>
      <c r="G3003">
        <v>1</v>
      </c>
      <c r="H3003">
        <v>2015.3</v>
      </c>
      <c r="I3003">
        <v>2015.3</v>
      </c>
      <c r="J3003" t="s">
        <v>97</v>
      </c>
      <c r="K3003" t="s">
        <v>82</v>
      </c>
      <c r="L3003" t="s">
        <v>129</v>
      </c>
      <c r="M3003">
        <v>2023</v>
      </c>
      <c r="N3003" t="s">
        <v>84</v>
      </c>
      <c r="O3003" t="s">
        <v>5188</v>
      </c>
      <c r="P3003" t="s">
        <v>86</v>
      </c>
    </row>
    <row r="3004" spans="1:16" x14ac:dyDescent="0.45">
      <c r="A3004">
        <v>3003</v>
      </c>
      <c r="B3004" s="10">
        <v>45146</v>
      </c>
      <c r="C3004">
        <v>9707</v>
      </c>
      <c r="D3004" t="s">
        <v>80</v>
      </c>
      <c r="E3004">
        <v>49</v>
      </c>
      <c r="F3004" t="s">
        <v>5</v>
      </c>
      <c r="G3004">
        <v>3</v>
      </c>
      <c r="H3004">
        <v>3321.14</v>
      </c>
      <c r="I3004">
        <v>9963.42</v>
      </c>
      <c r="J3004" t="s">
        <v>93</v>
      </c>
      <c r="K3004" t="s">
        <v>82</v>
      </c>
      <c r="L3004" t="s">
        <v>129</v>
      </c>
      <c r="M3004">
        <v>2023</v>
      </c>
      <c r="N3004" t="s">
        <v>84</v>
      </c>
      <c r="O3004" t="s">
        <v>6505</v>
      </c>
      <c r="P3004" t="s">
        <v>86</v>
      </c>
    </row>
    <row r="3005" spans="1:16" x14ac:dyDescent="0.45">
      <c r="A3005">
        <v>3004</v>
      </c>
      <c r="B3005" s="10">
        <v>45146</v>
      </c>
      <c r="C3005">
        <v>6223</v>
      </c>
      <c r="D3005" t="s">
        <v>89</v>
      </c>
      <c r="E3005">
        <v>20</v>
      </c>
      <c r="F3005" t="s">
        <v>7</v>
      </c>
      <c r="G3005">
        <v>2</v>
      </c>
      <c r="H3005">
        <v>4731.03</v>
      </c>
      <c r="I3005">
        <v>9462.06</v>
      </c>
      <c r="J3005" t="s">
        <v>95</v>
      </c>
      <c r="K3005" t="s">
        <v>82</v>
      </c>
      <c r="L3005" t="s">
        <v>129</v>
      </c>
      <c r="M3005">
        <v>2023</v>
      </c>
      <c r="N3005" t="s">
        <v>84</v>
      </c>
      <c r="O3005" t="s">
        <v>2515</v>
      </c>
      <c r="P3005" t="s">
        <v>86</v>
      </c>
    </row>
    <row r="3006" spans="1:16" x14ac:dyDescent="0.45">
      <c r="A3006">
        <v>3005</v>
      </c>
      <c r="B3006" s="10">
        <v>45146</v>
      </c>
      <c r="C3006">
        <v>9584</v>
      </c>
      <c r="D3006" t="s">
        <v>80</v>
      </c>
      <c r="E3006">
        <v>32</v>
      </c>
      <c r="F3006" t="s">
        <v>5</v>
      </c>
      <c r="G3006">
        <v>3</v>
      </c>
      <c r="H3006">
        <v>2532.5700000000002</v>
      </c>
      <c r="I3006">
        <v>7597.71</v>
      </c>
      <c r="J3006" t="s">
        <v>87</v>
      </c>
      <c r="K3006" t="s">
        <v>82</v>
      </c>
      <c r="L3006" t="s">
        <v>129</v>
      </c>
      <c r="M3006">
        <v>2023</v>
      </c>
      <c r="N3006" t="s">
        <v>84</v>
      </c>
      <c r="O3006" t="s">
        <v>8321</v>
      </c>
      <c r="P3006" t="s">
        <v>748</v>
      </c>
    </row>
    <row r="3007" spans="1:16" x14ac:dyDescent="0.45">
      <c r="A3007">
        <v>3006</v>
      </c>
      <c r="B3007" s="10">
        <v>45146</v>
      </c>
      <c r="C3007">
        <v>1630</v>
      </c>
      <c r="D3007" t="s">
        <v>80</v>
      </c>
      <c r="E3007">
        <v>25</v>
      </c>
      <c r="F3007" t="s">
        <v>6</v>
      </c>
      <c r="G3007">
        <v>1</v>
      </c>
      <c r="H3007">
        <v>4484.8</v>
      </c>
      <c r="I3007">
        <v>4484.8</v>
      </c>
      <c r="J3007" t="s">
        <v>87</v>
      </c>
      <c r="K3007" t="s">
        <v>82</v>
      </c>
      <c r="L3007" t="s">
        <v>129</v>
      </c>
      <c r="M3007">
        <v>2023</v>
      </c>
      <c r="N3007" t="s">
        <v>84</v>
      </c>
      <c r="O3007" t="s">
        <v>5386</v>
      </c>
      <c r="P3007" t="s">
        <v>86</v>
      </c>
    </row>
    <row r="3008" spans="1:16" x14ac:dyDescent="0.45">
      <c r="A3008">
        <v>3007</v>
      </c>
      <c r="B3008" s="10">
        <v>45146</v>
      </c>
      <c r="C3008">
        <v>7683</v>
      </c>
      <c r="D3008" t="s">
        <v>89</v>
      </c>
      <c r="E3008">
        <v>49</v>
      </c>
      <c r="F3008" t="s">
        <v>7</v>
      </c>
      <c r="G3008">
        <v>5</v>
      </c>
      <c r="H3008">
        <v>568.76</v>
      </c>
      <c r="I3008">
        <v>2843.8</v>
      </c>
      <c r="J3008" t="s">
        <v>93</v>
      </c>
      <c r="K3008" t="s">
        <v>82</v>
      </c>
      <c r="L3008" t="s">
        <v>129</v>
      </c>
      <c r="M3008">
        <v>2023</v>
      </c>
      <c r="N3008" t="s">
        <v>84</v>
      </c>
      <c r="O3008" t="s">
        <v>4209</v>
      </c>
      <c r="P3008" t="s">
        <v>86</v>
      </c>
    </row>
    <row r="3009" spans="1:16" x14ac:dyDescent="0.45">
      <c r="A3009">
        <v>3008</v>
      </c>
      <c r="B3009" s="10">
        <v>45146</v>
      </c>
      <c r="C3009">
        <v>1277</v>
      </c>
      <c r="D3009" t="s">
        <v>89</v>
      </c>
      <c r="E3009">
        <v>55</v>
      </c>
      <c r="F3009" t="s">
        <v>8</v>
      </c>
      <c r="G3009">
        <v>1</v>
      </c>
      <c r="H3009">
        <v>2681.34</v>
      </c>
      <c r="I3009">
        <v>2681.34</v>
      </c>
      <c r="J3009" t="s">
        <v>81</v>
      </c>
      <c r="K3009" t="s">
        <v>82</v>
      </c>
      <c r="L3009" t="s">
        <v>129</v>
      </c>
      <c r="M3009">
        <v>2023</v>
      </c>
      <c r="N3009" t="s">
        <v>84</v>
      </c>
      <c r="O3009" t="s">
        <v>5817</v>
      </c>
      <c r="P3009" t="s">
        <v>86</v>
      </c>
    </row>
    <row r="3010" spans="1:16" x14ac:dyDescent="0.45">
      <c r="A3010">
        <v>3009</v>
      </c>
      <c r="B3010" s="10">
        <v>45146</v>
      </c>
      <c r="C3010">
        <v>1232</v>
      </c>
      <c r="D3010" t="s">
        <v>89</v>
      </c>
      <c r="E3010">
        <v>43</v>
      </c>
      <c r="F3010" t="s">
        <v>7</v>
      </c>
      <c r="G3010">
        <v>3</v>
      </c>
      <c r="H3010">
        <v>1614.45</v>
      </c>
      <c r="I3010">
        <v>4843.3500000000004</v>
      </c>
      <c r="J3010" t="s">
        <v>97</v>
      </c>
      <c r="K3010" t="s">
        <v>82</v>
      </c>
      <c r="L3010" t="s">
        <v>129</v>
      </c>
      <c r="M3010">
        <v>2023</v>
      </c>
      <c r="N3010" t="s">
        <v>84</v>
      </c>
      <c r="O3010" t="s">
        <v>6283</v>
      </c>
      <c r="P3010" t="s">
        <v>86</v>
      </c>
    </row>
    <row r="3011" spans="1:16" x14ac:dyDescent="0.45">
      <c r="A3011">
        <v>3010</v>
      </c>
      <c r="B3011" s="10">
        <v>45146</v>
      </c>
      <c r="C3011">
        <v>6690</v>
      </c>
      <c r="D3011" t="s">
        <v>89</v>
      </c>
      <c r="E3011">
        <v>47</v>
      </c>
      <c r="F3011" t="s">
        <v>8</v>
      </c>
      <c r="G3011">
        <v>3</v>
      </c>
      <c r="H3011">
        <v>3988.7</v>
      </c>
      <c r="I3011">
        <v>11966.1</v>
      </c>
      <c r="J3011" t="s">
        <v>93</v>
      </c>
      <c r="K3011" t="s">
        <v>82</v>
      </c>
      <c r="L3011" t="s">
        <v>129</v>
      </c>
      <c r="M3011">
        <v>2023</v>
      </c>
      <c r="N3011" t="s">
        <v>84</v>
      </c>
      <c r="O3011" t="s">
        <v>8505</v>
      </c>
      <c r="P3011" t="s">
        <v>748</v>
      </c>
    </row>
    <row r="3012" spans="1:16" x14ac:dyDescent="0.45">
      <c r="A3012">
        <v>3011</v>
      </c>
      <c r="B3012" s="10">
        <v>45146</v>
      </c>
      <c r="C3012">
        <v>8659</v>
      </c>
      <c r="D3012" t="s">
        <v>89</v>
      </c>
      <c r="E3012">
        <v>26</v>
      </c>
      <c r="F3012" t="s">
        <v>5</v>
      </c>
      <c r="G3012">
        <v>4</v>
      </c>
      <c r="H3012">
        <v>2252.7199999999998</v>
      </c>
      <c r="I3012">
        <v>9010.8799999999992</v>
      </c>
      <c r="J3012" t="s">
        <v>87</v>
      </c>
      <c r="K3012" t="s">
        <v>82</v>
      </c>
      <c r="L3012" t="s">
        <v>129</v>
      </c>
      <c r="M3012">
        <v>2023</v>
      </c>
      <c r="N3012" t="s">
        <v>84</v>
      </c>
      <c r="O3012" t="s">
        <v>967</v>
      </c>
      <c r="P3012" t="s">
        <v>86</v>
      </c>
    </row>
    <row r="3013" spans="1:16" x14ac:dyDescent="0.45">
      <c r="A3013">
        <v>3012</v>
      </c>
      <c r="B3013" s="10">
        <v>45146</v>
      </c>
      <c r="C3013">
        <v>1025</v>
      </c>
      <c r="D3013" t="s">
        <v>89</v>
      </c>
      <c r="E3013">
        <v>49</v>
      </c>
      <c r="F3013" t="s">
        <v>5</v>
      </c>
      <c r="G3013">
        <v>5</v>
      </c>
      <c r="H3013">
        <v>2402.5</v>
      </c>
      <c r="I3013">
        <v>12012.5</v>
      </c>
      <c r="J3013" t="s">
        <v>93</v>
      </c>
      <c r="K3013" t="s">
        <v>82</v>
      </c>
      <c r="L3013" t="s">
        <v>129</v>
      </c>
      <c r="M3013">
        <v>2023</v>
      </c>
      <c r="N3013" t="s">
        <v>84</v>
      </c>
      <c r="O3013" t="s">
        <v>4210</v>
      </c>
      <c r="P3013" t="s">
        <v>86</v>
      </c>
    </row>
    <row r="3014" spans="1:16" x14ac:dyDescent="0.45">
      <c r="A3014">
        <v>3013</v>
      </c>
      <c r="B3014" s="10">
        <v>45146</v>
      </c>
      <c r="C3014">
        <v>8468</v>
      </c>
      <c r="D3014" t="s">
        <v>89</v>
      </c>
      <c r="E3014">
        <v>28</v>
      </c>
      <c r="F3014" t="s">
        <v>8</v>
      </c>
      <c r="G3014">
        <v>3</v>
      </c>
      <c r="H3014">
        <v>370.67</v>
      </c>
      <c r="I3014">
        <v>1112.01</v>
      </c>
      <c r="J3014" t="s">
        <v>87</v>
      </c>
      <c r="K3014" t="s">
        <v>567</v>
      </c>
      <c r="L3014" t="s">
        <v>129</v>
      </c>
      <c r="M3014">
        <v>2023</v>
      </c>
      <c r="N3014" t="s">
        <v>84</v>
      </c>
      <c r="O3014" t="s">
        <v>7494</v>
      </c>
      <c r="P3014" t="s">
        <v>86</v>
      </c>
    </row>
    <row r="3015" spans="1:16" x14ac:dyDescent="0.45">
      <c r="A3015">
        <v>3014</v>
      </c>
      <c r="B3015" s="10">
        <v>45146</v>
      </c>
      <c r="C3015">
        <v>7410</v>
      </c>
      <c r="D3015" t="s">
        <v>89</v>
      </c>
      <c r="E3015">
        <v>39</v>
      </c>
      <c r="F3015" t="s">
        <v>102</v>
      </c>
      <c r="G3015">
        <v>2</v>
      </c>
      <c r="H3015">
        <v>2218.15</v>
      </c>
      <c r="I3015">
        <v>4436.3</v>
      </c>
      <c r="J3015" t="s">
        <v>97</v>
      </c>
      <c r="K3015" t="s">
        <v>82</v>
      </c>
      <c r="L3015" t="s">
        <v>129</v>
      </c>
      <c r="M3015">
        <v>2023</v>
      </c>
      <c r="N3015" t="s">
        <v>84</v>
      </c>
      <c r="O3015" t="s">
        <v>2734</v>
      </c>
      <c r="P3015" t="s">
        <v>86</v>
      </c>
    </row>
    <row r="3016" spans="1:16" x14ac:dyDescent="0.45">
      <c r="A3016">
        <v>3015</v>
      </c>
      <c r="B3016" s="10">
        <v>45147</v>
      </c>
      <c r="C3016">
        <v>9652</v>
      </c>
      <c r="D3016" t="s">
        <v>89</v>
      </c>
      <c r="E3016">
        <v>51</v>
      </c>
      <c r="F3016" t="s">
        <v>6</v>
      </c>
      <c r="G3016">
        <v>1</v>
      </c>
      <c r="H3016">
        <v>450.1</v>
      </c>
      <c r="I3016">
        <v>450.1</v>
      </c>
      <c r="J3016" t="s">
        <v>93</v>
      </c>
      <c r="K3016" t="s">
        <v>567</v>
      </c>
      <c r="L3016" t="s">
        <v>129</v>
      </c>
      <c r="M3016">
        <v>2023</v>
      </c>
      <c r="N3016" t="s">
        <v>84</v>
      </c>
      <c r="O3016" t="s">
        <v>599</v>
      </c>
      <c r="P3016" t="s">
        <v>86</v>
      </c>
    </row>
    <row r="3017" spans="1:16" x14ac:dyDescent="0.45">
      <c r="A3017">
        <v>3016</v>
      </c>
      <c r="B3017" s="10">
        <v>45147</v>
      </c>
      <c r="C3017">
        <v>4764</v>
      </c>
      <c r="D3017" t="s">
        <v>89</v>
      </c>
      <c r="E3017">
        <v>58</v>
      </c>
      <c r="F3017" t="s">
        <v>7</v>
      </c>
      <c r="G3017">
        <v>2</v>
      </c>
      <c r="H3017">
        <v>1532.83</v>
      </c>
      <c r="I3017">
        <v>3065.66</v>
      </c>
      <c r="J3017" t="s">
        <v>81</v>
      </c>
      <c r="K3017" t="s">
        <v>82</v>
      </c>
      <c r="L3017" t="s">
        <v>129</v>
      </c>
      <c r="M3017">
        <v>2023</v>
      </c>
      <c r="N3017" t="s">
        <v>84</v>
      </c>
      <c r="O3017" t="s">
        <v>3023</v>
      </c>
      <c r="P3017" t="s">
        <v>86</v>
      </c>
    </row>
    <row r="3018" spans="1:16" x14ac:dyDescent="0.45">
      <c r="A3018">
        <v>3017</v>
      </c>
      <c r="B3018" s="10">
        <v>45147</v>
      </c>
      <c r="C3018">
        <v>7599</v>
      </c>
      <c r="D3018" t="s">
        <v>80</v>
      </c>
      <c r="E3018">
        <v>35</v>
      </c>
      <c r="F3018" t="s">
        <v>6</v>
      </c>
      <c r="G3018">
        <v>3</v>
      </c>
      <c r="H3018">
        <v>678.06</v>
      </c>
      <c r="I3018">
        <v>2034.18</v>
      </c>
      <c r="J3018" t="s">
        <v>97</v>
      </c>
      <c r="K3018" t="s">
        <v>82</v>
      </c>
      <c r="L3018" t="s">
        <v>129</v>
      </c>
      <c r="M3018">
        <v>2023</v>
      </c>
      <c r="N3018" t="s">
        <v>84</v>
      </c>
      <c r="O3018" t="s">
        <v>8587</v>
      </c>
      <c r="P3018" t="s">
        <v>748</v>
      </c>
    </row>
    <row r="3019" spans="1:16" x14ac:dyDescent="0.45">
      <c r="A3019">
        <v>3018</v>
      </c>
      <c r="B3019" s="10">
        <v>45147</v>
      </c>
      <c r="C3019">
        <v>6102</v>
      </c>
      <c r="D3019" t="s">
        <v>80</v>
      </c>
      <c r="E3019">
        <v>36</v>
      </c>
      <c r="F3019" t="s">
        <v>6</v>
      </c>
      <c r="G3019">
        <v>3</v>
      </c>
      <c r="H3019">
        <v>1705.68</v>
      </c>
      <c r="I3019">
        <v>5117.04</v>
      </c>
      <c r="J3019" t="s">
        <v>97</v>
      </c>
      <c r="K3019" t="s">
        <v>82</v>
      </c>
      <c r="L3019" t="s">
        <v>129</v>
      </c>
      <c r="M3019">
        <v>2023</v>
      </c>
      <c r="N3019" t="s">
        <v>84</v>
      </c>
      <c r="O3019" t="s">
        <v>6284</v>
      </c>
      <c r="P3019" t="s">
        <v>86</v>
      </c>
    </row>
    <row r="3020" spans="1:16" x14ac:dyDescent="0.45">
      <c r="A3020">
        <v>3019</v>
      </c>
      <c r="B3020" s="10">
        <v>45147</v>
      </c>
      <c r="C3020">
        <v>8006</v>
      </c>
      <c r="D3020" t="s">
        <v>89</v>
      </c>
      <c r="E3020">
        <v>35</v>
      </c>
      <c r="F3020" t="s">
        <v>9</v>
      </c>
      <c r="G3020">
        <v>2</v>
      </c>
      <c r="H3020">
        <v>1175.57</v>
      </c>
      <c r="I3020">
        <v>2351.14</v>
      </c>
      <c r="J3020" t="s">
        <v>97</v>
      </c>
      <c r="K3020" t="s">
        <v>82</v>
      </c>
      <c r="L3020" t="s">
        <v>129</v>
      </c>
      <c r="M3020">
        <v>2023</v>
      </c>
      <c r="N3020" t="s">
        <v>84</v>
      </c>
      <c r="O3020" t="s">
        <v>2735</v>
      </c>
      <c r="P3020" t="s">
        <v>86</v>
      </c>
    </row>
    <row r="3021" spans="1:16" x14ac:dyDescent="0.45">
      <c r="A3021">
        <v>3020</v>
      </c>
      <c r="B3021" s="10">
        <v>45147</v>
      </c>
      <c r="C3021">
        <v>4483</v>
      </c>
      <c r="D3021" t="s">
        <v>80</v>
      </c>
      <c r="E3021">
        <v>54</v>
      </c>
      <c r="F3021" t="s">
        <v>5</v>
      </c>
      <c r="G3021">
        <v>2</v>
      </c>
      <c r="H3021">
        <v>1461.64</v>
      </c>
      <c r="I3021">
        <v>2923.28</v>
      </c>
      <c r="J3021" t="s">
        <v>93</v>
      </c>
      <c r="K3021" t="s">
        <v>82</v>
      </c>
      <c r="L3021" t="s">
        <v>129</v>
      </c>
      <c r="M3021">
        <v>2023</v>
      </c>
      <c r="N3021" t="s">
        <v>84</v>
      </c>
      <c r="O3021" t="s">
        <v>3341</v>
      </c>
      <c r="P3021" t="s">
        <v>86</v>
      </c>
    </row>
    <row r="3022" spans="1:16" x14ac:dyDescent="0.45">
      <c r="A3022">
        <v>3021</v>
      </c>
      <c r="B3022" s="10">
        <v>45147</v>
      </c>
      <c r="C3022">
        <v>2994</v>
      </c>
      <c r="D3022" t="s">
        <v>80</v>
      </c>
      <c r="E3022">
        <v>35</v>
      </c>
      <c r="F3022" t="s">
        <v>7</v>
      </c>
      <c r="G3022">
        <v>4</v>
      </c>
      <c r="H3022">
        <v>784.51</v>
      </c>
      <c r="I3022">
        <v>3138.04</v>
      </c>
      <c r="J3022" t="s">
        <v>97</v>
      </c>
      <c r="K3022" t="s">
        <v>82</v>
      </c>
      <c r="L3022" t="s">
        <v>129</v>
      </c>
      <c r="M3022">
        <v>2023</v>
      </c>
      <c r="N3022" t="s">
        <v>84</v>
      </c>
      <c r="O3022" t="s">
        <v>1673</v>
      </c>
      <c r="P3022" t="s">
        <v>86</v>
      </c>
    </row>
    <row r="3023" spans="1:16" x14ac:dyDescent="0.45">
      <c r="A3023">
        <v>3022</v>
      </c>
      <c r="B3023" s="10">
        <v>45147</v>
      </c>
      <c r="C3023">
        <v>9682</v>
      </c>
      <c r="D3023" t="s">
        <v>80</v>
      </c>
      <c r="E3023">
        <v>29</v>
      </c>
      <c r="F3023" t="s">
        <v>6</v>
      </c>
      <c r="G3023">
        <v>1</v>
      </c>
      <c r="H3023">
        <v>2226.06</v>
      </c>
      <c r="I3023">
        <v>2226.06</v>
      </c>
      <c r="J3023" t="s">
        <v>87</v>
      </c>
      <c r="K3023" t="s">
        <v>82</v>
      </c>
      <c r="L3023" t="s">
        <v>129</v>
      </c>
      <c r="M3023">
        <v>2023</v>
      </c>
      <c r="N3023" t="s">
        <v>84</v>
      </c>
      <c r="O3023" t="s">
        <v>5387</v>
      </c>
      <c r="P3023" t="s">
        <v>86</v>
      </c>
    </row>
    <row r="3024" spans="1:16" x14ac:dyDescent="0.45">
      <c r="A3024">
        <v>3023</v>
      </c>
      <c r="B3024" s="10">
        <v>45147</v>
      </c>
      <c r="C3024">
        <v>2072</v>
      </c>
      <c r="D3024" t="s">
        <v>80</v>
      </c>
      <c r="E3024">
        <v>21</v>
      </c>
      <c r="F3024" t="s">
        <v>7</v>
      </c>
      <c r="G3024">
        <v>2</v>
      </c>
      <c r="H3024">
        <v>2513</v>
      </c>
      <c r="I3024">
        <v>5026</v>
      </c>
      <c r="J3024" t="s">
        <v>95</v>
      </c>
      <c r="K3024" t="s">
        <v>82</v>
      </c>
      <c r="L3024" t="s">
        <v>129</v>
      </c>
      <c r="M3024">
        <v>2023</v>
      </c>
      <c r="N3024" t="s">
        <v>84</v>
      </c>
      <c r="O3024" t="s">
        <v>2516</v>
      </c>
      <c r="P3024" t="s">
        <v>86</v>
      </c>
    </row>
    <row r="3025" spans="1:16" x14ac:dyDescent="0.45">
      <c r="A3025">
        <v>3024</v>
      </c>
      <c r="B3025" s="10">
        <v>45147</v>
      </c>
      <c r="C3025">
        <v>7707</v>
      </c>
      <c r="D3025" t="s">
        <v>80</v>
      </c>
      <c r="E3025">
        <v>64</v>
      </c>
      <c r="F3025" t="s">
        <v>6</v>
      </c>
      <c r="G3025">
        <v>1</v>
      </c>
      <c r="H3025">
        <v>4191.41</v>
      </c>
      <c r="I3025">
        <v>4191.41</v>
      </c>
      <c r="J3025" t="s">
        <v>81</v>
      </c>
      <c r="K3025" t="s">
        <v>82</v>
      </c>
      <c r="L3025" t="s">
        <v>129</v>
      </c>
      <c r="M3025">
        <v>2023</v>
      </c>
      <c r="N3025" t="s">
        <v>668</v>
      </c>
      <c r="O3025" t="s">
        <v>9604</v>
      </c>
      <c r="P3025" t="s">
        <v>86</v>
      </c>
    </row>
    <row r="3026" spans="1:16" x14ac:dyDescent="0.45">
      <c r="A3026">
        <v>3025</v>
      </c>
      <c r="B3026" s="10">
        <v>45147</v>
      </c>
      <c r="C3026">
        <v>1215</v>
      </c>
      <c r="D3026" t="s">
        <v>80</v>
      </c>
      <c r="E3026">
        <v>60</v>
      </c>
      <c r="F3026" t="s">
        <v>5</v>
      </c>
      <c r="G3026">
        <v>5</v>
      </c>
      <c r="H3026">
        <v>2717.19</v>
      </c>
      <c r="I3026">
        <v>13585.95</v>
      </c>
      <c r="J3026" t="s">
        <v>81</v>
      </c>
      <c r="K3026" t="s">
        <v>82</v>
      </c>
      <c r="L3026" t="s">
        <v>129</v>
      </c>
      <c r="M3026">
        <v>2023</v>
      </c>
      <c r="N3026" t="s">
        <v>84</v>
      </c>
      <c r="O3026" t="s">
        <v>4686</v>
      </c>
      <c r="P3026" t="s">
        <v>86</v>
      </c>
    </row>
    <row r="3027" spans="1:16" x14ac:dyDescent="0.45">
      <c r="A3027">
        <v>3026</v>
      </c>
      <c r="B3027" s="10">
        <v>45147</v>
      </c>
      <c r="C3027">
        <v>8605</v>
      </c>
      <c r="D3027" t="s">
        <v>89</v>
      </c>
      <c r="E3027">
        <v>44</v>
      </c>
      <c r="F3027" t="s">
        <v>6</v>
      </c>
      <c r="G3027">
        <v>3</v>
      </c>
      <c r="H3027">
        <v>1182.3499999999999</v>
      </c>
      <c r="I3027">
        <v>3547.05</v>
      </c>
      <c r="J3027" t="s">
        <v>97</v>
      </c>
      <c r="K3027" t="s">
        <v>82</v>
      </c>
      <c r="L3027" t="s">
        <v>129</v>
      </c>
      <c r="M3027">
        <v>2023</v>
      </c>
      <c r="N3027" t="s">
        <v>84</v>
      </c>
      <c r="O3027" t="s">
        <v>8588</v>
      </c>
      <c r="P3027" t="s">
        <v>748</v>
      </c>
    </row>
    <row r="3028" spans="1:16" x14ac:dyDescent="0.45">
      <c r="A3028">
        <v>3027</v>
      </c>
      <c r="B3028" s="10">
        <v>45147</v>
      </c>
      <c r="C3028">
        <v>3606</v>
      </c>
      <c r="D3028" t="s">
        <v>89</v>
      </c>
      <c r="E3028">
        <v>22</v>
      </c>
      <c r="F3028" t="s">
        <v>8</v>
      </c>
      <c r="G3028">
        <v>2</v>
      </c>
      <c r="H3028">
        <v>3692.68</v>
      </c>
      <c r="I3028">
        <v>7385.36</v>
      </c>
      <c r="J3028" t="s">
        <v>95</v>
      </c>
      <c r="K3028" t="s">
        <v>82</v>
      </c>
      <c r="L3028" t="s">
        <v>129</v>
      </c>
      <c r="M3028">
        <v>2023</v>
      </c>
      <c r="N3028" t="s">
        <v>84</v>
      </c>
      <c r="O3028" t="s">
        <v>2517</v>
      </c>
      <c r="P3028" t="s">
        <v>86</v>
      </c>
    </row>
    <row r="3029" spans="1:16" x14ac:dyDescent="0.45">
      <c r="A3029">
        <v>3028</v>
      </c>
      <c r="B3029" s="10">
        <v>45147</v>
      </c>
      <c r="C3029">
        <v>9350</v>
      </c>
      <c r="D3029" t="s">
        <v>80</v>
      </c>
      <c r="E3029">
        <v>23</v>
      </c>
      <c r="F3029" t="s">
        <v>5</v>
      </c>
      <c r="G3029">
        <v>5</v>
      </c>
      <c r="H3029">
        <v>1521.37</v>
      </c>
      <c r="I3029">
        <v>7606.85</v>
      </c>
      <c r="J3029" t="s">
        <v>95</v>
      </c>
      <c r="K3029" t="s">
        <v>82</v>
      </c>
      <c r="L3029" t="s">
        <v>129</v>
      </c>
      <c r="M3029">
        <v>2023</v>
      </c>
      <c r="N3029" t="s">
        <v>84</v>
      </c>
      <c r="O3029" t="s">
        <v>8830</v>
      </c>
      <c r="P3029" t="s">
        <v>748</v>
      </c>
    </row>
    <row r="3030" spans="1:16" x14ac:dyDescent="0.45">
      <c r="A3030">
        <v>3029</v>
      </c>
      <c r="B3030" s="10">
        <v>45148</v>
      </c>
      <c r="C3030">
        <v>5781</v>
      </c>
      <c r="D3030" t="s">
        <v>80</v>
      </c>
      <c r="E3030">
        <v>30</v>
      </c>
      <c r="F3030" t="s">
        <v>7</v>
      </c>
      <c r="G3030">
        <v>3</v>
      </c>
      <c r="H3030">
        <v>3794.16</v>
      </c>
      <c r="I3030">
        <v>11382.48</v>
      </c>
      <c r="J3030" t="s">
        <v>87</v>
      </c>
      <c r="K3030" t="s">
        <v>82</v>
      </c>
      <c r="L3030" t="s">
        <v>129</v>
      </c>
      <c r="M3030">
        <v>2023</v>
      </c>
      <c r="N3030" t="s">
        <v>84</v>
      </c>
      <c r="O3030" t="s">
        <v>432</v>
      </c>
      <c r="P3030" t="s">
        <v>86</v>
      </c>
    </row>
    <row r="3031" spans="1:16" x14ac:dyDescent="0.45">
      <c r="A3031">
        <v>3030</v>
      </c>
      <c r="B3031" s="10">
        <v>45148</v>
      </c>
      <c r="C3031">
        <v>4313</v>
      </c>
      <c r="D3031" t="s">
        <v>89</v>
      </c>
      <c r="E3031">
        <v>40</v>
      </c>
      <c r="F3031" t="s">
        <v>102</v>
      </c>
      <c r="G3031">
        <v>4</v>
      </c>
      <c r="H3031">
        <v>1966.46</v>
      </c>
      <c r="I3031">
        <v>7865.84</v>
      </c>
      <c r="J3031" t="s">
        <v>97</v>
      </c>
      <c r="K3031" t="s">
        <v>82</v>
      </c>
      <c r="L3031" t="s">
        <v>129</v>
      </c>
      <c r="M3031">
        <v>2023</v>
      </c>
      <c r="N3031" t="s">
        <v>84</v>
      </c>
      <c r="O3031" t="s">
        <v>1674</v>
      </c>
      <c r="P3031" t="s">
        <v>86</v>
      </c>
    </row>
    <row r="3032" spans="1:16" x14ac:dyDescent="0.45">
      <c r="A3032">
        <v>3031</v>
      </c>
      <c r="B3032" s="10">
        <v>45148</v>
      </c>
      <c r="C3032">
        <v>8763</v>
      </c>
      <c r="D3032" t="s">
        <v>80</v>
      </c>
      <c r="E3032">
        <v>59</v>
      </c>
      <c r="F3032" t="s">
        <v>6</v>
      </c>
      <c r="G3032">
        <v>3</v>
      </c>
      <c r="H3032">
        <v>2592.69</v>
      </c>
      <c r="I3032">
        <v>7778.07</v>
      </c>
      <c r="J3032" t="s">
        <v>81</v>
      </c>
      <c r="K3032" t="s">
        <v>82</v>
      </c>
      <c r="L3032" t="s">
        <v>129</v>
      </c>
      <c r="M3032">
        <v>2023</v>
      </c>
      <c r="N3032" t="s">
        <v>84</v>
      </c>
      <c r="O3032" t="s">
        <v>6698</v>
      </c>
      <c r="P3032" t="s">
        <v>86</v>
      </c>
    </row>
    <row r="3033" spans="1:16" x14ac:dyDescent="0.45">
      <c r="A3033">
        <v>3032</v>
      </c>
      <c r="B3033" s="10">
        <v>45148</v>
      </c>
      <c r="C3033">
        <v>6939</v>
      </c>
      <c r="D3033" t="s">
        <v>80</v>
      </c>
      <c r="E3033">
        <v>42</v>
      </c>
      <c r="F3033" t="s">
        <v>8</v>
      </c>
      <c r="G3033">
        <v>2</v>
      </c>
      <c r="H3033">
        <v>2543.59</v>
      </c>
      <c r="I3033">
        <v>5087.18</v>
      </c>
      <c r="J3033" t="s">
        <v>97</v>
      </c>
      <c r="K3033" t="s">
        <v>82</v>
      </c>
      <c r="L3033" t="s">
        <v>129</v>
      </c>
      <c r="M3033">
        <v>2023</v>
      </c>
      <c r="N3033" t="s">
        <v>84</v>
      </c>
      <c r="O3033" t="s">
        <v>2736</v>
      </c>
      <c r="P3033" t="s">
        <v>86</v>
      </c>
    </row>
    <row r="3034" spans="1:16" x14ac:dyDescent="0.45">
      <c r="A3034">
        <v>3033</v>
      </c>
      <c r="B3034" s="10">
        <v>45148</v>
      </c>
      <c r="C3034">
        <v>3295</v>
      </c>
      <c r="D3034" t="s">
        <v>80</v>
      </c>
      <c r="E3034">
        <v>63</v>
      </c>
      <c r="F3034" t="s">
        <v>5</v>
      </c>
      <c r="G3034">
        <v>5</v>
      </c>
      <c r="H3034">
        <v>4780.3999999999996</v>
      </c>
      <c r="I3034">
        <v>23902</v>
      </c>
      <c r="J3034" t="s">
        <v>81</v>
      </c>
      <c r="K3034" t="s">
        <v>82</v>
      </c>
      <c r="L3034" t="s">
        <v>129</v>
      </c>
      <c r="M3034">
        <v>2023</v>
      </c>
      <c r="N3034" t="s">
        <v>668</v>
      </c>
      <c r="O3034" t="s">
        <v>9718</v>
      </c>
      <c r="P3034" t="s">
        <v>86</v>
      </c>
    </row>
    <row r="3035" spans="1:16" x14ac:dyDescent="0.45">
      <c r="A3035">
        <v>3034</v>
      </c>
      <c r="B3035" s="10">
        <v>45148</v>
      </c>
      <c r="C3035">
        <v>6685</v>
      </c>
      <c r="D3035" t="s">
        <v>80</v>
      </c>
      <c r="E3035">
        <v>21</v>
      </c>
      <c r="F3035" t="s">
        <v>9</v>
      </c>
      <c r="G3035">
        <v>5</v>
      </c>
      <c r="H3035">
        <v>810.64</v>
      </c>
      <c r="I3035">
        <v>4053.2</v>
      </c>
      <c r="J3035" t="s">
        <v>95</v>
      </c>
      <c r="K3035" t="s">
        <v>82</v>
      </c>
      <c r="L3035" t="s">
        <v>129</v>
      </c>
      <c r="M3035">
        <v>2023</v>
      </c>
      <c r="N3035" t="s">
        <v>84</v>
      </c>
      <c r="O3035" t="s">
        <v>4878</v>
      </c>
      <c r="P3035" t="s">
        <v>86</v>
      </c>
    </row>
    <row r="3036" spans="1:16" x14ac:dyDescent="0.45">
      <c r="A3036">
        <v>3035</v>
      </c>
      <c r="B3036" s="10">
        <v>45148</v>
      </c>
      <c r="C3036">
        <v>2696</v>
      </c>
      <c r="D3036" t="s">
        <v>80</v>
      </c>
      <c r="E3036">
        <v>49</v>
      </c>
      <c r="F3036" t="s">
        <v>5</v>
      </c>
      <c r="G3036">
        <v>5</v>
      </c>
      <c r="H3036">
        <v>4695.8500000000004</v>
      </c>
      <c r="I3036">
        <v>23479.25</v>
      </c>
      <c r="J3036" t="s">
        <v>93</v>
      </c>
      <c r="K3036" t="s">
        <v>82</v>
      </c>
      <c r="L3036" t="s">
        <v>129</v>
      </c>
      <c r="M3036">
        <v>2023</v>
      </c>
      <c r="N3036" t="s">
        <v>84</v>
      </c>
      <c r="O3036" t="s">
        <v>4211</v>
      </c>
      <c r="P3036" t="s">
        <v>86</v>
      </c>
    </row>
    <row r="3037" spans="1:16" x14ac:dyDescent="0.45">
      <c r="A3037">
        <v>3036</v>
      </c>
      <c r="B3037" s="10">
        <v>45148</v>
      </c>
      <c r="C3037">
        <v>2946</v>
      </c>
      <c r="D3037" t="s">
        <v>89</v>
      </c>
      <c r="E3037">
        <v>61</v>
      </c>
      <c r="F3037" t="s">
        <v>7</v>
      </c>
      <c r="G3037">
        <v>3</v>
      </c>
      <c r="H3037">
        <v>2831.84</v>
      </c>
      <c r="I3037">
        <v>8495.52</v>
      </c>
      <c r="J3037" t="s">
        <v>81</v>
      </c>
      <c r="K3037" t="s">
        <v>82</v>
      </c>
      <c r="L3037" t="s">
        <v>129</v>
      </c>
      <c r="M3037">
        <v>2023</v>
      </c>
      <c r="N3037" t="s">
        <v>668</v>
      </c>
      <c r="O3037" t="s">
        <v>9487</v>
      </c>
      <c r="P3037" t="s">
        <v>86</v>
      </c>
    </row>
    <row r="3038" spans="1:16" x14ac:dyDescent="0.45">
      <c r="A3038">
        <v>3037</v>
      </c>
      <c r="B3038" s="10">
        <v>45148</v>
      </c>
      <c r="C3038">
        <v>3783</v>
      </c>
      <c r="D3038" t="s">
        <v>89</v>
      </c>
      <c r="E3038">
        <v>32</v>
      </c>
      <c r="F3038" t="s">
        <v>7</v>
      </c>
      <c r="G3038">
        <v>1</v>
      </c>
      <c r="H3038">
        <v>4968.76</v>
      </c>
      <c r="I3038">
        <v>4968.76</v>
      </c>
      <c r="J3038" t="s">
        <v>87</v>
      </c>
      <c r="K3038" t="s">
        <v>82</v>
      </c>
      <c r="L3038" t="s">
        <v>129</v>
      </c>
      <c r="M3038">
        <v>2023</v>
      </c>
      <c r="N3038" t="s">
        <v>84</v>
      </c>
      <c r="O3038" t="s">
        <v>5388</v>
      </c>
      <c r="P3038" t="s">
        <v>86</v>
      </c>
    </row>
    <row r="3039" spans="1:16" x14ac:dyDescent="0.45">
      <c r="A3039">
        <v>3038</v>
      </c>
      <c r="B3039" s="10">
        <v>45148</v>
      </c>
      <c r="C3039">
        <v>4644</v>
      </c>
      <c r="D3039" t="s">
        <v>80</v>
      </c>
      <c r="E3039">
        <v>43</v>
      </c>
      <c r="F3039" t="s">
        <v>9</v>
      </c>
      <c r="G3039">
        <v>1</v>
      </c>
      <c r="H3039">
        <v>2887.03</v>
      </c>
      <c r="I3039">
        <v>2887.03</v>
      </c>
      <c r="J3039" t="s">
        <v>97</v>
      </c>
      <c r="K3039" t="s">
        <v>82</v>
      </c>
      <c r="L3039" t="s">
        <v>129</v>
      </c>
      <c r="M3039">
        <v>2023</v>
      </c>
      <c r="N3039" t="s">
        <v>84</v>
      </c>
      <c r="O3039" t="s">
        <v>5189</v>
      </c>
      <c r="P3039" t="s">
        <v>86</v>
      </c>
    </row>
    <row r="3040" spans="1:16" x14ac:dyDescent="0.45">
      <c r="A3040">
        <v>3039</v>
      </c>
      <c r="B3040" s="10">
        <v>45148</v>
      </c>
      <c r="C3040">
        <v>6241</v>
      </c>
      <c r="D3040" t="s">
        <v>89</v>
      </c>
      <c r="E3040">
        <v>59</v>
      </c>
      <c r="F3040" t="s">
        <v>8</v>
      </c>
      <c r="G3040">
        <v>3</v>
      </c>
      <c r="H3040">
        <v>3299.06</v>
      </c>
      <c r="I3040">
        <v>9897.18</v>
      </c>
      <c r="J3040" t="s">
        <v>81</v>
      </c>
      <c r="K3040" t="s">
        <v>82</v>
      </c>
      <c r="L3040" t="s">
        <v>129</v>
      </c>
      <c r="M3040">
        <v>2023</v>
      </c>
      <c r="N3040" t="s">
        <v>84</v>
      </c>
      <c r="O3040" t="s">
        <v>6699</v>
      </c>
      <c r="P3040" t="s">
        <v>86</v>
      </c>
    </row>
    <row r="3041" spans="1:16" x14ac:dyDescent="0.45">
      <c r="A3041">
        <v>3040</v>
      </c>
      <c r="B3041" s="10">
        <v>45148</v>
      </c>
      <c r="C3041">
        <v>7420</v>
      </c>
      <c r="D3041" t="s">
        <v>80</v>
      </c>
      <c r="E3041">
        <v>28</v>
      </c>
      <c r="F3041" t="s">
        <v>7</v>
      </c>
      <c r="G3041">
        <v>2</v>
      </c>
      <c r="H3041">
        <v>3760.39</v>
      </c>
      <c r="I3041">
        <v>7520.78</v>
      </c>
      <c r="J3041" t="s">
        <v>87</v>
      </c>
      <c r="K3041" t="s">
        <v>82</v>
      </c>
      <c r="L3041" t="s">
        <v>129</v>
      </c>
      <c r="M3041">
        <v>2023</v>
      </c>
      <c r="N3041" t="s">
        <v>84</v>
      </c>
      <c r="O3041" t="s">
        <v>3665</v>
      </c>
      <c r="P3041" t="s">
        <v>86</v>
      </c>
    </row>
    <row r="3042" spans="1:16" x14ac:dyDescent="0.45">
      <c r="A3042">
        <v>3041</v>
      </c>
      <c r="B3042" s="10">
        <v>45148</v>
      </c>
      <c r="C3042">
        <v>8557</v>
      </c>
      <c r="D3042" t="s">
        <v>80</v>
      </c>
      <c r="E3042">
        <v>26</v>
      </c>
      <c r="F3042" t="s">
        <v>8</v>
      </c>
      <c r="G3042">
        <v>3</v>
      </c>
      <c r="H3042">
        <v>4117.8599999999997</v>
      </c>
      <c r="I3042">
        <v>12353.58</v>
      </c>
      <c r="J3042" t="s">
        <v>87</v>
      </c>
      <c r="K3042" t="s">
        <v>82</v>
      </c>
      <c r="L3042" t="s">
        <v>129</v>
      </c>
      <c r="M3042">
        <v>2023</v>
      </c>
      <c r="N3042" t="s">
        <v>84</v>
      </c>
      <c r="O3042" t="s">
        <v>8322</v>
      </c>
      <c r="P3042" t="s">
        <v>748</v>
      </c>
    </row>
    <row r="3043" spans="1:16" x14ac:dyDescent="0.45">
      <c r="A3043">
        <v>3042</v>
      </c>
      <c r="B3043" s="10">
        <v>45149</v>
      </c>
      <c r="C3043">
        <v>3645</v>
      </c>
      <c r="D3043" t="s">
        <v>80</v>
      </c>
      <c r="E3043">
        <v>28</v>
      </c>
      <c r="F3043" t="s">
        <v>8</v>
      </c>
      <c r="G3043">
        <v>1</v>
      </c>
      <c r="H3043">
        <v>2413.94</v>
      </c>
      <c r="I3043">
        <v>2413.94</v>
      </c>
      <c r="J3043" t="s">
        <v>87</v>
      </c>
      <c r="K3043" t="s">
        <v>82</v>
      </c>
      <c r="L3043" t="s">
        <v>129</v>
      </c>
      <c r="M3043">
        <v>2023</v>
      </c>
      <c r="N3043" t="s">
        <v>84</v>
      </c>
      <c r="O3043" t="s">
        <v>519</v>
      </c>
      <c r="P3043" t="s">
        <v>86</v>
      </c>
    </row>
    <row r="3044" spans="1:16" x14ac:dyDescent="0.45">
      <c r="A3044">
        <v>3043</v>
      </c>
      <c r="B3044" s="10">
        <v>45149</v>
      </c>
      <c r="C3044">
        <v>7589</v>
      </c>
      <c r="D3044" t="s">
        <v>80</v>
      </c>
      <c r="E3044">
        <v>19</v>
      </c>
      <c r="F3044" t="s">
        <v>5</v>
      </c>
      <c r="G3044">
        <v>3</v>
      </c>
      <c r="H3044">
        <v>3409.04</v>
      </c>
      <c r="I3044">
        <v>10227.120000000001</v>
      </c>
      <c r="J3044" t="s">
        <v>95</v>
      </c>
      <c r="K3044" t="s">
        <v>82</v>
      </c>
      <c r="L3044" t="s">
        <v>129</v>
      </c>
      <c r="M3044">
        <v>2023</v>
      </c>
      <c r="N3044" t="s">
        <v>84</v>
      </c>
      <c r="O3044" t="s">
        <v>8669</v>
      </c>
      <c r="P3044" t="s">
        <v>748</v>
      </c>
    </row>
    <row r="3045" spans="1:16" x14ac:dyDescent="0.45">
      <c r="A3045">
        <v>3044</v>
      </c>
      <c r="B3045" s="10">
        <v>45149</v>
      </c>
      <c r="C3045">
        <v>7353</v>
      </c>
      <c r="D3045" t="s">
        <v>80</v>
      </c>
      <c r="E3045">
        <v>62</v>
      </c>
      <c r="F3045" t="s">
        <v>8</v>
      </c>
      <c r="G3045">
        <v>5</v>
      </c>
      <c r="H3045">
        <v>3093.67</v>
      </c>
      <c r="I3045">
        <v>15468.35</v>
      </c>
      <c r="J3045" t="s">
        <v>81</v>
      </c>
      <c r="K3045" t="s">
        <v>82</v>
      </c>
      <c r="L3045" t="s">
        <v>129</v>
      </c>
      <c r="M3045">
        <v>2023</v>
      </c>
      <c r="N3045" t="s">
        <v>84</v>
      </c>
      <c r="O3045" t="s">
        <v>4687</v>
      </c>
      <c r="P3045" t="s">
        <v>86</v>
      </c>
    </row>
    <row r="3046" spans="1:16" x14ac:dyDescent="0.45">
      <c r="A3046">
        <v>3045</v>
      </c>
      <c r="B3046" s="10">
        <v>45149</v>
      </c>
      <c r="C3046">
        <v>2932</v>
      </c>
      <c r="D3046" t="s">
        <v>80</v>
      </c>
      <c r="E3046">
        <v>44</v>
      </c>
      <c r="F3046" t="s">
        <v>6</v>
      </c>
      <c r="G3046">
        <v>2</v>
      </c>
      <c r="H3046">
        <v>2065.08</v>
      </c>
      <c r="I3046">
        <v>4130.16</v>
      </c>
      <c r="J3046" t="s">
        <v>97</v>
      </c>
      <c r="K3046" t="s">
        <v>82</v>
      </c>
      <c r="L3046" t="s">
        <v>129</v>
      </c>
      <c r="M3046">
        <v>2023</v>
      </c>
      <c r="N3046" t="s">
        <v>84</v>
      </c>
      <c r="O3046" t="s">
        <v>2737</v>
      </c>
      <c r="P3046" t="s">
        <v>86</v>
      </c>
    </row>
    <row r="3047" spans="1:16" x14ac:dyDescent="0.45">
      <c r="A3047">
        <v>3046</v>
      </c>
      <c r="B3047" s="10">
        <v>45149</v>
      </c>
      <c r="C3047">
        <v>2757</v>
      </c>
      <c r="D3047" t="s">
        <v>80</v>
      </c>
      <c r="E3047">
        <v>43</v>
      </c>
      <c r="F3047" t="s">
        <v>7</v>
      </c>
      <c r="G3047">
        <v>2</v>
      </c>
      <c r="H3047">
        <v>4112.95</v>
      </c>
      <c r="I3047">
        <v>8225.9</v>
      </c>
      <c r="J3047" t="s">
        <v>97</v>
      </c>
      <c r="K3047" t="s">
        <v>82</v>
      </c>
      <c r="L3047" t="s">
        <v>129</v>
      </c>
      <c r="M3047">
        <v>2023</v>
      </c>
      <c r="N3047" t="s">
        <v>84</v>
      </c>
      <c r="O3047" t="s">
        <v>2738</v>
      </c>
      <c r="P3047" t="s">
        <v>86</v>
      </c>
    </row>
    <row r="3048" spans="1:16" x14ac:dyDescent="0.45">
      <c r="A3048">
        <v>3047</v>
      </c>
      <c r="B3048" s="10">
        <v>45149</v>
      </c>
      <c r="C3048">
        <v>6085</v>
      </c>
      <c r="D3048" t="s">
        <v>80</v>
      </c>
      <c r="E3048">
        <v>25</v>
      </c>
      <c r="F3048" t="s">
        <v>7</v>
      </c>
      <c r="G3048">
        <v>4</v>
      </c>
      <c r="H3048">
        <v>1002.62</v>
      </c>
      <c r="I3048">
        <v>4010.48</v>
      </c>
      <c r="J3048" t="s">
        <v>87</v>
      </c>
      <c r="K3048" t="s">
        <v>82</v>
      </c>
      <c r="L3048" t="s">
        <v>129</v>
      </c>
      <c r="M3048">
        <v>2023</v>
      </c>
      <c r="N3048" t="s">
        <v>84</v>
      </c>
      <c r="O3048" t="s">
        <v>968</v>
      </c>
      <c r="P3048" t="s">
        <v>86</v>
      </c>
    </row>
    <row r="3049" spans="1:16" x14ac:dyDescent="0.45">
      <c r="A3049">
        <v>3048</v>
      </c>
      <c r="B3049" s="10">
        <v>45149</v>
      </c>
      <c r="C3049">
        <v>6637</v>
      </c>
      <c r="D3049" t="s">
        <v>80</v>
      </c>
      <c r="E3049">
        <v>38</v>
      </c>
      <c r="F3049" t="s">
        <v>102</v>
      </c>
      <c r="G3049">
        <v>3</v>
      </c>
      <c r="H3049">
        <v>877.3</v>
      </c>
      <c r="I3049">
        <v>2631.9</v>
      </c>
      <c r="J3049" t="s">
        <v>97</v>
      </c>
      <c r="K3049" t="s">
        <v>82</v>
      </c>
      <c r="L3049" t="s">
        <v>129</v>
      </c>
      <c r="M3049">
        <v>2023</v>
      </c>
      <c r="N3049" t="s">
        <v>84</v>
      </c>
      <c r="O3049" t="s">
        <v>8589</v>
      </c>
      <c r="P3049" t="s">
        <v>748</v>
      </c>
    </row>
    <row r="3050" spans="1:16" x14ac:dyDescent="0.45">
      <c r="A3050">
        <v>3049</v>
      </c>
      <c r="B3050" s="10">
        <v>45149</v>
      </c>
      <c r="C3050">
        <v>2116</v>
      </c>
      <c r="D3050" t="s">
        <v>89</v>
      </c>
      <c r="E3050">
        <v>38</v>
      </c>
      <c r="F3050" t="s">
        <v>8</v>
      </c>
      <c r="G3050">
        <v>5</v>
      </c>
      <c r="H3050">
        <v>3695.37</v>
      </c>
      <c r="I3050">
        <v>18476.849999999999</v>
      </c>
      <c r="J3050" t="s">
        <v>97</v>
      </c>
      <c r="K3050" t="s">
        <v>82</v>
      </c>
      <c r="L3050" t="s">
        <v>129</v>
      </c>
      <c r="M3050">
        <v>2023</v>
      </c>
      <c r="N3050" t="s">
        <v>84</v>
      </c>
      <c r="O3050" t="s">
        <v>4454</v>
      </c>
      <c r="P3050" t="s">
        <v>86</v>
      </c>
    </row>
    <row r="3051" spans="1:16" x14ac:dyDescent="0.45">
      <c r="A3051">
        <v>3050</v>
      </c>
      <c r="B3051" s="10">
        <v>45149</v>
      </c>
      <c r="C3051">
        <v>1492</v>
      </c>
      <c r="D3051" t="s">
        <v>80</v>
      </c>
      <c r="E3051">
        <v>25</v>
      </c>
      <c r="F3051" t="s">
        <v>102</v>
      </c>
      <c r="G3051">
        <v>3</v>
      </c>
      <c r="H3051">
        <v>3205.55</v>
      </c>
      <c r="I3051">
        <v>9616.65</v>
      </c>
      <c r="J3051" t="s">
        <v>87</v>
      </c>
      <c r="K3051" t="s">
        <v>82</v>
      </c>
      <c r="L3051" t="s">
        <v>129</v>
      </c>
      <c r="M3051">
        <v>2023</v>
      </c>
      <c r="N3051" t="s">
        <v>84</v>
      </c>
      <c r="O3051" t="s">
        <v>8323</v>
      </c>
      <c r="P3051" t="s">
        <v>748</v>
      </c>
    </row>
    <row r="3052" spans="1:16" x14ac:dyDescent="0.45">
      <c r="A3052">
        <v>3051</v>
      </c>
      <c r="B3052" s="10">
        <v>45149</v>
      </c>
      <c r="C3052">
        <v>9811</v>
      </c>
      <c r="D3052" t="s">
        <v>89</v>
      </c>
      <c r="E3052">
        <v>18</v>
      </c>
      <c r="F3052" t="s">
        <v>5</v>
      </c>
      <c r="G3052">
        <v>4</v>
      </c>
      <c r="H3052">
        <v>1622.42</v>
      </c>
      <c r="I3052">
        <v>6489.68</v>
      </c>
      <c r="J3052" t="s">
        <v>95</v>
      </c>
      <c r="K3052" t="s">
        <v>82</v>
      </c>
      <c r="L3052" t="s">
        <v>129</v>
      </c>
      <c r="M3052">
        <v>2023</v>
      </c>
      <c r="N3052" t="s">
        <v>84</v>
      </c>
      <c r="O3052" t="s">
        <v>2296</v>
      </c>
      <c r="P3052" t="s">
        <v>86</v>
      </c>
    </row>
    <row r="3053" spans="1:16" x14ac:dyDescent="0.45">
      <c r="A3053">
        <v>3052</v>
      </c>
      <c r="B3053" s="10">
        <v>45149</v>
      </c>
      <c r="C3053">
        <v>8888</v>
      </c>
      <c r="D3053" t="s">
        <v>89</v>
      </c>
      <c r="E3053">
        <v>55</v>
      </c>
      <c r="F3053" t="s">
        <v>102</v>
      </c>
      <c r="G3053">
        <v>4</v>
      </c>
      <c r="H3053">
        <v>3193.89</v>
      </c>
      <c r="I3053">
        <v>12775.56</v>
      </c>
      <c r="J3053" t="s">
        <v>81</v>
      </c>
      <c r="K3053" t="s">
        <v>82</v>
      </c>
      <c r="L3053" t="s">
        <v>129</v>
      </c>
      <c r="M3053">
        <v>2023</v>
      </c>
      <c r="N3053" t="s">
        <v>84</v>
      </c>
      <c r="O3053" t="s">
        <v>1330</v>
      </c>
      <c r="P3053" t="s">
        <v>86</v>
      </c>
    </row>
    <row r="3054" spans="1:16" x14ac:dyDescent="0.45">
      <c r="A3054">
        <v>3053</v>
      </c>
      <c r="B3054" s="10">
        <v>45149</v>
      </c>
      <c r="C3054">
        <v>7474</v>
      </c>
      <c r="D3054" t="s">
        <v>80</v>
      </c>
      <c r="E3054">
        <v>30</v>
      </c>
      <c r="F3054" t="s">
        <v>8</v>
      </c>
      <c r="G3054">
        <v>3</v>
      </c>
      <c r="H3054">
        <v>3864.7</v>
      </c>
      <c r="I3054">
        <v>11594.1</v>
      </c>
      <c r="J3054" t="s">
        <v>87</v>
      </c>
      <c r="K3054" t="s">
        <v>82</v>
      </c>
      <c r="L3054" t="s">
        <v>129</v>
      </c>
      <c r="M3054">
        <v>2023</v>
      </c>
      <c r="N3054" t="s">
        <v>84</v>
      </c>
      <c r="O3054" t="s">
        <v>8324</v>
      </c>
      <c r="P3054" t="s">
        <v>748</v>
      </c>
    </row>
    <row r="3055" spans="1:16" x14ac:dyDescent="0.45">
      <c r="A3055">
        <v>3054</v>
      </c>
      <c r="B3055" s="10">
        <v>45149</v>
      </c>
      <c r="C3055">
        <v>5958</v>
      </c>
      <c r="D3055" t="s">
        <v>89</v>
      </c>
      <c r="E3055">
        <v>26</v>
      </c>
      <c r="F3055" t="s">
        <v>7</v>
      </c>
      <c r="G3055">
        <v>3</v>
      </c>
      <c r="H3055">
        <v>1123.98</v>
      </c>
      <c r="I3055">
        <v>3371.94</v>
      </c>
      <c r="J3055" t="s">
        <v>87</v>
      </c>
      <c r="K3055" t="s">
        <v>82</v>
      </c>
      <c r="L3055" t="s">
        <v>129</v>
      </c>
      <c r="M3055">
        <v>2023</v>
      </c>
      <c r="N3055" t="s">
        <v>84</v>
      </c>
      <c r="O3055" t="s">
        <v>6056</v>
      </c>
      <c r="P3055" t="s">
        <v>86</v>
      </c>
    </row>
    <row r="3056" spans="1:16" x14ac:dyDescent="0.45">
      <c r="A3056">
        <v>3055</v>
      </c>
      <c r="B3056" s="10">
        <v>45149</v>
      </c>
      <c r="C3056">
        <v>3743</v>
      </c>
      <c r="D3056" t="s">
        <v>80</v>
      </c>
      <c r="E3056">
        <v>45</v>
      </c>
      <c r="F3056" t="s">
        <v>5</v>
      </c>
      <c r="G3056">
        <v>3</v>
      </c>
      <c r="H3056">
        <v>2927.9</v>
      </c>
      <c r="I3056">
        <v>8783.7000000000007</v>
      </c>
      <c r="J3056" t="s">
        <v>93</v>
      </c>
      <c r="K3056" t="s">
        <v>82</v>
      </c>
      <c r="L3056" t="s">
        <v>129</v>
      </c>
      <c r="M3056">
        <v>2023</v>
      </c>
      <c r="N3056" t="s">
        <v>84</v>
      </c>
      <c r="O3056" t="s">
        <v>6506</v>
      </c>
      <c r="P3056" t="s">
        <v>86</v>
      </c>
    </row>
    <row r="3057" spans="1:16" x14ac:dyDescent="0.45">
      <c r="A3057">
        <v>3056</v>
      </c>
      <c r="B3057" s="10">
        <v>45150</v>
      </c>
      <c r="C3057">
        <v>8866</v>
      </c>
      <c r="D3057" t="s">
        <v>80</v>
      </c>
      <c r="E3057">
        <v>23</v>
      </c>
      <c r="F3057" t="s">
        <v>8</v>
      </c>
      <c r="G3057">
        <v>1</v>
      </c>
      <c r="H3057">
        <v>4132.1000000000004</v>
      </c>
      <c r="I3057">
        <v>4132.1000000000004</v>
      </c>
      <c r="J3057" t="s">
        <v>95</v>
      </c>
      <c r="K3057" t="s">
        <v>82</v>
      </c>
      <c r="L3057" t="s">
        <v>129</v>
      </c>
      <c r="M3057">
        <v>2023</v>
      </c>
      <c r="N3057" t="s">
        <v>84</v>
      </c>
      <c r="O3057" t="s">
        <v>520</v>
      </c>
      <c r="P3057" t="s">
        <v>86</v>
      </c>
    </row>
    <row r="3058" spans="1:16" x14ac:dyDescent="0.45">
      <c r="A3058">
        <v>3057</v>
      </c>
      <c r="B3058" s="10">
        <v>45150</v>
      </c>
      <c r="C3058">
        <v>8160</v>
      </c>
      <c r="D3058" t="s">
        <v>80</v>
      </c>
      <c r="E3058">
        <v>64</v>
      </c>
      <c r="F3058" t="s">
        <v>5</v>
      </c>
      <c r="G3058">
        <v>4</v>
      </c>
      <c r="H3058">
        <v>2085.63</v>
      </c>
      <c r="I3058">
        <v>8342.52</v>
      </c>
      <c r="J3058" t="s">
        <v>81</v>
      </c>
      <c r="K3058" t="s">
        <v>82</v>
      </c>
      <c r="L3058" t="s">
        <v>129</v>
      </c>
      <c r="M3058">
        <v>2023</v>
      </c>
      <c r="N3058" t="s">
        <v>84</v>
      </c>
      <c r="O3058" t="s">
        <v>1331</v>
      </c>
      <c r="P3058" t="s">
        <v>86</v>
      </c>
    </row>
    <row r="3059" spans="1:16" x14ac:dyDescent="0.45">
      <c r="A3059">
        <v>3058</v>
      </c>
      <c r="B3059" s="10">
        <v>45150</v>
      </c>
      <c r="C3059">
        <v>6451</v>
      </c>
      <c r="D3059" t="s">
        <v>80</v>
      </c>
      <c r="E3059">
        <v>40</v>
      </c>
      <c r="F3059" t="s">
        <v>9</v>
      </c>
      <c r="G3059">
        <v>2</v>
      </c>
      <c r="H3059">
        <v>2880.1</v>
      </c>
      <c r="I3059">
        <v>5760.2</v>
      </c>
      <c r="J3059" t="s">
        <v>97</v>
      </c>
      <c r="K3059" t="s">
        <v>82</v>
      </c>
      <c r="L3059" t="s">
        <v>129</v>
      </c>
      <c r="M3059">
        <v>2023</v>
      </c>
      <c r="N3059" t="s">
        <v>84</v>
      </c>
      <c r="O3059" t="s">
        <v>2739</v>
      </c>
      <c r="P3059" t="s">
        <v>86</v>
      </c>
    </row>
    <row r="3060" spans="1:16" x14ac:dyDescent="0.45">
      <c r="A3060">
        <v>3059</v>
      </c>
      <c r="B3060" s="10">
        <v>45150</v>
      </c>
      <c r="C3060">
        <v>6258</v>
      </c>
      <c r="D3060" t="s">
        <v>89</v>
      </c>
      <c r="E3060">
        <v>53</v>
      </c>
      <c r="F3060" t="s">
        <v>8</v>
      </c>
      <c r="G3060">
        <v>1</v>
      </c>
      <c r="H3060">
        <v>438.75</v>
      </c>
      <c r="I3060">
        <v>438.75</v>
      </c>
      <c r="J3060" t="s">
        <v>93</v>
      </c>
      <c r="K3060" t="s">
        <v>567</v>
      </c>
      <c r="L3060" t="s">
        <v>129</v>
      </c>
      <c r="M3060">
        <v>2023</v>
      </c>
      <c r="N3060" t="s">
        <v>84</v>
      </c>
      <c r="O3060" t="s">
        <v>7789</v>
      </c>
      <c r="P3060" t="s">
        <v>86</v>
      </c>
    </row>
    <row r="3061" spans="1:16" x14ac:dyDescent="0.45">
      <c r="A3061">
        <v>3060</v>
      </c>
      <c r="B3061" s="10">
        <v>45150</v>
      </c>
      <c r="C3061">
        <v>9548</v>
      </c>
      <c r="D3061" t="s">
        <v>89</v>
      </c>
      <c r="E3061">
        <v>34</v>
      </c>
      <c r="F3061" t="s">
        <v>9</v>
      </c>
      <c r="G3061">
        <v>5</v>
      </c>
      <c r="H3061">
        <v>4160.82</v>
      </c>
      <c r="I3061">
        <v>20804.099999999999</v>
      </c>
      <c r="J3061" t="s">
        <v>87</v>
      </c>
      <c r="K3061" t="s">
        <v>82</v>
      </c>
      <c r="L3061" t="s">
        <v>129</v>
      </c>
      <c r="M3061">
        <v>2023</v>
      </c>
      <c r="N3061" t="s">
        <v>668</v>
      </c>
      <c r="O3061" t="s">
        <v>9719</v>
      </c>
      <c r="P3061" t="s">
        <v>86</v>
      </c>
    </row>
    <row r="3062" spans="1:16" x14ac:dyDescent="0.45">
      <c r="A3062">
        <v>3061</v>
      </c>
      <c r="B3062" s="10">
        <v>45150</v>
      </c>
      <c r="C3062">
        <v>8186</v>
      </c>
      <c r="D3062" t="s">
        <v>80</v>
      </c>
      <c r="E3062">
        <v>26</v>
      </c>
      <c r="F3062" t="s">
        <v>102</v>
      </c>
      <c r="G3062">
        <v>2</v>
      </c>
      <c r="H3062">
        <v>3990.83</v>
      </c>
      <c r="I3062">
        <v>7981.66</v>
      </c>
      <c r="J3062" t="s">
        <v>87</v>
      </c>
      <c r="K3062" t="s">
        <v>82</v>
      </c>
      <c r="L3062" t="s">
        <v>129</v>
      </c>
      <c r="M3062">
        <v>2023</v>
      </c>
      <c r="N3062" t="s">
        <v>84</v>
      </c>
      <c r="O3062" t="s">
        <v>3666</v>
      </c>
      <c r="P3062" t="s">
        <v>86</v>
      </c>
    </row>
    <row r="3063" spans="1:16" x14ac:dyDescent="0.45">
      <c r="A3063">
        <v>3062</v>
      </c>
      <c r="B3063" s="10">
        <v>45150</v>
      </c>
      <c r="C3063">
        <v>7102</v>
      </c>
      <c r="D3063" t="s">
        <v>89</v>
      </c>
      <c r="E3063">
        <v>29</v>
      </c>
      <c r="F3063" t="s">
        <v>8</v>
      </c>
      <c r="G3063">
        <v>2</v>
      </c>
      <c r="H3063">
        <v>2308.46</v>
      </c>
      <c r="I3063">
        <v>4616.92</v>
      </c>
      <c r="J3063" t="s">
        <v>87</v>
      </c>
      <c r="K3063" t="s">
        <v>82</v>
      </c>
      <c r="L3063" t="s">
        <v>129</v>
      </c>
      <c r="M3063">
        <v>2023</v>
      </c>
      <c r="N3063" t="s">
        <v>668</v>
      </c>
      <c r="O3063" t="s">
        <v>9842</v>
      </c>
      <c r="P3063" t="s">
        <v>86</v>
      </c>
    </row>
    <row r="3064" spans="1:16" x14ac:dyDescent="0.45">
      <c r="A3064">
        <v>3063</v>
      </c>
      <c r="B3064" s="10">
        <v>45150</v>
      </c>
      <c r="C3064">
        <v>1619</v>
      </c>
      <c r="D3064" t="s">
        <v>89</v>
      </c>
      <c r="E3064">
        <v>39</v>
      </c>
      <c r="F3064" t="s">
        <v>9</v>
      </c>
      <c r="G3064">
        <v>2</v>
      </c>
      <c r="H3064">
        <v>640.28</v>
      </c>
      <c r="I3064">
        <v>1280.56</v>
      </c>
      <c r="J3064" t="s">
        <v>97</v>
      </c>
      <c r="K3064" t="s">
        <v>567</v>
      </c>
      <c r="L3064" t="s">
        <v>129</v>
      </c>
      <c r="M3064">
        <v>2023</v>
      </c>
      <c r="N3064" t="s">
        <v>84</v>
      </c>
      <c r="O3064" t="s">
        <v>7156</v>
      </c>
      <c r="P3064" t="s">
        <v>86</v>
      </c>
    </row>
    <row r="3065" spans="1:16" x14ac:dyDescent="0.45">
      <c r="A3065">
        <v>3064</v>
      </c>
      <c r="B3065" s="10">
        <v>45150</v>
      </c>
      <c r="C3065">
        <v>1882</v>
      </c>
      <c r="D3065" t="s">
        <v>89</v>
      </c>
      <c r="E3065">
        <v>29</v>
      </c>
      <c r="F3065" t="s">
        <v>6</v>
      </c>
      <c r="G3065">
        <v>4</v>
      </c>
      <c r="H3065">
        <v>3318.97</v>
      </c>
      <c r="I3065">
        <v>13275.88</v>
      </c>
      <c r="J3065" t="s">
        <v>87</v>
      </c>
      <c r="K3065" t="s">
        <v>82</v>
      </c>
      <c r="L3065" t="s">
        <v>129</v>
      </c>
      <c r="M3065">
        <v>2023</v>
      </c>
      <c r="N3065" t="s">
        <v>84</v>
      </c>
      <c r="O3065" t="s">
        <v>969</v>
      </c>
      <c r="P3065" t="s">
        <v>86</v>
      </c>
    </row>
    <row r="3066" spans="1:16" x14ac:dyDescent="0.45">
      <c r="A3066">
        <v>3065</v>
      </c>
      <c r="B3066" s="10">
        <v>45150</v>
      </c>
      <c r="C3066">
        <v>9988</v>
      </c>
      <c r="D3066" t="s">
        <v>80</v>
      </c>
      <c r="E3066">
        <v>23</v>
      </c>
      <c r="F3066" t="s">
        <v>7</v>
      </c>
      <c r="G3066">
        <v>5</v>
      </c>
      <c r="H3066">
        <v>2886.25</v>
      </c>
      <c r="I3066">
        <v>14431.25</v>
      </c>
      <c r="J3066" t="s">
        <v>95</v>
      </c>
      <c r="K3066" t="s">
        <v>82</v>
      </c>
      <c r="L3066" t="s">
        <v>129</v>
      </c>
      <c r="M3066">
        <v>2023</v>
      </c>
      <c r="N3066" t="s">
        <v>84</v>
      </c>
      <c r="O3066" t="s">
        <v>4879</v>
      </c>
      <c r="P3066" t="s">
        <v>86</v>
      </c>
    </row>
    <row r="3067" spans="1:16" x14ac:dyDescent="0.45">
      <c r="A3067">
        <v>3066</v>
      </c>
      <c r="B3067" s="10">
        <v>45150</v>
      </c>
      <c r="C3067">
        <v>4642</v>
      </c>
      <c r="D3067" t="s">
        <v>89</v>
      </c>
      <c r="E3067">
        <v>61</v>
      </c>
      <c r="F3067" t="s">
        <v>102</v>
      </c>
      <c r="G3067">
        <v>1</v>
      </c>
      <c r="H3067">
        <v>4601.43</v>
      </c>
      <c r="I3067">
        <v>4601.43</v>
      </c>
      <c r="J3067" t="s">
        <v>81</v>
      </c>
      <c r="K3067" t="s">
        <v>82</v>
      </c>
      <c r="L3067" t="s">
        <v>129</v>
      </c>
      <c r="M3067">
        <v>2023</v>
      </c>
      <c r="N3067" t="s">
        <v>84</v>
      </c>
      <c r="O3067" t="s">
        <v>5818</v>
      </c>
      <c r="P3067" t="s">
        <v>86</v>
      </c>
    </row>
    <row r="3068" spans="1:16" x14ac:dyDescent="0.45">
      <c r="A3068">
        <v>3067</v>
      </c>
      <c r="B3068" s="10">
        <v>45150</v>
      </c>
      <c r="C3068">
        <v>2296</v>
      </c>
      <c r="D3068" t="s">
        <v>89</v>
      </c>
      <c r="E3068">
        <v>26</v>
      </c>
      <c r="F3068" t="s">
        <v>8</v>
      </c>
      <c r="G3068">
        <v>5</v>
      </c>
      <c r="H3068">
        <v>1435.05</v>
      </c>
      <c r="I3068">
        <v>7175.25</v>
      </c>
      <c r="J3068" t="s">
        <v>87</v>
      </c>
      <c r="K3068" t="s">
        <v>82</v>
      </c>
      <c r="L3068" t="s">
        <v>129</v>
      </c>
      <c r="M3068">
        <v>2023</v>
      </c>
      <c r="N3068" t="s">
        <v>668</v>
      </c>
      <c r="O3068" t="s">
        <v>9720</v>
      </c>
      <c r="P3068" t="s">
        <v>86</v>
      </c>
    </row>
    <row r="3069" spans="1:16" x14ac:dyDescent="0.45">
      <c r="A3069">
        <v>3068</v>
      </c>
      <c r="B3069" s="10">
        <v>45150</v>
      </c>
      <c r="C3069">
        <v>9436</v>
      </c>
      <c r="D3069" t="s">
        <v>89</v>
      </c>
      <c r="E3069">
        <v>54</v>
      </c>
      <c r="F3069" t="s">
        <v>8</v>
      </c>
      <c r="G3069">
        <v>1</v>
      </c>
      <c r="H3069">
        <v>210.02</v>
      </c>
      <c r="I3069">
        <v>210.02</v>
      </c>
      <c r="J3069" t="s">
        <v>93</v>
      </c>
      <c r="K3069" t="s">
        <v>567</v>
      </c>
      <c r="L3069" t="s">
        <v>129</v>
      </c>
      <c r="M3069">
        <v>2023</v>
      </c>
      <c r="N3069" t="s">
        <v>84</v>
      </c>
      <c r="O3069" t="s">
        <v>7790</v>
      </c>
      <c r="P3069" t="s">
        <v>86</v>
      </c>
    </row>
    <row r="3070" spans="1:16" x14ac:dyDescent="0.45">
      <c r="A3070">
        <v>3069</v>
      </c>
      <c r="B3070" s="10">
        <v>45150</v>
      </c>
      <c r="C3070">
        <v>3895</v>
      </c>
      <c r="D3070" t="s">
        <v>80</v>
      </c>
      <c r="E3070">
        <v>20</v>
      </c>
      <c r="F3070" t="s">
        <v>7</v>
      </c>
      <c r="G3070">
        <v>4</v>
      </c>
      <c r="H3070">
        <v>1310.96</v>
      </c>
      <c r="I3070">
        <v>5243.84</v>
      </c>
      <c r="J3070" t="s">
        <v>95</v>
      </c>
      <c r="K3070" t="s">
        <v>82</v>
      </c>
      <c r="L3070" t="s">
        <v>129</v>
      </c>
      <c r="M3070">
        <v>2023</v>
      </c>
      <c r="N3070" t="s">
        <v>84</v>
      </c>
      <c r="O3070" t="s">
        <v>2297</v>
      </c>
      <c r="P3070" t="s">
        <v>86</v>
      </c>
    </row>
    <row r="3071" spans="1:16" x14ac:dyDescent="0.45">
      <c r="A3071">
        <v>3070</v>
      </c>
      <c r="B3071" s="10">
        <v>45151</v>
      </c>
      <c r="C3071">
        <v>7593</v>
      </c>
      <c r="D3071" t="s">
        <v>89</v>
      </c>
      <c r="E3071">
        <v>51</v>
      </c>
      <c r="F3071" t="s">
        <v>7</v>
      </c>
      <c r="G3071">
        <v>5</v>
      </c>
      <c r="H3071">
        <v>2168.14</v>
      </c>
      <c r="I3071">
        <v>10840.7</v>
      </c>
      <c r="J3071" t="s">
        <v>93</v>
      </c>
      <c r="K3071" t="s">
        <v>82</v>
      </c>
      <c r="L3071" t="s">
        <v>129</v>
      </c>
      <c r="M3071">
        <v>2023</v>
      </c>
      <c r="N3071" t="s">
        <v>84</v>
      </c>
      <c r="O3071" t="s">
        <v>777</v>
      </c>
      <c r="P3071" t="s">
        <v>748</v>
      </c>
    </row>
    <row r="3072" spans="1:16" x14ac:dyDescent="0.45">
      <c r="A3072">
        <v>3071</v>
      </c>
      <c r="B3072" s="10">
        <v>45151</v>
      </c>
      <c r="C3072">
        <v>1929</v>
      </c>
      <c r="D3072" t="s">
        <v>89</v>
      </c>
      <c r="E3072">
        <v>25</v>
      </c>
      <c r="F3072" t="s">
        <v>9</v>
      </c>
      <c r="G3072">
        <v>2</v>
      </c>
      <c r="H3072">
        <v>819.45</v>
      </c>
      <c r="I3072">
        <v>1638.9</v>
      </c>
      <c r="J3072" t="s">
        <v>87</v>
      </c>
      <c r="K3072" t="s">
        <v>567</v>
      </c>
      <c r="L3072" t="s">
        <v>129</v>
      </c>
      <c r="M3072">
        <v>2023</v>
      </c>
      <c r="N3072" t="s">
        <v>84</v>
      </c>
      <c r="O3072" t="s">
        <v>7087</v>
      </c>
      <c r="P3072" t="s">
        <v>86</v>
      </c>
    </row>
    <row r="3073" spans="1:16" x14ac:dyDescent="0.45">
      <c r="A3073">
        <v>3072</v>
      </c>
      <c r="B3073" s="10">
        <v>45151</v>
      </c>
      <c r="C3073">
        <v>6366</v>
      </c>
      <c r="D3073" t="s">
        <v>80</v>
      </c>
      <c r="E3073">
        <v>27</v>
      </c>
      <c r="F3073" t="s">
        <v>9</v>
      </c>
      <c r="G3073">
        <v>5</v>
      </c>
      <c r="H3073">
        <v>4899.6899999999996</v>
      </c>
      <c r="I3073">
        <v>24498.45</v>
      </c>
      <c r="J3073" t="s">
        <v>87</v>
      </c>
      <c r="K3073" t="s">
        <v>82</v>
      </c>
      <c r="L3073" t="s">
        <v>129</v>
      </c>
      <c r="M3073">
        <v>2023</v>
      </c>
      <c r="N3073" t="s">
        <v>84</v>
      </c>
      <c r="O3073" t="s">
        <v>8968</v>
      </c>
      <c r="P3073" t="s">
        <v>748</v>
      </c>
    </row>
    <row r="3074" spans="1:16" x14ac:dyDescent="0.45">
      <c r="A3074">
        <v>3073</v>
      </c>
      <c r="B3074" s="10">
        <v>45151</v>
      </c>
      <c r="C3074">
        <v>9711</v>
      </c>
      <c r="D3074" t="s">
        <v>89</v>
      </c>
      <c r="E3074">
        <v>64</v>
      </c>
      <c r="F3074" t="s">
        <v>9</v>
      </c>
      <c r="G3074">
        <v>4</v>
      </c>
      <c r="H3074">
        <v>1150.8399999999999</v>
      </c>
      <c r="I3074">
        <v>4603.3599999999997</v>
      </c>
      <c r="J3074" t="s">
        <v>81</v>
      </c>
      <c r="K3074" t="s">
        <v>82</v>
      </c>
      <c r="L3074" t="s">
        <v>129</v>
      </c>
      <c r="M3074">
        <v>2023</v>
      </c>
      <c r="N3074" t="s">
        <v>84</v>
      </c>
      <c r="O3074" t="s">
        <v>1332</v>
      </c>
      <c r="P3074" t="s">
        <v>86</v>
      </c>
    </row>
    <row r="3075" spans="1:16" x14ac:dyDescent="0.45">
      <c r="A3075">
        <v>3074</v>
      </c>
      <c r="B3075" s="10">
        <v>45151</v>
      </c>
      <c r="C3075">
        <v>4212</v>
      </c>
      <c r="D3075" t="s">
        <v>80</v>
      </c>
      <c r="E3075">
        <v>58</v>
      </c>
      <c r="F3075" t="s">
        <v>5</v>
      </c>
      <c r="G3075">
        <v>4</v>
      </c>
      <c r="H3075">
        <v>3405.41</v>
      </c>
      <c r="I3075">
        <v>13621.64</v>
      </c>
      <c r="J3075" t="s">
        <v>81</v>
      </c>
      <c r="K3075" t="s">
        <v>82</v>
      </c>
      <c r="L3075" t="s">
        <v>129</v>
      </c>
      <c r="M3075">
        <v>2023</v>
      </c>
      <c r="N3075" t="s">
        <v>84</v>
      </c>
      <c r="O3075" t="s">
        <v>1333</v>
      </c>
      <c r="P3075" t="s">
        <v>86</v>
      </c>
    </row>
    <row r="3076" spans="1:16" x14ac:dyDescent="0.45">
      <c r="A3076">
        <v>3075</v>
      </c>
      <c r="B3076" s="10">
        <v>45151</v>
      </c>
      <c r="C3076">
        <v>3409</v>
      </c>
      <c r="D3076" t="s">
        <v>80</v>
      </c>
      <c r="E3076">
        <v>59</v>
      </c>
      <c r="F3076" t="s">
        <v>102</v>
      </c>
      <c r="G3076">
        <v>4</v>
      </c>
      <c r="H3076">
        <v>2297.86</v>
      </c>
      <c r="I3076">
        <v>9191.44</v>
      </c>
      <c r="J3076" t="s">
        <v>81</v>
      </c>
      <c r="K3076" t="s">
        <v>82</v>
      </c>
      <c r="L3076" t="s">
        <v>129</v>
      </c>
      <c r="M3076">
        <v>2023</v>
      </c>
      <c r="N3076" t="s">
        <v>84</v>
      </c>
      <c r="O3076" t="s">
        <v>1334</v>
      </c>
      <c r="P3076" t="s">
        <v>86</v>
      </c>
    </row>
    <row r="3077" spans="1:16" x14ac:dyDescent="0.45">
      <c r="A3077">
        <v>3076</v>
      </c>
      <c r="B3077" s="10">
        <v>45151</v>
      </c>
      <c r="C3077">
        <v>9199</v>
      </c>
      <c r="D3077" t="s">
        <v>80</v>
      </c>
      <c r="E3077">
        <v>60</v>
      </c>
      <c r="F3077" t="s">
        <v>8</v>
      </c>
      <c r="G3077">
        <v>1</v>
      </c>
      <c r="H3077">
        <v>2797.98</v>
      </c>
      <c r="I3077">
        <v>2797.98</v>
      </c>
      <c r="J3077" t="s">
        <v>81</v>
      </c>
      <c r="K3077" t="s">
        <v>82</v>
      </c>
      <c r="L3077" t="s">
        <v>129</v>
      </c>
      <c r="M3077">
        <v>2023</v>
      </c>
      <c r="N3077" t="s">
        <v>84</v>
      </c>
      <c r="O3077" t="s">
        <v>5819</v>
      </c>
      <c r="P3077" t="s">
        <v>86</v>
      </c>
    </row>
    <row r="3078" spans="1:16" x14ac:dyDescent="0.45">
      <c r="A3078">
        <v>3077</v>
      </c>
      <c r="B3078" s="10">
        <v>45151</v>
      </c>
      <c r="C3078">
        <v>4423</v>
      </c>
      <c r="D3078" t="s">
        <v>80</v>
      </c>
      <c r="E3078">
        <v>26</v>
      </c>
      <c r="F3078" t="s">
        <v>102</v>
      </c>
      <c r="G3078">
        <v>5</v>
      </c>
      <c r="H3078">
        <v>4666.7700000000004</v>
      </c>
      <c r="I3078">
        <v>23333.85</v>
      </c>
      <c r="J3078" t="s">
        <v>87</v>
      </c>
      <c r="K3078" t="s">
        <v>82</v>
      </c>
      <c r="L3078" t="s">
        <v>129</v>
      </c>
      <c r="M3078">
        <v>2023</v>
      </c>
      <c r="N3078" t="s">
        <v>668</v>
      </c>
      <c r="O3078" t="s">
        <v>9291</v>
      </c>
      <c r="P3078" t="s">
        <v>748</v>
      </c>
    </row>
    <row r="3079" spans="1:16" x14ac:dyDescent="0.45">
      <c r="A3079">
        <v>3078</v>
      </c>
      <c r="B3079" s="10">
        <v>45151</v>
      </c>
      <c r="C3079">
        <v>7976</v>
      </c>
      <c r="D3079" t="s">
        <v>80</v>
      </c>
      <c r="E3079">
        <v>31</v>
      </c>
      <c r="F3079" t="s">
        <v>7</v>
      </c>
      <c r="G3079">
        <v>2</v>
      </c>
      <c r="H3079">
        <v>2681.19</v>
      </c>
      <c r="I3079">
        <v>5362.38</v>
      </c>
      <c r="J3079" t="s">
        <v>87</v>
      </c>
      <c r="K3079" t="s">
        <v>82</v>
      </c>
      <c r="L3079" t="s">
        <v>129</v>
      </c>
      <c r="M3079">
        <v>2023</v>
      </c>
      <c r="N3079" t="s">
        <v>668</v>
      </c>
      <c r="O3079" t="s">
        <v>9843</v>
      </c>
      <c r="P3079" t="s">
        <v>86</v>
      </c>
    </row>
    <row r="3080" spans="1:16" x14ac:dyDescent="0.45">
      <c r="A3080">
        <v>3079</v>
      </c>
      <c r="B3080" s="10">
        <v>45151</v>
      </c>
      <c r="C3080">
        <v>8594</v>
      </c>
      <c r="D3080" t="s">
        <v>80</v>
      </c>
      <c r="E3080">
        <v>54</v>
      </c>
      <c r="F3080" t="s">
        <v>6</v>
      </c>
      <c r="G3080">
        <v>2</v>
      </c>
      <c r="H3080">
        <v>1560.87</v>
      </c>
      <c r="I3080">
        <v>3121.74</v>
      </c>
      <c r="J3080" t="s">
        <v>93</v>
      </c>
      <c r="K3080" t="s">
        <v>82</v>
      </c>
      <c r="L3080" t="s">
        <v>129</v>
      </c>
      <c r="M3080">
        <v>2023</v>
      </c>
      <c r="N3080" t="s">
        <v>84</v>
      </c>
      <c r="O3080" t="s">
        <v>3342</v>
      </c>
      <c r="P3080" t="s">
        <v>86</v>
      </c>
    </row>
    <row r="3081" spans="1:16" x14ac:dyDescent="0.45">
      <c r="A3081">
        <v>3080</v>
      </c>
      <c r="B3081" s="10">
        <v>45151</v>
      </c>
      <c r="C3081">
        <v>6158</v>
      </c>
      <c r="D3081" t="s">
        <v>89</v>
      </c>
      <c r="E3081">
        <v>44</v>
      </c>
      <c r="F3081" t="s">
        <v>102</v>
      </c>
      <c r="G3081">
        <v>3</v>
      </c>
      <c r="H3081">
        <v>1143.03</v>
      </c>
      <c r="I3081">
        <v>3429.09</v>
      </c>
      <c r="J3081" t="s">
        <v>97</v>
      </c>
      <c r="K3081" t="s">
        <v>82</v>
      </c>
      <c r="L3081" t="s">
        <v>129</v>
      </c>
      <c r="M3081">
        <v>2023</v>
      </c>
      <c r="N3081" t="s">
        <v>84</v>
      </c>
      <c r="O3081" t="s">
        <v>6285</v>
      </c>
      <c r="P3081" t="s">
        <v>86</v>
      </c>
    </row>
    <row r="3082" spans="1:16" x14ac:dyDescent="0.45">
      <c r="A3082">
        <v>3081</v>
      </c>
      <c r="B3082" s="10">
        <v>45151</v>
      </c>
      <c r="C3082">
        <v>4667</v>
      </c>
      <c r="D3082" t="s">
        <v>80</v>
      </c>
      <c r="E3082">
        <v>58</v>
      </c>
      <c r="F3082" t="s">
        <v>102</v>
      </c>
      <c r="G3082">
        <v>4</v>
      </c>
      <c r="H3082">
        <v>4465.3599999999997</v>
      </c>
      <c r="I3082">
        <v>17861.439999999999</v>
      </c>
      <c r="J3082" t="s">
        <v>81</v>
      </c>
      <c r="K3082" t="s">
        <v>82</v>
      </c>
      <c r="L3082" t="s">
        <v>129</v>
      </c>
      <c r="M3082">
        <v>2023</v>
      </c>
      <c r="N3082" t="s">
        <v>84</v>
      </c>
      <c r="O3082" t="s">
        <v>1335</v>
      </c>
      <c r="P3082" t="s">
        <v>86</v>
      </c>
    </row>
    <row r="3083" spans="1:16" x14ac:dyDescent="0.45">
      <c r="A3083">
        <v>3082</v>
      </c>
      <c r="B3083" s="10">
        <v>45151</v>
      </c>
      <c r="C3083">
        <v>6973</v>
      </c>
      <c r="D3083" t="s">
        <v>89</v>
      </c>
      <c r="E3083">
        <v>49</v>
      </c>
      <c r="F3083" t="s">
        <v>9</v>
      </c>
      <c r="G3083">
        <v>2</v>
      </c>
      <c r="H3083">
        <v>4934.29</v>
      </c>
      <c r="I3083">
        <v>9868.58</v>
      </c>
      <c r="J3083" t="s">
        <v>93</v>
      </c>
      <c r="K3083" t="s">
        <v>82</v>
      </c>
      <c r="L3083" t="s">
        <v>129</v>
      </c>
      <c r="M3083">
        <v>2023</v>
      </c>
      <c r="N3083" t="s">
        <v>84</v>
      </c>
      <c r="O3083" t="s">
        <v>3343</v>
      </c>
      <c r="P3083" t="s">
        <v>86</v>
      </c>
    </row>
    <row r="3084" spans="1:16" x14ac:dyDescent="0.45">
      <c r="A3084">
        <v>3083</v>
      </c>
      <c r="B3084" s="10">
        <v>45152</v>
      </c>
      <c r="C3084">
        <v>7236</v>
      </c>
      <c r="D3084" t="s">
        <v>89</v>
      </c>
      <c r="E3084">
        <v>21</v>
      </c>
      <c r="F3084" t="s">
        <v>7</v>
      </c>
      <c r="G3084">
        <v>4</v>
      </c>
      <c r="H3084">
        <v>1296.57</v>
      </c>
      <c r="I3084">
        <v>5186.28</v>
      </c>
      <c r="J3084" t="s">
        <v>95</v>
      </c>
      <c r="K3084" t="s">
        <v>82</v>
      </c>
      <c r="L3084" t="s">
        <v>129</v>
      </c>
      <c r="M3084">
        <v>2023</v>
      </c>
      <c r="N3084" t="s">
        <v>84</v>
      </c>
      <c r="O3084" t="s">
        <v>130</v>
      </c>
      <c r="P3084" t="s">
        <v>86</v>
      </c>
    </row>
    <row r="3085" spans="1:16" x14ac:dyDescent="0.45">
      <c r="A3085">
        <v>3084</v>
      </c>
      <c r="B3085" s="10">
        <v>45152</v>
      </c>
      <c r="C3085">
        <v>9277</v>
      </c>
      <c r="D3085" t="s">
        <v>80</v>
      </c>
      <c r="E3085">
        <v>19</v>
      </c>
      <c r="F3085" t="s">
        <v>102</v>
      </c>
      <c r="G3085">
        <v>2</v>
      </c>
      <c r="H3085">
        <v>3623.57</v>
      </c>
      <c r="I3085">
        <v>7247.14</v>
      </c>
      <c r="J3085" t="s">
        <v>95</v>
      </c>
      <c r="K3085" t="s">
        <v>82</v>
      </c>
      <c r="L3085" t="s">
        <v>129</v>
      </c>
      <c r="M3085">
        <v>2023</v>
      </c>
      <c r="N3085" t="s">
        <v>84</v>
      </c>
      <c r="O3085" t="s">
        <v>2518</v>
      </c>
      <c r="P3085" t="s">
        <v>86</v>
      </c>
    </row>
    <row r="3086" spans="1:16" x14ac:dyDescent="0.45">
      <c r="A3086">
        <v>3085</v>
      </c>
      <c r="B3086" s="10">
        <v>45152</v>
      </c>
      <c r="C3086">
        <v>3468</v>
      </c>
      <c r="D3086" t="s">
        <v>89</v>
      </c>
      <c r="E3086">
        <v>50</v>
      </c>
      <c r="F3086" t="s">
        <v>8</v>
      </c>
      <c r="G3086">
        <v>5</v>
      </c>
      <c r="H3086">
        <v>2553.4699999999998</v>
      </c>
      <c r="I3086">
        <v>12767.35</v>
      </c>
      <c r="J3086" t="s">
        <v>93</v>
      </c>
      <c r="K3086" t="s">
        <v>82</v>
      </c>
      <c r="L3086" t="s">
        <v>129</v>
      </c>
      <c r="M3086">
        <v>2023</v>
      </c>
      <c r="N3086" t="s">
        <v>84</v>
      </c>
      <c r="O3086" t="s">
        <v>9151</v>
      </c>
      <c r="P3086" t="s">
        <v>748</v>
      </c>
    </row>
    <row r="3087" spans="1:16" x14ac:dyDescent="0.45">
      <c r="A3087">
        <v>3086</v>
      </c>
      <c r="B3087" s="10">
        <v>45152</v>
      </c>
      <c r="C3087">
        <v>7217</v>
      </c>
      <c r="D3087" t="s">
        <v>89</v>
      </c>
      <c r="E3087">
        <v>38</v>
      </c>
      <c r="F3087" t="s">
        <v>9</v>
      </c>
      <c r="G3087">
        <v>3</v>
      </c>
      <c r="H3087">
        <v>3507.99</v>
      </c>
      <c r="I3087">
        <v>10523.97</v>
      </c>
      <c r="J3087" t="s">
        <v>97</v>
      </c>
      <c r="K3087" t="s">
        <v>82</v>
      </c>
      <c r="L3087" t="s">
        <v>129</v>
      </c>
      <c r="M3087">
        <v>2023</v>
      </c>
      <c r="N3087" t="s">
        <v>84</v>
      </c>
      <c r="O3087" t="s">
        <v>6286</v>
      </c>
      <c r="P3087" t="s">
        <v>86</v>
      </c>
    </row>
    <row r="3088" spans="1:16" x14ac:dyDescent="0.45">
      <c r="A3088">
        <v>3087</v>
      </c>
      <c r="B3088" s="10">
        <v>45152</v>
      </c>
      <c r="C3088">
        <v>4619</v>
      </c>
      <c r="D3088" t="s">
        <v>89</v>
      </c>
      <c r="E3088">
        <v>18</v>
      </c>
      <c r="F3088" t="s">
        <v>102</v>
      </c>
      <c r="G3088">
        <v>4</v>
      </c>
      <c r="H3088">
        <v>4822.8599999999997</v>
      </c>
      <c r="I3088">
        <v>19291.439999999999</v>
      </c>
      <c r="J3088" t="s">
        <v>95</v>
      </c>
      <c r="K3088" t="s">
        <v>82</v>
      </c>
      <c r="L3088" t="s">
        <v>129</v>
      </c>
      <c r="M3088">
        <v>2023</v>
      </c>
      <c r="N3088" t="s">
        <v>84</v>
      </c>
      <c r="O3088" t="s">
        <v>2298</v>
      </c>
      <c r="P3088" t="s">
        <v>86</v>
      </c>
    </row>
    <row r="3089" spans="1:16" x14ac:dyDescent="0.45">
      <c r="A3089">
        <v>3088</v>
      </c>
      <c r="B3089" s="10">
        <v>45152</v>
      </c>
      <c r="C3089">
        <v>2636</v>
      </c>
      <c r="D3089" t="s">
        <v>80</v>
      </c>
      <c r="E3089">
        <v>61</v>
      </c>
      <c r="F3089" t="s">
        <v>7</v>
      </c>
      <c r="G3089">
        <v>1</v>
      </c>
      <c r="H3089">
        <v>1416.63</v>
      </c>
      <c r="I3089">
        <v>1416.63</v>
      </c>
      <c r="J3089" t="s">
        <v>81</v>
      </c>
      <c r="K3089" t="s">
        <v>567</v>
      </c>
      <c r="L3089" t="s">
        <v>129</v>
      </c>
      <c r="M3089">
        <v>2023</v>
      </c>
      <c r="N3089" t="s">
        <v>84</v>
      </c>
      <c r="O3089" t="s">
        <v>8053</v>
      </c>
      <c r="P3089" t="s">
        <v>86</v>
      </c>
    </row>
    <row r="3090" spans="1:16" x14ac:dyDescent="0.45">
      <c r="A3090">
        <v>3089</v>
      </c>
      <c r="B3090" s="10">
        <v>45152</v>
      </c>
      <c r="C3090">
        <v>9155</v>
      </c>
      <c r="D3090" t="s">
        <v>89</v>
      </c>
      <c r="E3090">
        <v>28</v>
      </c>
      <c r="F3090" t="s">
        <v>6</v>
      </c>
      <c r="G3090">
        <v>1</v>
      </c>
      <c r="H3090">
        <v>3712.73</v>
      </c>
      <c r="I3090">
        <v>3712.73</v>
      </c>
      <c r="J3090" t="s">
        <v>87</v>
      </c>
      <c r="K3090" t="s">
        <v>82</v>
      </c>
      <c r="L3090" t="s">
        <v>129</v>
      </c>
      <c r="M3090">
        <v>2023</v>
      </c>
      <c r="N3090" t="s">
        <v>84</v>
      </c>
      <c r="O3090" t="s">
        <v>5389</v>
      </c>
      <c r="P3090" t="s">
        <v>86</v>
      </c>
    </row>
    <row r="3091" spans="1:16" x14ac:dyDescent="0.45">
      <c r="A3091">
        <v>3090</v>
      </c>
      <c r="B3091" s="10">
        <v>45152</v>
      </c>
      <c r="C3091">
        <v>4583</v>
      </c>
      <c r="D3091" t="s">
        <v>89</v>
      </c>
      <c r="E3091">
        <v>18</v>
      </c>
      <c r="F3091" t="s">
        <v>8</v>
      </c>
      <c r="G3091">
        <v>2</v>
      </c>
      <c r="H3091">
        <v>2217.84</v>
      </c>
      <c r="I3091">
        <v>4435.68</v>
      </c>
      <c r="J3091" t="s">
        <v>95</v>
      </c>
      <c r="K3091" t="s">
        <v>82</v>
      </c>
      <c r="L3091" t="s">
        <v>129</v>
      </c>
      <c r="M3091">
        <v>2023</v>
      </c>
      <c r="N3091" t="s">
        <v>84</v>
      </c>
      <c r="O3091" t="s">
        <v>2519</v>
      </c>
      <c r="P3091" t="s">
        <v>86</v>
      </c>
    </row>
    <row r="3092" spans="1:16" x14ac:dyDescent="0.45">
      <c r="A3092">
        <v>3091</v>
      </c>
      <c r="B3092" s="10">
        <v>45152</v>
      </c>
      <c r="C3092">
        <v>5009</v>
      </c>
      <c r="D3092" t="s">
        <v>80</v>
      </c>
      <c r="E3092">
        <v>63</v>
      </c>
      <c r="F3092" t="s">
        <v>6</v>
      </c>
      <c r="G3092">
        <v>5</v>
      </c>
      <c r="H3092">
        <v>3280.04</v>
      </c>
      <c r="I3092">
        <v>16400.2</v>
      </c>
      <c r="J3092" t="s">
        <v>81</v>
      </c>
      <c r="K3092" t="s">
        <v>82</v>
      </c>
      <c r="L3092" t="s">
        <v>129</v>
      </c>
      <c r="M3092">
        <v>2023</v>
      </c>
      <c r="N3092" t="s">
        <v>84</v>
      </c>
      <c r="O3092" t="s">
        <v>4688</v>
      </c>
      <c r="P3092" t="s">
        <v>86</v>
      </c>
    </row>
    <row r="3093" spans="1:16" x14ac:dyDescent="0.45">
      <c r="A3093">
        <v>3092</v>
      </c>
      <c r="B3093" s="10">
        <v>45152</v>
      </c>
      <c r="C3093">
        <v>4326</v>
      </c>
      <c r="D3093" t="s">
        <v>89</v>
      </c>
      <c r="E3093">
        <v>28</v>
      </c>
      <c r="F3093" t="s">
        <v>7</v>
      </c>
      <c r="G3093">
        <v>4</v>
      </c>
      <c r="H3093">
        <v>2062.9299999999998</v>
      </c>
      <c r="I3093">
        <v>8251.7199999999993</v>
      </c>
      <c r="J3093" t="s">
        <v>87</v>
      </c>
      <c r="K3093" t="s">
        <v>82</v>
      </c>
      <c r="L3093" t="s">
        <v>129</v>
      </c>
      <c r="M3093">
        <v>2023</v>
      </c>
      <c r="N3093" t="s">
        <v>84</v>
      </c>
      <c r="O3093" t="s">
        <v>970</v>
      </c>
      <c r="P3093" t="s">
        <v>86</v>
      </c>
    </row>
    <row r="3094" spans="1:16" x14ac:dyDescent="0.45">
      <c r="A3094">
        <v>3093</v>
      </c>
      <c r="B3094" s="10">
        <v>45152</v>
      </c>
      <c r="C3094">
        <v>9148</v>
      </c>
      <c r="D3094" t="s">
        <v>89</v>
      </c>
      <c r="E3094">
        <v>24</v>
      </c>
      <c r="F3094" t="s">
        <v>7</v>
      </c>
      <c r="G3094">
        <v>3</v>
      </c>
      <c r="H3094">
        <v>3556.26</v>
      </c>
      <c r="I3094">
        <v>10668.78</v>
      </c>
      <c r="J3094" t="s">
        <v>95</v>
      </c>
      <c r="K3094" t="s">
        <v>82</v>
      </c>
      <c r="L3094" t="s">
        <v>129</v>
      </c>
      <c r="M3094">
        <v>2023</v>
      </c>
      <c r="N3094" t="s">
        <v>84</v>
      </c>
      <c r="O3094" t="s">
        <v>6872</v>
      </c>
      <c r="P3094" t="s">
        <v>86</v>
      </c>
    </row>
    <row r="3095" spans="1:16" x14ac:dyDescent="0.45">
      <c r="A3095">
        <v>3094</v>
      </c>
      <c r="B3095" s="10">
        <v>45152</v>
      </c>
      <c r="C3095">
        <v>3217</v>
      </c>
      <c r="D3095" t="s">
        <v>89</v>
      </c>
      <c r="E3095">
        <v>19</v>
      </c>
      <c r="F3095" t="s">
        <v>7</v>
      </c>
      <c r="G3095">
        <v>5</v>
      </c>
      <c r="H3095">
        <v>1720.63</v>
      </c>
      <c r="I3095">
        <v>8603.15</v>
      </c>
      <c r="J3095" t="s">
        <v>95</v>
      </c>
      <c r="K3095" t="s">
        <v>82</v>
      </c>
      <c r="L3095" t="s">
        <v>129</v>
      </c>
      <c r="M3095">
        <v>2023</v>
      </c>
      <c r="N3095" t="s">
        <v>84</v>
      </c>
      <c r="O3095" t="s">
        <v>8831</v>
      </c>
      <c r="P3095" t="s">
        <v>748</v>
      </c>
    </row>
    <row r="3096" spans="1:16" x14ac:dyDescent="0.45">
      <c r="A3096">
        <v>3095</v>
      </c>
      <c r="B3096" s="10">
        <v>45152</v>
      </c>
      <c r="C3096">
        <v>5967</v>
      </c>
      <c r="D3096" t="s">
        <v>80</v>
      </c>
      <c r="E3096">
        <v>32</v>
      </c>
      <c r="F3096" t="s">
        <v>6</v>
      </c>
      <c r="G3096">
        <v>2</v>
      </c>
      <c r="H3096">
        <v>2467.36</v>
      </c>
      <c r="I3096">
        <v>4934.72</v>
      </c>
      <c r="J3096" t="s">
        <v>87</v>
      </c>
      <c r="K3096" t="s">
        <v>82</v>
      </c>
      <c r="L3096" t="s">
        <v>129</v>
      </c>
      <c r="M3096">
        <v>2023</v>
      </c>
      <c r="N3096" t="s">
        <v>668</v>
      </c>
      <c r="O3096" t="s">
        <v>9844</v>
      </c>
      <c r="P3096" t="s">
        <v>86</v>
      </c>
    </row>
    <row r="3097" spans="1:16" x14ac:dyDescent="0.45">
      <c r="A3097">
        <v>3096</v>
      </c>
      <c r="B3097" s="10">
        <v>45152</v>
      </c>
      <c r="C3097">
        <v>3369</v>
      </c>
      <c r="D3097" t="s">
        <v>89</v>
      </c>
      <c r="E3097">
        <v>25</v>
      </c>
      <c r="F3097" t="s">
        <v>5</v>
      </c>
      <c r="G3097">
        <v>5</v>
      </c>
      <c r="H3097">
        <v>3558.53</v>
      </c>
      <c r="I3097">
        <v>17792.650000000001</v>
      </c>
      <c r="J3097" t="s">
        <v>87</v>
      </c>
      <c r="K3097" t="s">
        <v>82</v>
      </c>
      <c r="L3097" t="s">
        <v>129</v>
      </c>
      <c r="M3097">
        <v>2023</v>
      </c>
      <c r="N3097" t="s">
        <v>84</v>
      </c>
      <c r="O3097" t="s">
        <v>3976</v>
      </c>
      <c r="P3097" t="s">
        <v>86</v>
      </c>
    </row>
    <row r="3098" spans="1:16" x14ac:dyDescent="0.45">
      <c r="A3098">
        <v>3097</v>
      </c>
      <c r="B3098" s="10">
        <v>45153</v>
      </c>
      <c r="C3098">
        <v>4638</v>
      </c>
      <c r="D3098" t="s">
        <v>89</v>
      </c>
      <c r="E3098">
        <v>64</v>
      </c>
      <c r="F3098" t="s">
        <v>8</v>
      </c>
      <c r="G3098">
        <v>3</v>
      </c>
      <c r="H3098">
        <v>261.39999999999998</v>
      </c>
      <c r="I3098">
        <v>784.2</v>
      </c>
      <c r="J3098" t="s">
        <v>81</v>
      </c>
      <c r="K3098" t="s">
        <v>567</v>
      </c>
      <c r="L3098" t="s">
        <v>129</v>
      </c>
      <c r="M3098">
        <v>2023</v>
      </c>
      <c r="N3098" t="s">
        <v>84</v>
      </c>
      <c r="O3098" t="s">
        <v>778</v>
      </c>
      <c r="P3098" t="s">
        <v>748</v>
      </c>
    </row>
    <row r="3099" spans="1:16" x14ac:dyDescent="0.45">
      <c r="A3099">
        <v>3098</v>
      </c>
      <c r="B3099" s="10">
        <v>45153</v>
      </c>
      <c r="C3099">
        <v>6722</v>
      </c>
      <c r="D3099" t="s">
        <v>80</v>
      </c>
      <c r="E3099">
        <v>43</v>
      </c>
      <c r="F3099" t="s">
        <v>7</v>
      </c>
      <c r="G3099">
        <v>5</v>
      </c>
      <c r="H3099">
        <v>1674.04</v>
      </c>
      <c r="I3099">
        <v>8370.2000000000007</v>
      </c>
      <c r="J3099" t="s">
        <v>97</v>
      </c>
      <c r="K3099" t="s">
        <v>82</v>
      </c>
      <c r="L3099" t="s">
        <v>129</v>
      </c>
      <c r="M3099">
        <v>2023</v>
      </c>
      <c r="N3099" t="s">
        <v>84</v>
      </c>
      <c r="O3099" t="s">
        <v>4455</v>
      </c>
      <c r="P3099" t="s">
        <v>86</v>
      </c>
    </row>
    <row r="3100" spans="1:16" x14ac:dyDescent="0.45">
      <c r="A3100">
        <v>3099</v>
      </c>
      <c r="B3100" s="10">
        <v>45153</v>
      </c>
      <c r="C3100">
        <v>5444</v>
      </c>
      <c r="D3100" t="s">
        <v>80</v>
      </c>
      <c r="E3100">
        <v>57</v>
      </c>
      <c r="F3100" t="s">
        <v>5</v>
      </c>
      <c r="G3100">
        <v>4</v>
      </c>
      <c r="H3100">
        <v>2753.61</v>
      </c>
      <c r="I3100">
        <v>11014.44</v>
      </c>
      <c r="J3100" t="s">
        <v>81</v>
      </c>
      <c r="K3100" t="s">
        <v>82</v>
      </c>
      <c r="L3100" t="s">
        <v>129</v>
      </c>
      <c r="M3100">
        <v>2023</v>
      </c>
      <c r="N3100" t="s">
        <v>84</v>
      </c>
      <c r="O3100" t="s">
        <v>1336</v>
      </c>
      <c r="P3100" t="s">
        <v>86</v>
      </c>
    </row>
    <row r="3101" spans="1:16" x14ac:dyDescent="0.45">
      <c r="A3101">
        <v>3100</v>
      </c>
      <c r="B3101" s="10">
        <v>45153</v>
      </c>
      <c r="C3101">
        <v>8618</v>
      </c>
      <c r="D3101" t="s">
        <v>80</v>
      </c>
      <c r="E3101">
        <v>59</v>
      </c>
      <c r="F3101" t="s">
        <v>9</v>
      </c>
      <c r="G3101">
        <v>2</v>
      </c>
      <c r="H3101">
        <v>416.97</v>
      </c>
      <c r="I3101">
        <v>833.94</v>
      </c>
      <c r="J3101" t="s">
        <v>81</v>
      </c>
      <c r="K3101" t="s">
        <v>567</v>
      </c>
      <c r="L3101" t="s">
        <v>129</v>
      </c>
      <c r="M3101">
        <v>2023</v>
      </c>
      <c r="N3101" t="s">
        <v>84</v>
      </c>
      <c r="O3101" t="s">
        <v>6985</v>
      </c>
      <c r="P3101" t="s">
        <v>86</v>
      </c>
    </row>
    <row r="3102" spans="1:16" x14ac:dyDescent="0.45">
      <c r="A3102">
        <v>3101</v>
      </c>
      <c r="B3102" s="10">
        <v>45153</v>
      </c>
      <c r="C3102">
        <v>4947</v>
      </c>
      <c r="D3102" t="s">
        <v>89</v>
      </c>
      <c r="E3102">
        <v>52</v>
      </c>
      <c r="F3102" t="s">
        <v>5</v>
      </c>
      <c r="G3102">
        <v>3</v>
      </c>
      <c r="H3102">
        <v>3530.63</v>
      </c>
      <c r="I3102">
        <v>10591.89</v>
      </c>
      <c r="J3102" t="s">
        <v>93</v>
      </c>
      <c r="K3102" t="s">
        <v>82</v>
      </c>
      <c r="L3102" t="s">
        <v>129</v>
      </c>
      <c r="M3102">
        <v>2023</v>
      </c>
      <c r="N3102" t="s">
        <v>84</v>
      </c>
      <c r="O3102" t="s">
        <v>6507</v>
      </c>
      <c r="P3102" t="s">
        <v>86</v>
      </c>
    </row>
    <row r="3103" spans="1:16" x14ac:dyDescent="0.45">
      <c r="A3103">
        <v>3102</v>
      </c>
      <c r="B3103" s="10">
        <v>45153</v>
      </c>
      <c r="C3103">
        <v>2676</v>
      </c>
      <c r="D3103" t="s">
        <v>80</v>
      </c>
      <c r="E3103">
        <v>63</v>
      </c>
      <c r="F3103" t="s">
        <v>9</v>
      </c>
      <c r="G3103">
        <v>2</v>
      </c>
      <c r="H3103">
        <v>4075.77</v>
      </c>
      <c r="I3103">
        <v>8151.54</v>
      </c>
      <c r="J3103" t="s">
        <v>81</v>
      </c>
      <c r="K3103" t="s">
        <v>82</v>
      </c>
      <c r="L3103" t="s">
        <v>129</v>
      </c>
      <c r="M3103">
        <v>2023</v>
      </c>
      <c r="N3103" t="s">
        <v>84</v>
      </c>
      <c r="O3103" t="s">
        <v>3024</v>
      </c>
      <c r="P3103" t="s">
        <v>86</v>
      </c>
    </row>
    <row r="3104" spans="1:16" x14ac:dyDescent="0.45">
      <c r="A3104">
        <v>3103</v>
      </c>
      <c r="B3104" s="10">
        <v>45153</v>
      </c>
      <c r="C3104">
        <v>2196</v>
      </c>
      <c r="D3104" t="s">
        <v>80</v>
      </c>
      <c r="E3104">
        <v>58</v>
      </c>
      <c r="F3104" t="s">
        <v>6</v>
      </c>
      <c r="G3104">
        <v>4</v>
      </c>
      <c r="H3104">
        <v>858.47</v>
      </c>
      <c r="I3104">
        <v>3433.88</v>
      </c>
      <c r="J3104" t="s">
        <v>81</v>
      </c>
      <c r="K3104" t="s">
        <v>82</v>
      </c>
      <c r="L3104" t="s">
        <v>129</v>
      </c>
      <c r="M3104">
        <v>2023</v>
      </c>
      <c r="N3104" t="s">
        <v>84</v>
      </c>
      <c r="O3104" t="s">
        <v>1337</v>
      </c>
      <c r="P3104" t="s">
        <v>86</v>
      </c>
    </row>
    <row r="3105" spans="1:16" x14ac:dyDescent="0.45">
      <c r="A3105">
        <v>3104</v>
      </c>
      <c r="B3105" s="10">
        <v>45153</v>
      </c>
      <c r="C3105">
        <v>3787</v>
      </c>
      <c r="D3105" t="s">
        <v>80</v>
      </c>
      <c r="E3105">
        <v>58</v>
      </c>
      <c r="F3105" t="s">
        <v>5</v>
      </c>
      <c r="G3105">
        <v>3</v>
      </c>
      <c r="H3105">
        <v>3680.64</v>
      </c>
      <c r="I3105">
        <v>11041.92</v>
      </c>
      <c r="J3105" t="s">
        <v>81</v>
      </c>
      <c r="K3105" t="s">
        <v>82</v>
      </c>
      <c r="L3105" t="s">
        <v>129</v>
      </c>
      <c r="M3105">
        <v>2023</v>
      </c>
      <c r="N3105" t="s">
        <v>668</v>
      </c>
      <c r="O3105" t="s">
        <v>9488</v>
      </c>
      <c r="P3105" t="s">
        <v>86</v>
      </c>
    </row>
    <row r="3106" spans="1:16" x14ac:dyDescent="0.45">
      <c r="A3106">
        <v>3105</v>
      </c>
      <c r="B3106" s="10">
        <v>45153</v>
      </c>
      <c r="C3106">
        <v>8432</v>
      </c>
      <c r="D3106" t="s">
        <v>89</v>
      </c>
      <c r="E3106">
        <v>38</v>
      </c>
      <c r="F3106" t="s">
        <v>6</v>
      </c>
      <c r="G3106">
        <v>3</v>
      </c>
      <c r="H3106">
        <v>3248.69</v>
      </c>
      <c r="I3106">
        <v>9746.07</v>
      </c>
      <c r="J3106" t="s">
        <v>97</v>
      </c>
      <c r="K3106" t="s">
        <v>82</v>
      </c>
      <c r="L3106" t="s">
        <v>129</v>
      </c>
      <c r="M3106">
        <v>2023</v>
      </c>
      <c r="N3106" t="s">
        <v>84</v>
      </c>
      <c r="O3106" t="s">
        <v>6287</v>
      </c>
      <c r="P3106" t="s">
        <v>86</v>
      </c>
    </row>
    <row r="3107" spans="1:16" x14ac:dyDescent="0.45">
      <c r="A3107">
        <v>3106</v>
      </c>
      <c r="B3107" s="10">
        <v>45153</v>
      </c>
      <c r="C3107">
        <v>8927</v>
      </c>
      <c r="D3107" t="s">
        <v>80</v>
      </c>
      <c r="E3107">
        <v>55</v>
      </c>
      <c r="F3107" t="s">
        <v>7</v>
      </c>
      <c r="G3107">
        <v>2</v>
      </c>
      <c r="H3107">
        <v>2083.85</v>
      </c>
      <c r="I3107">
        <v>4167.7</v>
      </c>
      <c r="J3107" t="s">
        <v>81</v>
      </c>
      <c r="K3107" t="s">
        <v>82</v>
      </c>
      <c r="L3107" t="s">
        <v>129</v>
      </c>
      <c r="M3107">
        <v>2023</v>
      </c>
      <c r="N3107" t="s">
        <v>84</v>
      </c>
      <c r="O3107" t="s">
        <v>3025</v>
      </c>
      <c r="P3107" t="s">
        <v>86</v>
      </c>
    </row>
    <row r="3108" spans="1:16" x14ac:dyDescent="0.45">
      <c r="A3108">
        <v>3107</v>
      </c>
      <c r="B3108" s="10">
        <v>45153</v>
      </c>
      <c r="C3108">
        <v>4318</v>
      </c>
      <c r="D3108" t="s">
        <v>80</v>
      </c>
      <c r="E3108">
        <v>25</v>
      </c>
      <c r="F3108" t="s">
        <v>5</v>
      </c>
      <c r="G3108">
        <v>5</v>
      </c>
      <c r="H3108">
        <v>866.69</v>
      </c>
      <c r="I3108">
        <v>4333.45</v>
      </c>
      <c r="J3108" t="s">
        <v>87</v>
      </c>
      <c r="K3108" t="s">
        <v>82</v>
      </c>
      <c r="L3108" t="s">
        <v>129</v>
      </c>
      <c r="M3108">
        <v>2023</v>
      </c>
      <c r="N3108" t="s">
        <v>84</v>
      </c>
      <c r="O3108" t="s">
        <v>8969</v>
      </c>
      <c r="P3108" t="s">
        <v>748</v>
      </c>
    </row>
    <row r="3109" spans="1:16" x14ac:dyDescent="0.45">
      <c r="A3109">
        <v>3108</v>
      </c>
      <c r="B3109" s="10">
        <v>45153</v>
      </c>
      <c r="C3109">
        <v>9858</v>
      </c>
      <c r="D3109" t="s">
        <v>80</v>
      </c>
      <c r="E3109">
        <v>60</v>
      </c>
      <c r="F3109" t="s">
        <v>5</v>
      </c>
      <c r="G3109">
        <v>5</v>
      </c>
      <c r="H3109">
        <v>4776.6499999999996</v>
      </c>
      <c r="I3109">
        <v>23883.25</v>
      </c>
      <c r="J3109" t="s">
        <v>81</v>
      </c>
      <c r="K3109" t="s">
        <v>82</v>
      </c>
      <c r="L3109" t="s">
        <v>129</v>
      </c>
      <c r="M3109">
        <v>2023</v>
      </c>
      <c r="N3109" t="s">
        <v>84</v>
      </c>
      <c r="O3109" t="s">
        <v>4689</v>
      </c>
      <c r="P3109" t="s">
        <v>86</v>
      </c>
    </row>
    <row r="3110" spans="1:16" x14ac:dyDescent="0.45">
      <c r="A3110">
        <v>3109</v>
      </c>
      <c r="B3110" s="10">
        <v>45153</v>
      </c>
      <c r="C3110">
        <v>7689</v>
      </c>
      <c r="D3110" t="s">
        <v>80</v>
      </c>
      <c r="E3110">
        <v>49</v>
      </c>
      <c r="F3110" t="s">
        <v>7</v>
      </c>
      <c r="G3110">
        <v>1</v>
      </c>
      <c r="H3110">
        <v>2346.85</v>
      </c>
      <c r="I3110">
        <v>2346.85</v>
      </c>
      <c r="J3110" t="s">
        <v>93</v>
      </c>
      <c r="K3110" t="s">
        <v>82</v>
      </c>
      <c r="L3110" t="s">
        <v>129</v>
      </c>
      <c r="M3110">
        <v>2023</v>
      </c>
      <c r="N3110" t="s">
        <v>84</v>
      </c>
      <c r="O3110" t="s">
        <v>5600</v>
      </c>
      <c r="P3110" t="s">
        <v>86</v>
      </c>
    </row>
    <row r="3111" spans="1:16" x14ac:dyDescent="0.45">
      <c r="A3111">
        <v>3110</v>
      </c>
      <c r="B3111" s="10">
        <v>45153</v>
      </c>
      <c r="C3111">
        <v>3176</v>
      </c>
      <c r="D3111" t="s">
        <v>80</v>
      </c>
      <c r="E3111">
        <v>25</v>
      </c>
      <c r="F3111" t="s">
        <v>9</v>
      </c>
      <c r="G3111">
        <v>1</v>
      </c>
      <c r="H3111">
        <v>959.04</v>
      </c>
      <c r="I3111">
        <v>959.04</v>
      </c>
      <c r="J3111" t="s">
        <v>87</v>
      </c>
      <c r="K3111" t="s">
        <v>567</v>
      </c>
      <c r="L3111" t="s">
        <v>129</v>
      </c>
      <c r="M3111">
        <v>2023</v>
      </c>
      <c r="N3111" t="s">
        <v>84</v>
      </c>
      <c r="O3111" t="s">
        <v>8180</v>
      </c>
      <c r="P3111" t="s">
        <v>86</v>
      </c>
    </row>
    <row r="3112" spans="1:16" x14ac:dyDescent="0.45">
      <c r="A3112">
        <v>3111</v>
      </c>
      <c r="B3112" s="10">
        <v>45154</v>
      </c>
      <c r="C3112">
        <v>4743</v>
      </c>
      <c r="D3112" t="s">
        <v>89</v>
      </c>
      <c r="E3112">
        <v>61</v>
      </c>
      <c r="F3112" t="s">
        <v>7</v>
      </c>
      <c r="G3112">
        <v>3</v>
      </c>
      <c r="H3112">
        <v>3604.91</v>
      </c>
      <c r="I3112">
        <v>10814.73</v>
      </c>
      <c r="J3112" t="s">
        <v>81</v>
      </c>
      <c r="K3112" t="s">
        <v>82</v>
      </c>
      <c r="L3112" t="s">
        <v>129</v>
      </c>
      <c r="M3112">
        <v>2023</v>
      </c>
      <c r="N3112" t="s">
        <v>84</v>
      </c>
      <c r="O3112" t="s">
        <v>433</v>
      </c>
      <c r="P3112" t="s">
        <v>86</v>
      </c>
    </row>
    <row r="3113" spans="1:16" x14ac:dyDescent="0.45">
      <c r="A3113">
        <v>3112</v>
      </c>
      <c r="B3113" s="10">
        <v>45154</v>
      </c>
      <c r="C3113">
        <v>9792</v>
      </c>
      <c r="D3113" t="s">
        <v>89</v>
      </c>
      <c r="E3113">
        <v>27</v>
      </c>
      <c r="F3113" t="s">
        <v>8</v>
      </c>
      <c r="G3113">
        <v>2</v>
      </c>
      <c r="H3113">
        <v>3059.09</v>
      </c>
      <c r="I3113">
        <v>6118.18</v>
      </c>
      <c r="J3113" t="s">
        <v>87</v>
      </c>
      <c r="K3113" t="s">
        <v>82</v>
      </c>
      <c r="L3113" t="s">
        <v>129</v>
      </c>
      <c r="M3113">
        <v>2023</v>
      </c>
      <c r="N3113" t="s">
        <v>84</v>
      </c>
      <c r="O3113" t="s">
        <v>3667</v>
      </c>
      <c r="P3113" t="s">
        <v>86</v>
      </c>
    </row>
    <row r="3114" spans="1:16" x14ac:dyDescent="0.45">
      <c r="A3114">
        <v>3113</v>
      </c>
      <c r="B3114" s="10">
        <v>45154</v>
      </c>
      <c r="C3114">
        <v>5422</v>
      </c>
      <c r="D3114" t="s">
        <v>80</v>
      </c>
      <c r="E3114">
        <v>40</v>
      </c>
      <c r="F3114" t="s">
        <v>5</v>
      </c>
      <c r="G3114">
        <v>3</v>
      </c>
      <c r="H3114">
        <v>4090.18</v>
      </c>
      <c r="I3114">
        <v>12270.54</v>
      </c>
      <c r="J3114" t="s">
        <v>97</v>
      </c>
      <c r="K3114" t="s">
        <v>82</v>
      </c>
      <c r="L3114" t="s">
        <v>129</v>
      </c>
      <c r="M3114">
        <v>2023</v>
      </c>
      <c r="N3114" t="s">
        <v>84</v>
      </c>
      <c r="O3114" t="s">
        <v>8590</v>
      </c>
      <c r="P3114" t="s">
        <v>748</v>
      </c>
    </row>
    <row r="3115" spans="1:16" x14ac:dyDescent="0.45">
      <c r="A3115">
        <v>3114</v>
      </c>
      <c r="B3115" s="10">
        <v>45154</v>
      </c>
      <c r="C3115">
        <v>4824</v>
      </c>
      <c r="D3115" t="s">
        <v>80</v>
      </c>
      <c r="E3115">
        <v>21</v>
      </c>
      <c r="F3115" t="s">
        <v>8</v>
      </c>
      <c r="G3115">
        <v>2</v>
      </c>
      <c r="H3115">
        <v>4980.68</v>
      </c>
      <c r="I3115">
        <v>9961.36</v>
      </c>
      <c r="J3115" t="s">
        <v>95</v>
      </c>
      <c r="K3115" t="s">
        <v>82</v>
      </c>
      <c r="L3115" t="s">
        <v>129</v>
      </c>
      <c r="M3115">
        <v>2023</v>
      </c>
      <c r="N3115" t="s">
        <v>84</v>
      </c>
      <c r="O3115" t="s">
        <v>2520</v>
      </c>
      <c r="P3115" t="s">
        <v>86</v>
      </c>
    </row>
    <row r="3116" spans="1:16" x14ac:dyDescent="0.45">
      <c r="A3116">
        <v>3115</v>
      </c>
      <c r="B3116" s="10">
        <v>45154</v>
      </c>
      <c r="C3116">
        <v>3451</v>
      </c>
      <c r="D3116" t="s">
        <v>80</v>
      </c>
      <c r="E3116">
        <v>55</v>
      </c>
      <c r="F3116" t="s">
        <v>7</v>
      </c>
      <c r="G3116">
        <v>4</v>
      </c>
      <c r="H3116">
        <v>272.08999999999997</v>
      </c>
      <c r="I3116">
        <v>1088.3599999999999</v>
      </c>
      <c r="J3116" t="s">
        <v>81</v>
      </c>
      <c r="K3116" t="s">
        <v>567</v>
      </c>
      <c r="L3116" t="s">
        <v>129</v>
      </c>
      <c r="M3116">
        <v>2023</v>
      </c>
      <c r="N3116" t="s">
        <v>668</v>
      </c>
      <c r="O3116" t="s">
        <v>9337</v>
      </c>
      <c r="P3116" t="s">
        <v>86</v>
      </c>
    </row>
    <row r="3117" spans="1:16" x14ac:dyDescent="0.45">
      <c r="A3117">
        <v>3116</v>
      </c>
      <c r="B3117" s="10">
        <v>45154</v>
      </c>
      <c r="C3117">
        <v>1628</v>
      </c>
      <c r="D3117" t="s">
        <v>89</v>
      </c>
      <c r="E3117">
        <v>47</v>
      </c>
      <c r="F3117" t="s">
        <v>6</v>
      </c>
      <c r="G3117">
        <v>1</v>
      </c>
      <c r="H3117">
        <v>3709.61</v>
      </c>
      <c r="I3117">
        <v>3709.61</v>
      </c>
      <c r="J3117" t="s">
        <v>93</v>
      </c>
      <c r="K3117" t="s">
        <v>82</v>
      </c>
      <c r="L3117" t="s">
        <v>129</v>
      </c>
      <c r="M3117">
        <v>2023</v>
      </c>
      <c r="N3117" t="s">
        <v>84</v>
      </c>
      <c r="O3117" t="s">
        <v>5601</v>
      </c>
      <c r="P3117" t="s">
        <v>86</v>
      </c>
    </row>
    <row r="3118" spans="1:16" x14ac:dyDescent="0.45">
      <c r="A3118">
        <v>3117</v>
      </c>
      <c r="B3118" s="10">
        <v>45154</v>
      </c>
      <c r="C3118">
        <v>8778</v>
      </c>
      <c r="D3118" t="s">
        <v>89</v>
      </c>
      <c r="E3118">
        <v>58</v>
      </c>
      <c r="F3118" t="s">
        <v>7</v>
      </c>
      <c r="G3118">
        <v>3</v>
      </c>
      <c r="H3118">
        <v>4946.2</v>
      </c>
      <c r="I3118">
        <v>14838.6</v>
      </c>
      <c r="J3118" t="s">
        <v>81</v>
      </c>
      <c r="K3118" t="s">
        <v>82</v>
      </c>
      <c r="L3118" t="s">
        <v>129</v>
      </c>
      <c r="M3118">
        <v>2023</v>
      </c>
      <c r="N3118" t="s">
        <v>84</v>
      </c>
      <c r="O3118" t="s">
        <v>8408</v>
      </c>
      <c r="P3118" t="s">
        <v>748</v>
      </c>
    </row>
    <row r="3119" spans="1:16" x14ac:dyDescent="0.45">
      <c r="A3119">
        <v>3118</v>
      </c>
      <c r="B3119" s="10">
        <v>45154</v>
      </c>
      <c r="C3119">
        <v>4696</v>
      </c>
      <c r="D3119" t="s">
        <v>89</v>
      </c>
      <c r="E3119">
        <v>40</v>
      </c>
      <c r="F3119" t="s">
        <v>102</v>
      </c>
      <c r="G3119">
        <v>4</v>
      </c>
      <c r="H3119">
        <v>2714.25</v>
      </c>
      <c r="I3119">
        <v>10857</v>
      </c>
      <c r="J3119" t="s">
        <v>97</v>
      </c>
      <c r="K3119" t="s">
        <v>82</v>
      </c>
      <c r="L3119" t="s">
        <v>129</v>
      </c>
      <c r="M3119">
        <v>2023</v>
      </c>
      <c r="N3119" t="s">
        <v>84</v>
      </c>
      <c r="O3119" t="s">
        <v>1675</v>
      </c>
      <c r="P3119" t="s">
        <v>86</v>
      </c>
    </row>
    <row r="3120" spans="1:16" x14ac:dyDescent="0.45">
      <c r="A3120">
        <v>3119</v>
      </c>
      <c r="B3120" s="10">
        <v>45154</v>
      </c>
      <c r="C3120">
        <v>4674</v>
      </c>
      <c r="D3120" t="s">
        <v>89</v>
      </c>
      <c r="E3120">
        <v>22</v>
      </c>
      <c r="F3120" t="s">
        <v>8</v>
      </c>
      <c r="G3120">
        <v>5</v>
      </c>
      <c r="H3120">
        <v>3592.73</v>
      </c>
      <c r="I3120">
        <v>17963.650000000001</v>
      </c>
      <c r="J3120" t="s">
        <v>95</v>
      </c>
      <c r="K3120" t="s">
        <v>82</v>
      </c>
      <c r="L3120" t="s">
        <v>129</v>
      </c>
      <c r="M3120">
        <v>2023</v>
      </c>
      <c r="N3120" t="s">
        <v>84</v>
      </c>
      <c r="O3120" t="s">
        <v>4880</v>
      </c>
      <c r="P3120" t="s">
        <v>86</v>
      </c>
    </row>
    <row r="3121" spans="1:16" x14ac:dyDescent="0.45">
      <c r="A3121">
        <v>3120</v>
      </c>
      <c r="B3121" s="10">
        <v>45154</v>
      </c>
      <c r="C3121">
        <v>4929</v>
      </c>
      <c r="D3121" t="s">
        <v>80</v>
      </c>
      <c r="E3121">
        <v>38</v>
      </c>
      <c r="F3121" t="s">
        <v>102</v>
      </c>
      <c r="G3121">
        <v>1</v>
      </c>
      <c r="H3121">
        <v>2233.5</v>
      </c>
      <c r="I3121">
        <v>2233.5</v>
      </c>
      <c r="J3121" t="s">
        <v>97</v>
      </c>
      <c r="K3121" t="s">
        <v>82</v>
      </c>
      <c r="L3121" t="s">
        <v>129</v>
      </c>
      <c r="M3121">
        <v>2023</v>
      </c>
      <c r="N3121" t="s">
        <v>84</v>
      </c>
      <c r="O3121" t="s">
        <v>5190</v>
      </c>
      <c r="P3121" t="s">
        <v>86</v>
      </c>
    </row>
    <row r="3122" spans="1:16" x14ac:dyDescent="0.45">
      <c r="A3122">
        <v>3121</v>
      </c>
      <c r="B3122" s="10">
        <v>45154</v>
      </c>
      <c r="C3122">
        <v>3765</v>
      </c>
      <c r="D3122" t="s">
        <v>80</v>
      </c>
      <c r="E3122">
        <v>23</v>
      </c>
      <c r="F3122" t="s">
        <v>8</v>
      </c>
      <c r="G3122">
        <v>2</v>
      </c>
      <c r="H3122">
        <v>1816.03</v>
      </c>
      <c r="I3122">
        <v>3632.06</v>
      </c>
      <c r="J3122" t="s">
        <v>95</v>
      </c>
      <c r="K3122" t="s">
        <v>82</v>
      </c>
      <c r="L3122" t="s">
        <v>129</v>
      </c>
      <c r="M3122">
        <v>2023</v>
      </c>
      <c r="N3122" t="s">
        <v>668</v>
      </c>
      <c r="O3122" t="s">
        <v>9845</v>
      </c>
      <c r="P3122" t="s">
        <v>86</v>
      </c>
    </row>
    <row r="3123" spans="1:16" x14ac:dyDescent="0.45">
      <c r="A3123">
        <v>3122</v>
      </c>
      <c r="B3123" s="10">
        <v>45154</v>
      </c>
      <c r="C3123">
        <v>5369</v>
      </c>
      <c r="D3123" t="s">
        <v>80</v>
      </c>
      <c r="E3123">
        <v>34</v>
      </c>
      <c r="F3123" t="s">
        <v>6</v>
      </c>
      <c r="G3123">
        <v>5</v>
      </c>
      <c r="H3123">
        <v>3497.47</v>
      </c>
      <c r="I3123">
        <v>17487.349999999999</v>
      </c>
      <c r="J3123" t="s">
        <v>87</v>
      </c>
      <c r="K3123" t="s">
        <v>82</v>
      </c>
      <c r="L3123" t="s">
        <v>129</v>
      </c>
      <c r="M3123">
        <v>2023</v>
      </c>
      <c r="N3123" t="s">
        <v>84</v>
      </c>
      <c r="O3123" t="s">
        <v>3977</v>
      </c>
      <c r="P3123" t="s">
        <v>86</v>
      </c>
    </row>
    <row r="3124" spans="1:16" x14ac:dyDescent="0.45">
      <c r="A3124">
        <v>3123</v>
      </c>
      <c r="B3124" s="10">
        <v>45154</v>
      </c>
      <c r="C3124">
        <v>9307</v>
      </c>
      <c r="D3124" t="s">
        <v>80</v>
      </c>
      <c r="E3124">
        <v>42</v>
      </c>
      <c r="F3124" t="s">
        <v>102</v>
      </c>
      <c r="G3124">
        <v>5</v>
      </c>
      <c r="H3124">
        <v>4941.04</v>
      </c>
      <c r="I3124">
        <v>24705.200000000001</v>
      </c>
      <c r="J3124" t="s">
        <v>97</v>
      </c>
      <c r="K3124" t="s">
        <v>82</v>
      </c>
      <c r="L3124" t="s">
        <v>129</v>
      </c>
      <c r="M3124">
        <v>2023</v>
      </c>
      <c r="N3124" t="s">
        <v>84</v>
      </c>
      <c r="O3124" t="s">
        <v>4456</v>
      </c>
      <c r="P3124" t="s">
        <v>86</v>
      </c>
    </row>
    <row r="3125" spans="1:16" x14ac:dyDescent="0.45">
      <c r="A3125">
        <v>3124</v>
      </c>
      <c r="B3125" s="10">
        <v>45155</v>
      </c>
      <c r="C3125">
        <v>5956</v>
      </c>
      <c r="D3125" t="s">
        <v>89</v>
      </c>
      <c r="E3125">
        <v>41</v>
      </c>
      <c r="F3125" t="s">
        <v>102</v>
      </c>
      <c r="G3125">
        <v>4</v>
      </c>
      <c r="H3125">
        <v>503.75</v>
      </c>
      <c r="I3125">
        <v>2015</v>
      </c>
      <c r="J3125" t="s">
        <v>97</v>
      </c>
      <c r="K3125" t="s">
        <v>82</v>
      </c>
      <c r="L3125" t="s">
        <v>129</v>
      </c>
      <c r="M3125">
        <v>2023</v>
      </c>
      <c r="N3125" t="s">
        <v>84</v>
      </c>
      <c r="O3125" t="s">
        <v>131</v>
      </c>
      <c r="P3125" t="s">
        <v>86</v>
      </c>
    </row>
    <row r="3126" spans="1:16" x14ac:dyDescent="0.45">
      <c r="A3126">
        <v>3125</v>
      </c>
      <c r="B3126" s="10">
        <v>45155</v>
      </c>
      <c r="C3126">
        <v>1692</v>
      </c>
      <c r="D3126" t="s">
        <v>80</v>
      </c>
      <c r="E3126">
        <v>39</v>
      </c>
      <c r="F3126" t="s">
        <v>8</v>
      </c>
      <c r="G3126">
        <v>3</v>
      </c>
      <c r="H3126">
        <v>2139.5</v>
      </c>
      <c r="I3126">
        <v>6418.5</v>
      </c>
      <c r="J3126" t="s">
        <v>97</v>
      </c>
      <c r="K3126" t="s">
        <v>82</v>
      </c>
      <c r="L3126" t="s">
        <v>129</v>
      </c>
      <c r="M3126">
        <v>2023</v>
      </c>
      <c r="N3126" t="s">
        <v>84</v>
      </c>
      <c r="O3126" t="s">
        <v>6288</v>
      </c>
      <c r="P3126" t="s">
        <v>86</v>
      </c>
    </row>
    <row r="3127" spans="1:16" x14ac:dyDescent="0.45">
      <c r="A3127">
        <v>3126</v>
      </c>
      <c r="B3127" s="10">
        <v>45155</v>
      </c>
      <c r="C3127">
        <v>4162</v>
      </c>
      <c r="D3127" t="s">
        <v>89</v>
      </c>
      <c r="E3127">
        <v>30</v>
      </c>
      <c r="F3127" t="s">
        <v>7</v>
      </c>
      <c r="G3127">
        <v>3</v>
      </c>
      <c r="H3127">
        <v>4706.0600000000004</v>
      </c>
      <c r="I3127">
        <v>14118.18</v>
      </c>
      <c r="J3127" t="s">
        <v>87</v>
      </c>
      <c r="K3127" t="s">
        <v>82</v>
      </c>
      <c r="L3127" t="s">
        <v>129</v>
      </c>
      <c r="M3127">
        <v>2023</v>
      </c>
      <c r="N3127" t="s">
        <v>84</v>
      </c>
      <c r="O3127" t="s">
        <v>6057</v>
      </c>
      <c r="P3127" t="s">
        <v>86</v>
      </c>
    </row>
    <row r="3128" spans="1:16" x14ac:dyDescent="0.45">
      <c r="A3128">
        <v>3127</v>
      </c>
      <c r="B3128" s="10">
        <v>45155</v>
      </c>
      <c r="C3128">
        <v>2105</v>
      </c>
      <c r="D3128" t="s">
        <v>89</v>
      </c>
      <c r="E3128">
        <v>34</v>
      </c>
      <c r="F3128" t="s">
        <v>9</v>
      </c>
      <c r="G3128">
        <v>4</v>
      </c>
      <c r="H3128">
        <v>608.35</v>
      </c>
      <c r="I3128">
        <v>2433.4</v>
      </c>
      <c r="J3128" t="s">
        <v>87</v>
      </c>
      <c r="K3128" t="s">
        <v>82</v>
      </c>
      <c r="L3128" t="s">
        <v>129</v>
      </c>
      <c r="M3128">
        <v>2023</v>
      </c>
      <c r="N3128" t="s">
        <v>84</v>
      </c>
      <c r="O3128" t="s">
        <v>971</v>
      </c>
      <c r="P3128" t="s">
        <v>86</v>
      </c>
    </row>
    <row r="3129" spans="1:16" x14ac:dyDescent="0.45">
      <c r="A3129">
        <v>3128</v>
      </c>
      <c r="B3129" s="10">
        <v>45155</v>
      </c>
      <c r="C3129">
        <v>4008</v>
      </c>
      <c r="D3129" t="s">
        <v>80</v>
      </c>
      <c r="E3129">
        <v>31</v>
      </c>
      <c r="F3129" t="s">
        <v>7</v>
      </c>
      <c r="G3129">
        <v>5</v>
      </c>
      <c r="H3129">
        <v>3272.12</v>
      </c>
      <c r="I3129">
        <v>16360.6</v>
      </c>
      <c r="J3129" t="s">
        <v>87</v>
      </c>
      <c r="K3129" t="s">
        <v>82</v>
      </c>
      <c r="L3129" t="s">
        <v>129</v>
      </c>
      <c r="M3129">
        <v>2023</v>
      </c>
      <c r="N3129" t="s">
        <v>84</v>
      </c>
      <c r="O3129" t="s">
        <v>8970</v>
      </c>
      <c r="P3129" t="s">
        <v>748</v>
      </c>
    </row>
    <row r="3130" spans="1:16" x14ac:dyDescent="0.45">
      <c r="A3130">
        <v>3129</v>
      </c>
      <c r="B3130" s="10">
        <v>45155</v>
      </c>
      <c r="C3130">
        <v>3161</v>
      </c>
      <c r="D3130" t="s">
        <v>89</v>
      </c>
      <c r="E3130">
        <v>51</v>
      </c>
      <c r="F3130" t="s">
        <v>9</v>
      </c>
      <c r="G3130">
        <v>1</v>
      </c>
      <c r="H3130">
        <v>2179.3200000000002</v>
      </c>
      <c r="I3130">
        <v>2179.3200000000002</v>
      </c>
      <c r="J3130" t="s">
        <v>93</v>
      </c>
      <c r="K3130" t="s">
        <v>82</v>
      </c>
      <c r="L3130" t="s">
        <v>129</v>
      </c>
      <c r="M3130">
        <v>2023</v>
      </c>
      <c r="N3130" t="s">
        <v>84</v>
      </c>
      <c r="O3130" t="s">
        <v>5602</v>
      </c>
      <c r="P3130" t="s">
        <v>86</v>
      </c>
    </row>
    <row r="3131" spans="1:16" x14ac:dyDescent="0.45">
      <c r="A3131">
        <v>3130</v>
      </c>
      <c r="B3131" s="10">
        <v>45155</v>
      </c>
      <c r="C3131">
        <v>9345</v>
      </c>
      <c r="D3131" t="s">
        <v>89</v>
      </c>
      <c r="E3131">
        <v>43</v>
      </c>
      <c r="F3131" t="s">
        <v>8</v>
      </c>
      <c r="G3131">
        <v>5</v>
      </c>
      <c r="H3131">
        <v>1915.62</v>
      </c>
      <c r="I3131">
        <v>9578.1</v>
      </c>
      <c r="J3131" t="s">
        <v>97</v>
      </c>
      <c r="K3131" t="s">
        <v>82</v>
      </c>
      <c r="L3131" t="s">
        <v>129</v>
      </c>
      <c r="M3131">
        <v>2023</v>
      </c>
      <c r="N3131" t="s">
        <v>84</v>
      </c>
      <c r="O3131" t="s">
        <v>8888</v>
      </c>
      <c r="P3131" t="s">
        <v>748</v>
      </c>
    </row>
    <row r="3132" spans="1:16" x14ac:dyDescent="0.45">
      <c r="A3132">
        <v>3131</v>
      </c>
      <c r="B3132" s="10">
        <v>45155</v>
      </c>
      <c r="C3132">
        <v>4699</v>
      </c>
      <c r="D3132" t="s">
        <v>80</v>
      </c>
      <c r="E3132">
        <v>36</v>
      </c>
      <c r="F3132" t="s">
        <v>5</v>
      </c>
      <c r="G3132">
        <v>4</v>
      </c>
      <c r="H3132">
        <v>1086.73</v>
      </c>
      <c r="I3132">
        <v>4346.92</v>
      </c>
      <c r="J3132" t="s">
        <v>97</v>
      </c>
      <c r="K3132" t="s">
        <v>82</v>
      </c>
      <c r="L3132" t="s">
        <v>129</v>
      </c>
      <c r="M3132">
        <v>2023</v>
      </c>
      <c r="N3132" t="s">
        <v>84</v>
      </c>
      <c r="O3132" t="s">
        <v>1676</v>
      </c>
      <c r="P3132" t="s">
        <v>86</v>
      </c>
    </row>
    <row r="3133" spans="1:16" x14ac:dyDescent="0.45">
      <c r="A3133">
        <v>3132</v>
      </c>
      <c r="B3133" s="10">
        <v>45155</v>
      </c>
      <c r="C3133">
        <v>4786</v>
      </c>
      <c r="D3133" t="s">
        <v>89</v>
      </c>
      <c r="E3133">
        <v>43</v>
      </c>
      <c r="F3133" t="s">
        <v>7</v>
      </c>
      <c r="G3133">
        <v>5</v>
      </c>
      <c r="H3133">
        <v>922.85</v>
      </c>
      <c r="I3133">
        <v>4614.25</v>
      </c>
      <c r="J3133" t="s">
        <v>97</v>
      </c>
      <c r="K3133" t="s">
        <v>82</v>
      </c>
      <c r="L3133" t="s">
        <v>129</v>
      </c>
      <c r="M3133">
        <v>2023</v>
      </c>
      <c r="N3133" t="s">
        <v>84</v>
      </c>
      <c r="O3133" t="s">
        <v>4457</v>
      </c>
      <c r="P3133" t="s">
        <v>86</v>
      </c>
    </row>
    <row r="3134" spans="1:16" x14ac:dyDescent="0.45">
      <c r="A3134">
        <v>3133</v>
      </c>
      <c r="B3134" s="10">
        <v>45155</v>
      </c>
      <c r="C3134">
        <v>5200</v>
      </c>
      <c r="D3134" t="s">
        <v>89</v>
      </c>
      <c r="E3134">
        <v>20</v>
      </c>
      <c r="F3134" t="s">
        <v>102</v>
      </c>
      <c r="G3134">
        <v>5</v>
      </c>
      <c r="H3134">
        <v>2605.62</v>
      </c>
      <c r="I3134">
        <v>13028.1</v>
      </c>
      <c r="J3134" t="s">
        <v>95</v>
      </c>
      <c r="K3134" t="s">
        <v>82</v>
      </c>
      <c r="L3134" t="s">
        <v>129</v>
      </c>
      <c r="M3134">
        <v>2023</v>
      </c>
      <c r="N3134" t="s">
        <v>84</v>
      </c>
      <c r="O3134" t="s">
        <v>8832</v>
      </c>
      <c r="P3134" t="s">
        <v>748</v>
      </c>
    </row>
    <row r="3135" spans="1:16" x14ac:dyDescent="0.45">
      <c r="A3135">
        <v>3134</v>
      </c>
      <c r="B3135" s="10">
        <v>45155</v>
      </c>
      <c r="C3135">
        <v>2913</v>
      </c>
      <c r="D3135" t="s">
        <v>80</v>
      </c>
      <c r="E3135">
        <v>19</v>
      </c>
      <c r="F3135" t="s">
        <v>7</v>
      </c>
      <c r="G3135">
        <v>5</v>
      </c>
      <c r="H3135">
        <v>1918.31</v>
      </c>
      <c r="I3135">
        <v>9591.5499999999993</v>
      </c>
      <c r="J3135" t="s">
        <v>95</v>
      </c>
      <c r="K3135" t="s">
        <v>82</v>
      </c>
      <c r="L3135" t="s">
        <v>129</v>
      </c>
      <c r="M3135">
        <v>2023</v>
      </c>
      <c r="N3135" t="s">
        <v>84</v>
      </c>
      <c r="O3135" t="s">
        <v>4881</v>
      </c>
      <c r="P3135" t="s">
        <v>86</v>
      </c>
    </row>
    <row r="3136" spans="1:16" x14ac:dyDescent="0.45">
      <c r="A3136">
        <v>3135</v>
      </c>
      <c r="B3136" s="10">
        <v>45155</v>
      </c>
      <c r="C3136">
        <v>6520</v>
      </c>
      <c r="D3136" t="s">
        <v>89</v>
      </c>
      <c r="E3136">
        <v>45</v>
      </c>
      <c r="F3136" t="s">
        <v>8</v>
      </c>
      <c r="G3136">
        <v>5</v>
      </c>
      <c r="H3136">
        <v>2483.14</v>
      </c>
      <c r="I3136">
        <v>12415.7</v>
      </c>
      <c r="J3136" t="s">
        <v>93</v>
      </c>
      <c r="K3136" t="s">
        <v>82</v>
      </c>
      <c r="L3136" t="s">
        <v>129</v>
      </c>
      <c r="M3136">
        <v>2023</v>
      </c>
      <c r="N3136" t="s">
        <v>84</v>
      </c>
      <c r="O3136" t="s">
        <v>9152</v>
      </c>
      <c r="P3136" t="s">
        <v>748</v>
      </c>
    </row>
    <row r="3137" spans="1:16" x14ac:dyDescent="0.45">
      <c r="A3137">
        <v>3136</v>
      </c>
      <c r="B3137" s="10">
        <v>45155</v>
      </c>
      <c r="C3137">
        <v>2772</v>
      </c>
      <c r="D3137" t="s">
        <v>89</v>
      </c>
      <c r="E3137">
        <v>19</v>
      </c>
      <c r="F3137" t="s">
        <v>5</v>
      </c>
      <c r="G3137">
        <v>1</v>
      </c>
      <c r="H3137">
        <v>1019.89</v>
      </c>
      <c r="I3137">
        <v>1019.89</v>
      </c>
      <c r="J3137" t="s">
        <v>95</v>
      </c>
      <c r="K3137" t="s">
        <v>567</v>
      </c>
      <c r="L3137" t="s">
        <v>129</v>
      </c>
      <c r="M3137">
        <v>2023</v>
      </c>
      <c r="N3137" t="s">
        <v>84</v>
      </c>
      <c r="O3137" t="s">
        <v>7685</v>
      </c>
      <c r="P3137" t="s">
        <v>86</v>
      </c>
    </row>
    <row r="3138" spans="1:16" x14ac:dyDescent="0.45">
      <c r="A3138">
        <v>3137</v>
      </c>
      <c r="B3138" s="10">
        <v>45155</v>
      </c>
      <c r="C3138">
        <v>3780</v>
      </c>
      <c r="D3138" t="s">
        <v>80</v>
      </c>
      <c r="E3138">
        <v>39</v>
      </c>
      <c r="F3138" t="s">
        <v>5</v>
      </c>
      <c r="G3138">
        <v>2</v>
      </c>
      <c r="H3138">
        <v>1783.5</v>
      </c>
      <c r="I3138">
        <v>3567</v>
      </c>
      <c r="J3138" t="s">
        <v>97</v>
      </c>
      <c r="K3138" t="s">
        <v>82</v>
      </c>
      <c r="L3138" t="s">
        <v>129</v>
      </c>
      <c r="M3138">
        <v>2023</v>
      </c>
      <c r="N3138" t="s">
        <v>668</v>
      </c>
      <c r="O3138" t="s">
        <v>9846</v>
      </c>
      <c r="P3138" t="s">
        <v>86</v>
      </c>
    </row>
    <row r="3139" spans="1:16" x14ac:dyDescent="0.45">
      <c r="A3139">
        <v>3138</v>
      </c>
      <c r="B3139" s="10">
        <v>45156</v>
      </c>
      <c r="C3139">
        <v>8423</v>
      </c>
      <c r="D3139" t="s">
        <v>89</v>
      </c>
      <c r="E3139">
        <v>24</v>
      </c>
      <c r="F3139" t="s">
        <v>7</v>
      </c>
      <c r="G3139">
        <v>2</v>
      </c>
      <c r="H3139">
        <v>4982.2700000000004</v>
      </c>
      <c r="I3139">
        <v>9964.5400000000009</v>
      </c>
      <c r="J3139" t="s">
        <v>95</v>
      </c>
      <c r="K3139" t="s">
        <v>82</v>
      </c>
      <c r="L3139" t="s">
        <v>129</v>
      </c>
      <c r="M3139">
        <v>2023</v>
      </c>
      <c r="N3139" t="s">
        <v>84</v>
      </c>
      <c r="O3139" t="s">
        <v>248</v>
      </c>
      <c r="P3139" t="s">
        <v>86</v>
      </c>
    </row>
    <row r="3140" spans="1:16" x14ac:dyDescent="0.45">
      <c r="A3140">
        <v>3139</v>
      </c>
      <c r="B3140" s="10">
        <v>45156</v>
      </c>
      <c r="C3140">
        <v>3871</v>
      </c>
      <c r="D3140" t="s">
        <v>80</v>
      </c>
      <c r="E3140">
        <v>21</v>
      </c>
      <c r="F3140" t="s">
        <v>7</v>
      </c>
      <c r="G3140">
        <v>3</v>
      </c>
      <c r="H3140">
        <v>1871.95</v>
      </c>
      <c r="I3140">
        <v>5615.85</v>
      </c>
      <c r="J3140" t="s">
        <v>95</v>
      </c>
      <c r="K3140" t="s">
        <v>82</v>
      </c>
      <c r="L3140" t="s">
        <v>129</v>
      </c>
      <c r="M3140">
        <v>2023</v>
      </c>
      <c r="N3140" t="s">
        <v>84</v>
      </c>
      <c r="O3140" t="s">
        <v>6873</v>
      </c>
      <c r="P3140" t="s">
        <v>86</v>
      </c>
    </row>
    <row r="3141" spans="1:16" x14ac:dyDescent="0.45">
      <c r="A3141">
        <v>3140</v>
      </c>
      <c r="B3141" s="10">
        <v>45156</v>
      </c>
      <c r="C3141">
        <v>1660</v>
      </c>
      <c r="D3141" t="s">
        <v>89</v>
      </c>
      <c r="E3141">
        <v>55</v>
      </c>
      <c r="F3141" t="s">
        <v>6</v>
      </c>
      <c r="G3141">
        <v>2</v>
      </c>
      <c r="H3141">
        <v>2092.91</v>
      </c>
      <c r="I3141">
        <v>4185.82</v>
      </c>
      <c r="J3141" t="s">
        <v>81</v>
      </c>
      <c r="K3141" t="s">
        <v>82</v>
      </c>
      <c r="L3141" t="s">
        <v>129</v>
      </c>
      <c r="M3141">
        <v>2023</v>
      </c>
      <c r="N3141" t="s">
        <v>84</v>
      </c>
      <c r="O3141" t="s">
        <v>3026</v>
      </c>
      <c r="P3141" t="s">
        <v>86</v>
      </c>
    </row>
    <row r="3142" spans="1:16" x14ac:dyDescent="0.45">
      <c r="A3142">
        <v>3141</v>
      </c>
      <c r="B3142" s="10">
        <v>45156</v>
      </c>
      <c r="C3142">
        <v>7242</v>
      </c>
      <c r="D3142" t="s">
        <v>89</v>
      </c>
      <c r="E3142">
        <v>56</v>
      </c>
      <c r="F3142" t="s">
        <v>7</v>
      </c>
      <c r="G3142">
        <v>2</v>
      </c>
      <c r="H3142">
        <v>148.38999999999999</v>
      </c>
      <c r="I3142">
        <v>296.77999999999997</v>
      </c>
      <c r="J3142" t="s">
        <v>81</v>
      </c>
      <c r="K3142" t="s">
        <v>567</v>
      </c>
      <c r="L3142" t="s">
        <v>129</v>
      </c>
      <c r="M3142">
        <v>2023</v>
      </c>
      <c r="N3142" t="s">
        <v>84</v>
      </c>
      <c r="O3142" t="s">
        <v>6986</v>
      </c>
      <c r="P3142" t="s">
        <v>86</v>
      </c>
    </row>
    <row r="3143" spans="1:16" x14ac:dyDescent="0.45">
      <c r="A3143">
        <v>3142</v>
      </c>
      <c r="B3143" s="10">
        <v>45156</v>
      </c>
      <c r="C3143">
        <v>2132</v>
      </c>
      <c r="D3143" t="s">
        <v>80</v>
      </c>
      <c r="E3143">
        <v>37</v>
      </c>
      <c r="F3143" t="s">
        <v>8</v>
      </c>
      <c r="G3143">
        <v>2</v>
      </c>
      <c r="H3143">
        <v>1935.09</v>
      </c>
      <c r="I3143">
        <v>3870.18</v>
      </c>
      <c r="J3143" t="s">
        <v>97</v>
      </c>
      <c r="K3143" t="s">
        <v>82</v>
      </c>
      <c r="L3143" t="s">
        <v>129</v>
      </c>
      <c r="M3143">
        <v>2023</v>
      </c>
      <c r="N3143" t="s">
        <v>84</v>
      </c>
      <c r="O3143" t="s">
        <v>2740</v>
      </c>
      <c r="P3143" t="s">
        <v>86</v>
      </c>
    </row>
    <row r="3144" spans="1:16" x14ac:dyDescent="0.45">
      <c r="A3144">
        <v>3143</v>
      </c>
      <c r="B3144" s="10">
        <v>45156</v>
      </c>
      <c r="C3144">
        <v>1699</v>
      </c>
      <c r="D3144" t="s">
        <v>80</v>
      </c>
      <c r="E3144">
        <v>23</v>
      </c>
      <c r="F3144" t="s">
        <v>9</v>
      </c>
      <c r="G3144">
        <v>5</v>
      </c>
      <c r="H3144">
        <v>3828.79</v>
      </c>
      <c r="I3144">
        <v>19143.95</v>
      </c>
      <c r="J3144" t="s">
        <v>95</v>
      </c>
      <c r="K3144" t="s">
        <v>82</v>
      </c>
      <c r="L3144" t="s">
        <v>129</v>
      </c>
      <c r="M3144">
        <v>2023</v>
      </c>
      <c r="N3144" t="s">
        <v>84</v>
      </c>
      <c r="O3144" t="s">
        <v>4882</v>
      </c>
      <c r="P3144" t="s">
        <v>86</v>
      </c>
    </row>
    <row r="3145" spans="1:16" x14ac:dyDescent="0.45">
      <c r="A3145">
        <v>3144</v>
      </c>
      <c r="B3145" s="10">
        <v>45156</v>
      </c>
      <c r="C3145">
        <v>8470</v>
      </c>
      <c r="D3145" t="s">
        <v>89</v>
      </c>
      <c r="E3145">
        <v>26</v>
      </c>
      <c r="F3145" t="s">
        <v>6</v>
      </c>
      <c r="G3145">
        <v>5</v>
      </c>
      <c r="H3145">
        <v>2602.1999999999998</v>
      </c>
      <c r="I3145">
        <v>13011</v>
      </c>
      <c r="J3145" t="s">
        <v>87</v>
      </c>
      <c r="K3145" t="s">
        <v>82</v>
      </c>
      <c r="L3145" t="s">
        <v>129</v>
      </c>
      <c r="M3145">
        <v>2023</v>
      </c>
      <c r="N3145" t="s">
        <v>84</v>
      </c>
      <c r="O3145" t="s">
        <v>3978</v>
      </c>
      <c r="P3145" t="s">
        <v>86</v>
      </c>
    </row>
    <row r="3146" spans="1:16" x14ac:dyDescent="0.45">
      <c r="A3146">
        <v>3145</v>
      </c>
      <c r="B3146" s="10">
        <v>45156</v>
      </c>
      <c r="C3146">
        <v>7297</v>
      </c>
      <c r="D3146" t="s">
        <v>80</v>
      </c>
      <c r="E3146">
        <v>48</v>
      </c>
      <c r="F3146" t="s">
        <v>9</v>
      </c>
      <c r="G3146">
        <v>1</v>
      </c>
      <c r="H3146">
        <v>3302.37</v>
      </c>
      <c r="I3146">
        <v>3302.37</v>
      </c>
      <c r="J3146" t="s">
        <v>93</v>
      </c>
      <c r="K3146" t="s">
        <v>82</v>
      </c>
      <c r="L3146" t="s">
        <v>129</v>
      </c>
      <c r="M3146">
        <v>2023</v>
      </c>
      <c r="N3146" t="s">
        <v>84</v>
      </c>
      <c r="O3146" t="s">
        <v>5603</v>
      </c>
      <c r="P3146" t="s">
        <v>86</v>
      </c>
    </row>
    <row r="3147" spans="1:16" x14ac:dyDescent="0.45">
      <c r="A3147">
        <v>3146</v>
      </c>
      <c r="B3147" s="10">
        <v>45156</v>
      </c>
      <c r="C3147">
        <v>8812</v>
      </c>
      <c r="D3147" t="s">
        <v>89</v>
      </c>
      <c r="E3147">
        <v>43</v>
      </c>
      <c r="F3147" t="s">
        <v>102</v>
      </c>
      <c r="G3147">
        <v>5</v>
      </c>
      <c r="H3147">
        <v>2804.93</v>
      </c>
      <c r="I3147">
        <v>14024.65</v>
      </c>
      <c r="J3147" t="s">
        <v>97</v>
      </c>
      <c r="K3147" t="s">
        <v>82</v>
      </c>
      <c r="L3147" t="s">
        <v>129</v>
      </c>
      <c r="M3147">
        <v>2023</v>
      </c>
      <c r="N3147" t="s">
        <v>668</v>
      </c>
      <c r="O3147" t="s">
        <v>9721</v>
      </c>
      <c r="P3147" t="s">
        <v>86</v>
      </c>
    </row>
    <row r="3148" spans="1:16" x14ac:dyDescent="0.45">
      <c r="A3148">
        <v>3147</v>
      </c>
      <c r="B3148" s="10">
        <v>45156</v>
      </c>
      <c r="C3148">
        <v>5557</v>
      </c>
      <c r="D3148" t="s">
        <v>80</v>
      </c>
      <c r="E3148">
        <v>53</v>
      </c>
      <c r="F3148" t="s">
        <v>8</v>
      </c>
      <c r="G3148">
        <v>5</v>
      </c>
      <c r="H3148">
        <v>572.17999999999995</v>
      </c>
      <c r="I3148">
        <v>2860.9</v>
      </c>
      <c r="J3148" t="s">
        <v>93</v>
      </c>
      <c r="K3148" t="s">
        <v>82</v>
      </c>
      <c r="L3148" t="s">
        <v>129</v>
      </c>
      <c r="M3148">
        <v>2023</v>
      </c>
      <c r="N3148" t="s">
        <v>84</v>
      </c>
      <c r="O3148" t="s">
        <v>3476</v>
      </c>
      <c r="P3148" t="s">
        <v>748</v>
      </c>
    </row>
    <row r="3149" spans="1:16" x14ac:dyDescent="0.45">
      <c r="A3149">
        <v>3148</v>
      </c>
      <c r="B3149" s="10">
        <v>45156</v>
      </c>
      <c r="C3149">
        <v>3179</v>
      </c>
      <c r="D3149" t="s">
        <v>89</v>
      </c>
      <c r="E3149">
        <v>43</v>
      </c>
      <c r="F3149" t="s">
        <v>6</v>
      </c>
      <c r="G3149">
        <v>2</v>
      </c>
      <c r="H3149">
        <v>1694.11</v>
      </c>
      <c r="I3149">
        <v>3388.22</v>
      </c>
      <c r="J3149" t="s">
        <v>97</v>
      </c>
      <c r="K3149" t="s">
        <v>82</v>
      </c>
      <c r="L3149" t="s">
        <v>129</v>
      </c>
      <c r="M3149">
        <v>2023</v>
      </c>
      <c r="N3149" t="s">
        <v>84</v>
      </c>
      <c r="O3149" t="s">
        <v>2741</v>
      </c>
      <c r="P3149" t="s">
        <v>86</v>
      </c>
    </row>
    <row r="3150" spans="1:16" x14ac:dyDescent="0.45">
      <c r="A3150">
        <v>3149</v>
      </c>
      <c r="B3150" s="10">
        <v>45156</v>
      </c>
      <c r="C3150">
        <v>9275</v>
      </c>
      <c r="D3150" t="s">
        <v>89</v>
      </c>
      <c r="E3150">
        <v>45</v>
      </c>
      <c r="F3150" t="s">
        <v>5</v>
      </c>
      <c r="G3150">
        <v>1</v>
      </c>
      <c r="H3150">
        <v>3486.45</v>
      </c>
      <c r="I3150">
        <v>3486.45</v>
      </c>
      <c r="J3150" t="s">
        <v>93</v>
      </c>
      <c r="K3150" t="s">
        <v>82</v>
      </c>
      <c r="L3150" t="s">
        <v>129</v>
      </c>
      <c r="M3150">
        <v>2023</v>
      </c>
      <c r="N3150" t="s">
        <v>668</v>
      </c>
      <c r="O3150" t="s">
        <v>9605</v>
      </c>
      <c r="P3150" t="s">
        <v>86</v>
      </c>
    </row>
    <row r="3151" spans="1:16" x14ac:dyDescent="0.45">
      <c r="A3151">
        <v>3150</v>
      </c>
      <c r="B3151" s="10">
        <v>45156</v>
      </c>
      <c r="C3151">
        <v>2422</v>
      </c>
      <c r="D3151" t="s">
        <v>89</v>
      </c>
      <c r="E3151">
        <v>22</v>
      </c>
      <c r="F3151" t="s">
        <v>6</v>
      </c>
      <c r="G3151">
        <v>1</v>
      </c>
      <c r="H3151">
        <v>2762.3</v>
      </c>
      <c r="I3151">
        <v>2762.3</v>
      </c>
      <c r="J3151" t="s">
        <v>95</v>
      </c>
      <c r="K3151" t="s">
        <v>82</v>
      </c>
      <c r="L3151" t="s">
        <v>129</v>
      </c>
      <c r="M3151">
        <v>2023</v>
      </c>
      <c r="N3151" t="s">
        <v>84</v>
      </c>
      <c r="O3151" t="s">
        <v>5021</v>
      </c>
      <c r="P3151" t="s">
        <v>86</v>
      </c>
    </row>
    <row r="3152" spans="1:16" x14ac:dyDescent="0.45">
      <c r="A3152">
        <v>3151</v>
      </c>
      <c r="B3152" s="10">
        <v>45156</v>
      </c>
      <c r="C3152">
        <v>4180</v>
      </c>
      <c r="D3152" t="s">
        <v>89</v>
      </c>
      <c r="E3152">
        <v>27</v>
      </c>
      <c r="F3152" t="s">
        <v>102</v>
      </c>
      <c r="G3152">
        <v>2</v>
      </c>
      <c r="H3152">
        <v>3391.06</v>
      </c>
      <c r="I3152">
        <v>6782.12</v>
      </c>
      <c r="J3152" t="s">
        <v>87</v>
      </c>
      <c r="K3152" t="s">
        <v>82</v>
      </c>
      <c r="L3152" t="s">
        <v>129</v>
      </c>
      <c r="M3152">
        <v>2023</v>
      </c>
      <c r="N3152" t="s">
        <v>84</v>
      </c>
      <c r="O3152" t="s">
        <v>3668</v>
      </c>
      <c r="P3152" t="s">
        <v>86</v>
      </c>
    </row>
    <row r="3153" spans="1:16" x14ac:dyDescent="0.45">
      <c r="A3153">
        <v>3152</v>
      </c>
      <c r="B3153" s="10">
        <v>45157</v>
      </c>
      <c r="C3153">
        <v>5316</v>
      </c>
      <c r="D3153" t="s">
        <v>89</v>
      </c>
      <c r="E3153">
        <v>35</v>
      </c>
      <c r="F3153" t="s">
        <v>5</v>
      </c>
      <c r="G3153">
        <v>2</v>
      </c>
      <c r="H3153">
        <v>1832.89</v>
      </c>
      <c r="I3153">
        <v>3665.78</v>
      </c>
      <c r="J3153" t="s">
        <v>97</v>
      </c>
      <c r="K3153" t="s">
        <v>82</v>
      </c>
      <c r="L3153" t="s">
        <v>129</v>
      </c>
      <c r="M3153">
        <v>2023</v>
      </c>
      <c r="N3153" t="s">
        <v>84</v>
      </c>
      <c r="O3153" t="s">
        <v>249</v>
      </c>
      <c r="P3153" t="s">
        <v>86</v>
      </c>
    </row>
    <row r="3154" spans="1:16" x14ac:dyDescent="0.45">
      <c r="A3154">
        <v>3153</v>
      </c>
      <c r="B3154" s="10">
        <v>45157</v>
      </c>
      <c r="C3154">
        <v>7696</v>
      </c>
      <c r="D3154" t="s">
        <v>80</v>
      </c>
      <c r="E3154">
        <v>32</v>
      </c>
      <c r="F3154" t="s">
        <v>6</v>
      </c>
      <c r="G3154">
        <v>1</v>
      </c>
      <c r="H3154">
        <v>1008.76</v>
      </c>
      <c r="I3154">
        <v>1008.76</v>
      </c>
      <c r="J3154" t="s">
        <v>87</v>
      </c>
      <c r="K3154" t="s">
        <v>567</v>
      </c>
      <c r="L3154" t="s">
        <v>129</v>
      </c>
      <c r="M3154">
        <v>2023</v>
      </c>
      <c r="N3154" t="s">
        <v>84</v>
      </c>
      <c r="O3154" t="s">
        <v>8181</v>
      </c>
      <c r="P3154" t="s">
        <v>86</v>
      </c>
    </row>
    <row r="3155" spans="1:16" x14ac:dyDescent="0.45">
      <c r="A3155">
        <v>3154</v>
      </c>
      <c r="B3155" s="10">
        <v>45157</v>
      </c>
      <c r="C3155">
        <v>1614</v>
      </c>
      <c r="D3155" t="s">
        <v>80</v>
      </c>
      <c r="E3155">
        <v>50</v>
      </c>
      <c r="F3155" t="s">
        <v>5</v>
      </c>
      <c r="G3155">
        <v>4</v>
      </c>
      <c r="H3155">
        <v>4157.58</v>
      </c>
      <c r="I3155">
        <v>16630.32</v>
      </c>
      <c r="J3155" t="s">
        <v>93</v>
      </c>
      <c r="K3155" t="s">
        <v>82</v>
      </c>
      <c r="L3155" t="s">
        <v>129</v>
      </c>
      <c r="M3155">
        <v>2023</v>
      </c>
      <c r="N3155" t="s">
        <v>84</v>
      </c>
      <c r="O3155" t="s">
        <v>1981</v>
      </c>
      <c r="P3155" t="s">
        <v>86</v>
      </c>
    </row>
    <row r="3156" spans="1:16" x14ac:dyDescent="0.45">
      <c r="A3156">
        <v>3155</v>
      </c>
      <c r="B3156" s="10">
        <v>45157</v>
      </c>
      <c r="C3156">
        <v>5570</v>
      </c>
      <c r="D3156" t="s">
        <v>89</v>
      </c>
      <c r="E3156">
        <v>22</v>
      </c>
      <c r="F3156" t="s">
        <v>7</v>
      </c>
      <c r="G3156">
        <v>2</v>
      </c>
      <c r="H3156">
        <v>1912.69</v>
      </c>
      <c r="I3156">
        <v>3825.38</v>
      </c>
      <c r="J3156" t="s">
        <v>95</v>
      </c>
      <c r="K3156" t="s">
        <v>82</v>
      </c>
      <c r="L3156" t="s">
        <v>129</v>
      </c>
      <c r="M3156">
        <v>2023</v>
      </c>
      <c r="N3156" t="s">
        <v>84</v>
      </c>
      <c r="O3156" t="s">
        <v>2521</v>
      </c>
      <c r="P3156" t="s">
        <v>86</v>
      </c>
    </row>
    <row r="3157" spans="1:16" x14ac:dyDescent="0.45">
      <c r="A3157">
        <v>3156</v>
      </c>
      <c r="B3157" s="10">
        <v>45157</v>
      </c>
      <c r="C3157">
        <v>1270</v>
      </c>
      <c r="D3157" t="s">
        <v>89</v>
      </c>
      <c r="E3157">
        <v>54</v>
      </c>
      <c r="F3157" t="s">
        <v>5</v>
      </c>
      <c r="G3157">
        <v>2</v>
      </c>
      <c r="H3157">
        <v>3292.3</v>
      </c>
      <c r="I3157">
        <v>6584.6</v>
      </c>
      <c r="J3157" t="s">
        <v>93</v>
      </c>
      <c r="K3157" t="s">
        <v>82</v>
      </c>
      <c r="L3157" t="s">
        <v>129</v>
      </c>
      <c r="M3157">
        <v>2023</v>
      </c>
      <c r="N3157" t="s">
        <v>84</v>
      </c>
      <c r="O3157" t="s">
        <v>3344</v>
      </c>
      <c r="P3157" t="s">
        <v>86</v>
      </c>
    </row>
    <row r="3158" spans="1:16" x14ac:dyDescent="0.45">
      <c r="A3158">
        <v>3157</v>
      </c>
      <c r="B3158" s="10">
        <v>45157</v>
      </c>
      <c r="C3158">
        <v>3468</v>
      </c>
      <c r="D3158" t="s">
        <v>80</v>
      </c>
      <c r="E3158">
        <v>57</v>
      </c>
      <c r="F3158" t="s">
        <v>6</v>
      </c>
      <c r="G3158">
        <v>1</v>
      </c>
      <c r="H3158">
        <v>1937.17</v>
      </c>
      <c r="I3158">
        <v>1937.17</v>
      </c>
      <c r="J3158" t="s">
        <v>81</v>
      </c>
      <c r="K3158" t="s">
        <v>567</v>
      </c>
      <c r="L3158" t="s">
        <v>129</v>
      </c>
      <c r="M3158">
        <v>2023</v>
      </c>
      <c r="N3158" t="s">
        <v>84</v>
      </c>
      <c r="O3158" t="s">
        <v>8054</v>
      </c>
      <c r="P3158" t="s">
        <v>86</v>
      </c>
    </row>
    <row r="3159" spans="1:16" x14ac:dyDescent="0.45">
      <c r="A3159">
        <v>3158</v>
      </c>
      <c r="B3159" s="10">
        <v>45157</v>
      </c>
      <c r="C3159">
        <v>4607</v>
      </c>
      <c r="D3159" t="s">
        <v>80</v>
      </c>
      <c r="E3159">
        <v>39</v>
      </c>
      <c r="F3159" t="s">
        <v>5</v>
      </c>
      <c r="G3159">
        <v>4</v>
      </c>
      <c r="H3159">
        <v>4639.91</v>
      </c>
      <c r="I3159">
        <v>18559.64</v>
      </c>
      <c r="J3159" t="s">
        <v>97</v>
      </c>
      <c r="K3159" t="s">
        <v>82</v>
      </c>
      <c r="L3159" t="s">
        <v>129</v>
      </c>
      <c r="M3159">
        <v>2023</v>
      </c>
      <c r="N3159" t="s">
        <v>84</v>
      </c>
      <c r="O3159" t="s">
        <v>1677</v>
      </c>
      <c r="P3159" t="s">
        <v>86</v>
      </c>
    </row>
    <row r="3160" spans="1:16" x14ac:dyDescent="0.45">
      <c r="A3160">
        <v>3159</v>
      </c>
      <c r="B3160" s="10">
        <v>45157</v>
      </c>
      <c r="C3160">
        <v>4075</v>
      </c>
      <c r="D3160" t="s">
        <v>80</v>
      </c>
      <c r="E3160">
        <v>39</v>
      </c>
      <c r="F3160" t="s">
        <v>8</v>
      </c>
      <c r="G3160">
        <v>4</v>
      </c>
      <c r="H3160">
        <v>4960.1000000000004</v>
      </c>
      <c r="I3160">
        <v>19840.400000000001</v>
      </c>
      <c r="J3160" t="s">
        <v>97</v>
      </c>
      <c r="K3160" t="s">
        <v>82</v>
      </c>
      <c r="L3160" t="s">
        <v>129</v>
      </c>
      <c r="M3160">
        <v>2023</v>
      </c>
      <c r="N3160" t="s">
        <v>84</v>
      </c>
      <c r="O3160" t="s">
        <v>1678</v>
      </c>
      <c r="P3160" t="s">
        <v>86</v>
      </c>
    </row>
    <row r="3161" spans="1:16" x14ac:dyDescent="0.45">
      <c r="A3161">
        <v>3160</v>
      </c>
      <c r="B3161" s="10">
        <v>45157</v>
      </c>
      <c r="C3161">
        <v>1289</v>
      </c>
      <c r="D3161" t="s">
        <v>80</v>
      </c>
      <c r="E3161">
        <v>39</v>
      </c>
      <c r="F3161" t="s">
        <v>7</v>
      </c>
      <c r="G3161">
        <v>3</v>
      </c>
      <c r="H3161">
        <v>3262.2</v>
      </c>
      <c r="I3161">
        <v>9786.6</v>
      </c>
      <c r="J3161" t="s">
        <v>97</v>
      </c>
      <c r="K3161" t="s">
        <v>82</v>
      </c>
      <c r="L3161" t="s">
        <v>129</v>
      </c>
      <c r="M3161">
        <v>2023</v>
      </c>
      <c r="N3161" t="s">
        <v>84</v>
      </c>
      <c r="O3161" t="s">
        <v>8591</v>
      </c>
      <c r="P3161" t="s">
        <v>748</v>
      </c>
    </row>
    <row r="3162" spans="1:16" x14ac:dyDescent="0.45">
      <c r="A3162">
        <v>3161</v>
      </c>
      <c r="B3162" s="10">
        <v>45157</v>
      </c>
      <c r="C3162">
        <v>9120</v>
      </c>
      <c r="D3162" t="s">
        <v>80</v>
      </c>
      <c r="E3162">
        <v>32</v>
      </c>
      <c r="F3162" t="s">
        <v>7</v>
      </c>
      <c r="G3162">
        <v>4</v>
      </c>
      <c r="H3162">
        <v>3030.65</v>
      </c>
      <c r="I3162">
        <v>12122.6</v>
      </c>
      <c r="J3162" t="s">
        <v>87</v>
      </c>
      <c r="K3162" t="s">
        <v>82</v>
      </c>
      <c r="L3162" t="s">
        <v>129</v>
      </c>
      <c r="M3162">
        <v>2023</v>
      </c>
      <c r="N3162" t="s">
        <v>84</v>
      </c>
      <c r="O3162" t="s">
        <v>972</v>
      </c>
      <c r="P3162" t="s">
        <v>86</v>
      </c>
    </row>
    <row r="3163" spans="1:16" x14ac:dyDescent="0.45">
      <c r="A3163">
        <v>3162</v>
      </c>
      <c r="B3163" s="10">
        <v>45157</v>
      </c>
      <c r="C3163">
        <v>7614</v>
      </c>
      <c r="D3163" t="s">
        <v>89</v>
      </c>
      <c r="E3163">
        <v>34</v>
      </c>
      <c r="F3163" t="s">
        <v>102</v>
      </c>
      <c r="G3163">
        <v>2</v>
      </c>
      <c r="H3163">
        <v>4212.09</v>
      </c>
      <c r="I3163">
        <v>8424.18</v>
      </c>
      <c r="J3163" t="s">
        <v>87</v>
      </c>
      <c r="K3163" t="s">
        <v>82</v>
      </c>
      <c r="L3163" t="s">
        <v>129</v>
      </c>
      <c r="M3163">
        <v>2023</v>
      </c>
      <c r="N3163" t="s">
        <v>84</v>
      </c>
      <c r="O3163" t="s">
        <v>3669</v>
      </c>
      <c r="P3163" t="s">
        <v>86</v>
      </c>
    </row>
    <row r="3164" spans="1:16" x14ac:dyDescent="0.45">
      <c r="A3164">
        <v>3163</v>
      </c>
      <c r="B3164" s="10">
        <v>45157</v>
      </c>
      <c r="C3164">
        <v>4252</v>
      </c>
      <c r="D3164" t="s">
        <v>89</v>
      </c>
      <c r="E3164">
        <v>62</v>
      </c>
      <c r="F3164" t="s">
        <v>7</v>
      </c>
      <c r="G3164">
        <v>5</v>
      </c>
      <c r="H3164">
        <v>2605.35</v>
      </c>
      <c r="I3164">
        <v>13026.75</v>
      </c>
      <c r="J3164" t="s">
        <v>81</v>
      </c>
      <c r="K3164" t="s">
        <v>82</v>
      </c>
      <c r="L3164" t="s">
        <v>129</v>
      </c>
      <c r="M3164">
        <v>2023</v>
      </c>
      <c r="N3164" t="s">
        <v>84</v>
      </c>
      <c r="O3164" t="s">
        <v>4690</v>
      </c>
      <c r="P3164" t="s">
        <v>86</v>
      </c>
    </row>
    <row r="3165" spans="1:16" x14ac:dyDescent="0.45">
      <c r="A3165">
        <v>3164</v>
      </c>
      <c r="B3165" s="10">
        <v>45157</v>
      </c>
      <c r="C3165">
        <v>8415</v>
      </c>
      <c r="D3165" t="s">
        <v>80</v>
      </c>
      <c r="E3165">
        <v>45</v>
      </c>
      <c r="F3165" t="s">
        <v>9</v>
      </c>
      <c r="G3165">
        <v>1</v>
      </c>
      <c r="H3165">
        <v>4354.05</v>
      </c>
      <c r="I3165">
        <v>4354.05</v>
      </c>
      <c r="J3165" t="s">
        <v>93</v>
      </c>
      <c r="K3165" t="s">
        <v>82</v>
      </c>
      <c r="L3165" t="s">
        <v>129</v>
      </c>
      <c r="M3165">
        <v>2023</v>
      </c>
      <c r="N3165" t="s">
        <v>84</v>
      </c>
      <c r="O3165" t="s">
        <v>5604</v>
      </c>
      <c r="P3165" t="s">
        <v>86</v>
      </c>
    </row>
    <row r="3166" spans="1:16" x14ac:dyDescent="0.45">
      <c r="A3166">
        <v>3165</v>
      </c>
      <c r="B3166" s="10">
        <v>45157</v>
      </c>
      <c r="C3166">
        <v>7771</v>
      </c>
      <c r="D3166" t="s">
        <v>80</v>
      </c>
      <c r="E3166">
        <v>39</v>
      </c>
      <c r="F3166" t="s">
        <v>8</v>
      </c>
      <c r="G3166">
        <v>2</v>
      </c>
      <c r="H3166">
        <v>2094.04</v>
      </c>
      <c r="I3166">
        <v>4188.08</v>
      </c>
      <c r="J3166" t="s">
        <v>97</v>
      </c>
      <c r="K3166" t="s">
        <v>82</v>
      </c>
      <c r="L3166" t="s">
        <v>129</v>
      </c>
      <c r="M3166">
        <v>2023</v>
      </c>
      <c r="N3166" t="s">
        <v>668</v>
      </c>
      <c r="O3166" t="s">
        <v>9847</v>
      </c>
      <c r="P3166" t="s">
        <v>86</v>
      </c>
    </row>
    <row r="3167" spans="1:16" x14ac:dyDescent="0.45">
      <c r="A3167">
        <v>3166</v>
      </c>
      <c r="B3167" s="10">
        <v>45158</v>
      </c>
      <c r="C3167">
        <v>1278</v>
      </c>
      <c r="D3167" t="s">
        <v>80</v>
      </c>
      <c r="E3167">
        <v>38</v>
      </c>
      <c r="F3167" t="s">
        <v>102</v>
      </c>
      <c r="G3167">
        <v>1</v>
      </c>
      <c r="H3167">
        <v>207.89</v>
      </c>
      <c r="I3167">
        <v>207.89</v>
      </c>
      <c r="J3167" t="s">
        <v>97</v>
      </c>
      <c r="K3167" t="s">
        <v>567</v>
      </c>
      <c r="L3167" t="s">
        <v>129</v>
      </c>
      <c r="M3167">
        <v>2023</v>
      </c>
      <c r="N3167" t="s">
        <v>668</v>
      </c>
      <c r="O3167" t="s">
        <v>696</v>
      </c>
      <c r="P3167" t="s">
        <v>86</v>
      </c>
    </row>
    <row r="3168" spans="1:16" x14ac:dyDescent="0.45">
      <c r="A3168">
        <v>3167</v>
      </c>
      <c r="B3168" s="10">
        <v>45158</v>
      </c>
      <c r="C3168">
        <v>1580</v>
      </c>
      <c r="D3168" t="s">
        <v>80</v>
      </c>
      <c r="E3168">
        <v>59</v>
      </c>
      <c r="F3168" t="s">
        <v>9</v>
      </c>
      <c r="G3168">
        <v>4</v>
      </c>
      <c r="H3168">
        <v>4636.62</v>
      </c>
      <c r="I3168">
        <v>18546.48</v>
      </c>
      <c r="J3168" t="s">
        <v>81</v>
      </c>
      <c r="K3168" t="s">
        <v>82</v>
      </c>
      <c r="L3168" t="s">
        <v>129</v>
      </c>
      <c r="M3168">
        <v>2023</v>
      </c>
      <c r="N3168" t="s">
        <v>84</v>
      </c>
      <c r="O3168" t="s">
        <v>1338</v>
      </c>
      <c r="P3168" t="s">
        <v>86</v>
      </c>
    </row>
    <row r="3169" spans="1:16" x14ac:dyDescent="0.45">
      <c r="A3169">
        <v>3168</v>
      </c>
      <c r="B3169" s="10">
        <v>45158</v>
      </c>
      <c r="C3169">
        <v>5958</v>
      </c>
      <c r="D3169" t="s">
        <v>80</v>
      </c>
      <c r="E3169">
        <v>34</v>
      </c>
      <c r="F3169" t="s">
        <v>5</v>
      </c>
      <c r="G3169">
        <v>1</v>
      </c>
      <c r="H3169">
        <v>3621.57</v>
      </c>
      <c r="I3169">
        <v>3621.57</v>
      </c>
      <c r="J3169" t="s">
        <v>87</v>
      </c>
      <c r="K3169" t="s">
        <v>82</v>
      </c>
      <c r="L3169" t="s">
        <v>129</v>
      </c>
      <c r="M3169">
        <v>2023</v>
      </c>
      <c r="N3169" t="s">
        <v>84</v>
      </c>
      <c r="O3169" t="s">
        <v>5390</v>
      </c>
      <c r="P3169" t="s">
        <v>86</v>
      </c>
    </row>
    <row r="3170" spans="1:16" x14ac:dyDescent="0.45">
      <c r="A3170">
        <v>3169</v>
      </c>
      <c r="B3170" s="10">
        <v>45158</v>
      </c>
      <c r="C3170">
        <v>9445</v>
      </c>
      <c r="D3170" t="s">
        <v>80</v>
      </c>
      <c r="E3170">
        <v>22</v>
      </c>
      <c r="F3170" t="s">
        <v>9</v>
      </c>
      <c r="G3170">
        <v>2</v>
      </c>
      <c r="H3170">
        <v>2578.3000000000002</v>
      </c>
      <c r="I3170">
        <v>5156.6000000000004</v>
      </c>
      <c r="J3170" t="s">
        <v>95</v>
      </c>
      <c r="K3170" t="s">
        <v>82</v>
      </c>
      <c r="L3170" t="s">
        <v>129</v>
      </c>
      <c r="M3170">
        <v>2023</v>
      </c>
      <c r="N3170" t="s">
        <v>84</v>
      </c>
      <c r="O3170" t="s">
        <v>2522</v>
      </c>
      <c r="P3170" t="s">
        <v>86</v>
      </c>
    </row>
    <row r="3171" spans="1:16" x14ac:dyDescent="0.45">
      <c r="A3171">
        <v>3170</v>
      </c>
      <c r="B3171" s="10">
        <v>45158</v>
      </c>
      <c r="C3171">
        <v>5276</v>
      </c>
      <c r="D3171" t="s">
        <v>80</v>
      </c>
      <c r="E3171">
        <v>35</v>
      </c>
      <c r="F3171" t="s">
        <v>102</v>
      </c>
      <c r="G3171">
        <v>5</v>
      </c>
      <c r="H3171">
        <v>4727.22</v>
      </c>
      <c r="I3171">
        <v>23636.1</v>
      </c>
      <c r="J3171" t="s">
        <v>97</v>
      </c>
      <c r="K3171" t="s">
        <v>82</v>
      </c>
      <c r="L3171" t="s">
        <v>129</v>
      </c>
      <c r="M3171">
        <v>2023</v>
      </c>
      <c r="N3171" t="s">
        <v>84</v>
      </c>
      <c r="O3171" t="s">
        <v>8889</v>
      </c>
      <c r="P3171" t="s">
        <v>748</v>
      </c>
    </row>
    <row r="3172" spans="1:16" x14ac:dyDescent="0.45">
      <c r="A3172">
        <v>3171</v>
      </c>
      <c r="B3172" s="10">
        <v>45158</v>
      </c>
      <c r="C3172">
        <v>8997</v>
      </c>
      <c r="D3172" t="s">
        <v>80</v>
      </c>
      <c r="E3172">
        <v>34</v>
      </c>
      <c r="F3172" t="s">
        <v>7</v>
      </c>
      <c r="G3172">
        <v>2</v>
      </c>
      <c r="H3172">
        <v>4439.5</v>
      </c>
      <c r="I3172">
        <v>8879</v>
      </c>
      <c r="J3172" t="s">
        <v>87</v>
      </c>
      <c r="K3172" t="s">
        <v>82</v>
      </c>
      <c r="L3172" t="s">
        <v>129</v>
      </c>
      <c r="M3172">
        <v>2023</v>
      </c>
      <c r="N3172" t="s">
        <v>84</v>
      </c>
      <c r="O3172" t="s">
        <v>3670</v>
      </c>
      <c r="P3172" t="s">
        <v>86</v>
      </c>
    </row>
    <row r="3173" spans="1:16" x14ac:dyDescent="0.45">
      <c r="A3173">
        <v>3172</v>
      </c>
      <c r="B3173" s="10">
        <v>45158</v>
      </c>
      <c r="C3173">
        <v>5776</v>
      </c>
      <c r="D3173" t="s">
        <v>80</v>
      </c>
      <c r="E3173">
        <v>21</v>
      </c>
      <c r="F3173" t="s">
        <v>8</v>
      </c>
      <c r="G3173">
        <v>3</v>
      </c>
      <c r="H3173">
        <v>586.71</v>
      </c>
      <c r="I3173">
        <v>1760.13</v>
      </c>
      <c r="J3173" t="s">
        <v>95</v>
      </c>
      <c r="K3173" t="s">
        <v>567</v>
      </c>
      <c r="L3173" t="s">
        <v>129</v>
      </c>
      <c r="M3173">
        <v>2023</v>
      </c>
      <c r="N3173" t="s">
        <v>84</v>
      </c>
      <c r="O3173" t="s">
        <v>7495</v>
      </c>
      <c r="P3173" t="s">
        <v>86</v>
      </c>
    </row>
    <row r="3174" spans="1:16" x14ac:dyDescent="0.45">
      <c r="A3174">
        <v>3173</v>
      </c>
      <c r="B3174" s="10">
        <v>45158</v>
      </c>
      <c r="C3174">
        <v>1824</v>
      </c>
      <c r="D3174" t="s">
        <v>89</v>
      </c>
      <c r="E3174">
        <v>24</v>
      </c>
      <c r="F3174" t="s">
        <v>102</v>
      </c>
      <c r="G3174">
        <v>1</v>
      </c>
      <c r="H3174">
        <v>3140.77</v>
      </c>
      <c r="I3174">
        <v>3140.77</v>
      </c>
      <c r="J3174" t="s">
        <v>95</v>
      </c>
      <c r="K3174" t="s">
        <v>82</v>
      </c>
      <c r="L3174" t="s">
        <v>129</v>
      </c>
      <c r="M3174">
        <v>2023</v>
      </c>
      <c r="N3174" t="s">
        <v>84</v>
      </c>
      <c r="O3174" t="s">
        <v>5022</v>
      </c>
      <c r="P3174" t="s">
        <v>86</v>
      </c>
    </row>
    <row r="3175" spans="1:16" x14ac:dyDescent="0.45">
      <c r="A3175">
        <v>3174</v>
      </c>
      <c r="B3175" s="10">
        <v>45158</v>
      </c>
      <c r="C3175">
        <v>4832</v>
      </c>
      <c r="D3175" t="s">
        <v>80</v>
      </c>
      <c r="E3175">
        <v>42</v>
      </c>
      <c r="F3175" t="s">
        <v>9</v>
      </c>
      <c r="G3175">
        <v>2</v>
      </c>
      <c r="H3175">
        <v>2713.62</v>
      </c>
      <c r="I3175">
        <v>5427.24</v>
      </c>
      <c r="J3175" t="s">
        <v>97</v>
      </c>
      <c r="K3175" t="s">
        <v>82</v>
      </c>
      <c r="L3175" t="s">
        <v>129</v>
      </c>
      <c r="M3175">
        <v>2023</v>
      </c>
      <c r="N3175" t="s">
        <v>84</v>
      </c>
      <c r="O3175" t="s">
        <v>2742</v>
      </c>
      <c r="P3175" t="s">
        <v>86</v>
      </c>
    </row>
    <row r="3176" spans="1:16" x14ac:dyDescent="0.45">
      <c r="A3176">
        <v>3175</v>
      </c>
      <c r="B3176" s="10">
        <v>45158</v>
      </c>
      <c r="C3176">
        <v>9891</v>
      </c>
      <c r="D3176" t="s">
        <v>80</v>
      </c>
      <c r="E3176">
        <v>54</v>
      </c>
      <c r="F3176" t="s">
        <v>9</v>
      </c>
      <c r="G3176">
        <v>4</v>
      </c>
      <c r="H3176">
        <v>3893.55</v>
      </c>
      <c r="I3176">
        <v>15574.2</v>
      </c>
      <c r="J3176" t="s">
        <v>93</v>
      </c>
      <c r="K3176" t="s">
        <v>82</v>
      </c>
      <c r="L3176" t="s">
        <v>129</v>
      </c>
      <c r="M3176">
        <v>2023</v>
      </c>
      <c r="N3176" t="s">
        <v>84</v>
      </c>
      <c r="O3176" t="s">
        <v>1982</v>
      </c>
      <c r="P3176" t="s">
        <v>86</v>
      </c>
    </row>
    <row r="3177" spans="1:16" x14ac:dyDescent="0.45">
      <c r="A3177">
        <v>3176</v>
      </c>
      <c r="B3177" s="10">
        <v>45158</v>
      </c>
      <c r="C3177">
        <v>6445</v>
      </c>
      <c r="D3177" t="s">
        <v>89</v>
      </c>
      <c r="E3177">
        <v>57</v>
      </c>
      <c r="F3177" t="s">
        <v>102</v>
      </c>
      <c r="G3177">
        <v>4</v>
      </c>
      <c r="H3177">
        <v>1538.8</v>
      </c>
      <c r="I3177">
        <v>6155.2</v>
      </c>
      <c r="J3177" t="s">
        <v>81</v>
      </c>
      <c r="K3177" t="s">
        <v>82</v>
      </c>
      <c r="L3177" t="s">
        <v>129</v>
      </c>
      <c r="M3177">
        <v>2023</v>
      </c>
      <c r="N3177" t="s">
        <v>84</v>
      </c>
      <c r="O3177" t="s">
        <v>1339</v>
      </c>
      <c r="P3177" t="s">
        <v>86</v>
      </c>
    </row>
    <row r="3178" spans="1:16" x14ac:dyDescent="0.45">
      <c r="A3178">
        <v>3177</v>
      </c>
      <c r="B3178" s="10">
        <v>45158</v>
      </c>
      <c r="C3178">
        <v>2380</v>
      </c>
      <c r="D3178" t="s">
        <v>89</v>
      </c>
      <c r="E3178">
        <v>57</v>
      </c>
      <c r="F3178" t="s">
        <v>6</v>
      </c>
      <c r="G3178">
        <v>2</v>
      </c>
      <c r="H3178">
        <v>90.17</v>
      </c>
      <c r="I3178">
        <v>180.34</v>
      </c>
      <c r="J3178" t="s">
        <v>81</v>
      </c>
      <c r="K3178" t="s">
        <v>567</v>
      </c>
      <c r="L3178" t="s">
        <v>129</v>
      </c>
      <c r="M3178">
        <v>2023</v>
      </c>
      <c r="N3178" t="s">
        <v>84</v>
      </c>
      <c r="O3178" t="s">
        <v>6987</v>
      </c>
      <c r="P3178" t="s">
        <v>86</v>
      </c>
    </row>
    <row r="3179" spans="1:16" x14ac:dyDescent="0.45">
      <c r="A3179">
        <v>3178</v>
      </c>
      <c r="B3179" s="10">
        <v>45158</v>
      </c>
      <c r="C3179">
        <v>7534</v>
      </c>
      <c r="D3179" t="s">
        <v>89</v>
      </c>
      <c r="E3179">
        <v>60</v>
      </c>
      <c r="F3179" t="s">
        <v>6</v>
      </c>
      <c r="G3179">
        <v>3</v>
      </c>
      <c r="H3179">
        <v>967.73</v>
      </c>
      <c r="I3179">
        <v>2903.19</v>
      </c>
      <c r="J3179" t="s">
        <v>81</v>
      </c>
      <c r="K3179" t="s">
        <v>82</v>
      </c>
      <c r="L3179" t="s">
        <v>129</v>
      </c>
      <c r="M3179">
        <v>2023</v>
      </c>
      <c r="N3179" t="s">
        <v>84</v>
      </c>
      <c r="O3179" t="s">
        <v>6700</v>
      </c>
      <c r="P3179" t="s">
        <v>86</v>
      </c>
    </row>
    <row r="3180" spans="1:16" x14ac:dyDescent="0.45">
      <c r="A3180">
        <v>3179</v>
      </c>
      <c r="B3180" s="10">
        <v>45159</v>
      </c>
      <c r="C3180">
        <v>4156</v>
      </c>
      <c r="D3180" t="s">
        <v>80</v>
      </c>
      <c r="E3180">
        <v>26</v>
      </c>
      <c r="F3180" t="s">
        <v>102</v>
      </c>
      <c r="G3180">
        <v>1</v>
      </c>
      <c r="H3180">
        <v>1094.1600000000001</v>
      </c>
      <c r="I3180">
        <v>1094.1600000000001</v>
      </c>
      <c r="J3180" t="s">
        <v>87</v>
      </c>
      <c r="K3180" t="s">
        <v>567</v>
      </c>
      <c r="L3180" t="s">
        <v>129</v>
      </c>
      <c r="M3180">
        <v>2023</v>
      </c>
      <c r="N3180" t="s">
        <v>84</v>
      </c>
      <c r="O3180" t="s">
        <v>600</v>
      </c>
      <c r="P3180" t="s">
        <v>86</v>
      </c>
    </row>
    <row r="3181" spans="1:16" x14ac:dyDescent="0.45">
      <c r="A3181">
        <v>3180</v>
      </c>
      <c r="B3181" s="10">
        <v>45159</v>
      </c>
      <c r="C3181">
        <v>5307</v>
      </c>
      <c r="D3181" t="s">
        <v>80</v>
      </c>
      <c r="E3181">
        <v>36</v>
      </c>
      <c r="F3181" t="s">
        <v>6</v>
      </c>
      <c r="G3181">
        <v>3</v>
      </c>
      <c r="H3181">
        <v>1492.51</v>
      </c>
      <c r="I3181">
        <v>4477.53</v>
      </c>
      <c r="J3181" t="s">
        <v>97</v>
      </c>
      <c r="K3181" t="s">
        <v>82</v>
      </c>
      <c r="L3181" t="s">
        <v>129</v>
      </c>
      <c r="M3181">
        <v>2023</v>
      </c>
      <c r="N3181" t="s">
        <v>84</v>
      </c>
      <c r="O3181" t="s">
        <v>6289</v>
      </c>
      <c r="P3181" t="s">
        <v>86</v>
      </c>
    </row>
    <row r="3182" spans="1:16" x14ac:dyDescent="0.45">
      <c r="A3182">
        <v>3181</v>
      </c>
      <c r="B3182" s="10">
        <v>45159</v>
      </c>
      <c r="C3182">
        <v>6634</v>
      </c>
      <c r="D3182" t="s">
        <v>80</v>
      </c>
      <c r="E3182">
        <v>26</v>
      </c>
      <c r="F3182" t="s">
        <v>102</v>
      </c>
      <c r="G3182">
        <v>5</v>
      </c>
      <c r="H3182">
        <v>1883.44</v>
      </c>
      <c r="I3182">
        <v>9417.2000000000007</v>
      </c>
      <c r="J3182" t="s">
        <v>87</v>
      </c>
      <c r="K3182" t="s">
        <v>82</v>
      </c>
      <c r="L3182" t="s">
        <v>129</v>
      </c>
      <c r="M3182">
        <v>2023</v>
      </c>
      <c r="N3182" t="s">
        <v>84</v>
      </c>
      <c r="O3182" t="s">
        <v>3979</v>
      </c>
      <c r="P3182" t="s">
        <v>86</v>
      </c>
    </row>
    <row r="3183" spans="1:16" x14ac:dyDescent="0.45">
      <c r="A3183">
        <v>3182</v>
      </c>
      <c r="B3183" s="10">
        <v>45159</v>
      </c>
      <c r="C3183">
        <v>9575</v>
      </c>
      <c r="D3183" t="s">
        <v>80</v>
      </c>
      <c r="E3183">
        <v>40</v>
      </c>
      <c r="F3183" t="s">
        <v>7</v>
      </c>
      <c r="G3183">
        <v>2</v>
      </c>
      <c r="H3183">
        <v>3547.45</v>
      </c>
      <c r="I3183">
        <v>7094.9</v>
      </c>
      <c r="J3183" t="s">
        <v>97</v>
      </c>
      <c r="K3183" t="s">
        <v>82</v>
      </c>
      <c r="L3183" t="s">
        <v>129</v>
      </c>
      <c r="M3183">
        <v>2023</v>
      </c>
      <c r="N3183" t="s">
        <v>84</v>
      </c>
      <c r="O3183" t="s">
        <v>2743</v>
      </c>
      <c r="P3183" t="s">
        <v>86</v>
      </c>
    </row>
    <row r="3184" spans="1:16" x14ac:dyDescent="0.45">
      <c r="A3184">
        <v>3183</v>
      </c>
      <c r="B3184" s="10">
        <v>45159</v>
      </c>
      <c r="C3184">
        <v>6810</v>
      </c>
      <c r="D3184" t="s">
        <v>89</v>
      </c>
      <c r="E3184">
        <v>48</v>
      </c>
      <c r="F3184" t="s">
        <v>102</v>
      </c>
      <c r="G3184">
        <v>3</v>
      </c>
      <c r="H3184">
        <v>417.51</v>
      </c>
      <c r="I3184">
        <v>1252.53</v>
      </c>
      <c r="J3184" t="s">
        <v>93</v>
      </c>
      <c r="K3184" t="s">
        <v>567</v>
      </c>
      <c r="L3184" t="s">
        <v>129</v>
      </c>
      <c r="M3184">
        <v>2023</v>
      </c>
      <c r="N3184" t="s">
        <v>84</v>
      </c>
      <c r="O3184" t="s">
        <v>7496</v>
      </c>
      <c r="P3184" t="s">
        <v>86</v>
      </c>
    </row>
    <row r="3185" spans="1:16" x14ac:dyDescent="0.45">
      <c r="A3185">
        <v>3184</v>
      </c>
      <c r="B3185" s="10">
        <v>45159</v>
      </c>
      <c r="C3185">
        <v>9533</v>
      </c>
      <c r="D3185" t="s">
        <v>80</v>
      </c>
      <c r="E3185">
        <v>49</v>
      </c>
      <c r="F3185" t="s">
        <v>5</v>
      </c>
      <c r="G3185">
        <v>5</v>
      </c>
      <c r="H3185">
        <v>2458.41</v>
      </c>
      <c r="I3185">
        <v>12292.05</v>
      </c>
      <c r="J3185" t="s">
        <v>93</v>
      </c>
      <c r="K3185" t="s">
        <v>82</v>
      </c>
      <c r="L3185" t="s">
        <v>129</v>
      </c>
      <c r="M3185">
        <v>2023</v>
      </c>
      <c r="N3185" t="s">
        <v>84</v>
      </c>
      <c r="O3185" t="s">
        <v>4212</v>
      </c>
      <c r="P3185" t="s">
        <v>86</v>
      </c>
    </row>
    <row r="3186" spans="1:16" x14ac:dyDescent="0.45">
      <c r="A3186">
        <v>3185</v>
      </c>
      <c r="B3186" s="10">
        <v>45159</v>
      </c>
      <c r="C3186">
        <v>6934</v>
      </c>
      <c r="D3186" t="s">
        <v>80</v>
      </c>
      <c r="E3186">
        <v>48</v>
      </c>
      <c r="F3186" t="s">
        <v>8</v>
      </c>
      <c r="G3186">
        <v>3</v>
      </c>
      <c r="H3186">
        <v>2518.29</v>
      </c>
      <c r="I3186">
        <v>7554.87</v>
      </c>
      <c r="J3186" t="s">
        <v>93</v>
      </c>
      <c r="K3186" t="s">
        <v>82</v>
      </c>
      <c r="L3186" t="s">
        <v>129</v>
      </c>
      <c r="M3186">
        <v>2023</v>
      </c>
      <c r="N3186" t="s">
        <v>84</v>
      </c>
      <c r="O3186" t="s">
        <v>6508</v>
      </c>
      <c r="P3186" t="s">
        <v>86</v>
      </c>
    </row>
    <row r="3187" spans="1:16" x14ac:dyDescent="0.45">
      <c r="A3187">
        <v>3186</v>
      </c>
      <c r="B3187" s="10">
        <v>45159</v>
      </c>
      <c r="C3187">
        <v>4109</v>
      </c>
      <c r="D3187" t="s">
        <v>89</v>
      </c>
      <c r="E3187">
        <v>34</v>
      </c>
      <c r="F3187" t="s">
        <v>8</v>
      </c>
      <c r="G3187">
        <v>5</v>
      </c>
      <c r="H3187">
        <v>3098.56</v>
      </c>
      <c r="I3187">
        <v>15492.8</v>
      </c>
      <c r="J3187" t="s">
        <v>87</v>
      </c>
      <c r="K3187" t="s">
        <v>82</v>
      </c>
      <c r="L3187" t="s">
        <v>129</v>
      </c>
      <c r="M3187">
        <v>2023</v>
      </c>
      <c r="N3187" t="s">
        <v>84</v>
      </c>
      <c r="O3187" t="s">
        <v>3980</v>
      </c>
      <c r="P3187" t="s">
        <v>86</v>
      </c>
    </row>
    <row r="3188" spans="1:16" x14ac:dyDescent="0.45">
      <c r="A3188">
        <v>3187</v>
      </c>
      <c r="B3188" s="10">
        <v>45159</v>
      </c>
      <c r="C3188">
        <v>5082</v>
      </c>
      <c r="D3188" t="s">
        <v>80</v>
      </c>
      <c r="E3188">
        <v>56</v>
      </c>
      <c r="F3188" t="s">
        <v>5</v>
      </c>
      <c r="G3188">
        <v>4</v>
      </c>
      <c r="H3188">
        <v>1587.21</v>
      </c>
      <c r="I3188">
        <v>6348.84</v>
      </c>
      <c r="J3188" t="s">
        <v>81</v>
      </c>
      <c r="K3188" t="s">
        <v>82</v>
      </c>
      <c r="L3188" t="s">
        <v>129</v>
      </c>
      <c r="M3188">
        <v>2023</v>
      </c>
      <c r="N3188" t="s">
        <v>84</v>
      </c>
      <c r="O3188" t="s">
        <v>1340</v>
      </c>
      <c r="P3188" t="s">
        <v>86</v>
      </c>
    </row>
    <row r="3189" spans="1:16" x14ac:dyDescent="0.45">
      <c r="A3189">
        <v>3188</v>
      </c>
      <c r="B3189" s="10">
        <v>45159</v>
      </c>
      <c r="C3189">
        <v>4240</v>
      </c>
      <c r="D3189" t="s">
        <v>80</v>
      </c>
      <c r="E3189">
        <v>39</v>
      </c>
      <c r="F3189" t="s">
        <v>9</v>
      </c>
      <c r="G3189">
        <v>4</v>
      </c>
      <c r="H3189">
        <v>1335.96</v>
      </c>
      <c r="I3189">
        <v>5343.84</v>
      </c>
      <c r="J3189" t="s">
        <v>97</v>
      </c>
      <c r="K3189" t="s">
        <v>82</v>
      </c>
      <c r="L3189" t="s">
        <v>129</v>
      </c>
      <c r="M3189">
        <v>2023</v>
      </c>
      <c r="N3189" t="s">
        <v>84</v>
      </c>
      <c r="O3189" t="s">
        <v>1679</v>
      </c>
      <c r="P3189" t="s">
        <v>86</v>
      </c>
    </row>
    <row r="3190" spans="1:16" x14ac:dyDescent="0.45">
      <c r="A3190">
        <v>3189</v>
      </c>
      <c r="B3190" s="10">
        <v>45159</v>
      </c>
      <c r="C3190">
        <v>7028</v>
      </c>
      <c r="D3190" t="s">
        <v>80</v>
      </c>
      <c r="E3190">
        <v>52</v>
      </c>
      <c r="F3190" t="s">
        <v>9</v>
      </c>
      <c r="G3190">
        <v>2</v>
      </c>
      <c r="H3190">
        <v>2445.23</v>
      </c>
      <c r="I3190">
        <v>4890.46</v>
      </c>
      <c r="J3190" t="s">
        <v>93</v>
      </c>
      <c r="K3190" t="s">
        <v>82</v>
      </c>
      <c r="L3190" t="s">
        <v>129</v>
      </c>
      <c r="M3190">
        <v>2023</v>
      </c>
      <c r="N3190" t="s">
        <v>84</v>
      </c>
      <c r="O3190" t="s">
        <v>3345</v>
      </c>
      <c r="P3190" t="s">
        <v>86</v>
      </c>
    </row>
    <row r="3191" spans="1:16" x14ac:dyDescent="0.45">
      <c r="A3191">
        <v>3190</v>
      </c>
      <c r="B3191" s="10">
        <v>45159</v>
      </c>
      <c r="C3191">
        <v>2849</v>
      </c>
      <c r="D3191" t="s">
        <v>80</v>
      </c>
      <c r="E3191">
        <v>47</v>
      </c>
      <c r="F3191" t="s">
        <v>9</v>
      </c>
      <c r="G3191">
        <v>3</v>
      </c>
      <c r="H3191">
        <v>3315.06</v>
      </c>
      <c r="I3191">
        <v>9945.18</v>
      </c>
      <c r="J3191" t="s">
        <v>93</v>
      </c>
      <c r="K3191" t="s">
        <v>82</v>
      </c>
      <c r="L3191" t="s">
        <v>129</v>
      </c>
      <c r="M3191">
        <v>2023</v>
      </c>
      <c r="N3191" t="s">
        <v>84</v>
      </c>
      <c r="O3191" t="s">
        <v>6509</v>
      </c>
      <c r="P3191" t="s">
        <v>86</v>
      </c>
    </row>
    <row r="3192" spans="1:16" x14ac:dyDescent="0.45">
      <c r="A3192">
        <v>3191</v>
      </c>
      <c r="B3192" s="10">
        <v>45159</v>
      </c>
      <c r="C3192">
        <v>9497</v>
      </c>
      <c r="D3192" t="s">
        <v>89</v>
      </c>
      <c r="E3192">
        <v>57</v>
      </c>
      <c r="F3192" t="s">
        <v>9</v>
      </c>
      <c r="G3192">
        <v>4</v>
      </c>
      <c r="H3192">
        <v>270.73</v>
      </c>
      <c r="I3192">
        <v>1082.92</v>
      </c>
      <c r="J3192" t="s">
        <v>81</v>
      </c>
      <c r="K3192" t="s">
        <v>567</v>
      </c>
      <c r="L3192" t="s">
        <v>129</v>
      </c>
      <c r="M3192">
        <v>2023</v>
      </c>
      <c r="N3192" t="s">
        <v>84</v>
      </c>
      <c r="O3192" t="s">
        <v>7334</v>
      </c>
      <c r="P3192" t="s">
        <v>86</v>
      </c>
    </row>
    <row r="3193" spans="1:16" x14ac:dyDescent="0.45">
      <c r="A3193">
        <v>3192</v>
      </c>
      <c r="B3193" s="10">
        <v>45159</v>
      </c>
      <c r="C3193">
        <v>3749</v>
      </c>
      <c r="D3193" t="s">
        <v>89</v>
      </c>
      <c r="E3193">
        <v>54</v>
      </c>
      <c r="F3193" t="s">
        <v>7</v>
      </c>
      <c r="G3193">
        <v>1</v>
      </c>
      <c r="H3193">
        <v>1503.23</v>
      </c>
      <c r="I3193">
        <v>1503.23</v>
      </c>
      <c r="J3193" t="s">
        <v>93</v>
      </c>
      <c r="K3193" t="s">
        <v>567</v>
      </c>
      <c r="L3193" t="s">
        <v>129</v>
      </c>
      <c r="M3193">
        <v>2023</v>
      </c>
      <c r="N3193" t="s">
        <v>668</v>
      </c>
      <c r="O3193" t="s">
        <v>9413</v>
      </c>
      <c r="P3193" t="s">
        <v>86</v>
      </c>
    </row>
    <row r="3194" spans="1:16" x14ac:dyDescent="0.45">
      <c r="A3194">
        <v>3193</v>
      </c>
      <c r="B3194" s="10">
        <v>45160</v>
      </c>
      <c r="C3194">
        <v>7680</v>
      </c>
      <c r="D3194" t="s">
        <v>89</v>
      </c>
      <c r="E3194">
        <v>43</v>
      </c>
      <c r="F3194" t="s">
        <v>5</v>
      </c>
      <c r="G3194">
        <v>4</v>
      </c>
      <c r="H3194">
        <v>3947.19</v>
      </c>
      <c r="I3194">
        <v>15788.76</v>
      </c>
      <c r="J3194" t="s">
        <v>97</v>
      </c>
      <c r="K3194" t="s">
        <v>82</v>
      </c>
      <c r="L3194" t="s">
        <v>129</v>
      </c>
      <c r="M3194">
        <v>2023</v>
      </c>
      <c r="N3194" t="s">
        <v>84</v>
      </c>
      <c r="O3194" t="s">
        <v>132</v>
      </c>
      <c r="P3194" t="s">
        <v>86</v>
      </c>
    </row>
    <row r="3195" spans="1:16" x14ac:dyDescent="0.45">
      <c r="A3195">
        <v>3194</v>
      </c>
      <c r="B3195" s="10">
        <v>45160</v>
      </c>
      <c r="C3195">
        <v>1205</v>
      </c>
      <c r="D3195" t="s">
        <v>89</v>
      </c>
      <c r="E3195">
        <v>23</v>
      </c>
      <c r="F3195" t="s">
        <v>8</v>
      </c>
      <c r="G3195">
        <v>4</v>
      </c>
      <c r="H3195">
        <v>2446.7399999999998</v>
      </c>
      <c r="I3195">
        <v>9786.9599999999991</v>
      </c>
      <c r="J3195" t="s">
        <v>95</v>
      </c>
      <c r="K3195" t="s">
        <v>82</v>
      </c>
      <c r="L3195" t="s">
        <v>129</v>
      </c>
      <c r="M3195">
        <v>2023</v>
      </c>
      <c r="N3195" t="s">
        <v>84</v>
      </c>
      <c r="O3195" t="s">
        <v>2299</v>
      </c>
      <c r="P3195" t="s">
        <v>86</v>
      </c>
    </row>
    <row r="3196" spans="1:16" x14ac:dyDescent="0.45">
      <c r="A3196">
        <v>3195</v>
      </c>
      <c r="B3196" s="10">
        <v>45160</v>
      </c>
      <c r="C3196">
        <v>8352</v>
      </c>
      <c r="D3196" t="s">
        <v>80</v>
      </c>
      <c r="E3196">
        <v>51</v>
      </c>
      <c r="F3196" t="s">
        <v>5</v>
      </c>
      <c r="G3196">
        <v>3</v>
      </c>
      <c r="H3196">
        <v>4761.54</v>
      </c>
      <c r="I3196">
        <v>14284.62</v>
      </c>
      <c r="J3196" t="s">
        <v>93</v>
      </c>
      <c r="K3196" t="s">
        <v>82</v>
      </c>
      <c r="L3196" t="s">
        <v>129</v>
      </c>
      <c r="M3196">
        <v>2023</v>
      </c>
      <c r="N3196" t="s">
        <v>84</v>
      </c>
      <c r="O3196" t="s">
        <v>8506</v>
      </c>
      <c r="P3196" t="s">
        <v>748</v>
      </c>
    </row>
    <row r="3197" spans="1:16" x14ac:dyDescent="0.45">
      <c r="A3197">
        <v>3196</v>
      </c>
      <c r="B3197" s="10">
        <v>45160</v>
      </c>
      <c r="C3197">
        <v>5591</v>
      </c>
      <c r="D3197" t="s">
        <v>80</v>
      </c>
      <c r="E3197">
        <v>49</v>
      </c>
      <c r="F3197" t="s">
        <v>8</v>
      </c>
      <c r="G3197">
        <v>5</v>
      </c>
      <c r="H3197">
        <v>4344.33</v>
      </c>
      <c r="I3197">
        <v>21721.65</v>
      </c>
      <c r="J3197" t="s">
        <v>93</v>
      </c>
      <c r="K3197" t="s">
        <v>82</v>
      </c>
      <c r="L3197" t="s">
        <v>129</v>
      </c>
      <c r="M3197">
        <v>2023</v>
      </c>
      <c r="N3197" t="s">
        <v>84</v>
      </c>
      <c r="O3197" t="s">
        <v>4213</v>
      </c>
      <c r="P3197" t="s">
        <v>86</v>
      </c>
    </row>
    <row r="3198" spans="1:16" x14ac:dyDescent="0.45">
      <c r="A3198">
        <v>3197</v>
      </c>
      <c r="B3198" s="10">
        <v>45160</v>
      </c>
      <c r="C3198">
        <v>4450</v>
      </c>
      <c r="D3198" t="s">
        <v>80</v>
      </c>
      <c r="E3198">
        <v>42</v>
      </c>
      <c r="F3198" t="s">
        <v>9</v>
      </c>
      <c r="G3198">
        <v>1</v>
      </c>
      <c r="H3198">
        <v>1752.53</v>
      </c>
      <c r="I3198">
        <v>1752.53</v>
      </c>
      <c r="J3198" t="s">
        <v>97</v>
      </c>
      <c r="K3198" t="s">
        <v>567</v>
      </c>
      <c r="L3198" t="s">
        <v>129</v>
      </c>
      <c r="M3198">
        <v>2023</v>
      </c>
      <c r="N3198" t="s">
        <v>84</v>
      </c>
      <c r="O3198" t="s">
        <v>7920</v>
      </c>
      <c r="P3198" t="s">
        <v>86</v>
      </c>
    </row>
    <row r="3199" spans="1:16" x14ac:dyDescent="0.45">
      <c r="A3199">
        <v>3198</v>
      </c>
      <c r="B3199" s="10">
        <v>45160</v>
      </c>
      <c r="C3199">
        <v>8214</v>
      </c>
      <c r="D3199" t="s">
        <v>89</v>
      </c>
      <c r="E3199">
        <v>30</v>
      </c>
      <c r="F3199" t="s">
        <v>7</v>
      </c>
      <c r="G3199">
        <v>1</v>
      </c>
      <c r="H3199">
        <v>3645.04</v>
      </c>
      <c r="I3199">
        <v>3645.04</v>
      </c>
      <c r="J3199" t="s">
        <v>87</v>
      </c>
      <c r="K3199" t="s">
        <v>82</v>
      </c>
      <c r="L3199" t="s">
        <v>129</v>
      </c>
      <c r="M3199">
        <v>2023</v>
      </c>
      <c r="N3199" t="s">
        <v>84</v>
      </c>
      <c r="O3199" t="s">
        <v>5391</v>
      </c>
      <c r="P3199" t="s">
        <v>86</v>
      </c>
    </row>
    <row r="3200" spans="1:16" x14ac:dyDescent="0.45">
      <c r="A3200">
        <v>3199</v>
      </c>
      <c r="B3200" s="10">
        <v>45160</v>
      </c>
      <c r="C3200">
        <v>4811</v>
      </c>
      <c r="D3200" t="s">
        <v>89</v>
      </c>
      <c r="E3200">
        <v>55</v>
      </c>
      <c r="F3200" t="s">
        <v>102</v>
      </c>
      <c r="G3200">
        <v>5</v>
      </c>
      <c r="H3200">
        <v>1407.83</v>
      </c>
      <c r="I3200">
        <v>7039.15</v>
      </c>
      <c r="J3200" t="s">
        <v>81</v>
      </c>
      <c r="K3200" t="s">
        <v>82</v>
      </c>
      <c r="L3200" t="s">
        <v>129</v>
      </c>
      <c r="M3200">
        <v>2023</v>
      </c>
      <c r="N3200" t="s">
        <v>84</v>
      </c>
      <c r="O3200" t="s">
        <v>4691</v>
      </c>
      <c r="P3200" t="s">
        <v>86</v>
      </c>
    </row>
    <row r="3201" spans="1:16" x14ac:dyDescent="0.45">
      <c r="A3201">
        <v>3200</v>
      </c>
      <c r="B3201" s="10">
        <v>45160</v>
      </c>
      <c r="C3201">
        <v>6141</v>
      </c>
      <c r="D3201" t="s">
        <v>89</v>
      </c>
      <c r="E3201">
        <v>55</v>
      </c>
      <c r="F3201" t="s">
        <v>102</v>
      </c>
      <c r="G3201">
        <v>3</v>
      </c>
      <c r="H3201">
        <v>917.72</v>
      </c>
      <c r="I3201">
        <v>2753.16</v>
      </c>
      <c r="J3201" t="s">
        <v>81</v>
      </c>
      <c r="K3201" t="s">
        <v>82</v>
      </c>
      <c r="L3201" t="s">
        <v>129</v>
      </c>
      <c r="M3201">
        <v>2023</v>
      </c>
      <c r="N3201" t="s">
        <v>668</v>
      </c>
      <c r="O3201" t="s">
        <v>9489</v>
      </c>
      <c r="P3201" t="s">
        <v>86</v>
      </c>
    </row>
    <row r="3202" spans="1:16" x14ac:dyDescent="0.45">
      <c r="A3202">
        <v>3201</v>
      </c>
      <c r="B3202" s="10">
        <v>45160</v>
      </c>
      <c r="C3202">
        <v>9501</v>
      </c>
      <c r="D3202" t="s">
        <v>80</v>
      </c>
      <c r="E3202">
        <v>19</v>
      </c>
      <c r="F3202" t="s">
        <v>6</v>
      </c>
      <c r="G3202">
        <v>4</v>
      </c>
      <c r="H3202">
        <v>4411.05</v>
      </c>
      <c r="I3202">
        <v>17644.2</v>
      </c>
      <c r="J3202" t="s">
        <v>95</v>
      </c>
      <c r="K3202" t="s">
        <v>82</v>
      </c>
      <c r="L3202" t="s">
        <v>129</v>
      </c>
      <c r="M3202">
        <v>2023</v>
      </c>
      <c r="N3202" t="s">
        <v>668</v>
      </c>
      <c r="O3202" t="s">
        <v>9990</v>
      </c>
      <c r="P3202" t="s">
        <v>86</v>
      </c>
    </row>
    <row r="3203" spans="1:16" x14ac:dyDescent="0.45">
      <c r="A3203">
        <v>3202</v>
      </c>
      <c r="B3203" s="10">
        <v>45160</v>
      </c>
      <c r="C3203">
        <v>3708</v>
      </c>
      <c r="D3203" t="s">
        <v>80</v>
      </c>
      <c r="E3203">
        <v>22</v>
      </c>
      <c r="F3203" t="s">
        <v>9</v>
      </c>
      <c r="G3203">
        <v>5</v>
      </c>
      <c r="H3203">
        <v>1783.73</v>
      </c>
      <c r="I3203">
        <v>8918.65</v>
      </c>
      <c r="J3203" t="s">
        <v>95</v>
      </c>
      <c r="K3203" t="s">
        <v>82</v>
      </c>
      <c r="L3203" t="s">
        <v>129</v>
      </c>
      <c r="M3203">
        <v>2023</v>
      </c>
      <c r="N3203" t="s">
        <v>84</v>
      </c>
      <c r="O3203" t="s">
        <v>4883</v>
      </c>
      <c r="P3203" t="s">
        <v>86</v>
      </c>
    </row>
    <row r="3204" spans="1:16" x14ac:dyDescent="0.45">
      <c r="A3204">
        <v>3203</v>
      </c>
      <c r="B3204" s="10">
        <v>45160</v>
      </c>
      <c r="C3204">
        <v>2991</v>
      </c>
      <c r="D3204" t="s">
        <v>89</v>
      </c>
      <c r="E3204">
        <v>28</v>
      </c>
      <c r="F3204" t="s">
        <v>9</v>
      </c>
      <c r="G3204">
        <v>1</v>
      </c>
      <c r="H3204">
        <v>1056.92</v>
      </c>
      <c r="I3204">
        <v>1056.92</v>
      </c>
      <c r="J3204" t="s">
        <v>87</v>
      </c>
      <c r="K3204" t="s">
        <v>567</v>
      </c>
      <c r="L3204" t="s">
        <v>129</v>
      </c>
      <c r="M3204">
        <v>2023</v>
      </c>
      <c r="N3204" t="s">
        <v>84</v>
      </c>
      <c r="O3204" t="s">
        <v>8182</v>
      </c>
      <c r="P3204" t="s">
        <v>86</v>
      </c>
    </row>
    <row r="3205" spans="1:16" x14ac:dyDescent="0.45">
      <c r="A3205">
        <v>3204</v>
      </c>
      <c r="B3205" s="10">
        <v>45160</v>
      </c>
      <c r="C3205">
        <v>9463</v>
      </c>
      <c r="D3205" t="s">
        <v>89</v>
      </c>
      <c r="E3205">
        <v>28</v>
      </c>
      <c r="F3205" t="s">
        <v>5</v>
      </c>
      <c r="G3205">
        <v>1</v>
      </c>
      <c r="H3205">
        <v>4826.63</v>
      </c>
      <c r="I3205">
        <v>4826.63</v>
      </c>
      <c r="J3205" t="s">
        <v>87</v>
      </c>
      <c r="K3205" t="s">
        <v>82</v>
      </c>
      <c r="L3205" t="s">
        <v>129</v>
      </c>
      <c r="M3205">
        <v>2023</v>
      </c>
      <c r="N3205" t="s">
        <v>668</v>
      </c>
      <c r="O3205" t="s">
        <v>9606</v>
      </c>
      <c r="P3205" t="s">
        <v>86</v>
      </c>
    </row>
    <row r="3206" spans="1:16" x14ac:dyDescent="0.45">
      <c r="A3206">
        <v>3205</v>
      </c>
      <c r="B3206" s="10">
        <v>45160</v>
      </c>
      <c r="C3206">
        <v>4273</v>
      </c>
      <c r="D3206" t="s">
        <v>80</v>
      </c>
      <c r="E3206">
        <v>41</v>
      </c>
      <c r="F3206" t="s">
        <v>7</v>
      </c>
      <c r="G3206">
        <v>4</v>
      </c>
      <c r="H3206">
        <v>203.59</v>
      </c>
      <c r="I3206">
        <v>814.36</v>
      </c>
      <c r="J3206" t="s">
        <v>97</v>
      </c>
      <c r="K3206" t="s">
        <v>567</v>
      </c>
      <c r="L3206" t="s">
        <v>129</v>
      </c>
      <c r="M3206">
        <v>2023</v>
      </c>
      <c r="N3206" t="s">
        <v>84</v>
      </c>
      <c r="O3206" t="s">
        <v>7335</v>
      </c>
      <c r="P3206" t="s">
        <v>86</v>
      </c>
    </row>
    <row r="3207" spans="1:16" x14ac:dyDescent="0.45">
      <c r="A3207">
        <v>3206</v>
      </c>
      <c r="B3207" s="10">
        <v>45160</v>
      </c>
      <c r="C3207">
        <v>5538</v>
      </c>
      <c r="D3207" t="s">
        <v>80</v>
      </c>
      <c r="E3207">
        <v>31</v>
      </c>
      <c r="F3207" t="s">
        <v>7</v>
      </c>
      <c r="G3207">
        <v>4</v>
      </c>
      <c r="H3207">
        <v>1866.15</v>
      </c>
      <c r="I3207">
        <v>7464.6</v>
      </c>
      <c r="J3207" t="s">
        <v>87</v>
      </c>
      <c r="K3207" t="s">
        <v>82</v>
      </c>
      <c r="L3207" t="s">
        <v>129</v>
      </c>
      <c r="M3207">
        <v>2023</v>
      </c>
      <c r="N3207" t="s">
        <v>84</v>
      </c>
      <c r="O3207" t="s">
        <v>973</v>
      </c>
      <c r="P3207" t="s">
        <v>86</v>
      </c>
    </row>
    <row r="3208" spans="1:16" x14ac:dyDescent="0.45">
      <c r="A3208">
        <v>3207</v>
      </c>
      <c r="B3208" s="10">
        <v>45161</v>
      </c>
      <c r="C3208">
        <v>9712</v>
      </c>
      <c r="D3208" t="s">
        <v>80</v>
      </c>
      <c r="E3208">
        <v>62</v>
      </c>
      <c r="F3208" t="s">
        <v>5</v>
      </c>
      <c r="G3208">
        <v>2</v>
      </c>
      <c r="H3208">
        <v>240.17</v>
      </c>
      <c r="I3208">
        <v>480.34</v>
      </c>
      <c r="J3208" t="s">
        <v>81</v>
      </c>
      <c r="K3208" t="s">
        <v>567</v>
      </c>
      <c r="L3208" t="s">
        <v>129</v>
      </c>
      <c r="M3208">
        <v>2023</v>
      </c>
      <c r="N3208" t="s">
        <v>84</v>
      </c>
      <c r="O3208" t="s">
        <v>601</v>
      </c>
      <c r="P3208" t="s">
        <v>86</v>
      </c>
    </row>
    <row r="3209" spans="1:16" x14ac:dyDescent="0.45">
      <c r="A3209">
        <v>3208</v>
      </c>
      <c r="B3209" s="10">
        <v>45161</v>
      </c>
      <c r="C3209">
        <v>4722</v>
      </c>
      <c r="D3209" t="s">
        <v>89</v>
      </c>
      <c r="E3209">
        <v>47</v>
      </c>
      <c r="F3209" t="s">
        <v>7</v>
      </c>
      <c r="G3209">
        <v>5</v>
      </c>
      <c r="H3209">
        <v>2545.3000000000002</v>
      </c>
      <c r="I3209">
        <v>12726.5</v>
      </c>
      <c r="J3209" t="s">
        <v>93</v>
      </c>
      <c r="K3209" t="s">
        <v>82</v>
      </c>
      <c r="L3209" t="s">
        <v>129</v>
      </c>
      <c r="M3209">
        <v>2023</v>
      </c>
      <c r="N3209" t="s">
        <v>668</v>
      </c>
      <c r="O3209" t="s">
        <v>9722</v>
      </c>
      <c r="P3209" t="s">
        <v>86</v>
      </c>
    </row>
    <row r="3210" spans="1:16" x14ac:dyDescent="0.45">
      <c r="A3210">
        <v>3209</v>
      </c>
      <c r="B3210" s="10">
        <v>45161</v>
      </c>
      <c r="C3210">
        <v>4551</v>
      </c>
      <c r="D3210" t="s">
        <v>89</v>
      </c>
      <c r="E3210">
        <v>57</v>
      </c>
      <c r="F3210" t="s">
        <v>7</v>
      </c>
      <c r="G3210">
        <v>4</v>
      </c>
      <c r="H3210">
        <v>2035.82</v>
      </c>
      <c r="I3210">
        <v>8143.28</v>
      </c>
      <c r="J3210" t="s">
        <v>81</v>
      </c>
      <c r="K3210" t="s">
        <v>82</v>
      </c>
      <c r="L3210" t="s">
        <v>129</v>
      </c>
      <c r="M3210">
        <v>2023</v>
      </c>
      <c r="N3210" t="s">
        <v>84</v>
      </c>
      <c r="O3210" t="s">
        <v>1341</v>
      </c>
      <c r="P3210" t="s">
        <v>86</v>
      </c>
    </row>
    <row r="3211" spans="1:16" x14ac:dyDescent="0.45">
      <c r="A3211">
        <v>3210</v>
      </c>
      <c r="B3211" s="10">
        <v>45161</v>
      </c>
      <c r="C3211">
        <v>3832</v>
      </c>
      <c r="D3211" t="s">
        <v>89</v>
      </c>
      <c r="E3211">
        <v>64</v>
      </c>
      <c r="F3211" t="s">
        <v>102</v>
      </c>
      <c r="G3211">
        <v>2</v>
      </c>
      <c r="H3211">
        <v>3617.31</v>
      </c>
      <c r="I3211">
        <v>7234.62</v>
      </c>
      <c r="J3211" t="s">
        <v>81</v>
      </c>
      <c r="K3211" t="s">
        <v>82</v>
      </c>
      <c r="L3211" t="s">
        <v>129</v>
      </c>
      <c r="M3211">
        <v>2023</v>
      </c>
      <c r="N3211" t="s">
        <v>84</v>
      </c>
      <c r="O3211" t="s">
        <v>3027</v>
      </c>
      <c r="P3211" t="s">
        <v>86</v>
      </c>
    </row>
    <row r="3212" spans="1:16" x14ac:dyDescent="0.45">
      <c r="A3212">
        <v>3211</v>
      </c>
      <c r="B3212" s="10">
        <v>45161</v>
      </c>
      <c r="C3212">
        <v>6679</v>
      </c>
      <c r="D3212" t="s">
        <v>89</v>
      </c>
      <c r="E3212">
        <v>61</v>
      </c>
      <c r="F3212" t="s">
        <v>7</v>
      </c>
      <c r="G3212">
        <v>3</v>
      </c>
      <c r="H3212">
        <v>4772.47</v>
      </c>
      <c r="I3212">
        <v>14317.41</v>
      </c>
      <c r="J3212" t="s">
        <v>81</v>
      </c>
      <c r="K3212" t="s">
        <v>82</v>
      </c>
      <c r="L3212" t="s">
        <v>129</v>
      </c>
      <c r="M3212">
        <v>2023</v>
      </c>
      <c r="N3212" t="s">
        <v>84</v>
      </c>
      <c r="O3212" t="s">
        <v>6701</v>
      </c>
      <c r="P3212" t="s">
        <v>86</v>
      </c>
    </row>
    <row r="3213" spans="1:16" x14ac:dyDescent="0.45">
      <c r="A3213">
        <v>3212</v>
      </c>
      <c r="B3213" s="10">
        <v>45161</v>
      </c>
      <c r="C3213">
        <v>7579</v>
      </c>
      <c r="D3213" t="s">
        <v>80</v>
      </c>
      <c r="E3213">
        <v>52</v>
      </c>
      <c r="F3213" t="s">
        <v>9</v>
      </c>
      <c r="G3213">
        <v>1</v>
      </c>
      <c r="H3213">
        <v>2622.46</v>
      </c>
      <c r="I3213">
        <v>2622.46</v>
      </c>
      <c r="J3213" t="s">
        <v>93</v>
      </c>
      <c r="K3213" t="s">
        <v>82</v>
      </c>
      <c r="L3213" t="s">
        <v>129</v>
      </c>
      <c r="M3213">
        <v>2023</v>
      </c>
      <c r="N3213" t="s">
        <v>84</v>
      </c>
      <c r="O3213" t="s">
        <v>5605</v>
      </c>
      <c r="P3213" t="s">
        <v>86</v>
      </c>
    </row>
    <row r="3214" spans="1:16" x14ac:dyDescent="0.45">
      <c r="A3214">
        <v>3213</v>
      </c>
      <c r="B3214" s="10">
        <v>45161</v>
      </c>
      <c r="C3214">
        <v>1152</v>
      </c>
      <c r="D3214" t="s">
        <v>80</v>
      </c>
      <c r="E3214">
        <v>38</v>
      </c>
      <c r="F3214" t="s">
        <v>102</v>
      </c>
      <c r="G3214">
        <v>5</v>
      </c>
      <c r="H3214">
        <v>1462.73</v>
      </c>
      <c r="I3214">
        <v>7313.65</v>
      </c>
      <c r="J3214" t="s">
        <v>97</v>
      </c>
      <c r="K3214" t="s">
        <v>82</v>
      </c>
      <c r="L3214" t="s">
        <v>129</v>
      </c>
      <c r="M3214">
        <v>2023</v>
      </c>
      <c r="N3214" t="s">
        <v>84</v>
      </c>
      <c r="O3214" t="s">
        <v>4458</v>
      </c>
      <c r="P3214" t="s">
        <v>86</v>
      </c>
    </row>
    <row r="3215" spans="1:16" x14ac:dyDescent="0.45">
      <c r="A3215">
        <v>3214</v>
      </c>
      <c r="B3215" s="10">
        <v>45161</v>
      </c>
      <c r="C3215">
        <v>6754</v>
      </c>
      <c r="D3215" t="s">
        <v>80</v>
      </c>
      <c r="E3215">
        <v>22</v>
      </c>
      <c r="F3215" t="s">
        <v>9</v>
      </c>
      <c r="G3215">
        <v>3</v>
      </c>
      <c r="H3215">
        <v>4367.2700000000004</v>
      </c>
      <c r="I3215">
        <v>13101.81</v>
      </c>
      <c r="J3215" t="s">
        <v>95</v>
      </c>
      <c r="K3215" t="s">
        <v>82</v>
      </c>
      <c r="L3215" t="s">
        <v>129</v>
      </c>
      <c r="M3215">
        <v>2023</v>
      </c>
      <c r="N3215" t="s">
        <v>84</v>
      </c>
      <c r="O3215" t="s">
        <v>8670</v>
      </c>
      <c r="P3215" t="s">
        <v>748</v>
      </c>
    </row>
    <row r="3216" spans="1:16" x14ac:dyDescent="0.45">
      <c r="A3216">
        <v>3215</v>
      </c>
      <c r="B3216" s="10">
        <v>45161</v>
      </c>
      <c r="C3216">
        <v>3800</v>
      </c>
      <c r="D3216" t="s">
        <v>89</v>
      </c>
      <c r="E3216">
        <v>55</v>
      </c>
      <c r="F3216" t="s">
        <v>9</v>
      </c>
      <c r="G3216">
        <v>5</v>
      </c>
      <c r="H3216">
        <v>3042.47</v>
      </c>
      <c r="I3216">
        <v>15212.35</v>
      </c>
      <c r="J3216" t="s">
        <v>81</v>
      </c>
      <c r="K3216" t="s">
        <v>82</v>
      </c>
      <c r="L3216" t="s">
        <v>129</v>
      </c>
      <c r="M3216">
        <v>2023</v>
      </c>
      <c r="N3216" t="s">
        <v>84</v>
      </c>
      <c r="O3216" t="s">
        <v>9060</v>
      </c>
      <c r="P3216" t="s">
        <v>748</v>
      </c>
    </row>
    <row r="3217" spans="1:16" x14ac:dyDescent="0.45">
      <c r="A3217">
        <v>3216</v>
      </c>
      <c r="B3217" s="10">
        <v>45161</v>
      </c>
      <c r="C3217">
        <v>6310</v>
      </c>
      <c r="D3217" t="s">
        <v>80</v>
      </c>
      <c r="E3217">
        <v>19</v>
      </c>
      <c r="F3217" t="s">
        <v>5</v>
      </c>
      <c r="G3217">
        <v>5</v>
      </c>
      <c r="H3217">
        <v>2789.75</v>
      </c>
      <c r="I3217">
        <v>13948.75</v>
      </c>
      <c r="J3217" t="s">
        <v>95</v>
      </c>
      <c r="K3217" t="s">
        <v>82</v>
      </c>
      <c r="L3217" t="s">
        <v>129</v>
      </c>
      <c r="M3217">
        <v>2023</v>
      </c>
      <c r="N3217" t="s">
        <v>668</v>
      </c>
      <c r="O3217" t="s">
        <v>9723</v>
      </c>
      <c r="P3217" t="s">
        <v>86</v>
      </c>
    </row>
    <row r="3218" spans="1:16" x14ac:dyDescent="0.45">
      <c r="A3218">
        <v>3217</v>
      </c>
      <c r="B3218" s="10">
        <v>45161</v>
      </c>
      <c r="C3218">
        <v>3610</v>
      </c>
      <c r="D3218" t="s">
        <v>80</v>
      </c>
      <c r="E3218">
        <v>57</v>
      </c>
      <c r="F3218" t="s">
        <v>6</v>
      </c>
      <c r="G3218">
        <v>4</v>
      </c>
      <c r="H3218">
        <v>983.44</v>
      </c>
      <c r="I3218">
        <v>3933.76</v>
      </c>
      <c r="J3218" t="s">
        <v>81</v>
      </c>
      <c r="K3218" t="s">
        <v>82</v>
      </c>
      <c r="L3218" t="s">
        <v>129</v>
      </c>
      <c r="M3218">
        <v>2023</v>
      </c>
      <c r="N3218" t="s">
        <v>668</v>
      </c>
      <c r="O3218" t="s">
        <v>9991</v>
      </c>
      <c r="P3218" t="s">
        <v>86</v>
      </c>
    </row>
    <row r="3219" spans="1:16" x14ac:dyDescent="0.45">
      <c r="A3219">
        <v>3218</v>
      </c>
      <c r="B3219" s="10">
        <v>45161</v>
      </c>
      <c r="C3219">
        <v>2104</v>
      </c>
      <c r="D3219" t="s">
        <v>80</v>
      </c>
      <c r="E3219">
        <v>54</v>
      </c>
      <c r="F3219" t="s">
        <v>7</v>
      </c>
      <c r="G3219">
        <v>2</v>
      </c>
      <c r="H3219">
        <v>250.93</v>
      </c>
      <c r="I3219">
        <v>501.86</v>
      </c>
      <c r="J3219" t="s">
        <v>93</v>
      </c>
      <c r="K3219" t="s">
        <v>567</v>
      </c>
      <c r="L3219" t="s">
        <v>129</v>
      </c>
      <c r="M3219">
        <v>2023</v>
      </c>
      <c r="N3219" t="s">
        <v>84</v>
      </c>
      <c r="O3219" t="s">
        <v>7237</v>
      </c>
      <c r="P3219" t="s">
        <v>86</v>
      </c>
    </row>
    <row r="3220" spans="1:16" x14ac:dyDescent="0.45">
      <c r="A3220">
        <v>3219</v>
      </c>
      <c r="B3220" s="10">
        <v>45161</v>
      </c>
      <c r="C3220">
        <v>8361</v>
      </c>
      <c r="D3220" t="s">
        <v>80</v>
      </c>
      <c r="E3220">
        <v>51</v>
      </c>
      <c r="F3220" t="s">
        <v>7</v>
      </c>
      <c r="G3220">
        <v>5</v>
      </c>
      <c r="H3220">
        <v>2333.9499999999998</v>
      </c>
      <c r="I3220">
        <v>11669.75</v>
      </c>
      <c r="J3220" t="s">
        <v>93</v>
      </c>
      <c r="K3220" t="s">
        <v>82</v>
      </c>
      <c r="L3220" t="s">
        <v>129</v>
      </c>
      <c r="M3220">
        <v>2023</v>
      </c>
      <c r="N3220" t="s">
        <v>84</v>
      </c>
      <c r="O3220" t="s">
        <v>4214</v>
      </c>
      <c r="P3220" t="s">
        <v>86</v>
      </c>
    </row>
    <row r="3221" spans="1:16" x14ac:dyDescent="0.45">
      <c r="A3221">
        <v>3220</v>
      </c>
      <c r="B3221" s="10">
        <v>45162</v>
      </c>
      <c r="C3221">
        <v>5199</v>
      </c>
      <c r="D3221" t="s">
        <v>80</v>
      </c>
      <c r="E3221">
        <v>28</v>
      </c>
      <c r="F3221" t="s">
        <v>7</v>
      </c>
      <c r="G3221">
        <v>3</v>
      </c>
      <c r="H3221">
        <v>2663.83</v>
      </c>
      <c r="I3221">
        <v>7991.49</v>
      </c>
      <c r="J3221" t="s">
        <v>87</v>
      </c>
      <c r="K3221" t="s">
        <v>82</v>
      </c>
      <c r="L3221" t="s">
        <v>129</v>
      </c>
      <c r="M3221">
        <v>2023</v>
      </c>
      <c r="N3221" t="s">
        <v>668</v>
      </c>
      <c r="O3221" t="s">
        <v>697</v>
      </c>
      <c r="P3221" t="s">
        <v>86</v>
      </c>
    </row>
    <row r="3222" spans="1:16" x14ac:dyDescent="0.45">
      <c r="A3222">
        <v>3221</v>
      </c>
      <c r="B3222" s="10">
        <v>45162</v>
      </c>
      <c r="C3222">
        <v>4854</v>
      </c>
      <c r="D3222" t="s">
        <v>89</v>
      </c>
      <c r="E3222">
        <v>53</v>
      </c>
      <c r="F3222" t="s">
        <v>7</v>
      </c>
      <c r="G3222">
        <v>5</v>
      </c>
      <c r="H3222">
        <v>679.11</v>
      </c>
      <c r="I3222">
        <v>3395.55</v>
      </c>
      <c r="J3222" t="s">
        <v>93</v>
      </c>
      <c r="K3222" t="s">
        <v>82</v>
      </c>
      <c r="L3222" t="s">
        <v>129</v>
      </c>
      <c r="M3222">
        <v>2023</v>
      </c>
      <c r="N3222" t="s">
        <v>84</v>
      </c>
      <c r="O3222" t="s">
        <v>4215</v>
      </c>
      <c r="P3222" t="s">
        <v>86</v>
      </c>
    </row>
    <row r="3223" spans="1:16" x14ac:dyDescent="0.45">
      <c r="A3223">
        <v>3222</v>
      </c>
      <c r="B3223" s="10">
        <v>45162</v>
      </c>
      <c r="C3223">
        <v>8263</v>
      </c>
      <c r="D3223" t="s">
        <v>80</v>
      </c>
      <c r="E3223">
        <v>28</v>
      </c>
      <c r="F3223" t="s">
        <v>102</v>
      </c>
      <c r="G3223">
        <v>2</v>
      </c>
      <c r="H3223">
        <v>344.01</v>
      </c>
      <c r="I3223">
        <v>688.02</v>
      </c>
      <c r="J3223" t="s">
        <v>87</v>
      </c>
      <c r="K3223" t="s">
        <v>567</v>
      </c>
      <c r="L3223" t="s">
        <v>129</v>
      </c>
      <c r="M3223">
        <v>2023</v>
      </c>
      <c r="N3223" t="s">
        <v>84</v>
      </c>
      <c r="O3223" t="s">
        <v>7088</v>
      </c>
      <c r="P3223" t="s">
        <v>86</v>
      </c>
    </row>
    <row r="3224" spans="1:16" x14ac:dyDescent="0.45">
      <c r="A3224">
        <v>3223</v>
      </c>
      <c r="B3224" s="10">
        <v>45162</v>
      </c>
      <c r="C3224">
        <v>2914</v>
      </c>
      <c r="D3224" t="s">
        <v>80</v>
      </c>
      <c r="E3224">
        <v>26</v>
      </c>
      <c r="F3224" t="s">
        <v>8</v>
      </c>
      <c r="G3224">
        <v>1</v>
      </c>
      <c r="H3224">
        <v>1119.5999999999999</v>
      </c>
      <c r="I3224">
        <v>1119.5999999999999</v>
      </c>
      <c r="J3224" t="s">
        <v>87</v>
      </c>
      <c r="K3224" t="s">
        <v>567</v>
      </c>
      <c r="L3224" t="s">
        <v>129</v>
      </c>
      <c r="M3224">
        <v>2023</v>
      </c>
      <c r="N3224" t="s">
        <v>84</v>
      </c>
      <c r="O3224" t="s">
        <v>8183</v>
      </c>
      <c r="P3224" t="s">
        <v>86</v>
      </c>
    </row>
    <row r="3225" spans="1:16" x14ac:dyDescent="0.45">
      <c r="A3225">
        <v>3224</v>
      </c>
      <c r="B3225" s="10">
        <v>45162</v>
      </c>
      <c r="C3225">
        <v>8365</v>
      </c>
      <c r="D3225" t="s">
        <v>89</v>
      </c>
      <c r="E3225">
        <v>23</v>
      </c>
      <c r="F3225" t="s">
        <v>9</v>
      </c>
      <c r="G3225">
        <v>5</v>
      </c>
      <c r="H3225">
        <v>362.34</v>
      </c>
      <c r="I3225">
        <v>1811.7</v>
      </c>
      <c r="J3225" t="s">
        <v>95</v>
      </c>
      <c r="K3225" t="s">
        <v>567</v>
      </c>
      <c r="L3225" t="s">
        <v>129</v>
      </c>
      <c r="M3225">
        <v>2023</v>
      </c>
      <c r="N3225" t="s">
        <v>668</v>
      </c>
      <c r="O3225" t="s">
        <v>9292</v>
      </c>
      <c r="P3225" t="s">
        <v>748</v>
      </c>
    </row>
    <row r="3226" spans="1:16" x14ac:dyDescent="0.45">
      <c r="A3226">
        <v>3225</v>
      </c>
      <c r="B3226" s="10">
        <v>45162</v>
      </c>
      <c r="C3226">
        <v>4072</v>
      </c>
      <c r="D3226" t="s">
        <v>89</v>
      </c>
      <c r="E3226">
        <v>51</v>
      </c>
      <c r="F3226" t="s">
        <v>6</v>
      </c>
      <c r="G3226">
        <v>3</v>
      </c>
      <c r="H3226">
        <v>327.88</v>
      </c>
      <c r="I3226">
        <v>983.64</v>
      </c>
      <c r="J3226" t="s">
        <v>93</v>
      </c>
      <c r="K3226" t="s">
        <v>567</v>
      </c>
      <c r="L3226" t="s">
        <v>129</v>
      </c>
      <c r="M3226">
        <v>2023</v>
      </c>
      <c r="N3226" t="s">
        <v>84</v>
      </c>
      <c r="O3226" t="s">
        <v>7497</v>
      </c>
      <c r="P3226" t="s">
        <v>86</v>
      </c>
    </row>
    <row r="3227" spans="1:16" x14ac:dyDescent="0.45">
      <c r="A3227">
        <v>3226</v>
      </c>
      <c r="B3227" s="10">
        <v>45162</v>
      </c>
      <c r="C3227">
        <v>1406</v>
      </c>
      <c r="D3227" t="s">
        <v>80</v>
      </c>
      <c r="E3227">
        <v>64</v>
      </c>
      <c r="F3227" t="s">
        <v>6</v>
      </c>
      <c r="G3227">
        <v>1</v>
      </c>
      <c r="H3227">
        <v>2248.62</v>
      </c>
      <c r="I3227">
        <v>2248.62</v>
      </c>
      <c r="J3227" t="s">
        <v>81</v>
      </c>
      <c r="K3227" t="s">
        <v>82</v>
      </c>
      <c r="L3227" t="s">
        <v>129</v>
      </c>
      <c r="M3227">
        <v>2023</v>
      </c>
      <c r="N3227" t="s">
        <v>84</v>
      </c>
      <c r="O3227" t="s">
        <v>5820</v>
      </c>
      <c r="P3227" t="s">
        <v>86</v>
      </c>
    </row>
    <row r="3228" spans="1:16" x14ac:dyDescent="0.45">
      <c r="A3228">
        <v>3227</v>
      </c>
      <c r="B3228" s="10">
        <v>45162</v>
      </c>
      <c r="C3228">
        <v>1166</v>
      </c>
      <c r="D3228" t="s">
        <v>80</v>
      </c>
      <c r="E3228">
        <v>54</v>
      </c>
      <c r="F3228" t="s">
        <v>8</v>
      </c>
      <c r="G3228">
        <v>1</v>
      </c>
      <c r="H3228">
        <v>4060.71</v>
      </c>
      <c r="I3228">
        <v>4060.71</v>
      </c>
      <c r="J3228" t="s">
        <v>93</v>
      </c>
      <c r="K3228" t="s">
        <v>82</v>
      </c>
      <c r="L3228" t="s">
        <v>129</v>
      </c>
      <c r="M3228">
        <v>2023</v>
      </c>
      <c r="N3228" t="s">
        <v>668</v>
      </c>
      <c r="O3228" t="s">
        <v>9607</v>
      </c>
      <c r="P3228" t="s">
        <v>86</v>
      </c>
    </row>
    <row r="3229" spans="1:16" x14ac:dyDescent="0.45">
      <c r="A3229">
        <v>3228</v>
      </c>
      <c r="B3229" s="10">
        <v>45162</v>
      </c>
      <c r="C3229">
        <v>1508</v>
      </c>
      <c r="D3229" t="s">
        <v>80</v>
      </c>
      <c r="E3229">
        <v>49</v>
      </c>
      <c r="F3229" t="s">
        <v>8</v>
      </c>
      <c r="G3229">
        <v>4</v>
      </c>
      <c r="H3229">
        <v>3336.74</v>
      </c>
      <c r="I3229">
        <v>13346.96</v>
      </c>
      <c r="J3229" t="s">
        <v>93</v>
      </c>
      <c r="K3229" t="s">
        <v>82</v>
      </c>
      <c r="L3229" t="s">
        <v>129</v>
      </c>
      <c r="M3229">
        <v>2023</v>
      </c>
      <c r="N3229" t="s">
        <v>84</v>
      </c>
      <c r="O3229" t="s">
        <v>1983</v>
      </c>
      <c r="P3229" t="s">
        <v>86</v>
      </c>
    </row>
    <row r="3230" spans="1:16" x14ac:dyDescent="0.45">
      <c r="A3230">
        <v>3229</v>
      </c>
      <c r="B3230" s="10">
        <v>45162</v>
      </c>
      <c r="C3230">
        <v>2661</v>
      </c>
      <c r="D3230" t="s">
        <v>80</v>
      </c>
      <c r="E3230">
        <v>29</v>
      </c>
      <c r="F3230" t="s">
        <v>8</v>
      </c>
      <c r="G3230">
        <v>4</v>
      </c>
      <c r="H3230">
        <v>3413.1</v>
      </c>
      <c r="I3230">
        <v>13652.4</v>
      </c>
      <c r="J3230" t="s">
        <v>87</v>
      </c>
      <c r="K3230" t="s">
        <v>82</v>
      </c>
      <c r="L3230" t="s">
        <v>129</v>
      </c>
      <c r="M3230">
        <v>2023</v>
      </c>
      <c r="N3230" t="s">
        <v>84</v>
      </c>
      <c r="O3230" t="s">
        <v>974</v>
      </c>
      <c r="P3230" t="s">
        <v>86</v>
      </c>
    </row>
    <row r="3231" spans="1:16" x14ac:dyDescent="0.45">
      <c r="A3231">
        <v>3230</v>
      </c>
      <c r="B3231" s="10">
        <v>45162</v>
      </c>
      <c r="C3231">
        <v>4664</v>
      </c>
      <c r="D3231" t="s">
        <v>89</v>
      </c>
      <c r="E3231">
        <v>62</v>
      </c>
      <c r="F3231" t="s">
        <v>102</v>
      </c>
      <c r="G3231">
        <v>5</v>
      </c>
      <c r="H3231">
        <v>1349.06</v>
      </c>
      <c r="I3231">
        <v>6745.3</v>
      </c>
      <c r="J3231" t="s">
        <v>81</v>
      </c>
      <c r="K3231" t="s">
        <v>82</v>
      </c>
      <c r="L3231" t="s">
        <v>129</v>
      </c>
      <c r="M3231">
        <v>2023</v>
      </c>
      <c r="N3231" t="s">
        <v>84</v>
      </c>
      <c r="O3231" t="s">
        <v>9061</v>
      </c>
      <c r="P3231" t="s">
        <v>748</v>
      </c>
    </row>
    <row r="3232" spans="1:16" x14ac:dyDescent="0.45">
      <c r="A3232">
        <v>3231</v>
      </c>
      <c r="B3232" s="10">
        <v>45162</v>
      </c>
      <c r="C3232">
        <v>4489</v>
      </c>
      <c r="D3232" t="s">
        <v>80</v>
      </c>
      <c r="E3232">
        <v>49</v>
      </c>
      <c r="F3232" t="s">
        <v>8</v>
      </c>
      <c r="G3232">
        <v>3</v>
      </c>
      <c r="H3232">
        <v>104.97</v>
      </c>
      <c r="I3232">
        <v>314.91000000000003</v>
      </c>
      <c r="J3232" t="s">
        <v>93</v>
      </c>
      <c r="K3232" t="s">
        <v>567</v>
      </c>
      <c r="L3232" t="s">
        <v>129</v>
      </c>
      <c r="M3232">
        <v>2023</v>
      </c>
      <c r="N3232" t="s">
        <v>84</v>
      </c>
      <c r="O3232" t="s">
        <v>8733</v>
      </c>
      <c r="P3232" t="s">
        <v>748</v>
      </c>
    </row>
    <row r="3233" spans="1:16" x14ac:dyDescent="0.45">
      <c r="A3233">
        <v>3232</v>
      </c>
      <c r="B3233" s="10">
        <v>45162</v>
      </c>
      <c r="C3233">
        <v>1680</v>
      </c>
      <c r="D3233" t="s">
        <v>89</v>
      </c>
      <c r="E3233">
        <v>34</v>
      </c>
      <c r="F3233" t="s">
        <v>102</v>
      </c>
      <c r="G3233">
        <v>4</v>
      </c>
      <c r="H3233">
        <v>2280.6999999999998</v>
      </c>
      <c r="I3233">
        <v>9122.7999999999993</v>
      </c>
      <c r="J3233" t="s">
        <v>87</v>
      </c>
      <c r="K3233" t="s">
        <v>82</v>
      </c>
      <c r="L3233" t="s">
        <v>129</v>
      </c>
      <c r="M3233">
        <v>2023</v>
      </c>
      <c r="N3233" t="s">
        <v>84</v>
      </c>
      <c r="O3233" t="s">
        <v>975</v>
      </c>
      <c r="P3233" t="s">
        <v>86</v>
      </c>
    </row>
    <row r="3234" spans="1:16" x14ac:dyDescent="0.45">
      <c r="A3234">
        <v>3233</v>
      </c>
      <c r="B3234" s="10">
        <v>45162</v>
      </c>
      <c r="C3234">
        <v>3524</v>
      </c>
      <c r="D3234" t="s">
        <v>80</v>
      </c>
      <c r="E3234">
        <v>21</v>
      </c>
      <c r="F3234" t="s">
        <v>5</v>
      </c>
      <c r="G3234">
        <v>2</v>
      </c>
      <c r="H3234">
        <v>1916.76</v>
      </c>
      <c r="I3234">
        <v>3833.52</v>
      </c>
      <c r="J3234" t="s">
        <v>95</v>
      </c>
      <c r="K3234" t="s">
        <v>82</v>
      </c>
      <c r="L3234" t="s">
        <v>129</v>
      </c>
      <c r="M3234">
        <v>2023</v>
      </c>
      <c r="N3234" t="s">
        <v>84</v>
      </c>
      <c r="O3234" t="s">
        <v>2523</v>
      </c>
      <c r="P3234" t="s">
        <v>86</v>
      </c>
    </row>
    <row r="3235" spans="1:16" x14ac:dyDescent="0.45">
      <c r="A3235">
        <v>3234</v>
      </c>
      <c r="B3235" s="10">
        <v>45163</v>
      </c>
      <c r="C3235">
        <v>3120</v>
      </c>
      <c r="D3235" t="s">
        <v>80</v>
      </c>
      <c r="E3235">
        <v>59</v>
      </c>
      <c r="F3235" t="s">
        <v>5</v>
      </c>
      <c r="G3235">
        <v>2</v>
      </c>
      <c r="H3235">
        <v>4738.8100000000004</v>
      </c>
      <c r="I3235">
        <v>9477.6200000000008</v>
      </c>
      <c r="J3235" t="s">
        <v>81</v>
      </c>
      <c r="K3235" t="s">
        <v>82</v>
      </c>
      <c r="L3235" t="s">
        <v>129</v>
      </c>
      <c r="M3235">
        <v>2023</v>
      </c>
      <c r="N3235" t="s">
        <v>84</v>
      </c>
      <c r="O3235" t="s">
        <v>250</v>
      </c>
      <c r="P3235" t="s">
        <v>86</v>
      </c>
    </row>
    <row r="3236" spans="1:16" x14ac:dyDescent="0.45">
      <c r="A3236">
        <v>3235</v>
      </c>
      <c r="B3236" s="10">
        <v>45163</v>
      </c>
      <c r="C3236">
        <v>6260</v>
      </c>
      <c r="D3236" t="s">
        <v>80</v>
      </c>
      <c r="E3236">
        <v>50</v>
      </c>
      <c r="F3236" t="s">
        <v>6</v>
      </c>
      <c r="G3236">
        <v>1</v>
      </c>
      <c r="H3236">
        <v>406.5</v>
      </c>
      <c r="I3236">
        <v>406.5</v>
      </c>
      <c r="J3236" t="s">
        <v>93</v>
      </c>
      <c r="K3236" t="s">
        <v>567</v>
      </c>
      <c r="L3236" t="s">
        <v>129</v>
      </c>
      <c r="M3236">
        <v>2023</v>
      </c>
      <c r="N3236" t="s">
        <v>84</v>
      </c>
      <c r="O3236" t="s">
        <v>7791</v>
      </c>
      <c r="P3236" t="s">
        <v>86</v>
      </c>
    </row>
    <row r="3237" spans="1:16" x14ac:dyDescent="0.45">
      <c r="A3237">
        <v>3236</v>
      </c>
      <c r="B3237" s="10">
        <v>45163</v>
      </c>
      <c r="C3237">
        <v>5357</v>
      </c>
      <c r="D3237" t="s">
        <v>89</v>
      </c>
      <c r="E3237">
        <v>60</v>
      </c>
      <c r="F3237" t="s">
        <v>5</v>
      </c>
      <c r="G3237">
        <v>1</v>
      </c>
      <c r="H3237">
        <v>3893.28</v>
      </c>
      <c r="I3237">
        <v>3893.28</v>
      </c>
      <c r="J3237" t="s">
        <v>81</v>
      </c>
      <c r="K3237" t="s">
        <v>82</v>
      </c>
      <c r="L3237" t="s">
        <v>129</v>
      </c>
      <c r="M3237">
        <v>2023</v>
      </c>
      <c r="N3237" t="s">
        <v>668</v>
      </c>
      <c r="O3237" t="s">
        <v>9608</v>
      </c>
      <c r="P3237" t="s">
        <v>86</v>
      </c>
    </row>
    <row r="3238" spans="1:16" x14ac:dyDescent="0.45">
      <c r="A3238">
        <v>3237</v>
      </c>
      <c r="B3238" s="10">
        <v>45163</v>
      </c>
      <c r="C3238">
        <v>2363</v>
      </c>
      <c r="D3238" t="s">
        <v>80</v>
      </c>
      <c r="E3238">
        <v>60</v>
      </c>
      <c r="F3238" t="s">
        <v>102</v>
      </c>
      <c r="G3238">
        <v>1</v>
      </c>
      <c r="H3238">
        <v>1957.81</v>
      </c>
      <c r="I3238">
        <v>1957.81</v>
      </c>
      <c r="J3238" t="s">
        <v>81</v>
      </c>
      <c r="K3238" t="s">
        <v>567</v>
      </c>
      <c r="L3238" t="s">
        <v>129</v>
      </c>
      <c r="M3238">
        <v>2023</v>
      </c>
      <c r="N3238" t="s">
        <v>84</v>
      </c>
      <c r="O3238" t="s">
        <v>8055</v>
      </c>
      <c r="P3238" t="s">
        <v>86</v>
      </c>
    </row>
    <row r="3239" spans="1:16" x14ac:dyDescent="0.45">
      <c r="A3239">
        <v>3238</v>
      </c>
      <c r="B3239" s="10">
        <v>45163</v>
      </c>
      <c r="C3239">
        <v>3292</v>
      </c>
      <c r="D3239" t="s">
        <v>80</v>
      </c>
      <c r="E3239">
        <v>26</v>
      </c>
      <c r="F3239" t="s">
        <v>102</v>
      </c>
      <c r="G3239">
        <v>2</v>
      </c>
      <c r="H3239">
        <v>4156.62</v>
      </c>
      <c r="I3239">
        <v>8313.24</v>
      </c>
      <c r="J3239" t="s">
        <v>87</v>
      </c>
      <c r="K3239" t="s">
        <v>82</v>
      </c>
      <c r="L3239" t="s">
        <v>129</v>
      </c>
      <c r="M3239">
        <v>2023</v>
      </c>
      <c r="N3239" t="s">
        <v>84</v>
      </c>
      <c r="O3239" t="s">
        <v>3671</v>
      </c>
      <c r="P3239" t="s">
        <v>86</v>
      </c>
    </row>
    <row r="3240" spans="1:16" x14ac:dyDescent="0.45">
      <c r="A3240">
        <v>3239</v>
      </c>
      <c r="B3240" s="10">
        <v>45163</v>
      </c>
      <c r="C3240">
        <v>2538</v>
      </c>
      <c r="D3240" t="s">
        <v>89</v>
      </c>
      <c r="E3240">
        <v>51</v>
      </c>
      <c r="F3240" t="s">
        <v>9</v>
      </c>
      <c r="G3240">
        <v>4</v>
      </c>
      <c r="H3240">
        <v>2499.79</v>
      </c>
      <c r="I3240">
        <v>9999.16</v>
      </c>
      <c r="J3240" t="s">
        <v>93</v>
      </c>
      <c r="K3240" t="s">
        <v>82</v>
      </c>
      <c r="L3240" t="s">
        <v>129</v>
      </c>
      <c r="M3240">
        <v>2023</v>
      </c>
      <c r="N3240" t="s">
        <v>84</v>
      </c>
      <c r="O3240" t="s">
        <v>1984</v>
      </c>
      <c r="P3240" t="s">
        <v>86</v>
      </c>
    </row>
    <row r="3241" spans="1:16" x14ac:dyDescent="0.45">
      <c r="A3241">
        <v>3240</v>
      </c>
      <c r="B3241" s="10">
        <v>45163</v>
      </c>
      <c r="C3241">
        <v>4408</v>
      </c>
      <c r="D3241" t="s">
        <v>80</v>
      </c>
      <c r="E3241">
        <v>56</v>
      </c>
      <c r="F3241" t="s">
        <v>8</v>
      </c>
      <c r="G3241">
        <v>4</v>
      </c>
      <c r="H3241">
        <v>4111.4799999999996</v>
      </c>
      <c r="I3241">
        <v>16445.919999999998</v>
      </c>
      <c r="J3241" t="s">
        <v>81</v>
      </c>
      <c r="K3241" t="s">
        <v>82</v>
      </c>
      <c r="L3241" t="s">
        <v>129</v>
      </c>
      <c r="M3241">
        <v>2023</v>
      </c>
      <c r="N3241" t="s">
        <v>84</v>
      </c>
      <c r="O3241" t="s">
        <v>1342</v>
      </c>
      <c r="P3241" t="s">
        <v>86</v>
      </c>
    </row>
    <row r="3242" spans="1:16" x14ac:dyDescent="0.45">
      <c r="A3242">
        <v>3241</v>
      </c>
      <c r="B3242" s="10">
        <v>45163</v>
      </c>
      <c r="C3242">
        <v>8742</v>
      </c>
      <c r="D3242" t="s">
        <v>89</v>
      </c>
      <c r="E3242">
        <v>47</v>
      </c>
      <c r="F3242" t="s">
        <v>7</v>
      </c>
      <c r="G3242">
        <v>5</v>
      </c>
      <c r="H3242">
        <v>2360.9</v>
      </c>
      <c r="I3242">
        <v>11804.5</v>
      </c>
      <c r="J3242" t="s">
        <v>93</v>
      </c>
      <c r="K3242" t="s">
        <v>82</v>
      </c>
      <c r="L3242" t="s">
        <v>129</v>
      </c>
      <c r="M3242">
        <v>2023</v>
      </c>
      <c r="N3242" t="s">
        <v>84</v>
      </c>
      <c r="O3242" t="s">
        <v>4216</v>
      </c>
      <c r="P3242" t="s">
        <v>86</v>
      </c>
    </row>
    <row r="3243" spans="1:16" x14ac:dyDescent="0.45">
      <c r="A3243">
        <v>3242</v>
      </c>
      <c r="B3243" s="10">
        <v>45163</v>
      </c>
      <c r="C3243">
        <v>9752</v>
      </c>
      <c r="D3243" t="s">
        <v>80</v>
      </c>
      <c r="E3243">
        <v>37</v>
      </c>
      <c r="F3243" t="s">
        <v>7</v>
      </c>
      <c r="G3243">
        <v>3</v>
      </c>
      <c r="H3243">
        <v>2039.2</v>
      </c>
      <c r="I3243">
        <v>6117.6</v>
      </c>
      <c r="J3243" t="s">
        <v>97</v>
      </c>
      <c r="K3243" t="s">
        <v>82</v>
      </c>
      <c r="L3243" t="s">
        <v>129</v>
      </c>
      <c r="M3243">
        <v>2023</v>
      </c>
      <c r="N3243" t="s">
        <v>84</v>
      </c>
      <c r="O3243" t="s">
        <v>6290</v>
      </c>
      <c r="P3243" t="s">
        <v>86</v>
      </c>
    </row>
    <row r="3244" spans="1:16" x14ac:dyDescent="0.45">
      <c r="A3244">
        <v>3243</v>
      </c>
      <c r="B3244" s="10">
        <v>45163</v>
      </c>
      <c r="C3244">
        <v>2903</v>
      </c>
      <c r="D3244" t="s">
        <v>89</v>
      </c>
      <c r="E3244">
        <v>56</v>
      </c>
      <c r="F3244" t="s">
        <v>8</v>
      </c>
      <c r="G3244">
        <v>2</v>
      </c>
      <c r="H3244">
        <v>4820.3599999999997</v>
      </c>
      <c r="I3244">
        <v>9640.7199999999993</v>
      </c>
      <c r="J3244" t="s">
        <v>81</v>
      </c>
      <c r="K3244" t="s">
        <v>82</v>
      </c>
      <c r="L3244" t="s">
        <v>129</v>
      </c>
      <c r="M3244">
        <v>2023</v>
      </c>
      <c r="N3244" t="s">
        <v>84</v>
      </c>
      <c r="O3244" t="s">
        <v>3028</v>
      </c>
      <c r="P3244" t="s">
        <v>86</v>
      </c>
    </row>
    <row r="3245" spans="1:16" x14ac:dyDescent="0.45">
      <c r="A3245">
        <v>3244</v>
      </c>
      <c r="B3245" s="10">
        <v>45163</v>
      </c>
      <c r="C3245">
        <v>1174</v>
      </c>
      <c r="D3245" t="s">
        <v>89</v>
      </c>
      <c r="E3245">
        <v>40</v>
      </c>
      <c r="F3245" t="s">
        <v>7</v>
      </c>
      <c r="G3245">
        <v>1</v>
      </c>
      <c r="H3245">
        <v>1875.85</v>
      </c>
      <c r="I3245">
        <v>1875.85</v>
      </c>
      <c r="J3245" t="s">
        <v>97</v>
      </c>
      <c r="K3245" t="s">
        <v>567</v>
      </c>
      <c r="L3245" t="s">
        <v>129</v>
      </c>
      <c r="M3245">
        <v>2023</v>
      </c>
      <c r="N3245" t="s">
        <v>84</v>
      </c>
      <c r="O3245" t="s">
        <v>7921</v>
      </c>
      <c r="P3245" t="s">
        <v>86</v>
      </c>
    </row>
    <row r="3246" spans="1:16" x14ac:dyDescent="0.45">
      <c r="A3246">
        <v>3245</v>
      </c>
      <c r="B3246" s="10">
        <v>45163</v>
      </c>
      <c r="C3246">
        <v>3230</v>
      </c>
      <c r="D3246" t="s">
        <v>89</v>
      </c>
      <c r="E3246">
        <v>58</v>
      </c>
      <c r="F3246" t="s">
        <v>7</v>
      </c>
      <c r="G3246">
        <v>3</v>
      </c>
      <c r="H3246">
        <v>4036.24</v>
      </c>
      <c r="I3246">
        <v>12108.72</v>
      </c>
      <c r="J3246" t="s">
        <v>81</v>
      </c>
      <c r="K3246" t="s">
        <v>82</v>
      </c>
      <c r="L3246" t="s">
        <v>129</v>
      </c>
      <c r="M3246">
        <v>2023</v>
      </c>
      <c r="N3246" t="s">
        <v>84</v>
      </c>
      <c r="O3246" t="s">
        <v>6702</v>
      </c>
      <c r="P3246" t="s">
        <v>86</v>
      </c>
    </row>
    <row r="3247" spans="1:16" x14ac:dyDescent="0.45">
      <c r="A3247">
        <v>3246</v>
      </c>
      <c r="B3247" s="10">
        <v>45163</v>
      </c>
      <c r="C3247">
        <v>5287</v>
      </c>
      <c r="D3247" t="s">
        <v>80</v>
      </c>
      <c r="E3247">
        <v>61</v>
      </c>
      <c r="F3247" t="s">
        <v>7</v>
      </c>
      <c r="G3247">
        <v>1</v>
      </c>
      <c r="H3247">
        <v>381.81</v>
      </c>
      <c r="I3247">
        <v>381.81</v>
      </c>
      <c r="J3247" t="s">
        <v>81</v>
      </c>
      <c r="K3247" t="s">
        <v>567</v>
      </c>
      <c r="L3247" t="s">
        <v>129</v>
      </c>
      <c r="M3247">
        <v>2023</v>
      </c>
      <c r="N3247" t="s">
        <v>84</v>
      </c>
      <c r="O3247" t="s">
        <v>8056</v>
      </c>
      <c r="P3247" t="s">
        <v>86</v>
      </c>
    </row>
    <row r="3248" spans="1:16" x14ac:dyDescent="0.45">
      <c r="A3248">
        <v>3247</v>
      </c>
      <c r="B3248" s="10">
        <v>45163</v>
      </c>
      <c r="C3248">
        <v>5160</v>
      </c>
      <c r="D3248" t="s">
        <v>89</v>
      </c>
      <c r="E3248">
        <v>52</v>
      </c>
      <c r="F3248" t="s">
        <v>6</v>
      </c>
      <c r="G3248">
        <v>3</v>
      </c>
      <c r="H3248">
        <v>360.11</v>
      </c>
      <c r="I3248">
        <v>1080.33</v>
      </c>
      <c r="J3248" t="s">
        <v>93</v>
      </c>
      <c r="K3248" t="s">
        <v>567</v>
      </c>
      <c r="L3248" t="s">
        <v>129</v>
      </c>
      <c r="M3248">
        <v>2023</v>
      </c>
      <c r="N3248" t="s">
        <v>84</v>
      </c>
      <c r="O3248" t="s">
        <v>7498</v>
      </c>
      <c r="P3248" t="s">
        <v>86</v>
      </c>
    </row>
    <row r="3249" spans="1:16" x14ac:dyDescent="0.45">
      <c r="A3249">
        <v>3248</v>
      </c>
      <c r="B3249" s="10">
        <v>45164</v>
      </c>
      <c r="C3249">
        <v>8106</v>
      </c>
      <c r="D3249" t="s">
        <v>89</v>
      </c>
      <c r="E3249">
        <v>40</v>
      </c>
      <c r="F3249" t="s">
        <v>102</v>
      </c>
      <c r="G3249">
        <v>3</v>
      </c>
      <c r="H3249">
        <v>2218.64</v>
      </c>
      <c r="I3249">
        <v>6655.92</v>
      </c>
      <c r="J3249" t="s">
        <v>97</v>
      </c>
      <c r="K3249" t="s">
        <v>82</v>
      </c>
      <c r="L3249" t="s">
        <v>129</v>
      </c>
      <c r="M3249">
        <v>2023</v>
      </c>
      <c r="N3249" t="s">
        <v>84</v>
      </c>
      <c r="O3249" t="s">
        <v>434</v>
      </c>
      <c r="P3249" t="s">
        <v>86</v>
      </c>
    </row>
    <row r="3250" spans="1:16" x14ac:dyDescent="0.45">
      <c r="A3250">
        <v>3249</v>
      </c>
      <c r="B3250" s="10">
        <v>45164</v>
      </c>
      <c r="C3250">
        <v>4171</v>
      </c>
      <c r="D3250" t="s">
        <v>80</v>
      </c>
      <c r="E3250">
        <v>56</v>
      </c>
      <c r="F3250" t="s">
        <v>102</v>
      </c>
      <c r="G3250">
        <v>4</v>
      </c>
      <c r="H3250">
        <v>2948.57</v>
      </c>
      <c r="I3250">
        <v>11794.28</v>
      </c>
      <c r="J3250" t="s">
        <v>81</v>
      </c>
      <c r="K3250" t="s">
        <v>82</v>
      </c>
      <c r="L3250" t="s">
        <v>129</v>
      </c>
      <c r="M3250">
        <v>2023</v>
      </c>
      <c r="N3250" t="s">
        <v>84</v>
      </c>
      <c r="O3250" t="s">
        <v>1343</v>
      </c>
      <c r="P3250" t="s">
        <v>86</v>
      </c>
    </row>
    <row r="3251" spans="1:16" x14ac:dyDescent="0.45">
      <c r="A3251">
        <v>3250</v>
      </c>
      <c r="B3251" s="10">
        <v>45164</v>
      </c>
      <c r="C3251">
        <v>2567</v>
      </c>
      <c r="D3251" t="s">
        <v>89</v>
      </c>
      <c r="E3251">
        <v>40</v>
      </c>
      <c r="F3251" t="s">
        <v>102</v>
      </c>
      <c r="G3251">
        <v>5</v>
      </c>
      <c r="H3251">
        <v>3062.24</v>
      </c>
      <c r="I3251">
        <v>15311.2</v>
      </c>
      <c r="J3251" t="s">
        <v>97</v>
      </c>
      <c r="K3251" t="s">
        <v>82</v>
      </c>
      <c r="L3251" t="s">
        <v>129</v>
      </c>
      <c r="M3251">
        <v>2023</v>
      </c>
      <c r="N3251" t="s">
        <v>84</v>
      </c>
      <c r="O3251" t="s">
        <v>8890</v>
      </c>
      <c r="P3251" t="s">
        <v>748</v>
      </c>
    </row>
    <row r="3252" spans="1:16" x14ac:dyDescent="0.45">
      <c r="A3252">
        <v>3251</v>
      </c>
      <c r="B3252" s="10">
        <v>45164</v>
      </c>
      <c r="C3252">
        <v>2151</v>
      </c>
      <c r="D3252" t="s">
        <v>80</v>
      </c>
      <c r="E3252">
        <v>54</v>
      </c>
      <c r="F3252" t="s">
        <v>8</v>
      </c>
      <c r="G3252">
        <v>5</v>
      </c>
      <c r="H3252">
        <v>230.11</v>
      </c>
      <c r="I3252">
        <v>1150.55</v>
      </c>
      <c r="J3252" t="s">
        <v>93</v>
      </c>
      <c r="K3252" t="s">
        <v>567</v>
      </c>
      <c r="L3252" t="s">
        <v>129</v>
      </c>
      <c r="M3252">
        <v>2023</v>
      </c>
      <c r="N3252" t="s">
        <v>84</v>
      </c>
      <c r="O3252" t="s">
        <v>8790</v>
      </c>
      <c r="P3252" t="s">
        <v>748</v>
      </c>
    </row>
    <row r="3253" spans="1:16" x14ac:dyDescent="0.45">
      <c r="A3253">
        <v>3252</v>
      </c>
      <c r="B3253" s="10">
        <v>45164</v>
      </c>
      <c r="C3253">
        <v>8619</v>
      </c>
      <c r="D3253" t="s">
        <v>80</v>
      </c>
      <c r="E3253">
        <v>40</v>
      </c>
      <c r="F3253" t="s">
        <v>5</v>
      </c>
      <c r="G3253">
        <v>1</v>
      </c>
      <c r="H3253">
        <v>3498.86</v>
      </c>
      <c r="I3253">
        <v>3498.86</v>
      </c>
      <c r="J3253" t="s">
        <v>97</v>
      </c>
      <c r="K3253" t="s">
        <v>82</v>
      </c>
      <c r="L3253" t="s">
        <v>129</v>
      </c>
      <c r="M3253">
        <v>2023</v>
      </c>
      <c r="N3253" t="s">
        <v>84</v>
      </c>
      <c r="O3253" t="s">
        <v>5191</v>
      </c>
      <c r="P3253" t="s">
        <v>86</v>
      </c>
    </row>
    <row r="3254" spans="1:16" x14ac:dyDescent="0.45">
      <c r="A3254">
        <v>3253</v>
      </c>
      <c r="B3254" s="10">
        <v>45164</v>
      </c>
      <c r="C3254">
        <v>7033</v>
      </c>
      <c r="D3254" t="s">
        <v>89</v>
      </c>
      <c r="E3254">
        <v>56</v>
      </c>
      <c r="F3254" t="s">
        <v>6</v>
      </c>
      <c r="G3254">
        <v>2</v>
      </c>
      <c r="H3254">
        <v>693.13</v>
      </c>
      <c r="I3254">
        <v>1386.26</v>
      </c>
      <c r="J3254" t="s">
        <v>81</v>
      </c>
      <c r="K3254" t="s">
        <v>567</v>
      </c>
      <c r="L3254" t="s">
        <v>129</v>
      </c>
      <c r="M3254">
        <v>2023</v>
      </c>
      <c r="N3254" t="s">
        <v>84</v>
      </c>
      <c r="O3254" t="s">
        <v>6988</v>
      </c>
      <c r="P3254" t="s">
        <v>86</v>
      </c>
    </row>
    <row r="3255" spans="1:16" x14ac:dyDescent="0.45">
      <c r="A3255">
        <v>3254</v>
      </c>
      <c r="B3255" s="10">
        <v>45164</v>
      </c>
      <c r="C3255">
        <v>9560</v>
      </c>
      <c r="D3255" t="s">
        <v>89</v>
      </c>
      <c r="E3255">
        <v>45</v>
      </c>
      <c r="F3255" t="s">
        <v>6</v>
      </c>
      <c r="G3255">
        <v>5</v>
      </c>
      <c r="H3255">
        <v>4778.96</v>
      </c>
      <c r="I3255">
        <v>23894.799999999999</v>
      </c>
      <c r="J3255" t="s">
        <v>93</v>
      </c>
      <c r="K3255" t="s">
        <v>82</v>
      </c>
      <c r="L3255" t="s">
        <v>129</v>
      </c>
      <c r="M3255">
        <v>2023</v>
      </c>
      <c r="N3255" t="s">
        <v>84</v>
      </c>
      <c r="O3255" t="s">
        <v>4217</v>
      </c>
      <c r="P3255" t="s">
        <v>86</v>
      </c>
    </row>
    <row r="3256" spans="1:16" x14ac:dyDescent="0.45">
      <c r="A3256">
        <v>3255</v>
      </c>
      <c r="B3256" s="10">
        <v>45164</v>
      </c>
      <c r="C3256">
        <v>5946</v>
      </c>
      <c r="D3256" t="s">
        <v>80</v>
      </c>
      <c r="E3256">
        <v>36</v>
      </c>
      <c r="F3256" t="s">
        <v>7</v>
      </c>
      <c r="G3256">
        <v>2</v>
      </c>
      <c r="H3256">
        <v>1701.07</v>
      </c>
      <c r="I3256">
        <v>3402.14</v>
      </c>
      <c r="J3256" t="s">
        <v>97</v>
      </c>
      <c r="K3256" t="s">
        <v>82</v>
      </c>
      <c r="L3256" t="s">
        <v>129</v>
      </c>
      <c r="M3256">
        <v>2023</v>
      </c>
      <c r="N3256" t="s">
        <v>84</v>
      </c>
      <c r="O3256" t="s">
        <v>2744</v>
      </c>
      <c r="P3256" t="s">
        <v>86</v>
      </c>
    </row>
    <row r="3257" spans="1:16" x14ac:dyDescent="0.45">
      <c r="A3257">
        <v>3256</v>
      </c>
      <c r="B3257" s="10">
        <v>45164</v>
      </c>
      <c r="C3257">
        <v>9234</v>
      </c>
      <c r="D3257" t="s">
        <v>89</v>
      </c>
      <c r="E3257">
        <v>47</v>
      </c>
      <c r="F3257" t="s">
        <v>9</v>
      </c>
      <c r="G3257">
        <v>1</v>
      </c>
      <c r="H3257">
        <v>1344.15</v>
      </c>
      <c r="I3257">
        <v>1344.15</v>
      </c>
      <c r="J3257" t="s">
        <v>93</v>
      </c>
      <c r="K3257" t="s">
        <v>567</v>
      </c>
      <c r="L3257" t="s">
        <v>129</v>
      </c>
      <c r="M3257">
        <v>2023</v>
      </c>
      <c r="N3257" t="s">
        <v>84</v>
      </c>
      <c r="O3257" t="s">
        <v>7792</v>
      </c>
      <c r="P3257" t="s">
        <v>86</v>
      </c>
    </row>
    <row r="3258" spans="1:16" x14ac:dyDescent="0.45">
      <c r="A3258">
        <v>3257</v>
      </c>
      <c r="B3258" s="10">
        <v>45164</v>
      </c>
      <c r="C3258">
        <v>2907</v>
      </c>
      <c r="D3258" t="s">
        <v>89</v>
      </c>
      <c r="E3258">
        <v>38</v>
      </c>
      <c r="F3258" t="s">
        <v>102</v>
      </c>
      <c r="G3258">
        <v>2</v>
      </c>
      <c r="H3258">
        <v>1491.77</v>
      </c>
      <c r="I3258">
        <v>2983.54</v>
      </c>
      <c r="J3258" t="s">
        <v>97</v>
      </c>
      <c r="K3258" t="s">
        <v>82</v>
      </c>
      <c r="L3258" t="s">
        <v>129</v>
      </c>
      <c r="M3258">
        <v>2023</v>
      </c>
      <c r="N3258" t="s">
        <v>84</v>
      </c>
      <c r="O3258" t="s">
        <v>2745</v>
      </c>
      <c r="P3258" t="s">
        <v>86</v>
      </c>
    </row>
    <row r="3259" spans="1:16" x14ac:dyDescent="0.45">
      <c r="A3259">
        <v>3258</v>
      </c>
      <c r="B3259" s="10">
        <v>45164</v>
      </c>
      <c r="C3259">
        <v>4490</v>
      </c>
      <c r="D3259" t="s">
        <v>89</v>
      </c>
      <c r="E3259">
        <v>41</v>
      </c>
      <c r="F3259" t="s">
        <v>6</v>
      </c>
      <c r="G3259">
        <v>3</v>
      </c>
      <c r="H3259">
        <v>4689.8999999999996</v>
      </c>
      <c r="I3259">
        <v>14069.7</v>
      </c>
      <c r="J3259" t="s">
        <v>97</v>
      </c>
      <c r="K3259" t="s">
        <v>82</v>
      </c>
      <c r="L3259" t="s">
        <v>129</v>
      </c>
      <c r="M3259">
        <v>2023</v>
      </c>
      <c r="N3259" t="s">
        <v>84</v>
      </c>
      <c r="O3259" t="s">
        <v>8592</v>
      </c>
      <c r="P3259" t="s">
        <v>748</v>
      </c>
    </row>
    <row r="3260" spans="1:16" x14ac:dyDescent="0.45">
      <c r="A3260">
        <v>3259</v>
      </c>
      <c r="B3260" s="10">
        <v>45164</v>
      </c>
      <c r="C3260">
        <v>3535</v>
      </c>
      <c r="D3260" t="s">
        <v>89</v>
      </c>
      <c r="E3260">
        <v>38</v>
      </c>
      <c r="F3260" t="s">
        <v>6</v>
      </c>
      <c r="G3260">
        <v>3</v>
      </c>
      <c r="H3260">
        <v>2440.06</v>
      </c>
      <c r="I3260">
        <v>7320.18</v>
      </c>
      <c r="J3260" t="s">
        <v>97</v>
      </c>
      <c r="K3260" t="s">
        <v>82</v>
      </c>
      <c r="L3260" t="s">
        <v>129</v>
      </c>
      <c r="M3260">
        <v>2023</v>
      </c>
      <c r="N3260" t="s">
        <v>84</v>
      </c>
      <c r="O3260" t="s">
        <v>6291</v>
      </c>
      <c r="P3260" t="s">
        <v>86</v>
      </c>
    </row>
    <row r="3261" spans="1:16" x14ac:dyDescent="0.45">
      <c r="A3261">
        <v>3260</v>
      </c>
      <c r="B3261" s="10">
        <v>45164</v>
      </c>
      <c r="C3261">
        <v>5173</v>
      </c>
      <c r="D3261" t="s">
        <v>80</v>
      </c>
      <c r="E3261">
        <v>43</v>
      </c>
      <c r="F3261" t="s">
        <v>9</v>
      </c>
      <c r="G3261">
        <v>1</v>
      </c>
      <c r="H3261">
        <v>2201.66</v>
      </c>
      <c r="I3261">
        <v>2201.66</v>
      </c>
      <c r="J3261" t="s">
        <v>97</v>
      </c>
      <c r="K3261" t="s">
        <v>82</v>
      </c>
      <c r="L3261" t="s">
        <v>129</v>
      </c>
      <c r="M3261">
        <v>2023</v>
      </c>
      <c r="N3261" t="s">
        <v>84</v>
      </c>
      <c r="O3261" t="s">
        <v>5192</v>
      </c>
      <c r="P3261" t="s">
        <v>86</v>
      </c>
    </row>
    <row r="3262" spans="1:16" x14ac:dyDescent="0.45">
      <c r="A3262">
        <v>3261</v>
      </c>
      <c r="B3262" s="10">
        <v>45165</v>
      </c>
      <c r="C3262">
        <v>2293</v>
      </c>
      <c r="D3262" t="s">
        <v>80</v>
      </c>
      <c r="E3262">
        <v>53</v>
      </c>
      <c r="F3262" t="s">
        <v>7</v>
      </c>
      <c r="G3262">
        <v>2</v>
      </c>
      <c r="H3262">
        <v>2851.2</v>
      </c>
      <c r="I3262">
        <v>5702.4</v>
      </c>
      <c r="J3262" t="s">
        <v>93</v>
      </c>
      <c r="K3262" t="s">
        <v>82</v>
      </c>
      <c r="L3262" t="s">
        <v>129</v>
      </c>
      <c r="M3262">
        <v>2023</v>
      </c>
      <c r="N3262" t="s">
        <v>668</v>
      </c>
      <c r="O3262" t="s">
        <v>698</v>
      </c>
      <c r="P3262" t="s">
        <v>86</v>
      </c>
    </row>
    <row r="3263" spans="1:16" x14ac:dyDescent="0.45">
      <c r="A3263">
        <v>3262</v>
      </c>
      <c r="B3263" s="10">
        <v>45165</v>
      </c>
      <c r="C3263">
        <v>5769</v>
      </c>
      <c r="D3263" t="s">
        <v>89</v>
      </c>
      <c r="E3263">
        <v>43</v>
      </c>
      <c r="F3263" t="s">
        <v>6</v>
      </c>
      <c r="G3263">
        <v>2</v>
      </c>
      <c r="H3263">
        <v>4657.2700000000004</v>
      </c>
      <c r="I3263">
        <v>9314.5400000000009</v>
      </c>
      <c r="J3263" t="s">
        <v>97</v>
      </c>
      <c r="K3263" t="s">
        <v>82</v>
      </c>
      <c r="L3263" t="s">
        <v>129</v>
      </c>
      <c r="M3263">
        <v>2023</v>
      </c>
      <c r="N3263" t="s">
        <v>84</v>
      </c>
      <c r="O3263" t="s">
        <v>2746</v>
      </c>
      <c r="P3263" t="s">
        <v>86</v>
      </c>
    </row>
    <row r="3264" spans="1:16" x14ac:dyDescent="0.45">
      <c r="A3264">
        <v>3263</v>
      </c>
      <c r="B3264" s="10">
        <v>45165</v>
      </c>
      <c r="C3264">
        <v>5796</v>
      </c>
      <c r="D3264" t="s">
        <v>80</v>
      </c>
      <c r="E3264">
        <v>50</v>
      </c>
      <c r="F3264" t="s">
        <v>6</v>
      </c>
      <c r="G3264">
        <v>1</v>
      </c>
      <c r="H3264">
        <v>1576.28</v>
      </c>
      <c r="I3264">
        <v>1576.28</v>
      </c>
      <c r="J3264" t="s">
        <v>93</v>
      </c>
      <c r="K3264" t="s">
        <v>567</v>
      </c>
      <c r="L3264" t="s">
        <v>129</v>
      </c>
      <c r="M3264">
        <v>2023</v>
      </c>
      <c r="N3264" t="s">
        <v>84</v>
      </c>
      <c r="O3264" t="s">
        <v>7793</v>
      </c>
      <c r="P3264" t="s">
        <v>86</v>
      </c>
    </row>
    <row r="3265" spans="1:16" x14ac:dyDescent="0.45">
      <c r="A3265">
        <v>3264</v>
      </c>
      <c r="B3265" s="10">
        <v>45165</v>
      </c>
      <c r="C3265">
        <v>7871</v>
      </c>
      <c r="D3265" t="s">
        <v>89</v>
      </c>
      <c r="E3265">
        <v>53</v>
      </c>
      <c r="F3265" t="s">
        <v>5</v>
      </c>
      <c r="G3265">
        <v>5</v>
      </c>
      <c r="H3265">
        <v>945.06</v>
      </c>
      <c r="I3265">
        <v>4725.3</v>
      </c>
      <c r="J3265" t="s">
        <v>93</v>
      </c>
      <c r="K3265" t="s">
        <v>82</v>
      </c>
      <c r="L3265" t="s">
        <v>129</v>
      </c>
      <c r="M3265">
        <v>2023</v>
      </c>
      <c r="N3265" t="s">
        <v>668</v>
      </c>
      <c r="O3265" t="s">
        <v>9293</v>
      </c>
      <c r="P3265" t="s">
        <v>748</v>
      </c>
    </row>
    <row r="3266" spans="1:16" x14ac:dyDescent="0.45">
      <c r="A3266">
        <v>3265</v>
      </c>
      <c r="B3266" s="10">
        <v>45165</v>
      </c>
      <c r="C3266">
        <v>3972</v>
      </c>
      <c r="D3266" t="s">
        <v>89</v>
      </c>
      <c r="E3266">
        <v>21</v>
      </c>
      <c r="F3266" t="s">
        <v>9</v>
      </c>
      <c r="G3266">
        <v>4</v>
      </c>
      <c r="H3266">
        <v>2997.68</v>
      </c>
      <c r="I3266">
        <v>11990.72</v>
      </c>
      <c r="J3266" t="s">
        <v>95</v>
      </c>
      <c r="K3266" t="s">
        <v>82</v>
      </c>
      <c r="L3266" t="s">
        <v>129</v>
      </c>
      <c r="M3266">
        <v>2023</v>
      </c>
      <c r="N3266" t="s">
        <v>84</v>
      </c>
      <c r="O3266" t="s">
        <v>2300</v>
      </c>
      <c r="P3266" t="s">
        <v>86</v>
      </c>
    </row>
    <row r="3267" spans="1:16" x14ac:dyDescent="0.45">
      <c r="A3267">
        <v>3266</v>
      </c>
      <c r="B3267" s="10">
        <v>45165</v>
      </c>
      <c r="C3267">
        <v>4922</v>
      </c>
      <c r="D3267" t="s">
        <v>89</v>
      </c>
      <c r="E3267">
        <v>26</v>
      </c>
      <c r="F3267" t="s">
        <v>7</v>
      </c>
      <c r="G3267">
        <v>5</v>
      </c>
      <c r="H3267">
        <v>2483.79</v>
      </c>
      <c r="I3267">
        <v>12418.95</v>
      </c>
      <c r="J3267" t="s">
        <v>87</v>
      </c>
      <c r="K3267" t="s">
        <v>82</v>
      </c>
      <c r="L3267" t="s">
        <v>129</v>
      </c>
      <c r="M3267">
        <v>2023</v>
      </c>
      <c r="N3267" t="s">
        <v>84</v>
      </c>
      <c r="O3267" t="s">
        <v>3981</v>
      </c>
      <c r="P3267" t="s">
        <v>86</v>
      </c>
    </row>
    <row r="3268" spans="1:16" x14ac:dyDescent="0.45">
      <c r="A3268">
        <v>3267</v>
      </c>
      <c r="B3268" s="10">
        <v>45165</v>
      </c>
      <c r="C3268">
        <v>5997</v>
      </c>
      <c r="D3268" t="s">
        <v>89</v>
      </c>
      <c r="E3268">
        <v>25</v>
      </c>
      <c r="F3268" t="s">
        <v>7</v>
      </c>
      <c r="G3268">
        <v>4</v>
      </c>
      <c r="H3268">
        <v>356.74</v>
      </c>
      <c r="I3268">
        <v>1426.96</v>
      </c>
      <c r="J3268" t="s">
        <v>87</v>
      </c>
      <c r="K3268" t="s">
        <v>567</v>
      </c>
      <c r="L3268" t="s">
        <v>129</v>
      </c>
      <c r="M3268">
        <v>2023</v>
      </c>
      <c r="N3268" t="s">
        <v>84</v>
      </c>
      <c r="O3268" t="s">
        <v>7336</v>
      </c>
      <c r="P3268" t="s">
        <v>86</v>
      </c>
    </row>
    <row r="3269" spans="1:16" x14ac:dyDescent="0.45">
      <c r="A3269">
        <v>3268</v>
      </c>
      <c r="B3269" s="10">
        <v>45165</v>
      </c>
      <c r="C3269">
        <v>8032</v>
      </c>
      <c r="D3269" t="s">
        <v>80</v>
      </c>
      <c r="E3269">
        <v>19</v>
      </c>
      <c r="F3269" t="s">
        <v>102</v>
      </c>
      <c r="G3269">
        <v>2</v>
      </c>
      <c r="H3269">
        <v>2633.59</v>
      </c>
      <c r="I3269">
        <v>5267.18</v>
      </c>
      <c r="J3269" t="s">
        <v>95</v>
      </c>
      <c r="K3269" t="s">
        <v>82</v>
      </c>
      <c r="L3269" t="s">
        <v>129</v>
      </c>
      <c r="M3269">
        <v>2023</v>
      </c>
      <c r="N3269" t="s">
        <v>84</v>
      </c>
      <c r="O3269" t="s">
        <v>2524</v>
      </c>
      <c r="P3269" t="s">
        <v>86</v>
      </c>
    </row>
    <row r="3270" spans="1:16" x14ac:dyDescent="0.45">
      <c r="A3270">
        <v>3269</v>
      </c>
      <c r="B3270" s="10">
        <v>45165</v>
      </c>
      <c r="C3270">
        <v>1992</v>
      </c>
      <c r="D3270" t="s">
        <v>89</v>
      </c>
      <c r="E3270">
        <v>46</v>
      </c>
      <c r="F3270" t="s">
        <v>5</v>
      </c>
      <c r="G3270">
        <v>4</v>
      </c>
      <c r="H3270">
        <v>2833.97</v>
      </c>
      <c r="I3270">
        <v>11335.88</v>
      </c>
      <c r="J3270" t="s">
        <v>93</v>
      </c>
      <c r="K3270" t="s">
        <v>82</v>
      </c>
      <c r="L3270" t="s">
        <v>129</v>
      </c>
      <c r="M3270">
        <v>2023</v>
      </c>
      <c r="N3270" t="s">
        <v>668</v>
      </c>
      <c r="O3270" t="s">
        <v>9992</v>
      </c>
      <c r="P3270" t="s">
        <v>86</v>
      </c>
    </row>
    <row r="3271" spans="1:16" x14ac:dyDescent="0.45">
      <c r="A3271">
        <v>3270</v>
      </c>
      <c r="B3271" s="10">
        <v>45165</v>
      </c>
      <c r="C3271">
        <v>9112</v>
      </c>
      <c r="D3271" t="s">
        <v>80</v>
      </c>
      <c r="E3271">
        <v>40</v>
      </c>
      <c r="F3271" t="s">
        <v>7</v>
      </c>
      <c r="G3271">
        <v>4</v>
      </c>
      <c r="H3271">
        <v>3486.05</v>
      </c>
      <c r="I3271">
        <v>13944.2</v>
      </c>
      <c r="J3271" t="s">
        <v>97</v>
      </c>
      <c r="K3271" t="s">
        <v>82</v>
      </c>
      <c r="L3271" t="s">
        <v>129</v>
      </c>
      <c r="M3271">
        <v>2023</v>
      </c>
      <c r="N3271" t="s">
        <v>84</v>
      </c>
      <c r="O3271" t="s">
        <v>1680</v>
      </c>
      <c r="P3271" t="s">
        <v>86</v>
      </c>
    </row>
    <row r="3272" spans="1:16" x14ac:dyDescent="0.45">
      <c r="A3272">
        <v>3271</v>
      </c>
      <c r="B3272" s="10">
        <v>45165</v>
      </c>
      <c r="C3272">
        <v>6287</v>
      </c>
      <c r="D3272" t="s">
        <v>89</v>
      </c>
      <c r="E3272">
        <v>23</v>
      </c>
      <c r="F3272" t="s">
        <v>5</v>
      </c>
      <c r="G3272">
        <v>2</v>
      </c>
      <c r="H3272">
        <v>4977.93</v>
      </c>
      <c r="I3272">
        <v>9955.86</v>
      </c>
      <c r="J3272" t="s">
        <v>95</v>
      </c>
      <c r="K3272" t="s">
        <v>82</v>
      </c>
      <c r="L3272" t="s">
        <v>129</v>
      </c>
      <c r="M3272">
        <v>2023</v>
      </c>
      <c r="N3272" t="s">
        <v>84</v>
      </c>
      <c r="O3272" t="s">
        <v>2525</v>
      </c>
      <c r="P3272" t="s">
        <v>86</v>
      </c>
    </row>
    <row r="3273" spans="1:16" x14ac:dyDescent="0.45">
      <c r="A3273">
        <v>3272</v>
      </c>
      <c r="B3273" s="10">
        <v>45165</v>
      </c>
      <c r="C3273">
        <v>3240</v>
      </c>
      <c r="D3273" t="s">
        <v>80</v>
      </c>
      <c r="E3273">
        <v>60</v>
      </c>
      <c r="F3273" t="s">
        <v>102</v>
      </c>
      <c r="G3273">
        <v>3</v>
      </c>
      <c r="H3273">
        <v>2136.83</v>
      </c>
      <c r="I3273">
        <v>6410.49</v>
      </c>
      <c r="J3273" t="s">
        <v>81</v>
      </c>
      <c r="K3273" t="s">
        <v>82</v>
      </c>
      <c r="L3273" t="s">
        <v>129</v>
      </c>
      <c r="M3273">
        <v>2023</v>
      </c>
      <c r="N3273" t="s">
        <v>84</v>
      </c>
      <c r="O3273" t="s">
        <v>6703</v>
      </c>
      <c r="P3273" t="s">
        <v>86</v>
      </c>
    </row>
    <row r="3274" spans="1:16" x14ac:dyDescent="0.45">
      <c r="A3274">
        <v>3273</v>
      </c>
      <c r="B3274" s="10">
        <v>45165</v>
      </c>
      <c r="C3274">
        <v>2476</v>
      </c>
      <c r="D3274" t="s">
        <v>80</v>
      </c>
      <c r="E3274">
        <v>53</v>
      </c>
      <c r="F3274" t="s">
        <v>9</v>
      </c>
      <c r="G3274">
        <v>4</v>
      </c>
      <c r="H3274">
        <v>2575.5100000000002</v>
      </c>
      <c r="I3274">
        <v>10302.040000000001</v>
      </c>
      <c r="J3274" t="s">
        <v>93</v>
      </c>
      <c r="K3274" t="s">
        <v>82</v>
      </c>
      <c r="L3274" t="s">
        <v>129</v>
      </c>
      <c r="M3274">
        <v>2023</v>
      </c>
      <c r="N3274" t="s">
        <v>84</v>
      </c>
      <c r="O3274" t="s">
        <v>1985</v>
      </c>
      <c r="P3274" t="s">
        <v>86</v>
      </c>
    </row>
    <row r="3275" spans="1:16" x14ac:dyDescent="0.45">
      <c r="A3275">
        <v>3274</v>
      </c>
      <c r="B3275" s="10">
        <v>45165</v>
      </c>
      <c r="C3275">
        <v>7426</v>
      </c>
      <c r="D3275" t="s">
        <v>80</v>
      </c>
      <c r="E3275">
        <v>63</v>
      </c>
      <c r="F3275" t="s">
        <v>6</v>
      </c>
      <c r="G3275">
        <v>1</v>
      </c>
      <c r="H3275">
        <v>421.26</v>
      </c>
      <c r="I3275">
        <v>421.26</v>
      </c>
      <c r="J3275" t="s">
        <v>81</v>
      </c>
      <c r="K3275" t="s">
        <v>567</v>
      </c>
      <c r="L3275" t="s">
        <v>129</v>
      </c>
      <c r="M3275">
        <v>2023</v>
      </c>
      <c r="N3275" t="s">
        <v>84</v>
      </c>
      <c r="O3275" t="s">
        <v>8057</v>
      </c>
      <c r="P3275" t="s">
        <v>86</v>
      </c>
    </row>
    <row r="3276" spans="1:16" x14ac:dyDescent="0.45">
      <c r="A3276">
        <v>3275</v>
      </c>
      <c r="B3276" s="10">
        <v>45166</v>
      </c>
      <c r="C3276">
        <v>1389</v>
      </c>
      <c r="D3276" t="s">
        <v>80</v>
      </c>
      <c r="E3276">
        <v>38</v>
      </c>
      <c r="F3276" t="s">
        <v>6</v>
      </c>
      <c r="G3276">
        <v>5</v>
      </c>
      <c r="H3276">
        <v>4166.3599999999997</v>
      </c>
      <c r="I3276">
        <v>20831.8</v>
      </c>
      <c r="J3276" t="s">
        <v>97</v>
      </c>
      <c r="K3276" t="s">
        <v>82</v>
      </c>
      <c r="L3276" t="s">
        <v>129</v>
      </c>
      <c r="M3276">
        <v>2023</v>
      </c>
      <c r="N3276" t="s">
        <v>84</v>
      </c>
      <c r="O3276" t="s">
        <v>351</v>
      </c>
      <c r="P3276" t="s">
        <v>86</v>
      </c>
    </row>
    <row r="3277" spans="1:16" x14ac:dyDescent="0.45">
      <c r="A3277">
        <v>3276</v>
      </c>
      <c r="B3277" s="10">
        <v>45166</v>
      </c>
      <c r="C3277">
        <v>1999</v>
      </c>
      <c r="D3277" t="s">
        <v>89</v>
      </c>
      <c r="E3277">
        <v>39</v>
      </c>
      <c r="F3277" t="s">
        <v>8</v>
      </c>
      <c r="G3277">
        <v>2</v>
      </c>
      <c r="H3277">
        <v>535.87</v>
      </c>
      <c r="I3277">
        <v>1071.74</v>
      </c>
      <c r="J3277" t="s">
        <v>97</v>
      </c>
      <c r="K3277" t="s">
        <v>567</v>
      </c>
      <c r="L3277" t="s">
        <v>129</v>
      </c>
      <c r="M3277">
        <v>2023</v>
      </c>
      <c r="N3277" t="s">
        <v>84</v>
      </c>
      <c r="O3277" t="s">
        <v>7157</v>
      </c>
      <c r="P3277" t="s">
        <v>86</v>
      </c>
    </row>
    <row r="3278" spans="1:16" x14ac:dyDescent="0.45">
      <c r="A3278">
        <v>3277</v>
      </c>
      <c r="B3278" s="10">
        <v>45166</v>
      </c>
      <c r="C3278">
        <v>2855</v>
      </c>
      <c r="D3278" t="s">
        <v>80</v>
      </c>
      <c r="E3278">
        <v>26</v>
      </c>
      <c r="F3278" t="s">
        <v>8</v>
      </c>
      <c r="G3278">
        <v>2</v>
      </c>
      <c r="H3278">
        <v>4672.46</v>
      </c>
      <c r="I3278">
        <v>9344.92</v>
      </c>
      <c r="J3278" t="s">
        <v>87</v>
      </c>
      <c r="K3278" t="s">
        <v>82</v>
      </c>
      <c r="L3278" t="s">
        <v>129</v>
      </c>
      <c r="M3278">
        <v>2023</v>
      </c>
      <c r="N3278" t="s">
        <v>84</v>
      </c>
      <c r="O3278" t="s">
        <v>3672</v>
      </c>
      <c r="P3278" t="s">
        <v>86</v>
      </c>
    </row>
    <row r="3279" spans="1:16" x14ac:dyDescent="0.45">
      <c r="A3279">
        <v>3278</v>
      </c>
      <c r="B3279" s="10">
        <v>45166</v>
      </c>
      <c r="C3279">
        <v>9125</v>
      </c>
      <c r="D3279" t="s">
        <v>89</v>
      </c>
      <c r="E3279">
        <v>51</v>
      </c>
      <c r="F3279" t="s">
        <v>8</v>
      </c>
      <c r="G3279">
        <v>4</v>
      </c>
      <c r="H3279">
        <v>1775.08</v>
      </c>
      <c r="I3279">
        <v>7100.32</v>
      </c>
      <c r="J3279" t="s">
        <v>93</v>
      </c>
      <c r="K3279" t="s">
        <v>82</v>
      </c>
      <c r="L3279" t="s">
        <v>129</v>
      </c>
      <c r="M3279">
        <v>2023</v>
      </c>
      <c r="N3279" t="s">
        <v>84</v>
      </c>
      <c r="O3279" t="s">
        <v>1986</v>
      </c>
      <c r="P3279" t="s">
        <v>86</v>
      </c>
    </row>
    <row r="3280" spans="1:16" x14ac:dyDescent="0.45">
      <c r="A3280">
        <v>3279</v>
      </c>
      <c r="B3280" s="10">
        <v>45166</v>
      </c>
      <c r="C3280">
        <v>9850</v>
      </c>
      <c r="D3280" t="s">
        <v>80</v>
      </c>
      <c r="E3280">
        <v>43</v>
      </c>
      <c r="F3280" t="s">
        <v>6</v>
      </c>
      <c r="G3280">
        <v>3</v>
      </c>
      <c r="H3280">
        <v>1721.03</v>
      </c>
      <c r="I3280">
        <v>5163.09</v>
      </c>
      <c r="J3280" t="s">
        <v>97</v>
      </c>
      <c r="K3280" t="s">
        <v>82</v>
      </c>
      <c r="L3280" t="s">
        <v>129</v>
      </c>
      <c r="M3280">
        <v>2023</v>
      </c>
      <c r="N3280" t="s">
        <v>668</v>
      </c>
      <c r="O3280" t="s">
        <v>9490</v>
      </c>
      <c r="P3280" t="s">
        <v>86</v>
      </c>
    </row>
    <row r="3281" spans="1:16" x14ac:dyDescent="0.45">
      <c r="A3281">
        <v>3280</v>
      </c>
      <c r="B3281" s="10">
        <v>45166</v>
      </c>
      <c r="C3281">
        <v>3763</v>
      </c>
      <c r="D3281" t="s">
        <v>80</v>
      </c>
      <c r="E3281">
        <v>18</v>
      </c>
      <c r="F3281" t="s">
        <v>5</v>
      </c>
      <c r="G3281">
        <v>3</v>
      </c>
      <c r="H3281">
        <v>1676.61</v>
      </c>
      <c r="I3281">
        <v>5029.83</v>
      </c>
      <c r="J3281" t="s">
        <v>95</v>
      </c>
      <c r="K3281" t="s">
        <v>82</v>
      </c>
      <c r="L3281" t="s">
        <v>129</v>
      </c>
      <c r="M3281">
        <v>2023</v>
      </c>
      <c r="N3281" t="s">
        <v>84</v>
      </c>
      <c r="O3281" t="s">
        <v>6874</v>
      </c>
      <c r="P3281" t="s">
        <v>86</v>
      </c>
    </row>
    <row r="3282" spans="1:16" x14ac:dyDescent="0.45">
      <c r="A3282">
        <v>3281</v>
      </c>
      <c r="B3282" s="10">
        <v>45166</v>
      </c>
      <c r="C3282">
        <v>4663</v>
      </c>
      <c r="D3282" t="s">
        <v>80</v>
      </c>
      <c r="E3282">
        <v>53</v>
      </c>
      <c r="F3282" t="s">
        <v>8</v>
      </c>
      <c r="G3282">
        <v>5</v>
      </c>
      <c r="H3282">
        <v>4754.92</v>
      </c>
      <c r="I3282">
        <v>23774.6</v>
      </c>
      <c r="J3282" t="s">
        <v>93</v>
      </c>
      <c r="K3282" t="s">
        <v>82</v>
      </c>
      <c r="L3282" t="s">
        <v>129</v>
      </c>
      <c r="M3282">
        <v>2023</v>
      </c>
      <c r="N3282" t="s">
        <v>84</v>
      </c>
      <c r="O3282" t="s">
        <v>4218</v>
      </c>
      <c r="P3282" t="s">
        <v>86</v>
      </c>
    </row>
    <row r="3283" spans="1:16" x14ac:dyDescent="0.45">
      <c r="A3283">
        <v>3282</v>
      </c>
      <c r="B3283" s="10">
        <v>45166</v>
      </c>
      <c r="C3283">
        <v>5986</v>
      </c>
      <c r="D3283" t="s">
        <v>89</v>
      </c>
      <c r="E3283">
        <v>61</v>
      </c>
      <c r="F3283" t="s">
        <v>9</v>
      </c>
      <c r="G3283">
        <v>5</v>
      </c>
      <c r="H3283">
        <v>4901.53</v>
      </c>
      <c r="I3283">
        <v>24507.65</v>
      </c>
      <c r="J3283" t="s">
        <v>81</v>
      </c>
      <c r="K3283" t="s">
        <v>82</v>
      </c>
      <c r="L3283" t="s">
        <v>129</v>
      </c>
      <c r="M3283">
        <v>2023</v>
      </c>
      <c r="N3283" t="s">
        <v>84</v>
      </c>
      <c r="O3283" t="s">
        <v>9062</v>
      </c>
      <c r="P3283" t="s">
        <v>748</v>
      </c>
    </row>
    <row r="3284" spans="1:16" x14ac:dyDescent="0.45">
      <c r="A3284">
        <v>3283</v>
      </c>
      <c r="B3284" s="10">
        <v>45166</v>
      </c>
      <c r="C3284">
        <v>2481</v>
      </c>
      <c r="D3284" t="s">
        <v>80</v>
      </c>
      <c r="E3284">
        <v>22</v>
      </c>
      <c r="F3284" t="s">
        <v>7</v>
      </c>
      <c r="G3284">
        <v>3</v>
      </c>
      <c r="H3284">
        <v>4867.54</v>
      </c>
      <c r="I3284">
        <v>14602.62</v>
      </c>
      <c r="J3284" t="s">
        <v>95</v>
      </c>
      <c r="K3284" t="s">
        <v>82</v>
      </c>
      <c r="L3284" t="s">
        <v>129</v>
      </c>
      <c r="M3284">
        <v>2023</v>
      </c>
      <c r="N3284" t="s">
        <v>84</v>
      </c>
      <c r="O3284" t="s">
        <v>8671</v>
      </c>
      <c r="P3284" t="s">
        <v>748</v>
      </c>
    </row>
    <row r="3285" spans="1:16" x14ac:dyDescent="0.45">
      <c r="A3285">
        <v>3284</v>
      </c>
      <c r="B3285" s="10">
        <v>45166</v>
      </c>
      <c r="C3285">
        <v>8256</v>
      </c>
      <c r="D3285" t="s">
        <v>89</v>
      </c>
      <c r="E3285">
        <v>58</v>
      </c>
      <c r="F3285" t="s">
        <v>5</v>
      </c>
      <c r="G3285">
        <v>3</v>
      </c>
      <c r="H3285">
        <v>3538.7</v>
      </c>
      <c r="I3285">
        <v>10616.1</v>
      </c>
      <c r="J3285" t="s">
        <v>81</v>
      </c>
      <c r="K3285" t="s">
        <v>82</v>
      </c>
      <c r="L3285" t="s">
        <v>129</v>
      </c>
      <c r="M3285">
        <v>2023</v>
      </c>
      <c r="N3285" t="s">
        <v>84</v>
      </c>
      <c r="O3285" t="s">
        <v>8409</v>
      </c>
      <c r="P3285" t="s">
        <v>748</v>
      </c>
    </row>
    <row r="3286" spans="1:16" x14ac:dyDescent="0.45">
      <c r="A3286">
        <v>3285</v>
      </c>
      <c r="B3286" s="10">
        <v>45166</v>
      </c>
      <c r="C3286">
        <v>4731</v>
      </c>
      <c r="D3286" t="s">
        <v>89</v>
      </c>
      <c r="E3286">
        <v>39</v>
      </c>
      <c r="F3286" t="s">
        <v>6</v>
      </c>
      <c r="G3286">
        <v>3</v>
      </c>
      <c r="H3286">
        <v>599.74</v>
      </c>
      <c r="I3286">
        <v>1799.22</v>
      </c>
      <c r="J3286" t="s">
        <v>97</v>
      </c>
      <c r="K3286" t="s">
        <v>567</v>
      </c>
      <c r="L3286" t="s">
        <v>129</v>
      </c>
      <c r="M3286">
        <v>2023</v>
      </c>
      <c r="N3286" t="s">
        <v>84</v>
      </c>
      <c r="O3286" t="s">
        <v>7499</v>
      </c>
      <c r="P3286" t="s">
        <v>86</v>
      </c>
    </row>
    <row r="3287" spans="1:16" x14ac:dyDescent="0.45">
      <c r="A3287">
        <v>3286</v>
      </c>
      <c r="B3287" s="10">
        <v>45166</v>
      </c>
      <c r="C3287">
        <v>8262</v>
      </c>
      <c r="D3287" t="s">
        <v>89</v>
      </c>
      <c r="E3287">
        <v>21</v>
      </c>
      <c r="F3287" t="s">
        <v>9</v>
      </c>
      <c r="G3287">
        <v>4</v>
      </c>
      <c r="H3287">
        <v>1962.49</v>
      </c>
      <c r="I3287">
        <v>7849.96</v>
      </c>
      <c r="J3287" t="s">
        <v>95</v>
      </c>
      <c r="K3287" t="s">
        <v>82</v>
      </c>
      <c r="L3287" t="s">
        <v>129</v>
      </c>
      <c r="M3287">
        <v>2023</v>
      </c>
      <c r="N3287" t="s">
        <v>84</v>
      </c>
      <c r="O3287" t="s">
        <v>2301</v>
      </c>
      <c r="P3287" t="s">
        <v>86</v>
      </c>
    </row>
    <row r="3288" spans="1:16" x14ac:dyDescent="0.45">
      <c r="A3288">
        <v>3287</v>
      </c>
      <c r="B3288" s="10">
        <v>45166</v>
      </c>
      <c r="C3288">
        <v>1451</v>
      </c>
      <c r="D3288" t="s">
        <v>80</v>
      </c>
      <c r="E3288">
        <v>19</v>
      </c>
      <c r="F3288" t="s">
        <v>6</v>
      </c>
      <c r="G3288">
        <v>1</v>
      </c>
      <c r="H3288">
        <v>1482.08</v>
      </c>
      <c r="I3288">
        <v>1482.08</v>
      </c>
      <c r="J3288" t="s">
        <v>95</v>
      </c>
      <c r="K3288" t="s">
        <v>567</v>
      </c>
      <c r="L3288" t="s">
        <v>129</v>
      </c>
      <c r="M3288">
        <v>2023</v>
      </c>
      <c r="N3288" t="s">
        <v>84</v>
      </c>
      <c r="O3288" t="s">
        <v>7686</v>
      </c>
      <c r="P3288" t="s">
        <v>86</v>
      </c>
    </row>
    <row r="3289" spans="1:16" x14ac:dyDescent="0.45">
      <c r="A3289">
        <v>3288</v>
      </c>
      <c r="B3289" s="10">
        <v>45166</v>
      </c>
      <c r="C3289">
        <v>4093</v>
      </c>
      <c r="D3289" t="s">
        <v>80</v>
      </c>
      <c r="E3289">
        <v>33</v>
      </c>
      <c r="F3289" t="s">
        <v>5</v>
      </c>
      <c r="G3289">
        <v>5</v>
      </c>
      <c r="H3289">
        <v>3556.53</v>
      </c>
      <c r="I3289">
        <v>17782.650000000001</v>
      </c>
      <c r="J3289" t="s">
        <v>87</v>
      </c>
      <c r="K3289" t="s">
        <v>82</v>
      </c>
      <c r="L3289" t="s">
        <v>129</v>
      </c>
      <c r="M3289">
        <v>2023</v>
      </c>
      <c r="N3289" t="s">
        <v>84</v>
      </c>
      <c r="O3289" t="s">
        <v>3982</v>
      </c>
      <c r="P3289" t="s">
        <v>86</v>
      </c>
    </row>
    <row r="3290" spans="1:16" x14ac:dyDescent="0.45">
      <c r="A3290">
        <v>3289</v>
      </c>
      <c r="B3290" s="10">
        <v>45167</v>
      </c>
      <c r="C3290">
        <v>1882</v>
      </c>
      <c r="D3290" t="s">
        <v>80</v>
      </c>
      <c r="E3290">
        <v>33</v>
      </c>
      <c r="F3290" t="s">
        <v>5</v>
      </c>
      <c r="G3290">
        <v>2</v>
      </c>
      <c r="H3290">
        <v>2488.64</v>
      </c>
      <c r="I3290">
        <v>4977.28</v>
      </c>
      <c r="J3290" t="s">
        <v>87</v>
      </c>
      <c r="K3290" t="s">
        <v>82</v>
      </c>
      <c r="L3290" t="s">
        <v>129</v>
      </c>
      <c r="M3290">
        <v>2023</v>
      </c>
      <c r="N3290" t="s">
        <v>84</v>
      </c>
      <c r="O3290" t="s">
        <v>251</v>
      </c>
      <c r="P3290" t="s">
        <v>86</v>
      </c>
    </row>
    <row r="3291" spans="1:16" x14ac:dyDescent="0.45">
      <c r="A3291">
        <v>3290</v>
      </c>
      <c r="B3291" s="10">
        <v>45167</v>
      </c>
      <c r="C3291">
        <v>5408</v>
      </c>
      <c r="D3291" t="s">
        <v>80</v>
      </c>
      <c r="E3291">
        <v>39</v>
      </c>
      <c r="F3291" t="s">
        <v>5</v>
      </c>
      <c r="G3291">
        <v>3</v>
      </c>
      <c r="H3291">
        <v>3101.68</v>
      </c>
      <c r="I3291">
        <v>9305.0400000000009</v>
      </c>
      <c r="J3291" t="s">
        <v>97</v>
      </c>
      <c r="K3291" t="s">
        <v>82</v>
      </c>
      <c r="L3291" t="s">
        <v>129</v>
      </c>
      <c r="M3291">
        <v>2023</v>
      </c>
      <c r="N3291" t="s">
        <v>84</v>
      </c>
      <c r="O3291" t="s">
        <v>8593</v>
      </c>
      <c r="P3291" t="s">
        <v>748</v>
      </c>
    </row>
    <row r="3292" spans="1:16" x14ac:dyDescent="0.45">
      <c r="A3292">
        <v>3291</v>
      </c>
      <c r="B3292" s="10">
        <v>45167</v>
      </c>
      <c r="C3292">
        <v>5068</v>
      </c>
      <c r="D3292" t="s">
        <v>80</v>
      </c>
      <c r="E3292">
        <v>60</v>
      </c>
      <c r="F3292" t="s">
        <v>102</v>
      </c>
      <c r="G3292">
        <v>3</v>
      </c>
      <c r="H3292">
        <v>93.22</v>
      </c>
      <c r="I3292">
        <v>279.66000000000003</v>
      </c>
      <c r="J3292" t="s">
        <v>81</v>
      </c>
      <c r="K3292" t="s">
        <v>567</v>
      </c>
      <c r="L3292" t="s">
        <v>129</v>
      </c>
      <c r="M3292">
        <v>2023</v>
      </c>
      <c r="N3292" t="s">
        <v>84</v>
      </c>
      <c r="O3292" t="s">
        <v>8734</v>
      </c>
      <c r="P3292" t="s">
        <v>748</v>
      </c>
    </row>
    <row r="3293" spans="1:16" x14ac:dyDescent="0.45">
      <c r="A3293">
        <v>3292</v>
      </c>
      <c r="B3293" s="10">
        <v>45167</v>
      </c>
      <c r="C3293">
        <v>4277</v>
      </c>
      <c r="D3293" t="s">
        <v>80</v>
      </c>
      <c r="E3293">
        <v>18</v>
      </c>
      <c r="F3293" t="s">
        <v>7</v>
      </c>
      <c r="G3293">
        <v>1</v>
      </c>
      <c r="H3293">
        <v>3925.18</v>
      </c>
      <c r="I3293">
        <v>3925.18</v>
      </c>
      <c r="J3293" t="s">
        <v>95</v>
      </c>
      <c r="K3293" t="s">
        <v>82</v>
      </c>
      <c r="L3293" t="s">
        <v>129</v>
      </c>
      <c r="M3293">
        <v>2023</v>
      </c>
      <c r="N3293" t="s">
        <v>84</v>
      </c>
      <c r="O3293" t="s">
        <v>5023</v>
      </c>
      <c r="P3293" t="s">
        <v>86</v>
      </c>
    </row>
    <row r="3294" spans="1:16" x14ac:dyDescent="0.45">
      <c r="A3294">
        <v>3293</v>
      </c>
      <c r="B3294" s="10">
        <v>45167</v>
      </c>
      <c r="C3294">
        <v>9566</v>
      </c>
      <c r="D3294" t="s">
        <v>80</v>
      </c>
      <c r="E3294">
        <v>32</v>
      </c>
      <c r="F3294" t="s">
        <v>8</v>
      </c>
      <c r="G3294">
        <v>3</v>
      </c>
      <c r="H3294">
        <v>4762.66</v>
      </c>
      <c r="I3294">
        <v>14287.98</v>
      </c>
      <c r="J3294" t="s">
        <v>87</v>
      </c>
      <c r="K3294" t="s">
        <v>82</v>
      </c>
      <c r="L3294" t="s">
        <v>129</v>
      </c>
      <c r="M3294">
        <v>2023</v>
      </c>
      <c r="N3294" t="s">
        <v>84</v>
      </c>
      <c r="O3294" t="s">
        <v>6058</v>
      </c>
      <c r="P3294" t="s">
        <v>86</v>
      </c>
    </row>
    <row r="3295" spans="1:16" x14ac:dyDescent="0.45">
      <c r="A3295">
        <v>3294</v>
      </c>
      <c r="B3295" s="10">
        <v>45167</v>
      </c>
      <c r="C3295">
        <v>8951</v>
      </c>
      <c r="D3295" t="s">
        <v>89</v>
      </c>
      <c r="E3295">
        <v>41</v>
      </c>
      <c r="F3295" t="s">
        <v>102</v>
      </c>
      <c r="G3295">
        <v>5</v>
      </c>
      <c r="H3295">
        <v>3363.4</v>
      </c>
      <c r="I3295">
        <v>16817</v>
      </c>
      <c r="J3295" t="s">
        <v>97</v>
      </c>
      <c r="K3295" t="s">
        <v>82</v>
      </c>
      <c r="L3295" t="s">
        <v>129</v>
      </c>
      <c r="M3295">
        <v>2023</v>
      </c>
      <c r="N3295" t="s">
        <v>84</v>
      </c>
      <c r="O3295" t="s">
        <v>4459</v>
      </c>
      <c r="P3295" t="s">
        <v>86</v>
      </c>
    </row>
    <row r="3296" spans="1:16" x14ac:dyDescent="0.45">
      <c r="A3296">
        <v>3295</v>
      </c>
      <c r="B3296" s="10">
        <v>45167</v>
      </c>
      <c r="C3296">
        <v>5690</v>
      </c>
      <c r="D3296" t="s">
        <v>80</v>
      </c>
      <c r="E3296">
        <v>21</v>
      </c>
      <c r="F3296" t="s">
        <v>7</v>
      </c>
      <c r="G3296">
        <v>3</v>
      </c>
      <c r="H3296">
        <v>4267.09</v>
      </c>
      <c r="I3296">
        <v>12801.27</v>
      </c>
      <c r="J3296" t="s">
        <v>95</v>
      </c>
      <c r="K3296" t="s">
        <v>82</v>
      </c>
      <c r="L3296" t="s">
        <v>129</v>
      </c>
      <c r="M3296">
        <v>2023</v>
      </c>
      <c r="N3296" t="s">
        <v>84</v>
      </c>
      <c r="O3296" t="s">
        <v>6875</v>
      </c>
      <c r="P3296" t="s">
        <v>86</v>
      </c>
    </row>
    <row r="3297" spans="1:16" x14ac:dyDescent="0.45">
      <c r="A3297">
        <v>3296</v>
      </c>
      <c r="B3297" s="10">
        <v>45167</v>
      </c>
      <c r="C3297">
        <v>5595</v>
      </c>
      <c r="D3297" t="s">
        <v>89</v>
      </c>
      <c r="E3297">
        <v>35</v>
      </c>
      <c r="F3297" t="s">
        <v>6</v>
      </c>
      <c r="G3297">
        <v>1</v>
      </c>
      <c r="H3297">
        <v>2417.34</v>
      </c>
      <c r="I3297">
        <v>2417.34</v>
      </c>
      <c r="J3297" t="s">
        <v>97</v>
      </c>
      <c r="K3297" t="s">
        <v>82</v>
      </c>
      <c r="L3297" t="s">
        <v>129</v>
      </c>
      <c r="M3297">
        <v>2023</v>
      </c>
      <c r="N3297" t="s">
        <v>84</v>
      </c>
      <c r="O3297" t="s">
        <v>5193</v>
      </c>
      <c r="P3297" t="s">
        <v>86</v>
      </c>
    </row>
    <row r="3298" spans="1:16" x14ac:dyDescent="0.45">
      <c r="A3298">
        <v>3297</v>
      </c>
      <c r="B3298" s="10">
        <v>45167</v>
      </c>
      <c r="C3298">
        <v>5559</v>
      </c>
      <c r="D3298" t="s">
        <v>89</v>
      </c>
      <c r="E3298">
        <v>34</v>
      </c>
      <c r="F3298" t="s">
        <v>8</v>
      </c>
      <c r="G3298">
        <v>4</v>
      </c>
      <c r="H3298">
        <v>150.03</v>
      </c>
      <c r="I3298">
        <v>600.12</v>
      </c>
      <c r="J3298" t="s">
        <v>87</v>
      </c>
      <c r="K3298" t="s">
        <v>567</v>
      </c>
      <c r="L3298" t="s">
        <v>129</v>
      </c>
      <c r="M3298">
        <v>2023</v>
      </c>
      <c r="N3298" t="s">
        <v>84</v>
      </c>
      <c r="O3298" t="s">
        <v>7337</v>
      </c>
      <c r="P3298" t="s">
        <v>86</v>
      </c>
    </row>
    <row r="3299" spans="1:16" x14ac:dyDescent="0.45">
      <c r="A3299">
        <v>3298</v>
      </c>
      <c r="B3299" s="10">
        <v>45167</v>
      </c>
      <c r="C3299">
        <v>8291</v>
      </c>
      <c r="D3299" t="s">
        <v>80</v>
      </c>
      <c r="E3299">
        <v>24</v>
      </c>
      <c r="F3299" t="s">
        <v>102</v>
      </c>
      <c r="G3299">
        <v>5</v>
      </c>
      <c r="H3299">
        <v>4952.82</v>
      </c>
      <c r="I3299">
        <v>24764.1</v>
      </c>
      <c r="J3299" t="s">
        <v>95</v>
      </c>
      <c r="K3299" t="s">
        <v>82</v>
      </c>
      <c r="L3299" t="s">
        <v>129</v>
      </c>
      <c r="M3299">
        <v>2023</v>
      </c>
      <c r="N3299" t="s">
        <v>84</v>
      </c>
      <c r="O3299" t="s">
        <v>4884</v>
      </c>
      <c r="P3299" t="s">
        <v>86</v>
      </c>
    </row>
    <row r="3300" spans="1:16" x14ac:dyDescent="0.45">
      <c r="A3300">
        <v>3299</v>
      </c>
      <c r="B3300" s="10">
        <v>45167</v>
      </c>
      <c r="C3300">
        <v>9160</v>
      </c>
      <c r="D3300" t="s">
        <v>80</v>
      </c>
      <c r="E3300">
        <v>62</v>
      </c>
      <c r="F3300" t="s">
        <v>102</v>
      </c>
      <c r="G3300">
        <v>4</v>
      </c>
      <c r="H3300">
        <v>341.22</v>
      </c>
      <c r="I3300">
        <v>1364.88</v>
      </c>
      <c r="J3300" t="s">
        <v>81</v>
      </c>
      <c r="K3300" t="s">
        <v>567</v>
      </c>
      <c r="L3300" t="s">
        <v>129</v>
      </c>
      <c r="M3300">
        <v>2023</v>
      </c>
      <c r="N3300" t="s">
        <v>84</v>
      </c>
      <c r="O3300" t="s">
        <v>7338</v>
      </c>
      <c r="P3300" t="s">
        <v>86</v>
      </c>
    </row>
    <row r="3301" spans="1:16" x14ac:dyDescent="0.45">
      <c r="A3301">
        <v>3300</v>
      </c>
      <c r="B3301" s="10">
        <v>45167</v>
      </c>
      <c r="C3301">
        <v>1112</v>
      </c>
      <c r="D3301" t="s">
        <v>89</v>
      </c>
      <c r="E3301">
        <v>27</v>
      </c>
      <c r="F3301" t="s">
        <v>9</v>
      </c>
      <c r="G3301">
        <v>2</v>
      </c>
      <c r="H3301">
        <v>1004.23</v>
      </c>
      <c r="I3301">
        <v>2008.46</v>
      </c>
      <c r="J3301" t="s">
        <v>87</v>
      </c>
      <c r="K3301" t="s">
        <v>82</v>
      </c>
      <c r="L3301" t="s">
        <v>129</v>
      </c>
      <c r="M3301">
        <v>2023</v>
      </c>
      <c r="N3301" t="s">
        <v>84</v>
      </c>
      <c r="O3301" t="s">
        <v>3673</v>
      </c>
      <c r="P3301" t="s">
        <v>86</v>
      </c>
    </row>
    <row r="3302" spans="1:16" x14ac:dyDescent="0.45">
      <c r="A3302">
        <v>3301</v>
      </c>
      <c r="B3302" s="10">
        <v>45167</v>
      </c>
      <c r="C3302">
        <v>6131</v>
      </c>
      <c r="D3302" t="s">
        <v>89</v>
      </c>
      <c r="E3302">
        <v>18</v>
      </c>
      <c r="F3302" t="s">
        <v>102</v>
      </c>
      <c r="G3302">
        <v>1</v>
      </c>
      <c r="H3302">
        <v>309.58</v>
      </c>
      <c r="I3302">
        <v>309.58</v>
      </c>
      <c r="J3302" t="s">
        <v>95</v>
      </c>
      <c r="K3302" t="s">
        <v>567</v>
      </c>
      <c r="L3302" t="s">
        <v>129</v>
      </c>
      <c r="M3302">
        <v>2023</v>
      </c>
      <c r="N3302" t="s">
        <v>84</v>
      </c>
      <c r="O3302" t="s">
        <v>7687</v>
      </c>
      <c r="P3302" t="s">
        <v>86</v>
      </c>
    </row>
    <row r="3303" spans="1:16" x14ac:dyDescent="0.45">
      <c r="A3303">
        <v>3302</v>
      </c>
      <c r="B3303" s="10">
        <v>45167</v>
      </c>
      <c r="C3303">
        <v>4197</v>
      </c>
      <c r="D3303" t="s">
        <v>80</v>
      </c>
      <c r="E3303">
        <v>19</v>
      </c>
      <c r="F3303" t="s">
        <v>5</v>
      </c>
      <c r="G3303">
        <v>2</v>
      </c>
      <c r="H3303">
        <v>3143.54</v>
      </c>
      <c r="I3303">
        <v>6287.08</v>
      </c>
      <c r="J3303" t="s">
        <v>95</v>
      </c>
      <c r="K3303" t="s">
        <v>82</v>
      </c>
      <c r="L3303" t="s">
        <v>129</v>
      </c>
      <c r="M3303">
        <v>2023</v>
      </c>
      <c r="N3303" t="s">
        <v>84</v>
      </c>
      <c r="O3303" t="s">
        <v>2526</v>
      </c>
      <c r="P3303" t="s">
        <v>86</v>
      </c>
    </row>
    <row r="3304" spans="1:16" x14ac:dyDescent="0.45">
      <c r="A3304">
        <v>3303</v>
      </c>
      <c r="B3304" s="10">
        <v>45168</v>
      </c>
      <c r="C3304">
        <v>1139</v>
      </c>
      <c r="D3304" t="s">
        <v>89</v>
      </c>
      <c r="E3304">
        <v>39</v>
      </c>
      <c r="F3304" t="s">
        <v>6</v>
      </c>
      <c r="G3304">
        <v>2</v>
      </c>
      <c r="H3304">
        <v>2936.99</v>
      </c>
      <c r="I3304">
        <v>5873.98</v>
      </c>
      <c r="J3304" t="s">
        <v>97</v>
      </c>
      <c r="K3304" t="s">
        <v>82</v>
      </c>
      <c r="L3304" t="s">
        <v>129</v>
      </c>
      <c r="M3304">
        <v>2023</v>
      </c>
      <c r="N3304" t="s">
        <v>84</v>
      </c>
      <c r="O3304" t="s">
        <v>252</v>
      </c>
      <c r="P3304" t="s">
        <v>86</v>
      </c>
    </row>
    <row r="3305" spans="1:16" x14ac:dyDescent="0.45">
      <c r="A3305">
        <v>3304</v>
      </c>
      <c r="B3305" s="10">
        <v>45168</v>
      </c>
      <c r="C3305">
        <v>2424</v>
      </c>
      <c r="D3305" t="s">
        <v>89</v>
      </c>
      <c r="E3305">
        <v>49</v>
      </c>
      <c r="F3305" t="s">
        <v>102</v>
      </c>
      <c r="G3305">
        <v>2</v>
      </c>
      <c r="H3305">
        <v>1087.8599999999999</v>
      </c>
      <c r="I3305">
        <v>2175.7199999999998</v>
      </c>
      <c r="J3305" t="s">
        <v>93</v>
      </c>
      <c r="K3305" t="s">
        <v>82</v>
      </c>
      <c r="L3305" t="s">
        <v>129</v>
      </c>
      <c r="M3305">
        <v>2023</v>
      </c>
      <c r="N3305" t="s">
        <v>668</v>
      </c>
      <c r="O3305" t="s">
        <v>9848</v>
      </c>
      <c r="P3305" t="s">
        <v>86</v>
      </c>
    </row>
    <row r="3306" spans="1:16" x14ac:dyDescent="0.45">
      <c r="A3306">
        <v>3305</v>
      </c>
      <c r="B3306" s="10">
        <v>45168</v>
      </c>
      <c r="C3306">
        <v>3949</v>
      </c>
      <c r="D3306" t="s">
        <v>89</v>
      </c>
      <c r="E3306">
        <v>46</v>
      </c>
      <c r="F3306" t="s">
        <v>5</v>
      </c>
      <c r="G3306">
        <v>2</v>
      </c>
      <c r="H3306">
        <v>4785.43</v>
      </c>
      <c r="I3306">
        <v>9570.86</v>
      </c>
      <c r="J3306" t="s">
        <v>93</v>
      </c>
      <c r="K3306" t="s">
        <v>82</v>
      </c>
      <c r="L3306" t="s">
        <v>129</v>
      </c>
      <c r="M3306">
        <v>2023</v>
      </c>
      <c r="N3306" t="s">
        <v>84</v>
      </c>
      <c r="O3306" t="s">
        <v>3346</v>
      </c>
      <c r="P3306" t="s">
        <v>86</v>
      </c>
    </row>
    <row r="3307" spans="1:16" x14ac:dyDescent="0.45">
      <c r="A3307">
        <v>3306</v>
      </c>
      <c r="B3307" s="10">
        <v>45168</v>
      </c>
      <c r="C3307">
        <v>4168</v>
      </c>
      <c r="D3307" t="s">
        <v>89</v>
      </c>
      <c r="E3307">
        <v>52</v>
      </c>
      <c r="F3307" t="s">
        <v>7</v>
      </c>
      <c r="G3307">
        <v>1</v>
      </c>
      <c r="H3307">
        <v>4571.76</v>
      </c>
      <c r="I3307">
        <v>4571.76</v>
      </c>
      <c r="J3307" t="s">
        <v>93</v>
      </c>
      <c r="K3307" t="s">
        <v>82</v>
      </c>
      <c r="L3307" t="s">
        <v>129</v>
      </c>
      <c r="M3307">
        <v>2023</v>
      </c>
      <c r="N3307" t="s">
        <v>84</v>
      </c>
      <c r="O3307" t="s">
        <v>5606</v>
      </c>
      <c r="P3307" t="s">
        <v>86</v>
      </c>
    </row>
    <row r="3308" spans="1:16" x14ac:dyDescent="0.45">
      <c r="A3308">
        <v>3307</v>
      </c>
      <c r="B3308" s="10">
        <v>45168</v>
      </c>
      <c r="C3308">
        <v>9708</v>
      </c>
      <c r="D3308" t="s">
        <v>80</v>
      </c>
      <c r="E3308">
        <v>34</v>
      </c>
      <c r="F3308" t="s">
        <v>7</v>
      </c>
      <c r="G3308">
        <v>4</v>
      </c>
      <c r="H3308">
        <v>1435.06</v>
      </c>
      <c r="I3308">
        <v>5740.24</v>
      </c>
      <c r="J3308" t="s">
        <v>87</v>
      </c>
      <c r="K3308" t="s">
        <v>82</v>
      </c>
      <c r="L3308" t="s">
        <v>129</v>
      </c>
      <c r="M3308">
        <v>2023</v>
      </c>
      <c r="N3308" t="s">
        <v>84</v>
      </c>
      <c r="O3308" t="s">
        <v>976</v>
      </c>
      <c r="P3308" t="s">
        <v>86</v>
      </c>
    </row>
    <row r="3309" spans="1:16" x14ac:dyDescent="0.45">
      <c r="A3309">
        <v>3308</v>
      </c>
      <c r="B3309" s="10">
        <v>45168</v>
      </c>
      <c r="C3309">
        <v>7043</v>
      </c>
      <c r="D3309" t="s">
        <v>80</v>
      </c>
      <c r="E3309">
        <v>29</v>
      </c>
      <c r="F3309" t="s">
        <v>5</v>
      </c>
      <c r="G3309">
        <v>3</v>
      </c>
      <c r="H3309">
        <v>3311.38</v>
      </c>
      <c r="I3309">
        <v>9934.14</v>
      </c>
      <c r="J3309" t="s">
        <v>87</v>
      </c>
      <c r="K3309" t="s">
        <v>82</v>
      </c>
      <c r="L3309" t="s">
        <v>129</v>
      </c>
      <c r="M3309">
        <v>2023</v>
      </c>
      <c r="N3309" t="s">
        <v>84</v>
      </c>
      <c r="O3309" t="s">
        <v>6059</v>
      </c>
      <c r="P3309" t="s">
        <v>86</v>
      </c>
    </row>
    <row r="3310" spans="1:16" x14ac:dyDescent="0.45">
      <c r="A3310">
        <v>3309</v>
      </c>
      <c r="B3310" s="10">
        <v>45168</v>
      </c>
      <c r="C3310">
        <v>7989</v>
      </c>
      <c r="D3310" t="s">
        <v>89</v>
      </c>
      <c r="E3310">
        <v>41</v>
      </c>
      <c r="F3310" t="s">
        <v>9</v>
      </c>
      <c r="G3310">
        <v>2</v>
      </c>
      <c r="H3310">
        <v>4283.41</v>
      </c>
      <c r="I3310">
        <v>8566.82</v>
      </c>
      <c r="J3310" t="s">
        <v>97</v>
      </c>
      <c r="K3310" t="s">
        <v>82</v>
      </c>
      <c r="L3310" t="s">
        <v>129</v>
      </c>
      <c r="M3310">
        <v>2023</v>
      </c>
      <c r="N3310" t="s">
        <v>84</v>
      </c>
      <c r="O3310" t="s">
        <v>2747</v>
      </c>
      <c r="P3310" t="s">
        <v>86</v>
      </c>
    </row>
    <row r="3311" spans="1:16" x14ac:dyDescent="0.45">
      <c r="A3311">
        <v>3310</v>
      </c>
      <c r="B3311" s="10">
        <v>45168</v>
      </c>
      <c r="C3311">
        <v>8236</v>
      </c>
      <c r="D3311" t="s">
        <v>89</v>
      </c>
      <c r="E3311">
        <v>47</v>
      </c>
      <c r="F3311" t="s">
        <v>9</v>
      </c>
      <c r="G3311">
        <v>3</v>
      </c>
      <c r="H3311">
        <v>1831</v>
      </c>
      <c r="I3311">
        <v>5493</v>
      </c>
      <c r="J3311" t="s">
        <v>93</v>
      </c>
      <c r="K3311" t="s">
        <v>82</v>
      </c>
      <c r="L3311" t="s">
        <v>129</v>
      </c>
      <c r="M3311">
        <v>2023</v>
      </c>
      <c r="N3311" t="s">
        <v>84</v>
      </c>
      <c r="O3311" t="s">
        <v>6510</v>
      </c>
      <c r="P3311" t="s">
        <v>86</v>
      </c>
    </row>
    <row r="3312" spans="1:16" x14ac:dyDescent="0.45">
      <c r="A3312">
        <v>3311</v>
      </c>
      <c r="B3312" s="10">
        <v>45168</v>
      </c>
      <c r="C3312">
        <v>7261</v>
      </c>
      <c r="D3312" t="s">
        <v>89</v>
      </c>
      <c r="E3312">
        <v>61</v>
      </c>
      <c r="F3312" t="s">
        <v>7</v>
      </c>
      <c r="G3312">
        <v>3</v>
      </c>
      <c r="H3312">
        <v>1305.23</v>
      </c>
      <c r="I3312">
        <v>3915.69</v>
      </c>
      <c r="J3312" t="s">
        <v>81</v>
      </c>
      <c r="K3312" t="s">
        <v>82</v>
      </c>
      <c r="L3312" t="s">
        <v>129</v>
      </c>
      <c r="M3312">
        <v>2023</v>
      </c>
      <c r="N3312" t="s">
        <v>668</v>
      </c>
      <c r="O3312" t="s">
        <v>9491</v>
      </c>
      <c r="P3312" t="s">
        <v>86</v>
      </c>
    </row>
    <row r="3313" spans="1:16" x14ac:dyDescent="0.45">
      <c r="A3313">
        <v>3312</v>
      </c>
      <c r="B3313" s="10">
        <v>45168</v>
      </c>
      <c r="C3313">
        <v>1887</v>
      </c>
      <c r="D3313" t="s">
        <v>80</v>
      </c>
      <c r="E3313">
        <v>47</v>
      </c>
      <c r="F3313" t="s">
        <v>6</v>
      </c>
      <c r="G3313">
        <v>2</v>
      </c>
      <c r="H3313">
        <v>1318.14</v>
      </c>
      <c r="I3313">
        <v>2636.28</v>
      </c>
      <c r="J3313" t="s">
        <v>93</v>
      </c>
      <c r="K3313" t="s">
        <v>82</v>
      </c>
      <c r="L3313" t="s">
        <v>129</v>
      </c>
      <c r="M3313">
        <v>2023</v>
      </c>
      <c r="N3313" t="s">
        <v>84</v>
      </c>
      <c r="O3313" t="s">
        <v>3347</v>
      </c>
      <c r="P3313" t="s">
        <v>86</v>
      </c>
    </row>
    <row r="3314" spans="1:16" x14ac:dyDescent="0.45">
      <c r="A3314">
        <v>3313</v>
      </c>
      <c r="B3314" s="10">
        <v>45168</v>
      </c>
      <c r="C3314">
        <v>4104</v>
      </c>
      <c r="D3314" t="s">
        <v>80</v>
      </c>
      <c r="E3314">
        <v>37</v>
      </c>
      <c r="F3314" t="s">
        <v>102</v>
      </c>
      <c r="G3314">
        <v>5</v>
      </c>
      <c r="H3314">
        <v>4111.26</v>
      </c>
      <c r="I3314">
        <v>20556.3</v>
      </c>
      <c r="J3314" t="s">
        <v>97</v>
      </c>
      <c r="K3314" t="s">
        <v>82</v>
      </c>
      <c r="L3314" t="s">
        <v>129</v>
      </c>
      <c r="M3314">
        <v>2023</v>
      </c>
      <c r="N3314" t="s">
        <v>84</v>
      </c>
      <c r="O3314" t="s">
        <v>8891</v>
      </c>
      <c r="P3314" t="s">
        <v>748</v>
      </c>
    </row>
    <row r="3315" spans="1:16" x14ac:dyDescent="0.45">
      <c r="A3315">
        <v>3314</v>
      </c>
      <c r="B3315" s="10">
        <v>45168</v>
      </c>
      <c r="C3315">
        <v>1049</v>
      </c>
      <c r="D3315" t="s">
        <v>89</v>
      </c>
      <c r="E3315">
        <v>59</v>
      </c>
      <c r="F3315" t="s">
        <v>7</v>
      </c>
      <c r="G3315">
        <v>3</v>
      </c>
      <c r="H3315">
        <v>2342.1999999999998</v>
      </c>
      <c r="I3315">
        <v>7026.6</v>
      </c>
      <c r="J3315" t="s">
        <v>81</v>
      </c>
      <c r="K3315" t="s">
        <v>82</v>
      </c>
      <c r="L3315" t="s">
        <v>129</v>
      </c>
      <c r="M3315">
        <v>2023</v>
      </c>
      <c r="N3315" t="s">
        <v>84</v>
      </c>
      <c r="O3315" t="s">
        <v>8410</v>
      </c>
      <c r="P3315" t="s">
        <v>748</v>
      </c>
    </row>
    <row r="3316" spans="1:16" x14ac:dyDescent="0.45">
      <c r="A3316">
        <v>3315</v>
      </c>
      <c r="B3316" s="10">
        <v>45168</v>
      </c>
      <c r="C3316">
        <v>4951</v>
      </c>
      <c r="D3316" t="s">
        <v>89</v>
      </c>
      <c r="E3316">
        <v>24</v>
      </c>
      <c r="F3316" t="s">
        <v>7</v>
      </c>
      <c r="G3316">
        <v>5</v>
      </c>
      <c r="H3316">
        <v>3590.92</v>
      </c>
      <c r="I3316">
        <v>17954.599999999999</v>
      </c>
      <c r="J3316" t="s">
        <v>95</v>
      </c>
      <c r="K3316" t="s">
        <v>82</v>
      </c>
      <c r="L3316" t="s">
        <v>129</v>
      </c>
      <c r="M3316">
        <v>2023</v>
      </c>
      <c r="N3316" t="s">
        <v>668</v>
      </c>
      <c r="O3316" t="s">
        <v>9724</v>
      </c>
      <c r="P3316" t="s">
        <v>86</v>
      </c>
    </row>
    <row r="3317" spans="1:16" x14ac:dyDescent="0.45">
      <c r="A3317">
        <v>3316</v>
      </c>
      <c r="B3317" s="10">
        <v>45169</v>
      </c>
      <c r="C3317">
        <v>4560</v>
      </c>
      <c r="D3317" t="s">
        <v>89</v>
      </c>
      <c r="E3317">
        <v>59</v>
      </c>
      <c r="F3317" t="s">
        <v>5</v>
      </c>
      <c r="G3317">
        <v>4</v>
      </c>
      <c r="H3317">
        <v>3268.99</v>
      </c>
      <c r="I3317">
        <v>13075.96</v>
      </c>
      <c r="J3317" t="s">
        <v>81</v>
      </c>
      <c r="K3317" t="s">
        <v>82</v>
      </c>
      <c r="L3317" t="s">
        <v>129</v>
      </c>
      <c r="M3317">
        <v>2023</v>
      </c>
      <c r="N3317" t="s">
        <v>84</v>
      </c>
      <c r="O3317" t="s">
        <v>133</v>
      </c>
      <c r="P3317" t="s">
        <v>86</v>
      </c>
    </row>
    <row r="3318" spans="1:16" x14ac:dyDescent="0.45">
      <c r="A3318">
        <v>3317</v>
      </c>
      <c r="B3318" s="10">
        <v>45169</v>
      </c>
      <c r="C3318">
        <v>1018</v>
      </c>
      <c r="D3318" t="s">
        <v>80</v>
      </c>
      <c r="E3318">
        <v>55</v>
      </c>
      <c r="F3318" t="s">
        <v>9</v>
      </c>
      <c r="G3318">
        <v>3</v>
      </c>
      <c r="H3318">
        <v>1565.82</v>
      </c>
      <c r="I3318">
        <v>4697.46</v>
      </c>
      <c r="J3318" t="s">
        <v>81</v>
      </c>
      <c r="K3318" t="s">
        <v>82</v>
      </c>
      <c r="L3318" t="s">
        <v>129</v>
      </c>
      <c r="M3318">
        <v>2023</v>
      </c>
      <c r="N3318" t="s">
        <v>84</v>
      </c>
      <c r="O3318" t="s">
        <v>6704</v>
      </c>
      <c r="P3318" t="s">
        <v>86</v>
      </c>
    </row>
    <row r="3319" spans="1:16" x14ac:dyDescent="0.45">
      <c r="A3319">
        <v>3318</v>
      </c>
      <c r="B3319" s="10">
        <v>45169</v>
      </c>
      <c r="C3319">
        <v>5821</v>
      </c>
      <c r="D3319" t="s">
        <v>89</v>
      </c>
      <c r="E3319">
        <v>24</v>
      </c>
      <c r="F3319" t="s">
        <v>6</v>
      </c>
      <c r="G3319">
        <v>1</v>
      </c>
      <c r="H3319">
        <v>1079.98</v>
      </c>
      <c r="I3319">
        <v>1079.98</v>
      </c>
      <c r="J3319" t="s">
        <v>95</v>
      </c>
      <c r="K3319" t="s">
        <v>567</v>
      </c>
      <c r="L3319" t="s">
        <v>129</v>
      </c>
      <c r="M3319">
        <v>2023</v>
      </c>
      <c r="N3319" t="s">
        <v>668</v>
      </c>
      <c r="O3319" t="s">
        <v>9414</v>
      </c>
      <c r="P3319" t="s">
        <v>86</v>
      </c>
    </row>
    <row r="3320" spans="1:16" x14ac:dyDescent="0.45">
      <c r="A3320">
        <v>3319</v>
      </c>
      <c r="B3320" s="10">
        <v>45169</v>
      </c>
      <c r="C3320">
        <v>7340</v>
      </c>
      <c r="D3320" t="s">
        <v>89</v>
      </c>
      <c r="E3320">
        <v>47</v>
      </c>
      <c r="F3320" t="s">
        <v>5</v>
      </c>
      <c r="G3320">
        <v>4</v>
      </c>
      <c r="H3320">
        <v>672.64</v>
      </c>
      <c r="I3320">
        <v>2690.56</v>
      </c>
      <c r="J3320" t="s">
        <v>93</v>
      </c>
      <c r="K3320" t="s">
        <v>82</v>
      </c>
      <c r="L3320" t="s">
        <v>129</v>
      </c>
      <c r="M3320">
        <v>2023</v>
      </c>
      <c r="N3320" t="s">
        <v>84</v>
      </c>
      <c r="O3320" t="s">
        <v>1987</v>
      </c>
      <c r="P3320" t="s">
        <v>86</v>
      </c>
    </row>
    <row r="3321" spans="1:16" x14ac:dyDescent="0.45">
      <c r="A3321">
        <v>3320</v>
      </c>
      <c r="B3321" s="10">
        <v>45169</v>
      </c>
      <c r="C3321">
        <v>9058</v>
      </c>
      <c r="D3321" t="s">
        <v>89</v>
      </c>
      <c r="E3321">
        <v>29</v>
      </c>
      <c r="F3321" t="s">
        <v>7</v>
      </c>
      <c r="G3321">
        <v>4</v>
      </c>
      <c r="H3321">
        <v>168.23</v>
      </c>
      <c r="I3321">
        <v>672.92</v>
      </c>
      <c r="J3321" t="s">
        <v>87</v>
      </c>
      <c r="K3321" t="s">
        <v>567</v>
      </c>
      <c r="L3321" t="s">
        <v>129</v>
      </c>
      <c r="M3321">
        <v>2023</v>
      </c>
      <c r="N3321" t="s">
        <v>84</v>
      </c>
      <c r="O3321" t="s">
        <v>7339</v>
      </c>
      <c r="P3321" t="s">
        <v>86</v>
      </c>
    </row>
    <row r="3322" spans="1:16" x14ac:dyDescent="0.45">
      <c r="A3322">
        <v>3321</v>
      </c>
      <c r="B3322" s="10">
        <v>45169</v>
      </c>
      <c r="C3322">
        <v>3606</v>
      </c>
      <c r="D3322" t="s">
        <v>89</v>
      </c>
      <c r="E3322">
        <v>48</v>
      </c>
      <c r="F3322" t="s">
        <v>8</v>
      </c>
      <c r="G3322">
        <v>5</v>
      </c>
      <c r="H3322">
        <v>452.22</v>
      </c>
      <c r="I3322">
        <v>2261.1</v>
      </c>
      <c r="J3322" t="s">
        <v>93</v>
      </c>
      <c r="K3322" t="s">
        <v>82</v>
      </c>
      <c r="L3322" t="s">
        <v>129</v>
      </c>
      <c r="M3322">
        <v>2023</v>
      </c>
      <c r="N3322" t="s">
        <v>84</v>
      </c>
      <c r="O3322" t="s">
        <v>9153</v>
      </c>
      <c r="P3322" t="s">
        <v>748</v>
      </c>
    </row>
    <row r="3323" spans="1:16" x14ac:dyDescent="0.45">
      <c r="A3323">
        <v>3322</v>
      </c>
      <c r="B3323" s="10">
        <v>45169</v>
      </c>
      <c r="C3323">
        <v>8846</v>
      </c>
      <c r="D3323" t="s">
        <v>89</v>
      </c>
      <c r="E3323">
        <v>35</v>
      </c>
      <c r="F3323" t="s">
        <v>102</v>
      </c>
      <c r="G3323">
        <v>2</v>
      </c>
      <c r="H3323">
        <v>1318.42</v>
      </c>
      <c r="I3323">
        <v>2636.84</v>
      </c>
      <c r="J3323" t="s">
        <v>97</v>
      </c>
      <c r="K3323" t="s">
        <v>82</v>
      </c>
      <c r="L3323" t="s">
        <v>129</v>
      </c>
      <c r="M3323">
        <v>2023</v>
      </c>
      <c r="N3323" t="s">
        <v>84</v>
      </c>
      <c r="O3323" t="s">
        <v>2748</v>
      </c>
      <c r="P3323" t="s">
        <v>86</v>
      </c>
    </row>
    <row r="3324" spans="1:16" x14ac:dyDescent="0.45">
      <c r="A3324">
        <v>3323</v>
      </c>
      <c r="B3324" s="10">
        <v>45169</v>
      </c>
      <c r="C3324">
        <v>9643</v>
      </c>
      <c r="D3324" t="s">
        <v>80</v>
      </c>
      <c r="E3324">
        <v>63</v>
      </c>
      <c r="F3324" t="s">
        <v>7</v>
      </c>
      <c r="G3324">
        <v>1</v>
      </c>
      <c r="H3324">
        <v>3582.32</v>
      </c>
      <c r="I3324">
        <v>3582.32</v>
      </c>
      <c r="J3324" t="s">
        <v>81</v>
      </c>
      <c r="K3324" t="s">
        <v>82</v>
      </c>
      <c r="L3324" t="s">
        <v>129</v>
      </c>
      <c r="M3324">
        <v>2023</v>
      </c>
      <c r="N3324" t="s">
        <v>84</v>
      </c>
      <c r="O3324" t="s">
        <v>5774</v>
      </c>
      <c r="P3324" t="s">
        <v>86</v>
      </c>
    </row>
    <row r="3325" spans="1:16" x14ac:dyDescent="0.45">
      <c r="A3325">
        <v>3324</v>
      </c>
      <c r="B3325" s="10">
        <v>45169</v>
      </c>
      <c r="C3325">
        <v>7432</v>
      </c>
      <c r="D3325" t="s">
        <v>80</v>
      </c>
      <c r="E3325">
        <v>60</v>
      </c>
      <c r="F3325" t="s">
        <v>5</v>
      </c>
      <c r="G3325">
        <v>1</v>
      </c>
      <c r="H3325">
        <v>816.85</v>
      </c>
      <c r="I3325">
        <v>816.85</v>
      </c>
      <c r="J3325" t="s">
        <v>81</v>
      </c>
      <c r="K3325" t="s">
        <v>567</v>
      </c>
      <c r="L3325" t="s">
        <v>129</v>
      </c>
      <c r="M3325">
        <v>2023</v>
      </c>
      <c r="N3325" t="s">
        <v>84</v>
      </c>
      <c r="O3325" t="s">
        <v>8058</v>
      </c>
      <c r="P3325" t="s">
        <v>86</v>
      </c>
    </row>
    <row r="3326" spans="1:16" x14ac:dyDescent="0.45">
      <c r="A3326">
        <v>3325</v>
      </c>
      <c r="B3326" s="10">
        <v>45169</v>
      </c>
      <c r="C3326">
        <v>4765</v>
      </c>
      <c r="D3326" t="s">
        <v>80</v>
      </c>
      <c r="E3326">
        <v>19</v>
      </c>
      <c r="F3326" t="s">
        <v>8</v>
      </c>
      <c r="G3326">
        <v>5</v>
      </c>
      <c r="H3326">
        <v>2640.81</v>
      </c>
      <c r="I3326">
        <v>13204.05</v>
      </c>
      <c r="J3326" t="s">
        <v>95</v>
      </c>
      <c r="K3326" t="s">
        <v>82</v>
      </c>
      <c r="L3326" t="s">
        <v>129</v>
      </c>
      <c r="M3326">
        <v>2023</v>
      </c>
      <c r="N3326" t="s">
        <v>84</v>
      </c>
      <c r="O3326" t="s">
        <v>4885</v>
      </c>
      <c r="P3326" t="s">
        <v>86</v>
      </c>
    </row>
    <row r="3327" spans="1:16" x14ac:dyDescent="0.45">
      <c r="A3327">
        <v>3326</v>
      </c>
      <c r="B3327" s="10">
        <v>45169</v>
      </c>
      <c r="C3327">
        <v>3438</v>
      </c>
      <c r="D3327" t="s">
        <v>89</v>
      </c>
      <c r="E3327">
        <v>50</v>
      </c>
      <c r="F3327" t="s">
        <v>8</v>
      </c>
      <c r="G3327">
        <v>5</v>
      </c>
      <c r="H3327">
        <v>1263.4000000000001</v>
      </c>
      <c r="I3327">
        <v>6317</v>
      </c>
      <c r="J3327" t="s">
        <v>93</v>
      </c>
      <c r="K3327" t="s">
        <v>82</v>
      </c>
      <c r="L3327" t="s">
        <v>129</v>
      </c>
      <c r="M3327">
        <v>2023</v>
      </c>
      <c r="N3327" t="s">
        <v>84</v>
      </c>
      <c r="O3327" t="s">
        <v>4219</v>
      </c>
      <c r="P3327" t="s">
        <v>86</v>
      </c>
    </row>
    <row r="3328" spans="1:16" x14ac:dyDescent="0.45">
      <c r="A3328">
        <v>3327</v>
      </c>
      <c r="B3328" s="10">
        <v>45169</v>
      </c>
      <c r="C3328">
        <v>7358</v>
      </c>
      <c r="D3328" t="s">
        <v>80</v>
      </c>
      <c r="E3328">
        <v>28</v>
      </c>
      <c r="F3328" t="s">
        <v>7</v>
      </c>
      <c r="G3328">
        <v>4</v>
      </c>
      <c r="H3328">
        <v>2583.46</v>
      </c>
      <c r="I3328">
        <v>10333.84</v>
      </c>
      <c r="J3328" t="s">
        <v>87</v>
      </c>
      <c r="K3328" t="s">
        <v>82</v>
      </c>
      <c r="L3328" t="s">
        <v>129</v>
      </c>
      <c r="M3328">
        <v>2023</v>
      </c>
      <c r="N3328" t="s">
        <v>84</v>
      </c>
      <c r="O3328" t="s">
        <v>977</v>
      </c>
      <c r="P3328" t="s">
        <v>86</v>
      </c>
    </row>
    <row r="3329" spans="1:16" x14ac:dyDescent="0.45">
      <c r="A3329">
        <v>3328</v>
      </c>
      <c r="B3329" s="10">
        <v>45169</v>
      </c>
      <c r="C3329">
        <v>9319</v>
      </c>
      <c r="D3329" t="s">
        <v>89</v>
      </c>
      <c r="E3329">
        <v>51</v>
      </c>
      <c r="F3329" t="s">
        <v>6</v>
      </c>
      <c r="G3329">
        <v>5</v>
      </c>
      <c r="H3329">
        <v>3762.56</v>
      </c>
      <c r="I3329">
        <v>18812.8</v>
      </c>
      <c r="J3329" t="s">
        <v>93</v>
      </c>
      <c r="K3329" t="s">
        <v>82</v>
      </c>
      <c r="L3329" t="s">
        <v>129</v>
      </c>
      <c r="M3329">
        <v>2023</v>
      </c>
      <c r="N3329" t="s">
        <v>84</v>
      </c>
      <c r="O3329" t="s">
        <v>4220</v>
      </c>
      <c r="P3329" t="s">
        <v>86</v>
      </c>
    </row>
    <row r="3330" spans="1:16" x14ac:dyDescent="0.45">
      <c r="A3330">
        <v>3329</v>
      </c>
      <c r="B3330" s="10">
        <v>45169</v>
      </c>
      <c r="C3330">
        <v>6941</v>
      </c>
      <c r="D3330" t="s">
        <v>80</v>
      </c>
      <c r="E3330">
        <v>33</v>
      </c>
      <c r="F3330" t="s">
        <v>9</v>
      </c>
      <c r="G3330">
        <v>2</v>
      </c>
      <c r="H3330">
        <v>1366.61</v>
      </c>
      <c r="I3330">
        <v>2733.22</v>
      </c>
      <c r="J3330" t="s">
        <v>87</v>
      </c>
      <c r="K3330" t="s">
        <v>82</v>
      </c>
      <c r="L3330" t="s">
        <v>129</v>
      </c>
      <c r="M3330">
        <v>2023</v>
      </c>
      <c r="N3330" t="s">
        <v>84</v>
      </c>
      <c r="O3330" t="s">
        <v>3674</v>
      </c>
      <c r="P3330" t="s">
        <v>86</v>
      </c>
    </row>
    <row r="3331" spans="1:16" x14ac:dyDescent="0.45">
      <c r="A3331">
        <v>3330</v>
      </c>
      <c r="B3331" s="10">
        <v>45170</v>
      </c>
      <c r="C3331">
        <v>8644</v>
      </c>
      <c r="D3331" t="s">
        <v>80</v>
      </c>
      <c r="E3331">
        <v>52</v>
      </c>
      <c r="F3331" t="s">
        <v>8</v>
      </c>
      <c r="G3331">
        <v>4</v>
      </c>
      <c r="H3331">
        <v>1772.1</v>
      </c>
      <c r="I3331">
        <v>7088.4</v>
      </c>
      <c r="J3331" t="s">
        <v>93</v>
      </c>
      <c r="K3331" t="s">
        <v>82</v>
      </c>
      <c r="L3331" t="s">
        <v>134</v>
      </c>
      <c r="M3331">
        <v>2023</v>
      </c>
      <c r="N3331" t="s">
        <v>84</v>
      </c>
      <c r="O3331" t="s">
        <v>135</v>
      </c>
      <c r="P3331" t="s">
        <v>86</v>
      </c>
    </row>
    <row r="3332" spans="1:16" x14ac:dyDescent="0.45">
      <c r="A3332">
        <v>3331</v>
      </c>
      <c r="B3332" s="10">
        <v>45170</v>
      </c>
      <c r="C3332">
        <v>5855</v>
      </c>
      <c r="D3332" t="s">
        <v>89</v>
      </c>
      <c r="E3332">
        <v>50</v>
      </c>
      <c r="F3332" t="s">
        <v>102</v>
      </c>
      <c r="G3332">
        <v>4</v>
      </c>
      <c r="H3332">
        <v>3628.85</v>
      </c>
      <c r="I3332">
        <v>14515.4</v>
      </c>
      <c r="J3332" t="s">
        <v>93</v>
      </c>
      <c r="K3332" t="s">
        <v>82</v>
      </c>
      <c r="L3332" t="s">
        <v>134</v>
      </c>
      <c r="M3332">
        <v>2023</v>
      </c>
      <c r="N3332" t="s">
        <v>668</v>
      </c>
      <c r="O3332" t="s">
        <v>9993</v>
      </c>
      <c r="P3332" t="s">
        <v>86</v>
      </c>
    </row>
    <row r="3333" spans="1:16" x14ac:dyDescent="0.45">
      <c r="A3333">
        <v>3332</v>
      </c>
      <c r="B3333" s="10">
        <v>45170</v>
      </c>
      <c r="C3333">
        <v>7547</v>
      </c>
      <c r="D3333" t="s">
        <v>89</v>
      </c>
      <c r="E3333">
        <v>38</v>
      </c>
      <c r="F3333" t="s">
        <v>5</v>
      </c>
      <c r="G3333">
        <v>4</v>
      </c>
      <c r="H3333">
        <v>2754.37</v>
      </c>
      <c r="I3333">
        <v>11017.48</v>
      </c>
      <c r="J3333" t="s">
        <v>97</v>
      </c>
      <c r="K3333" t="s">
        <v>82</v>
      </c>
      <c r="L3333" t="s">
        <v>134</v>
      </c>
      <c r="M3333">
        <v>2023</v>
      </c>
      <c r="N3333" t="s">
        <v>84</v>
      </c>
      <c r="O3333" t="s">
        <v>1681</v>
      </c>
      <c r="P3333" t="s">
        <v>86</v>
      </c>
    </row>
    <row r="3334" spans="1:16" x14ac:dyDescent="0.45">
      <c r="A3334">
        <v>3333</v>
      </c>
      <c r="B3334" s="10">
        <v>45170</v>
      </c>
      <c r="C3334">
        <v>8196</v>
      </c>
      <c r="D3334" t="s">
        <v>89</v>
      </c>
      <c r="E3334">
        <v>37</v>
      </c>
      <c r="F3334" t="s">
        <v>5</v>
      </c>
      <c r="G3334">
        <v>1</v>
      </c>
      <c r="H3334">
        <v>518.1</v>
      </c>
      <c r="I3334">
        <v>518.1</v>
      </c>
      <c r="J3334" t="s">
        <v>97</v>
      </c>
      <c r="K3334" t="s">
        <v>567</v>
      </c>
      <c r="L3334" t="s">
        <v>134</v>
      </c>
      <c r="M3334">
        <v>2023</v>
      </c>
      <c r="N3334" t="s">
        <v>84</v>
      </c>
      <c r="O3334" t="s">
        <v>7922</v>
      </c>
      <c r="P3334" t="s">
        <v>86</v>
      </c>
    </row>
    <row r="3335" spans="1:16" x14ac:dyDescent="0.45">
      <c r="A3335">
        <v>3334</v>
      </c>
      <c r="B3335" s="10">
        <v>45170</v>
      </c>
      <c r="C3335">
        <v>6911</v>
      </c>
      <c r="D3335" t="s">
        <v>80</v>
      </c>
      <c r="E3335">
        <v>25</v>
      </c>
      <c r="F3335" t="s">
        <v>5</v>
      </c>
      <c r="G3335">
        <v>1</v>
      </c>
      <c r="H3335">
        <v>3802.86</v>
      </c>
      <c r="I3335">
        <v>3802.86</v>
      </c>
      <c r="J3335" t="s">
        <v>87</v>
      </c>
      <c r="K3335" t="s">
        <v>82</v>
      </c>
      <c r="L3335" t="s">
        <v>134</v>
      </c>
      <c r="M3335">
        <v>2023</v>
      </c>
      <c r="N3335" t="s">
        <v>84</v>
      </c>
      <c r="O3335" t="s">
        <v>5392</v>
      </c>
      <c r="P3335" t="s">
        <v>86</v>
      </c>
    </row>
    <row r="3336" spans="1:16" x14ac:dyDescent="0.45">
      <c r="A3336">
        <v>3335</v>
      </c>
      <c r="B3336" s="10">
        <v>45170</v>
      </c>
      <c r="C3336">
        <v>7481</v>
      </c>
      <c r="D3336" t="s">
        <v>89</v>
      </c>
      <c r="E3336">
        <v>43</v>
      </c>
      <c r="F3336" t="s">
        <v>7</v>
      </c>
      <c r="G3336">
        <v>4</v>
      </c>
      <c r="H3336">
        <v>1423.32</v>
      </c>
      <c r="I3336">
        <v>5693.28</v>
      </c>
      <c r="J3336" t="s">
        <v>97</v>
      </c>
      <c r="K3336" t="s">
        <v>82</v>
      </c>
      <c r="L3336" t="s">
        <v>134</v>
      </c>
      <c r="M3336">
        <v>2023</v>
      </c>
      <c r="N3336" t="s">
        <v>84</v>
      </c>
      <c r="O3336" t="s">
        <v>1682</v>
      </c>
      <c r="P3336" t="s">
        <v>86</v>
      </c>
    </row>
    <row r="3337" spans="1:16" x14ac:dyDescent="0.45">
      <c r="A3337">
        <v>3336</v>
      </c>
      <c r="B3337" s="10">
        <v>45170</v>
      </c>
      <c r="C3337">
        <v>3761</v>
      </c>
      <c r="D3337" t="s">
        <v>80</v>
      </c>
      <c r="E3337">
        <v>50</v>
      </c>
      <c r="F3337" t="s">
        <v>5</v>
      </c>
      <c r="G3337">
        <v>2</v>
      </c>
      <c r="H3337">
        <v>1956.04</v>
      </c>
      <c r="I3337">
        <v>3912.08</v>
      </c>
      <c r="J3337" t="s">
        <v>93</v>
      </c>
      <c r="K3337" t="s">
        <v>82</v>
      </c>
      <c r="L3337" t="s">
        <v>134</v>
      </c>
      <c r="M3337">
        <v>2023</v>
      </c>
      <c r="N3337" t="s">
        <v>668</v>
      </c>
      <c r="O3337" t="s">
        <v>9849</v>
      </c>
      <c r="P3337" t="s">
        <v>86</v>
      </c>
    </row>
    <row r="3338" spans="1:16" x14ac:dyDescent="0.45">
      <c r="A3338">
        <v>3337</v>
      </c>
      <c r="B3338" s="10">
        <v>45170</v>
      </c>
      <c r="C3338">
        <v>5456</v>
      </c>
      <c r="D3338" t="s">
        <v>80</v>
      </c>
      <c r="E3338">
        <v>43</v>
      </c>
      <c r="F3338" t="s">
        <v>5</v>
      </c>
      <c r="G3338">
        <v>3</v>
      </c>
      <c r="H3338">
        <v>1263.6300000000001</v>
      </c>
      <c r="I3338">
        <v>3790.89</v>
      </c>
      <c r="J3338" t="s">
        <v>97</v>
      </c>
      <c r="K3338" t="s">
        <v>82</v>
      </c>
      <c r="L3338" t="s">
        <v>134</v>
      </c>
      <c r="M3338">
        <v>2023</v>
      </c>
      <c r="N3338" t="s">
        <v>84</v>
      </c>
      <c r="O3338" t="s">
        <v>8594</v>
      </c>
      <c r="P3338" t="s">
        <v>748</v>
      </c>
    </row>
    <row r="3339" spans="1:16" x14ac:dyDescent="0.45">
      <c r="A3339">
        <v>3338</v>
      </c>
      <c r="B3339" s="10">
        <v>45170</v>
      </c>
      <c r="C3339">
        <v>7361</v>
      </c>
      <c r="D3339" t="s">
        <v>80</v>
      </c>
      <c r="E3339">
        <v>54</v>
      </c>
      <c r="F3339" t="s">
        <v>102</v>
      </c>
      <c r="G3339">
        <v>4</v>
      </c>
      <c r="H3339">
        <v>2739.62</v>
      </c>
      <c r="I3339">
        <v>10958.48</v>
      </c>
      <c r="J3339" t="s">
        <v>93</v>
      </c>
      <c r="K3339" t="s">
        <v>82</v>
      </c>
      <c r="L3339" t="s">
        <v>134</v>
      </c>
      <c r="M3339">
        <v>2023</v>
      </c>
      <c r="N3339" t="s">
        <v>84</v>
      </c>
      <c r="O3339" t="s">
        <v>1988</v>
      </c>
      <c r="P3339" t="s">
        <v>86</v>
      </c>
    </row>
    <row r="3340" spans="1:16" x14ac:dyDescent="0.45">
      <c r="A3340">
        <v>3339</v>
      </c>
      <c r="B3340" s="10">
        <v>45170</v>
      </c>
      <c r="C3340">
        <v>6693</v>
      </c>
      <c r="D3340" t="s">
        <v>89</v>
      </c>
      <c r="E3340">
        <v>47</v>
      </c>
      <c r="F3340" t="s">
        <v>9</v>
      </c>
      <c r="G3340">
        <v>5</v>
      </c>
      <c r="H3340">
        <v>3553.45</v>
      </c>
      <c r="I3340">
        <v>17767.25</v>
      </c>
      <c r="J3340" t="s">
        <v>93</v>
      </c>
      <c r="K3340" t="s">
        <v>82</v>
      </c>
      <c r="L3340" t="s">
        <v>134</v>
      </c>
      <c r="M3340">
        <v>2023</v>
      </c>
      <c r="N3340" t="s">
        <v>84</v>
      </c>
      <c r="O3340" t="s">
        <v>4221</v>
      </c>
      <c r="P3340" t="s">
        <v>86</v>
      </c>
    </row>
    <row r="3341" spans="1:16" x14ac:dyDescent="0.45">
      <c r="A3341">
        <v>3340</v>
      </c>
      <c r="B3341" s="10">
        <v>45170</v>
      </c>
      <c r="C3341">
        <v>6788</v>
      </c>
      <c r="D3341" t="s">
        <v>89</v>
      </c>
      <c r="E3341">
        <v>48</v>
      </c>
      <c r="F3341" t="s">
        <v>6</v>
      </c>
      <c r="G3341">
        <v>3</v>
      </c>
      <c r="H3341">
        <v>4025.92</v>
      </c>
      <c r="I3341">
        <v>12077.76</v>
      </c>
      <c r="J3341" t="s">
        <v>93</v>
      </c>
      <c r="K3341" t="s">
        <v>82</v>
      </c>
      <c r="L3341" t="s">
        <v>134</v>
      </c>
      <c r="M3341">
        <v>2023</v>
      </c>
      <c r="N3341" t="s">
        <v>84</v>
      </c>
      <c r="O3341" t="s">
        <v>6511</v>
      </c>
      <c r="P3341" t="s">
        <v>86</v>
      </c>
    </row>
    <row r="3342" spans="1:16" x14ac:dyDescent="0.45">
      <c r="A3342">
        <v>3341</v>
      </c>
      <c r="B3342" s="10">
        <v>45170</v>
      </c>
      <c r="C3342">
        <v>1201</v>
      </c>
      <c r="D3342" t="s">
        <v>89</v>
      </c>
      <c r="E3342">
        <v>50</v>
      </c>
      <c r="F3342" t="s">
        <v>7</v>
      </c>
      <c r="G3342">
        <v>1</v>
      </c>
      <c r="H3342">
        <v>4614.51</v>
      </c>
      <c r="I3342">
        <v>4614.51</v>
      </c>
      <c r="J3342" t="s">
        <v>93</v>
      </c>
      <c r="K3342" t="s">
        <v>82</v>
      </c>
      <c r="L3342" t="s">
        <v>134</v>
      </c>
      <c r="M3342">
        <v>2023</v>
      </c>
      <c r="N3342" t="s">
        <v>84</v>
      </c>
      <c r="O3342" t="s">
        <v>5607</v>
      </c>
      <c r="P3342" t="s">
        <v>86</v>
      </c>
    </row>
    <row r="3343" spans="1:16" x14ac:dyDescent="0.45">
      <c r="A3343">
        <v>3342</v>
      </c>
      <c r="B3343" s="10">
        <v>45170</v>
      </c>
      <c r="C3343">
        <v>7160</v>
      </c>
      <c r="D3343" t="s">
        <v>80</v>
      </c>
      <c r="E3343">
        <v>28</v>
      </c>
      <c r="F3343" t="s">
        <v>7</v>
      </c>
      <c r="G3343">
        <v>1</v>
      </c>
      <c r="H3343">
        <v>1828.12</v>
      </c>
      <c r="I3343">
        <v>1828.12</v>
      </c>
      <c r="J3343" t="s">
        <v>87</v>
      </c>
      <c r="K3343" t="s">
        <v>567</v>
      </c>
      <c r="L3343" t="s">
        <v>134</v>
      </c>
      <c r="M3343">
        <v>2023</v>
      </c>
      <c r="N3343" t="s">
        <v>84</v>
      </c>
      <c r="O3343" t="s">
        <v>8184</v>
      </c>
      <c r="P3343" t="s">
        <v>86</v>
      </c>
    </row>
    <row r="3344" spans="1:16" x14ac:dyDescent="0.45">
      <c r="A3344">
        <v>3343</v>
      </c>
      <c r="B3344" s="10">
        <v>45170</v>
      </c>
      <c r="C3344">
        <v>1517</v>
      </c>
      <c r="D3344" t="s">
        <v>80</v>
      </c>
      <c r="E3344">
        <v>58</v>
      </c>
      <c r="F3344" t="s">
        <v>5</v>
      </c>
      <c r="G3344">
        <v>3</v>
      </c>
      <c r="H3344">
        <v>4666.4399999999996</v>
      </c>
      <c r="I3344">
        <v>13999.32</v>
      </c>
      <c r="J3344" t="s">
        <v>81</v>
      </c>
      <c r="K3344" t="s">
        <v>82</v>
      </c>
      <c r="L3344" t="s">
        <v>134</v>
      </c>
      <c r="M3344">
        <v>2023</v>
      </c>
      <c r="N3344" t="s">
        <v>84</v>
      </c>
      <c r="O3344" t="s">
        <v>6705</v>
      </c>
      <c r="P3344" t="s">
        <v>86</v>
      </c>
    </row>
    <row r="3345" spans="1:16" x14ac:dyDescent="0.45">
      <c r="A3345">
        <v>3344</v>
      </c>
      <c r="B3345" s="10">
        <v>45171</v>
      </c>
      <c r="C3345">
        <v>8737</v>
      </c>
      <c r="D3345" t="s">
        <v>89</v>
      </c>
      <c r="E3345">
        <v>22</v>
      </c>
      <c r="F3345" t="s">
        <v>102</v>
      </c>
      <c r="G3345">
        <v>5</v>
      </c>
      <c r="H3345">
        <v>3103.93</v>
      </c>
      <c r="I3345">
        <v>15519.65</v>
      </c>
      <c r="J3345" t="s">
        <v>95</v>
      </c>
      <c r="K3345" t="s">
        <v>82</v>
      </c>
      <c r="L3345" t="s">
        <v>134</v>
      </c>
      <c r="M3345">
        <v>2023</v>
      </c>
      <c r="N3345" t="s">
        <v>84</v>
      </c>
      <c r="O3345" t="s">
        <v>352</v>
      </c>
      <c r="P3345" t="s">
        <v>86</v>
      </c>
    </row>
    <row r="3346" spans="1:16" x14ac:dyDescent="0.45">
      <c r="A3346">
        <v>3345</v>
      </c>
      <c r="B3346" s="10">
        <v>45171</v>
      </c>
      <c r="C3346">
        <v>2988</v>
      </c>
      <c r="D3346" t="s">
        <v>80</v>
      </c>
      <c r="E3346">
        <v>19</v>
      </c>
      <c r="F3346" t="s">
        <v>8</v>
      </c>
      <c r="G3346">
        <v>1</v>
      </c>
      <c r="H3346">
        <v>1978.49</v>
      </c>
      <c r="I3346">
        <v>1978.49</v>
      </c>
      <c r="J3346" t="s">
        <v>95</v>
      </c>
      <c r="K3346" t="s">
        <v>567</v>
      </c>
      <c r="L3346" t="s">
        <v>134</v>
      </c>
      <c r="M3346">
        <v>2023</v>
      </c>
      <c r="N3346" t="s">
        <v>84</v>
      </c>
      <c r="O3346" t="s">
        <v>7688</v>
      </c>
      <c r="P3346" t="s">
        <v>86</v>
      </c>
    </row>
    <row r="3347" spans="1:16" x14ac:dyDescent="0.45">
      <c r="A3347">
        <v>3346</v>
      </c>
      <c r="B3347" s="10">
        <v>45171</v>
      </c>
      <c r="C3347">
        <v>4802</v>
      </c>
      <c r="D3347" t="s">
        <v>80</v>
      </c>
      <c r="E3347">
        <v>30</v>
      </c>
      <c r="F3347" t="s">
        <v>5</v>
      </c>
      <c r="G3347">
        <v>1</v>
      </c>
      <c r="H3347">
        <v>4442.1099999999997</v>
      </c>
      <c r="I3347">
        <v>4442.1099999999997</v>
      </c>
      <c r="J3347" t="s">
        <v>87</v>
      </c>
      <c r="K3347" t="s">
        <v>82</v>
      </c>
      <c r="L3347" t="s">
        <v>134</v>
      </c>
      <c r="M3347">
        <v>2023</v>
      </c>
      <c r="N3347" t="s">
        <v>84</v>
      </c>
      <c r="O3347" t="s">
        <v>5393</v>
      </c>
      <c r="P3347" t="s">
        <v>86</v>
      </c>
    </row>
    <row r="3348" spans="1:16" x14ac:dyDescent="0.45">
      <c r="A3348">
        <v>3347</v>
      </c>
      <c r="B3348" s="10">
        <v>45171</v>
      </c>
      <c r="C3348">
        <v>6808</v>
      </c>
      <c r="D3348" t="s">
        <v>80</v>
      </c>
      <c r="E3348">
        <v>35</v>
      </c>
      <c r="F3348" t="s">
        <v>5</v>
      </c>
      <c r="G3348">
        <v>4</v>
      </c>
      <c r="H3348">
        <v>2919.17</v>
      </c>
      <c r="I3348">
        <v>11676.68</v>
      </c>
      <c r="J3348" t="s">
        <v>97</v>
      </c>
      <c r="K3348" t="s">
        <v>82</v>
      </c>
      <c r="L3348" t="s">
        <v>134</v>
      </c>
      <c r="M3348">
        <v>2023</v>
      </c>
      <c r="N3348" t="s">
        <v>84</v>
      </c>
      <c r="O3348" t="s">
        <v>1683</v>
      </c>
      <c r="P3348" t="s">
        <v>86</v>
      </c>
    </row>
    <row r="3349" spans="1:16" x14ac:dyDescent="0.45">
      <c r="A3349">
        <v>3348</v>
      </c>
      <c r="B3349" s="10">
        <v>45171</v>
      </c>
      <c r="C3349">
        <v>8162</v>
      </c>
      <c r="D3349" t="s">
        <v>89</v>
      </c>
      <c r="E3349">
        <v>43</v>
      </c>
      <c r="F3349" t="s">
        <v>7</v>
      </c>
      <c r="G3349">
        <v>2</v>
      </c>
      <c r="H3349">
        <v>2298.6999999999998</v>
      </c>
      <c r="I3349">
        <v>4597.3999999999996</v>
      </c>
      <c r="J3349" t="s">
        <v>97</v>
      </c>
      <c r="K3349" t="s">
        <v>82</v>
      </c>
      <c r="L3349" t="s">
        <v>134</v>
      </c>
      <c r="M3349">
        <v>2023</v>
      </c>
      <c r="N3349" t="s">
        <v>84</v>
      </c>
      <c r="O3349" t="s">
        <v>2749</v>
      </c>
      <c r="P3349" t="s">
        <v>86</v>
      </c>
    </row>
    <row r="3350" spans="1:16" x14ac:dyDescent="0.45">
      <c r="A3350">
        <v>3349</v>
      </c>
      <c r="B3350" s="10">
        <v>45171</v>
      </c>
      <c r="C3350">
        <v>7241</v>
      </c>
      <c r="D3350" t="s">
        <v>80</v>
      </c>
      <c r="E3350">
        <v>42</v>
      </c>
      <c r="F3350" t="s">
        <v>7</v>
      </c>
      <c r="G3350">
        <v>5</v>
      </c>
      <c r="H3350">
        <v>106.93</v>
      </c>
      <c r="I3350">
        <v>534.65</v>
      </c>
      <c r="J3350" t="s">
        <v>97</v>
      </c>
      <c r="K3350" t="s">
        <v>567</v>
      </c>
      <c r="L3350" t="s">
        <v>134</v>
      </c>
      <c r="M3350">
        <v>2023</v>
      </c>
      <c r="N3350" t="s">
        <v>84</v>
      </c>
      <c r="O3350" t="s">
        <v>8791</v>
      </c>
      <c r="P3350" t="s">
        <v>748</v>
      </c>
    </row>
    <row r="3351" spans="1:16" x14ac:dyDescent="0.45">
      <c r="A3351">
        <v>3350</v>
      </c>
      <c r="B3351" s="10">
        <v>45171</v>
      </c>
      <c r="C3351">
        <v>9399</v>
      </c>
      <c r="D3351" t="s">
        <v>80</v>
      </c>
      <c r="E3351">
        <v>61</v>
      </c>
      <c r="F3351" t="s">
        <v>5</v>
      </c>
      <c r="G3351">
        <v>4</v>
      </c>
      <c r="H3351">
        <v>3601.66</v>
      </c>
      <c r="I3351">
        <v>14406.64</v>
      </c>
      <c r="J3351" t="s">
        <v>81</v>
      </c>
      <c r="K3351" t="s">
        <v>82</v>
      </c>
      <c r="L3351" t="s">
        <v>134</v>
      </c>
      <c r="M3351">
        <v>2023</v>
      </c>
      <c r="N3351" t="s">
        <v>84</v>
      </c>
      <c r="O3351" t="s">
        <v>1344</v>
      </c>
      <c r="P3351" t="s">
        <v>86</v>
      </c>
    </row>
    <row r="3352" spans="1:16" x14ac:dyDescent="0.45">
      <c r="A3352">
        <v>3351</v>
      </c>
      <c r="B3352" s="10">
        <v>45171</v>
      </c>
      <c r="C3352">
        <v>6633</v>
      </c>
      <c r="D3352" t="s">
        <v>89</v>
      </c>
      <c r="E3352">
        <v>31</v>
      </c>
      <c r="F3352" t="s">
        <v>7</v>
      </c>
      <c r="G3352">
        <v>2</v>
      </c>
      <c r="H3352">
        <v>432.87</v>
      </c>
      <c r="I3352">
        <v>865.74</v>
      </c>
      <c r="J3352" t="s">
        <v>87</v>
      </c>
      <c r="K3352" t="s">
        <v>567</v>
      </c>
      <c r="L3352" t="s">
        <v>134</v>
      </c>
      <c r="M3352">
        <v>2023</v>
      </c>
      <c r="N3352" t="s">
        <v>84</v>
      </c>
      <c r="O3352" t="s">
        <v>7089</v>
      </c>
      <c r="P3352" t="s">
        <v>86</v>
      </c>
    </row>
    <row r="3353" spans="1:16" x14ac:dyDescent="0.45">
      <c r="A3353">
        <v>3352</v>
      </c>
      <c r="B3353" s="10">
        <v>45171</v>
      </c>
      <c r="C3353">
        <v>6755</v>
      </c>
      <c r="D3353" t="s">
        <v>89</v>
      </c>
      <c r="E3353">
        <v>22</v>
      </c>
      <c r="F3353" t="s">
        <v>102</v>
      </c>
      <c r="G3353">
        <v>1</v>
      </c>
      <c r="H3353">
        <v>1482.49</v>
      </c>
      <c r="I3353">
        <v>1482.49</v>
      </c>
      <c r="J3353" t="s">
        <v>95</v>
      </c>
      <c r="K3353" t="s">
        <v>567</v>
      </c>
      <c r="L3353" t="s">
        <v>134</v>
      </c>
      <c r="M3353">
        <v>2023</v>
      </c>
      <c r="N3353" t="s">
        <v>84</v>
      </c>
      <c r="O3353" t="s">
        <v>7689</v>
      </c>
      <c r="P3353" t="s">
        <v>86</v>
      </c>
    </row>
    <row r="3354" spans="1:16" x14ac:dyDescent="0.45">
      <c r="A3354">
        <v>3353</v>
      </c>
      <c r="B3354" s="10">
        <v>45171</v>
      </c>
      <c r="C3354">
        <v>7309</v>
      </c>
      <c r="D3354" t="s">
        <v>89</v>
      </c>
      <c r="E3354">
        <v>59</v>
      </c>
      <c r="F3354" t="s">
        <v>8</v>
      </c>
      <c r="G3354">
        <v>2</v>
      </c>
      <c r="H3354">
        <v>4810.3900000000003</v>
      </c>
      <c r="I3354">
        <v>9620.7800000000007</v>
      </c>
      <c r="J3354" t="s">
        <v>81</v>
      </c>
      <c r="K3354" t="s">
        <v>82</v>
      </c>
      <c r="L3354" t="s">
        <v>134</v>
      </c>
      <c r="M3354">
        <v>2023</v>
      </c>
      <c r="N3354" t="s">
        <v>668</v>
      </c>
      <c r="O3354" t="s">
        <v>9850</v>
      </c>
      <c r="P3354" t="s">
        <v>86</v>
      </c>
    </row>
    <row r="3355" spans="1:16" x14ac:dyDescent="0.45">
      <c r="A3355">
        <v>3354</v>
      </c>
      <c r="B3355" s="10">
        <v>45171</v>
      </c>
      <c r="C3355">
        <v>5117</v>
      </c>
      <c r="D3355" t="s">
        <v>89</v>
      </c>
      <c r="E3355">
        <v>19</v>
      </c>
      <c r="F3355" t="s">
        <v>8</v>
      </c>
      <c r="G3355">
        <v>1</v>
      </c>
      <c r="H3355">
        <v>818.3</v>
      </c>
      <c r="I3355">
        <v>818.3</v>
      </c>
      <c r="J3355" t="s">
        <v>95</v>
      </c>
      <c r="K3355" t="s">
        <v>567</v>
      </c>
      <c r="L3355" t="s">
        <v>134</v>
      </c>
      <c r="M3355">
        <v>2023</v>
      </c>
      <c r="N3355" t="s">
        <v>84</v>
      </c>
      <c r="O3355" t="s">
        <v>7690</v>
      </c>
      <c r="P3355" t="s">
        <v>86</v>
      </c>
    </row>
    <row r="3356" spans="1:16" x14ac:dyDescent="0.45">
      <c r="A3356">
        <v>3355</v>
      </c>
      <c r="B3356" s="10">
        <v>45171</v>
      </c>
      <c r="C3356">
        <v>9345</v>
      </c>
      <c r="D3356" t="s">
        <v>89</v>
      </c>
      <c r="E3356">
        <v>21</v>
      </c>
      <c r="F3356" t="s">
        <v>8</v>
      </c>
      <c r="G3356">
        <v>4</v>
      </c>
      <c r="H3356">
        <v>1593.33</v>
      </c>
      <c r="I3356">
        <v>6373.32</v>
      </c>
      <c r="J3356" t="s">
        <v>95</v>
      </c>
      <c r="K3356" t="s">
        <v>82</v>
      </c>
      <c r="L3356" t="s">
        <v>134</v>
      </c>
      <c r="M3356">
        <v>2023</v>
      </c>
      <c r="N3356" t="s">
        <v>84</v>
      </c>
      <c r="O3356" t="s">
        <v>2302</v>
      </c>
      <c r="P3356" t="s">
        <v>86</v>
      </c>
    </row>
    <row r="3357" spans="1:16" x14ac:dyDescent="0.45">
      <c r="A3357">
        <v>3356</v>
      </c>
      <c r="B3357" s="10">
        <v>45171</v>
      </c>
      <c r="C3357">
        <v>2518</v>
      </c>
      <c r="D3357" t="s">
        <v>89</v>
      </c>
      <c r="E3357">
        <v>29</v>
      </c>
      <c r="F3357" t="s">
        <v>5</v>
      </c>
      <c r="G3357">
        <v>1</v>
      </c>
      <c r="H3357">
        <v>4665.08</v>
      </c>
      <c r="I3357">
        <v>4665.08</v>
      </c>
      <c r="J3357" t="s">
        <v>87</v>
      </c>
      <c r="K3357" t="s">
        <v>82</v>
      </c>
      <c r="L3357" t="s">
        <v>134</v>
      </c>
      <c r="M3357">
        <v>2023</v>
      </c>
      <c r="N3357" t="s">
        <v>84</v>
      </c>
      <c r="O3357" t="s">
        <v>5394</v>
      </c>
      <c r="P3357" t="s">
        <v>86</v>
      </c>
    </row>
    <row r="3358" spans="1:16" x14ac:dyDescent="0.45">
      <c r="A3358">
        <v>3357</v>
      </c>
      <c r="B3358" s="10">
        <v>45172</v>
      </c>
      <c r="C3358">
        <v>7163</v>
      </c>
      <c r="D3358" t="s">
        <v>80</v>
      </c>
      <c r="E3358">
        <v>28</v>
      </c>
      <c r="F3358" t="s">
        <v>6</v>
      </c>
      <c r="G3358">
        <v>2</v>
      </c>
      <c r="H3358">
        <v>1721.53</v>
      </c>
      <c r="I3358">
        <v>3443.06</v>
      </c>
      <c r="J3358" t="s">
        <v>87</v>
      </c>
      <c r="K3358" t="s">
        <v>82</v>
      </c>
      <c r="L3358" t="s">
        <v>134</v>
      </c>
      <c r="M3358">
        <v>2023</v>
      </c>
      <c r="N3358" t="s">
        <v>84</v>
      </c>
      <c r="O3358" t="s">
        <v>253</v>
      </c>
      <c r="P3358" t="s">
        <v>86</v>
      </c>
    </row>
    <row r="3359" spans="1:16" x14ac:dyDescent="0.45">
      <c r="A3359">
        <v>3358</v>
      </c>
      <c r="B3359" s="10">
        <v>45172</v>
      </c>
      <c r="C3359">
        <v>3600</v>
      </c>
      <c r="D3359" t="s">
        <v>80</v>
      </c>
      <c r="E3359">
        <v>21</v>
      </c>
      <c r="F3359" t="s">
        <v>5</v>
      </c>
      <c r="G3359">
        <v>4</v>
      </c>
      <c r="H3359">
        <v>1676.94</v>
      </c>
      <c r="I3359">
        <v>6707.76</v>
      </c>
      <c r="J3359" t="s">
        <v>95</v>
      </c>
      <c r="K3359" t="s">
        <v>82</v>
      </c>
      <c r="L3359" t="s">
        <v>134</v>
      </c>
      <c r="M3359">
        <v>2023</v>
      </c>
      <c r="N3359" t="s">
        <v>84</v>
      </c>
      <c r="O3359" t="s">
        <v>2303</v>
      </c>
      <c r="P3359" t="s">
        <v>86</v>
      </c>
    </row>
    <row r="3360" spans="1:16" x14ac:dyDescent="0.45">
      <c r="A3360">
        <v>3359</v>
      </c>
      <c r="B3360" s="10">
        <v>45172</v>
      </c>
      <c r="C3360">
        <v>3195</v>
      </c>
      <c r="D3360" t="s">
        <v>80</v>
      </c>
      <c r="E3360">
        <v>60</v>
      </c>
      <c r="F3360" t="s">
        <v>5</v>
      </c>
      <c r="G3360">
        <v>2</v>
      </c>
      <c r="H3360">
        <v>3257.38</v>
      </c>
      <c r="I3360">
        <v>6514.76</v>
      </c>
      <c r="J3360" t="s">
        <v>81</v>
      </c>
      <c r="K3360" t="s">
        <v>82</v>
      </c>
      <c r="L3360" t="s">
        <v>134</v>
      </c>
      <c r="M3360">
        <v>2023</v>
      </c>
      <c r="N3360" t="s">
        <v>84</v>
      </c>
      <c r="O3360" t="s">
        <v>3029</v>
      </c>
      <c r="P3360" t="s">
        <v>86</v>
      </c>
    </row>
    <row r="3361" spans="1:16" x14ac:dyDescent="0.45">
      <c r="A3361">
        <v>3360</v>
      </c>
      <c r="B3361" s="10">
        <v>45172</v>
      </c>
      <c r="C3361">
        <v>4554</v>
      </c>
      <c r="D3361" t="s">
        <v>80</v>
      </c>
      <c r="E3361">
        <v>26</v>
      </c>
      <c r="F3361" t="s">
        <v>102</v>
      </c>
      <c r="G3361">
        <v>2</v>
      </c>
      <c r="H3361">
        <v>700.22</v>
      </c>
      <c r="I3361">
        <v>1400.44</v>
      </c>
      <c r="J3361" t="s">
        <v>87</v>
      </c>
      <c r="K3361" t="s">
        <v>567</v>
      </c>
      <c r="L3361" t="s">
        <v>134</v>
      </c>
      <c r="M3361">
        <v>2023</v>
      </c>
      <c r="N3361" t="s">
        <v>84</v>
      </c>
      <c r="O3361" t="s">
        <v>7090</v>
      </c>
      <c r="P3361" t="s">
        <v>86</v>
      </c>
    </row>
    <row r="3362" spans="1:16" x14ac:dyDescent="0.45">
      <c r="A3362">
        <v>3361</v>
      </c>
      <c r="B3362" s="10">
        <v>45172</v>
      </c>
      <c r="C3362">
        <v>3849</v>
      </c>
      <c r="D3362" t="s">
        <v>89</v>
      </c>
      <c r="E3362">
        <v>27</v>
      </c>
      <c r="F3362" t="s">
        <v>8</v>
      </c>
      <c r="G3362">
        <v>3</v>
      </c>
      <c r="H3362">
        <v>4865.12</v>
      </c>
      <c r="I3362">
        <v>14595.36</v>
      </c>
      <c r="J3362" t="s">
        <v>87</v>
      </c>
      <c r="K3362" t="s">
        <v>82</v>
      </c>
      <c r="L3362" t="s">
        <v>134</v>
      </c>
      <c r="M3362">
        <v>2023</v>
      </c>
      <c r="N3362" t="s">
        <v>84</v>
      </c>
      <c r="O3362" t="s">
        <v>6060</v>
      </c>
      <c r="P3362" t="s">
        <v>86</v>
      </c>
    </row>
    <row r="3363" spans="1:16" x14ac:dyDescent="0.45">
      <c r="A3363">
        <v>3362</v>
      </c>
      <c r="B3363" s="10">
        <v>45172</v>
      </c>
      <c r="C3363">
        <v>2742</v>
      </c>
      <c r="D3363" t="s">
        <v>80</v>
      </c>
      <c r="E3363">
        <v>44</v>
      </c>
      <c r="F3363" t="s">
        <v>7</v>
      </c>
      <c r="G3363">
        <v>1</v>
      </c>
      <c r="H3363">
        <v>1411.36</v>
      </c>
      <c r="I3363">
        <v>1411.36</v>
      </c>
      <c r="J3363" t="s">
        <v>97</v>
      </c>
      <c r="K3363" t="s">
        <v>567</v>
      </c>
      <c r="L3363" t="s">
        <v>134</v>
      </c>
      <c r="M3363">
        <v>2023</v>
      </c>
      <c r="N3363" t="s">
        <v>84</v>
      </c>
      <c r="O3363" t="s">
        <v>7923</v>
      </c>
      <c r="P3363" t="s">
        <v>86</v>
      </c>
    </row>
    <row r="3364" spans="1:16" x14ac:dyDescent="0.45">
      <c r="A3364">
        <v>3363</v>
      </c>
      <c r="B3364" s="10">
        <v>45172</v>
      </c>
      <c r="C3364">
        <v>2306</v>
      </c>
      <c r="D3364" t="s">
        <v>89</v>
      </c>
      <c r="E3364">
        <v>23</v>
      </c>
      <c r="F3364" t="s">
        <v>7</v>
      </c>
      <c r="G3364">
        <v>1</v>
      </c>
      <c r="H3364">
        <v>3939.16</v>
      </c>
      <c r="I3364">
        <v>3939.16</v>
      </c>
      <c r="J3364" t="s">
        <v>95</v>
      </c>
      <c r="K3364" t="s">
        <v>82</v>
      </c>
      <c r="L3364" t="s">
        <v>134</v>
      </c>
      <c r="M3364">
        <v>2023</v>
      </c>
      <c r="N3364" t="s">
        <v>84</v>
      </c>
      <c r="O3364" t="s">
        <v>5024</v>
      </c>
      <c r="P3364" t="s">
        <v>86</v>
      </c>
    </row>
    <row r="3365" spans="1:16" x14ac:dyDescent="0.45">
      <c r="A3365">
        <v>3364</v>
      </c>
      <c r="B3365" s="10">
        <v>45172</v>
      </c>
      <c r="C3365">
        <v>4849</v>
      </c>
      <c r="D3365" t="s">
        <v>89</v>
      </c>
      <c r="E3365">
        <v>32</v>
      </c>
      <c r="F3365" t="s">
        <v>9</v>
      </c>
      <c r="G3365">
        <v>2</v>
      </c>
      <c r="H3365">
        <v>1473.69</v>
      </c>
      <c r="I3365">
        <v>2947.38</v>
      </c>
      <c r="J3365" t="s">
        <v>87</v>
      </c>
      <c r="K3365" t="s">
        <v>82</v>
      </c>
      <c r="L3365" t="s">
        <v>134</v>
      </c>
      <c r="M3365">
        <v>2023</v>
      </c>
      <c r="N3365" t="s">
        <v>84</v>
      </c>
      <c r="O3365" t="s">
        <v>3675</v>
      </c>
      <c r="P3365" t="s">
        <v>86</v>
      </c>
    </row>
    <row r="3366" spans="1:16" x14ac:dyDescent="0.45">
      <c r="A3366">
        <v>3365</v>
      </c>
      <c r="B3366" s="10">
        <v>45172</v>
      </c>
      <c r="C3366">
        <v>8519</v>
      </c>
      <c r="D3366" t="s">
        <v>80</v>
      </c>
      <c r="E3366">
        <v>59</v>
      </c>
      <c r="F3366" t="s">
        <v>9</v>
      </c>
      <c r="G3366">
        <v>1</v>
      </c>
      <c r="H3366">
        <v>1413.09</v>
      </c>
      <c r="I3366">
        <v>1413.09</v>
      </c>
      <c r="J3366" t="s">
        <v>81</v>
      </c>
      <c r="K3366" t="s">
        <v>567</v>
      </c>
      <c r="L3366" t="s">
        <v>134</v>
      </c>
      <c r="M3366">
        <v>2023</v>
      </c>
      <c r="N3366" t="s">
        <v>84</v>
      </c>
      <c r="O3366" t="s">
        <v>8059</v>
      </c>
      <c r="P3366" t="s">
        <v>86</v>
      </c>
    </row>
    <row r="3367" spans="1:16" x14ac:dyDescent="0.45">
      <c r="A3367">
        <v>3366</v>
      </c>
      <c r="B3367" s="10">
        <v>45172</v>
      </c>
      <c r="C3367">
        <v>5195</v>
      </c>
      <c r="D3367" t="s">
        <v>80</v>
      </c>
      <c r="E3367">
        <v>48</v>
      </c>
      <c r="F3367" t="s">
        <v>6</v>
      </c>
      <c r="G3367">
        <v>5</v>
      </c>
      <c r="H3367">
        <v>334.69</v>
      </c>
      <c r="I3367">
        <v>1673.45</v>
      </c>
      <c r="J3367" t="s">
        <v>93</v>
      </c>
      <c r="K3367" t="s">
        <v>567</v>
      </c>
      <c r="L3367" t="s">
        <v>134</v>
      </c>
      <c r="M3367">
        <v>2023</v>
      </c>
      <c r="N3367" t="s">
        <v>84</v>
      </c>
      <c r="O3367" t="s">
        <v>7605</v>
      </c>
      <c r="P3367" t="s">
        <v>86</v>
      </c>
    </row>
    <row r="3368" spans="1:16" x14ac:dyDescent="0.45">
      <c r="A3368">
        <v>3367</v>
      </c>
      <c r="B3368" s="10">
        <v>45172</v>
      </c>
      <c r="C3368">
        <v>6178</v>
      </c>
      <c r="D3368" t="s">
        <v>89</v>
      </c>
      <c r="E3368">
        <v>39</v>
      </c>
      <c r="F3368" t="s">
        <v>7</v>
      </c>
      <c r="G3368">
        <v>1</v>
      </c>
      <c r="H3368">
        <v>640.64</v>
      </c>
      <c r="I3368">
        <v>640.64</v>
      </c>
      <c r="J3368" t="s">
        <v>97</v>
      </c>
      <c r="K3368" t="s">
        <v>567</v>
      </c>
      <c r="L3368" t="s">
        <v>134</v>
      </c>
      <c r="M3368">
        <v>2023</v>
      </c>
      <c r="N3368" t="s">
        <v>84</v>
      </c>
      <c r="O3368" t="s">
        <v>7924</v>
      </c>
      <c r="P3368" t="s">
        <v>86</v>
      </c>
    </row>
    <row r="3369" spans="1:16" x14ac:dyDescent="0.45">
      <c r="A3369">
        <v>3368</v>
      </c>
      <c r="B3369" s="10">
        <v>45172</v>
      </c>
      <c r="C3369">
        <v>3555</v>
      </c>
      <c r="D3369" t="s">
        <v>89</v>
      </c>
      <c r="E3369">
        <v>23</v>
      </c>
      <c r="F3369" t="s">
        <v>8</v>
      </c>
      <c r="G3369">
        <v>4</v>
      </c>
      <c r="H3369">
        <v>2633.74</v>
      </c>
      <c r="I3369">
        <v>10534.96</v>
      </c>
      <c r="J3369" t="s">
        <v>95</v>
      </c>
      <c r="K3369" t="s">
        <v>82</v>
      </c>
      <c r="L3369" t="s">
        <v>134</v>
      </c>
      <c r="M3369">
        <v>2023</v>
      </c>
      <c r="N3369" t="s">
        <v>668</v>
      </c>
      <c r="O3369" t="s">
        <v>9994</v>
      </c>
      <c r="P3369" t="s">
        <v>86</v>
      </c>
    </row>
    <row r="3370" spans="1:16" x14ac:dyDescent="0.45">
      <c r="A3370">
        <v>3369</v>
      </c>
      <c r="B3370" s="10">
        <v>45172</v>
      </c>
      <c r="C3370">
        <v>3305</v>
      </c>
      <c r="D3370" t="s">
        <v>89</v>
      </c>
      <c r="E3370">
        <v>50</v>
      </c>
      <c r="F3370" t="s">
        <v>5</v>
      </c>
      <c r="G3370">
        <v>1</v>
      </c>
      <c r="H3370">
        <v>2905.37</v>
      </c>
      <c r="I3370">
        <v>2905.37</v>
      </c>
      <c r="J3370" t="s">
        <v>93</v>
      </c>
      <c r="K3370" t="s">
        <v>82</v>
      </c>
      <c r="L3370" t="s">
        <v>134</v>
      </c>
      <c r="M3370">
        <v>2023</v>
      </c>
      <c r="N3370" t="s">
        <v>668</v>
      </c>
      <c r="O3370" t="s">
        <v>9609</v>
      </c>
      <c r="P3370" t="s">
        <v>86</v>
      </c>
    </row>
    <row r="3371" spans="1:16" x14ac:dyDescent="0.45">
      <c r="A3371">
        <v>3370</v>
      </c>
      <c r="B3371" s="10">
        <v>45172</v>
      </c>
      <c r="C3371">
        <v>8619</v>
      </c>
      <c r="D3371" t="s">
        <v>89</v>
      </c>
      <c r="E3371">
        <v>46</v>
      </c>
      <c r="F3371" t="s">
        <v>7</v>
      </c>
      <c r="G3371">
        <v>5</v>
      </c>
      <c r="H3371">
        <v>4088.43</v>
      </c>
      <c r="I3371">
        <v>20442.150000000001</v>
      </c>
      <c r="J3371" t="s">
        <v>93</v>
      </c>
      <c r="K3371" t="s">
        <v>82</v>
      </c>
      <c r="L3371" t="s">
        <v>134</v>
      </c>
      <c r="M3371">
        <v>2023</v>
      </c>
      <c r="N3371" t="s">
        <v>84</v>
      </c>
      <c r="O3371" t="s">
        <v>9154</v>
      </c>
      <c r="P3371" t="s">
        <v>748</v>
      </c>
    </row>
    <row r="3372" spans="1:16" x14ac:dyDescent="0.45">
      <c r="A3372">
        <v>3371</v>
      </c>
      <c r="B3372" s="10">
        <v>45173</v>
      </c>
      <c r="C3372">
        <v>3642</v>
      </c>
      <c r="D3372" t="s">
        <v>80</v>
      </c>
      <c r="E3372">
        <v>38</v>
      </c>
      <c r="F3372" t="s">
        <v>6</v>
      </c>
      <c r="G3372">
        <v>2</v>
      </c>
      <c r="H3372">
        <v>348.07</v>
      </c>
      <c r="I3372">
        <v>696.14</v>
      </c>
      <c r="J3372" t="s">
        <v>97</v>
      </c>
      <c r="K3372" t="s">
        <v>567</v>
      </c>
      <c r="L3372" t="s">
        <v>134</v>
      </c>
      <c r="M3372">
        <v>2023</v>
      </c>
      <c r="N3372" t="s">
        <v>84</v>
      </c>
      <c r="O3372" t="s">
        <v>602</v>
      </c>
      <c r="P3372" t="s">
        <v>86</v>
      </c>
    </row>
    <row r="3373" spans="1:16" x14ac:dyDescent="0.45">
      <c r="A3373">
        <v>3372</v>
      </c>
      <c r="B3373" s="10">
        <v>45173</v>
      </c>
      <c r="C3373">
        <v>7409</v>
      </c>
      <c r="D3373" t="s">
        <v>89</v>
      </c>
      <c r="E3373">
        <v>47</v>
      </c>
      <c r="F3373" t="s">
        <v>6</v>
      </c>
      <c r="G3373">
        <v>1</v>
      </c>
      <c r="H3373">
        <v>1812.94</v>
      </c>
      <c r="I3373">
        <v>1812.94</v>
      </c>
      <c r="J3373" t="s">
        <v>93</v>
      </c>
      <c r="K3373" t="s">
        <v>567</v>
      </c>
      <c r="L3373" t="s">
        <v>134</v>
      </c>
      <c r="M3373">
        <v>2023</v>
      </c>
      <c r="N3373" t="s">
        <v>84</v>
      </c>
      <c r="O3373" t="s">
        <v>7794</v>
      </c>
      <c r="P3373" t="s">
        <v>86</v>
      </c>
    </row>
    <row r="3374" spans="1:16" x14ac:dyDescent="0.45">
      <c r="A3374">
        <v>3373</v>
      </c>
      <c r="B3374" s="10">
        <v>45173</v>
      </c>
      <c r="C3374">
        <v>5757</v>
      </c>
      <c r="D3374" t="s">
        <v>80</v>
      </c>
      <c r="E3374">
        <v>38</v>
      </c>
      <c r="F3374" t="s">
        <v>7</v>
      </c>
      <c r="G3374">
        <v>4</v>
      </c>
      <c r="H3374">
        <v>1040.79</v>
      </c>
      <c r="I3374">
        <v>4163.16</v>
      </c>
      <c r="J3374" t="s">
        <v>97</v>
      </c>
      <c r="K3374" t="s">
        <v>82</v>
      </c>
      <c r="L3374" t="s">
        <v>134</v>
      </c>
      <c r="M3374">
        <v>2023</v>
      </c>
      <c r="N3374" t="s">
        <v>84</v>
      </c>
      <c r="O3374" t="s">
        <v>1684</v>
      </c>
      <c r="P3374" t="s">
        <v>86</v>
      </c>
    </row>
    <row r="3375" spans="1:16" x14ac:dyDescent="0.45">
      <c r="A3375">
        <v>3374</v>
      </c>
      <c r="B3375" s="10">
        <v>45173</v>
      </c>
      <c r="C3375">
        <v>3994</v>
      </c>
      <c r="D3375" t="s">
        <v>89</v>
      </c>
      <c r="E3375">
        <v>53</v>
      </c>
      <c r="F3375" t="s">
        <v>9</v>
      </c>
      <c r="G3375">
        <v>5</v>
      </c>
      <c r="H3375">
        <v>1821.49</v>
      </c>
      <c r="I3375">
        <v>9107.4500000000007</v>
      </c>
      <c r="J3375" t="s">
        <v>93</v>
      </c>
      <c r="K3375" t="s">
        <v>82</v>
      </c>
      <c r="L3375" t="s">
        <v>134</v>
      </c>
      <c r="M3375">
        <v>2023</v>
      </c>
      <c r="N3375" t="s">
        <v>84</v>
      </c>
      <c r="O3375" t="s">
        <v>4222</v>
      </c>
      <c r="P3375" t="s">
        <v>86</v>
      </c>
    </row>
    <row r="3376" spans="1:16" x14ac:dyDescent="0.45">
      <c r="A3376">
        <v>3375</v>
      </c>
      <c r="B3376" s="10">
        <v>45173</v>
      </c>
      <c r="C3376">
        <v>9751</v>
      </c>
      <c r="D3376" t="s">
        <v>89</v>
      </c>
      <c r="E3376">
        <v>39</v>
      </c>
      <c r="F3376" t="s">
        <v>8</v>
      </c>
      <c r="G3376">
        <v>3</v>
      </c>
      <c r="H3376">
        <v>1803.82</v>
      </c>
      <c r="I3376">
        <v>5411.46</v>
      </c>
      <c r="J3376" t="s">
        <v>97</v>
      </c>
      <c r="K3376" t="s">
        <v>82</v>
      </c>
      <c r="L3376" t="s">
        <v>134</v>
      </c>
      <c r="M3376">
        <v>2023</v>
      </c>
      <c r="N3376" t="s">
        <v>84</v>
      </c>
      <c r="O3376" t="s">
        <v>6292</v>
      </c>
      <c r="P3376" t="s">
        <v>86</v>
      </c>
    </row>
    <row r="3377" spans="1:16" x14ac:dyDescent="0.45">
      <c r="A3377">
        <v>3376</v>
      </c>
      <c r="B3377" s="10">
        <v>45173</v>
      </c>
      <c r="C3377">
        <v>2271</v>
      </c>
      <c r="D3377" t="s">
        <v>89</v>
      </c>
      <c r="E3377">
        <v>63</v>
      </c>
      <c r="F3377" t="s">
        <v>7</v>
      </c>
      <c r="G3377">
        <v>2</v>
      </c>
      <c r="H3377">
        <v>1803.68</v>
      </c>
      <c r="I3377">
        <v>3607.36</v>
      </c>
      <c r="J3377" t="s">
        <v>81</v>
      </c>
      <c r="K3377" t="s">
        <v>82</v>
      </c>
      <c r="L3377" t="s">
        <v>134</v>
      </c>
      <c r="M3377">
        <v>2023</v>
      </c>
      <c r="N3377" t="s">
        <v>84</v>
      </c>
      <c r="O3377" t="s">
        <v>3030</v>
      </c>
      <c r="P3377" t="s">
        <v>86</v>
      </c>
    </row>
    <row r="3378" spans="1:16" x14ac:dyDescent="0.45">
      <c r="A3378">
        <v>3377</v>
      </c>
      <c r="B3378" s="10">
        <v>45173</v>
      </c>
      <c r="C3378">
        <v>2813</v>
      </c>
      <c r="D3378" t="s">
        <v>80</v>
      </c>
      <c r="E3378">
        <v>37</v>
      </c>
      <c r="F3378" t="s">
        <v>5</v>
      </c>
      <c r="G3378">
        <v>2</v>
      </c>
      <c r="H3378">
        <v>1582.69</v>
      </c>
      <c r="I3378">
        <v>3165.38</v>
      </c>
      <c r="J3378" t="s">
        <v>97</v>
      </c>
      <c r="K3378" t="s">
        <v>82</v>
      </c>
      <c r="L3378" t="s">
        <v>134</v>
      </c>
      <c r="M3378">
        <v>2023</v>
      </c>
      <c r="N3378" t="s">
        <v>84</v>
      </c>
      <c r="O3378" t="s">
        <v>2750</v>
      </c>
      <c r="P3378" t="s">
        <v>86</v>
      </c>
    </row>
    <row r="3379" spans="1:16" x14ac:dyDescent="0.45">
      <c r="A3379">
        <v>3378</v>
      </c>
      <c r="B3379" s="10">
        <v>45173</v>
      </c>
      <c r="C3379">
        <v>9801</v>
      </c>
      <c r="D3379" t="s">
        <v>89</v>
      </c>
      <c r="E3379">
        <v>39</v>
      </c>
      <c r="F3379" t="s">
        <v>5</v>
      </c>
      <c r="G3379">
        <v>2</v>
      </c>
      <c r="H3379">
        <v>3831.69</v>
      </c>
      <c r="I3379">
        <v>7663.38</v>
      </c>
      <c r="J3379" t="s">
        <v>97</v>
      </c>
      <c r="K3379" t="s">
        <v>82</v>
      </c>
      <c r="L3379" t="s">
        <v>134</v>
      </c>
      <c r="M3379">
        <v>2023</v>
      </c>
      <c r="N3379" t="s">
        <v>84</v>
      </c>
      <c r="O3379" t="s">
        <v>2751</v>
      </c>
      <c r="P3379" t="s">
        <v>86</v>
      </c>
    </row>
    <row r="3380" spans="1:16" x14ac:dyDescent="0.45">
      <c r="A3380">
        <v>3379</v>
      </c>
      <c r="B3380" s="10">
        <v>45173</v>
      </c>
      <c r="C3380">
        <v>3461</v>
      </c>
      <c r="D3380" t="s">
        <v>80</v>
      </c>
      <c r="E3380">
        <v>57</v>
      </c>
      <c r="F3380" t="s">
        <v>102</v>
      </c>
      <c r="G3380">
        <v>5</v>
      </c>
      <c r="H3380">
        <v>3464.05</v>
      </c>
      <c r="I3380">
        <v>17320.25</v>
      </c>
      <c r="J3380" t="s">
        <v>81</v>
      </c>
      <c r="K3380" t="s">
        <v>82</v>
      </c>
      <c r="L3380" t="s">
        <v>134</v>
      </c>
      <c r="M3380">
        <v>2023</v>
      </c>
      <c r="N3380" t="s">
        <v>84</v>
      </c>
      <c r="O3380" t="s">
        <v>4692</v>
      </c>
      <c r="P3380" t="s">
        <v>86</v>
      </c>
    </row>
    <row r="3381" spans="1:16" x14ac:dyDescent="0.45">
      <c r="A3381">
        <v>3380</v>
      </c>
      <c r="B3381" s="10">
        <v>45173</v>
      </c>
      <c r="C3381">
        <v>5120</v>
      </c>
      <c r="D3381" t="s">
        <v>80</v>
      </c>
      <c r="E3381">
        <v>28</v>
      </c>
      <c r="F3381" t="s">
        <v>5</v>
      </c>
      <c r="G3381">
        <v>1</v>
      </c>
      <c r="H3381">
        <v>1740.27</v>
      </c>
      <c r="I3381">
        <v>1740.27</v>
      </c>
      <c r="J3381" t="s">
        <v>87</v>
      </c>
      <c r="K3381" t="s">
        <v>567</v>
      </c>
      <c r="L3381" t="s">
        <v>134</v>
      </c>
      <c r="M3381">
        <v>2023</v>
      </c>
      <c r="N3381" t="s">
        <v>84</v>
      </c>
      <c r="O3381" t="s">
        <v>8185</v>
      </c>
      <c r="P3381" t="s">
        <v>86</v>
      </c>
    </row>
    <row r="3382" spans="1:16" x14ac:dyDescent="0.45">
      <c r="A3382">
        <v>3381</v>
      </c>
      <c r="B3382" s="10">
        <v>45173</v>
      </c>
      <c r="C3382">
        <v>7124</v>
      </c>
      <c r="D3382" t="s">
        <v>80</v>
      </c>
      <c r="E3382">
        <v>64</v>
      </c>
      <c r="F3382" t="s">
        <v>7</v>
      </c>
      <c r="G3382">
        <v>1</v>
      </c>
      <c r="H3382">
        <v>775.12</v>
      </c>
      <c r="I3382">
        <v>775.12</v>
      </c>
      <c r="J3382" t="s">
        <v>81</v>
      </c>
      <c r="K3382" t="s">
        <v>567</v>
      </c>
      <c r="L3382" t="s">
        <v>134</v>
      </c>
      <c r="M3382">
        <v>2023</v>
      </c>
      <c r="N3382" t="s">
        <v>84</v>
      </c>
      <c r="O3382" t="s">
        <v>8060</v>
      </c>
      <c r="P3382" t="s">
        <v>86</v>
      </c>
    </row>
    <row r="3383" spans="1:16" x14ac:dyDescent="0.45">
      <c r="A3383">
        <v>3382</v>
      </c>
      <c r="B3383" s="10">
        <v>45173</v>
      </c>
      <c r="C3383">
        <v>9475</v>
      </c>
      <c r="D3383" t="s">
        <v>89</v>
      </c>
      <c r="E3383">
        <v>48</v>
      </c>
      <c r="F3383" t="s">
        <v>7</v>
      </c>
      <c r="G3383">
        <v>1</v>
      </c>
      <c r="H3383">
        <v>2615.4899999999998</v>
      </c>
      <c r="I3383">
        <v>2615.4899999999998</v>
      </c>
      <c r="J3383" t="s">
        <v>93</v>
      </c>
      <c r="K3383" t="s">
        <v>82</v>
      </c>
      <c r="L3383" t="s">
        <v>134</v>
      </c>
      <c r="M3383">
        <v>2023</v>
      </c>
      <c r="N3383" t="s">
        <v>84</v>
      </c>
      <c r="O3383" t="s">
        <v>5608</v>
      </c>
      <c r="P3383" t="s">
        <v>86</v>
      </c>
    </row>
    <row r="3384" spans="1:16" x14ac:dyDescent="0.45">
      <c r="A3384">
        <v>3383</v>
      </c>
      <c r="B3384" s="10">
        <v>45173</v>
      </c>
      <c r="C3384">
        <v>5396</v>
      </c>
      <c r="D3384" t="s">
        <v>80</v>
      </c>
      <c r="E3384">
        <v>57</v>
      </c>
      <c r="F3384" t="s">
        <v>5</v>
      </c>
      <c r="G3384">
        <v>1</v>
      </c>
      <c r="H3384">
        <v>4598.3</v>
      </c>
      <c r="I3384">
        <v>4598.3</v>
      </c>
      <c r="J3384" t="s">
        <v>81</v>
      </c>
      <c r="K3384" t="s">
        <v>82</v>
      </c>
      <c r="L3384" t="s">
        <v>134</v>
      </c>
      <c r="M3384">
        <v>2023</v>
      </c>
      <c r="N3384" t="s">
        <v>84</v>
      </c>
      <c r="O3384" t="s">
        <v>5821</v>
      </c>
      <c r="P3384" t="s">
        <v>86</v>
      </c>
    </row>
    <row r="3385" spans="1:16" x14ac:dyDescent="0.45">
      <c r="A3385">
        <v>3384</v>
      </c>
      <c r="B3385" s="10">
        <v>45173</v>
      </c>
      <c r="C3385">
        <v>1816</v>
      </c>
      <c r="D3385" t="s">
        <v>80</v>
      </c>
      <c r="E3385">
        <v>30</v>
      </c>
      <c r="F3385" t="s">
        <v>9</v>
      </c>
      <c r="G3385">
        <v>2</v>
      </c>
      <c r="H3385">
        <v>661.62</v>
      </c>
      <c r="I3385">
        <v>1323.24</v>
      </c>
      <c r="J3385" t="s">
        <v>87</v>
      </c>
      <c r="K3385" t="s">
        <v>567</v>
      </c>
      <c r="L3385" t="s">
        <v>134</v>
      </c>
      <c r="M3385">
        <v>2023</v>
      </c>
      <c r="N3385" t="s">
        <v>84</v>
      </c>
      <c r="O3385" t="s">
        <v>7091</v>
      </c>
      <c r="P3385" t="s">
        <v>86</v>
      </c>
    </row>
    <row r="3386" spans="1:16" x14ac:dyDescent="0.45">
      <c r="A3386">
        <v>3385</v>
      </c>
      <c r="B3386" s="10">
        <v>45174</v>
      </c>
      <c r="C3386">
        <v>8304</v>
      </c>
      <c r="D3386" t="s">
        <v>89</v>
      </c>
      <c r="E3386">
        <v>35</v>
      </c>
      <c r="F3386" t="s">
        <v>8</v>
      </c>
      <c r="G3386">
        <v>3</v>
      </c>
      <c r="H3386">
        <v>3777.5</v>
      </c>
      <c r="I3386">
        <v>11332.5</v>
      </c>
      <c r="J3386" t="s">
        <v>97</v>
      </c>
      <c r="K3386" t="s">
        <v>82</v>
      </c>
      <c r="L3386" t="s">
        <v>134</v>
      </c>
      <c r="M3386">
        <v>2023</v>
      </c>
      <c r="N3386" t="s">
        <v>84</v>
      </c>
      <c r="O3386" t="s">
        <v>435</v>
      </c>
      <c r="P3386" t="s">
        <v>86</v>
      </c>
    </row>
    <row r="3387" spans="1:16" x14ac:dyDescent="0.45">
      <c r="A3387">
        <v>3386</v>
      </c>
      <c r="B3387" s="10">
        <v>45174</v>
      </c>
      <c r="C3387">
        <v>8331</v>
      </c>
      <c r="D3387" t="s">
        <v>89</v>
      </c>
      <c r="E3387">
        <v>39</v>
      </c>
      <c r="F3387" t="s">
        <v>6</v>
      </c>
      <c r="G3387">
        <v>2</v>
      </c>
      <c r="H3387">
        <v>3016.93</v>
      </c>
      <c r="I3387">
        <v>6033.86</v>
      </c>
      <c r="J3387" t="s">
        <v>97</v>
      </c>
      <c r="K3387" t="s">
        <v>82</v>
      </c>
      <c r="L3387" t="s">
        <v>134</v>
      </c>
      <c r="M3387">
        <v>2023</v>
      </c>
      <c r="N3387" t="s">
        <v>84</v>
      </c>
      <c r="O3387" t="s">
        <v>2752</v>
      </c>
      <c r="P3387" t="s">
        <v>86</v>
      </c>
    </row>
    <row r="3388" spans="1:16" x14ac:dyDescent="0.45">
      <c r="A3388">
        <v>3387</v>
      </c>
      <c r="B3388" s="10">
        <v>45174</v>
      </c>
      <c r="C3388">
        <v>1082</v>
      </c>
      <c r="D3388" t="s">
        <v>80</v>
      </c>
      <c r="E3388">
        <v>34</v>
      </c>
      <c r="F3388" t="s">
        <v>7</v>
      </c>
      <c r="G3388">
        <v>3</v>
      </c>
      <c r="H3388">
        <v>2963.52</v>
      </c>
      <c r="I3388">
        <v>8890.56</v>
      </c>
      <c r="J3388" t="s">
        <v>87</v>
      </c>
      <c r="K3388" t="s">
        <v>82</v>
      </c>
      <c r="L3388" t="s">
        <v>134</v>
      </c>
      <c r="M3388">
        <v>2023</v>
      </c>
      <c r="N3388" t="s">
        <v>84</v>
      </c>
      <c r="O3388" t="s">
        <v>6061</v>
      </c>
      <c r="P3388" t="s">
        <v>86</v>
      </c>
    </row>
    <row r="3389" spans="1:16" x14ac:dyDescent="0.45">
      <c r="A3389">
        <v>3388</v>
      </c>
      <c r="B3389" s="10">
        <v>45174</v>
      </c>
      <c r="C3389">
        <v>2920</v>
      </c>
      <c r="D3389" t="s">
        <v>80</v>
      </c>
      <c r="E3389">
        <v>55</v>
      </c>
      <c r="F3389" t="s">
        <v>5</v>
      </c>
      <c r="G3389">
        <v>3</v>
      </c>
      <c r="H3389">
        <v>4676.55</v>
      </c>
      <c r="I3389">
        <v>14029.65</v>
      </c>
      <c r="J3389" t="s">
        <v>81</v>
      </c>
      <c r="K3389" t="s">
        <v>82</v>
      </c>
      <c r="L3389" t="s">
        <v>134</v>
      </c>
      <c r="M3389">
        <v>2023</v>
      </c>
      <c r="N3389" t="s">
        <v>84</v>
      </c>
      <c r="O3389" t="s">
        <v>8411</v>
      </c>
      <c r="P3389" t="s">
        <v>748</v>
      </c>
    </row>
    <row r="3390" spans="1:16" x14ac:dyDescent="0.45">
      <c r="A3390">
        <v>3389</v>
      </c>
      <c r="B3390" s="10">
        <v>45174</v>
      </c>
      <c r="C3390">
        <v>8817</v>
      </c>
      <c r="D3390" t="s">
        <v>89</v>
      </c>
      <c r="E3390">
        <v>42</v>
      </c>
      <c r="F3390" t="s">
        <v>6</v>
      </c>
      <c r="G3390">
        <v>1</v>
      </c>
      <c r="H3390">
        <v>4781.91</v>
      </c>
      <c r="I3390">
        <v>4781.91</v>
      </c>
      <c r="J3390" t="s">
        <v>97</v>
      </c>
      <c r="K3390" t="s">
        <v>82</v>
      </c>
      <c r="L3390" t="s">
        <v>134</v>
      </c>
      <c r="M3390">
        <v>2023</v>
      </c>
      <c r="N3390" t="s">
        <v>84</v>
      </c>
      <c r="O3390" t="s">
        <v>5194</v>
      </c>
      <c r="P3390" t="s">
        <v>86</v>
      </c>
    </row>
    <row r="3391" spans="1:16" x14ac:dyDescent="0.45">
      <c r="A3391">
        <v>3390</v>
      </c>
      <c r="B3391" s="10">
        <v>45174</v>
      </c>
      <c r="C3391">
        <v>3093</v>
      </c>
      <c r="D3391" t="s">
        <v>80</v>
      </c>
      <c r="E3391">
        <v>49</v>
      </c>
      <c r="F3391" t="s">
        <v>5</v>
      </c>
      <c r="G3391">
        <v>4</v>
      </c>
      <c r="H3391">
        <v>1257.01</v>
      </c>
      <c r="I3391">
        <v>5028.04</v>
      </c>
      <c r="J3391" t="s">
        <v>93</v>
      </c>
      <c r="K3391" t="s">
        <v>82</v>
      </c>
      <c r="L3391" t="s">
        <v>134</v>
      </c>
      <c r="M3391">
        <v>2023</v>
      </c>
      <c r="N3391" t="s">
        <v>84</v>
      </c>
      <c r="O3391" t="s">
        <v>1989</v>
      </c>
      <c r="P3391" t="s">
        <v>86</v>
      </c>
    </row>
    <row r="3392" spans="1:16" x14ac:dyDescent="0.45">
      <c r="A3392">
        <v>3391</v>
      </c>
      <c r="B3392" s="10">
        <v>45174</v>
      </c>
      <c r="C3392">
        <v>8071</v>
      </c>
      <c r="D3392" t="s">
        <v>80</v>
      </c>
      <c r="E3392">
        <v>32</v>
      </c>
      <c r="F3392" t="s">
        <v>7</v>
      </c>
      <c r="G3392">
        <v>5</v>
      </c>
      <c r="H3392">
        <v>4051.96</v>
      </c>
      <c r="I3392">
        <v>20259.8</v>
      </c>
      <c r="J3392" t="s">
        <v>87</v>
      </c>
      <c r="K3392" t="s">
        <v>82</v>
      </c>
      <c r="L3392" t="s">
        <v>134</v>
      </c>
      <c r="M3392">
        <v>2023</v>
      </c>
      <c r="N3392" t="s">
        <v>84</v>
      </c>
      <c r="O3392" t="s">
        <v>3983</v>
      </c>
      <c r="P3392" t="s">
        <v>86</v>
      </c>
    </row>
    <row r="3393" spans="1:16" x14ac:dyDescent="0.45">
      <c r="A3393">
        <v>3392</v>
      </c>
      <c r="B3393" s="10">
        <v>45174</v>
      </c>
      <c r="C3393">
        <v>8967</v>
      </c>
      <c r="D3393" t="s">
        <v>80</v>
      </c>
      <c r="E3393">
        <v>30</v>
      </c>
      <c r="F3393" t="s">
        <v>102</v>
      </c>
      <c r="G3393">
        <v>4</v>
      </c>
      <c r="H3393">
        <v>3122.96</v>
      </c>
      <c r="I3393">
        <v>12491.84</v>
      </c>
      <c r="J3393" t="s">
        <v>87</v>
      </c>
      <c r="K3393" t="s">
        <v>82</v>
      </c>
      <c r="L3393" t="s">
        <v>134</v>
      </c>
      <c r="M3393">
        <v>2023</v>
      </c>
      <c r="N3393" t="s">
        <v>84</v>
      </c>
      <c r="O3393" t="s">
        <v>978</v>
      </c>
      <c r="P3393" t="s">
        <v>86</v>
      </c>
    </row>
    <row r="3394" spans="1:16" x14ac:dyDescent="0.45">
      <c r="A3394">
        <v>3393</v>
      </c>
      <c r="B3394" s="10">
        <v>45174</v>
      </c>
      <c r="C3394">
        <v>9367</v>
      </c>
      <c r="D3394" t="s">
        <v>89</v>
      </c>
      <c r="E3394">
        <v>43</v>
      </c>
      <c r="F3394" t="s">
        <v>8</v>
      </c>
      <c r="G3394">
        <v>3</v>
      </c>
      <c r="H3394">
        <v>2073.79</v>
      </c>
      <c r="I3394">
        <v>6221.37</v>
      </c>
      <c r="J3394" t="s">
        <v>97</v>
      </c>
      <c r="K3394" t="s">
        <v>82</v>
      </c>
      <c r="L3394" t="s">
        <v>134</v>
      </c>
      <c r="M3394">
        <v>2023</v>
      </c>
      <c r="N3394" t="s">
        <v>84</v>
      </c>
      <c r="O3394" t="s">
        <v>6293</v>
      </c>
      <c r="P3394" t="s">
        <v>86</v>
      </c>
    </row>
    <row r="3395" spans="1:16" x14ac:dyDescent="0.45">
      <c r="A3395">
        <v>3394</v>
      </c>
      <c r="B3395" s="10">
        <v>45174</v>
      </c>
      <c r="C3395">
        <v>6285</v>
      </c>
      <c r="D3395" t="s">
        <v>80</v>
      </c>
      <c r="E3395">
        <v>28</v>
      </c>
      <c r="F3395" t="s">
        <v>7</v>
      </c>
      <c r="G3395">
        <v>4</v>
      </c>
      <c r="H3395">
        <v>3344.83</v>
      </c>
      <c r="I3395">
        <v>13379.32</v>
      </c>
      <c r="J3395" t="s">
        <v>87</v>
      </c>
      <c r="K3395" t="s">
        <v>82</v>
      </c>
      <c r="L3395" t="s">
        <v>134</v>
      </c>
      <c r="M3395">
        <v>2023</v>
      </c>
      <c r="N3395" t="s">
        <v>84</v>
      </c>
      <c r="O3395" t="s">
        <v>979</v>
      </c>
      <c r="P3395" t="s">
        <v>86</v>
      </c>
    </row>
    <row r="3396" spans="1:16" x14ac:dyDescent="0.45">
      <c r="A3396">
        <v>3395</v>
      </c>
      <c r="B3396" s="10">
        <v>45174</v>
      </c>
      <c r="C3396">
        <v>5937</v>
      </c>
      <c r="D3396" t="s">
        <v>89</v>
      </c>
      <c r="E3396">
        <v>30</v>
      </c>
      <c r="F3396" t="s">
        <v>6</v>
      </c>
      <c r="G3396">
        <v>3</v>
      </c>
      <c r="H3396">
        <v>4782.04</v>
      </c>
      <c r="I3396">
        <v>14346.12</v>
      </c>
      <c r="J3396" t="s">
        <v>87</v>
      </c>
      <c r="K3396" t="s">
        <v>82</v>
      </c>
      <c r="L3396" t="s">
        <v>134</v>
      </c>
      <c r="M3396">
        <v>2023</v>
      </c>
      <c r="N3396" t="s">
        <v>84</v>
      </c>
      <c r="O3396" t="s">
        <v>8325</v>
      </c>
      <c r="P3396" t="s">
        <v>748</v>
      </c>
    </row>
    <row r="3397" spans="1:16" x14ac:dyDescent="0.45">
      <c r="A3397">
        <v>3396</v>
      </c>
      <c r="B3397" s="10">
        <v>45174</v>
      </c>
      <c r="C3397">
        <v>1369</v>
      </c>
      <c r="D3397" t="s">
        <v>89</v>
      </c>
      <c r="E3397">
        <v>50</v>
      </c>
      <c r="F3397" t="s">
        <v>5</v>
      </c>
      <c r="G3397">
        <v>2</v>
      </c>
      <c r="H3397">
        <v>2608.5300000000002</v>
      </c>
      <c r="I3397">
        <v>5217.0600000000004</v>
      </c>
      <c r="J3397" t="s">
        <v>93</v>
      </c>
      <c r="K3397" t="s">
        <v>82</v>
      </c>
      <c r="L3397" t="s">
        <v>134</v>
      </c>
      <c r="M3397">
        <v>2023</v>
      </c>
      <c r="N3397" t="s">
        <v>84</v>
      </c>
      <c r="O3397" t="s">
        <v>3348</v>
      </c>
      <c r="P3397" t="s">
        <v>86</v>
      </c>
    </row>
    <row r="3398" spans="1:16" x14ac:dyDescent="0.45">
      <c r="A3398">
        <v>3397</v>
      </c>
      <c r="B3398" s="10">
        <v>45174</v>
      </c>
      <c r="C3398">
        <v>2818</v>
      </c>
      <c r="D3398" t="s">
        <v>89</v>
      </c>
      <c r="E3398">
        <v>54</v>
      </c>
      <c r="F3398" t="s">
        <v>102</v>
      </c>
      <c r="G3398">
        <v>2</v>
      </c>
      <c r="H3398">
        <v>4703.3999999999996</v>
      </c>
      <c r="I3398">
        <v>9406.7999999999993</v>
      </c>
      <c r="J3398" t="s">
        <v>93</v>
      </c>
      <c r="K3398" t="s">
        <v>82</v>
      </c>
      <c r="L3398" t="s">
        <v>134</v>
      </c>
      <c r="M3398">
        <v>2023</v>
      </c>
      <c r="N3398" t="s">
        <v>84</v>
      </c>
      <c r="O3398" t="s">
        <v>3349</v>
      </c>
      <c r="P3398" t="s">
        <v>86</v>
      </c>
    </row>
    <row r="3399" spans="1:16" x14ac:dyDescent="0.45">
      <c r="A3399">
        <v>3398</v>
      </c>
      <c r="B3399" s="10">
        <v>45175</v>
      </c>
      <c r="C3399">
        <v>3101</v>
      </c>
      <c r="D3399" t="s">
        <v>80</v>
      </c>
      <c r="E3399">
        <v>55</v>
      </c>
      <c r="F3399" t="s">
        <v>7</v>
      </c>
      <c r="G3399">
        <v>1</v>
      </c>
      <c r="H3399">
        <v>3232.29</v>
      </c>
      <c r="I3399">
        <v>3232.29</v>
      </c>
      <c r="J3399" t="s">
        <v>81</v>
      </c>
      <c r="K3399" t="s">
        <v>82</v>
      </c>
      <c r="L3399" t="s">
        <v>134</v>
      </c>
      <c r="M3399">
        <v>2023</v>
      </c>
      <c r="N3399" t="s">
        <v>668</v>
      </c>
      <c r="O3399" t="s">
        <v>699</v>
      </c>
      <c r="P3399" t="s">
        <v>86</v>
      </c>
    </row>
    <row r="3400" spans="1:16" x14ac:dyDescent="0.45">
      <c r="A3400">
        <v>3399</v>
      </c>
      <c r="B3400" s="10">
        <v>45175</v>
      </c>
      <c r="C3400">
        <v>4490</v>
      </c>
      <c r="D3400" t="s">
        <v>89</v>
      </c>
      <c r="E3400">
        <v>18</v>
      </c>
      <c r="F3400" t="s">
        <v>8</v>
      </c>
      <c r="G3400">
        <v>5</v>
      </c>
      <c r="H3400">
        <v>2440.4</v>
      </c>
      <c r="I3400">
        <v>12202</v>
      </c>
      <c r="J3400" t="s">
        <v>95</v>
      </c>
      <c r="K3400" t="s">
        <v>82</v>
      </c>
      <c r="L3400" t="s">
        <v>134</v>
      </c>
      <c r="M3400">
        <v>2023</v>
      </c>
      <c r="N3400" t="s">
        <v>84</v>
      </c>
      <c r="O3400" t="s">
        <v>4886</v>
      </c>
      <c r="P3400" t="s">
        <v>86</v>
      </c>
    </row>
    <row r="3401" spans="1:16" x14ac:dyDescent="0.45">
      <c r="A3401">
        <v>3400</v>
      </c>
      <c r="B3401" s="10">
        <v>45175</v>
      </c>
      <c r="C3401">
        <v>2779</v>
      </c>
      <c r="D3401" t="s">
        <v>80</v>
      </c>
      <c r="E3401">
        <v>56</v>
      </c>
      <c r="F3401" t="s">
        <v>102</v>
      </c>
      <c r="G3401">
        <v>2</v>
      </c>
      <c r="H3401">
        <v>3238.64</v>
      </c>
      <c r="I3401">
        <v>6477.28</v>
      </c>
      <c r="J3401" t="s">
        <v>81</v>
      </c>
      <c r="K3401" t="s">
        <v>82</v>
      </c>
      <c r="L3401" t="s">
        <v>134</v>
      </c>
      <c r="M3401">
        <v>2023</v>
      </c>
      <c r="N3401" t="s">
        <v>84</v>
      </c>
      <c r="O3401" t="s">
        <v>3031</v>
      </c>
      <c r="P3401" t="s">
        <v>86</v>
      </c>
    </row>
    <row r="3402" spans="1:16" x14ac:dyDescent="0.45">
      <c r="A3402">
        <v>3401</v>
      </c>
      <c r="B3402" s="10">
        <v>45175</v>
      </c>
      <c r="C3402">
        <v>8674</v>
      </c>
      <c r="D3402" t="s">
        <v>89</v>
      </c>
      <c r="E3402">
        <v>44</v>
      </c>
      <c r="F3402" t="s">
        <v>6</v>
      </c>
      <c r="G3402">
        <v>5</v>
      </c>
      <c r="H3402">
        <v>3032.58</v>
      </c>
      <c r="I3402">
        <v>15162.9</v>
      </c>
      <c r="J3402" t="s">
        <v>97</v>
      </c>
      <c r="K3402" t="s">
        <v>82</v>
      </c>
      <c r="L3402" t="s">
        <v>134</v>
      </c>
      <c r="M3402">
        <v>2023</v>
      </c>
      <c r="N3402" t="s">
        <v>84</v>
      </c>
      <c r="O3402" t="s">
        <v>4460</v>
      </c>
      <c r="P3402" t="s">
        <v>86</v>
      </c>
    </row>
    <row r="3403" spans="1:16" x14ac:dyDescent="0.45">
      <c r="A3403">
        <v>3402</v>
      </c>
      <c r="B3403" s="10">
        <v>45175</v>
      </c>
      <c r="C3403">
        <v>2364</v>
      </c>
      <c r="D3403" t="s">
        <v>80</v>
      </c>
      <c r="E3403">
        <v>53</v>
      </c>
      <c r="F3403" t="s">
        <v>5</v>
      </c>
      <c r="G3403">
        <v>1</v>
      </c>
      <c r="H3403">
        <v>2137.4</v>
      </c>
      <c r="I3403">
        <v>2137.4</v>
      </c>
      <c r="J3403" t="s">
        <v>93</v>
      </c>
      <c r="K3403" t="s">
        <v>82</v>
      </c>
      <c r="L3403" t="s">
        <v>134</v>
      </c>
      <c r="M3403">
        <v>2023</v>
      </c>
      <c r="N3403" t="s">
        <v>84</v>
      </c>
      <c r="O3403" t="s">
        <v>2533</v>
      </c>
      <c r="P3403" t="s">
        <v>86</v>
      </c>
    </row>
    <row r="3404" spans="1:16" x14ac:dyDescent="0.45">
      <c r="A3404">
        <v>3403</v>
      </c>
      <c r="B3404" s="10">
        <v>45175</v>
      </c>
      <c r="C3404">
        <v>8294</v>
      </c>
      <c r="D3404" t="s">
        <v>80</v>
      </c>
      <c r="E3404">
        <v>49</v>
      </c>
      <c r="F3404" t="s">
        <v>9</v>
      </c>
      <c r="G3404">
        <v>5</v>
      </c>
      <c r="H3404">
        <v>2834.18</v>
      </c>
      <c r="I3404">
        <v>14170.9</v>
      </c>
      <c r="J3404" t="s">
        <v>93</v>
      </c>
      <c r="K3404" t="s">
        <v>82</v>
      </c>
      <c r="L3404" t="s">
        <v>134</v>
      </c>
      <c r="M3404">
        <v>2023</v>
      </c>
      <c r="N3404" t="s">
        <v>84</v>
      </c>
      <c r="O3404" t="s">
        <v>4223</v>
      </c>
      <c r="P3404" t="s">
        <v>86</v>
      </c>
    </row>
    <row r="3405" spans="1:16" x14ac:dyDescent="0.45">
      <c r="A3405">
        <v>3404</v>
      </c>
      <c r="B3405" s="10">
        <v>45175</v>
      </c>
      <c r="C3405">
        <v>4676</v>
      </c>
      <c r="D3405" t="s">
        <v>80</v>
      </c>
      <c r="E3405">
        <v>58</v>
      </c>
      <c r="F3405" t="s">
        <v>8</v>
      </c>
      <c r="G3405">
        <v>2</v>
      </c>
      <c r="H3405">
        <v>3531.08</v>
      </c>
      <c r="I3405">
        <v>7062.16</v>
      </c>
      <c r="J3405" t="s">
        <v>81</v>
      </c>
      <c r="K3405" t="s">
        <v>82</v>
      </c>
      <c r="L3405" t="s">
        <v>134</v>
      </c>
      <c r="M3405">
        <v>2023</v>
      </c>
      <c r="N3405" t="s">
        <v>84</v>
      </c>
      <c r="O3405" t="s">
        <v>3032</v>
      </c>
      <c r="P3405" t="s">
        <v>86</v>
      </c>
    </row>
    <row r="3406" spans="1:16" x14ac:dyDescent="0.45">
      <c r="A3406">
        <v>3405</v>
      </c>
      <c r="B3406" s="10">
        <v>45175</v>
      </c>
      <c r="C3406">
        <v>3426</v>
      </c>
      <c r="D3406" t="s">
        <v>89</v>
      </c>
      <c r="E3406">
        <v>32</v>
      </c>
      <c r="F3406" t="s">
        <v>102</v>
      </c>
      <c r="G3406">
        <v>2</v>
      </c>
      <c r="H3406">
        <v>4202.3900000000003</v>
      </c>
      <c r="I3406">
        <v>8404.7800000000007</v>
      </c>
      <c r="J3406" t="s">
        <v>87</v>
      </c>
      <c r="K3406" t="s">
        <v>82</v>
      </c>
      <c r="L3406" t="s">
        <v>134</v>
      </c>
      <c r="M3406">
        <v>2023</v>
      </c>
      <c r="N3406" t="s">
        <v>84</v>
      </c>
      <c r="O3406" t="s">
        <v>3676</v>
      </c>
      <c r="P3406" t="s">
        <v>86</v>
      </c>
    </row>
    <row r="3407" spans="1:16" x14ac:dyDescent="0.45">
      <c r="A3407">
        <v>3406</v>
      </c>
      <c r="B3407" s="10">
        <v>45175</v>
      </c>
      <c r="C3407">
        <v>9264</v>
      </c>
      <c r="D3407" t="s">
        <v>80</v>
      </c>
      <c r="E3407">
        <v>48</v>
      </c>
      <c r="F3407" t="s">
        <v>7</v>
      </c>
      <c r="G3407">
        <v>4</v>
      </c>
      <c r="H3407">
        <v>1556.44</v>
      </c>
      <c r="I3407">
        <v>6225.76</v>
      </c>
      <c r="J3407" t="s">
        <v>93</v>
      </c>
      <c r="K3407" t="s">
        <v>82</v>
      </c>
      <c r="L3407" t="s">
        <v>134</v>
      </c>
      <c r="M3407">
        <v>2023</v>
      </c>
      <c r="N3407" t="s">
        <v>84</v>
      </c>
      <c r="O3407" t="s">
        <v>1990</v>
      </c>
      <c r="P3407" t="s">
        <v>86</v>
      </c>
    </row>
    <row r="3408" spans="1:16" x14ac:dyDescent="0.45">
      <c r="A3408">
        <v>3407</v>
      </c>
      <c r="B3408" s="10">
        <v>45175</v>
      </c>
      <c r="C3408">
        <v>9089</v>
      </c>
      <c r="D3408" t="s">
        <v>80</v>
      </c>
      <c r="E3408">
        <v>23</v>
      </c>
      <c r="F3408" t="s">
        <v>7</v>
      </c>
      <c r="G3408">
        <v>4</v>
      </c>
      <c r="H3408">
        <v>122.51</v>
      </c>
      <c r="I3408">
        <v>490.04</v>
      </c>
      <c r="J3408" t="s">
        <v>95</v>
      </c>
      <c r="K3408" t="s">
        <v>567</v>
      </c>
      <c r="L3408" t="s">
        <v>134</v>
      </c>
      <c r="M3408">
        <v>2023</v>
      </c>
      <c r="N3408" t="s">
        <v>84</v>
      </c>
      <c r="O3408" t="s">
        <v>7340</v>
      </c>
      <c r="P3408" t="s">
        <v>86</v>
      </c>
    </row>
    <row r="3409" spans="1:16" x14ac:dyDescent="0.45">
      <c r="A3409">
        <v>3408</v>
      </c>
      <c r="B3409" s="10">
        <v>45175</v>
      </c>
      <c r="C3409">
        <v>3962</v>
      </c>
      <c r="D3409" t="s">
        <v>89</v>
      </c>
      <c r="E3409">
        <v>42</v>
      </c>
      <c r="F3409" t="s">
        <v>102</v>
      </c>
      <c r="G3409">
        <v>4</v>
      </c>
      <c r="H3409">
        <v>2778.53</v>
      </c>
      <c r="I3409">
        <v>11114.12</v>
      </c>
      <c r="J3409" t="s">
        <v>97</v>
      </c>
      <c r="K3409" t="s">
        <v>82</v>
      </c>
      <c r="L3409" t="s">
        <v>134</v>
      </c>
      <c r="M3409">
        <v>2023</v>
      </c>
      <c r="N3409" t="s">
        <v>84</v>
      </c>
      <c r="O3409" t="s">
        <v>1685</v>
      </c>
      <c r="P3409" t="s">
        <v>86</v>
      </c>
    </row>
    <row r="3410" spans="1:16" x14ac:dyDescent="0.45">
      <c r="A3410">
        <v>3409</v>
      </c>
      <c r="B3410" s="10">
        <v>45175</v>
      </c>
      <c r="C3410">
        <v>1859</v>
      </c>
      <c r="D3410" t="s">
        <v>89</v>
      </c>
      <c r="E3410">
        <v>35</v>
      </c>
      <c r="F3410" t="s">
        <v>7</v>
      </c>
      <c r="G3410">
        <v>5</v>
      </c>
      <c r="H3410">
        <v>2471.96</v>
      </c>
      <c r="I3410">
        <v>12359.8</v>
      </c>
      <c r="J3410" t="s">
        <v>97</v>
      </c>
      <c r="K3410" t="s">
        <v>82</v>
      </c>
      <c r="L3410" t="s">
        <v>134</v>
      </c>
      <c r="M3410">
        <v>2023</v>
      </c>
      <c r="N3410" t="s">
        <v>84</v>
      </c>
      <c r="O3410" t="s">
        <v>4461</v>
      </c>
      <c r="P3410" t="s">
        <v>86</v>
      </c>
    </row>
    <row r="3411" spans="1:16" x14ac:dyDescent="0.45">
      <c r="A3411">
        <v>3410</v>
      </c>
      <c r="B3411" s="10">
        <v>45175</v>
      </c>
      <c r="C3411">
        <v>5138</v>
      </c>
      <c r="D3411" t="s">
        <v>80</v>
      </c>
      <c r="E3411">
        <v>39</v>
      </c>
      <c r="F3411" t="s">
        <v>102</v>
      </c>
      <c r="G3411">
        <v>2</v>
      </c>
      <c r="H3411">
        <v>318.27999999999997</v>
      </c>
      <c r="I3411">
        <v>636.55999999999995</v>
      </c>
      <c r="J3411" t="s">
        <v>97</v>
      </c>
      <c r="K3411" t="s">
        <v>567</v>
      </c>
      <c r="L3411" t="s">
        <v>134</v>
      </c>
      <c r="M3411">
        <v>2023</v>
      </c>
      <c r="N3411" t="s">
        <v>84</v>
      </c>
      <c r="O3411" t="s">
        <v>7158</v>
      </c>
      <c r="P3411" t="s">
        <v>86</v>
      </c>
    </row>
    <row r="3412" spans="1:16" x14ac:dyDescent="0.45">
      <c r="A3412">
        <v>3411</v>
      </c>
      <c r="B3412" s="10">
        <v>45175</v>
      </c>
      <c r="C3412">
        <v>3424</v>
      </c>
      <c r="D3412" t="s">
        <v>89</v>
      </c>
      <c r="E3412">
        <v>48</v>
      </c>
      <c r="F3412" t="s">
        <v>8</v>
      </c>
      <c r="G3412">
        <v>1</v>
      </c>
      <c r="H3412">
        <v>3180.91</v>
      </c>
      <c r="I3412">
        <v>3180.91</v>
      </c>
      <c r="J3412" t="s">
        <v>93</v>
      </c>
      <c r="K3412" t="s">
        <v>82</v>
      </c>
      <c r="L3412" t="s">
        <v>134</v>
      </c>
      <c r="M3412">
        <v>2023</v>
      </c>
      <c r="N3412" t="s">
        <v>84</v>
      </c>
      <c r="O3412" t="s">
        <v>5609</v>
      </c>
      <c r="P3412" t="s">
        <v>86</v>
      </c>
    </row>
    <row r="3413" spans="1:16" x14ac:dyDescent="0.45">
      <c r="A3413">
        <v>3412</v>
      </c>
      <c r="B3413" s="10">
        <v>45176</v>
      </c>
      <c r="C3413">
        <v>5017</v>
      </c>
      <c r="D3413" t="s">
        <v>89</v>
      </c>
      <c r="E3413">
        <v>53</v>
      </c>
      <c r="F3413" t="s">
        <v>7</v>
      </c>
      <c r="G3413">
        <v>3</v>
      </c>
      <c r="H3413">
        <v>4709.93</v>
      </c>
      <c r="I3413">
        <v>14129.79</v>
      </c>
      <c r="J3413" t="s">
        <v>93</v>
      </c>
      <c r="K3413" t="s">
        <v>82</v>
      </c>
      <c r="L3413" t="s">
        <v>134</v>
      </c>
      <c r="M3413">
        <v>2023</v>
      </c>
      <c r="N3413" t="s">
        <v>668</v>
      </c>
      <c r="O3413" t="s">
        <v>700</v>
      </c>
      <c r="P3413" t="s">
        <v>86</v>
      </c>
    </row>
    <row r="3414" spans="1:16" x14ac:dyDescent="0.45">
      <c r="A3414">
        <v>3413</v>
      </c>
      <c r="B3414" s="10">
        <v>45176</v>
      </c>
      <c r="C3414">
        <v>9560</v>
      </c>
      <c r="D3414" t="s">
        <v>89</v>
      </c>
      <c r="E3414">
        <v>26</v>
      </c>
      <c r="F3414" t="s">
        <v>8</v>
      </c>
      <c r="G3414">
        <v>2</v>
      </c>
      <c r="H3414">
        <v>2041.05</v>
      </c>
      <c r="I3414">
        <v>4082.1</v>
      </c>
      <c r="J3414" t="s">
        <v>87</v>
      </c>
      <c r="K3414" t="s">
        <v>82</v>
      </c>
      <c r="L3414" t="s">
        <v>134</v>
      </c>
      <c r="M3414">
        <v>2023</v>
      </c>
      <c r="N3414" t="s">
        <v>84</v>
      </c>
      <c r="O3414" t="s">
        <v>3677</v>
      </c>
      <c r="P3414" t="s">
        <v>86</v>
      </c>
    </row>
    <row r="3415" spans="1:16" x14ac:dyDescent="0.45">
      <c r="A3415">
        <v>3414</v>
      </c>
      <c r="B3415" s="10">
        <v>45176</v>
      </c>
      <c r="C3415">
        <v>9342</v>
      </c>
      <c r="D3415" t="s">
        <v>80</v>
      </c>
      <c r="E3415">
        <v>63</v>
      </c>
      <c r="F3415" t="s">
        <v>5</v>
      </c>
      <c r="G3415">
        <v>4</v>
      </c>
      <c r="H3415">
        <v>4477.08</v>
      </c>
      <c r="I3415">
        <v>17908.32</v>
      </c>
      <c r="J3415" t="s">
        <v>81</v>
      </c>
      <c r="K3415" t="s">
        <v>82</v>
      </c>
      <c r="L3415" t="s">
        <v>134</v>
      </c>
      <c r="M3415">
        <v>2023</v>
      </c>
      <c r="N3415" t="s">
        <v>84</v>
      </c>
      <c r="O3415" t="s">
        <v>1345</v>
      </c>
      <c r="P3415" t="s">
        <v>86</v>
      </c>
    </row>
    <row r="3416" spans="1:16" x14ac:dyDescent="0.45">
      <c r="A3416">
        <v>3415</v>
      </c>
      <c r="B3416" s="10">
        <v>45176</v>
      </c>
      <c r="C3416">
        <v>2134</v>
      </c>
      <c r="D3416" t="s">
        <v>89</v>
      </c>
      <c r="E3416">
        <v>20</v>
      </c>
      <c r="F3416" t="s">
        <v>5</v>
      </c>
      <c r="G3416">
        <v>4</v>
      </c>
      <c r="H3416">
        <v>4074.85</v>
      </c>
      <c r="I3416">
        <v>16299.4</v>
      </c>
      <c r="J3416" t="s">
        <v>95</v>
      </c>
      <c r="K3416" t="s">
        <v>82</v>
      </c>
      <c r="L3416" t="s">
        <v>134</v>
      </c>
      <c r="M3416">
        <v>2023</v>
      </c>
      <c r="N3416" t="s">
        <v>84</v>
      </c>
      <c r="O3416" t="s">
        <v>2304</v>
      </c>
      <c r="P3416" t="s">
        <v>86</v>
      </c>
    </row>
    <row r="3417" spans="1:16" x14ac:dyDescent="0.45">
      <c r="A3417">
        <v>3416</v>
      </c>
      <c r="B3417" s="10">
        <v>45176</v>
      </c>
      <c r="C3417">
        <v>6166</v>
      </c>
      <c r="D3417" t="s">
        <v>80</v>
      </c>
      <c r="E3417">
        <v>50</v>
      </c>
      <c r="F3417" t="s">
        <v>5</v>
      </c>
      <c r="G3417">
        <v>5</v>
      </c>
      <c r="H3417">
        <v>850.5</v>
      </c>
      <c r="I3417">
        <v>4252.5</v>
      </c>
      <c r="J3417" t="s">
        <v>93</v>
      </c>
      <c r="K3417" t="s">
        <v>82</v>
      </c>
      <c r="L3417" t="s">
        <v>134</v>
      </c>
      <c r="M3417">
        <v>2023</v>
      </c>
      <c r="N3417" t="s">
        <v>84</v>
      </c>
      <c r="O3417" t="s">
        <v>4224</v>
      </c>
      <c r="P3417" t="s">
        <v>86</v>
      </c>
    </row>
    <row r="3418" spans="1:16" x14ac:dyDescent="0.45">
      <c r="A3418">
        <v>3417</v>
      </c>
      <c r="B3418" s="10">
        <v>45176</v>
      </c>
      <c r="C3418">
        <v>6119</v>
      </c>
      <c r="D3418" t="s">
        <v>89</v>
      </c>
      <c r="E3418">
        <v>44</v>
      </c>
      <c r="F3418" t="s">
        <v>5</v>
      </c>
      <c r="G3418">
        <v>4</v>
      </c>
      <c r="H3418">
        <v>3947.04</v>
      </c>
      <c r="I3418">
        <v>15788.16</v>
      </c>
      <c r="J3418" t="s">
        <v>97</v>
      </c>
      <c r="K3418" t="s">
        <v>82</v>
      </c>
      <c r="L3418" t="s">
        <v>134</v>
      </c>
      <c r="M3418">
        <v>2023</v>
      </c>
      <c r="N3418" t="s">
        <v>84</v>
      </c>
      <c r="O3418" t="s">
        <v>1686</v>
      </c>
      <c r="P3418" t="s">
        <v>86</v>
      </c>
    </row>
    <row r="3419" spans="1:16" x14ac:dyDescent="0.45">
      <c r="A3419">
        <v>3418</v>
      </c>
      <c r="B3419" s="10">
        <v>45176</v>
      </c>
      <c r="C3419">
        <v>6694</v>
      </c>
      <c r="D3419" t="s">
        <v>89</v>
      </c>
      <c r="E3419">
        <v>60</v>
      </c>
      <c r="F3419" t="s">
        <v>7</v>
      </c>
      <c r="G3419">
        <v>5</v>
      </c>
      <c r="H3419">
        <v>2607.6999999999998</v>
      </c>
      <c r="I3419">
        <v>13038.5</v>
      </c>
      <c r="J3419" t="s">
        <v>81</v>
      </c>
      <c r="K3419" t="s">
        <v>82</v>
      </c>
      <c r="L3419" t="s">
        <v>134</v>
      </c>
      <c r="M3419">
        <v>2023</v>
      </c>
      <c r="N3419" t="s">
        <v>84</v>
      </c>
      <c r="O3419" t="s">
        <v>4693</v>
      </c>
      <c r="P3419" t="s">
        <v>86</v>
      </c>
    </row>
    <row r="3420" spans="1:16" x14ac:dyDescent="0.45">
      <c r="A3420">
        <v>3419</v>
      </c>
      <c r="B3420" s="10">
        <v>45176</v>
      </c>
      <c r="C3420">
        <v>7136</v>
      </c>
      <c r="D3420" t="s">
        <v>80</v>
      </c>
      <c r="E3420">
        <v>18</v>
      </c>
      <c r="F3420" t="s">
        <v>102</v>
      </c>
      <c r="G3420">
        <v>1</v>
      </c>
      <c r="H3420">
        <v>4597.21</v>
      </c>
      <c r="I3420">
        <v>4597.21</v>
      </c>
      <c r="J3420" t="s">
        <v>95</v>
      </c>
      <c r="K3420" t="s">
        <v>82</v>
      </c>
      <c r="L3420" t="s">
        <v>134</v>
      </c>
      <c r="M3420">
        <v>2023</v>
      </c>
      <c r="N3420" t="s">
        <v>84</v>
      </c>
      <c r="O3420" t="s">
        <v>5025</v>
      </c>
      <c r="P3420" t="s">
        <v>86</v>
      </c>
    </row>
    <row r="3421" spans="1:16" x14ac:dyDescent="0.45">
      <c r="A3421">
        <v>3420</v>
      </c>
      <c r="B3421" s="10">
        <v>45176</v>
      </c>
      <c r="C3421">
        <v>6485</v>
      </c>
      <c r="D3421" t="s">
        <v>89</v>
      </c>
      <c r="E3421">
        <v>61</v>
      </c>
      <c r="F3421" t="s">
        <v>7</v>
      </c>
      <c r="G3421">
        <v>4</v>
      </c>
      <c r="H3421">
        <v>987.66</v>
      </c>
      <c r="I3421">
        <v>3950.64</v>
      </c>
      <c r="J3421" t="s">
        <v>81</v>
      </c>
      <c r="K3421" t="s">
        <v>82</v>
      </c>
      <c r="L3421" t="s">
        <v>134</v>
      </c>
      <c r="M3421">
        <v>2023</v>
      </c>
      <c r="N3421" t="s">
        <v>84</v>
      </c>
      <c r="O3421" t="s">
        <v>1346</v>
      </c>
      <c r="P3421" t="s">
        <v>86</v>
      </c>
    </row>
    <row r="3422" spans="1:16" x14ac:dyDescent="0.45">
      <c r="A3422">
        <v>3421</v>
      </c>
      <c r="B3422" s="10">
        <v>45176</v>
      </c>
      <c r="C3422">
        <v>5164</v>
      </c>
      <c r="D3422" t="s">
        <v>89</v>
      </c>
      <c r="E3422">
        <v>26</v>
      </c>
      <c r="F3422" t="s">
        <v>6</v>
      </c>
      <c r="G3422">
        <v>5</v>
      </c>
      <c r="H3422">
        <v>668.98</v>
      </c>
      <c r="I3422">
        <v>3344.9</v>
      </c>
      <c r="J3422" t="s">
        <v>87</v>
      </c>
      <c r="K3422" t="s">
        <v>82</v>
      </c>
      <c r="L3422" t="s">
        <v>134</v>
      </c>
      <c r="M3422">
        <v>2023</v>
      </c>
      <c r="N3422" t="s">
        <v>84</v>
      </c>
      <c r="O3422" t="s">
        <v>3984</v>
      </c>
      <c r="P3422" t="s">
        <v>86</v>
      </c>
    </row>
    <row r="3423" spans="1:16" x14ac:dyDescent="0.45">
      <c r="A3423">
        <v>3422</v>
      </c>
      <c r="B3423" s="10">
        <v>45176</v>
      </c>
      <c r="C3423">
        <v>3346</v>
      </c>
      <c r="D3423" t="s">
        <v>89</v>
      </c>
      <c r="E3423">
        <v>22</v>
      </c>
      <c r="F3423" t="s">
        <v>7</v>
      </c>
      <c r="G3423">
        <v>4</v>
      </c>
      <c r="H3423">
        <v>1244.3399999999999</v>
      </c>
      <c r="I3423">
        <v>4977.3599999999997</v>
      </c>
      <c r="J3423" t="s">
        <v>95</v>
      </c>
      <c r="K3423" t="s">
        <v>82</v>
      </c>
      <c r="L3423" t="s">
        <v>134</v>
      </c>
      <c r="M3423">
        <v>2023</v>
      </c>
      <c r="N3423" t="s">
        <v>84</v>
      </c>
      <c r="O3423" t="s">
        <v>2305</v>
      </c>
      <c r="P3423" t="s">
        <v>86</v>
      </c>
    </row>
    <row r="3424" spans="1:16" x14ac:dyDescent="0.45">
      <c r="A3424">
        <v>3423</v>
      </c>
      <c r="B3424" s="10">
        <v>45176</v>
      </c>
      <c r="C3424">
        <v>6039</v>
      </c>
      <c r="D3424" t="s">
        <v>89</v>
      </c>
      <c r="E3424">
        <v>32</v>
      </c>
      <c r="F3424" t="s">
        <v>8</v>
      </c>
      <c r="G3424">
        <v>5</v>
      </c>
      <c r="H3424">
        <v>345.15</v>
      </c>
      <c r="I3424">
        <v>1725.75</v>
      </c>
      <c r="J3424" t="s">
        <v>87</v>
      </c>
      <c r="K3424" t="s">
        <v>567</v>
      </c>
      <c r="L3424" t="s">
        <v>134</v>
      </c>
      <c r="M3424">
        <v>2023</v>
      </c>
      <c r="N3424" t="s">
        <v>84</v>
      </c>
      <c r="O3424" t="s">
        <v>7606</v>
      </c>
      <c r="P3424" t="s">
        <v>86</v>
      </c>
    </row>
    <row r="3425" spans="1:16" x14ac:dyDescent="0.45">
      <c r="A3425">
        <v>3424</v>
      </c>
      <c r="B3425" s="10">
        <v>45176</v>
      </c>
      <c r="C3425">
        <v>5897</v>
      </c>
      <c r="D3425" t="s">
        <v>80</v>
      </c>
      <c r="E3425">
        <v>26</v>
      </c>
      <c r="F3425" t="s">
        <v>102</v>
      </c>
      <c r="G3425">
        <v>2</v>
      </c>
      <c r="H3425">
        <v>1634.4</v>
      </c>
      <c r="I3425">
        <v>3268.8</v>
      </c>
      <c r="J3425" t="s">
        <v>87</v>
      </c>
      <c r="K3425" t="s">
        <v>82</v>
      </c>
      <c r="L3425" t="s">
        <v>134</v>
      </c>
      <c r="M3425">
        <v>2023</v>
      </c>
      <c r="N3425" t="s">
        <v>84</v>
      </c>
      <c r="O3425" t="s">
        <v>3678</v>
      </c>
      <c r="P3425" t="s">
        <v>86</v>
      </c>
    </row>
    <row r="3426" spans="1:16" x14ac:dyDescent="0.45">
      <c r="A3426">
        <v>3425</v>
      </c>
      <c r="B3426" s="10">
        <v>45176</v>
      </c>
      <c r="C3426">
        <v>9252</v>
      </c>
      <c r="D3426" t="s">
        <v>80</v>
      </c>
      <c r="E3426">
        <v>62</v>
      </c>
      <c r="F3426" t="s">
        <v>9</v>
      </c>
      <c r="G3426">
        <v>5</v>
      </c>
      <c r="H3426">
        <v>1450.89</v>
      </c>
      <c r="I3426">
        <v>7254.45</v>
      </c>
      <c r="J3426" t="s">
        <v>81</v>
      </c>
      <c r="K3426" t="s">
        <v>82</v>
      </c>
      <c r="L3426" t="s">
        <v>134</v>
      </c>
      <c r="M3426">
        <v>2023</v>
      </c>
      <c r="N3426" t="s">
        <v>84</v>
      </c>
      <c r="O3426" t="s">
        <v>9063</v>
      </c>
      <c r="P3426" t="s">
        <v>748</v>
      </c>
    </row>
    <row r="3427" spans="1:16" x14ac:dyDescent="0.45">
      <c r="A3427">
        <v>3426</v>
      </c>
      <c r="B3427" s="10">
        <v>45177</v>
      </c>
      <c r="C3427">
        <v>6041</v>
      </c>
      <c r="D3427" t="s">
        <v>80</v>
      </c>
      <c r="E3427">
        <v>45</v>
      </c>
      <c r="F3427" t="s">
        <v>9</v>
      </c>
      <c r="G3427">
        <v>3</v>
      </c>
      <c r="H3427">
        <v>2110.2600000000002</v>
      </c>
      <c r="I3427">
        <v>6330.78</v>
      </c>
      <c r="J3427" t="s">
        <v>93</v>
      </c>
      <c r="K3427" t="s">
        <v>82</v>
      </c>
      <c r="L3427" t="s">
        <v>134</v>
      </c>
      <c r="M3427">
        <v>2023</v>
      </c>
      <c r="N3427" t="s">
        <v>84</v>
      </c>
      <c r="O3427" t="s">
        <v>779</v>
      </c>
      <c r="P3427" t="s">
        <v>748</v>
      </c>
    </row>
    <row r="3428" spans="1:16" x14ac:dyDescent="0.45">
      <c r="A3428">
        <v>3427</v>
      </c>
      <c r="B3428" s="10">
        <v>45177</v>
      </c>
      <c r="C3428">
        <v>4901</v>
      </c>
      <c r="D3428" t="s">
        <v>80</v>
      </c>
      <c r="E3428">
        <v>30</v>
      </c>
      <c r="F3428" t="s">
        <v>102</v>
      </c>
      <c r="G3428">
        <v>1</v>
      </c>
      <c r="H3428">
        <v>2341.7399999999998</v>
      </c>
      <c r="I3428">
        <v>2341.7399999999998</v>
      </c>
      <c r="J3428" t="s">
        <v>87</v>
      </c>
      <c r="K3428" t="s">
        <v>82</v>
      </c>
      <c r="L3428" t="s">
        <v>134</v>
      </c>
      <c r="M3428">
        <v>2023</v>
      </c>
      <c r="N3428" t="s">
        <v>84</v>
      </c>
      <c r="O3428" t="s">
        <v>5395</v>
      </c>
      <c r="P3428" t="s">
        <v>86</v>
      </c>
    </row>
    <row r="3429" spans="1:16" x14ac:dyDescent="0.45">
      <c r="A3429">
        <v>3428</v>
      </c>
      <c r="B3429" s="10">
        <v>45177</v>
      </c>
      <c r="C3429">
        <v>2337</v>
      </c>
      <c r="D3429" t="s">
        <v>80</v>
      </c>
      <c r="E3429">
        <v>41</v>
      </c>
      <c r="F3429" t="s">
        <v>9</v>
      </c>
      <c r="G3429">
        <v>2</v>
      </c>
      <c r="H3429">
        <v>766.37</v>
      </c>
      <c r="I3429">
        <v>1532.74</v>
      </c>
      <c r="J3429" t="s">
        <v>97</v>
      </c>
      <c r="K3429" t="s">
        <v>567</v>
      </c>
      <c r="L3429" t="s">
        <v>134</v>
      </c>
      <c r="M3429">
        <v>2023</v>
      </c>
      <c r="N3429" t="s">
        <v>84</v>
      </c>
      <c r="O3429" t="s">
        <v>7159</v>
      </c>
      <c r="P3429" t="s">
        <v>86</v>
      </c>
    </row>
    <row r="3430" spans="1:16" x14ac:dyDescent="0.45">
      <c r="A3430">
        <v>3429</v>
      </c>
      <c r="B3430" s="10">
        <v>45177</v>
      </c>
      <c r="C3430">
        <v>2184</v>
      </c>
      <c r="D3430" t="s">
        <v>80</v>
      </c>
      <c r="E3430">
        <v>62</v>
      </c>
      <c r="F3430" t="s">
        <v>102</v>
      </c>
      <c r="G3430">
        <v>1</v>
      </c>
      <c r="H3430">
        <v>3115.9</v>
      </c>
      <c r="I3430">
        <v>3115.9</v>
      </c>
      <c r="J3430" t="s">
        <v>81</v>
      </c>
      <c r="K3430" t="s">
        <v>82</v>
      </c>
      <c r="L3430" t="s">
        <v>134</v>
      </c>
      <c r="M3430">
        <v>2023</v>
      </c>
      <c r="N3430" t="s">
        <v>84</v>
      </c>
      <c r="O3430" t="s">
        <v>5822</v>
      </c>
      <c r="P3430" t="s">
        <v>86</v>
      </c>
    </row>
    <row r="3431" spans="1:16" x14ac:dyDescent="0.45">
      <c r="A3431">
        <v>3430</v>
      </c>
      <c r="B3431" s="10">
        <v>45177</v>
      </c>
      <c r="C3431">
        <v>5426</v>
      </c>
      <c r="D3431" t="s">
        <v>80</v>
      </c>
      <c r="E3431">
        <v>27</v>
      </c>
      <c r="F3431" t="s">
        <v>8</v>
      </c>
      <c r="G3431">
        <v>2</v>
      </c>
      <c r="H3431">
        <v>1156.6600000000001</v>
      </c>
      <c r="I3431">
        <v>2313.3200000000002</v>
      </c>
      <c r="J3431" t="s">
        <v>87</v>
      </c>
      <c r="K3431" t="s">
        <v>82</v>
      </c>
      <c r="L3431" t="s">
        <v>134</v>
      </c>
      <c r="M3431">
        <v>2023</v>
      </c>
      <c r="N3431" t="s">
        <v>84</v>
      </c>
      <c r="O3431" t="s">
        <v>3679</v>
      </c>
      <c r="P3431" t="s">
        <v>86</v>
      </c>
    </row>
    <row r="3432" spans="1:16" x14ac:dyDescent="0.45">
      <c r="A3432">
        <v>3431</v>
      </c>
      <c r="B3432" s="10">
        <v>45177</v>
      </c>
      <c r="C3432">
        <v>2551</v>
      </c>
      <c r="D3432" t="s">
        <v>89</v>
      </c>
      <c r="E3432">
        <v>59</v>
      </c>
      <c r="F3432" t="s">
        <v>8</v>
      </c>
      <c r="G3432">
        <v>4</v>
      </c>
      <c r="H3432">
        <v>653.54999999999995</v>
      </c>
      <c r="I3432">
        <v>2614.1999999999998</v>
      </c>
      <c r="J3432" t="s">
        <v>81</v>
      </c>
      <c r="K3432" t="s">
        <v>82</v>
      </c>
      <c r="L3432" t="s">
        <v>134</v>
      </c>
      <c r="M3432">
        <v>2023</v>
      </c>
      <c r="N3432" t="s">
        <v>84</v>
      </c>
      <c r="O3432" t="s">
        <v>1347</v>
      </c>
      <c r="P3432" t="s">
        <v>86</v>
      </c>
    </row>
    <row r="3433" spans="1:16" x14ac:dyDescent="0.45">
      <c r="A3433">
        <v>3432</v>
      </c>
      <c r="B3433" s="10">
        <v>45177</v>
      </c>
      <c r="C3433">
        <v>2629</v>
      </c>
      <c r="D3433" t="s">
        <v>80</v>
      </c>
      <c r="E3433">
        <v>39</v>
      </c>
      <c r="F3433" t="s">
        <v>7</v>
      </c>
      <c r="G3433">
        <v>5</v>
      </c>
      <c r="H3433">
        <v>3558.61</v>
      </c>
      <c r="I3433">
        <v>17793.05</v>
      </c>
      <c r="J3433" t="s">
        <v>97</v>
      </c>
      <c r="K3433" t="s">
        <v>82</v>
      </c>
      <c r="L3433" t="s">
        <v>134</v>
      </c>
      <c r="M3433">
        <v>2023</v>
      </c>
      <c r="N3433" t="s">
        <v>668</v>
      </c>
      <c r="O3433" t="s">
        <v>9725</v>
      </c>
      <c r="P3433" t="s">
        <v>86</v>
      </c>
    </row>
    <row r="3434" spans="1:16" x14ac:dyDescent="0.45">
      <c r="A3434">
        <v>3433</v>
      </c>
      <c r="B3434" s="10">
        <v>45177</v>
      </c>
      <c r="C3434">
        <v>2526</v>
      </c>
      <c r="D3434" t="s">
        <v>80</v>
      </c>
      <c r="E3434">
        <v>56</v>
      </c>
      <c r="F3434" t="s">
        <v>9</v>
      </c>
      <c r="G3434">
        <v>4</v>
      </c>
      <c r="H3434">
        <v>162.54</v>
      </c>
      <c r="I3434">
        <v>650.16</v>
      </c>
      <c r="J3434" t="s">
        <v>81</v>
      </c>
      <c r="K3434" t="s">
        <v>567</v>
      </c>
      <c r="L3434" t="s">
        <v>134</v>
      </c>
      <c r="M3434">
        <v>2023</v>
      </c>
      <c r="N3434" t="s">
        <v>84</v>
      </c>
      <c r="O3434" t="s">
        <v>7341</v>
      </c>
      <c r="P3434" t="s">
        <v>86</v>
      </c>
    </row>
    <row r="3435" spans="1:16" x14ac:dyDescent="0.45">
      <c r="A3435">
        <v>3434</v>
      </c>
      <c r="B3435" s="10">
        <v>45177</v>
      </c>
      <c r="C3435">
        <v>2361</v>
      </c>
      <c r="D3435" t="s">
        <v>80</v>
      </c>
      <c r="E3435">
        <v>39</v>
      </c>
      <c r="F3435" t="s">
        <v>102</v>
      </c>
      <c r="G3435">
        <v>1</v>
      </c>
      <c r="H3435">
        <v>1873.41</v>
      </c>
      <c r="I3435">
        <v>1873.41</v>
      </c>
      <c r="J3435" t="s">
        <v>97</v>
      </c>
      <c r="K3435" t="s">
        <v>567</v>
      </c>
      <c r="L3435" t="s">
        <v>134</v>
      </c>
      <c r="M3435">
        <v>2023</v>
      </c>
      <c r="N3435" t="s">
        <v>84</v>
      </c>
      <c r="O3435" t="s">
        <v>7925</v>
      </c>
      <c r="P3435" t="s">
        <v>86</v>
      </c>
    </row>
    <row r="3436" spans="1:16" x14ac:dyDescent="0.45">
      <c r="A3436">
        <v>3435</v>
      </c>
      <c r="B3436" s="10">
        <v>45177</v>
      </c>
      <c r="C3436">
        <v>5370</v>
      </c>
      <c r="D3436" t="s">
        <v>89</v>
      </c>
      <c r="E3436">
        <v>54</v>
      </c>
      <c r="F3436" t="s">
        <v>8</v>
      </c>
      <c r="G3436">
        <v>1</v>
      </c>
      <c r="H3436">
        <v>764.8</v>
      </c>
      <c r="I3436">
        <v>764.8</v>
      </c>
      <c r="J3436" t="s">
        <v>93</v>
      </c>
      <c r="K3436" t="s">
        <v>567</v>
      </c>
      <c r="L3436" t="s">
        <v>134</v>
      </c>
      <c r="M3436">
        <v>2023</v>
      </c>
      <c r="N3436" t="s">
        <v>84</v>
      </c>
      <c r="O3436" t="s">
        <v>7795</v>
      </c>
      <c r="P3436" t="s">
        <v>86</v>
      </c>
    </row>
    <row r="3437" spans="1:16" x14ac:dyDescent="0.45">
      <c r="A3437">
        <v>3436</v>
      </c>
      <c r="B3437" s="10">
        <v>45177</v>
      </c>
      <c r="C3437">
        <v>6283</v>
      </c>
      <c r="D3437" t="s">
        <v>80</v>
      </c>
      <c r="E3437">
        <v>56</v>
      </c>
      <c r="F3437" t="s">
        <v>7</v>
      </c>
      <c r="G3437">
        <v>2</v>
      </c>
      <c r="H3437">
        <v>4419.82</v>
      </c>
      <c r="I3437">
        <v>8839.64</v>
      </c>
      <c r="J3437" t="s">
        <v>81</v>
      </c>
      <c r="K3437" t="s">
        <v>82</v>
      </c>
      <c r="L3437" t="s">
        <v>134</v>
      </c>
      <c r="M3437">
        <v>2023</v>
      </c>
      <c r="N3437" t="s">
        <v>84</v>
      </c>
      <c r="O3437" t="s">
        <v>3033</v>
      </c>
      <c r="P3437" t="s">
        <v>86</v>
      </c>
    </row>
    <row r="3438" spans="1:16" x14ac:dyDescent="0.45">
      <c r="A3438">
        <v>3437</v>
      </c>
      <c r="B3438" s="10">
        <v>45177</v>
      </c>
      <c r="C3438">
        <v>8610</v>
      </c>
      <c r="D3438" t="s">
        <v>80</v>
      </c>
      <c r="E3438">
        <v>37</v>
      </c>
      <c r="F3438" t="s">
        <v>9</v>
      </c>
      <c r="G3438">
        <v>1</v>
      </c>
      <c r="H3438">
        <v>4131.07</v>
      </c>
      <c r="I3438">
        <v>4131.07</v>
      </c>
      <c r="J3438" t="s">
        <v>97</v>
      </c>
      <c r="K3438" t="s">
        <v>82</v>
      </c>
      <c r="L3438" t="s">
        <v>134</v>
      </c>
      <c r="M3438">
        <v>2023</v>
      </c>
      <c r="N3438" t="s">
        <v>84</v>
      </c>
      <c r="O3438" t="s">
        <v>5195</v>
      </c>
      <c r="P3438" t="s">
        <v>86</v>
      </c>
    </row>
    <row r="3439" spans="1:16" x14ac:dyDescent="0.45">
      <c r="A3439">
        <v>3438</v>
      </c>
      <c r="B3439" s="10">
        <v>45177</v>
      </c>
      <c r="C3439">
        <v>2993</v>
      </c>
      <c r="D3439" t="s">
        <v>80</v>
      </c>
      <c r="E3439">
        <v>27</v>
      </c>
      <c r="F3439" t="s">
        <v>9</v>
      </c>
      <c r="G3439">
        <v>5</v>
      </c>
      <c r="H3439">
        <v>349.61</v>
      </c>
      <c r="I3439">
        <v>1748.05</v>
      </c>
      <c r="J3439" t="s">
        <v>87</v>
      </c>
      <c r="K3439" t="s">
        <v>567</v>
      </c>
      <c r="L3439" t="s">
        <v>134</v>
      </c>
      <c r="M3439">
        <v>2023</v>
      </c>
      <c r="N3439" t="s">
        <v>84</v>
      </c>
      <c r="O3439" t="s">
        <v>8792</v>
      </c>
      <c r="P3439" t="s">
        <v>748</v>
      </c>
    </row>
    <row r="3440" spans="1:16" x14ac:dyDescent="0.45">
      <c r="A3440">
        <v>3439</v>
      </c>
      <c r="B3440" s="10">
        <v>45177</v>
      </c>
      <c r="C3440">
        <v>1869</v>
      </c>
      <c r="D3440" t="s">
        <v>89</v>
      </c>
      <c r="E3440">
        <v>27</v>
      </c>
      <c r="F3440" t="s">
        <v>9</v>
      </c>
      <c r="G3440">
        <v>1</v>
      </c>
      <c r="H3440">
        <v>2774.73</v>
      </c>
      <c r="I3440">
        <v>2774.73</v>
      </c>
      <c r="J3440" t="s">
        <v>87</v>
      </c>
      <c r="K3440" t="s">
        <v>82</v>
      </c>
      <c r="L3440" t="s">
        <v>134</v>
      </c>
      <c r="M3440">
        <v>2023</v>
      </c>
      <c r="N3440" t="s">
        <v>84</v>
      </c>
      <c r="O3440" t="s">
        <v>5396</v>
      </c>
      <c r="P3440" t="s">
        <v>86</v>
      </c>
    </row>
    <row r="3441" spans="1:16" x14ac:dyDescent="0.45">
      <c r="A3441">
        <v>3440</v>
      </c>
      <c r="B3441" s="10">
        <v>45178</v>
      </c>
      <c r="C3441">
        <v>2014</v>
      </c>
      <c r="D3441" t="s">
        <v>80</v>
      </c>
      <c r="E3441">
        <v>43</v>
      </c>
      <c r="F3441" t="s">
        <v>8</v>
      </c>
      <c r="G3441">
        <v>4</v>
      </c>
      <c r="H3441">
        <v>1512.01</v>
      </c>
      <c r="I3441">
        <v>6048.04</v>
      </c>
      <c r="J3441" t="s">
        <v>97</v>
      </c>
      <c r="K3441" t="s">
        <v>82</v>
      </c>
      <c r="L3441" t="s">
        <v>134</v>
      </c>
      <c r="M3441">
        <v>2023</v>
      </c>
      <c r="N3441" t="s">
        <v>84</v>
      </c>
      <c r="O3441" t="s">
        <v>136</v>
      </c>
      <c r="P3441" t="s">
        <v>86</v>
      </c>
    </row>
    <row r="3442" spans="1:16" x14ac:dyDescent="0.45">
      <c r="A3442">
        <v>3441</v>
      </c>
      <c r="B3442" s="10">
        <v>45178</v>
      </c>
      <c r="C3442">
        <v>1602</v>
      </c>
      <c r="D3442" t="s">
        <v>89</v>
      </c>
      <c r="E3442">
        <v>42</v>
      </c>
      <c r="F3442" t="s">
        <v>8</v>
      </c>
      <c r="G3442">
        <v>5</v>
      </c>
      <c r="H3442">
        <v>1003.1</v>
      </c>
      <c r="I3442">
        <v>5015.5</v>
      </c>
      <c r="J3442" t="s">
        <v>97</v>
      </c>
      <c r="K3442" t="s">
        <v>82</v>
      </c>
      <c r="L3442" t="s">
        <v>134</v>
      </c>
      <c r="M3442">
        <v>2023</v>
      </c>
      <c r="N3442" t="s">
        <v>84</v>
      </c>
      <c r="O3442" t="s">
        <v>4462</v>
      </c>
      <c r="P3442" t="s">
        <v>86</v>
      </c>
    </row>
    <row r="3443" spans="1:16" x14ac:dyDescent="0.45">
      <c r="A3443">
        <v>3442</v>
      </c>
      <c r="B3443" s="10">
        <v>45178</v>
      </c>
      <c r="C3443">
        <v>1690</v>
      </c>
      <c r="D3443" t="s">
        <v>89</v>
      </c>
      <c r="E3443">
        <v>45</v>
      </c>
      <c r="F3443" t="s">
        <v>9</v>
      </c>
      <c r="G3443">
        <v>1</v>
      </c>
      <c r="H3443">
        <v>1592.12</v>
      </c>
      <c r="I3443">
        <v>1592.12</v>
      </c>
      <c r="J3443" t="s">
        <v>93</v>
      </c>
      <c r="K3443" t="s">
        <v>567</v>
      </c>
      <c r="L3443" t="s">
        <v>134</v>
      </c>
      <c r="M3443">
        <v>2023</v>
      </c>
      <c r="N3443" t="s">
        <v>84</v>
      </c>
      <c r="O3443" t="s">
        <v>7796</v>
      </c>
      <c r="P3443" t="s">
        <v>86</v>
      </c>
    </row>
    <row r="3444" spans="1:16" x14ac:dyDescent="0.45">
      <c r="A3444">
        <v>3443</v>
      </c>
      <c r="B3444" s="10">
        <v>45178</v>
      </c>
      <c r="C3444">
        <v>9685</v>
      </c>
      <c r="D3444" t="s">
        <v>89</v>
      </c>
      <c r="E3444">
        <v>30</v>
      </c>
      <c r="F3444" t="s">
        <v>8</v>
      </c>
      <c r="G3444">
        <v>3</v>
      </c>
      <c r="H3444">
        <v>4088.64</v>
      </c>
      <c r="I3444">
        <v>12265.92</v>
      </c>
      <c r="J3444" t="s">
        <v>87</v>
      </c>
      <c r="K3444" t="s">
        <v>82</v>
      </c>
      <c r="L3444" t="s">
        <v>134</v>
      </c>
      <c r="M3444">
        <v>2023</v>
      </c>
      <c r="N3444" t="s">
        <v>84</v>
      </c>
      <c r="O3444" t="s">
        <v>6062</v>
      </c>
      <c r="P3444" t="s">
        <v>86</v>
      </c>
    </row>
    <row r="3445" spans="1:16" x14ac:dyDescent="0.45">
      <c r="A3445">
        <v>3444</v>
      </c>
      <c r="B3445" s="10">
        <v>45178</v>
      </c>
      <c r="C3445">
        <v>1489</v>
      </c>
      <c r="D3445" t="s">
        <v>89</v>
      </c>
      <c r="E3445">
        <v>32</v>
      </c>
      <c r="F3445" t="s">
        <v>9</v>
      </c>
      <c r="G3445">
        <v>3</v>
      </c>
      <c r="H3445">
        <v>336.38</v>
      </c>
      <c r="I3445">
        <v>1009.14</v>
      </c>
      <c r="J3445" t="s">
        <v>87</v>
      </c>
      <c r="K3445" t="s">
        <v>567</v>
      </c>
      <c r="L3445" t="s">
        <v>134</v>
      </c>
      <c r="M3445">
        <v>2023</v>
      </c>
      <c r="N3445" t="s">
        <v>84</v>
      </c>
      <c r="O3445" t="s">
        <v>7500</v>
      </c>
      <c r="P3445" t="s">
        <v>86</v>
      </c>
    </row>
    <row r="3446" spans="1:16" x14ac:dyDescent="0.45">
      <c r="A3446">
        <v>3445</v>
      </c>
      <c r="B3446" s="10">
        <v>45178</v>
      </c>
      <c r="C3446">
        <v>7864</v>
      </c>
      <c r="D3446" t="s">
        <v>80</v>
      </c>
      <c r="E3446">
        <v>23</v>
      </c>
      <c r="F3446" t="s">
        <v>5</v>
      </c>
      <c r="G3446">
        <v>4</v>
      </c>
      <c r="H3446">
        <v>3258.76</v>
      </c>
      <c r="I3446">
        <v>13035.04</v>
      </c>
      <c r="J3446" t="s">
        <v>95</v>
      </c>
      <c r="K3446" t="s">
        <v>82</v>
      </c>
      <c r="L3446" t="s">
        <v>134</v>
      </c>
      <c r="M3446">
        <v>2023</v>
      </c>
      <c r="N3446" t="s">
        <v>84</v>
      </c>
      <c r="O3446" t="s">
        <v>2306</v>
      </c>
      <c r="P3446" t="s">
        <v>86</v>
      </c>
    </row>
    <row r="3447" spans="1:16" x14ac:dyDescent="0.45">
      <c r="A3447">
        <v>3446</v>
      </c>
      <c r="B3447" s="10">
        <v>45178</v>
      </c>
      <c r="C3447">
        <v>8240</v>
      </c>
      <c r="D3447" t="s">
        <v>89</v>
      </c>
      <c r="E3447">
        <v>29</v>
      </c>
      <c r="F3447" t="s">
        <v>8</v>
      </c>
      <c r="G3447">
        <v>2</v>
      </c>
      <c r="H3447">
        <v>4571.18</v>
      </c>
      <c r="I3447">
        <v>9142.36</v>
      </c>
      <c r="J3447" t="s">
        <v>87</v>
      </c>
      <c r="K3447" t="s">
        <v>82</v>
      </c>
      <c r="L3447" t="s">
        <v>134</v>
      </c>
      <c r="M3447">
        <v>2023</v>
      </c>
      <c r="N3447" t="s">
        <v>84</v>
      </c>
      <c r="O3447" t="s">
        <v>3680</v>
      </c>
      <c r="P3447" t="s">
        <v>86</v>
      </c>
    </row>
    <row r="3448" spans="1:16" x14ac:dyDescent="0.45">
      <c r="A3448">
        <v>3447</v>
      </c>
      <c r="B3448" s="10">
        <v>45178</v>
      </c>
      <c r="C3448">
        <v>8786</v>
      </c>
      <c r="D3448" t="s">
        <v>89</v>
      </c>
      <c r="E3448">
        <v>36</v>
      </c>
      <c r="F3448" t="s">
        <v>102</v>
      </c>
      <c r="G3448">
        <v>2</v>
      </c>
      <c r="H3448">
        <v>2267.88</v>
      </c>
      <c r="I3448">
        <v>4535.76</v>
      </c>
      <c r="J3448" t="s">
        <v>97</v>
      </c>
      <c r="K3448" t="s">
        <v>82</v>
      </c>
      <c r="L3448" t="s">
        <v>134</v>
      </c>
      <c r="M3448">
        <v>2023</v>
      </c>
      <c r="N3448" t="s">
        <v>84</v>
      </c>
      <c r="O3448" t="s">
        <v>2753</v>
      </c>
      <c r="P3448" t="s">
        <v>86</v>
      </c>
    </row>
    <row r="3449" spans="1:16" x14ac:dyDescent="0.45">
      <c r="A3449">
        <v>3448</v>
      </c>
      <c r="B3449" s="10">
        <v>45178</v>
      </c>
      <c r="C3449">
        <v>9024</v>
      </c>
      <c r="D3449" t="s">
        <v>80</v>
      </c>
      <c r="E3449">
        <v>49</v>
      </c>
      <c r="F3449" t="s">
        <v>8</v>
      </c>
      <c r="G3449">
        <v>1</v>
      </c>
      <c r="H3449">
        <v>4512.49</v>
      </c>
      <c r="I3449">
        <v>4512.49</v>
      </c>
      <c r="J3449" t="s">
        <v>93</v>
      </c>
      <c r="K3449" t="s">
        <v>82</v>
      </c>
      <c r="L3449" t="s">
        <v>134</v>
      </c>
      <c r="M3449">
        <v>2023</v>
      </c>
      <c r="N3449" t="s">
        <v>84</v>
      </c>
      <c r="O3449" t="s">
        <v>5610</v>
      </c>
      <c r="P3449" t="s">
        <v>86</v>
      </c>
    </row>
    <row r="3450" spans="1:16" x14ac:dyDescent="0.45">
      <c r="A3450">
        <v>3449</v>
      </c>
      <c r="B3450" s="10">
        <v>45178</v>
      </c>
      <c r="C3450">
        <v>1294</v>
      </c>
      <c r="D3450" t="s">
        <v>89</v>
      </c>
      <c r="E3450">
        <v>28</v>
      </c>
      <c r="F3450" t="s">
        <v>9</v>
      </c>
      <c r="G3450">
        <v>5</v>
      </c>
      <c r="H3450">
        <v>4538.66</v>
      </c>
      <c r="I3450">
        <v>22693.3</v>
      </c>
      <c r="J3450" t="s">
        <v>87</v>
      </c>
      <c r="K3450" t="s">
        <v>82</v>
      </c>
      <c r="L3450" t="s">
        <v>134</v>
      </c>
      <c r="M3450">
        <v>2023</v>
      </c>
      <c r="N3450" t="s">
        <v>84</v>
      </c>
      <c r="O3450" t="s">
        <v>3985</v>
      </c>
      <c r="P3450" t="s">
        <v>86</v>
      </c>
    </row>
    <row r="3451" spans="1:16" x14ac:dyDescent="0.45">
      <c r="A3451">
        <v>3450</v>
      </c>
      <c r="B3451" s="10">
        <v>45178</v>
      </c>
      <c r="C3451">
        <v>6488</v>
      </c>
      <c r="D3451" t="s">
        <v>89</v>
      </c>
      <c r="E3451">
        <v>55</v>
      </c>
      <c r="F3451" t="s">
        <v>102</v>
      </c>
      <c r="G3451">
        <v>2</v>
      </c>
      <c r="H3451">
        <v>3067.5</v>
      </c>
      <c r="I3451">
        <v>6135</v>
      </c>
      <c r="J3451" t="s">
        <v>81</v>
      </c>
      <c r="K3451" t="s">
        <v>82</v>
      </c>
      <c r="L3451" t="s">
        <v>134</v>
      </c>
      <c r="M3451">
        <v>2023</v>
      </c>
      <c r="N3451" t="s">
        <v>84</v>
      </c>
      <c r="O3451" t="s">
        <v>3034</v>
      </c>
      <c r="P3451" t="s">
        <v>86</v>
      </c>
    </row>
    <row r="3452" spans="1:16" x14ac:dyDescent="0.45">
      <c r="A3452">
        <v>3451</v>
      </c>
      <c r="B3452" s="10">
        <v>45178</v>
      </c>
      <c r="C3452">
        <v>5027</v>
      </c>
      <c r="D3452" t="s">
        <v>89</v>
      </c>
      <c r="E3452">
        <v>50</v>
      </c>
      <c r="F3452" t="s">
        <v>7</v>
      </c>
      <c r="G3452">
        <v>3</v>
      </c>
      <c r="H3452">
        <v>2306.41</v>
      </c>
      <c r="I3452">
        <v>6919.23</v>
      </c>
      <c r="J3452" t="s">
        <v>93</v>
      </c>
      <c r="K3452" t="s">
        <v>82</v>
      </c>
      <c r="L3452" t="s">
        <v>134</v>
      </c>
      <c r="M3452">
        <v>2023</v>
      </c>
      <c r="N3452" t="s">
        <v>84</v>
      </c>
      <c r="O3452" t="s">
        <v>6512</v>
      </c>
      <c r="P3452" t="s">
        <v>86</v>
      </c>
    </row>
    <row r="3453" spans="1:16" x14ac:dyDescent="0.45">
      <c r="A3453">
        <v>3452</v>
      </c>
      <c r="B3453" s="10">
        <v>45178</v>
      </c>
      <c r="C3453">
        <v>3912</v>
      </c>
      <c r="D3453" t="s">
        <v>89</v>
      </c>
      <c r="E3453">
        <v>19</v>
      </c>
      <c r="F3453" t="s">
        <v>102</v>
      </c>
      <c r="G3453">
        <v>2</v>
      </c>
      <c r="H3453">
        <v>3701.44</v>
      </c>
      <c r="I3453">
        <v>7402.88</v>
      </c>
      <c r="J3453" t="s">
        <v>95</v>
      </c>
      <c r="K3453" t="s">
        <v>82</v>
      </c>
      <c r="L3453" t="s">
        <v>134</v>
      </c>
      <c r="M3453">
        <v>2023</v>
      </c>
      <c r="N3453" t="s">
        <v>84</v>
      </c>
      <c r="O3453" t="s">
        <v>2527</v>
      </c>
      <c r="P3453" t="s">
        <v>86</v>
      </c>
    </row>
    <row r="3454" spans="1:16" x14ac:dyDescent="0.45">
      <c r="A3454">
        <v>3453</v>
      </c>
      <c r="B3454" s="10">
        <v>45179</v>
      </c>
      <c r="C3454">
        <v>5744</v>
      </c>
      <c r="D3454" t="s">
        <v>89</v>
      </c>
      <c r="E3454">
        <v>32</v>
      </c>
      <c r="F3454" t="s">
        <v>102</v>
      </c>
      <c r="G3454">
        <v>3</v>
      </c>
      <c r="H3454">
        <v>4585.3</v>
      </c>
      <c r="I3454">
        <v>13755.9</v>
      </c>
      <c r="J3454" t="s">
        <v>87</v>
      </c>
      <c r="K3454" t="s">
        <v>82</v>
      </c>
      <c r="L3454" t="s">
        <v>134</v>
      </c>
      <c r="M3454">
        <v>2023</v>
      </c>
      <c r="N3454" t="s">
        <v>84</v>
      </c>
      <c r="O3454" t="s">
        <v>780</v>
      </c>
      <c r="P3454" t="s">
        <v>748</v>
      </c>
    </row>
    <row r="3455" spans="1:16" x14ac:dyDescent="0.45">
      <c r="A3455">
        <v>3454</v>
      </c>
      <c r="B3455" s="10">
        <v>45179</v>
      </c>
      <c r="C3455">
        <v>2873</v>
      </c>
      <c r="D3455" t="s">
        <v>89</v>
      </c>
      <c r="E3455">
        <v>53</v>
      </c>
      <c r="F3455" t="s">
        <v>8</v>
      </c>
      <c r="G3455">
        <v>2</v>
      </c>
      <c r="H3455">
        <v>3416.17</v>
      </c>
      <c r="I3455">
        <v>6832.34</v>
      </c>
      <c r="J3455" t="s">
        <v>93</v>
      </c>
      <c r="K3455" t="s">
        <v>82</v>
      </c>
      <c r="L3455" t="s">
        <v>134</v>
      </c>
      <c r="M3455">
        <v>2023</v>
      </c>
      <c r="N3455" t="s">
        <v>84</v>
      </c>
      <c r="O3455" t="s">
        <v>3350</v>
      </c>
      <c r="P3455" t="s">
        <v>86</v>
      </c>
    </row>
    <row r="3456" spans="1:16" x14ac:dyDescent="0.45">
      <c r="A3456">
        <v>3455</v>
      </c>
      <c r="B3456" s="10">
        <v>45179</v>
      </c>
      <c r="C3456">
        <v>4258</v>
      </c>
      <c r="D3456" t="s">
        <v>80</v>
      </c>
      <c r="E3456">
        <v>22</v>
      </c>
      <c r="F3456" t="s">
        <v>6</v>
      </c>
      <c r="G3456">
        <v>4</v>
      </c>
      <c r="H3456">
        <v>1087.56</v>
      </c>
      <c r="I3456">
        <v>4350.24</v>
      </c>
      <c r="J3456" t="s">
        <v>95</v>
      </c>
      <c r="K3456" t="s">
        <v>82</v>
      </c>
      <c r="L3456" t="s">
        <v>134</v>
      </c>
      <c r="M3456">
        <v>2023</v>
      </c>
      <c r="N3456" t="s">
        <v>84</v>
      </c>
      <c r="O3456" t="s">
        <v>2307</v>
      </c>
      <c r="P3456" t="s">
        <v>86</v>
      </c>
    </row>
    <row r="3457" spans="1:16" x14ac:dyDescent="0.45">
      <c r="A3457">
        <v>3456</v>
      </c>
      <c r="B3457" s="10">
        <v>45179</v>
      </c>
      <c r="C3457">
        <v>3817</v>
      </c>
      <c r="D3457" t="s">
        <v>80</v>
      </c>
      <c r="E3457">
        <v>32</v>
      </c>
      <c r="F3457" t="s">
        <v>102</v>
      </c>
      <c r="G3457">
        <v>5</v>
      </c>
      <c r="H3457">
        <v>4109.28</v>
      </c>
      <c r="I3457">
        <v>20546.400000000001</v>
      </c>
      <c r="J3457" t="s">
        <v>87</v>
      </c>
      <c r="K3457" t="s">
        <v>82</v>
      </c>
      <c r="L3457" t="s">
        <v>134</v>
      </c>
      <c r="M3457">
        <v>2023</v>
      </c>
      <c r="N3457" t="s">
        <v>84</v>
      </c>
      <c r="O3457" t="s">
        <v>8971</v>
      </c>
      <c r="P3457" t="s">
        <v>748</v>
      </c>
    </row>
    <row r="3458" spans="1:16" x14ac:dyDescent="0.45">
      <c r="A3458">
        <v>3457</v>
      </c>
      <c r="B3458" s="10">
        <v>45179</v>
      </c>
      <c r="C3458">
        <v>9636</v>
      </c>
      <c r="D3458" t="s">
        <v>80</v>
      </c>
      <c r="E3458">
        <v>60</v>
      </c>
      <c r="F3458" t="s">
        <v>102</v>
      </c>
      <c r="G3458">
        <v>1</v>
      </c>
      <c r="H3458">
        <v>4760.09</v>
      </c>
      <c r="I3458">
        <v>4760.09</v>
      </c>
      <c r="J3458" t="s">
        <v>81</v>
      </c>
      <c r="K3458" t="s">
        <v>82</v>
      </c>
      <c r="L3458" t="s">
        <v>134</v>
      </c>
      <c r="M3458">
        <v>2023</v>
      </c>
      <c r="N3458" t="s">
        <v>84</v>
      </c>
      <c r="O3458" t="s">
        <v>5823</v>
      </c>
      <c r="P3458" t="s">
        <v>86</v>
      </c>
    </row>
    <row r="3459" spans="1:16" x14ac:dyDescent="0.45">
      <c r="A3459">
        <v>3458</v>
      </c>
      <c r="B3459" s="10">
        <v>45179</v>
      </c>
      <c r="C3459">
        <v>4641</v>
      </c>
      <c r="D3459" t="s">
        <v>80</v>
      </c>
      <c r="E3459">
        <v>27</v>
      </c>
      <c r="F3459" t="s">
        <v>9</v>
      </c>
      <c r="G3459">
        <v>3</v>
      </c>
      <c r="H3459">
        <v>2080.86</v>
      </c>
      <c r="I3459">
        <v>6242.58</v>
      </c>
      <c r="J3459" t="s">
        <v>87</v>
      </c>
      <c r="K3459" t="s">
        <v>82</v>
      </c>
      <c r="L3459" t="s">
        <v>134</v>
      </c>
      <c r="M3459">
        <v>2023</v>
      </c>
      <c r="N3459" t="s">
        <v>84</v>
      </c>
      <c r="O3459" t="s">
        <v>6063</v>
      </c>
      <c r="P3459" t="s">
        <v>86</v>
      </c>
    </row>
    <row r="3460" spans="1:16" x14ac:dyDescent="0.45">
      <c r="A3460">
        <v>3459</v>
      </c>
      <c r="B3460" s="10">
        <v>45179</v>
      </c>
      <c r="C3460">
        <v>5458</v>
      </c>
      <c r="D3460" t="s">
        <v>89</v>
      </c>
      <c r="E3460">
        <v>34</v>
      </c>
      <c r="F3460" t="s">
        <v>8</v>
      </c>
      <c r="G3460">
        <v>2</v>
      </c>
      <c r="H3460">
        <v>3503.07</v>
      </c>
      <c r="I3460">
        <v>7006.14</v>
      </c>
      <c r="J3460" t="s">
        <v>87</v>
      </c>
      <c r="K3460" t="s">
        <v>82</v>
      </c>
      <c r="L3460" t="s">
        <v>134</v>
      </c>
      <c r="M3460">
        <v>2023</v>
      </c>
      <c r="N3460" t="s">
        <v>84</v>
      </c>
      <c r="O3460" t="s">
        <v>3681</v>
      </c>
      <c r="P3460" t="s">
        <v>86</v>
      </c>
    </row>
    <row r="3461" spans="1:16" x14ac:dyDescent="0.45">
      <c r="A3461">
        <v>3460</v>
      </c>
      <c r="B3461" s="10">
        <v>45179</v>
      </c>
      <c r="C3461">
        <v>6307</v>
      </c>
      <c r="D3461" t="s">
        <v>89</v>
      </c>
      <c r="E3461">
        <v>51</v>
      </c>
      <c r="F3461" t="s">
        <v>9</v>
      </c>
      <c r="G3461">
        <v>1</v>
      </c>
      <c r="H3461">
        <v>2614.92</v>
      </c>
      <c r="I3461">
        <v>2614.92</v>
      </c>
      <c r="J3461" t="s">
        <v>93</v>
      </c>
      <c r="K3461" t="s">
        <v>82</v>
      </c>
      <c r="L3461" t="s">
        <v>134</v>
      </c>
      <c r="M3461">
        <v>2023</v>
      </c>
      <c r="N3461" t="s">
        <v>84</v>
      </c>
      <c r="O3461" t="s">
        <v>5611</v>
      </c>
      <c r="P3461" t="s">
        <v>86</v>
      </c>
    </row>
    <row r="3462" spans="1:16" x14ac:dyDescent="0.45">
      <c r="A3462">
        <v>3461</v>
      </c>
      <c r="B3462" s="10">
        <v>45179</v>
      </c>
      <c r="C3462">
        <v>9933</v>
      </c>
      <c r="D3462" t="s">
        <v>89</v>
      </c>
      <c r="E3462">
        <v>41</v>
      </c>
      <c r="F3462" t="s">
        <v>8</v>
      </c>
      <c r="G3462">
        <v>3</v>
      </c>
      <c r="H3462">
        <v>604.45000000000005</v>
      </c>
      <c r="I3462">
        <v>1813.35</v>
      </c>
      <c r="J3462" t="s">
        <v>97</v>
      </c>
      <c r="K3462" t="s">
        <v>567</v>
      </c>
      <c r="L3462" t="s">
        <v>134</v>
      </c>
      <c r="M3462">
        <v>2023</v>
      </c>
      <c r="N3462" t="s">
        <v>84</v>
      </c>
      <c r="O3462" t="s">
        <v>8735</v>
      </c>
      <c r="P3462" t="s">
        <v>748</v>
      </c>
    </row>
    <row r="3463" spans="1:16" x14ac:dyDescent="0.45">
      <c r="A3463">
        <v>3462</v>
      </c>
      <c r="B3463" s="10">
        <v>45179</v>
      </c>
      <c r="C3463">
        <v>3041</v>
      </c>
      <c r="D3463" t="s">
        <v>80</v>
      </c>
      <c r="E3463">
        <v>27</v>
      </c>
      <c r="F3463" t="s">
        <v>7</v>
      </c>
      <c r="G3463">
        <v>3</v>
      </c>
      <c r="H3463">
        <v>1781.72</v>
      </c>
      <c r="I3463">
        <v>5345.16</v>
      </c>
      <c r="J3463" t="s">
        <v>87</v>
      </c>
      <c r="K3463" t="s">
        <v>82</v>
      </c>
      <c r="L3463" t="s">
        <v>134</v>
      </c>
      <c r="M3463">
        <v>2023</v>
      </c>
      <c r="N3463" t="s">
        <v>84</v>
      </c>
      <c r="O3463" t="s">
        <v>6064</v>
      </c>
      <c r="P3463" t="s">
        <v>86</v>
      </c>
    </row>
    <row r="3464" spans="1:16" x14ac:dyDescent="0.45">
      <c r="A3464">
        <v>3463</v>
      </c>
      <c r="B3464" s="10">
        <v>45179</v>
      </c>
      <c r="C3464">
        <v>1679</v>
      </c>
      <c r="D3464" t="s">
        <v>80</v>
      </c>
      <c r="E3464">
        <v>47</v>
      </c>
      <c r="F3464" t="s">
        <v>6</v>
      </c>
      <c r="G3464">
        <v>4</v>
      </c>
      <c r="H3464">
        <v>860.96</v>
      </c>
      <c r="I3464">
        <v>3443.84</v>
      </c>
      <c r="J3464" t="s">
        <v>93</v>
      </c>
      <c r="K3464" t="s">
        <v>82</v>
      </c>
      <c r="L3464" t="s">
        <v>134</v>
      </c>
      <c r="M3464">
        <v>2023</v>
      </c>
      <c r="N3464" t="s">
        <v>84</v>
      </c>
      <c r="O3464" t="s">
        <v>1991</v>
      </c>
      <c r="P3464" t="s">
        <v>86</v>
      </c>
    </row>
    <row r="3465" spans="1:16" x14ac:dyDescent="0.45">
      <c r="A3465">
        <v>3464</v>
      </c>
      <c r="B3465" s="10">
        <v>45179</v>
      </c>
      <c r="C3465">
        <v>6738</v>
      </c>
      <c r="D3465" t="s">
        <v>89</v>
      </c>
      <c r="E3465">
        <v>20</v>
      </c>
      <c r="F3465" t="s">
        <v>102</v>
      </c>
      <c r="G3465">
        <v>2</v>
      </c>
      <c r="H3465">
        <v>3384.19</v>
      </c>
      <c r="I3465">
        <v>6768.38</v>
      </c>
      <c r="J3465" t="s">
        <v>95</v>
      </c>
      <c r="K3465" t="s">
        <v>82</v>
      </c>
      <c r="L3465" t="s">
        <v>134</v>
      </c>
      <c r="M3465">
        <v>2023</v>
      </c>
      <c r="N3465" t="s">
        <v>84</v>
      </c>
      <c r="O3465" t="s">
        <v>2528</v>
      </c>
      <c r="P3465" t="s">
        <v>86</v>
      </c>
    </row>
    <row r="3466" spans="1:16" x14ac:dyDescent="0.45">
      <c r="A3466">
        <v>3465</v>
      </c>
      <c r="B3466" s="10">
        <v>45179</v>
      </c>
      <c r="C3466">
        <v>6668</v>
      </c>
      <c r="D3466" t="s">
        <v>89</v>
      </c>
      <c r="E3466">
        <v>54</v>
      </c>
      <c r="F3466" t="s">
        <v>8</v>
      </c>
      <c r="G3466">
        <v>1</v>
      </c>
      <c r="H3466">
        <v>2931.37</v>
      </c>
      <c r="I3466">
        <v>2931.37</v>
      </c>
      <c r="J3466" t="s">
        <v>93</v>
      </c>
      <c r="K3466" t="s">
        <v>82</v>
      </c>
      <c r="L3466" t="s">
        <v>134</v>
      </c>
      <c r="M3466">
        <v>2023</v>
      </c>
      <c r="N3466" t="s">
        <v>84</v>
      </c>
      <c r="O3466" t="s">
        <v>5612</v>
      </c>
      <c r="P3466" t="s">
        <v>86</v>
      </c>
    </row>
    <row r="3467" spans="1:16" x14ac:dyDescent="0.45">
      <c r="A3467">
        <v>3466</v>
      </c>
      <c r="B3467" s="10">
        <v>45179</v>
      </c>
      <c r="C3467">
        <v>8697</v>
      </c>
      <c r="D3467" t="s">
        <v>80</v>
      </c>
      <c r="E3467">
        <v>20</v>
      </c>
      <c r="F3467" t="s">
        <v>102</v>
      </c>
      <c r="G3467">
        <v>2</v>
      </c>
      <c r="H3467">
        <v>216</v>
      </c>
      <c r="I3467">
        <v>432</v>
      </c>
      <c r="J3467" t="s">
        <v>95</v>
      </c>
      <c r="K3467" t="s">
        <v>567</v>
      </c>
      <c r="L3467" t="s">
        <v>134</v>
      </c>
      <c r="M3467">
        <v>2023</v>
      </c>
      <c r="N3467" t="s">
        <v>84</v>
      </c>
      <c r="O3467" t="s">
        <v>7045</v>
      </c>
      <c r="P3467" t="s">
        <v>86</v>
      </c>
    </row>
    <row r="3468" spans="1:16" x14ac:dyDescent="0.45">
      <c r="A3468">
        <v>3467</v>
      </c>
      <c r="B3468" s="10">
        <v>45180</v>
      </c>
      <c r="C3468">
        <v>9033</v>
      </c>
      <c r="D3468" t="s">
        <v>80</v>
      </c>
      <c r="E3468">
        <v>57</v>
      </c>
      <c r="F3468" t="s">
        <v>102</v>
      </c>
      <c r="G3468">
        <v>2</v>
      </c>
      <c r="H3468">
        <v>354.95</v>
      </c>
      <c r="I3468">
        <v>709.9</v>
      </c>
      <c r="J3468" t="s">
        <v>81</v>
      </c>
      <c r="K3468" t="s">
        <v>567</v>
      </c>
      <c r="L3468" t="s">
        <v>134</v>
      </c>
      <c r="M3468">
        <v>2023</v>
      </c>
      <c r="N3468" t="s">
        <v>84</v>
      </c>
      <c r="O3468" t="s">
        <v>603</v>
      </c>
      <c r="P3468" t="s">
        <v>86</v>
      </c>
    </row>
    <row r="3469" spans="1:16" x14ac:dyDescent="0.45">
      <c r="A3469">
        <v>3468</v>
      </c>
      <c r="B3469" s="10">
        <v>45180</v>
      </c>
      <c r="C3469">
        <v>1062</v>
      </c>
      <c r="D3469" t="s">
        <v>80</v>
      </c>
      <c r="E3469">
        <v>22</v>
      </c>
      <c r="F3469" t="s">
        <v>5</v>
      </c>
      <c r="G3469">
        <v>5</v>
      </c>
      <c r="H3469">
        <v>1340.92</v>
      </c>
      <c r="I3469">
        <v>6704.6</v>
      </c>
      <c r="J3469" t="s">
        <v>95</v>
      </c>
      <c r="K3469" t="s">
        <v>82</v>
      </c>
      <c r="L3469" t="s">
        <v>134</v>
      </c>
      <c r="M3469">
        <v>2023</v>
      </c>
      <c r="N3469" t="s">
        <v>84</v>
      </c>
      <c r="O3469" t="s">
        <v>4887</v>
      </c>
      <c r="P3469" t="s">
        <v>86</v>
      </c>
    </row>
    <row r="3470" spans="1:16" x14ac:dyDescent="0.45">
      <c r="A3470">
        <v>3469</v>
      </c>
      <c r="B3470" s="10">
        <v>45180</v>
      </c>
      <c r="C3470">
        <v>8829</v>
      </c>
      <c r="D3470" t="s">
        <v>80</v>
      </c>
      <c r="E3470">
        <v>45</v>
      </c>
      <c r="F3470" t="s">
        <v>9</v>
      </c>
      <c r="G3470">
        <v>3</v>
      </c>
      <c r="H3470">
        <v>3737.05</v>
      </c>
      <c r="I3470">
        <v>11211.15</v>
      </c>
      <c r="J3470" t="s">
        <v>93</v>
      </c>
      <c r="K3470" t="s">
        <v>82</v>
      </c>
      <c r="L3470" t="s">
        <v>134</v>
      </c>
      <c r="M3470">
        <v>2023</v>
      </c>
      <c r="N3470" t="s">
        <v>84</v>
      </c>
      <c r="O3470" t="s">
        <v>8507</v>
      </c>
      <c r="P3470" t="s">
        <v>748</v>
      </c>
    </row>
    <row r="3471" spans="1:16" x14ac:dyDescent="0.45">
      <c r="A3471">
        <v>3470</v>
      </c>
      <c r="B3471" s="10">
        <v>45180</v>
      </c>
      <c r="C3471">
        <v>8352</v>
      </c>
      <c r="D3471" t="s">
        <v>89</v>
      </c>
      <c r="E3471">
        <v>61</v>
      </c>
      <c r="F3471" t="s">
        <v>6</v>
      </c>
      <c r="G3471">
        <v>3</v>
      </c>
      <c r="H3471">
        <v>677.84</v>
      </c>
      <c r="I3471">
        <v>2033.52</v>
      </c>
      <c r="J3471" t="s">
        <v>81</v>
      </c>
      <c r="K3471" t="s">
        <v>82</v>
      </c>
      <c r="L3471" t="s">
        <v>134</v>
      </c>
      <c r="M3471">
        <v>2023</v>
      </c>
      <c r="N3471" t="s">
        <v>668</v>
      </c>
      <c r="O3471" t="s">
        <v>9492</v>
      </c>
      <c r="P3471" t="s">
        <v>86</v>
      </c>
    </row>
    <row r="3472" spans="1:16" x14ac:dyDescent="0.45">
      <c r="A3472">
        <v>3471</v>
      </c>
      <c r="B3472" s="10">
        <v>45180</v>
      </c>
      <c r="C3472">
        <v>7915</v>
      </c>
      <c r="D3472" t="s">
        <v>80</v>
      </c>
      <c r="E3472">
        <v>31</v>
      </c>
      <c r="F3472" t="s">
        <v>8</v>
      </c>
      <c r="G3472">
        <v>5</v>
      </c>
      <c r="H3472">
        <v>1063.6300000000001</v>
      </c>
      <c r="I3472">
        <v>5318.15</v>
      </c>
      <c r="J3472" t="s">
        <v>87</v>
      </c>
      <c r="K3472" t="s">
        <v>82</v>
      </c>
      <c r="L3472" t="s">
        <v>134</v>
      </c>
      <c r="M3472">
        <v>2023</v>
      </c>
      <c r="N3472" t="s">
        <v>84</v>
      </c>
      <c r="O3472" t="s">
        <v>8972</v>
      </c>
      <c r="P3472" t="s">
        <v>748</v>
      </c>
    </row>
    <row r="3473" spans="1:16" x14ac:dyDescent="0.45">
      <c r="A3473">
        <v>3472</v>
      </c>
      <c r="B3473" s="10">
        <v>45180</v>
      </c>
      <c r="C3473">
        <v>9326</v>
      </c>
      <c r="D3473" t="s">
        <v>80</v>
      </c>
      <c r="E3473">
        <v>56</v>
      </c>
      <c r="F3473" t="s">
        <v>7</v>
      </c>
      <c r="G3473">
        <v>5</v>
      </c>
      <c r="H3473">
        <v>4542.75</v>
      </c>
      <c r="I3473">
        <v>22713.75</v>
      </c>
      <c r="J3473" t="s">
        <v>81</v>
      </c>
      <c r="K3473" t="s">
        <v>82</v>
      </c>
      <c r="L3473" t="s">
        <v>134</v>
      </c>
      <c r="M3473">
        <v>2023</v>
      </c>
      <c r="N3473" t="s">
        <v>84</v>
      </c>
      <c r="O3473" t="s">
        <v>4694</v>
      </c>
      <c r="P3473" t="s">
        <v>86</v>
      </c>
    </row>
    <row r="3474" spans="1:16" x14ac:dyDescent="0.45">
      <c r="A3474">
        <v>3473</v>
      </c>
      <c r="B3474" s="10">
        <v>45180</v>
      </c>
      <c r="C3474">
        <v>4644</v>
      </c>
      <c r="D3474" t="s">
        <v>89</v>
      </c>
      <c r="E3474">
        <v>28</v>
      </c>
      <c r="F3474" t="s">
        <v>6</v>
      </c>
      <c r="G3474">
        <v>2</v>
      </c>
      <c r="H3474">
        <v>2753.38</v>
      </c>
      <c r="I3474">
        <v>5506.76</v>
      </c>
      <c r="J3474" t="s">
        <v>87</v>
      </c>
      <c r="K3474" t="s">
        <v>82</v>
      </c>
      <c r="L3474" t="s">
        <v>134</v>
      </c>
      <c r="M3474">
        <v>2023</v>
      </c>
      <c r="N3474" t="s">
        <v>84</v>
      </c>
      <c r="O3474" t="s">
        <v>3682</v>
      </c>
      <c r="P3474" t="s">
        <v>86</v>
      </c>
    </row>
    <row r="3475" spans="1:16" x14ac:dyDescent="0.45">
      <c r="A3475">
        <v>3474</v>
      </c>
      <c r="B3475" s="10">
        <v>45180</v>
      </c>
      <c r="C3475">
        <v>5970</v>
      </c>
      <c r="D3475" t="s">
        <v>89</v>
      </c>
      <c r="E3475">
        <v>25</v>
      </c>
      <c r="F3475" t="s">
        <v>5</v>
      </c>
      <c r="G3475">
        <v>3</v>
      </c>
      <c r="H3475">
        <v>3123.21</v>
      </c>
      <c r="I3475">
        <v>9369.6299999999992</v>
      </c>
      <c r="J3475" t="s">
        <v>87</v>
      </c>
      <c r="K3475" t="s">
        <v>82</v>
      </c>
      <c r="L3475" t="s">
        <v>134</v>
      </c>
      <c r="M3475">
        <v>2023</v>
      </c>
      <c r="N3475" t="s">
        <v>84</v>
      </c>
      <c r="O3475" t="s">
        <v>8326</v>
      </c>
      <c r="P3475" t="s">
        <v>748</v>
      </c>
    </row>
    <row r="3476" spans="1:16" x14ac:dyDescent="0.45">
      <c r="A3476">
        <v>3475</v>
      </c>
      <c r="B3476" s="10">
        <v>45180</v>
      </c>
      <c r="C3476">
        <v>9003</v>
      </c>
      <c r="D3476" t="s">
        <v>89</v>
      </c>
      <c r="E3476">
        <v>54</v>
      </c>
      <c r="F3476" t="s">
        <v>9</v>
      </c>
      <c r="G3476">
        <v>1</v>
      </c>
      <c r="H3476">
        <v>2306.04</v>
      </c>
      <c r="I3476">
        <v>2306.04</v>
      </c>
      <c r="J3476" t="s">
        <v>93</v>
      </c>
      <c r="K3476" t="s">
        <v>82</v>
      </c>
      <c r="L3476" t="s">
        <v>134</v>
      </c>
      <c r="M3476">
        <v>2023</v>
      </c>
      <c r="N3476" t="s">
        <v>84</v>
      </c>
      <c r="O3476" t="s">
        <v>5613</v>
      </c>
      <c r="P3476" t="s">
        <v>86</v>
      </c>
    </row>
    <row r="3477" spans="1:16" x14ac:dyDescent="0.45">
      <c r="A3477">
        <v>3476</v>
      </c>
      <c r="B3477" s="10">
        <v>45180</v>
      </c>
      <c r="C3477">
        <v>4278</v>
      </c>
      <c r="D3477" t="s">
        <v>80</v>
      </c>
      <c r="E3477">
        <v>25</v>
      </c>
      <c r="F3477" t="s">
        <v>7</v>
      </c>
      <c r="G3477">
        <v>4</v>
      </c>
      <c r="H3477">
        <v>1533.87</v>
      </c>
      <c r="I3477">
        <v>6135.48</v>
      </c>
      <c r="J3477" t="s">
        <v>87</v>
      </c>
      <c r="K3477" t="s">
        <v>82</v>
      </c>
      <c r="L3477" t="s">
        <v>134</v>
      </c>
      <c r="M3477">
        <v>2023</v>
      </c>
      <c r="N3477" t="s">
        <v>84</v>
      </c>
      <c r="O3477" t="s">
        <v>980</v>
      </c>
      <c r="P3477" t="s">
        <v>86</v>
      </c>
    </row>
    <row r="3478" spans="1:16" x14ac:dyDescent="0.45">
      <c r="A3478">
        <v>3477</v>
      </c>
      <c r="B3478" s="10">
        <v>45180</v>
      </c>
      <c r="C3478">
        <v>8296</v>
      </c>
      <c r="D3478" t="s">
        <v>80</v>
      </c>
      <c r="E3478">
        <v>29</v>
      </c>
      <c r="F3478" t="s">
        <v>7</v>
      </c>
      <c r="G3478">
        <v>5</v>
      </c>
      <c r="H3478">
        <v>1283.19</v>
      </c>
      <c r="I3478">
        <v>6415.95</v>
      </c>
      <c r="J3478" t="s">
        <v>87</v>
      </c>
      <c r="K3478" t="s">
        <v>82</v>
      </c>
      <c r="L3478" t="s">
        <v>134</v>
      </c>
      <c r="M3478">
        <v>2023</v>
      </c>
      <c r="N3478" t="s">
        <v>84</v>
      </c>
      <c r="O3478" t="s">
        <v>8973</v>
      </c>
      <c r="P3478" t="s">
        <v>748</v>
      </c>
    </row>
    <row r="3479" spans="1:16" x14ac:dyDescent="0.45">
      <c r="A3479">
        <v>3478</v>
      </c>
      <c r="B3479" s="10">
        <v>45180</v>
      </c>
      <c r="C3479">
        <v>4074</v>
      </c>
      <c r="D3479" t="s">
        <v>80</v>
      </c>
      <c r="E3479">
        <v>32</v>
      </c>
      <c r="F3479" t="s">
        <v>102</v>
      </c>
      <c r="G3479">
        <v>1</v>
      </c>
      <c r="H3479">
        <v>2966.64</v>
      </c>
      <c r="I3479">
        <v>2966.64</v>
      </c>
      <c r="J3479" t="s">
        <v>87</v>
      </c>
      <c r="K3479" t="s">
        <v>82</v>
      </c>
      <c r="L3479" t="s">
        <v>134</v>
      </c>
      <c r="M3479">
        <v>2023</v>
      </c>
      <c r="N3479" t="s">
        <v>668</v>
      </c>
      <c r="O3479" t="s">
        <v>9610</v>
      </c>
      <c r="P3479" t="s">
        <v>86</v>
      </c>
    </row>
    <row r="3480" spans="1:16" x14ac:dyDescent="0.45">
      <c r="A3480">
        <v>3479</v>
      </c>
      <c r="B3480" s="10">
        <v>45180</v>
      </c>
      <c r="C3480">
        <v>9312</v>
      </c>
      <c r="D3480" t="s">
        <v>80</v>
      </c>
      <c r="E3480">
        <v>36</v>
      </c>
      <c r="F3480" t="s">
        <v>9</v>
      </c>
      <c r="G3480">
        <v>1</v>
      </c>
      <c r="H3480">
        <v>2381.33</v>
      </c>
      <c r="I3480">
        <v>2381.33</v>
      </c>
      <c r="J3480" t="s">
        <v>97</v>
      </c>
      <c r="K3480" t="s">
        <v>82</v>
      </c>
      <c r="L3480" t="s">
        <v>134</v>
      </c>
      <c r="M3480">
        <v>2023</v>
      </c>
      <c r="N3480" t="s">
        <v>84</v>
      </c>
      <c r="O3480" t="s">
        <v>5196</v>
      </c>
      <c r="P3480" t="s">
        <v>86</v>
      </c>
    </row>
    <row r="3481" spans="1:16" x14ac:dyDescent="0.45">
      <c r="A3481">
        <v>3480</v>
      </c>
      <c r="B3481" s="10">
        <v>45180</v>
      </c>
      <c r="C3481">
        <v>8552</v>
      </c>
      <c r="D3481" t="s">
        <v>89</v>
      </c>
      <c r="E3481">
        <v>63</v>
      </c>
      <c r="F3481" t="s">
        <v>5</v>
      </c>
      <c r="G3481">
        <v>2</v>
      </c>
      <c r="H3481">
        <v>2045.01</v>
      </c>
      <c r="I3481">
        <v>4090.02</v>
      </c>
      <c r="J3481" t="s">
        <v>81</v>
      </c>
      <c r="K3481" t="s">
        <v>82</v>
      </c>
      <c r="L3481" t="s">
        <v>134</v>
      </c>
      <c r="M3481">
        <v>2023</v>
      </c>
      <c r="N3481" t="s">
        <v>84</v>
      </c>
      <c r="O3481" t="s">
        <v>3035</v>
      </c>
      <c r="P3481" t="s">
        <v>86</v>
      </c>
    </row>
    <row r="3482" spans="1:16" x14ac:dyDescent="0.45">
      <c r="A3482">
        <v>3481</v>
      </c>
      <c r="B3482" s="10">
        <v>45181</v>
      </c>
      <c r="C3482">
        <v>2637</v>
      </c>
      <c r="D3482" t="s">
        <v>89</v>
      </c>
      <c r="E3482">
        <v>45</v>
      </c>
      <c r="F3482" t="s">
        <v>8</v>
      </c>
      <c r="G3482">
        <v>5</v>
      </c>
      <c r="H3482">
        <v>3487.21</v>
      </c>
      <c r="I3482">
        <v>17436.05</v>
      </c>
      <c r="J3482" t="s">
        <v>93</v>
      </c>
      <c r="K3482" t="s">
        <v>82</v>
      </c>
      <c r="L3482" t="s">
        <v>134</v>
      </c>
      <c r="M3482">
        <v>2023</v>
      </c>
      <c r="N3482" t="s">
        <v>84</v>
      </c>
      <c r="O3482" t="s">
        <v>353</v>
      </c>
      <c r="P3482" t="s">
        <v>86</v>
      </c>
    </row>
    <row r="3483" spans="1:16" x14ac:dyDescent="0.45">
      <c r="A3483">
        <v>3482</v>
      </c>
      <c r="B3483" s="10">
        <v>45181</v>
      </c>
      <c r="C3483">
        <v>6103</v>
      </c>
      <c r="D3483" t="s">
        <v>80</v>
      </c>
      <c r="E3483">
        <v>24</v>
      </c>
      <c r="F3483" t="s">
        <v>8</v>
      </c>
      <c r="G3483">
        <v>1</v>
      </c>
      <c r="H3483">
        <v>2050.56</v>
      </c>
      <c r="I3483">
        <v>2050.56</v>
      </c>
      <c r="J3483" t="s">
        <v>95</v>
      </c>
      <c r="K3483" t="s">
        <v>82</v>
      </c>
      <c r="L3483" t="s">
        <v>134</v>
      </c>
      <c r="M3483">
        <v>2023</v>
      </c>
      <c r="N3483" t="s">
        <v>84</v>
      </c>
      <c r="O3483" t="s">
        <v>5026</v>
      </c>
      <c r="P3483" t="s">
        <v>86</v>
      </c>
    </row>
    <row r="3484" spans="1:16" x14ac:dyDescent="0.45">
      <c r="A3484">
        <v>3483</v>
      </c>
      <c r="B3484" s="10">
        <v>45181</v>
      </c>
      <c r="C3484">
        <v>1644</v>
      </c>
      <c r="D3484" t="s">
        <v>80</v>
      </c>
      <c r="E3484">
        <v>57</v>
      </c>
      <c r="F3484" t="s">
        <v>5</v>
      </c>
      <c r="G3484">
        <v>4</v>
      </c>
      <c r="H3484">
        <v>231.82</v>
      </c>
      <c r="I3484">
        <v>927.28</v>
      </c>
      <c r="J3484" t="s">
        <v>81</v>
      </c>
      <c r="K3484" t="s">
        <v>567</v>
      </c>
      <c r="L3484" t="s">
        <v>134</v>
      </c>
      <c r="M3484">
        <v>2023</v>
      </c>
      <c r="N3484" t="s">
        <v>84</v>
      </c>
      <c r="O3484" t="s">
        <v>7342</v>
      </c>
      <c r="P3484" t="s">
        <v>86</v>
      </c>
    </row>
    <row r="3485" spans="1:16" x14ac:dyDescent="0.45">
      <c r="A3485">
        <v>3484</v>
      </c>
      <c r="B3485" s="10">
        <v>45181</v>
      </c>
      <c r="C3485">
        <v>3032</v>
      </c>
      <c r="D3485" t="s">
        <v>80</v>
      </c>
      <c r="E3485">
        <v>24</v>
      </c>
      <c r="F3485" t="s">
        <v>102</v>
      </c>
      <c r="G3485">
        <v>1</v>
      </c>
      <c r="H3485">
        <v>4206.37</v>
      </c>
      <c r="I3485">
        <v>4206.37</v>
      </c>
      <c r="J3485" t="s">
        <v>95</v>
      </c>
      <c r="K3485" t="s">
        <v>82</v>
      </c>
      <c r="L3485" t="s">
        <v>134</v>
      </c>
      <c r="M3485">
        <v>2023</v>
      </c>
      <c r="N3485" t="s">
        <v>84</v>
      </c>
      <c r="O3485" t="s">
        <v>5027</v>
      </c>
      <c r="P3485" t="s">
        <v>86</v>
      </c>
    </row>
    <row r="3486" spans="1:16" x14ac:dyDescent="0.45">
      <c r="A3486">
        <v>3485</v>
      </c>
      <c r="B3486" s="10">
        <v>45181</v>
      </c>
      <c r="C3486">
        <v>3761</v>
      </c>
      <c r="D3486" t="s">
        <v>89</v>
      </c>
      <c r="E3486">
        <v>47</v>
      </c>
      <c r="F3486" t="s">
        <v>102</v>
      </c>
      <c r="G3486">
        <v>4</v>
      </c>
      <c r="H3486">
        <v>1626.1</v>
      </c>
      <c r="I3486">
        <v>6504.4</v>
      </c>
      <c r="J3486" t="s">
        <v>93</v>
      </c>
      <c r="K3486" t="s">
        <v>82</v>
      </c>
      <c r="L3486" t="s">
        <v>134</v>
      </c>
      <c r="M3486">
        <v>2023</v>
      </c>
      <c r="N3486" t="s">
        <v>84</v>
      </c>
      <c r="O3486" t="s">
        <v>1992</v>
      </c>
      <c r="P3486" t="s">
        <v>86</v>
      </c>
    </row>
    <row r="3487" spans="1:16" x14ac:dyDescent="0.45">
      <c r="A3487">
        <v>3486</v>
      </c>
      <c r="B3487" s="10">
        <v>45181</v>
      </c>
      <c r="C3487">
        <v>3068</v>
      </c>
      <c r="D3487" t="s">
        <v>80</v>
      </c>
      <c r="E3487">
        <v>35</v>
      </c>
      <c r="F3487" t="s">
        <v>7</v>
      </c>
      <c r="G3487">
        <v>4</v>
      </c>
      <c r="H3487">
        <v>4734.6899999999996</v>
      </c>
      <c r="I3487">
        <v>18938.759999999998</v>
      </c>
      <c r="J3487" t="s">
        <v>97</v>
      </c>
      <c r="K3487" t="s">
        <v>82</v>
      </c>
      <c r="L3487" t="s">
        <v>134</v>
      </c>
      <c r="M3487">
        <v>2023</v>
      </c>
      <c r="N3487" t="s">
        <v>84</v>
      </c>
      <c r="O3487" t="s">
        <v>1687</v>
      </c>
      <c r="P3487" t="s">
        <v>86</v>
      </c>
    </row>
    <row r="3488" spans="1:16" x14ac:dyDescent="0.45">
      <c r="A3488">
        <v>3487</v>
      </c>
      <c r="B3488" s="10">
        <v>45181</v>
      </c>
      <c r="C3488">
        <v>1241</v>
      </c>
      <c r="D3488" t="s">
        <v>89</v>
      </c>
      <c r="E3488">
        <v>41</v>
      </c>
      <c r="F3488" t="s">
        <v>9</v>
      </c>
      <c r="G3488">
        <v>4</v>
      </c>
      <c r="H3488">
        <v>4403.8100000000004</v>
      </c>
      <c r="I3488">
        <v>17615.240000000002</v>
      </c>
      <c r="J3488" t="s">
        <v>97</v>
      </c>
      <c r="K3488" t="s">
        <v>82</v>
      </c>
      <c r="L3488" t="s">
        <v>134</v>
      </c>
      <c r="M3488">
        <v>2023</v>
      </c>
      <c r="N3488" t="s">
        <v>668</v>
      </c>
      <c r="O3488" t="s">
        <v>9995</v>
      </c>
      <c r="P3488" t="s">
        <v>86</v>
      </c>
    </row>
    <row r="3489" spans="1:16" x14ac:dyDescent="0.45">
      <c r="A3489">
        <v>3488</v>
      </c>
      <c r="B3489" s="10">
        <v>45181</v>
      </c>
      <c r="C3489">
        <v>3668</v>
      </c>
      <c r="D3489" t="s">
        <v>80</v>
      </c>
      <c r="E3489">
        <v>23</v>
      </c>
      <c r="F3489" t="s">
        <v>7</v>
      </c>
      <c r="G3489">
        <v>5</v>
      </c>
      <c r="H3489">
        <v>1207.8900000000001</v>
      </c>
      <c r="I3489">
        <v>6039.45</v>
      </c>
      <c r="J3489" t="s">
        <v>95</v>
      </c>
      <c r="K3489" t="s">
        <v>82</v>
      </c>
      <c r="L3489" t="s">
        <v>134</v>
      </c>
      <c r="M3489">
        <v>2023</v>
      </c>
      <c r="N3489" t="s">
        <v>84</v>
      </c>
      <c r="O3489" t="s">
        <v>8833</v>
      </c>
      <c r="P3489" t="s">
        <v>748</v>
      </c>
    </row>
    <row r="3490" spans="1:16" x14ac:dyDescent="0.45">
      <c r="A3490">
        <v>3489</v>
      </c>
      <c r="B3490" s="10">
        <v>45181</v>
      </c>
      <c r="C3490">
        <v>1802</v>
      </c>
      <c r="D3490" t="s">
        <v>89</v>
      </c>
      <c r="E3490">
        <v>21</v>
      </c>
      <c r="F3490" t="s">
        <v>8</v>
      </c>
      <c r="G3490">
        <v>4</v>
      </c>
      <c r="H3490">
        <v>4829.08</v>
      </c>
      <c r="I3490">
        <v>19316.32</v>
      </c>
      <c r="J3490" t="s">
        <v>95</v>
      </c>
      <c r="K3490" t="s">
        <v>82</v>
      </c>
      <c r="L3490" t="s">
        <v>134</v>
      </c>
      <c r="M3490">
        <v>2023</v>
      </c>
      <c r="N3490" t="s">
        <v>84</v>
      </c>
      <c r="O3490" t="s">
        <v>2308</v>
      </c>
      <c r="P3490" t="s">
        <v>86</v>
      </c>
    </row>
    <row r="3491" spans="1:16" x14ac:dyDescent="0.45">
      <c r="A3491">
        <v>3490</v>
      </c>
      <c r="B3491" s="10">
        <v>45181</v>
      </c>
      <c r="C3491">
        <v>6059</v>
      </c>
      <c r="D3491" t="s">
        <v>89</v>
      </c>
      <c r="E3491">
        <v>20</v>
      </c>
      <c r="F3491" t="s">
        <v>5</v>
      </c>
      <c r="G3491">
        <v>5</v>
      </c>
      <c r="H3491">
        <v>4275.13</v>
      </c>
      <c r="I3491">
        <v>21375.65</v>
      </c>
      <c r="J3491" t="s">
        <v>95</v>
      </c>
      <c r="K3491" t="s">
        <v>82</v>
      </c>
      <c r="L3491" t="s">
        <v>134</v>
      </c>
      <c r="M3491">
        <v>2023</v>
      </c>
      <c r="N3491" t="s">
        <v>84</v>
      </c>
      <c r="O3491" t="s">
        <v>4888</v>
      </c>
      <c r="P3491" t="s">
        <v>86</v>
      </c>
    </row>
    <row r="3492" spans="1:16" x14ac:dyDescent="0.45">
      <c r="A3492">
        <v>3491</v>
      </c>
      <c r="B3492" s="10">
        <v>45181</v>
      </c>
      <c r="C3492">
        <v>1195</v>
      </c>
      <c r="D3492" t="s">
        <v>80</v>
      </c>
      <c r="E3492">
        <v>64</v>
      </c>
      <c r="F3492" t="s">
        <v>9</v>
      </c>
      <c r="G3492">
        <v>1</v>
      </c>
      <c r="H3492">
        <v>4925.83</v>
      </c>
      <c r="I3492">
        <v>4925.83</v>
      </c>
      <c r="J3492" t="s">
        <v>81</v>
      </c>
      <c r="K3492" t="s">
        <v>82</v>
      </c>
      <c r="L3492" t="s">
        <v>134</v>
      </c>
      <c r="M3492">
        <v>2023</v>
      </c>
      <c r="N3492" t="s">
        <v>84</v>
      </c>
      <c r="O3492" t="s">
        <v>5824</v>
      </c>
      <c r="P3492" t="s">
        <v>86</v>
      </c>
    </row>
    <row r="3493" spans="1:16" x14ac:dyDescent="0.45">
      <c r="A3493">
        <v>3492</v>
      </c>
      <c r="B3493" s="10">
        <v>45181</v>
      </c>
      <c r="C3493">
        <v>3187</v>
      </c>
      <c r="D3493" t="s">
        <v>89</v>
      </c>
      <c r="E3493">
        <v>23</v>
      </c>
      <c r="F3493" t="s">
        <v>5</v>
      </c>
      <c r="G3493">
        <v>4</v>
      </c>
      <c r="H3493">
        <v>3405.84</v>
      </c>
      <c r="I3493">
        <v>13623.36</v>
      </c>
      <c r="J3493" t="s">
        <v>95</v>
      </c>
      <c r="K3493" t="s">
        <v>82</v>
      </c>
      <c r="L3493" t="s">
        <v>134</v>
      </c>
      <c r="M3493">
        <v>2023</v>
      </c>
      <c r="N3493" t="s">
        <v>84</v>
      </c>
      <c r="O3493" t="s">
        <v>2309</v>
      </c>
      <c r="P3493" t="s">
        <v>86</v>
      </c>
    </row>
    <row r="3494" spans="1:16" x14ac:dyDescent="0.45">
      <c r="A3494">
        <v>3493</v>
      </c>
      <c r="B3494" s="10">
        <v>45181</v>
      </c>
      <c r="C3494">
        <v>3330</v>
      </c>
      <c r="D3494" t="s">
        <v>89</v>
      </c>
      <c r="E3494">
        <v>43</v>
      </c>
      <c r="F3494" t="s">
        <v>9</v>
      </c>
      <c r="G3494">
        <v>3</v>
      </c>
      <c r="H3494">
        <v>4657.1000000000004</v>
      </c>
      <c r="I3494">
        <v>13971.3</v>
      </c>
      <c r="J3494" t="s">
        <v>97</v>
      </c>
      <c r="K3494" t="s">
        <v>82</v>
      </c>
      <c r="L3494" t="s">
        <v>134</v>
      </c>
      <c r="M3494">
        <v>2023</v>
      </c>
      <c r="N3494" t="s">
        <v>84</v>
      </c>
      <c r="O3494" t="s">
        <v>8595</v>
      </c>
      <c r="P3494" t="s">
        <v>748</v>
      </c>
    </row>
    <row r="3495" spans="1:16" x14ac:dyDescent="0.45">
      <c r="A3495">
        <v>3494</v>
      </c>
      <c r="B3495" s="10">
        <v>45182</v>
      </c>
      <c r="C3495">
        <v>5841</v>
      </c>
      <c r="D3495" t="s">
        <v>80</v>
      </c>
      <c r="E3495">
        <v>61</v>
      </c>
      <c r="F3495" t="s">
        <v>6</v>
      </c>
      <c r="G3495">
        <v>1</v>
      </c>
      <c r="H3495">
        <v>3465.96</v>
      </c>
      <c r="I3495">
        <v>3465.96</v>
      </c>
      <c r="J3495" t="s">
        <v>81</v>
      </c>
      <c r="K3495" t="s">
        <v>82</v>
      </c>
      <c r="L3495" t="s">
        <v>134</v>
      </c>
      <c r="M3495">
        <v>2023</v>
      </c>
      <c r="N3495" t="s">
        <v>84</v>
      </c>
      <c r="O3495" t="s">
        <v>521</v>
      </c>
      <c r="P3495" t="s">
        <v>86</v>
      </c>
    </row>
    <row r="3496" spans="1:16" x14ac:dyDescent="0.45">
      <c r="A3496">
        <v>3495</v>
      </c>
      <c r="B3496" s="10">
        <v>45182</v>
      </c>
      <c r="C3496">
        <v>4606</v>
      </c>
      <c r="D3496" t="s">
        <v>89</v>
      </c>
      <c r="E3496">
        <v>55</v>
      </c>
      <c r="F3496" t="s">
        <v>8</v>
      </c>
      <c r="G3496">
        <v>3</v>
      </c>
      <c r="H3496">
        <v>4282.71</v>
      </c>
      <c r="I3496">
        <v>12848.13</v>
      </c>
      <c r="J3496" t="s">
        <v>81</v>
      </c>
      <c r="K3496" t="s">
        <v>82</v>
      </c>
      <c r="L3496" t="s">
        <v>134</v>
      </c>
      <c r="M3496">
        <v>2023</v>
      </c>
      <c r="N3496" t="s">
        <v>84</v>
      </c>
      <c r="O3496" t="s">
        <v>8412</v>
      </c>
      <c r="P3496" t="s">
        <v>748</v>
      </c>
    </row>
    <row r="3497" spans="1:16" x14ac:dyDescent="0.45">
      <c r="A3497">
        <v>3496</v>
      </c>
      <c r="B3497" s="10">
        <v>45182</v>
      </c>
      <c r="C3497">
        <v>9468</v>
      </c>
      <c r="D3497" t="s">
        <v>80</v>
      </c>
      <c r="E3497">
        <v>28</v>
      </c>
      <c r="F3497" t="s">
        <v>8</v>
      </c>
      <c r="G3497">
        <v>3</v>
      </c>
      <c r="H3497">
        <v>3071.62</v>
      </c>
      <c r="I3497">
        <v>9214.86</v>
      </c>
      <c r="J3497" t="s">
        <v>87</v>
      </c>
      <c r="K3497" t="s">
        <v>82</v>
      </c>
      <c r="L3497" t="s">
        <v>134</v>
      </c>
      <c r="M3497">
        <v>2023</v>
      </c>
      <c r="N3497" t="s">
        <v>84</v>
      </c>
      <c r="O3497" t="s">
        <v>6065</v>
      </c>
      <c r="P3497" t="s">
        <v>86</v>
      </c>
    </row>
    <row r="3498" spans="1:16" x14ac:dyDescent="0.45">
      <c r="A3498">
        <v>3497</v>
      </c>
      <c r="B3498" s="10">
        <v>45182</v>
      </c>
      <c r="C3498">
        <v>1060</v>
      </c>
      <c r="D3498" t="s">
        <v>89</v>
      </c>
      <c r="E3498">
        <v>46</v>
      </c>
      <c r="F3498" t="s">
        <v>6</v>
      </c>
      <c r="G3498">
        <v>2</v>
      </c>
      <c r="H3498">
        <v>4649.41</v>
      </c>
      <c r="I3498">
        <v>9298.82</v>
      </c>
      <c r="J3498" t="s">
        <v>93</v>
      </c>
      <c r="K3498" t="s">
        <v>82</v>
      </c>
      <c r="L3498" t="s">
        <v>134</v>
      </c>
      <c r="M3498">
        <v>2023</v>
      </c>
      <c r="N3498" t="s">
        <v>84</v>
      </c>
      <c r="O3498" t="s">
        <v>3351</v>
      </c>
      <c r="P3498" t="s">
        <v>86</v>
      </c>
    </row>
    <row r="3499" spans="1:16" x14ac:dyDescent="0.45">
      <c r="A3499">
        <v>3498</v>
      </c>
      <c r="B3499" s="10">
        <v>45182</v>
      </c>
      <c r="C3499">
        <v>4927</v>
      </c>
      <c r="D3499" t="s">
        <v>89</v>
      </c>
      <c r="E3499">
        <v>37</v>
      </c>
      <c r="F3499" t="s">
        <v>9</v>
      </c>
      <c r="G3499">
        <v>5</v>
      </c>
      <c r="H3499">
        <v>2614.5300000000002</v>
      </c>
      <c r="I3499">
        <v>13072.65</v>
      </c>
      <c r="J3499" t="s">
        <v>97</v>
      </c>
      <c r="K3499" t="s">
        <v>82</v>
      </c>
      <c r="L3499" t="s">
        <v>134</v>
      </c>
      <c r="M3499">
        <v>2023</v>
      </c>
      <c r="N3499" t="s">
        <v>84</v>
      </c>
      <c r="O3499" t="s">
        <v>8892</v>
      </c>
      <c r="P3499" t="s">
        <v>748</v>
      </c>
    </row>
    <row r="3500" spans="1:16" x14ac:dyDescent="0.45">
      <c r="A3500">
        <v>3499</v>
      </c>
      <c r="B3500" s="10">
        <v>45182</v>
      </c>
      <c r="C3500">
        <v>7296</v>
      </c>
      <c r="D3500" t="s">
        <v>89</v>
      </c>
      <c r="E3500">
        <v>27</v>
      </c>
      <c r="F3500" t="s">
        <v>102</v>
      </c>
      <c r="G3500">
        <v>2</v>
      </c>
      <c r="H3500">
        <v>3696.02</v>
      </c>
      <c r="I3500">
        <v>7392.04</v>
      </c>
      <c r="J3500" t="s">
        <v>87</v>
      </c>
      <c r="K3500" t="s">
        <v>82</v>
      </c>
      <c r="L3500" t="s">
        <v>134</v>
      </c>
      <c r="M3500">
        <v>2023</v>
      </c>
      <c r="N3500" t="s">
        <v>84</v>
      </c>
      <c r="O3500" t="s">
        <v>3683</v>
      </c>
      <c r="P3500" t="s">
        <v>86</v>
      </c>
    </row>
    <row r="3501" spans="1:16" x14ac:dyDescent="0.45">
      <c r="A3501">
        <v>3500</v>
      </c>
      <c r="B3501" s="10">
        <v>45182</v>
      </c>
      <c r="C3501">
        <v>3591</v>
      </c>
      <c r="D3501" t="s">
        <v>89</v>
      </c>
      <c r="E3501">
        <v>43</v>
      </c>
      <c r="F3501" t="s">
        <v>9</v>
      </c>
      <c r="G3501">
        <v>5</v>
      </c>
      <c r="H3501">
        <v>4588.95</v>
      </c>
      <c r="I3501">
        <v>22944.75</v>
      </c>
      <c r="J3501" t="s">
        <v>97</v>
      </c>
      <c r="K3501" t="s">
        <v>82</v>
      </c>
      <c r="L3501" t="s">
        <v>134</v>
      </c>
      <c r="M3501">
        <v>2023</v>
      </c>
      <c r="N3501" t="s">
        <v>84</v>
      </c>
      <c r="O3501" t="s">
        <v>4463</v>
      </c>
      <c r="P3501" t="s">
        <v>86</v>
      </c>
    </row>
    <row r="3502" spans="1:16" x14ac:dyDescent="0.45">
      <c r="A3502">
        <v>3501</v>
      </c>
      <c r="B3502" s="10">
        <v>45182</v>
      </c>
      <c r="C3502">
        <v>9758</v>
      </c>
      <c r="D3502" t="s">
        <v>80</v>
      </c>
      <c r="E3502">
        <v>44</v>
      </c>
      <c r="F3502" t="s">
        <v>8</v>
      </c>
      <c r="G3502">
        <v>2</v>
      </c>
      <c r="H3502">
        <v>2140.83</v>
      </c>
      <c r="I3502">
        <v>4281.66</v>
      </c>
      <c r="J3502" t="s">
        <v>97</v>
      </c>
      <c r="K3502" t="s">
        <v>82</v>
      </c>
      <c r="L3502" t="s">
        <v>134</v>
      </c>
      <c r="M3502">
        <v>2023</v>
      </c>
      <c r="N3502" t="s">
        <v>84</v>
      </c>
      <c r="O3502" t="s">
        <v>2754</v>
      </c>
      <c r="P3502" t="s">
        <v>86</v>
      </c>
    </row>
    <row r="3503" spans="1:16" x14ac:dyDescent="0.45">
      <c r="A3503">
        <v>3502</v>
      </c>
      <c r="B3503" s="10">
        <v>45182</v>
      </c>
      <c r="C3503">
        <v>7121</v>
      </c>
      <c r="D3503" t="s">
        <v>80</v>
      </c>
      <c r="E3503">
        <v>31</v>
      </c>
      <c r="F3503" t="s">
        <v>5</v>
      </c>
      <c r="G3503">
        <v>1</v>
      </c>
      <c r="H3503">
        <v>180.69</v>
      </c>
      <c r="I3503">
        <v>180.69</v>
      </c>
      <c r="J3503" t="s">
        <v>87</v>
      </c>
      <c r="K3503" t="s">
        <v>567</v>
      </c>
      <c r="L3503" t="s">
        <v>134</v>
      </c>
      <c r="M3503">
        <v>2023</v>
      </c>
      <c r="N3503" t="s">
        <v>84</v>
      </c>
      <c r="O3503" t="s">
        <v>8186</v>
      </c>
      <c r="P3503" t="s">
        <v>86</v>
      </c>
    </row>
    <row r="3504" spans="1:16" x14ac:dyDescent="0.45">
      <c r="A3504">
        <v>3503</v>
      </c>
      <c r="B3504" s="10">
        <v>45182</v>
      </c>
      <c r="C3504">
        <v>2200</v>
      </c>
      <c r="D3504" t="s">
        <v>80</v>
      </c>
      <c r="E3504">
        <v>53</v>
      </c>
      <c r="F3504" t="s">
        <v>7</v>
      </c>
      <c r="G3504">
        <v>3</v>
      </c>
      <c r="H3504">
        <v>609.58000000000004</v>
      </c>
      <c r="I3504">
        <v>1828.74</v>
      </c>
      <c r="J3504" t="s">
        <v>93</v>
      </c>
      <c r="K3504" t="s">
        <v>567</v>
      </c>
      <c r="L3504" t="s">
        <v>134</v>
      </c>
      <c r="M3504">
        <v>2023</v>
      </c>
      <c r="N3504" t="s">
        <v>84</v>
      </c>
      <c r="O3504" t="s">
        <v>8736</v>
      </c>
      <c r="P3504" t="s">
        <v>748</v>
      </c>
    </row>
    <row r="3505" spans="1:16" x14ac:dyDescent="0.45">
      <c r="A3505">
        <v>3504</v>
      </c>
      <c r="B3505" s="10">
        <v>45182</v>
      </c>
      <c r="C3505">
        <v>3854</v>
      </c>
      <c r="D3505" t="s">
        <v>89</v>
      </c>
      <c r="E3505">
        <v>29</v>
      </c>
      <c r="F3505" t="s">
        <v>5</v>
      </c>
      <c r="G3505">
        <v>1</v>
      </c>
      <c r="H3505">
        <v>4860.96</v>
      </c>
      <c r="I3505">
        <v>4860.96</v>
      </c>
      <c r="J3505" t="s">
        <v>87</v>
      </c>
      <c r="K3505" t="s">
        <v>82</v>
      </c>
      <c r="L3505" t="s">
        <v>134</v>
      </c>
      <c r="M3505">
        <v>2023</v>
      </c>
      <c r="N3505" t="s">
        <v>84</v>
      </c>
      <c r="O3505" t="s">
        <v>5397</v>
      </c>
      <c r="P3505" t="s">
        <v>86</v>
      </c>
    </row>
    <row r="3506" spans="1:16" x14ac:dyDescent="0.45">
      <c r="A3506">
        <v>3505</v>
      </c>
      <c r="B3506" s="10">
        <v>45182</v>
      </c>
      <c r="C3506">
        <v>8024</v>
      </c>
      <c r="D3506" t="s">
        <v>89</v>
      </c>
      <c r="E3506">
        <v>40</v>
      </c>
      <c r="F3506" t="s">
        <v>8</v>
      </c>
      <c r="G3506">
        <v>5</v>
      </c>
      <c r="H3506">
        <v>4372.3500000000004</v>
      </c>
      <c r="I3506">
        <v>21861.75</v>
      </c>
      <c r="J3506" t="s">
        <v>97</v>
      </c>
      <c r="K3506" t="s">
        <v>82</v>
      </c>
      <c r="L3506" t="s">
        <v>134</v>
      </c>
      <c r="M3506">
        <v>2023</v>
      </c>
      <c r="N3506" t="s">
        <v>84</v>
      </c>
      <c r="O3506" t="s">
        <v>4464</v>
      </c>
      <c r="P3506" t="s">
        <v>86</v>
      </c>
    </row>
    <row r="3507" spans="1:16" x14ac:dyDescent="0.45">
      <c r="A3507">
        <v>3506</v>
      </c>
      <c r="B3507" s="10">
        <v>45182</v>
      </c>
      <c r="C3507">
        <v>7972</v>
      </c>
      <c r="D3507" t="s">
        <v>80</v>
      </c>
      <c r="E3507">
        <v>38</v>
      </c>
      <c r="F3507" t="s">
        <v>5</v>
      </c>
      <c r="G3507">
        <v>3</v>
      </c>
      <c r="H3507">
        <v>2442.92</v>
      </c>
      <c r="I3507">
        <v>7328.76</v>
      </c>
      <c r="J3507" t="s">
        <v>97</v>
      </c>
      <c r="K3507" t="s">
        <v>82</v>
      </c>
      <c r="L3507" t="s">
        <v>134</v>
      </c>
      <c r="M3507">
        <v>2023</v>
      </c>
      <c r="N3507" t="s">
        <v>84</v>
      </c>
      <c r="O3507" t="s">
        <v>6294</v>
      </c>
      <c r="P3507" t="s">
        <v>86</v>
      </c>
    </row>
    <row r="3508" spans="1:16" x14ac:dyDescent="0.45">
      <c r="A3508">
        <v>3507</v>
      </c>
      <c r="B3508" s="10">
        <v>45182</v>
      </c>
      <c r="C3508">
        <v>1136</v>
      </c>
      <c r="D3508" t="s">
        <v>80</v>
      </c>
      <c r="E3508">
        <v>25</v>
      </c>
      <c r="F3508" t="s">
        <v>102</v>
      </c>
      <c r="G3508">
        <v>3</v>
      </c>
      <c r="H3508">
        <v>4806.45</v>
      </c>
      <c r="I3508">
        <v>14419.35</v>
      </c>
      <c r="J3508" t="s">
        <v>87</v>
      </c>
      <c r="K3508" t="s">
        <v>82</v>
      </c>
      <c r="L3508" t="s">
        <v>134</v>
      </c>
      <c r="M3508">
        <v>2023</v>
      </c>
      <c r="N3508" t="s">
        <v>84</v>
      </c>
      <c r="O3508" t="s">
        <v>8327</v>
      </c>
      <c r="P3508" t="s">
        <v>748</v>
      </c>
    </row>
    <row r="3509" spans="1:16" x14ac:dyDescent="0.45">
      <c r="A3509">
        <v>3508</v>
      </c>
      <c r="B3509" s="10">
        <v>45183</v>
      </c>
      <c r="C3509">
        <v>2029</v>
      </c>
      <c r="D3509" t="s">
        <v>80</v>
      </c>
      <c r="E3509">
        <v>56</v>
      </c>
      <c r="F3509" t="s">
        <v>102</v>
      </c>
      <c r="G3509">
        <v>5</v>
      </c>
      <c r="H3509">
        <v>968.75</v>
      </c>
      <c r="I3509">
        <v>4843.75</v>
      </c>
      <c r="J3509" t="s">
        <v>81</v>
      </c>
      <c r="K3509" t="s">
        <v>82</v>
      </c>
      <c r="L3509" t="s">
        <v>134</v>
      </c>
      <c r="M3509">
        <v>2023</v>
      </c>
      <c r="N3509" t="s">
        <v>84</v>
      </c>
      <c r="O3509" t="s">
        <v>354</v>
      </c>
      <c r="P3509" t="s">
        <v>86</v>
      </c>
    </row>
    <row r="3510" spans="1:16" x14ac:dyDescent="0.45">
      <c r="A3510">
        <v>3509</v>
      </c>
      <c r="B3510" s="10">
        <v>45183</v>
      </c>
      <c r="C3510">
        <v>3594</v>
      </c>
      <c r="D3510" t="s">
        <v>80</v>
      </c>
      <c r="E3510">
        <v>26</v>
      </c>
      <c r="F3510" t="s">
        <v>9</v>
      </c>
      <c r="G3510">
        <v>1</v>
      </c>
      <c r="H3510">
        <v>599.28</v>
      </c>
      <c r="I3510">
        <v>599.28</v>
      </c>
      <c r="J3510" t="s">
        <v>87</v>
      </c>
      <c r="K3510" t="s">
        <v>567</v>
      </c>
      <c r="L3510" t="s">
        <v>134</v>
      </c>
      <c r="M3510">
        <v>2023</v>
      </c>
      <c r="N3510" t="s">
        <v>84</v>
      </c>
      <c r="O3510" t="s">
        <v>8187</v>
      </c>
      <c r="P3510" t="s">
        <v>86</v>
      </c>
    </row>
    <row r="3511" spans="1:16" x14ac:dyDescent="0.45">
      <c r="A3511">
        <v>3510</v>
      </c>
      <c r="B3511" s="10">
        <v>45183</v>
      </c>
      <c r="C3511">
        <v>8206</v>
      </c>
      <c r="D3511" t="s">
        <v>89</v>
      </c>
      <c r="E3511">
        <v>41</v>
      </c>
      <c r="F3511" t="s">
        <v>5</v>
      </c>
      <c r="G3511">
        <v>3</v>
      </c>
      <c r="H3511">
        <v>3027.13</v>
      </c>
      <c r="I3511">
        <v>9081.39</v>
      </c>
      <c r="J3511" t="s">
        <v>97</v>
      </c>
      <c r="K3511" t="s">
        <v>82</v>
      </c>
      <c r="L3511" t="s">
        <v>134</v>
      </c>
      <c r="M3511">
        <v>2023</v>
      </c>
      <c r="N3511" t="s">
        <v>84</v>
      </c>
      <c r="O3511" t="s">
        <v>6295</v>
      </c>
      <c r="P3511" t="s">
        <v>86</v>
      </c>
    </row>
    <row r="3512" spans="1:16" x14ac:dyDescent="0.45">
      <c r="A3512">
        <v>3511</v>
      </c>
      <c r="B3512" s="10">
        <v>45183</v>
      </c>
      <c r="C3512">
        <v>1661</v>
      </c>
      <c r="D3512" t="s">
        <v>80</v>
      </c>
      <c r="E3512">
        <v>48</v>
      </c>
      <c r="F3512" t="s">
        <v>5</v>
      </c>
      <c r="G3512">
        <v>1</v>
      </c>
      <c r="H3512">
        <v>1941.5</v>
      </c>
      <c r="I3512">
        <v>1941.5</v>
      </c>
      <c r="J3512" t="s">
        <v>93</v>
      </c>
      <c r="K3512" t="s">
        <v>567</v>
      </c>
      <c r="L3512" t="s">
        <v>134</v>
      </c>
      <c r="M3512">
        <v>2023</v>
      </c>
      <c r="N3512" t="s">
        <v>84</v>
      </c>
      <c r="O3512" t="s">
        <v>7797</v>
      </c>
      <c r="P3512" t="s">
        <v>86</v>
      </c>
    </row>
    <row r="3513" spans="1:16" x14ac:dyDescent="0.45">
      <c r="A3513">
        <v>3512</v>
      </c>
      <c r="B3513" s="10">
        <v>45183</v>
      </c>
      <c r="C3513">
        <v>3472</v>
      </c>
      <c r="D3513" t="s">
        <v>89</v>
      </c>
      <c r="E3513">
        <v>42</v>
      </c>
      <c r="F3513" t="s">
        <v>8</v>
      </c>
      <c r="G3513">
        <v>1</v>
      </c>
      <c r="H3513">
        <v>1731.86</v>
      </c>
      <c r="I3513">
        <v>1731.86</v>
      </c>
      <c r="J3513" t="s">
        <v>97</v>
      </c>
      <c r="K3513" t="s">
        <v>567</v>
      </c>
      <c r="L3513" t="s">
        <v>134</v>
      </c>
      <c r="M3513">
        <v>2023</v>
      </c>
      <c r="N3513" t="s">
        <v>84</v>
      </c>
      <c r="O3513" t="s">
        <v>7926</v>
      </c>
      <c r="P3513" t="s">
        <v>86</v>
      </c>
    </row>
    <row r="3514" spans="1:16" x14ac:dyDescent="0.45">
      <c r="A3514">
        <v>3513</v>
      </c>
      <c r="B3514" s="10">
        <v>45183</v>
      </c>
      <c r="C3514">
        <v>1086</v>
      </c>
      <c r="D3514" t="s">
        <v>80</v>
      </c>
      <c r="E3514">
        <v>34</v>
      </c>
      <c r="F3514" t="s">
        <v>9</v>
      </c>
      <c r="G3514">
        <v>1</v>
      </c>
      <c r="H3514">
        <v>3684.05</v>
      </c>
      <c r="I3514">
        <v>3684.05</v>
      </c>
      <c r="J3514" t="s">
        <v>87</v>
      </c>
      <c r="K3514" t="s">
        <v>82</v>
      </c>
      <c r="L3514" t="s">
        <v>134</v>
      </c>
      <c r="M3514">
        <v>2023</v>
      </c>
      <c r="N3514" t="s">
        <v>84</v>
      </c>
      <c r="O3514" t="s">
        <v>5398</v>
      </c>
      <c r="P3514" t="s">
        <v>86</v>
      </c>
    </row>
    <row r="3515" spans="1:16" x14ac:dyDescent="0.45">
      <c r="A3515">
        <v>3514</v>
      </c>
      <c r="B3515" s="10">
        <v>45183</v>
      </c>
      <c r="C3515">
        <v>7219</v>
      </c>
      <c r="D3515" t="s">
        <v>89</v>
      </c>
      <c r="E3515">
        <v>59</v>
      </c>
      <c r="F3515" t="s">
        <v>9</v>
      </c>
      <c r="G3515">
        <v>3</v>
      </c>
      <c r="H3515">
        <v>792.57</v>
      </c>
      <c r="I3515">
        <v>2377.71</v>
      </c>
      <c r="J3515" t="s">
        <v>81</v>
      </c>
      <c r="K3515" t="s">
        <v>82</v>
      </c>
      <c r="L3515" t="s">
        <v>134</v>
      </c>
      <c r="M3515">
        <v>2023</v>
      </c>
      <c r="N3515" t="s">
        <v>84</v>
      </c>
      <c r="O3515" t="s">
        <v>6706</v>
      </c>
      <c r="P3515" t="s">
        <v>86</v>
      </c>
    </row>
    <row r="3516" spans="1:16" x14ac:dyDescent="0.45">
      <c r="A3516">
        <v>3515</v>
      </c>
      <c r="B3516" s="10">
        <v>45183</v>
      </c>
      <c r="C3516">
        <v>9143</v>
      </c>
      <c r="D3516" t="s">
        <v>80</v>
      </c>
      <c r="E3516">
        <v>46</v>
      </c>
      <c r="F3516" t="s">
        <v>5</v>
      </c>
      <c r="G3516">
        <v>4</v>
      </c>
      <c r="H3516">
        <v>3903.32</v>
      </c>
      <c r="I3516">
        <v>15613.28</v>
      </c>
      <c r="J3516" t="s">
        <v>93</v>
      </c>
      <c r="K3516" t="s">
        <v>82</v>
      </c>
      <c r="L3516" t="s">
        <v>134</v>
      </c>
      <c r="M3516">
        <v>2023</v>
      </c>
      <c r="N3516" t="s">
        <v>84</v>
      </c>
      <c r="O3516" t="s">
        <v>1993</v>
      </c>
      <c r="P3516" t="s">
        <v>86</v>
      </c>
    </row>
    <row r="3517" spans="1:16" x14ac:dyDescent="0.45">
      <c r="A3517">
        <v>3516</v>
      </c>
      <c r="B3517" s="10">
        <v>45183</v>
      </c>
      <c r="C3517">
        <v>7968</v>
      </c>
      <c r="D3517" t="s">
        <v>80</v>
      </c>
      <c r="E3517">
        <v>20</v>
      </c>
      <c r="F3517" t="s">
        <v>7</v>
      </c>
      <c r="G3517">
        <v>2</v>
      </c>
      <c r="H3517">
        <v>1829.28</v>
      </c>
      <c r="I3517">
        <v>3658.56</v>
      </c>
      <c r="J3517" t="s">
        <v>95</v>
      </c>
      <c r="K3517" t="s">
        <v>82</v>
      </c>
      <c r="L3517" t="s">
        <v>134</v>
      </c>
      <c r="M3517">
        <v>2023</v>
      </c>
      <c r="N3517" t="s">
        <v>84</v>
      </c>
      <c r="O3517" t="s">
        <v>2529</v>
      </c>
      <c r="P3517" t="s">
        <v>86</v>
      </c>
    </row>
    <row r="3518" spans="1:16" x14ac:dyDescent="0.45">
      <c r="A3518">
        <v>3517</v>
      </c>
      <c r="B3518" s="10">
        <v>45183</v>
      </c>
      <c r="C3518">
        <v>3773</v>
      </c>
      <c r="D3518" t="s">
        <v>89</v>
      </c>
      <c r="E3518">
        <v>38</v>
      </c>
      <c r="F3518" t="s">
        <v>5</v>
      </c>
      <c r="G3518">
        <v>5</v>
      </c>
      <c r="H3518">
        <v>4934.3500000000004</v>
      </c>
      <c r="I3518">
        <v>24671.75</v>
      </c>
      <c r="J3518" t="s">
        <v>97</v>
      </c>
      <c r="K3518" t="s">
        <v>82</v>
      </c>
      <c r="L3518" t="s">
        <v>134</v>
      </c>
      <c r="M3518">
        <v>2023</v>
      </c>
      <c r="N3518" t="s">
        <v>84</v>
      </c>
      <c r="O3518" t="s">
        <v>4465</v>
      </c>
      <c r="P3518" t="s">
        <v>86</v>
      </c>
    </row>
    <row r="3519" spans="1:16" x14ac:dyDescent="0.45">
      <c r="A3519">
        <v>3518</v>
      </c>
      <c r="B3519" s="10">
        <v>45183</v>
      </c>
      <c r="C3519">
        <v>2700</v>
      </c>
      <c r="D3519" t="s">
        <v>89</v>
      </c>
      <c r="E3519">
        <v>25</v>
      </c>
      <c r="F3519" t="s">
        <v>5</v>
      </c>
      <c r="G3519">
        <v>1</v>
      </c>
      <c r="H3519">
        <v>4053.29</v>
      </c>
      <c r="I3519">
        <v>4053.29</v>
      </c>
      <c r="J3519" t="s">
        <v>87</v>
      </c>
      <c r="K3519" t="s">
        <v>82</v>
      </c>
      <c r="L3519" t="s">
        <v>134</v>
      </c>
      <c r="M3519">
        <v>2023</v>
      </c>
      <c r="N3519" t="s">
        <v>668</v>
      </c>
      <c r="O3519" t="s">
        <v>9611</v>
      </c>
      <c r="P3519" t="s">
        <v>86</v>
      </c>
    </row>
    <row r="3520" spans="1:16" x14ac:dyDescent="0.45">
      <c r="A3520">
        <v>3519</v>
      </c>
      <c r="B3520" s="10">
        <v>45183</v>
      </c>
      <c r="C3520">
        <v>3700</v>
      </c>
      <c r="D3520" t="s">
        <v>80</v>
      </c>
      <c r="E3520">
        <v>31</v>
      </c>
      <c r="F3520" t="s">
        <v>5</v>
      </c>
      <c r="G3520">
        <v>3</v>
      </c>
      <c r="H3520">
        <v>3248.81</v>
      </c>
      <c r="I3520">
        <v>9746.43</v>
      </c>
      <c r="J3520" t="s">
        <v>87</v>
      </c>
      <c r="K3520" t="s">
        <v>82</v>
      </c>
      <c r="L3520" t="s">
        <v>134</v>
      </c>
      <c r="M3520">
        <v>2023</v>
      </c>
      <c r="N3520" t="s">
        <v>84</v>
      </c>
      <c r="O3520" t="s">
        <v>6066</v>
      </c>
      <c r="P3520" t="s">
        <v>86</v>
      </c>
    </row>
    <row r="3521" spans="1:16" x14ac:dyDescent="0.45">
      <c r="A3521">
        <v>3520</v>
      </c>
      <c r="B3521" s="10">
        <v>45183</v>
      </c>
      <c r="C3521">
        <v>7815</v>
      </c>
      <c r="D3521" t="s">
        <v>89</v>
      </c>
      <c r="E3521">
        <v>56</v>
      </c>
      <c r="F3521" t="s">
        <v>102</v>
      </c>
      <c r="G3521">
        <v>5</v>
      </c>
      <c r="H3521">
        <v>1185.76</v>
      </c>
      <c r="I3521">
        <v>5928.8</v>
      </c>
      <c r="J3521" t="s">
        <v>81</v>
      </c>
      <c r="K3521" t="s">
        <v>82</v>
      </c>
      <c r="L3521" t="s">
        <v>134</v>
      </c>
      <c r="M3521">
        <v>2023</v>
      </c>
      <c r="N3521" t="s">
        <v>84</v>
      </c>
      <c r="O3521" t="s">
        <v>4695</v>
      </c>
      <c r="P3521" t="s">
        <v>86</v>
      </c>
    </row>
    <row r="3522" spans="1:16" x14ac:dyDescent="0.45">
      <c r="A3522">
        <v>3521</v>
      </c>
      <c r="B3522" s="10">
        <v>45183</v>
      </c>
      <c r="C3522">
        <v>2647</v>
      </c>
      <c r="D3522" t="s">
        <v>80</v>
      </c>
      <c r="E3522">
        <v>33</v>
      </c>
      <c r="F3522" t="s">
        <v>6</v>
      </c>
      <c r="G3522">
        <v>4</v>
      </c>
      <c r="H3522">
        <v>4784.3100000000004</v>
      </c>
      <c r="I3522">
        <v>19137.240000000002</v>
      </c>
      <c r="J3522" t="s">
        <v>87</v>
      </c>
      <c r="K3522" t="s">
        <v>82</v>
      </c>
      <c r="L3522" t="s">
        <v>134</v>
      </c>
      <c r="M3522">
        <v>2023</v>
      </c>
      <c r="N3522" t="s">
        <v>84</v>
      </c>
      <c r="O3522" t="s">
        <v>981</v>
      </c>
      <c r="P3522" t="s">
        <v>86</v>
      </c>
    </row>
    <row r="3523" spans="1:16" x14ac:dyDescent="0.45">
      <c r="A3523">
        <v>3522</v>
      </c>
      <c r="B3523" s="10">
        <v>45184</v>
      </c>
      <c r="C3523">
        <v>7038</v>
      </c>
      <c r="D3523" t="s">
        <v>89</v>
      </c>
      <c r="E3523">
        <v>35</v>
      </c>
      <c r="F3523" t="s">
        <v>9</v>
      </c>
      <c r="G3523">
        <v>4</v>
      </c>
      <c r="H3523">
        <v>212.9</v>
      </c>
      <c r="I3523">
        <v>851.6</v>
      </c>
      <c r="J3523" t="s">
        <v>97</v>
      </c>
      <c r="K3523" t="s">
        <v>567</v>
      </c>
      <c r="L3523" t="s">
        <v>134</v>
      </c>
      <c r="M3523">
        <v>2023</v>
      </c>
      <c r="N3523" t="s">
        <v>668</v>
      </c>
      <c r="O3523" t="s">
        <v>701</v>
      </c>
      <c r="P3523" t="s">
        <v>86</v>
      </c>
    </row>
    <row r="3524" spans="1:16" x14ac:dyDescent="0.45">
      <c r="A3524">
        <v>3523</v>
      </c>
      <c r="B3524" s="10">
        <v>45184</v>
      </c>
      <c r="C3524">
        <v>6164</v>
      </c>
      <c r="D3524" t="s">
        <v>80</v>
      </c>
      <c r="E3524">
        <v>48</v>
      </c>
      <c r="F3524" t="s">
        <v>6</v>
      </c>
      <c r="G3524">
        <v>3</v>
      </c>
      <c r="H3524">
        <v>1155.58</v>
      </c>
      <c r="I3524">
        <v>3466.74</v>
      </c>
      <c r="J3524" t="s">
        <v>93</v>
      </c>
      <c r="K3524" t="s">
        <v>82</v>
      </c>
      <c r="L3524" t="s">
        <v>134</v>
      </c>
      <c r="M3524">
        <v>2023</v>
      </c>
      <c r="N3524" t="s">
        <v>84</v>
      </c>
      <c r="O3524" t="s">
        <v>6513</v>
      </c>
      <c r="P3524" t="s">
        <v>86</v>
      </c>
    </row>
    <row r="3525" spans="1:16" x14ac:dyDescent="0.45">
      <c r="A3525">
        <v>3524</v>
      </c>
      <c r="B3525" s="10">
        <v>45184</v>
      </c>
      <c r="C3525">
        <v>6520</v>
      </c>
      <c r="D3525" t="s">
        <v>80</v>
      </c>
      <c r="E3525">
        <v>28</v>
      </c>
      <c r="F3525" t="s">
        <v>102</v>
      </c>
      <c r="G3525">
        <v>1</v>
      </c>
      <c r="H3525">
        <v>232.04</v>
      </c>
      <c r="I3525">
        <v>232.04</v>
      </c>
      <c r="J3525" t="s">
        <v>87</v>
      </c>
      <c r="K3525" t="s">
        <v>567</v>
      </c>
      <c r="L3525" t="s">
        <v>134</v>
      </c>
      <c r="M3525">
        <v>2023</v>
      </c>
      <c r="N3525" t="s">
        <v>84</v>
      </c>
      <c r="O3525" t="s">
        <v>8188</v>
      </c>
      <c r="P3525" t="s">
        <v>86</v>
      </c>
    </row>
    <row r="3526" spans="1:16" x14ac:dyDescent="0.45">
      <c r="A3526">
        <v>3525</v>
      </c>
      <c r="B3526" s="10">
        <v>45184</v>
      </c>
      <c r="C3526">
        <v>4687</v>
      </c>
      <c r="D3526" t="s">
        <v>80</v>
      </c>
      <c r="E3526">
        <v>55</v>
      </c>
      <c r="F3526" t="s">
        <v>7</v>
      </c>
      <c r="G3526">
        <v>4</v>
      </c>
      <c r="H3526">
        <v>4834.26</v>
      </c>
      <c r="I3526">
        <v>19337.04</v>
      </c>
      <c r="J3526" t="s">
        <v>81</v>
      </c>
      <c r="K3526" t="s">
        <v>82</v>
      </c>
      <c r="L3526" t="s">
        <v>134</v>
      </c>
      <c r="M3526">
        <v>2023</v>
      </c>
      <c r="N3526" t="s">
        <v>84</v>
      </c>
      <c r="O3526" t="s">
        <v>1348</v>
      </c>
      <c r="P3526" t="s">
        <v>86</v>
      </c>
    </row>
    <row r="3527" spans="1:16" x14ac:dyDescent="0.45">
      <c r="A3527">
        <v>3526</v>
      </c>
      <c r="B3527" s="10">
        <v>45184</v>
      </c>
      <c r="C3527">
        <v>1596</v>
      </c>
      <c r="D3527" t="s">
        <v>80</v>
      </c>
      <c r="E3527">
        <v>37</v>
      </c>
      <c r="F3527" t="s">
        <v>8</v>
      </c>
      <c r="G3527">
        <v>4</v>
      </c>
      <c r="H3527">
        <v>4363.68</v>
      </c>
      <c r="I3527">
        <v>17454.72</v>
      </c>
      <c r="J3527" t="s">
        <v>97</v>
      </c>
      <c r="K3527" t="s">
        <v>82</v>
      </c>
      <c r="L3527" t="s">
        <v>134</v>
      </c>
      <c r="M3527">
        <v>2023</v>
      </c>
      <c r="N3527" t="s">
        <v>84</v>
      </c>
      <c r="O3527" t="s">
        <v>1688</v>
      </c>
      <c r="P3527" t="s">
        <v>86</v>
      </c>
    </row>
    <row r="3528" spans="1:16" x14ac:dyDescent="0.45">
      <c r="A3528">
        <v>3527</v>
      </c>
      <c r="B3528" s="10">
        <v>45184</v>
      </c>
      <c r="C3528">
        <v>5545</v>
      </c>
      <c r="D3528" t="s">
        <v>80</v>
      </c>
      <c r="E3528">
        <v>63</v>
      </c>
      <c r="F3528" t="s">
        <v>7</v>
      </c>
      <c r="G3528">
        <v>4</v>
      </c>
      <c r="H3528">
        <v>4762.93</v>
      </c>
      <c r="I3528">
        <v>19051.72</v>
      </c>
      <c r="J3528" t="s">
        <v>81</v>
      </c>
      <c r="K3528" t="s">
        <v>82</v>
      </c>
      <c r="L3528" t="s">
        <v>134</v>
      </c>
      <c r="M3528">
        <v>2023</v>
      </c>
      <c r="N3528" t="s">
        <v>668</v>
      </c>
      <c r="O3528" t="s">
        <v>9996</v>
      </c>
      <c r="P3528" t="s">
        <v>86</v>
      </c>
    </row>
    <row r="3529" spans="1:16" x14ac:dyDescent="0.45">
      <c r="A3529">
        <v>3528</v>
      </c>
      <c r="B3529" s="10">
        <v>45184</v>
      </c>
      <c r="C3529">
        <v>9676</v>
      </c>
      <c r="D3529" t="s">
        <v>80</v>
      </c>
      <c r="E3529">
        <v>62</v>
      </c>
      <c r="F3529" t="s">
        <v>9</v>
      </c>
      <c r="G3529">
        <v>3</v>
      </c>
      <c r="H3529">
        <v>3589.42</v>
      </c>
      <c r="I3529">
        <v>10768.26</v>
      </c>
      <c r="J3529" t="s">
        <v>81</v>
      </c>
      <c r="K3529" t="s">
        <v>82</v>
      </c>
      <c r="L3529" t="s">
        <v>134</v>
      </c>
      <c r="M3529">
        <v>2023</v>
      </c>
      <c r="N3529" t="s">
        <v>668</v>
      </c>
      <c r="O3529" t="s">
        <v>9493</v>
      </c>
      <c r="P3529" t="s">
        <v>86</v>
      </c>
    </row>
    <row r="3530" spans="1:16" x14ac:dyDescent="0.45">
      <c r="A3530">
        <v>3529</v>
      </c>
      <c r="B3530" s="10">
        <v>45184</v>
      </c>
      <c r="C3530">
        <v>9837</v>
      </c>
      <c r="D3530" t="s">
        <v>80</v>
      </c>
      <c r="E3530">
        <v>21</v>
      </c>
      <c r="F3530" t="s">
        <v>8</v>
      </c>
      <c r="G3530">
        <v>5</v>
      </c>
      <c r="H3530">
        <v>185.75</v>
      </c>
      <c r="I3530">
        <v>928.75</v>
      </c>
      <c r="J3530" t="s">
        <v>95</v>
      </c>
      <c r="K3530" t="s">
        <v>567</v>
      </c>
      <c r="L3530" t="s">
        <v>134</v>
      </c>
      <c r="M3530">
        <v>2023</v>
      </c>
      <c r="N3530" t="s">
        <v>668</v>
      </c>
      <c r="O3530" t="s">
        <v>9338</v>
      </c>
      <c r="P3530" t="s">
        <v>86</v>
      </c>
    </row>
    <row r="3531" spans="1:16" x14ac:dyDescent="0.45">
      <c r="A3531">
        <v>3530</v>
      </c>
      <c r="B3531" s="10">
        <v>45184</v>
      </c>
      <c r="C3531">
        <v>5757</v>
      </c>
      <c r="D3531" t="s">
        <v>80</v>
      </c>
      <c r="E3531">
        <v>37</v>
      </c>
      <c r="F3531" t="s">
        <v>6</v>
      </c>
      <c r="G3531">
        <v>2</v>
      </c>
      <c r="H3531">
        <v>4660.9399999999996</v>
      </c>
      <c r="I3531">
        <v>9321.8799999999992</v>
      </c>
      <c r="J3531" t="s">
        <v>97</v>
      </c>
      <c r="K3531" t="s">
        <v>82</v>
      </c>
      <c r="L3531" t="s">
        <v>134</v>
      </c>
      <c r="M3531">
        <v>2023</v>
      </c>
      <c r="N3531" t="s">
        <v>84</v>
      </c>
      <c r="O3531" t="s">
        <v>2755</v>
      </c>
      <c r="P3531" t="s">
        <v>86</v>
      </c>
    </row>
    <row r="3532" spans="1:16" x14ac:dyDescent="0.45">
      <c r="A3532">
        <v>3531</v>
      </c>
      <c r="B3532" s="10">
        <v>45184</v>
      </c>
      <c r="C3532">
        <v>5384</v>
      </c>
      <c r="D3532" t="s">
        <v>89</v>
      </c>
      <c r="E3532">
        <v>48</v>
      </c>
      <c r="F3532" t="s">
        <v>7</v>
      </c>
      <c r="G3532">
        <v>3</v>
      </c>
      <c r="H3532">
        <v>2133.7199999999998</v>
      </c>
      <c r="I3532">
        <v>6401.16</v>
      </c>
      <c r="J3532" t="s">
        <v>93</v>
      </c>
      <c r="K3532" t="s">
        <v>82</v>
      </c>
      <c r="L3532" t="s">
        <v>134</v>
      </c>
      <c r="M3532">
        <v>2023</v>
      </c>
      <c r="N3532" t="s">
        <v>84</v>
      </c>
      <c r="O3532" t="s">
        <v>6514</v>
      </c>
      <c r="P3532" t="s">
        <v>86</v>
      </c>
    </row>
    <row r="3533" spans="1:16" x14ac:dyDescent="0.45">
      <c r="A3533">
        <v>3532</v>
      </c>
      <c r="B3533" s="10">
        <v>45184</v>
      </c>
      <c r="C3533">
        <v>9912</v>
      </c>
      <c r="D3533" t="s">
        <v>89</v>
      </c>
      <c r="E3533">
        <v>37</v>
      </c>
      <c r="F3533" t="s">
        <v>9</v>
      </c>
      <c r="G3533">
        <v>1</v>
      </c>
      <c r="H3533">
        <v>1872.59</v>
      </c>
      <c r="I3533">
        <v>1872.59</v>
      </c>
      <c r="J3533" t="s">
        <v>97</v>
      </c>
      <c r="K3533" t="s">
        <v>567</v>
      </c>
      <c r="L3533" t="s">
        <v>134</v>
      </c>
      <c r="M3533">
        <v>2023</v>
      </c>
      <c r="N3533" t="s">
        <v>84</v>
      </c>
      <c r="O3533" t="s">
        <v>7927</v>
      </c>
      <c r="P3533" t="s">
        <v>86</v>
      </c>
    </row>
    <row r="3534" spans="1:16" x14ac:dyDescent="0.45">
      <c r="A3534">
        <v>3533</v>
      </c>
      <c r="B3534" s="10">
        <v>45184</v>
      </c>
      <c r="C3534">
        <v>5733</v>
      </c>
      <c r="D3534" t="s">
        <v>89</v>
      </c>
      <c r="E3534">
        <v>28</v>
      </c>
      <c r="F3534" t="s">
        <v>7</v>
      </c>
      <c r="G3534">
        <v>3</v>
      </c>
      <c r="H3534">
        <v>1456.46</v>
      </c>
      <c r="I3534">
        <v>4369.38</v>
      </c>
      <c r="J3534" t="s">
        <v>87</v>
      </c>
      <c r="K3534" t="s">
        <v>82</v>
      </c>
      <c r="L3534" t="s">
        <v>134</v>
      </c>
      <c r="M3534">
        <v>2023</v>
      </c>
      <c r="N3534" t="s">
        <v>84</v>
      </c>
      <c r="O3534" t="s">
        <v>6067</v>
      </c>
      <c r="P3534" t="s">
        <v>86</v>
      </c>
    </row>
    <row r="3535" spans="1:16" x14ac:dyDescent="0.45">
      <c r="A3535">
        <v>3534</v>
      </c>
      <c r="B3535" s="10">
        <v>45184</v>
      </c>
      <c r="C3535">
        <v>8081</v>
      </c>
      <c r="D3535" t="s">
        <v>80</v>
      </c>
      <c r="E3535">
        <v>18</v>
      </c>
      <c r="F3535" t="s">
        <v>8</v>
      </c>
      <c r="G3535">
        <v>3</v>
      </c>
      <c r="H3535">
        <v>1469.65</v>
      </c>
      <c r="I3535">
        <v>4408.95</v>
      </c>
      <c r="J3535" t="s">
        <v>95</v>
      </c>
      <c r="K3535" t="s">
        <v>82</v>
      </c>
      <c r="L3535" t="s">
        <v>134</v>
      </c>
      <c r="M3535">
        <v>2023</v>
      </c>
      <c r="N3535" t="s">
        <v>84</v>
      </c>
      <c r="O3535" t="s">
        <v>8672</v>
      </c>
      <c r="P3535" t="s">
        <v>748</v>
      </c>
    </row>
    <row r="3536" spans="1:16" x14ac:dyDescent="0.45">
      <c r="A3536">
        <v>3535</v>
      </c>
      <c r="B3536" s="10">
        <v>45185</v>
      </c>
      <c r="C3536">
        <v>9690</v>
      </c>
      <c r="D3536" t="s">
        <v>80</v>
      </c>
      <c r="E3536">
        <v>61</v>
      </c>
      <c r="F3536" t="s">
        <v>8</v>
      </c>
      <c r="G3536">
        <v>2</v>
      </c>
      <c r="H3536">
        <v>4013.11</v>
      </c>
      <c r="I3536">
        <v>8026.22</v>
      </c>
      <c r="J3536" t="s">
        <v>81</v>
      </c>
      <c r="K3536" t="s">
        <v>82</v>
      </c>
      <c r="L3536" t="s">
        <v>134</v>
      </c>
      <c r="M3536">
        <v>2023</v>
      </c>
      <c r="N3536" t="s">
        <v>84</v>
      </c>
      <c r="O3536" t="s">
        <v>254</v>
      </c>
      <c r="P3536" t="s">
        <v>86</v>
      </c>
    </row>
    <row r="3537" spans="1:16" x14ac:dyDescent="0.45">
      <c r="A3537">
        <v>3536</v>
      </c>
      <c r="B3537" s="10">
        <v>45185</v>
      </c>
      <c r="C3537">
        <v>8117</v>
      </c>
      <c r="D3537" t="s">
        <v>80</v>
      </c>
      <c r="E3537">
        <v>35</v>
      </c>
      <c r="F3537" t="s">
        <v>7</v>
      </c>
      <c r="G3537">
        <v>2</v>
      </c>
      <c r="H3537">
        <v>1319.08</v>
      </c>
      <c r="I3537">
        <v>2638.16</v>
      </c>
      <c r="J3537" t="s">
        <v>97</v>
      </c>
      <c r="K3537" t="s">
        <v>82</v>
      </c>
      <c r="L3537" t="s">
        <v>134</v>
      </c>
      <c r="M3537">
        <v>2023</v>
      </c>
      <c r="N3537" t="s">
        <v>84</v>
      </c>
      <c r="O3537" t="s">
        <v>2756</v>
      </c>
      <c r="P3537" t="s">
        <v>86</v>
      </c>
    </row>
    <row r="3538" spans="1:16" x14ac:dyDescent="0.45">
      <c r="A3538">
        <v>3537</v>
      </c>
      <c r="B3538" s="10">
        <v>45185</v>
      </c>
      <c r="C3538">
        <v>5729</v>
      </c>
      <c r="D3538" t="s">
        <v>89</v>
      </c>
      <c r="E3538">
        <v>56</v>
      </c>
      <c r="F3538" t="s">
        <v>102</v>
      </c>
      <c r="G3538">
        <v>2</v>
      </c>
      <c r="H3538">
        <v>1149.7</v>
      </c>
      <c r="I3538">
        <v>2299.4</v>
      </c>
      <c r="J3538" t="s">
        <v>81</v>
      </c>
      <c r="K3538" t="s">
        <v>82</v>
      </c>
      <c r="L3538" t="s">
        <v>134</v>
      </c>
      <c r="M3538">
        <v>2023</v>
      </c>
      <c r="N3538" t="s">
        <v>84</v>
      </c>
      <c r="O3538" t="s">
        <v>3036</v>
      </c>
      <c r="P3538" t="s">
        <v>86</v>
      </c>
    </row>
    <row r="3539" spans="1:16" x14ac:dyDescent="0.45">
      <c r="A3539">
        <v>3538</v>
      </c>
      <c r="B3539" s="10">
        <v>45185</v>
      </c>
      <c r="C3539">
        <v>2673</v>
      </c>
      <c r="D3539" t="s">
        <v>89</v>
      </c>
      <c r="E3539">
        <v>61</v>
      </c>
      <c r="F3539" t="s">
        <v>7</v>
      </c>
      <c r="G3539">
        <v>5</v>
      </c>
      <c r="H3539">
        <v>3505.2</v>
      </c>
      <c r="I3539">
        <v>17526</v>
      </c>
      <c r="J3539" t="s">
        <v>81</v>
      </c>
      <c r="K3539" t="s">
        <v>82</v>
      </c>
      <c r="L3539" t="s">
        <v>134</v>
      </c>
      <c r="M3539">
        <v>2023</v>
      </c>
      <c r="N3539" t="s">
        <v>84</v>
      </c>
      <c r="O3539" t="s">
        <v>4696</v>
      </c>
      <c r="P3539" t="s">
        <v>86</v>
      </c>
    </row>
    <row r="3540" spans="1:16" x14ac:dyDescent="0.45">
      <c r="A3540">
        <v>3539</v>
      </c>
      <c r="B3540" s="10">
        <v>45185</v>
      </c>
      <c r="C3540">
        <v>9306</v>
      </c>
      <c r="D3540" t="s">
        <v>89</v>
      </c>
      <c r="E3540">
        <v>50</v>
      </c>
      <c r="F3540" t="s">
        <v>6</v>
      </c>
      <c r="G3540">
        <v>3</v>
      </c>
      <c r="H3540">
        <v>1472.94</v>
      </c>
      <c r="I3540">
        <v>4418.82</v>
      </c>
      <c r="J3540" t="s">
        <v>93</v>
      </c>
      <c r="K3540" t="s">
        <v>82</v>
      </c>
      <c r="L3540" t="s">
        <v>134</v>
      </c>
      <c r="M3540">
        <v>2023</v>
      </c>
      <c r="N3540" t="s">
        <v>84</v>
      </c>
      <c r="O3540" t="s">
        <v>6515</v>
      </c>
      <c r="P3540" t="s">
        <v>86</v>
      </c>
    </row>
    <row r="3541" spans="1:16" x14ac:dyDescent="0.45">
      <c r="A3541">
        <v>3540</v>
      </c>
      <c r="B3541" s="10">
        <v>45185</v>
      </c>
      <c r="C3541">
        <v>8178</v>
      </c>
      <c r="D3541" t="s">
        <v>89</v>
      </c>
      <c r="E3541">
        <v>53</v>
      </c>
      <c r="F3541" t="s">
        <v>7</v>
      </c>
      <c r="G3541">
        <v>1</v>
      </c>
      <c r="H3541">
        <v>115</v>
      </c>
      <c r="I3541">
        <v>115</v>
      </c>
      <c r="J3541" t="s">
        <v>93</v>
      </c>
      <c r="K3541" t="s">
        <v>567</v>
      </c>
      <c r="L3541" t="s">
        <v>134</v>
      </c>
      <c r="M3541">
        <v>2023</v>
      </c>
      <c r="N3541" t="s">
        <v>84</v>
      </c>
      <c r="O3541" t="s">
        <v>7798</v>
      </c>
      <c r="P3541" t="s">
        <v>86</v>
      </c>
    </row>
    <row r="3542" spans="1:16" x14ac:dyDescent="0.45">
      <c r="A3542">
        <v>3541</v>
      </c>
      <c r="B3542" s="10">
        <v>45185</v>
      </c>
      <c r="C3542">
        <v>3294</v>
      </c>
      <c r="D3542" t="s">
        <v>89</v>
      </c>
      <c r="E3542">
        <v>35</v>
      </c>
      <c r="F3542" t="s">
        <v>7</v>
      </c>
      <c r="G3542">
        <v>2</v>
      </c>
      <c r="H3542">
        <v>4662.24</v>
      </c>
      <c r="I3542">
        <v>9324.48</v>
      </c>
      <c r="J3542" t="s">
        <v>97</v>
      </c>
      <c r="K3542" t="s">
        <v>82</v>
      </c>
      <c r="L3542" t="s">
        <v>134</v>
      </c>
      <c r="M3542">
        <v>2023</v>
      </c>
      <c r="N3542" t="s">
        <v>84</v>
      </c>
      <c r="O3542" t="s">
        <v>2757</v>
      </c>
      <c r="P3542" t="s">
        <v>86</v>
      </c>
    </row>
    <row r="3543" spans="1:16" x14ac:dyDescent="0.45">
      <c r="A3543">
        <v>3542</v>
      </c>
      <c r="B3543" s="10">
        <v>45185</v>
      </c>
      <c r="C3543">
        <v>4630</v>
      </c>
      <c r="D3543" t="s">
        <v>80</v>
      </c>
      <c r="E3543">
        <v>64</v>
      </c>
      <c r="F3543" t="s">
        <v>102</v>
      </c>
      <c r="G3543">
        <v>2</v>
      </c>
      <c r="H3543">
        <v>1602.14</v>
      </c>
      <c r="I3543">
        <v>3204.28</v>
      </c>
      <c r="J3543" t="s">
        <v>81</v>
      </c>
      <c r="K3543" t="s">
        <v>82</v>
      </c>
      <c r="L3543" t="s">
        <v>134</v>
      </c>
      <c r="M3543">
        <v>2023</v>
      </c>
      <c r="N3543" t="s">
        <v>84</v>
      </c>
      <c r="O3543" t="s">
        <v>3037</v>
      </c>
      <c r="P3543" t="s">
        <v>86</v>
      </c>
    </row>
    <row r="3544" spans="1:16" x14ac:dyDescent="0.45">
      <c r="A3544">
        <v>3543</v>
      </c>
      <c r="B3544" s="10">
        <v>45185</v>
      </c>
      <c r="C3544">
        <v>1146</v>
      </c>
      <c r="D3544" t="s">
        <v>89</v>
      </c>
      <c r="E3544">
        <v>48</v>
      </c>
      <c r="F3544" t="s">
        <v>5</v>
      </c>
      <c r="G3544">
        <v>3</v>
      </c>
      <c r="H3544">
        <v>3833.67</v>
      </c>
      <c r="I3544">
        <v>11501.01</v>
      </c>
      <c r="J3544" t="s">
        <v>93</v>
      </c>
      <c r="K3544" t="s">
        <v>82</v>
      </c>
      <c r="L3544" t="s">
        <v>134</v>
      </c>
      <c r="M3544">
        <v>2023</v>
      </c>
      <c r="N3544" t="s">
        <v>84</v>
      </c>
      <c r="O3544" t="s">
        <v>6516</v>
      </c>
      <c r="P3544" t="s">
        <v>86</v>
      </c>
    </row>
    <row r="3545" spans="1:16" x14ac:dyDescent="0.45">
      <c r="A3545">
        <v>3544</v>
      </c>
      <c r="B3545" s="10">
        <v>45185</v>
      </c>
      <c r="C3545">
        <v>4453</v>
      </c>
      <c r="D3545" t="s">
        <v>80</v>
      </c>
      <c r="E3545">
        <v>52</v>
      </c>
      <c r="F3545" t="s">
        <v>8</v>
      </c>
      <c r="G3545">
        <v>1</v>
      </c>
      <c r="H3545">
        <v>2371.4899999999998</v>
      </c>
      <c r="I3545">
        <v>2371.4899999999998</v>
      </c>
      <c r="J3545" t="s">
        <v>93</v>
      </c>
      <c r="K3545" t="s">
        <v>82</v>
      </c>
      <c r="L3545" t="s">
        <v>134</v>
      </c>
      <c r="M3545">
        <v>2023</v>
      </c>
      <c r="N3545" t="s">
        <v>668</v>
      </c>
      <c r="O3545" t="s">
        <v>9612</v>
      </c>
      <c r="P3545" t="s">
        <v>86</v>
      </c>
    </row>
    <row r="3546" spans="1:16" x14ac:dyDescent="0.45">
      <c r="A3546">
        <v>3545</v>
      </c>
      <c r="B3546" s="10">
        <v>45185</v>
      </c>
      <c r="C3546">
        <v>5507</v>
      </c>
      <c r="D3546" t="s">
        <v>80</v>
      </c>
      <c r="E3546">
        <v>56</v>
      </c>
      <c r="F3546" t="s">
        <v>6</v>
      </c>
      <c r="G3546">
        <v>2</v>
      </c>
      <c r="H3546">
        <v>713.7</v>
      </c>
      <c r="I3546">
        <v>1427.4</v>
      </c>
      <c r="J3546" t="s">
        <v>81</v>
      </c>
      <c r="K3546" t="s">
        <v>567</v>
      </c>
      <c r="L3546" t="s">
        <v>134</v>
      </c>
      <c r="M3546">
        <v>2023</v>
      </c>
      <c r="N3546" t="s">
        <v>84</v>
      </c>
      <c r="O3546" t="s">
        <v>6989</v>
      </c>
      <c r="P3546" t="s">
        <v>86</v>
      </c>
    </row>
    <row r="3547" spans="1:16" x14ac:dyDescent="0.45">
      <c r="A3547">
        <v>3546</v>
      </c>
      <c r="B3547" s="10">
        <v>45185</v>
      </c>
      <c r="C3547">
        <v>6783</v>
      </c>
      <c r="D3547" t="s">
        <v>80</v>
      </c>
      <c r="E3547">
        <v>55</v>
      </c>
      <c r="F3547" t="s">
        <v>9</v>
      </c>
      <c r="G3547">
        <v>3</v>
      </c>
      <c r="H3547">
        <v>3326.54</v>
      </c>
      <c r="I3547">
        <v>9979.6200000000008</v>
      </c>
      <c r="J3547" t="s">
        <v>81</v>
      </c>
      <c r="K3547" t="s">
        <v>82</v>
      </c>
      <c r="L3547" t="s">
        <v>134</v>
      </c>
      <c r="M3547">
        <v>2023</v>
      </c>
      <c r="N3547" t="s">
        <v>668</v>
      </c>
      <c r="O3547" t="s">
        <v>9236</v>
      </c>
      <c r="P3547" t="s">
        <v>748</v>
      </c>
    </row>
    <row r="3548" spans="1:16" x14ac:dyDescent="0.45">
      <c r="A3548">
        <v>3547</v>
      </c>
      <c r="B3548" s="10">
        <v>45185</v>
      </c>
      <c r="C3548">
        <v>8751</v>
      </c>
      <c r="D3548" t="s">
        <v>89</v>
      </c>
      <c r="E3548">
        <v>32</v>
      </c>
      <c r="F3548" t="s">
        <v>8</v>
      </c>
      <c r="G3548">
        <v>4</v>
      </c>
      <c r="H3548">
        <v>1196.22</v>
      </c>
      <c r="I3548">
        <v>4784.88</v>
      </c>
      <c r="J3548" t="s">
        <v>87</v>
      </c>
      <c r="K3548" t="s">
        <v>82</v>
      </c>
      <c r="L3548" t="s">
        <v>134</v>
      </c>
      <c r="M3548">
        <v>2023</v>
      </c>
      <c r="N3548" t="s">
        <v>84</v>
      </c>
      <c r="O3548" t="s">
        <v>982</v>
      </c>
      <c r="P3548" t="s">
        <v>86</v>
      </c>
    </row>
    <row r="3549" spans="1:16" x14ac:dyDescent="0.45">
      <c r="A3549">
        <v>3548</v>
      </c>
      <c r="B3549" s="10">
        <v>45185</v>
      </c>
      <c r="C3549">
        <v>6628</v>
      </c>
      <c r="D3549" t="s">
        <v>89</v>
      </c>
      <c r="E3549">
        <v>64</v>
      </c>
      <c r="F3549" t="s">
        <v>8</v>
      </c>
      <c r="G3549">
        <v>5</v>
      </c>
      <c r="H3549">
        <v>1475.19</v>
      </c>
      <c r="I3549">
        <v>7375.95</v>
      </c>
      <c r="J3549" t="s">
        <v>81</v>
      </c>
      <c r="K3549" t="s">
        <v>82</v>
      </c>
      <c r="L3549" t="s">
        <v>134</v>
      </c>
      <c r="M3549">
        <v>2023</v>
      </c>
      <c r="N3549" t="s">
        <v>84</v>
      </c>
      <c r="O3549" t="s">
        <v>9064</v>
      </c>
      <c r="P3549" t="s">
        <v>748</v>
      </c>
    </row>
    <row r="3550" spans="1:16" x14ac:dyDescent="0.45">
      <c r="A3550">
        <v>3549</v>
      </c>
      <c r="B3550" s="10">
        <v>45186</v>
      </c>
      <c r="C3550">
        <v>9328</v>
      </c>
      <c r="D3550" t="s">
        <v>80</v>
      </c>
      <c r="E3550">
        <v>23</v>
      </c>
      <c r="F3550" t="s">
        <v>5</v>
      </c>
      <c r="G3550">
        <v>3</v>
      </c>
      <c r="H3550">
        <v>210.41</v>
      </c>
      <c r="I3550">
        <v>631.23</v>
      </c>
      <c r="J3550" t="s">
        <v>95</v>
      </c>
      <c r="K3550" t="s">
        <v>567</v>
      </c>
      <c r="L3550" t="s">
        <v>134</v>
      </c>
      <c r="M3550">
        <v>2023</v>
      </c>
      <c r="N3550" t="s">
        <v>84</v>
      </c>
      <c r="O3550" t="s">
        <v>604</v>
      </c>
      <c r="P3550" t="s">
        <v>86</v>
      </c>
    </row>
    <row r="3551" spans="1:16" x14ac:dyDescent="0.45">
      <c r="A3551">
        <v>3550</v>
      </c>
      <c r="B3551" s="10">
        <v>45186</v>
      </c>
      <c r="C3551">
        <v>4360</v>
      </c>
      <c r="D3551" t="s">
        <v>89</v>
      </c>
      <c r="E3551">
        <v>25</v>
      </c>
      <c r="F3551" t="s">
        <v>8</v>
      </c>
      <c r="G3551">
        <v>2</v>
      </c>
      <c r="H3551">
        <v>131.19999999999999</v>
      </c>
      <c r="I3551">
        <v>262.39999999999998</v>
      </c>
      <c r="J3551" t="s">
        <v>87</v>
      </c>
      <c r="K3551" t="s">
        <v>567</v>
      </c>
      <c r="L3551" t="s">
        <v>134</v>
      </c>
      <c r="M3551">
        <v>2023</v>
      </c>
      <c r="N3551" t="s">
        <v>668</v>
      </c>
      <c r="O3551" t="s">
        <v>9339</v>
      </c>
      <c r="P3551" t="s">
        <v>86</v>
      </c>
    </row>
    <row r="3552" spans="1:16" x14ac:dyDescent="0.45">
      <c r="A3552">
        <v>3551</v>
      </c>
      <c r="B3552" s="10">
        <v>45186</v>
      </c>
      <c r="C3552">
        <v>4005</v>
      </c>
      <c r="D3552" t="s">
        <v>89</v>
      </c>
      <c r="E3552">
        <v>57</v>
      </c>
      <c r="F3552" t="s">
        <v>8</v>
      </c>
      <c r="G3552">
        <v>1</v>
      </c>
      <c r="H3552">
        <v>2592.42</v>
      </c>
      <c r="I3552">
        <v>2592.42</v>
      </c>
      <c r="J3552" t="s">
        <v>81</v>
      </c>
      <c r="K3552" t="s">
        <v>82</v>
      </c>
      <c r="L3552" t="s">
        <v>134</v>
      </c>
      <c r="M3552">
        <v>2023</v>
      </c>
      <c r="N3552" t="s">
        <v>84</v>
      </c>
      <c r="O3552" t="s">
        <v>5825</v>
      </c>
      <c r="P3552" t="s">
        <v>86</v>
      </c>
    </row>
    <row r="3553" spans="1:16" x14ac:dyDescent="0.45">
      <c r="A3553">
        <v>3552</v>
      </c>
      <c r="B3553" s="10">
        <v>45186</v>
      </c>
      <c r="C3553">
        <v>4552</v>
      </c>
      <c r="D3553" t="s">
        <v>80</v>
      </c>
      <c r="E3553">
        <v>39</v>
      </c>
      <c r="F3553" t="s">
        <v>102</v>
      </c>
      <c r="G3553">
        <v>4</v>
      </c>
      <c r="H3553">
        <v>336.08</v>
      </c>
      <c r="I3553">
        <v>1344.32</v>
      </c>
      <c r="J3553" t="s">
        <v>97</v>
      </c>
      <c r="K3553" t="s">
        <v>567</v>
      </c>
      <c r="L3553" t="s">
        <v>134</v>
      </c>
      <c r="M3553">
        <v>2023</v>
      </c>
      <c r="N3553" t="s">
        <v>84</v>
      </c>
      <c r="O3553" t="s">
        <v>7343</v>
      </c>
      <c r="P3553" t="s">
        <v>86</v>
      </c>
    </row>
    <row r="3554" spans="1:16" x14ac:dyDescent="0.45">
      <c r="A3554">
        <v>3553</v>
      </c>
      <c r="B3554" s="10">
        <v>45186</v>
      </c>
      <c r="C3554">
        <v>1018</v>
      </c>
      <c r="D3554" t="s">
        <v>80</v>
      </c>
      <c r="E3554">
        <v>18</v>
      </c>
      <c r="F3554" t="s">
        <v>102</v>
      </c>
      <c r="G3554">
        <v>1</v>
      </c>
      <c r="H3554">
        <v>1086.6199999999999</v>
      </c>
      <c r="I3554">
        <v>1086.6199999999999</v>
      </c>
      <c r="J3554" t="s">
        <v>95</v>
      </c>
      <c r="K3554" t="s">
        <v>567</v>
      </c>
      <c r="L3554" t="s">
        <v>134</v>
      </c>
      <c r="M3554">
        <v>2023</v>
      </c>
      <c r="N3554" t="s">
        <v>668</v>
      </c>
      <c r="O3554" t="s">
        <v>9415</v>
      </c>
      <c r="P3554" t="s">
        <v>86</v>
      </c>
    </row>
    <row r="3555" spans="1:16" x14ac:dyDescent="0.45">
      <c r="A3555">
        <v>3554</v>
      </c>
      <c r="B3555" s="10">
        <v>45186</v>
      </c>
      <c r="C3555">
        <v>3242</v>
      </c>
      <c r="D3555" t="s">
        <v>80</v>
      </c>
      <c r="E3555">
        <v>30</v>
      </c>
      <c r="F3555" t="s">
        <v>102</v>
      </c>
      <c r="G3555">
        <v>1</v>
      </c>
      <c r="H3555">
        <v>4622.8500000000004</v>
      </c>
      <c r="I3555">
        <v>4622.8500000000004</v>
      </c>
      <c r="J3555" t="s">
        <v>87</v>
      </c>
      <c r="K3555" t="s">
        <v>82</v>
      </c>
      <c r="L3555" t="s">
        <v>134</v>
      </c>
      <c r="M3555">
        <v>2023</v>
      </c>
      <c r="N3555" t="s">
        <v>84</v>
      </c>
      <c r="O3555" t="s">
        <v>5399</v>
      </c>
      <c r="P3555" t="s">
        <v>86</v>
      </c>
    </row>
    <row r="3556" spans="1:16" x14ac:dyDescent="0.45">
      <c r="A3556">
        <v>3555</v>
      </c>
      <c r="B3556" s="10">
        <v>45186</v>
      </c>
      <c r="C3556">
        <v>7318</v>
      </c>
      <c r="D3556" t="s">
        <v>80</v>
      </c>
      <c r="E3556">
        <v>41</v>
      </c>
      <c r="F3556" t="s">
        <v>102</v>
      </c>
      <c r="G3556">
        <v>1</v>
      </c>
      <c r="H3556">
        <v>460.13</v>
      </c>
      <c r="I3556">
        <v>460.13</v>
      </c>
      <c r="J3556" t="s">
        <v>97</v>
      </c>
      <c r="K3556" t="s">
        <v>567</v>
      </c>
      <c r="L3556" t="s">
        <v>134</v>
      </c>
      <c r="M3556">
        <v>2023</v>
      </c>
      <c r="N3556" t="s">
        <v>84</v>
      </c>
      <c r="O3556" t="s">
        <v>7928</v>
      </c>
      <c r="P3556" t="s">
        <v>86</v>
      </c>
    </row>
    <row r="3557" spans="1:16" x14ac:dyDescent="0.45">
      <c r="A3557">
        <v>3556</v>
      </c>
      <c r="B3557" s="10">
        <v>45186</v>
      </c>
      <c r="C3557">
        <v>6097</v>
      </c>
      <c r="D3557" t="s">
        <v>80</v>
      </c>
      <c r="E3557">
        <v>38</v>
      </c>
      <c r="F3557" t="s">
        <v>102</v>
      </c>
      <c r="G3557">
        <v>3</v>
      </c>
      <c r="H3557">
        <v>1489.41</v>
      </c>
      <c r="I3557">
        <v>4468.2299999999996</v>
      </c>
      <c r="J3557" t="s">
        <v>97</v>
      </c>
      <c r="K3557" t="s">
        <v>82</v>
      </c>
      <c r="L3557" t="s">
        <v>134</v>
      </c>
      <c r="M3557">
        <v>2023</v>
      </c>
      <c r="N3557" t="s">
        <v>84</v>
      </c>
      <c r="O3557" t="s">
        <v>8596</v>
      </c>
      <c r="P3557" t="s">
        <v>748</v>
      </c>
    </row>
    <row r="3558" spans="1:16" x14ac:dyDescent="0.45">
      <c r="A3558">
        <v>3557</v>
      </c>
      <c r="B3558" s="10">
        <v>45186</v>
      </c>
      <c r="C3558">
        <v>9640</v>
      </c>
      <c r="D3558" t="s">
        <v>89</v>
      </c>
      <c r="E3558">
        <v>62</v>
      </c>
      <c r="F3558" t="s">
        <v>6</v>
      </c>
      <c r="G3558">
        <v>3</v>
      </c>
      <c r="H3558">
        <v>3646.31</v>
      </c>
      <c r="I3558">
        <v>10938.93</v>
      </c>
      <c r="J3558" t="s">
        <v>81</v>
      </c>
      <c r="K3558" t="s">
        <v>82</v>
      </c>
      <c r="L3558" t="s">
        <v>134</v>
      </c>
      <c r="M3558">
        <v>2023</v>
      </c>
      <c r="N3558" t="s">
        <v>84</v>
      </c>
      <c r="O3558" t="s">
        <v>6707</v>
      </c>
      <c r="P3558" t="s">
        <v>86</v>
      </c>
    </row>
    <row r="3559" spans="1:16" x14ac:dyDescent="0.45">
      <c r="A3559">
        <v>3558</v>
      </c>
      <c r="B3559" s="10">
        <v>45186</v>
      </c>
      <c r="C3559">
        <v>2948</v>
      </c>
      <c r="D3559" t="s">
        <v>80</v>
      </c>
      <c r="E3559">
        <v>60</v>
      </c>
      <c r="F3559" t="s">
        <v>9</v>
      </c>
      <c r="G3559">
        <v>5</v>
      </c>
      <c r="H3559">
        <v>4427.41</v>
      </c>
      <c r="I3559">
        <v>22137.05</v>
      </c>
      <c r="J3559" t="s">
        <v>81</v>
      </c>
      <c r="K3559" t="s">
        <v>82</v>
      </c>
      <c r="L3559" t="s">
        <v>134</v>
      </c>
      <c r="M3559">
        <v>2023</v>
      </c>
      <c r="N3559" t="s">
        <v>668</v>
      </c>
      <c r="O3559" t="s">
        <v>9726</v>
      </c>
      <c r="P3559" t="s">
        <v>86</v>
      </c>
    </row>
    <row r="3560" spans="1:16" x14ac:dyDescent="0.45">
      <c r="A3560">
        <v>3559</v>
      </c>
      <c r="B3560" s="10">
        <v>45186</v>
      </c>
      <c r="C3560">
        <v>6618</v>
      </c>
      <c r="D3560" t="s">
        <v>89</v>
      </c>
      <c r="E3560">
        <v>21</v>
      </c>
      <c r="F3560" t="s">
        <v>5</v>
      </c>
      <c r="G3560">
        <v>4</v>
      </c>
      <c r="H3560">
        <v>278.75</v>
      </c>
      <c r="I3560">
        <v>1115</v>
      </c>
      <c r="J3560" t="s">
        <v>95</v>
      </c>
      <c r="K3560" t="s">
        <v>567</v>
      </c>
      <c r="L3560" t="s">
        <v>134</v>
      </c>
      <c r="M3560">
        <v>2023</v>
      </c>
      <c r="N3560" t="s">
        <v>84</v>
      </c>
      <c r="O3560" t="s">
        <v>7344</v>
      </c>
      <c r="P3560" t="s">
        <v>86</v>
      </c>
    </row>
    <row r="3561" spans="1:16" x14ac:dyDescent="0.45">
      <c r="A3561">
        <v>3560</v>
      </c>
      <c r="B3561" s="10">
        <v>45186</v>
      </c>
      <c r="C3561">
        <v>5236</v>
      </c>
      <c r="D3561" t="s">
        <v>89</v>
      </c>
      <c r="E3561">
        <v>24</v>
      </c>
      <c r="F3561" t="s">
        <v>7</v>
      </c>
      <c r="G3561">
        <v>1</v>
      </c>
      <c r="H3561">
        <v>967.93</v>
      </c>
      <c r="I3561">
        <v>967.93</v>
      </c>
      <c r="J3561" t="s">
        <v>95</v>
      </c>
      <c r="K3561" t="s">
        <v>567</v>
      </c>
      <c r="L3561" t="s">
        <v>134</v>
      </c>
      <c r="M3561">
        <v>2023</v>
      </c>
      <c r="N3561" t="s">
        <v>84</v>
      </c>
      <c r="O3561" t="s">
        <v>7691</v>
      </c>
      <c r="P3561" t="s">
        <v>86</v>
      </c>
    </row>
    <row r="3562" spans="1:16" x14ac:dyDescent="0.45">
      <c r="A3562">
        <v>3561</v>
      </c>
      <c r="B3562" s="10">
        <v>45186</v>
      </c>
      <c r="C3562">
        <v>7901</v>
      </c>
      <c r="D3562" t="s">
        <v>80</v>
      </c>
      <c r="E3562">
        <v>29</v>
      </c>
      <c r="F3562" t="s">
        <v>6</v>
      </c>
      <c r="G3562">
        <v>2</v>
      </c>
      <c r="H3562">
        <v>1970.02</v>
      </c>
      <c r="I3562">
        <v>3940.04</v>
      </c>
      <c r="J3562" t="s">
        <v>87</v>
      </c>
      <c r="K3562" t="s">
        <v>82</v>
      </c>
      <c r="L3562" t="s">
        <v>134</v>
      </c>
      <c r="M3562">
        <v>2023</v>
      </c>
      <c r="N3562" t="s">
        <v>668</v>
      </c>
      <c r="O3562" t="s">
        <v>9851</v>
      </c>
      <c r="P3562" t="s">
        <v>86</v>
      </c>
    </row>
    <row r="3563" spans="1:16" x14ac:dyDescent="0.45">
      <c r="A3563">
        <v>3562</v>
      </c>
      <c r="B3563" s="10">
        <v>45186</v>
      </c>
      <c r="C3563">
        <v>2920</v>
      </c>
      <c r="D3563" t="s">
        <v>80</v>
      </c>
      <c r="E3563">
        <v>30</v>
      </c>
      <c r="F3563" t="s">
        <v>102</v>
      </c>
      <c r="G3563">
        <v>1</v>
      </c>
      <c r="H3563">
        <v>1836.92</v>
      </c>
      <c r="I3563">
        <v>1836.92</v>
      </c>
      <c r="J3563" t="s">
        <v>87</v>
      </c>
      <c r="K3563" t="s">
        <v>567</v>
      </c>
      <c r="L3563" t="s">
        <v>134</v>
      </c>
      <c r="M3563">
        <v>2023</v>
      </c>
      <c r="N3563" t="s">
        <v>84</v>
      </c>
      <c r="O3563" t="s">
        <v>8189</v>
      </c>
      <c r="P3563" t="s">
        <v>86</v>
      </c>
    </row>
    <row r="3564" spans="1:16" x14ac:dyDescent="0.45">
      <c r="A3564">
        <v>3563</v>
      </c>
      <c r="B3564" s="10">
        <v>45187</v>
      </c>
      <c r="C3564">
        <v>5188</v>
      </c>
      <c r="D3564" t="s">
        <v>89</v>
      </c>
      <c r="E3564">
        <v>61</v>
      </c>
      <c r="F3564" t="s">
        <v>5</v>
      </c>
      <c r="G3564">
        <v>4</v>
      </c>
      <c r="H3564">
        <v>1478.2</v>
      </c>
      <c r="I3564">
        <v>5912.8</v>
      </c>
      <c r="J3564" t="s">
        <v>81</v>
      </c>
      <c r="K3564" t="s">
        <v>82</v>
      </c>
      <c r="L3564" t="s">
        <v>134</v>
      </c>
      <c r="M3564">
        <v>2023</v>
      </c>
      <c r="N3564" t="s">
        <v>84</v>
      </c>
      <c r="O3564" t="s">
        <v>137</v>
      </c>
      <c r="P3564" t="s">
        <v>86</v>
      </c>
    </row>
    <row r="3565" spans="1:16" x14ac:dyDescent="0.45">
      <c r="A3565">
        <v>3564</v>
      </c>
      <c r="B3565" s="10">
        <v>45187</v>
      </c>
      <c r="C3565">
        <v>1238</v>
      </c>
      <c r="D3565" t="s">
        <v>80</v>
      </c>
      <c r="E3565">
        <v>33</v>
      </c>
      <c r="F3565" t="s">
        <v>7</v>
      </c>
      <c r="G3565">
        <v>1</v>
      </c>
      <c r="H3565">
        <v>1249.42</v>
      </c>
      <c r="I3565">
        <v>1249.42</v>
      </c>
      <c r="J3565" t="s">
        <v>87</v>
      </c>
      <c r="K3565" t="s">
        <v>567</v>
      </c>
      <c r="L3565" t="s">
        <v>134</v>
      </c>
      <c r="M3565">
        <v>2023</v>
      </c>
      <c r="N3565" t="s">
        <v>84</v>
      </c>
      <c r="O3565" t="s">
        <v>8190</v>
      </c>
      <c r="P3565" t="s">
        <v>86</v>
      </c>
    </row>
    <row r="3566" spans="1:16" x14ac:dyDescent="0.45">
      <c r="A3566">
        <v>3565</v>
      </c>
      <c r="B3566" s="10">
        <v>45187</v>
      </c>
      <c r="C3566">
        <v>1204</v>
      </c>
      <c r="D3566" t="s">
        <v>89</v>
      </c>
      <c r="E3566">
        <v>23</v>
      </c>
      <c r="F3566" t="s">
        <v>8</v>
      </c>
      <c r="G3566">
        <v>3</v>
      </c>
      <c r="H3566">
        <v>1379.86</v>
      </c>
      <c r="I3566">
        <v>4139.58</v>
      </c>
      <c r="J3566" t="s">
        <v>95</v>
      </c>
      <c r="K3566" t="s">
        <v>82</v>
      </c>
      <c r="L3566" t="s">
        <v>134</v>
      </c>
      <c r="M3566">
        <v>2023</v>
      </c>
      <c r="N3566" t="s">
        <v>84</v>
      </c>
      <c r="O3566" t="s">
        <v>6876</v>
      </c>
      <c r="P3566" t="s">
        <v>86</v>
      </c>
    </row>
    <row r="3567" spans="1:16" x14ac:dyDescent="0.45">
      <c r="A3567">
        <v>3566</v>
      </c>
      <c r="B3567" s="10">
        <v>45187</v>
      </c>
      <c r="C3567">
        <v>6552</v>
      </c>
      <c r="D3567" t="s">
        <v>80</v>
      </c>
      <c r="E3567">
        <v>31</v>
      </c>
      <c r="F3567" t="s">
        <v>6</v>
      </c>
      <c r="G3567">
        <v>3</v>
      </c>
      <c r="H3567">
        <v>710.46</v>
      </c>
      <c r="I3567">
        <v>2131.38</v>
      </c>
      <c r="J3567" t="s">
        <v>87</v>
      </c>
      <c r="K3567" t="s">
        <v>82</v>
      </c>
      <c r="L3567" t="s">
        <v>134</v>
      </c>
      <c r="M3567">
        <v>2023</v>
      </c>
      <c r="N3567" t="s">
        <v>84</v>
      </c>
      <c r="O3567" t="s">
        <v>6068</v>
      </c>
      <c r="P3567" t="s">
        <v>86</v>
      </c>
    </row>
    <row r="3568" spans="1:16" x14ac:dyDescent="0.45">
      <c r="A3568">
        <v>3567</v>
      </c>
      <c r="B3568" s="10">
        <v>45187</v>
      </c>
      <c r="C3568">
        <v>5927</v>
      </c>
      <c r="D3568" t="s">
        <v>80</v>
      </c>
      <c r="E3568">
        <v>48</v>
      </c>
      <c r="F3568" t="s">
        <v>8</v>
      </c>
      <c r="G3568">
        <v>4</v>
      </c>
      <c r="H3568">
        <v>858.47</v>
      </c>
      <c r="I3568">
        <v>3433.88</v>
      </c>
      <c r="J3568" t="s">
        <v>93</v>
      </c>
      <c r="K3568" t="s">
        <v>82</v>
      </c>
      <c r="L3568" t="s">
        <v>134</v>
      </c>
      <c r="M3568">
        <v>2023</v>
      </c>
      <c r="N3568" t="s">
        <v>668</v>
      </c>
      <c r="O3568" t="s">
        <v>1337</v>
      </c>
      <c r="P3568" t="s">
        <v>86</v>
      </c>
    </row>
    <row r="3569" spans="1:16" x14ac:dyDescent="0.45">
      <c r="A3569">
        <v>3568</v>
      </c>
      <c r="B3569" s="10">
        <v>45187</v>
      </c>
      <c r="C3569">
        <v>5390</v>
      </c>
      <c r="D3569" t="s">
        <v>89</v>
      </c>
      <c r="E3569">
        <v>53</v>
      </c>
      <c r="F3569" t="s">
        <v>5</v>
      </c>
      <c r="G3569">
        <v>5</v>
      </c>
      <c r="H3569">
        <v>3053.5</v>
      </c>
      <c r="I3569">
        <v>15267.5</v>
      </c>
      <c r="J3569" t="s">
        <v>93</v>
      </c>
      <c r="K3569" t="s">
        <v>82</v>
      </c>
      <c r="L3569" t="s">
        <v>134</v>
      </c>
      <c r="M3569">
        <v>2023</v>
      </c>
      <c r="N3569" t="s">
        <v>84</v>
      </c>
      <c r="O3569" t="s">
        <v>4225</v>
      </c>
      <c r="P3569" t="s">
        <v>86</v>
      </c>
    </row>
    <row r="3570" spans="1:16" x14ac:dyDescent="0.45">
      <c r="A3570">
        <v>3569</v>
      </c>
      <c r="B3570" s="10">
        <v>45187</v>
      </c>
      <c r="C3570">
        <v>3687</v>
      </c>
      <c r="D3570" t="s">
        <v>89</v>
      </c>
      <c r="E3570">
        <v>54</v>
      </c>
      <c r="F3570" t="s">
        <v>9</v>
      </c>
      <c r="G3570">
        <v>1</v>
      </c>
      <c r="H3570">
        <v>1496.35</v>
      </c>
      <c r="I3570">
        <v>1496.35</v>
      </c>
      <c r="J3570" t="s">
        <v>93</v>
      </c>
      <c r="K3570" t="s">
        <v>567</v>
      </c>
      <c r="L3570" t="s">
        <v>134</v>
      </c>
      <c r="M3570">
        <v>2023</v>
      </c>
      <c r="N3570" t="s">
        <v>84</v>
      </c>
      <c r="O3570" t="s">
        <v>7799</v>
      </c>
      <c r="P3570" t="s">
        <v>86</v>
      </c>
    </row>
    <row r="3571" spans="1:16" x14ac:dyDescent="0.45">
      <c r="A3571">
        <v>3570</v>
      </c>
      <c r="B3571" s="10">
        <v>45187</v>
      </c>
      <c r="C3571">
        <v>5951</v>
      </c>
      <c r="D3571" t="s">
        <v>80</v>
      </c>
      <c r="E3571">
        <v>58</v>
      </c>
      <c r="F3571" t="s">
        <v>9</v>
      </c>
      <c r="G3571">
        <v>4</v>
      </c>
      <c r="H3571">
        <v>2028.44</v>
      </c>
      <c r="I3571">
        <v>8113.76</v>
      </c>
      <c r="J3571" t="s">
        <v>81</v>
      </c>
      <c r="K3571" t="s">
        <v>82</v>
      </c>
      <c r="L3571" t="s">
        <v>134</v>
      </c>
      <c r="M3571">
        <v>2023</v>
      </c>
      <c r="N3571" t="s">
        <v>84</v>
      </c>
      <c r="O3571" t="s">
        <v>1349</v>
      </c>
      <c r="P3571" t="s">
        <v>86</v>
      </c>
    </row>
    <row r="3572" spans="1:16" x14ac:dyDescent="0.45">
      <c r="A3572">
        <v>3571</v>
      </c>
      <c r="B3572" s="10">
        <v>45187</v>
      </c>
      <c r="C3572">
        <v>7160</v>
      </c>
      <c r="D3572" t="s">
        <v>80</v>
      </c>
      <c r="E3572">
        <v>52</v>
      </c>
      <c r="F3572" t="s">
        <v>5</v>
      </c>
      <c r="G3572">
        <v>2</v>
      </c>
      <c r="H3572">
        <v>2089.23</v>
      </c>
      <c r="I3572">
        <v>4178.46</v>
      </c>
      <c r="J3572" t="s">
        <v>93</v>
      </c>
      <c r="K3572" t="s">
        <v>82</v>
      </c>
      <c r="L3572" t="s">
        <v>134</v>
      </c>
      <c r="M3572">
        <v>2023</v>
      </c>
      <c r="N3572" t="s">
        <v>84</v>
      </c>
      <c r="O3572" t="s">
        <v>3352</v>
      </c>
      <c r="P3572" t="s">
        <v>86</v>
      </c>
    </row>
    <row r="3573" spans="1:16" x14ac:dyDescent="0.45">
      <c r="A3573">
        <v>3572</v>
      </c>
      <c r="B3573" s="10">
        <v>45187</v>
      </c>
      <c r="C3573">
        <v>6388</v>
      </c>
      <c r="D3573" t="s">
        <v>80</v>
      </c>
      <c r="E3573">
        <v>27</v>
      </c>
      <c r="F3573" t="s">
        <v>9</v>
      </c>
      <c r="G3573">
        <v>2</v>
      </c>
      <c r="H3573">
        <v>593.20000000000005</v>
      </c>
      <c r="I3573">
        <v>1186.4000000000001</v>
      </c>
      <c r="J3573" t="s">
        <v>87</v>
      </c>
      <c r="K3573" t="s">
        <v>567</v>
      </c>
      <c r="L3573" t="s">
        <v>134</v>
      </c>
      <c r="M3573">
        <v>2023</v>
      </c>
      <c r="N3573" t="s">
        <v>84</v>
      </c>
      <c r="O3573" t="s">
        <v>7092</v>
      </c>
      <c r="P3573" t="s">
        <v>86</v>
      </c>
    </row>
    <row r="3574" spans="1:16" x14ac:dyDescent="0.45">
      <c r="A3574">
        <v>3573</v>
      </c>
      <c r="B3574" s="10">
        <v>45187</v>
      </c>
      <c r="C3574">
        <v>6126</v>
      </c>
      <c r="D3574" t="s">
        <v>89</v>
      </c>
      <c r="E3574">
        <v>34</v>
      </c>
      <c r="F3574" t="s">
        <v>9</v>
      </c>
      <c r="G3574">
        <v>5</v>
      </c>
      <c r="H3574">
        <v>4106.49</v>
      </c>
      <c r="I3574">
        <v>20532.45</v>
      </c>
      <c r="J3574" t="s">
        <v>87</v>
      </c>
      <c r="K3574" t="s">
        <v>82</v>
      </c>
      <c r="L3574" t="s">
        <v>134</v>
      </c>
      <c r="M3574">
        <v>2023</v>
      </c>
      <c r="N3574" t="s">
        <v>84</v>
      </c>
      <c r="O3574" t="s">
        <v>8974</v>
      </c>
      <c r="P3574" t="s">
        <v>748</v>
      </c>
    </row>
    <row r="3575" spans="1:16" x14ac:dyDescent="0.45">
      <c r="A3575">
        <v>3574</v>
      </c>
      <c r="B3575" s="10">
        <v>45187</v>
      </c>
      <c r="C3575">
        <v>1816</v>
      </c>
      <c r="D3575" t="s">
        <v>80</v>
      </c>
      <c r="E3575">
        <v>59</v>
      </c>
      <c r="F3575" t="s">
        <v>8</v>
      </c>
      <c r="G3575">
        <v>3</v>
      </c>
      <c r="H3575">
        <v>4783.9799999999996</v>
      </c>
      <c r="I3575">
        <v>14351.94</v>
      </c>
      <c r="J3575" t="s">
        <v>81</v>
      </c>
      <c r="K3575" t="s">
        <v>82</v>
      </c>
      <c r="L3575" t="s">
        <v>134</v>
      </c>
      <c r="M3575">
        <v>2023</v>
      </c>
      <c r="N3575" t="s">
        <v>84</v>
      </c>
      <c r="O3575" t="s">
        <v>8413</v>
      </c>
      <c r="P3575" t="s">
        <v>748</v>
      </c>
    </row>
    <row r="3576" spans="1:16" x14ac:dyDescent="0.45">
      <c r="A3576">
        <v>3575</v>
      </c>
      <c r="B3576" s="10">
        <v>45187</v>
      </c>
      <c r="C3576">
        <v>1192</v>
      </c>
      <c r="D3576" t="s">
        <v>80</v>
      </c>
      <c r="E3576">
        <v>47</v>
      </c>
      <c r="F3576" t="s">
        <v>9</v>
      </c>
      <c r="G3576">
        <v>4</v>
      </c>
      <c r="H3576">
        <v>1354.53</v>
      </c>
      <c r="I3576">
        <v>5418.12</v>
      </c>
      <c r="J3576" t="s">
        <v>93</v>
      </c>
      <c r="K3576" t="s">
        <v>82</v>
      </c>
      <c r="L3576" t="s">
        <v>134</v>
      </c>
      <c r="M3576">
        <v>2023</v>
      </c>
      <c r="N3576" t="s">
        <v>84</v>
      </c>
      <c r="O3576" t="s">
        <v>1994</v>
      </c>
      <c r="P3576" t="s">
        <v>86</v>
      </c>
    </row>
    <row r="3577" spans="1:16" x14ac:dyDescent="0.45">
      <c r="A3577">
        <v>3576</v>
      </c>
      <c r="B3577" s="10">
        <v>45188</v>
      </c>
      <c r="C3577">
        <v>2776</v>
      </c>
      <c r="D3577" t="s">
        <v>80</v>
      </c>
      <c r="E3577">
        <v>61</v>
      </c>
      <c r="F3577" t="s">
        <v>9</v>
      </c>
      <c r="G3577">
        <v>1</v>
      </c>
      <c r="H3577">
        <v>1507.33</v>
      </c>
      <c r="I3577">
        <v>1507.33</v>
      </c>
      <c r="J3577" t="s">
        <v>81</v>
      </c>
      <c r="K3577" t="s">
        <v>567</v>
      </c>
      <c r="L3577" t="s">
        <v>134</v>
      </c>
      <c r="M3577">
        <v>2023</v>
      </c>
      <c r="N3577" t="s">
        <v>84</v>
      </c>
      <c r="O3577" t="s">
        <v>605</v>
      </c>
      <c r="P3577" t="s">
        <v>86</v>
      </c>
    </row>
    <row r="3578" spans="1:16" x14ac:dyDescent="0.45">
      <c r="A3578">
        <v>3577</v>
      </c>
      <c r="B3578" s="10">
        <v>45188</v>
      </c>
      <c r="C3578">
        <v>4645</v>
      </c>
      <c r="D3578" t="s">
        <v>80</v>
      </c>
      <c r="E3578">
        <v>24</v>
      </c>
      <c r="F3578" t="s">
        <v>5</v>
      </c>
      <c r="G3578">
        <v>4</v>
      </c>
      <c r="H3578">
        <v>3481.11</v>
      </c>
      <c r="I3578">
        <v>13924.44</v>
      </c>
      <c r="J3578" t="s">
        <v>95</v>
      </c>
      <c r="K3578" t="s">
        <v>82</v>
      </c>
      <c r="L3578" t="s">
        <v>134</v>
      </c>
      <c r="M3578">
        <v>2023</v>
      </c>
      <c r="N3578" t="s">
        <v>84</v>
      </c>
      <c r="O3578" t="s">
        <v>2310</v>
      </c>
      <c r="P3578" t="s">
        <v>86</v>
      </c>
    </row>
    <row r="3579" spans="1:16" x14ac:dyDescent="0.45">
      <c r="A3579">
        <v>3578</v>
      </c>
      <c r="B3579" s="10">
        <v>45188</v>
      </c>
      <c r="C3579">
        <v>7314</v>
      </c>
      <c r="D3579" t="s">
        <v>89</v>
      </c>
      <c r="E3579">
        <v>35</v>
      </c>
      <c r="F3579" t="s">
        <v>9</v>
      </c>
      <c r="G3579">
        <v>5</v>
      </c>
      <c r="H3579">
        <v>448.91</v>
      </c>
      <c r="I3579">
        <v>2244.5500000000002</v>
      </c>
      <c r="J3579" t="s">
        <v>97</v>
      </c>
      <c r="K3579" t="s">
        <v>82</v>
      </c>
      <c r="L3579" t="s">
        <v>134</v>
      </c>
      <c r="M3579">
        <v>2023</v>
      </c>
      <c r="N3579" t="s">
        <v>84</v>
      </c>
      <c r="O3579" t="s">
        <v>4466</v>
      </c>
      <c r="P3579" t="s">
        <v>86</v>
      </c>
    </row>
    <row r="3580" spans="1:16" x14ac:dyDescent="0.45">
      <c r="A3580">
        <v>3579</v>
      </c>
      <c r="B3580" s="10">
        <v>45188</v>
      </c>
      <c r="C3580">
        <v>9442</v>
      </c>
      <c r="D3580" t="s">
        <v>89</v>
      </c>
      <c r="E3580">
        <v>36</v>
      </c>
      <c r="F3580" t="s">
        <v>6</v>
      </c>
      <c r="G3580">
        <v>4</v>
      </c>
      <c r="H3580">
        <v>4541.25</v>
      </c>
      <c r="I3580">
        <v>18165</v>
      </c>
      <c r="J3580" t="s">
        <v>97</v>
      </c>
      <c r="K3580" t="s">
        <v>82</v>
      </c>
      <c r="L3580" t="s">
        <v>134</v>
      </c>
      <c r="M3580">
        <v>2023</v>
      </c>
      <c r="N3580" t="s">
        <v>84</v>
      </c>
      <c r="O3580" t="s">
        <v>1689</v>
      </c>
      <c r="P3580" t="s">
        <v>86</v>
      </c>
    </row>
    <row r="3581" spans="1:16" x14ac:dyDescent="0.45">
      <c r="A3581">
        <v>3580</v>
      </c>
      <c r="B3581" s="10">
        <v>45188</v>
      </c>
      <c r="C3581">
        <v>2788</v>
      </c>
      <c r="D3581" t="s">
        <v>89</v>
      </c>
      <c r="E3581">
        <v>32</v>
      </c>
      <c r="F3581" t="s">
        <v>102</v>
      </c>
      <c r="G3581">
        <v>5</v>
      </c>
      <c r="H3581">
        <v>646.91999999999996</v>
      </c>
      <c r="I3581">
        <v>3234.6</v>
      </c>
      <c r="J3581" t="s">
        <v>87</v>
      </c>
      <c r="K3581" t="s">
        <v>82</v>
      </c>
      <c r="L3581" t="s">
        <v>134</v>
      </c>
      <c r="M3581">
        <v>2023</v>
      </c>
      <c r="N3581" t="s">
        <v>84</v>
      </c>
      <c r="O3581" t="s">
        <v>3986</v>
      </c>
      <c r="P3581" t="s">
        <v>86</v>
      </c>
    </row>
    <row r="3582" spans="1:16" x14ac:dyDescent="0.45">
      <c r="A3582">
        <v>3581</v>
      </c>
      <c r="B3582" s="10">
        <v>45188</v>
      </c>
      <c r="C3582">
        <v>8374</v>
      </c>
      <c r="D3582" t="s">
        <v>80</v>
      </c>
      <c r="E3582">
        <v>56</v>
      </c>
      <c r="F3582" t="s">
        <v>102</v>
      </c>
      <c r="G3582">
        <v>5</v>
      </c>
      <c r="H3582">
        <v>3673.71</v>
      </c>
      <c r="I3582">
        <v>18368.55</v>
      </c>
      <c r="J3582" t="s">
        <v>81</v>
      </c>
      <c r="K3582" t="s">
        <v>82</v>
      </c>
      <c r="L3582" t="s">
        <v>134</v>
      </c>
      <c r="M3582">
        <v>2023</v>
      </c>
      <c r="N3582" t="s">
        <v>84</v>
      </c>
      <c r="O3582" t="s">
        <v>4697</v>
      </c>
      <c r="P3582" t="s">
        <v>86</v>
      </c>
    </row>
    <row r="3583" spans="1:16" x14ac:dyDescent="0.45">
      <c r="A3583">
        <v>3582</v>
      </c>
      <c r="B3583" s="10">
        <v>45188</v>
      </c>
      <c r="C3583">
        <v>4700</v>
      </c>
      <c r="D3583" t="s">
        <v>80</v>
      </c>
      <c r="E3583">
        <v>61</v>
      </c>
      <c r="F3583" t="s">
        <v>5</v>
      </c>
      <c r="G3583">
        <v>5</v>
      </c>
      <c r="H3583">
        <v>1493</v>
      </c>
      <c r="I3583">
        <v>7465</v>
      </c>
      <c r="J3583" t="s">
        <v>81</v>
      </c>
      <c r="K3583" t="s">
        <v>82</v>
      </c>
      <c r="L3583" t="s">
        <v>134</v>
      </c>
      <c r="M3583">
        <v>2023</v>
      </c>
      <c r="N3583" t="s">
        <v>668</v>
      </c>
      <c r="O3583" t="s">
        <v>9727</v>
      </c>
      <c r="P3583" t="s">
        <v>86</v>
      </c>
    </row>
    <row r="3584" spans="1:16" x14ac:dyDescent="0.45">
      <c r="A3584">
        <v>3583</v>
      </c>
      <c r="B3584" s="10">
        <v>45188</v>
      </c>
      <c r="C3584">
        <v>4893</v>
      </c>
      <c r="D3584" t="s">
        <v>80</v>
      </c>
      <c r="E3584">
        <v>39</v>
      </c>
      <c r="F3584" t="s">
        <v>102</v>
      </c>
      <c r="G3584">
        <v>4</v>
      </c>
      <c r="H3584">
        <v>1650.16</v>
      </c>
      <c r="I3584">
        <v>6600.64</v>
      </c>
      <c r="J3584" t="s">
        <v>97</v>
      </c>
      <c r="K3584" t="s">
        <v>82</v>
      </c>
      <c r="L3584" t="s">
        <v>134</v>
      </c>
      <c r="M3584">
        <v>2023</v>
      </c>
      <c r="N3584" t="s">
        <v>668</v>
      </c>
      <c r="O3584" t="s">
        <v>9997</v>
      </c>
      <c r="P3584" t="s">
        <v>86</v>
      </c>
    </row>
    <row r="3585" spans="1:16" x14ac:dyDescent="0.45">
      <c r="A3585">
        <v>3584</v>
      </c>
      <c r="B3585" s="10">
        <v>45188</v>
      </c>
      <c r="C3585">
        <v>7811</v>
      </c>
      <c r="D3585" t="s">
        <v>89</v>
      </c>
      <c r="E3585">
        <v>56</v>
      </c>
      <c r="F3585" t="s">
        <v>8</v>
      </c>
      <c r="G3585">
        <v>2</v>
      </c>
      <c r="H3585">
        <v>747.18</v>
      </c>
      <c r="I3585">
        <v>1494.36</v>
      </c>
      <c r="J3585" t="s">
        <v>81</v>
      </c>
      <c r="K3585" t="s">
        <v>567</v>
      </c>
      <c r="L3585" t="s">
        <v>134</v>
      </c>
      <c r="M3585">
        <v>2023</v>
      </c>
      <c r="N3585" t="s">
        <v>84</v>
      </c>
      <c r="O3585" t="s">
        <v>6990</v>
      </c>
      <c r="P3585" t="s">
        <v>86</v>
      </c>
    </row>
    <row r="3586" spans="1:16" x14ac:dyDescent="0.45">
      <c r="A3586">
        <v>3585</v>
      </c>
      <c r="B3586" s="10">
        <v>45188</v>
      </c>
      <c r="C3586">
        <v>3679</v>
      </c>
      <c r="D3586" t="s">
        <v>89</v>
      </c>
      <c r="E3586">
        <v>59</v>
      </c>
      <c r="F3586" t="s">
        <v>6</v>
      </c>
      <c r="G3586">
        <v>1</v>
      </c>
      <c r="H3586">
        <v>3249.37</v>
      </c>
      <c r="I3586">
        <v>3249.37</v>
      </c>
      <c r="J3586" t="s">
        <v>81</v>
      </c>
      <c r="K3586" t="s">
        <v>82</v>
      </c>
      <c r="L3586" t="s">
        <v>134</v>
      </c>
      <c r="M3586">
        <v>2023</v>
      </c>
      <c r="N3586" t="s">
        <v>84</v>
      </c>
      <c r="O3586" t="s">
        <v>5826</v>
      </c>
      <c r="P3586" t="s">
        <v>86</v>
      </c>
    </row>
    <row r="3587" spans="1:16" x14ac:dyDescent="0.45">
      <c r="A3587">
        <v>3586</v>
      </c>
      <c r="B3587" s="10">
        <v>45188</v>
      </c>
      <c r="C3587">
        <v>4904</v>
      </c>
      <c r="D3587" t="s">
        <v>89</v>
      </c>
      <c r="E3587">
        <v>47</v>
      </c>
      <c r="F3587" t="s">
        <v>6</v>
      </c>
      <c r="G3587">
        <v>5</v>
      </c>
      <c r="H3587">
        <v>3985.22</v>
      </c>
      <c r="I3587">
        <v>19926.099999999999</v>
      </c>
      <c r="J3587" t="s">
        <v>93</v>
      </c>
      <c r="K3587" t="s">
        <v>82</v>
      </c>
      <c r="L3587" t="s">
        <v>134</v>
      </c>
      <c r="M3587">
        <v>2023</v>
      </c>
      <c r="N3587" t="s">
        <v>84</v>
      </c>
      <c r="O3587" t="s">
        <v>4226</v>
      </c>
      <c r="P3587" t="s">
        <v>86</v>
      </c>
    </row>
    <row r="3588" spans="1:16" x14ac:dyDescent="0.45">
      <c r="A3588">
        <v>3587</v>
      </c>
      <c r="B3588" s="10">
        <v>45188</v>
      </c>
      <c r="C3588">
        <v>8260</v>
      </c>
      <c r="D3588" t="s">
        <v>89</v>
      </c>
      <c r="E3588">
        <v>37</v>
      </c>
      <c r="F3588" t="s">
        <v>5</v>
      </c>
      <c r="G3588">
        <v>3</v>
      </c>
      <c r="H3588">
        <v>4753.7</v>
      </c>
      <c r="I3588">
        <v>14261.1</v>
      </c>
      <c r="J3588" t="s">
        <v>97</v>
      </c>
      <c r="K3588" t="s">
        <v>82</v>
      </c>
      <c r="L3588" t="s">
        <v>134</v>
      </c>
      <c r="M3588">
        <v>2023</v>
      </c>
      <c r="N3588" t="s">
        <v>84</v>
      </c>
      <c r="O3588" t="s">
        <v>8597</v>
      </c>
      <c r="P3588" t="s">
        <v>748</v>
      </c>
    </row>
    <row r="3589" spans="1:16" x14ac:dyDescent="0.45">
      <c r="A3589">
        <v>3588</v>
      </c>
      <c r="B3589" s="10">
        <v>45188</v>
      </c>
      <c r="C3589">
        <v>1504</v>
      </c>
      <c r="D3589" t="s">
        <v>80</v>
      </c>
      <c r="E3589">
        <v>49</v>
      </c>
      <c r="F3589" t="s">
        <v>9</v>
      </c>
      <c r="G3589">
        <v>5</v>
      </c>
      <c r="H3589">
        <v>1691.17</v>
      </c>
      <c r="I3589">
        <v>8455.85</v>
      </c>
      <c r="J3589" t="s">
        <v>93</v>
      </c>
      <c r="K3589" t="s">
        <v>82</v>
      </c>
      <c r="L3589" t="s">
        <v>134</v>
      </c>
      <c r="M3589">
        <v>2023</v>
      </c>
      <c r="N3589" t="s">
        <v>84</v>
      </c>
      <c r="O3589" t="s">
        <v>4227</v>
      </c>
      <c r="P3589" t="s">
        <v>86</v>
      </c>
    </row>
    <row r="3590" spans="1:16" x14ac:dyDescent="0.45">
      <c r="A3590">
        <v>3589</v>
      </c>
      <c r="B3590" s="10">
        <v>45188</v>
      </c>
      <c r="C3590">
        <v>7773</v>
      </c>
      <c r="D3590" t="s">
        <v>89</v>
      </c>
      <c r="E3590">
        <v>59</v>
      </c>
      <c r="F3590" t="s">
        <v>102</v>
      </c>
      <c r="G3590">
        <v>4</v>
      </c>
      <c r="H3590">
        <v>3124.85</v>
      </c>
      <c r="I3590">
        <v>12499.4</v>
      </c>
      <c r="J3590" t="s">
        <v>81</v>
      </c>
      <c r="K3590" t="s">
        <v>82</v>
      </c>
      <c r="L3590" t="s">
        <v>134</v>
      </c>
      <c r="M3590">
        <v>2023</v>
      </c>
      <c r="N3590" t="s">
        <v>668</v>
      </c>
      <c r="O3590" t="s">
        <v>9998</v>
      </c>
      <c r="P3590" t="s">
        <v>86</v>
      </c>
    </row>
    <row r="3591" spans="1:16" x14ac:dyDescent="0.45">
      <c r="A3591">
        <v>3590</v>
      </c>
      <c r="B3591" s="10">
        <v>45189</v>
      </c>
      <c r="C3591">
        <v>4816</v>
      </c>
      <c r="D3591" t="s">
        <v>89</v>
      </c>
      <c r="E3591">
        <v>42</v>
      </c>
      <c r="F3591" t="s">
        <v>8</v>
      </c>
      <c r="G3591">
        <v>5</v>
      </c>
      <c r="H3591">
        <v>2104.2199999999998</v>
      </c>
      <c r="I3591">
        <v>10521.1</v>
      </c>
      <c r="J3591" t="s">
        <v>97</v>
      </c>
      <c r="K3591" t="s">
        <v>82</v>
      </c>
      <c r="L3591" t="s">
        <v>134</v>
      </c>
      <c r="M3591">
        <v>2023</v>
      </c>
      <c r="N3591" t="s">
        <v>84</v>
      </c>
      <c r="O3591" t="s">
        <v>781</v>
      </c>
      <c r="P3591" t="s">
        <v>748</v>
      </c>
    </row>
    <row r="3592" spans="1:16" x14ac:dyDescent="0.45">
      <c r="A3592">
        <v>3591</v>
      </c>
      <c r="B3592" s="10">
        <v>45189</v>
      </c>
      <c r="C3592">
        <v>1717</v>
      </c>
      <c r="D3592" t="s">
        <v>80</v>
      </c>
      <c r="E3592">
        <v>40</v>
      </c>
      <c r="F3592" t="s">
        <v>5</v>
      </c>
      <c r="G3592">
        <v>3</v>
      </c>
      <c r="H3592">
        <v>2811.33</v>
      </c>
      <c r="I3592">
        <v>8433.99</v>
      </c>
      <c r="J3592" t="s">
        <v>97</v>
      </c>
      <c r="K3592" t="s">
        <v>82</v>
      </c>
      <c r="L3592" t="s">
        <v>134</v>
      </c>
      <c r="M3592">
        <v>2023</v>
      </c>
      <c r="N3592" t="s">
        <v>84</v>
      </c>
      <c r="O3592" t="s">
        <v>6296</v>
      </c>
      <c r="P3592" t="s">
        <v>86</v>
      </c>
    </row>
    <row r="3593" spans="1:16" x14ac:dyDescent="0.45">
      <c r="A3593">
        <v>3592</v>
      </c>
      <c r="B3593" s="10">
        <v>45189</v>
      </c>
      <c r="C3593">
        <v>5434</v>
      </c>
      <c r="D3593" t="s">
        <v>89</v>
      </c>
      <c r="E3593">
        <v>22</v>
      </c>
      <c r="F3593" t="s">
        <v>5</v>
      </c>
      <c r="G3593">
        <v>2</v>
      </c>
      <c r="H3593">
        <v>856.51</v>
      </c>
      <c r="I3593">
        <v>1713.02</v>
      </c>
      <c r="J3593" t="s">
        <v>95</v>
      </c>
      <c r="K3593" t="s">
        <v>567</v>
      </c>
      <c r="L3593" t="s">
        <v>134</v>
      </c>
      <c r="M3593">
        <v>2023</v>
      </c>
      <c r="N3593" t="s">
        <v>84</v>
      </c>
      <c r="O3593" t="s">
        <v>7046</v>
      </c>
      <c r="P3593" t="s">
        <v>86</v>
      </c>
    </row>
    <row r="3594" spans="1:16" x14ac:dyDescent="0.45">
      <c r="A3594">
        <v>3593</v>
      </c>
      <c r="B3594" s="10">
        <v>45189</v>
      </c>
      <c r="C3594">
        <v>1658</v>
      </c>
      <c r="D3594" t="s">
        <v>80</v>
      </c>
      <c r="E3594">
        <v>58</v>
      </c>
      <c r="F3594" t="s">
        <v>9</v>
      </c>
      <c r="G3594">
        <v>4</v>
      </c>
      <c r="H3594">
        <v>2929.68</v>
      </c>
      <c r="I3594">
        <v>11718.72</v>
      </c>
      <c r="J3594" t="s">
        <v>81</v>
      </c>
      <c r="K3594" t="s">
        <v>82</v>
      </c>
      <c r="L3594" t="s">
        <v>134</v>
      </c>
      <c r="M3594">
        <v>2023</v>
      </c>
      <c r="N3594" t="s">
        <v>84</v>
      </c>
      <c r="O3594" t="s">
        <v>1350</v>
      </c>
      <c r="P3594" t="s">
        <v>86</v>
      </c>
    </row>
    <row r="3595" spans="1:16" x14ac:dyDescent="0.45">
      <c r="A3595">
        <v>3594</v>
      </c>
      <c r="B3595" s="10">
        <v>45189</v>
      </c>
      <c r="C3595">
        <v>6057</v>
      </c>
      <c r="D3595" t="s">
        <v>80</v>
      </c>
      <c r="E3595">
        <v>47</v>
      </c>
      <c r="F3595" t="s">
        <v>7</v>
      </c>
      <c r="G3595">
        <v>4</v>
      </c>
      <c r="H3595">
        <v>4252.96</v>
      </c>
      <c r="I3595">
        <v>17011.84</v>
      </c>
      <c r="J3595" t="s">
        <v>93</v>
      </c>
      <c r="K3595" t="s">
        <v>82</v>
      </c>
      <c r="L3595" t="s">
        <v>134</v>
      </c>
      <c r="M3595">
        <v>2023</v>
      </c>
      <c r="N3595" t="s">
        <v>84</v>
      </c>
      <c r="O3595" t="s">
        <v>1995</v>
      </c>
      <c r="P3595" t="s">
        <v>86</v>
      </c>
    </row>
    <row r="3596" spans="1:16" x14ac:dyDescent="0.45">
      <c r="A3596">
        <v>3595</v>
      </c>
      <c r="B3596" s="10">
        <v>45189</v>
      </c>
      <c r="C3596">
        <v>5008</v>
      </c>
      <c r="D3596" t="s">
        <v>80</v>
      </c>
      <c r="E3596">
        <v>56</v>
      </c>
      <c r="F3596" t="s">
        <v>102</v>
      </c>
      <c r="G3596">
        <v>4</v>
      </c>
      <c r="H3596">
        <v>4325.08</v>
      </c>
      <c r="I3596">
        <v>17300.32</v>
      </c>
      <c r="J3596" t="s">
        <v>81</v>
      </c>
      <c r="K3596" t="s">
        <v>82</v>
      </c>
      <c r="L3596" t="s">
        <v>134</v>
      </c>
      <c r="M3596">
        <v>2023</v>
      </c>
      <c r="N3596" t="s">
        <v>84</v>
      </c>
      <c r="O3596" t="s">
        <v>1351</v>
      </c>
      <c r="P3596" t="s">
        <v>86</v>
      </c>
    </row>
    <row r="3597" spans="1:16" x14ac:dyDescent="0.45">
      <c r="A3597">
        <v>3596</v>
      </c>
      <c r="B3597" s="10">
        <v>45189</v>
      </c>
      <c r="C3597">
        <v>5994</v>
      </c>
      <c r="D3597" t="s">
        <v>80</v>
      </c>
      <c r="E3597">
        <v>44</v>
      </c>
      <c r="F3597" t="s">
        <v>8</v>
      </c>
      <c r="G3597">
        <v>3</v>
      </c>
      <c r="H3597">
        <v>2442.7800000000002</v>
      </c>
      <c r="I3597">
        <v>7328.34</v>
      </c>
      <c r="J3597" t="s">
        <v>97</v>
      </c>
      <c r="K3597" t="s">
        <v>82</v>
      </c>
      <c r="L3597" t="s">
        <v>134</v>
      </c>
      <c r="M3597">
        <v>2023</v>
      </c>
      <c r="N3597" t="s">
        <v>84</v>
      </c>
      <c r="O3597" t="s">
        <v>6297</v>
      </c>
      <c r="P3597" t="s">
        <v>86</v>
      </c>
    </row>
    <row r="3598" spans="1:16" x14ac:dyDescent="0.45">
      <c r="A3598">
        <v>3597</v>
      </c>
      <c r="B3598" s="10">
        <v>45189</v>
      </c>
      <c r="C3598">
        <v>5234</v>
      </c>
      <c r="D3598" t="s">
        <v>80</v>
      </c>
      <c r="E3598">
        <v>59</v>
      </c>
      <c r="F3598" t="s">
        <v>5</v>
      </c>
      <c r="G3598">
        <v>4</v>
      </c>
      <c r="H3598">
        <v>1216.95</v>
      </c>
      <c r="I3598">
        <v>4867.8</v>
      </c>
      <c r="J3598" t="s">
        <v>81</v>
      </c>
      <c r="K3598" t="s">
        <v>82</v>
      </c>
      <c r="L3598" t="s">
        <v>134</v>
      </c>
      <c r="M3598">
        <v>2023</v>
      </c>
      <c r="N3598" t="s">
        <v>84</v>
      </c>
      <c r="O3598" t="s">
        <v>1352</v>
      </c>
      <c r="P3598" t="s">
        <v>86</v>
      </c>
    </row>
    <row r="3599" spans="1:16" x14ac:dyDescent="0.45">
      <c r="A3599">
        <v>3598</v>
      </c>
      <c r="B3599" s="10">
        <v>45189</v>
      </c>
      <c r="C3599">
        <v>4764</v>
      </c>
      <c r="D3599" t="s">
        <v>89</v>
      </c>
      <c r="E3599">
        <v>54</v>
      </c>
      <c r="F3599" t="s">
        <v>102</v>
      </c>
      <c r="G3599">
        <v>2</v>
      </c>
      <c r="H3599">
        <v>4191.5600000000004</v>
      </c>
      <c r="I3599">
        <v>8383.1200000000008</v>
      </c>
      <c r="J3599" t="s">
        <v>93</v>
      </c>
      <c r="K3599" t="s">
        <v>82</v>
      </c>
      <c r="L3599" t="s">
        <v>134</v>
      </c>
      <c r="M3599">
        <v>2023</v>
      </c>
      <c r="N3599" t="s">
        <v>668</v>
      </c>
      <c r="O3599" t="s">
        <v>9852</v>
      </c>
      <c r="P3599" t="s">
        <v>86</v>
      </c>
    </row>
    <row r="3600" spans="1:16" x14ac:dyDescent="0.45">
      <c r="A3600">
        <v>3599</v>
      </c>
      <c r="B3600" s="10">
        <v>45189</v>
      </c>
      <c r="C3600">
        <v>5637</v>
      </c>
      <c r="D3600" t="s">
        <v>89</v>
      </c>
      <c r="E3600">
        <v>24</v>
      </c>
      <c r="F3600" t="s">
        <v>8</v>
      </c>
      <c r="G3600">
        <v>1</v>
      </c>
      <c r="H3600">
        <v>4997.17</v>
      </c>
      <c r="I3600">
        <v>4997.17</v>
      </c>
      <c r="J3600" t="s">
        <v>95</v>
      </c>
      <c r="K3600" t="s">
        <v>82</v>
      </c>
      <c r="L3600" t="s">
        <v>134</v>
      </c>
      <c r="M3600">
        <v>2023</v>
      </c>
      <c r="N3600" t="s">
        <v>84</v>
      </c>
      <c r="O3600" t="s">
        <v>5028</v>
      </c>
      <c r="P3600" t="s">
        <v>86</v>
      </c>
    </row>
    <row r="3601" spans="1:16" x14ac:dyDescent="0.45">
      <c r="A3601">
        <v>3600</v>
      </c>
      <c r="B3601" s="10">
        <v>45189</v>
      </c>
      <c r="C3601">
        <v>3104</v>
      </c>
      <c r="D3601" t="s">
        <v>80</v>
      </c>
      <c r="E3601">
        <v>22</v>
      </c>
      <c r="F3601" t="s">
        <v>6</v>
      </c>
      <c r="G3601">
        <v>1</v>
      </c>
      <c r="H3601">
        <v>1916.94</v>
      </c>
      <c r="I3601">
        <v>1916.94</v>
      </c>
      <c r="J3601" t="s">
        <v>95</v>
      </c>
      <c r="K3601" t="s">
        <v>567</v>
      </c>
      <c r="L3601" t="s">
        <v>134</v>
      </c>
      <c r="M3601">
        <v>2023</v>
      </c>
      <c r="N3601" t="s">
        <v>84</v>
      </c>
      <c r="O3601" t="s">
        <v>7692</v>
      </c>
      <c r="P3601" t="s">
        <v>86</v>
      </c>
    </row>
    <row r="3602" spans="1:16" x14ac:dyDescent="0.45">
      <c r="A3602">
        <v>3601</v>
      </c>
      <c r="B3602" s="10">
        <v>45189</v>
      </c>
      <c r="C3602">
        <v>7801</v>
      </c>
      <c r="D3602" t="s">
        <v>89</v>
      </c>
      <c r="E3602">
        <v>32</v>
      </c>
      <c r="F3602" t="s">
        <v>6</v>
      </c>
      <c r="G3602">
        <v>5</v>
      </c>
      <c r="H3602">
        <v>4625.63</v>
      </c>
      <c r="I3602">
        <v>23128.15</v>
      </c>
      <c r="J3602" t="s">
        <v>87</v>
      </c>
      <c r="K3602" t="s">
        <v>82</v>
      </c>
      <c r="L3602" t="s">
        <v>134</v>
      </c>
      <c r="M3602">
        <v>2023</v>
      </c>
      <c r="N3602" t="s">
        <v>84</v>
      </c>
      <c r="O3602" t="s">
        <v>3987</v>
      </c>
      <c r="P3602" t="s">
        <v>86</v>
      </c>
    </row>
    <row r="3603" spans="1:16" x14ac:dyDescent="0.45">
      <c r="A3603">
        <v>3602</v>
      </c>
      <c r="B3603" s="10">
        <v>45189</v>
      </c>
      <c r="C3603">
        <v>9575</v>
      </c>
      <c r="D3603" t="s">
        <v>80</v>
      </c>
      <c r="E3603">
        <v>59</v>
      </c>
      <c r="F3603" t="s">
        <v>8</v>
      </c>
      <c r="G3603">
        <v>1</v>
      </c>
      <c r="H3603">
        <v>4918.13</v>
      </c>
      <c r="I3603">
        <v>4918.13</v>
      </c>
      <c r="J3603" t="s">
        <v>81</v>
      </c>
      <c r="K3603" t="s">
        <v>82</v>
      </c>
      <c r="L3603" t="s">
        <v>134</v>
      </c>
      <c r="M3603">
        <v>2023</v>
      </c>
      <c r="N3603" t="s">
        <v>84</v>
      </c>
      <c r="O3603" t="s">
        <v>5827</v>
      </c>
      <c r="P3603" t="s">
        <v>86</v>
      </c>
    </row>
    <row r="3604" spans="1:16" x14ac:dyDescent="0.45">
      <c r="A3604">
        <v>3603</v>
      </c>
      <c r="B3604" s="10">
        <v>45189</v>
      </c>
      <c r="C3604">
        <v>3607</v>
      </c>
      <c r="D3604" t="s">
        <v>89</v>
      </c>
      <c r="E3604">
        <v>25</v>
      </c>
      <c r="F3604" t="s">
        <v>6</v>
      </c>
      <c r="G3604">
        <v>3</v>
      </c>
      <c r="H3604">
        <v>2008.29</v>
      </c>
      <c r="I3604">
        <v>6024.87</v>
      </c>
      <c r="J3604" t="s">
        <v>87</v>
      </c>
      <c r="K3604" t="s">
        <v>82</v>
      </c>
      <c r="L3604" t="s">
        <v>134</v>
      </c>
      <c r="M3604">
        <v>2023</v>
      </c>
      <c r="N3604" t="s">
        <v>84</v>
      </c>
      <c r="O3604" t="s">
        <v>6069</v>
      </c>
      <c r="P3604" t="s">
        <v>86</v>
      </c>
    </row>
    <row r="3605" spans="1:16" x14ac:dyDescent="0.45">
      <c r="A3605">
        <v>3604</v>
      </c>
      <c r="B3605" s="10">
        <v>45190</v>
      </c>
      <c r="C3605">
        <v>9385</v>
      </c>
      <c r="D3605" t="s">
        <v>89</v>
      </c>
      <c r="E3605">
        <v>26</v>
      </c>
      <c r="F3605" t="s">
        <v>5</v>
      </c>
      <c r="G3605">
        <v>1</v>
      </c>
      <c r="H3605">
        <v>3595.61</v>
      </c>
      <c r="I3605">
        <v>3595.61</v>
      </c>
      <c r="J3605" t="s">
        <v>87</v>
      </c>
      <c r="K3605" t="s">
        <v>82</v>
      </c>
      <c r="L3605" t="s">
        <v>134</v>
      </c>
      <c r="M3605">
        <v>2023</v>
      </c>
      <c r="N3605" t="s">
        <v>84</v>
      </c>
      <c r="O3605" t="s">
        <v>522</v>
      </c>
      <c r="P3605" t="s">
        <v>86</v>
      </c>
    </row>
    <row r="3606" spans="1:16" x14ac:dyDescent="0.45">
      <c r="A3606">
        <v>3605</v>
      </c>
      <c r="B3606" s="10">
        <v>45190</v>
      </c>
      <c r="C3606">
        <v>4719</v>
      </c>
      <c r="D3606" t="s">
        <v>89</v>
      </c>
      <c r="E3606">
        <v>28</v>
      </c>
      <c r="F3606" t="s">
        <v>102</v>
      </c>
      <c r="G3606">
        <v>3</v>
      </c>
      <c r="H3606">
        <v>2926.41</v>
      </c>
      <c r="I3606">
        <v>8779.23</v>
      </c>
      <c r="J3606" t="s">
        <v>87</v>
      </c>
      <c r="K3606" t="s">
        <v>82</v>
      </c>
      <c r="L3606" t="s">
        <v>134</v>
      </c>
      <c r="M3606">
        <v>2023</v>
      </c>
      <c r="N3606" t="s">
        <v>84</v>
      </c>
      <c r="O3606" t="s">
        <v>6070</v>
      </c>
      <c r="P3606" t="s">
        <v>86</v>
      </c>
    </row>
    <row r="3607" spans="1:16" x14ac:dyDescent="0.45">
      <c r="A3607">
        <v>3606</v>
      </c>
      <c r="B3607" s="10">
        <v>45190</v>
      </c>
      <c r="C3607">
        <v>3581</v>
      </c>
      <c r="D3607" t="s">
        <v>89</v>
      </c>
      <c r="E3607">
        <v>39</v>
      </c>
      <c r="F3607" t="s">
        <v>8</v>
      </c>
      <c r="G3607">
        <v>3</v>
      </c>
      <c r="H3607">
        <v>3624.86</v>
      </c>
      <c r="I3607">
        <v>10874.58</v>
      </c>
      <c r="J3607" t="s">
        <v>97</v>
      </c>
      <c r="K3607" t="s">
        <v>82</v>
      </c>
      <c r="L3607" t="s">
        <v>134</v>
      </c>
      <c r="M3607">
        <v>2023</v>
      </c>
      <c r="N3607" t="s">
        <v>84</v>
      </c>
      <c r="O3607" t="s">
        <v>6298</v>
      </c>
      <c r="P3607" t="s">
        <v>86</v>
      </c>
    </row>
    <row r="3608" spans="1:16" x14ac:dyDescent="0.45">
      <c r="A3608">
        <v>3607</v>
      </c>
      <c r="B3608" s="10">
        <v>45190</v>
      </c>
      <c r="C3608">
        <v>3565</v>
      </c>
      <c r="D3608" t="s">
        <v>89</v>
      </c>
      <c r="E3608">
        <v>51</v>
      </c>
      <c r="F3608" t="s">
        <v>5</v>
      </c>
      <c r="G3608">
        <v>5</v>
      </c>
      <c r="H3608">
        <v>813.06</v>
      </c>
      <c r="I3608">
        <v>4065.3</v>
      </c>
      <c r="J3608" t="s">
        <v>93</v>
      </c>
      <c r="K3608" t="s">
        <v>82</v>
      </c>
      <c r="L3608" t="s">
        <v>134</v>
      </c>
      <c r="M3608">
        <v>2023</v>
      </c>
      <c r="N3608" t="s">
        <v>84</v>
      </c>
      <c r="O3608" t="s">
        <v>9155</v>
      </c>
      <c r="P3608" t="s">
        <v>748</v>
      </c>
    </row>
    <row r="3609" spans="1:16" x14ac:dyDescent="0.45">
      <c r="A3609">
        <v>3608</v>
      </c>
      <c r="B3609" s="10">
        <v>45190</v>
      </c>
      <c r="C3609">
        <v>3763</v>
      </c>
      <c r="D3609" t="s">
        <v>89</v>
      </c>
      <c r="E3609">
        <v>52</v>
      </c>
      <c r="F3609" t="s">
        <v>102</v>
      </c>
      <c r="G3609">
        <v>1</v>
      </c>
      <c r="H3609">
        <v>1865.26</v>
      </c>
      <c r="I3609">
        <v>1865.26</v>
      </c>
      <c r="J3609" t="s">
        <v>93</v>
      </c>
      <c r="K3609" t="s">
        <v>567</v>
      </c>
      <c r="L3609" t="s">
        <v>134</v>
      </c>
      <c r="M3609">
        <v>2023</v>
      </c>
      <c r="N3609" t="s">
        <v>668</v>
      </c>
      <c r="O3609" t="s">
        <v>9416</v>
      </c>
      <c r="P3609" t="s">
        <v>86</v>
      </c>
    </row>
    <row r="3610" spans="1:16" x14ac:dyDescent="0.45">
      <c r="A3610">
        <v>3609</v>
      </c>
      <c r="B3610" s="10">
        <v>45190</v>
      </c>
      <c r="C3610">
        <v>7328</v>
      </c>
      <c r="D3610" t="s">
        <v>89</v>
      </c>
      <c r="E3610">
        <v>30</v>
      </c>
      <c r="F3610" t="s">
        <v>102</v>
      </c>
      <c r="G3610">
        <v>5</v>
      </c>
      <c r="H3610">
        <v>360.85</v>
      </c>
      <c r="I3610">
        <v>1804.25</v>
      </c>
      <c r="J3610" t="s">
        <v>87</v>
      </c>
      <c r="K3610" t="s">
        <v>567</v>
      </c>
      <c r="L3610" t="s">
        <v>134</v>
      </c>
      <c r="M3610">
        <v>2023</v>
      </c>
      <c r="N3610" t="s">
        <v>84</v>
      </c>
      <c r="O3610" t="s">
        <v>7607</v>
      </c>
      <c r="P3610" t="s">
        <v>86</v>
      </c>
    </row>
    <row r="3611" spans="1:16" x14ac:dyDescent="0.45">
      <c r="A3611">
        <v>3610</v>
      </c>
      <c r="B3611" s="10">
        <v>45190</v>
      </c>
      <c r="C3611">
        <v>6991</v>
      </c>
      <c r="D3611" t="s">
        <v>80</v>
      </c>
      <c r="E3611">
        <v>28</v>
      </c>
      <c r="F3611" t="s">
        <v>5</v>
      </c>
      <c r="G3611">
        <v>4</v>
      </c>
      <c r="H3611">
        <v>3085.42</v>
      </c>
      <c r="I3611">
        <v>12341.68</v>
      </c>
      <c r="J3611" t="s">
        <v>87</v>
      </c>
      <c r="K3611" t="s">
        <v>82</v>
      </c>
      <c r="L3611" t="s">
        <v>134</v>
      </c>
      <c r="M3611">
        <v>2023</v>
      </c>
      <c r="N3611" t="s">
        <v>84</v>
      </c>
      <c r="O3611" t="s">
        <v>983</v>
      </c>
      <c r="P3611" t="s">
        <v>86</v>
      </c>
    </row>
    <row r="3612" spans="1:16" x14ac:dyDescent="0.45">
      <c r="A3612">
        <v>3611</v>
      </c>
      <c r="B3612" s="10">
        <v>45190</v>
      </c>
      <c r="C3612">
        <v>4406</v>
      </c>
      <c r="D3612" t="s">
        <v>80</v>
      </c>
      <c r="E3612">
        <v>49</v>
      </c>
      <c r="F3612" t="s">
        <v>102</v>
      </c>
      <c r="G3612">
        <v>2</v>
      </c>
      <c r="H3612">
        <v>4637.1499999999996</v>
      </c>
      <c r="I3612">
        <v>9274.2999999999993</v>
      </c>
      <c r="J3612" t="s">
        <v>93</v>
      </c>
      <c r="K3612" t="s">
        <v>82</v>
      </c>
      <c r="L3612" t="s">
        <v>134</v>
      </c>
      <c r="M3612">
        <v>2023</v>
      </c>
      <c r="N3612" t="s">
        <v>84</v>
      </c>
      <c r="O3612" t="s">
        <v>3353</v>
      </c>
      <c r="P3612" t="s">
        <v>86</v>
      </c>
    </row>
    <row r="3613" spans="1:16" x14ac:dyDescent="0.45">
      <c r="A3613">
        <v>3612</v>
      </c>
      <c r="B3613" s="10">
        <v>45190</v>
      </c>
      <c r="C3613">
        <v>9923</v>
      </c>
      <c r="D3613" t="s">
        <v>80</v>
      </c>
      <c r="E3613">
        <v>59</v>
      </c>
      <c r="F3613" t="s">
        <v>7</v>
      </c>
      <c r="G3613">
        <v>1</v>
      </c>
      <c r="H3613">
        <v>2823.4</v>
      </c>
      <c r="I3613">
        <v>2823.4</v>
      </c>
      <c r="J3613" t="s">
        <v>81</v>
      </c>
      <c r="K3613" t="s">
        <v>82</v>
      </c>
      <c r="L3613" t="s">
        <v>134</v>
      </c>
      <c r="M3613">
        <v>2023</v>
      </c>
      <c r="N3613" t="s">
        <v>84</v>
      </c>
      <c r="O3613" t="s">
        <v>5828</v>
      </c>
      <c r="P3613" t="s">
        <v>86</v>
      </c>
    </row>
    <row r="3614" spans="1:16" x14ac:dyDescent="0.45">
      <c r="A3614">
        <v>3613</v>
      </c>
      <c r="B3614" s="10">
        <v>45190</v>
      </c>
      <c r="C3614">
        <v>5780</v>
      </c>
      <c r="D3614" t="s">
        <v>89</v>
      </c>
      <c r="E3614">
        <v>32</v>
      </c>
      <c r="F3614" t="s">
        <v>8</v>
      </c>
      <c r="G3614">
        <v>4</v>
      </c>
      <c r="H3614">
        <v>398.14</v>
      </c>
      <c r="I3614">
        <v>1592.56</v>
      </c>
      <c r="J3614" t="s">
        <v>87</v>
      </c>
      <c r="K3614" t="s">
        <v>567</v>
      </c>
      <c r="L3614" t="s">
        <v>134</v>
      </c>
      <c r="M3614">
        <v>2023</v>
      </c>
      <c r="N3614" t="s">
        <v>84</v>
      </c>
      <c r="O3614" t="s">
        <v>7345</v>
      </c>
      <c r="P3614" t="s">
        <v>86</v>
      </c>
    </row>
    <row r="3615" spans="1:16" x14ac:dyDescent="0.45">
      <c r="A3615">
        <v>3614</v>
      </c>
      <c r="B3615" s="10">
        <v>45190</v>
      </c>
      <c r="C3615">
        <v>5177</v>
      </c>
      <c r="D3615" t="s">
        <v>89</v>
      </c>
      <c r="E3615">
        <v>55</v>
      </c>
      <c r="F3615" t="s">
        <v>8</v>
      </c>
      <c r="G3615">
        <v>4</v>
      </c>
      <c r="H3615">
        <v>4655.37</v>
      </c>
      <c r="I3615">
        <v>18621.48</v>
      </c>
      <c r="J3615" t="s">
        <v>81</v>
      </c>
      <c r="K3615" t="s">
        <v>82</v>
      </c>
      <c r="L3615" t="s">
        <v>134</v>
      </c>
      <c r="M3615">
        <v>2023</v>
      </c>
      <c r="N3615" t="s">
        <v>84</v>
      </c>
      <c r="O3615" t="s">
        <v>1353</v>
      </c>
      <c r="P3615" t="s">
        <v>86</v>
      </c>
    </row>
    <row r="3616" spans="1:16" x14ac:dyDescent="0.45">
      <c r="A3616">
        <v>3615</v>
      </c>
      <c r="B3616" s="10">
        <v>45190</v>
      </c>
      <c r="C3616">
        <v>7476</v>
      </c>
      <c r="D3616" t="s">
        <v>80</v>
      </c>
      <c r="E3616">
        <v>18</v>
      </c>
      <c r="F3616" t="s">
        <v>102</v>
      </c>
      <c r="G3616">
        <v>5</v>
      </c>
      <c r="H3616">
        <v>708.18</v>
      </c>
      <c r="I3616">
        <v>3540.9</v>
      </c>
      <c r="J3616" t="s">
        <v>95</v>
      </c>
      <c r="K3616" t="s">
        <v>82</v>
      </c>
      <c r="L3616" t="s">
        <v>134</v>
      </c>
      <c r="M3616">
        <v>2023</v>
      </c>
      <c r="N3616" t="s">
        <v>84</v>
      </c>
      <c r="O3616" t="s">
        <v>8834</v>
      </c>
      <c r="P3616" t="s">
        <v>748</v>
      </c>
    </row>
    <row r="3617" spans="1:16" x14ac:dyDescent="0.45">
      <c r="A3617">
        <v>3616</v>
      </c>
      <c r="B3617" s="10">
        <v>45190</v>
      </c>
      <c r="C3617">
        <v>3604</v>
      </c>
      <c r="D3617" t="s">
        <v>80</v>
      </c>
      <c r="E3617">
        <v>63</v>
      </c>
      <c r="F3617" t="s">
        <v>5</v>
      </c>
      <c r="G3617">
        <v>5</v>
      </c>
      <c r="H3617">
        <v>4420.5600000000004</v>
      </c>
      <c r="I3617">
        <v>22102.799999999999</v>
      </c>
      <c r="J3617" t="s">
        <v>81</v>
      </c>
      <c r="K3617" t="s">
        <v>82</v>
      </c>
      <c r="L3617" t="s">
        <v>134</v>
      </c>
      <c r="M3617">
        <v>2023</v>
      </c>
      <c r="N3617" t="s">
        <v>668</v>
      </c>
      <c r="O3617" t="s">
        <v>9294</v>
      </c>
      <c r="P3617" t="s">
        <v>748</v>
      </c>
    </row>
    <row r="3618" spans="1:16" x14ac:dyDescent="0.45">
      <c r="A3618">
        <v>3617</v>
      </c>
      <c r="B3618" s="10">
        <v>45190</v>
      </c>
      <c r="C3618">
        <v>9181</v>
      </c>
      <c r="D3618" t="s">
        <v>89</v>
      </c>
      <c r="E3618">
        <v>41</v>
      </c>
      <c r="F3618" t="s">
        <v>9</v>
      </c>
      <c r="G3618">
        <v>2</v>
      </c>
      <c r="H3618">
        <v>3585.42</v>
      </c>
      <c r="I3618">
        <v>7170.84</v>
      </c>
      <c r="J3618" t="s">
        <v>97</v>
      </c>
      <c r="K3618" t="s">
        <v>82</v>
      </c>
      <c r="L3618" t="s">
        <v>134</v>
      </c>
      <c r="M3618">
        <v>2023</v>
      </c>
      <c r="N3618" t="s">
        <v>84</v>
      </c>
      <c r="O3618" t="s">
        <v>2758</v>
      </c>
      <c r="P3618" t="s">
        <v>86</v>
      </c>
    </row>
    <row r="3619" spans="1:16" x14ac:dyDescent="0.45">
      <c r="A3619">
        <v>3618</v>
      </c>
      <c r="B3619" s="10">
        <v>45191</v>
      </c>
      <c r="C3619">
        <v>3382</v>
      </c>
      <c r="D3619" t="s">
        <v>80</v>
      </c>
      <c r="E3619">
        <v>60</v>
      </c>
      <c r="F3619" t="s">
        <v>6</v>
      </c>
      <c r="G3619">
        <v>2</v>
      </c>
      <c r="H3619">
        <v>3200.02</v>
      </c>
      <c r="I3619">
        <v>6400.04</v>
      </c>
      <c r="J3619" t="s">
        <v>81</v>
      </c>
      <c r="K3619" t="s">
        <v>82</v>
      </c>
      <c r="L3619" t="s">
        <v>134</v>
      </c>
      <c r="M3619">
        <v>2023</v>
      </c>
      <c r="N3619" t="s">
        <v>84</v>
      </c>
      <c r="O3619" t="s">
        <v>255</v>
      </c>
      <c r="P3619" t="s">
        <v>86</v>
      </c>
    </row>
    <row r="3620" spans="1:16" x14ac:dyDescent="0.45">
      <c r="A3620">
        <v>3619</v>
      </c>
      <c r="B3620" s="10">
        <v>45191</v>
      </c>
      <c r="C3620">
        <v>1531</v>
      </c>
      <c r="D3620" t="s">
        <v>80</v>
      </c>
      <c r="E3620">
        <v>57</v>
      </c>
      <c r="F3620" t="s">
        <v>102</v>
      </c>
      <c r="G3620">
        <v>2</v>
      </c>
      <c r="H3620">
        <v>2954.9</v>
      </c>
      <c r="I3620">
        <v>5909.8</v>
      </c>
      <c r="J3620" t="s">
        <v>81</v>
      </c>
      <c r="K3620" t="s">
        <v>82</v>
      </c>
      <c r="L3620" t="s">
        <v>134</v>
      </c>
      <c r="M3620">
        <v>2023</v>
      </c>
      <c r="N3620" t="s">
        <v>84</v>
      </c>
      <c r="O3620" t="s">
        <v>3038</v>
      </c>
      <c r="P3620" t="s">
        <v>86</v>
      </c>
    </row>
    <row r="3621" spans="1:16" x14ac:dyDescent="0.45">
      <c r="A3621">
        <v>3620</v>
      </c>
      <c r="B3621" s="10">
        <v>45191</v>
      </c>
      <c r="C3621">
        <v>7079</v>
      </c>
      <c r="D3621" t="s">
        <v>80</v>
      </c>
      <c r="E3621">
        <v>39</v>
      </c>
      <c r="F3621" t="s">
        <v>9</v>
      </c>
      <c r="G3621">
        <v>2</v>
      </c>
      <c r="H3621">
        <v>699.19</v>
      </c>
      <c r="I3621">
        <v>1398.38</v>
      </c>
      <c r="J3621" t="s">
        <v>97</v>
      </c>
      <c r="K3621" t="s">
        <v>567</v>
      </c>
      <c r="L3621" t="s">
        <v>134</v>
      </c>
      <c r="M3621">
        <v>2023</v>
      </c>
      <c r="N3621" t="s">
        <v>84</v>
      </c>
      <c r="O3621" t="s">
        <v>7160</v>
      </c>
      <c r="P3621" t="s">
        <v>86</v>
      </c>
    </row>
    <row r="3622" spans="1:16" x14ac:dyDescent="0.45">
      <c r="A3622">
        <v>3621</v>
      </c>
      <c r="B3622" s="10">
        <v>45191</v>
      </c>
      <c r="C3622">
        <v>1634</v>
      </c>
      <c r="D3622" t="s">
        <v>80</v>
      </c>
      <c r="E3622">
        <v>20</v>
      </c>
      <c r="F3622" t="s">
        <v>102</v>
      </c>
      <c r="G3622">
        <v>5</v>
      </c>
      <c r="H3622">
        <v>2529.1799999999998</v>
      </c>
      <c r="I3622">
        <v>12645.9</v>
      </c>
      <c r="J3622" t="s">
        <v>95</v>
      </c>
      <c r="K3622" t="s">
        <v>82</v>
      </c>
      <c r="L3622" t="s">
        <v>134</v>
      </c>
      <c r="M3622">
        <v>2023</v>
      </c>
      <c r="N3622" t="s">
        <v>84</v>
      </c>
      <c r="O3622" t="s">
        <v>4889</v>
      </c>
      <c r="P3622" t="s">
        <v>86</v>
      </c>
    </row>
    <row r="3623" spans="1:16" x14ac:dyDescent="0.45">
      <c r="A3623">
        <v>3622</v>
      </c>
      <c r="B3623" s="10">
        <v>45191</v>
      </c>
      <c r="C3623">
        <v>1002</v>
      </c>
      <c r="D3623" t="s">
        <v>89</v>
      </c>
      <c r="E3623">
        <v>31</v>
      </c>
      <c r="F3623" t="s">
        <v>9</v>
      </c>
      <c r="G3623">
        <v>3</v>
      </c>
      <c r="H3623">
        <v>1023.63</v>
      </c>
      <c r="I3623">
        <v>3070.89</v>
      </c>
      <c r="J3623" t="s">
        <v>87</v>
      </c>
      <c r="K3623" t="s">
        <v>82</v>
      </c>
      <c r="L3623" t="s">
        <v>134</v>
      </c>
      <c r="M3623">
        <v>2023</v>
      </c>
      <c r="N3623" t="s">
        <v>84</v>
      </c>
      <c r="O3623" t="s">
        <v>6071</v>
      </c>
      <c r="P3623" t="s">
        <v>86</v>
      </c>
    </row>
    <row r="3624" spans="1:16" x14ac:dyDescent="0.45">
      <c r="A3624">
        <v>3623</v>
      </c>
      <c r="B3624" s="10">
        <v>45191</v>
      </c>
      <c r="C3624">
        <v>9397</v>
      </c>
      <c r="D3624" t="s">
        <v>80</v>
      </c>
      <c r="E3624">
        <v>19</v>
      </c>
      <c r="F3624" t="s">
        <v>102</v>
      </c>
      <c r="G3624">
        <v>5</v>
      </c>
      <c r="H3624">
        <v>2880.33</v>
      </c>
      <c r="I3624">
        <v>14401.65</v>
      </c>
      <c r="J3624" t="s">
        <v>95</v>
      </c>
      <c r="K3624" t="s">
        <v>82</v>
      </c>
      <c r="L3624" t="s">
        <v>134</v>
      </c>
      <c r="M3624">
        <v>2023</v>
      </c>
      <c r="N3624" t="s">
        <v>84</v>
      </c>
      <c r="O3624" t="s">
        <v>4890</v>
      </c>
      <c r="P3624" t="s">
        <v>86</v>
      </c>
    </row>
    <row r="3625" spans="1:16" x14ac:dyDescent="0.45">
      <c r="A3625">
        <v>3624</v>
      </c>
      <c r="B3625" s="10">
        <v>45191</v>
      </c>
      <c r="C3625">
        <v>6951</v>
      </c>
      <c r="D3625" t="s">
        <v>80</v>
      </c>
      <c r="E3625">
        <v>49</v>
      </c>
      <c r="F3625" t="s">
        <v>5</v>
      </c>
      <c r="G3625">
        <v>3</v>
      </c>
      <c r="H3625">
        <v>2264.35</v>
      </c>
      <c r="I3625">
        <v>6793.05</v>
      </c>
      <c r="J3625" t="s">
        <v>93</v>
      </c>
      <c r="K3625" t="s">
        <v>82</v>
      </c>
      <c r="L3625" t="s">
        <v>134</v>
      </c>
      <c r="M3625">
        <v>2023</v>
      </c>
      <c r="N3625" t="s">
        <v>84</v>
      </c>
      <c r="O3625" t="s">
        <v>8508</v>
      </c>
      <c r="P3625" t="s">
        <v>748</v>
      </c>
    </row>
    <row r="3626" spans="1:16" x14ac:dyDescent="0.45">
      <c r="A3626">
        <v>3625</v>
      </c>
      <c r="B3626" s="10">
        <v>45191</v>
      </c>
      <c r="C3626">
        <v>6626</v>
      </c>
      <c r="D3626" t="s">
        <v>80</v>
      </c>
      <c r="E3626">
        <v>55</v>
      </c>
      <c r="F3626" t="s">
        <v>6</v>
      </c>
      <c r="G3626">
        <v>5</v>
      </c>
      <c r="H3626">
        <v>3414.39</v>
      </c>
      <c r="I3626">
        <v>17071.95</v>
      </c>
      <c r="J3626" t="s">
        <v>81</v>
      </c>
      <c r="K3626" t="s">
        <v>82</v>
      </c>
      <c r="L3626" t="s">
        <v>134</v>
      </c>
      <c r="M3626">
        <v>2023</v>
      </c>
      <c r="N3626" t="s">
        <v>84</v>
      </c>
      <c r="O3626" t="s">
        <v>4698</v>
      </c>
      <c r="P3626" t="s">
        <v>86</v>
      </c>
    </row>
    <row r="3627" spans="1:16" x14ac:dyDescent="0.45">
      <c r="A3627">
        <v>3626</v>
      </c>
      <c r="B3627" s="10">
        <v>45191</v>
      </c>
      <c r="C3627">
        <v>8739</v>
      </c>
      <c r="D3627" t="s">
        <v>80</v>
      </c>
      <c r="E3627">
        <v>50</v>
      </c>
      <c r="F3627" t="s">
        <v>9</v>
      </c>
      <c r="G3627">
        <v>5</v>
      </c>
      <c r="H3627">
        <v>4913.3599999999997</v>
      </c>
      <c r="I3627">
        <v>24566.799999999999</v>
      </c>
      <c r="J3627" t="s">
        <v>93</v>
      </c>
      <c r="K3627" t="s">
        <v>82</v>
      </c>
      <c r="L3627" t="s">
        <v>134</v>
      </c>
      <c r="M3627">
        <v>2023</v>
      </c>
      <c r="N3627" t="s">
        <v>84</v>
      </c>
      <c r="O3627" t="s">
        <v>4228</v>
      </c>
      <c r="P3627" t="s">
        <v>86</v>
      </c>
    </row>
    <row r="3628" spans="1:16" x14ac:dyDescent="0.45">
      <c r="A3628">
        <v>3627</v>
      </c>
      <c r="B3628" s="10">
        <v>45191</v>
      </c>
      <c r="C3628">
        <v>7003</v>
      </c>
      <c r="D3628" t="s">
        <v>89</v>
      </c>
      <c r="E3628">
        <v>63</v>
      </c>
      <c r="F3628" t="s">
        <v>7</v>
      </c>
      <c r="G3628">
        <v>2</v>
      </c>
      <c r="H3628">
        <v>1837.03</v>
      </c>
      <c r="I3628">
        <v>3674.06</v>
      </c>
      <c r="J3628" t="s">
        <v>81</v>
      </c>
      <c r="K3628" t="s">
        <v>82</v>
      </c>
      <c r="L3628" t="s">
        <v>134</v>
      </c>
      <c r="M3628">
        <v>2023</v>
      </c>
      <c r="N3628" t="s">
        <v>668</v>
      </c>
      <c r="O3628" t="s">
        <v>9853</v>
      </c>
      <c r="P3628" t="s">
        <v>86</v>
      </c>
    </row>
    <row r="3629" spans="1:16" x14ac:dyDescent="0.45">
      <c r="A3629">
        <v>3628</v>
      </c>
      <c r="B3629" s="10">
        <v>45191</v>
      </c>
      <c r="C3629">
        <v>3890</v>
      </c>
      <c r="D3629" t="s">
        <v>80</v>
      </c>
      <c r="E3629">
        <v>59</v>
      </c>
      <c r="F3629" t="s">
        <v>5</v>
      </c>
      <c r="G3629">
        <v>3</v>
      </c>
      <c r="H3629">
        <v>3102.73</v>
      </c>
      <c r="I3629">
        <v>9308.19</v>
      </c>
      <c r="J3629" t="s">
        <v>81</v>
      </c>
      <c r="K3629" t="s">
        <v>82</v>
      </c>
      <c r="L3629" t="s">
        <v>134</v>
      </c>
      <c r="M3629">
        <v>2023</v>
      </c>
      <c r="N3629" t="s">
        <v>84</v>
      </c>
      <c r="O3629" t="s">
        <v>6708</v>
      </c>
      <c r="P3629" t="s">
        <v>86</v>
      </c>
    </row>
    <row r="3630" spans="1:16" x14ac:dyDescent="0.45">
      <c r="A3630">
        <v>3629</v>
      </c>
      <c r="B3630" s="10">
        <v>45191</v>
      </c>
      <c r="C3630">
        <v>7239</v>
      </c>
      <c r="D3630" t="s">
        <v>80</v>
      </c>
      <c r="E3630">
        <v>23</v>
      </c>
      <c r="F3630" t="s">
        <v>6</v>
      </c>
      <c r="G3630">
        <v>4</v>
      </c>
      <c r="H3630">
        <v>4328.8100000000004</v>
      </c>
      <c r="I3630">
        <v>17315.240000000002</v>
      </c>
      <c r="J3630" t="s">
        <v>95</v>
      </c>
      <c r="K3630" t="s">
        <v>82</v>
      </c>
      <c r="L3630" t="s">
        <v>134</v>
      </c>
      <c r="M3630">
        <v>2023</v>
      </c>
      <c r="N3630" t="s">
        <v>84</v>
      </c>
      <c r="O3630" t="s">
        <v>2311</v>
      </c>
      <c r="P3630" t="s">
        <v>86</v>
      </c>
    </row>
    <row r="3631" spans="1:16" x14ac:dyDescent="0.45">
      <c r="A3631">
        <v>3630</v>
      </c>
      <c r="B3631" s="10">
        <v>45191</v>
      </c>
      <c r="C3631">
        <v>9026</v>
      </c>
      <c r="D3631" t="s">
        <v>80</v>
      </c>
      <c r="E3631">
        <v>58</v>
      </c>
      <c r="F3631" t="s">
        <v>102</v>
      </c>
      <c r="G3631">
        <v>4</v>
      </c>
      <c r="H3631">
        <v>509.99</v>
      </c>
      <c r="I3631">
        <v>2039.96</v>
      </c>
      <c r="J3631" t="s">
        <v>81</v>
      </c>
      <c r="K3631" t="s">
        <v>82</v>
      </c>
      <c r="L3631" t="s">
        <v>134</v>
      </c>
      <c r="M3631">
        <v>2023</v>
      </c>
      <c r="N3631" t="s">
        <v>84</v>
      </c>
      <c r="O3631" t="s">
        <v>1354</v>
      </c>
      <c r="P3631" t="s">
        <v>86</v>
      </c>
    </row>
    <row r="3632" spans="1:16" x14ac:dyDescent="0.45">
      <c r="A3632">
        <v>3631</v>
      </c>
      <c r="B3632" s="10">
        <v>45192</v>
      </c>
      <c r="C3632">
        <v>4306</v>
      </c>
      <c r="D3632" t="s">
        <v>80</v>
      </c>
      <c r="E3632">
        <v>56</v>
      </c>
      <c r="F3632" t="s">
        <v>9</v>
      </c>
      <c r="G3632">
        <v>4</v>
      </c>
      <c r="H3632">
        <v>4011.22</v>
      </c>
      <c r="I3632">
        <v>16044.88</v>
      </c>
      <c r="J3632" t="s">
        <v>81</v>
      </c>
      <c r="K3632" t="s">
        <v>82</v>
      </c>
      <c r="L3632" t="s">
        <v>134</v>
      </c>
      <c r="M3632">
        <v>2023</v>
      </c>
      <c r="N3632" t="s">
        <v>84</v>
      </c>
      <c r="O3632" t="s">
        <v>138</v>
      </c>
      <c r="P3632" t="s">
        <v>86</v>
      </c>
    </row>
    <row r="3633" spans="1:16" x14ac:dyDescent="0.45">
      <c r="A3633">
        <v>3632</v>
      </c>
      <c r="B3633" s="10">
        <v>45192</v>
      </c>
      <c r="C3633">
        <v>1897</v>
      </c>
      <c r="D3633" t="s">
        <v>80</v>
      </c>
      <c r="E3633">
        <v>42</v>
      </c>
      <c r="F3633" t="s">
        <v>6</v>
      </c>
      <c r="G3633">
        <v>2</v>
      </c>
      <c r="H3633">
        <v>1235.1500000000001</v>
      </c>
      <c r="I3633">
        <v>2470.3000000000002</v>
      </c>
      <c r="J3633" t="s">
        <v>97</v>
      </c>
      <c r="K3633" t="s">
        <v>82</v>
      </c>
      <c r="L3633" t="s">
        <v>134</v>
      </c>
      <c r="M3633">
        <v>2023</v>
      </c>
      <c r="N3633" t="s">
        <v>84</v>
      </c>
      <c r="O3633" t="s">
        <v>2759</v>
      </c>
      <c r="P3633" t="s">
        <v>86</v>
      </c>
    </row>
    <row r="3634" spans="1:16" x14ac:dyDescent="0.45">
      <c r="A3634">
        <v>3633</v>
      </c>
      <c r="B3634" s="10">
        <v>45192</v>
      </c>
      <c r="C3634">
        <v>1670</v>
      </c>
      <c r="D3634" t="s">
        <v>89</v>
      </c>
      <c r="E3634">
        <v>51</v>
      </c>
      <c r="F3634" t="s">
        <v>8</v>
      </c>
      <c r="G3634">
        <v>4</v>
      </c>
      <c r="H3634">
        <v>2724.37</v>
      </c>
      <c r="I3634">
        <v>10897.48</v>
      </c>
      <c r="J3634" t="s">
        <v>93</v>
      </c>
      <c r="K3634" t="s">
        <v>82</v>
      </c>
      <c r="L3634" t="s">
        <v>134</v>
      </c>
      <c r="M3634">
        <v>2023</v>
      </c>
      <c r="N3634" t="s">
        <v>84</v>
      </c>
      <c r="O3634" t="s">
        <v>1996</v>
      </c>
      <c r="P3634" t="s">
        <v>86</v>
      </c>
    </row>
    <row r="3635" spans="1:16" x14ac:dyDescent="0.45">
      <c r="A3635">
        <v>3634</v>
      </c>
      <c r="B3635" s="10">
        <v>45192</v>
      </c>
      <c r="C3635">
        <v>8291</v>
      </c>
      <c r="D3635" t="s">
        <v>80</v>
      </c>
      <c r="E3635">
        <v>28</v>
      </c>
      <c r="F3635" t="s">
        <v>5</v>
      </c>
      <c r="G3635">
        <v>5</v>
      </c>
      <c r="H3635">
        <v>4957.93</v>
      </c>
      <c r="I3635">
        <v>24789.65</v>
      </c>
      <c r="J3635" t="s">
        <v>87</v>
      </c>
      <c r="K3635" t="s">
        <v>82</v>
      </c>
      <c r="L3635" t="s">
        <v>134</v>
      </c>
      <c r="M3635">
        <v>2023</v>
      </c>
      <c r="N3635" t="s">
        <v>84</v>
      </c>
      <c r="O3635" t="s">
        <v>3988</v>
      </c>
      <c r="P3635" t="s">
        <v>86</v>
      </c>
    </row>
    <row r="3636" spans="1:16" x14ac:dyDescent="0.45">
      <c r="A3636">
        <v>3635</v>
      </c>
      <c r="B3636" s="10">
        <v>45192</v>
      </c>
      <c r="C3636">
        <v>2505</v>
      </c>
      <c r="D3636" t="s">
        <v>80</v>
      </c>
      <c r="E3636">
        <v>63</v>
      </c>
      <c r="F3636" t="s">
        <v>9</v>
      </c>
      <c r="G3636">
        <v>2</v>
      </c>
      <c r="H3636">
        <v>4921.0600000000004</v>
      </c>
      <c r="I3636">
        <v>9842.1200000000008</v>
      </c>
      <c r="J3636" t="s">
        <v>81</v>
      </c>
      <c r="K3636" t="s">
        <v>82</v>
      </c>
      <c r="L3636" t="s">
        <v>134</v>
      </c>
      <c r="M3636">
        <v>2023</v>
      </c>
      <c r="N3636" t="s">
        <v>84</v>
      </c>
      <c r="O3636" t="s">
        <v>3039</v>
      </c>
      <c r="P3636" t="s">
        <v>86</v>
      </c>
    </row>
    <row r="3637" spans="1:16" x14ac:dyDescent="0.45">
      <c r="A3637">
        <v>3636</v>
      </c>
      <c r="B3637" s="10">
        <v>45192</v>
      </c>
      <c r="C3637">
        <v>7460</v>
      </c>
      <c r="D3637" t="s">
        <v>89</v>
      </c>
      <c r="E3637">
        <v>54</v>
      </c>
      <c r="F3637" t="s">
        <v>5</v>
      </c>
      <c r="G3637">
        <v>4</v>
      </c>
      <c r="H3637">
        <v>1613.2</v>
      </c>
      <c r="I3637">
        <v>6452.8</v>
      </c>
      <c r="J3637" t="s">
        <v>93</v>
      </c>
      <c r="K3637" t="s">
        <v>82</v>
      </c>
      <c r="L3637" t="s">
        <v>134</v>
      </c>
      <c r="M3637">
        <v>2023</v>
      </c>
      <c r="N3637" t="s">
        <v>84</v>
      </c>
      <c r="O3637" t="s">
        <v>1997</v>
      </c>
      <c r="P3637" t="s">
        <v>86</v>
      </c>
    </row>
    <row r="3638" spans="1:16" x14ac:dyDescent="0.45">
      <c r="A3638">
        <v>3637</v>
      </c>
      <c r="B3638" s="10">
        <v>45192</v>
      </c>
      <c r="C3638">
        <v>6167</v>
      </c>
      <c r="D3638" t="s">
        <v>80</v>
      </c>
      <c r="E3638">
        <v>58</v>
      </c>
      <c r="F3638" t="s">
        <v>9</v>
      </c>
      <c r="G3638">
        <v>2</v>
      </c>
      <c r="H3638">
        <v>702.23</v>
      </c>
      <c r="I3638">
        <v>1404.46</v>
      </c>
      <c r="J3638" t="s">
        <v>81</v>
      </c>
      <c r="K3638" t="s">
        <v>567</v>
      </c>
      <c r="L3638" t="s">
        <v>134</v>
      </c>
      <c r="M3638">
        <v>2023</v>
      </c>
      <c r="N3638" t="s">
        <v>84</v>
      </c>
      <c r="O3638" t="s">
        <v>6991</v>
      </c>
      <c r="P3638" t="s">
        <v>86</v>
      </c>
    </row>
    <row r="3639" spans="1:16" x14ac:dyDescent="0.45">
      <c r="A3639">
        <v>3638</v>
      </c>
      <c r="B3639" s="10">
        <v>45192</v>
      </c>
      <c r="C3639">
        <v>6255</v>
      </c>
      <c r="D3639" t="s">
        <v>89</v>
      </c>
      <c r="E3639">
        <v>24</v>
      </c>
      <c r="F3639" t="s">
        <v>8</v>
      </c>
      <c r="G3639">
        <v>5</v>
      </c>
      <c r="H3639">
        <v>4694.0200000000004</v>
      </c>
      <c r="I3639">
        <v>23470.1</v>
      </c>
      <c r="J3639" t="s">
        <v>95</v>
      </c>
      <c r="K3639" t="s">
        <v>82</v>
      </c>
      <c r="L3639" t="s">
        <v>134</v>
      </c>
      <c r="M3639">
        <v>2023</v>
      </c>
      <c r="N3639" t="s">
        <v>84</v>
      </c>
      <c r="O3639" t="s">
        <v>8835</v>
      </c>
      <c r="P3639" t="s">
        <v>748</v>
      </c>
    </row>
    <row r="3640" spans="1:16" x14ac:dyDescent="0.45">
      <c r="A3640">
        <v>3639</v>
      </c>
      <c r="B3640" s="10">
        <v>45192</v>
      </c>
      <c r="C3640">
        <v>1249</v>
      </c>
      <c r="D3640" t="s">
        <v>80</v>
      </c>
      <c r="E3640">
        <v>63</v>
      </c>
      <c r="F3640" t="s">
        <v>7</v>
      </c>
      <c r="G3640">
        <v>2</v>
      </c>
      <c r="H3640">
        <v>4472.97</v>
      </c>
      <c r="I3640">
        <v>8945.94</v>
      </c>
      <c r="J3640" t="s">
        <v>81</v>
      </c>
      <c r="K3640" t="s">
        <v>82</v>
      </c>
      <c r="L3640" t="s">
        <v>134</v>
      </c>
      <c r="M3640">
        <v>2023</v>
      </c>
      <c r="N3640" t="s">
        <v>84</v>
      </c>
      <c r="O3640" t="s">
        <v>3040</v>
      </c>
      <c r="P3640" t="s">
        <v>86</v>
      </c>
    </row>
    <row r="3641" spans="1:16" x14ac:dyDescent="0.45">
      <c r="A3641">
        <v>3640</v>
      </c>
      <c r="B3641" s="10">
        <v>45192</v>
      </c>
      <c r="C3641">
        <v>7457</v>
      </c>
      <c r="D3641" t="s">
        <v>89</v>
      </c>
      <c r="E3641">
        <v>39</v>
      </c>
      <c r="F3641" t="s">
        <v>8</v>
      </c>
      <c r="G3641">
        <v>4</v>
      </c>
      <c r="H3641">
        <v>3099.36</v>
      </c>
      <c r="I3641">
        <v>12397.44</v>
      </c>
      <c r="J3641" t="s">
        <v>97</v>
      </c>
      <c r="K3641" t="s">
        <v>82</v>
      </c>
      <c r="L3641" t="s">
        <v>134</v>
      </c>
      <c r="M3641">
        <v>2023</v>
      </c>
      <c r="N3641" t="s">
        <v>84</v>
      </c>
      <c r="O3641" t="s">
        <v>1690</v>
      </c>
      <c r="P3641" t="s">
        <v>86</v>
      </c>
    </row>
    <row r="3642" spans="1:16" x14ac:dyDescent="0.45">
      <c r="A3642">
        <v>3641</v>
      </c>
      <c r="B3642" s="10">
        <v>45192</v>
      </c>
      <c r="C3642">
        <v>2892</v>
      </c>
      <c r="D3642" t="s">
        <v>89</v>
      </c>
      <c r="E3642">
        <v>56</v>
      </c>
      <c r="F3642" t="s">
        <v>102</v>
      </c>
      <c r="G3642">
        <v>2</v>
      </c>
      <c r="H3642">
        <v>210.43</v>
      </c>
      <c r="I3642">
        <v>420.86</v>
      </c>
      <c r="J3642" t="s">
        <v>81</v>
      </c>
      <c r="K3642" t="s">
        <v>567</v>
      </c>
      <c r="L3642" t="s">
        <v>134</v>
      </c>
      <c r="M3642">
        <v>2023</v>
      </c>
      <c r="N3642" t="s">
        <v>84</v>
      </c>
      <c r="O3642" t="s">
        <v>6992</v>
      </c>
      <c r="P3642" t="s">
        <v>86</v>
      </c>
    </row>
    <row r="3643" spans="1:16" x14ac:dyDescent="0.45">
      <c r="A3643">
        <v>3642</v>
      </c>
      <c r="B3643" s="10">
        <v>45192</v>
      </c>
      <c r="C3643">
        <v>4439</v>
      </c>
      <c r="D3643" t="s">
        <v>80</v>
      </c>
      <c r="E3643">
        <v>27</v>
      </c>
      <c r="F3643" t="s">
        <v>5</v>
      </c>
      <c r="G3643">
        <v>1</v>
      </c>
      <c r="H3643">
        <v>3768.84</v>
      </c>
      <c r="I3643">
        <v>3768.84</v>
      </c>
      <c r="J3643" t="s">
        <v>87</v>
      </c>
      <c r="K3643" t="s">
        <v>82</v>
      </c>
      <c r="L3643" t="s">
        <v>134</v>
      </c>
      <c r="M3643">
        <v>2023</v>
      </c>
      <c r="N3643" t="s">
        <v>84</v>
      </c>
      <c r="O3643" t="s">
        <v>5400</v>
      </c>
      <c r="P3643" t="s">
        <v>86</v>
      </c>
    </row>
    <row r="3644" spans="1:16" x14ac:dyDescent="0.45">
      <c r="A3644">
        <v>3643</v>
      </c>
      <c r="B3644" s="10">
        <v>45192</v>
      </c>
      <c r="C3644">
        <v>3854</v>
      </c>
      <c r="D3644" t="s">
        <v>89</v>
      </c>
      <c r="E3644">
        <v>38</v>
      </c>
      <c r="F3644" t="s">
        <v>7</v>
      </c>
      <c r="G3644">
        <v>4</v>
      </c>
      <c r="H3644">
        <v>846.23</v>
      </c>
      <c r="I3644">
        <v>3384.92</v>
      </c>
      <c r="J3644" t="s">
        <v>97</v>
      </c>
      <c r="K3644" t="s">
        <v>82</v>
      </c>
      <c r="L3644" t="s">
        <v>134</v>
      </c>
      <c r="M3644">
        <v>2023</v>
      </c>
      <c r="N3644" t="s">
        <v>84</v>
      </c>
      <c r="O3644" t="s">
        <v>1691</v>
      </c>
      <c r="P3644" t="s">
        <v>86</v>
      </c>
    </row>
    <row r="3645" spans="1:16" x14ac:dyDescent="0.45">
      <c r="A3645">
        <v>3644</v>
      </c>
      <c r="B3645" s="10">
        <v>45192</v>
      </c>
      <c r="C3645">
        <v>4792</v>
      </c>
      <c r="D3645" t="s">
        <v>80</v>
      </c>
      <c r="E3645">
        <v>23</v>
      </c>
      <c r="F3645" t="s">
        <v>5</v>
      </c>
      <c r="G3645">
        <v>5</v>
      </c>
      <c r="H3645">
        <v>4717.96</v>
      </c>
      <c r="I3645">
        <v>23589.8</v>
      </c>
      <c r="J3645" t="s">
        <v>95</v>
      </c>
      <c r="K3645" t="s">
        <v>82</v>
      </c>
      <c r="L3645" t="s">
        <v>134</v>
      </c>
      <c r="M3645">
        <v>2023</v>
      </c>
      <c r="N3645" t="s">
        <v>84</v>
      </c>
      <c r="O3645" t="s">
        <v>4891</v>
      </c>
      <c r="P3645" t="s">
        <v>86</v>
      </c>
    </row>
    <row r="3646" spans="1:16" x14ac:dyDescent="0.45">
      <c r="A3646">
        <v>3645</v>
      </c>
      <c r="B3646" s="10">
        <v>45193</v>
      </c>
      <c r="C3646">
        <v>6330</v>
      </c>
      <c r="D3646" t="s">
        <v>89</v>
      </c>
      <c r="E3646">
        <v>18</v>
      </c>
      <c r="F3646" t="s">
        <v>6</v>
      </c>
      <c r="G3646">
        <v>3</v>
      </c>
      <c r="H3646">
        <v>2203.87</v>
      </c>
      <c r="I3646">
        <v>6611.61</v>
      </c>
      <c r="J3646" t="s">
        <v>95</v>
      </c>
      <c r="K3646" t="s">
        <v>82</v>
      </c>
      <c r="L3646" t="s">
        <v>134</v>
      </c>
      <c r="M3646">
        <v>2023</v>
      </c>
      <c r="N3646" t="s">
        <v>84</v>
      </c>
      <c r="O3646" t="s">
        <v>436</v>
      </c>
      <c r="P3646" t="s">
        <v>86</v>
      </c>
    </row>
    <row r="3647" spans="1:16" x14ac:dyDescent="0.45">
      <c r="A3647">
        <v>3646</v>
      </c>
      <c r="B3647" s="10">
        <v>45193</v>
      </c>
      <c r="C3647">
        <v>8871</v>
      </c>
      <c r="D3647" t="s">
        <v>89</v>
      </c>
      <c r="E3647">
        <v>51</v>
      </c>
      <c r="F3647" t="s">
        <v>9</v>
      </c>
      <c r="G3647">
        <v>2</v>
      </c>
      <c r="H3647">
        <v>3094.82</v>
      </c>
      <c r="I3647">
        <v>6189.64</v>
      </c>
      <c r="J3647" t="s">
        <v>93</v>
      </c>
      <c r="K3647" t="s">
        <v>82</v>
      </c>
      <c r="L3647" t="s">
        <v>134</v>
      </c>
      <c r="M3647">
        <v>2023</v>
      </c>
      <c r="N3647" t="s">
        <v>84</v>
      </c>
      <c r="O3647" t="s">
        <v>3354</v>
      </c>
      <c r="P3647" t="s">
        <v>86</v>
      </c>
    </row>
    <row r="3648" spans="1:16" x14ac:dyDescent="0.45">
      <c r="A3648">
        <v>3647</v>
      </c>
      <c r="B3648" s="10">
        <v>45193</v>
      </c>
      <c r="C3648">
        <v>9235</v>
      </c>
      <c r="D3648" t="s">
        <v>80</v>
      </c>
      <c r="E3648">
        <v>31</v>
      </c>
      <c r="F3648" t="s">
        <v>102</v>
      </c>
      <c r="G3648">
        <v>2</v>
      </c>
      <c r="H3648">
        <v>1441.35</v>
      </c>
      <c r="I3648">
        <v>2882.7</v>
      </c>
      <c r="J3648" t="s">
        <v>87</v>
      </c>
      <c r="K3648" t="s">
        <v>82</v>
      </c>
      <c r="L3648" t="s">
        <v>134</v>
      </c>
      <c r="M3648">
        <v>2023</v>
      </c>
      <c r="N3648" t="s">
        <v>84</v>
      </c>
      <c r="O3648" t="s">
        <v>3684</v>
      </c>
      <c r="P3648" t="s">
        <v>86</v>
      </c>
    </row>
    <row r="3649" spans="1:16" x14ac:dyDescent="0.45">
      <c r="A3649">
        <v>3648</v>
      </c>
      <c r="B3649" s="10">
        <v>45193</v>
      </c>
      <c r="C3649">
        <v>4612</v>
      </c>
      <c r="D3649" t="s">
        <v>89</v>
      </c>
      <c r="E3649">
        <v>53</v>
      </c>
      <c r="F3649" t="s">
        <v>102</v>
      </c>
      <c r="G3649">
        <v>4</v>
      </c>
      <c r="H3649">
        <v>2401.63</v>
      </c>
      <c r="I3649">
        <v>9606.52</v>
      </c>
      <c r="J3649" t="s">
        <v>93</v>
      </c>
      <c r="K3649" t="s">
        <v>82</v>
      </c>
      <c r="L3649" t="s">
        <v>134</v>
      </c>
      <c r="M3649">
        <v>2023</v>
      </c>
      <c r="N3649" t="s">
        <v>84</v>
      </c>
      <c r="O3649" t="s">
        <v>1998</v>
      </c>
      <c r="P3649" t="s">
        <v>86</v>
      </c>
    </row>
    <row r="3650" spans="1:16" x14ac:dyDescent="0.45">
      <c r="A3650">
        <v>3649</v>
      </c>
      <c r="B3650" s="10">
        <v>45193</v>
      </c>
      <c r="C3650">
        <v>3618</v>
      </c>
      <c r="D3650" t="s">
        <v>80</v>
      </c>
      <c r="E3650">
        <v>44</v>
      </c>
      <c r="F3650" t="s">
        <v>5</v>
      </c>
      <c r="G3650">
        <v>4</v>
      </c>
      <c r="H3650">
        <v>3785.45</v>
      </c>
      <c r="I3650">
        <v>15141.8</v>
      </c>
      <c r="J3650" t="s">
        <v>97</v>
      </c>
      <c r="K3650" t="s">
        <v>82</v>
      </c>
      <c r="L3650" t="s">
        <v>134</v>
      </c>
      <c r="M3650">
        <v>2023</v>
      </c>
      <c r="N3650" t="s">
        <v>84</v>
      </c>
      <c r="O3650" t="s">
        <v>1692</v>
      </c>
      <c r="P3650" t="s">
        <v>86</v>
      </c>
    </row>
    <row r="3651" spans="1:16" x14ac:dyDescent="0.45">
      <c r="A3651">
        <v>3650</v>
      </c>
      <c r="B3651" s="10">
        <v>45193</v>
      </c>
      <c r="C3651">
        <v>5678</v>
      </c>
      <c r="D3651" t="s">
        <v>89</v>
      </c>
      <c r="E3651">
        <v>26</v>
      </c>
      <c r="F3651" t="s">
        <v>102</v>
      </c>
      <c r="G3651">
        <v>1</v>
      </c>
      <c r="H3651">
        <v>2485.48</v>
      </c>
      <c r="I3651">
        <v>2485.48</v>
      </c>
      <c r="J3651" t="s">
        <v>87</v>
      </c>
      <c r="K3651" t="s">
        <v>82</v>
      </c>
      <c r="L3651" t="s">
        <v>134</v>
      </c>
      <c r="M3651">
        <v>2023</v>
      </c>
      <c r="N3651" t="s">
        <v>84</v>
      </c>
      <c r="O3651" t="s">
        <v>5401</v>
      </c>
      <c r="P3651" t="s">
        <v>86</v>
      </c>
    </row>
    <row r="3652" spans="1:16" x14ac:dyDescent="0.45">
      <c r="A3652">
        <v>3651</v>
      </c>
      <c r="B3652" s="10">
        <v>45193</v>
      </c>
      <c r="C3652">
        <v>4163</v>
      </c>
      <c r="D3652" t="s">
        <v>89</v>
      </c>
      <c r="E3652">
        <v>23</v>
      </c>
      <c r="F3652" t="s">
        <v>5</v>
      </c>
      <c r="G3652">
        <v>5</v>
      </c>
      <c r="H3652">
        <v>4243.63</v>
      </c>
      <c r="I3652">
        <v>21218.15</v>
      </c>
      <c r="J3652" t="s">
        <v>95</v>
      </c>
      <c r="K3652" t="s">
        <v>82</v>
      </c>
      <c r="L3652" t="s">
        <v>134</v>
      </c>
      <c r="M3652">
        <v>2023</v>
      </c>
      <c r="N3652" t="s">
        <v>84</v>
      </c>
      <c r="O3652" t="s">
        <v>4892</v>
      </c>
      <c r="P3652" t="s">
        <v>86</v>
      </c>
    </row>
    <row r="3653" spans="1:16" x14ac:dyDescent="0.45">
      <c r="A3653">
        <v>3652</v>
      </c>
      <c r="B3653" s="10">
        <v>45193</v>
      </c>
      <c r="C3653">
        <v>3942</v>
      </c>
      <c r="D3653" t="s">
        <v>80</v>
      </c>
      <c r="E3653">
        <v>48</v>
      </c>
      <c r="F3653" t="s">
        <v>9</v>
      </c>
      <c r="G3653">
        <v>2</v>
      </c>
      <c r="H3653">
        <v>3579.49</v>
      </c>
      <c r="I3653">
        <v>7158.98</v>
      </c>
      <c r="J3653" t="s">
        <v>93</v>
      </c>
      <c r="K3653" t="s">
        <v>82</v>
      </c>
      <c r="L3653" t="s">
        <v>134</v>
      </c>
      <c r="M3653">
        <v>2023</v>
      </c>
      <c r="N3653" t="s">
        <v>84</v>
      </c>
      <c r="O3653" t="s">
        <v>3355</v>
      </c>
      <c r="P3653" t="s">
        <v>86</v>
      </c>
    </row>
    <row r="3654" spans="1:16" x14ac:dyDescent="0.45">
      <c r="A3654">
        <v>3653</v>
      </c>
      <c r="B3654" s="10">
        <v>45193</v>
      </c>
      <c r="C3654">
        <v>9411</v>
      </c>
      <c r="D3654" t="s">
        <v>80</v>
      </c>
      <c r="E3654">
        <v>34</v>
      </c>
      <c r="F3654" t="s">
        <v>9</v>
      </c>
      <c r="G3654">
        <v>2</v>
      </c>
      <c r="H3654">
        <v>432.93</v>
      </c>
      <c r="I3654">
        <v>865.86</v>
      </c>
      <c r="J3654" t="s">
        <v>87</v>
      </c>
      <c r="K3654" t="s">
        <v>567</v>
      </c>
      <c r="L3654" t="s">
        <v>134</v>
      </c>
      <c r="M3654">
        <v>2023</v>
      </c>
      <c r="N3654" t="s">
        <v>84</v>
      </c>
      <c r="O3654" t="s">
        <v>7093</v>
      </c>
      <c r="P3654" t="s">
        <v>86</v>
      </c>
    </row>
    <row r="3655" spans="1:16" x14ac:dyDescent="0.45">
      <c r="A3655">
        <v>3654</v>
      </c>
      <c r="B3655" s="10">
        <v>45193</v>
      </c>
      <c r="C3655">
        <v>2925</v>
      </c>
      <c r="D3655" t="s">
        <v>89</v>
      </c>
      <c r="E3655">
        <v>60</v>
      </c>
      <c r="F3655" t="s">
        <v>5</v>
      </c>
      <c r="G3655">
        <v>3</v>
      </c>
      <c r="H3655">
        <v>3053.84</v>
      </c>
      <c r="I3655">
        <v>9161.52</v>
      </c>
      <c r="J3655" t="s">
        <v>81</v>
      </c>
      <c r="K3655" t="s">
        <v>82</v>
      </c>
      <c r="L3655" t="s">
        <v>134</v>
      </c>
      <c r="M3655">
        <v>2023</v>
      </c>
      <c r="N3655" t="s">
        <v>84</v>
      </c>
      <c r="O3655" t="s">
        <v>6709</v>
      </c>
      <c r="P3655" t="s">
        <v>86</v>
      </c>
    </row>
    <row r="3656" spans="1:16" x14ac:dyDescent="0.45">
      <c r="A3656">
        <v>3655</v>
      </c>
      <c r="B3656" s="10">
        <v>45193</v>
      </c>
      <c r="C3656">
        <v>3972</v>
      </c>
      <c r="D3656" t="s">
        <v>80</v>
      </c>
      <c r="E3656">
        <v>53</v>
      </c>
      <c r="F3656" t="s">
        <v>8</v>
      </c>
      <c r="G3656">
        <v>2</v>
      </c>
      <c r="H3656">
        <v>3082.37</v>
      </c>
      <c r="I3656">
        <v>6164.74</v>
      </c>
      <c r="J3656" t="s">
        <v>93</v>
      </c>
      <c r="K3656" t="s">
        <v>82</v>
      </c>
      <c r="L3656" t="s">
        <v>134</v>
      </c>
      <c r="M3656">
        <v>2023</v>
      </c>
      <c r="N3656" t="s">
        <v>84</v>
      </c>
      <c r="O3656" t="s">
        <v>3356</v>
      </c>
      <c r="P3656" t="s">
        <v>86</v>
      </c>
    </row>
    <row r="3657" spans="1:16" x14ac:dyDescent="0.45">
      <c r="A3657">
        <v>3656</v>
      </c>
      <c r="B3657" s="10">
        <v>45193</v>
      </c>
      <c r="C3657">
        <v>1990</v>
      </c>
      <c r="D3657" t="s">
        <v>80</v>
      </c>
      <c r="E3657">
        <v>38</v>
      </c>
      <c r="F3657" t="s">
        <v>8</v>
      </c>
      <c r="G3657">
        <v>2</v>
      </c>
      <c r="H3657">
        <v>1935.45</v>
      </c>
      <c r="I3657">
        <v>3870.9</v>
      </c>
      <c r="J3657" t="s">
        <v>97</v>
      </c>
      <c r="K3657" t="s">
        <v>82</v>
      </c>
      <c r="L3657" t="s">
        <v>134</v>
      </c>
      <c r="M3657">
        <v>2023</v>
      </c>
      <c r="N3657" t="s">
        <v>84</v>
      </c>
      <c r="O3657" t="s">
        <v>2760</v>
      </c>
      <c r="P3657" t="s">
        <v>86</v>
      </c>
    </row>
    <row r="3658" spans="1:16" x14ac:dyDescent="0.45">
      <c r="A3658">
        <v>3657</v>
      </c>
      <c r="B3658" s="10">
        <v>45193</v>
      </c>
      <c r="C3658">
        <v>2812</v>
      </c>
      <c r="D3658" t="s">
        <v>89</v>
      </c>
      <c r="E3658">
        <v>44</v>
      </c>
      <c r="F3658" t="s">
        <v>9</v>
      </c>
      <c r="G3658">
        <v>1</v>
      </c>
      <c r="H3658">
        <v>1647.48</v>
      </c>
      <c r="I3658">
        <v>1647.48</v>
      </c>
      <c r="J3658" t="s">
        <v>97</v>
      </c>
      <c r="K3658" t="s">
        <v>567</v>
      </c>
      <c r="L3658" t="s">
        <v>134</v>
      </c>
      <c r="M3658">
        <v>2023</v>
      </c>
      <c r="N3658" t="s">
        <v>84</v>
      </c>
      <c r="O3658" t="s">
        <v>7929</v>
      </c>
      <c r="P3658" t="s">
        <v>86</v>
      </c>
    </row>
    <row r="3659" spans="1:16" x14ac:dyDescent="0.45">
      <c r="A3659">
        <v>3658</v>
      </c>
      <c r="B3659" s="10">
        <v>45193</v>
      </c>
      <c r="C3659">
        <v>9995</v>
      </c>
      <c r="D3659" t="s">
        <v>89</v>
      </c>
      <c r="E3659">
        <v>58</v>
      </c>
      <c r="F3659" t="s">
        <v>7</v>
      </c>
      <c r="G3659">
        <v>3</v>
      </c>
      <c r="H3659">
        <v>361.29</v>
      </c>
      <c r="I3659">
        <v>1083.8699999999999</v>
      </c>
      <c r="J3659" t="s">
        <v>81</v>
      </c>
      <c r="K3659" t="s">
        <v>567</v>
      </c>
      <c r="L3659" t="s">
        <v>134</v>
      </c>
      <c r="M3659">
        <v>2023</v>
      </c>
      <c r="N3659" t="s">
        <v>84</v>
      </c>
      <c r="O3659" t="s">
        <v>8737</v>
      </c>
      <c r="P3659" t="s">
        <v>748</v>
      </c>
    </row>
    <row r="3660" spans="1:16" x14ac:dyDescent="0.45">
      <c r="A3660">
        <v>3659</v>
      </c>
      <c r="B3660" s="10">
        <v>45194</v>
      </c>
      <c r="C3660">
        <v>1489</v>
      </c>
      <c r="D3660" t="s">
        <v>80</v>
      </c>
      <c r="E3660">
        <v>45</v>
      </c>
      <c r="F3660" t="s">
        <v>8</v>
      </c>
      <c r="G3660">
        <v>2</v>
      </c>
      <c r="H3660">
        <v>2258.4699999999998</v>
      </c>
      <c r="I3660">
        <v>4516.9399999999996</v>
      </c>
      <c r="J3660" t="s">
        <v>93</v>
      </c>
      <c r="K3660" t="s">
        <v>82</v>
      </c>
      <c r="L3660" t="s">
        <v>134</v>
      </c>
      <c r="M3660">
        <v>2023</v>
      </c>
      <c r="N3660" t="s">
        <v>84</v>
      </c>
      <c r="O3660" t="s">
        <v>256</v>
      </c>
      <c r="P3660" t="s">
        <v>86</v>
      </c>
    </row>
    <row r="3661" spans="1:16" x14ac:dyDescent="0.45">
      <c r="A3661">
        <v>3660</v>
      </c>
      <c r="B3661" s="10">
        <v>45194</v>
      </c>
      <c r="C3661">
        <v>6876</v>
      </c>
      <c r="D3661" t="s">
        <v>89</v>
      </c>
      <c r="E3661">
        <v>33</v>
      </c>
      <c r="F3661" t="s">
        <v>5</v>
      </c>
      <c r="G3661">
        <v>2</v>
      </c>
      <c r="H3661">
        <v>1716.15</v>
      </c>
      <c r="I3661">
        <v>3432.3</v>
      </c>
      <c r="J3661" t="s">
        <v>87</v>
      </c>
      <c r="K3661" t="s">
        <v>82</v>
      </c>
      <c r="L3661" t="s">
        <v>134</v>
      </c>
      <c r="M3661">
        <v>2023</v>
      </c>
      <c r="N3661" t="s">
        <v>84</v>
      </c>
      <c r="O3661" t="s">
        <v>3685</v>
      </c>
      <c r="P3661" t="s">
        <v>86</v>
      </c>
    </row>
    <row r="3662" spans="1:16" x14ac:dyDescent="0.45">
      <c r="A3662">
        <v>3661</v>
      </c>
      <c r="B3662" s="10">
        <v>45194</v>
      </c>
      <c r="C3662">
        <v>4645</v>
      </c>
      <c r="D3662" t="s">
        <v>80</v>
      </c>
      <c r="E3662">
        <v>52</v>
      </c>
      <c r="F3662" t="s">
        <v>9</v>
      </c>
      <c r="G3662">
        <v>5</v>
      </c>
      <c r="H3662">
        <v>4757.76</v>
      </c>
      <c r="I3662">
        <v>23788.799999999999</v>
      </c>
      <c r="J3662" t="s">
        <v>93</v>
      </c>
      <c r="K3662" t="s">
        <v>82</v>
      </c>
      <c r="L3662" t="s">
        <v>134</v>
      </c>
      <c r="M3662">
        <v>2023</v>
      </c>
      <c r="N3662" t="s">
        <v>84</v>
      </c>
      <c r="O3662" t="s">
        <v>9156</v>
      </c>
      <c r="P3662" t="s">
        <v>748</v>
      </c>
    </row>
    <row r="3663" spans="1:16" x14ac:dyDescent="0.45">
      <c r="A3663">
        <v>3662</v>
      </c>
      <c r="B3663" s="10">
        <v>45194</v>
      </c>
      <c r="C3663">
        <v>8081</v>
      </c>
      <c r="D3663" t="s">
        <v>80</v>
      </c>
      <c r="E3663">
        <v>53</v>
      </c>
      <c r="F3663" t="s">
        <v>102</v>
      </c>
      <c r="G3663">
        <v>2</v>
      </c>
      <c r="H3663">
        <v>3387.16</v>
      </c>
      <c r="I3663">
        <v>6774.32</v>
      </c>
      <c r="J3663" t="s">
        <v>93</v>
      </c>
      <c r="K3663" t="s">
        <v>82</v>
      </c>
      <c r="L3663" t="s">
        <v>134</v>
      </c>
      <c r="M3663">
        <v>2023</v>
      </c>
      <c r="N3663" t="s">
        <v>84</v>
      </c>
      <c r="O3663" t="s">
        <v>3357</v>
      </c>
      <c r="P3663" t="s">
        <v>86</v>
      </c>
    </row>
    <row r="3664" spans="1:16" x14ac:dyDescent="0.45">
      <c r="A3664">
        <v>3663</v>
      </c>
      <c r="B3664" s="10">
        <v>45194</v>
      </c>
      <c r="C3664">
        <v>3891</v>
      </c>
      <c r="D3664" t="s">
        <v>80</v>
      </c>
      <c r="E3664">
        <v>52</v>
      </c>
      <c r="F3664" t="s">
        <v>102</v>
      </c>
      <c r="G3664">
        <v>1</v>
      </c>
      <c r="H3664">
        <v>2327.3000000000002</v>
      </c>
      <c r="I3664">
        <v>2327.3000000000002</v>
      </c>
      <c r="J3664" t="s">
        <v>93</v>
      </c>
      <c r="K3664" t="s">
        <v>82</v>
      </c>
      <c r="L3664" t="s">
        <v>134</v>
      </c>
      <c r="M3664">
        <v>2023</v>
      </c>
      <c r="N3664" t="s">
        <v>84</v>
      </c>
      <c r="O3664" t="s">
        <v>5614</v>
      </c>
      <c r="P3664" t="s">
        <v>86</v>
      </c>
    </row>
    <row r="3665" spans="1:16" x14ac:dyDescent="0.45">
      <c r="A3665">
        <v>3664</v>
      </c>
      <c r="B3665" s="10">
        <v>45194</v>
      </c>
      <c r="C3665">
        <v>4516</v>
      </c>
      <c r="D3665" t="s">
        <v>80</v>
      </c>
      <c r="E3665">
        <v>62</v>
      </c>
      <c r="F3665" t="s">
        <v>8</v>
      </c>
      <c r="G3665">
        <v>2</v>
      </c>
      <c r="H3665">
        <v>3785.33</v>
      </c>
      <c r="I3665">
        <v>7570.66</v>
      </c>
      <c r="J3665" t="s">
        <v>81</v>
      </c>
      <c r="K3665" t="s">
        <v>82</v>
      </c>
      <c r="L3665" t="s">
        <v>134</v>
      </c>
      <c r="M3665">
        <v>2023</v>
      </c>
      <c r="N3665" t="s">
        <v>84</v>
      </c>
      <c r="O3665" t="s">
        <v>3041</v>
      </c>
      <c r="P3665" t="s">
        <v>86</v>
      </c>
    </row>
    <row r="3666" spans="1:16" x14ac:dyDescent="0.45">
      <c r="A3666">
        <v>3665</v>
      </c>
      <c r="B3666" s="10">
        <v>45194</v>
      </c>
      <c r="C3666">
        <v>4340</v>
      </c>
      <c r="D3666" t="s">
        <v>80</v>
      </c>
      <c r="E3666">
        <v>36</v>
      </c>
      <c r="F3666" t="s">
        <v>7</v>
      </c>
      <c r="G3666">
        <v>2</v>
      </c>
      <c r="H3666">
        <v>3904.91</v>
      </c>
      <c r="I3666">
        <v>7809.82</v>
      </c>
      <c r="J3666" t="s">
        <v>97</v>
      </c>
      <c r="K3666" t="s">
        <v>82</v>
      </c>
      <c r="L3666" t="s">
        <v>134</v>
      </c>
      <c r="M3666">
        <v>2023</v>
      </c>
      <c r="N3666" t="s">
        <v>84</v>
      </c>
      <c r="O3666" t="s">
        <v>2761</v>
      </c>
      <c r="P3666" t="s">
        <v>86</v>
      </c>
    </row>
    <row r="3667" spans="1:16" x14ac:dyDescent="0.45">
      <c r="A3667">
        <v>3666</v>
      </c>
      <c r="B3667" s="10">
        <v>45194</v>
      </c>
      <c r="C3667">
        <v>7410</v>
      </c>
      <c r="D3667" t="s">
        <v>80</v>
      </c>
      <c r="E3667">
        <v>38</v>
      </c>
      <c r="F3667" t="s">
        <v>6</v>
      </c>
      <c r="G3667">
        <v>4</v>
      </c>
      <c r="H3667">
        <v>2428.2600000000002</v>
      </c>
      <c r="I3667">
        <v>9713.0400000000009</v>
      </c>
      <c r="J3667" t="s">
        <v>97</v>
      </c>
      <c r="K3667" t="s">
        <v>82</v>
      </c>
      <c r="L3667" t="s">
        <v>134</v>
      </c>
      <c r="M3667">
        <v>2023</v>
      </c>
      <c r="N3667" t="s">
        <v>84</v>
      </c>
      <c r="O3667" t="s">
        <v>1693</v>
      </c>
      <c r="P3667" t="s">
        <v>86</v>
      </c>
    </row>
    <row r="3668" spans="1:16" x14ac:dyDescent="0.45">
      <c r="A3668">
        <v>3667</v>
      </c>
      <c r="B3668" s="10">
        <v>45194</v>
      </c>
      <c r="C3668">
        <v>1053</v>
      </c>
      <c r="D3668" t="s">
        <v>89</v>
      </c>
      <c r="E3668">
        <v>50</v>
      </c>
      <c r="F3668" t="s">
        <v>8</v>
      </c>
      <c r="G3668">
        <v>2</v>
      </c>
      <c r="H3668">
        <v>425</v>
      </c>
      <c r="I3668">
        <v>850</v>
      </c>
      <c r="J3668" t="s">
        <v>93</v>
      </c>
      <c r="K3668" t="s">
        <v>567</v>
      </c>
      <c r="L3668" t="s">
        <v>134</v>
      </c>
      <c r="M3668">
        <v>2023</v>
      </c>
      <c r="N3668" t="s">
        <v>84</v>
      </c>
      <c r="O3668" t="s">
        <v>7238</v>
      </c>
      <c r="P3668" t="s">
        <v>86</v>
      </c>
    </row>
    <row r="3669" spans="1:16" x14ac:dyDescent="0.45">
      <c r="A3669">
        <v>3668</v>
      </c>
      <c r="B3669" s="10">
        <v>45194</v>
      </c>
      <c r="C3669">
        <v>3575</v>
      </c>
      <c r="D3669" t="s">
        <v>80</v>
      </c>
      <c r="E3669">
        <v>40</v>
      </c>
      <c r="F3669" t="s">
        <v>7</v>
      </c>
      <c r="G3669">
        <v>3</v>
      </c>
      <c r="H3669">
        <v>3913.73</v>
      </c>
      <c r="I3669">
        <v>11741.19</v>
      </c>
      <c r="J3669" t="s">
        <v>97</v>
      </c>
      <c r="K3669" t="s">
        <v>82</v>
      </c>
      <c r="L3669" t="s">
        <v>134</v>
      </c>
      <c r="M3669">
        <v>2023</v>
      </c>
      <c r="N3669" t="s">
        <v>84</v>
      </c>
      <c r="O3669" t="s">
        <v>6299</v>
      </c>
      <c r="P3669" t="s">
        <v>86</v>
      </c>
    </row>
    <row r="3670" spans="1:16" x14ac:dyDescent="0.45">
      <c r="A3670">
        <v>3669</v>
      </c>
      <c r="B3670" s="10">
        <v>45194</v>
      </c>
      <c r="C3670">
        <v>1615</v>
      </c>
      <c r="D3670" t="s">
        <v>89</v>
      </c>
      <c r="E3670">
        <v>23</v>
      </c>
      <c r="F3670" t="s">
        <v>8</v>
      </c>
      <c r="G3670">
        <v>4</v>
      </c>
      <c r="H3670">
        <v>496.91</v>
      </c>
      <c r="I3670">
        <v>1987.64</v>
      </c>
      <c r="J3670" t="s">
        <v>95</v>
      </c>
      <c r="K3670" t="s">
        <v>567</v>
      </c>
      <c r="L3670" t="s">
        <v>134</v>
      </c>
      <c r="M3670">
        <v>2023</v>
      </c>
      <c r="N3670" t="s">
        <v>84</v>
      </c>
      <c r="O3670" t="s">
        <v>7346</v>
      </c>
      <c r="P3670" t="s">
        <v>86</v>
      </c>
    </row>
    <row r="3671" spans="1:16" x14ac:dyDescent="0.45">
      <c r="A3671">
        <v>3670</v>
      </c>
      <c r="B3671" s="10">
        <v>45194</v>
      </c>
      <c r="C3671">
        <v>6944</v>
      </c>
      <c r="D3671" t="s">
        <v>80</v>
      </c>
      <c r="E3671">
        <v>49</v>
      </c>
      <c r="F3671" t="s">
        <v>102</v>
      </c>
      <c r="G3671">
        <v>3</v>
      </c>
      <c r="H3671">
        <v>4245.16</v>
      </c>
      <c r="I3671">
        <v>12735.48</v>
      </c>
      <c r="J3671" t="s">
        <v>93</v>
      </c>
      <c r="K3671" t="s">
        <v>82</v>
      </c>
      <c r="L3671" t="s">
        <v>134</v>
      </c>
      <c r="M3671">
        <v>2023</v>
      </c>
      <c r="N3671" t="s">
        <v>84</v>
      </c>
      <c r="O3671" t="s">
        <v>6517</v>
      </c>
      <c r="P3671" t="s">
        <v>86</v>
      </c>
    </row>
    <row r="3672" spans="1:16" x14ac:dyDescent="0.45">
      <c r="A3672">
        <v>3671</v>
      </c>
      <c r="B3672" s="10">
        <v>45194</v>
      </c>
      <c r="C3672">
        <v>8404</v>
      </c>
      <c r="D3672" t="s">
        <v>89</v>
      </c>
      <c r="E3672">
        <v>39</v>
      </c>
      <c r="F3672" t="s">
        <v>7</v>
      </c>
      <c r="G3672">
        <v>3</v>
      </c>
      <c r="H3672">
        <v>1704.08</v>
      </c>
      <c r="I3672">
        <v>5112.24</v>
      </c>
      <c r="J3672" t="s">
        <v>97</v>
      </c>
      <c r="K3672" t="s">
        <v>82</v>
      </c>
      <c r="L3672" t="s">
        <v>134</v>
      </c>
      <c r="M3672">
        <v>2023</v>
      </c>
      <c r="N3672" t="s">
        <v>84</v>
      </c>
      <c r="O3672" t="s">
        <v>6300</v>
      </c>
      <c r="P3672" t="s">
        <v>86</v>
      </c>
    </row>
    <row r="3673" spans="1:16" x14ac:dyDescent="0.45">
      <c r="A3673">
        <v>3672</v>
      </c>
      <c r="B3673" s="10">
        <v>45195</v>
      </c>
      <c r="C3673">
        <v>1954</v>
      </c>
      <c r="D3673" t="s">
        <v>89</v>
      </c>
      <c r="E3673">
        <v>20</v>
      </c>
      <c r="F3673" t="s">
        <v>102</v>
      </c>
      <c r="G3673">
        <v>1</v>
      </c>
      <c r="H3673">
        <v>3209.29</v>
      </c>
      <c r="I3673">
        <v>3209.29</v>
      </c>
      <c r="J3673" t="s">
        <v>95</v>
      </c>
      <c r="K3673" t="s">
        <v>82</v>
      </c>
      <c r="L3673" t="s">
        <v>134</v>
      </c>
      <c r="M3673">
        <v>2023</v>
      </c>
      <c r="N3673" t="s">
        <v>84</v>
      </c>
      <c r="O3673" t="s">
        <v>523</v>
      </c>
      <c r="P3673" t="s">
        <v>86</v>
      </c>
    </row>
    <row r="3674" spans="1:16" x14ac:dyDescent="0.45">
      <c r="A3674">
        <v>3673</v>
      </c>
      <c r="B3674" s="10">
        <v>45195</v>
      </c>
      <c r="C3674">
        <v>2629</v>
      </c>
      <c r="D3674" t="s">
        <v>89</v>
      </c>
      <c r="E3674">
        <v>52</v>
      </c>
      <c r="F3674" t="s">
        <v>5</v>
      </c>
      <c r="G3674">
        <v>2</v>
      </c>
      <c r="H3674">
        <v>3715</v>
      </c>
      <c r="I3674">
        <v>7430</v>
      </c>
      <c r="J3674" t="s">
        <v>93</v>
      </c>
      <c r="K3674" t="s">
        <v>82</v>
      </c>
      <c r="L3674" t="s">
        <v>134</v>
      </c>
      <c r="M3674">
        <v>2023</v>
      </c>
      <c r="N3674" t="s">
        <v>84</v>
      </c>
      <c r="O3674" t="s">
        <v>3358</v>
      </c>
      <c r="P3674" t="s">
        <v>86</v>
      </c>
    </row>
    <row r="3675" spans="1:16" x14ac:dyDescent="0.45">
      <c r="A3675">
        <v>3674</v>
      </c>
      <c r="B3675" s="10">
        <v>45195</v>
      </c>
      <c r="C3675">
        <v>7859</v>
      </c>
      <c r="D3675" t="s">
        <v>80</v>
      </c>
      <c r="E3675">
        <v>33</v>
      </c>
      <c r="F3675" t="s">
        <v>5</v>
      </c>
      <c r="G3675">
        <v>3</v>
      </c>
      <c r="H3675">
        <v>224.2</v>
      </c>
      <c r="I3675">
        <v>672.6</v>
      </c>
      <c r="J3675" t="s">
        <v>87</v>
      </c>
      <c r="K3675" t="s">
        <v>567</v>
      </c>
      <c r="L3675" t="s">
        <v>134</v>
      </c>
      <c r="M3675">
        <v>2023</v>
      </c>
      <c r="N3675" t="s">
        <v>668</v>
      </c>
      <c r="O3675" t="s">
        <v>9237</v>
      </c>
      <c r="P3675" t="s">
        <v>748</v>
      </c>
    </row>
    <row r="3676" spans="1:16" x14ac:dyDescent="0.45">
      <c r="A3676">
        <v>3675</v>
      </c>
      <c r="B3676" s="10">
        <v>45195</v>
      </c>
      <c r="C3676">
        <v>9841</v>
      </c>
      <c r="D3676" t="s">
        <v>89</v>
      </c>
      <c r="E3676">
        <v>59</v>
      </c>
      <c r="F3676" t="s">
        <v>9</v>
      </c>
      <c r="G3676">
        <v>2</v>
      </c>
      <c r="H3676">
        <v>1953.84</v>
      </c>
      <c r="I3676">
        <v>3907.68</v>
      </c>
      <c r="J3676" t="s">
        <v>81</v>
      </c>
      <c r="K3676" t="s">
        <v>82</v>
      </c>
      <c r="L3676" t="s">
        <v>134</v>
      </c>
      <c r="M3676">
        <v>2023</v>
      </c>
      <c r="N3676" t="s">
        <v>84</v>
      </c>
      <c r="O3676" t="s">
        <v>3042</v>
      </c>
      <c r="P3676" t="s">
        <v>86</v>
      </c>
    </row>
    <row r="3677" spans="1:16" x14ac:dyDescent="0.45">
      <c r="A3677">
        <v>3676</v>
      </c>
      <c r="B3677" s="10">
        <v>45195</v>
      </c>
      <c r="C3677">
        <v>4278</v>
      </c>
      <c r="D3677" t="s">
        <v>89</v>
      </c>
      <c r="E3677">
        <v>42</v>
      </c>
      <c r="F3677" t="s">
        <v>102</v>
      </c>
      <c r="G3677">
        <v>2</v>
      </c>
      <c r="H3677">
        <v>3040.51</v>
      </c>
      <c r="I3677">
        <v>6081.02</v>
      </c>
      <c r="J3677" t="s">
        <v>97</v>
      </c>
      <c r="K3677" t="s">
        <v>82</v>
      </c>
      <c r="L3677" t="s">
        <v>134</v>
      </c>
      <c r="M3677">
        <v>2023</v>
      </c>
      <c r="N3677" t="s">
        <v>84</v>
      </c>
      <c r="O3677" t="s">
        <v>2762</v>
      </c>
      <c r="P3677" t="s">
        <v>86</v>
      </c>
    </row>
    <row r="3678" spans="1:16" x14ac:dyDescent="0.45">
      <c r="A3678">
        <v>3677</v>
      </c>
      <c r="B3678" s="10">
        <v>45195</v>
      </c>
      <c r="C3678">
        <v>6455</v>
      </c>
      <c r="D3678" t="s">
        <v>80</v>
      </c>
      <c r="E3678">
        <v>34</v>
      </c>
      <c r="F3678" t="s">
        <v>102</v>
      </c>
      <c r="G3678">
        <v>1</v>
      </c>
      <c r="H3678">
        <v>4248.3100000000004</v>
      </c>
      <c r="I3678">
        <v>4248.3100000000004</v>
      </c>
      <c r="J3678" t="s">
        <v>87</v>
      </c>
      <c r="K3678" t="s">
        <v>82</v>
      </c>
      <c r="L3678" t="s">
        <v>134</v>
      </c>
      <c r="M3678">
        <v>2023</v>
      </c>
      <c r="N3678" t="s">
        <v>84</v>
      </c>
      <c r="O3678" t="s">
        <v>5402</v>
      </c>
      <c r="P3678" t="s">
        <v>86</v>
      </c>
    </row>
    <row r="3679" spans="1:16" x14ac:dyDescent="0.45">
      <c r="A3679">
        <v>3678</v>
      </c>
      <c r="B3679" s="10">
        <v>45195</v>
      </c>
      <c r="C3679">
        <v>4801</v>
      </c>
      <c r="D3679" t="s">
        <v>89</v>
      </c>
      <c r="E3679">
        <v>56</v>
      </c>
      <c r="F3679" t="s">
        <v>9</v>
      </c>
      <c r="G3679">
        <v>1</v>
      </c>
      <c r="H3679">
        <v>3602.96</v>
      </c>
      <c r="I3679">
        <v>3602.96</v>
      </c>
      <c r="J3679" t="s">
        <v>81</v>
      </c>
      <c r="K3679" t="s">
        <v>82</v>
      </c>
      <c r="L3679" t="s">
        <v>134</v>
      </c>
      <c r="M3679">
        <v>2023</v>
      </c>
      <c r="N3679" t="s">
        <v>84</v>
      </c>
      <c r="O3679" t="s">
        <v>5829</v>
      </c>
      <c r="P3679" t="s">
        <v>86</v>
      </c>
    </row>
    <row r="3680" spans="1:16" x14ac:dyDescent="0.45">
      <c r="A3680">
        <v>3679</v>
      </c>
      <c r="B3680" s="10">
        <v>45195</v>
      </c>
      <c r="C3680">
        <v>3561</v>
      </c>
      <c r="D3680" t="s">
        <v>89</v>
      </c>
      <c r="E3680">
        <v>30</v>
      </c>
      <c r="F3680" t="s">
        <v>5</v>
      </c>
      <c r="G3680">
        <v>3</v>
      </c>
      <c r="H3680">
        <v>4485.8999999999996</v>
      </c>
      <c r="I3680">
        <v>13457.7</v>
      </c>
      <c r="J3680" t="s">
        <v>87</v>
      </c>
      <c r="K3680" t="s">
        <v>82</v>
      </c>
      <c r="L3680" t="s">
        <v>134</v>
      </c>
      <c r="M3680">
        <v>2023</v>
      </c>
      <c r="N3680" t="s">
        <v>84</v>
      </c>
      <c r="O3680" t="s">
        <v>8328</v>
      </c>
      <c r="P3680" t="s">
        <v>748</v>
      </c>
    </row>
    <row r="3681" spans="1:16" x14ac:dyDescent="0.45">
      <c r="A3681">
        <v>3680</v>
      </c>
      <c r="B3681" s="10">
        <v>45195</v>
      </c>
      <c r="C3681">
        <v>7539</v>
      </c>
      <c r="D3681" t="s">
        <v>80</v>
      </c>
      <c r="E3681">
        <v>45</v>
      </c>
      <c r="F3681" t="s">
        <v>5</v>
      </c>
      <c r="G3681">
        <v>3</v>
      </c>
      <c r="H3681">
        <v>459.48</v>
      </c>
      <c r="I3681">
        <v>1378.44</v>
      </c>
      <c r="J3681" t="s">
        <v>93</v>
      </c>
      <c r="K3681" t="s">
        <v>567</v>
      </c>
      <c r="L3681" t="s">
        <v>134</v>
      </c>
      <c r="M3681">
        <v>2023</v>
      </c>
      <c r="N3681" t="s">
        <v>84</v>
      </c>
      <c r="O3681" t="s">
        <v>7501</v>
      </c>
      <c r="P3681" t="s">
        <v>86</v>
      </c>
    </row>
    <row r="3682" spans="1:16" x14ac:dyDescent="0.45">
      <c r="A3682">
        <v>3681</v>
      </c>
      <c r="B3682" s="10">
        <v>45195</v>
      </c>
      <c r="C3682">
        <v>1370</v>
      </c>
      <c r="D3682" t="s">
        <v>89</v>
      </c>
      <c r="E3682">
        <v>28</v>
      </c>
      <c r="F3682" t="s">
        <v>7</v>
      </c>
      <c r="G3682">
        <v>4</v>
      </c>
      <c r="H3682">
        <v>405.52</v>
      </c>
      <c r="I3682">
        <v>1622.08</v>
      </c>
      <c r="J3682" t="s">
        <v>87</v>
      </c>
      <c r="K3682" t="s">
        <v>567</v>
      </c>
      <c r="L3682" t="s">
        <v>134</v>
      </c>
      <c r="M3682">
        <v>2023</v>
      </c>
      <c r="N3682" t="s">
        <v>84</v>
      </c>
      <c r="O3682" t="s">
        <v>7347</v>
      </c>
      <c r="P3682" t="s">
        <v>86</v>
      </c>
    </row>
    <row r="3683" spans="1:16" x14ac:dyDescent="0.45">
      <c r="A3683">
        <v>3682</v>
      </c>
      <c r="B3683" s="10">
        <v>45195</v>
      </c>
      <c r="C3683">
        <v>1857</v>
      </c>
      <c r="D3683" t="s">
        <v>89</v>
      </c>
      <c r="E3683">
        <v>27</v>
      </c>
      <c r="F3683" t="s">
        <v>7</v>
      </c>
      <c r="G3683">
        <v>2</v>
      </c>
      <c r="H3683">
        <v>3581.95</v>
      </c>
      <c r="I3683">
        <v>7163.9</v>
      </c>
      <c r="J3683" t="s">
        <v>87</v>
      </c>
      <c r="K3683" t="s">
        <v>82</v>
      </c>
      <c r="L3683" t="s">
        <v>134</v>
      </c>
      <c r="M3683">
        <v>2023</v>
      </c>
      <c r="N3683" t="s">
        <v>84</v>
      </c>
      <c r="O3683" t="s">
        <v>3686</v>
      </c>
      <c r="P3683" t="s">
        <v>86</v>
      </c>
    </row>
    <row r="3684" spans="1:16" x14ac:dyDescent="0.45">
      <c r="A3684">
        <v>3683</v>
      </c>
      <c r="B3684" s="10">
        <v>45195</v>
      </c>
      <c r="C3684">
        <v>5886</v>
      </c>
      <c r="D3684" t="s">
        <v>80</v>
      </c>
      <c r="E3684">
        <v>56</v>
      </c>
      <c r="F3684" t="s">
        <v>6</v>
      </c>
      <c r="G3684">
        <v>2</v>
      </c>
      <c r="H3684">
        <v>2022.71</v>
      </c>
      <c r="I3684">
        <v>4045.42</v>
      </c>
      <c r="J3684" t="s">
        <v>81</v>
      </c>
      <c r="K3684" t="s">
        <v>82</v>
      </c>
      <c r="L3684" t="s">
        <v>134</v>
      </c>
      <c r="M3684">
        <v>2023</v>
      </c>
      <c r="N3684" t="s">
        <v>84</v>
      </c>
      <c r="O3684" t="s">
        <v>3043</v>
      </c>
      <c r="P3684" t="s">
        <v>86</v>
      </c>
    </row>
    <row r="3685" spans="1:16" x14ac:dyDescent="0.45">
      <c r="A3685">
        <v>3684</v>
      </c>
      <c r="B3685" s="10">
        <v>45195</v>
      </c>
      <c r="C3685">
        <v>8485</v>
      </c>
      <c r="D3685" t="s">
        <v>89</v>
      </c>
      <c r="E3685">
        <v>41</v>
      </c>
      <c r="F3685" t="s">
        <v>5</v>
      </c>
      <c r="G3685">
        <v>1</v>
      </c>
      <c r="H3685">
        <v>2434.0700000000002</v>
      </c>
      <c r="I3685">
        <v>2434.0700000000002</v>
      </c>
      <c r="J3685" t="s">
        <v>97</v>
      </c>
      <c r="K3685" t="s">
        <v>82</v>
      </c>
      <c r="L3685" t="s">
        <v>134</v>
      </c>
      <c r="M3685">
        <v>2023</v>
      </c>
      <c r="N3685" t="s">
        <v>84</v>
      </c>
      <c r="O3685" t="s">
        <v>5197</v>
      </c>
      <c r="P3685" t="s">
        <v>86</v>
      </c>
    </row>
    <row r="3686" spans="1:16" x14ac:dyDescent="0.45">
      <c r="A3686">
        <v>3685</v>
      </c>
      <c r="B3686" s="10">
        <v>45195</v>
      </c>
      <c r="C3686">
        <v>1383</v>
      </c>
      <c r="D3686" t="s">
        <v>89</v>
      </c>
      <c r="E3686">
        <v>55</v>
      </c>
      <c r="F3686" t="s">
        <v>6</v>
      </c>
      <c r="G3686">
        <v>1</v>
      </c>
      <c r="H3686">
        <v>3041.36</v>
      </c>
      <c r="I3686">
        <v>3041.36</v>
      </c>
      <c r="J3686" t="s">
        <v>81</v>
      </c>
      <c r="K3686" t="s">
        <v>82</v>
      </c>
      <c r="L3686" t="s">
        <v>134</v>
      </c>
      <c r="M3686">
        <v>2023</v>
      </c>
      <c r="N3686" t="s">
        <v>84</v>
      </c>
      <c r="O3686" t="s">
        <v>5830</v>
      </c>
      <c r="P3686" t="s">
        <v>86</v>
      </c>
    </row>
    <row r="3687" spans="1:16" x14ac:dyDescent="0.45">
      <c r="A3687">
        <v>3686</v>
      </c>
      <c r="B3687" s="10">
        <v>45196</v>
      </c>
      <c r="C3687">
        <v>5334</v>
      </c>
      <c r="D3687" t="s">
        <v>89</v>
      </c>
      <c r="E3687">
        <v>41</v>
      </c>
      <c r="F3687" t="s">
        <v>8</v>
      </c>
      <c r="G3687">
        <v>3</v>
      </c>
      <c r="H3687">
        <v>4930.41</v>
      </c>
      <c r="I3687">
        <v>14791.23</v>
      </c>
      <c r="J3687" t="s">
        <v>97</v>
      </c>
      <c r="K3687" t="s">
        <v>82</v>
      </c>
      <c r="L3687" t="s">
        <v>134</v>
      </c>
      <c r="M3687">
        <v>2023</v>
      </c>
      <c r="N3687" t="s">
        <v>84</v>
      </c>
      <c r="O3687" t="s">
        <v>437</v>
      </c>
      <c r="P3687" t="s">
        <v>86</v>
      </c>
    </row>
    <row r="3688" spans="1:16" x14ac:dyDescent="0.45">
      <c r="A3688">
        <v>3687</v>
      </c>
      <c r="B3688" s="10">
        <v>45196</v>
      </c>
      <c r="C3688">
        <v>5290</v>
      </c>
      <c r="D3688" t="s">
        <v>89</v>
      </c>
      <c r="E3688">
        <v>50</v>
      </c>
      <c r="F3688" t="s">
        <v>102</v>
      </c>
      <c r="G3688">
        <v>4</v>
      </c>
      <c r="H3688">
        <v>382.47</v>
      </c>
      <c r="I3688">
        <v>1529.88</v>
      </c>
      <c r="J3688" t="s">
        <v>93</v>
      </c>
      <c r="K3688" t="s">
        <v>567</v>
      </c>
      <c r="L3688" t="s">
        <v>134</v>
      </c>
      <c r="M3688">
        <v>2023</v>
      </c>
      <c r="N3688" t="s">
        <v>84</v>
      </c>
      <c r="O3688" t="s">
        <v>7348</v>
      </c>
      <c r="P3688" t="s">
        <v>86</v>
      </c>
    </row>
    <row r="3689" spans="1:16" x14ac:dyDescent="0.45">
      <c r="A3689">
        <v>3688</v>
      </c>
      <c r="B3689" s="10">
        <v>45196</v>
      </c>
      <c r="C3689">
        <v>3725</v>
      </c>
      <c r="D3689" t="s">
        <v>80</v>
      </c>
      <c r="E3689">
        <v>34</v>
      </c>
      <c r="F3689" t="s">
        <v>7</v>
      </c>
      <c r="G3689">
        <v>4</v>
      </c>
      <c r="H3689">
        <v>589.03</v>
      </c>
      <c r="I3689">
        <v>2356.12</v>
      </c>
      <c r="J3689" t="s">
        <v>87</v>
      </c>
      <c r="K3689" t="s">
        <v>82</v>
      </c>
      <c r="L3689" t="s">
        <v>134</v>
      </c>
      <c r="M3689">
        <v>2023</v>
      </c>
      <c r="N3689" t="s">
        <v>84</v>
      </c>
      <c r="O3689" t="s">
        <v>984</v>
      </c>
      <c r="P3689" t="s">
        <v>86</v>
      </c>
    </row>
    <row r="3690" spans="1:16" x14ac:dyDescent="0.45">
      <c r="A3690">
        <v>3689</v>
      </c>
      <c r="B3690" s="10">
        <v>45196</v>
      </c>
      <c r="C3690">
        <v>7204</v>
      </c>
      <c r="D3690" t="s">
        <v>80</v>
      </c>
      <c r="E3690">
        <v>61</v>
      </c>
      <c r="F3690" t="s">
        <v>8</v>
      </c>
      <c r="G3690">
        <v>1</v>
      </c>
      <c r="H3690">
        <v>4155.1000000000004</v>
      </c>
      <c r="I3690">
        <v>4155.1000000000004</v>
      </c>
      <c r="J3690" t="s">
        <v>81</v>
      </c>
      <c r="K3690" t="s">
        <v>82</v>
      </c>
      <c r="L3690" t="s">
        <v>134</v>
      </c>
      <c r="M3690">
        <v>2023</v>
      </c>
      <c r="N3690" t="s">
        <v>84</v>
      </c>
      <c r="O3690" t="s">
        <v>5831</v>
      </c>
      <c r="P3690" t="s">
        <v>86</v>
      </c>
    </row>
    <row r="3691" spans="1:16" x14ac:dyDescent="0.45">
      <c r="A3691">
        <v>3690</v>
      </c>
      <c r="B3691" s="10">
        <v>45196</v>
      </c>
      <c r="C3691">
        <v>7111</v>
      </c>
      <c r="D3691" t="s">
        <v>80</v>
      </c>
      <c r="E3691">
        <v>53</v>
      </c>
      <c r="F3691" t="s">
        <v>7</v>
      </c>
      <c r="G3691">
        <v>1</v>
      </c>
      <c r="H3691">
        <v>151.6</v>
      </c>
      <c r="I3691">
        <v>151.6</v>
      </c>
      <c r="J3691" t="s">
        <v>93</v>
      </c>
      <c r="K3691" t="s">
        <v>567</v>
      </c>
      <c r="L3691" t="s">
        <v>134</v>
      </c>
      <c r="M3691">
        <v>2023</v>
      </c>
      <c r="N3691" t="s">
        <v>84</v>
      </c>
      <c r="O3691" t="s">
        <v>7800</v>
      </c>
      <c r="P3691" t="s">
        <v>86</v>
      </c>
    </row>
    <row r="3692" spans="1:16" x14ac:dyDescent="0.45">
      <c r="A3692">
        <v>3691</v>
      </c>
      <c r="B3692" s="10">
        <v>45196</v>
      </c>
      <c r="C3692">
        <v>5251</v>
      </c>
      <c r="D3692" t="s">
        <v>80</v>
      </c>
      <c r="E3692">
        <v>52</v>
      </c>
      <c r="F3692" t="s">
        <v>9</v>
      </c>
      <c r="G3692">
        <v>4</v>
      </c>
      <c r="H3692">
        <v>2279.75</v>
      </c>
      <c r="I3692">
        <v>9119</v>
      </c>
      <c r="J3692" t="s">
        <v>93</v>
      </c>
      <c r="K3692" t="s">
        <v>82</v>
      </c>
      <c r="L3692" t="s">
        <v>134</v>
      </c>
      <c r="M3692">
        <v>2023</v>
      </c>
      <c r="N3692" t="s">
        <v>668</v>
      </c>
      <c r="O3692" t="s">
        <v>9999</v>
      </c>
      <c r="P3692" t="s">
        <v>86</v>
      </c>
    </row>
    <row r="3693" spans="1:16" x14ac:dyDescent="0.45">
      <c r="A3693">
        <v>3692</v>
      </c>
      <c r="B3693" s="10">
        <v>45196</v>
      </c>
      <c r="C3693">
        <v>1922</v>
      </c>
      <c r="D3693" t="s">
        <v>89</v>
      </c>
      <c r="E3693">
        <v>23</v>
      </c>
      <c r="F3693" t="s">
        <v>102</v>
      </c>
      <c r="G3693">
        <v>4</v>
      </c>
      <c r="H3693">
        <v>3881.89</v>
      </c>
      <c r="I3693">
        <v>15527.56</v>
      </c>
      <c r="J3693" t="s">
        <v>95</v>
      </c>
      <c r="K3693" t="s">
        <v>82</v>
      </c>
      <c r="L3693" t="s">
        <v>134</v>
      </c>
      <c r="M3693">
        <v>2023</v>
      </c>
      <c r="N3693" t="s">
        <v>84</v>
      </c>
      <c r="O3693" t="s">
        <v>2312</v>
      </c>
      <c r="P3693" t="s">
        <v>86</v>
      </c>
    </row>
    <row r="3694" spans="1:16" x14ac:dyDescent="0.45">
      <c r="A3694">
        <v>3693</v>
      </c>
      <c r="B3694" s="10">
        <v>45196</v>
      </c>
      <c r="C3694">
        <v>3915</v>
      </c>
      <c r="D3694" t="s">
        <v>80</v>
      </c>
      <c r="E3694">
        <v>33</v>
      </c>
      <c r="F3694" t="s">
        <v>6</v>
      </c>
      <c r="G3694">
        <v>3</v>
      </c>
      <c r="H3694">
        <v>1016.58</v>
      </c>
      <c r="I3694">
        <v>3049.74</v>
      </c>
      <c r="J3694" t="s">
        <v>87</v>
      </c>
      <c r="K3694" t="s">
        <v>82</v>
      </c>
      <c r="L3694" t="s">
        <v>134</v>
      </c>
      <c r="M3694">
        <v>2023</v>
      </c>
      <c r="N3694" t="s">
        <v>84</v>
      </c>
      <c r="O3694" t="s">
        <v>8329</v>
      </c>
      <c r="P3694" t="s">
        <v>748</v>
      </c>
    </row>
    <row r="3695" spans="1:16" x14ac:dyDescent="0.45">
      <c r="A3695">
        <v>3694</v>
      </c>
      <c r="B3695" s="10">
        <v>45196</v>
      </c>
      <c r="C3695">
        <v>8957</v>
      </c>
      <c r="D3695" t="s">
        <v>80</v>
      </c>
      <c r="E3695">
        <v>62</v>
      </c>
      <c r="F3695" t="s">
        <v>6</v>
      </c>
      <c r="G3695">
        <v>4</v>
      </c>
      <c r="H3695">
        <v>975.7</v>
      </c>
      <c r="I3695">
        <v>3902.8</v>
      </c>
      <c r="J3695" t="s">
        <v>81</v>
      </c>
      <c r="K3695" t="s">
        <v>82</v>
      </c>
      <c r="L3695" t="s">
        <v>134</v>
      </c>
      <c r="M3695">
        <v>2023</v>
      </c>
      <c r="N3695" t="s">
        <v>84</v>
      </c>
      <c r="O3695" t="s">
        <v>1355</v>
      </c>
      <c r="P3695" t="s">
        <v>86</v>
      </c>
    </row>
    <row r="3696" spans="1:16" x14ac:dyDescent="0.45">
      <c r="A3696">
        <v>3695</v>
      </c>
      <c r="B3696" s="10">
        <v>45196</v>
      </c>
      <c r="C3696">
        <v>4046</v>
      </c>
      <c r="D3696" t="s">
        <v>89</v>
      </c>
      <c r="E3696">
        <v>45</v>
      </c>
      <c r="F3696" t="s">
        <v>7</v>
      </c>
      <c r="G3696">
        <v>2</v>
      </c>
      <c r="H3696">
        <v>1585.75</v>
      </c>
      <c r="I3696">
        <v>3171.5</v>
      </c>
      <c r="J3696" t="s">
        <v>93</v>
      </c>
      <c r="K3696" t="s">
        <v>82</v>
      </c>
      <c r="L3696" t="s">
        <v>134</v>
      </c>
      <c r="M3696">
        <v>2023</v>
      </c>
      <c r="N3696" t="s">
        <v>84</v>
      </c>
      <c r="O3696" t="s">
        <v>3359</v>
      </c>
      <c r="P3696" t="s">
        <v>86</v>
      </c>
    </row>
    <row r="3697" spans="1:16" x14ac:dyDescent="0.45">
      <c r="A3697">
        <v>3696</v>
      </c>
      <c r="B3697" s="10">
        <v>45196</v>
      </c>
      <c r="C3697">
        <v>2230</v>
      </c>
      <c r="D3697" t="s">
        <v>89</v>
      </c>
      <c r="E3697">
        <v>58</v>
      </c>
      <c r="F3697" t="s">
        <v>5</v>
      </c>
      <c r="G3697">
        <v>4</v>
      </c>
      <c r="H3697">
        <v>792.55</v>
      </c>
      <c r="I3697">
        <v>3170.2</v>
      </c>
      <c r="J3697" t="s">
        <v>81</v>
      </c>
      <c r="K3697" t="s">
        <v>82</v>
      </c>
      <c r="L3697" t="s">
        <v>134</v>
      </c>
      <c r="M3697">
        <v>2023</v>
      </c>
      <c r="N3697" t="s">
        <v>84</v>
      </c>
      <c r="O3697" t="s">
        <v>1356</v>
      </c>
      <c r="P3697" t="s">
        <v>86</v>
      </c>
    </row>
    <row r="3698" spans="1:16" x14ac:dyDescent="0.45">
      <c r="A3698">
        <v>3697</v>
      </c>
      <c r="B3698" s="10">
        <v>45196</v>
      </c>
      <c r="C3698">
        <v>8647</v>
      </c>
      <c r="D3698" t="s">
        <v>89</v>
      </c>
      <c r="E3698">
        <v>49</v>
      </c>
      <c r="F3698" t="s">
        <v>6</v>
      </c>
      <c r="G3698">
        <v>5</v>
      </c>
      <c r="H3698">
        <v>3408.84</v>
      </c>
      <c r="I3698">
        <v>17044.2</v>
      </c>
      <c r="J3698" t="s">
        <v>93</v>
      </c>
      <c r="K3698" t="s">
        <v>82</v>
      </c>
      <c r="L3698" t="s">
        <v>134</v>
      </c>
      <c r="M3698">
        <v>2023</v>
      </c>
      <c r="N3698" t="s">
        <v>84</v>
      </c>
      <c r="O3698" t="s">
        <v>4229</v>
      </c>
      <c r="P3698" t="s">
        <v>86</v>
      </c>
    </row>
    <row r="3699" spans="1:16" x14ac:dyDescent="0.45">
      <c r="A3699">
        <v>3698</v>
      </c>
      <c r="B3699" s="10">
        <v>45196</v>
      </c>
      <c r="C3699">
        <v>5933</v>
      </c>
      <c r="D3699" t="s">
        <v>80</v>
      </c>
      <c r="E3699">
        <v>43</v>
      </c>
      <c r="F3699" t="s">
        <v>9</v>
      </c>
      <c r="G3699">
        <v>4</v>
      </c>
      <c r="H3699">
        <v>1040.68</v>
      </c>
      <c r="I3699">
        <v>4162.72</v>
      </c>
      <c r="J3699" t="s">
        <v>97</v>
      </c>
      <c r="K3699" t="s">
        <v>82</v>
      </c>
      <c r="L3699" t="s">
        <v>134</v>
      </c>
      <c r="M3699">
        <v>2023</v>
      </c>
      <c r="N3699" t="s">
        <v>84</v>
      </c>
      <c r="O3699" t="s">
        <v>1694</v>
      </c>
      <c r="P3699" t="s">
        <v>86</v>
      </c>
    </row>
    <row r="3700" spans="1:16" x14ac:dyDescent="0.45">
      <c r="A3700">
        <v>3699</v>
      </c>
      <c r="B3700" s="10">
        <v>45196</v>
      </c>
      <c r="C3700">
        <v>4940</v>
      </c>
      <c r="D3700" t="s">
        <v>89</v>
      </c>
      <c r="E3700">
        <v>28</v>
      </c>
      <c r="F3700" t="s">
        <v>9</v>
      </c>
      <c r="G3700">
        <v>1</v>
      </c>
      <c r="H3700">
        <v>1172.94</v>
      </c>
      <c r="I3700">
        <v>1172.94</v>
      </c>
      <c r="J3700" t="s">
        <v>87</v>
      </c>
      <c r="K3700" t="s">
        <v>567</v>
      </c>
      <c r="L3700" t="s">
        <v>134</v>
      </c>
      <c r="M3700">
        <v>2023</v>
      </c>
      <c r="N3700" t="s">
        <v>84</v>
      </c>
      <c r="O3700" t="s">
        <v>8191</v>
      </c>
      <c r="P3700" t="s">
        <v>86</v>
      </c>
    </row>
    <row r="3701" spans="1:16" x14ac:dyDescent="0.45">
      <c r="A3701">
        <v>3700</v>
      </c>
      <c r="B3701" s="10">
        <v>45197</v>
      </c>
      <c r="C3701">
        <v>7483</v>
      </c>
      <c r="D3701" t="s">
        <v>89</v>
      </c>
      <c r="E3701">
        <v>42</v>
      </c>
      <c r="F3701" t="s">
        <v>5</v>
      </c>
      <c r="G3701">
        <v>1</v>
      </c>
      <c r="H3701">
        <v>2895.93</v>
      </c>
      <c r="I3701">
        <v>2895.93</v>
      </c>
      <c r="J3701" t="s">
        <v>97</v>
      </c>
      <c r="K3701" t="s">
        <v>82</v>
      </c>
      <c r="L3701" t="s">
        <v>134</v>
      </c>
      <c r="M3701">
        <v>2023</v>
      </c>
      <c r="N3701" t="s">
        <v>84</v>
      </c>
      <c r="O3701" t="s">
        <v>524</v>
      </c>
      <c r="P3701" t="s">
        <v>86</v>
      </c>
    </row>
    <row r="3702" spans="1:16" x14ac:dyDescent="0.45">
      <c r="A3702">
        <v>3701</v>
      </c>
      <c r="B3702" s="10">
        <v>45197</v>
      </c>
      <c r="C3702">
        <v>1203</v>
      </c>
      <c r="D3702" t="s">
        <v>89</v>
      </c>
      <c r="E3702">
        <v>48</v>
      </c>
      <c r="F3702" t="s">
        <v>9</v>
      </c>
      <c r="G3702">
        <v>5</v>
      </c>
      <c r="H3702">
        <v>4838.34</v>
      </c>
      <c r="I3702">
        <v>24191.7</v>
      </c>
      <c r="J3702" t="s">
        <v>93</v>
      </c>
      <c r="K3702" t="s">
        <v>82</v>
      </c>
      <c r="L3702" t="s">
        <v>134</v>
      </c>
      <c r="M3702">
        <v>2023</v>
      </c>
      <c r="N3702" t="s">
        <v>84</v>
      </c>
      <c r="O3702" t="s">
        <v>4230</v>
      </c>
      <c r="P3702" t="s">
        <v>86</v>
      </c>
    </row>
    <row r="3703" spans="1:16" x14ac:dyDescent="0.45">
      <c r="A3703">
        <v>3702</v>
      </c>
      <c r="B3703" s="10">
        <v>45197</v>
      </c>
      <c r="C3703">
        <v>1160</v>
      </c>
      <c r="D3703" t="s">
        <v>80</v>
      </c>
      <c r="E3703">
        <v>38</v>
      </c>
      <c r="F3703" t="s">
        <v>102</v>
      </c>
      <c r="G3703">
        <v>2</v>
      </c>
      <c r="H3703">
        <v>4573.72</v>
      </c>
      <c r="I3703">
        <v>9147.44</v>
      </c>
      <c r="J3703" t="s">
        <v>97</v>
      </c>
      <c r="K3703" t="s">
        <v>82</v>
      </c>
      <c r="L3703" t="s">
        <v>134</v>
      </c>
      <c r="M3703">
        <v>2023</v>
      </c>
      <c r="N3703" t="s">
        <v>84</v>
      </c>
      <c r="O3703" t="s">
        <v>2763</v>
      </c>
      <c r="P3703" t="s">
        <v>86</v>
      </c>
    </row>
    <row r="3704" spans="1:16" x14ac:dyDescent="0.45">
      <c r="A3704">
        <v>3703</v>
      </c>
      <c r="B3704" s="10">
        <v>45197</v>
      </c>
      <c r="C3704">
        <v>9960</v>
      </c>
      <c r="D3704" t="s">
        <v>80</v>
      </c>
      <c r="E3704">
        <v>62</v>
      </c>
      <c r="F3704" t="s">
        <v>7</v>
      </c>
      <c r="G3704">
        <v>4</v>
      </c>
      <c r="H3704">
        <v>4329.26</v>
      </c>
      <c r="I3704">
        <v>17317.04</v>
      </c>
      <c r="J3704" t="s">
        <v>81</v>
      </c>
      <c r="K3704" t="s">
        <v>82</v>
      </c>
      <c r="L3704" t="s">
        <v>134</v>
      </c>
      <c r="M3704">
        <v>2023</v>
      </c>
      <c r="N3704" t="s">
        <v>84</v>
      </c>
      <c r="O3704" t="s">
        <v>1357</v>
      </c>
      <c r="P3704" t="s">
        <v>86</v>
      </c>
    </row>
    <row r="3705" spans="1:16" x14ac:dyDescent="0.45">
      <c r="A3705">
        <v>3704</v>
      </c>
      <c r="B3705" s="10">
        <v>45197</v>
      </c>
      <c r="C3705">
        <v>4748</v>
      </c>
      <c r="D3705" t="s">
        <v>80</v>
      </c>
      <c r="E3705">
        <v>20</v>
      </c>
      <c r="F3705" t="s">
        <v>9</v>
      </c>
      <c r="G3705">
        <v>4</v>
      </c>
      <c r="H3705">
        <v>2678.07</v>
      </c>
      <c r="I3705">
        <v>10712.28</v>
      </c>
      <c r="J3705" t="s">
        <v>95</v>
      </c>
      <c r="K3705" t="s">
        <v>82</v>
      </c>
      <c r="L3705" t="s">
        <v>134</v>
      </c>
      <c r="M3705">
        <v>2023</v>
      </c>
      <c r="N3705" t="s">
        <v>84</v>
      </c>
      <c r="O3705" t="s">
        <v>2313</v>
      </c>
      <c r="P3705" t="s">
        <v>86</v>
      </c>
    </row>
    <row r="3706" spans="1:16" x14ac:dyDescent="0.45">
      <c r="A3706">
        <v>3705</v>
      </c>
      <c r="B3706" s="10">
        <v>45197</v>
      </c>
      <c r="C3706">
        <v>7718</v>
      </c>
      <c r="D3706" t="s">
        <v>80</v>
      </c>
      <c r="E3706">
        <v>29</v>
      </c>
      <c r="F3706" t="s">
        <v>102</v>
      </c>
      <c r="G3706">
        <v>5</v>
      </c>
      <c r="H3706">
        <v>1523.87</v>
      </c>
      <c r="I3706">
        <v>7619.35</v>
      </c>
      <c r="J3706" t="s">
        <v>87</v>
      </c>
      <c r="K3706" t="s">
        <v>82</v>
      </c>
      <c r="L3706" t="s">
        <v>134</v>
      </c>
      <c r="M3706">
        <v>2023</v>
      </c>
      <c r="N3706" t="s">
        <v>84</v>
      </c>
      <c r="O3706" t="s">
        <v>8975</v>
      </c>
      <c r="P3706" t="s">
        <v>748</v>
      </c>
    </row>
    <row r="3707" spans="1:16" x14ac:dyDescent="0.45">
      <c r="A3707">
        <v>3706</v>
      </c>
      <c r="B3707" s="10">
        <v>45197</v>
      </c>
      <c r="C3707">
        <v>3581</v>
      </c>
      <c r="D3707" t="s">
        <v>80</v>
      </c>
      <c r="E3707">
        <v>57</v>
      </c>
      <c r="F3707" t="s">
        <v>5</v>
      </c>
      <c r="G3707">
        <v>3</v>
      </c>
      <c r="H3707">
        <v>3543.55</v>
      </c>
      <c r="I3707">
        <v>10630.65</v>
      </c>
      <c r="J3707" t="s">
        <v>81</v>
      </c>
      <c r="K3707" t="s">
        <v>82</v>
      </c>
      <c r="L3707" t="s">
        <v>134</v>
      </c>
      <c r="M3707">
        <v>2023</v>
      </c>
      <c r="N3707" t="s">
        <v>84</v>
      </c>
      <c r="O3707" t="s">
        <v>8414</v>
      </c>
      <c r="P3707" t="s">
        <v>748</v>
      </c>
    </row>
    <row r="3708" spans="1:16" x14ac:dyDescent="0.45">
      <c r="A3708">
        <v>3707</v>
      </c>
      <c r="B3708" s="10">
        <v>45197</v>
      </c>
      <c r="C3708">
        <v>2093</v>
      </c>
      <c r="D3708" t="s">
        <v>80</v>
      </c>
      <c r="E3708">
        <v>63</v>
      </c>
      <c r="F3708" t="s">
        <v>7</v>
      </c>
      <c r="G3708">
        <v>3</v>
      </c>
      <c r="H3708">
        <v>1978.41</v>
      </c>
      <c r="I3708">
        <v>5935.23</v>
      </c>
      <c r="J3708" t="s">
        <v>81</v>
      </c>
      <c r="K3708" t="s">
        <v>82</v>
      </c>
      <c r="L3708" t="s">
        <v>134</v>
      </c>
      <c r="M3708">
        <v>2023</v>
      </c>
      <c r="N3708" t="s">
        <v>84</v>
      </c>
      <c r="O3708" t="s">
        <v>8415</v>
      </c>
      <c r="P3708" t="s">
        <v>748</v>
      </c>
    </row>
    <row r="3709" spans="1:16" x14ac:dyDescent="0.45">
      <c r="A3709">
        <v>3708</v>
      </c>
      <c r="B3709" s="10">
        <v>45197</v>
      </c>
      <c r="C3709">
        <v>5500</v>
      </c>
      <c r="D3709" t="s">
        <v>80</v>
      </c>
      <c r="E3709">
        <v>58</v>
      </c>
      <c r="F3709" t="s">
        <v>5</v>
      </c>
      <c r="G3709">
        <v>2</v>
      </c>
      <c r="H3709">
        <v>3900.65</v>
      </c>
      <c r="I3709">
        <v>7801.3</v>
      </c>
      <c r="J3709" t="s">
        <v>81</v>
      </c>
      <c r="K3709" t="s">
        <v>82</v>
      </c>
      <c r="L3709" t="s">
        <v>134</v>
      </c>
      <c r="M3709">
        <v>2023</v>
      </c>
      <c r="N3709" t="s">
        <v>84</v>
      </c>
      <c r="O3709" t="s">
        <v>3044</v>
      </c>
      <c r="P3709" t="s">
        <v>86</v>
      </c>
    </row>
    <row r="3710" spans="1:16" x14ac:dyDescent="0.45">
      <c r="A3710">
        <v>3709</v>
      </c>
      <c r="B3710" s="10">
        <v>45197</v>
      </c>
      <c r="C3710">
        <v>9799</v>
      </c>
      <c r="D3710" t="s">
        <v>89</v>
      </c>
      <c r="E3710">
        <v>42</v>
      </c>
      <c r="F3710" t="s">
        <v>7</v>
      </c>
      <c r="G3710">
        <v>4</v>
      </c>
      <c r="H3710">
        <v>130.15</v>
      </c>
      <c r="I3710">
        <v>520.6</v>
      </c>
      <c r="J3710" t="s">
        <v>97</v>
      </c>
      <c r="K3710" t="s">
        <v>567</v>
      </c>
      <c r="L3710" t="s">
        <v>134</v>
      </c>
      <c r="M3710">
        <v>2023</v>
      </c>
      <c r="N3710" t="s">
        <v>84</v>
      </c>
      <c r="O3710" t="s">
        <v>7349</v>
      </c>
      <c r="P3710" t="s">
        <v>86</v>
      </c>
    </row>
    <row r="3711" spans="1:16" x14ac:dyDescent="0.45">
      <c r="A3711">
        <v>3710</v>
      </c>
      <c r="B3711" s="10">
        <v>45197</v>
      </c>
      <c r="C3711">
        <v>6710</v>
      </c>
      <c r="D3711" t="s">
        <v>89</v>
      </c>
      <c r="E3711">
        <v>34</v>
      </c>
      <c r="F3711" t="s">
        <v>9</v>
      </c>
      <c r="G3711">
        <v>4</v>
      </c>
      <c r="H3711">
        <v>2671.22</v>
      </c>
      <c r="I3711">
        <v>10684.88</v>
      </c>
      <c r="J3711" t="s">
        <v>87</v>
      </c>
      <c r="K3711" t="s">
        <v>82</v>
      </c>
      <c r="L3711" t="s">
        <v>134</v>
      </c>
      <c r="M3711">
        <v>2023</v>
      </c>
      <c r="N3711" t="s">
        <v>84</v>
      </c>
      <c r="O3711" t="s">
        <v>985</v>
      </c>
      <c r="P3711" t="s">
        <v>86</v>
      </c>
    </row>
    <row r="3712" spans="1:16" x14ac:dyDescent="0.45">
      <c r="A3712">
        <v>3711</v>
      </c>
      <c r="B3712" s="10">
        <v>45197</v>
      </c>
      <c r="C3712">
        <v>3875</v>
      </c>
      <c r="D3712" t="s">
        <v>89</v>
      </c>
      <c r="E3712">
        <v>55</v>
      </c>
      <c r="F3712" t="s">
        <v>9</v>
      </c>
      <c r="G3712">
        <v>4</v>
      </c>
      <c r="H3712">
        <v>1719.88</v>
      </c>
      <c r="I3712">
        <v>6879.52</v>
      </c>
      <c r="J3712" t="s">
        <v>81</v>
      </c>
      <c r="K3712" t="s">
        <v>82</v>
      </c>
      <c r="L3712" t="s">
        <v>134</v>
      </c>
      <c r="M3712">
        <v>2023</v>
      </c>
      <c r="N3712" t="s">
        <v>668</v>
      </c>
      <c r="O3712" t="s">
        <v>10000</v>
      </c>
      <c r="P3712" t="s">
        <v>86</v>
      </c>
    </row>
    <row r="3713" spans="1:16" x14ac:dyDescent="0.45">
      <c r="A3713">
        <v>3712</v>
      </c>
      <c r="B3713" s="10">
        <v>45197</v>
      </c>
      <c r="C3713">
        <v>4191</v>
      </c>
      <c r="D3713" t="s">
        <v>80</v>
      </c>
      <c r="E3713">
        <v>53</v>
      </c>
      <c r="F3713" t="s">
        <v>7</v>
      </c>
      <c r="G3713">
        <v>1</v>
      </c>
      <c r="H3713">
        <v>1282.79</v>
      </c>
      <c r="I3713">
        <v>1282.79</v>
      </c>
      <c r="J3713" t="s">
        <v>93</v>
      </c>
      <c r="K3713" t="s">
        <v>567</v>
      </c>
      <c r="L3713" t="s">
        <v>134</v>
      </c>
      <c r="M3713">
        <v>2023</v>
      </c>
      <c r="N3713" t="s">
        <v>84</v>
      </c>
      <c r="O3713" t="s">
        <v>7801</v>
      </c>
      <c r="P3713" t="s">
        <v>86</v>
      </c>
    </row>
    <row r="3714" spans="1:16" x14ac:dyDescent="0.45">
      <c r="A3714">
        <v>3713</v>
      </c>
      <c r="B3714" s="10">
        <v>45198</v>
      </c>
      <c r="C3714">
        <v>2837</v>
      </c>
      <c r="D3714" t="s">
        <v>80</v>
      </c>
      <c r="E3714">
        <v>53</v>
      </c>
      <c r="F3714" t="s">
        <v>102</v>
      </c>
      <c r="G3714">
        <v>3</v>
      </c>
      <c r="H3714">
        <v>3326.09</v>
      </c>
      <c r="I3714">
        <v>9978.27</v>
      </c>
      <c r="J3714" t="s">
        <v>93</v>
      </c>
      <c r="K3714" t="s">
        <v>82</v>
      </c>
      <c r="L3714" t="s">
        <v>134</v>
      </c>
      <c r="M3714">
        <v>2023</v>
      </c>
      <c r="N3714" t="s">
        <v>84</v>
      </c>
      <c r="O3714" t="s">
        <v>438</v>
      </c>
      <c r="P3714" t="s">
        <v>86</v>
      </c>
    </row>
    <row r="3715" spans="1:16" x14ac:dyDescent="0.45">
      <c r="A3715">
        <v>3714</v>
      </c>
      <c r="B3715" s="10">
        <v>45198</v>
      </c>
      <c r="C3715">
        <v>1689</v>
      </c>
      <c r="D3715" t="s">
        <v>89</v>
      </c>
      <c r="E3715">
        <v>36</v>
      </c>
      <c r="F3715" t="s">
        <v>102</v>
      </c>
      <c r="G3715">
        <v>5</v>
      </c>
      <c r="H3715">
        <v>3308.95</v>
      </c>
      <c r="I3715">
        <v>16544.75</v>
      </c>
      <c r="J3715" t="s">
        <v>97</v>
      </c>
      <c r="K3715" t="s">
        <v>82</v>
      </c>
      <c r="L3715" t="s">
        <v>134</v>
      </c>
      <c r="M3715">
        <v>2023</v>
      </c>
      <c r="N3715" t="s">
        <v>84</v>
      </c>
      <c r="O3715" t="s">
        <v>4467</v>
      </c>
      <c r="P3715" t="s">
        <v>86</v>
      </c>
    </row>
    <row r="3716" spans="1:16" x14ac:dyDescent="0.45">
      <c r="A3716">
        <v>3715</v>
      </c>
      <c r="B3716" s="10">
        <v>45198</v>
      </c>
      <c r="C3716">
        <v>4759</v>
      </c>
      <c r="D3716" t="s">
        <v>89</v>
      </c>
      <c r="E3716">
        <v>61</v>
      </c>
      <c r="F3716" t="s">
        <v>102</v>
      </c>
      <c r="G3716">
        <v>1</v>
      </c>
      <c r="H3716">
        <v>233.48</v>
      </c>
      <c r="I3716">
        <v>233.48</v>
      </c>
      <c r="J3716" t="s">
        <v>81</v>
      </c>
      <c r="K3716" t="s">
        <v>567</v>
      </c>
      <c r="L3716" t="s">
        <v>134</v>
      </c>
      <c r="M3716">
        <v>2023</v>
      </c>
      <c r="N3716" t="s">
        <v>84</v>
      </c>
      <c r="O3716" t="s">
        <v>8061</v>
      </c>
      <c r="P3716" t="s">
        <v>86</v>
      </c>
    </row>
    <row r="3717" spans="1:16" x14ac:dyDescent="0.45">
      <c r="A3717">
        <v>3716</v>
      </c>
      <c r="B3717" s="10">
        <v>45198</v>
      </c>
      <c r="C3717">
        <v>3103</v>
      </c>
      <c r="D3717" t="s">
        <v>80</v>
      </c>
      <c r="E3717">
        <v>19</v>
      </c>
      <c r="F3717" t="s">
        <v>8</v>
      </c>
      <c r="G3717">
        <v>1</v>
      </c>
      <c r="H3717">
        <v>4741.1099999999997</v>
      </c>
      <c r="I3717">
        <v>4741.1099999999997</v>
      </c>
      <c r="J3717" t="s">
        <v>95</v>
      </c>
      <c r="K3717" t="s">
        <v>82</v>
      </c>
      <c r="L3717" t="s">
        <v>134</v>
      </c>
      <c r="M3717">
        <v>2023</v>
      </c>
      <c r="N3717" t="s">
        <v>84</v>
      </c>
      <c r="O3717" t="s">
        <v>5029</v>
      </c>
      <c r="P3717" t="s">
        <v>86</v>
      </c>
    </row>
    <row r="3718" spans="1:16" x14ac:dyDescent="0.45">
      <c r="A3718">
        <v>3717</v>
      </c>
      <c r="B3718" s="10">
        <v>45198</v>
      </c>
      <c r="C3718">
        <v>1365</v>
      </c>
      <c r="D3718" t="s">
        <v>80</v>
      </c>
      <c r="E3718">
        <v>34</v>
      </c>
      <c r="F3718" t="s">
        <v>6</v>
      </c>
      <c r="G3718">
        <v>3</v>
      </c>
      <c r="H3718">
        <v>1841.17</v>
      </c>
      <c r="I3718">
        <v>5523.51</v>
      </c>
      <c r="J3718" t="s">
        <v>87</v>
      </c>
      <c r="K3718" t="s">
        <v>82</v>
      </c>
      <c r="L3718" t="s">
        <v>134</v>
      </c>
      <c r="M3718">
        <v>2023</v>
      </c>
      <c r="N3718" t="s">
        <v>84</v>
      </c>
      <c r="O3718" t="s">
        <v>6072</v>
      </c>
      <c r="P3718" t="s">
        <v>86</v>
      </c>
    </row>
    <row r="3719" spans="1:16" x14ac:dyDescent="0.45">
      <c r="A3719">
        <v>3718</v>
      </c>
      <c r="B3719" s="10">
        <v>45198</v>
      </c>
      <c r="C3719">
        <v>9092</v>
      </c>
      <c r="D3719" t="s">
        <v>80</v>
      </c>
      <c r="E3719">
        <v>47</v>
      </c>
      <c r="F3719" t="s">
        <v>6</v>
      </c>
      <c r="G3719">
        <v>4</v>
      </c>
      <c r="H3719">
        <v>4591.17</v>
      </c>
      <c r="I3719">
        <v>18364.68</v>
      </c>
      <c r="J3719" t="s">
        <v>93</v>
      </c>
      <c r="K3719" t="s">
        <v>82</v>
      </c>
      <c r="L3719" t="s">
        <v>134</v>
      </c>
      <c r="M3719">
        <v>2023</v>
      </c>
      <c r="N3719" t="s">
        <v>84</v>
      </c>
      <c r="O3719" t="s">
        <v>1999</v>
      </c>
      <c r="P3719" t="s">
        <v>86</v>
      </c>
    </row>
    <row r="3720" spans="1:16" x14ac:dyDescent="0.45">
      <c r="A3720">
        <v>3719</v>
      </c>
      <c r="B3720" s="10">
        <v>45198</v>
      </c>
      <c r="C3720">
        <v>5172</v>
      </c>
      <c r="D3720" t="s">
        <v>80</v>
      </c>
      <c r="E3720">
        <v>64</v>
      </c>
      <c r="F3720" t="s">
        <v>6</v>
      </c>
      <c r="G3720">
        <v>2</v>
      </c>
      <c r="H3720">
        <v>2939.41</v>
      </c>
      <c r="I3720">
        <v>5878.82</v>
      </c>
      <c r="J3720" t="s">
        <v>81</v>
      </c>
      <c r="K3720" t="s">
        <v>82</v>
      </c>
      <c r="L3720" t="s">
        <v>134</v>
      </c>
      <c r="M3720">
        <v>2023</v>
      </c>
      <c r="N3720" t="s">
        <v>84</v>
      </c>
      <c r="O3720" t="s">
        <v>3045</v>
      </c>
      <c r="P3720" t="s">
        <v>86</v>
      </c>
    </row>
    <row r="3721" spans="1:16" x14ac:dyDescent="0.45">
      <c r="A3721">
        <v>3720</v>
      </c>
      <c r="B3721" s="10">
        <v>45198</v>
      </c>
      <c r="C3721">
        <v>7033</v>
      </c>
      <c r="D3721" t="s">
        <v>80</v>
      </c>
      <c r="E3721">
        <v>27</v>
      </c>
      <c r="F3721" t="s">
        <v>102</v>
      </c>
      <c r="G3721">
        <v>5</v>
      </c>
      <c r="H3721">
        <v>3280.32</v>
      </c>
      <c r="I3721">
        <v>16401.599999999999</v>
      </c>
      <c r="J3721" t="s">
        <v>87</v>
      </c>
      <c r="K3721" t="s">
        <v>82</v>
      </c>
      <c r="L3721" t="s">
        <v>134</v>
      </c>
      <c r="M3721">
        <v>2023</v>
      </c>
      <c r="N3721" t="s">
        <v>84</v>
      </c>
      <c r="O3721" t="s">
        <v>8976</v>
      </c>
      <c r="P3721" t="s">
        <v>748</v>
      </c>
    </row>
    <row r="3722" spans="1:16" x14ac:dyDescent="0.45">
      <c r="A3722">
        <v>3721</v>
      </c>
      <c r="B3722" s="10">
        <v>45198</v>
      </c>
      <c r="C3722">
        <v>3378</v>
      </c>
      <c r="D3722" t="s">
        <v>80</v>
      </c>
      <c r="E3722">
        <v>52</v>
      </c>
      <c r="F3722" t="s">
        <v>9</v>
      </c>
      <c r="G3722">
        <v>3</v>
      </c>
      <c r="H3722">
        <v>4804.55</v>
      </c>
      <c r="I3722">
        <v>14413.65</v>
      </c>
      <c r="J3722" t="s">
        <v>93</v>
      </c>
      <c r="K3722" t="s">
        <v>82</v>
      </c>
      <c r="L3722" t="s">
        <v>134</v>
      </c>
      <c r="M3722">
        <v>2023</v>
      </c>
      <c r="N3722" t="s">
        <v>84</v>
      </c>
      <c r="O3722" t="s">
        <v>8509</v>
      </c>
      <c r="P3722" t="s">
        <v>748</v>
      </c>
    </row>
    <row r="3723" spans="1:16" x14ac:dyDescent="0.45">
      <c r="A3723">
        <v>3722</v>
      </c>
      <c r="B3723" s="10">
        <v>45198</v>
      </c>
      <c r="C3723">
        <v>2205</v>
      </c>
      <c r="D3723" t="s">
        <v>80</v>
      </c>
      <c r="E3723">
        <v>53</v>
      </c>
      <c r="F3723" t="s">
        <v>8</v>
      </c>
      <c r="G3723">
        <v>2</v>
      </c>
      <c r="H3723">
        <v>4119.88</v>
      </c>
      <c r="I3723">
        <v>8239.76</v>
      </c>
      <c r="J3723" t="s">
        <v>93</v>
      </c>
      <c r="K3723" t="s">
        <v>82</v>
      </c>
      <c r="L3723" t="s">
        <v>134</v>
      </c>
      <c r="M3723">
        <v>2023</v>
      </c>
      <c r="N3723" t="s">
        <v>84</v>
      </c>
      <c r="O3723" t="s">
        <v>3360</v>
      </c>
      <c r="P3723" t="s">
        <v>86</v>
      </c>
    </row>
    <row r="3724" spans="1:16" x14ac:dyDescent="0.45">
      <c r="A3724">
        <v>3723</v>
      </c>
      <c r="B3724" s="10">
        <v>45198</v>
      </c>
      <c r="C3724">
        <v>5988</v>
      </c>
      <c r="D3724" t="s">
        <v>80</v>
      </c>
      <c r="E3724">
        <v>50</v>
      </c>
      <c r="F3724" t="s">
        <v>102</v>
      </c>
      <c r="G3724">
        <v>3</v>
      </c>
      <c r="H3724">
        <v>743.17</v>
      </c>
      <c r="I3724">
        <v>2229.5100000000002</v>
      </c>
      <c r="J3724" t="s">
        <v>93</v>
      </c>
      <c r="K3724" t="s">
        <v>82</v>
      </c>
      <c r="L3724" t="s">
        <v>134</v>
      </c>
      <c r="M3724">
        <v>2023</v>
      </c>
      <c r="N3724" t="s">
        <v>84</v>
      </c>
      <c r="O3724" t="s">
        <v>8510</v>
      </c>
      <c r="P3724" t="s">
        <v>748</v>
      </c>
    </row>
    <row r="3725" spans="1:16" x14ac:dyDescent="0.45">
      <c r="A3725">
        <v>3724</v>
      </c>
      <c r="B3725" s="10">
        <v>45198</v>
      </c>
      <c r="C3725">
        <v>6669</v>
      </c>
      <c r="D3725" t="s">
        <v>89</v>
      </c>
      <c r="E3725">
        <v>18</v>
      </c>
      <c r="F3725" t="s">
        <v>9</v>
      </c>
      <c r="G3725">
        <v>3</v>
      </c>
      <c r="H3725">
        <v>75.84</v>
      </c>
      <c r="I3725">
        <v>227.52</v>
      </c>
      <c r="J3725" t="s">
        <v>95</v>
      </c>
      <c r="K3725" t="s">
        <v>567</v>
      </c>
      <c r="L3725" t="s">
        <v>134</v>
      </c>
      <c r="M3725">
        <v>2023</v>
      </c>
      <c r="N3725" t="s">
        <v>84</v>
      </c>
      <c r="O3725" t="s">
        <v>7502</v>
      </c>
      <c r="P3725" t="s">
        <v>86</v>
      </c>
    </row>
    <row r="3726" spans="1:16" x14ac:dyDescent="0.45">
      <c r="A3726">
        <v>3725</v>
      </c>
      <c r="B3726" s="10">
        <v>45198</v>
      </c>
      <c r="C3726">
        <v>3735</v>
      </c>
      <c r="D3726" t="s">
        <v>80</v>
      </c>
      <c r="E3726">
        <v>35</v>
      </c>
      <c r="F3726" t="s">
        <v>8</v>
      </c>
      <c r="G3726">
        <v>3</v>
      </c>
      <c r="H3726">
        <v>1577.51</v>
      </c>
      <c r="I3726">
        <v>4732.53</v>
      </c>
      <c r="J3726" t="s">
        <v>97</v>
      </c>
      <c r="K3726" t="s">
        <v>82</v>
      </c>
      <c r="L3726" t="s">
        <v>134</v>
      </c>
      <c r="M3726">
        <v>2023</v>
      </c>
      <c r="N3726" t="s">
        <v>84</v>
      </c>
      <c r="O3726" t="s">
        <v>6301</v>
      </c>
      <c r="P3726" t="s">
        <v>86</v>
      </c>
    </row>
    <row r="3727" spans="1:16" x14ac:dyDescent="0.45">
      <c r="A3727">
        <v>3726</v>
      </c>
      <c r="B3727" s="10">
        <v>45198</v>
      </c>
      <c r="C3727">
        <v>9490</v>
      </c>
      <c r="D3727" t="s">
        <v>80</v>
      </c>
      <c r="E3727">
        <v>21</v>
      </c>
      <c r="F3727" t="s">
        <v>9</v>
      </c>
      <c r="G3727">
        <v>3</v>
      </c>
      <c r="H3727">
        <v>2468.2600000000002</v>
      </c>
      <c r="I3727">
        <v>7404.78</v>
      </c>
      <c r="J3727" t="s">
        <v>95</v>
      </c>
      <c r="K3727" t="s">
        <v>82</v>
      </c>
      <c r="L3727" t="s">
        <v>134</v>
      </c>
      <c r="M3727">
        <v>2023</v>
      </c>
      <c r="N3727" t="s">
        <v>84</v>
      </c>
      <c r="O3727" t="s">
        <v>8673</v>
      </c>
      <c r="P3727" t="s">
        <v>748</v>
      </c>
    </row>
    <row r="3728" spans="1:16" x14ac:dyDescent="0.45">
      <c r="A3728">
        <v>3727</v>
      </c>
      <c r="B3728" s="10">
        <v>45199</v>
      </c>
      <c r="C3728">
        <v>1956</v>
      </c>
      <c r="D3728" t="s">
        <v>80</v>
      </c>
      <c r="E3728">
        <v>64</v>
      </c>
      <c r="F3728" t="s">
        <v>7</v>
      </c>
      <c r="G3728">
        <v>4</v>
      </c>
      <c r="H3728">
        <v>3674.14</v>
      </c>
      <c r="I3728">
        <v>14696.56</v>
      </c>
      <c r="J3728" t="s">
        <v>81</v>
      </c>
      <c r="K3728" t="s">
        <v>82</v>
      </c>
      <c r="L3728" t="s">
        <v>134</v>
      </c>
      <c r="M3728">
        <v>2023</v>
      </c>
      <c r="N3728" t="s">
        <v>668</v>
      </c>
      <c r="O3728" t="s">
        <v>702</v>
      </c>
      <c r="P3728" t="s">
        <v>86</v>
      </c>
    </row>
    <row r="3729" spans="1:16" x14ac:dyDescent="0.45">
      <c r="A3729">
        <v>3728</v>
      </c>
      <c r="B3729" s="10">
        <v>45199</v>
      </c>
      <c r="C3729">
        <v>7623</v>
      </c>
      <c r="D3729" t="s">
        <v>89</v>
      </c>
      <c r="E3729">
        <v>44</v>
      </c>
      <c r="F3729" t="s">
        <v>9</v>
      </c>
      <c r="G3729">
        <v>1</v>
      </c>
      <c r="H3729">
        <v>3322.19</v>
      </c>
      <c r="I3729">
        <v>3322.19</v>
      </c>
      <c r="J3729" t="s">
        <v>97</v>
      </c>
      <c r="K3729" t="s">
        <v>82</v>
      </c>
      <c r="L3729" t="s">
        <v>134</v>
      </c>
      <c r="M3729">
        <v>2023</v>
      </c>
      <c r="N3729" t="s">
        <v>668</v>
      </c>
      <c r="O3729" t="s">
        <v>9613</v>
      </c>
      <c r="P3729" t="s">
        <v>86</v>
      </c>
    </row>
    <row r="3730" spans="1:16" x14ac:dyDescent="0.45">
      <c r="A3730">
        <v>3729</v>
      </c>
      <c r="B3730" s="10">
        <v>45199</v>
      </c>
      <c r="C3730">
        <v>2474</v>
      </c>
      <c r="D3730" t="s">
        <v>89</v>
      </c>
      <c r="E3730">
        <v>42</v>
      </c>
      <c r="F3730" t="s">
        <v>8</v>
      </c>
      <c r="G3730">
        <v>3</v>
      </c>
      <c r="H3730">
        <v>1598.64</v>
      </c>
      <c r="I3730">
        <v>4795.92</v>
      </c>
      <c r="J3730" t="s">
        <v>97</v>
      </c>
      <c r="K3730" t="s">
        <v>82</v>
      </c>
      <c r="L3730" t="s">
        <v>134</v>
      </c>
      <c r="M3730">
        <v>2023</v>
      </c>
      <c r="N3730" t="s">
        <v>84</v>
      </c>
      <c r="O3730" t="s">
        <v>6302</v>
      </c>
      <c r="P3730" t="s">
        <v>86</v>
      </c>
    </row>
    <row r="3731" spans="1:16" x14ac:dyDescent="0.45">
      <c r="A3731">
        <v>3730</v>
      </c>
      <c r="B3731" s="10">
        <v>45199</v>
      </c>
      <c r="C3731">
        <v>5460</v>
      </c>
      <c r="D3731" t="s">
        <v>80</v>
      </c>
      <c r="E3731">
        <v>45</v>
      </c>
      <c r="F3731" t="s">
        <v>102</v>
      </c>
      <c r="G3731">
        <v>2</v>
      </c>
      <c r="H3731">
        <v>2732.88</v>
      </c>
      <c r="I3731">
        <v>5465.76</v>
      </c>
      <c r="J3731" t="s">
        <v>93</v>
      </c>
      <c r="K3731" t="s">
        <v>82</v>
      </c>
      <c r="L3731" t="s">
        <v>134</v>
      </c>
      <c r="M3731">
        <v>2023</v>
      </c>
      <c r="N3731" t="s">
        <v>84</v>
      </c>
      <c r="O3731" t="s">
        <v>3361</v>
      </c>
      <c r="P3731" t="s">
        <v>86</v>
      </c>
    </row>
    <row r="3732" spans="1:16" x14ac:dyDescent="0.45">
      <c r="A3732">
        <v>3731</v>
      </c>
      <c r="B3732" s="10">
        <v>45199</v>
      </c>
      <c r="C3732">
        <v>8002</v>
      </c>
      <c r="D3732" t="s">
        <v>89</v>
      </c>
      <c r="E3732">
        <v>39</v>
      </c>
      <c r="F3732" t="s">
        <v>6</v>
      </c>
      <c r="G3732">
        <v>2</v>
      </c>
      <c r="H3732">
        <v>3272.12</v>
      </c>
      <c r="I3732">
        <v>6544.24</v>
      </c>
      <c r="J3732" t="s">
        <v>97</v>
      </c>
      <c r="K3732" t="s">
        <v>82</v>
      </c>
      <c r="L3732" t="s">
        <v>134</v>
      </c>
      <c r="M3732">
        <v>2023</v>
      </c>
      <c r="N3732" t="s">
        <v>84</v>
      </c>
      <c r="O3732" t="s">
        <v>2764</v>
      </c>
      <c r="P3732" t="s">
        <v>86</v>
      </c>
    </row>
    <row r="3733" spans="1:16" x14ac:dyDescent="0.45">
      <c r="A3733">
        <v>3732</v>
      </c>
      <c r="B3733" s="10">
        <v>45199</v>
      </c>
      <c r="C3733">
        <v>7396</v>
      </c>
      <c r="D3733" t="s">
        <v>89</v>
      </c>
      <c r="E3733">
        <v>59</v>
      </c>
      <c r="F3733" t="s">
        <v>8</v>
      </c>
      <c r="G3733">
        <v>2</v>
      </c>
      <c r="H3733">
        <v>2593.06</v>
      </c>
      <c r="I3733">
        <v>5186.12</v>
      </c>
      <c r="J3733" t="s">
        <v>81</v>
      </c>
      <c r="K3733" t="s">
        <v>82</v>
      </c>
      <c r="L3733" t="s">
        <v>134</v>
      </c>
      <c r="M3733">
        <v>2023</v>
      </c>
      <c r="N3733" t="s">
        <v>668</v>
      </c>
      <c r="O3733" t="s">
        <v>9854</v>
      </c>
      <c r="P3733" t="s">
        <v>86</v>
      </c>
    </row>
    <row r="3734" spans="1:16" x14ac:dyDescent="0.45">
      <c r="A3734">
        <v>3733</v>
      </c>
      <c r="B3734" s="10">
        <v>45199</v>
      </c>
      <c r="C3734">
        <v>3828</v>
      </c>
      <c r="D3734" t="s">
        <v>89</v>
      </c>
      <c r="E3734">
        <v>42</v>
      </c>
      <c r="F3734" t="s">
        <v>102</v>
      </c>
      <c r="G3734">
        <v>1</v>
      </c>
      <c r="H3734">
        <v>3460.42</v>
      </c>
      <c r="I3734">
        <v>3460.42</v>
      </c>
      <c r="J3734" t="s">
        <v>97</v>
      </c>
      <c r="K3734" t="s">
        <v>82</v>
      </c>
      <c r="L3734" t="s">
        <v>134</v>
      </c>
      <c r="M3734">
        <v>2023</v>
      </c>
      <c r="N3734" t="s">
        <v>84</v>
      </c>
      <c r="O3734" t="s">
        <v>5198</v>
      </c>
      <c r="P3734" t="s">
        <v>86</v>
      </c>
    </row>
    <row r="3735" spans="1:16" x14ac:dyDescent="0.45">
      <c r="A3735">
        <v>3734</v>
      </c>
      <c r="B3735" s="10">
        <v>45199</v>
      </c>
      <c r="C3735">
        <v>3850</v>
      </c>
      <c r="D3735" t="s">
        <v>80</v>
      </c>
      <c r="E3735">
        <v>34</v>
      </c>
      <c r="F3735" t="s">
        <v>102</v>
      </c>
      <c r="G3735">
        <v>1</v>
      </c>
      <c r="H3735">
        <v>2451.83</v>
      </c>
      <c r="I3735">
        <v>2451.83</v>
      </c>
      <c r="J3735" t="s">
        <v>87</v>
      </c>
      <c r="K3735" t="s">
        <v>82</v>
      </c>
      <c r="L3735" t="s">
        <v>134</v>
      </c>
      <c r="M3735">
        <v>2023</v>
      </c>
      <c r="N3735" t="s">
        <v>84</v>
      </c>
      <c r="O3735" t="s">
        <v>5403</v>
      </c>
      <c r="P3735" t="s">
        <v>86</v>
      </c>
    </row>
    <row r="3736" spans="1:16" x14ac:dyDescent="0.45">
      <c r="A3736">
        <v>3735</v>
      </c>
      <c r="B3736" s="10">
        <v>45199</v>
      </c>
      <c r="C3736">
        <v>3964</v>
      </c>
      <c r="D3736" t="s">
        <v>80</v>
      </c>
      <c r="E3736">
        <v>61</v>
      </c>
      <c r="F3736" t="s">
        <v>5</v>
      </c>
      <c r="G3736">
        <v>2</v>
      </c>
      <c r="H3736">
        <v>2671.94</v>
      </c>
      <c r="I3736">
        <v>5343.88</v>
      </c>
      <c r="J3736" t="s">
        <v>81</v>
      </c>
      <c r="K3736" t="s">
        <v>82</v>
      </c>
      <c r="L3736" t="s">
        <v>134</v>
      </c>
      <c r="M3736">
        <v>2023</v>
      </c>
      <c r="N3736" t="s">
        <v>84</v>
      </c>
      <c r="O3736" t="s">
        <v>3046</v>
      </c>
      <c r="P3736" t="s">
        <v>86</v>
      </c>
    </row>
    <row r="3737" spans="1:16" x14ac:dyDescent="0.45">
      <c r="A3737">
        <v>3736</v>
      </c>
      <c r="B3737" s="10">
        <v>45199</v>
      </c>
      <c r="C3737">
        <v>5594</v>
      </c>
      <c r="D3737" t="s">
        <v>80</v>
      </c>
      <c r="E3737">
        <v>29</v>
      </c>
      <c r="F3737" t="s">
        <v>7</v>
      </c>
      <c r="G3737">
        <v>4</v>
      </c>
      <c r="H3737">
        <v>4706.84</v>
      </c>
      <c r="I3737">
        <v>18827.36</v>
      </c>
      <c r="J3737" t="s">
        <v>87</v>
      </c>
      <c r="K3737" t="s">
        <v>82</v>
      </c>
      <c r="L3737" t="s">
        <v>134</v>
      </c>
      <c r="M3737">
        <v>2023</v>
      </c>
      <c r="N3737" t="s">
        <v>84</v>
      </c>
      <c r="O3737" t="s">
        <v>986</v>
      </c>
      <c r="P3737" t="s">
        <v>86</v>
      </c>
    </row>
    <row r="3738" spans="1:16" x14ac:dyDescent="0.45">
      <c r="A3738">
        <v>3737</v>
      </c>
      <c r="B3738" s="10">
        <v>45199</v>
      </c>
      <c r="C3738">
        <v>7644</v>
      </c>
      <c r="D3738" t="s">
        <v>80</v>
      </c>
      <c r="E3738">
        <v>33</v>
      </c>
      <c r="F3738" t="s">
        <v>5</v>
      </c>
      <c r="G3738">
        <v>1</v>
      </c>
      <c r="H3738">
        <v>1976.33</v>
      </c>
      <c r="I3738">
        <v>1976.33</v>
      </c>
      <c r="J3738" t="s">
        <v>87</v>
      </c>
      <c r="K3738" t="s">
        <v>567</v>
      </c>
      <c r="L3738" t="s">
        <v>134</v>
      </c>
      <c r="M3738">
        <v>2023</v>
      </c>
      <c r="N3738" t="s">
        <v>84</v>
      </c>
      <c r="O3738" t="s">
        <v>8192</v>
      </c>
      <c r="P3738" t="s">
        <v>86</v>
      </c>
    </row>
    <row r="3739" spans="1:16" x14ac:dyDescent="0.45">
      <c r="A3739">
        <v>3738</v>
      </c>
      <c r="B3739" s="10">
        <v>45199</v>
      </c>
      <c r="C3739">
        <v>3850</v>
      </c>
      <c r="D3739" t="s">
        <v>80</v>
      </c>
      <c r="E3739">
        <v>54</v>
      </c>
      <c r="F3739" t="s">
        <v>6</v>
      </c>
      <c r="G3739">
        <v>1</v>
      </c>
      <c r="H3739">
        <v>3790.75</v>
      </c>
      <c r="I3739">
        <v>3790.75</v>
      </c>
      <c r="J3739" t="s">
        <v>93</v>
      </c>
      <c r="K3739" t="s">
        <v>82</v>
      </c>
      <c r="L3739" t="s">
        <v>134</v>
      </c>
      <c r="M3739">
        <v>2023</v>
      </c>
      <c r="N3739" t="s">
        <v>84</v>
      </c>
      <c r="O3739" t="s">
        <v>5615</v>
      </c>
      <c r="P3739" t="s">
        <v>86</v>
      </c>
    </row>
    <row r="3740" spans="1:16" x14ac:dyDescent="0.45">
      <c r="A3740">
        <v>3739</v>
      </c>
      <c r="B3740" s="10">
        <v>45199</v>
      </c>
      <c r="C3740">
        <v>1165</v>
      </c>
      <c r="D3740" t="s">
        <v>80</v>
      </c>
      <c r="E3740">
        <v>33</v>
      </c>
      <c r="F3740" t="s">
        <v>8</v>
      </c>
      <c r="G3740">
        <v>4</v>
      </c>
      <c r="H3740">
        <v>1706.65</v>
      </c>
      <c r="I3740">
        <v>6826.6</v>
      </c>
      <c r="J3740" t="s">
        <v>87</v>
      </c>
      <c r="K3740" t="s">
        <v>82</v>
      </c>
      <c r="L3740" t="s">
        <v>134</v>
      </c>
      <c r="M3740">
        <v>2023</v>
      </c>
      <c r="N3740" t="s">
        <v>84</v>
      </c>
      <c r="O3740" t="s">
        <v>987</v>
      </c>
      <c r="P3740" t="s">
        <v>86</v>
      </c>
    </row>
    <row r="3741" spans="1:16" x14ac:dyDescent="0.45">
      <c r="A3741">
        <v>3740</v>
      </c>
      <c r="B3741" s="10">
        <v>45199</v>
      </c>
      <c r="C3741">
        <v>1919</v>
      </c>
      <c r="D3741" t="s">
        <v>80</v>
      </c>
      <c r="E3741">
        <v>34</v>
      </c>
      <c r="F3741" t="s">
        <v>5</v>
      </c>
      <c r="G3741">
        <v>3</v>
      </c>
      <c r="H3741">
        <v>1692.68</v>
      </c>
      <c r="I3741">
        <v>5078.04</v>
      </c>
      <c r="J3741" t="s">
        <v>87</v>
      </c>
      <c r="K3741" t="s">
        <v>82</v>
      </c>
      <c r="L3741" t="s">
        <v>134</v>
      </c>
      <c r="M3741">
        <v>2023</v>
      </c>
      <c r="N3741" t="s">
        <v>84</v>
      </c>
      <c r="O3741" t="s">
        <v>6073</v>
      </c>
      <c r="P3741" t="s">
        <v>86</v>
      </c>
    </row>
    <row r="3742" spans="1:16" x14ac:dyDescent="0.45">
      <c r="A3742">
        <v>3741</v>
      </c>
      <c r="B3742" s="10">
        <v>45200</v>
      </c>
      <c r="C3742">
        <v>9305</v>
      </c>
      <c r="D3742" t="s">
        <v>89</v>
      </c>
      <c r="E3742">
        <v>48</v>
      </c>
      <c r="F3742" t="s">
        <v>6</v>
      </c>
      <c r="G3742">
        <v>1</v>
      </c>
      <c r="H3742">
        <v>4637.0200000000004</v>
      </c>
      <c r="I3742">
        <v>4637.0200000000004</v>
      </c>
      <c r="J3742" t="s">
        <v>93</v>
      </c>
      <c r="K3742" t="s">
        <v>82</v>
      </c>
      <c r="L3742" t="s">
        <v>139</v>
      </c>
      <c r="M3742">
        <v>2023</v>
      </c>
      <c r="N3742" t="s">
        <v>84</v>
      </c>
      <c r="O3742" t="s">
        <v>525</v>
      </c>
      <c r="P3742" t="s">
        <v>86</v>
      </c>
    </row>
    <row r="3743" spans="1:16" x14ac:dyDescent="0.45">
      <c r="A3743">
        <v>3742</v>
      </c>
      <c r="B3743" s="10">
        <v>45200</v>
      </c>
      <c r="C3743">
        <v>4504</v>
      </c>
      <c r="D3743" t="s">
        <v>80</v>
      </c>
      <c r="E3743">
        <v>32</v>
      </c>
      <c r="F3743" t="s">
        <v>102</v>
      </c>
      <c r="G3743">
        <v>2</v>
      </c>
      <c r="H3743">
        <v>3508.42</v>
      </c>
      <c r="I3743">
        <v>7016.84</v>
      </c>
      <c r="J3743" t="s">
        <v>87</v>
      </c>
      <c r="K3743" t="s">
        <v>82</v>
      </c>
      <c r="L3743" t="s">
        <v>139</v>
      </c>
      <c r="M3743">
        <v>2023</v>
      </c>
      <c r="N3743" t="s">
        <v>84</v>
      </c>
      <c r="O3743" t="s">
        <v>3687</v>
      </c>
      <c r="P3743" t="s">
        <v>86</v>
      </c>
    </row>
    <row r="3744" spans="1:16" x14ac:dyDescent="0.45">
      <c r="A3744">
        <v>3743</v>
      </c>
      <c r="B3744" s="10">
        <v>45200</v>
      </c>
      <c r="C3744">
        <v>1991</v>
      </c>
      <c r="D3744" t="s">
        <v>80</v>
      </c>
      <c r="E3744">
        <v>30</v>
      </c>
      <c r="F3744" t="s">
        <v>8</v>
      </c>
      <c r="G3744">
        <v>2</v>
      </c>
      <c r="H3744">
        <v>4648.34</v>
      </c>
      <c r="I3744">
        <v>9296.68</v>
      </c>
      <c r="J3744" t="s">
        <v>87</v>
      </c>
      <c r="K3744" t="s">
        <v>82</v>
      </c>
      <c r="L3744" t="s">
        <v>139</v>
      </c>
      <c r="M3744">
        <v>2023</v>
      </c>
      <c r="N3744" t="s">
        <v>84</v>
      </c>
      <c r="O3744" t="s">
        <v>3688</v>
      </c>
      <c r="P3744" t="s">
        <v>86</v>
      </c>
    </row>
    <row r="3745" spans="1:16" x14ac:dyDescent="0.45">
      <c r="A3745">
        <v>3744</v>
      </c>
      <c r="B3745" s="10">
        <v>45200</v>
      </c>
      <c r="C3745">
        <v>7047</v>
      </c>
      <c r="D3745" t="s">
        <v>80</v>
      </c>
      <c r="E3745">
        <v>57</v>
      </c>
      <c r="F3745" t="s">
        <v>5</v>
      </c>
      <c r="G3745">
        <v>4</v>
      </c>
      <c r="H3745">
        <v>4973.18</v>
      </c>
      <c r="I3745">
        <v>19892.72</v>
      </c>
      <c r="J3745" t="s">
        <v>81</v>
      </c>
      <c r="K3745" t="s">
        <v>82</v>
      </c>
      <c r="L3745" t="s">
        <v>139</v>
      </c>
      <c r="M3745">
        <v>2023</v>
      </c>
      <c r="N3745" t="s">
        <v>84</v>
      </c>
      <c r="O3745" t="s">
        <v>1358</v>
      </c>
      <c r="P3745" t="s">
        <v>86</v>
      </c>
    </row>
    <row r="3746" spans="1:16" x14ac:dyDescent="0.45">
      <c r="A3746">
        <v>3745</v>
      </c>
      <c r="B3746" s="10">
        <v>45200</v>
      </c>
      <c r="C3746">
        <v>4839</v>
      </c>
      <c r="D3746" t="s">
        <v>80</v>
      </c>
      <c r="E3746">
        <v>44</v>
      </c>
      <c r="F3746" t="s">
        <v>9</v>
      </c>
      <c r="G3746">
        <v>2</v>
      </c>
      <c r="H3746">
        <v>51.01</v>
      </c>
      <c r="I3746">
        <v>102.02</v>
      </c>
      <c r="J3746" t="s">
        <v>97</v>
      </c>
      <c r="K3746" t="s">
        <v>567</v>
      </c>
      <c r="L3746" t="s">
        <v>139</v>
      </c>
      <c r="M3746">
        <v>2023</v>
      </c>
      <c r="N3746" t="s">
        <v>668</v>
      </c>
      <c r="O3746" t="s">
        <v>9340</v>
      </c>
      <c r="P3746" t="s">
        <v>86</v>
      </c>
    </row>
    <row r="3747" spans="1:16" x14ac:dyDescent="0.45">
      <c r="A3747">
        <v>3746</v>
      </c>
      <c r="B3747" s="10">
        <v>45200</v>
      </c>
      <c r="C3747">
        <v>2258</v>
      </c>
      <c r="D3747" t="s">
        <v>80</v>
      </c>
      <c r="E3747">
        <v>38</v>
      </c>
      <c r="F3747" t="s">
        <v>6</v>
      </c>
      <c r="G3747">
        <v>5</v>
      </c>
      <c r="H3747">
        <v>4916.59</v>
      </c>
      <c r="I3747">
        <v>24582.95</v>
      </c>
      <c r="J3747" t="s">
        <v>97</v>
      </c>
      <c r="K3747" t="s">
        <v>82</v>
      </c>
      <c r="L3747" t="s">
        <v>139</v>
      </c>
      <c r="M3747">
        <v>2023</v>
      </c>
      <c r="N3747" t="s">
        <v>84</v>
      </c>
      <c r="O3747" t="s">
        <v>4468</v>
      </c>
      <c r="P3747" t="s">
        <v>86</v>
      </c>
    </row>
    <row r="3748" spans="1:16" x14ac:dyDescent="0.45">
      <c r="A3748">
        <v>3747</v>
      </c>
      <c r="B3748" s="10">
        <v>45200</v>
      </c>
      <c r="C3748">
        <v>8609</v>
      </c>
      <c r="D3748" t="s">
        <v>80</v>
      </c>
      <c r="E3748">
        <v>19</v>
      </c>
      <c r="F3748" t="s">
        <v>6</v>
      </c>
      <c r="G3748">
        <v>2</v>
      </c>
      <c r="H3748">
        <v>549.30999999999995</v>
      </c>
      <c r="I3748">
        <v>1098.6199999999999</v>
      </c>
      <c r="J3748" t="s">
        <v>95</v>
      </c>
      <c r="K3748" t="s">
        <v>567</v>
      </c>
      <c r="L3748" t="s">
        <v>139</v>
      </c>
      <c r="M3748">
        <v>2023</v>
      </c>
      <c r="N3748" t="s">
        <v>668</v>
      </c>
      <c r="O3748" t="s">
        <v>9341</v>
      </c>
      <c r="P3748" t="s">
        <v>86</v>
      </c>
    </row>
    <row r="3749" spans="1:16" x14ac:dyDescent="0.45">
      <c r="A3749">
        <v>3748</v>
      </c>
      <c r="B3749" s="10">
        <v>45200</v>
      </c>
      <c r="C3749">
        <v>9706</v>
      </c>
      <c r="D3749" t="s">
        <v>80</v>
      </c>
      <c r="E3749">
        <v>25</v>
      </c>
      <c r="F3749" t="s">
        <v>7</v>
      </c>
      <c r="G3749">
        <v>4</v>
      </c>
      <c r="H3749">
        <v>398.54</v>
      </c>
      <c r="I3749">
        <v>1594.16</v>
      </c>
      <c r="J3749" t="s">
        <v>87</v>
      </c>
      <c r="K3749" t="s">
        <v>567</v>
      </c>
      <c r="L3749" t="s">
        <v>139</v>
      </c>
      <c r="M3749">
        <v>2023</v>
      </c>
      <c r="N3749" t="s">
        <v>84</v>
      </c>
      <c r="O3749" t="s">
        <v>7350</v>
      </c>
      <c r="P3749" t="s">
        <v>86</v>
      </c>
    </row>
    <row r="3750" spans="1:16" x14ac:dyDescent="0.45">
      <c r="A3750">
        <v>3749</v>
      </c>
      <c r="B3750" s="10">
        <v>45200</v>
      </c>
      <c r="C3750">
        <v>5804</v>
      </c>
      <c r="D3750" t="s">
        <v>80</v>
      </c>
      <c r="E3750">
        <v>59</v>
      </c>
      <c r="F3750" t="s">
        <v>9</v>
      </c>
      <c r="G3750">
        <v>4</v>
      </c>
      <c r="H3750">
        <v>3850.66</v>
      </c>
      <c r="I3750">
        <v>15402.64</v>
      </c>
      <c r="J3750" t="s">
        <v>81</v>
      </c>
      <c r="K3750" t="s">
        <v>82</v>
      </c>
      <c r="L3750" t="s">
        <v>139</v>
      </c>
      <c r="M3750">
        <v>2023</v>
      </c>
      <c r="N3750" t="s">
        <v>84</v>
      </c>
      <c r="O3750" t="s">
        <v>1359</v>
      </c>
      <c r="P3750" t="s">
        <v>86</v>
      </c>
    </row>
    <row r="3751" spans="1:16" x14ac:dyDescent="0.45">
      <c r="A3751">
        <v>3750</v>
      </c>
      <c r="B3751" s="10">
        <v>45200</v>
      </c>
      <c r="C3751">
        <v>1067</v>
      </c>
      <c r="D3751" t="s">
        <v>89</v>
      </c>
      <c r="E3751">
        <v>24</v>
      </c>
      <c r="F3751" t="s">
        <v>8</v>
      </c>
      <c r="G3751">
        <v>4</v>
      </c>
      <c r="H3751">
        <v>1783.41</v>
      </c>
      <c r="I3751">
        <v>7133.64</v>
      </c>
      <c r="J3751" t="s">
        <v>95</v>
      </c>
      <c r="K3751" t="s">
        <v>82</v>
      </c>
      <c r="L3751" t="s">
        <v>139</v>
      </c>
      <c r="M3751">
        <v>2023</v>
      </c>
      <c r="N3751" t="s">
        <v>84</v>
      </c>
      <c r="O3751" t="s">
        <v>2314</v>
      </c>
      <c r="P3751" t="s">
        <v>86</v>
      </c>
    </row>
    <row r="3752" spans="1:16" x14ac:dyDescent="0.45">
      <c r="A3752">
        <v>3751</v>
      </c>
      <c r="B3752" s="10">
        <v>45200</v>
      </c>
      <c r="C3752">
        <v>6660</v>
      </c>
      <c r="D3752" t="s">
        <v>89</v>
      </c>
      <c r="E3752">
        <v>27</v>
      </c>
      <c r="F3752" t="s">
        <v>5</v>
      </c>
      <c r="G3752">
        <v>5</v>
      </c>
      <c r="H3752">
        <v>4593.17</v>
      </c>
      <c r="I3752">
        <v>22965.85</v>
      </c>
      <c r="J3752" t="s">
        <v>87</v>
      </c>
      <c r="K3752" t="s">
        <v>82</v>
      </c>
      <c r="L3752" t="s">
        <v>139</v>
      </c>
      <c r="M3752">
        <v>2023</v>
      </c>
      <c r="N3752" t="s">
        <v>84</v>
      </c>
      <c r="O3752" t="s">
        <v>3989</v>
      </c>
      <c r="P3752" t="s">
        <v>86</v>
      </c>
    </row>
    <row r="3753" spans="1:16" x14ac:dyDescent="0.45">
      <c r="A3753">
        <v>3752</v>
      </c>
      <c r="B3753" s="10">
        <v>45200</v>
      </c>
      <c r="C3753">
        <v>5478</v>
      </c>
      <c r="D3753" t="s">
        <v>80</v>
      </c>
      <c r="E3753">
        <v>21</v>
      </c>
      <c r="F3753" t="s">
        <v>102</v>
      </c>
      <c r="G3753">
        <v>1</v>
      </c>
      <c r="H3753">
        <v>2745.31</v>
      </c>
      <c r="I3753">
        <v>2745.31</v>
      </c>
      <c r="J3753" t="s">
        <v>95</v>
      </c>
      <c r="K3753" t="s">
        <v>82</v>
      </c>
      <c r="L3753" t="s">
        <v>139</v>
      </c>
      <c r="M3753">
        <v>2023</v>
      </c>
      <c r="N3753" t="s">
        <v>84</v>
      </c>
      <c r="O3753" t="s">
        <v>5030</v>
      </c>
      <c r="P3753" t="s">
        <v>86</v>
      </c>
    </row>
    <row r="3754" spans="1:16" x14ac:dyDescent="0.45">
      <c r="A3754">
        <v>3753</v>
      </c>
      <c r="B3754" s="10">
        <v>45200</v>
      </c>
      <c r="C3754">
        <v>9210</v>
      </c>
      <c r="D3754" t="s">
        <v>80</v>
      </c>
      <c r="E3754">
        <v>60</v>
      </c>
      <c r="F3754" t="s">
        <v>5</v>
      </c>
      <c r="G3754">
        <v>3</v>
      </c>
      <c r="H3754">
        <v>1961.25</v>
      </c>
      <c r="I3754">
        <v>5883.75</v>
      </c>
      <c r="J3754" t="s">
        <v>81</v>
      </c>
      <c r="K3754" t="s">
        <v>82</v>
      </c>
      <c r="L3754" t="s">
        <v>139</v>
      </c>
      <c r="M3754">
        <v>2023</v>
      </c>
      <c r="N3754" t="s">
        <v>84</v>
      </c>
      <c r="O3754" t="s">
        <v>6710</v>
      </c>
      <c r="P3754" t="s">
        <v>86</v>
      </c>
    </row>
    <row r="3755" spans="1:16" x14ac:dyDescent="0.45">
      <c r="A3755">
        <v>3754</v>
      </c>
      <c r="B3755" s="10">
        <v>45200</v>
      </c>
      <c r="C3755">
        <v>4521</v>
      </c>
      <c r="D3755" t="s">
        <v>89</v>
      </c>
      <c r="E3755">
        <v>58</v>
      </c>
      <c r="F3755" t="s">
        <v>8</v>
      </c>
      <c r="G3755">
        <v>2</v>
      </c>
      <c r="H3755">
        <v>413.51</v>
      </c>
      <c r="I3755">
        <v>827.02</v>
      </c>
      <c r="J3755" t="s">
        <v>81</v>
      </c>
      <c r="K3755" t="s">
        <v>567</v>
      </c>
      <c r="L3755" t="s">
        <v>139</v>
      </c>
      <c r="M3755">
        <v>2023</v>
      </c>
      <c r="N3755" t="s">
        <v>84</v>
      </c>
      <c r="O3755" t="s">
        <v>6993</v>
      </c>
      <c r="P3755" t="s">
        <v>86</v>
      </c>
    </row>
    <row r="3756" spans="1:16" x14ac:dyDescent="0.45">
      <c r="A3756">
        <v>3755</v>
      </c>
      <c r="B3756" s="10">
        <v>45201</v>
      </c>
      <c r="C3756">
        <v>1572</v>
      </c>
      <c r="D3756" t="s">
        <v>80</v>
      </c>
      <c r="E3756">
        <v>53</v>
      </c>
      <c r="F3756" t="s">
        <v>8</v>
      </c>
      <c r="G3756">
        <v>1</v>
      </c>
      <c r="H3756">
        <v>2349.9499999999998</v>
      </c>
      <c r="I3756">
        <v>2349.9499999999998</v>
      </c>
      <c r="J3756" t="s">
        <v>93</v>
      </c>
      <c r="K3756" t="s">
        <v>82</v>
      </c>
      <c r="L3756" t="s">
        <v>139</v>
      </c>
      <c r="M3756">
        <v>2023</v>
      </c>
      <c r="N3756" t="s">
        <v>84</v>
      </c>
      <c r="O3756" t="s">
        <v>526</v>
      </c>
      <c r="P3756" t="s">
        <v>86</v>
      </c>
    </row>
    <row r="3757" spans="1:16" x14ac:dyDescent="0.45">
      <c r="A3757">
        <v>3756</v>
      </c>
      <c r="B3757" s="10">
        <v>45201</v>
      </c>
      <c r="C3757">
        <v>8082</v>
      </c>
      <c r="D3757" t="s">
        <v>80</v>
      </c>
      <c r="E3757">
        <v>52</v>
      </c>
      <c r="F3757" t="s">
        <v>8</v>
      </c>
      <c r="G3757">
        <v>4</v>
      </c>
      <c r="H3757">
        <v>1425.59</v>
      </c>
      <c r="I3757">
        <v>5702.36</v>
      </c>
      <c r="J3757" t="s">
        <v>93</v>
      </c>
      <c r="K3757" t="s">
        <v>82</v>
      </c>
      <c r="L3757" t="s">
        <v>139</v>
      </c>
      <c r="M3757">
        <v>2023</v>
      </c>
      <c r="N3757" t="s">
        <v>84</v>
      </c>
      <c r="O3757" t="s">
        <v>2000</v>
      </c>
      <c r="P3757" t="s">
        <v>86</v>
      </c>
    </row>
    <row r="3758" spans="1:16" x14ac:dyDescent="0.45">
      <c r="A3758">
        <v>3757</v>
      </c>
      <c r="B3758" s="10">
        <v>45201</v>
      </c>
      <c r="C3758">
        <v>8832</v>
      </c>
      <c r="D3758" t="s">
        <v>89</v>
      </c>
      <c r="E3758">
        <v>60</v>
      </c>
      <c r="F3758" t="s">
        <v>8</v>
      </c>
      <c r="G3758">
        <v>1</v>
      </c>
      <c r="H3758">
        <v>429.23</v>
      </c>
      <c r="I3758">
        <v>429.23</v>
      </c>
      <c r="J3758" t="s">
        <v>81</v>
      </c>
      <c r="K3758" t="s">
        <v>567</v>
      </c>
      <c r="L3758" t="s">
        <v>139</v>
      </c>
      <c r="M3758">
        <v>2023</v>
      </c>
      <c r="N3758" t="s">
        <v>84</v>
      </c>
      <c r="O3758" t="s">
        <v>8062</v>
      </c>
      <c r="P3758" t="s">
        <v>86</v>
      </c>
    </row>
    <row r="3759" spans="1:16" x14ac:dyDescent="0.45">
      <c r="A3759">
        <v>3758</v>
      </c>
      <c r="B3759" s="10">
        <v>45201</v>
      </c>
      <c r="C3759">
        <v>6395</v>
      </c>
      <c r="D3759" t="s">
        <v>80</v>
      </c>
      <c r="E3759">
        <v>20</v>
      </c>
      <c r="F3759" t="s">
        <v>6</v>
      </c>
      <c r="G3759">
        <v>1</v>
      </c>
      <c r="H3759">
        <v>3368.42</v>
      </c>
      <c r="I3759">
        <v>3368.42</v>
      </c>
      <c r="J3759" t="s">
        <v>95</v>
      </c>
      <c r="K3759" t="s">
        <v>82</v>
      </c>
      <c r="L3759" t="s">
        <v>139</v>
      </c>
      <c r="M3759">
        <v>2023</v>
      </c>
      <c r="N3759" t="s">
        <v>84</v>
      </c>
      <c r="O3759" t="s">
        <v>5031</v>
      </c>
      <c r="P3759" t="s">
        <v>86</v>
      </c>
    </row>
    <row r="3760" spans="1:16" x14ac:dyDescent="0.45">
      <c r="A3760">
        <v>3759</v>
      </c>
      <c r="B3760" s="10">
        <v>45201</v>
      </c>
      <c r="C3760">
        <v>3258</v>
      </c>
      <c r="D3760" t="s">
        <v>80</v>
      </c>
      <c r="E3760">
        <v>35</v>
      </c>
      <c r="F3760" t="s">
        <v>5</v>
      </c>
      <c r="G3760">
        <v>5</v>
      </c>
      <c r="H3760">
        <v>4887.82</v>
      </c>
      <c r="I3760">
        <v>24439.1</v>
      </c>
      <c r="J3760" t="s">
        <v>97</v>
      </c>
      <c r="K3760" t="s">
        <v>82</v>
      </c>
      <c r="L3760" t="s">
        <v>139</v>
      </c>
      <c r="M3760">
        <v>2023</v>
      </c>
      <c r="N3760" t="s">
        <v>84</v>
      </c>
      <c r="O3760" t="s">
        <v>4469</v>
      </c>
      <c r="P3760" t="s">
        <v>86</v>
      </c>
    </row>
    <row r="3761" spans="1:16" x14ac:dyDescent="0.45">
      <c r="A3761">
        <v>3760</v>
      </c>
      <c r="B3761" s="10">
        <v>45201</v>
      </c>
      <c r="C3761">
        <v>7039</v>
      </c>
      <c r="D3761" t="s">
        <v>80</v>
      </c>
      <c r="E3761">
        <v>63</v>
      </c>
      <c r="F3761" t="s">
        <v>9</v>
      </c>
      <c r="G3761">
        <v>4</v>
      </c>
      <c r="H3761">
        <v>1925.63</v>
      </c>
      <c r="I3761">
        <v>7702.52</v>
      </c>
      <c r="J3761" t="s">
        <v>81</v>
      </c>
      <c r="K3761" t="s">
        <v>82</v>
      </c>
      <c r="L3761" t="s">
        <v>139</v>
      </c>
      <c r="M3761">
        <v>2023</v>
      </c>
      <c r="N3761" t="s">
        <v>84</v>
      </c>
      <c r="O3761" t="s">
        <v>1360</v>
      </c>
      <c r="P3761" t="s">
        <v>86</v>
      </c>
    </row>
    <row r="3762" spans="1:16" x14ac:dyDescent="0.45">
      <c r="A3762">
        <v>3761</v>
      </c>
      <c r="B3762" s="10">
        <v>45201</v>
      </c>
      <c r="C3762">
        <v>1650</v>
      </c>
      <c r="D3762" t="s">
        <v>89</v>
      </c>
      <c r="E3762">
        <v>60</v>
      </c>
      <c r="F3762" t="s">
        <v>102</v>
      </c>
      <c r="G3762">
        <v>4</v>
      </c>
      <c r="H3762">
        <v>1521.46</v>
      </c>
      <c r="I3762">
        <v>6085.84</v>
      </c>
      <c r="J3762" t="s">
        <v>81</v>
      </c>
      <c r="K3762" t="s">
        <v>82</v>
      </c>
      <c r="L3762" t="s">
        <v>139</v>
      </c>
      <c r="M3762">
        <v>2023</v>
      </c>
      <c r="N3762" t="s">
        <v>84</v>
      </c>
      <c r="O3762" t="s">
        <v>1361</v>
      </c>
      <c r="P3762" t="s">
        <v>86</v>
      </c>
    </row>
    <row r="3763" spans="1:16" x14ac:dyDescent="0.45">
      <c r="A3763">
        <v>3762</v>
      </c>
      <c r="B3763" s="10">
        <v>45201</v>
      </c>
      <c r="C3763">
        <v>6741</v>
      </c>
      <c r="D3763" t="s">
        <v>89</v>
      </c>
      <c r="E3763">
        <v>41</v>
      </c>
      <c r="F3763" t="s">
        <v>102</v>
      </c>
      <c r="G3763">
        <v>2</v>
      </c>
      <c r="H3763">
        <v>495.3</v>
      </c>
      <c r="I3763">
        <v>990.6</v>
      </c>
      <c r="J3763" t="s">
        <v>97</v>
      </c>
      <c r="K3763" t="s">
        <v>567</v>
      </c>
      <c r="L3763" t="s">
        <v>139</v>
      </c>
      <c r="M3763">
        <v>2023</v>
      </c>
      <c r="N3763" t="s">
        <v>84</v>
      </c>
      <c r="O3763" t="s">
        <v>7161</v>
      </c>
      <c r="P3763" t="s">
        <v>86</v>
      </c>
    </row>
    <row r="3764" spans="1:16" x14ac:dyDescent="0.45">
      <c r="A3764">
        <v>3763</v>
      </c>
      <c r="B3764" s="10">
        <v>45201</v>
      </c>
      <c r="C3764">
        <v>7838</v>
      </c>
      <c r="D3764" t="s">
        <v>80</v>
      </c>
      <c r="E3764">
        <v>49</v>
      </c>
      <c r="F3764" t="s">
        <v>7</v>
      </c>
      <c r="G3764">
        <v>2</v>
      </c>
      <c r="H3764">
        <v>1154.57</v>
      </c>
      <c r="I3764">
        <v>2309.14</v>
      </c>
      <c r="J3764" t="s">
        <v>93</v>
      </c>
      <c r="K3764" t="s">
        <v>82</v>
      </c>
      <c r="L3764" t="s">
        <v>139</v>
      </c>
      <c r="M3764">
        <v>2023</v>
      </c>
      <c r="N3764" t="s">
        <v>84</v>
      </c>
      <c r="O3764" t="s">
        <v>3362</v>
      </c>
      <c r="P3764" t="s">
        <v>86</v>
      </c>
    </row>
    <row r="3765" spans="1:16" x14ac:dyDescent="0.45">
      <c r="A3765">
        <v>3764</v>
      </c>
      <c r="B3765" s="10">
        <v>45201</v>
      </c>
      <c r="C3765">
        <v>3587</v>
      </c>
      <c r="D3765" t="s">
        <v>89</v>
      </c>
      <c r="E3765">
        <v>51</v>
      </c>
      <c r="F3765" t="s">
        <v>6</v>
      </c>
      <c r="G3765">
        <v>2</v>
      </c>
      <c r="H3765">
        <v>1460.61</v>
      </c>
      <c r="I3765">
        <v>2921.22</v>
      </c>
      <c r="J3765" t="s">
        <v>93</v>
      </c>
      <c r="K3765" t="s">
        <v>82</v>
      </c>
      <c r="L3765" t="s">
        <v>139</v>
      </c>
      <c r="M3765">
        <v>2023</v>
      </c>
      <c r="N3765" t="s">
        <v>84</v>
      </c>
      <c r="O3765" t="s">
        <v>3363</v>
      </c>
      <c r="P3765" t="s">
        <v>86</v>
      </c>
    </row>
    <row r="3766" spans="1:16" x14ac:dyDescent="0.45">
      <c r="A3766">
        <v>3765</v>
      </c>
      <c r="B3766" s="10">
        <v>45201</v>
      </c>
      <c r="C3766">
        <v>8876</v>
      </c>
      <c r="D3766" t="s">
        <v>89</v>
      </c>
      <c r="E3766">
        <v>19</v>
      </c>
      <c r="F3766" t="s">
        <v>8</v>
      </c>
      <c r="G3766">
        <v>2</v>
      </c>
      <c r="H3766">
        <v>1753.67</v>
      </c>
      <c r="I3766">
        <v>3507.34</v>
      </c>
      <c r="J3766" t="s">
        <v>95</v>
      </c>
      <c r="K3766" t="s">
        <v>82</v>
      </c>
      <c r="L3766" t="s">
        <v>139</v>
      </c>
      <c r="M3766">
        <v>2023</v>
      </c>
      <c r="N3766" t="s">
        <v>84</v>
      </c>
      <c r="O3766" t="s">
        <v>2530</v>
      </c>
      <c r="P3766" t="s">
        <v>86</v>
      </c>
    </row>
    <row r="3767" spans="1:16" x14ac:dyDescent="0.45">
      <c r="A3767">
        <v>3766</v>
      </c>
      <c r="B3767" s="10">
        <v>45201</v>
      </c>
      <c r="C3767">
        <v>4262</v>
      </c>
      <c r="D3767" t="s">
        <v>89</v>
      </c>
      <c r="E3767">
        <v>19</v>
      </c>
      <c r="F3767" t="s">
        <v>8</v>
      </c>
      <c r="G3767">
        <v>1</v>
      </c>
      <c r="H3767">
        <v>3188.14</v>
      </c>
      <c r="I3767">
        <v>3188.14</v>
      </c>
      <c r="J3767" t="s">
        <v>95</v>
      </c>
      <c r="K3767" t="s">
        <v>82</v>
      </c>
      <c r="L3767" t="s">
        <v>139</v>
      </c>
      <c r="M3767">
        <v>2023</v>
      </c>
      <c r="N3767" t="s">
        <v>84</v>
      </c>
      <c r="O3767" t="s">
        <v>5032</v>
      </c>
      <c r="P3767" t="s">
        <v>86</v>
      </c>
    </row>
    <row r="3768" spans="1:16" x14ac:dyDescent="0.45">
      <c r="A3768">
        <v>3767</v>
      </c>
      <c r="B3768" s="10">
        <v>45201</v>
      </c>
      <c r="C3768">
        <v>2338</v>
      </c>
      <c r="D3768" t="s">
        <v>80</v>
      </c>
      <c r="E3768">
        <v>27</v>
      </c>
      <c r="F3768" t="s">
        <v>8</v>
      </c>
      <c r="G3768">
        <v>1</v>
      </c>
      <c r="H3768">
        <v>618.62</v>
      </c>
      <c r="I3768">
        <v>618.62</v>
      </c>
      <c r="J3768" t="s">
        <v>87</v>
      </c>
      <c r="K3768" t="s">
        <v>567</v>
      </c>
      <c r="L3768" t="s">
        <v>139</v>
      </c>
      <c r="M3768">
        <v>2023</v>
      </c>
      <c r="N3768" t="s">
        <v>84</v>
      </c>
      <c r="O3768" t="s">
        <v>8193</v>
      </c>
      <c r="P3768" t="s">
        <v>86</v>
      </c>
    </row>
    <row r="3769" spans="1:16" x14ac:dyDescent="0.45">
      <c r="A3769">
        <v>3768</v>
      </c>
      <c r="B3769" s="10">
        <v>45202</v>
      </c>
      <c r="C3769">
        <v>5996</v>
      </c>
      <c r="D3769" t="s">
        <v>89</v>
      </c>
      <c r="E3769">
        <v>40</v>
      </c>
      <c r="F3769" t="s">
        <v>6</v>
      </c>
      <c r="G3769">
        <v>2</v>
      </c>
      <c r="H3769">
        <v>339.2</v>
      </c>
      <c r="I3769">
        <v>678.4</v>
      </c>
      <c r="J3769" t="s">
        <v>97</v>
      </c>
      <c r="K3769" t="s">
        <v>567</v>
      </c>
      <c r="L3769" t="s">
        <v>139</v>
      </c>
      <c r="M3769">
        <v>2023</v>
      </c>
      <c r="N3769" t="s">
        <v>84</v>
      </c>
      <c r="O3769" t="s">
        <v>606</v>
      </c>
      <c r="P3769" t="s">
        <v>86</v>
      </c>
    </row>
    <row r="3770" spans="1:16" x14ac:dyDescent="0.45">
      <c r="A3770">
        <v>3769</v>
      </c>
      <c r="B3770" s="10">
        <v>45202</v>
      </c>
      <c r="C3770">
        <v>6780</v>
      </c>
      <c r="D3770" t="s">
        <v>89</v>
      </c>
      <c r="E3770">
        <v>32</v>
      </c>
      <c r="F3770" t="s">
        <v>9</v>
      </c>
      <c r="G3770">
        <v>2</v>
      </c>
      <c r="H3770">
        <v>4656.38</v>
      </c>
      <c r="I3770">
        <v>9312.76</v>
      </c>
      <c r="J3770" t="s">
        <v>87</v>
      </c>
      <c r="K3770" t="s">
        <v>82</v>
      </c>
      <c r="L3770" t="s">
        <v>139</v>
      </c>
      <c r="M3770">
        <v>2023</v>
      </c>
      <c r="N3770" t="s">
        <v>84</v>
      </c>
      <c r="O3770" t="s">
        <v>3689</v>
      </c>
      <c r="P3770" t="s">
        <v>86</v>
      </c>
    </row>
    <row r="3771" spans="1:16" x14ac:dyDescent="0.45">
      <c r="A3771">
        <v>3770</v>
      </c>
      <c r="B3771" s="10">
        <v>45202</v>
      </c>
      <c r="C3771">
        <v>3827</v>
      </c>
      <c r="D3771" t="s">
        <v>89</v>
      </c>
      <c r="E3771">
        <v>29</v>
      </c>
      <c r="F3771" t="s">
        <v>8</v>
      </c>
      <c r="G3771">
        <v>2</v>
      </c>
      <c r="H3771">
        <v>4005.98</v>
      </c>
      <c r="I3771">
        <v>8011.96</v>
      </c>
      <c r="J3771" t="s">
        <v>87</v>
      </c>
      <c r="K3771" t="s">
        <v>82</v>
      </c>
      <c r="L3771" t="s">
        <v>139</v>
      </c>
      <c r="M3771">
        <v>2023</v>
      </c>
      <c r="N3771" t="s">
        <v>84</v>
      </c>
      <c r="O3771" t="s">
        <v>3136</v>
      </c>
      <c r="P3771" t="s">
        <v>86</v>
      </c>
    </row>
    <row r="3772" spans="1:16" x14ac:dyDescent="0.45">
      <c r="A3772">
        <v>3771</v>
      </c>
      <c r="B3772" s="10">
        <v>45202</v>
      </c>
      <c r="C3772">
        <v>6232</v>
      </c>
      <c r="D3772" t="s">
        <v>80</v>
      </c>
      <c r="E3772">
        <v>60</v>
      </c>
      <c r="F3772" t="s">
        <v>7</v>
      </c>
      <c r="G3772">
        <v>3</v>
      </c>
      <c r="H3772">
        <v>1427.2</v>
      </c>
      <c r="I3772">
        <v>4281.6000000000004</v>
      </c>
      <c r="J3772" t="s">
        <v>81</v>
      </c>
      <c r="K3772" t="s">
        <v>82</v>
      </c>
      <c r="L3772" t="s">
        <v>139</v>
      </c>
      <c r="M3772">
        <v>2023</v>
      </c>
      <c r="N3772" t="s">
        <v>84</v>
      </c>
      <c r="O3772" t="s">
        <v>6711</v>
      </c>
      <c r="P3772" t="s">
        <v>86</v>
      </c>
    </row>
    <row r="3773" spans="1:16" x14ac:dyDescent="0.45">
      <c r="A3773">
        <v>3772</v>
      </c>
      <c r="B3773" s="10">
        <v>45202</v>
      </c>
      <c r="C3773">
        <v>3217</v>
      </c>
      <c r="D3773" t="s">
        <v>89</v>
      </c>
      <c r="E3773">
        <v>34</v>
      </c>
      <c r="F3773" t="s">
        <v>7</v>
      </c>
      <c r="G3773">
        <v>2</v>
      </c>
      <c r="H3773">
        <v>3212.02</v>
      </c>
      <c r="I3773">
        <v>6424.04</v>
      </c>
      <c r="J3773" t="s">
        <v>87</v>
      </c>
      <c r="K3773" t="s">
        <v>82</v>
      </c>
      <c r="L3773" t="s">
        <v>139</v>
      </c>
      <c r="M3773">
        <v>2023</v>
      </c>
      <c r="N3773" t="s">
        <v>84</v>
      </c>
      <c r="O3773" t="s">
        <v>3690</v>
      </c>
      <c r="P3773" t="s">
        <v>86</v>
      </c>
    </row>
    <row r="3774" spans="1:16" x14ac:dyDescent="0.45">
      <c r="A3774">
        <v>3773</v>
      </c>
      <c r="B3774" s="10">
        <v>45202</v>
      </c>
      <c r="C3774">
        <v>4539</v>
      </c>
      <c r="D3774" t="s">
        <v>89</v>
      </c>
      <c r="E3774">
        <v>35</v>
      </c>
      <c r="F3774" t="s">
        <v>9</v>
      </c>
      <c r="G3774">
        <v>3</v>
      </c>
      <c r="H3774">
        <v>2982.84</v>
      </c>
      <c r="I3774">
        <v>8948.52</v>
      </c>
      <c r="J3774" t="s">
        <v>97</v>
      </c>
      <c r="K3774" t="s">
        <v>82</v>
      </c>
      <c r="L3774" t="s">
        <v>139</v>
      </c>
      <c r="M3774">
        <v>2023</v>
      </c>
      <c r="N3774" t="s">
        <v>84</v>
      </c>
      <c r="O3774" t="s">
        <v>6303</v>
      </c>
      <c r="P3774" t="s">
        <v>86</v>
      </c>
    </row>
    <row r="3775" spans="1:16" x14ac:dyDescent="0.45">
      <c r="A3775">
        <v>3774</v>
      </c>
      <c r="B3775" s="10">
        <v>45202</v>
      </c>
      <c r="C3775">
        <v>8845</v>
      </c>
      <c r="D3775" t="s">
        <v>80</v>
      </c>
      <c r="E3775">
        <v>31</v>
      </c>
      <c r="F3775" t="s">
        <v>6</v>
      </c>
      <c r="G3775">
        <v>2</v>
      </c>
      <c r="H3775">
        <v>3727.9</v>
      </c>
      <c r="I3775">
        <v>7455.8</v>
      </c>
      <c r="J3775" t="s">
        <v>87</v>
      </c>
      <c r="K3775" t="s">
        <v>82</v>
      </c>
      <c r="L3775" t="s">
        <v>139</v>
      </c>
      <c r="M3775">
        <v>2023</v>
      </c>
      <c r="N3775" t="s">
        <v>84</v>
      </c>
      <c r="O3775" t="s">
        <v>3691</v>
      </c>
      <c r="P3775" t="s">
        <v>86</v>
      </c>
    </row>
    <row r="3776" spans="1:16" x14ac:dyDescent="0.45">
      <c r="A3776">
        <v>3775</v>
      </c>
      <c r="B3776" s="10">
        <v>45202</v>
      </c>
      <c r="C3776">
        <v>5383</v>
      </c>
      <c r="D3776" t="s">
        <v>89</v>
      </c>
      <c r="E3776">
        <v>34</v>
      </c>
      <c r="F3776" t="s">
        <v>8</v>
      </c>
      <c r="G3776">
        <v>4</v>
      </c>
      <c r="H3776">
        <v>4303.51</v>
      </c>
      <c r="I3776">
        <v>17214.04</v>
      </c>
      <c r="J3776" t="s">
        <v>87</v>
      </c>
      <c r="K3776" t="s">
        <v>82</v>
      </c>
      <c r="L3776" t="s">
        <v>139</v>
      </c>
      <c r="M3776">
        <v>2023</v>
      </c>
      <c r="N3776" t="s">
        <v>84</v>
      </c>
      <c r="O3776" t="s">
        <v>988</v>
      </c>
      <c r="P3776" t="s">
        <v>86</v>
      </c>
    </row>
    <row r="3777" spans="1:16" x14ac:dyDescent="0.45">
      <c r="A3777">
        <v>3776</v>
      </c>
      <c r="B3777" s="10">
        <v>45202</v>
      </c>
      <c r="C3777">
        <v>3961</v>
      </c>
      <c r="D3777" t="s">
        <v>89</v>
      </c>
      <c r="E3777">
        <v>32</v>
      </c>
      <c r="F3777" t="s">
        <v>5</v>
      </c>
      <c r="G3777">
        <v>5</v>
      </c>
      <c r="H3777">
        <v>1820.87</v>
      </c>
      <c r="I3777">
        <v>9104.35</v>
      </c>
      <c r="J3777" t="s">
        <v>87</v>
      </c>
      <c r="K3777" t="s">
        <v>82</v>
      </c>
      <c r="L3777" t="s">
        <v>139</v>
      </c>
      <c r="M3777">
        <v>2023</v>
      </c>
      <c r="N3777" t="s">
        <v>84</v>
      </c>
      <c r="O3777" t="s">
        <v>8977</v>
      </c>
      <c r="P3777" t="s">
        <v>748</v>
      </c>
    </row>
    <row r="3778" spans="1:16" x14ac:dyDescent="0.45">
      <c r="A3778">
        <v>3777</v>
      </c>
      <c r="B3778" s="10">
        <v>45202</v>
      </c>
      <c r="C3778">
        <v>4226</v>
      </c>
      <c r="D3778" t="s">
        <v>89</v>
      </c>
      <c r="E3778">
        <v>29</v>
      </c>
      <c r="F3778" t="s">
        <v>5</v>
      </c>
      <c r="G3778">
        <v>1</v>
      </c>
      <c r="H3778">
        <v>3321.12</v>
      </c>
      <c r="I3778">
        <v>3321.12</v>
      </c>
      <c r="J3778" t="s">
        <v>87</v>
      </c>
      <c r="K3778" t="s">
        <v>82</v>
      </c>
      <c r="L3778" t="s">
        <v>139</v>
      </c>
      <c r="M3778">
        <v>2023</v>
      </c>
      <c r="N3778" t="s">
        <v>84</v>
      </c>
      <c r="O3778" t="s">
        <v>5404</v>
      </c>
      <c r="P3778" t="s">
        <v>86</v>
      </c>
    </row>
    <row r="3779" spans="1:16" x14ac:dyDescent="0.45">
      <c r="A3779">
        <v>3778</v>
      </c>
      <c r="B3779" s="10">
        <v>45202</v>
      </c>
      <c r="C3779">
        <v>7837</v>
      </c>
      <c r="D3779" t="s">
        <v>80</v>
      </c>
      <c r="E3779">
        <v>33</v>
      </c>
      <c r="F3779" t="s">
        <v>102</v>
      </c>
      <c r="G3779">
        <v>4</v>
      </c>
      <c r="H3779">
        <v>4020.1</v>
      </c>
      <c r="I3779">
        <v>16080.4</v>
      </c>
      <c r="J3779" t="s">
        <v>87</v>
      </c>
      <c r="K3779" t="s">
        <v>82</v>
      </c>
      <c r="L3779" t="s">
        <v>139</v>
      </c>
      <c r="M3779">
        <v>2023</v>
      </c>
      <c r="N3779" t="s">
        <v>84</v>
      </c>
      <c r="O3779" t="s">
        <v>989</v>
      </c>
      <c r="P3779" t="s">
        <v>86</v>
      </c>
    </row>
    <row r="3780" spans="1:16" x14ac:dyDescent="0.45">
      <c r="A3780">
        <v>3779</v>
      </c>
      <c r="B3780" s="10">
        <v>45202</v>
      </c>
      <c r="C3780">
        <v>8031</v>
      </c>
      <c r="D3780" t="s">
        <v>80</v>
      </c>
      <c r="E3780">
        <v>49</v>
      </c>
      <c r="F3780" t="s">
        <v>9</v>
      </c>
      <c r="G3780">
        <v>5</v>
      </c>
      <c r="H3780">
        <v>3511.51</v>
      </c>
      <c r="I3780">
        <v>17557.55</v>
      </c>
      <c r="J3780" t="s">
        <v>93</v>
      </c>
      <c r="K3780" t="s">
        <v>82</v>
      </c>
      <c r="L3780" t="s">
        <v>139</v>
      </c>
      <c r="M3780">
        <v>2023</v>
      </c>
      <c r="N3780" t="s">
        <v>84</v>
      </c>
      <c r="O3780" t="s">
        <v>9157</v>
      </c>
      <c r="P3780" t="s">
        <v>748</v>
      </c>
    </row>
    <row r="3781" spans="1:16" x14ac:dyDescent="0.45">
      <c r="A3781">
        <v>3780</v>
      </c>
      <c r="B3781" s="10">
        <v>45202</v>
      </c>
      <c r="C3781">
        <v>4716</v>
      </c>
      <c r="D3781" t="s">
        <v>89</v>
      </c>
      <c r="E3781">
        <v>40</v>
      </c>
      <c r="F3781" t="s">
        <v>5</v>
      </c>
      <c r="G3781">
        <v>3</v>
      </c>
      <c r="H3781">
        <v>4614.57</v>
      </c>
      <c r="I3781">
        <v>13843.71</v>
      </c>
      <c r="J3781" t="s">
        <v>97</v>
      </c>
      <c r="K3781" t="s">
        <v>82</v>
      </c>
      <c r="L3781" t="s">
        <v>139</v>
      </c>
      <c r="M3781">
        <v>2023</v>
      </c>
      <c r="N3781" t="s">
        <v>84</v>
      </c>
      <c r="O3781" t="s">
        <v>6304</v>
      </c>
      <c r="P3781" t="s">
        <v>86</v>
      </c>
    </row>
    <row r="3782" spans="1:16" x14ac:dyDescent="0.45">
      <c r="A3782">
        <v>3781</v>
      </c>
      <c r="B3782" s="10">
        <v>45202</v>
      </c>
      <c r="C3782">
        <v>4414</v>
      </c>
      <c r="D3782" t="s">
        <v>89</v>
      </c>
      <c r="E3782">
        <v>55</v>
      </c>
      <c r="F3782" t="s">
        <v>102</v>
      </c>
      <c r="G3782">
        <v>1</v>
      </c>
      <c r="H3782">
        <v>2498.6999999999998</v>
      </c>
      <c r="I3782">
        <v>2498.6999999999998</v>
      </c>
      <c r="J3782" t="s">
        <v>81</v>
      </c>
      <c r="K3782" t="s">
        <v>82</v>
      </c>
      <c r="L3782" t="s">
        <v>139</v>
      </c>
      <c r="M3782">
        <v>2023</v>
      </c>
      <c r="N3782" t="s">
        <v>84</v>
      </c>
      <c r="O3782" t="s">
        <v>5832</v>
      </c>
      <c r="P3782" t="s">
        <v>86</v>
      </c>
    </row>
    <row r="3783" spans="1:16" x14ac:dyDescent="0.45">
      <c r="A3783">
        <v>3782</v>
      </c>
      <c r="B3783" s="10">
        <v>45203</v>
      </c>
      <c r="C3783">
        <v>2448</v>
      </c>
      <c r="D3783" t="s">
        <v>89</v>
      </c>
      <c r="E3783">
        <v>51</v>
      </c>
      <c r="F3783" t="s">
        <v>7</v>
      </c>
      <c r="G3783">
        <v>3</v>
      </c>
      <c r="H3783">
        <v>4023.07</v>
      </c>
      <c r="I3783">
        <v>12069.21</v>
      </c>
      <c r="J3783" t="s">
        <v>93</v>
      </c>
      <c r="K3783" t="s">
        <v>82</v>
      </c>
      <c r="L3783" t="s">
        <v>139</v>
      </c>
      <c r="M3783">
        <v>2023</v>
      </c>
      <c r="N3783" t="s">
        <v>84</v>
      </c>
      <c r="O3783" t="s">
        <v>782</v>
      </c>
      <c r="P3783" t="s">
        <v>748</v>
      </c>
    </row>
    <row r="3784" spans="1:16" x14ac:dyDescent="0.45">
      <c r="A3784">
        <v>3783</v>
      </c>
      <c r="B3784" s="10">
        <v>45203</v>
      </c>
      <c r="C3784">
        <v>1570</v>
      </c>
      <c r="D3784" t="s">
        <v>89</v>
      </c>
      <c r="E3784">
        <v>51</v>
      </c>
      <c r="F3784" t="s">
        <v>102</v>
      </c>
      <c r="G3784">
        <v>3</v>
      </c>
      <c r="H3784">
        <v>4553.22</v>
      </c>
      <c r="I3784">
        <v>13659.66</v>
      </c>
      <c r="J3784" t="s">
        <v>93</v>
      </c>
      <c r="K3784" t="s">
        <v>82</v>
      </c>
      <c r="L3784" t="s">
        <v>139</v>
      </c>
      <c r="M3784">
        <v>2023</v>
      </c>
      <c r="N3784" t="s">
        <v>84</v>
      </c>
      <c r="O3784" t="s">
        <v>6518</v>
      </c>
      <c r="P3784" t="s">
        <v>86</v>
      </c>
    </row>
    <row r="3785" spans="1:16" x14ac:dyDescent="0.45">
      <c r="A3785">
        <v>3784</v>
      </c>
      <c r="B3785" s="10">
        <v>45203</v>
      </c>
      <c r="C3785">
        <v>3904</v>
      </c>
      <c r="D3785" t="s">
        <v>89</v>
      </c>
      <c r="E3785">
        <v>33</v>
      </c>
      <c r="F3785" t="s">
        <v>8</v>
      </c>
      <c r="G3785">
        <v>1</v>
      </c>
      <c r="H3785">
        <v>2807.41</v>
      </c>
      <c r="I3785">
        <v>2807.41</v>
      </c>
      <c r="J3785" t="s">
        <v>87</v>
      </c>
      <c r="K3785" t="s">
        <v>82</v>
      </c>
      <c r="L3785" t="s">
        <v>139</v>
      </c>
      <c r="M3785">
        <v>2023</v>
      </c>
      <c r="N3785" t="s">
        <v>84</v>
      </c>
      <c r="O3785" t="s">
        <v>5405</v>
      </c>
      <c r="P3785" t="s">
        <v>86</v>
      </c>
    </row>
    <row r="3786" spans="1:16" x14ac:dyDescent="0.45">
      <c r="A3786">
        <v>3785</v>
      </c>
      <c r="B3786" s="10">
        <v>45203</v>
      </c>
      <c r="C3786">
        <v>3505</v>
      </c>
      <c r="D3786" t="s">
        <v>89</v>
      </c>
      <c r="E3786">
        <v>51</v>
      </c>
      <c r="F3786" t="s">
        <v>8</v>
      </c>
      <c r="G3786">
        <v>5</v>
      </c>
      <c r="H3786">
        <v>135.6</v>
      </c>
      <c r="I3786">
        <v>678</v>
      </c>
      <c r="J3786" t="s">
        <v>93</v>
      </c>
      <c r="K3786" t="s">
        <v>567</v>
      </c>
      <c r="L3786" t="s">
        <v>139</v>
      </c>
      <c r="M3786">
        <v>2023</v>
      </c>
      <c r="N3786" t="s">
        <v>84</v>
      </c>
      <c r="O3786" t="s">
        <v>7608</v>
      </c>
      <c r="P3786" t="s">
        <v>86</v>
      </c>
    </row>
    <row r="3787" spans="1:16" x14ac:dyDescent="0.45">
      <c r="A3787">
        <v>3786</v>
      </c>
      <c r="B3787" s="10">
        <v>45203</v>
      </c>
      <c r="C3787">
        <v>1917</v>
      </c>
      <c r="D3787" t="s">
        <v>80</v>
      </c>
      <c r="E3787">
        <v>57</v>
      </c>
      <c r="F3787" t="s">
        <v>7</v>
      </c>
      <c r="G3787">
        <v>1</v>
      </c>
      <c r="H3787">
        <v>4099.1400000000003</v>
      </c>
      <c r="I3787">
        <v>4099.1400000000003</v>
      </c>
      <c r="J3787" t="s">
        <v>81</v>
      </c>
      <c r="K3787" t="s">
        <v>82</v>
      </c>
      <c r="L3787" t="s">
        <v>139</v>
      </c>
      <c r="M3787">
        <v>2023</v>
      </c>
      <c r="N3787" t="s">
        <v>84</v>
      </c>
      <c r="O3787" t="s">
        <v>5833</v>
      </c>
      <c r="P3787" t="s">
        <v>86</v>
      </c>
    </row>
    <row r="3788" spans="1:16" x14ac:dyDescent="0.45">
      <c r="A3788">
        <v>3787</v>
      </c>
      <c r="B3788" s="10">
        <v>45203</v>
      </c>
      <c r="C3788">
        <v>7982</v>
      </c>
      <c r="D3788" t="s">
        <v>89</v>
      </c>
      <c r="E3788">
        <v>24</v>
      </c>
      <c r="F3788" t="s">
        <v>9</v>
      </c>
      <c r="G3788">
        <v>2</v>
      </c>
      <c r="H3788">
        <v>4237.87</v>
      </c>
      <c r="I3788">
        <v>8475.74</v>
      </c>
      <c r="J3788" t="s">
        <v>95</v>
      </c>
      <c r="K3788" t="s">
        <v>82</v>
      </c>
      <c r="L3788" t="s">
        <v>139</v>
      </c>
      <c r="M3788">
        <v>2023</v>
      </c>
      <c r="N3788" t="s">
        <v>84</v>
      </c>
      <c r="O3788" t="s">
        <v>2531</v>
      </c>
      <c r="P3788" t="s">
        <v>86</v>
      </c>
    </row>
    <row r="3789" spans="1:16" x14ac:dyDescent="0.45">
      <c r="A3789">
        <v>3788</v>
      </c>
      <c r="B3789" s="10">
        <v>45203</v>
      </c>
      <c r="C3789">
        <v>8427</v>
      </c>
      <c r="D3789" t="s">
        <v>89</v>
      </c>
      <c r="E3789">
        <v>50</v>
      </c>
      <c r="F3789" t="s">
        <v>6</v>
      </c>
      <c r="G3789">
        <v>3</v>
      </c>
      <c r="H3789">
        <v>2029.26</v>
      </c>
      <c r="I3789">
        <v>6087.78</v>
      </c>
      <c r="J3789" t="s">
        <v>93</v>
      </c>
      <c r="K3789" t="s">
        <v>82</v>
      </c>
      <c r="L3789" t="s">
        <v>139</v>
      </c>
      <c r="M3789">
        <v>2023</v>
      </c>
      <c r="N3789" t="s">
        <v>668</v>
      </c>
      <c r="O3789" t="s">
        <v>9494</v>
      </c>
      <c r="P3789" t="s">
        <v>86</v>
      </c>
    </row>
    <row r="3790" spans="1:16" x14ac:dyDescent="0.45">
      <c r="A3790">
        <v>3789</v>
      </c>
      <c r="B3790" s="10">
        <v>45203</v>
      </c>
      <c r="C3790">
        <v>7336</v>
      </c>
      <c r="D3790" t="s">
        <v>89</v>
      </c>
      <c r="E3790">
        <v>21</v>
      </c>
      <c r="F3790" t="s">
        <v>8</v>
      </c>
      <c r="G3790">
        <v>2</v>
      </c>
      <c r="H3790">
        <v>1183.94</v>
      </c>
      <c r="I3790">
        <v>2367.88</v>
      </c>
      <c r="J3790" t="s">
        <v>95</v>
      </c>
      <c r="K3790" t="s">
        <v>82</v>
      </c>
      <c r="L3790" t="s">
        <v>139</v>
      </c>
      <c r="M3790">
        <v>2023</v>
      </c>
      <c r="N3790" t="s">
        <v>84</v>
      </c>
      <c r="O3790" t="s">
        <v>2532</v>
      </c>
      <c r="P3790" t="s">
        <v>86</v>
      </c>
    </row>
    <row r="3791" spans="1:16" x14ac:dyDescent="0.45">
      <c r="A3791">
        <v>3790</v>
      </c>
      <c r="B3791" s="10">
        <v>45203</v>
      </c>
      <c r="C3791">
        <v>2678</v>
      </c>
      <c r="D3791" t="s">
        <v>80</v>
      </c>
      <c r="E3791">
        <v>60</v>
      </c>
      <c r="F3791" t="s">
        <v>8</v>
      </c>
      <c r="G3791">
        <v>1</v>
      </c>
      <c r="H3791">
        <v>4891.84</v>
      </c>
      <c r="I3791">
        <v>4891.84</v>
      </c>
      <c r="J3791" t="s">
        <v>81</v>
      </c>
      <c r="K3791" t="s">
        <v>82</v>
      </c>
      <c r="L3791" t="s">
        <v>139</v>
      </c>
      <c r="M3791">
        <v>2023</v>
      </c>
      <c r="N3791" t="s">
        <v>84</v>
      </c>
      <c r="O3791" t="s">
        <v>5834</v>
      </c>
      <c r="P3791" t="s">
        <v>86</v>
      </c>
    </row>
    <row r="3792" spans="1:16" x14ac:dyDescent="0.45">
      <c r="A3792">
        <v>3791</v>
      </c>
      <c r="B3792" s="10">
        <v>45203</v>
      </c>
      <c r="C3792">
        <v>1615</v>
      </c>
      <c r="D3792" t="s">
        <v>89</v>
      </c>
      <c r="E3792">
        <v>24</v>
      </c>
      <c r="F3792" t="s">
        <v>102</v>
      </c>
      <c r="G3792">
        <v>1</v>
      </c>
      <c r="H3792">
        <v>2780.54</v>
      </c>
      <c r="I3792">
        <v>2780.54</v>
      </c>
      <c r="J3792" t="s">
        <v>95</v>
      </c>
      <c r="K3792" t="s">
        <v>82</v>
      </c>
      <c r="L3792" t="s">
        <v>139</v>
      </c>
      <c r="M3792">
        <v>2023</v>
      </c>
      <c r="N3792" t="s">
        <v>84</v>
      </c>
      <c r="O3792" t="s">
        <v>5033</v>
      </c>
      <c r="P3792" t="s">
        <v>86</v>
      </c>
    </row>
    <row r="3793" spans="1:16" x14ac:dyDescent="0.45">
      <c r="A3793">
        <v>3792</v>
      </c>
      <c r="B3793" s="10">
        <v>45203</v>
      </c>
      <c r="C3793">
        <v>8086</v>
      </c>
      <c r="D3793" t="s">
        <v>80</v>
      </c>
      <c r="E3793">
        <v>35</v>
      </c>
      <c r="F3793" t="s">
        <v>102</v>
      </c>
      <c r="G3793">
        <v>5</v>
      </c>
      <c r="H3793">
        <v>2605.09</v>
      </c>
      <c r="I3793">
        <v>13025.45</v>
      </c>
      <c r="J3793" t="s">
        <v>97</v>
      </c>
      <c r="K3793" t="s">
        <v>82</v>
      </c>
      <c r="L3793" t="s">
        <v>139</v>
      </c>
      <c r="M3793">
        <v>2023</v>
      </c>
      <c r="N3793" t="s">
        <v>84</v>
      </c>
      <c r="O3793" t="s">
        <v>4470</v>
      </c>
      <c r="P3793" t="s">
        <v>86</v>
      </c>
    </row>
    <row r="3794" spans="1:16" x14ac:dyDescent="0.45">
      <c r="A3794">
        <v>3793</v>
      </c>
      <c r="B3794" s="10">
        <v>45203</v>
      </c>
      <c r="C3794">
        <v>5749</v>
      </c>
      <c r="D3794" t="s">
        <v>89</v>
      </c>
      <c r="E3794">
        <v>21</v>
      </c>
      <c r="F3794" t="s">
        <v>102</v>
      </c>
      <c r="G3794">
        <v>3</v>
      </c>
      <c r="H3794">
        <v>4733.07</v>
      </c>
      <c r="I3794">
        <v>14199.21</v>
      </c>
      <c r="J3794" t="s">
        <v>95</v>
      </c>
      <c r="K3794" t="s">
        <v>82</v>
      </c>
      <c r="L3794" t="s">
        <v>139</v>
      </c>
      <c r="M3794">
        <v>2023</v>
      </c>
      <c r="N3794" t="s">
        <v>84</v>
      </c>
      <c r="O3794" t="s">
        <v>6877</v>
      </c>
      <c r="P3794" t="s">
        <v>86</v>
      </c>
    </row>
    <row r="3795" spans="1:16" x14ac:dyDescent="0.45">
      <c r="A3795">
        <v>3794</v>
      </c>
      <c r="B3795" s="10">
        <v>45203</v>
      </c>
      <c r="C3795">
        <v>4505</v>
      </c>
      <c r="D3795" t="s">
        <v>89</v>
      </c>
      <c r="E3795">
        <v>28</v>
      </c>
      <c r="F3795" t="s">
        <v>5</v>
      </c>
      <c r="G3795">
        <v>4</v>
      </c>
      <c r="H3795">
        <v>2070.08</v>
      </c>
      <c r="I3795">
        <v>8280.32</v>
      </c>
      <c r="J3795" t="s">
        <v>87</v>
      </c>
      <c r="K3795" t="s">
        <v>82</v>
      </c>
      <c r="L3795" t="s">
        <v>139</v>
      </c>
      <c r="M3795">
        <v>2023</v>
      </c>
      <c r="N3795" t="s">
        <v>668</v>
      </c>
      <c r="O3795" t="s">
        <v>10001</v>
      </c>
      <c r="P3795" t="s">
        <v>86</v>
      </c>
    </row>
    <row r="3796" spans="1:16" x14ac:dyDescent="0.45">
      <c r="A3796">
        <v>3795</v>
      </c>
      <c r="B3796" s="10">
        <v>45203</v>
      </c>
      <c r="C3796">
        <v>5529</v>
      </c>
      <c r="D3796" t="s">
        <v>89</v>
      </c>
      <c r="E3796">
        <v>60</v>
      </c>
      <c r="F3796" t="s">
        <v>7</v>
      </c>
      <c r="G3796">
        <v>1</v>
      </c>
      <c r="H3796">
        <v>4248.2700000000004</v>
      </c>
      <c r="I3796">
        <v>4248.2700000000004</v>
      </c>
      <c r="J3796" t="s">
        <v>81</v>
      </c>
      <c r="K3796" t="s">
        <v>82</v>
      </c>
      <c r="L3796" t="s">
        <v>139</v>
      </c>
      <c r="M3796">
        <v>2023</v>
      </c>
      <c r="N3796" t="s">
        <v>84</v>
      </c>
      <c r="O3796" t="s">
        <v>5835</v>
      </c>
      <c r="P3796" t="s">
        <v>86</v>
      </c>
    </row>
    <row r="3797" spans="1:16" x14ac:dyDescent="0.45">
      <c r="A3797">
        <v>3796</v>
      </c>
      <c r="B3797" s="10">
        <v>45204</v>
      </c>
      <c r="C3797">
        <v>2135</v>
      </c>
      <c r="D3797" t="s">
        <v>89</v>
      </c>
      <c r="E3797">
        <v>37</v>
      </c>
      <c r="F3797" t="s">
        <v>9</v>
      </c>
      <c r="G3797">
        <v>4</v>
      </c>
      <c r="H3797">
        <v>3518.22</v>
      </c>
      <c r="I3797">
        <v>14072.88</v>
      </c>
      <c r="J3797" t="s">
        <v>97</v>
      </c>
      <c r="K3797" t="s">
        <v>82</v>
      </c>
      <c r="L3797" t="s">
        <v>139</v>
      </c>
      <c r="M3797">
        <v>2023</v>
      </c>
      <c r="N3797" t="s">
        <v>84</v>
      </c>
      <c r="O3797" t="s">
        <v>140</v>
      </c>
      <c r="P3797" t="s">
        <v>86</v>
      </c>
    </row>
    <row r="3798" spans="1:16" x14ac:dyDescent="0.45">
      <c r="A3798">
        <v>3797</v>
      </c>
      <c r="B3798" s="10">
        <v>45204</v>
      </c>
      <c r="C3798">
        <v>9566</v>
      </c>
      <c r="D3798" t="s">
        <v>89</v>
      </c>
      <c r="E3798">
        <v>28</v>
      </c>
      <c r="F3798" t="s">
        <v>102</v>
      </c>
      <c r="G3798">
        <v>3</v>
      </c>
      <c r="H3798">
        <v>4840.1899999999996</v>
      </c>
      <c r="I3798">
        <v>14520.57</v>
      </c>
      <c r="J3798" t="s">
        <v>87</v>
      </c>
      <c r="K3798" t="s">
        <v>82</v>
      </c>
      <c r="L3798" t="s">
        <v>139</v>
      </c>
      <c r="M3798">
        <v>2023</v>
      </c>
      <c r="N3798" t="s">
        <v>84</v>
      </c>
      <c r="O3798" t="s">
        <v>6074</v>
      </c>
      <c r="P3798" t="s">
        <v>86</v>
      </c>
    </row>
    <row r="3799" spans="1:16" x14ac:dyDescent="0.45">
      <c r="A3799">
        <v>3798</v>
      </c>
      <c r="B3799" s="10">
        <v>45204</v>
      </c>
      <c r="C3799">
        <v>8226</v>
      </c>
      <c r="D3799" t="s">
        <v>89</v>
      </c>
      <c r="E3799">
        <v>32</v>
      </c>
      <c r="F3799" t="s">
        <v>9</v>
      </c>
      <c r="G3799">
        <v>2</v>
      </c>
      <c r="H3799">
        <v>2171.8200000000002</v>
      </c>
      <c r="I3799">
        <v>4343.6400000000003</v>
      </c>
      <c r="J3799" t="s">
        <v>87</v>
      </c>
      <c r="K3799" t="s">
        <v>82</v>
      </c>
      <c r="L3799" t="s">
        <v>139</v>
      </c>
      <c r="M3799">
        <v>2023</v>
      </c>
      <c r="N3799" t="s">
        <v>84</v>
      </c>
      <c r="O3799" t="s">
        <v>3692</v>
      </c>
      <c r="P3799" t="s">
        <v>86</v>
      </c>
    </row>
    <row r="3800" spans="1:16" x14ac:dyDescent="0.45">
      <c r="A3800">
        <v>3799</v>
      </c>
      <c r="B3800" s="10">
        <v>45204</v>
      </c>
      <c r="C3800">
        <v>6162</v>
      </c>
      <c r="D3800" t="s">
        <v>80</v>
      </c>
      <c r="E3800">
        <v>63</v>
      </c>
      <c r="F3800" t="s">
        <v>102</v>
      </c>
      <c r="G3800">
        <v>3</v>
      </c>
      <c r="H3800">
        <v>4542.75</v>
      </c>
      <c r="I3800">
        <v>13628.25</v>
      </c>
      <c r="J3800" t="s">
        <v>81</v>
      </c>
      <c r="K3800" t="s">
        <v>82</v>
      </c>
      <c r="L3800" t="s">
        <v>139</v>
      </c>
      <c r="M3800">
        <v>2023</v>
      </c>
      <c r="N3800" t="s">
        <v>84</v>
      </c>
      <c r="O3800" t="s">
        <v>6712</v>
      </c>
      <c r="P3800" t="s">
        <v>86</v>
      </c>
    </row>
    <row r="3801" spans="1:16" x14ac:dyDescent="0.45">
      <c r="A3801">
        <v>3800</v>
      </c>
      <c r="B3801" s="10">
        <v>45204</v>
      </c>
      <c r="C3801">
        <v>1206</v>
      </c>
      <c r="D3801" t="s">
        <v>89</v>
      </c>
      <c r="E3801">
        <v>34</v>
      </c>
      <c r="F3801" t="s">
        <v>8</v>
      </c>
      <c r="G3801">
        <v>5</v>
      </c>
      <c r="H3801">
        <v>2865.96</v>
      </c>
      <c r="I3801">
        <v>14329.8</v>
      </c>
      <c r="J3801" t="s">
        <v>87</v>
      </c>
      <c r="K3801" t="s">
        <v>82</v>
      </c>
      <c r="L3801" t="s">
        <v>139</v>
      </c>
      <c r="M3801">
        <v>2023</v>
      </c>
      <c r="N3801" t="s">
        <v>84</v>
      </c>
      <c r="O3801" t="s">
        <v>3990</v>
      </c>
      <c r="P3801" t="s">
        <v>86</v>
      </c>
    </row>
    <row r="3802" spans="1:16" x14ac:dyDescent="0.45">
      <c r="A3802">
        <v>3801</v>
      </c>
      <c r="B3802" s="10">
        <v>45204</v>
      </c>
      <c r="C3802">
        <v>5875</v>
      </c>
      <c r="D3802" t="s">
        <v>89</v>
      </c>
      <c r="E3802">
        <v>51</v>
      </c>
      <c r="F3802" t="s">
        <v>9</v>
      </c>
      <c r="G3802">
        <v>4</v>
      </c>
      <c r="H3802">
        <v>2405.59</v>
      </c>
      <c r="I3802">
        <v>9622.36</v>
      </c>
      <c r="J3802" t="s">
        <v>93</v>
      </c>
      <c r="K3802" t="s">
        <v>82</v>
      </c>
      <c r="L3802" t="s">
        <v>139</v>
      </c>
      <c r="M3802">
        <v>2023</v>
      </c>
      <c r="N3802" t="s">
        <v>84</v>
      </c>
      <c r="O3802" t="s">
        <v>2001</v>
      </c>
      <c r="P3802" t="s">
        <v>86</v>
      </c>
    </row>
    <row r="3803" spans="1:16" x14ac:dyDescent="0.45">
      <c r="A3803">
        <v>3802</v>
      </c>
      <c r="B3803" s="10">
        <v>45204</v>
      </c>
      <c r="C3803">
        <v>2319</v>
      </c>
      <c r="D3803" t="s">
        <v>89</v>
      </c>
      <c r="E3803">
        <v>29</v>
      </c>
      <c r="F3803" t="s">
        <v>5</v>
      </c>
      <c r="G3803">
        <v>4</v>
      </c>
      <c r="H3803">
        <v>1563.03</v>
      </c>
      <c r="I3803">
        <v>6252.12</v>
      </c>
      <c r="J3803" t="s">
        <v>87</v>
      </c>
      <c r="K3803" t="s">
        <v>82</v>
      </c>
      <c r="L3803" t="s">
        <v>139</v>
      </c>
      <c r="M3803">
        <v>2023</v>
      </c>
      <c r="N3803" t="s">
        <v>84</v>
      </c>
      <c r="O3803" t="s">
        <v>990</v>
      </c>
      <c r="P3803" t="s">
        <v>86</v>
      </c>
    </row>
    <row r="3804" spans="1:16" x14ac:dyDescent="0.45">
      <c r="A3804">
        <v>3803</v>
      </c>
      <c r="B3804" s="10">
        <v>45204</v>
      </c>
      <c r="C3804">
        <v>2141</v>
      </c>
      <c r="D3804" t="s">
        <v>80</v>
      </c>
      <c r="E3804">
        <v>59</v>
      </c>
      <c r="F3804" t="s">
        <v>102</v>
      </c>
      <c r="G3804">
        <v>2</v>
      </c>
      <c r="H3804">
        <v>2785.86</v>
      </c>
      <c r="I3804">
        <v>5571.72</v>
      </c>
      <c r="J3804" t="s">
        <v>81</v>
      </c>
      <c r="K3804" t="s">
        <v>82</v>
      </c>
      <c r="L3804" t="s">
        <v>139</v>
      </c>
      <c r="M3804">
        <v>2023</v>
      </c>
      <c r="N3804" t="s">
        <v>668</v>
      </c>
      <c r="O3804" t="s">
        <v>9855</v>
      </c>
      <c r="P3804" t="s">
        <v>86</v>
      </c>
    </row>
    <row r="3805" spans="1:16" x14ac:dyDescent="0.45">
      <c r="A3805">
        <v>3804</v>
      </c>
      <c r="B3805" s="10">
        <v>45204</v>
      </c>
      <c r="C3805">
        <v>5627</v>
      </c>
      <c r="D3805" t="s">
        <v>89</v>
      </c>
      <c r="E3805">
        <v>45</v>
      </c>
      <c r="F3805" t="s">
        <v>6</v>
      </c>
      <c r="G3805">
        <v>2</v>
      </c>
      <c r="H3805">
        <v>2884.13</v>
      </c>
      <c r="I3805">
        <v>5768.26</v>
      </c>
      <c r="J3805" t="s">
        <v>93</v>
      </c>
      <c r="K3805" t="s">
        <v>82</v>
      </c>
      <c r="L3805" t="s">
        <v>139</v>
      </c>
      <c r="M3805">
        <v>2023</v>
      </c>
      <c r="N3805" t="s">
        <v>84</v>
      </c>
      <c r="O3805" t="s">
        <v>3364</v>
      </c>
      <c r="P3805" t="s">
        <v>86</v>
      </c>
    </row>
    <row r="3806" spans="1:16" x14ac:dyDescent="0.45">
      <c r="A3806">
        <v>3805</v>
      </c>
      <c r="B3806" s="10">
        <v>45204</v>
      </c>
      <c r="C3806">
        <v>8389</v>
      </c>
      <c r="D3806" t="s">
        <v>80</v>
      </c>
      <c r="E3806">
        <v>52</v>
      </c>
      <c r="F3806" t="s">
        <v>7</v>
      </c>
      <c r="G3806">
        <v>1</v>
      </c>
      <c r="H3806">
        <v>4497.04</v>
      </c>
      <c r="I3806">
        <v>4497.04</v>
      </c>
      <c r="J3806" t="s">
        <v>93</v>
      </c>
      <c r="K3806" t="s">
        <v>82</v>
      </c>
      <c r="L3806" t="s">
        <v>139</v>
      </c>
      <c r="M3806">
        <v>2023</v>
      </c>
      <c r="N3806" t="s">
        <v>84</v>
      </c>
      <c r="O3806" t="s">
        <v>5616</v>
      </c>
      <c r="P3806" t="s">
        <v>86</v>
      </c>
    </row>
    <row r="3807" spans="1:16" x14ac:dyDescent="0.45">
      <c r="A3807">
        <v>3806</v>
      </c>
      <c r="B3807" s="10">
        <v>45204</v>
      </c>
      <c r="C3807">
        <v>3690</v>
      </c>
      <c r="D3807" t="s">
        <v>89</v>
      </c>
      <c r="E3807">
        <v>25</v>
      </c>
      <c r="F3807" t="s">
        <v>8</v>
      </c>
      <c r="G3807">
        <v>3</v>
      </c>
      <c r="H3807">
        <v>3535.11</v>
      </c>
      <c r="I3807">
        <v>10605.33</v>
      </c>
      <c r="J3807" t="s">
        <v>87</v>
      </c>
      <c r="K3807" t="s">
        <v>82</v>
      </c>
      <c r="L3807" t="s">
        <v>139</v>
      </c>
      <c r="M3807">
        <v>2023</v>
      </c>
      <c r="N3807" t="s">
        <v>84</v>
      </c>
      <c r="O3807" t="s">
        <v>6075</v>
      </c>
      <c r="P3807" t="s">
        <v>86</v>
      </c>
    </row>
    <row r="3808" spans="1:16" x14ac:dyDescent="0.45">
      <c r="A3808">
        <v>3807</v>
      </c>
      <c r="B3808" s="10">
        <v>45204</v>
      </c>
      <c r="C3808">
        <v>8323</v>
      </c>
      <c r="D3808" t="s">
        <v>89</v>
      </c>
      <c r="E3808">
        <v>44</v>
      </c>
      <c r="F3808" t="s">
        <v>102</v>
      </c>
      <c r="G3808">
        <v>5</v>
      </c>
      <c r="H3808">
        <v>4141.04</v>
      </c>
      <c r="I3808">
        <v>20705.2</v>
      </c>
      <c r="J3808" t="s">
        <v>97</v>
      </c>
      <c r="K3808" t="s">
        <v>82</v>
      </c>
      <c r="L3808" t="s">
        <v>139</v>
      </c>
      <c r="M3808">
        <v>2023</v>
      </c>
      <c r="N3808" t="s">
        <v>84</v>
      </c>
      <c r="O3808" t="s">
        <v>4471</v>
      </c>
      <c r="P3808" t="s">
        <v>86</v>
      </c>
    </row>
    <row r="3809" spans="1:16" x14ac:dyDescent="0.45">
      <c r="A3809">
        <v>3808</v>
      </c>
      <c r="B3809" s="10">
        <v>45204</v>
      </c>
      <c r="C3809">
        <v>4255</v>
      </c>
      <c r="D3809" t="s">
        <v>80</v>
      </c>
      <c r="E3809">
        <v>39</v>
      </c>
      <c r="F3809" t="s">
        <v>9</v>
      </c>
      <c r="G3809">
        <v>1</v>
      </c>
      <c r="H3809">
        <v>3857.19</v>
      </c>
      <c r="I3809">
        <v>3857.19</v>
      </c>
      <c r="J3809" t="s">
        <v>97</v>
      </c>
      <c r="K3809" t="s">
        <v>82</v>
      </c>
      <c r="L3809" t="s">
        <v>139</v>
      </c>
      <c r="M3809">
        <v>2023</v>
      </c>
      <c r="N3809" t="s">
        <v>84</v>
      </c>
      <c r="O3809" t="s">
        <v>5199</v>
      </c>
      <c r="P3809" t="s">
        <v>86</v>
      </c>
    </row>
    <row r="3810" spans="1:16" x14ac:dyDescent="0.45">
      <c r="A3810">
        <v>3809</v>
      </c>
      <c r="B3810" s="10">
        <v>45205</v>
      </c>
      <c r="C3810">
        <v>9281</v>
      </c>
      <c r="D3810" t="s">
        <v>80</v>
      </c>
      <c r="E3810">
        <v>41</v>
      </c>
      <c r="F3810" t="s">
        <v>102</v>
      </c>
      <c r="G3810">
        <v>3</v>
      </c>
      <c r="H3810">
        <v>1419.4</v>
      </c>
      <c r="I3810">
        <v>4258.2</v>
      </c>
      <c r="J3810" t="s">
        <v>97</v>
      </c>
      <c r="K3810" t="s">
        <v>82</v>
      </c>
      <c r="L3810" t="s">
        <v>139</v>
      </c>
      <c r="M3810">
        <v>2023</v>
      </c>
      <c r="N3810" t="s">
        <v>84</v>
      </c>
      <c r="O3810" t="s">
        <v>783</v>
      </c>
      <c r="P3810" t="s">
        <v>748</v>
      </c>
    </row>
    <row r="3811" spans="1:16" x14ac:dyDescent="0.45">
      <c r="A3811">
        <v>3810</v>
      </c>
      <c r="B3811" s="10">
        <v>45205</v>
      </c>
      <c r="C3811">
        <v>6213</v>
      </c>
      <c r="D3811" t="s">
        <v>89</v>
      </c>
      <c r="E3811">
        <v>19</v>
      </c>
      <c r="F3811" t="s">
        <v>8</v>
      </c>
      <c r="G3811">
        <v>2</v>
      </c>
      <c r="H3811">
        <v>1068.7</v>
      </c>
      <c r="I3811">
        <v>2137.4</v>
      </c>
      <c r="J3811" t="s">
        <v>95</v>
      </c>
      <c r="K3811" t="s">
        <v>82</v>
      </c>
      <c r="L3811" t="s">
        <v>139</v>
      </c>
      <c r="M3811">
        <v>2023</v>
      </c>
      <c r="N3811" t="s">
        <v>84</v>
      </c>
      <c r="O3811" t="s">
        <v>2533</v>
      </c>
      <c r="P3811" t="s">
        <v>86</v>
      </c>
    </row>
    <row r="3812" spans="1:16" x14ac:dyDescent="0.45">
      <c r="A3812">
        <v>3811</v>
      </c>
      <c r="B3812" s="10">
        <v>45205</v>
      </c>
      <c r="C3812">
        <v>5108</v>
      </c>
      <c r="D3812" t="s">
        <v>80</v>
      </c>
      <c r="E3812">
        <v>48</v>
      </c>
      <c r="F3812" t="s">
        <v>7</v>
      </c>
      <c r="G3812">
        <v>5</v>
      </c>
      <c r="H3812">
        <v>1329.48</v>
      </c>
      <c r="I3812">
        <v>6647.4</v>
      </c>
      <c r="J3812" t="s">
        <v>93</v>
      </c>
      <c r="K3812" t="s">
        <v>82</v>
      </c>
      <c r="L3812" t="s">
        <v>139</v>
      </c>
      <c r="M3812">
        <v>2023</v>
      </c>
      <c r="N3812" t="s">
        <v>84</v>
      </c>
      <c r="O3812" t="s">
        <v>4231</v>
      </c>
      <c r="P3812" t="s">
        <v>86</v>
      </c>
    </row>
    <row r="3813" spans="1:16" x14ac:dyDescent="0.45">
      <c r="A3813">
        <v>3812</v>
      </c>
      <c r="B3813" s="10">
        <v>45205</v>
      </c>
      <c r="C3813">
        <v>4020</v>
      </c>
      <c r="D3813" t="s">
        <v>80</v>
      </c>
      <c r="E3813">
        <v>39</v>
      </c>
      <c r="F3813" t="s">
        <v>7</v>
      </c>
      <c r="G3813">
        <v>2</v>
      </c>
      <c r="H3813">
        <v>775.57</v>
      </c>
      <c r="I3813">
        <v>1551.14</v>
      </c>
      <c r="J3813" t="s">
        <v>97</v>
      </c>
      <c r="K3813" t="s">
        <v>567</v>
      </c>
      <c r="L3813" t="s">
        <v>139</v>
      </c>
      <c r="M3813">
        <v>2023</v>
      </c>
      <c r="N3813" t="s">
        <v>84</v>
      </c>
      <c r="O3813" t="s">
        <v>7162</v>
      </c>
      <c r="P3813" t="s">
        <v>86</v>
      </c>
    </row>
    <row r="3814" spans="1:16" x14ac:dyDescent="0.45">
      <c r="A3814">
        <v>3813</v>
      </c>
      <c r="B3814" s="10">
        <v>45205</v>
      </c>
      <c r="C3814">
        <v>2857</v>
      </c>
      <c r="D3814" t="s">
        <v>89</v>
      </c>
      <c r="E3814">
        <v>18</v>
      </c>
      <c r="F3814" t="s">
        <v>7</v>
      </c>
      <c r="G3814">
        <v>2</v>
      </c>
      <c r="H3814">
        <v>1960.51</v>
      </c>
      <c r="I3814">
        <v>3921.02</v>
      </c>
      <c r="J3814" t="s">
        <v>95</v>
      </c>
      <c r="K3814" t="s">
        <v>82</v>
      </c>
      <c r="L3814" t="s">
        <v>139</v>
      </c>
      <c r="M3814">
        <v>2023</v>
      </c>
      <c r="N3814" t="s">
        <v>84</v>
      </c>
      <c r="O3814" t="s">
        <v>2534</v>
      </c>
      <c r="P3814" t="s">
        <v>86</v>
      </c>
    </row>
    <row r="3815" spans="1:16" x14ac:dyDescent="0.45">
      <c r="A3815">
        <v>3814</v>
      </c>
      <c r="B3815" s="10">
        <v>45205</v>
      </c>
      <c r="C3815">
        <v>9996</v>
      </c>
      <c r="D3815" t="s">
        <v>89</v>
      </c>
      <c r="E3815">
        <v>31</v>
      </c>
      <c r="F3815" t="s">
        <v>6</v>
      </c>
      <c r="G3815">
        <v>4</v>
      </c>
      <c r="H3815">
        <v>3286.81</v>
      </c>
      <c r="I3815">
        <v>13147.24</v>
      </c>
      <c r="J3815" t="s">
        <v>87</v>
      </c>
      <c r="K3815" t="s">
        <v>82</v>
      </c>
      <c r="L3815" t="s">
        <v>139</v>
      </c>
      <c r="M3815">
        <v>2023</v>
      </c>
      <c r="N3815" t="s">
        <v>84</v>
      </c>
      <c r="O3815" t="s">
        <v>991</v>
      </c>
      <c r="P3815" t="s">
        <v>86</v>
      </c>
    </row>
    <row r="3816" spans="1:16" x14ac:dyDescent="0.45">
      <c r="A3816">
        <v>3815</v>
      </c>
      <c r="B3816" s="10">
        <v>45205</v>
      </c>
      <c r="C3816">
        <v>3789</v>
      </c>
      <c r="D3816" t="s">
        <v>89</v>
      </c>
      <c r="E3816">
        <v>42</v>
      </c>
      <c r="F3816" t="s">
        <v>8</v>
      </c>
      <c r="G3816">
        <v>3</v>
      </c>
      <c r="H3816">
        <v>2708.04</v>
      </c>
      <c r="I3816">
        <v>8124.12</v>
      </c>
      <c r="J3816" t="s">
        <v>97</v>
      </c>
      <c r="K3816" t="s">
        <v>82</v>
      </c>
      <c r="L3816" t="s">
        <v>139</v>
      </c>
      <c r="M3816">
        <v>2023</v>
      </c>
      <c r="N3816" t="s">
        <v>84</v>
      </c>
      <c r="O3816" t="s">
        <v>6305</v>
      </c>
      <c r="P3816" t="s">
        <v>86</v>
      </c>
    </row>
    <row r="3817" spans="1:16" x14ac:dyDescent="0.45">
      <c r="A3817">
        <v>3816</v>
      </c>
      <c r="B3817" s="10">
        <v>45205</v>
      </c>
      <c r="C3817">
        <v>4875</v>
      </c>
      <c r="D3817" t="s">
        <v>80</v>
      </c>
      <c r="E3817">
        <v>53</v>
      </c>
      <c r="F3817" t="s">
        <v>6</v>
      </c>
      <c r="G3817">
        <v>1</v>
      </c>
      <c r="H3817">
        <v>3412.11</v>
      </c>
      <c r="I3817">
        <v>3412.11</v>
      </c>
      <c r="J3817" t="s">
        <v>93</v>
      </c>
      <c r="K3817" t="s">
        <v>82</v>
      </c>
      <c r="L3817" t="s">
        <v>139</v>
      </c>
      <c r="M3817">
        <v>2023</v>
      </c>
      <c r="N3817" t="s">
        <v>84</v>
      </c>
      <c r="O3817" t="s">
        <v>5617</v>
      </c>
      <c r="P3817" t="s">
        <v>86</v>
      </c>
    </row>
    <row r="3818" spans="1:16" x14ac:dyDescent="0.45">
      <c r="A3818">
        <v>3817</v>
      </c>
      <c r="B3818" s="10">
        <v>45205</v>
      </c>
      <c r="C3818">
        <v>8605</v>
      </c>
      <c r="D3818" t="s">
        <v>89</v>
      </c>
      <c r="E3818">
        <v>53</v>
      </c>
      <c r="F3818" t="s">
        <v>6</v>
      </c>
      <c r="G3818">
        <v>4</v>
      </c>
      <c r="H3818">
        <v>1812.69</v>
      </c>
      <c r="I3818">
        <v>7250.76</v>
      </c>
      <c r="J3818" t="s">
        <v>93</v>
      </c>
      <c r="K3818" t="s">
        <v>82</v>
      </c>
      <c r="L3818" t="s">
        <v>139</v>
      </c>
      <c r="M3818">
        <v>2023</v>
      </c>
      <c r="N3818" t="s">
        <v>84</v>
      </c>
      <c r="O3818" t="s">
        <v>2002</v>
      </c>
      <c r="P3818" t="s">
        <v>86</v>
      </c>
    </row>
    <row r="3819" spans="1:16" x14ac:dyDescent="0.45">
      <c r="A3819">
        <v>3818</v>
      </c>
      <c r="B3819" s="10">
        <v>45205</v>
      </c>
      <c r="C3819">
        <v>9135</v>
      </c>
      <c r="D3819" t="s">
        <v>89</v>
      </c>
      <c r="E3819">
        <v>58</v>
      </c>
      <c r="F3819" t="s">
        <v>102</v>
      </c>
      <c r="G3819">
        <v>3</v>
      </c>
      <c r="H3819">
        <v>1066.1300000000001</v>
      </c>
      <c r="I3819">
        <v>3198.39</v>
      </c>
      <c r="J3819" t="s">
        <v>81</v>
      </c>
      <c r="K3819" t="s">
        <v>82</v>
      </c>
      <c r="L3819" t="s">
        <v>139</v>
      </c>
      <c r="M3819">
        <v>2023</v>
      </c>
      <c r="N3819" t="s">
        <v>84</v>
      </c>
      <c r="O3819" t="s">
        <v>8416</v>
      </c>
      <c r="P3819" t="s">
        <v>748</v>
      </c>
    </row>
    <row r="3820" spans="1:16" x14ac:dyDescent="0.45">
      <c r="A3820">
        <v>3819</v>
      </c>
      <c r="B3820" s="10">
        <v>45205</v>
      </c>
      <c r="C3820">
        <v>7055</v>
      </c>
      <c r="D3820" t="s">
        <v>80</v>
      </c>
      <c r="E3820">
        <v>20</v>
      </c>
      <c r="F3820" t="s">
        <v>8</v>
      </c>
      <c r="G3820">
        <v>3</v>
      </c>
      <c r="H3820">
        <v>1053.6500000000001</v>
      </c>
      <c r="I3820">
        <v>3160.95</v>
      </c>
      <c r="J3820" t="s">
        <v>95</v>
      </c>
      <c r="K3820" t="s">
        <v>82</v>
      </c>
      <c r="L3820" t="s">
        <v>139</v>
      </c>
      <c r="M3820">
        <v>2023</v>
      </c>
      <c r="N3820" t="s">
        <v>84</v>
      </c>
      <c r="O3820" t="s">
        <v>8674</v>
      </c>
      <c r="P3820" t="s">
        <v>748</v>
      </c>
    </row>
    <row r="3821" spans="1:16" x14ac:dyDescent="0.45">
      <c r="A3821">
        <v>3820</v>
      </c>
      <c r="B3821" s="10">
        <v>45205</v>
      </c>
      <c r="C3821">
        <v>4882</v>
      </c>
      <c r="D3821" t="s">
        <v>80</v>
      </c>
      <c r="E3821">
        <v>22</v>
      </c>
      <c r="F3821" t="s">
        <v>8</v>
      </c>
      <c r="G3821">
        <v>3</v>
      </c>
      <c r="H3821">
        <v>3024.27</v>
      </c>
      <c r="I3821">
        <v>9072.81</v>
      </c>
      <c r="J3821" t="s">
        <v>95</v>
      </c>
      <c r="K3821" t="s">
        <v>82</v>
      </c>
      <c r="L3821" t="s">
        <v>139</v>
      </c>
      <c r="M3821">
        <v>2023</v>
      </c>
      <c r="N3821" t="s">
        <v>84</v>
      </c>
      <c r="O3821" t="s">
        <v>6878</v>
      </c>
      <c r="P3821" t="s">
        <v>86</v>
      </c>
    </row>
    <row r="3822" spans="1:16" x14ac:dyDescent="0.45">
      <c r="A3822">
        <v>3821</v>
      </c>
      <c r="B3822" s="10">
        <v>45205</v>
      </c>
      <c r="C3822">
        <v>8175</v>
      </c>
      <c r="D3822" t="s">
        <v>89</v>
      </c>
      <c r="E3822">
        <v>18</v>
      </c>
      <c r="F3822" t="s">
        <v>102</v>
      </c>
      <c r="G3822">
        <v>5</v>
      </c>
      <c r="H3822">
        <v>863.26</v>
      </c>
      <c r="I3822">
        <v>4316.3</v>
      </c>
      <c r="J3822" t="s">
        <v>95</v>
      </c>
      <c r="K3822" t="s">
        <v>82</v>
      </c>
      <c r="L3822" t="s">
        <v>139</v>
      </c>
      <c r="M3822">
        <v>2023</v>
      </c>
      <c r="N3822" t="s">
        <v>84</v>
      </c>
      <c r="O3822" t="s">
        <v>4893</v>
      </c>
      <c r="P3822" t="s">
        <v>86</v>
      </c>
    </row>
    <row r="3823" spans="1:16" x14ac:dyDescent="0.45">
      <c r="A3823">
        <v>3822</v>
      </c>
      <c r="B3823" s="10">
        <v>45205</v>
      </c>
      <c r="C3823">
        <v>8129</v>
      </c>
      <c r="D3823" t="s">
        <v>80</v>
      </c>
      <c r="E3823">
        <v>36</v>
      </c>
      <c r="F3823" t="s">
        <v>5</v>
      </c>
      <c r="G3823">
        <v>4</v>
      </c>
      <c r="H3823">
        <v>2015.98</v>
      </c>
      <c r="I3823">
        <v>8063.92</v>
      </c>
      <c r="J3823" t="s">
        <v>97</v>
      </c>
      <c r="K3823" t="s">
        <v>82</v>
      </c>
      <c r="L3823" t="s">
        <v>139</v>
      </c>
      <c r="M3823">
        <v>2023</v>
      </c>
      <c r="N3823" t="s">
        <v>84</v>
      </c>
      <c r="O3823" t="s">
        <v>1695</v>
      </c>
      <c r="P3823" t="s">
        <v>86</v>
      </c>
    </row>
    <row r="3824" spans="1:16" x14ac:dyDescent="0.45">
      <c r="A3824">
        <v>3823</v>
      </c>
      <c r="B3824" s="10">
        <v>45206</v>
      </c>
      <c r="C3824">
        <v>6021</v>
      </c>
      <c r="D3824" t="s">
        <v>80</v>
      </c>
      <c r="E3824">
        <v>50</v>
      </c>
      <c r="F3824" t="s">
        <v>6</v>
      </c>
      <c r="G3824">
        <v>1</v>
      </c>
      <c r="H3824">
        <v>1103.52</v>
      </c>
      <c r="I3824">
        <v>1103.52</v>
      </c>
      <c r="J3824" t="s">
        <v>93</v>
      </c>
      <c r="K3824" t="s">
        <v>567</v>
      </c>
      <c r="L3824" t="s">
        <v>139</v>
      </c>
      <c r="M3824">
        <v>2023</v>
      </c>
      <c r="N3824" t="s">
        <v>84</v>
      </c>
      <c r="O3824" t="s">
        <v>607</v>
      </c>
      <c r="P3824" t="s">
        <v>86</v>
      </c>
    </row>
    <row r="3825" spans="1:16" x14ac:dyDescent="0.45">
      <c r="A3825">
        <v>3824</v>
      </c>
      <c r="B3825" s="10">
        <v>45206</v>
      </c>
      <c r="C3825">
        <v>5735</v>
      </c>
      <c r="D3825" t="s">
        <v>80</v>
      </c>
      <c r="E3825">
        <v>59</v>
      </c>
      <c r="F3825" t="s">
        <v>7</v>
      </c>
      <c r="G3825">
        <v>4</v>
      </c>
      <c r="H3825">
        <v>3330.66</v>
      </c>
      <c r="I3825">
        <v>13322.64</v>
      </c>
      <c r="J3825" t="s">
        <v>81</v>
      </c>
      <c r="K3825" t="s">
        <v>82</v>
      </c>
      <c r="L3825" t="s">
        <v>139</v>
      </c>
      <c r="M3825">
        <v>2023</v>
      </c>
      <c r="N3825" t="s">
        <v>84</v>
      </c>
      <c r="O3825" t="s">
        <v>1362</v>
      </c>
      <c r="P3825" t="s">
        <v>86</v>
      </c>
    </row>
    <row r="3826" spans="1:16" x14ac:dyDescent="0.45">
      <c r="A3826">
        <v>3825</v>
      </c>
      <c r="B3826" s="10">
        <v>45206</v>
      </c>
      <c r="C3826">
        <v>3387</v>
      </c>
      <c r="D3826" t="s">
        <v>89</v>
      </c>
      <c r="E3826">
        <v>47</v>
      </c>
      <c r="F3826" t="s">
        <v>9</v>
      </c>
      <c r="G3826">
        <v>2</v>
      </c>
      <c r="H3826">
        <v>3096.33</v>
      </c>
      <c r="I3826">
        <v>6192.66</v>
      </c>
      <c r="J3826" t="s">
        <v>93</v>
      </c>
      <c r="K3826" t="s">
        <v>82</v>
      </c>
      <c r="L3826" t="s">
        <v>139</v>
      </c>
      <c r="M3826">
        <v>2023</v>
      </c>
      <c r="N3826" t="s">
        <v>84</v>
      </c>
      <c r="O3826" t="s">
        <v>3365</v>
      </c>
      <c r="P3826" t="s">
        <v>86</v>
      </c>
    </row>
    <row r="3827" spans="1:16" x14ac:dyDescent="0.45">
      <c r="A3827">
        <v>3826</v>
      </c>
      <c r="B3827" s="10">
        <v>45206</v>
      </c>
      <c r="C3827">
        <v>7582</v>
      </c>
      <c r="D3827" t="s">
        <v>89</v>
      </c>
      <c r="E3827">
        <v>29</v>
      </c>
      <c r="F3827" t="s">
        <v>6</v>
      </c>
      <c r="G3827">
        <v>3</v>
      </c>
      <c r="H3827">
        <v>1936.57</v>
      </c>
      <c r="I3827">
        <v>5809.71</v>
      </c>
      <c r="J3827" t="s">
        <v>87</v>
      </c>
      <c r="K3827" t="s">
        <v>82</v>
      </c>
      <c r="L3827" t="s">
        <v>139</v>
      </c>
      <c r="M3827">
        <v>2023</v>
      </c>
      <c r="N3827" t="s">
        <v>84</v>
      </c>
      <c r="O3827" t="s">
        <v>6076</v>
      </c>
      <c r="P3827" t="s">
        <v>86</v>
      </c>
    </row>
    <row r="3828" spans="1:16" x14ac:dyDescent="0.45">
      <c r="A3828">
        <v>3827</v>
      </c>
      <c r="B3828" s="10">
        <v>45206</v>
      </c>
      <c r="C3828">
        <v>6866</v>
      </c>
      <c r="D3828" t="s">
        <v>89</v>
      </c>
      <c r="E3828">
        <v>27</v>
      </c>
      <c r="F3828" t="s">
        <v>9</v>
      </c>
      <c r="G3828">
        <v>2</v>
      </c>
      <c r="H3828">
        <v>687.15</v>
      </c>
      <c r="I3828">
        <v>1374.3</v>
      </c>
      <c r="J3828" t="s">
        <v>87</v>
      </c>
      <c r="K3828" t="s">
        <v>567</v>
      </c>
      <c r="L3828" t="s">
        <v>139</v>
      </c>
      <c r="M3828">
        <v>2023</v>
      </c>
      <c r="N3828" t="s">
        <v>84</v>
      </c>
      <c r="O3828" t="s">
        <v>7094</v>
      </c>
      <c r="P3828" t="s">
        <v>86</v>
      </c>
    </row>
    <row r="3829" spans="1:16" x14ac:dyDescent="0.45">
      <c r="A3829">
        <v>3828</v>
      </c>
      <c r="B3829" s="10">
        <v>45206</v>
      </c>
      <c r="C3829">
        <v>3566</v>
      </c>
      <c r="D3829" t="s">
        <v>80</v>
      </c>
      <c r="E3829">
        <v>51</v>
      </c>
      <c r="F3829" t="s">
        <v>102</v>
      </c>
      <c r="G3829">
        <v>4</v>
      </c>
      <c r="H3829">
        <v>1098.49</v>
      </c>
      <c r="I3829">
        <v>4393.96</v>
      </c>
      <c r="J3829" t="s">
        <v>93</v>
      </c>
      <c r="K3829" t="s">
        <v>82</v>
      </c>
      <c r="L3829" t="s">
        <v>139</v>
      </c>
      <c r="M3829">
        <v>2023</v>
      </c>
      <c r="N3829" t="s">
        <v>84</v>
      </c>
      <c r="O3829" t="s">
        <v>2003</v>
      </c>
      <c r="P3829" t="s">
        <v>86</v>
      </c>
    </row>
    <row r="3830" spans="1:16" x14ac:dyDescent="0.45">
      <c r="A3830">
        <v>3829</v>
      </c>
      <c r="B3830" s="10">
        <v>45206</v>
      </c>
      <c r="C3830">
        <v>1975</v>
      </c>
      <c r="D3830" t="s">
        <v>89</v>
      </c>
      <c r="E3830">
        <v>33</v>
      </c>
      <c r="F3830" t="s">
        <v>9</v>
      </c>
      <c r="G3830">
        <v>1</v>
      </c>
      <c r="H3830">
        <v>2387.4299999999998</v>
      </c>
      <c r="I3830">
        <v>2387.4299999999998</v>
      </c>
      <c r="J3830" t="s">
        <v>87</v>
      </c>
      <c r="K3830" t="s">
        <v>82</v>
      </c>
      <c r="L3830" t="s">
        <v>139</v>
      </c>
      <c r="M3830">
        <v>2023</v>
      </c>
      <c r="N3830" t="s">
        <v>84</v>
      </c>
      <c r="O3830" t="s">
        <v>5406</v>
      </c>
      <c r="P3830" t="s">
        <v>86</v>
      </c>
    </row>
    <row r="3831" spans="1:16" x14ac:dyDescent="0.45">
      <c r="A3831">
        <v>3830</v>
      </c>
      <c r="B3831" s="10">
        <v>45206</v>
      </c>
      <c r="C3831">
        <v>8212</v>
      </c>
      <c r="D3831" t="s">
        <v>89</v>
      </c>
      <c r="E3831">
        <v>57</v>
      </c>
      <c r="F3831" t="s">
        <v>5</v>
      </c>
      <c r="G3831">
        <v>2</v>
      </c>
      <c r="H3831">
        <v>4861.8100000000004</v>
      </c>
      <c r="I3831">
        <v>9723.6200000000008</v>
      </c>
      <c r="J3831" t="s">
        <v>81</v>
      </c>
      <c r="K3831" t="s">
        <v>82</v>
      </c>
      <c r="L3831" t="s">
        <v>139</v>
      </c>
      <c r="M3831">
        <v>2023</v>
      </c>
      <c r="N3831" t="s">
        <v>84</v>
      </c>
      <c r="O3831" t="s">
        <v>3047</v>
      </c>
      <c r="P3831" t="s">
        <v>86</v>
      </c>
    </row>
    <row r="3832" spans="1:16" x14ac:dyDescent="0.45">
      <c r="A3832">
        <v>3831</v>
      </c>
      <c r="B3832" s="10">
        <v>45206</v>
      </c>
      <c r="C3832">
        <v>2262</v>
      </c>
      <c r="D3832" t="s">
        <v>80</v>
      </c>
      <c r="E3832">
        <v>63</v>
      </c>
      <c r="F3832" t="s">
        <v>8</v>
      </c>
      <c r="G3832">
        <v>2</v>
      </c>
      <c r="H3832">
        <v>1390.34</v>
      </c>
      <c r="I3832">
        <v>2780.68</v>
      </c>
      <c r="J3832" t="s">
        <v>81</v>
      </c>
      <c r="K3832" t="s">
        <v>82</v>
      </c>
      <c r="L3832" t="s">
        <v>139</v>
      </c>
      <c r="M3832">
        <v>2023</v>
      </c>
      <c r="N3832" t="s">
        <v>84</v>
      </c>
      <c r="O3832" t="s">
        <v>3048</v>
      </c>
      <c r="P3832" t="s">
        <v>86</v>
      </c>
    </row>
    <row r="3833" spans="1:16" x14ac:dyDescent="0.45">
      <c r="A3833">
        <v>3832</v>
      </c>
      <c r="B3833" s="10">
        <v>45206</v>
      </c>
      <c r="C3833">
        <v>6047</v>
      </c>
      <c r="D3833" t="s">
        <v>80</v>
      </c>
      <c r="E3833">
        <v>46</v>
      </c>
      <c r="F3833" t="s">
        <v>7</v>
      </c>
      <c r="G3833">
        <v>5</v>
      </c>
      <c r="H3833">
        <v>996.39</v>
      </c>
      <c r="I3833">
        <v>4981.95</v>
      </c>
      <c r="J3833" t="s">
        <v>93</v>
      </c>
      <c r="K3833" t="s">
        <v>82</v>
      </c>
      <c r="L3833" t="s">
        <v>139</v>
      </c>
      <c r="M3833">
        <v>2023</v>
      </c>
      <c r="N3833" t="s">
        <v>668</v>
      </c>
      <c r="O3833" t="s">
        <v>9728</v>
      </c>
      <c r="P3833" t="s">
        <v>86</v>
      </c>
    </row>
    <row r="3834" spans="1:16" x14ac:dyDescent="0.45">
      <c r="A3834">
        <v>3833</v>
      </c>
      <c r="B3834" s="10">
        <v>45206</v>
      </c>
      <c r="C3834">
        <v>8382</v>
      </c>
      <c r="D3834" t="s">
        <v>89</v>
      </c>
      <c r="E3834">
        <v>32</v>
      </c>
      <c r="F3834" t="s">
        <v>9</v>
      </c>
      <c r="G3834">
        <v>4</v>
      </c>
      <c r="H3834">
        <v>1142.3800000000001</v>
      </c>
      <c r="I3834">
        <v>4569.5200000000004</v>
      </c>
      <c r="J3834" t="s">
        <v>87</v>
      </c>
      <c r="K3834" t="s">
        <v>82</v>
      </c>
      <c r="L3834" t="s">
        <v>139</v>
      </c>
      <c r="M3834">
        <v>2023</v>
      </c>
      <c r="N3834" t="s">
        <v>84</v>
      </c>
      <c r="O3834" t="s">
        <v>992</v>
      </c>
      <c r="P3834" t="s">
        <v>86</v>
      </c>
    </row>
    <row r="3835" spans="1:16" x14ac:dyDescent="0.45">
      <c r="A3835">
        <v>3834</v>
      </c>
      <c r="B3835" s="10">
        <v>45206</v>
      </c>
      <c r="C3835">
        <v>7231</v>
      </c>
      <c r="D3835" t="s">
        <v>80</v>
      </c>
      <c r="E3835">
        <v>28</v>
      </c>
      <c r="F3835" t="s">
        <v>9</v>
      </c>
      <c r="G3835">
        <v>2</v>
      </c>
      <c r="H3835">
        <v>3555.29</v>
      </c>
      <c r="I3835">
        <v>7110.58</v>
      </c>
      <c r="J3835" t="s">
        <v>87</v>
      </c>
      <c r="K3835" t="s">
        <v>82</v>
      </c>
      <c r="L3835" t="s">
        <v>139</v>
      </c>
      <c r="M3835">
        <v>2023</v>
      </c>
      <c r="N3835" t="s">
        <v>84</v>
      </c>
      <c r="O3835" t="s">
        <v>3693</v>
      </c>
      <c r="P3835" t="s">
        <v>86</v>
      </c>
    </row>
    <row r="3836" spans="1:16" x14ac:dyDescent="0.45">
      <c r="A3836">
        <v>3835</v>
      </c>
      <c r="B3836" s="10">
        <v>45206</v>
      </c>
      <c r="C3836">
        <v>4327</v>
      </c>
      <c r="D3836" t="s">
        <v>89</v>
      </c>
      <c r="E3836">
        <v>61</v>
      </c>
      <c r="F3836" t="s">
        <v>102</v>
      </c>
      <c r="G3836">
        <v>4</v>
      </c>
      <c r="H3836">
        <v>4577.6899999999996</v>
      </c>
      <c r="I3836">
        <v>18310.759999999998</v>
      </c>
      <c r="J3836" t="s">
        <v>81</v>
      </c>
      <c r="K3836" t="s">
        <v>82</v>
      </c>
      <c r="L3836" t="s">
        <v>139</v>
      </c>
      <c r="M3836">
        <v>2023</v>
      </c>
      <c r="N3836" t="s">
        <v>84</v>
      </c>
      <c r="O3836" t="s">
        <v>1363</v>
      </c>
      <c r="P3836" t="s">
        <v>86</v>
      </c>
    </row>
    <row r="3837" spans="1:16" x14ac:dyDescent="0.45">
      <c r="A3837">
        <v>3836</v>
      </c>
      <c r="B3837" s="10">
        <v>45206</v>
      </c>
      <c r="C3837">
        <v>6630</v>
      </c>
      <c r="D3837" t="s">
        <v>89</v>
      </c>
      <c r="E3837">
        <v>51</v>
      </c>
      <c r="F3837" t="s">
        <v>102</v>
      </c>
      <c r="G3837">
        <v>1</v>
      </c>
      <c r="H3837">
        <v>422.1</v>
      </c>
      <c r="I3837">
        <v>422.1</v>
      </c>
      <c r="J3837" t="s">
        <v>93</v>
      </c>
      <c r="K3837" t="s">
        <v>567</v>
      </c>
      <c r="L3837" t="s">
        <v>139</v>
      </c>
      <c r="M3837">
        <v>2023</v>
      </c>
      <c r="N3837" t="s">
        <v>84</v>
      </c>
      <c r="O3837" t="s">
        <v>7802</v>
      </c>
      <c r="P3837" t="s">
        <v>86</v>
      </c>
    </row>
    <row r="3838" spans="1:16" x14ac:dyDescent="0.45">
      <c r="A3838">
        <v>3837</v>
      </c>
      <c r="B3838" s="10">
        <v>45207</v>
      </c>
      <c r="C3838">
        <v>3259</v>
      </c>
      <c r="D3838" t="s">
        <v>89</v>
      </c>
      <c r="E3838">
        <v>53</v>
      </c>
      <c r="F3838" t="s">
        <v>8</v>
      </c>
      <c r="G3838">
        <v>2</v>
      </c>
      <c r="H3838">
        <v>3758.98</v>
      </c>
      <c r="I3838">
        <v>7517.96</v>
      </c>
      <c r="J3838" t="s">
        <v>93</v>
      </c>
      <c r="K3838" t="s">
        <v>82</v>
      </c>
      <c r="L3838" t="s">
        <v>139</v>
      </c>
      <c r="M3838">
        <v>2023</v>
      </c>
      <c r="N3838" t="s">
        <v>84</v>
      </c>
      <c r="O3838" t="s">
        <v>257</v>
      </c>
      <c r="P3838" t="s">
        <v>86</v>
      </c>
    </row>
    <row r="3839" spans="1:16" x14ac:dyDescent="0.45">
      <c r="A3839">
        <v>3838</v>
      </c>
      <c r="B3839" s="10">
        <v>45207</v>
      </c>
      <c r="C3839">
        <v>2257</v>
      </c>
      <c r="D3839" t="s">
        <v>80</v>
      </c>
      <c r="E3839">
        <v>47</v>
      </c>
      <c r="F3839" t="s">
        <v>7</v>
      </c>
      <c r="G3839">
        <v>1</v>
      </c>
      <c r="H3839">
        <v>2498.3000000000002</v>
      </c>
      <c r="I3839">
        <v>2498.3000000000002</v>
      </c>
      <c r="J3839" t="s">
        <v>93</v>
      </c>
      <c r="K3839" t="s">
        <v>82</v>
      </c>
      <c r="L3839" t="s">
        <v>139</v>
      </c>
      <c r="M3839">
        <v>2023</v>
      </c>
      <c r="N3839" t="s">
        <v>84</v>
      </c>
      <c r="O3839" t="s">
        <v>5618</v>
      </c>
      <c r="P3839" t="s">
        <v>86</v>
      </c>
    </row>
    <row r="3840" spans="1:16" x14ac:dyDescent="0.45">
      <c r="A3840">
        <v>3839</v>
      </c>
      <c r="B3840" s="10">
        <v>45207</v>
      </c>
      <c r="C3840">
        <v>1464</v>
      </c>
      <c r="D3840" t="s">
        <v>80</v>
      </c>
      <c r="E3840">
        <v>52</v>
      </c>
      <c r="F3840" t="s">
        <v>9</v>
      </c>
      <c r="G3840">
        <v>2</v>
      </c>
      <c r="H3840">
        <v>4134.6899999999996</v>
      </c>
      <c r="I3840">
        <v>8269.3799999999992</v>
      </c>
      <c r="J3840" t="s">
        <v>93</v>
      </c>
      <c r="K3840" t="s">
        <v>82</v>
      </c>
      <c r="L3840" t="s">
        <v>139</v>
      </c>
      <c r="M3840">
        <v>2023</v>
      </c>
      <c r="N3840" t="s">
        <v>84</v>
      </c>
      <c r="O3840" t="s">
        <v>3366</v>
      </c>
      <c r="P3840" t="s">
        <v>86</v>
      </c>
    </row>
    <row r="3841" spans="1:16" x14ac:dyDescent="0.45">
      <c r="A3841">
        <v>3840</v>
      </c>
      <c r="B3841" s="10">
        <v>45207</v>
      </c>
      <c r="C3841">
        <v>4294</v>
      </c>
      <c r="D3841" t="s">
        <v>89</v>
      </c>
      <c r="E3841">
        <v>26</v>
      </c>
      <c r="F3841" t="s">
        <v>8</v>
      </c>
      <c r="G3841">
        <v>3</v>
      </c>
      <c r="H3841">
        <v>2136.4499999999998</v>
      </c>
      <c r="I3841">
        <v>6409.35</v>
      </c>
      <c r="J3841" t="s">
        <v>87</v>
      </c>
      <c r="K3841" t="s">
        <v>82</v>
      </c>
      <c r="L3841" t="s">
        <v>139</v>
      </c>
      <c r="M3841">
        <v>2023</v>
      </c>
      <c r="N3841" t="s">
        <v>84</v>
      </c>
      <c r="O3841" t="s">
        <v>8330</v>
      </c>
      <c r="P3841" t="s">
        <v>748</v>
      </c>
    </row>
    <row r="3842" spans="1:16" x14ac:dyDescent="0.45">
      <c r="A3842">
        <v>3841</v>
      </c>
      <c r="B3842" s="10">
        <v>45207</v>
      </c>
      <c r="C3842">
        <v>7774</v>
      </c>
      <c r="D3842" t="s">
        <v>89</v>
      </c>
      <c r="E3842">
        <v>35</v>
      </c>
      <c r="F3842" t="s">
        <v>7</v>
      </c>
      <c r="G3842">
        <v>5</v>
      </c>
      <c r="H3842">
        <v>75.819999999999993</v>
      </c>
      <c r="I3842">
        <v>379.1</v>
      </c>
      <c r="J3842" t="s">
        <v>97</v>
      </c>
      <c r="K3842" t="s">
        <v>567</v>
      </c>
      <c r="L3842" t="s">
        <v>139</v>
      </c>
      <c r="M3842">
        <v>2023</v>
      </c>
      <c r="N3842" t="s">
        <v>84</v>
      </c>
      <c r="O3842" t="s">
        <v>8793</v>
      </c>
      <c r="P3842" t="s">
        <v>748</v>
      </c>
    </row>
    <row r="3843" spans="1:16" x14ac:dyDescent="0.45">
      <c r="A3843">
        <v>3842</v>
      </c>
      <c r="B3843" s="10">
        <v>45207</v>
      </c>
      <c r="C3843">
        <v>8431</v>
      </c>
      <c r="D3843" t="s">
        <v>89</v>
      </c>
      <c r="E3843">
        <v>36</v>
      </c>
      <c r="F3843" t="s">
        <v>8</v>
      </c>
      <c r="G3843">
        <v>5</v>
      </c>
      <c r="H3843">
        <v>3429.84</v>
      </c>
      <c r="I3843">
        <v>17149.2</v>
      </c>
      <c r="J3843" t="s">
        <v>97</v>
      </c>
      <c r="K3843" t="s">
        <v>82</v>
      </c>
      <c r="L3843" t="s">
        <v>139</v>
      </c>
      <c r="M3843">
        <v>2023</v>
      </c>
      <c r="N3843" t="s">
        <v>84</v>
      </c>
      <c r="O3843" t="s">
        <v>4472</v>
      </c>
      <c r="P3843" t="s">
        <v>86</v>
      </c>
    </row>
    <row r="3844" spans="1:16" x14ac:dyDescent="0.45">
      <c r="A3844">
        <v>3843</v>
      </c>
      <c r="B3844" s="10">
        <v>45207</v>
      </c>
      <c r="C3844">
        <v>2230</v>
      </c>
      <c r="D3844" t="s">
        <v>89</v>
      </c>
      <c r="E3844">
        <v>56</v>
      </c>
      <c r="F3844" t="s">
        <v>9</v>
      </c>
      <c r="G3844">
        <v>5</v>
      </c>
      <c r="H3844">
        <v>4049.46</v>
      </c>
      <c r="I3844">
        <v>20247.3</v>
      </c>
      <c r="J3844" t="s">
        <v>81</v>
      </c>
      <c r="K3844" t="s">
        <v>82</v>
      </c>
      <c r="L3844" t="s">
        <v>139</v>
      </c>
      <c r="M3844">
        <v>2023</v>
      </c>
      <c r="N3844" t="s">
        <v>84</v>
      </c>
      <c r="O3844" t="s">
        <v>4699</v>
      </c>
      <c r="P3844" t="s">
        <v>86</v>
      </c>
    </row>
    <row r="3845" spans="1:16" x14ac:dyDescent="0.45">
      <c r="A3845">
        <v>3844</v>
      </c>
      <c r="B3845" s="10">
        <v>45207</v>
      </c>
      <c r="C3845">
        <v>4805</v>
      </c>
      <c r="D3845" t="s">
        <v>80</v>
      </c>
      <c r="E3845">
        <v>21</v>
      </c>
      <c r="F3845" t="s">
        <v>102</v>
      </c>
      <c r="G3845">
        <v>1</v>
      </c>
      <c r="H3845">
        <v>4515</v>
      </c>
      <c r="I3845">
        <v>4515</v>
      </c>
      <c r="J3845" t="s">
        <v>95</v>
      </c>
      <c r="K3845" t="s">
        <v>82</v>
      </c>
      <c r="L3845" t="s">
        <v>139</v>
      </c>
      <c r="M3845">
        <v>2023</v>
      </c>
      <c r="N3845" t="s">
        <v>84</v>
      </c>
      <c r="O3845" t="s">
        <v>5034</v>
      </c>
      <c r="P3845" t="s">
        <v>86</v>
      </c>
    </row>
    <row r="3846" spans="1:16" x14ac:dyDescent="0.45">
      <c r="A3846">
        <v>3845</v>
      </c>
      <c r="B3846" s="10">
        <v>45207</v>
      </c>
      <c r="C3846">
        <v>7419</v>
      </c>
      <c r="D3846" t="s">
        <v>89</v>
      </c>
      <c r="E3846">
        <v>23</v>
      </c>
      <c r="F3846" t="s">
        <v>102</v>
      </c>
      <c r="G3846">
        <v>4</v>
      </c>
      <c r="H3846">
        <v>2866.8</v>
      </c>
      <c r="I3846">
        <v>11467.2</v>
      </c>
      <c r="J3846" t="s">
        <v>95</v>
      </c>
      <c r="K3846" t="s">
        <v>82</v>
      </c>
      <c r="L3846" t="s">
        <v>139</v>
      </c>
      <c r="M3846">
        <v>2023</v>
      </c>
      <c r="N3846" t="s">
        <v>84</v>
      </c>
      <c r="O3846" t="s">
        <v>2315</v>
      </c>
      <c r="P3846" t="s">
        <v>86</v>
      </c>
    </row>
    <row r="3847" spans="1:16" x14ac:dyDescent="0.45">
      <c r="A3847">
        <v>3846</v>
      </c>
      <c r="B3847" s="10">
        <v>45207</v>
      </c>
      <c r="C3847">
        <v>6750</v>
      </c>
      <c r="D3847" t="s">
        <v>89</v>
      </c>
      <c r="E3847">
        <v>50</v>
      </c>
      <c r="F3847" t="s">
        <v>102</v>
      </c>
      <c r="G3847">
        <v>5</v>
      </c>
      <c r="H3847">
        <v>654.14</v>
      </c>
      <c r="I3847">
        <v>3270.7</v>
      </c>
      <c r="J3847" t="s">
        <v>93</v>
      </c>
      <c r="K3847" t="s">
        <v>82</v>
      </c>
      <c r="L3847" t="s">
        <v>139</v>
      </c>
      <c r="M3847">
        <v>2023</v>
      </c>
      <c r="N3847" t="s">
        <v>84</v>
      </c>
      <c r="O3847" t="s">
        <v>4232</v>
      </c>
      <c r="P3847" t="s">
        <v>86</v>
      </c>
    </row>
    <row r="3848" spans="1:16" x14ac:dyDescent="0.45">
      <c r="A3848">
        <v>3847</v>
      </c>
      <c r="B3848" s="10">
        <v>45207</v>
      </c>
      <c r="C3848">
        <v>4856</v>
      </c>
      <c r="D3848" t="s">
        <v>80</v>
      </c>
      <c r="E3848">
        <v>49</v>
      </c>
      <c r="F3848" t="s">
        <v>5</v>
      </c>
      <c r="G3848">
        <v>2</v>
      </c>
      <c r="H3848">
        <v>1880.68</v>
      </c>
      <c r="I3848">
        <v>3761.36</v>
      </c>
      <c r="J3848" t="s">
        <v>93</v>
      </c>
      <c r="K3848" t="s">
        <v>82</v>
      </c>
      <c r="L3848" t="s">
        <v>139</v>
      </c>
      <c r="M3848">
        <v>2023</v>
      </c>
      <c r="N3848" t="s">
        <v>84</v>
      </c>
      <c r="O3848" t="s">
        <v>3367</v>
      </c>
      <c r="P3848" t="s">
        <v>86</v>
      </c>
    </row>
    <row r="3849" spans="1:16" x14ac:dyDescent="0.45">
      <c r="A3849">
        <v>3848</v>
      </c>
      <c r="B3849" s="10">
        <v>45207</v>
      </c>
      <c r="C3849">
        <v>4135</v>
      </c>
      <c r="D3849" t="s">
        <v>89</v>
      </c>
      <c r="E3849">
        <v>33</v>
      </c>
      <c r="F3849" t="s">
        <v>8</v>
      </c>
      <c r="G3849">
        <v>2</v>
      </c>
      <c r="H3849">
        <v>3932.04</v>
      </c>
      <c r="I3849">
        <v>7864.08</v>
      </c>
      <c r="J3849" t="s">
        <v>87</v>
      </c>
      <c r="K3849" t="s">
        <v>82</v>
      </c>
      <c r="L3849" t="s">
        <v>139</v>
      </c>
      <c r="M3849">
        <v>2023</v>
      </c>
      <c r="N3849" t="s">
        <v>84</v>
      </c>
      <c r="O3849" t="s">
        <v>3694</v>
      </c>
      <c r="P3849" t="s">
        <v>86</v>
      </c>
    </row>
    <row r="3850" spans="1:16" x14ac:dyDescent="0.45">
      <c r="A3850">
        <v>3849</v>
      </c>
      <c r="B3850" s="10">
        <v>45207</v>
      </c>
      <c r="C3850">
        <v>7953</v>
      </c>
      <c r="D3850" t="s">
        <v>89</v>
      </c>
      <c r="E3850">
        <v>28</v>
      </c>
      <c r="F3850" t="s">
        <v>9</v>
      </c>
      <c r="G3850">
        <v>3</v>
      </c>
      <c r="H3850">
        <v>2497.34</v>
      </c>
      <c r="I3850">
        <v>7492.02</v>
      </c>
      <c r="J3850" t="s">
        <v>87</v>
      </c>
      <c r="K3850" t="s">
        <v>82</v>
      </c>
      <c r="L3850" t="s">
        <v>139</v>
      </c>
      <c r="M3850">
        <v>2023</v>
      </c>
      <c r="N3850" t="s">
        <v>84</v>
      </c>
      <c r="O3850" t="s">
        <v>6077</v>
      </c>
      <c r="P3850" t="s">
        <v>86</v>
      </c>
    </row>
    <row r="3851" spans="1:16" x14ac:dyDescent="0.45">
      <c r="A3851">
        <v>3850</v>
      </c>
      <c r="B3851" s="10">
        <v>45208</v>
      </c>
      <c r="C3851">
        <v>7034</v>
      </c>
      <c r="D3851" t="s">
        <v>89</v>
      </c>
      <c r="E3851">
        <v>39</v>
      </c>
      <c r="F3851" t="s">
        <v>8</v>
      </c>
      <c r="G3851">
        <v>1</v>
      </c>
      <c r="H3851">
        <v>3511.26</v>
      </c>
      <c r="I3851">
        <v>3511.26</v>
      </c>
      <c r="J3851" t="s">
        <v>97</v>
      </c>
      <c r="K3851" t="s">
        <v>82</v>
      </c>
      <c r="L3851" t="s">
        <v>139</v>
      </c>
      <c r="M3851">
        <v>2023</v>
      </c>
      <c r="N3851" t="s">
        <v>84</v>
      </c>
      <c r="O3851" t="s">
        <v>527</v>
      </c>
      <c r="P3851" t="s">
        <v>86</v>
      </c>
    </row>
    <row r="3852" spans="1:16" x14ac:dyDescent="0.45">
      <c r="A3852">
        <v>3851</v>
      </c>
      <c r="B3852" s="10">
        <v>45208</v>
      </c>
      <c r="C3852">
        <v>5589</v>
      </c>
      <c r="D3852" t="s">
        <v>89</v>
      </c>
      <c r="E3852">
        <v>53</v>
      </c>
      <c r="F3852" t="s">
        <v>102</v>
      </c>
      <c r="G3852">
        <v>2</v>
      </c>
      <c r="H3852">
        <v>73.209999999999994</v>
      </c>
      <c r="I3852">
        <v>146.41999999999999</v>
      </c>
      <c r="J3852" t="s">
        <v>93</v>
      </c>
      <c r="K3852" t="s">
        <v>567</v>
      </c>
      <c r="L3852" t="s">
        <v>139</v>
      </c>
      <c r="M3852">
        <v>2023</v>
      </c>
      <c r="N3852" t="s">
        <v>84</v>
      </c>
      <c r="O3852" t="s">
        <v>7239</v>
      </c>
      <c r="P3852" t="s">
        <v>86</v>
      </c>
    </row>
    <row r="3853" spans="1:16" x14ac:dyDescent="0.45">
      <c r="A3853">
        <v>3852</v>
      </c>
      <c r="B3853" s="10">
        <v>45208</v>
      </c>
      <c r="C3853">
        <v>2546</v>
      </c>
      <c r="D3853" t="s">
        <v>89</v>
      </c>
      <c r="E3853">
        <v>40</v>
      </c>
      <c r="F3853" t="s">
        <v>6</v>
      </c>
      <c r="G3853">
        <v>2</v>
      </c>
      <c r="H3853">
        <v>411.36</v>
      </c>
      <c r="I3853">
        <v>822.72</v>
      </c>
      <c r="J3853" t="s">
        <v>97</v>
      </c>
      <c r="K3853" t="s">
        <v>567</v>
      </c>
      <c r="L3853" t="s">
        <v>139</v>
      </c>
      <c r="M3853">
        <v>2023</v>
      </c>
      <c r="N3853" t="s">
        <v>84</v>
      </c>
      <c r="O3853" t="s">
        <v>7163</v>
      </c>
      <c r="P3853" t="s">
        <v>86</v>
      </c>
    </row>
    <row r="3854" spans="1:16" x14ac:dyDescent="0.45">
      <c r="A3854">
        <v>3853</v>
      </c>
      <c r="B3854" s="10">
        <v>45208</v>
      </c>
      <c r="C3854">
        <v>7065</v>
      </c>
      <c r="D3854" t="s">
        <v>80</v>
      </c>
      <c r="E3854">
        <v>43</v>
      </c>
      <c r="F3854" t="s">
        <v>6</v>
      </c>
      <c r="G3854">
        <v>3</v>
      </c>
      <c r="H3854">
        <v>3421.76</v>
      </c>
      <c r="I3854">
        <v>10265.280000000001</v>
      </c>
      <c r="J3854" t="s">
        <v>97</v>
      </c>
      <c r="K3854" t="s">
        <v>82</v>
      </c>
      <c r="L3854" t="s">
        <v>139</v>
      </c>
      <c r="M3854">
        <v>2023</v>
      </c>
      <c r="N3854" t="s">
        <v>84</v>
      </c>
      <c r="O3854" t="s">
        <v>6306</v>
      </c>
      <c r="P3854" t="s">
        <v>86</v>
      </c>
    </row>
    <row r="3855" spans="1:16" x14ac:dyDescent="0.45">
      <c r="A3855">
        <v>3854</v>
      </c>
      <c r="B3855" s="10">
        <v>45208</v>
      </c>
      <c r="C3855">
        <v>2094</v>
      </c>
      <c r="D3855" t="s">
        <v>80</v>
      </c>
      <c r="E3855">
        <v>48</v>
      </c>
      <c r="F3855" t="s">
        <v>8</v>
      </c>
      <c r="G3855">
        <v>3</v>
      </c>
      <c r="H3855">
        <v>1486.5</v>
      </c>
      <c r="I3855">
        <v>4459.5</v>
      </c>
      <c r="J3855" t="s">
        <v>93</v>
      </c>
      <c r="K3855" t="s">
        <v>82</v>
      </c>
      <c r="L3855" t="s">
        <v>139</v>
      </c>
      <c r="M3855">
        <v>2023</v>
      </c>
      <c r="N3855" t="s">
        <v>668</v>
      </c>
      <c r="O3855" t="s">
        <v>9495</v>
      </c>
      <c r="P3855" t="s">
        <v>86</v>
      </c>
    </row>
    <row r="3856" spans="1:16" x14ac:dyDescent="0.45">
      <c r="A3856">
        <v>3855</v>
      </c>
      <c r="B3856" s="10">
        <v>45208</v>
      </c>
      <c r="C3856">
        <v>3411</v>
      </c>
      <c r="D3856" t="s">
        <v>80</v>
      </c>
      <c r="E3856">
        <v>46</v>
      </c>
      <c r="F3856" t="s">
        <v>7</v>
      </c>
      <c r="G3856">
        <v>4</v>
      </c>
      <c r="H3856">
        <v>1971.52</v>
      </c>
      <c r="I3856">
        <v>7886.08</v>
      </c>
      <c r="J3856" t="s">
        <v>93</v>
      </c>
      <c r="K3856" t="s">
        <v>82</v>
      </c>
      <c r="L3856" t="s">
        <v>139</v>
      </c>
      <c r="M3856">
        <v>2023</v>
      </c>
      <c r="N3856" t="s">
        <v>84</v>
      </c>
      <c r="O3856" t="s">
        <v>2004</v>
      </c>
      <c r="P3856" t="s">
        <v>86</v>
      </c>
    </row>
    <row r="3857" spans="1:16" x14ac:dyDescent="0.45">
      <c r="A3857">
        <v>3856</v>
      </c>
      <c r="B3857" s="10">
        <v>45208</v>
      </c>
      <c r="C3857">
        <v>3617</v>
      </c>
      <c r="D3857" t="s">
        <v>80</v>
      </c>
      <c r="E3857">
        <v>22</v>
      </c>
      <c r="F3857" t="s">
        <v>6</v>
      </c>
      <c r="G3857">
        <v>4</v>
      </c>
      <c r="H3857">
        <v>3228.56</v>
      </c>
      <c r="I3857">
        <v>12914.24</v>
      </c>
      <c r="J3857" t="s">
        <v>95</v>
      </c>
      <c r="K3857" t="s">
        <v>82</v>
      </c>
      <c r="L3857" t="s">
        <v>139</v>
      </c>
      <c r="M3857">
        <v>2023</v>
      </c>
      <c r="N3857" t="s">
        <v>84</v>
      </c>
      <c r="O3857" t="s">
        <v>2316</v>
      </c>
      <c r="P3857" t="s">
        <v>86</v>
      </c>
    </row>
    <row r="3858" spans="1:16" x14ac:dyDescent="0.45">
      <c r="A3858">
        <v>3857</v>
      </c>
      <c r="B3858" s="10">
        <v>45208</v>
      </c>
      <c r="C3858">
        <v>9954</v>
      </c>
      <c r="D3858" t="s">
        <v>89</v>
      </c>
      <c r="E3858">
        <v>55</v>
      </c>
      <c r="F3858" t="s">
        <v>6</v>
      </c>
      <c r="G3858">
        <v>4</v>
      </c>
      <c r="H3858">
        <v>604.47</v>
      </c>
      <c r="I3858">
        <v>2417.88</v>
      </c>
      <c r="J3858" t="s">
        <v>81</v>
      </c>
      <c r="K3858" t="s">
        <v>82</v>
      </c>
      <c r="L3858" t="s">
        <v>139</v>
      </c>
      <c r="M3858">
        <v>2023</v>
      </c>
      <c r="N3858" t="s">
        <v>84</v>
      </c>
      <c r="O3858" t="s">
        <v>1364</v>
      </c>
      <c r="P3858" t="s">
        <v>86</v>
      </c>
    </row>
    <row r="3859" spans="1:16" x14ac:dyDescent="0.45">
      <c r="A3859">
        <v>3858</v>
      </c>
      <c r="B3859" s="10">
        <v>45208</v>
      </c>
      <c r="C3859">
        <v>5145</v>
      </c>
      <c r="D3859" t="s">
        <v>80</v>
      </c>
      <c r="E3859">
        <v>42</v>
      </c>
      <c r="F3859" t="s">
        <v>8</v>
      </c>
      <c r="G3859">
        <v>2</v>
      </c>
      <c r="H3859">
        <v>4171.91</v>
      </c>
      <c r="I3859">
        <v>8343.82</v>
      </c>
      <c r="J3859" t="s">
        <v>97</v>
      </c>
      <c r="K3859" t="s">
        <v>82</v>
      </c>
      <c r="L3859" t="s">
        <v>139</v>
      </c>
      <c r="M3859">
        <v>2023</v>
      </c>
      <c r="N3859" t="s">
        <v>668</v>
      </c>
      <c r="O3859" t="s">
        <v>9856</v>
      </c>
      <c r="P3859" t="s">
        <v>86</v>
      </c>
    </row>
    <row r="3860" spans="1:16" x14ac:dyDescent="0.45">
      <c r="A3860">
        <v>3859</v>
      </c>
      <c r="B3860" s="10">
        <v>45208</v>
      </c>
      <c r="C3860">
        <v>3775</v>
      </c>
      <c r="D3860" t="s">
        <v>80</v>
      </c>
      <c r="E3860">
        <v>51</v>
      </c>
      <c r="F3860" t="s">
        <v>5</v>
      </c>
      <c r="G3860">
        <v>3</v>
      </c>
      <c r="H3860">
        <v>764.95</v>
      </c>
      <c r="I3860">
        <v>2294.85</v>
      </c>
      <c r="J3860" t="s">
        <v>93</v>
      </c>
      <c r="K3860" t="s">
        <v>82</v>
      </c>
      <c r="L3860" t="s">
        <v>139</v>
      </c>
      <c r="M3860">
        <v>2023</v>
      </c>
      <c r="N3860" t="s">
        <v>84</v>
      </c>
      <c r="O3860" t="s">
        <v>8511</v>
      </c>
      <c r="P3860" t="s">
        <v>748</v>
      </c>
    </row>
    <row r="3861" spans="1:16" x14ac:dyDescent="0.45">
      <c r="A3861">
        <v>3860</v>
      </c>
      <c r="B3861" s="10">
        <v>45208</v>
      </c>
      <c r="C3861">
        <v>7628</v>
      </c>
      <c r="D3861" t="s">
        <v>80</v>
      </c>
      <c r="E3861">
        <v>29</v>
      </c>
      <c r="F3861" t="s">
        <v>5</v>
      </c>
      <c r="G3861">
        <v>1</v>
      </c>
      <c r="H3861">
        <v>3679.75</v>
      </c>
      <c r="I3861">
        <v>3679.75</v>
      </c>
      <c r="J3861" t="s">
        <v>87</v>
      </c>
      <c r="K3861" t="s">
        <v>82</v>
      </c>
      <c r="L3861" t="s">
        <v>139</v>
      </c>
      <c r="M3861">
        <v>2023</v>
      </c>
      <c r="N3861" t="s">
        <v>668</v>
      </c>
      <c r="O3861" t="s">
        <v>9614</v>
      </c>
      <c r="P3861" t="s">
        <v>86</v>
      </c>
    </row>
    <row r="3862" spans="1:16" x14ac:dyDescent="0.45">
      <c r="A3862">
        <v>3861</v>
      </c>
      <c r="B3862" s="10">
        <v>45208</v>
      </c>
      <c r="C3862">
        <v>4155</v>
      </c>
      <c r="D3862" t="s">
        <v>80</v>
      </c>
      <c r="E3862">
        <v>39</v>
      </c>
      <c r="F3862" t="s">
        <v>102</v>
      </c>
      <c r="G3862">
        <v>4</v>
      </c>
      <c r="H3862">
        <v>1499.12</v>
      </c>
      <c r="I3862">
        <v>5996.48</v>
      </c>
      <c r="J3862" t="s">
        <v>97</v>
      </c>
      <c r="K3862" t="s">
        <v>82</v>
      </c>
      <c r="L3862" t="s">
        <v>139</v>
      </c>
      <c r="M3862">
        <v>2023</v>
      </c>
      <c r="N3862" t="s">
        <v>84</v>
      </c>
      <c r="O3862" t="s">
        <v>1696</v>
      </c>
      <c r="P3862" t="s">
        <v>86</v>
      </c>
    </row>
    <row r="3863" spans="1:16" x14ac:dyDescent="0.45">
      <c r="A3863">
        <v>3862</v>
      </c>
      <c r="B3863" s="10">
        <v>45208</v>
      </c>
      <c r="C3863">
        <v>4970</v>
      </c>
      <c r="D3863" t="s">
        <v>80</v>
      </c>
      <c r="E3863">
        <v>26</v>
      </c>
      <c r="F3863" t="s">
        <v>9</v>
      </c>
      <c r="G3863">
        <v>5</v>
      </c>
      <c r="H3863">
        <v>1336.86</v>
      </c>
      <c r="I3863">
        <v>6684.3</v>
      </c>
      <c r="J3863" t="s">
        <v>87</v>
      </c>
      <c r="K3863" t="s">
        <v>82</v>
      </c>
      <c r="L3863" t="s">
        <v>139</v>
      </c>
      <c r="M3863">
        <v>2023</v>
      </c>
      <c r="N3863" t="s">
        <v>84</v>
      </c>
      <c r="O3863" t="s">
        <v>8978</v>
      </c>
      <c r="P3863" t="s">
        <v>748</v>
      </c>
    </row>
    <row r="3864" spans="1:16" x14ac:dyDescent="0.45">
      <c r="A3864">
        <v>3863</v>
      </c>
      <c r="B3864" s="10">
        <v>45208</v>
      </c>
      <c r="C3864">
        <v>8972</v>
      </c>
      <c r="D3864" t="s">
        <v>80</v>
      </c>
      <c r="E3864">
        <v>37</v>
      </c>
      <c r="F3864" t="s">
        <v>7</v>
      </c>
      <c r="G3864">
        <v>2</v>
      </c>
      <c r="H3864">
        <v>4115.26</v>
      </c>
      <c r="I3864">
        <v>8230.52</v>
      </c>
      <c r="J3864" t="s">
        <v>97</v>
      </c>
      <c r="K3864" t="s">
        <v>82</v>
      </c>
      <c r="L3864" t="s">
        <v>139</v>
      </c>
      <c r="M3864">
        <v>2023</v>
      </c>
      <c r="N3864" t="s">
        <v>668</v>
      </c>
      <c r="O3864" t="s">
        <v>9857</v>
      </c>
      <c r="P3864" t="s">
        <v>86</v>
      </c>
    </row>
    <row r="3865" spans="1:16" x14ac:dyDescent="0.45">
      <c r="A3865">
        <v>3864</v>
      </c>
      <c r="B3865" s="10">
        <v>45209</v>
      </c>
      <c r="C3865">
        <v>9775</v>
      </c>
      <c r="D3865" t="s">
        <v>80</v>
      </c>
      <c r="E3865">
        <v>46</v>
      </c>
      <c r="F3865" t="s">
        <v>9</v>
      </c>
      <c r="G3865">
        <v>1</v>
      </c>
      <c r="H3865">
        <v>2783.4</v>
      </c>
      <c r="I3865">
        <v>2783.4</v>
      </c>
      <c r="J3865" t="s">
        <v>93</v>
      </c>
      <c r="K3865" t="s">
        <v>82</v>
      </c>
      <c r="L3865" t="s">
        <v>139</v>
      </c>
      <c r="M3865">
        <v>2023</v>
      </c>
      <c r="N3865" t="s">
        <v>668</v>
      </c>
      <c r="O3865" t="s">
        <v>703</v>
      </c>
      <c r="P3865" t="s">
        <v>86</v>
      </c>
    </row>
    <row r="3866" spans="1:16" x14ac:dyDescent="0.45">
      <c r="A3866">
        <v>3865</v>
      </c>
      <c r="B3866" s="10">
        <v>45209</v>
      </c>
      <c r="C3866">
        <v>6415</v>
      </c>
      <c r="D3866" t="s">
        <v>80</v>
      </c>
      <c r="E3866">
        <v>61</v>
      </c>
      <c r="F3866" t="s">
        <v>9</v>
      </c>
      <c r="G3866">
        <v>2</v>
      </c>
      <c r="H3866">
        <v>1067.21</v>
      </c>
      <c r="I3866">
        <v>2134.42</v>
      </c>
      <c r="J3866" t="s">
        <v>81</v>
      </c>
      <c r="K3866" t="s">
        <v>82</v>
      </c>
      <c r="L3866" t="s">
        <v>139</v>
      </c>
      <c r="M3866">
        <v>2023</v>
      </c>
      <c r="N3866" t="s">
        <v>84</v>
      </c>
      <c r="O3866" t="s">
        <v>3049</v>
      </c>
      <c r="P3866" t="s">
        <v>86</v>
      </c>
    </row>
    <row r="3867" spans="1:16" x14ac:dyDescent="0.45">
      <c r="A3867">
        <v>3866</v>
      </c>
      <c r="B3867" s="10">
        <v>45209</v>
      </c>
      <c r="C3867">
        <v>5331</v>
      </c>
      <c r="D3867" t="s">
        <v>89</v>
      </c>
      <c r="E3867">
        <v>46</v>
      </c>
      <c r="F3867" t="s">
        <v>7</v>
      </c>
      <c r="G3867">
        <v>4</v>
      </c>
      <c r="H3867">
        <v>62.6</v>
      </c>
      <c r="I3867">
        <v>250.4</v>
      </c>
      <c r="J3867" t="s">
        <v>93</v>
      </c>
      <c r="K3867" t="s">
        <v>567</v>
      </c>
      <c r="L3867" t="s">
        <v>139</v>
      </c>
      <c r="M3867">
        <v>2023</v>
      </c>
      <c r="N3867" t="s">
        <v>84</v>
      </c>
      <c r="O3867" t="s">
        <v>7351</v>
      </c>
      <c r="P3867" t="s">
        <v>86</v>
      </c>
    </row>
    <row r="3868" spans="1:16" x14ac:dyDescent="0.45">
      <c r="A3868">
        <v>3867</v>
      </c>
      <c r="B3868" s="10">
        <v>45209</v>
      </c>
      <c r="C3868">
        <v>2942</v>
      </c>
      <c r="D3868" t="s">
        <v>80</v>
      </c>
      <c r="E3868">
        <v>62</v>
      </c>
      <c r="F3868" t="s">
        <v>5</v>
      </c>
      <c r="G3868">
        <v>2</v>
      </c>
      <c r="H3868">
        <v>4866.5200000000004</v>
      </c>
      <c r="I3868">
        <v>9733.0400000000009</v>
      </c>
      <c r="J3868" t="s">
        <v>81</v>
      </c>
      <c r="K3868" t="s">
        <v>82</v>
      </c>
      <c r="L3868" t="s">
        <v>139</v>
      </c>
      <c r="M3868">
        <v>2023</v>
      </c>
      <c r="N3868" t="s">
        <v>84</v>
      </c>
      <c r="O3868" t="s">
        <v>3050</v>
      </c>
      <c r="P3868" t="s">
        <v>86</v>
      </c>
    </row>
    <row r="3869" spans="1:16" x14ac:dyDescent="0.45">
      <c r="A3869">
        <v>3868</v>
      </c>
      <c r="B3869" s="10">
        <v>45209</v>
      </c>
      <c r="C3869">
        <v>7026</v>
      </c>
      <c r="D3869" t="s">
        <v>89</v>
      </c>
      <c r="E3869">
        <v>44</v>
      </c>
      <c r="F3869" t="s">
        <v>6</v>
      </c>
      <c r="G3869">
        <v>4</v>
      </c>
      <c r="H3869">
        <v>2185.36</v>
      </c>
      <c r="I3869">
        <v>8741.44</v>
      </c>
      <c r="J3869" t="s">
        <v>97</v>
      </c>
      <c r="K3869" t="s">
        <v>82</v>
      </c>
      <c r="L3869" t="s">
        <v>139</v>
      </c>
      <c r="M3869">
        <v>2023</v>
      </c>
      <c r="N3869" t="s">
        <v>84</v>
      </c>
      <c r="O3869" t="s">
        <v>1697</v>
      </c>
      <c r="P3869" t="s">
        <v>86</v>
      </c>
    </row>
    <row r="3870" spans="1:16" x14ac:dyDescent="0.45">
      <c r="A3870">
        <v>3869</v>
      </c>
      <c r="B3870" s="10">
        <v>45209</v>
      </c>
      <c r="C3870">
        <v>9301</v>
      </c>
      <c r="D3870" t="s">
        <v>80</v>
      </c>
      <c r="E3870">
        <v>34</v>
      </c>
      <c r="F3870" t="s">
        <v>102</v>
      </c>
      <c r="G3870">
        <v>2</v>
      </c>
      <c r="H3870">
        <v>2017.24</v>
      </c>
      <c r="I3870">
        <v>4034.48</v>
      </c>
      <c r="J3870" t="s">
        <v>87</v>
      </c>
      <c r="K3870" t="s">
        <v>82</v>
      </c>
      <c r="L3870" t="s">
        <v>139</v>
      </c>
      <c r="M3870">
        <v>2023</v>
      </c>
      <c r="N3870" t="s">
        <v>84</v>
      </c>
      <c r="O3870" t="s">
        <v>3695</v>
      </c>
      <c r="P3870" t="s">
        <v>86</v>
      </c>
    </row>
    <row r="3871" spans="1:16" x14ac:dyDescent="0.45">
      <c r="A3871">
        <v>3870</v>
      </c>
      <c r="B3871" s="10">
        <v>45209</v>
      </c>
      <c r="C3871">
        <v>1191</v>
      </c>
      <c r="D3871" t="s">
        <v>80</v>
      </c>
      <c r="E3871">
        <v>22</v>
      </c>
      <c r="F3871" t="s">
        <v>8</v>
      </c>
      <c r="G3871">
        <v>4</v>
      </c>
      <c r="H3871">
        <v>299.06</v>
      </c>
      <c r="I3871">
        <v>1196.24</v>
      </c>
      <c r="J3871" t="s">
        <v>95</v>
      </c>
      <c r="K3871" t="s">
        <v>567</v>
      </c>
      <c r="L3871" t="s">
        <v>139</v>
      </c>
      <c r="M3871">
        <v>2023</v>
      </c>
      <c r="N3871" t="s">
        <v>84</v>
      </c>
      <c r="O3871" t="s">
        <v>7352</v>
      </c>
      <c r="P3871" t="s">
        <v>86</v>
      </c>
    </row>
    <row r="3872" spans="1:16" x14ac:dyDescent="0.45">
      <c r="A3872">
        <v>3871</v>
      </c>
      <c r="B3872" s="10">
        <v>45209</v>
      </c>
      <c r="C3872">
        <v>1861</v>
      </c>
      <c r="D3872" t="s">
        <v>80</v>
      </c>
      <c r="E3872">
        <v>62</v>
      </c>
      <c r="F3872" t="s">
        <v>5</v>
      </c>
      <c r="G3872">
        <v>3</v>
      </c>
      <c r="H3872">
        <v>4477.3</v>
      </c>
      <c r="I3872">
        <v>13431.9</v>
      </c>
      <c r="J3872" t="s">
        <v>81</v>
      </c>
      <c r="K3872" t="s">
        <v>82</v>
      </c>
      <c r="L3872" t="s">
        <v>139</v>
      </c>
      <c r="M3872">
        <v>2023</v>
      </c>
      <c r="N3872" t="s">
        <v>84</v>
      </c>
      <c r="O3872" t="s">
        <v>8417</v>
      </c>
      <c r="P3872" t="s">
        <v>748</v>
      </c>
    </row>
    <row r="3873" spans="1:16" x14ac:dyDescent="0.45">
      <c r="A3873">
        <v>3872</v>
      </c>
      <c r="B3873" s="10">
        <v>45209</v>
      </c>
      <c r="C3873">
        <v>7711</v>
      </c>
      <c r="D3873" t="s">
        <v>89</v>
      </c>
      <c r="E3873">
        <v>30</v>
      </c>
      <c r="F3873" t="s">
        <v>102</v>
      </c>
      <c r="G3873">
        <v>3</v>
      </c>
      <c r="H3873">
        <v>745.91</v>
      </c>
      <c r="I3873">
        <v>2237.73</v>
      </c>
      <c r="J3873" t="s">
        <v>87</v>
      </c>
      <c r="K3873" t="s">
        <v>82</v>
      </c>
      <c r="L3873" t="s">
        <v>139</v>
      </c>
      <c r="M3873">
        <v>2023</v>
      </c>
      <c r="N3873" t="s">
        <v>84</v>
      </c>
      <c r="O3873" t="s">
        <v>6078</v>
      </c>
      <c r="P3873" t="s">
        <v>86</v>
      </c>
    </row>
    <row r="3874" spans="1:16" x14ac:dyDescent="0.45">
      <c r="A3874">
        <v>3873</v>
      </c>
      <c r="B3874" s="10">
        <v>45209</v>
      </c>
      <c r="C3874">
        <v>1649</v>
      </c>
      <c r="D3874" t="s">
        <v>89</v>
      </c>
      <c r="E3874">
        <v>59</v>
      </c>
      <c r="F3874" t="s">
        <v>6</v>
      </c>
      <c r="G3874">
        <v>3</v>
      </c>
      <c r="H3874">
        <v>1710.51</v>
      </c>
      <c r="I3874">
        <v>5131.53</v>
      </c>
      <c r="J3874" t="s">
        <v>81</v>
      </c>
      <c r="K3874" t="s">
        <v>82</v>
      </c>
      <c r="L3874" t="s">
        <v>139</v>
      </c>
      <c r="M3874">
        <v>2023</v>
      </c>
      <c r="N3874" t="s">
        <v>84</v>
      </c>
      <c r="O3874" t="s">
        <v>6713</v>
      </c>
      <c r="P3874" t="s">
        <v>86</v>
      </c>
    </row>
    <row r="3875" spans="1:16" x14ac:dyDescent="0.45">
      <c r="A3875">
        <v>3874</v>
      </c>
      <c r="B3875" s="10">
        <v>45209</v>
      </c>
      <c r="C3875">
        <v>5134</v>
      </c>
      <c r="D3875" t="s">
        <v>80</v>
      </c>
      <c r="E3875">
        <v>32</v>
      </c>
      <c r="F3875" t="s">
        <v>5</v>
      </c>
      <c r="G3875">
        <v>3</v>
      </c>
      <c r="H3875">
        <v>2134.46</v>
      </c>
      <c r="I3875">
        <v>6403.38</v>
      </c>
      <c r="J3875" t="s">
        <v>87</v>
      </c>
      <c r="K3875" t="s">
        <v>82</v>
      </c>
      <c r="L3875" t="s">
        <v>139</v>
      </c>
      <c r="M3875">
        <v>2023</v>
      </c>
      <c r="N3875" t="s">
        <v>84</v>
      </c>
      <c r="O3875" t="s">
        <v>6079</v>
      </c>
      <c r="P3875" t="s">
        <v>86</v>
      </c>
    </row>
    <row r="3876" spans="1:16" x14ac:dyDescent="0.45">
      <c r="A3876">
        <v>3875</v>
      </c>
      <c r="B3876" s="10">
        <v>45209</v>
      </c>
      <c r="C3876">
        <v>8587</v>
      </c>
      <c r="D3876" t="s">
        <v>89</v>
      </c>
      <c r="E3876">
        <v>32</v>
      </c>
      <c r="F3876" t="s">
        <v>7</v>
      </c>
      <c r="G3876">
        <v>3</v>
      </c>
      <c r="H3876">
        <v>4060.02</v>
      </c>
      <c r="I3876">
        <v>12180.06</v>
      </c>
      <c r="J3876" t="s">
        <v>87</v>
      </c>
      <c r="K3876" t="s">
        <v>82</v>
      </c>
      <c r="L3876" t="s">
        <v>139</v>
      </c>
      <c r="M3876">
        <v>2023</v>
      </c>
      <c r="N3876" t="s">
        <v>668</v>
      </c>
      <c r="O3876" t="s">
        <v>9496</v>
      </c>
      <c r="P3876" t="s">
        <v>86</v>
      </c>
    </row>
    <row r="3877" spans="1:16" x14ac:dyDescent="0.45">
      <c r="A3877">
        <v>3876</v>
      </c>
      <c r="B3877" s="10">
        <v>45209</v>
      </c>
      <c r="C3877">
        <v>9828</v>
      </c>
      <c r="D3877" t="s">
        <v>80</v>
      </c>
      <c r="E3877">
        <v>35</v>
      </c>
      <c r="F3877" t="s">
        <v>9</v>
      </c>
      <c r="G3877">
        <v>5</v>
      </c>
      <c r="H3877">
        <v>1829.36</v>
      </c>
      <c r="I3877">
        <v>9146.7999999999993</v>
      </c>
      <c r="J3877" t="s">
        <v>97</v>
      </c>
      <c r="K3877" t="s">
        <v>82</v>
      </c>
      <c r="L3877" t="s">
        <v>139</v>
      </c>
      <c r="M3877">
        <v>2023</v>
      </c>
      <c r="N3877" t="s">
        <v>84</v>
      </c>
      <c r="O3877" t="s">
        <v>4473</v>
      </c>
      <c r="P3877" t="s">
        <v>86</v>
      </c>
    </row>
    <row r="3878" spans="1:16" x14ac:dyDescent="0.45">
      <c r="A3878">
        <v>3877</v>
      </c>
      <c r="B3878" s="10">
        <v>45209</v>
      </c>
      <c r="C3878">
        <v>2036</v>
      </c>
      <c r="D3878" t="s">
        <v>89</v>
      </c>
      <c r="E3878">
        <v>19</v>
      </c>
      <c r="F3878" t="s">
        <v>7</v>
      </c>
      <c r="G3878">
        <v>2</v>
      </c>
      <c r="H3878">
        <v>2680.74</v>
      </c>
      <c r="I3878">
        <v>5361.48</v>
      </c>
      <c r="J3878" t="s">
        <v>95</v>
      </c>
      <c r="K3878" t="s">
        <v>82</v>
      </c>
      <c r="L3878" t="s">
        <v>139</v>
      </c>
      <c r="M3878">
        <v>2023</v>
      </c>
      <c r="N3878" t="s">
        <v>668</v>
      </c>
      <c r="O3878" t="s">
        <v>9858</v>
      </c>
      <c r="P3878" t="s">
        <v>86</v>
      </c>
    </row>
    <row r="3879" spans="1:16" x14ac:dyDescent="0.45">
      <c r="A3879">
        <v>3878</v>
      </c>
      <c r="B3879" s="10">
        <v>45210</v>
      </c>
      <c r="C3879">
        <v>5131</v>
      </c>
      <c r="D3879" t="s">
        <v>89</v>
      </c>
      <c r="E3879">
        <v>40</v>
      </c>
      <c r="F3879" t="s">
        <v>6</v>
      </c>
      <c r="G3879">
        <v>3</v>
      </c>
      <c r="H3879">
        <v>2172.2199999999998</v>
      </c>
      <c r="I3879">
        <v>6516.66</v>
      </c>
      <c r="J3879" t="s">
        <v>97</v>
      </c>
      <c r="K3879" t="s">
        <v>82</v>
      </c>
      <c r="L3879" t="s">
        <v>139</v>
      </c>
      <c r="M3879">
        <v>2023</v>
      </c>
      <c r="N3879" t="s">
        <v>84</v>
      </c>
      <c r="O3879" t="s">
        <v>439</v>
      </c>
      <c r="P3879" t="s">
        <v>86</v>
      </c>
    </row>
    <row r="3880" spans="1:16" x14ac:dyDescent="0.45">
      <c r="A3880">
        <v>3879</v>
      </c>
      <c r="B3880" s="10">
        <v>45210</v>
      </c>
      <c r="C3880">
        <v>3148</v>
      </c>
      <c r="D3880" t="s">
        <v>89</v>
      </c>
      <c r="E3880">
        <v>60</v>
      </c>
      <c r="F3880" t="s">
        <v>8</v>
      </c>
      <c r="G3880">
        <v>5</v>
      </c>
      <c r="H3880">
        <v>1593.63</v>
      </c>
      <c r="I3880">
        <v>7968.15</v>
      </c>
      <c r="J3880" t="s">
        <v>81</v>
      </c>
      <c r="K3880" t="s">
        <v>82</v>
      </c>
      <c r="L3880" t="s">
        <v>139</v>
      </c>
      <c r="M3880">
        <v>2023</v>
      </c>
      <c r="N3880" t="s">
        <v>84</v>
      </c>
      <c r="O3880" t="s">
        <v>9065</v>
      </c>
      <c r="P3880" t="s">
        <v>748</v>
      </c>
    </row>
    <row r="3881" spans="1:16" x14ac:dyDescent="0.45">
      <c r="A3881">
        <v>3880</v>
      </c>
      <c r="B3881" s="10">
        <v>45210</v>
      </c>
      <c r="C3881">
        <v>6457</v>
      </c>
      <c r="D3881" t="s">
        <v>80</v>
      </c>
      <c r="E3881">
        <v>30</v>
      </c>
      <c r="F3881" t="s">
        <v>7</v>
      </c>
      <c r="G3881">
        <v>5</v>
      </c>
      <c r="H3881">
        <v>4734.2</v>
      </c>
      <c r="I3881">
        <v>23671</v>
      </c>
      <c r="J3881" t="s">
        <v>87</v>
      </c>
      <c r="K3881" t="s">
        <v>82</v>
      </c>
      <c r="L3881" t="s">
        <v>139</v>
      </c>
      <c r="M3881">
        <v>2023</v>
      </c>
      <c r="N3881" t="s">
        <v>84</v>
      </c>
      <c r="O3881" t="s">
        <v>3991</v>
      </c>
      <c r="P3881" t="s">
        <v>86</v>
      </c>
    </row>
    <row r="3882" spans="1:16" x14ac:dyDescent="0.45">
      <c r="A3882">
        <v>3881</v>
      </c>
      <c r="B3882" s="10">
        <v>45210</v>
      </c>
      <c r="C3882">
        <v>7079</v>
      </c>
      <c r="D3882" t="s">
        <v>89</v>
      </c>
      <c r="E3882">
        <v>60</v>
      </c>
      <c r="F3882" t="s">
        <v>6</v>
      </c>
      <c r="G3882">
        <v>2</v>
      </c>
      <c r="H3882">
        <v>3994.54</v>
      </c>
      <c r="I3882">
        <v>7989.08</v>
      </c>
      <c r="J3882" t="s">
        <v>81</v>
      </c>
      <c r="K3882" t="s">
        <v>82</v>
      </c>
      <c r="L3882" t="s">
        <v>139</v>
      </c>
      <c r="M3882">
        <v>2023</v>
      </c>
      <c r="N3882" t="s">
        <v>84</v>
      </c>
      <c r="O3882" t="s">
        <v>3051</v>
      </c>
      <c r="P3882" t="s">
        <v>86</v>
      </c>
    </row>
    <row r="3883" spans="1:16" x14ac:dyDescent="0.45">
      <c r="A3883">
        <v>3882</v>
      </c>
      <c r="B3883" s="10">
        <v>45210</v>
      </c>
      <c r="C3883">
        <v>3430</v>
      </c>
      <c r="D3883" t="s">
        <v>89</v>
      </c>
      <c r="E3883">
        <v>21</v>
      </c>
      <c r="F3883" t="s">
        <v>9</v>
      </c>
      <c r="G3883">
        <v>2</v>
      </c>
      <c r="H3883">
        <v>913.05</v>
      </c>
      <c r="I3883">
        <v>1826.1</v>
      </c>
      <c r="J3883" t="s">
        <v>95</v>
      </c>
      <c r="K3883" t="s">
        <v>567</v>
      </c>
      <c r="L3883" t="s">
        <v>139</v>
      </c>
      <c r="M3883">
        <v>2023</v>
      </c>
      <c r="N3883" t="s">
        <v>84</v>
      </c>
      <c r="O3883" t="s">
        <v>7047</v>
      </c>
      <c r="P3883" t="s">
        <v>86</v>
      </c>
    </row>
    <row r="3884" spans="1:16" x14ac:dyDescent="0.45">
      <c r="A3884">
        <v>3883</v>
      </c>
      <c r="B3884" s="10">
        <v>45210</v>
      </c>
      <c r="C3884">
        <v>2879</v>
      </c>
      <c r="D3884" t="s">
        <v>80</v>
      </c>
      <c r="E3884">
        <v>64</v>
      </c>
      <c r="F3884" t="s">
        <v>5</v>
      </c>
      <c r="G3884">
        <v>4</v>
      </c>
      <c r="H3884">
        <v>2795.8</v>
      </c>
      <c r="I3884">
        <v>11183.2</v>
      </c>
      <c r="J3884" t="s">
        <v>81</v>
      </c>
      <c r="K3884" t="s">
        <v>82</v>
      </c>
      <c r="L3884" t="s">
        <v>139</v>
      </c>
      <c r="M3884">
        <v>2023</v>
      </c>
      <c r="N3884" t="s">
        <v>84</v>
      </c>
      <c r="O3884" t="s">
        <v>1365</v>
      </c>
      <c r="P3884" t="s">
        <v>86</v>
      </c>
    </row>
    <row r="3885" spans="1:16" x14ac:dyDescent="0.45">
      <c r="A3885">
        <v>3884</v>
      </c>
      <c r="B3885" s="10">
        <v>45210</v>
      </c>
      <c r="C3885">
        <v>8542</v>
      </c>
      <c r="D3885" t="s">
        <v>89</v>
      </c>
      <c r="E3885">
        <v>42</v>
      </c>
      <c r="F3885" t="s">
        <v>102</v>
      </c>
      <c r="G3885">
        <v>4</v>
      </c>
      <c r="H3885">
        <v>3992.97</v>
      </c>
      <c r="I3885">
        <v>15971.88</v>
      </c>
      <c r="J3885" t="s">
        <v>97</v>
      </c>
      <c r="K3885" t="s">
        <v>82</v>
      </c>
      <c r="L3885" t="s">
        <v>139</v>
      </c>
      <c r="M3885">
        <v>2023</v>
      </c>
      <c r="N3885" t="s">
        <v>84</v>
      </c>
      <c r="O3885" t="s">
        <v>1698</v>
      </c>
      <c r="P3885" t="s">
        <v>86</v>
      </c>
    </row>
    <row r="3886" spans="1:16" x14ac:dyDescent="0.45">
      <c r="A3886">
        <v>3885</v>
      </c>
      <c r="B3886" s="10">
        <v>45210</v>
      </c>
      <c r="C3886">
        <v>3011</v>
      </c>
      <c r="D3886" t="s">
        <v>80</v>
      </c>
      <c r="E3886">
        <v>28</v>
      </c>
      <c r="F3886" t="s">
        <v>6</v>
      </c>
      <c r="G3886">
        <v>3</v>
      </c>
      <c r="H3886">
        <v>2919.96</v>
      </c>
      <c r="I3886">
        <v>8759.8799999999992</v>
      </c>
      <c r="J3886" t="s">
        <v>87</v>
      </c>
      <c r="K3886" t="s">
        <v>82</v>
      </c>
      <c r="L3886" t="s">
        <v>139</v>
      </c>
      <c r="M3886">
        <v>2023</v>
      </c>
      <c r="N3886" t="s">
        <v>84</v>
      </c>
      <c r="O3886" t="s">
        <v>8331</v>
      </c>
      <c r="P3886" t="s">
        <v>748</v>
      </c>
    </row>
    <row r="3887" spans="1:16" x14ac:dyDescent="0.45">
      <c r="A3887">
        <v>3886</v>
      </c>
      <c r="B3887" s="10">
        <v>45210</v>
      </c>
      <c r="C3887">
        <v>4373</v>
      </c>
      <c r="D3887" t="s">
        <v>80</v>
      </c>
      <c r="E3887">
        <v>59</v>
      </c>
      <c r="F3887" t="s">
        <v>6</v>
      </c>
      <c r="G3887">
        <v>1</v>
      </c>
      <c r="H3887">
        <v>2494.21</v>
      </c>
      <c r="I3887">
        <v>2494.21</v>
      </c>
      <c r="J3887" t="s">
        <v>81</v>
      </c>
      <c r="K3887" t="s">
        <v>82</v>
      </c>
      <c r="L3887" t="s">
        <v>139</v>
      </c>
      <c r="M3887">
        <v>2023</v>
      </c>
      <c r="N3887" t="s">
        <v>84</v>
      </c>
      <c r="O3887" t="s">
        <v>5836</v>
      </c>
      <c r="P3887" t="s">
        <v>86</v>
      </c>
    </row>
    <row r="3888" spans="1:16" x14ac:dyDescent="0.45">
      <c r="A3888">
        <v>3887</v>
      </c>
      <c r="B3888" s="10">
        <v>45210</v>
      </c>
      <c r="C3888">
        <v>8357</v>
      </c>
      <c r="D3888" t="s">
        <v>89</v>
      </c>
      <c r="E3888">
        <v>29</v>
      </c>
      <c r="F3888" t="s">
        <v>8</v>
      </c>
      <c r="G3888">
        <v>4</v>
      </c>
      <c r="H3888">
        <v>406.69</v>
      </c>
      <c r="I3888">
        <v>1626.76</v>
      </c>
      <c r="J3888" t="s">
        <v>87</v>
      </c>
      <c r="K3888" t="s">
        <v>567</v>
      </c>
      <c r="L3888" t="s">
        <v>139</v>
      </c>
      <c r="M3888">
        <v>2023</v>
      </c>
      <c r="N3888" t="s">
        <v>84</v>
      </c>
      <c r="O3888" t="s">
        <v>7353</v>
      </c>
      <c r="P3888" t="s">
        <v>86</v>
      </c>
    </row>
    <row r="3889" spans="1:16" x14ac:dyDescent="0.45">
      <c r="A3889">
        <v>3888</v>
      </c>
      <c r="B3889" s="10">
        <v>45210</v>
      </c>
      <c r="C3889">
        <v>2289</v>
      </c>
      <c r="D3889" t="s">
        <v>80</v>
      </c>
      <c r="E3889">
        <v>30</v>
      </c>
      <c r="F3889" t="s">
        <v>5</v>
      </c>
      <c r="G3889">
        <v>1</v>
      </c>
      <c r="H3889">
        <v>575.03</v>
      </c>
      <c r="I3889">
        <v>575.03</v>
      </c>
      <c r="J3889" t="s">
        <v>87</v>
      </c>
      <c r="K3889" t="s">
        <v>567</v>
      </c>
      <c r="L3889" t="s">
        <v>139</v>
      </c>
      <c r="M3889">
        <v>2023</v>
      </c>
      <c r="N3889" t="s">
        <v>84</v>
      </c>
      <c r="O3889" t="s">
        <v>8194</v>
      </c>
      <c r="P3889" t="s">
        <v>86</v>
      </c>
    </row>
    <row r="3890" spans="1:16" x14ac:dyDescent="0.45">
      <c r="A3890">
        <v>3889</v>
      </c>
      <c r="B3890" s="10">
        <v>45210</v>
      </c>
      <c r="C3890">
        <v>2447</v>
      </c>
      <c r="D3890" t="s">
        <v>89</v>
      </c>
      <c r="E3890">
        <v>26</v>
      </c>
      <c r="F3890" t="s">
        <v>6</v>
      </c>
      <c r="G3890">
        <v>4</v>
      </c>
      <c r="H3890">
        <v>1263.94</v>
      </c>
      <c r="I3890">
        <v>5055.76</v>
      </c>
      <c r="J3890" t="s">
        <v>87</v>
      </c>
      <c r="K3890" t="s">
        <v>82</v>
      </c>
      <c r="L3890" t="s">
        <v>139</v>
      </c>
      <c r="M3890">
        <v>2023</v>
      </c>
      <c r="N3890" t="s">
        <v>84</v>
      </c>
      <c r="O3890" t="s">
        <v>993</v>
      </c>
      <c r="P3890" t="s">
        <v>86</v>
      </c>
    </row>
    <row r="3891" spans="1:16" x14ac:dyDescent="0.45">
      <c r="A3891">
        <v>3890</v>
      </c>
      <c r="B3891" s="10">
        <v>45210</v>
      </c>
      <c r="C3891">
        <v>4199</v>
      </c>
      <c r="D3891" t="s">
        <v>89</v>
      </c>
      <c r="E3891">
        <v>62</v>
      </c>
      <c r="F3891" t="s">
        <v>6</v>
      </c>
      <c r="G3891">
        <v>5</v>
      </c>
      <c r="H3891">
        <v>2591.31</v>
      </c>
      <c r="I3891">
        <v>12956.55</v>
      </c>
      <c r="J3891" t="s">
        <v>81</v>
      </c>
      <c r="K3891" t="s">
        <v>82</v>
      </c>
      <c r="L3891" t="s">
        <v>139</v>
      </c>
      <c r="M3891">
        <v>2023</v>
      </c>
      <c r="N3891" t="s">
        <v>668</v>
      </c>
      <c r="O3891" t="s">
        <v>9729</v>
      </c>
      <c r="P3891" t="s">
        <v>86</v>
      </c>
    </row>
    <row r="3892" spans="1:16" x14ac:dyDescent="0.45">
      <c r="A3892">
        <v>3891</v>
      </c>
      <c r="B3892" s="10">
        <v>45210</v>
      </c>
      <c r="C3892">
        <v>7381</v>
      </c>
      <c r="D3892" t="s">
        <v>80</v>
      </c>
      <c r="E3892">
        <v>55</v>
      </c>
      <c r="F3892" t="s">
        <v>102</v>
      </c>
      <c r="G3892">
        <v>5</v>
      </c>
      <c r="H3892">
        <v>4937.12</v>
      </c>
      <c r="I3892">
        <v>24685.599999999999</v>
      </c>
      <c r="J3892" t="s">
        <v>81</v>
      </c>
      <c r="K3892" t="s">
        <v>82</v>
      </c>
      <c r="L3892" t="s">
        <v>139</v>
      </c>
      <c r="M3892">
        <v>2023</v>
      </c>
      <c r="N3892" t="s">
        <v>84</v>
      </c>
      <c r="O3892" t="s">
        <v>4700</v>
      </c>
      <c r="P3892" t="s">
        <v>86</v>
      </c>
    </row>
    <row r="3893" spans="1:16" x14ac:dyDescent="0.45">
      <c r="A3893">
        <v>3892</v>
      </c>
      <c r="B3893" s="10">
        <v>45211</v>
      </c>
      <c r="C3893">
        <v>8522</v>
      </c>
      <c r="D3893" t="s">
        <v>89</v>
      </c>
      <c r="E3893">
        <v>23</v>
      </c>
      <c r="F3893" t="s">
        <v>9</v>
      </c>
      <c r="G3893">
        <v>5</v>
      </c>
      <c r="H3893">
        <v>4021.22</v>
      </c>
      <c r="I3893">
        <v>20106.099999999999</v>
      </c>
      <c r="J3893" t="s">
        <v>95</v>
      </c>
      <c r="K3893" t="s">
        <v>82</v>
      </c>
      <c r="L3893" t="s">
        <v>139</v>
      </c>
      <c r="M3893">
        <v>2023</v>
      </c>
      <c r="N3893" t="s">
        <v>84</v>
      </c>
      <c r="O3893" t="s">
        <v>355</v>
      </c>
      <c r="P3893" t="s">
        <v>86</v>
      </c>
    </row>
    <row r="3894" spans="1:16" x14ac:dyDescent="0.45">
      <c r="A3894">
        <v>3893</v>
      </c>
      <c r="B3894" s="10">
        <v>45211</v>
      </c>
      <c r="C3894">
        <v>7059</v>
      </c>
      <c r="D3894" t="s">
        <v>89</v>
      </c>
      <c r="E3894">
        <v>60</v>
      </c>
      <c r="F3894" t="s">
        <v>7</v>
      </c>
      <c r="G3894">
        <v>1</v>
      </c>
      <c r="H3894">
        <v>594.75</v>
      </c>
      <c r="I3894">
        <v>594.75</v>
      </c>
      <c r="J3894" t="s">
        <v>81</v>
      </c>
      <c r="K3894" t="s">
        <v>567</v>
      </c>
      <c r="L3894" t="s">
        <v>139</v>
      </c>
      <c r="M3894">
        <v>2023</v>
      </c>
      <c r="N3894" t="s">
        <v>84</v>
      </c>
      <c r="O3894" t="s">
        <v>8063</v>
      </c>
      <c r="P3894" t="s">
        <v>86</v>
      </c>
    </row>
    <row r="3895" spans="1:16" x14ac:dyDescent="0.45">
      <c r="A3895">
        <v>3894</v>
      </c>
      <c r="B3895" s="10">
        <v>45211</v>
      </c>
      <c r="C3895">
        <v>4183</v>
      </c>
      <c r="D3895" t="s">
        <v>80</v>
      </c>
      <c r="E3895">
        <v>60</v>
      </c>
      <c r="F3895" t="s">
        <v>5</v>
      </c>
      <c r="G3895">
        <v>3</v>
      </c>
      <c r="H3895">
        <v>3600.43</v>
      </c>
      <c r="I3895">
        <v>10801.29</v>
      </c>
      <c r="J3895" t="s">
        <v>81</v>
      </c>
      <c r="K3895" t="s">
        <v>82</v>
      </c>
      <c r="L3895" t="s">
        <v>139</v>
      </c>
      <c r="M3895">
        <v>2023</v>
      </c>
      <c r="N3895" t="s">
        <v>84</v>
      </c>
      <c r="O3895" t="s">
        <v>8418</v>
      </c>
      <c r="P3895" t="s">
        <v>748</v>
      </c>
    </row>
    <row r="3896" spans="1:16" x14ac:dyDescent="0.45">
      <c r="A3896">
        <v>3895</v>
      </c>
      <c r="B3896" s="10">
        <v>45211</v>
      </c>
      <c r="C3896">
        <v>6462</v>
      </c>
      <c r="D3896" t="s">
        <v>80</v>
      </c>
      <c r="E3896">
        <v>27</v>
      </c>
      <c r="F3896" t="s">
        <v>102</v>
      </c>
      <c r="G3896">
        <v>4</v>
      </c>
      <c r="H3896">
        <v>4061.83</v>
      </c>
      <c r="I3896">
        <v>16247.32</v>
      </c>
      <c r="J3896" t="s">
        <v>87</v>
      </c>
      <c r="K3896" t="s">
        <v>82</v>
      </c>
      <c r="L3896" t="s">
        <v>139</v>
      </c>
      <c r="M3896">
        <v>2023</v>
      </c>
      <c r="N3896" t="s">
        <v>84</v>
      </c>
      <c r="O3896" t="s">
        <v>994</v>
      </c>
      <c r="P3896" t="s">
        <v>86</v>
      </c>
    </row>
    <row r="3897" spans="1:16" x14ac:dyDescent="0.45">
      <c r="A3897">
        <v>3896</v>
      </c>
      <c r="B3897" s="10">
        <v>45211</v>
      </c>
      <c r="C3897">
        <v>4216</v>
      </c>
      <c r="D3897" t="s">
        <v>89</v>
      </c>
      <c r="E3897">
        <v>40</v>
      </c>
      <c r="F3897" t="s">
        <v>102</v>
      </c>
      <c r="G3897">
        <v>4</v>
      </c>
      <c r="H3897">
        <v>2100.6</v>
      </c>
      <c r="I3897">
        <v>8402.4</v>
      </c>
      <c r="J3897" t="s">
        <v>97</v>
      </c>
      <c r="K3897" t="s">
        <v>82</v>
      </c>
      <c r="L3897" t="s">
        <v>139</v>
      </c>
      <c r="M3897">
        <v>2023</v>
      </c>
      <c r="N3897" t="s">
        <v>84</v>
      </c>
      <c r="O3897" t="s">
        <v>1699</v>
      </c>
      <c r="P3897" t="s">
        <v>86</v>
      </c>
    </row>
    <row r="3898" spans="1:16" x14ac:dyDescent="0.45">
      <c r="A3898">
        <v>3897</v>
      </c>
      <c r="B3898" s="10">
        <v>45211</v>
      </c>
      <c r="C3898">
        <v>4136</v>
      </c>
      <c r="D3898" t="s">
        <v>80</v>
      </c>
      <c r="E3898">
        <v>32</v>
      </c>
      <c r="F3898" t="s">
        <v>7</v>
      </c>
      <c r="G3898">
        <v>1</v>
      </c>
      <c r="H3898">
        <v>1684.23</v>
      </c>
      <c r="I3898">
        <v>1684.23</v>
      </c>
      <c r="J3898" t="s">
        <v>87</v>
      </c>
      <c r="K3898" t="s">
        <v>567</v>
      </c>
      <c r="L3898" t="s">
        <v>139</v>
      </c>
      <c r="M3898">
        <v>2023</v>
      </c>
      <c r="N3898" t="s">
        <v>668</v>
      </c>
      <c r="O3898" t="s">
        <v>9417</v>
      </c>
      <c r="P3898" t="s">
        <v>86</v>
      </c>
    </row>
    <row r="3899" spans="1:16" x14ac:dyDescent="0.45">
      <c r="A3899">
        <v>3898</v>
      </c>
      <c r="B3899" s="10">
        <v>45211</v>
      </c>
      <c r="C3899">
        <v>4318</v>
      </c>
      <c r="D3899" t="s">
        <v>80</v>
      </c>
      <c r="E3899">
        <v>62</v>
      </c>
      <c r="F3899" t="s">
        <v>5</v>
      </c>
      <c r="G3899">
        <v>5</v>
      </c>
      <c r="H3899">
        <v>2943.84</v>
      </c>
      <c r="I3899">
        <v>14719.2</v>
      </c>
      <c r="J3899" t="s">
        <v>81</v>
      </c>
      <c r="K3899" t="s">
        <v>82</v>
      </c>
      <c r="L3899" t="s">
        <v>139</v>
      </c>
      <c r="M3899">
        <v>2023</v>
      </c>
      <c r="N3899" t="s">
        <v>84</v>
      </c>
      <c r="O3899" t="s">
        <v>4701</v>
      </c>
      <c r="P3899" t="s">
        <v>86</v>
      </c>
    </row>
    <row r="3900" spans="1:16" x14ac:dyDescent="0.45">
      <c r="A3900">
        <v>3899</v>
      </c>
      <c r="B3900" s="10">
        <v>45211</v>
      </c>
      <c r="C3900">
        <v>3782</v>
      </c>
      <c r="D3900" t="s">
        <v>80</v>
      </c>
      <c r="E3900">
        <v>40</v>
      </c>
      <c r="F3900" t="s">
        <v>5</v>
      </c>
      <c r="G3900">
        <v>3</v>
      </c>
      <c r="H3900">
        <v>2619.81</v>
      </c>
      <c r="I3900">
        <v>7859.43</v>
      </c>
      <c r="J3900" t="s">
        <v>97</v>
      </c>
      <c r="K3900" t="s">
        <v>82</v>
      </c>
      <c r="L3900" t="s">
        <v>139</v>
      </c>
      <c r="M3900">
        <v>2023</v>
      </c>
      <c r="N3900" t="s">
        <v>84</v>
      </c>
      <c r="O3900" t="s">
        <v>6307</v>
      </c>
      <c r="P3900" t="s">
        <v>86</v>
      </c>
    </row>
    <row r="3901" spans="1:16" x14ac:dyDescent="0.45">
      <c r="A3901">
        <v>3900</v>
      </c>
      <c r="B3901" s="10">
        <v>45211</v>
      </c>
      <c r="C3901">
        <v>8657</v>
      </c>
      <c r="D3901" t="s">
        <v>80</v>
      </c>
      <c r="E3901">
        <v>57</v>
      </c>
      <c r="F3901" t="s">
        <v>9</v>
      </c>
      <c r="G3901">
        <v>4</v>
      </c>
      <c r="H3901">
        <v>1362.81</v>
      </c>
      <c r="I3901">
        <v>5451.24</v>
      </c>
      <c r="J3901" t="s">
        <v>81</v>
      </c>
      <c r="K3901" t="s">
        <v>82</v>
      </c>
      <c r="L3901" t="s">
        <v>139</v>
      </c>
      <c r="M3901">
        <v>2023</v>
      </c>
      <c r="N3901" t="s">
        <v>84</v>
      </c>
      <c r="O3901" t="s">
        <v>1366</v>
      </c>
      <c r="P3901" t="s">
        <v>86</v>
      </c>
    </row>
    <row r="3902" spans="1:16" x14ac:dyDescent="0.45">
      <c r="A3902">
        <v>3901</v>
      </c>
      <c r="B3902" s="10">
        <v>45211</v>
      </c>
      <c r="C3902">
        <v>5920</v>
      </c>
      <c r="D3902" t="s">
        <v>89</v>
      </c>
      <c r="E3902">
        <v>54</v>
      </c>
      <c r="F3902" t="s">
        <v>5</v>
      </c>
      <c r="G3902">
        <v>3</v>
      </c>
      <c r="H3902">
        <v>2017.02</v>
      </c>
      <c r="I3902">
        <v>6051.06</v>
      </c>
      <c r="J3902" t="s">
        <v>93</v>
      </c>
      <c r="K3902" t="s">
        <v>82</v>
      </c>
      <c r="L3902" t="s">
        <v>139</v>
      </c>
      <c r="M3902">
        <v>2023</v>
      </c>
      <c r="N3902" t="s">
        <v>84</v>
      </c>
      <c r="O3902" t="s">
        <v>8512</v>
      </c>
      <c r="P3902" t="s">
        <v>748</v>
      </c>
    </row>
    <row r="3903" spans="1:16" x14ac:dyDescent="0.45">
      <c r="A3903">
        <v>3902</v>
      </c>
      <c r="B3903" s="10">
        <v>45211</v>
      </c>
      <c r="C3903">
        <v>7324</v>
      </c>
      <c r="D3903" t="s">
        <v>89</v>
      </c>
      <c r="E3903">
        <v>51</v>
      </c>
      <c r="F3903" t="s">
        <v>6</v>
      </c>
      <c r="G3903">
        <v>3</v>
      </c>
      <c r="H3903">
        <v>2744.97</v>
      </c>
      <c r="I3903">
        <v>8234.91</v>
      </c>
      <c r="J3903" t="s">
        <v>93</v>
      </c>
      <c r="K3903" t="s">
        <v>82</v>
      </c>
      <c r="L3903" t="s">
        <v>139</v>
      </c>
      <c r="M3903">
        <v>2023</v>
      </c>
      <c r="N3903" t="s">
        <v>84</v>
      </c>
      <c r="O3903" t="s">
        <v>6519</v>
      </c>
      <c r="P3903" t="s">
        <v>86</v>
      </c>
    </row>
    <row r="3904" spans="1:16" x14ac:dyDescent="0.45">
      <c r="A3904">
        <v>3903</v>
      </c>
      <c r="B3904" s="10">
        <v>45211</v>
      </c>
      <c r="C3904">
        <v>7327</v>
      </c>
      <c r="D3904" t="s">
        <v>80</v>
      </c>
      <c r="E3904">
        <v>33</v>
      </c>
      <c r="F3904" t="s">
        <v>7</v>
      </c>
      <c r="G3904">
        <v>2</v>
      </c>
      <c r="H3904">
        <v>2920.63</v>
      </c>
      <c r="I3904">
        <v>5841.26</v>
      </c>
      <c r="J3904" t="s">
        <v>87</v>
      </c>
      <c r="K3904" t="s">
        <v>82</v>
      </c>
      <c r="L3904" t="s">
        <v>139</v>
      </c>
      <c r="M3904">
        <v>2023</v>
      </c>
      <c r="N3904" t="s">
        <v>84</v>
      </c>
      <c r="O3904" t="s">
        <v>3696</v>
      </c>
      <c r="P3904" t="s">
        <v>86</v>
      </c>
    </row>
    <row r="3905" spans="1:16" x14ac:dyDescent="0.45">
      <c r="A3905">
        <v>3904</v>
      </c>
      <c r="B3905" s="10">
        <v>45211</v>
      </c>
      <c r="C3905">
        <v>9417</v>
      </c>
      <c r="D3905" t="s">
        <v>89</v>
      </c>
      <c r="E3905">
        <v>62</v>
      </c>
      <c r="F3905" t="s">
        <v>5</v>
      </c>
      <c r="G3905">
        <v>3</v>
      </c>
      <c r="H3905">
        <v>2682.16</v>
      </c>
      <c r="I3905">
        <v>8046.48</v>
      </c>
      <c r="J3905" t="s">
        <v>81</v>
      </c>
      <c r="K3905" t="s">
        <v>82</v>
      </c>
      <c r="L3905" t="s">
        <v>139</v>
      </c>
      <c r="M3905">
        <v>2023</v>
      </c>
      <c r="N3905" t="s">
        <v>84</v>
      </c>
      <c r="O3905" t="s">
        <v>6714</v>
      </c>
      <c r="P3905" t="s">
        <v>86</v>
      </c>
    </row>
    <row r="3906" spans="1:16" x14ac:dyDescent="0.45">
      <c r="A3906">
        <v>3905</v>
      </c>
      <c r="B3906" s="10">
        <v>45212</v>
      </c>
      <c r="C3906">
        <v>1776</v>
      </c>
      <c r="D3906" t="s">
        <v>80</v>
      </c>
      <c r="E3906">
        <v>58</v>
      </c>
      <c r="F3906" t="s">
        <v>9</v>
      </c>
      <c r="G3906">
        <v>2</v>
      </c>
      <c r="H3906">
        <v>4238.2299999999996</v>
      </c>
      <c r="I3906">
        <v>8476.4599999999991</v>
      </c>
      <c r="J3906" t="s">
        <v>81</v>
      </c>
      <c r="K3906" t="s">
        <v>82</v>
      </c>
      <c r="L3906" t="s">
        <v>139</v>
      </c>
      <c r="M3906">
        <v>2023</v>
      </c>
      <c r="N3906" t="s">
        <v>84</v>
      </c>
      <c r="O3906" t="s">
        <v>258</v>
      </c>
      <c r="P3906" t="s">
        <v>86</v>
      </c>
    </row>
    <row r="3907" spans="1:16" x14ac:dyDescent="0.45">
      <c r="A3907">
        <v>3906</v>
      </c>
      <c r="B3907" s="10">
        <v>45212</v>
      </c>
      <c r="C3907">
        <v>6208</v>
      </c>
      <c r="D3907" t="s">
        <v>80</v>
      </c>
      <c r="E3907">
        <v>64</v>
      </c>
      <c r="F3907" t="s">
        <v>102</v>
      </c>
      <c r="G3907">
        <v>1</v>
      </c>
      <c r="H3907">
        <v>207.14</v>
      </c>
      <c r="I3907">
        <v>207.14</v>
      </c>
      <c r="J3907" t="s">
        <v>81</v>
      </c>
      <c r="K3907" t="s">
        <v>567</v>
      </c>
      <c r="L3907" t="s">
        <v>139</v>
      </c>
      <c r="M3907">
        <v>2023</v>
      </c>
      <c r="N3907" t="s">
        <v>84</v>
      </c>
      <c r="O3907" t="s">
        <v>8064</v>
      </c>
      <c r="P3907" t="s">
        <v>86</v>
      </c>
    </row>
    <row r="3908" spans="1:16" x14ac:dyDescent="0.45">
      <c r="A3908">
        <v>3907</v>
      </c>
      <c r="B3908" s="10">
        <v>45212</v>
      </c>
      <c r="C3908">
        <v>1687</v>
      </c>
      <c r="D3908" t="s">
        <v>89</v>
      </c>
      <c r="E3908">
        <v>49</v>
      </c>
      <c r="F3908" t="s">
        <v>6</v>
      </c>
      <c r="G3908">
        <v>5</v>
      </c>
      <c r="H3908">
        <v>1698.27</v>
      </c>
      <c r="I3908">
        <v>8491.35</v>
      </c>
      <c r="J3908" t="s">
        <v>93</v>
      </c>
      <c r="K3908" t="s">
        <v>82</v>
      </c>
      <c r="L3908" t="s">
        <v>139</v>
      </c>
      <c r="M3908">
        <v>2023</v>
      </c>
      <c r="N3908" t="s">
        <v>84</v>
      </c>
      <c r="O3908" t="s">
        <v>4233</v>
      </c>
      <c r="P3908" t="s">
        <v>86</v>
      </c>
    </row>
    <row r="3909" spans="1:16" x14ac:dyDescent="0.45">
      <c r="A3909">
        <v>3908</v>
      </c>
      <c r="B3909" s="10">
        <v>45212</v>
      </c>
      <c r="C3909">
        <v>1529</v>
      </c>
      <c r="D3909" t="s">
        <v>89</v>
      </c>
      <c r="E3909">
        <v>55</v>
      </c>
      <c r="F3909" t="s">
        <v>5</v>
      </c>
      <c r="G3909">
        <v>2</v>
      </c>
      <c r="H3909">
        <v>3761.68</v>
      </c>
      <c r="I3909">
        <v>7523.36</v>
      </c>
      <c r="J3909" t="s">
        <v>81</v>
      </c>
      <c r="K3909" t="s">
        <v>82</v>
      </c>
      <c r="L3909" t="s">
        <v>139</v>
      </c>
      <c r="M3909">
        <v>2023</v>
      </c>
      <c r="N3909" t="s">
        <v>84</v>
      </c>
      <c r="O3909" t="s">
        <v>3052</v>
      </c>
      <c r="P3909" t="s">
        <v>86</v>
      </c>
    </row>
    <row r="3910" spans="1:16" x14ac:dyDescent="0.45">
      <c r="A3910">
        <v>3909</v>
      </c>
      <c r="B3910" s="10">
        <v>45212</v>
      </c>
      <c r="C3910">
        <v>6067</v>
      </c>
      <c r="D3910" t="s">
        <v>89</v>
      </c>
      <c r="E3910">
        <v>57</v>
      </c>
      <c r="F3910" t="s">
        <v>7</v>
      </c>
      <c r="G3910">
        <v>3</v>
      </c>
      <c r="H3910">
        <v>3276.32</v>
      </c>
      <c r="I3910">
        <v>9828.9599999999991</v>
      </c>
      <c r="J3910" t="s">
        <v>81</v>
      </c>
      <c r="K3910" t="s">
        <v>82</v>
      </c>
      <c r="L3910" t="s">
        <v>139</v>
      </c>
      <c r="M3910">
        <v>2023</v>
      </c>
      <c r="N3910" t="s">
        <v>84</v>
      </c>
      <c r="O3910" t="s">
        <v>8419</v>
      </c>
      <c r="P3910" t="s">
        <v>748</v>
      </c>
    </row>
    <row r="3911" spans="1:16" x14ac:dyDescent="0.45">
      <c r="A3911">
        <v>3910</v>
      </c>
      <c r="B3911" s="10">
        <v>45212</v>
      </c>
      <c r="C3911">
        <v>9080</v>
      </c>
      <c r="D3911" t="s">
        <v>89</v>
      </c>
      <c r="E3911">
        <v>63</v>
      </c>
      <c r="F3911" t="s">
        <v>5</v>
      </c>
      <c r="G3911">
        <v>5</v>
      </c>
      <c r="H3911">
        <v>4595.42</v>
      </c>
      <c r="I3911">
        <v>22977.1</v>
      </c>
      <c r="J3911" t="s">
        <v>81</v>
      </c>
      <c r="K3911" t="s">
        <v>82</v>
      </c>
      <c r="L3911" t="s">
        <v>139</v>
      </c>
      <c r="M3911">
        <v>2023</v>
      </c>
      <c r="N3911" t="s">
        <v>84</v>
      </c>
      <c r="O3911" t="s">
        <v>4702</v>
      </c>
      <c r="P3911" t="s">
        <v>86</v>
      </c>
    </row>
    <row r="3912" spans="1:16" x14ac:dyDescent="0.45">
      <c r="A3912">
        <v>3911</v>
      </c>
      <c r="B3912" s="10">
        <v>45212</v>
      </c>
      <c r="C3912">
        <v>6518</v>
      </c>
      <c r="D3912" t="s">
        <v>80</v>
      </c>
      <c r="E3912">
        <v>22</v>
      </c>
      <c r="F3912" t="s">
        <v>8</v>
      </c>
      <c r="G3912">
        <v>3</v>
      </c>
      <c r="H3912">
        <v>2960.7</v>
      </c>
      <c r="I3912">
        <v>8882.1</v>
      </c>
      <c r="J3912" t="s">
        <v>95</v>
      </c>
      <c r="K3912" t="s">
        <v>82</v>
      </c>
      <c r="L3912" t="s">
        <v>139</v>
      </c>
      <c r="M3912">
        <v>2023</v>
      </c>
      <c r="N3912" t="s">
        <v>84</v>
      </c>
      <c r="O3912" t="s">
        <v>8675</v>
      </c>
      <c r="P3912" t="s">
        <v>748</v>
      </c>
    </row>
    <row r="3913" spans="1:16" x14ac:dyDescent="0.45">
      <c r="A3913">
        <v>3912</v>
      </c>
      <c r="B3913" s="10">
        <v>45212</v>
      </c>
      <c r="C3913">
        <v>3153</v>
      </c>
      <c r="D3913" t="s">
        <v>80</v>
      </c>
      <c r="E3913">
        <v>34</v>
      </c>
      <c r="F3913" t="s">
        <v>9</v>
      </c>
      <c r="G3913">
        <v>3</v>
      </c>
      <c r="H3913">
        <v>3208.85</v>
      </c>
      <c r="I3913">
        <v>9626.5499999999993</v>
      </c>
      <c r="J3913" t="s">
        <v>87</v>
      </c>
      <c r="K3913" t="s">
        <v>82</v>
      </c>
      <c r="L3913" t="s">
        <v>139</v>
      </c>
      <c r="M3913">
        <v>2023</v>
      </c>
      <c r="N3913" t="s">
        <v>84</v>
      </c>
      <c r="O3913" t="s">
        <v>6080</v>
      </c>
      <c r="P3913" t="s">
        <v>86</v>
      </c>
    </row>
    <row r="3914" spans="1:16" x14ac:dyDescent="0.45">
      <c r="A3914">
        <v>3913</v>
      </c>
      <c r="B3914" s="10">
        <v>45212</v>
      </c>
      <c r="C3914">
        <v>7094</v>
      </c>
      <c r="D3914" t="s">
        <v>89</v>
      </c>
      <c r="E3914">
        <v>39</v>
      </c>
      <c r="F3914" t="s">
        <v>102</v>
      </c>
      <c r="G3914">
        <v>2</v>
      </c>
      <c r="H3914">
        <v>3539.49</v>
      </c>
      <c r="I3914">
        <v>7078.98</v>
      </c>
      <c r="J3914" t="s">
        <v>97</v>
      </c>
      <c r="K3914" t="s">
        <v>82</v>
      </c>
      <c r="L3914" t="s">
        <v>139</v>
      </c>
      <c r="M3914">
        <v>2023</v>
      </c>
      <c r="N3914" t="s">
        <v>84</v>
      </c>
      <c r="O3914" t="s">
        <v>2765</v>
      </c>
      <c r="P3914" t="s">
        <v>86</v>
      </c>
    </row>
    <row r="3915" spans="1:16" x14ac:dyDescent="0.45">
      <c r="A3915">
        <v>3914</v>
      </c>
      <c r="B3915" s="10">
        <v>45212</v>
      </c>
      <c r="C3915">
        <v>7974</v>
      </c>
      <c r="D3915" t="s">
        <v>80</v>
      </c>
      <c r="E3915">
        <v>56</v>
      </c>
      <c r="F3915" t="s">
        <v>8</v>
      </c>
      <c r="G3915">
        <v>1</v>
      </c>
      <c r="H3915">
        <v>971.69</v>
      </c>
      <c r="I3915">
        <v>971.69</v>
      </c>
      <c r="J3915" t="s">
        <v>81</v>
      </c>
      <c r="K3915" t="s">
        <v>567</v>
      </c>
      <c r="L3915" t="s">
        <v>139</v>
      </c>
      <c r="M3915">
        <v>2023</v>
      </c>
      <c r="N3915" t="s">
        <v>84</v>
      </c>
      <c r="O3915" t="s">
        <v>8065</v>
      </c>
      <c r="P3915" t="s">
        <v>86</v>
      </c>
    </row>
    <row r="3916" spans="1:16" x14ac:dyDescent="0.45">
      <c r="A3916">
        <v>3915</v>
      </c>
      <c r="B3916" s="10">
        <v>45212</v>
      </c>
      <c r="C3916">
        <v>5774</v>
      </c>
      <c r="D3916" t="s">
        <v>89</v>
      </c>
      <c r="E3916">
        <v>58</v>
      </c>
      <c r="F3916" t="s">
        <v>7</v>
      </c>
      <c r="G3916">
        <v>3</v>
      </c>
      <c r="H3916">
        <v>3778.56</v>
      </c>
      <c r="I3916">
        <v>11335.68</v>
      </c>
      <c r="J3916" t="s">
        <v>81</v>
      </c>
      <c r="K3916" t="s">
        <v>82</v>
      </c>
      <c r="L3916" t="s">
        <v>139</v>
      </c>
      <c r="M3916">
        <v>2023</v>
      </c>
      <c r="N3916" t="s">
        <v>84</v>
      </c>
      <c r="O3916" t="s">
        <v>6715</v>
      </c>
      <c r="P3916" t="s">
        <v>86</v>
      </c>
    </row>
    <row r="3917" spans="1:16" x14ac:dyDescent="0.45">
      <c r="A3917">
        <v>3916</v>
      </c>
      <c r="B3917" s="10">
        <v>45212</v>
      </c>
      <c r="C3917">
        <v>8692</v>
      </c>
      <c r="D3917" t="s">
        <v>89</v>
      </c>
      <c r="E3917">
        <v>35</v>
      </c>
      <c r="F3917" t="s">
        <v>5</v>
      </c>
      <c r="G3917">
        <v>2</v>
      </c>
      <c r="H3917">
        <v>1534.45</v>
      </c>
      <c r="I3917">
        <v>3068.9</v>
      </c>
      <c r="J3917" t="s">
        <v>97</v>
      </c>
      <c r="K3917" t="s">
        <v>82</v>
      </c>
      <c r="L3917" t="s">
        <v>139</v>
      </c>
      <c r="M3917">
        <v>2023</v>
      </c>
      <c r="N3917" t="s">
        <v>84</v>
      </c>
      <c r="O3917" t="s">
        <v>2766</v>
      </c>
      <c r="P3917" t="s">
        <v>86</v>
      </c>
    </row>
    <row r="3918" spans="1:16" x14ac:dyDescent="0.45">
      <c r="A3918">
        <v>3917</v>
      </c>
      <c r="B3918" s="10">
        <v>45212</v>
      </c>
      <c r="C3918">
        <v>4103</v>
      </c>
      <c r="D3918" t="s">
        <v>89</v>
      </c>
      <c r="E3918">
        <v>45</v>
      </c>
      <c r="F3918" t="s">
        <v>9</v>
      </c>
      <c r="G3918">
        <v>3</v>
      </c>
      <c r="H3918">
        <v>2151.2800000000002</v>
      </c>
      <c r="I3918">
        <v>6453.84</v>
      </c>
      <c r="J3918" t="s">
        <v>93</v>
      </c>
      <c r="K3918" t="s">
        <v>82</v>
      </c>
      <c r="L3918" t="s">
        <v>139</v>
      </c>
      <c r="M3918">
        <v>2023</v>
      </c>
      <c r="N3918" t="s">
        <v>84</v>
      </c>
      <c r="O3918" t="s">
        <v>6520</v>
      </c>
      <c r="P3918" t="s">
        <v>86</v>
      </c>
    </row>
    <row r="3919" spans="1:16" x14ac:dyDescent="0.45">
      <c r="A3919">
        <v>3918</v>
      </c>
      <c r="B3919" s="10">
        <v>45212</v>
      </c>
      <c r="C3919">
        <v>3440</v>
      </c>
      <c r="D3919" t="s">
        <v>80</v>
      </c>
      <c r="E3919">
        <v>30</v>
      </c>
      <c r="F3919" t="s">
        <v>6</v>
      </c>
      <c r="G3919">
        <v>5</v>
      </c>
      <c r="H3919">
        <v>119.33</v>
      </c>
      <c r="I3919">
        <v>596.65</v>
      </c>
      <c r="J3919" t="s">
        <v>87</v>
      </c>
      <c r="K3919" t="s">
        <v>567</v>
      </c>
      <c r="L3919" t="s">
        <v>139</v>
      </c>
      <c r="M3919">
        <v>2023</v>
      </c>
      <c r="N3919" t="s">
        <v>84</v>
      </c>
      <c r="O3919" t="s">
        <v>7609</v>
      </c>
      <c r="P3919" t="s">
        <v>86</v>
      </c>
    </row>
    <row r="3920" spans="1:16" x14ac:dyDescent="0.45">
      <c r="A3920">
        <v>3919</v>
      </c>
      <c r="B3920" s="10">
        <v>45213</v>
      </c>
      <c r="C3920">
        <v>5135</v>
      </c>
      <c r="D3920" t="s">
        <v>80</v>
      </c>
      <c r="E3920">
        <v>59</v>
      </c>
      <c r="F3920" t="s">
        <v>5</v>
      </c>
      <c r="G3920">
        <v>1</v>
      </c>
      <c r="H3920">
        <v>4225.6499999999996</v>
      </c>
      <c r="I3920">
        <v>4225.6499999999996</v>
      </c>
      <c r="J3920" t="s">
        <v>81</v>
      </c>
      <c r="K3920" t="s">
        <v>82</v>
      </c>
      <c r="L3920" t="s">
        <v>139</v>
      </c>
      <c r="M3920">
        <v>2023</v>
      </c>
      <c r="N3920" t="s">
        <v>84</v>
      </c>
      <c r="O3920" t="s">
        <v>528</v>
      </c>
      <c r="P3920" t="s">
        <v>86</v>
      </c>
    </row>
    <row r="3921" spans="1:16" x14ac:dyDescent="0.45">
      <c r="A3921">
        <v>3920</v>
      </c>
      <c r="B3921" s="10">
        <v>45213</v>
      </c>
      <c r="C3921">
        <v>8124</v>
      </c>
      <c r="D3921" t="s">
        <v>89</v>
      </c>
      <c r="E3921">
        <v>18</v>
      </c>
      <c r="F3921" t="s">
        <v>5</v>
      </c>
      <c r="G3921">
        <v>3</v>
      </c>
      <c r="H3921">
        <v>4769.79</v>
      </c>
      <c r="I3921">
        <v>14309.37</v>
      </c>
      <c r="J3921" t="s">
        <v>95</v>
      </c>
      <c r="K3921" t="s">
        <v>82</v>
      </c>
      <c r="L3921" t="s">
        <v>139</v>
      </c>
      <c r="M3921">
        <v>2023</v>
      </c>
      <c r="N3921" t="s">
        <v>84</v>
      </c>
      <c r="O3921" t="s">
        <v>8676</v>
      </c>
      <c r="P3921" t="s">
        <v>748</v>
      </c>
    </row>
    <row r="3922" spans="1:16" x14ac:dyDescent="0.45">
      <c r="A3922">
        <v>3921</v>
      </c>
      <c r="B3922" s="10">
        <v>45213</v>
      </c>
      <c r="C3922">
        <v>6201</v>
      </c>
      <c r="D3922" t="s">
        <v>89</v>
      </c>
      <c r="E3922">
        <v>36</v>
      </c>
      <c r="F3922" t="s">
        <v>5</v>
      </c>
      <c r="G3922">
        <v>1</v>
      </c>
      <c r="H3922">
        <v>347.95</v>
      </c>
      <c r="I3922">
        <v>347.95</v>
      </c>
      <c r="J3922" t="s">
        <v>97</v>
      </c>
      <c r="K3922" t="s">
        <v>567</v>
      </c>
      <c r="L3922" t="s">
        <v>139</v>
      </c>
      <c r="M3922">
        <v>2023</v>
      </c>
      <c r="N3922" t="s">
        <v>84</v>
      </c>
      <c r="O3922" t="s">
        <v>7930</v>
      </c>
      <c r="P3922" t="s">
        <v>86</v>
      </c>
    </row>
    <row r="3923" spans="1:16" x14ac:dyDescent="0.45">
      <c r="A3923">
        <v>3922</v>
      </c>
      <c r="B3923" s="10">
        <v>45213</v>
      </c>
      <c r="C3923">
        <v>1844</v>
      </c>
      <c r="D3923" t="s">
        <v>89</v>
      </c>
      <c r="E3923">
        <v>51</v>
      </c>
      <c r="F3923" t="s">
        <v>6</v>
      </c>
      <c r="G3923">
        <v>1</v>
      </c>
      <c r="H3923">
        <v>3194.24</v>
      </c>
      <c r="I3923">
        <v>3194.24</v>
      </c>
      <c r="J3923" t="s">
        <v>93</v>
      </c>
      <c r="K3923" t="s">
        <v>82</v>
      </c>
      <c r="L3923" t="s">
        <v>139</v>
      </c>
      <c r="M3923">
        <v>2023</v>
      </c>
      <c r="N3923" t="s">
        <v>84</v>
      </c>
      <c r="O3923" t="s">
        <v>5619</v>
      </c>
      <c r="P3923" t="s">
        <v>86</v>
      </c>
    </row>
    <row r="3924" spans="1:16" x14ac:dyDescent="0.45">
      <c r="A3924">
        <v>3923</v>
      </c>
      <c r="B3924" s="10">
        <v>45213</v>
      </c>
      <c r="C3924">
        <v>1446</v>
      </c>
      <c r="D3924" t="s">
        <v>89</v>
      </c>
      <c r="E3924">
        <v>21</v>
      </c>
      <c r="F3924" t="s">
        <v>5</v>
      </c>
      <c r="G3924">
        <v>5</v>
      </c>
      <c r="H3924">
        <v>4805.8500000000004</v>
      </c>
      <c r="I3924">
        <v>24029.25</v>
      </c>
      <c r="J3924" t="s">
        <v>95</v>
      </c>
      <c r="K3924" t="s">
        <v>82</v>
      </c>
      <c r="L3924" t="s">
        <v>139</v>
      </c>
      <c r="M3924">
        <v>2023</v>
      </c>
      <c r="N3924" t="s">
        <v>84</v>
      </c>
      <c r="O3924" t="s">
        <v>4894</v>
      </c>
      <c r="P3924" t="s">
        <v>86</v>
      </c>
    </row>
    <row r="3925" spans="1:16" x14ac:dyDescent="0.45">
      <c r="A3925">
        <v>3924</v>
      </c>
      <c r="B3925" s="10">
        <v>45213</v>
      </c>
      <c r="C3925">
        <v>4915</v>
      </c>
      <c r="D3925" t="s">
        <v>80</v>
      </c>
      <c r="E3925">
        <v>60</v>
      </c>
      <c r="F3925" t="s">
        <v>9</v>
      </c>
      <c r="G3925">
        <v>5</v>
      </c>
      <c r="H3925">
        <v>3054.16</v>
      </c>
      <c r="I3925">
        <v>15270.8</v>
      </c>
      <c r="J3925" t="s">
        <v>81</v>
      </c>
      <c r="K3925" t="s">
        <v>82</v>
      </c>
      <c r="L3925" t="s">
        <v>139</v>
      </c>
      <c r="M3925">
        <v>2023</v>
      </c>
      <c r="N3925" t="s">
        <v>84</v>
      </c>
      <c r="O3925" t="s">
        <v>4703</v>
      </c>
      <c r="P3925" t="s">
        <v>86</v>
      </c>
    </row>
    <row r="3926" spans="1:16" x14ac:dyDescent="0.45">
      <c r="A3926">
        <v>3925</v>
      </c>
      <c r="B3926" s="10">
        <v>45213</v>
      </c>
      <c r="C3926">
        <v>4109</v>
      </c>
      <c r="D3926" t="s">
        <v>80</v>
      </c>
      <c r="E3926">
        <v>20</v>
      </c>
      <c r="F3926" t="s">
        <v>6</v>
      </c>
      <c r="G3926">
        <v>4</v>
      </c>
      <c r="H3926">
        <v>3999.86</v>
      </c>
      <c r="I3926">
        <v>15999.44</v>
      </c>
      <c r="J3926" t="s">
        <v>95</v>
      </c>
      <c r="K3926" t="s">
        <v>82</v>
      </c>
      <c r="L3926" t="s">
        <v>139</v>
      </c>
      <c r="M3926">
        <v>2023</v>
      </c>
      <c r="N3926" t="s">
        <v>84</v>
      </c>
      <c r="O3926" t="s">
        <v>2317</v>
      </c>
      <c r="P3926" t="s">
        <v>86</v>
      </c>
    </row>
    <row r="3927" spans="1:16" x14ac:dyDescent="0.45">
      <c r="A3927">
        <v>3926</v>
      </c>
      <c r="B3927" s="10">
        <v>45213</v>
      </c>
      <c r="C3927">
        <v>2234</v>
      </c>
      <c r="D3927" t="s">
        <v>89</v>
      </c>
      <c r="E3927">
        <v>58</v>
      </c>
      <c r="F3927" t="s">
        <v>6</v>
      </c>
      <c r="G3927">
        <v>1</v>
      </c>
      <c r="H3927">
        <v>634.74</v>
      </c>
      <c r="I3927">
        <v>634.74</v>
      </c>
      <c r="J3927" t="s">
        <v>81</v>
      </c>
      <c r="K3927" t="s">
        <v>567</v>
      </c>
      <c r="L3927" t="s">
        <v>139</v>
      </c>
      <c r="M3927">
        <v>2023</v>
      </c>
      <c r="N3927" t="s">
        <v>84</v>
      </c>
      <c r="O3927" t="s">
        <v>8066</v>
      </c>
      <c r="P3927" t="s">
        <v>86</v>
      </c>
    </row>
    <row r="3928" spans="1:16" x14ac:dyDescent="0.45">
      <c r="A3928">
        <v>3927</v>
      </c>
      <c r="B3928" s="10">
        <v>45213</v>
      </c>
      <c r="C3928">
        <v>7587</v>
      </c>
      <c r="D3928" t="s">
        <v>89</v>
      </c>
      <c r="E3928">
        <v>27</v>
      </c>
      <c r="F3928" t="s">
        <v>8</v>
      </c>
      <c r="G3928">
        <v>3</v>
      </c>
      <c r="H3928">
        <v>1262.01</v>
      </c>
      <c r="I3928">
        <v>3786.03</v>
      </c>
      <c r="J3928" t="s">
        <v>87</v>
      </c>
      <c r="K3928" t="s">
        <v>82</v>
      </c>
      <c r="L3928" t="s">
        <v>139</v>
      </c>
      <c r="M3928">
        <v>2023</v>
      </c>
      <c r="N3928" t="s">
        <v>84</v>
      </c>
      <c r="O3928" t="s">
        <v>8332</v>
      </c>
      <c r="P3928" t="s">
        <v>748</v>
      </c>
    </row>
    <row r="3929" spans="1:16" x14ac:dyDescent="0.45">
      <c r="A3929">
        <v>3928</v>
      </c>
      <c r="B3929" s="10">
        <v>45213</v>
      </c>
      <c r="C3929">
        <v>1226</v>
      </c>
      <c r="D3929" t="s">
        <v>80</v>
      </c>
      <c r="E3929">
        <v>45</v>
      </c>
      <c r="F3929" t="s">
        <v>7</v>
      </c>
      <c r="G3929">
        <v>5</v>
      </c>
      <c r="H3929">
        <v>1761.39</v>
      </c>
      <c r="I3929">
        <v>8806.9500000000007</v>
      </c>
      <c r="J3929" t="s">
        <v>93</v>
      </c>
      <c r="K3929" t="s">
        <v>82</v>
      </c>
      <c r="L3929" t="s">
        <v>139</v>
      </c>
      <c r="M3929">
        <v>2023</v>
      </c>
      <c r="N3929" t="s">
        <v>84</v>
      </c>
      <c r="O3929" t="s">
        <v>4234</v>
      </c>
      <c r="P3929" t="s">
        <v>86</v>
      </c>
    </row>
    <row r="3930" spans="1:16" x14ac:dyDescent="0.45">
      <c r="A3930">
        <v>3929</v>
      </c>
      <c r="B3930" s="10">
        <v>45213</v>
      </c>
      <c r="C3930">
        <v>5143</v>
      </c>
      <c r="D3930" t="s">
        <v>89</v>
      </c>
      <c r="E3930">
        <v>51</v>
      </c>
      <c r="F3930" t="s">
        <v>6</v>
      </c>
      <c r="G3930">
        <v>3</v>
      </c>
      <c r="H3930">
        <v>4906.7700000000004</v>
      </c>
      <c r="I3930">
        <v>14720.31</v>
      </c>
      <c r="J3930" t="s">
        <v>93</v>
      </c>
      <c r="K3930" t="s">
        <v>82</v>
      </c>
      <c r="L3930" t="s">
        <v>139</v>
      </c>
      <c r="M3930">
        <v>2023</v>
      </c>
      <c r="N3930" t="s">
        <v>84</v>
      </c>
      <c r="O3930" t="s">
        <v>8513</v>
      </c>
      <c r="P3930" t="s">
        <v>748</v>
      </c>
    </row>
    <row r="3931" spans="1:16" x14ac:dyDescent="0.45">
      <c r="A3931">
        <v>3930</v>
      </c>
      <c r="B3931" s="10">
        <v>45213</v>
      </c>
      <c r="C3931">
        <v>8185</v>
      </c>
      <c r="D3931" t="s">
        <v>80</v>
      </c>
      <c r="E3931">
        <v>56</v>
      </c>
      <c r="F3931" t="s">
        <v>8</v>
      </c>
      <c r="G3931">
        <v>1</v>
      </c>
      <c r="H3931">
        <v>3919.8</v>
      </c>
      <c r="I3931">
        <v>3919.8</v>
      </c>
      <c r="J3931" t="s">
        <v>81</v>
      </c>
      <c r="K3931" t="s">
        <v>82</v>
      </c>
      <c r="L3931" t="s">
        <v>139</v>
      </c>
      <c r="M3931">
        <v>2023</v>
      </c>
      <c r="N3931" t="s">
        <v>84</v>
      </c>
      <c r="O3931" t="s">
        <v>5837</v>
      </c>
      <c r="P3931" t="s">
        <v>86</v>
      </c>
    </row>
    <row r="3932" spans="1:16" x14ac:dyDescent="0.45">
      <c r="A3932">
        <v>3931</v>
      </c>
      <c r="B3932" s="10">
        <v>45213</v>
      </c>
      <c r="C3932">
        <v>6558</v>
      </c>
      <c r="D3932" t="s">
        <v>80</v>
      </c>
      <c r="E3932">
        <v>64</v>
      </c>
      <c r="F3932" t="s">
        <v>9</v>
      </c>
      <c r="G3932">
        <v>5</v>
      </c>
      <c r="H3932">
        <v>4434.03</v>
      </c>
      <c r="I3932">
        <v>22170.15</v>
      </c>
      <c r="J3932" t="s">
        <v>81</v>
      </c>
      <c r="K3932" t="s">
        <v>82</v>
      </c>
      <c r="L3932" t="s">
        <v>139</v>
      </c>
      <c r="M3932">
        <v>2023</v>
      </c>
      <c r="N3932" t="s">
        <v>84</v>
      </c>
      <c r="O3932" t="s">
        <v>9066</v>
      </c>
      <c r="P3932" t="s">
        <v>748</v>
      </c>
    </row>
    <row r="3933" spans="1:16" x14ac:dyDescent="0.45">
      <c r="A3933">
        <v>3932</v>
      </c>
      <c r="B3933" s="10">
        <v>45213</v>
      </c>
      <c r="C3933">
        <v>1186</v>
      </c>
      <c r="D3933" t="s">
        <v>89</v>
      </c>
      <c r="E3933">
        <v>36</v>
      </c>
      <c r="F3933" t="s">
        <v>7</v>
      </c>
      <c r="G3933">
        <v>4</v>
      </c>
      <c r="H3933">
        <v>2461.0300000000002</v>
      </c>
      <c r="I3933">
        <v>9844.1200000000008</v>
      </c>
      <c r="J3933" t="s">
        <v>97</v>
      </c>
      <c r="K3933" t="s">
        <v>82</v>
      </c>
      <c r="L3933" t="s">
        <v>139</v>
      </c>
      <c r="M3933">
        <v>2023</v>
      </c>
      <c r="N3933" t="s">
        <v>84</v>
      </c>
      <c r="O3933" t="s">
        <v>1700</v>
      </c>
      <c r="P3933" t="s">
        <v>86</v>
      </c>
    </row>
    <row r="3934" spans="1:16" x14ac:dyDescent="0.45">
      <c r="A3934">
        <v>3933</v>
      </c>
      <c r="B3934" s="10">
        <v>45214</v>
      </c>
      <c r="C3934">
        <v>3535</v>
      </c>
      <c r="D3934" t="s">
        <v>80</v>
      </c>
      <c r="E3934">
        <v>59</v>
      </c>
      <c r="F3934" t="s">
        <v>6</v>
      </c>
      <c r="G3934">
        <v>1</v>
      </c>
      <c r="H3934">
        <v>3598.19</v>
      </c>
      <c r="I3934">
        <v>3598.19</v>
      </c>
      <c r="J3934" t="s">
        <v>81</v>
      </c>
      <c r="K3934" t="s">
        <v>82</v>
      </c>
      <c r="L3934" t="s">
        <v>139</v>
      </c>
      <c r="M3934">
        <v>2023</v>
      </c>
      <c r="N3934" t="s">
        <v>84</v>
      </c>
      <c r="O3934" t="s">
        <v>529</v>
      </c>
      <c r="P3934" t="s">
        <v>86</v>
      </c>
    </row>
    <row r="3935" spans="1:16" x14ac:dyDescent="0.45">
      <c r="A3935">
        <v>3934</v>
      </c>
      <c r="B3935" s="10">
        <v>45214</v>
      </c>
      <c r="C3935">
        <v>2932</v>
      </c>
      <c r="D3935" t="s">
        <v>80</v>
      </c>
      <c r="E3935">
        <v>63</v>
      </c>
      <c r="F3935" t="s">
        <v>102</v>
      </c>
      <c r="G3935">
        <v>3</v>
      </c>
      <c r="H3935">
        <v>3671.25</v>
      </c>
      <c r="I3935">
        <v>11013.75</v>
      </c>
      <c r="J3935" t="s">
        <v>81</v>
      </c>
      <c r="K3935" t="s">
        <v>82</v>
      </c>
      <c r="L3935" t="s">
        <v>139</v>
      </c>
      <c r="M3935">
        <v>2023</v>
      </c>
      <c r="N3935" t="s">
        <v>668</v>
      </c>
      <c r="O3935" t="s">
        <v>9497</v>
      </c>
      <c r="P3935" t="s">
        <v>86</v>
      </c>
    </row>
    <row r="3936" spans="1:16" x14ac:dyDescent="0.45">
      <c r="A3936">
        <v>3935</v>
      </c>
      <c r="B3936" s="10">
        <v>45214</v>
      </c>
      <c r="C3936">
        <v>3032</v>
      </c>
      <c r="D3936" t="s">
        <v>80</v>
      </c>
      <c r="E3936">
        <v>53</v>
      </c>
      <c r="F3936" t="s">
        <v>8</v>
      </c>
      <c r="G3936">
        <v>4</v>
      </c>
      <c r="H3936">
        <v>2866.17</v>
      </c>
      <c r="I3936">
        <v>11464.68</v>
      </c>
      <c r="J3936" t="s">
        <v>93</v>
      </c>
      <c r="K3936" t="s">
        <v>82</v>
      </c>
      <c r="L3936" t="s">
        <v>139</v>
      </c>
      <c r="M3936">
        <v>2023</v>
      </c>
      <c r="N3936" t="s">
        <v>84</v>
      </c>
      <c r="O3936" t="s">
        <v>2005</v>
      </c>
      <c r="P3936" t="s">
        <v>86</v>
      </c>
    </row>
    <row r="3937" spans="1:16" x14ac:dyDescent="0.45">
      <c r="A3937">
        <v>3936</v>
      </c>
      <c r="B3937" s="10">
        <v>45214</v>
      </c>
      <c r="C3937">
        <v>2252</v>
      </c>
      <c r="D3937" t="s">
        <v>80</v>
      </c>
      <c r="E3937">
        <v>60</v>
      </c>
      <c r="F3937" t="s">
        <v>9</v>
      </c>
      <c r="G3937">
        <v>1</v>
      </c>
      <c r="H3937">
        <v>4395.95</v>
      </c>
      <c r="I3937">
        <v>4395.95</v>
      </c>
      <c r="J3937" t="s">
        <v>81</v>
      </c>
      <c r="K3937" t="s">
        <v>82</v>
      </c>
      <c r="L3937" t="s">
        <v>139</v>
      </c>
      <c r="M3937">
        <v>2023</v>
      </c>
      <c r="N3937" t="s">
        <v>84</v>
      </c>
      <c r="O3937" t="s">
        <v>5838</v>
      </c>
      <c r="P3937" t="s">
        <v>86</v>
      </c>
    </row>
    <row r="3938" spans="1:16" x14ac:dyDescent="0.45">
      <c r="A3938">
        <v>3937</v>
      </c>
      <c r="B3938" s="10">
        <v>45214</v>
      </c>
      <c r="C3938">
        <v>6509</v>
      </c>
      <c r="D3938" t="s">
        <v>89</v>
      </c>
      <c r="E3938">
        <v>20</v>
      </c>
      <c r="F3938" t="s">
        <v>9</v>
      </c>
      <c r="G3938">
        <v>5</v>
      </c>
      <c r="H3938">
        <v>833.34</v>
      </c>
      <c r="I3938">
        <v>4166.7</v>
      </c>
      <c r="J3938" t="s">
        <v>95</v>
      </c>
      <c r="K3938" t="s">
        <v>82</v>
      </c>
      <c r="L3938" t="s">
        <v>139</v>
      </c>
      <c r="M3938">
        <v>2023</v>
      </c>
      <c r="N3938" t="s">
        <v>84</v>
      </c>
      <c r="O3938" t="s">
        <v>4895</v>
      </c>
      <c r="P3938" t="s">
        <v>86</v>
      </c>
    </row>
    <row r="3939" spans="1:16" x14ac:dyDescent="0.45">
      <c r="A3939">
        <v>3938</v>
      </c>
      <c r="B3939" s="10">
        <v>45214</v>
      </c>
      <c r="C3939">
        <v>6074</v>
      </c>
      <c r="D3939" t="s">
        <v>80</v>
      </c>
      <c r="E3939">
        <v>40</v>
      </c>
      <c r="F3939" t="s">
        <v>9</v>
      </c>
      <c r="G3939">
        <v>1</v>
      </c>
      <c r="H3939">
        <v>334.72</v>
      </c>
      <c r="I3939">
        <v>334.72</v>
      </c>
      <c r="J3939" t="s">
        <v>97</v>
      </c>
      <c r="K3939" t="s">
        <v>567</v>
      </c>
      <c r="L3939" t="s">
        <v>139</v>
      </c>
      <c r="M3939">
        <v>2023</v>
      </c>
      <c r="N3939" t="s">
        <v>84</v>
      </c>
      <c r="O3939" t="s">
        <v>7931</v>
      </c>
      <c r="P3939" t="s">
        <v>86</v>
      </c>
    </row>
    <row r="3940" spans="1:16" x14ac:dyDescent="0.45">
      <c r="A3940">
        <v>3939</v>
      </c>
      <c r="B3940" s="10">
        <v>45214</v>
      </c>
      <c r="C3940">
        <v>2881</v>
      </c>
      <c r="D3940" t="s">
        <v>80</v>
      </c>
      <c r="E3940">
        <v>34</v>
      </c>
      <c r="F3940" t="s">
        <v>7</v>
      </c>
      <c r="G3940">
        <v>2</v>
      </c>
      <c r="H3940">
        <v>1555.08</v>
      </c>
      <c r="I3940">
        <v>3110.16</v>
      </c>
      <c r="J3940" t="s">
        <v>87</v>
      </c>
      <c r="K3940" t="s">
        <v>82</v>
      </c>
      <c r="L3940" t="s">
        <v>139</v>
      </c>
      <c r="M3940">
        <v>2023</v>
      </c>
      <c r="N3940" t="s">
        <v>84</v>
      </c>
      <c r="O3940" t="s">
        <v>3697</v>
      </c>
      <c r="P3940" t="s">
        <v>86</v>
      </c>
    </row>
    <row r="3941" spans="1:16" x14ac:dyDescent="0.45">
      <c r="A3941">
        <v>3940</v>
      </c>
      <c r="B3941" s="10">
        <v>45214</v>
      </c>
      <c r="C3941">
        <v>1269</v>
      </c>
      <c r="D3941" t="s">
        <v>80</v>
      </c>
      <c r="E3941">
        <v>24</v>
      </c>
      <c r="F3941" t="s">
        <v>5</v>
      </c>
      <c r="G3941">
        <v>3</v>
      </c>
      <c r="H3941">
        <v>486.95</v>
      </c>
      <c r="I3941">
        <v>1460.85</v>
      </c>
      <c r="J3941" t="s">
        <v>95</v>
      </c>
      <c r="K3941" t="s">
        <v>567</v>
      </c>
      <c r="L3941" t="s">
        <v>139</v>
      </c>
      <c r="M3941">
        <v>2023</v>
      </c>
      <c r="N3941" t="s">
        <v>84</v>
      </c>
      <c r="O3941" t="s">
        <v>7503</v>
      </c>
      <c r="P3941" t="s">
        <v>86</v>
      </c>
    </row>
    <row r="3942" spans="1:16" x14ac:dyDescent="0.45">
      <c r="A3942">
        <v>3941</v>
      </c>
      <c r="B3942" s="10">
        <v>45214</v>
      </c>
      <c r="C3942">
        <v>2630</v>
      </c>
      <c r="D3942" t="s">
        <v>89</v>
      </c>
      <c r="E3942">
        <v>43</v>
      </c>
      <c r="F3942" t="s">
        <v>102</v>
      </c>
      <c r="G3942">
        <v>5</v>
      </c>
      <c r="H3942">
        <v>348.57</v>
      </c>
      <c r="I3942">
        <v>1742.85</v>
      </c>
      <c r="J3942" t="s">
        <v>97</v>
      </c>
      <c r="K3942" t="s">
        <v>567</v>
      </c>
      <c r="L3942" t="s">
        <v>139</v>
      </c>
      <c r="M3942">
        <v>2023</v>
      </c>
      <c r="N3942" t="s">
        <v>84</v>
      </c>
      <c r="O3942" t="s">
        <v>7610</v>
      </c>
      <c r="P3942" t="s">
        <v>86</v>
      </c>
    </row>
    <row r="3943" spans="1:16" x14ac:dyDescent="0.45">
      <c r="A3943">
        <v>3942</v>
      </c>
      <c r="B3943" s="10">
        <v>45214</v>
      </c>
      <c r="C3943">
        <v>5405</v>
      </c>
      <c r="D3943" t="s">
        <v>89</v>
      </c>
      <c r="E3943">
        <v>60</v>
      </c>
      <c r="F3943" t="s">
        <v>7</v>
      </c>
      <c r="G3943">
        <v>5</v>
      </c>
      <c r="H3943">
        <v>2124.4899999999998</v>
      </c>
      <c r="I3943">
        <v>10622.45</v>
      </c>
      <c r="J3943" t="s">
        <v>81</v>
      </c>
      <c r="K3943" t="s">
        <v>82</v>
      </c>
      <c r="L3943" t="s">
        <v>139</v>
      </c>
      <c r="M3943">
        <v>2023</v>
      </c>
      <c r="N3943" t="s">
        <v>84</v>
      </c>
      <c r="O3943" t="s">
        <v>9067</v>
      </c>
      <c r="P3943" t="s">
        <v>748</v>
      </c>
    </row>
    <row r="3944" spans="1:16" x14ac:dyDescent="0.45">
      <c r="A3944">
        <v>3943</v>
      </c>
      <c r="B3944" s="10">
        <v>45214</v>
      </c>
      <c r="C3944">
        <v>7139</v>
      </c>
      <c r="D3944" t="s">
        <v>89</v>
      </c>
      <c r="E3944">
        <v>35</v>
      </c>
      <c r="F3944" t="s">
        <v>7</v>
      </c>
      <c r="G3944">
        <v>2</v>
      </c>
      <c r="H3944">
        <v>1042.5</v>
      </c>
      <c r="I3944">
        <v>2085</v>
      </c>
      <c r="J3944" t="s">
        <v>97</v>
      </c>
      <c r="K3944" t="s">
        <v>82</v>
      </c>
      <c r="L3944" t="s">
        <v>139</v>
      </c>
      <c r="M3944">
        <v>2023</v>
      </c>
      <c r="N3944" t="s">
        <v>668</v>
      </c>
      <c r="O3944" t="s">
        <v>9859</v>
      </c>
      <c r="P3944" t="s">
        <v>86</v>
      </c>
    </row>
    <row r="3945" spans="1:16" x14ac:dyDescent="0.45">
      <c r="A3945">
        <v>3944</v>
      </c>
      <c r="B3945" s="10">
        <v>45214</v>
      </c>
      <c r="C3945">
        <v>2574</v>
      </c>
      <c r="D3945" t="s">
        <v>80</v>
      </c>
      <c r="E3945">
        <v>63</v>
      </c>
      <c r="F3945" t="s">
        <v>6</v>
      </c>
      <c r="G3945">
        <v>4</v>
      </c>
      <c r="H3945">
        <v>3961.23</v>
      </c>
      <c r="I3945">
        <v>15844.92</v>
      </c>
      <c r="J3945" t="s">
        <v>81</v>
      </c>
      <c r="K3945" t="s">
        <v>82</v>
      </c>
      <c r="L3945" t="s">
        <v>139</v>
      </c>
      <c r="M3945">
        <v>2023</v>
      </c>
      <c r="N3945" t="s">
        <v>84</v>
      </c>
      <c r="O3945" t="s">
        <v>1367</v>
      </c>
      <c r="P3945" t="s">
        <v>86</v>
      </c>
    </row>
    <row r="3946" spans="1:16" x14ac:dyDescent="0.45">
      <c r="A3946">
        <v>3945</v>
      </c>
      <c r="B3946" s="10">
        <v>45214</v>
      </c>
      <c r="C3946">
        <v>2695</v>
      </c>
      <c r="D3946" t="s">
        <v>89</v>
      </c>
      <c r="E3946">
        <v>63</v>
      </c>
      <c r="F3946" t="s">
        <v>8</v>
      </c>
      <c r="G3946">
        <v>5</v>
      </c>
      <c r="H3946">
        <v>2919.93</v>
      </c>
      <c r="I3946">
        <v>14599.65</v>
      </c>
      <c r="J3946" t="s">
        <v>81</v>
      </c>
      <c r="K3946" t="s">
        <v>82</v>
      </c>
      <c r="L3946" t="s">
        <v>139</v>
      </c>
      <c r="M3946">
        <v>2023</v>
      </c>
      <c r="N3946" t="s">
        <v>84</v>
      </c>
      <c r="O3946" t="s">
        <v>4704</v>
      </c>
      <c r="P3946" t="s">
        <v>86</v>
      </c>
    </row>
    <row r="3947" spans="1:16" x14ac:dyDescent="0.45">
      <c r="A3947">
        <v>3946</v>
      </c>
      <c r="B3947" s="10">
        <v>45215</v>
      </c>
      <c r="C3947">
        <v>4258</v>
      </c>
      <c r="D3947" t="s">
        <v>89</v>
      </c>
      <c r="E3947">
        <v>23</v>
      </c>
      <c r="F3947" t="s">
        <v>102</v>
      </c>
      <c r="G3947">
        <v>4</v>
      </c>
      <c r="H3947">
        <v>1834.93</v>
      </c>
      <c r="I3947">
        <v>7339.72</v>
      </c>
      <c r="J3947" t="s">
        <v>95</v>
      </c>
      <c r="K3947" t="s">
        <v>82</v>
      </c>
      <c r="L3947" t="s">
        <v>139</v>
      </c>
      <c r="M3947">
        <v>2023</v>
      </c>
      <c r="N3947" t="s">
        <v>668</v>
      </c>
      <c r="O3947" t="s">
        <v>704</v>
      </c>
      <c r="P3947" t="s">
        <v>86</v>
      </c>
    </row>
    <row r="3948" spans="1:16" x14ac:dyDescent="0.45">
      <c r="A3948">
        <v>3947</v>
      </c>
      <c r="B3948" s="10">
        <v>45215</v>
      </c>
      <c r="C3948">
        <v>4262</v>
      </c>
      <c r="D3948" t="s">
        <v>89</v>
      </c>
      <c r="E3948">
        <v>48</v>
      </c>
      <c r="F3948" t="s">
        <v>9</v>
      </c>
      <c r="G3948">
        <v>4</v>
      </c>
      <c r="H3948">
        <v>1468.39</v>
      </c>
      <c r="I3948">
        <v>5873.56</v>
      </c>
      <c r="J3948" t="s">
        <v>93</v>
      </c>
      <c r="K3948" t="s">
        <v>82</v>
      </c>
      <c r="L3948" t="s">
        <v>139</v>
      </c>
      <c r="M3948">
        <v>2023</v>
      </c>
      <c r="N3948" t="s">
        <v>84</v>
      </c>
      <c r="O3948" t="s">
        <v>2006</v>
      </c>
      <c r="P3948" t="s">
        <v>86</v>
      </c>
    </row>
    <row r="3949" spans="1:16" x14ac:dyDescent="0.45">
      <c r="A3949">
        <v>3948</v>
      </c>
      <c r="B3949" s="10">
        <v>45215</v>
      </c>
      <c r="C3949">
        <v>2445</v>
      </c>
      <c r="D3949" t="s">
        <v>80</v>
      </c>
      <c r="E3949">
        <v>46</v>
      </c>
      <c r="F3949" t="s">
        <v>7</v>
      </c>
      <c r="G3949">
        <v>4</v>
      </c>
      <c r="H3949">
        <v>2837.53</v>
      </c>
      <c r="I3949">
        <v>11350.12</v>
      </c>
      <c r="J3949" t="s">
        <v>93</v>
      </c>
      <c r="K3949" t="s">
        <v>82</v>
      </c>
      <c r="L3949" t="s">
        <v>139</v>
      </c>
      <c r="M3949">
        <v>2023</v>
      </c>
      <c r="N3949" t="s">
        <v>84</v>
      </c>
      <c r="O3949" t="s">
        <v>2007</v>
      </c>
      <c r="P3949" t="s">
        <v>86</v>
      </c>
    </row>
    <row r="3950" spans="1:16" x14ac:dyDescent="0.45">
      <c r="A3950">
        <v>3949</v>
      </c>
      <c r="B3950" s="10">
        <v>45215</v>
      </c>
      <c r="C3950">
        <v>7263</v>
      </c>
      <c r="D3950" t="s">
        <v>89</v>
      </c>
      <c r="E3950">
        <v>26</v>
      </c>
      <c r="F3950" t="s">
        <v>102</v>
      </c>
      <c r="G3950">
        <v>1</v>
      </c>
      <c r="H3950">
        <v>2198.31</v>
      </c>
      <c r="I3950">
        <v>2198.31</v>
      </c>
      <c r="J3950" t="s">
        <v>87</v>
      </c>
      <c r="K3950" t="s">
        <v>82</v>
      </c>
      <c r="L3950" t="s">
        <v>139</v>
      </c>
      <c r="M3950">
        <v>2023</v>
      </c>
      <c r="N3950" t="s">
        <v>84</v>
      </c>
      <c r="O3950" t="s">
        <v>5407</v>
      </c>
      <c r="P3950" t="s">
        <v>86</v>
      </c>
    </row>
    <row r="3951" spans="1:16" x14ac:dyDescent="0.45">
      <c r="A3951">
        <v>3950</v>
      </c>
      <c r="B3951" s="10">
        <v>45215</v>
      </c>
      <c r="C3951">
        <v>9411</v>
      </c>
      <c r="D3951" t="s">
        <v>89</v>
      </c>
      <c r="E3951">
        <v>52</v>
      </c>
      <c r="F3951" t="s">
        <v>8</v>
      </c>
      <c r="G3951">
        <v>2</v>
      </c>
      <c r="H3951">
        <v>325.89</v>
      </c>
      <c r="I3951">
        <v>651.78</v>
      </c>
      <c r="J3951" t="s">
        <v>93</v>
      </c>
      <c r="K3951" t="s">
        <v>567</v>
      </c>
      <c r="L3951" t="s">
        <v>139</v>
      </c>
      <c r="M3951">
        <v>2023</v>
      </c>
      <c r="N3951" t="s">
        <v>84</v>
      </c>
      <c r="O3951" t="s">
        <v>7240</v>
      </c>
      <c r="P3951" t="s">
        <v>86</v>
      </c>
    </row>
    <row r="3952" spans="1:16" x14ac:dyDescent="0.45">
      <c r="A3952">
        <v>3951</v>
      </c>
      <c r="B3952" s="10">
        <v>45215</v>
      </c>
      <c r="C3952">
        <v>1052</v>
      </c>
      <c r="D3952" t="s">
        <v>89</v>
      </c>
      <c r="E3952">
        <v>34</v>
      </c>
      <c r="F3952" t="s">
        <v>5</v>
      </c>
      <c r="G3952">
        <v>3</v>
      </c>
      <c r="H3952">
        <v>3342.69</v>
      </c>
      <c r="I3952">
        <v>10028.07</v>
      </c>
      <c r="J3952" t="s">
        <v>87</v>
      </c>
      <c r="K3952" t="s">
        <v>82</v>
      </c>
      <c r="L3952" t="s">
        <v>139</v>
      </c>
      <c r="M3952">
        <v>2023</v>
      </c>
      <c r="N3952" t="s">
        <v>84</v>
      </c>
      <c r="O3952" t="s">
        <v>6081</v>
      </c>
      <c r="P3952" t="s">
        <v>86</v>
      </c>
    </row>
    <row r="3953" spans="1:16" x14ac:dyDescent="0.45">
      <c r="A3953">
        <v>3952</v>
      </c>
      <c r="B3953" s="10">
        <v>45215</v>
      </c>
      <c r="C3953">
        <v>6570</v>
      </c>
      <c r="D3953" t="s">
        <v>80</v>
      </c>
      <c r="E3953">
        <v>29</v>
      </c>
      <c r="F3953" t="s">
        <v>102</v>
      </c>
      <c r="G3953">
        <v>2</v>
      </c>
      <c r="H3953">
        <v>2523.8000000000002</v>
      </c>
      <c r="I3953">
        <v>5047.6000000000004</v>
      </c>
      <c r="J3953" t="s">
        <v>87</v>
      </c>
      <c r="K3953" t="s">
        <v>82</v>
      </c>
      <c r="L3953" t="s">
        <v>139</v>
      </c>
      <c r="M3953">
        <v>2023</v>
      </c>
      <c r="N3953" t="s">
        <v>84</v>
      </c>
      <c r="O3953" t="s">
        <v>3698</v>
      </c>
      <c r="P3953" t="s">
        <v>86</v>
      </c>
    </row>
    <row r="3954" spans="1:16" x14ac:dyDescent="0.45">
      <c r="A3954">
        <v>3953</v>
      </c>
      <c r="B3954" s="10">
        <v>45215</v>
      </c>
      <c r="C3954">
        <v>8579</v>
      </c>
      <c r="D3954" t="s">
        <v>80</v>
      </c>
      <c r="E3954">
        <v>53</v>
      </c>
      <c r="F3954" t="s">
        <v>9</v>
      </c>
      <c r="G3954">
        <v>5</v>
      </c>
      <c r="H3954">
        <v>1420.65</v>
      </c>
      <c r="I3954">
        <v>7103.25</v>
      </c>
      <c r="J3954" t="s">
        <v>93</v>
      </c>
      <c r="K3954" t="s">
        <v>82</v>
      </c>
      <c r="L3954" t="s">
        <v>139</v>
      </c>
      <c r="M3954">
        <v>2023</v>
      </c>
      <c r="N3954" t="s">
        <v>84</v>
      </c>
      <c r="O3954" t="s">
        <v>4235</v>
      </c>
      <c r="P3954" t="s">
        <v>86</v>
      </c>
    </row>
    <row r="3955" spans="1:16" x14ac:dyDescent="0.45">
      <c r="A3955">
        <v>3954</v>
      </c>
      <c r="B3955" s="10">
        <v>45215</v>
      </c>
      <c r="C3955">
        <v>2666</v>
      </c>
      <c r="D3955" t="s">
        <v>89</v>
      </c>
      <c r="E3955">
        <v>41</v>
      </c>
      <c r="F3955" t="s">
        <v>7</v>
      </c>
      <c r="G3955">
        <v>2</v>
      </c>
      <c r="H3955">
        <v>1487.55</v>
      </c>
      <c r="I3955">
        <v>2975.1</v>
      </c>
      <c r="J3955" t="s">
        <v>97</v>
      </c>
      <c r="K3955" t="s">
        <v>82</v>
      </c>
      <c r="L3955" t="s">
        <v>139</v>
      </c>
      <c r="M3955">
        <v>2023</v>
      </c>
      <c r="N3955" t="s">
        <v>84</v>
      </c>
      <c r="O3955" t="s">
        <v>2767</v>
      </c>
      <c r="P3955" t="s">
        <v>86</v>
      </c>
    </row>
    <row r="3956" spans="1:16" x14ac:dyDescent="0.45">
      <c r="A3956">
        <v>3955</v>
      </c>
      <c r="B3956" s="10">
        <v>45215</v>
      </c>
      <c r="C3956">
        <v>7901</v>
      </c>
      <c r="D3956" t="s">
        <v>89</v>
      </c>
      <c r="E3956">
        <v>27</v>
      </c>
      <c r="F3956" t="s">
        <v>5</v>
      </c>
      <c r="G3956">
        <v>3</v>
      </c>
      <c r="H3956">
        <v>2291.2800000000002</v>
      </c>
      <c r="I3956">
        <v>6873.84</v>
      </c>
      <c r="J3956" t="s">
        <v>87</v>
      </c>
      <c r="K3956" t="s">
        <v>82</v>
      </c>
      <c r="L3956" t="s">
        <v>139</v>
      </c>
      <c r="M3956">
        <v>2023</v>
      </c>
      <c r="N3956" t="s">
        <v>668</v>
      </c>
      <c r="O3956" t="s">
        <v>9498</v>
      </c>
      <c r="P3956" t="s">
        <v>86</v>
      </c>
    </row>
    <row r="3957" spans="1:16" x14ac:dyDescent="0.45">
      <c r="A3957">
        <v>3956</v>
      </c>
      <c r="B3957" s="10">
        <v>45215</v>
      </c>
      <c r="C3957">
        <v>3785</v>
      </c>
      <c r="D3957" t="s">
        <v>89</v>
      </c>
      <c r="E3957">
        <v>47</v>
      </c>
      <c r="F3957" t="s">
        <v>8</v>
      </c>
      <c r="G3957">
        <v>1</v>
      </c>
      <c r="H3957">
        <v>4146.58</v>
      </c>
      <c r="I3957">
        <v>4146.58</v>
      </c>
      <c r="J3957" t="s">
        <v>93</v>
      </c>
      <c r="K3957" t="s">
        <v>82</v>
      </c>
      <c r="L3957" t="s">
        <v>139</v>
      </c>
      <c r="M3957">
        <v>2023</v>
      </c>
      <c r="N3957" t="s">
        <v>84</v>
      </c>
      <c r="O3957" t="s">
        <v>5620</v>
      </c>
      <c r="P3957" t="s">
        <v>86</v>
      </c>
    </row>
    <row r="3958" spans="1:16" x14ac:dyDescent="0.45">
      <c r="A3958">
        <v>3957</v>
      </c>
      <c r="B3958" s="10">
        <v>45215</v>
      </c>
      <c r="C3958">
        <v>1719</v>
      </c>
      <c r="D3958" t="s">
        <v>80</v>
      </c>
      <c r="E3958">
        <v>46</v>
      </c>
      <c r="F3958" t="s">
        <v>9</v>
      </c>
      <c r="G3958">
        <v>5</v>
      </c>
      <c r="H3958">
        <v>2144.1</v>
      </c>
      <c r="I3958">
        <v>10720.5</v>
      </c>
      <c r="J3958" t="s">
        <v>93</v>
      </c>
      <c r="K3958" t="s">
        <v>82</v>
      </c>
      <c r="L3958" t="s">
        <v>139</v>
      </c>
      <c r="M3958">
        <v>2023</v>
      </c>
      <c r="N3958" t="s">
        <v>84</v>
      </c>
      <c r="O3958" t="s">
        <v>4236</v>
      </c>
      <c r="P3958" t="s">
        <v>86</v>
      </c>
    </row>
    <row r="3959" spans="1:16" x14ac:dyDescent="0.45">
      <c r="A3959">
        <v>3958</v>
      </c>
      <c r="B3959" s="10">
        <v>45215</v>
      </c>
      <c r="C3959">
        <v>9597</v>
      </c>
      <c r="D3959" t="s">
        <v>80</v>
      </c>
      <c r="E3959">
        <v>56</v>
      </c>
      <c r="F3959" t="s">
        <v>5</v>
      </c>
      <c r="G3959">
        <v>1</v>
      </c>
      <c r="H3959">
        <v>4205.93</v>
      </c>
      <c r="I3959">
        <v>4205.93</v>
      </c>
      <c r="J3959" t="s">
        <v>81</v>
      </c>
      <c r="K3959" t="s">
        <v>82</v>
      </c>
      <c r="L3959" t="s">
        <v>139</v>
      </c>
      <c r="M3959">
        <v>2023</v>
      </c>
      <c r="N3959" t="s">
        <v>84</v>
      </c>
      <c r="O3959" t="s">
        <v>5839</v>
      </c>
      <c r="P3959" t="s">
        <v>86</v>
      </c>
    </row>
    <row r="3960" spans="1:16" x14ac:dyDescent="0.45">
      <c r="A3960">
        <v>3959</v>
      </c>
      <c r="B3960" s="10">
        <v>45215</v>
      </c>
      <c r="C3960">
        <v>7855</v>
      </c>
      <c r="D3960" t="s">
        <v>89</v>
      </c>
      <c r="E3960">
        <v>27</v>
      </c>
      <c r="F3960" t="s">
        <v>6</v>
      </c>
      <c r="G3960">
        <v>5</v>
      </c>
      <c r="H3960">
        <v>2153.0700000000002</v>
      </c>
      <c r="I3960">
        <v>10765.35</v>
      </c>
      <c r="J3960" t="s">
        <v>87</v>
      </c>
      <c r="K3960" t="s">
        <v>82</v>
      </c>
      <c r="L3960" t="s">
        <v>139</v>
      </c>
      <c r="M3960">
        <v>2023</v>
      </c>
      <c r="N3960" t="s">
        <v>84</v>
      </c>
      <c r="O3960" t="s">
        <v>3992</v>
      </c>
      <c r="P3960" t="s">
        <v>86</v>
      </c>
    </row>
    <row r="3961" spans="1:16" x14ac:dyDescent="0.45">
      <c r="A3961">
        <v>3960</v>
      </c>
      <c r="B3961" s="10">
        <v>45216</v>
      </c>
      <c r="C3961">
        <v>3294</v>
      </c>
      <c r="D3961" t="s">
        <v>80</v>
      </c>
      <c r="E3961">
        <v>56</v>
      </c>
      <c r="F3961" t="s">
        <v>6</v>
      </c>
      <c r="G3961">
        <v>3</v>
      </c>
      <c r="H3961">
        <v>4158.07</v>
      </c>
      <c r="I3961">
        <v>12474.21</v>
      </c>
      <c r="J3961" t="s">
        <v>81</v>
      </c>
      <c r="K3961" t="s">
        <v>82</v>
      </c>
      <c r="L3961" t="s">
        <v>139</v>
      </c>
      <c r="M3961">
        <v>2023</v>
      </c>
      <c r="N3961" t="s">
        <v>84</v>
      </c>
      <c r="O3961" t="s">
        <v>440</v>
      </c>
      <c r="P3961" t="s">
        <v>86</v>
      </c>
    </row>
    <row r="3962" spans="1:16" x14ac:dyDescent="0.45">
      <c r="A3962">
        <v>3961</v>
      </c>
      <c r="B3962" s="10">
        <v>45216</v>
      </c>
      <c r="C3962">
        <v>9263</v>
      </c>
      <c r="D3962" t="s">
        <v>89</v>
      </c>
      <c r="E3962">
        <v>45</v>
      </c>
      <c r="F3962" t="s">
        <v>8</v>
      </c>
      <c r="G3962">
        <v>1</v>
      </c>
      <c r="H3962">
        <v>4661.07</v>
      </c>
      <c r="I3962">
        <v>4661.07</v>
      </c>
      <c r="J3962" t="s">
        <v>93</v>
      </c>
      <c r="K3962" t="s">
        <v>82</v>
      </c>
      <c r="L3962" t="s">
        <v>139</v>
      </c>
      <c r="M3962">
        <v>2023</v>
      </c>
      <c r="N3962" t="s">
        <v>84</v>
      </c>
      <c r="O3962" t="s">
        <v>5621</v>
      </c>
      <c r="P3962" t="s">
        <v>86</v>
      </c>
    </row>
    <row r="3963" spans="1:16" x14ac:dyDescent="0.45">
      <c r="A3963">
        <v>3962</v>
      </c>
      <c r="B3963" s="10">
        <v>45216</v>
      </c>
      <c r="C3963">
        <v>5482</v>
      </c>
      <c r="D3963" t="s">
        <v>80</v>
      </c>
      <c r="E3963">
        <v>35</v>
      </c>
      <c r="F3963" t="s">
        <v>9</v>
      </c>
      <c r="G3963">
        <v>3</v>
      </c>
      <c r="H3963">
        <v>151.84</v>
      </c>
      <c r="I3963">
        <v>455.52</v>
      </c>
      <c r="J3963" t="s">
        <v>97</v>
      </c>
      <c r="K3963" t="s">
        <v>567</v>
      </c>
      <c r="L3963" t="s">
        <v>139</v>
      </c>
      <c r="M3963">
        <v>2023</v>
      </c>
      <c r="N3963" t="s">
        <v>668</v>
      </c>
      <c r="O3963" t="s">
        <v>9342</v>
      </c>
      <c r="P3963" t="s">
        <v>86</v>
      </c>
    </row>
    <row r="3964" spans="1:16" x14ac:dyDescent="0.45">
      <c r="A3964">
        <v>3963</v>
      </c>
      <c r="B3964" s="10">
        <v>45216</v>
      </c>
      <c r="C3964">
        <v>1698</v>
      </c>
      <c r="D3964" t="s">
        <v>89</v>
      </c>
      <c r="E3964">
        <v>58</v>
      </c>
      <c r="F3964" t="s">
        <v>7</v>
      </c>
      <c r="G3964">
        <v>3</v>
      </c>
      <c r="H3964">
        <v>358.14</v>
      </c>
      <c r="I3964">
        <v>1074.42</v>
      </c>
      <c r="J3964" t="s">
        <v>81</v>
      </c>
      <c r="K3964" t="s">
        <v>567</v>
      </c>
      <c r="L3964" t="s">
        <v>139</v>
      </c>
      <c r="M3964">
        <v>2023</v>
      </c>
      <c r="N3964" t="s">
        <v>84</v>
      </c>
      <c r="O3964" t="s">
        <v>7504</v>
      </c>
      <c r="P3964" t="s">
        <v>86</v>
      </c>
    </row>
    <row r="3965" spans="1:16" x14ac:dyDescent="0.45">
      <c r="A3965">
        <v>3964</v>
      </c>
      <c r="B3965" s="10">
        <v>45216</v>
      </c>
      <c r="C3965">
        <v>8243</v>
      </c>
      <c r="D3965" t="s">
        <v>80</v>
      </c>
      <c r="E3965">
        <v>34</v>
      </c>
      <c r="F3965" t="s">
        <v>8</v>
      </c>
      <c r="G3965">
        <v>2</v>
      </c>
      <c r="H3965">
        <v>713.4</v>
      </c>
      <c r="I3965">
        <v>1426.8</v>
      </c>
      <c r="J3965" t="s">
        <v>87</v>
      </c>
      <c r="K3965" t="s">
        <v>567</v>
      </c>
      <c r="L3965" t="s">
        <v>139</v>
      </c>
      <c r="M3965">
        <v>2023</v>
      </c>
      <c r="N3965" t="s">
        <v>84</v>
      </c>
      <c r="O3965" t="s">
        <v>7095</v>
      </c>
      <c r="P3965" t="s">
        <v>86</v>
      </c>
    </row>
    <row r="3966" spans="1:16" x14ac:dyDescent="0.45">
      <c r="A3966">
        <v>3965</v>
      </c>
      <c r="B3966" s="10">
        <v>45216</v>
      </c>
      <c r="C3966">
        <v>6918</v>
      </c>
      <c r="D3966" t="s">
        <v>89</v>
      </c>
      <c r="E3966">
        <v>28</v>
      </c>
      <c r="F3966" t="s">
        <v>5</v>
      </c>
      <c r="G3966">
        <v>5</v>
      </c>
      <c r="H3966">
        <v>654.5</v>
      </c>
      <c r="I3966">
        <v>3272.5</v>
      </c>
      <c r="J3966" t="s">
        <v>87</v>
      </c>
      <c r="K3966" t="s">
        <v>82</v>
      </c>
      <c r="L3966" t="s">
        <v>139</v>
      </c>
      <c r="M3966">
        <v>2023</v>
      </c>
      <c r="N3966" t="s">
        <v>84</v>
      </c>
      <c r="O3966" t="s">
        <v>3993</v>
      </c>
      <c r="P3966" t="s">
        <v>86</v>
      </c>
    </row>
    <row r="3967" spans="1:16" x14ac:dyDescent="0.45">
      <c r="A3967">
        <v>3966</v>
      </c>
      <c r="B3967" s="10">
        <v>45216</v>
      </c>
      <c r="C3967">
        <v>1348</v>
      </c>
      <c r="D3967" t="s">
        <v>80</v>
      </c>
      <c r="E3967">
        <v>18</v>
      </c>
      <c r="F3967" t="s">
        <v>9</v>
      </c>
      <c r="G3967">
        <v>4</v>
      </c>
      <c r="H3967">
        <v>2299.67</v>
      </c>
      <c r="I3967">
        <v>9198.68</v>
      </c>
      <c r="J3967" t="s">
        <v>95</v>
      </c>
      <c r="K3967" t="s">
        <v>82</v>
      </c>
      <c r="L3967" t="s">
        <v>139</v>
      </c>
      <c r="M3967">
        <v>2023</v>
      </c>
      <c r="N3967" t="s">
        <v>84</v>
      </c>
      <c r="O3967" t="s">
        <v>2318</v>
      </c>
      <c r="P3967" t="s">
        <v>86</v>
      </c>
    </row>
    <row r="3968" spans="1:16" x14ac:dyDescent="0.45">
      <c r="A3968">
        <v>3967</v>
      </c>
      <c r="B3968" s="10">
        <v>45216</v>
      </c>
      <c r="C3968">
        <v>6374</v>
      </c>
      <c r="D3968" t="s">
        <v>89</v>
      </c>
      <c r="E3968">
        <v>34</v>
      </c>
      <c r="F3968" t="s">
        <v>6</v>
      </c>
      <c r="G3968">
        <v>4</v>
      </c>
      <c r="H3968">
        <v>3831.97</v>
      </c>
      <c r="I3968">
        <v>15327.88</v>
      </c>
      <c r="J3968" t="s">
        <v>87</v>
      </c>
      <c r="K3968" t="s">
        <v>82</v>
      </c>
      <c r="L3968" t="s">
        <v>139</v>
      </c>
      <c r="M3968">
        <v>2023</v>
      </c>
      <c r="N3968" t="s">
        <v>84</v>
      </c>
      <c r="O3968" t="s">
        <v>995</v>
      </c>
      <c r="P3968" t="s">
        <v>86</v>
      </c>
    </row>
    <row r="3969" spans="1:16" x14ac:dyDescent="0.45">
      <c r="A3969">
        <v>3968</v>
      </c>
      <c r="B3969" s="10">
        <v>45216</v>
      </c>
      <c r="C3969">
        <v>8869</v>
      </c>
      <c r="D3969" t="s">
        <v>89</v>
      </c>
      <c r="E3969">
        <v>53</v>
      </c>
      <c r="F3969" t="s">
        <v>6</v>
      </c>
      <c r="G3969">
        <v>1</v>
      </c>
      <c r="H3969">
        <v>4808.58</v>
      </c>
      <c r="I3969">
        <v>4808.58</v>
      </c>
      <c r="J3969" t="s">
        <v>93</v>
      </c>
      <c r="K3969" t="s">
        <v>82</v>
      </c>
      <c r="L3969" t="s">
        <v>139</v>
      </c>
      <c r="M3969">
        <v>2023</v>
      </c>
      <c r="N3969" t="s">
        <v>668</v>
      </c>
      <c r="O3969" t="s">
        <v>9615</v>
      </c>
      <c r="P3969" t="s">
        <v>86</v>
      </c>
    </row>
    <row r="3970" spans="1:16" x14ac:dyDescent="0.45">
      <c r="A3970">
        <v>3969</v>
      </c>
      <c r="B3970" s="10">
        <v>45216</v>
      </c>
      <c r="C3970">
        <v>1307</v>
      </c>
      <c r="D3970" t="s">
        <v>89</v>
      </c>
      <c r="E3970">
        <v>53</v>
      </c>
      <c r="F3970" t="s">
        <v>102</v>
      </c>
      <c r="G3970">
        <v>3</v>
      </c>
      <c r="H3970">
        <v>2118.02</v>
      </c>
      <c r="I3970">
        <v>6354.06</v>
      </c>
      <c r="J3970" t="s">
        <v>93</v>
      </c>
      <c r="K3970" t="s">
        <v>82</v>
      </c>
      <c r="L3970" t="s">
        <v>139</v>
      </c>
      <c r="M3970">
        <v>2023</v>
      </c>
      <c r="N3970" t="s">
        <v>668</v>
      </c>
      <c r="O3970" t="s">
        <v>9238</v>
      </c>
      <c r="P3970" t="s">
        <v>748</v>
      </c>
    </row>
    <row r="3971" spans="1:16" x14ac:dyDescent="0.45">
      <c r="A3971">
        <v>3970</v>
      </c>
      <c r="B3971" s="10">
        <v>45216</v>
      </c>
      <c r="C3971">
        <v>4416</v>
      </c>
      <c r="D3971" t="s">
        <v>89</v>
      </c>
      <c r="E3971">
        <v>63</v>
      </c>
      <c r="F3971" t="s">
        <v>9</v>
      </c>
      <c r="G3971">
        <v>2</v>
      </c>
      <c r="H3971">
        <v>3457.98</v>
      </c>
      <c r="I3971">
        <v>6915.96</v>
      </c>
      <c r="J3971" t="s">
        <v>81</v>
      </c>
      <c r="K3971" t="s">
        <v>82</v>
      </c>
      <c r="L3971" t="s">
        <v>139</v>
      </c>
      <c r="M3971">
        <v>2023</v>
      </c>
      <c r="N3971" t="s">
        <v>84</v>
      </c>
      <c r="O3971" t="s">
        <v>3053</v>
      </c>
      <c r="P3971" t="s">
        <v>86</v>
      </c>
    </row>
    <row r="3972" spans="1:16" x14ac:dyDescent="0.45">
      <c r="A3972">
        <v>3971</v>
      </c>
      <c r="B3972" s="10">
        <v>45216</v>
      </c>
      <c r="C3972">
        <v>5820</v>
      </c>
      <c r="D3972" t="s">
        <v>80</v>
      </c>
      <c r="E3972">
        <v>26</v>
      </c>
      <c r="F3972" t="s">
        <v>5</v>
      </c>
      <c r="G3972">
        <v>5</v>
      </c>
      <c r="H3972">
        <v>3195.76</v>
      </c>
      <c r="I3972">
        <v>15978.8</v>
      </c>
      <c r="J3972" t="s">
        <v>87</v>
      </c>
      <c r="K3972" t="s">
        <v>82</v>
      </c>
      <c r="L3972" t="s">
        <v>139</v>
      </c>
      <c r="M3972">
        <v>2023</v>
      </c>
      <c r="N3972" t="s">
        <v>84</v>
      </c>
      <c r="O3972" t="s">
        <v>8979</v>
      </c>
      <c r="P3972" t="s">
        <v>748</v>
      </c>
    </row>
    <row r="3973" spans="1:16" x14ac:dyDescent="0.45">
      <c r="A3973">
        <v>3972</v>
      </c>
      <c r="B3973" s="10">
        <v>45216</v>
      </c>
      <c r="C3973">
        <v>4558</v>
      </c>
      <c r="D3973" t="s">
        <v>89</v>
      </c>
      <c r="E3973">
        <v>62</v>
      </c>
      <c r="F3973" t="s">
        <v>5</v>
      </c>
      <c r="G3973">
        <v>1</v>
      </c>
      <c r="H3973">
        <v>1996.26</v>
      </c>
      <c r="I3973">
        <v>1996.26</v>
      </c>
      <c r="J3973" t="s">
        <v>81</v>
      </c>
      <c r="K3973" t="s">
        <v>567</v>
      </c>
      <c r="L3973" t="s">
        <v>139</v>
      </c>
      <c r="M3973">
        <v>2023</v>
      </c>
      <c r="N3973" t="s">
        <v>84</v>
      </c>
      <c r="O3973" t="s">
        <v>8067</v>
      </c>
      <c r="P3973" t="s">
        <v>86</v>
      </c>
    </row>
    <row r="3974" spans="1:16" x14ac:dyDescent="0.45">
      <c r="A3974">
        <v>3973</v>
      </c>
      <c r="B3974" s="10">
        <v>45216</v>
      </c>
      <c r="C3974">
        <v>5478</v>
      </c>
      <c r="D3974" t="s">
        <v>80</v>
      </c>
      <c r="E3974">
        <v>45</v>
      </c>
      <c r="F3974" t="s">
        <v>102</v>
      </c>
      <c r="G3974">
        <v>3</v>
      </c>
      <c r="H3974">
        <v>3619.56</v>
      </c>
      <c r="I3974">
        <v>10858.68</v>
      </c>
      <c r="J3974" t="s">
        <v>93</v>
      </c>
      <c r="K3974" t="s">
        <v>82</v>
      </c>
      <c r="L3974" t="s">
        <v>139</v>
      </c>
      <c r="M3974">
        <v>2023</v>
      </c>
      <c r="N3974" t="s">
        <v>84</v>
      </c>
      <c r="O3974" t="s">
        <v>6521</v>
      </c>
      <c r="P3974" t="s">
        <v>86</v>
      </c>
    </row>
    <row r="3975" spans="1:16" x14ac:dyDescent="0.45">
      <c r="A3975">
        <v>3974</v>
      </c>
      <c r="B3975" s="10">
        <v>45217</v>
      </c>
      <c r="C3975">
        <v>7531</v>
      </c>
      <c r="D3975" t="s">
        <v>80</v>
      </c>
      <c r="E3975">
        <v>50</v>
      </c>
      <c r="F3975" t="s">
        <v>5</v>
      </c>
      <c r="G3975">
        <v>4</v>
      </c>
      <c r="H3975">
        <v>2980.16</v>
      </c>
      <c r="I3975">
        <v>11920.64</v>
      </c>
      <c r="J3975" t="s">
        <v>93</v>
      </c>
      <c r="K3975" t="s">
        <v>82</v>
      </c>
      <c r="L3975" t="s">
        <v>139</v>
      </c>
      <c r="M3975">
        <v>2023</v>
      </c>
      <c r="N3975" t="s">
        <v>84</v>
      </c>
      <c r="O3975" t="s">
        <v>141</v>
      </c>
      <c r="P3975" t="s">
        <v>86</v>
      </c>
    </row>
    <row r="3976" spans="1:16" x14ac:dyDescent="0.45">
      <c r="A3976">
        <v>3975</v>
      </c>
      <c r="B3976" s="10">
        <v>45217</v>
      </c>
      <c r="C3976">
        <v>5620</v>
      </c>
      <c r="D3976" t="s">
        <v>89</v>
      </c>
      <c r="E3976">
        <v>20</v>
      </c>
      <c r="F3976" t="s">
        <v>9</v>
      </c>
      <c r="G3976">
        <v>4</v>
      </c>
      <c r="H3976">
        <v>3811.7</v>
      </c>
      <c r="I3976">
        <v>15246.8</v>
      </c>
      <c r="J3976" t="s">
        <v>95</v>
      </c>
      <c r="K3976" t="s">
        <v>82</v>
      </c>
      <c r="L3976" t="s">
        <v>139</v>
      </c>
      <c r="M3976">
        <v>2023</v>
      </c>
      <c r="N3976" t="s">
        <v>84</v>
      </c>
      <c r="O3976" t="s">
        <v>2319</v>
      </c>
      <c r="P3976" t="s">
        <v>86</v>
      </c>
    </row>
    <row r="3977" spans="1:16" x14ac:dyDescent="0.45">
      <c r="A3977">
        <v>3976</v>
      </c>
      <c r="B3977" s="10">
        <v>45217</v>
      </c>
      <c r="C3977">
        <v>3985</v>
      </c>
      <c r="D3977" t="s">
        <v>89</v>
      </c>
      <c r="E3977">
        <v>25</v>
      </c>
      <c r="F3977" t="s">
        <v>6</v>
      </c>
      <c r="G3977">
        <v>5</v>
      </c>
      <c r="H3977">
        <v>1008.56</v>
      </c>
      <c r="I3977">
        <v>5042.8</v>
      </c>
      <c r="J3977" t="s">
        <v>87</v>
      </c>
      <c r="K3977" t="s">
        <v>82</v>
      </c>
      <c r="L3977" t="s">
        <v>139</v>
      </c>
      <c r="M3977">
        <v>2023</v>
      </c>
      <c r="N3977" t="s">
        <v>84</v>
      </c>
      <c r="O3977" t="s">
        <v>8980</v>
      </c>
      <c r="P3977" t="s">
        <v>748</v>
      </c>
    </row>
    <row r="3978" spans="1:16" x14ac:dyDescent="0.45">
      <c r="A3978">
        <v>3977</v>
      </c>
      <c r="B3978" s="10">
        <v>45217</v>
      </c>
      <c r="C3978">
        <v>9112</v>
      </c>
      <c r="D3978" t="s">
        <v>89</v>
      </c>
      <c r="E3978">
        <v>23</v>
      </c>
      <c r="F3978" t="s">
        <v>8</v>
      </c>
      <c r="G3978">
        <v>5</v>
      </c>
      <c r="H3978">
        <v>1833.34</v>
      </c>
      <c r="I3978">
        <v>9166.7000000000007</v>
      </c>
      <c r="J3978" t="s">
        <v>95</v>
      </c>
      <c r="K3978" t="s">
        <v>82</v>
      </c>
      <c r="L3978" t="s">
        <v>139</v>
      </c>
      <c r="M3978">
        <v>2023</v>
      </c>
      <c r="N3978" t="s">
        <v>84</v>
      </c>
      <c r="O3978" t="s">
        <v>8836</v>
      </c>
      <c r="P3978" t="s">
        <v>748</v>
      </c>
    </row>
    <row r="3979" spans="1:16" x14ac:dyDescent="0.45">
      <c r="A3979">
        <v>3978</v>
      </c>
      <c r="B3979" s="10">
        <v>45217</v>
      </c>
      <c r="C3979">
        <v>9467</v>
      </c>
      <c r="D3979" t="s">
        <v>89</v>
      </c>
      <c r="E3979">
        <v>23</v>
      </c>
      <c r="F3979" t="s">
        <v>6</v>
      </c>
      <c r="G3979">
        <v>5</v>
      </c>
      <c r="H3979">
        <v>3372.55</v>
      </c>
      <c r="I3979">
        <v>16862.75</v>
      </c>
      <c r="J3979" t="s">
        <v>95</v>
      </c>
      <c r="K3979" t="s">
        <v>82</v>
      </c>
      <c r="L3979" t="s">
        <v>139</v>
      </c>
      <c r="M3979">
        <v>2023</v>
      </c>
      <c r="N3979" t="s">
        <v>84</v>
      </c>
      <c r="O3979" t="s">
        <v>4896</v>
      </c>
      <c r="P3979" t="s">
        <v>86</v>
      </c>
    </row>
    <row r="3980" spans="1:16" x14ac:dyDescent="0.45">
      <c r="A3980">
        <v>3979</v>
      </c>
      <c r="B3980" s="10">
        <v>45217</v>
      </c>
      <c r="C3980">
        <v>3547</v>
      </c>
      <c r="D3980" t="s">
        <v>80</v>
      </c>
      <c r="E3980">
        <v>46</v>
      </c>
      <c r="F3980" t="s">
        <v>6</v>
      </c>
      <c r="G3980">
        <v>1</v>
      </c>
      <c r="H3980">
        <v>667.78</v>
      </c>
      <c r="I3980">
        <v>667.78</v>
      </c>
      <c r="J3980" t="s">
        <v>93</v>
      </c>
      <c r="K3980" t="s">
        <v>567</v>
      </c>
      <c r="L3980" t="s">
        <v>139</v>
      </c>
      <c r="M3980">
        <v>2023</v>
      </c>
      <c r="N3980" t="s">
        <v>84</v>
      </c>
      <c r="O3980" t="s">
        <v>7803</v>
      </c>
      <c r="P3980" t="s">
        <v>86</v>
      </c>
    </row>
    <row r="3981" spans="1:16" x14ac:dyDescent="0.45">
      <c r="A3981">
        <v>3980</v>
      </c>
      <c r="B3981" s="10">
        <v>45217</v>
      </c>
      <c r="C3981">
        <v>1336</v>
      </c>
      <c r="D3981" t="s">
        <v>80</v>
      </c>
      <c r="E3981">
        <v>54</v>
      </c>
      <c r="F3981" t="s">
        <v>9</v>
      </c>
      <c r="G3981">
        <v>5</v>
      </c>
      <c r="H3981">
        <v>3863.47</v>
      </c>
      <c r="I3981">
        <v>19317.349999999999</v>
      </c>
      <c r="J3981" t="s">
        <v>93</v>
      </c>
      <c r="K3981" t="s">
        <v>82</v>
      </c>
      <c r="L3981" t="s">
        <v>139</v>
      </c>
      <c r="M3981">
        <v>2023</v>
      </c>
      <c r="N3981" t="s">
        <v>84</v>
      </c>
      <c r="O3981" t="s">
        <v>4237</v>
      </c>
      <c r="P3981" t="s">
        <v>86</v>
      </c>
    </row>
    <row r="3982" spans="1:16" x14ac:dyDescent="0.45">
      <c r="A3982">
        <v>3981</v>
      </c>
      <c r="B3982" s="10">
        <v>45217</v>
      </c>
      <c r="C3982">
        <v>3979</v>
      </c>
      <c r="D3982" t="s">
        <v>80</v>
      </c>
      <c r="E3982">
        <v>29</v>
      </c>
      <c r="F3982" t="s">
        <v>5</v>
      </c>
      <c r="G3982">
        <v>1</v>
      </c>
      <c r="H3982">
        <v>710.53</v>
      </c>
      <c r="I3982">
        <v>710.53</v>
      </c>
      <c r="J3982" t="s">
        <v>87</v>
      </c>
      <c r="K3982" t="s">
        <v>567</v>
      </c>
      <c r="L3982" t="s">
        <v>139</v>
      </c>
      <c r="M3982">
        <v>2023</v>
      </c>
      <c r="N3982" t="s">
        <v>84</v>
      </c>
      <c r="O3982" t="s">
        <v>8195</v>
      </c>
      <c r="P3982" t="s">
        <v>86</v>
      </c>
    </row>
    <row r="3983" spans="1:16" x14ac:dyDescent="0.45">
      <c r="A3983">
        <v>3982</v>
      </c>
      <c r="B3983" s="10">
        <v>45217</v>
      </c>
      <c r="C3983">
        <v>4968</v>
      </c>
      <c r="D3983" t="s">
        <v>80</v>
      </c>
      <c r="E3983">
        <v>26</v>
      </c>
      <c r="F3983" t="s">
        <v>102</v>
      </c>
      <c r="G3983">
        <v>2</v>
      </c>
      <c r="H3983">
        <v>1656.05</v>
      </c>
      <c r="I3983">
        <v>3312.1</v>
      </c>
      <c r="J3983" t="s">
        <v>87</v>
      </c>
      <c r="K3983" t="s">
        <v>82</v>
      </c>
      <c r="L3983" t="s">
        <v>139</v>
      </c>
      <c r="M3983">
        <v>2023</v>
      </c>
      <c r="N3983" t="s">
        <v>84</v>
      </c>
      <c r="O3983" t="s">
        <v>3699</v>
      </c>
      <c r="P3983" t="s">
        <v>86</v>
      </c>
    </row>
    <row r="3984" spans="1:16" x14ac:dyDescent="0.45">
      <c r="A3984">
        <v>3983</v>
      </c>
      <c r="B3984" s="10">
        <v>45217</v>
      </c>
      <c r="C3984">
        <v>1910</v>
      </c>
      <c r="D3984" t="s">
        <v>89</v>
      </c>
      <c r="E3984">
        <v>58</v>
      </c>
      <c r="F3984" t="s">
        <v>102</v>
      </c>
      <c r="G3984">
        <v>3</v>
      </c>
      <c r="H3984">
        <v>1225.77</v>
      </c>
      <c r="I3984">
        <v>3677.31</v>
      </c>
      <c r="J3984" t="s">
        <v>81</v>
      </c>
      <c r="K3984" t="s">
        <v>82</v>
      </c>
      <c r="L3984" t="s">
        <v>139</v>
      </c>
      <c r="M3984">
        <v>2023</v>
      </c>
      <c r="N3984" t="s">
        <v>84</v>
      </c>
      <c r="O3984" t="s">
        <v>6716</v>
      </c>
      <c r="P3984" t="s">
        <v>86</v>
      </c>
    </row>
    <row r="3985" spans="1:16" x14ac:dyDescent="0.45">
      <c r="A3985">
        <v>3984</v>
      </c>
      <c r="B3985" s="10">
        <v>45217</v>
      </c>
      <c r="C3985">
        <v>2996</v>
      </c>
      <c r="D3985" t="s">
        <v>80</v>
      </c>
      <c r="E3985">
        <v>36</v>
      </c>
      <c r="F3985" t="s">
        <v>7</v>
      </c>
      <c r="G3985">
        <v>4</v>
      </c>
      <c r="H3985">
        <v>351.88</v>
      </c>
      <c r="I3985">
        <v>1407.52</v>
      </c>
      <c r="J3985" t="s">
        <v>97</v>
      </c>
      <c r="K3985" t="s">
        <v>567</v>
      </c>
      <c r="L3985" t="s">
        <v>139</v>
      </c>
      <c r="M3985">
        <v>2023</v>
      </c>
      <c r="N3985" t="s">
        <v>84</v>
      </c>
      <c r="O3985" t="s">
        <v>7354</v>
      </c>
      <c r="P3985" t="s">
        <v>86</v>
      </c>
    </row>
    <row r="3986" spans="1:16" x14ac:dyDescent="0.45">
      <c r="A3986">
        <v>3985</v>
      </c>
      <c r="B3986" s="10">
        <v>45217</v>
      </c>
      <c r="C3986">
        <v>4129</v>
      </c>
      <c r="D3986" t="s">
        <v>89</v>
      </c>
      <c r="E3986">
        <v>34</v>
      </c>
      <c r="F3986" t="s">
        <v>102</v>
      </c>
      <c r="G3986">
        <v>1</v>
      </c>
      <c r="H3986">
        <v>1389.75</v>
      </c>
      <c r="I3986">
        <v>1389.75</v>
      </c>
      <c r="J3986" t="s">
        <v>87</v>
      </c>
      <c r="K3986" t="s">
        <v>567</v>
      </c>
      <c r="L3986" t="s">
        <v>139</v>
      </c>
      <c r="M3986">
        <v>2023</v>
      </c>
      <c r="N3986" t="s">
        <v>84</v>
      </c>
      <c r="O3986" t="s">
        <v>8196</v>
      </c>
      <c r="P3986" t="s">
        <v>86</v>
      </c>
    </row>
    <row r="3987" spans="1:16" x14ac:dyDescent="0.45">
      <c r="A3987">
        <v>3986</v>
      </c>
      <c r="B3987" s="10">
        <v>45217</v>
      </c>
      <c r="C3987">
        <v>6447</v>
      </c>
      <c r="D3987" t="s">
        <v>89</v>
      </c>
      <c r="E3987">
        <v>61</v>
      </c>
      <c r="F3987" t="s">
        <v>102</v>
      </c>
      <c r="G3987">
        <v>3</v>
      </c>
      <c r="H3987">
        <v>4561.9799999999996</v>
      </c>
      <c r="I3987">
        <v>13685.94</v>
      </c>
      <c r="J3987" t="s">
        <v>81</v>
      </c>
      <c r="K3987" t="s">
        <v>82</v>
      </c>
      <c r="L3987" t="s">
        <v>139</v>
      </c>
      <c r="M3987">
        <v>2023</v>
      </c>
      <c r="N3987" t="s">
        <v>84</v>
      </c>
      <c r="O3987" t="s">
        <v>8420</v>
      </c>
      <c r="P3987" t="s">
        <v>748</v>
      </c>
    </row>
    <row r="3988" spans="1:16" x14ac:dyDescent="0.45">
      <c r="A3988">
        <v>3987</v>
      </c>
      <c r="B3988" s="10">
        <v>45218</v>
      </c>
      <c r="C3988">
        <v>7129</v>
      </c>
      <c r="D3988" t="s">
        <v>80</v>
      </c>
      <c r="E3988">
        <v>49</v>
      </c>
      <c r="F3988" t="s">
        <v>5</v>
      </c>
      <c r="G3988">
        <v>5</v>
      </c>
      <c r="H3988">
        <v>183.3</v>
      </c>
      <c r="I3988">
        <v>916.5</v>
      </c>
      <c r="J3988" t="s">
        <v>93</v>
      </c>
      <c r="K3988" t="s">
        <v>567</v>
      </c>
      <c r="L3988" t="s">
        <v>139</v>
      </c>
      <c r="M3988">
        <v>2023</v>
      </c>
      <c r="N3988" t="s">
        <v>84</v>
      </c>
      <c r="O3988" t="s">
        <v>608</v>
      </c>
      <c r="P3988" t="s">
        <v>86</v>
      </c>
    </row>
    <row r="3989" spans="1:16" x14ac:dyDescent="0.45">
      <c r="A3989">
        <v>3988</v>
      </c>
      <c r="B3989" s="10">
        <v>45218</v>
      </c>
      <c r="C3989">
        <v>6850</v>
      </c>
      <c r="D3989" t="s">
        <v>80</v>
      </c>
      <c r="E3989">
        <v>52</v>
      </c>
      <c r="F3989" t="s">
        <v>8</v>
      </c>
      <c r="G3989">
        <v>4</v>
      </c>
      <c r="H3989">
        <v>133.30000000000001</v>
      </c>
      <c r="I3989">
        <v>533.20000000000005</v>
      </c>
      <c r="J3989" t="s">
        <v>93</v>
      </c>
      <c r="K3989" t="s">
        <v>567</v>
      </c>
      <c r="L3989" t="s">
        <v>139</v>
      </c>
      <c r="M3989">
        <v>2023</v>
      </c>
      <c r="N3989" t="s">
        <v>84</v>
      </c>
      <c r="O3989" t="s">
        <v>7355</v>
      </c>
      <c r="P3989" t="s">
        <v>86</v>
      </c>
    </row>
    <row r="3990" spans="1:16" x14ac:dyDescent="0.45">
      <c r="A3990">
        <v>3989</v>
      </c>
      <c r="B3990" s="10">
        <v>45218</v>
      </c>
      <c r="C3990">
        <v>5204</v>
      </c>
      <c r="D3990" t="s">
        <v>80</v>
      </c>
      <c r="E3990">
        <v>31</v>
      </c>
      <c r="F3990" t="s">
        <v>8</v>
      </c>
      <c r="G3990">
        <v>1</v>
      </c>
      <c r="H3990">
        <v>3536.12</v>
      </c>
      <c r="I3990">
        <v>3536.12</v>
      </c>
      <c r="J3990" t="s">
        <v>87</v>
      </c>
      <c r="K3990" t="s">
        <v>82</v>
      </c>
      <c r="L3990" t="s">
        <v>139</v>
      </c>
      <c r="M3990">
        <v>2023</v>
      </c>
      <c r="N3990" t="s">
        <v>84</v>
      </c>
      <c r="O3990" t="s">
        <v>5408</v>
      </c>
      <c r="P3990" t="s">
        <v>86</v>
      </c>
    </row>
    <row r="3991" spans="1:16" x14ac:dyDescent="0.45">
      <c r="A3991">
        <v>3990</v>
      </c>
      <c r="B3991" s="10">
        <v>45218</v>
      </c>
      <c r="C3991">
        <v>8446</v>
      </c>
      <c r="D3991" t="s">
        <v>80</v>
      </c>
      <c r="E3991">
        <v>33</v>
      </c>
      <c r="F3991" t="s">
        <v>5</v>
      </c>
      <c r="G3991">
        <v>5</v>
      </c>
      <c r="H3991">
        <v>1866.01</v>
      </c>
      <c r="I3991">
        <v>9330.0499999999993</v>
      </c>
      <c r="J3991" t="s">
        <v>87</v>
      </c>
      <c r="K3991" t="s">
        <v>82</v>
      </c>
      <c r="L3991" t="s">
        <v>139</v>
      </c>
      <c r="M3991">
        <v>2023</v>
      </c>
      <c r="N3991" t="s">
        <v>84</v>
      </c>
      <c r="O3991" t="s">
        <v>3994</v>
      </c>
      <c r="P3991" t="s">
        <v>86</v>
      </c>
    </row>
    <row r="3992" spans="1:16" x14ac:dyDescent="0.45">
      <c r="A3992">
        <v>3991</v>
      </c>
      <c r="B3992" s="10">
        <v>45218</v>
      </c>
      <c r="C3992">
        <v>9519</v>
      </c>
      <c r="D3992" t="s">
        <v>80</v>
      </c>
      <c r="E3992">
        <v>38</v>
      </c>
      <c r="F3992" t="s">
        <v>102</v>
      </c>
      <c r="G3992">
        <v>3</v>
      </c>
      <c r="H3992">
        <v>1187.22</v>
      </c>
      <c r="I3992">
        <v>3561.66</v>
      </c>
      <c r="J3992" t="s">
        <v>97</v>
      </c>
      <c r="K3992" t="s">
        <v>82</v>
      </c>
      <c r="L3992" t="s">
        <v>139</v>
      </c>
      <c r="M3992">
        <v>2023</v>
      </c>
      <c r="N3992" t="s">
        <v>84</v>
      </c>
      <c r="O3992" t="s">
        <v>6308</v>
      </c>
      <c r="P3992" t="s">
        <v>86</v>
      </c>
    </row>
    <row r="3993" spans="1:16" x14ac:dyDescent="0.45">
      <c r="A3993">
        <v>3992</v>
      </c>
      <c r="B3993" s="10">
        <v>45218</v>
      </c>
      <c r="C3993">
        <v>1314</v>
      </c>
      <c r="D3993" t="s">
        <v>80</v>
      </c>
      <c r="E3993">
        <v>29</v>
      </c>
      <c r="F3993" t="s">
        <v>9</v>
      </c>
      <c r="G3993">
        <v>2</v>
      </c>
      <c r="H3993">
        <v>2568.92</v>
      </c>
      <c r="I3993">
        <v>5137.84</v>
      </c>
      <c r="J3993" t="s">
        <v>87</v>
      </c>
      <c r="K3993" t="s">
        <v>82</v>
      </c>
      <c r="L3993" t="s">
        <v>139</v>
      </c>
      <c r="M3993">
        <v>2023</v>
      </c>
      <c r="N3993" t="s">
        <v>84</v>
      </c>
      <c r="O3993" t="s">
        <v>3700</v>
      </c>
      <c r="P3993" t="s">
        <v>86</v>
      </c>
    </row>
    <row r="3994" spans="1:16" x14ac:dyDescent="0.45">
      <c r="A3994">
        <v>3993</v>
      </c>
      <c r="B3994" s="10">
        <v>45218</v>
      </c>
      <c r="C3994">
        <v>2134</v>
      </c>
      <c r="D3994" t="s">
        <v>89</v>
      </c>
      <c r="E3994">
        <v>41</v>
      </c>
      <c r="F3994" t="s">
        <v>6</v>
      </c>
      <c r="G3994">
        <v>3</v>
      </c>
      <c r="H3994">
        <v>1370.04</v>
      </c>
      <c r="I3994">
        <v>4110.12</v>
      </c>
      <c r="J3994" t="s">
        <v>97</v>
      </c>
      <c r="K3994" t="s">
        <v>82</v>
      </c>
      <c r="L3994" t="s">
        <v>139</v>
      </c>
      <c r="M3994">
        <v>2023</v>
      </c>
      <c r="N3994" t="s">
        <v>84</v>
      </c>
      <c r="O3994" t="s">
        <v>6309</v>
      </c>
      <c r="P3994" t="s">
        <v>86</v>
      </c>
    </row>
    <row r="3995" spans="1:16" x14ac:dyDescent="0.45">
      <c r="A3995">
        <v>3994</v>
      </c>
      <c r="B3995" s="10">
        <v>45218</v>
      </c>
      <c r="C3995">
        <v>5876</v>
      </c>
      <c r="D3995" t="s">
        <v>89</v>
      </c>
      <c r="E3995">
        <v>51</v>
      </c>
      <c r="F3995" t="s">
        <v>6</v>
      </c>
      <c r="G3995">
        <v>1</v>
      </c>
      <c r="H3995">
        <v>1990.49</v>
      </c>
      <c r="I3995">
        <v>1990.49</v>
      </c>
      <c r="J3995" t="s">
        <v>93</v>
      </c>
      <c r="K3995" t="s">
        <v>567</v>
      </c>
      <c r="L3995" t="s">
        <v>139</v>
      </c>
      <c r="M3995">
        <v>2023</v>
      </c>
      <c r="N3995" t="s">
        <v>84</v>
      </c>
      <c r="O3995" t="s">
        <v>7804</v>
      </c>
      <c r="P3995" t="s">
        <v>86</v>
      </c>
    </row>
    <row r="3996" spans="1:16" x14ac:dyDescent="0.45">
      <c r="A3996">
        <v>3995</v>
      </c>
      <c r="B3996" s="10">
        <v>45218</v>
      </c>
      <c r="C3996">
        <v>9102</v>
      </c>
      <c r="D3996" t="s">
        <v>89</v>
      </c>
      <c r="E3996">
        <v>25</v>
      </c>
      <c r="F3996" t="s">
        <v>8</v>
      </c>
      <c r="G3996">
        <v>2</v>
      </c>
      <c r="H3996">
        <v>3590.92</v>
      </c>
      <c r="I3996">
        <v>7181.84</v>
      </c>
      <c r="J3996" t="s">
        <v>87</v>
      </c>
      <c r="K3996" t="s">
        <v>82</v>
      </c>
      <c r="L3996" t="s">
        <v>139</v>
      </c>
      <c r="M3996">
        <v>2023</v>
      </c>
      <c r="N3996" t="s">
        <v>84</v>
      </c>
      <c r="O3996" t="s">
        <v>3701</v>
      </c>
      <c r="P3996" t="s">
        <v>86</v>
      </c>
    </row>
    <row r="3997" spans="1:16" x14ac:dyDescent="0.45">
      <c r="A3997">
        <v>3996</v>
      </c>
      <c r="B3997" s="10">
        <v>45218</v>
      </c>
      <c r="C3997">
        <v>9347</v>
      </c>
      <c r="D3997" t="s">
        <v>80</v>
      </c>
      <c r="E3997">
        <v>61</v>
      </c>
      <c r="F3997" t="s">
        <v>5</v>
      </c>
      <c r="G3997">
        <v>2</v>
      </c>
      <c r="H3997">
        <v>628.69000000000005</v>
      </c>
      <c r="I3997">
        <v>1257.3800000000001</v>
      </c>
      <c r="J3997" t="s">
        <v>81</v>
      </c>
      <c r="K3997" t="s">
        <v>567</v>
      </c>
      <c r="L3997" t="s">
        <v>139</v>
      </c>
      <c r="M3997">
        <v>2023</v>
      </c>
      <c r="N3997" t="s">
        <v>668</v>
      </c>
      <c r="O3997" t="s">
        <v>9343</v>
      </c>
      <c r="P3997" t="s">
        <v>86</v>
      </c>
    </row>
    <row r="3998" spans="1:16" x14ac:dyDescent="0.45">
      <c r="A3998">
        <v>3997</v>
      </c>
      <c r="B3998" s="10">
        <v>45218</v>
      </c>
      <c r="C3998">
        <v>6592</v>
      </c>
      <c r="D3998" t="s">
        <v>89</v>
      </c>
      <c r="E3998">
        <v>38</v>
      </c>
      <c r="F3998" t="s">
        <v>9</v>
      </c>
      <c r="G3998">
        <v>5</v>
      </c>
      <c r="H3998">
        <v>4800.3</v>
      </c>
      <c r="I3998">
        <v>24001.5</v>
      </c>
      <c r="J3998" t="s">
        <v>97</v>
      </c>
      <c r="K3998" t="s">
        <v>82</v>
      </c>
      <c r="L3998" t="s">
        <v>139</v>
      </c>
      <c r="M3998">
        <v>2023</v>
      </c>
      <c r="N3998" t="s">
        <v>84</v>
      </c>
      <c r="O3998" t="s">
        <v>4474</v>
      </c>
      <c r="P3998" t="s">
        <v>86</v>
      </c>
    </row>
    <row r="3999" spans="1:16" x14ac:dyDescent="0.45">
      <c r="A3999">
        <v>3998</v>
      </c>
      <c r="B3999" s="10">
        <v>45218</v>
      </c>
      <c r="C3999">
        <v>2724</v>
      </c>
      <c r="D3999" t="s">
        <v>89</v>
      </c>
      <c r="E3999">
        <v>25</v>
      </c>
      <c r="F3999" t="s">
        <v>102</v>
      </c>
      <c r="G3999">
        <v>3</v>
      </c>
      <c r="H3999">
        <v>260.52</v>
      </c>
      <c r="I3999">
        <v>781.56</v>
      </c>
      <c r="J3999" t="s">
        <v>87</v>
      </c>
      <c r="K3999" t="s">
        <v>567</v>
      </c>
      <c r="L3999" t="s">
        <v>139</v>
      </c>
      <c r="M3999">
        <v>2023</v>
      </c>
      <c r="N3999" t="s">
        <v>84</v>
      </c>
      <c r="O3999" t="s">
        <v>7505</v>
      </c>
      <c r="P3999" t="s">
        <v>86</v>
      </c>
    </row>
    <row r="4000" spans="1:16" x14ac:dyDescent="0.45">
      <c r="A4000">
        <v>3999</v>
      </c>
      <c r="B4000" s="10">
        <v>45218</v>
      </c>
      <c r="C4000">
        <v>4343</v>
      </c>
      <c r="D4000" t="s">
        <v>89</v>
      </c>
      <c r="E4000">
        <v>45</v>
      </c>
      <c r="F4000" t="s">
        <v>5</v>
      </c>
      <c r="G4000">
        <v>1</v>
      </c>
      <c r="H4000">
        <v>4042.36</v>
      </c>
      <c r="I4000">
        <v>4042.36</v>
      </c>
      <c r="J4000" t="s">
        <v>93</v>
      </c>
      <c r="K4000" t="s">
        <v>82</v>
      </c>
      <c r="L4000" t="s">
        <v>139</v>
      </c>
      <c r="M4000">
        <v>2023</v>
      </c>
      <c r="N4000" t="s">
        <v>84</v>
      </c>
      <c r="O4000" t="s">
        <v>5622</v>
      </c>
      <c r="P4000" t="s">
        <v>86</v>
      </c>
    </row>
    <row r="4001" spans="1:16" x14ac:dyDescent="0.45">
      <c r="A4001">
        <v>4000</v>
      </c>
      <c r="B4001" s="10">
        <v>45218</v>
      </c>
      <c r="C4001">
        <v>1886</v>
      </c>
      <c r="D4001" t="s">
        <v>89</v>
      </c>
      <c r="E4001">
        <v>33</v>
      </c>
      <c r="F4001" t="s">
        <v>8</v>
      </c>
      <c r="G4001">
        <v>2</v>
      </c>
      <c r="H4001">
        <v>3636.73</v>
      </c>
      <c r="I4001">
        <v>7273.46</v>
      </c>
      <c r="J4001" t="s">
        <v>87</v>
      </c>
      <c r="K4001" t="s">
        <v>82</v>
      </c>
      <c r="L4001" t="s">
        <v>139</v>
      </c>
      <c r="M4001">
        <v>2023</v>
      </c>
      <c r="N4001" t="s">
        <v>84</v>
      </c>
      <c r="O4001" t="s">
        <v>3702</v>
      </c>
      <c r="P4001" t="s">
        <v>86</v>
      </c>
    </row>
    <row r="4002" spans="1:16" x14ac:dyDescent="0.45">
      <c r="A4002">
        <v>4001</v>
      </c>
      <c r="B4002" s="10">
        <v>45219</v>
      </c>
      <c r="C4002">
        <v>1721</v>
      </c>
      <c r="D4002" t="s">
        <v>89</v>
      </c>
      <c r="E4002">
        <v>27</v>
      </c>
      <c r="F4002" t="s">
        <v>9</v>
      </c>
      <c r="G4002">
        <v>5</v>
      </c>
      <c r="H4002">
        <v>1446.34</v>
      </c>
      <c r="I4002">
        <v>7231.7</v>
      </c>
      <c r="J4002" t="s">
        <v>87</v>
      </c>
      <c r="K4002" t="s">
        <v>82</v>
      </c>
      <c r="L4002" t="s">
        <v>139</v>
      </c>
      <c r="M4002">
        <v>2023</v>
      </c>
      <c r="N4002" t="s">
        <v>84</v>
      </c>
      <c r="O4002" t="s">
        <v>356</v>
      </c>
      <c r="P4002" t="s">
        <v>86</v>
      </c>
    </row>
    <row r="4003" spans="1:16" x14ac:dyDescent="0.45">
      <c r="A4003">
        <v>4002</v>
      </c>
      <c r="B4003" s="10">
        <v>45219</v>
      </c>
      <c r="C4003">
        <v>8678</v>
      </c>
      <c r="D4003" t="s">
        <v>89</v>
      </c>
      <c r="E4003">
        <v>32</v>
      </c>
      <c r="F4003" t="s">
        <v>9</v>
      </c>
      <c r="G4003">
        <v>2</v>
      </c>
      <c r="H4003">
        <v>635.70000000000005</v>
      </c>
      <c r="I4003">
        <v>1271.4000000000001</v>
      </c>
      <c r="J4003" t="s">
        <v>87</v>
      </c>
      <c r="K4003" t="s">
        <v>567</v>
      </c>
      <c r="L4003" t="s">
        <v>139</v>
      </c>
      <c r="M4003">
        <v>2023</v>
      </c>
      <c r="N4003" t="s">
        <v>84</v>
      </c>
      <c r="O4003" t="s">
        <v>7096</v>
      </c>
      <c r="P4003" t="s">
        <v>86</v>
      </c>
    </row>
    <row r="4004" spans="1:16" x14ac:dyDescent="0.45">
      <c r="A4004">
        <v>4003</v>
      </c>
      <c r="B4004" s="10">
        <v>45219</v>
      </c>
      <c r="C4004">
        <v>4357</v>
      </c>
      <c r="D4004" t="s">
        <v>80</v>
      </c>
      <c r="E4004">
        <v>21</v>
      </c>
      <c r="F4004" t="s">
        <v>8</v>
      </c>
      <c r="G4004">
        <v>3</v>
      </c>
      <c r="H4004">
        <v>4269.26</v>
      </c>
      <c r="I4004">
        <v>12807.78</v>
      </c>
      <c r="J4004" t="s">
        <v>95</v>
      </c>
      <c r="K4004" t="s">
        <v>82</v>
      </c>
      <c r="L4004" t="s">
        <v>139</v>
      </c>
      <c r="M4004">
        <v>2023</v>
      </c>
      <c r="N4004" t="s">
        <v>84</v>
      </c>
      <c r="O4004" t="s">
        <v>6879</v>
      </c>
      <c r="P4004" t="s">
        <v>86</v>
      </c>
    </row>
    <row r="4005" spans="1:16" x14ac:dyDescent="0.45">
      <c r="A4005">
        <v>4004</v>
      </c>
      <c r="B4005" s="10">
        <v>45219</v>
      </c>
      <c r="C4005">
        <v>1870</v>
      </c>
      <c r="D4005" t="s">
        <v>80</v>
      </c>
      <c r="E4005">
        <v>43</v>
      </c>
      <c r="F4005" t="s">
        <v>9</v>
      </c>
      <c r="G4005">
        <v>4</v>
      </c>
      <c r="H4005">
        <v>3414.08</v>
      </c>
      <c r="I4005">
        <v>13656.32</v>
      </c>
      <c r="J4005" t="s">
        <v>97</v>
      </c>
      <c r="K4005" t="s">
        <v>82</v>
      </c>
      <c r="L4005" t="s">
        <v>139</v>
      </c>
      <c r="M4005">
        <v>2023</v>
      </c>
      <c r="N4005" t="s">
        <v>668</v>
      </c>
      <c r="O4005" t="s">
        <v>10002</v>
      </c>
      <c r="P4005" t="s">
        <v>86</v>
      </c>
    </row>
    <row r="4006" spans="1:16" x14ac:dyDescent="0.45">
      <c r="A4006">
        <v>4005</v>
      </c>
      <c r="B4006" s="10">
        <v>45219</v>
      </c>
      <c r="C4006">
        <v>7751</v>
      </c>
      <c r="D4006" t="s">
        <v>80</v>
      </c>
      <c r="E4006">
        <v>32</v>
      </c>
      <c r="F4006" t="s">
        <v>6</v>
      </c>
      <c r="G4006">
        <v>1</v>
      </c>
      <c r="H4006">
        <v>1489.86</v>
      </c>
      <c r="I4006">
        <v>1489.86</v>
      </c>
      <c r="J4006" t="s">
        <v>87</v>
      </c>
      <c r="K4006" t="s">
        <v>567</v>
      </c>
      <c r="L4006" t="s">
        <v>139</v>
      </c>
      <c r="M4006">
        <v>2023</v>
      </c>
      <c r="N4006" t="s">
        <v>84</v>
      </c>
      <c r="O4006" t="s">
        <v>8197</v>
      </c>
      <c r="P4006" t="s">
        <v>86</v>
      </c>
    </row>
    <row r="4007" spans="1:16" x14ac:dyDescent="0.45">
      <c r="A4007">
        <v>4006</v>
      </c>
      <c r="B4007" s="10">
        <v>45219</v>
      </c>
      <c r="C4007">
        <v>1497</v>
      </c>
      <c r="D4007" t="s">
        <v>89</v>
      </c>
      <c r="E4007">
        <v>53</v>
      </c>
      <c r="F4007" t="s">
        <v>8</v>
      </c>
      <c r="G4007">
        <v>4</v>
      </c>
      <c r="H4007">
        <v>133.80000000000001</v>
      </c>
      <c r="I4007">
        <v>535.20000000000005</v>
      </c>
      <c r="J4007" t="s">
        <v>93</v>
      </c>
      <c r="K4007" t="s">
        <v>567</v>
      </c>
      <c r="L4007" t="s">
        <v>139</v>
      </c>
      <c r="M4007">
        <v>2023</v>
      </c>
      <c r="N4007" t="s">
        <v>668</v>
      </c>
      <c r="O4007" t="s">
        <v>9344</v>
      </c>
      <c r="P4007" t="s">
        <v>86</v>
      </c>
    </row>
    <row r="4008" spans="1:16" x14ac:dyDescent="0.45">
      <c r="A4008">
        <v>4007</v>
      </c>
      <c r="B4008" s="10">
        <v>45219</v>
      </c>
      <c r="C4008">
        <v>2756</v>
      </c>
      <c r="D4008" t="s">
        <v>80</v>
      </c>
      <c r="E4008">
        <v>49</v>
      </c>
      <c r="F4008" t="s">
        <v>6</v>
      </c>
      <c r="G4008">
        <v>3</v>
      </c>
      <c r="H4008">
        <v>4695.53</v>
      </c>
      <c r="I4008">
        <v>14086.59</v>
      </c>
      <c r="J4008" t="s">
        <v>93</v>
      </c>
      <c r="K4008" t="s">
        <v>82</v>
      </c>
      <c r="L4008" t="s">
        <v>139</v>
      </c>
      <c r="M4008">
        <v>2023</v>
      </c>
      <c r="N4008" t="s">
        <v>84</v>
      </c>
      <c r="O4008" t="s">
        <v>6522</v>
      </c>
      <c r="P4008" t="s">
        <v>86</v>
      </c>
    </row>
    <row r="4009" spans="1:16" x14ac:dyDescent="0.45">
      <c r="A4009">
        <v>4008</v>
      </c>
      <c r="B4009" s="10">
        <v>45219</v>
      </c>
      <c r="C4009">
        <v>2117</v>
      </c>
      <c r="D4009" t="s">
        <v>80</v>
      </c>
      <c r="E4009">
        <v>60</v>
      </c>
      <c r="F4009" t="s">
        <v>5</v>
      </c>
      <c r="G4009">
        <v>4</v>
      </c>
      <c r="H4009">
        <v>2051.0500000000002</v>
      </c>
      <c r="I4009">
        <v>8204.2000000000007</v>
      </c>
      <c r="J4009" t="s">
        <v>81</v>
      </c>
      <c r="K4009" t="s">
        <v>82</v>
      </c>
      <c r="L4009" t="s">
        <v>139</v>
      </c>
      <c r="M4009">
        <v>2023</v>
      </c>
      <c r="N4009" t="s">
        <v>84</v>
      </c>
      <c r="O4009" t="s">
        <v>1368</v>
      </c>
      <c r="P4009" t="s">
        <v>86</v>
      </c>
    </row>
    <row r="4010" spans="1:16" x14ac:dyDescent="0.45">
      <c r="A4010">
        <v>4009</v>
      </c>
      <c r="B4010" s="10">
        <v>45219</v>
      </c>
      <c r="C4010">
        <v>3828</v>
      </c>
      <c r="D4010" t="s">
        <v>89</v>
      </c>
      <c r="E4010">
        <v>55</v>
      </c>
      <c r="F4010" t="s">
        <v>7</v>
      </c>
      <c r="G4010">
        <v>3</v>
      </c>
      <c r="H4010">
        <v>922.52</v>
      </c>
      <c r="I4010">
        <v>2767.56</v>
      </c>
      <c r="J4010" t="s">
        <v>81</v>
      </c>
      <c r="K4010" t="s">
        <v>82</v>
      </c>
      <c r="L4010" t="s">
        <v>139</v>
      </c>
      <c r="M4010">
        <v>2023</v>
      </c>
      <c r="N4010" t="s">
        <v>84</v>
      </c>
      <c r="O4010" t="s">
        <v>6717</v>
      </c>
      <c r="P4010" t="s">
        <v>86</v>
      </c>
    </row>
    <row r="4011" spans="1:16" x14ac:dyDescent="0.45">
      <c r="A4011">
        <v>4010</v>
      </c>
      <c r="B4011" s="10">
        <v>45219</v>
      </c>
      <c r="C4011">
        <v>2647</v>
      </c>
      <c r="D4011" t="s">
        <v>80</v>
      </c>
      <c r="E4011">
        <v>21</v>
      </c>
      <c r="F4011" t="s">
        <v>102</v>
      </c>
      <c r="G4011">
        <v>3</v>
      </c>
      <c r="H4011">
        <v>4563.58</v>
      </c>
      <c r="I4011">
        <v>13690.74</v>
      </c>
      <c r="J4011" t="s">
        <v>95</v>
      </c>
      <c r="K4011" t="s">
        <v>82</v>
      </c>
      <c r="L4011" t="s">
        <v>139</v>
      </c>
      <c r="M4011">
        <v>2023</v>
      </c>
      <c r="N4011" t="s">
        <v>84</v>
      </c>
      <c r="O4011" t="s">
        <v>6880</v>
      </c>
      <c r="P4011" t="s">
        <v>86</v>
      </c>
    </row>
    <row r="4012" spans="1:16" x14ac:dyDescent="0.45">
      <c r="A4012">
        <v>4011</v>
      </c>
      <c r="B4012" s="10">
        <v>45219</v>
      </c>
      <c r="C4012">
        <v>7992</v>
      </c>
      <c r="D4012" t="s">
        <v>89</v>
      </c>
      <c r="E4012">
        <v>58</v>
      </c>
      <c r="F4012" t="s">
        <v>5</v>
      </c>
      <c r="G4012">
        <v>5</v>
      </c>
      <c r="H4012">
        <v>1827.15</v>
      </c>
      <c r="I4012">
        <v>9135.75</v>
      </c>
      <c r="J4012" t="s">
        <v>81</v>
      </c>
      <c r="K4012" t="s">
        <v>82</v>
      </c>
      <c r="L4012" t="s">
        <v>139</v>
      </c>
      <c r="M4012">
        <v>2023</v>
      </c>
      <c r="N4012" t="s">
        <v>84</v>
      </c>
      <c r="O4012" t="s">
        <v>4705</v>
      </c>
      <c r="P4012" t="s">
        <v>86</v>
      </c>
    </row>
    <row r="4013" spans="1:16" x14ac:dyDescent="0.45">
      <c r="A4013">
        <v>4012</v>
      </c>
      <c r="B4013" s="10">
        <v>45219</v>
      </c>
      <c r="C4013">
        <v>7771</v>
      </c>
      <c r="D4013" t="s">
        <v>80</v>
      </c>
      <c r="E4013">
        <v>26</v>
      </c>
      <c r="F4013" t="s">
        <v>6</v>
      </c>
      <c r="G4013">
        <v>4</v>
      </c>
      <c r="H4013">
        <v>2343.1</v>
      </c>
      <c r="I4013">
        <v>9372.4</v>
      </c>
      <c r="J4013" t="s">
        <v>87</v>
      </c>
      <c r="K4013" t="s">
        <v>82</v>
      </c>
      <c r="L4013" t="s">
        <v>139</v>
      </c>
      <c r="M4013">
        <v>2023</v>
      </c>
      <c r="N4013" t="s">
        <v>84</v>
      </c>
      <c r="O4013" t="s">
        <v>996</v>
      </c>
      <c r="P4013" t="s">
        <v>86</v>
      </c>
    </row>
    <row r="4014" spans="1:16" x14ac:dyDescent="0.45">
      <c r="A4014">
        <v>4013</v>
      </c>
      <c r="B4014" s="10">
        <v>45219</v>
      </c>
      <c r="C4014">
        <v>1142</v>
      </c>
      <c r="D4014" t="s">
        <v>89</v>
      </c>
      <c r="E4014">
        <v>52</v>
      </c>
      <c r="F4014" t="s">
        <v>102</v>
      </c>
      <c r="G4014">
        <v>2</v>
      </c>
      <c r="H4014">
        <v>3508.16</v>
      </c>
      <c r="I4014">
        <v>7016.32</v>
      </c>
      <c r="J4014" t="s">
        <v>93</v>
      </c>
      <c r="K4014" t="s">
        <v>82</v>
      </c>
      <c r="L4014" t="s">
        <v>139</v>
      </c>
      <c r="M4014">
        <v>2023</v>
      </c>
      <c r="N4014" t="s">
        <v>84</v>
      </c>
      <c r="O4014" t="s">
        <v>3368</v>
      </c>
      <c r="P4014" t="s">
        <v>86</v>
      </c>
    </row>
    <row r="4015" spans="1:16" x14ac:dyDescent="0.45">
      <c r="A4015">
        <v>4014</v>
      </c>
      <c r="B4015" s="10">
        <v>45219</v>
      </c>
      <c r="C4015">
        <v>3761</v>
      </c>
      <c r="D4015" t="s">
        <v>89</v>
      </c>
      <c r="E4015">
        <v>45</v>
      </c>
      <c r="F4015" t="s">
        <v>102</v>
      </c>
      <c r="G4015">
        <v>3</v>
      </c>
      <c r="H4015">
        <v>4106.12</v>
      </c>
      <c r="I4015">
        <v>12318.36</v>
      </c>
      <c r="J4015" t="s">
        <v>93</v>
      </c>
      <c r="K4015" t="s">
        <v>82</v>
      </c>
      <c r="L4015" t="s">
        <v>139</v>
      </c>
      <c r="M4015">
        <v>2023</v>
      </c>
      <c r="N4015" t="s">
        <v>84</v>
      </c>
      <c r="O4015" t="s">
        <v>6523</v>
      </c>
      <c r="P4015" t="s">
        <v>86</v>
      </c>
    </row>
    <row r="4016" spans="1:16" x14ac:dyDescent="0.45">
      <c r="A4016">
        <v>4015</v>
      </c>
      <c r="B4016" s="10">
        <v>45220</v>
      </c>
      <c r="C4016">
        <v>4435</v>
      </c>
      <c r="D4016" t="s">
        <v>80</v>
      </c>
      <c r="E4016">
        <v>54</v>
      </c>
      <c r="F4016" t="s">
        <v>6</v>
      </c>
      <c r="G4016">
        <v>4</v>
      </c>
      <c r="H4016">
        <v>545.88</v>
      </c>
      <c r="I4016">
        <v>2183.52</v>
      </c>
      <c r="J4016" t="s">
        <v>93</v>
      </c>
      <c r="K4016" t="s">
        <v>82</v>
      </c>
      <c r="L4016" t="s">
        <v>139</v>
      </c>
      <c r="M4016">
        <v>2023</v>
      </c>
      <c r="N4016" t="s">
        <v>84</v>
      </c>
      <c r="O4016" t="s">
        <v>142</v>
      </c>
      <c r="P4016" t="s">
        <v>86</v>
      </c>
    </row>
    <row r="4017" spans="1:16" x14ac:dyDescent="0.45">
      <c r="A4017">
        <v>4016</v>
      </c>
      <c r="B4017" s="10">
        <v>45220</v>
      </c>
      <c r="C4017">
        <v>7622</v>
      </c>
      <c r="D4017" t="s">
        <v>89</v>
      </c>
      <c r="E4017">
        <v>64</v>
      </c>
      <c r="F4017" t="s">
        <v>6</v>
      </c>
      <c r="G4017">
        <v>2</v>
      </c>
      <c r="H4017">
        <v>4498.4399999999996</v>
      </c>
      <c r="I4017">
        <v>8996.8799999999992</v>
      </c>
      <c r="J4017" t="s">
        <v>81</v>
      </c>
      <c r="K4017" t="s">
        <v>82</v>
      </c>
      <c r="L4017" t="s">
        <v>139</v>
      </c>
      <c r="M4017">
        <v>2023</v>
      </c>
      <c r="N4017" t="s">
        <v>84</v>
      </c>
      <c r="O4017" t="s">
        <v>3054</v>
      </c>
      <c r="P4017" t="s">
        <v>86</v>
      </c>
    </row>
    <row r="4018" spans="1:16" x14ac:dyDescent="0.45">
      <c r="A4018">
        <v>4017</v>
      </c>
      <c r="B4018" s="10">
        <v>45220</v>
      </c>
      <c r="C4018">
        <v>8069</v>
      </c>
      <c r="D4018" t="s">
        <v>80</v>
      </c>
      <c r="E4018">
        <v>26</v>
      </c>
      <c r="F4018" t="s">
        <v>8</v>
      </c>
      <c r="G4018">
        <v>1</v>
      </c>
      <c r="H4018">
        <v>4666.07</v>
      </c>
      <c r="I4018">
        <v>4666.07</v>
      </c>
      <c r="J4018" t="s">
        <v>87</v>
      </c>
      <c r="K4018" t="s">
        <v>82</v>
      </c>
      <c r="L4018" t="s">
        <v>139</v>
      </c>
      <c r="M4018">
        <v>2023</v>
      </c>
      <c r="N4018" t="s">
        <v>84</v>
      </c>
      <c r="O4018" t="s">
        <v>5409</v>
      </c>
      <c r="P4018" t="s">
        <v>86</v>
      </c>
    </row>
    <row r="4019" spans="1:16" x14ac:dyDescent="0.45">
      <c r="A4019">
        <v>4018</v>
      </c>
      <c r="B4019" s="10">
        <v>45220</v>
      </c>
      <c r="C4019">
        <v>5512</v>
      </c>
      <c r="D4019" t="s">
        <v>89</v>
      </c>
      <c r="E4019">
        <v>19</v>
      </c>
      <c r="F4019" t="s">
        <v>7</v>
      </c>
      <c r="G4019">
        <v>2</v>
      </c>
      <c r="H4019">
        <v>1333.39</v>
      </c>
      <c r="I4019">
        <v>2666.78</v>
      </c>
      <c r="J4019" t="s">
        <v>95</v>
      </c>
      <c r="K4019" t="s">
        <v>82</v>
      </c>
      <c r="L4019" t="s">
        <v>139</v>
      </c>
      <c r="M4019">
        <v>2023</v>
      </c>
      <c r="N4019" t="s">
        <v>84</v>
      </c>
      <c r="O4019" t="s">
        <v>2535</v>
      </c>
      <c r="P4019" t="s">
        <v>86</v>
      </c>
    </row>
    <row r="4020" spans="1:16" x14ac:dyDescent="0.45">
      <c r="A4020">
        <v>4019</v>
      </c>
      <c r="B4020" s="10">
        <v>45220</v>
      </c>
      <c r="C4020">
        <v>2848</v>
      </c>
      <c r="D4020" t="s">
        <v>80</v>
      </c>
      <c r="E4020">
        <v>20</v>
      </c>
      <c r="F4020" t="s">
        <v>6</v>
      </c>
      <c r="G4020">
        <v>4</v>
      </c>
      <c r="H4020">
        <v>2512.0700000000002</v>
      </c>
      <c r="I4020">
        <v>10048.280000000001</v>
      </c>
      <c r="J4020" t="s">
        <v>95</v>
      </c>
      <c r="K4020" t="s">
        <v>82</v>
      </c>
      <c r="L4020" t="s">
        <v>139</v>
      </c>
      <c r="M4020">
        <v>2023</v>
      </c>
      <c r="N4020" t="s">
        <v>84</v>
      </c>
      <c r="O4020" t="s">
        <v>2320</v>
      </c>
      <c r="P4020" t="s">
        <v>86</v>
      </c>
    </row>
    <row r="4021" spans="1:16" x14ac:dyDescent="0.45">
      <c r="A4021">
        <v>4020</v>
      </c>
      <c r="B4021" s="10">
        <v>45220</v>
      </c>
      <c r="C4021">
        <v>3696</v>
      </c>
      <c r="D4021" t="s">
        <v>80</v>
      </c>
      <c r="E4021">
        <v>61</v>
      </c>
      <c r="F4021" t="s">
        <v>102</v>
      </c>
      <c r="G4021">
        <v>4</v>
      </c>
      <c r="H4021">
        <v>4296.4799999999996</v>
      </c>
      <c r="I4021">
        <v>17185.919999999998</v>
      </c>
      <c r="J4021" t="s">
        <v>81</v>
      </c>
      <c r="K4021" t="s">
        <v>82</v>
      </c>
      <c r="L4021" t="s">
        <v>139</v>
      </c>
      <c r="M4021">
        <v>2023</v>
      </c>
      <c r="N4021" t="s">
        <v>84</v>
      </c>
      <c r="O4021" t="s">
        <v>1369</v>
      </c>
      <c r="P4021" t="s">
        <v>86</v>
      </c>
    </row>
    <row r="4022" spans="1:16" x14ac:dyDescent="0.45">
      <c r="A4022">
        <v>4021</v>
      </c>
      <c r="B4022" s="10">
        <v>45220</v>
      </c>
      <c r="C4022">
        <v>2717</v>
      </c>
      <c r="D4022" t="s">
        <v>89</v>
      </c>
      <c r="E4022">
        <v>22</v>
      </c>
      <c r="F4022" t="s">
        <v>102</v>
      </c>
      <c r="G4022">
        <v>2</v>
      </c>
      <c r="H4022">
        <v>2462.37</v>
      </c>
      <c r="I4022">
        <v>4924.74</v>
      </c>
      <c r="J4022" t="s">
        <v>95</v>
      </c>
      <c r="K4022" t="s">
        <v>82</v>
      </c>
      <c r="L4022" t="s">
        <v>139</v>
      </c>
      <c r="M4022">
        <v>2023</v>
      </c>
      <c r="N4022" t="s">
        <v>84</v>
      </c>
      <c r="O4022" t="s">
        <v>2536</v>
      </c>
      <c r="P4022" t="s">
        <v>86</v>
      </c>
    </row>
    <row r="4023" spans="1:16" x14ac:dyDescent="0.45">
      <c r="A4023">
        <v>4022</v>
      </c>
      <c r="B4023" s="10">
        <v>45220</v>
      </c>
      <c r="C4023">
        <v>4072</v>
      </c>
      <c r="D4023" t="s">
        <v>80</v>
      </c>
      <c r="E4023">
        <v>27</v>
      </c>
      <c r="F4023" t="s">
        <v>5</v>
      </c>
      <c r="G4023">
        <v>2</v>
      </c>
      <c r="H4023">
        <v>2435.77</v>
      </c>
      <c r="I4023">
        <v>4871.54</v>
      </c>
      <c r="J4023" t="s">
        <v>87</v>
      </c>
      <c r="K4023" t="s">
        <v>82</v>
      </c>
      <c r="L4023" t="s">
        <v>139</v>
      </c>
      <c r="M4023">
        <v>2023</v>
      </c>
      <c r="N4023" t="s">
        <v>668</v>
      </c>
      <c r="O4023" t="s">
        <v>9860</v>
      </c>
      <c r="P4023" t="s">
        <v>86</v>
      </c>
    </row>
    <row r="4024" spans="1:16" x14ac:dyDescent="0.45">
      <c r="A4024">
        <v>4023</v>
      </c>
      <c r="B4024" s="10">
        <v>45220</v>
      </c>
      <c r="C4024">
        <v>3786</v>
      </c>
      <c r="D4024" t="s">
        <v>80</v>
      </c>
      <c r="E4024">
        <v>45</v>
      </c>
      <c r="F4024" t="s">
        <v>7</v>
      </c>
      <c r="G4024">
        <v>3</v>
      </c>
      <c r="H4024">
        <v>3111.69</v>
      </c>
      <c r="I4024">
        <v>9335.07</v>
      </c>
      <c r="J4024" t="s">
        <v>93</v>
      </c>
      <c r="K4024" t="s">
        <v>82</v>
      </c>
      <c r="L4024" t="s">
        <v>139</v>
      </c>
      <c r="M4024">
        <v>2023</v>
      </c>
      <c r="N4024" t="s">
        <v>84</v>
      </c>
      <c r="O4024" t="s">
        <v>6524</v>
      </c>
      <c r="P4024" t="s">
        <v>86</v>
      </c>
    </row>
    <row r="4025" spans="1:16" x14ac:dyDescent="0.45">
      <c r="A4025">
        <v>4024</v>
      </c>
      <c r="B4025" s="10">
        <v>45220</v>
      </c>
      <c r="C4025">
        <v>4791</v>
      </c>
      <c r="D4025" t="s">
        <v>80</v>
      </c>
      <c r="E4025">
        <v>32</v>
      </c>
      <c r="F4025" t="s">
        <v>7</v>
      </c>
      <c r="G4025">
        <v>4</v>
      </c>
      <c r="H4025">
        <v>3848.82</v>
      </c>
      <c r="I4025">
        <v>15395.28</v>
      </c>
      <c r="J4025" t="s">
        <v>87</v>
      </c>
      <c r="K4025" t="s">
        <v>82</v>
      </c>
      <c r="L4025" t="s">
        <v>139</v>
      </c>
      <c r="M4025">
        <v>2023</v>
      </c>
      <c r="N4025" t="s">
        <v>668</v>
      </c>
      <c r="O4025" t="s">
        <v>10003</v>
      </c>
      <c r="P4025" t="s">
        <v>86</v>
      </c>
    </row>
    <row r="4026" spans="1:16" x14ac:dyDescent="0.45">
      <c r="A4026">
        <v>4025</v>
      </c>
      <c r="B4026" s="10">
        <v>45220</v>
      </c>
      <c r="C4026">
        <v>4871</v>
      </c>
      <c r="D4026" t="s">
        <v>89</v>
      </c>
      <c r="E4026">
        <v>31</v>
      </c>
      <c r="F4026" t="s">
        <v>102</v>
      </c>
      <c r="G4026">
        <v>3</v>
      </c>
      <c r="H4026">
        <v>3344.81</v>
      </c>
      <c r="I4026">
        <v>10034.43</v>
      </c>
      <c r="J4026" t="s">
        <v>87</v>
      </c>
      <c r="K4026" t="s">
        <v>82</v>
      </c>
      <c r="L4026" t="s">
        <v>139</v>
      </c>
      <c r="M4026">
        <v>2023</v>
      </c>
      <c r="N4026" t="s">
        <v>84</v>
      </c>
      <c r="O4026" t="s">
        <v>6082</v>
      </c>
      <c r="P4026" t="s">
        <v>86</v>
      </c>
    </row>
    <row r="4027" spans="1:16" x14ac:dyDescent="0.45">
      <c r="A4027">
        <v>4026</v>
      </c>
      <c r="B4027" s="10">
        <v>45220</v>
      </c>
      <c r="C4027">
        <v>2806</v>
      </c>
      <c r="D4027" t="s">
        <v>89</v>
      </c>
      <c r="E4027">
        <v>63</v>
      </c>
      <c r="F4027" t="s">
        <v>7</v>
      </c>
      <c r="G4027">
        <v>3</v>
      </c>
      <c r="H4027">
        <v>3151.5</v>
      </c>
      <c r="I4027">
        <v>9454.5</v>
      </c>
      <c r="J4027" t="s">
        <v>81</v>
      </c>
      <c r="K4027" t="s">
        <v>82</v>
      </c>
      <c r="L4027" t="s">
        <v>139</v>
      </c>
      <c r="M4027">
        <v>2023</v>
      </c>
      <c r="N4027" t="s">
        <v>84</v>
      </c>
      <c r="O4027" t="s">
        <v>6718</v>
      </c>
      <c r="P4027" t="s">
        <v>86</v>
      </c>
    </row>
    <row r="4028" spans="1:16" x14ac:dyDescent="0.45">
      <c r="A4028">
        <v>4027</v>
      </c>
      <c r="B4028" s="10">
        <v>45220</v>
      </c>
      <c r="C4028">
        <v>2504</v>
      </c>
      <c r="D4028" t="s">
        <v>80</v>
      </c>
      <c r="E4028">
        <v>40</v>
      </c>
      <c r="F4028" t="s">
        <v>5</v>
      </c>
      <c r="G4028">
        <v>1</v>
      </c>
      <c r="H4028">
        <v>1889.77</v>
      </c>
      <c r="I4028">
        <v>1889.77</v>
      </c>
      <c r="J4028" t="s">
        <v>97</v>
      </c>
      <c r="K4028" t="s">
        <v>567</v>
      </c>
      <c r="L4028" t="s">
        <v>139</v>
      </c>
      <c r="M4028">
        <v>2023</v>
      </c>
      <c r="N4028" t="s">
        <v>84</v>
      </c>
      <c r="O4028" t="s">
        <v>7932</v>
      </c>
      <c r="P4028" t="s">
        <v>86</v>
      </c>
    </row>
    <row r="4029" spans="1:16" x14ac:dyDescent="0.45">
      <c r="A4029">
        <v>4028</v>
      </c>
      <c r="B4029" s="10">
        <v>45221</v>
      </c>
      <c r="C4029">
        <v>4308</v>
      </c>
      <c r="D4029" t="s">
        <v>80</v>
      </c>
      <c r="E4029">
        <v>30</v>
      </c>
      <c r="F4029" t="s">
        <v>8</v>
      </c>
      <c r="G4029">
        <v>4</v>
      </c>
      <c r="H4029">
        <v>3168.86</v>
      </c>
      <c r="I4029">
        <v>12675.44</v>
      </c>
      <c r="J4029" t="s">
        <v>87</v>
      </c>
      <c r="K4029" t="s">
        <v>82</v>
      </c>
      <c r="L4029" t="s">
        <v>139</v>
      </c>
      <c r="M4029">
        <v>2023</v>
      </c>
      <c r="N4029" t="s">
        <v>84</v>
      </c>
      <c r="O4029" t="s">
        <v>143</v>
      </c>
      <c r="P4029" t="s">
        <v>86</v>
      </c>
    </row>
    <row r="4030" spans="1:16" x14ac:dyDescent="0.45">
      <c r="A4030">
        <v>4029</v>
      </c>
      <c r="B4030" s="10">
        <v>45221</v>
      </c>
      <c r="C4030">
        <v>8117</v>
      </c>
      <c r="D4030" t="s">
        <v>89</v>
      </c>
      <c r="E4030">
        <v>33</v>
      </c>
      <c r="F4030" t="s">
        <v>102</v>
      </c>
      <c r="G4030">
        <v>3</v>
      </c>
      <c r="H4030">
        <v>561.20000000000005</v>
      </c>
      <c r="I4030">
        <v>1683.6</v>
      </c>
      <c r="J4030" t="s">
        <v>87</v>
      </c>
      <c r="K4030" t="s">
        <v>567</v>
      </c>
      <c r="L4030" t="s">
        <v>139</v>
      </c>
      <c r="M4030">
        <v>2023</v>
      </c>
      <c r="N4030" t="s">
        <v>84</v>
      </c>
      <c r="O4030" t="s">
        <v>8738</v>
      </c>
      <c r="P4030" t="s">
        <v>748</v>
      </c>
    </row>
    <row r="4031" spans="1:16" x14ac:dyDescent="0.45">
      <c r="A4031">
        <v>4030</v>
      </c>
      <c r="B4031" s="10">
        <v>45221</v>
      </c>
      <c r="C4031">
        <v>6048</v>
      </c>
      <c r="D4031" t="s">
        <v>89</v>
      </c>
      <c r="E4031">
        <v>47</v>
      </c>
      <c r="F4031" t="s">
        <v>9</v>
      </c>
      <c r="G4031">
        <v>1</v>
      </c>
      <c r="H4031">
        <v>2077.31</v>
      </c>
      <c r="I4031">
        <v>2077.31</v>
      </c>
      <c r="J4031" t="s">
        <v>93</v>
      </c>
      <c r="K4031" t="s">
        <v>82</v>
      </c>
      <c r="L4031" t="s">
        <v>139</v>
      </c>
      <c r="M4031">
        <v>2023</v>
      </c>
      <c r="N4031" t="s">
        <v>84</v>
      </c>
      <c r="O4031" t="s">
        <v>5623</v>
      </c>
      <c r="P4031" t="s">
        <v>86</v>
      </c>
    </row>
    <row r="4032" spans="1:16" x14ac:dyDescent="0.45">
      <c r="A4032">
        <v>4031</v>
      </c>
      <c r="B4032" s="10">
        <v>45221</v>
      </c>
      <c r="C4032">
        <v>9263</v>
      </c>
      <c r="D4032" t="s">
        <v>80</v>
      </c>
      <c r="E4032">
        <v>57</v>
      </c>
      <c r="F4032" t="s">
        <v>102</v>
      </c>
      <c r="G4032">
        <v>3</v>
      </c>
      <c r="H4032">
        <v>982.34</v>
      </c>
      <c r="I4032">
        <v>2947.02</v>
      </c>
      <c r="J4032" t="s">
        <v>81</v>
      </c>
      <c r="K4032" t="s">
        <v>82</v>
      </c>
      <c r="L4032" t="s">
        <v>139</v>
      </c>
      <c r="M4032">
        <v>2023</v>
      </c>
      <c r="N4032" t="s">
        <v>84</v>
      </c>
      <c r="O4032" t="s">
        <v>6719</v>
      </c>
      <c r="P4032" t="s">
        <v>86</v>
      </c>
    </row>
    <row r="4033" spans="1:16" x14ac:dyDescent="0.45">
      <c r="A4033">
        <v>4032</v>
      </c>
      <c r="B4033" s="10">
        <v>45221</v>
      </c>
      <c r="C4033">
        <v>2690</v>
      </c>
      <c r="D4033" t="s">
        <v>89</v>
      </c>
      <c r="E4033">
        <v>25</v>
      </c>
      <c r="F4033" t="s">
        <v>102</v>
      </c>
      <c r="G4033">
        <v>3</v>
      </c>
      <c r="H4033">
        <v>2710.96</v>
      </c>
      <c r="I4033">
        <v>8132.88</v>
      </c>
      <c r="J4033" t="s">
        <v>87</v>
      </c>
      <c r="K4033" t="s">
        <v>82</v>
      </c>
      <c r="L4033" t="s">
        <v>139</v>
      </c>
      <c r="M4033">
        <v>2023</v>
      </c>
      <c r="N4033" t="s">
        <v>84</v>
      </c>
      <c r="O4033" t="s">
        <v>6083</v>
      </c>
      <c r="P4033" t="s">
        <v>86</v>
      </c>
    </row>
    <row r="4034" spans="1:16" x14ac:dyDescent="0.45">
      <c r="A4034">
        <v>4033</v>
      </c>
      <c r="B4034" s="10">
        <v>45221</v>
      </c>
      <c r="C4034">
        <v>4303</v>
      </c>
      <c r="D4034" t="s">
        <v>89</v>
      </c>
      <c r="E4034">
        <v>34</v>
      </c>
      <c r="F4034" t="s">
        <v>8</v>
      </c>
      <c r="G4034">
        <v>4</v>
      </c>
      <c r="H4034">
        <v>1347.12</v>
      </c>
      <c r="I4034">
        <v>5388.48</v>
      </c>
      <c r="J4034" t="s">
        <v>87</v>
      </c>
      <c r="K4034" t="s">
        <v>82</v>
      </c>
      <c r="L4034" t="s">
        <v>139</v>
      </c>
      <c r="M4034">
        <v>2023</v>
      </c>
      <c r="N4034" t="s">
        <v>84</v>
      </c>
      <c r="O4034" t="s">
        <v>997</v>
      </c>
      <c r="P4034" t="s">
        <v>86</v>
      </c>
    </row>
    <row r="4035" spans="1:16" x14ac:dyDescent="0.45">
      <c r="A4035">
        <v>4034</v>
      </c>
      <c r="B4035" s="10">
        <v>45221</v>
      </c>
      <c r="C4035">
        <v>4113</v>
      </c>
      <c r="D4035" t="s">
        <v>80</v>
      </c>
      <c r="E4035">
        <v>47</v>
      </c>
      <c r="F4035" t="s">
        <v>6</v>
      </c>
      <c r="G4035">
        <v>2</v>
      </c>
      <c r="H4035">
        <v>2554.38</v>
      </c>
      <c r="I4035">
        <v>5108.76</v>
      </c>
      <c r="J4035" t="s">
        <v>93</v>
      </c>
      <c r="K4035" t="s">
        <v>82</v>
      </c>
      <c r="L4035" t="s">
        <v>139</v>
      </c>
      <c r="M4035">
        <v>2023</v>
      </c>
      <c r="N4035" t="s">
        <v>84</v>
      </c>
      <c r="O4035" t="s">
        <v>3369</v>
      </c>
      <c r="P4035" t="s">
        <v>86</v>
      </c>
    </row>
    <row r="4036" spans="1:16" x14ac:dyDescent="0.45">
      <c r="A4036">
        <v>4035</v>
      </c>
      <c r="B4036" s="10">
        <v>45221</v>
      </c>
      <c r="C4036">
        <v>8850</v>
      </c>
      <c r="D4036" t="s">
        <v>89</v>
      </c>
      <c r="E4036">
        <v>34</v>
      </c>
      <c r="F4036" t="s">
        <v>6</v>
      </c>
      <c r="G4036">
        <v>2</v>
      </c>
      <c r="H4036">
        <v>3897.76</v>
      </c>
      <c r="I4036">
        <v>7795.52</v>
      </c>
      <c r="J4036" t="s">
        <v>87</v>
      </c>
      <c r="K4036" t="s">
        <v>82</v>
      </c>
      <c r="L4036" t="s">
        <v>139</v>
      </c>
      <c r="M4036">
        <v>2023</v>
      </c>
      <c r="N4036" t="s">
        <v>84</v>
      </c>
      <c r="O4036" t="s">
        <v>3703</v>
      </c>
      <c r="P4036" t="s">
        <v>86</v>
      </c>
    </row>
    <row r="4037" spans="1:16" x14ac:dyDescent="0.45">
      <c r="A4037">
        <v>4036</v>
      </c>
      <c r="B4037" s="10">
        <v>45221</v>
      </c>
      <c r="C4037">
        <v>7416</v>
      </c>
      <c r="D4037" t="s">
        <v>89</v>
      </c>
      <c r="E4037">
        <v>52</v>
      </c>
      <c r="F4037" t="s">
        <v>9</v>
      </c>
      <c r="G4037">
        <v>4</v>
      </c>
      <c r="H4037">
        <v>2198.2600000000002</v>
      </c>
      <c r="I4037">
        <v>8793.0400000000009</v>
      </c>
      <c r="J4037" t="s">
        <v>93</v>
      </c>
      <c r="K4037" t="s">
        <v>82</v>
      </c>
      <c r="L4037" t="s">
        <v>139</v>
      </c>
      <c r="M4037">
        <v>2023</v>
      </c>
      <c r="N4037" t="s">
        <v>84</v>
      </c>
      <c r="O4037" t="s">
        <v>2008</v>
      </c>
      <c r="P4037" t="s">
        <v>86</v>
      </c>
    </row>
    <row r="4038" spans="1:16" x14ac:dyDescent="0.45">
      <c r="A4038">
        <v>4037</v>
      </c>
      <c r="B4038" s="10">
        <v>45221</v>
      </c>
      <c r="C4038">
        <v>2504</v>
      </c>
      <c r="D4038" t="s">
        <v>89</v>
      </c>
      <c r="E4038">
        <v>18</v>
      </c>
      <c r="F4038" t="s">
        <v>9</v>
      </c>
      <c r="G4038">
        <v>2</v>
      </c>
      <c r="H4038">
        <v>1132.71</v>
      </c>
      <c r="I4038">
        <v>2265.42</v>
      </c>
      <c r="J4038" t="s">
        <v>95</v>
      </c>
      <c r="K4038" t="s">
        <v>82</v>
      </c>
      <c r="L4038" t="s">
        <v>139</v>
      </c>
      <c r="M4038">
        <v>2023</v>
      </c>
      <c r="N4038" t="s">
        <v>84</v>
      </c>
      <c r="O4038" t="s">
        <v>2537</v>
      </c>
      <c r="P4038" t="s">
        <v>86</v>
      </c>
    </row>
    <row r="4039" spans="1:16" x14ac:dyDescent="0.45">
      <c r="A4039">
        <v>4038</v>
      </c>
      <c r="B4039" s="10">
        <v>45221</v>
      </c>
      <c r="C4039">
        <v>9924</v>
      </c>
      <c r="D4039" t="s">
        <v>80</v>
      </c>
      <c r="E4039">
        <v>41</v>
      </c>
      <c r="F4039" t="s">
        <v>9</v>
      </c>
      <c r="G4039">
        <v>5</v>
      </c>
      <c r="H4039">
        <v>1153.76</v>
      </c>
      <c r="I4039">
        <v>5768.8</v>
      </c>
      <c r="J4039" t="s">
        <v>97</v>
      </c>
      <c r="K4039" t="s">
        <v>82</v>
      </c>
      <c r="L4039" t="s">
        <v>139</v>
      </c>
      <c r="M4039">
        <v>2023</v>
      </c>
      <c r="N4039" t="s">
        <v>84</v>
      </c>
      <c r="O4039" t="s">
        <v>4475</v>
      </c>
      <c r="P4039" t="s">
        <v>86</v>
      </c>
    </row>
    <row r="4040" spans="1:16" x14ac:dyDescent="0.45">
      <c r="A4040">
        <v>4039</v>
      </c>
      <c r="B4040" s="10">
        <v>45221</v>
      </c>
      <c r="C4040">
        <v>4924</v>
      </c>
      <c r="D4040" t="s">
        <v>89</v>
      </c>
      <c r="E4040">
        <v>42</v>
      </c>
      <c r="F4040" t="s">
        <v>6</v>
      </c>
      <c r="G4040">
        <v>2</v>
      </c>
      <c r="H4040">
        <v>4535.96</v>
      </c>
      <c r="I4040">
        <v>9071.92</v>
      </c>
      <c r="J4040" t="s">
        <v>97</v>
      </c>
      <c r="K4040" t="s">
        <v>82</v>
      </c>
      <c r="L4040" t="s">
        <v>139</v>
      </c>
      <c r="M4040">
        <v>2023</v>
      </c>
      <c r="N4040" t="s">
        <v>84</v>
      </c>
      <c r="O4040" t="s">
        <v>2768</v>
      </c>
      <c r="P4040" t="s">
        <v>86</v>
      </c>
    </row>
    <row r="4041" spans="1:16" x14ac:dyDescent="0.45">
      <c r="A4041">
        <v>4040</v>
      </c>
      <c r="B4041" s="10">
        <v>45221</v>
      </c>
      <c r="C4041">
        <v>9615</v>
      </c>
      <c r="D4041" t="s">
        <v>80</v>
      </c>
      <c r="E4041">
        <v>19</v>
      </c>
      <c r="F4041" t="s">
        <v>8</v>
      </c>
      <c r="G4041">
        <v>3</v>
      </c>
      <c r="H4041">
        <v>3915.48</v>
      </c>
      <c r="I4041">
        <v>11746.44</v>
      </c>
      <c r="J4041" t="s">
        <v>95</v>
      </c>
      <c r="K4041" t="s">
        <v>82</v>
      </c>
      <c r="L4041" t="s">
        <v>139</v>
      </c>
      <c r="M4041">
        <v>2023</v>
      </c>
      <c r="N4041" t="s">
        <v>84</v>
      </c>
      <c r="O4041" t="s">
        <v>6881</v>
      </c>
      <c r="P4041" t="s">
        <v>86</v>
      </c>
    </row>
    <row r="4042" spans="1:16" x14ac:dyDescent="0.45">
      <c r="A4042">
        <v>4041</v>
      </c>
      <c r="B4042" s="10">
        <v>45221</v>
      </c>
      <c r="C4042">
        <v>5485</v>
      </c>
      <c r="D4042" t="s">
        <v>89</v>
      </c>
      <c r="E4042">
        <v>42</v>
      </c>
      <c r="F4042" t="s">
        <v>7</v>
      </c>
      <c r="G4042">
        <v>3</v>
      </c>
      <c r="H4042">
        <v>231.03</v>
      </c>
      <c r="I4042">
        <v>693.09</v>
      </c>
      <c r="J4042" t="s">
        <v>97</v>
      </c>
      <c r="K4042" t="s">
        <v>567</v>
      </c>
      <c r="L4042" t="s">
        <v>139</v>
      </c>
      <c r="M4042">
        <v>2023</v>
      </c>
      <c r="N4042" t="s">
        <v>84</v>
      </c>
      <c r="O4042" t="s">
        <v>7506</v>
      </c>
      <c r="P4042" t="s">
        <v>86</v>
      </c>
    </row>
    <row r="4043" spans="1:16" x14ac:dyDescent="0.45">
      <c r="A4043">
        <v>4042</v>
      </c>
      <c r="B4043" s="10">
        <v>45222</v>
      </c>
      <c r="C4043">
        <v>9100</v>
      </c>
      <c r="D4043" t="s">
        <v>89</v>
      </c>
      <c r="E4043">
        <v>31</v>
      </c>
      <c r="F4043" t="s">
        <v>9</v>
      </c>
      <c r="G4043">
        <v>1</v>
      </c>
      <c r="H4043">
        <v>4716.4799999999996</v>
      </c>
      <c r="I4043">
        <v>4716.4799999999996</v>
      </c>
      <c r="J4043" t="s">
        <v>87</v>
      </c>
      <c r="K4043" t="s">
        <v>82</v>
      </c>
      <c r="L4043" t="s">
        <v>139</v>
      </c>
      <c r="M4043">
        <v>2023</v>
      </c>
      <c r="N4043" t="s">
        <v>84</v>
      </c>
      <c r="O4043" t="s">
        <v>530</v>
      </c>
      <c r="P4043" t="s">
        <v>86</v>
      </c>
    </row>
    <row r="4044" spans="1:16" x14ac:dyDescent="0.45">
      <c r="A4044">
        <v>4043</v>
      </c>
      <c r="B4044" s="10">
        <v>45222</v>
      </c>
      <c r="C4044">
        <v>9684</v>
      </c>
      <c r="D4044" t="s">
        <v>80</v>
      </c>
      <c r="E4044">
        <v>56</v>
      </c>
      <c r="F4044" t="s">
        <v>7</v>
      </c>
      <c r="G4044">
        <v>4</v>
      </c>
      <c r="H4044">
        <v>607.20000000000005</v>
      </c>
      <c r="I4044">
        <v>2428.8000000000002</v>
      </c>
      <c r="J4044" t="s">
        <v>81</v>
      </c>
      <c r="K4044" t="s">
        <v>82</v>
      </c>
      <c r="L4044" t="s">
        <v>139</v>
      </c>
      <c r="M4044">
        <v>2023</v>
      </c>
      <c r="N4044" t="s">
        <v>84</v>
      </c>
      <c r="O4044" t="s">
        <v>1370</v>
      </c>
      <c r="P4044" t="s">
        <v>86</v>
      </c>
    </row>
    <row r="4045" spans="1:16" x14ac:dyDescent="0.45">
      <c r="A4045">
        <v>4044</v>
      </c>
      <c r="B4045" s="10">
        <v>45222</v>
      </c>
      <c r="C4045">
        <v>1191</v>
      </c>
      <c r="D4045" t="s">
        <v>80</v>
      </c>
      <c r="E4045">
        <v>50</v>
      </c>
      <c r="F4045" t="s">
        <v>5</v>
      </c>
      <c r="G4045">
        <v>1</v>
      </c>
      <c r="H4045">
        <v>3282.06</v>
      </c>
      <c r="I4045">
        <v>3282.06</v>
      </c>
      <c r="J4045" t="s">
        <v>93</v>
      </c>
      <c r="K4045" t="s">
        <v>82</v>
      </c>
      <c r="L4045" t="s">
        <v>139</v>
      </c>
      <c r="M4045">
        <v>2023</v>
      </c>
      <c r="N4045" t="s">
        <v>84</v>
      </c>
      <c r="O4045" t="s">
        <v>5624</v>
      </c>
      <c r="P4045" t="s">
        <v>86</v>
      </c>
    </row>
    <row r="4046" spans="1:16" x14ac:dyDescent="0.45">
      <c r="A4046">
        <v>4045</v>
      </c>
      <c r="B4046" s="10">
        <v>45222</v>
      </c>
      <c r="C4046">
        <v>9690</v>
      </c>
      <c r="D4046" t="s">
        <v>80</v>
      </c>
      <c r="E4046">
        <v>34</v>
      </c>
      <c r="F4046" t="s">
        <v>8</v>
      </c>
      <c r="G4046">
        <v>3</v>
      </c>
      <c r="H4046">
        <v>2779.94</v>
      </c>
      <c r="I4046">
        <v>8339.82</v>
      </c>
      <c r="J4046" t="s">
        <v>87</v>
      </c>
      <c r="K4046" t="s">
        <v>82</v>
      </c>
      <c r="L4046" t="s">
        <v>139</v>
      </c>
      <c r="M4046">
        <v>2023</v>
      </c>
      <c r="N4046" t="s">
        <v>84</v>
      </c>
      <c r="O4046" t="s">
        <v>6084</v>
      </c>
      <c r="P4046" t="s">
        <v>86</v>
      </c>
    </row>
    <row r="4047" spans="1:16" x14ac:dyDescent="0.45">
      <c r="A4047">
        <v>4046</v>
      </c>
      <c r="B4047" s="10">
        <v>45222</v>
      </c>
      <c r="C4047">
        <v>5917</v>
      </c>
      <c r="D4047" t="s">
        <v>80</v>
      </c>
      <c r="E4047">
        <v>48</v>
      </c>
      <c r="F4047" t="s">
        <v>7</v>
      </c>
      <c r="G4047">
        <v>3</v>
      </c>
      <c r="H4047">
        <v>281.02999999999997</v>
      </c>
      <c r="I4047">
        <v>843.09</v>
      </c>
      <c r="J4047" t="s">
        <v>93</v>
      </c>
      <c r="K4047" t="s">
        <v>567</v>
      </c>
      <c r="L4047" t="s">
        <v>139</v>
      </c>
      <c r="M4047">
        <v>2023</v>
      </c>
      <c r="N4047" t="s">
        <v>84</v>
      </c>
      <c r="O4047" t="s">
        <v>8739</v>
      </c>
      <c r="P4047" t="s">
        <v>748</v>
      </c>
    </row>
    <row r="4048" spans="1:16" x14ac:dyDescent="0.45">
      <c r="A4048">
        <v>4047</v>
      </c>
      <c r="B4048" s="10">
        <v>45222</v>
      </c>
      <c r="C4048">
        <v>6831</v>
      </c>
      <c r="D4048" t="s">
        <v>89</v>
      </c>
      <c r="E4048">
        <v>27</v>
      </c>
      <c r="F4048" t="s">
        <v>6</v>
      </c>
      <c r="G4048">
        <v>1</v>
      </c>
      <c r="H4048">
        <v>1511.11</v>
      </c>
      <c r="I4048">
        <v>1511.11</v>
      </c>
      <c r="J4048" t="s">
        <v>87</v>
      </c>
      <c r="K4048" t="s">
        <v>567</v>
      </c>
      <c r="L4048" t="s">
        <v>139</v>
      </c>
      <c r="M4048">
        <v>2023</v>
      </c>
      <c r="N4048" t="s">
        <v>84</v>
      </c>
      <c r="O4048" t="s">
        <v>8198</v>
      </c>
      <c r="P4048" t="s">
        <v>86</v>
      </c>
    </row>
    <row r="4049" spans="1:16" x14ac:dyDescent="0.45">
      <c r="A4049">
        <v>4048</v>
      </c>
      <c r="B4049" s="10">
        <v>45222</v>
      </c>
      <c r="C4049">
        <v>5322</v>
      </c>
      <c r="D4049" t="s">
        <v>80</v>
      </c>
      <c r="E4049">
        <v>23</v>
      </c>
      <c r="F4049" t="s">
        <v>6</v>
      </c>
      <c r="G4049">
        <v>5</v>
      </c>
      <c r="H4049">
        <v>3890.48</v>
      </c>
      <c r="I4049">
        <v>19452.400000000001</v>
      </c>
      <c r="J4049" t="s">
        <v>95</v>
      </c>
      <c r="K4049" t="s">
        <v>82</v>
      </c>
      <c r="L4049" t="s">
        <v>139</v>
      </c>
      <c r="M4049">
        <v>2023</v>
      </c>
      <c r="N4049" t="s">
        <v>84</v>
      </c>
      <c r="O4049" t="s">
        <v>4897</v>
      </c>
      <c r="P4049" t="s">
        <v>86</v>
      </c>
    </row>
    <row r="4050" spans="1:16" x14ac:dyDescent="0.45">
      <c r="A4050">
        <v>4049</v>
      </c>
      <c r="B4050" s="10">
        <v>45222</v>
      </c>
      <c r="C4050">
        <v>7999</v>
      </c>
      <c r="D4050" t="s">
        <v>80</v>
      </c>
      <c r="E4050">
        <v>56</v>
      </c>
      <c r="F4050" t="s">
        <v>9</v>
      </c>
      <c r="G4050">
        <v>2</v>
      </c>
      <c r="H4050">
        <v>1569.06</v>
      </c>
      <c r="I4050">
        <v>3138.12</v>
      </c>
      <c r="J4050" t="s">
        <v>81</v>
      </c>
      <c r="K4050" t="s">
        <v>82</v>
      </c>
      <c r="L4050" t="s">
        <v>139</v>
      </c>
      <c r="M4050">
        <v>2023</v>
      </c>
      <c r="N4050" t="s">
        <v>84</v>
      </c>
      <c r="O4050" t="s">
        <v>3055</v>
      </c>
      <c r="P4050" t="s">
        <v>86</v>
      </c>
    </row>
    <row r="4051" spans="1:16" x14ac:dyDescent="0.45">
      <c r="A4051">
        <v>4050</v>
      </c>
      <c r="B4051" s="10">
        <v>45222</v>
      </c>
      <c r="C4051">
        <v>8282</v>
      </c>
      <c r="D4051" t="s">
        <v>80</v>
      </c>
      <c r="E4051">
        <v>42</v>
      </c>
      <c r="F4051" t="s">
        <v>9</v>
      </c>
      <c r="G4051">
        <v>5</v>
      </c>
      <c r="H4051">
        <v>2427.65</v>
      </c>
      <c r="I4051">
        <v>12138.25</v>
      </c>
      <c r="J4051" t="s">
        <v>97</v>
      </c>
      <c r="K4051" t="s">
        <v>82</v>
      </c>
      <c r="L4051" t="s">
        <v>139</v>
      </c>
      <c r="M4051">
        <v>2023</v>
      </c>
      <c r="N4051" t="s">
        <v>84</v>
      </c>
      <c r="O4051" t="s">
        <v>4476</v>
      </c>
      <c r="P4051" t="s">
        <v>86</v>
      </c>
    </row>
    <row r="4052" spans="1:16" x14ac:dyDescent="0.45">
      <c r="A4052">
        <v>4051</v>
      </c>
      <c r="B4052" s="10">
        <v>45222</v>
      </c>
      <c r="C4052">
        <v>2874</v>
      </c>
      <c r="D4052" t="s">
        <v>89</v>
      </c>
      <c r="E4052">
        <v>55</v>
      </c>
      <c r="F4052" t="s">
        <v>7</v>
      </c>
      <c r="G4052">
        <v>5</v>
      </c>
      <c r="H4052">
        <v>3504.86</v>
      </c>
      <c r="I4052">
        <v>17524.3</v>
      </c>
      <c r="J4052" t="s">
        <v>81</v>
      </c>
      <c r="K4052" t="s">
        <v>82</v>
      </c>
      <c r="L4052" t="s">
        <v>139</v>
      </c>
      <c r="M4052">
        <v>2023</v>
      </c>
      <c r="N4052" t="s">
        <v>84</v>
      </c>
      <c r="O4052" t="s">
        <v>4706</v>
      </c>
      <c r="P4052" t="s">
        <v>86</v>
      </c>
    </row>
    <row r="4053" spans="1:16" x14ac:dyDescent="0.45">
      <c r="A4053">
        <v>4052</v>
      </c>
      <c r="B4053" s="10">
        <v>45222</v>
      </c>
      <c r="C4053">
        <v>5763</v>
      </c>
      <c r="D4053" t="s">
        <v>89</v>
      </c>
      <c r="E4053">
        <v>54</v>
      </c>
      <c r="F4053" t="s">
        <v>6</v>
      </c>
      <c r="G4053">
        <v>5</v>
      </c>
      <c r="H4053">
        <v>404.29</v>
      </c>
      <c r="I4053">
        <v>2021.45</v>
      </c>
      <c r="J4053" t="s">
        <v>93</v>
      </c>
      <c r="K4053" t="s">
        <v>82</v>
      </c>
      <c r="L4053" t="s">
        <v>139</v>
      </c>
      <c r="M4053">
        <v>2023</v>
      </c>
      <c r="N4053" t="s">
        <v>84</v>
      </c>
      <c r="O4053" t="s">
        <v>4238</v>
      </c>
      <c r="P4053" t="s">
        <v>86</v>
      </c>
    </row>
    <row r="4054" spans="1:16" x14ac:dyDescent="0.45">
      <c r="A4054">
        <v>4053</v>
      </c>
      <c r="B4054" s="10">
        <v>45222</v>
      </c>
      <c r="C4054">
        <v>9464</v>
      </c>
      <c r="D4054" t="s">
        <v>80</v>
      </c>
      <c r="E4054">
        <v>47</v>
      </c>
      <c r="F4054" t="s">
        <v>7</v>
      </c>
      <c r="G4054">
        <v>5</v>
      </c>
      <c r="H4054">
        <v>4171.3999999999996</v>
      </c>
      <c r="I4054">
        <v>20857</v>
      </c>
      <c r="J4054" t="s">
        <v>93</v>
      </c>
      <c r="K4054" t="s">
        <v>82</v>
      </c>
      <c r="L4054" t="s">
        <v>139</v>
      </c>
      <c r="M4054">
        <v>2023</v>
      </c>
      <c r="N4054" t="s">
        <v>84</v>
      </c>
      <c r="O4054" t="s">
        <v>4239</v>
      </c>
      <c r="P4054" t="s">
        <v>86</v>
      </c>
    </row>
    <row r="4055" spans="1:16" x14ac:dyDescent="0.45">
      <c r="A4055">
        <v>4054</v>
      </c>
      <c r="B4055" s="10">
        <v>45222</v>
      </c>
      <c r="C4055">
        <v>2051</v>
      </c>
      <c r="D4055" t="s">
        <v>80</v>
      </c>
      <c r="E4055">
        <v>51</v>
      </c>
      <c r="F4055" t="s">
        <v>5</v>
      </c>
      <c r="G4055">
        <v>2</v>
      </c>
      <c r="H4055">
        <v>255.83</v>
      </c>
      <c r="I4055">
        <v>511.66</v>
      </c>
      <c r="J4055" t="s">
        <v>93</v>
      </c>
      <c r="K4055" t="s">
        <v>567</v>
      </c>
      <c r="L4055" t="s">
        <v>139</v>
      </c>
      <c r="M4055">
        <v>2023</v>
      </c>
      <c r="N4055" t="s">
        <v>84</v>
      </c>
      <c r="O4055" t="s">
        <v>7241</v>
      </c>
      <c r="P4055" t="s">
        <v>86</v>
      </c>
    </row>
    <row r="4056" spans="1:16" x14ac:dyDescent="0.45">
      <c r="A4056">
        <v>4055</v>
      </c>
      <c r="B4056" s="10">
        <v>45222</v>
      </c>
      <c r="C4056">
        <v>8538</v>
      </c>
      <c r="D4056" t="s">
        <v>80</v>
      </c>
      <c r="E4056">
        <v>35</v>
      </c>
      <c r="F4056" t="s">
        <v>8</v>
      </c>
      <c r="G4056">
        <v>4</v>
      </c>
      <c r="H4056">
        <v>1348.82</v>
      </c>
      <c r="I4056">
        <v>5395.28</v>
      </c>
      <c r="J4056" t="s">
        <v>97</v>
      </c>
      <c r="K4056" t="s">
        <v>82</v>
      </c>
      <c r="L4056" t="s">
        <v>139</v>
      </c>
      <c r="M4056">
        <v>2023</v>
      </c>
      <c r="N4056" t="s">
        <v>84</v>
      </c>
      <c r="O4056" t="s">
        <v>1701</v>
      </c>
      <c r="P4056" t="s">
        <v>86</v>
      </c>
    </row>
    <row r="4057" spans="1:16" x14ac:dyDescent="0.45">
      <c r="A4057">
        <v>4056</v>
      </c>
      <c r="B4057" s="10">
        <v>45223</v>
      </c>
      <c r="C4057">
        <v>8411</v>
      </c>
      <c r="D4057" t="s">
        <v>80</v>
      </c>
      <c r="E4057">
        <v>41</v>
      </c>
      <c r="F4057" t="s">
        <v>6</v>
      </c>
      <c r="G4057">
        <v>1</v>
      </c>
      <c r="H4057">
        <v>3827.18</v>
      </c>
      <c r="I4057">
        <v>3827.18</v>
      </c>
      <c r="J4057" t="s">
        <v>97</v>
      </c>
      <c r="K4057" t="s">
        <v>82</v>
      </c>
      <c r="L4057" t="s">
        <v>139</v>
      </c>
      <c r="M4057">
        <v>2023</v>
      </c>
      <c r="N4057" t="s">
        <v>84</v>
      </c>
      <c r="O4057" t="s">
        <v>531</v>
      </c>
      <c r="P4057" t="s">
        <v>86</v>
      </c>
    </row>
    <row r="4058" spans="1:16" x14ac:dyDescent="0.45">
      <c r="A4058">
        <v>4057</v>
      </c>
      <c r="B4058" s="10">
        <v>45223</v>
      </c>
      <c r="C4058">
        <v>7320</v>
      </c>
      <c r="D4058" t="s">
        <v>89</v>
      </c>
      <c r="E4058">
        <v>44</v>
      </c>
      <c r="F4058" t="s">
        <v>102</v>
      </c>
      <c r="G4058">
        <v>5</v>
      </c>
      <c r="H4058">
        <v>4563.78</v>
      </c>
      <c r="I4058">
        <v>22818.9</v>
      </c>
      <c r="J4058" t="s">
        <v>97</v>
      </c>
      <c r="K4058" t="s">
        <v>82</v>
      </c>
      <c r="L4058" t="s">
        <v>139</v>
      </c>
      <c r="M4058">
        <v>2023</v>
      </c>
      <c r="N4058" t="s">
        <v>84</v>
      </c>
      <c r="O4058" t="s">
        <v>8893</v>
      </c>
      <c r="P4058" t="s">
        <v>748</v>
      </c>
    </row>
    <row r="4059" spans="1:16" x14ac:dyDescent="0.45">
      <c r="A4059">
        <v>4058</v>
      </c>
      <c r="B4059" s="10">
        <v>45223</v>
      </c>
      <c r="C4059">
        <v>3105</v>
      </c>
      <c r="D4059" t="s">
        <v>80</v>
      </c>
      <c r="E4059">
        <v>44</v>
      </c>
      <c r="F4059" t="s">
        <v>6</v>
      </c>
      <c r="G4059">
        <v>5</v>
      </c>
      <c r="H4059">
        <v>3813.7</v>
      </c>
      <c r="I4059">
        <v>19068.5</v>
      </c>
      <c r="J4059" t="s">
        <v>97</v>
      </c>
      <c r="K4059" t="s">
        <v>82</v>
      </c>
      <c r="L4059" t="s">
        <v>139</v>
      </c>
      <c r="M4059">
        <v>2023</v>
      </c>
      <c r="N4059" t="s">
        <v>84</v>
      </c>
      <c r="O4059" t="s">
        <v>4477</v>
      </c>
      <c r="P4059" t="s">
        <v>86</v>
      </c>
    </row>
    <row r="4060" spans="1:16" x14ac:dyDescent="0.45">
      <c r="A4060">
        <v>4059</v>
      </c>
      <c r="B4060" s="10">
        <v>45223</v>
      </c>
      <c r="C4060">
        <v>1307</v>
      </c>
      <c r="D4060" t="s">
        <v>89</v>
      </c>
      <c r="E4060">
        <v>56</v>
      </c>
      <c r="F4060" t="s">
        <v>5</v>
      </c>
      <c r="G4060">
        <v>1</v>
      </c>
      <c r="H4060">
        <v>1173.6500000000001</v>
      </c>
      <c r="I4060">
        <v>1173.6500000000001</v>
      </c>
      <c r="J4060" t="s">
        <v>81</v>
      </c>
      <c r="K4060" t="s">
        <v>567</v>
      </c>
      <c r="L4060" t="s">
        <v>139</v>
      </c>
      <c r="M4060">
        <v>2023</v>
      </c>
      <c r="N4060" t="s">
        <v>668</v>
      </c>
      <c r="O4060" t="s">
        <v>9418</v>
      </c>
      <c r="P4060" t="s">
        <v>86</v>
      </c>
    </row>
    <row r="4061" spans="1:16" x14ac:dyDescent="0.45">
      <c r="A4061">
        <v>4060</v>
      </c>
      <c r="B4061" s="10">
        <v>45223</v>
      </c>
      <c r="C4061">
        <v>8737</v>
      </c>
      <c r="D4061" t="s">
        <v>80</v>
      </c>
      <c r="E4061">
        <v>38</v>
      </c>
      <c r="F4061" t="s">
        <v>6</v>
      </c>
      <c r="G4061">
        <v>1</v>
      </c>
      <c r="H4061">
        <v>4929.33</v>
      </c>
      <c r="I4061">
        <v>4929.33</v>
      </c>
      <c r="J4061" t="s">
        <v>97</v>
      </c>
      <c r="K4061" t="s">
        <v>82</v>
      </c>
      <c r="L4061" t="s">
        <v>139</v>
      </c>
      <c r="M4061">
        <v>2023</v>
      </c>
      <c r="N4061" t="s">
        <v>84</v>
      </c>
      <c r="O4061" t="s">
        <v>5200</v>
      </c>
      <c r="P4061" t="s">
        <v>86</v>
      </c>
    </row>
    <row r="4062" spans="1:16" x14ac:dyDescent="0.45">
      <c r="A4062">
        <v>4061</v>
      </c>
      <c r="B4062" s="10">
        <v>45223</v>
      </c>
      <c r="C4062">
        <v>4359</v>
      </c>
      <c r="D4062" t="s">
        <v>80</v>
      </c>
      <c r="E4062">
        <v>36</v>
      </c>
      <c r="F4062" t="s">
        <v>5</v>
      </c>
      <c r="G4062">
        <v>4</v>
      </c>
      <c r="H4062">
        <v>2096</v>
      </c>
      <c r="I4062">
        <v>8384</v>
      </c>
      <c r="J4062" t="s">
        <v>97</v>
      </c>
      <c r="K4062" t="s">
        <v>82</v>
      </c>
      <c r="L4062" t="s">
        <v>139</v>
      </c>
      <c r="M4062">
        <v>2023</v>
      </c>
      <c r="N4062" t="s">
        <v>84</v>
      </c>
      <c r="O4062" t="s">
        <v>1702</v>
      </c>
      <c r="P4062" t="s">
        <v>86</v>
      </c>
    </row>
    <row r="4063" spans="1:16" x14ac:dyDescent="0.45">
      <c r="A4063">
        <v>4062</v>
      </c>
      <c r="B4063" s="10">
        <v>45223</v>
      </c>
      <c r="C4063">
        <v>4176</v>
      </c>
      <c r="D4063" t="s">
        <v>89</v>
      </c>
      <c r="E4063">
        <v>56</v>
      </c>
      <c r="F4063" t="s">
        <v>6</v>
      </c>
      <c r="G4063">
        <v>3</v>
      </c>
      <c r="H4063">
        <v>1913.43</v>
      </c>
      <c r="I4063">
        <v>5740.29</v>
      </c>
      <c r="J4063" t="s">
        <v>81</v>
      </c>
      <c r="K4063" t="s">
        <v>82</v>
      </c>
      <c r="L4063" t="s">
        <v>139</v>
      </c>
      <c r="M4063">
        <v>2023</v>
      </c>
      <c r="N4063" t="s">
        <v>84</v>
      </c>
      <c r="O4063" t="s">
        <v>6720</v>
      </c>
      <c r="P4063" t="s">
        <v>86</v>
      </c>
    </row>
    <row r="4064" spans="1:16" x14ac:dyDescent="0.45">
      <c r="A4064">
        <v>4063</v>
      </c>
      <c r="B4064" s="10">
        <v>45223</v>
      </c>
      <c r="C4064">
        <v>2251</v>
      </c>
      <c r="D4064" t="s">
        <v>80</v>
      </c>
      <c r="E4064">
        <v>40</v>
      </c>
      <c r="F4064" t="s">
        <v>5</v>
      </c>
      <c r="G4064">
        <v>4</v>
      </c>
      <c r="H4064">
        <v>4332.92</v>
      </c>
      <c r="I4064">
        <v>17331.68</v>
      </c>
      <c r="J4064" t="s">
        <v>97</v>
      </c>
      <c r="K4064" t="s">
        <v>82</v>
      </c>
      <c r="L4064" t="s">
        <v>139</v>
      </c>
      <c r="M4064">
        <v>2023</v>
      </c>
      <c r="N4064" t="s">
        <v>84</v>
      </c>
      <c r="O4064" t="s">
        <v>1703</v>
      </c>
      <c r="P4064" t="s">
        <v>86</v>
      </c>
    </row>
    <row r="4065" spans="1:16" x14ac:dyDescent="0.45">
      <c r="A4065">
        <v>4064</v>
      </c>
      <c r="B4065" s="10">
        <v>45223</v>
      </c>
      <c r="C4065">
        <v>6366</v>
      </c>
      <c r="D4065" t="s">
        <v>80</v>
      </c>
      <c r="E4065">
        <v>56</v>
      </c>
      <c r="F4065" t="s">
        <v>9</v>
      </c>
      <c r="G4065">
        <v>3</v>
      </c>
      <c r="H4065">
        <v>377.73</v>
      </c>
      <c r="I4065">
        <v>1133.19</v>
      </c>
      <c r="J4065" t="s">
        <v>81</v>
      </c>
      <c r="K4065" t="s">
        <v>567</v>
      </c>
      <c r="L4065" t="s">
        <v>139</v>
      </c>
      <c r="M4065">
        <v>2023</v>
      </c>
      <c r="N4065" t="s">
        <v>84</v>
      </c>
      <c r="O4065" t="s">
        <v>7507</v>
      </c>
      <c r="P4065" t="s">
        <v>86</v>
      </c>
    </row>
    <row r="4066" spans="1:16" x14ac:dyDescent="0.45">
      <c r="A4066">
        <v>4065</v>
      </c>
      <c r="B4066" s="10">
        <v>45223</v>
      </c>
      <c r="C4066">
        <v>2517</v>
      </c>
      <c r="D4066" t="s">
        <v>80</v>
      </c>
      <c r="E4066">
        <v>61</v>
      </c>
      <c r="F4066" t="s">
        <v>7</v>
      </c>
      <c r="G4066">
        <v>2</v>
      </c>
      <c r="H4066">
        <v>2802.6</v>
      </c>
      <c r="I4066">
        <v>5605.2</v>
      </c>
      <c r="J4066" t="s">
        <v>81</v>
      </c>
      <c r="K4066" t="s">
        <v>82</v>
      </c>
      <c r="L4066" t="s">
        <v>139</v>
      </c>
      <c r="M4066">
        <v>2023</v>
      </c>
      <c r="N4066" t="s">
        <v>84</v>
      </c>
      <c r="O4066" t="s">
        <v>3056</v>
      </c>
      <c r="P4066" t="s">
        <v>86</v>
      </c>
    </row>
    <row r="4067" spans="1:16" x14ac:dyDescent="0.45">
      <c r="A4067">
        <v>4066</v>
      </c>
      <c r="B4067" s="10">
        <v>45223</v>
      </c>
      <c r="C4067">
        <v>7226</v>
      </c>
      <c r="D4067" t="s">
        <v>80</v>
      </c>
      <c r="E4067">
        <v>64</v>
      </c>
      <c r="F4067" t="s">
        <v>6</v>
      </c>
      <c r="G4067">
        <v>4</v>
      </c>
      <c r="H4067">
        <v>4829.8500000000004</v>
      </c>
      <c r="I4067">
        <v>19319.400000000001</v>
      </c>
      <c r="J4067" t="s">
        <v>81</v>
      </c>
      <c r="K4067" t="s">
        <v>82</v>
      </c>
      <c r="L4067" t="s">
        <v>139</v>
      </c>
      <c r="M4067">
        <v>2023</v>
      </c>
      <c r="N4067" t="s">
        <v>84</v>
      </c>
      <c r="O4067" t="s">
        <v>1371</v>
      </c>
      <c r="P4067" t="s">
        <v>86</v>
      </c>
    </row>
    <row r="4068" spans="1:16" x14ac:dyDescent="0.45">
      <c r="A4068">
        <v>4067</v>
      </c>
      <c r="B4068" s="10">
        <v>45223</v>
      </c>
      <c r="C4068">
        <v>6305</v>
      </c>
      <c r="D4068" t="s">
        <v>89</v>
      </c>
      <c r="E4068">
        <v>32</v>
      </c>
      <c r="F4068" t="s">
        <v>8</v>
      </c>
      <c r="G4068">
        <v>2</v>
      </c>
      <c r="H4068">
        <v>545.65</v>
      </c>
      <c r="I4068">
        <v>1091.3</v>
      </c>
      <c r="J4068" t="s">
        <v>87</v>
      </c>
      <c r="K4068" t="s">
        <v>567</v>
      </c>
      <c r="L4068" t="s">
        <v>139</v>
      </c>
      <c r="M4068">
        <v>2023</v>
      </c>
      <c r="N4068" t="s">
        <v>84</v>
      </c>
      <c r="O4068" t="s">
        <v>7097</v>
      </c>
      <c r="P4068" t="s">
        <v>86</v>
      </c>
    </row>
    <row r="4069" spans="1:16" x14ac:dyDescent="0.45">
      <c r="A4069">
        <v>4068</v>
      </c>
      <c r="B4069" s="10">
        <v>45223</v>
      </c>
      <c r="C4069">
        <v>6869</v>
      </c>
      <c r="D4069" t="s">
        <v>80</v>
      </c>
      <c r="E4069">
        <v>60</v>
      </c>
      <c r="F4069" t="s">
        <v>9</v>
      </c>
      <c r="G4069">
        <v>1</v>
      </c>
      <c r="H4069">
        <v>2727.2</v>
      </c>
      <c r="I4069">
        <v>2727.2</v>
      </c>
      <c r="J4069" t="s">
        <v>81</v>
      </c>
      <c r="K4069" t="s">
        <v>82</v>
      </c>
      <c r="L4069" t="s">
        <v>139</v>
      </c>
      <c r="M4069">
        <v>2023</v>
      </c>
      <c r="N4069" t="s">
        <v>84</v>
      </c>
      <c r="O4069" t="s">
        <v>5840</v>
      </c>
      <c r="P4069" t="s">
        <v>86</v>
      </c>
    </row>
    <row r="4070" spans="1:16" x14ac:dyDescent="0.45">
      <c r="A4070">
        <v>4069</v>
      </c>
      <c r="B4070" s="10">
        <v>45223</v>
      </c>
      <c r="C4070">
        <v>9039</v>
      </c>
      <c r="D4070" t="s">
        <v>80</v>
      </c>
      <c r="E4070">
        <v>19</v>
      </c>
      <c r="F4070" t="s">
        <v>5</v>
      </c>
      <c r="G4070">
        <v>4</v>
      </c>
      <c r="H4070">
        <v>705.66</v>
      </c>
      <c r="I4070">
        <v>2822.64</v>
      </c>
      <c r="J4070" t="s">
        <v>95</v>
      </c>
      <c r="K4070" t="s">
        <v>82</v>
      </c>
      <c r="L4070" t="s">
        <v>139</v>
      </c>
      <c r="M4070">
        <v>2023</v>
      </c>
      <c r="N4070" t="s">
        <v>84</v>
      </c>
      <c r="O4070" t="s">
        <v>2321</v>
      </c>
      <c r="P4070" t="s">
        <v>86</v>
      </c>
    </row>
    <row r="4071" spans="1:16" x14ac:dyDescent="0.45">
      <c r="A4071">
        <v>4070</v>
      </c>
      <c r="B4071" s="10">
        <v>45224</v>
      </c>
      <c r="C4071">
        <v>5891</v>
      </c>
      <c r="D4071" t="s">
        <v>89</v>
      </c>
      <c r="E4071">
        <v>52</v>
      </c>
      <c r="F4071" t="s">
        <v>8</v>
      </c>
      <c r="G4071">
        <v>1</v>
      </c>
      <c r="H4071">
        <v>4455.3900000000003</v>
      </c>
      <c r="I4071">
        <v>4455.3900000000003</v>
      </c>
      <c r="J4071" t="s">
        <v>93</v>
      </c>
      <c r="K4071" t="s">
        <v>82</v>
      </c>
      <c r="L4071" t="s">
        <v>139</v>
      </c>
      <c r="M4071">
        <v>2023</v>
      </c>
      <c r="N4071" t="s">
        <v>84</v>
      </c>
      <c r="O4071" t="s">
        <v>532</v>
      </c>
      <c r="P4071" t="s">
        <v>86</v>
      </c>
    </row>
    <row r="4072" spans="1:16" x14ac:dyDescent="0.45">
      <c r="A4072">
        <v>4071</v>
      </c>
      <c r="B4072" s="10">
        <v>45224</v>
      </c>
      <c r="C4072">
        <v>5992</v>
      </c>
      <c r="D4072" t="s">
        <v>80</v>
      </c>
      <c r="E4072">
        <v>37</v>
      </c>
      <c r="F4072" t="s">
        <v>9</v>
      </c>
      <c r="G4072">
        <v>5</v>
      </c>
      <c r="H4072">
        <v>2959.35</v>
      </c>
      <c r="I4072">
        <v>14796.75</v>
      </c>
      <c r="J4072" t="s">
        <v>97</v>
      </c>
      <c r="K4072" t="s">
        <v>82</v>
      </c>
      <c r="L4072" t="s">
        <v>139</v>
      </c>
      <c r="M4072">
        <v>2023</v>
      </c>
      <c r="N4072" t="s">
        <v>84</v>
      </c>
      <c r="O4072" t="s">
        <v>4478</v>
      </c>
      <c r="P4072" t="s">
        <v>86</v>
      </c>
    </row>
    <row r="4073" spans="1:16" x14ac:dyDescent="0.45">
      <c r="A4073">
        <v>4072</v>
      </c>
      <c r="B4073" s="10">
        <v>45224</v>
      </c>
      <c r="C4073">
        <v>2961</v>
      </c>
      <c r="D4073" t="s">
        <v>89</v>
      </c>
      <c r="E4073">
        <v>45</v>
      </c>
      <c r="F4073" t="s">
        <v>102</v>
      </c>
      <c r="G4073">
        <v>1</v>
      </c>
      <c r="H4073">
        <v>1211.29</v>
      </c>
      <c r="I4073">
        <v>1211.29</v>
      </c>
      <c r="J4073" t="s">
        <v>93</v>
      </c>
      <c r="K4073" t="s">
        <v>567</v>
      </c>
      <c r="L4073" t="s">
        <v>139</v>
      </c>
      <c r="M4073">
        <v>2023</v>
      </c>
      <c r="N4073" t="s">
        <v>84</v>
      </c>
      <c r="O4073" t="s">
        <v>7805</v>
      </c>
      <c r="P4073" t="s">
        <v>86</v>
      </c>
    </row>
    <row r="4074" spans="1:16" x14ac:dyDescent="0.45">
      <c r="A4074">
        <v>4073</v>
      </c>
      <c r="B4074" s="10">
        <v>45224</v>
      </c>
      <c r="C4074">
        <v>3863</v>
      </c>
      <c r="D4074" t="s">
        <v>80</v>
      </c>
      <c r="E4074">
        <v>32</v>
      </c>
      <c r="F4074" t="s">
        <v>6</v>
      </c>
      <c r="G4074">
        <v>5</v>
      </c>
      <c r="H4074">
        <v>1569.86</v>
      </c>
      <c r="I4074">
        <v>7849.3</v>
      </c>
      <c r="J4074" t="s">
        <v>87</v>
      </c>
      <c r="K4074" t="s">
        <v>82</v>
      </c>
      <c r="L4074" t="s">
        <v>139</v>
      </c>
      <c r="M4074">
        <v>2023</v>
      </c>
      <c r="N4074" t="s">
        <v>84</v>
      </c>
      <c r="O4074" t="s">
        <v>8981</v>
      </c>
      <c r="P4074" t="s">
        <v>748</v>
      </c>
    </row>
    <row r="4075" spans="1:16" x14ac:dyDescent="0.45">
      <c r="A4075">
        <v>4074</v>
      </c>
      <c r="B4075" s="10">
        <v>45224</v>
      </c>
      <c r="C4075">
        <v>7603</v>
      </c>
      <c r="D4075" t="s">
        <v>80</v>
      </c>
      <c r="E4075">
        <v>33</v>
      </c>
      <c r="F4075" t="s">
        <v>6</v>
      </c>
      <c r="G4075">
        <v>3</v>
      </c>
      <c r="H4075">
        <v>2607.3200000000002</v>
      </c>
      <c r="I4075">
        <v>7821.96</v>
      </c>
      <c r="J4075" t="s">
        <v>87</v>
      </c>
      <c r="K4075" t="s">
        <v>82</v>
      </c>
      <c r="L4075" t="s">
        <v>139</v>
      </c>
      <c r="M4075">
        <v>2023</v>
      </c>
      <c r="N4075" t="s">
        <v>84</v>
      </c>
      <c r="O4075" t="s">
        <v>8333</v>
      </c>
      <c r="P4075" t="s">
        <v>748</v>
      </c>
    </row>
    <row r="4076" spans="1:16" x14ac:dyDescent="0.45">
      <c r="A4076">
        <v>4075</v>
      </c>
      <c r="B4076" s="10">
        <v>45224</v>
      </c>
      <c r="C4076">
        <v>5567</v>
      </c>
      <c r="D4076" t="s">
        <v>80</v>
      </c>
      <c r="E4076">
        <v>50</v>
      </c>
      <c r="F4076" t="s">
        <v>5</v>
      </c>
      <c r="G4076">
        <v>5</v>
      </c>
      <c r="H4076">
        <v>3640.47</v>
      </c>
      <c r="I4076">
        <v>18202.349999999999</v>
      </c>
      <c r="J4076" t="s">
        <v>93</v>
      </c>
      <c r="K4076" t="s">
        <v>82</v>
      </c>
      <c r="L4076" t="s">
        <v>139</v>
      </c>
      <c r="M4076">
        <v>2023</v>
      </c>
      <c r="N4076" t="s">
        <v>84</v>
      </c>
      <c r="O4076" t="s">
        <v>4240</v>
      </c>
      <c r="P4076" t="s">
        <v>86</v>
      </c>
    </row>
    <row r="4077" spans="1:16" x14ac:dyDescent="0.45">
      <c r="A4077">
        <v>4076</v>
      </c>
      <c r="B4077" s="10">
        <v>45224</v>
      </c>
      <c r="C4077">
        <v>7513</v>
      </c>
      <c r="D4077" t="s">
        <v>89</v>
      </c>
      <c r="E4077">
        <v>64</v>
      </c>
      <c r="F4077" t="s">
        <v>9</v>
      </c>
      <c r="G4077">
        <v>3</v>
      </c>
      <c r="H4077">
        <v>2463.1</v>
      </c>
      <c r="I4077">
        <v>7389.3</v>
      </c>
      <c r="J4077" t="s">
        <v>81</v>
      </c>
      <c r="K4077" t="s">
        <v>82</v>
      </c>
      <c r="L4077" t="s">
        <v>139</v>
      </c>
      <c r="M4077">
        <v>2023</v>
      </c>
      <c r="N4077" t="s">
        <v>668</v>
      </c>
      <c r="O4077" t="s">
        <v>9239</v>
      </c>
      <c r="P4077" t="s">
        <v>748</v>
      </c>
    </row>
    <row r="4078" spans="1:16" x14ac:dyDescent="0.45">
      <c r="A4078">
        <v>4077</v>
      </c>
      <c r="B4078" s="10">
        <v>45224</v>
      </c>
      <c r="C4078">
        <v>5005</v>
      </c>
      <c r="D4078" t="s">
        <v>89</v>
      </c>
      <c r="E4078">
        <v>29</v>
      </c>
      <c r="F4078" t="s">
        <v>9</v>
      </c>
      <c r="G4078">
        <v>5</v>
      </c>
      <c r="H4078">
        <v>986.87</v>
      </c>
      <c r="I4078">
        <v>4934.3500000000004</v>
      </c>
      <c r="J4078" t="s">
        <v>87</v>
      </c>
      <c r="K4078" t="s">
        <v>82</v>
      </c>
      <c r="L4078" t="s">
        <v>139</v>
      </c>
      <c r="M4078">
        <v>2023</v>
      </c>
      <c r="N4078" t="s">
        <v>84</v>
      </c>
      <c r="O4078" t="s">
        <v>3995</v>
      </c>
      <c r="P4078" t="s">
        <v>86</v>
      </c>
    </row>
    <row r="4079" spans="1:16" x14ac:dyDescent="0.45">
      <c r="A4079">
        <v>4078</v>
      </c>
      <c r="B4079" s="10">
        <v>45224</v>
      </c>
      <c r="C4079">
        <v>1183</v>
      </c>
      <c r="D4079" t="s">
        <v>80</v>
      </c>
      <c r="E4079">
        <v>56</v>
      </c>
      <c r="F4079" t="s">
        <v>5</v>
      </c>
      <c r="G4079">
        <v>5</v>
      </c>
      <c r="H4079">
        <v>3555.25</v>
      </c>
      <c r="I4079">
        <v>17776.25</v>
      </c>
      <c r="J4079" t="s">
        <v>81</v>
      </c>
      <c r="K4079" t="s">
        <v>82</v>
      </c>
      <c r="L4079" t="s">
        <v>139</v>
      </c>
      <c r="M4079">
        <v>2023</v>
      </c>
      <c r="N4079" t="s">
        <v>84</v>
      </c>
      <c r="O4079" t="s">
        <v>4707</v>
      </c>
      <c r="P4079" t="s">
        <v>86</v>
      </c>
    </row>
    <row r="4080" spans="1:16" x14ac:dyDescent="0.45">
      <c r="A4080">
        <v>4079</v>
      </c>
      <c r="B4080" s="10">
        <v>45224</v>
      </c>
      <c r="C4080">
        <v>8755</v>
      </c>
      <c r="D4080" t="s">
        <v>89</v>
      </c>
      <c r="E4080">
        <v>56</v>
      </c>
      <c r="F4080" t="s">
        <v>102</v>
      </c>
      <c r="G4080">
        <v>2</v>
      </c>
      <c r="H4080">
        <v>635.9</v>
      </c>
      <c r="I4080">
        <v>1271.8</v>
      </c>
      <c r="J4080" t="s">
        <v>81</v>
      </c>
      <c r="K4080" t="s">
        <v>567</v>
      </c>
      <c r="L4080" t="s">
        <v>139</v>
      </c>
      <c r="M4080">
        <v>2023</v>
      </c>
      <c r="N4080" t="s">
        <v>668</v>
      </c>
      <c r="O4080" t="s">
        <v>9345</v>
      </c>
      <c r="P4080" t="s">
        <v>86</v>
      </c>
    </row>
    <row r="4081" spans="1:16" x14ac:dyDescent="0.45">
      <c r="A4081">
        <v>4080</v>
      </c>
      <c r="B4081" s="10">
        <v>45224</v>
      </c>
      <c r="C4081">
        <v>4358</v>
      </c>
      <c r="D4081" t="s">
        <v>80</v>
      </c>
      <c r="E4081">
        <v>60</v>
      </c>
      <c r="F4081" t="s">
        <v>6</v>
      </c>
      <c r="G4081">
        <v>2</v>
      </c>
      <c r="H4081">
        <v>4056.57</v>
      </c>
      <c r="I4081">
        <v>8113.14</v>
      </c>
      <c r="J4081" t="s">
        <v>81</v>
      </c>
      <c r="K4081" t="s">
        <v>82</v>
      </c>
      <c r="L4081" t="s">
        <v>139</v>
      </c>
      <c r="M4081">
        <v>2023</v>
      </c>
      <c r="N4081" t="s">
        <v>84</v>
      </c>
      <c r="O4081" t="s">
        <v>3057</v>
      </c>
      <c r="P4081" t="s">
        <v>86</v>
      </c>
    </row>
    <row r="4082" spans="1:16" x14ac:dyDescent="0.45">
      <c r="A4082">
        <v>4081</v>
      </c>
      <c r="B4082" s="10">
        <v>45224</v>
      </c>
      <c r="C4082">
        <v>7615</v>
      </c>
      <c r="D4082" t="s">
        <v>89</v>
      </c>
      <c r="E4082">
        <v>37</v>
      </c>
      <c r="F4082" t="s">
        <v>7</v>
      </c>
      <c r="G4082">
        <v>1</v>
      </c>
      <c r="H4082">
        <v>2008.22</v>
      </c>
      <c r="I4082">
        <v>2008.22</v>
      </c>
      <c r="J4082" t="s">
        <v>97</v>
      </c>
      <c r="K4082" t="s">
        <v>82</v>
      </c>
      <c r="L4082" t="s">
        <v>139</v>
      </c>
      <c r="M4082">
        <v>2023</v>
      </c>
      <c r="N4082" t="s">
        <v>84</v>
      </c>
      <c r="O4082" t="s">
        <v>5201</v>
      </c>
      <c r="P4082" t="s">
        <v>86</v>
      </c>
    </row>
    <row r="4083" spans="1:16" x14ac:dyDescent="0.45">
      <c r="A4083">
        <v>4082</v>
      </c>
      <c r="B4083" s="10">
        <v>45224</v>
      </c>
      <c r="C4083">
        <v>7797</v>
      </c>
      <c r="D4083" t="s">
        <v>80</v>
      </c>
      <c r="E4083">
        <v>46</v>
      </c>
      <c r="F4083" t="s">
        <v>102</v>
      </c>
      <c r="G4083">
        <v>2</v>
      </c>
      <c r="H4083">
        <v>3280.92</v>
      </c>
      <c r="I4083">
        <v>6561.84</v>
      </c>
      <c r="J4083" t="s">
        <v>93</v>
      </c>
      <c r="K4083" t="s">
        <v>82</v>
      </c>
      <c r="L4083" t="s">
        <v>139</v>
      </c>
      <c r="M4083">
        <v>2023</v>
      </c>
      <c r="N4083" t="s">
        <v>84</v>
      </c>
      <c r="O4083" t="s">
        <v>3370</v>
      </c>
      <c r="P4083" t="s">
        <v>86</v>
      </c>
    </row>
    <row r="4084" spans="1:16" x14ac:dyDescent="0.45">
      <c r="A4084">
        <v>4083</v>
      </c>
      <c r="B4084" s="10">
        <v>45225</v>
      </c>
      <c r="C4084">
        <v>9728</v>
      </c>
      <c r="D4084" t="s">
        <v>89</v>
      </c>
      <c r="E4084">
        <v>60</v>
      </c>
      <c r="F4084" t="s">
        <v>5</v>
      </c>
      <c r="G4084">
        <v>3</v>
      </c>
      <c r="H4084">
        <v>1756.27</v>
      </c>
      <c r="I4084">
        <v>5268.81</v>
      </c>
      <c r="J4084" t="s">
        <v>81</v>
      </c>
      <c r="K4084" t="s">
        <v>82</v>
      </c>
      <c r="L4084" t="s">
        <v>139</v>
      </c>
      <c r="M4084">
        <v>2023</v>
      </c>
      <c r="N4084" t="s">
        <v>84</v>
      </c>
      <c r="O4084" t="s">
        <v>784</v>
      </c>
      <c r="P4084" t="s">
        <v>748</v>
      </c>
    </row>
    <row r="4085" spans="1:16" x14ac:dyDescent="0.45">
      <c r="A4085">
        <v>4084</v>
      </c>
      <c r="B4085" s="10">
        <v>45225</v>
      </c>
      <c r="C4085">
        <v>8678</v>
      </c>
      <c r="D4085" t="s">
        <v>80</v>
      </c>
      <c r="E4085">
        <v>20</v>
      </c>
      <c r="F4085" t="s">
        <v>7</v>
      </c>
      <c r="G4085">
        <v>2</v>
      </c>
      <c r="H4085">
        <v>3361.91</v>
      </c>
      <c r="I4085">
        <v>6723.82</v>
      </c>
      <c r="J4085" t="s">
        <v>95</v>
      </c>
      <c r="K4085" t="s">
        <v>82</v>
      </c>
      <c r="L4085" t="s">
        <v>139</v>
      </c>
      <c r="M4085">
        <v>2023</v>
      </c>
      <c r="N4085" t="s">
        <v>84</v>
      </c>
      <c r="O4085" t="s">
        <v>2538</v>
      </c>
      <c r="P4085" t="s">
        <v>86</v>
      </c>
    </row>
    <row r="4086" spans="1:16" x14ac:dyDescent="0.45">
      <c r="A4086">
        <v>4085</v>
      </c>
      <c r="B4086" s="10">
        <v>45225</v>
      </c>
      <c r="C4086">
        <v>6698</v>
      </c>
      <c r="D4086" t="s">
        <v>89</v>
      </c>
      <c r="E4086">
        <v>22</v>
      </c>
      <c r="F4086" t="s">
        <v>9</v>
      </c>
      <c r="G4086">
        <v>1</v>
      </c>
      <c r="H4086">
        <v>4451.4799999999996</v>
      </c>
      <c r="I4086">
        <v>4451.4799999999996</v>
      </c>
      <c r="J4086" t="s">
        <v>95</v>
      </c>
      <c r="K4086" t="s">
        <v>82</v>
      </c>
      <c r="L4086" t="s">
        <v>139</v>
      </c>
      <c r="M4086">
        <v>2023</v>
      </c>
      <c r="N4086" t="s">
        <v>84</v>
      </c>
      <c r="O4086" t="s">
        <v>5035</v>
      </c>
      <c r="P4086" t="s">
        <v>86</v>
      </c>
    </row>
    <row r="4087" spans="1:16" x14ac:dyDescent="0.45">
      <c r="A4087">
        <v>4086</v>
      </c>
      <c r="B4087" s="10">
        <v>45225</v>
      </c>
      <c r="C4087">
        <v>2273</v>
      </c>
      <c r="D4087" t="s">
        <v>89</v>
      </c>
      <c r="E4087">
        <v>19</v>
      </c>
      <c r="F4087" t="s">
        <v>102</v>
      </c>
      <c r="G4087">
        <v>4</v>
      </c>
      <c r="H4087">
        <v>3521.95</v>
      </c>
      <c r="I4087">
        <v>14087.8</v>
      </c>
      <c r="J4087" t="s">
        <v>95</v>
      </c>
      <c r="K4087" t="s">
        <v>82</v>
      </c>
      <c r="L4087" t="s">
        <v>139</v>
      </c>
      <c r="M4087">
        <v>2023</v>
      </c>
      <c r="N4087" t="s">
        <v>84</v>
      </c>
      <c r="O4087" t="s">
        <v>2322</v>
      </c>
      <c r="P4087" t="s">
        <v>86</v>
      </c>
    </row>
    <row r="4088" spans="1:16" x14ac:dyDescent="0.45">
      <c r="A4088">
        <v>4087</v>
      </c>
      <c r="B4088" s="10">
        <v>45225</v>
      </c>
      <c r="C4088">
        <v>7653</v>
      </c>
      <c r="D4088" t="s">
        <v>89</v>
      </c>
      <c r="E4088">
        <v>40</v>
      </c>
      <c r="F4088" t="s">
        <v>102</v>
      </c>
      <c r="G4088">
        <v>3</v>
      </c>
      <c r="H4088">
        <v>3373.47</v>
      </c>
      <c r="I4088">
        <v>10120.41</v>
      </c>
      <c r="J4088" t="s">
        <v>97</v>
      </c>
      <c r="K4088" t="s">
        <v>82</v>
      </c>
      <c r="L4088" t="s">
        <v>139</v>
      </c>
      <c r="M4088">
        <v>2023</v>
      </c>
      <c r="N4088" t="s">
        <v>84</v>
      </c>
      <c r="O4088" t="s">
        <v>6310</v>
      </c>
      <c r="P4088" t="s">
        <v>86</v>
      </c>
    </row>
    <row r="4089" spans="1:16" x14ac:dyDescent="0.45">
      <c r="A4089">
        <v>4088</v>
      </c>
      <c r="B4089" s="10">
        <v>45225</v>
      </c>
      <c r="C4089">
        <v>2096</v>
      </c>
      <c r="D4089" t="s">
        <v>89</v>
      </c>
      <c r="E4089">
        <v>43</v>
      </c>
      <c r="F4089" t="s">
        <v>6</v>
      </c>
      <c r="G4089">
        <v>4</v>
      </c>
      <c r="H4089">
        <v>3799.18</v>
      </c>
      <c r="I4089">
        <v>15196.72</v>
      </c>
      <c r="J4089" t="s">
        <v>97</v>
      </c>
      <c r="K4089" t="s">
        <v>82</v>
      </c>
      <c r="L4089" t="s">
        <v>139</v>
      </c>
      <c r="M4089">
        <v>2023</v>
      </c>
      <c r="N4089" t="s">
        <v>668</v>
      </c>
      <c r="O4089" t="s">
        <v>10004</v>
      </c>
      <c r="P4089" t="s">
        <v>86</v>
      </c>
    </row>
    <row r="4090" spans="1:16" x14ac:dyDescent="0.45">
      <c r="A4090">
        <v>4089</v>
      </c>
      <c r="B4090" s="10">
        <v>45225</v>
      </c>
      <c r="C4090">
        <v>9002</v>
      </c>
      <c r="D4090" t="s">
        <v>80</v>
      </c>
      <c r="E4090">
        <v>43</v>
      </c>
      <c r="F4090" t="s">
        <v>6</v>
      </c>
      <c r="G4090">
        <v>3</v>
      </c>
      <c r="H4090">
        <v>2526.0500000000002</v>
      </c>
      <c r="I4090">
        <v>7578.15</v>
      </c>
      <c r="J4090" t="s">
        <v>97</v>
      </c>
      <c r="K4090" t="s">
        <v>82</v>
      </c>
      <c r="L4090" t="s">
        <v>139</v>
      </c>
      <c r="M4090">
        <v>2023</v>
      </c>
      <c r="N4090" t="s">
        <v>84</v>
      </c>
      <c r="O4090" t="s">
        <v>8598</v>
      </c>
      <c r="P4090" t="s">
        <v>748</v>
      </c>
    </row>
    <row r="4091" spans="1:16" x14ac:dyDescent="0.45">
      <c r="A4091">
        <v>4090</v>
      </c>
      <c r="B4091" s="10">
        <v>45225</v>
      </c>
      <c r="C4091">
        <v>5247</v>
      </c>
      <c r="D4091" t="s">
        <v>80</v>
      </c>
      <c r="E4091">
        <v>24</v>
      </c>
      <c r="F4091" t="s">
        <v>7</v>
      </c>
      <c r="G4091">
        <v>1</v>
      </c>
      <c r="H4091">
        <v>1140.45</v>
      </c>
      <c r="I4091">
        <v>1140.45</v>
      </c>
      <c r="J4091" t="s">
        <v>95</v>
      </c>
      <c r="K4091" t="s">
        <v>567</v>
      </c>
      <c r="L4091" t="s">
        <v>139</v>
      </c>
      <c r="M4091">
        <v>2023</v>
      </c>
      <c r="N4091" t="s">
        <v>84</v>
      </c>
      <c r="O4091" t="s">
        <v>7693</v>
      </c>
      <c r="P4091" t="s">
        <v>86</v>
      </c>
    </row>
    <row r="4092" spans="1:16" x14ac:dyDescent="0.45">
      <c r="A4092">
        <v>4091</v>
      </c>
      <c r="B4092" s="10">
        <v>45225</v>
      </c>
      <c r="C4092">
        <v>6314</v>
      </c>
      <c r="D4092" t="s">
        <v>89</v>
      </c>
      <c r="E4092">
        <v>27</v>
      </c>
      <c r="F4092" t="s">
        <v>9</v>
      </c>
      <c r="G4092">
        <v>2</v>
      </c>
      <c r="H4092">
        <v>4086.83</v>
      </c>
      <c r="I4092">
        <v>8173.66</v>
      </c>
      <c r="J4092" t="s">
        <v>87</v>
      </c>
      <c r="K4092" t="s">
        <v>82</v>
      </c>
      <c r="L4092" t="s">
        <v>139</v>
      </c>
      <c r="M4092">
        <v>2023</v>
      </c>
      <c r="N4092" t="s">
        <v>84</v>
      </c>
      <c r="O4092" t="s">
        <v>3704</v>
      </c>
      <c r="P4092" t="s">
        <v>86</v>
      </c>
    </row>
    <row r="4093" spans="1:16" x14ac:dyDescent="0.45">
      <c r="A4093">
        <v>4092</v>
      </c>
      <c r="B4093" s="10">
        <v>45225</v>
      </c>
      <c r="C4093">
        <v>4354</v>
      </c>
      <c r="D4093" t="s">
        <v>80</v>
      </c>
      <c r="E4093">
        <v>22</v>
      </c>
      <c r="F4093" t="s">
        <v>102</v>
      </c>
      <c r="G4093">
        <v>4</v>
      </c>
      <c r="H4093">
        <v>3259.99</v>
      </c>
      <c r="I4093">
        <v>13039.96</v>
      </c>
      <c r="J4093" t="s">
        <v>95</v>
      </c>
      <c r="K4093" t="s">
        <v>82</v>
      </c>
      <c r="L4093" t="s">
        <v>139</v>
      </c>
      <c r="M4093">
        <v>2023</v>
      </c>
      <c r="N4093" t="s">
        <v>84</v>
      </c>
      <c r="O4093" t="s">
        <v>2323</v>
      </c>
      <c r="P4093" t="s">
        <v>86</v>
      </c>
    </row>
    <row r="4094" spans="1:16" x14ac:dyDescent="0.45">
      <c r="A4094">
        <v>4093</v>
      </c>
      <c r="B4094" s="10">
        <v>45225</v>
      </c>
      <c r="C4094">
        <v>1270</v>
      </c>
      <c r="D4094" t="s">
        <v>89</v>
      </c>
      <c r="E4094">
        <v>64</v>
      </c>
      <c r="F4094" t="s">
        <v>7</v>
      </c>
      <c r="G4094">
        <v>4</v>
      </c>
      <c r="H4094">
        <v>1603.41</v>
      </c>
      <c r="I4094">
        <v>6413.64</v>
      </c>
      <c r="J4094" t="s">
        <v>81</v>
      </c>
      <c r="K4094" t="s">
        <v>82</v>
      </c>
      <c r="L4094" t="s">
        <v>139</v>
      </c>
      <c r="M4094">
        <v>2023</v>
      </c>
      <c r="N4094" t="s">
        <v>84</v>
      </c>
      <c r="O4094" t="s">
        <v>1372</v>
      </c>
      <c r="P4094" t="s">
        <v>86</v>
      </c>
    </row>
    <row r="4095" spans="1:16" x14ac:dyDescent="0.45">
      <c r="A4095">
        <v>4094</v>
      </c>
      <c r="B4095" s="10">
        <v>45225</v>
      </c>
      <c r="C4095">
        <v>2186</v>
      </c>
      <c r="D4095" t="s">
        <v>80</v>
      </c>
      <c r="E4095">
        <v>29</v>
      </c>
      <c r="F4095" t="s">
        <v>102</v>
      </c>
      <c r="G4095">
        <v>2</v>
      </c>
      <c r="H4095">
        <v>1415.56</v>
      </c>
      <c r="I4095">
        <v>2831.12</v>
      </c>
      <c r="J4095" t="s">
        <v>87</v>
      </c>
      <c r="K4095" t="s">
        <v>82</v>
      </c>
      <c r="L4095" t="s">
        <v>139</v>
      </c>
      <c r="M4095">
        <v>2023</v>
      </c>
      <c r="N4095" t="s">
        <v>84</v>
      </c>
      <c r="O4095" t="s">
        <v>3705</v>
      </c>
      <c r="P4095" t="s">
        <v>86</v>
      </c>
    </row>
    <row r="4096" spans="1:16" x14ac:dyDescent="0.45">
      <c r="A4096">
        <v>4095</v>
      </c>
      <c r="B4096" s="10">
        <v>45225</v>
      </c>
      <c r="C4096">
        <v>7305</v>
      </c>
      <c r="D4096" t="s">
        <v>89</v>
      </c>
      <c r="E4096">
        <v>49</v>
      </c>
      <c r="F4096" t="s">
        <v>6</v>
      </c>
      <c r="G4096">
        <v>1</v>
      </c>
      <c r="H4096">
        <v>2524.65</v>
      </c>
      <c r="I4096">
        <v>2524.65</v>
      </c>
      <c r="J4096" t="s">
        <v>93</v>
      </c>
      <c r="K4096" t="s">
        <v>82</v>
      </c>
      <c r="L4096" t="s">
        <v>139</v>
      </c>
      <c r="M4096">
        <v>2023</v>
      </c>
      <c r="N4096" t="s">
        <v>84</v>
      </c>
      <c r="O4096" t="s">
        <v>5625</v>
      </c>
      <c r="P4096" t="s">
        <v>86</v>
      </c>
    </row>
    <row r="4097" spans="1:16" x14ac:dyDescent="0.45">
      <c r="A4097">
        <v>4096</v>
      </c>
      <c r="B4097" s="10">
        <v>45225</v>
      </c>
      <c r="C4097">
        <v>3398</v>
      </c>
      <c r="D4097" t="s">
        <v>80</v>
      </c>
      <c r="E4097">
        <v>59</v>
      </c>
      <c r="F4097" t="s">
        <v>9</v>
      </c>
      <c r="G4097">
        <v>2</v>
      </c>
      <c r="H4097">
        <v>1076.1600000000001</v>
      </c>
      <c r="I4097">
        <v>2152.3200000000002</v>
      </c>
      <c r="J4097" t="s">
        <v>81</v>
      </c>
      <c r="K4097" t="s">
        <v>82</v>
      </c>
      <c r="L4097" t="s">
        <v>139</v>
      </c>
      <c r="M4097">
        <v>2023</v>
      </c>
      <c r="N4097" t="s">
        <v>84</v>
      </c>
      <c r="O4097" t="s">
        <v>3058</v>
      </c>
      <c r="P4097" t="s">
        <v>86</v>
      </c>
    </row>
    <row r="4098" spans="1:16" x14ac:dyDescent="0.45">
      <c r="A4098">
        <v>4097</v>
      </c>
      <c r="B4098" s="10">
        <v>45226</v>
      </c>
      <c r="C4098">
        <v>7995</v>
      </c>
      <c r="D4098" t="s">
        <v>80</v>
      </c>
      <c r="E4098">
        <v>48</v>
      </c>
      <c r="F4098" t="s">
        <v>9</v>
      </c>
      <c r="G4098">
        <v>5</v>
      </c>
      <c r="H4098">
        <v>4397.28</v>
      </c>
      <c r="I4098">
        <v>21986.400000000001</v>
      </c>
      <c r="J4098" t="s">
        <v>93</v>
      </c>
      <c r="K4098" t="s">
        <v>82</v>
      </c>
      <c r="L4098" t="s">
        <v>139</v>
      </c>
      <c r="M4098">
        <v>2023</v>
      </c>
      <c r="N4098" t="s">
        <v>84</v>
      </c>
      <c r="O4098" t="s">
        <v>785</v>
      </c>
      <c r="P4098" t="s">
        <v>748</v>
      </c>
    </row>
    <row r="4099" spans="1:16" x14ac:dyDescent="0.45">
      <c r="A4099">
        <v>4098</v>
      </c>
      <c r="B4099" s="10">
        <v>45226</v>
      </c>
      <c r="C4099">
        <v>8299</v>
      </c>
      <c r="D4099" t="s">
        <v>89</v>
      </c>
      <c r="E4099">
        <v>39</v>
      </c>
      <c r="F4099" t="s">
        <v>8</v>
      </c>
      <c r="G4099">
        <v>5</v>
      </c>
      <c r="H4099">
        <v>3953.44</v>
      </c>
      <c r="I4099">
        <v>19767.2</v>
      </c>
      <c r="J4099" t="s">
        <v>97</v>
      </c>
      <c r="K4099" t="s">
        <v>82</v>
      </c>
      <c r="L4099" t="s">
        <v>139</v>
      </c>
      <c r="M4099">
        <v>2023</v>
      </c>
      <c r="N4099" t="s">
        <v>84</v>
      </c>
      <c r="O4099" t="s">
        <v>4479</v>
      </c>
      <c r="P4099" t="s">
        <v>86</v>
      </c>
    </row>
    <row r="4100" spans="1:16" x14ac:dyDescent="0.45">
      <c r="A4100">
        <v>4099</v>
      </c>
      <c r="B4100" s="10">
        <v>45226</v>
      </c>
      <c r="C4100">
        <v>5182</v>
      </c>
      <c r="D4100" t="s">
        <v>89</v>
      </c>
      <c r="E4100">
        <v>34</v>
      </c>
      <c r="F4100" t="s">
        <v>7</v>
      </c>
      <c r="G4100">
        <v>5</v>
      </c>
      <c r="H4100">
        <v>1576.16</v>
      </c>
      <c r="I4100">
        <v>7880.8</v>
      </c>
      <c r="J4100" t="s">
        <v>87</v>
      </c>
      <c r="K4100" t="s">
        <v>82</v>
      </c>
      <c r="L4100" t="s">
        <v>139</v>
      </c>
      <c r="M4100">
        <v>2023</v>
      </c>
      <c r="N4100" t="s">
        <v>668</v>
      </c>
      <c r="O4100" t="s">
        <v>9730</v>
      </c>
      <c r="P4100" t="s">
        <v>86</v>
      </c>
    </row>
    <row r="4101" spans="1:16" x14ac:dyDescent="0.45">
      <c r="A4101">
        <v>4100</v>
      </c>
      <c r="B4101" s="10">
        <v>45226</v>
      </c>
      <c r="C4101">
        <v>3230</v>
      </c>
      <c r="D4101" t="s">
        <v>89</v>
      </c>
      <c r="E4101">
        <v>37</v>
      </c>
      <c r="F4101" t="s">
        <v>6</v>
      </c>
      <c r="G4101">
        <v>4</v>
      </c>
      <c r="H4101">
        <v>294.55</v>
      </c>
      <c r="I4101">
        <v>1178.2</v>
      </c>
      <c r="J4101" t="s">
        <v>97</v>
      </c>
      <c r="K4101" t="s">
        <v>567</v>
      </c>
      <c r="L4101" t="s">
        <v>139</v>
      </c>
      <c r="M4101">
        <v>2023</v>
      </c>
      <c r="N4101" t="s">
        <v>84</v>
      </c>
      <c r="O4101" t="s">
        <v>7356</v>
      </c>
      <c r="P4101" t="s">
        <v>86</v>
      </c>
    </row>
    <row r="4102" spans="1:16" x14ac:dyDescent="0.45">
      <c r="A4102">
        <v>4101</v>
      </c>
      <c r="B4102" s="10">
        <v>45226</v>
      </c>
      <c r="C4102">
        <v>7511</v>
      </c>
      <c r="D4102" t="s">
        <v>89</v>
      </c>
      <c r="E4102">
        <v>37</v>
      </c>
      <c r="F4102" t="s">
        <v>6</v>
      </c>
      <c r="G4102">
        <v>4</v>
      </c>
      <c r="H4102">
        <v>306.75</v>
      </c>
      <c r="I4102">
        <v>1227</v>
      </c>
      <c r="J4102" t="s">
        <v>97</v>
      </c>
      <c r="K4102" t="s">
        <v>567</v>
      </c>
      <c r="L4102" t="s">
        <v>139</v>
      </c>
      <c r="M4102">
        <v>2023</v>
      </c>
      <c r="N4102" t="s">
        <v>84</v>
      </c>
      <c r="O4102" t="s">
        <v>7357</v>
      </c>
      <c r="P4102" t="s">
        <v>86</v>
      </c>
    </row>
    <row r="4103" spans="1:16" x14ac:dyDescent="0.45">
      <c r="A4103">
        <v>4102</v>
      </c>
      <c r="B4103" s="10">
        <v>45226</v>
      </c>
      <c r="C4103">
        <v>1128</v>
      </c>
      <c r="D4103" t="s">
        <v>89</v>
      </c>
      <c r="E4103">
        <v>60</v>
      </c>
      <c r="F4103" t="s">
        <v>6</v>
      </c>
      <c r="G4103">
        <v>1</v>
      </c>
      <c r="H4103">
        <v>1520.74</v>
      </c>
      <c r="I4103">
        <v>1520.74</v>
      </c>
      <c r="J4103" t="s">
        <v>81</v>
      </c>
      <c r="K4103" t="s">
        <v>567</v>
      </c>
      <c r="L4103" t="s">
        <v>139</v>
      </c>
      <c r="M4103">
        <v>2023</v>
      </c>
      <c r="N4103" t="s">
        <v>84</v>
      </c>
      <c r="O4103" t="s">
        <v>8068</v>
      </c>
      <c r="P4103" t="s">
        <v>86</v>
      </c>
    </row>
    <row r="4104" spans="1:16" x14ac:dyDescent="0.45">
      <c r="A4104">
        <v>4103</v>
      </c>
      <c r="B4104" s="10">
        <v>45226</v>
      </c>
      <c r="C4104">
        <v>4672</v>
      </c>
      <c r="D4104" t="s">
        <v>80</v>
      </c>
      <c r="E4104">
        <v>25</v>
      </c>
      <c r="F4104" t="s">
        <v>5</v>
      </c>
      <c r="G4104">
        <v>3</v>
      </c>
      <c r="H4104">
        <v>780.16</v>
      </c>
      <c r="I4104">
        <v>2340.48</v>
      </c>
      <c r="J4104" t="s">
        <v>87</v>
      </c>
      <c r="K4104" t="s">
        <v>82</v>
      </c>
      <c r="L4104" t="s">
        <v>139</v>
      </c>
      <c r="M4104">
        <v>2023</v>
      </c>
      <c r="N4104" t="s">
        <v>84</v>
      </c>
      <c r="O4104" t="s">
        <v>6085</v>
      </c>
      <c r="P4104" t="s">
        <v>86</v>
      </c>
    </row>
    <row r="4105" spans="1:16" x14ac:dyDescent="0.45">
      <c r="A4105">
        <v>4104</v>
      </c>
      <c r="B4105" s="10">
        <v>45226</v>
      </c>
      <c r="C4105">
        <v>5765</v>
      </c>
      <c r="D4105" t="s">
        <v>89</v>
      </c>
      <c r="E4105">
        <v>64</v>
      </c>
      <c r="F4105" t="s">
        <v>102</v>
      </c>
      <c r="G4105">
        <v>2</v>
      </c>
      <c r="H4105">
        <v>4372.99</v>
      </c>
      <c r="I4105">
        <v>8745.98</v>
      </c>
      <c r="J4105" t="s">
        <v>81</v>
      </c>
      <c r="K4105" t="s">
        <v>82</v>
      </c>
      <c r="L4105" t="s">
        <v>139</v>
      </c>
      <c r="M4105">
        <v>2023</v>
      </c>
      <c r="N4105" t="s">
        <v>84</v>
      </c>
      <c r="O4105" t="s">
        <v>3059</v>
      </c>
      <c r="P4105" t="s">
        <v>86</v>
      </c>
    </row>
    <row r="4106" spans="1:16" x14ac:dyDescent="0.45">
      <c r="A4106">
        <v>4105</v>
      </c>
      <c r="B4106" s="10">
        <v>45226</v>
      </c>
      <c r="C4106">
        <v>4970</v>
      </c>
      <c r="D4106" t="s">
        <v>80</v>
      </c>
      <c r="E4106">
        <v>51</v>
      </c>
      <c r="F4106" t="s">
        <v>9</v>
      </c>
      <c r="G4106">
        <v>3</v>
      </c>
      <c r="H4106">
        <v>2132.87</v>
      </c>
      <c r="I4106">
        <v>6398.61</v>
      </c>
      <c r="J4106" t="s">
        <v>93</v>
      </c>
      <c r="K4106" t="s">
        <v>82</v>
      </c>
      <c r="L4106" t="s">
        <v>139</v>
      </c>
      <c r="M4106">
        <v>2023</v>
      </c>
      <c r="N4106" t="s">
        <v>84</v>
      </c>
      <c r="O4106" t="s">
        <v>6525</v>
      </c>
      <c r="P4106" t="s">
        <v>86</v>
      </c>
    </row>
    <row r="4107" spans="1:16" x14ac:dyDescent="0.45">
      <c r="A4107">
        <v>4106</v>
      </c>
      <c r="B4107" s="10">
        <v>45226</v>
      </c>
      <c r="C4107">
        <v>8545</v>
      </c>
      <c r="D4107" t="s">
        <v>89</v>
      </c>
      <c r="E4107">
        <v>40</v>
      </c>
      <c r="F4107" t="s">
        <v>102</v>
      </c>
      <c r="G4107">
        <v>4</v>
      </c>
      <c r="H4107">
        <v>1772.73</v>
      </c>
      <c r="I4107">
        <v>7090.92</v>
      </c>
      <c r="J4107" t="s">
        <v>97</v>
      </c>
      <c r="K4107" t="s">
        <v>82</v>
      </c>
      <c r="L4107" t="s">
        <v>139</v>
      </c>
      <c r="M4107">
        <v>2023</v>
      </c>
      <c r="N4107" t="s">
        <v>84</v>
      </c>
      <c r="O4107" t="s">
        <v>1704</v>
      </c>
      <c r="P4107" t="s">
        <v>86</v>
      </c>
    </row>
    <row r="4108" spans="1:16" x14ac:dyDescent="0.45">
      <c r="A4108">
        <v>4107</v>
      </c>
      <c r="B4108" s="10">
        <v>45226</v>
      </c>
      <c r="C4108">
        <v>6552</v>
      </c>
      <c r="D4108" t="s">
        <v>80</v>
      </c>
      <c r="E4108">
        <v>55</v>
      </c>
      <c r="F4108" t="s">
        <v>102</v>
      </c>
      <c r="G4108">
        <v>2</v>
      </c>
      <c r="H4108">
        <v>1128.5999999999999</v>
      </c>
      <c r="I4108">
        <v>2257.1999999999998</v>
      </c>
      <c r="J4108" t="s">
        <v>81</v>
      </c>
      <c r="K4108" t="s">
        <v>82</v>
      </c>
      <c r="L4108" t="s">
        <v>139</v>
      </c>
      <c r="M4108">
        <v>2023</v>
      </c>
      <c r="N4108" t="s">
        <v>84</v>
      </c>
      <c r="O4108" t="s">
        <v>3060</v>
      </c>
      <c r="P4108" t="s">
        <v>86</v>
      </c>
    </row>
    <row r="4109" spans="1:16" x14ac:dyDescent="0.45">
      <c r="A4109">
        <v>4108</v>
      </c>
      <c r="B4109" s="10">
        <v>45226</v>
      </c>
      <c r="C4109">
        <v>1627</v>
      </c>
      <c r="D4109" t="s">
        <v>80</v>
      </c>
      <c r="E4109">
        <v>45</v>
      </c>
      <c r="F4109" t="s">
        <v>5</v>
      </c>
      <c r="G4109">
        <v>4</v>
      </c>
      <c r="H4109">
        <v>4213.95</v>
      </c>
      <c r="I4109">
        <v>16855.8</v>
      </c>
      <c r="J4109" t="s">
        <v>93</v>
      </c>
      <c r="K4109" t="s">
        <v>82</v>
      </c>
      <c r="L4109" t="s">
        <v>139</v>
      </c>
      <c r="M4109">
        <v>2023</v>
      </c>
      <c r="N4109" t="s">
        <v>84</v>
      </c>
      <c r="O4109" t="s">
        <v>2009</v>
      </c>
      <c r="P4109" t="s">
        <v>86</v>
      </c>
    </row>
    <row r="4110" spans="1:16" x14ac:dyDescent="0.45">
      <c r="A4110">
        <v>4109</v>
      </c>
      <c r="B4110" s="10">
        <v>45226</v>
      </c>
      <c r="C4110">
        <v>7589</v>
      </c>
      <c r="D4110" t="s">
        <v>89</v>
      </c>
      <c r="E4110">
        <v>30</v>
      </c>
      <c r="F4110" t="s">
        <v>9</v>
      </c>
      <c r="G4110">
        <v>1</v>
      </c>
      <c r="H4110">
        <v>3972.71</v>
      </c>
      <c r="I4110">
        <v>3972.71</v>
      </c>
      <c r="J4110" t="s">
        <v>87</v>
      </c>
      <c r="K4110" t="s">
        <v>82</v>
      </c>
      <c r="L4110" t="s">
        <v>139</v>
      </c>
      <c r="M4110">
        <v>2023</v>
      </c>
      <c r="N4110" t="s">
        <v>84</v>
      </c>
      <c r="O4110" t="s">
        <v>5410</v>
      </c>
      <c r="P4110" t="s">
        <v>86</v>
      </c>
    </row>
    <row r="4111" spans="1:16" x14ac:dyDescent="0.45">
      <c r="A4111">
        <v>4110</v>
      </c>
      <c r="B4111" s="10">
        <v>45226</v>
      </c>
      <c r="C4111">
        <v>3044</v>
      </c>
      <c r="D4111" t="s">
        <v>89</v>
      </c>
      <c r="E4111">
        <v>46</v>
      </c>
      <c r="F4111" t="s">
        <v>8</v>
      </c>
      <c r="G4111">
        <v>2</v>
      </c>
      <c r="H4111">
        <v>1952.42</v>
      </c>
      <c r="I4111">
        <v>3904.84</v>
      </c>
      <c r="J4111" t="s">
        <v>93</v>
      </c>
      <c r="K4111" t="s">
        <v>82</v>
      </c>
      <c r="L4111" t="s">
        <v>139</v>
      </c>
      <c r="M4111">
        <v>2023</v>
      </c>
      <c r="N4111" t="s">
        <v>84</v>
      </c>
      <c r="O4111" t="s">
        <v>3371</v>
      </c>
      <c r="P4111" t="s">
        <v>86</v>
      </c>
    </row>
    <row r="4112" spans="1:16" x14ac:dyDescent="0.45">
      <c r="A4112">
        <v>4111</v>
      </c>
      <c r="B4112" s="10">
        <v>45227</v>
      </c>
      <c r="C4112">
        <v>3341</v>
      </c>
      <c r="D4112" t="s">
        <v>80</v>
      </c>
      <c r="E4112">
        <v>25</v>
      </c>
      <c r="F4112" t="s">
        <v>6</v>
      </c>
      <c r="G4112">
        <v>4</v>
      </c>
      <c r="H4112">
        <v>888.32</v>
      </c>
      <c r="I4112">
        <v>3553.28</v>
      </c>
      <c r="J4112" t="s">
        <v>87</v>
      </c>
      <c r="K4112" t="s">
        <v>82</v>
      </c>
      <c r="L4112" t="s">
        <v>139</v>
      </c>
      <c r="M4112">
        <v>2023</v>
      </c>
      <c r="N4112" t="s">
        <v>84</v>
      </c>
      <c r="O4112" t="s">
        <v>144</v>
      </c>
      <c r="P4112" t="s">
        <v>86</v>
      </c>
    </row>
    <row r="4113" spans="1:16" x14ac:dyDescent="0.45">
      <c r="A4113">
        <v>4112</v>
      </c>
      <c r="B4113" s="10">
        <v>45227</v>
      </c>
      <c r="C4113">
        <v>6884</v>
      </c>
      <c r="D4113" t="s">
        <v>80</v>
      </c>
      <c r="E4113">
        <v>28</v>
      </c>
      <c r="F4113" t="s">
        <v>7</v>
      </c>
      <c r="G4113">
        <v>5</v>
      </c>
      <c r="H4113">
        <v>4762.34</v>
      </c>
      <c r="I4113">
        <v>23811.7</v>
      </c>
      <c r="J4113" t="s">
        <v>87</v>
      </c>
      <c r="K4113" t="s">
        <v>82</v>
      </c>
      <c r="L4113" t="s">
        <v>139</v>
      </c>
      <c r="M4113">
        <v>2023</v>
      </c>
      <c r="N4113" t="s">
        <v>668</v>
      </c>
      <c r="O4113" t="s">
        <v>9731</v>
      </c>
      <c r="P4113" t="s">
        <v>86</v>
      </c>
    </row>
    <row r="4114" spans="1:16" x14ac:dyDescent="0.45">
      <c r="A4114">
        <v>4113</v>
      </c>
      <c r="B4114" s="10">
        <v>45227</v>
      </c>
      <c r="C4114">
        <v>9185</v>
      </c>
      <c r="D4114" t="s">
        <v>89</v>
      </c>
      <c r="E4114">
        <v>64</v>
      </c>
      <c r="F4114" t="s">
        <v>102</v>
      </c>
      <c r="G4114">
        <v>5</v>
      </c>
      <c r="H4114">
        <v>1613.51</v>
      </c>
      <c r="I4114">
        <v>8067.55</v>
      </c>
      <c r="J4114" t="s">
        <v>81</v>
      </c>
      <c r="K4114" t="s">
        <v>82</v>
      </c>
      <c r="L4114" t="s">
        <v>139</v>
      </c>
      <c r="M4114">
        <v>2023</v>
      </c>
      <c r="N4114" t="s">
        <v>84</v>
      </c>
      <c r="O4114" t="s">
        <v>4708</v>
      </c>
      <c r="P4114" t="s">
        <v>86</v>
      </c>
    </row>
    <row r="4115" spans="1:16" x14ac:dyDescent="0.45">
      <c r="A4115">
        <v>4114</v>
      </c>
      <c r="B4115" s="10">
        <v>45227</v>
      </c>
      <c r="C4115">
        <v>1249</v>
      </c>
      <c r="D4115" t="s">
        <v>80</v>
      </c>
      <c r="E4115">
        <v>62</v>
      </c>
      <c r="F4115" t="s">
        <v>5</v>
      </c>
      <c r="G4115">
        <v>4</v>
      </c>
      <c r="H4115">
        <v>3866.9</v>
      </c>
      <c r="I4115">
        <v>15467.6</v>
      </c>
      <c r="J4115" t="s">
        <v>81</v>
      </c>
      <c r="K4115" t="s">
        <v>82</v>
      </c>
      <c r="L4115" t="s">
        <v>139</v>
      </c>
      <c r="M4115">
        <v>2023</v>
      </c>
      <c r="N4115" t="s">
        <v>84</v>
      </c>
      <c r="O4115" t="s">
        <v>1373</v>
      </c>
      <c r="P4115" t="s">
        <v>86</v>
      </c>
    </row>
    <row r="4116" spans="1:16" x14ac:dyDescent="0.45">
      <c r="A4116">
        <v>4115</v>
      </c>
      <c r="B4116" s="10">
        <v>45227</v>
      </c>
      <c r="C4116">
        <v>3925</v>
      </c>
      <c r="D4116" t="s">
        <v>80</v>
      </c>
      <c r="E4116">
        <v>35</v>
      </c>
      <c r="F4116" t="s">
        <v>5</v>
      </c>
      <c r="G4116">
        <v>3</v>
      </c>
      <c r="H4116">
        <v>2342.1</v>
      </c>
      <c r="I4116">
        <v>7026.3</v>
      </c>
      <c r="J4116" t="s">
        <v>97</v>
      </c>
      <c r="K4116" t="s">
        <v>82</v>
      </c>
      <c r="L4116" t="s">
        <v>139</v>
      </c>
      <c r="M4116">
        <v>2023</v>
      </c>
      <c r="N4116" t="s">
        <v>84</v>
      </c>
      <c r="O4116" t="s">
        <v>8599</v>
      </c>
      <c r="P4116" t="s">
        <v>748</v>
      </c>
    </row>
    <row r="4117" spans="1:16" x14ac:dyDescent="0.45">
      <c r="A4117">
        <v>4116</v>
      </c>
      <c r="B4117" s="10">
        <v>45227</v>
      </c>
      <c r="C4117">
        <v>6043</v>
      </c>
      <c r="D4117" t="s">
        <v>80</v>
      </c>
      <c r="E4117">
        <v>42</v>
      </c>
      <c r="F4117" t="s">
        <v>7</v>
      </c>
      <c r="G4117">
        <v>1</v>
      </c>
      <c r="H4117">
        <v>3919.15</v>
      </c>
      <c r="I4117">
        <v>3919.15</v>
      </c>
      <c r="J4117" t="s">
        <v>97</v>
      </c>
      <c r="K4117" t="s">
        <v>82</v>
      </c>
      <c r="L4117" t="s">
        <v>139</v>
      </c>
      <c r="M4117">
        <v>2023</v>
      </c>
      <c r="N4117" t="s">
        <v>84</v>
      </c>
      <c r="O4117" t="s">
        <v>5202</v>
      </c>
      <c r="P4117" t="s">
        <v>86</v>
      </c>
    </row>
    <row r="4118" spans="1:16" x14ac:dyDescent="0.45">
      <c r="A4118">
        <v>4117</v>
      </c>
      <c r="B4118" s="10">
        <v>45227</v>
      </c>
      <c r="C4118">
        <v>1974</v>
      </c>
      <c r="D4118" t="s">
        <v>80</v>
      </c>
      <c r="E4118">
        <v>39</v>
      </c>
      <c r="F4118" t="s">
        <v>7</v>
      </c>
      <c r="G4118">
        <v>1</v>
      </c>
      <c r="H4118">
        <v>2433.9699999999998</v>
      </c>
      <c r="I4118">
        <v>2433.9699999999998</v>
      </c>
      <c r="J4118" t="s">
        <v>97</v>
      </c>
      <c r="K4118" t="s">
        <v>82</v>
      </c>
      <c r="L4118" t="s">
        <v>139</v>
      </c>
      <c r="M4118">
        <v>2023</v>
      </c>
      <c r="N4118" t="s">
        <v>84</v>
      </c>
      <c r="O4118" t="s">
        <v>5203</v>
      </c>
      <c r="P4118" t="s">
        <v>86</v>
      </c>
    </row>
    <row r="4119" spans="1:16" x14ac:dyDescent="0.45">
      <c r="A4119">
        <v>4118</v>
      </c>
      <c r="B4119" s="10">
        <v>45227</v>
      </c>
      <c r="C4119">
        <v>8192</v>
      </c>
      <c r="D4119" t="s">
        <v>80</v>
      </c>
      <c r="E4119">
        <v>62</v>
      </c>
      <c r="F4119" t="s">
        <v>9</v>
      </c>
      <c r="G4119">
        <v>4</v>
      </c>
      <c r="H4119">
        <v>4631.5200000000004</v>
      </c>
      <c r="I4119">
        <v>18526.080000000002</v>
      </c>
      <c r="J4119" t="s">
        <v>81</v>
      </c>
      <c r="K4119" t="s">
        <v>82</v>
      </c>
      <c r="L4119" t="s">
        <v>139</v>
      </c>
      <c r="M4119">
        <v>2023</v>
      </c>
      <c r="N4119" t="s">
        <v>84</v>
      </c>
      <c r="O4119" t="s">
        <v>1374</v>
      </c>
      <c r="P4119" t="s">
        <v>86</v>
      </c>
    </row>
    <row r="4120" spans="1:16" x14ac:dyDescent="0.45">
      <c r="A4120">
        <v>4119</v>
      </c>
      <c r="B4120" s="10">
        <v>45227</v>
      </c>
      <c r="C4120">
        <v>3672</v>
      </c>
      <c r="D4120" t="s">
        <v>80</v>
      </c>
      <c r="E4120">
        <v>52</v>
      </c>
      <c r="F4120" t="s">
        <v>102</v>
      </c>
      <c r="G4120">
        <v>1</v>
      </c>
      <c r="H4120">
        <v>4012.1</v>
      </c>
      <c r="I4120">
        <v>4012.1</v>
      </c>
      <c r="J4120" t="s">
        <v>93</v>
      </c>
      <c r="K4120" t="s">
        <v>82</v>
      </c>
      <c r="L4120" t="s">
        <v>139</v>
      </c>
      <c r="M4120">
        <v>2023</v>
      </c>
      <c r="N4120" t="s">
        <v>668</v>
      </c>
      <c r="O4120" t="s">
        <v>9616</v>
      </c>
      <c r="P4120" t="s">
        <v>86</v>
      </c>
    </row>
    <row r="4121" spans="1:16" x14ac:dyDescent="0.45">
      <c r="A4121">
        <v>4120</v>
      </c>
      <c r="B4121" s="10">
        <v>45227</v>
      </c>
      <c r="C4121">
        <v>8279</v>
      </c>
      <c r="D4121" t="s">
        <v>89</v>
      </c>
      <c r="E4121">
        <v>46</v>
      </c>
      <c r="F4121" t="s">
        <v>102</v>
      </c>
      <c r="G4121">
        <v>2</v>
      </c>
      <c r="H4121">
        <v>1338.43</v>
      </c>
      <c r="I4121">
        <v>2676.86</v>
      </c>
      <c r="J4121" t="s">
        <v>93</v>
      </c>
      <c r="K4121" t="s">
        <v>82</v>
      </c>
      <c r="L4121" t="s">
        <v>139</v>
      </c>
      <c r="M4121">
        <v>2023</v>
      </c>
      <c r="N4121" t="s">
        <v>84</v>
      </c>
      <c r="O4121" t="s">
        <v>3372</v>
      </c>
      <c r="P4121" t="s">
        <v>86</v>
      </c>
    </row>
    <row r="4122" spans="1:16" x14ac:dyDescent="0.45">
      <c r="A4122">
        <v>4121</v>
      </c>
      <c r="B4122" s="10">
        <v>45227</v>
      </c>
      <c r="C4122">
        <v>8531</v>
      </c>
      <c r="D4122" t="s">
        <v>89</v>
      </c>
      <c r="E4122">
        <v>38</v>
      </c>
      <c r="F4122" t="s">
        <v>7</v>
      </c>
      <c r="G4122">
        <v>1</v>
      </c>
      <c r="H4122">
        <v>2180.37</v>
      </c>
      <c r="I4122">
        <v>2180.37</v>
      </c>
      <c r="J4122" t="s">
        <v>97</v>
      </c>
      <c r="K4122" t="s">
        <v>82</v>
      </c>
      <c r="L4122" t="s">
        <v>139</v>
      </c>
      <c r="M4122">
        <v>2023</v>
      </c>
      <c r="N4122" t="s">
        <v>84</v>
      </c>
      <c r="O4122" t="s">
        <v>5204</v>
      </c>
      <c r="P4122" t="s">
        <v>86</v>
      </c>
    </row>
    <row r="4123" spans="1:16" x14ac:dyDescent="0.45">
      <c r="A4123">
        <v>4122</v>
      </c>
      <c r="B4123" s="10">
        <v>45227</v>
      </c>
      <c r="C4123">
        <v>9662</v>
      </c>
      <c r="D4123" t="s">
        <v>89</v>
      </c>
      <c r="E4123">
        <v>24</v>
      </c>
      <c r="F4123" t="s">
        <v>6</v>
      </c>
      <c r="G4123">
        <v>5</v>
      </c>
      <c r="H4123">
        <v>547.91999999999996</v>
      </c>
      <c r="I4123">
        <v>2739.6</v>
      </c>
      <c r="J4123" t="s">
        <v>95</v>
      </c>
      <c r="K4123" t="s">
        <v>82</v>
      </c>
      <c r="L4123" t="s">
        <v>139</v>
      </c>
      <c r="M4123">
        <v>2023</v>
      </c>
      <c r="N4123" t="s">
        <v>84</v>
      </c>
      <c r="O4123" t="s">
        <v>4898</v>
      </c>
      <c r="P4123" t="s">
        <v>86</v>
      </c>
    </row>
    <row r="4124" spans="1:16" x14ac:dyDescent="0.45">
      <c r="A4124">
        <v>4123</v>
      </c>
      <c r="B4124" s="10">
        <v>45227</v>
      </c>
      <c r="C4124">
        <v>2987</v>
      </c>
      <c r="D4124" t="s">
        <v>89</v>
      </c>
      <c r="E4124">
        <v>29</v>
      </c>
      <c r="F4124" t="s">
        <v>8</v>
      </c>
      <c r="G4124">
        <v>4</v>
      </c>
      <c r="H4124">
        <v>4522.18</v>
      </c>
      <c r="I4124">
        <v>18088.72</v>
      </c>
      <c r="J4124" t="s">
        <v>87</v>
      </c>
      <c r="K4124" t="s">
        <v>82</v>
      </c>
      <c r="L4124" t="s">
        <v>139</v>
      </c>
      <c r="M4124">
        <v>2023</v>
      </c>
      <c r="N4124" t="s">
        <v>84</v>
      </c>
      <c r="O4124" t="s">
        <v>998</v>
      </c>
      <c r="P4124" t="s">
        <v>86</v>
      </c>
    </row>
    <row r="4125" spans="1:16" x14ac:dyDescent="0.45">
      <c r="A4125">
        <v>4124</v>
      </c>
      <c r="B4125" s="10">
        <v>45228</v>
      </c>
      <c r="C4125">
        <v>1090</v>
      </c>
      <c r="D4125" t="s">
        <v>80</v>
      </c>
      <c r="E4125">
        <v>53</v>
      </c>
      <c r="F4125" t="s">
        <v>102</v>
      </c>
      <c r="G4125">
        <v>2</v>
      </c>
      <c r="H4125">
        <v>393.02</v>
      </c>
      <c r="I4125">
        <v>786.04</v>
      </c>
      <c r="J4125" t="s">
        <v>93</v>
      </c>
      <c r="K4125" t="s">
        <v>567</v>
      </c>
      <c r="L4125" t="s">
        <v>139</v>
      </c>
      <c r="M4125">
        <v>2023</v>
      </c>
      <c r="N4125" t="s">
        <v>84</v>
      </c>
      <c r="O4125" t="s">
        <v>609</v>
      </c>
      <c r="P4125" t="s">
        <v>86</v>
      </c>
    </row>
    <row r="4126" spans="1:16" x14ac:dyDescent="0.45">
      <c r="A4126">
        <v>4125</v>
      </c>
      <c r="B4126" s="10">
        <v>45228</v>
      </c>
      <c r="C4126">
        <v>9721</v>
      </c>
      <c r="D4126" t="s">
        <v>89</v>
      </c>
      <c r="E4126">
        <v>41</v>
      </c>
      <c r="F4126" t="s">
        <v>5</v>
      </c>
      <c r="G4126">
        <v>1</v>
      </c>
      <c r="H4126">
        <v>140.30000000000001</v>
      </c>
      <c r="I4126">
        <v>140.30000000000001</v>
      </c>
      <c r="J4126" t="s">
        <v>97</v>
      </c>
      <c r="K4126" t="s">
        <v>567</v>
      </c>
      <c r="L4126" t="s">
        <v>139</v>
      </c>
      <c r="M4126">
        <v>2023</v>
      </c>
      <c r="N4126" t="s">
        <v>668</v>
      </c>
      <c r="O4126" t="s">
        <v>9419</v>
      </c>
      <c r="P4126" t="s">
        <v>86</v>
      </c>
    </row>
    <row r="4127" spans="1:16" x14ac:dyDescent="0.45">
      <c r="A4127">
        <v>4126</v>
      </c>
      <c r="B4127" s="10">
        <v>45228</v>
      </c>
      <c r="C4127">
        <v>5059</v>
      </c>
      <c r="D4127" t="s">
        <v>80</v>
      </c>
      <c r="E4127">
        <v>49</v>
      </c>
      <c r="F4127" t="s">
        <v>6</v>
      </c>
      <c r="G4127">
        <v>5</v>
      </c>
      <c r="H4127">
        <v>2507.34</v>
      </c>
      <c r="I4127">
        <v>12536.7</v>
      </c>
      <c r="J4127" t="s">
        <v>93</v>
      </c>
      <c r="K4127" t="s">
        <v>82</v>
      </c>
      <c r="L4127" t="s">
        <v>139</v>
      </c>
      <c r="M4127">
        <v>2023</v>
      </c>
      <c r="N4127" t="s">
        <v>84</v>
      </c>
      <c r="O4127" t="s">
        <v>4241</v>
      </c>
      <c r="P4127" t="s">
        <v>86</v>
      </c>
    </row>
    <row r="4128" spans="1:16" x14ac:dyDescent="0.45">
      <c r="A4128">
        <v>4127</v>
      </c>
      <c r="B4128" s="10">
        <v>45228</v>
      </c>
      <c r="C4128">
        <v>3773</v>
      </c>
      <c r="D4128" t="s">
        <v>80</v>
      </c>
      <c r="E4128">
        <v>44</v>
      </c>
      <c r="F4128" t="s">
        <v>7</v>
      </c>
      <c r="G4128">
        <v>3</v>
      </c>
      <c r="H4128">
        <v>3035.49</v>
      </c>
      <c r="I4128">
        <v>9106.4699999999993</v>
      </c>
      <c r="J4128" t="s">
        <v>97</v>
      </c>
      <c r="K4128" t="s">
        <v>82</v>
      </c>
      <c r="L4128" t="s">
        <v>139</v>
      </c>
      <c r="M4128">
        <v>2023</v>
      </c>
      <c r="N4128" t="s">
        <v>84</v>
      </c>
      <c r="O4128" t="s">
        <v>6311</v>
      </c>
      <c r="P4128" t="s">
        <v>86</v>
      </c>
    </row>
    <row r="4129" spans="1:16" x14ac:dyDescent="0.45">
      <c r="A4129">
        <v>4128</v>
      </c>
      <c r="B4129" s="10">
        <v>45228</v>
      </c>
      <c r="C4129">
        <v>9383</v>
      </c>
      <c r="D4129" t="s">
        <v>89</v>
      </c>
      <c r="E4129">
        <v>49</v>
      </c>
      <c r="F4129" t="s">
        <v>102</v>
      </c>
      <c r="G4129">
        <v>1</v>
      </c>
      <c r="H4129">
        <v>1154.9100000000001</v>
      </c>
      <c r="I4129">
        <v>1154.9100000000001</v>
      </c>
      <c r="J4129" t="s">
        <v>93</v>
      </c>
      <c r="K4129" t="s">
        <v>567</v>
      </c>
      <c r="L4129" t="s">
        <v>139</v>
      </c>
      <c r="M4129">
        <v>2023</v>
      </c>
      <c r="N4129" t="s">
        <v>84</v>
      </c>
      <c r="O4129" t="s">
        <v>7806</v>
      </c>
      <c r="P4129" t="s">
        <v>86</v>
      </c>
    </row>
    <row r="4130" spans="1:16" x14ac:dyDescent="0.45">
      <c r="A4130">
        <v>4129</v>
      </c>
      <c r="B4130" s="10">
        <v>45228</v>
      </c>
      <c r="C4130">
        <v>8409</v>
      </c>
      <c r="D4130" t="s">
        <v>89</v>
      </c>
      <c r="E4130">
        <v>49</v>
      </c>
      <c r="F4130" t="s">
        <v>9</v>
      </c>
      <c r="G4130">
        <v>5</v>
      </c>
      <c r="H4130">
        <v>2874.22</v>
      </c>
      <c r="I4130">
        <v>14371.1</v>
      </c>
      <c r="J4130" t="s">
        <v>93</v>
      </c>
      <c r="K4130" t="s">
        <v>82</v>
      </c>
      <c r="L4130" t="s">
        <v>139</v>
      </c>
      <c r="M4130">
        <v>2023</v>
      </c>
      <c r="N4130" t="s">
        <v>84</v>
      </c>
      <c r="O4130" t="s">
        <v>9158</v>
      </c>
      <c r="P4130" t="s">
        <v>748</v>
      </c>
    </row>
    <row r="4131" spans="1:16" x14ac:dyDescent="0.45">
      <c r="A4131">
        <v>4130</v>
      </c>
      <c r="B4131" s="10">
        <v>45228</v>
      </c>
      <c r="C4131">
        <v>5440</v>
      </c>
      <c r="D4131" t="s">
        <v>80</v>
      </c>
      <c r="E4131">
        <v>49</v>
      </c>
      <c r="F4131" t="s">
        <v>7</v>
      </c>
      <c r="G4131">
        <v>5</v>
      </c>
      <c r="H4131">
        <v>4483.03</v>
      </c>
      <c r="I4131">
        <v>22415.15</v>
      </c>
      <c r="J4131" t="s">
        <v>93</v>
      </c>
      <c r="K4131" t="s">
        <v>82</v>
      </c>
      <c r="L4131" t="s">
        <v>139</v>
      </c>
      <c r="M4131">
        <v>2023</v>
      </c>
      <c r="N4131" t="s">
        <v>84</v>
      </c>
      <c r="O4131" t="s">
        <v>9159</v>
      </c>
      <c r="P4131" t="s">
        <v>748</v>
      </c>
    </row>
    <row r="4132" spans="1:16" x14ac:dyDescent="0.45">
      <c r="A4132">
        <v>4131</v>
      </c>
      <c r="B4132" s="10">
        <v>45228</v>
      </c>
      <c r="C4132">
        <v>8347</v>
      </c>
      <c r="D4132" t="s">
        <v>89</v>
      </c>
      <c r="E4132">
        <v>43</v>
      </c>
      <c r="F4132" t="s">
        <v>5</v>
      </c>
      <c r="G4132">
        <v>5</v>
      </c>
      <c r="H4132">
        <v>3149.27</v>
      </c>
      <c r="I4132">
        <v>15746.35</v>
      </c>
      <c r="J4132" t="s">
        <v>97</v>
      </c>
      <c r="K4132" t="s">
        <v>82</v>
      </c>
      <c r="L4132" t="s">
        <v>139</v>
      </c>
      <c r="M4132">
        <v>2023</v>
      </c>
      <c r="N4132" t="s">
        <v>84</v>
      </c>
      <c r="O4132" t="s">
        <v>4480</v>
      </c>
      <c r="P4132" t="s">
        <v>86</v>
      </c>
    </row>
    <row r="4133" spans="1:16" x14ac:dyDescent="0.45">
      <c r="A4133">
        <v>4132</v>
      </c>
      <c r="B4133" s="10">
        <v>45228</v>
      </c>
      <c r="C4133">
        <v>2008</v>
      </c>
      <c r="D4133" t="s">
        <v>89</v>
      </c>
      <c r="E4133">
        <v>28</v>
      </c>
      <c r="F4133" t="s">
        <v>9</v>
      </c>
      <c r="G4133">
        <v>5</v>
      </c>
      <c r="H4133">
        <v>2305.92</v>
      </c>
      <c r="I4133">
        <v>11529.6</v>
      </c>
      <c r="J4133" t="s">
        <v>87</v>
      </c>
      <c r="K4133" t="s">
        <v>82</v>
      </c>
      <c r="L4133" t="s">
        <v>139</v>
      </c>
      <c r="M4133">
        <v>2023</v>
      </c>
      <c r="N4133" t="s">
        <v>84</v>
      </c>
      <c r="O4133" t="s">
        <v>3996</v>
      </c>
      <c r="P4133" t="s">
        <v>86</v>
      </c>
    </row>
    <row r="4134" spans="1:16" x14ac:dyDescent="0.45">
      <c r="A4134">
        <v>4133</v>
      </c>
      <c r="B4134" s="10">
        <v>45228</v>
      </c>
      <c r="C4134">
        <v>4783</v>
      </c>
      <c r="D4134" t="s">
        <v>80</v>
      </c>
      <c r="E4134">
        <v>63</v>
      </c>
      <c r="F4134" t="s">
        <v>7</v>
      </c>
      <c r="G4134">
        <v>3</v>
      </c>
      <c r="H4134">
        <v>764.92</v>
      </c>
      <c r="I4134">
        <v>2294.7600000000002</v>
      </c>
      <c r="J4134" t="s">
        <v>81</v>
      </c>
      <c r="K4134" t="s">
        <v>82</v>
      </c>
      <c r="L4134" t="s">
        <v>139</v>
      </c>
      <c r="M4134">
        <v>2023</v>
      </c>
      <c r="N4134" t="s">
        <v>84</v>
      </c>
      <c r="O4134" t="s">
        <v>8421</v>
      </c>
      <c r="P4134" t="s">
        <v>748</v>
      </c>
    </row>
    <row r="4135" spans="1:16" x14ac:dyDescent="0.45">
      <c r="A4135">
        <v>4134</v>
      </c>
      <c r="B4135" s="10">
        <v>45228</v>
      </c>
      <c r="C4135">
        <v>7646</v>
      </c>
      <c r="D4135" t="s">
        <v>80</v>
      </c>
      <c r="E4135">
        <v>35</v>
      </c>
      <c r="F4135" t="s">
        <v>7</v>
      </c>
      <c r="G4135">
        <v>4</v>
      </c>
      <c r="H4135">
        <v>886.26</v>
      </c>
      <c r="I4135">
        <v>3545.04</v>
      </c>
      <c r="J4135" t="s">
        <v>97</v>
      </c>
      <c r="K4135" t="s">
        <v>82</v>
      </c>
      <c r="L4135" t="s">
        <v>139</v>
      </c>
      <c r="M4135">
        <v>2023</v>
      </c>
      <c r="N4135" t="s">
        <v>84</v>
      </c>
      <c r="O4135" t="s">
        <v>1705</v>
      </c>
      <c r="P4135" t="s">
        <v>86</v>
      </c>
    </row>
    <row r="4136" spans="1:16" x14ac:dyDescent="0.45">
      <c r="A4136">
        <v>4135</v>
      </c>
      <c r="B4136" s="10">
        <v>45228</v>
      </c>
      <c r="C4136">
        <v>5298</v>
      </c>
      <c r="D4136" t="s">
        <v>80</v>
      </c>
      <c r="E4136">
        <v>56</v>
      </c>
      <c r="F4136" t="s">
        <v>102</v>
      </c>
      <c r="G4136">
        <v>5</v>
      </c>
      <c r="H4136">
        <v>2447.56</v>
      </c>
      <c r="I4136">
        <v>12237.8</v>
      </c>
      <c r="J4136" t="s">
        <v>81</v>
      </c>
      <c r="K4136" t="s">
        <v>82</v>
      </c>
      <c r="L4136" t="s">
        <v>139</v>
      </c>
      <c r="M4136">
        <v>2023</v>
      </c>
      <c r="N4136" t="s">
        <v>668</v>
      </c>
      <c r="O4136" t="s">
        <v>9732</v>
      </c>
      <c r="P4136" t="s">
        <v>86</v>
      </c>
    </row>
    <row r="4137" spans="1:16" x14ac:dyDescent="0.45">
      <c r="A4137">
        <v>4136</v>
      </c>
      <c r="B4137" s="10">
        <v>45228</v>
      </c>
      <c r="C4137">
        <v>5668</v>
      </c>
      <c r="D4137" t="s">
        <v>80</v>
      </c>
      <c r="E4137">
        <v>22</v>
      </c>
      <c r="F4137" t="s">
        <v>9</v>
      </c>
      <c r="G4137">
        <v>4</v>
      </c>
      <c r="H4137">
        <v>2342.4499999999998</v>
      </c>
      <c r="I4137">
        <v>9369.7999999999993</v>
      </c>
      <c r="J4137" t="s">
        <v>95</v>
      </c>
      <c r="K4137" t="s">
        <v>82</v>
      </c>
      <c r="L4137" t="s">
        <v>139</v>
      </c>
      <c r="M4137">
        <v>2023</v>
      </c>
      <c r="N4137" t="s">
        <v>84</v>
      </c>
      <c r="O4137" t="s">
        <v>2324</v>
      </c>
      <c r="P4137" t="s">
        <v>86</v>
      </c>
    </row>
    <row r="4138" spans="1:16" x14ac:dyDescent="0.45">
      <c r="A4138">
        <v>4137</v>
      </c>
      <c r="B4138" s="10">
        <v>45228</v>
      </c>
      <c r="C4138">
        <v>5287</v>
      </c>
      <c r="D4138" t="s">
        <v>80</v>
      </c>
      <c r="E4138">
        <v>33</v>
      </c>
      <c r="F4138" t="s">
        <v>7</v>
      </c>
      <c r="G4138">
        <v>3</v>
      </c>
      <c r="H4138">
        <v>2635.82</v>
      </c>
      <c r="I4138">
        <v>7907.46</v>
      </c>
      <c r="J4138" t="s">
        <v>87</v>
      </c>
      <c r="K4138" t="s">
        <v>82</v>
      </c>
      <c r="L4138" t="s">
        <v>139</v>
      </c>
      <c r="M4138">
        <v>2023</v>
      </c>
      <c r="N4138" t="s">
        <v>668</v>
      </c>
      <c r="O4138" t="s">
        <v>9240</v>
      </c>
      <c r="P4138" t="s">
        <v>748</v>
      </c>
    </row>
    <row r="4139" spans="1:16" x14ac:dyDescent="0.45">
      <c r="A4139">
        <v>4138</v>
      </c>
      <c r="B4139" s="10">
        <v>45229</v>
      </c>
      <c r="C4139">
        <v>3052</v>
      </c>
      <c r="D4139" t="s">
        <v>80</v>
      </c>
      <c r="E4139">
        <v>28</v>
      </c>
      <c r="F4139" t="s">
        <v>6</v>
      </c>
      <c r="G4139">
        <v>3</v>
      </c>
      <c r="H4139">
        <v>2564.06</v>
      </c>
      <c r="I4139">
        <v>7692.18</v>
      </c>
      <c r="J4139" t="s">
        <v>87</v>
      </c>
      <c r="K4139" t="s">
        <v>82</v>
      </c>
      <c r="L4139" t="s">
        <v>139</v>
      </c>
      <c r="M4139">
        <v>2023</v>
      </c>
      <c r="N4139" t="s">
        <v>84</v>
      </c>
      <c r="O4139" t="s">
        <v>441</v>
      </c>
      <c r="P4139" t="s">
        <v>86</v>
      </c>
    </row>
    <row r="4140" spans="1:16" x14ac:dyDescent="0.45">
      <c r="A4140">
        <v>4139</v>
      </c>
      <c r="B4140" s="10">
        <v>45229</v>
      </c>
      <c r="C4140">
        <v>7009</v>
      </c>
      <c r="D4140" t="s">
        <v>89</v>
      </c>
      <c r="E4140">
        <v>52</v>
      </c>
      <c r="F4140" t="s">
        <v>5</v>
      </c>
      <c r="G4140">
        <v>2</v>
      </c>
      <c r="H4140">
        <v>1739.33</v>
      </c>
      <c r="I4140">
        <v>3478.66</v>
      </c>
      <c r="J4140" t="s">
        <v>93</v>
      </c>
      <c r="K4140" t="s">
        <v>82</v>
      </c>
      <c r="L4140" t="s">
        <v>139</v>
      </c>
      <c r="M4140">
        <v>2023</v>
      </c>
      <c r="N4140" t="s">
        <v>84</v>
      </c>
      <c r="O4140" t="s">
        <v>3373</v>
      </c>
      <c r="P4140" t="s">
        <v>86</v>
      </c>
    </row>
    <row r="4141" spans="1:16" x14ac:dyDescent="0.45">
      <c r="A4141">
        <v>4140</v>
      </c>
      <c r="B4141" s="10">
        <v>45229</v>
      </c>
      <c r="C4141">
        <v>2716</v>
      </c>
      <c r="D4141" t="s">
        <v>89</v>
      </c>
      <c r="E4141">
        <v>28</v>
      </c>
      <c r="F4141" t="s">
        <v>9</v>
      </c>
      <c r="G4141">
        <v>2</v>
      </c>
      <c r="H4141">
        <v>3494.52</v>
      </c>
      <c r="I4141">
        <v>6989.04</v>
      </c>
      <c r="J4141" t="s">
        <v>87</v>
      </c>
      <c r="K4141" t="s">
        <v>82</v>
      </c>
      <c r="L4141" t="s">
        <v>139</v>
      </c>
      <c r="M4141">
        <v>2023</v>
      </c>
      <c r="N4141" t="s">
        <v>84</v>
      </c>
      <c r="O4141" t="s">
        <v>3706</v>
      </c>
      <c r="P4141" t="s">
        <v>86</v>
      </c>
    </row>
    <row r="4142" spans="1:16" x14ac:dyDescent="0.45">
      <c r="A4142">
        <v>4141</v>
      </c>
      <c r="B4142" s="10">
        <v>45229</v>
      </c>
      <c r="C4142">
        <v>1310</v>
      </c>
      <c r="D4142" t="s">
        <v>89</v>
      </c>
      <c r="E4142">
        <v>59</v>
      </c>
      <c r="F4142" t="s">
        <v>6</v>
      </c>
      <c r="G4142">
        <v>5</v>
      </c>
      <c r="H4142">
        <v>1100.45</v>
      </c>
      <c r="I4142">
        <v>5502.25</v>
      </c>
      <c r="J4142" t="s">
        <v>81</v>
      </c>
      <c r="K4142" t="s">
        <v>82</v>
      </c>
      <c r="L4142" t="s">
        <v>139</v>
      </c>
      <c r="M4142">
        <v>2023</v>
      </c>
      <c r="N4142" t="s">
        <v>84</v>
      </c>
      <c r="O4142" t="s">
        <v>4709</v>
      </c>
      <c r="P4142" t="s">
        <v>86</v>
      </c>
    </row>
    <row r="4143" spans="1:16" x14ac:dyDescent="0.45">
      <c r="A4143">
        <v>4142</v>
      </c>
      <c r="B4143" s="10">
        <v>45229</v>
      </c>
      <c r="C4143">
        <v>5538</v>
      </c>
      <c r="D4143" t="s">
        <v>80</v>
      </c>
      <c r="E4143">
        <v>40</v>
      </c>
      <c r="F4143" t="s">
        <v>102</v>
      </c>
      <c r="G4143">
        <v>4</v>
      </c>
      <c r="H4143">
        <v>4269.03</v>
      </c>
      <c r="I4143">
        <v>17076.12</v>
      </c>
      <c r="J4143" t="s">
        <v>97</v>
      </c>
      <c r="K4143" t="s">
        <v>82</v>
      </c>
      <c r="L4143" t="s">
        <v>139</v>
      </c>
      <c r="M4143">
        <v>2023</v>
      </c>
      <c r="N4143" t="s">
        <v>84</v>
      </c>
      <c r="O4143" t="s">
        <v>1706</v>
      </c>
      <c r="P4143" t="s">
        <v>86</v>
      </c>
    </row>
    <row r="4144" spans="1:16" x14ac:dyDescent="0.45">
      <c r="A4144">
        <v>4143</v>
      </c>
      <c r="B4144" s="10">
        <v>45229</v>
      </c>
      <c r="C4144">
        <v>2260</v>
      </c>
      <c r="D4144" t="s">
        <v>80</v>
      </c>
      <c r="E4144">
        <v>51</v>
      </c>
      <c r="F4144" t="s">
        <v>8</v>
      </c>
      <c r="G4144">
        <v>3</v>
      </c>
      <c r="H4144">
        <v>1012.26</v>
      </c>
      <c r="I4144">
        <v>3036.78</v>
      </c>
      <c r="J4144" t="s">
        <v>93</v>
      </c>
      <c r="K4144" t="s">
        <v>82</v>
      </c>
      <c r="L4144" t="s">
        <v>139</v>
      </c>
      <c r="M4144">
        <v>2023</v>
      </c>
      <c r="N4144" t="s">
        <v>84</v>
      </c>
      <c r="O4144" t="s">
        <v>8514</v>
      </c>
      <c r="P4144" t="s">
        <v>748</v>
      </c>
    </row>
    <row r="4145" spans="1:16" x14ac:dyDescent="0.45">
      <c r="A4145">
        <v>4144</v>
      </c>
      <c r="B4145" s="10">
        <v>45229</v>
      </c>
      <c r="C4145">
        <v>4932</v>
      </c>
      <c r="D4145" t="s">
        <v>89</v>
      </c>
      <c r="E4145">
        <v>34</v>
      </c>
      <c r="F4145" t="s">
        <v>7</v>
      </c>
      <c r="G4145">
        <v>1</v>
      </c>
      <c r="H4145">
        <v>2108.64</v>
      </c>
      <c r="I4145">
        <v>2108.64</v>
      </c>
      <c r="J4145" t="s">
        <v>87</v>
      </c>
      <c r="K4145" t="s">
        <v>82</v>
      </c>
      <c r="L4145" t="s">
        <v>139</v>
      </c>
      <c r="M4145">
        <v>2023</v>
      </c>
      <c r="N4145" t="s">
        <v>84</v>
      </c>
      <c r="O4145" t="s">
        <v>5411</v>
      </c>
      <c r="P4145" t="s">
        <v>86</v>
      </c>
    </row>
    <row r="4146" spans="1:16" x14ac:dyDescent="0.45">
      <c r="A4146">
        <v>4145</v>
      </c>
      <c r="B4146" s="10">
        <v>45229</v>
      </c>
      <c r="C4146">
        <v>1584</v>
      </c>
      <c r="D4146" t="s">
        <v>89</v>
      </c>
      <c r="E4146">
        <v>27</v>
      </c>
      <c r="F4146" t="s">
        <v>8</v>
      </c>
      <c r="G4146">
        <v>2</v>
      </c>
      <c r="H4146">
        <v>1093.18</v>
      </c>
      <c r="I4146">
        <v>2186.36</v>
      </c>
      <c r="J4146" t="s">
        <v>87</v>
      </c>
      <c r="K4146" t="s">
        <v>82</v>
      </c>
      <c r="L4146" t="s">
        <v>139</v>
      </c>
      <c r="M4146">
        <v>2023</v>
      </c>
      <c r="N4146" t="s">
        <v>84</v>
      </c>
      <c r="O4146" t="s">
        <v>3707</v>
      </c>
      <c r="P4146" t="s">
        <v>86</v>
      </c>
    </row>
    <row r="4147" spans="1:16" x14ac:dyDescent="0.45">
      <c r="A4147">
        <v>4146</v>
      </c>
      <c r="B4147" s="10">
        <v>45229</v>
      </c>
      <c r="C4147">
        <v>8616</v>
      </c>
      <c r="D4147" t="s">
        <v>89</v>
      </c>
      <c r="E4147">
        <v>35</v>
      </c>
      <c r="F4147" t="s">
        <v>7</v>
      </c>
      <c r="G4147">
        <v>2</v>
      </c>
      <c r="H4147">
        <v>3111.34</v>
      </c>
      <c r="I4147">
        <v>6222.68</v>
      </c>
      <c r="J4147" t="s">
        <v>97</v>
      </c>
      <c r="K4147" t="s">
        <v>82</v>
      </c>
      <c r="L4147" t="s">
        <v>139</v>
      </c>
      <c r="M4147">
        <v>2023</v>
      </c>
      <c r="N4147" t="s">
        <v>84</v>
      </c>
      <c r="O4147" t="s">
        <v>2769</v>
      </c>
      <c r="P4147" t="s">
        <v>86</v>
      </c>
    </row>
    <row r="4148" spans="1:16" x14ac:dyDescent="0.45">
      <c r="A4148">
        <v>4147</v>
      </c>
      <c r="B4148" s="10">
        <v>45229</v>
      </c>
      <c r="C4148">
        <v>9551</v>
      </c>
      <c r="D4148" t="s">
        <v>80</v>
      </c>
      <c r="E4148">
        <v>61</v>
      </c>
      <c r="F4148" t="s">
        <v>6</v>
      </c>
      <c r="G4148">
        <v>1</v>
      </c>
      <c r="H4148">
        <v>2414.31</v>
      </c>
      <c r="I4148">
        <v>2414.31</v>
      </c>
      <c r="J4148" t="s">
        <v>81</v>
      </c>
      <c r="K4148" t="s">
        <v>82</v>
      </c>
      <c r="L4148" t="s">
        <v>139</v>
      </c>
      <c r="M4148">
        <v>2023</v>
      </c>
      <c r="N4148" t="s">
        <v>84</v>
      </c>
      <c r="O4148" t="s">
        <v>5841</v>
      </c>
      <c r="P4148" t="s">
        <v>86</v>
      </c>
    </row>
    <row r="4149" spans="1:16" x14ac:dyDescent="0.45">
      <c r="A4149">
        <v>4148</v>
      </c>
      <c r="B4149" s="10">
        <v>45229</v>
      </c>
      <c r="C4149">
        <v>3866</v>
      </c>
      <c r="D4149" t="s">
        <v>89</v>
      </c>
      <c r="E4149">
        <v>25</v>
      </c>
      <c r="F4149" t="s">
        <v>102</v>
      </c>
      <c r="G4149">
        <v>4</v>
      </c>
      <c r="H4149">
        <v>1902.85</v>
      </c>
      <c r="I4149">
        <v>7611.4</v>
      </c>
      <c r="J4149" t="s">
        <v>87</v>
      </c>
      <c r="K4149" t="s">
        <v>82</v>
      </c>
      <c r="L4149" t="s">
        <v>139</v>
      </c>
      <c r="M4149">
        <v>2023</v>
      </c>
      <c r="N4149" t="s">
        <v>84</v>
      </c>
      <c r="O4149" t="s">
        <v>999</v>
      </c>
      <c r="P4149" t="s">
        <v>86</v>
      </c>
    </row>
    <row r="4150" spans="1:16" x14ac:dyDescent="0.45">
      <c r="A4150">
        <v>4149</v>
      </c>
      <c r="B4150" s="10">
        <v>45229</v>
      </c>
      <c r="C4150">
        <v>6898</v>
      </c>
      <c r="D4150" t="s">
        <v>89</v>
      </c>
      <c r="E4150">
        <v>43</v>
      </c>
      <c r="F4150" t="s">
        <v>102</v>
      </c>
      <c r="G4150">
        <v>4</v>
      </c>
      <c r="H4150">
        <v>2401.91</v>
      </c>
      <c r="I4150">
        <v>9607.64</v>
      </c>
      <c r="J4150" t="s">
        <v>97</v>
      </c>
      <c r="K4150" t="s">
        <v>82</v>
      </c>
      <c r="L4150" t="s">
        <v>139</v>
      </c>
      <c r="M4150">
        <v>2023</v>
      </c>
      <c r="N4150" t="s">
        <v>84</v>
      </c>
      <c r="O4150" t="s">
        <v>1707</v>
      </c>
      <c r="P4150" t="s">
        <v>86</v>
      </c>
    </row>
    <row r="4151" spans="1:16" x14ac:dyDescent="0.45">
      <c r="A4151">
        <v>4150</v>
      </c>
      <c r="B4151" s="10">
        <v>45229</v>
      </c>
      <c r="C4151">
        <v>3011</v>
      </c>
      <c r="D4151" t="s">
        <v>89</v>
      </c>
      <c r="E4151">
        <v>20</v>
      </c>
      <c r="F4151" t="s">
        <v>102</v>
      </c>
      <c r="G4151">
        <v>4</v>
      </c>
      <c r="H4151">
        <v>2135.14</v>
      </c>
      <c r="I4151">
        <v>8540.56</v>
      </c>
      <c r="J4151" t="s">
        <v>95</v>
      </c>
      <c r="K4151" t="s">
        <v>82</v>
      </c>
      <c r="L4151" t="s">
        <v>139</v>
      </c>
      <c r="M4151">
        <v>2023</v>
      </c>
      <c r="N4151" t="s">
        <v>84</v>
      </c>
      <c r="O4151" t="s">
        <v>2325</v>
      </c>
      <c r="P4151" t="s">
        <v>86</v>
      </c>
    </row>
    <row r="4152" spans="1:16" x14ac:dyDescent="0.45">
      <c r="A4152">
        <v>4151</v>
      </c>
      <c r="B4152" s="10">
        <v>45229</v>
      </c>
      <c r="C4152">
        <v>7251</v>
      </c>
      <c r="D4152" t="s">
        <v>80</v>
      </c>
      <c r="E4152">
        <v>41</v>
      </c>
      <c r="F4152" t="s">
        <v>102</v>
      </c>
      <c r="G4152">
        <v>5</v>
      </c>
      <c r="H4152">
        <v>4283.07</v>
      </c>
      <c r="I4152">
        <v>21415.35</v>
      </c>
      <c r="J4152" t="s">
        <v>97</v>
      </c>
      <c r="K4152" t="s">
        <v>82</v>
      </c>
      <c r="L4152" t="s">
        <v>139</v>
      </c>
      <c r="M4152">
        <v>2023</v>
      </c>
      <c r="N4152" t="s">
        <v>84</v>
      </c>
      <c r="O4152" t="s">
        <v>4481</v>
      </c>
      <c r="P4152" t="s">
        <v>86</v>
      </c>
    </row>
    <row r="4153" spans="1:16" x14ac:dyDescent="0.45">
      <c r="A4153">
        <v>4152</v>
      </c>
      <c r="B4153" s="10">
        <v>45230</v>
      </c>
      <c r="C4153">
        <v>5939</v>
      </c>
      <c r="D4153" t="s">
        <v>89</v>
      </c>
      <c r="E4153">
        <v>20</v>
      </c>
      <c r="F4153" t="s">
        <v>9</v>
      </c>
      <c r="G4153">
        <v>5</v>
      </c>
      <c r="H4153">
        <v>665.12</v>
      </c>
      <c r="I4153">
        <v>3325.6</v>
      </c>
      <c r="J4153" t="s">
        <v>95</v>
      </c>
      <c r="K4153" t="s">
        <v>82</v>
      </c>
      <c r="L4153" t="s">
        <v>139</v>
      </c>
      <c r="M4153">
        <v>2023</v>
      </c>
      <c r="N4153" t="s">
        <v>84</v>
      </c>
      <c r="O4153" t="s">
        <v>357</v>
      </c>
      <c r="P4153" t="s">
        <v>86</v>
      </c>
    </row>
    <row r="4154" spans="1:16" x14ac:dyDescent="0.45">
      <c r="A4154">
        <v>4153</v>
      </c>
      <c r="B4154" s="10">
        <v>45230</v>
      </c>
      <c r="C4154">
        <v>5006</v>
      </c>
      <c r="D4154" t="s">
        <v>89</v>
      </c>
      <c r="E4154">
        <v>55</v>
      </c>
      <c r="F4154" t="s">
        <v>9</v>
      </c>
      <c r="G4154">
        <v>1</v>
      </c>
      <c r="H4154">
        <v>3976.25</v>
      </c>
      <c r="I4154">
        <v>3976.25</v>
      </c>
      <c r="J4154" t="s">
        <v>81</v>
      </c>
      <c r="K4154" t="s">
        <v>82</v>
      </c>
      <c r="L4154" t="s">
        <v>139</v>
      </c>
      <c r="M4154">
        <v>2023</v>
      </c>
      <c r="N4154" t="s">
        <v>84</v>
      </c>
      <c r="O4154" t="s">
        <v>5842</v>
      </c>
      <c r="P4154" t="s">
        <v>86</v>
      </c>
    </row>
    <row r="4155" spans="1:16" x14ac:dyDescent="0.45">
      <c r="A4155">
        <v>4154</v>
      </c>
      <c r="B4155" s="10">
        <v>45230</v>
      </c>
      <c r="C4155">
        <v>2625</v>
      </c>
      <c r="D4155" t="s">
        <v>80</v>
      </c>
      <c r="E4155">
        <v>19</v>
      </c>
      <c r="F4155" t="s">
        <v>7</v>
      </c>
      <c r="G4155">
        <v>3</v>
      </c>
      <c r="H4155">
        <v>3293.88</v>
      </c>
      <c r="I4155">
        <v>9881.64</v>
      </c>
      <c r="J4155" t="s">
        <v>95</v>
      </c>
      <c r="K4155" t="s">
        <v>82</v>
      </c>
      <c r="L4155" t="s">
        <v>139</v>
      </c>
      <c r="M4155">
        <v>2023</v>
      </c>
      <c r="N4155" t="s">
        <v>84</v>
      </c>
      <c r="O4155" t="s">
        <v>6882</v>
      </c>
      <c r="P4155" t="s">
        <v>86</v>
      </c>
    </row>
    <row r="4156" spans="1:16" x14ac:dyDescent="0.45">
      <c r="A4156">
        <v>4155</v>
      </c>
      <c r="B4156" s="10">
        <v>45230</v>
      </c>
      <c r="C4156">
        <v>1890</v>
      </c>
      <c r="D4156" t="s">
        <v>80</v>
      </c>
      <c r="E4156">
        <v>52</v>
      </c>
      <c r="F4156" t="s">
        <v>9</v>
      </c>
      <c r="G4156">
        <v>1</v>
      </c>
      <c r="H4156">
        <v>1774.19</v>
      </c>
      <c r="I4156">
        <v>1774.19</v>
      </c>
      <c r="J4156" t="s">
        <v>93</v>
      </c>
      <c r="K4156" t="s">
        <v>567</v>
      </c>
      <c r="L4156" t="s">
        <v>139</v>
      </c>
      <c r="M4156">
        <v>2023</v>
      </c>
      <c r="N4156" t="s">
        <v>668</v>
      </c>
      <c r="O4156" t="s">
        <v>9420</v>
      </c>
      <c r="P4156" t="s">
        <v>86</v>
      </c>
    </row>
    <row r="4157" spans="1:16" x14ac:dyDescent="0.45">
      <c r="A4157">
        <v>4156</v>
      </c>
      <c r="B4157" s="10">
        <v>45230</v>
      </c>
      <c r="C4157">
        <v>7078</v>
      </c>
      <c r="D4157" t="s">
        <v>80</v>
      </c>
      <c r="E4157">
        <v>34</v>
      </c>
      <c r="F4157" t="s">
        <v>7</v>
      </c>
      <c r="G4157">
        <v>3</v>
      </c>
      <c r="H4157">
        <v>4599.5600000000004</v>
      </c>
      <c r="I4157">
        <v>13798.68</v>
      </c>
      <c r="J4157" t="s">
        <v>87</v>
      </c>
      <c r="K4157" t="s">
        <v>82</v>
      </c>
      <c r="L4157" t="s">
        <v>139</v>
      </c>
      <c r="M4157">
        <v>2023</v>
      </c>
      <c r="N4157" t="s">
        <v>84</v>
      </c>
      <c r="O4157" t="s">
        <v>6086</v>
      </c>
      <c r="P4157" t="s">
        <v>86</v>
      </c>
    </row>
    <row r="4158" spans="1:16" x14ac:dyDescent="0.45">
      <c r="A4158">
        <v>4157</v>
      </c>
      <c r="B4158" s="10">
        <v>45230</v>
      </c>
      <c r="C4158">
        <v>8036</v>
      </c>
      <c r="D4158" t="s">
        <v>80</v>
      </c>
      <c r="E4158">
        <v>26</v>
      </c>
      <c r="F4158" t="s">
        <v>9</v>
      </c>
      <c r="G4158">
        <v>1</v>
      </c>
      <c r="H4158">
        <v>925.88</v>
      </c>
      <c r="I4158">
        <v>925.88</v>
      </c>
      <c r="J4158" t="s">
        <v>87</v>
      </c>
      <c r="K4158" t="s">
        <v>567</v>
      </c>
      <c r="L4158" t="s">
        <v>139</v>
      </c>
      <c r="M4158">
        <v>2023</v>
      </c>
      <c r="N4158" t="s">
        <v>84</v>
      </c>
      <c r="O4158" t="s">
        <v>8199</v>
      </c>
      <c r="P4158" t="s">
        <v>86</v>
      </c>
    </row>
    <row r="4159" spans="1:16" x14ac:dyDescent="0.45">
      <c r="A4159">
        <v>4158</v>
      </c>
      <c r="B4159" s="10">
        <v>45230</v>
      </c>
      <c r="C4159">
        <v>9923</v>
      </c>
      <c r="D4159" t="s">
        <v>80</v>
      </c>
      <c r="E4159">
        <v>53</v>
      </c>
      <c r="F4159" t="s">
        <v>9</v>
      </c>
      <c r="G4159">
        <v>5</v>
      </c>
      <c r="H4159">
        <v>1585.93</v>
      </c>
      <c r="I4159">
        <v>7929.65</v>
      </c>
      <c r="J4159" t="s">
        <v>93</v>
      </c>
      <c r="K4159" t="s">
        <v>82</v>
      </c>
      <c r="L4159" t="s">
        <v>139</v>
      </c>
      <c r="M4159">
        <v>2023</v>
      </c>
      <c r="N4159" t="s">
        <v>84</v>
      </c>
      <c r="O4159" t="s">
        <v>9160</v>
      </c>
      <c r="P4159" t="s">
        <v>748</v>
      </c>
    </row>
    <row r="4160" spans="1:16" x14ac:dyDescent="0.45">
      <c r="A4160">
        <v>4159</v>
      </c>
      <c r="B4160" s="10">
        <v>45230</v>
      </c>
      <c r="C4160">
        <v>4961</v>
      </c>
      <c r="D4160" t="s">
        <v>89</v>
      </c>
      <c r="E4160">
        <v>39</v>
      </c>
      <c r="F4160" t="s">
        <v>9</v>
      </c>
      <c r="G4160">
        <v>4</v>
      </c>
      <c r="H4160">
        <v>1905.46</v>
      </c>
      <c r="I4160">
        <v>7621.84</v>
      </c>
      <c r="J4160" t="s">
        <v>97</v>
      </c>
      <c r="K4160" t="s">
        <v>82</v>
      </c>
      <c r="L4160" t="s">
        <v>139</v>
      </c>
      <c r="M4160">
        <v>2023</v>
      </c>
      <c r="N4160" t="s">
        <v>84</v>
      </c>
      <c r="O4160" t="s">
        <v>1708</v>
      </c>
      <c r="P4160" t="s">
        <v>86</v>
      </c>
    </row>
    <row r="4161" spans="1:16" x14ac:dyDescent="0.45">
      <c r="A4161">
        <v>4160</v>
      </c>
      <c r="B4161" s="10">
        <v>45230</v>
      </c>
      <c r="C4161">
        <v>3504</v>
      </c>
      <c r="D4161" t="s">
        <v>89</v>
      </c>
      <c r="E4161">
        <v>48</v>
      </c>
      <c r="F4161" t="s">
        <v>5</v>
      </c>
      <c r="G4161">
        <v>2</v>
      </c>
      <c r="H4161">
        <v>3256.59</v>
      </c>
      <c r="I4161">
        <v>6513.18</v>
      </c>
      <c r="J4161" t="s">
        <v>93</v>
      </c>
      <c r="K4161" t="s">
        <v>82</v>
      </c>
      <c r="L4161" t="s">
        <v>139</v>
      </c>
      <c r="M4161">
        <v>2023</v>
      </c>
      <c r="N4161" t="s">
        <v>84</v>
      </c>
      <c r="O4161" t="s">
        <v>3374</v>
      </c>
      <c r="P4161" t="s">
        <v>86</v>
      </c>
    </row>
    <row r="4162" spans="1:16" x14ac:dyDescent="0.45">
      <c r="A4162">
        <v>4161</v>
      </c>
      <c r="B4162" s="10">
        <v>45230</v>
      </c>
      <c r="C4162">
        <v>9806</v>
      </c>
      <c r="D4162" t="s">
        <v>80</v>
      </c>
      <c r="E4162">
        <v>51</v>
      </c>
      <c r="F4162" t="s">
        <v>102</v>
      </c>
      <c r="G4162">
        <v>1</v>
      </c>
      <c r="H4162">
        <v>4734.74</v>
      </c>
      <c r="I4162">
        <v>4734.74</v>
      </c>
      <c r="J4162" t="s">
        <v>93</v>
      </c>
      <c r="K4162" t="s">
        <v>82</v>
      </c>
      <c r="L4162" t="s">
        <v>139</v>
      </c>
      <c r="M4162">
        <v>2023</v>
      </c>
      <c r="N4162" t="s">
        <v>84</v>
      </c>
      <c r="O4162" t="s">
        <v>5626</v>
      </c>
      <c r="P4162" t="s">
        <v>86</v>
      </c>
    </row>
    <row r="4163" spans="1:16" x14ac:dyDescent="0.45">
      <c r="A4163">
        <v>4162</v>
      </c>
      <c r="B4163" s="10">
        <v>45230</v>
      </c>
      <c r="C4163">
        <v>4806</v>
      </c>
      <c r="D4163" t="s">
        <v>80</v>
      </c>
      <c r="E4163">
        <v>41</v>
      </c>
      <c r="F4163" t="s">
        <v>5</v>
      </c>
      <c r="G4163">
        <v>1</v>
      </c>
      <c r="H4163">
        <v>2987.57</v>
      </c>
      <c r="I4163">
        <v>2987.57</v>
      </c>
      <c r="J4163" t="s">
        <v>97</v>
      </c>
      <c r="K4163" t="s">
        <v>82</v>
      </c>
      <c r="L4163" t="s">
        <v>139</v>
      </c>
      <c r="M4163">
        <v>2023</v>
      </c>
      <c r="N4163" t="s">
        <v>84</v>
      </c>
      <c r="O4163" t="s">
        <v>5205</v>
      </c>
      <c r="P4163" t="s">
        <v>86</v>
      </c>
    </row>
    <row r="4164" spans="1:16" x14ac:dyDescent="0.45">
      <c r="A4164">
        <v>4163</v>
      </c>
      <c r="B4164" s="10">
        <v>45230</v>
      </c>
      <c r="C4164">
        <v>7100</v>
      </c>
      <c r="D4164" t="s">
        <v>80</v>
      </c>
      <c r="E4164">
        <v>26</v>
      </c>
      <c r="F4164" t="s">
        <v>9</v>
      </c>
      <c r="G4164">
        <v>2</v>
      </c>
      <c r="H4164">
        <v>4288.72</v>
      </c>
      <c r="I4164">
        <v>8577.44</v>
      </c>
      <c r="J4164" t="s">
        <v>87</v>
      </c>
      <c r="K4164" t="s">
        <v>82</v>
      </c>
      <c r="L4164" t="s">
        <v>139</v>
      </c>
      <c r="M4164">
        <v>2023</v>
      </c>
      <c r="N4164" t="s">
        <v>84</v>
      </c>
      <c r="O4164" t="s">
        <v>3708</v>
      </c>
      <c r="P4164" t="s">
        <v>86</v>
      </c>
    </row>
    <row r="4165" spans="1:16" x14ac:dyDescent="0.45">
      <c r="A4165">
        <v>4164</v>
      </c>
      <c r="B4165" s="10">
        <v>45230</v>
      </c>
      <c r="C4165">
        <v>2719</v>
      </c>
      <c r="D4165" t="s">
        <v>80</v>
      </c>
      <c r="E4165">
        <v>63</v>
      </c>
      <c r="F4165" t="s">
        <v>9</v>
      </c>
      <c r="G4165">
        <v>1</v>
      </c>
      <c r="H4165">
        <v>4529.62</v>
      </c>
      <c r="I4165">
        <v>4529.62</v>
      </c>
      <c r="J4165" t="s">
        <v>81</v>
      </c>
      <c r="K4165" t="s">
        <v>82</v>
      </c>
      <c r="L4165" t="s">
        <v>139</v>
      </c>
      <c r="M4165">
        <v>2023</v>
      </c>
      <c r="N4165" t="s">
        <v>84</v>
      </c>
      <c r="O4165" t="s">
        <v>5843</v>
      </c>
      <c r="P4165" t="s">
        <v>86</v>
      </c>
    </row>
    <row r="4166" spans="1:16" x14ac:dyDescent="0.45">
      <c r="A4166">
        <v>4165</v>
      </c>
      <c r="B4166" s="10">
        <v>45231</v>
      </c>
      <c r="C4166">
        <v>7686</v>
      </c>
      <c r="D4166" t="s">
        <v>89</v>
      </c>
      <c r="E4166">
        <v>60</v>
      </c>
      <c r="F4166" t="s">
        <v>5</v>
      </c>
      <c r="G4166">
        <v>4</v>
      </c>
      <c r="H4166">
        <v>2359</v>
      </c>
      <c r="I4166">
        <v>9436</v>
      </c>
      <c r="J4166" t="s">
        <v>81</v>
      </c>
      <c r="K4166" t="s">
        <v>82</v>
      </c>
      <c r="L4166" t="s">
        <v>145</v>
      </c>
      <c r="M4166">
        <v>2023</v>
      </c>
      <c r="N4166" t="s">
        <v>84</v>
      </c>
      <c r="O4166" t="s">
        <v>146</v>
      </c>
      <c r="P4166" t="s">
        <v>86</v>
      </c>
    </row>
    <row r="4167" spans="1:16" x14ac:dyDescent="0.45">
      <c r="A4167">
        <v>4166</v>
      </c>
      <c r="B4167" s="10">
        <v>45231</v>
      </c>
      <c r="C4167">
        <v>2587</v>
      </c>
      <c r="D4167" t="s">
        <v>89</v>
      </c>
      <c r="E4167">
        <v>19</v>
      </c>
      <c r="F4167" t="s">
        <v>6</v>
      </c>
      <c r="G4167">
        <v>2</v>
      </c>
      <c r="H4167">
        <v>2388.5500000000002</v>
      </c>
      <c r="I4167">
        <v>4777.1000000000004</v>
      </c>
      <c r="J4167" t="s">
        <v>95</v>
      </c>
      <c r="K4167" t="s">
        <v>82</v>
      </c>
      <c r="L4167" t="s">
        <v>145</v>
      </c>
      <c r="M4167">
        <v>2023</v>
      </c>
      <c r="N4167" t="s">
        <v>668</v>
      </c>
      <c r="O4167" t="s">
        <v>9861</v>
      </c>
      <c r="P4167" t="s">
        <v>86</v>
      </c>
    </row>
    <row r="4168" spans="1:16" x14ac:dyDescent="0.45">
      <c r="A4168">
        <v>4167</v>
      </c>
      <c r="B4168" s="10">
        <v>45231</v>
      </c>
      <c r="C4168">
        <v>8000</v>
      </c>
      <c r="D4168" t="s">
        <v>80</v>
      </c>
      <c r="E4168">
        <v>38</v>
      </c>
      <c r="F4168" t="s">
        <v>7</v>
      </c>
      <c r="G4168">
        <v>2</v>
      </c>
      <c r="H4168">
        <v>1287.49</v>
      </c>
      <c r="I4168">
        <v>2574.98</v>
      </c>
      <c r="J4168" t="s">
        <v>97</v>
      </c>
      <c r="K4168" t="s">
        <v>82</v>
      </c>
      <c r="L4168" t="s">
        <v>145</v>
      </c>
      <c r="M4168">
        <v>2023</v>
      </c>
      <c r="N4168" t="s">
        <v>84</v>
      </c>
      <c r="O4168" t="s">
        <v>2770</v>
      </c>
      <c r="P4168" t="s">
        <v>86</v>
      </c>
    </row>
    <row r="4169" spans="1:16" x14ac:dyDescent="0.45">
      <c r="A4169">
        <v>4168</v>
      </c>
      <c r="B4169" s="10">
        <v>45231</v>
      </c>
      <c r="C4169">
        <v>1896</v>
      </c>
      <c r="D4169" t="s">
        <v>80</v>
      </c>
      <c r="E4169">
        <v>51</v>
      </c>
      <c r="F4169" t="s">
        <v>102</v>
      </c>
      <c r="G4169">
        <v>4</v>
      </c>
      <c r="H4169">
        <v>3027.85</v>
      </c>
      <c r="I4169">
        <v>12111.4</v>
      </c>
      <c r="J4169" t="s">
        <v>93</v>
      </c>
      <c r="K4169" t="s">
        <v>82</v>
      </c>
      <c r="L4169" t="s">
        <v>145</v>
      </c>
      <c r="M4169">
        <v>2023</v>
      </c>
      <c r="N4169" t="s">
        <v>84</v>
      </c>
      <c r="O4169" t="s">
        <v>2010</v>
      </c>
      <c r="P4169" t="s">
        <v>86</v>
      </c>
    </row>
    <row r="4170" spans="1:16" x14ac:dyDescent="0.45">
      <c r="A4170">
        <v>4169</v>
      </c>
      <c r="B4170" s="10">
        <v>45231</v>
      </c>
      <c r="C4170">
        <v>6558</v>
      </c>
      <c r="D4170" t="s">
        <v>80</v>
      </c>
      <c r="E4170">
        <v>44</v>
      </c>
      <c r="F4170" t="s">
        <v>7</v>
      </c>
      <c r="G4170">
        <v>4</v>
      </c>
      <c r="H4170">
        <v>644.14</v>
      </c>
      <c r="I4170">
        <v>2576.56</v>
      </c>
      <c r="J4170" t="s">
        <v>97</v>
      </c>
      <c r="K4170" t="s">
        <v>82</v>
      </c>
      <c r="L4170" t="s">
        <v>145</v>
      </c>
      <c r="M4170">
        <v>2023</v>
      </c>
      <c r="N4170" t="s">
        <v>84</v>
      </c>
      <c r="O4170" t="s">
        <v>1709</v>
      </c>
      <c r="P4170" t="s">
        <v>86</v>
      </c>
    </row>
    <row r="4171" spans="1:16" x14ac:dyDescent="0.45">
      <c r="A4171">
        <v>4170</v>
      </c>
      <c r="B4171" s="10">
        <v>45231</v>
      </c>
      <c r="C4171">
        <v>9469</v>
      </c>
      <c r="D4171" t="s">
        <v>80</v>
      </c>
      <c r="E4171">
        <v>54</v>
      </c>
      <c r="F4171" t="s">
        <v>6</v>
      </c>
      <c r="G4171">
        <v>2</v>
      </c>
      <c r="H4171">
        <v>3189.93</v>
      </c>
      <c r="I4171">
        <v>6379.86</v>
      </c>
      <c r="J4171" t="s">
        <v>93</v>
      </c>
      <c r="K4171" t="s">
        <v>82</v>
      </c>
      <c r="L4171" t="s">
        <v>145</v>
      </c>
      <c r="M4171">
        <v>2023</v>
      </c>
      <c r="N4171" t="s">
        <v>84</v>
      </c>
      <c r="O4171" t="s">
        <v>3375</v>
      </c>
      <c r="P4171" t="s">
        <v>86</v>
      </c>
    </row>
    <row r="4172" spans="1:16" x14ac:dyDescent="0.45">
      <c r="A4172">
        <v>4171</v>
      </c>
      <c r="B4172" s="10">
        <v>45231</v>
      </c>
      <c r="C4172">
        <v>5647</v>
      </c>
      <c r="D4172" t="s">
        <v>89</v>
      </c>
      <c r="E4172">
        <v>24</v>
      </c>
      <c r="F4172" t="s">
        <v>102</v>
      </c>
      <c r="G4172">
        <v>4</v>
      </c>
      <c r="H4172">
        <v>4469.84</v>
      </c>
      <c r="I4172">
        <v>17879.36</v>
      </c>
      <c r="J4172" t="s">
        <v>95</v>
      </c>
      <c r="K4172" t="s">
        <v>82</v>
      </c>
      <c r="L4172" t="s">
        <v>145</v>
      </c>
      <c r="M4172">
        <v>2023</v>
      </c>
      <c r="N4172" t="s">
        <v>84</v>
      </c>
      <c r="O4172" t="s">
        <v>2326</v>
      </c>
      <c r="P4172" t="s">
        <v>86</v>
      </c>
    </row>
    <row r="4173" spans="1:16" x14ac:dyDescent="0.45">
      <c r="A4173">
        <v>4172</v>
      </c>
      <c r="B4173" s="10">
        <v>45231</v>
      </c>
      <c r="C4173">
        <v>3432</v>
      </c>
      <c r="D4173" t="s">
        <v>80</v>
      </c>
      <c r="E4173">
        <v>39</v>
      </c>
      <c r="F4173" t="s">
        <v>8</v>
      </c>
      <c r="G4173">
        <v>4</v>
      </c>
      <c r="H4173">
        <v>3815.89</v>
      </c>
      <c r="I4173">
        <v>15263.56</v>
      </c>
      <c r="J4173" t="s">
        <v>97</v>
      </c>
      <c r="K4173" t="s">
        <v>82</v>
      </c>
      <c r="L4173" t="s">
        <v>145</v>
      </c>
      <c r="M4173">
        <v>2023</v>
      </c>
      <c r="N4173" t="s">
        <v>84</v>
      </c>
      <c r="O4173" t="s">
        <v>1710</v>
      </c>
      <c r="P4173" t="s">
        <v>86</v>
      </c>
    </row>
    <row r="4174" spans="1:16" x14ac:dyDescent="0.45">
      <c r="A4174">
        <v>4173</v>
      </c>
      <c r="B4174" s="10">
        <v>45231</v>
      </c>
      <c r="C4174">
        <v>4904</v>
      </c>
      <c r="D4174" t="s">
        <v>80</v>
      </c>
      <c r="E4174">
        <v>21</v>
      </c>
      <c r="F4174" t="s">
        <v>102</v>
      </c>
      <c r="G4174">
        <v>4</v>
      </c>
      <c r="H4174">
        <v>3263.48</v>
      </c>
      <c r="I4174">
        <v>13053.92</v>
      </c>
      <c r="J4174" t="s">
        <v>95</v>
      </c>
      <c r="K4174" t="s">
        <v>82</v>
      </c>
      <c r="L4174" t="s">
        <v>145</v>
      </c>
      <c r="M4174">
        <v>2023</v>
      </c>
      <c r="N4174" t="s">
        <v>84</v>
      </c>
      <c r="O4174" t="s">
        <v>2327</v>
      </c>
      <c r="P4174" t="s">
        <v>86</v>
      </c>
    </row>
    <row r="4175" spans="1:16" x14ac:dyDescent="0.45">
      <c r="A4175">
        <v>4174</v>
      </c>
      <c r="B4175" s="10">
        <v>45231</v>
      </c>
      <c r="C4175">
        <v>7837</v>
      </c>
      <c r="D4175" t="s">
        <v>89</v>
      </c>
      <c r="E4175">
        <v>31</v>
      </c>
      <c r="F4175" t="s">
        <v>7</v>
      </c>
      <c r="G4175">
        <v>2</v>
      </c>
      <c r="H4175">
        <v>4200.1000000000004</v>
      </c>
      <c r="I4175">
        <v>8400.2000000000007</v>
      </c>
      <c r="J4175" t="s">
        <v>87</v>
      </c>
      <c r="K4175" t="s">
        <v>82</v>
      </c>
      <c r="L4175" t="s">
        <v>145</v>
      </c>
      <c r="M4175">
        <v>2023</v>
      </c>
      <c r="N4175" t="s">
        <v>84</v>
      </c>
      <c r="O4175" t="s">
        <v>3709</v>
      </c>
      <c r="P4175" t="s">
        <v>86</v>
      </c>
    </row>
    <row r="4176" spans="1:16" x14ac:dyDescent="0.45">
      <c r="A4176">
        <v>4175</v>
      </c>
      <c r="B4176" s="10">
        <v>45231</v>
      </c>
      <c r="C4176">
        <v>2449</v>
      </c>
      <c r="D4176" t="s">
        <v>80</v>
      </c>
      <c r="E4176">
        <v>51</v>
      </c>
      <c r="F4176" t="s">
        <v>102</v>
      </c>
      <c r="G4176">
        <v>1</v>
      </c>
      <c r="H4176">
        <v>3662.59</v>
      </c>
      <c r="I4176">
        <v>3662.59</v>
      </c>
      <c r="J4176" t="s">
        <v>93</v>
      </c>
      <c r="K4176" t="s">
        <v>82</v>
      </c>
      <c r="L4176" t="s">
        <v>145</v>
      </c>
      <c r="M4176">
        <v>2023</v>
      </c>
      <c r="N4176" t="s">
        <v>84</v>
      </c>
      <c r="O4176" t="s">
        <v>5627</v>
      </c>
      <c r="P4176" t="s">
        <v>86</v>
      </c>
    </row>
    <row r="4177" spans="1:16" x14ac:dyDescent="0.45">
      <c r="A4177">
        <v>4176</v>
      </c>
      <c r="B4177" s="10">
        <v>45231</v>
      </c>
      <c r="C4177">
        <v>5500</v>
      </c>
      <c r="D4177" t="s">
        <v>89</v>
      </c>
      <c r="E4177">
        <v>40</v>
      </c>
      <c r="F4177" t="s">
        <v>8</v>
      </c>
      <c r="G4177">
        <v>3</v>
      </c>
      <c r="H4177">
        <v>2671.83</v>
      </c>
      <c r="I4177">
        <v>8015.49</v>
      </c>
      <c r="J4177" t="s">
        <v>97</v>
      </c>
      <c r="K4177" t="s">
        <v>82</v>
      </c>
      <c r="L4177" t="s">
        <v>145</v>
      </c>
      <c r="M4177">
        <v>2023</v>
      </c>
      <c r="N4177" t="s">
        <v>84</v>
      </c>
      <c r="O4177" t="s">
        <v>6312</v>
      </c>
      <c r="P4177" t="s">
        <v>86</v>
      </c>
    </row>
    <row r="4178" spans="1:16" x14ac:dyDescent="0.45">
      <c r="A4178">
        <v>4177</v>
      </c>
      <c r="B4178" s="10">
        <v>45231</v>
      </c>
      <c r="C4178">
        <v>6454</v>
      </c>
      <c r="D4178" t="s">
        <v>80</v>
      </c>
      <c r="E4178">
        <v>61</v>
      </c>
      <c r="F4178" t="s">
        <v>8</v>
      </c>
      <c r="G4178">
        <v>2</v>
      </c>
      <c r="H4178">
        <v>2629.27</v>
      </c>
      <c r="I4178">
        <v>5258.54</v>
      </c>
      <c r="J4178" t="s">
        <v>81</v>
      </c>
      <c r="K4178" t="s">
        <v>82</v>
      </c>
      <c r="L4178" t="s">
        <v>145</v>
      </c>
      <c r="M4178">
        <v>2023</v>
      </c>
      <c r="N4178" t="s">
        <v>84</v>
      </c>
      <c r="O4178" t="s">
        <v>3061</v>
      </c>
      <c r="P4178" t="s">
        <v>86</v>
      </c>
    </row>
    <row r="4179" spans="1:16" x14ac:dyDescent="0.45">
      <c r="A4179">
        <v>4178</v>
      </c>
      <c r="B4179" s="10">
        <v>45231</v>
      </c>
      <c r="C4179">
        <v>5117</v>
      </c>
      <c r="D4179" t="s">
        <v>80</v>
      </c>
      <c r="E4179">
        <v>59</v>
      </c>
      <c r="F4179" t="s">
        <v>9</v>
      </c>
      <c r="G4179">
        <v>3</v>
      </c>
      <c r="H4179">
        <v>579.66999999999996</v>
      </c>
      <c r="I4179">
        <v>1739.01</v>
      </c>
      <c r="J4179" t="s">
        <v>81</v>
      </c>
      <c r="K4179" t="s">
        <v>567</v>
      </c>
      <c r="L4179" t="s">
        <v>145</v>
      </c>
      <c r="M4179">
        <v>2023</v>
      </c>
      <c r="N4179" t="s">
        <v>84</v>
      </c>
      <c r="O4179" t="s">
        <v>8740</v>
      </c>
      <c r="P4179" t="s">
        <v>748</v>
      </c>
    </row>
    <row r="4180" spans="1:16" x14ac:dyDescent="0.45">
      <c r="A4180">
        <v>4179</v>
      </c>
      <c r="B4180" s="10">
        <v>45232</v>
      </c>
      <c r="C4180">
        <v>9869</v>
      </c>
      <c r="D4180" t="s">
        <v>89</v>
      </c>
      <c r="E4180">
        <v>42</v>
      </c>
      <c r="F4180" t="s">
        <v>8</v>
      </c>
      <c r="G4180">
        <v>4</v>
      </c>
      <c r="H4180">
        <v>2200.35</v>
      </c>
      <c r="I4180">
        <v>8801.4</v>
      </c>
      <c r="J4180" t="s">
        <v>97</v>
      </c>
      <c r="K4180" t="s">
        <v>82</v>
      </c>
      <c r="L4180" t="s">
        <v>145</v>
      </c>
      <c r="M4180">
        <v>2023</v>
      </c>
      <c r="N4180" t="s">
        <v>84</v>
      </c>
      <c r="O4180" t="s">
        <v>147</v>
      </c>
      <c r="P4180" t="s">
        <v>86</v>
      </c>
    </row>
    <row r="4181" spans="1:16" x14ac:dyDescent="0.45">
      <c r="A4181">
        <v>4180</v>
      </c>
      <c r="B4181" s="10">
        <v>45232</v>
      </c>
      <c r="C4181">
        <v>3028</v>
      </c>
      <c r="D4181" t="s">
        <v>80</v>
      </c>
      <c r="E4181">
        <v>18</v>
      </c>
      <c r="F4181" t="s">
        <v>5</v>
      </c>
      <c r="G4181">
        <v>4</v>
      </c>
      <c r="H4181">
        <v>2636.12</v>
      </c>
      <c r="I4181">
        <v>10544.48</v>
      </c>
      <c r="J4181" t="s">
        <v>95</v>
      </c>
      <c r="K4181" t="s">
        <v>82</v>
      </c>
      <c r="L4181" t="s">
        <v>145</v>
      </c>
      <c r="M4181">
        <v>2023</v>
      </c>
      <c r="N4181" t="s">
        <v>84</v>
      </c>
      <c r="O4181" t="s">
        <v>2328</v>
      </c>
      <c r="P4181" t="s">
        <v>86</v>
      </c>
    </row>
    <row r="4182" spans="1:16" x14ac:dyDescent="0.45">
      <c r="A4182">
        <v>4181</v>
      </c>
      <c r="B4182" s="10">
        <v>45232</v>
      </c>
      <c r="C4182">
        <v>7845</v>
      </c>
      <c r="D4182" t="s">
        <v>89</v>
      </c>
      <c r="E4182">
        <v>32</v>
      </c>
      <c r="F4182" t="s">
        <v>7</v>
      </c>
      <c r="G4182">
        <v>1</v>
      </c>
      <c r="H4182">
        <v>2376.09</v>
      </c>
      <c r="I4182">
        <v>2376.09</v>
      </c>
      <c r="J4182" t="s">
        <v>87</v>
      </c>
      <c r="K4182" t="s">
        <v>82</v>
      </c>
      <c r="L4182" t="s">
        <v>145</v>
      </c>
      <c r="M4182">
        <v>2023</v>
      </c>
      <c r="N4182" t="s">
        <v>84</v>
      </c>
      <c r="O4182" t="s">
        <v>5412</v>
      </c>
      <c r="P4182" t="s">
        <v>86</v>
      </c>
    </row>
    <row r="4183" spans="1:16" x14ac:dyDescent="0.45">
      <c r="A4183">
        <v>4182</v>
      </c>
      <c r="B4183" s="10">
        <v>45232</v>
      </c>
      <c r="C4183">
        <v>4758</v>
      </c>
      <c r="D4183" t="s">
        <v>89</v>
      </c>
      <c r="E4183">
        <v>49</v>
      </c>
      <c r="F4183" t="s">
        <v>5</v>
      </c>
      <c r="G4183">
        <v>4</v>
      </c>
      <c r="H4183">
        <v>3891.27</v>
      </c>
      <c r="I4183">
        <v>15565.08</v>
      </c>
      <c r="J4183" t="s">
        <v>93</v>
      </c>
      <c r="K4183" t="s">
        <v>82</v>
      </c>
      <c r="L4183" t="s">
        <v>145</v>
      </c>
      <c r="M4183">
        <v>2023</v>
      </c>
      <c r="N4183" t="s">
        <v>84</v>
      </c>
      <c r="O4183" t="s">
        <v>2011</v>
      </c>
      <c r="P4183" t="s">
        <v>86</v>
      </c>
    </row>
    <row r="4184" spans="1:16" x14ac:dyDescent="0.45">
      <c r="A4184">
        <v>4183</v>
      </c>
      <c r="B4184" s="10">
        <v>45232</v>
      </c>
      <c r="C4184">
        <v>6904</v>
      </c>
      <c r="D4184" t="s">
        <v>89</v>
      </c>
      <c r="E4184">
        <v>31</v>
      </c>
      <c r="F4184" t="s">
        <v>6</v>
      </c>
      <c r="G4184">
        <v>3</v>
      </c>
      <c r="H4184">
        <v>846.76</v>
      </c>
      <c r="I4184">
        <v>2540.2800000000002</v>
      </c>
      <c r="J4184" t="s">
        <v>87</v>
      </c>
      <c r="K4184" t="s">
        <v>82</v>
      </c>
      <c r="L4184" t="s">
        <v>145</v>
      </c>
      <c r="M4184">
        <v>2023</v>
      </c>
      <c r="N4184" t="s">
        <v>84</v>
      </c>
      <c r="O4184" t="s">
        <v>8334</v>
      </c>
      <c r="P4184" t="s">
        <v>748</v>
      </c>
    </row>
    <row r="4185" spans="1:16" x14ac:dyDescent="0.45">
      <c r="A4185">
        <v>4184</v>
      </c>
      <c r="B4185" s="10">
        <v>45232</v>
      </c>
      <c r="C4185">
        <v>5624</v>
      </c>
      <c r="D4185" t="s">
        <v>80</v>
      </c>
      <c r="E4185">
        <v>58</v>
      </c>
      <c r="F4185" t="s">
        <v>5</v>
      </c>
      <c r="G4185">
        <v>2</v>
      </c>
      <c r="H4185">
        <v>3984.75</v>
      </c>
      <c r="I4185">
        <v>7969.5</v>
      </c>
      <c r="J4185" t="s">
        <v>81</v>
      </c>
      <c r="K4185" t="s">
        <v>82</v>
      </c>
      <c r="L4185" t="s">
        <v>145</v>
      </c>
      <c r="M4185">
        <v>2023</v>
      </c>
      <c r="N4185" t="s">
        <v>84</v>
      </c>
      <c r="O4185" t="s">
        <v>3062</v>
      </c>
      <c r="P4185" t="s">
        <v>86</v>
      </c>
    </row>
    <row r="4186" spans="1:16" x14ac:dyDescent="0.45">
      <c r="A4186">
        <v>4185</v>
      </c>
      <c r="B4186" s="10">
        <v>45232</v>
      </c>
      <c r="C4186">
        <v>9848</v>
      </c>
      <c r="D4186" t="s">
        <v>80</v>
      </c>
      <c r="E4186">
        <v>38</v>
      </c>
      <c r="F4186" t="s">
        <v>7</v>
      </c>
      <c r="G4186">
        <v>2</v>
      </c>
      <c r="H4186">
        <v>3721.23</v>
      </c>
      <c r="I4186">
        <v>7442.46</v>
      </c>
      <c r="J4186" t="s">
        <v>97</v>
      </c>
      <c r="K4186" t="s">
        <v>82</v>
      </c>
      <c r="L4186" t="s">
        <v>145</v>
      </c>
      <c r="M4186">
        <v>2023</v>
      </c>
      <c r="N4186" t="s">
        <v>84</v>
      </c>
      <c r="O4186" t="s">
        <v>2771</v>
      </c>
      <c r="P4186" t="s">
        <v>86</v>
      </c>
    </row>
    <row r="4187" spans="1:16" x14ac:dyDescent="0.45">
      <c r="A4187">
        <v>4186</v>
      </c>
      <c r="B4187" s="10">
        <v>45232</v>
      </c>
      <c r="C4187">
        <v>1165</v>
      </c>
      <c r="D4187" t="s">
        <v>89</v>
      </c>
      <c r="E4187">
        <v>64</v>
      </c>
      <c r="F4187" t="s">
        <v>6</v>
      </c>
      <c r="G4187">
        <v>1</v>
      </c>
      <c r="H4187">
        <v>4509.07</v>
      </c>
      <c r="I4187">
        <v>4509.07</v>
      </c>
      <c r="J4187" t="s">
        <v>81</v>
      </c>
      <c r="K4187" t="s">
        <v>82</v>
      </c>
      <c r="L4187" t="s">
        <v>145</v>
      </c>
      <c r="M4187">
        <v>2023</v>
      </c>
      <c r="N4187" t="s">
        <v>84</v>
      </c>
      <c r="O4187" t="s">
        <v>5844</v>
      </c>
      <c r="P4187" t="s">
        <v>86</v>
      </c>
    </row>
    <row r="4188" spans="1:16" x14ac:dyDescent="0.45">
      <c r="A4188">
        <v>4187</v>
      </c>
      <c r="B4188" s="10">
        <v>45232</v>
      </c>
      <c r="C4188">
        <v>5591</v>
      </c>
      <c r="D4188" t="s">
        <v>80</v>
      </c>
      <c r="E4188">
        <v>24</v>
      </c>
      <c r="F4188" t="s">
        <v>5</v>
      </c>
      <c r="G4188">
        <v>3</v>
      </c>
      <c r="H4188">
        <v>1898.6</v>
      </c>
      <c r="I4188">
        <v>5695.8</v>
      </c>
      <c r="J4188" t="s">
        <v>95</v>
      </c>
      <c r="K4188" t="s">
        <v>82</v>
      </c>
      <c r="L4188" t="s">
        <v>145</v>
      </c>
      <c r="M4188">
        <v>2023</v>
      </c>
      <c r="N4188" t="s">
        <v>84</v>
      </c>
      <c r="O4188" t="s">
        <v>8677</v>
      </c>
      <c r="P4188" t="s">
        <v>748</v>
      </c>
    </row>
    <row r="4189" spans="1:16" x14ac:dyDescent="0.45">
      <c r="A4189">
        <v>4188</v>
      </c>
      <c r="B4189" s="10">
        <v>45232</v>
      </c>
      <c r="C4189">
        <v>1589</v>
      </c>
      <c r="D4189" t="s">
        <v>80</v>
      </c>
      <c r="E4189">
        <v>53</v>
      </c>
      <c r="F4189" t="s">
        <v>5</v>
      </c>
      <c r="G4189">
        <v>4</v>
      </c>
      <c r="H4189">
        <v>923.89</v>
      </c>
      <c r="I4189">
        <v>3695.56</v>
      </c>
      <c r="J4189" t="s">
        <v>93</v>
      </c>
      <c r="K4189" t="s">
        <v>82</v>
      </c>
      <c r="L4189" t="s">
        <v>145</v>
      </c>
      <c r="M4189">
        <v>2023</v>
      </c>
      <c r="N4189" t="s">
        <v>668</v>
      </c>
      <c r="O4189" t="s">
        <v>10005</v>
      </c>
      <c r="P4189" t="s">
        <v>86</v>
      </c>
    </row>
    <row r="4190" spans="1:16" x14ac:dyDescent="0.45">
      <c r="A4190">
        <v>4189</v>
      </c>
      <c r="B4190" s="10">
        <v>45232</v>
      </c>
      <c r="C4190">
        <v>5524</v>
      </c>
      <c r="D4190" t="s">
        <v>80</v>
      </c>
      <c r="E4190">
        <v>38</v>
      </c>
      <c r="F4190" t="s">
        <v>6</v>
      </c>
      <c r="G4190">
        <v>5</v>
      </c>
      <c r="H4190">
        <v>3805.21</v>
      </c>
      <c r="I4190">
        <v>19026.05</v>
      </c>
      <c r="J4190" t="s">
        <v>97</v>
      </c>
      <c r="K4190" t="s">
        <v>82</v>
      </c>
      <c r="L4190" t="s">
        <v>145</v>
      </c>
      <c r="M4190">
        <v>2023</v>
      </c>
      <c r="N4190" t="s">
        <v>84</v>
      </c>
      <c r="O4190" t="s">
        <v>4482</v>
      </c>
      <c r="P4190" t="s">
        <v>86</v>
      </c>
    </row>
    <row r="4191" spans="1:16" x14ac:dyDescent="0.45">
      <c r="A4191">
        <v>4190</v>
      </c>
      <c r="B4191" s="10">
        <v>45232</v>
      </c>
      <c r="C4191">
        <v>3821</v>
      </c>
      <c r="D4191" t="s">
        <v>89</v>
      </c>
      <c r="E4191">
        <v>57</v>
      </c>
      <c r="F4191" t="s">
        <v>5</v>
      </c>
      <c r="G4191">
        <v>1</v>
      </c>
      <c r="H4191">
        <v>2962.73</v>
      </c>
      <c r="I4191">
        <v>2962.73</v>
      </c>
      <c r="J4191" t="s">
        <v>81</v>
      </c>
      <c r="K4191" t="s">
        <v>82</v>
      </c>
      <c r="L4191" t="s">
        <v>145</v>
      </c>
      <c r="M4191">
        <v>2023</v>
      </c>
      <c r="N4191" t="s">
        <v>84</v>
      </c>
      <c r="O4191" t="s">
        <v>5845</v>
      </c>
      <c r="P4191" t="s">
        <v>86</v>
      </c>
    </row>
    <row r="4192" spans="1:16" x14ac:dyDescent="0.45">
      <c r="A4192">
        <v>4191</v>
      </c>
      <c r="B4192" s="10">
        <v>45232</v>
      </c>
      <c r="C4192">
        <v>7509</v>
      </c>
      <c r="D4192" t="s">
        <v>89</v>
      </c>
      <c r="E4192">
        <v>29</v>
      </c>
      <c r="F4192" t="s">
        <v>8</v>
      </c>
      <c r="G4192">
        <v>1</v>
      </c>
      <c r="H4192">
        <v>3576.84</v>
      </c>
      <c r="I4192">
        <v>3576.84</v>
      </c>
      <c r="J4192" t="s">
        <v>87</v>
      </c>
      <c r="K4192" t="s">
        <v>82</v>
      </c>
      <c r="L4192" t="s">
        <v>145</v>
      </c>
      <c r="M4192">
        <v>2023</v>
      </c>
      <c r="N4192" t="s">
        <v>84</v>
      </c>
      <c r="O4192" t="s">
        <v>5413</v>
      </c>
      <c r="P4192" t="s">
        <v>86</v>
      </c>
    </row>
    <row r="4193" spans="1:16" x14ac:dyDescent="0.45">
      <c r="A4193">
        <v>4192</v>
      </c>
      <c r="B4193" s="10">
        <v>45232</v>
      </c>
      <c r="C4193">
        <v>8693</v>
      </c>
      <c r="D4193" t="s">
        <v>80</v>
      </c>
      <c r="E4193">
        <v>32</v>
      </c>
      <c r="F4193" t="s">
        <v>7</v>
      </c>
      <c r="G4193">
        <v>5</v>
      </c>
      <c r="H4193">
        <v>4983.87</v>
      </c>
      <c r="I4193">
        <v>24919.35</v>
      </c>
      <c r="J4193" t="s">
        <v>87</v>
      </c>
      <c r="K4193" t="s">
        <v>82</v>
      </c>
      <c r="L4193" t="s">
        <v>145</v>
      </c>
      <c r="M4193">
        <v>2023</v>
      </c>
      <c r="N4193" t="s">
        <v>84</v>
      </c>
      <c r="O4193" t="s">
        <v>3997</v>
      </c>
      <c r="P4193" t="s">
        <v>86</v>
      </c>
    </row>
    <row r="4194" spans="1:16" x14ac:dyDescent="0.45">
      <c r="A4194">
        <v>4193</v>
      </c>
      <c r="B4194" s="10">
        <v>45233</v>
      </c>
      <c r="C4194">
        <v>1071</v>
      </c>
      <c r="D4194" t="s">
        <v>89</v>
      </c>
      <c r="E4194">
        <v>32</v>
      </c>
      <c r="F4194" t="s">
        <v>7</v>
      </c>
      <c r="G4194">
        <v>2</v>
      </c>
      <c r="H4194">
        <v>1012.97</v>
      </c>
      <c r="I4194">
        <v>2025.94</v>
      </c>
      <c r="J4194" t="s">
        <v>87</v>
      </c>
      <c r="K4194" t="s">
        <v>82</v>
      </c>
      <c r="L4194" t="s">
        <v>145</v>
      </c>
      <c r="M4194">
        <v>2023</v>
      </c>
      <c r="N4194" t="s">
        <v>84</v>
      </c>
      <c r="O4194" t="s">
        <v>259</v>
      </c>
      <c r="P4194" t="s">
        <v>86</v>
      </c>
    </row>
    <row r="4195" spans="1:16" x14ac:dyDescent="0.45">
      <c r="A4195">
        <v>4194</v>
      </c>
      <c r="B4195" s="10">
        <v>45233</v>
      </c>
      <c r="C4195">
        <v>4580</v>
      </c>
      <c r="D4195" t="s">
        <v>80</v>
      </c>
      <c r="E4195">
        <v>34</v>
      </c>
      <c r="F4195" t="s">
        <v>7</v>
      </c>
      <c r="G4195">
        <v>2</v>
      </c>
      <c r="H4195">
        <v>2084.71</v>
      </c>
      <c r="I4195">
        <v>4169.42</v>
      </c>
      <c r="J4195" t="s">
        <v>87</v>
      </c>
      <c r="K4195" t="s">
        <v>82</v>
      </c>
      <c r="L4195" t="s">
        <v>145</v>
      </c>
      <c r="M4195">
        <v>2023</v>
      </c>
      <c r="N4195" t="s">
        <v>84</v>
      </c>
      <c r="O4195" t="s">
        <v>3710</v>
      </c>
      <c r="P4195" t="s">
        <v>86</v>
      </c>
    </row>
    <row r="4196" spans="1:16" x14ac:dyDescent="0.45">
      <c r="A4196">
        <v>4195</v>
      </c>
      <c r="B4196" s="10">
        <v>45233</v>
      </c>
      <c r="C4196">
        <v>8962</v>
      </c>
      <c r="D4196" t="s">
        <v>80</v>
      </c>
      <c r="E4196">
        <v>51</v>
      </c>
      <c r="F4196" t="s">
        <v>5</v>
      </c>
      <c r="G4196">
        <v>2</v>
      </c>
      <c r="H4196">
        <v>1003.85</v>
      </c>
      <c r="I4196">
        <v>2007.7</v>
      </c>
      <c r="J4196" t="s">
        <v>93</v>
      </c>
      <c r="K4196" t="s">
        <v>82</v>
      </c>
      <c r="L4196" t="s">
        <v>145</v>
      </c>
      <c r="M4196">
        <v>2023</v>
      </c>
      <c r="N4196" t="s">
        <v>84</v>
      </c>
      <c r="O4196" t="s">
        <v>3376</v>
      </c>
      <c r="P4196" t="s">
        <v>86</v>
      </c>
    </row>
    <row r="4197" spans="1:16" x14ac:dyDescent="0.45">
      <c r="A4197">
        <v>4196</v>
      </c>
      <c r="B4197" s="10">
        <v>45233</v>
      </c>
      <c r="C4197">
        <v>1268</v>
      </c>
      <c r="D4197" t="s">
        <v>80</v>
      </c>
      <c r="E4197">
        <v>61</v>
      </c>
      <c r="F4197" t="s">
        <v>8</v>
      </c>
      <c r="G4197">
        <v>5</v>
      </c>
      <c r="H4197">
        <v>4310.08</v>
      </c>
      <c r="I4197">
        <v>21550.400000000001</v>
      </c>
      <c r="J4197" t="s">
        <v>81</v>
      </c>
      <c r="K4197" t="s">
        <v>82</v>
      </c>
      <c r="L4197" t="s">
        <v>145</v>
      </c>
      <c r="M4197">
        <v>2023</v>
      </c>
      <c r="N4197" t="s">
        <v>84</v>
      </c>
      <c r="O4197" t="s">
        <v>4710</v>
      </c>
      <c r="P4197" t="s">
        <v>86</v>
      </c>
    </row>
    <row r="4198" spans="1:16" x14ac:dyDescent="0.45">
      <c r="A4198">
        <v>4197</v>
      </c>
      <c r="B4198" s="10">
        <v>45233</v>
      </c>
      <c r="C4198">
        <v>3462</v>
      </c>
      <c r="D4198" t="s">
        <v>89</v>
      </c>
      <c r="E4198">
        <v>52</v>
      </c>
      <c r="F4198" t="s">
        <v>7</v>
      </c>
      <c r="G4198">
        <v>4</v>
      </c>
      <c r="H4198">
        <v>134.06</v>
      </c>
      <c r="I4198">
        <v>536.24</v>
      </c>
      <c r="J4198" t="s">
        <v>93</v>
      </c>
      <c r="K4198" t="s">
        <v>567</v>
      </c>
      <c r="L4198" t="s">
        <v>145</v>
      </c>
      <c r="M4198">
        <v>2023</v>
      </c>
      <c r="N4198" t="s">
        <v>84</v>
      </c>
      <c r="O4198" t="s">
        <v>7358</v>
      </c>
      <c r="P4198" t="s">
        <v>86</v>
      </c>
    </row>
    <row r="4199" spans="1:16" x14ac:dyDescent="0.45">
      <c r="A4199">
        <v>4198</v>
      </c>
      <c r="B4199" s="10">
        <v>45233</v>
      </c>
      <c r="C4199">
        <v>2015</v>
      </c>
      <c r="D4199" t="s">
        <v>89</v>
      </c>
      <c r="E4199">
        <v>56</v>
      </c>
      <c r="F4199" t="s">
        <v>102</v>
      </c>
      <c r="G4199">
        <v>4</v>
      </c>
      <c r="H4199">
        <v>719.35</v>
      </c>
      <c r="I4199">
        <v>2877.4</v>
      </c>
      <c r="J4199" t="s">
        <v>81</v>
      </c>
      <c r="K4199" t="s">
        <v>82</v>
      </c>
      <c r="L4199" t="s">
        <v>145</v>
      </c>
      <c r="M4199">
        <v>2023</v>
      </c>
      <c r="N4199" t="s">
        <v>84</v>
      </c>
      <c r="O4199" t="s">
        <v>1375</v>
      </c>
      <c r="P4199" t="s">
        <v>86</v>
      </c>
    </row>
    <row r="4200" spans="1:16" x14ac:dyDescent="0.45">
      <c r="A4200">
        <v>4199</v>
      </c>
      <c r="B4200" s="10">
        <v>45233</v>
      </c>
      <c r="C4200">
        <v>8984</v>
      </c>
      <c r="D4200" t="s">
        <v>80</v>
      </c>
      <c r="E4200">
        <v>55</v>
      </c>
      <c r="F4200" t="s">
        <v>7</v>
      </c>
      <c r="G4200">
        <v>3</v>
      </c>
      <c r="H4200">
        <v>1276.96</v>
      </c>
      <c r="I4200">
        <v>3830.88</v>
      </c>
      <c r="J4200" t="s">
        <v>81</v>
      </c>
      <c r="K4200" t="s">
        <v>82</v>
      </c>
      <c r="L4200" t="s">
        <v>145</v>
      </c>
      <c r="M4200">
        <v>2023</v>
      </c>
      <c r="N4200" t="s">
        <v>84</v>
      </c>
      <c r="O4200" t="s">
        <v>6721</v>
      </c>
      <c r="P4200" t="s">
        <v>86</v>
      </c>
    </row>
    <row r="4201" spans="1:16" x14ac:dyDescent="0.45">
      <c r="A4201">
        <v>4200</v>
      </c>
      <c r="B4201" s="10">
        <v>45233</v>
      </c>
      <c r="C4201">
        <v>1406</v>
      </c>
      <c r="D4201" t="s">
        <v>89</v>
      </c>
      <c r="E4201">
        <v>31</v>
      </c>
      <c r="F4201" t="s">
        <v>9</v>
      </c>
      <c r="G4201">
        <v>3</v>
      </c>
      <c r="H4201">
        <v>3868.05</v>
      </c>
      <c r="I4201">
        <v>11604.15</v>
      </c>
      <c r="J4201" t="s">
        <v>87</v>
      </c>
      <c r="K4201" t="s">
        <v>82</v>
      </c>
      <c r="L4201" t="s">
        <v>145</v>
      </c>
      <c r="M4201">
        <v>2023</v>
      </c>
      <c r="N4201" t="s">
        <v>84</v>
      </c>
      <c r="O4201" t="s">
        <v>8335</v>
      </c>
      <c r="P4201" t="s">
        <v>748</v>
      </c>
    </row>
    <row r="4202" spans="1:16" x14ac:dyDescent="0.45">
      <c r="A4202">
        <v>4201</v>
      </c>
      <c r="B4202" s="10">
        <v>45233</v>
      </c>
      <c r="C4202">
        <v>8384</v>
      </c>
      <c r="D4202" t="s">
        <v>80</v>
      </c>
      <c r="E4202">
        <v>22</v>
      </c>
      <c r="F4202" t="s">
        <v>102</v>
      </c>
      <c r="G4202">
        <v>2</v>
      </c>
      <c r="H4202">
        <v>3160.85</v>
      </c>
      <c r="I4202">
        <v>6321.7</v>
      </c>
      <c r="J4202" t="s">
        <v>95</v>
      </c>
      <c r="K4202" t="s">
        <v>82</v>
      </c>
      <c r="L4202" t="s">
        <v>145</v>
      </c>
      <c r="M4202">
        <v>2023</v>
      </c>
      <c r="N4202" t="s">
        <v>84</v>
      </c>
      <c r="O4202" t="s">
        <v>2539</v>
      </c>
      <c r="P4202" t="s">
        <v>86</v>
      </c>
    </row>
    <row r="4203" spans="1:16" x14ac:dyDescent="0.45">
      <c r="A4203">
        <v>4202</v>
      </c>
      <c r="B4203" s="10">
        <v>45233</v>
      </c>
      <c r="C4203">
        <v>7049</v>
      </c>
      <c r="D4203" t="s">
        <v>89</v>
      </c>
      <c r="E4203">
        <v>47</v>
      </c>
      <c r="F4203" t="s">
        <v>7</v>
      </c>
      <c r="G4203">
        <v>5</v>
      </c>
      <c r="H4203">
        <v>1973.63</v>
      </c>
      <c r="I4203">
        <v>9868.15</v>
      </c>
      <c r="J4203" t="s">
        <v>93</v>
      </c>
      <c r="K4203" t="s">
        <v>82</v>
      </c>
      <c r="L4203" t="s">
        <v>145</v>
      </c>
      <c r="M4203">
        <v>2023</v>
      </c>
      <c r="N4203" t="s">
        <v>84</v>
      </c>
      <c r="O4203" t="s">
        <v>9161</v>
      </c>
      <c r="P4203" t="s">
        <v>748</v>
      </c>
    </row>
    <row r="4204" spans="1:16" x14ac:dyDescent="0.45">
      <c r="A4204">
        <v>4203</v>
      </c>
      <c r="B4204" s="10">
        <v>45233</v>
      </c>
      <c r="C4204">
        <v>7169</v>
      </c>
      <c r="D4204" t="s">
        <v>89</v>
      </c>
      <c r="E4204">
        <v>21</v>
      </c>
      <c r="F4204" t="s">
        <v>5</v>
      </c>
      <c r="G4204">
        <v>1</v>
      </c>
      <c r="H4204">
        <v>835.57</v>
      </c>
      <c r="I4204">
        <v>835.57</v>
      </c>
      <c r="J4204" t="s">
        <v>95</v>
      </c>
      <c r="K4204" t="s">
        <v>567</v>
      </c>
      <c r="L4204" t="s">
        <v>145</v>
      </c>
      <c r="M4204">
        <v>2023</v>
      </c>
      <c r="N4204" t="s">
        <v>668</v>
      </c>
      <c r="O4204" t="s">
        <v>9421</v>
      </c>
      <c r="P4204" t="s">
        <v>86</v>
      </c>
    </row>
    <row r="4205" spans="1:16" x14ac:dyDescent="0.45">
      <c r="A4205">
        <v>4204</v>
      </c>
      <c r="B4205" s="10">
        <v>45233</v>
      </c>
      <c r="C4205">
        <v>8982</v>
      </c>
      <c r="D4205" t="s">
        <v>89</v>
      </c>
      <c r="E4205">
        <v>32</v>
      </c>
      <c r="F4205" t="s">
        <v>7</v>
      </c>
      <c r="G4205">
        <v>4</v>
      </c>
      <c r="H4205">
        <v>1641.96</v>
      </c>
      <c r="I4205">
        <v>6567.84</v>
      </c>
      <c r="J4205" t="s">
        <v>87</v>
      </c>
      <c r="K4205" t="s">
        <v>82</v>
      </c>
      <c r="L4205" t="s">
        <v>145</v>
      </c>
      <c r="M4205">
        <v>2023</v>
      </c>
      <c r="N4205" t="s">
        <v>84</v>
      </c>
      <c r="O4205" t="s">
        <v>1000</v>
      </c>
      <c r="P4205" t="s">
        <v>86</v>
      </c>
    </row>
    <row r="4206" spans="1:16" x14ac:dyDescent="0.45">
      <c r="A4206">
        <v>4205</v>
      </c>
      <c r="B4206" s="10">
        <v>45233</v>
      </c>
      <c r="C4206">
        <v>1985</v>
      </c>
      <c r="D4206" t="s">
        <v>80</v>
      </c>
      <c r="E4206">
        <v>56</v>
      </c>
      <c r="F4206" t="s">
        <v>8</v>
      </c>
      <c r="G4206">
        <v>5</v>
      </c>
      <c r="H4206">
        <v>3729.93</v>
      </c>
      <c r="I4206">
        <v>18649.650000000001</v>
      </c>
      <c r="J4206" t="s">
        <v>81</v>
      </c>
      <c r="K4206" t="s">
        <v>82</v>
      </c>
      <c r="L4206" t="s">
        <v>145</v>
      </c>
      <c r="M4206">
        <v>2023</v>
      </c>
      <c r="N4206" t="s">
        <v>84</v>
      </c>
      <c r="O4206" t="s">
        <v>9068</v>
      </c>
      <c r="P4206" t="s">
        <v>748</v>
      </c>
    </row>
    <row r="4207" spans="1:16" x14ac:dyDescent="0.45">
      <c r="A4207">
        <v>4206</v>
      </c>
      <c r="B4207" s="10">
        <v>45233</v>
      </c>
      <c r="C4207">
        <v>5485</v>
      </c>
      <c r="D4207" t="s">
        <v>80</v>
      </c>
      <c r="E4207">
        <v>52</v>
      </c>
      <c r="F4207" t="s">
        <v>8</v>
      </c>
      <c r="G4207">
        <v>3</v>
      </c>
      <c r="H4207">
        <v>1940.66</v>
      </c>
      <c r="I4207">
        <v>5821.98</v>
      </c>
      <c r="J4207" t="s">
        <v>93</v>
      </c>
      <c r="K4207" t="s">
        <v>82</v>
      </c>
      <c r="L4207" t="s">
        <v>145</v>
      </c>
      <c r="M4207">
        <v>2023</v>
      </c>
      <c r="N4207" t="s">
        <v>84</v>
      </c>
      <c r="O4207" t="s">
        <v>8515</v>
      </c>
      <c r="P4207" t="s">
        <v>748</v>
      </c>
    </row>
    <row r="4208" spans="1:16" x14ac:dyDescent="0.45">
      <c r="A4208">
        <v>4207</v>
      </c>
      <c r="B4208" s="10">
        <v>45234</v>
      </c>
      <c r="C4208">
        <v>9901</v>
      </c>
      <c r="D4208" t="s">
        <v>80</v>
      </c>
      <c r="E4208">
        <v>62</v>
      </c>
      <c r="F4208" t="s">
        <v>7</v>
      </c>
      <c r="G4208">
        <v>4</v>
      </c>
      <c r="H4208">
        <v>2339.85</v>
      </c>
      <c r="I4208">
        <v>9359.4</v>
      </c>
      <c r="J4208" t="s">
        <v>81</v>
      </c>
      <c r="K4208" t="s">
        <v>82</v>
      </c>
      <c r="L4208" t="s">
        <v>145</v>
      </c>
      <c r="M4208">
        <v>2023</v>
      </c>
      <c r="N4208" t="s">
        <v>84</v>
      </c>
      <c r="O4208" t="s">
        <v>148</v>
      </c>
      <c r="P4208" t="s">
        <v>86</v>
      </c>
    </row>
    <row r="4209" spans="1:16" x14ac:dyDescent="0.45">
      <c r="A4209">
        <v>4208</v>
      </c>
      <c r="B4209" s="10">
        <v>45234</v>
      </c>
      <c r="C4209">
        <v>3618</v>
      </c>
      <c r="D4209" t="s">
        <v>89</v>
      </c>
      <c r="E4209">
        <v>27</v>
      </c>
      <c r="F4209" t="s">
        <v>5</v>
      </c>
      <c r="G4209">
        <v>4</v>
      </c>
      <c r="H4209">
        <v>3062.7</v>
      </c>
      <c r="I4209">
        <v>12250.8</v>
      </c>
      <c r="J4209" t="s">
        <v>87</v>
      </c>
      <c r="K4209" t="s">
        <v>82</v>
      </c>
      <c r="L4209" t="s">
        <v>145</v>
      </c>
      <c r="M4209">
        <v>2023</v>
      </c>
      <c r="N4209" t="s">
        <v>84</v>
      </c>
      <c r="O4209" t="s">
        <v>1001</v>
      </c>
      <c r="P4209" t="s">
        <v>86</v>
      </c>
    </row>
    <row r="4210" spans="1:16" x14ac:dyDescent="0.45">
      <c r="A4210">
        <v>4209</v>
      </c>
      <c r="B4210" s="10">
        <v>45234</v>
      </c>
      <c r="C4210">
        <v>7289</v>
      </c>
      <c r="D4210" t="s">
        <v>80</v>
      </c>
      <c r="E4210">
        <v>19</v>
      </c>
      <c r="F4210" t="s">
        <v>5</v>
      </c>
      <c r="G4210">
        <v>5</v>
      </c>
      <c r="H4210">
        <v>4568.79</v>
      </c>
      <c r="I4210">
        <v>22843.95</v>
      </c>
      <c r="J4210" t="s">
        <v>95</v>
      </c>
      <c r="K4210" t="s">
        <v>82</v>
      </c>
      <c r="L4210" t="s">
        <v>145</v>
      </c>
      <c r="M4210">
        <v>2023</v>
      </c>
      <c r="N4210" t="s">
        <v>84</v>
      </c>
      <c r="O4210" t="s">
        <v>4899</v>
      </c>
      <c r="P4210" t="s">
        <v>86</v>
      </c>
    </row>
    <row r="4211" spans="1:16" x14ac:dyDescent="0.45">
      <c r="A4211">
        <v>4210</v>
      </c>
      <c r="B4211" s="10">
        <v>45234</v>
      </c>
      <c r="C4211">
        <v>7928</v>
      </c>
      <c r="D4211" t="s">
        <v>80</v>
      </c>
      <c r="E4211">
        <v>61</v>
      </c>
      <c r="F4211" t="s">
        <v>5</v>
      </c>
      <c r="G4211">
        <v>3</v>
      </c>
      <c r="H4211">
        <v>1288.02</v>
      </c>
      <c r="I4211">
        <v>3864.06</v>
      </c>
      <c r="J4211" t="s">
        <v>81</v>
      </c>
      <c r="K4211" t="s">
        <v>82</v>
      </c>
      <c r="L4211" t="s">
        <v>145</v>
      </c>
      <c r="M4211">
        <v>2023</v>
      </c>
      <c r="N4211" t="s">
        <v>84</v>
      </c>
      <c r="O4211" t="s">
        <v>6722</v>
      </c>
      <c r="P4211" t="s">
        <v>86</v>
      </c>
    </row>
    <row r="4212" spans="1:16" x14ac:dyDescent="0.45">
      <c r="A4212">
        <v>4211</v>
      </c>
      <c r="B4212" s="10">
        <v>45234</v>
      </c>
      <c r="C4212">
        <v>6368</v>
      </c>
      <c r="D4212" t="s">
        <v>80</v>
      </c>
      <c r="E4212">
        <v>41</v>
      </c>
      <c r="F4212" t="s">
        <v>7</v>
      </c>
      <c r="G4212">
        <v>5</v>
      </c>
      <c r="H4212">
        <v>2267.58</v>
      </c>
      <c r="I4212">
        <v>11337.9</v>
      </c>
      <c r="J4212" t="s">
        <v>97</v>
      </c>
      <c r="K4212" t="s">
        <v>82</v>
      </c>
      <c r="L4212" t="s">
        <v>145</v>
      </c>
      <c r="M4212">
        <v>2023</v>
      </c>
      <c r="N4212" t="s">
        <v>668</v>
      </c>
      <c r="O4212" t="s">
        <v>9733</v>
      </c>
      <c r="P4212" t="s">
        <v>86</v>
      </c>
    </row>
    <row r="4213" spans="1:16" x14ac:dyDescent="0.45">
      <c r="A4213">
        <v>4212</v>
      </c>
      <c r="B4213" s="10">
        <v>45234</v>
      </c>
      <c r="C4213">
        <v>5621</v>
      </c>
      <c r="D4213" t="s">
        <v>80</v>
      </c>
      <c r="E4213">
        <v>45</v>
      </c>
      <c r="F4213" t="s">
        <v>7</v>
      </c>
      <c r="G4213">
        <v>1</v>
      </c>
      <c r="H4213">
        <v>1586.09</v>
      </c>
      <c r="I4213">
        <v>1586.09</v>
      </c>
      <c r="J4213" t="s">
        <v>93</v>
      </c>
      <c r="K4213" t="s">
        <v>567</v>
      </c>
      <c r="L4213" t="s">
        <v>145</v>
      </c>
      <c r="M4213">
        <v>2023</v>
      </c>
      <c r="N4213" t="s">
        <v>84</v>
      </c>
      <c r="O4213" t="s">
        <v>7807</v>
      </c>
      <c r="P4213" t="s">
        <v>86</v>
      </c>
    </row>
    <row r="4214" spans="1:16" x14ac:dyDescent="0.45">
      <c r="A4214">
        <v>4213</v>
      </c>
      <c r="B4214" s="10">
        <v>45234</v>
      </c>
      <c r="C4214">
        <v>8566</v>
      </c>
      <c r="D4214" t="s">
        <v>89</v>
      </c>
      <c r="E4214">
        <v>39</v>
      </c>
      <c r="F4214" t="s">
        <v>9</v>
      </c>
      <c r="G4214">
        <v>4</v>
      </c>
      <c r="H4214">
        <v>2357.63</v>
      </c>
      <c r="I4214">
        <v>9430.52</v>
      </c>
      <c r="J4214" t="s">
        <v>97</v>
      </c>
      <c r="K4214" t="s">
        <v>82</v>
      </c>
      <c r="L4214" t="s">
        <v>145</v>
      </c>
      <c r="M4214">
        <v>2023</v>
      </c>
      <c r="N4214" t="s">
        <v>84</v>
      </c>
      <c r="O4214" t="s">
        <v>1711</v>
      </c>
      <c r="P4214" t="s">
        <v>86</v>
      </c>
    </row>
    <row r="4215" spans="1:16" x14ac:dyDescent="0.45">
      <c r="A4215">
        <v>4214</v>
      </c>
      <c r="B4215" s="10">
        <v>45234</v>
      </c>
      <c r="C4215">
        <v>5670</v>
      </c>
      <c r="D4215" t="s">
        <v>89</v>
      </c>
      <c r="E4215">
        <v>61</v>
      </c>
      <c r="F4215" t="s">
        <v>8</v>
      </c>
      <c r="G4215">
        <v>5</v>
      </c>
      <c r="H4215">
        <v>3497.48</v>
      </c>
      <c r="I4215">
        <v>17487.400000000001</v>
      </c>
      <c r="J4215" t="s">
        <v>81</v>
      </c>
      <c r="K4215" t="s">
        <v>82</v>
      </c>
      <c r="L4215" t="s">
        <v>145</v>
      </c>
      <c r="M4215">
        <v>2023</v>
      </c>
      <c r="N4215" t="s">
        <v>84</v>
      </c>
      <c r="O4215" t="s">
        <v>4711</v>
      </c>
      <c r="P4215" t="s">
        <v>86</v>
      </c>
    </row>
    <row r="4216" spans="1:16" x14ac:dyDescent="0.45">
      <c r="A4216">
        <v>4215</v>
      </c>
      <c r="B4216" s="10">
        <v>45234</v>
      </c>
      <c r="C4216">
        <v>8658</v>
      </c>
      <c r="D4216" t="s">
        <v>80</v>
      </c>
      <c r="E4216">
        <v>49</v>
      </c>
      <c r="F4216" t="s">
        <v>102</v>
      </c>
      <c r="G4216">
        <v>5</v>
      </c>
      <c r="H4216">
        <v>2436.2199999999998</v>
      </c>
      <c r="I4216">
        <v>12181.1</v>
      </c>
      <c r="J4216" t="s">
        <v>93</v>
      </c>
      <c r="K4216" t="s">
        <v>82</v>
      </c>
      <c r="L4216" t="s">
        <v>145</v>
      </c>
      <c r="M4216">
        <v>2023</v>
      </c>
      <c r="N4216" t="s">
        <v>84</v>
      </c>
      <c r="O4216" t="s">
        <v>9162</v>
      </c>
      <c r="P4216" t="s">
        <v>748</v>
      </c>
    </row>
    <row r="4217" spans="1:16" x14ac:dyDescent="0.45">
      <c r="A4217">
        <v>4216</v>
      </c>
      <c r="B4217" s="10">
        <v>45234</v>
      </c>
      <c r="C4217">
        <v>2003</v>
      </c>
      <c r="D4217" t="s">
        <v>89</v>
      </c>
      <c r="E4217">
        <v>48</v>
      </c>
      <c r="F4217" t="s">
        <v>102</v>
      </c>
      <c r="G4217">
        <v>1</v>
      </c>
      <c r="H4217">
        <v>4180.95</v>
      </c>
      <c r="I4217">
        <v>4180.95</v>
      </c>
      <c r="J4217" t="s">
        <v>93</v>
      </c>
      <c r="K4217" t="s">
        <v>82</v>
      </c>
      <c r="L4217" t="s">
        <v>145</v>
      </c>
      <c r="M4217">
        <v>2023</v>
      </c>
      <c r="N4217" t="s">
        <v>84</v>
      </c>
      <c r="O4217" t="s">
        <v>5628</v>
      </c>
      <c r="P4217" t="s">
        <v>86</v>
      </c>
    </row>
    <row r="4218" spans="1:16" x14ac:dyDescent="0.45">
      <c r="A4218">
        <v>4217</v>
      </c>
      <c r="B4218" s="10">
        <v>45234</v>
      </c>
      <c r="C4218">
        <v>8504</v>
      </c>
      <c r="D4218" t="s">
        <v>89</v>
      </c>
      <c r="E4218">
        <v>36</v>
      </c>
      <c r="F4218" t="s">
        <v>8</v>
      </c>
      <c r="G4218">
        <v>5</v>
      </c>
      <c r="H4218">
        <v>2788.63</v>
      </c>
      <c r="I4218">
        <v>13943.15</v>
      </c>
      <c r="J4218" t="s">
        <v>97</v>
      </c>
      <c r="K4218" t="s">
        <v>82</v>
      </c>
      <c r="L4218" t="s">
        <v>145</v>
      </c>
      <c r="M4218">
        <v>2023</v>
      </c>
      <c r="N4218" t="s">
        <v>84</v>
      </c>
      <c r="O4218" t="s">
        <v>8894</v>
      </c>
      <c r="P4218" t="s">
        <v>748</v>
      </c>
    </row>
    <row r="4219" spans="1:16" x14ac:dyDescent="0.45">
      <c r="A4219">
        <v>4218</v>
      </c>
      <c r="B4219" s="10">
        <v>45234</v>
      </c>
      <c r="C4219">
        <v>3466</v>
      </c>
      <c r="D4219" t="s">
        <v>89</v>
      </c>
      <c r="E4219">
        <v>38</v>
      </c>
      <c r="F4219" t="s">
        <v>6</v>
      </c>
      <c r="G4219">
        <v>4</v>
      </c>
      <c r="H4219">
        <v>1959.54</v>
      </c>
      <c r="I4219">
        <v>7838.16</v>
      </c>
      <c r="J4219" t="s">
        <v>97</v>
      </c>
      <c r="K4219" t="s">
        <v>82</v>
      </c>
      <c r="L4219" t="s">
        <v>145</v>
      </c>
      <c r="M4219">
        <v>2023</v>
      </c>
      <c r="N4219" t="s">
        <v>84</v>
      </c>
      <c r="O4219" t="s">
        <v>1712</v>
      </c>
      <c r="P4219" t="s">
        <v>86</v>
      </c>
    </row>
    <row r="4220" spans="1:16" x14ac:dyDescent="0.45">
      <c r="A4220">
        <v>4219</v>
      </c>
      <c r="B4220" s="10">
        <v>45234</v>
      </c>
      <c r="C4220">
        <v>2939</v>
      </c>
      <c r="D4220" t="s">
        <v>89</v>
      </c>
      <c r="E4220">
        <v>20</v>
      </c>
      <c r="F4220" t="s">
        <v>9</v>
      </c>
      <c r="G4220">
        <v>2</v>
      </c>
      <c r="H4220">
        <v>3922.49</v>
      </c>
      <c r="I4220">
        <v>7844.98</v>
      </c>
      <c r="J4220" t="s">
        <v>95</v>
      </c>
      <c r="K4220" t="s">
        <v>82</v>
      </c>
      <c r="L4220" t="s">
        <v>145</v>
      </c>
      <c r="M4220">
        <v>2023</v>
      </c>
      <c r="N4220" t="s">
        <v>668</v>
      </c>
      <c r="O4220" t="s">
        <v>9862</v>
      </c>
      <c r="P4220" t="s">
        <v>86</v>
      </c>
    </row>
    <row r="4221" spans="1:16" x14ac:dyDescent="0.45">
      <c r="A4221">
        <v>4220</v>
      </c>
      <c r="B4221" s="10">
        <v>45235</v>
      </c>
      <c r="C4221">
        <v>2635</v>
      </c>
      <c r="D4221" t="s">
        <v>89</v>
      </c>
      <c r="E4221">
        <v>23</v>
      </c>
      <c r="F4221" t="s">
        <v>8</v>
      </c>
      <c r="G4221">
        <v>2</v>
      </c>
      <c r="H4221">
        <v>2185.0500000000002</v>
      </c>
      <c r="I4221">
        <v>4370.1000000000004</v>
      </c>
      <c r="J4221" t="s">
        <v>95</v>
      </c>
      <c r="K4221" t="s">
        <v>82</v>
      </c>
      <c r="L4221" t="s">
        <v>145</v>
      </c>
      <c r="M4221">
        <v>2023</v>
      </c>
      <c r="N4221" t="s">
        <v>84</v>
      </c>
      <c r="O4221" t="s">
        <v>260</v>
      </c>
      <c r="P4221" t="s">
        <v>86</v>
      </c>
    </row>
    <row r="4222" spans="1:16" x14ac:dyDescent="0.45">
      <c r="A4222">
        <v>4221</v>
      </c>
      <c r="B4222" s="10">
        <v>45235</v>
      </c>
      <c r="C4222">
        <v>9095</v>
      </c>
      <c r="D4222" t="s">
        <v>80</v>
      </c>
      <c r="E4222">
        <v>49</v>
      </c>
      <c r="F4222" t="s">
        <v>9</v>
      </c>
      <c r="G4222">
        <v>3</v>
      </c>
      <c r="H4222">
        <v>2601.9899999999998</v>
      </c>
      <c r="I4222">
        <v>7805.97</v>
      </c>
      <c r="J4222" t="s">
        <v>93</v>
      </c>
      <c r="K4222" t="s">
        <v>82</v>
      </c>
      <c r="L4222" t="s">
        <v>145</v>
      </c>
      <c r="M4222">
        <v>2023</v>
      </c>
      <c r="N4222" t="s">
        <v>84</v>
      </c>
      <c r="O4222" t="s">
        <v>8516</v>
      </c>
      <c r="P4222" t="s">
        <v>748</v>
      </c>
    </row>
    <row r="4223" spans="1:16" x14ac:dyDescent="0.45">
      <c r="A4223">
        <v>4222</v>
      </c>
      <c r="B4223" s="10">
        <v>45235</v>
      </c>
      <c r="C4223">
        <v>7265</v>
      </c>
      <c r="D4223" t="s">
        <v>89</v>
      </c>
      <c r="E4223">
        <v>19</v>
      </c>
      <c r="F4223" t="s">
        <v>6</v>
      </c>
      <c r="G4223">
        <v>1</v>
      </c>
      <c r="H4223">
        <v>4973.62</v>
      </c>
      <c r="I4223">
        <v>4973.62</v>
      </c>
      <c r="J4223" t="s">
        <v>95</v>
      </c>
      <c r="K4223" t="s">
        <v>82</v>
      </c>
      <c r="L4223" t="s">
        <v>145</v>
      </c>
      <c r="M4223">
        <v>2023</v>
      </c>
      <c r="N4223" t="s">
        <v>84</v>
      </c>
      <c r="O4223" t="s">
        <v>5036</v>
      </c>
      <c r="P4223" t="s">
        <v>86</v>
      </c>
    </row>
    <row r="4224" spans="1:16" x14ac:dyDescent="0.45">
      <c r="A4224">
        <v>4223</v>
      </c>
      <c r="B4224" s="10">
        <v>45235</v>
      </c>
      <c r="C4224">
        <v>2895</v>
      </c>
      <c r="D4224" t="s">
        <v>80</v>
      </c>
      <c r="E4224">
        <v>41</v>
      </c>
      <c r="F4224" t="s">
        <v>9</v>
      </c>
      <c r="G4224">
        <v>3</v>
      </c>
      <c r="H4224">
        <v>3942.84</v>
      </c>
      <c r="I4224">
        <v>11828.52</v>
      </c>
      <c r="J4224" t="s">
        <v>97</v>
      </c>
      <c r="K4224" t="s">
        <v>82</v>
      </c>
      <c r="L4224" t="s">
        <v>145</v>
      </c>
      <c r="M4224">
        <v>2023</v>
      </c>
      <c r="N4224" t="s">
        <v>84</v>
      </c>
      <c r="O4224" t="s">
        <v>6313</v>
      </c>
      <c r="P4224" t="s">
        <v>86</v>
      </c>
    </row>
    <row r="4225" spans="1:16" x14ac:dyDescent="0.45">
      <c r="A4225">
        <v>4224</v>
      </c>
      <c r="B4225" s="10">
        <v>45235</v>
      </c>
      <c r="C4225">
        <v>7524</v>
      </c>
      <c r="D4225" t="s">
        <v>80</v>
      </c>
      <c r="E4225">
        <v>62</v>
      </c>
      <c r="F4225" t="s">
        <v>5</v>
      </c>
      <c r="G4225">
        <v>2</v>
      </c>
      <c r="H4225">
        <v>4282.95</v>
      </c>
      <c r="I4225">
        <v>8565.9</v>
      </c>
      <c r="J4225" t="s">
        <v>81</v>
      </c>
      <c r="K4225" t="s">
        <v>82</v>
      </c>
      <c r="L4225" t="s">
        <v>145</v>
      </c>
      <c r="M4225">
        <v>2023</v>
      </c>
      <c r="N4225" t="s">
        <v>84</v>
      </c>
      <c r="O4225" t="s">
        <v>3063</v>
      </c>
      <c r="P4225" t="s">
        <v>86</v>
      </c>
    </row>
    <row r="4226" spans="1:16" x14ac:dyDescent="0.45">
      <c r="A4226">
        <v>4225</v>
      </c>
      <c r="B4226" s="10">
        <v>45235</v>
      </c>
      <c r="C4226">
        <v>2073</v>
      </c>
      <c r="D4226" t="s">
        <v>80</v>
      </c>
      <c r="E4226">
        <v>44</v>
      </c>
      <c r="F4226" t="s">
        <v>8</v>
      </c>
      <c r="G4226">
        <v>1</v>
      </c>
      <c r="H4226">
        <v>2984.61</v>
      </c>
      <c r="I4226">
        <v>2984.61</v>
      </c>
      <c r="J4226" t="s">
        <v>97</v>
      </c>
      <c r="K4226" t="s">
        <v>82</v>
      </c>
      <c r="L4226" t="s">
        <v>145</v>
      </c>
      <c r="M4226">
        <v>2023</v>
      </c>
      <c r="N4226" t="s">
        <v>84</v>
      </c>
      <c r="O4226" t="s">
        <v>5206</v>
      </c>
      <c r="P4226" t="s">
        <v>86</v>
      </c>
    </row>
    <row r="4227" spans="1:16" x14ac:dyDescent="0.45">
      <c r="A4227">
        <v>4226</v>
      </c>
      <c r="B4227" s="10">
        <v>45235</v>
      </c>
      <c r="C4227">
        <v>6184</v>
      </c>
      <c r="D4227" t="s">
        <v>89</v>
      </c>
      <c r="E4227">
        <v>26</v>
      </c>
      <c r="F4227" t="s">
        <v>102</v>
      </c>
      <c r="G4227">
        <v>5</v>
      </c>
      <c r="H4227">
        <v>1773.67</v>
      </c>
      <c r="I4227">
        <v>8868.35</v>
      </c>
      <c r="J4227" t="s">
        <v>87</v>
      </c>
      <c r="K4227" t="s">
        <v>82</v>
      </c>
      <c r="L4227" t="s">
        <v>145</v>
      </c>
      <c r="M4227">
        <v>2023</v>
      </c>
      <c r="N4227" t="s">
        <v>84</v>
      </c>
      <c r="O4227" t="s">
        <v>3998</v>
      </c>
      <c r="P4227" t="s">
        <v>86</v>
      </c>
    </row>
    <row r="4228" spans="1:16" x14ac:dyDescent="0.45">
      <c r="A4228">
        <v>4227</v>
      </c>
      <c r="B4228" s="10">
        <v>45235</v>
      </c>
      <c r="C4228">
        <v>3402</v>
      </c>
      <c r="D4228" t="s">
        <v>89</v>
      </c>
      <c r="E4228">
        <v>30</v>
      </c>
      <c r="F4228" t="s">
        <v>7</v>
      </c>
      <c r="G4228">
        <v>5</v>
      </c>
      <c r="H4228">
        <v>4956.78</v>
      </c>
      <c r="I4228">
        <v>24783.9</v>
      </c>
      <c r="J4228" t="s">
        <v>87</v>
      </c>
      <c r="K4228" t="s">
        <v>82</v>
      </c>
      <c r="L4228" t="s">
        <v>145</v>
      </c>
      <c r="M4228">
        <v>2023</v>
      </c>
      <c r="N4228" t="s">
        <v>84</v>
      </c>
      <c r="O4228" t="s">
        <v>8982</v>
      </c>
      <c r="P4228" t="s">
        <v>748</v>
      </c>
    </row>
    <row r="4229" spans="1:16" x14ac:dyDescent="0.45">
      <c r="A4229">
        <v>4228</v>
      </c>
      <c r="B4229" s="10">
        <v>45235</v>
      </c>
      <c r="C4229">
        <v>5895</v>
      </c>
      <c r="D4229" t="s">
        <v>89</v>
      </c>
      <c r="E4229">
        <v>31</v>
      </c>
      <c r="F4229" t="s">
        <v>6</v>
      </c>
      <c r="G4229">
        <v>4</v>
      </c>
      <c r="H4229">
        <v>1257.9000000000001</v>
      </c>
      <c r="I4229">
        <v>5031.6000000000004</v>
      </c>
      <c r="J4229" t="s">
        <v>87</v>
      </c>
      <c r="K4229" t="s">
        <v>82</v>
      </c>
      <c r="L4229" t="s">
        <v>145</v>
      </c>
      <c r="M4229">
        <v>2023</v>
      </c>
      <c r="N4229" t="s">
        <v>84</v>
      </c>
      <c r="O4229" t="s">
        <v>1002</v>
      </c>
      <c r="P4229" t="s">
        <v>86</v>
      </c>
    </row>
    <row r="4230" spans="1:16" x14ac:dyDescent="0.45">
      <c r="A4230">
        <v>4229</v>
      </c>
      <c r="B4230" s="10">
        <v>45235</v>
      </c>
      <c r="C4230">
        <v>8331</v>
      </c>
      <c r="D4230" t="s">
        <v>89</v>
      </c>
      <c r="E4230">
        <v>28</v>
      </c>
      <c r="F4230" t="s">
        <v>6</v>
      </c>
      <c r="G4230">
        <v>2</v>
      </c>
      <c r="H4230">
        <v>4370.4399999999996</v>
      </c>
      <c r="I4230">
        <v>8740.8799999999992</v>
      </c>
      <c r="J4230" t="s">
        <v>87</v>
      </c>
      <c r="K4230" t="s">
        <v>82</v>
      </c>
      <c r="L4230" t="s">
        <v>145</v>
      </c>
      <c r="M4230">
        <v>2023</v>
      </c>
      <c r="N4230" t="s">
        <v>84</v>
      </c>
      <c r="O4230" t="s">
        <v>3711</v>
      </c>
      <c r="P4230" t="s">
        <v>86</v>
      </c>
    </row>
    <row r="4231" spans="1:16" x14ac:dyDescent="0.45">
      <c r="A4231">
        <v>4230</v>
      </c>
      <c r="B4231" s="10">
        <v>45235</v>
      </c>
      <c r="C4231">
        <v>2956</v>
      </c>
      <c r="D4231" t="s">
        <v>80</v>
      </c>
      <c r="E4231">
        <v>31</v>
      </c>
      <c r="F4231" t="s">
        <v>7</v>
      </c>
      <c r="G4231">
        <v>5</v>
      </c>
      <c r="H4231">
        <v>4560.9399999999996</v>
      </c>
      <c r="I4231">
        <v>22804.7</v>
      </c>
      <c r="J4231" t="s">
        <v>87</v>
      </c>
      <c r="K4231" t="s">
        <v>82</v>
      </c>
      <c r="L4231" t="s">
        <v>145</v>
      </c>
      <c r="M4231">
        <v>2023</v>
      </c>
      <c r="N4231" t="s">
        <v>84</v>
      </c>
      <c r="O4231" t="s">
        <v>8983</v>
      </c>
      <c r="P4231" t="s">
        <v>748</v>
      </c>
    </row>
    <row r="4232" spans="1:16" x14ac:dyDescent="0.45">
      <c r="A4232">
        <v>4231</v>
      </c>
      <c r="B4232" s="10">
        <v>45235</v>
      </c>
      <c r="C4232">
        <v>8023</v>
      </c>
      <c r="D4232" t="s">
        <v>80</v>
      </c>
      <c r="E4232">
        <v>33</v>
      </c>
      <c r="F4232" t="s">
        <v>8</v>
      </c>
      <c r="G4232">
        <v>1</v>
      </c>
      <c r="H4232">
        <v>4096.8999999999996</v>
      </c>
      <c r="I4232">
        <v>4096.8999999999996</v>
      </c>
      <c r="J4232" t="s">
        <v>87</v>
      </c>
      <c r="K4232" t="s">
        <v>82</v>
      </c>
      <c r="L4232" t="s">
        <v>145</v>
      </c>
      <c r="M4232">
        <v>2023</v>
      </c>
      <c r="N4232" t="s">
        <v>84</v>
      </c>
      <c r="O4232" t="s">
        <v>5414</v>
      </c>
      <c r="P4232" t="s">
        <v>86</v>
      </c>
    </row>
    <row r="4233" spans="1:16" x14ac:dyDescent="0.45">
      <c r="A4233">
        <v>4232</v>
      </c>
      <c r="B4233" s="10">
        <v>45235</v>
      </c>
      <c r="C4233">
        <v>4907</v>
      </c>
      <c r="D4233" t="s">
        <v>80</v>
      </c>
      <c r="E4233">
        <v>27</v>
      </c>
      <c r="F4233" t="s">
        <v>7</v>
      </c>
      <c r="G4233">
        <v>5</v>
      </c>
      <c r="H4233">
        <v>614.72</v>
      </c>
      <c r="I4233">
        <v>3073.6</v>
      </c>
      <c r="J4233" t="s">
        <v>87</v>
      </c>
      <c r="K4233" t="s">
        <v>82</v>
      </c>
      <c r="L4233" t="s">
        <v>145</v>
      </c>
      <c r="M4233">
        <v>2023</v>
      </c>
      <c r="N4233" t="s">
        <v>84</v>
      </c>
      <c r="O4233" t="s">
        <v>8984</v>
      </c>
      <c r="P4233" t="s">
        <v>748</v>
      </c>
    </row>
    <row r="4234" spans="1:16" x14ac:dyDescent="0.45">
      <c r="A4234">
        <v>4233</v>
      </c>
      <c r="B4234" s="10">
        <v>45235</v>
      </c>
      <c r="C4234">
        <v>1807</v>
      </c>
      <c r="D4234" t="s">
        <v>89</v>
      </c>
      <c r="E4234">
        <v>37</v>
      </c>
      <c r="F4234" t="s">
        <v>9</v>
      </c>
      <c r="G4234">
        <v>3</v>
      </c>
      <c r="H4234">
        <v>4277.8599999999997</v>
      </c>
      <c r="I4234">
        <v>12833.58</v>
      </c>
      <c r="J4234" t="s">
        <v>97</v>
      </c>
      <c r="K4234" t="s">
        <v>82</v>
      </c>
      <c r="L4234" t="s">
        <v>145</v>
      </c>
      <c r="M4234">
        <v>2023</v>
      </c>
      <c r="N4234" t="s">
        <v>84</v>
      </c>
      <c r="O4234" t="s">
        <v>8600</v>
      </c>
      <c r="P4234" t="s">
        <v>748</v>
      </c>
    </row>
    <row r="4235" spans="1:16" x14ac:dyDescent="0.45">
      <c r="A4235">
        <v>4234</v>
      </c>
      <c r="B4235" s="10">
        <v>45236</v>
      </c>
      <c r="C4235">
        <v>9378</v>
      </c>
      <c r="D4235" t="s">
        <v>80</v>
      </c>
      <c r="E4235">
        <v>33</v>
      </c>
      <c r="F4235" t="s">
        <v>7</v>
      </c>
      <c r="G4235">
        <v>3</v>
      </c>
      <c r="H4235">
        <v>3335.7</v>
      </c>
      <c r="I4235">
        <v>10007.1</v>
      </c>
      <c r="J4235" t="s">
        <v>87</v>
      </c>
      <c r="K4235" t="s">
        <v>82</v>
      </c>
      <c r="L4235" t="s">
        <v>145</v>
      </c>
      <c r="M4235">
        <v>2023</v>
      </c>
      <c r="N4235" t="s">
        <v>84</v>
      </c>
      <c r="O4235" t="s">
        <v>786</v>
      </c>
      <c r="P4235" t="s">
        <v>748</v>
      </c>
    </row>
    <row r="4236" spans="1:16" x14ac:dyDescent="0.45">
      <c r="A4236">
        <v>4235</v>
      </c>
      <c r="B4236" s="10">
        <v>45236</v>
      </c>
      <c r="C4236">
        <v>5827</v>
      </c>
      <c r="D4236" t="s">
        <v>80</v>
      </c>
      <c r="E4236">
        <v>51</v>
      </c>
      <c r="F4236" t="s">
        <v>9</v>
      </c>
      <c r="G4236">
        <v>3</v>
      </c>
      <c r="H4236">
        <v>3420.08</v>
      </c>
      <c r="I4236">
        <v>10260.24</v>
      </c>
      <c r="J4236" t="s">
        <v>93</v>
      </c>
      <c r="K4236" t="s">
        <v>82</v>
      </c>
      <c r="L4236" t="s">
        <v>145</v>
      </c>
      <c r="M4236">
        <v>2023</v>
      </c>
      <c r="N4236" t="s">
        <v>84</v>
      </c>
      <c r="O4236" t="s">
        <v>6526</v>
      </c>
      <c r="P4236" t="s">
        <v>86</v>
      </c>
    </row>
    <row r="4237" spans="1:16" x14ac:dyDescent="0.45">
      <c r="A4237">
        <v>4236</v>
      </c>
      <c r="B4237" s="10">
        <v>45236</v>
      </c>
      <c r="C4237">
        <v>5524</v>
      </c>
      <c r="D4237" t="s">
        <v>80</v>
      </c>
      <c r="E4237">
        <v>33</v>
      </c>
      <c r="F4237" t="s">
        <v>9</v>
      </c>
      <c r="G4237">
        <v>3</v>
      </c>
      <c r="H4237">
        <v>3943.33</v>
      </c>
      <c r="I4237">
        <v>11829.99</v>
      </c>
      <c r="J4237" t="s">
        <v>87</v>
      </c>
      <c r="K4237" t="s">
        <v>82</v>
      </c>
      <c r="L4237" t="s">
        <v>145</v>
      </c>
      <c r="M4237">
        <v>2023</v>
      </c>
      <c r="N4237" t="s">
        <v>84</v>
      </c>
      <c r="O4237" t="s">
        <v>6087</v>
      </c>
      <c r="P4237" t="s">
        <v>86</v>
      </c>
    </row>
    <row r="4238" spans="1:16" x14ac:dyDescent="0.45">
      <c r="A4238">
        <v>4237</v>
      </c>
      <c r="B4238" s="10">
        <v>45236</v>
      </c>
      <c r="C4238">
        <v>3284</v>
      </c>
      <c r="D4238" t="s">
        <v>89</v>
      </c>
      <c r="E4238">
        <v>31</v>
      </c>
      <c r="F4238" t="s">
        <v>102</v>
      </c>
      <c r="G4238">
        <v>3</v>
      </c>
      <c r="H4238">
        <v>2478.16</v>
      </c>
      <c r="I4238">
        <v>7434.48</v>
      </c>
      <c r="J4238" t="s">
        <v>87</v>
      </c>
      <c r="K4238" t="s">
        <v>82</v>
      </c>
      <c r="L4238" t="s">
        <v>145</v>
      </c>
      <c r="M4238">
        <v>2023</v>
      </c>
      <c r="N4238" t="s">
        <v>84</v>
      </c>
      <c r="O4238" t="s">
        <v>6088</v>
      </c>
      <c r="P4238" t="s">
        <v>86</v>
      </c>
    </row>
    <row r="4239" spans="1:16" x14ac:dyDescent="0.45">
      <c r="A4239">
        <v>4238</v>
      </c>
      <c r="B4239" s="10">
        <v>45236</v>
      </c>
      <c r="C4239">
        <v>6313</v>
      </c>
      <c r="D4239" t="s">
        <v>80</v>
      </c>
      <c r="E4239">
        <v>45</v>
      </c>
      <c r="F4239" t="s">
        <v>7</v>
      </c>
      <c r="G4239">
        <v>4</v>
      </c>
      <c r="H4239">
        <v>1372.43</v>
      </c>
      <c r="I4239">
        <v>5489.72</v>
      </c>
      <c r="J4239" t="s">
        <v>93</v>
      </c>
      <c r="K4239" t="s">
        <v>82</v>
      </c>
      <c r="L4239" t="s">
        <v>145</v>
      </c>
      <c r="M4239">
        <v>2023</v>
      </c>
      <c r="N4239" t="s">
        <v>84</v>
      </c>
      <c r="O4239" t="s">
        <v>2012</v>
      </c>
      <c r="P4239" t="s">
        <v>86</v>
      </c>
    </row>
    <row r="4240" spans="1:16" x14ac:dyDescent="0.45">
      <c r="A4240">
        <v>4239</v>
      </c>
      <c r="B4240" s="10">
        <v>45236</v>
      </c>
      <c r="C4240">
        <v>1757</v>
      </c>
      <c r="D4240" t="s">
        <v>80</v>
      </c>
      <c r="E4240">
        <v>35</v>
      </c>
      <c r="F4240" t="s">
        <v>102</v>
      </c>
      <c r="G4240">
        <v>3</v>
      </c>
      <c r="H4240">
        <v>2895.91</v>
      </c>
      <c r="I4240">
        <v>8687.73</v>
      </c>
      <c r="J4240" t="s">
        <v>97</v>
      </c>
      <c r="K4240" t="s">
        <v>82</v>
      </c>
      <c r="L4240" t="s">
        <v>145</v>
      </c>
      <c r="M4240">
        <v>2023</v>
      </c>
      <c r="N4240" t="s">
        <v>84</v>
      </c>
      <c r="O4240" t="s">
        <v>6314</v>
      </c>
      <c r="P4240" t="s">
        <v>86</v>
      </c>
    </row>
    <row r="4241" spans="1:16" x14ac:dyDescent="0.45">
      <c r="A4241">
        <v>4240</v>
      </c>
      <c r="B4241" s="10">
        <v>45236</v>
      </c>
      <c r="C4241">
        <v>5887</v>
      </c>
      <c r="D4241" t="s">
        <v>89</v>
      </c>
      <c r="E4241">
        <v>43</v>
      </c>
      <c r="F4241" t="s">
        <v>7</v>
      </c>
      <c r="G4241">
        <v>4</v>
      </c>
      <c r="H4241">
        <v>587.94000000000005</v>
      </c>
      <c r="I4241">
        <v>2351.7600000000002</v>
      </c>
      <c r="J4241" t="s">
        <v>97</v>
      </c>
      <c r="K4241" t="s">
        <v>82</v>
      </c>
      <c r="L4241" t="s">
        <v>145</v>
      </c>
      <c r="M4241">
        <v>2023</v>
      </c>
      <c r="N4241" t="s">
        <v>84</v>
      </c>
      <c r="O4241" t="s">
        <v>1713</v>
      </c>
      <c r="P4241" t="s">
        <v>86</v>
      </c>
    </row>
    <row r="4242" spans="1:16" x14ac:dyDescent="0.45">
      <c r="A4242">
        <v>4241</v>
      </c>
      <c r="B4242" s="10">
        <v>45236</v>
      </c>
      <c r="C4242">
        <v>4854</v>
      </c>
      <c r="D4242" t="s">
        <v>80</v>
      </c>
      <c r="E4242">
        <v>55</v>
      </c>
      <c r="F4242" t="s">
        <v>9</v>
      </c>
      <c r="G4242">
        <v>4</v>
      </c>
      <c r="H4242">
        <v>3390.29</v>
      </c>
      <c r="I4242">
        <v>13561.16</v>
      </c>
      <c r="J4242" t="s">
        <v>81</v>
      </c>
      <c r="K4242" t="s">
        <v>82</v>
      </c>
      <c r="L4242" t="s">
        <v>145</v>
      </c>
      <c r="M4242">
        <v>2023</v>
      </c>
      <c r="N4242" t="s">
        <v>84</v>
      </c>
      <c r="O4242" t="s">
        <v>1376</v>
      </c>
      <c r="P4242" t="s">
        <v>86</v>
      </c>
    </row>
    <row r="4243" spans="1:16" x14ac:dyDescent="0.45">
      <c r="A4243">
        <v>4242</v>
      </c>
      <c r="B4243" s="10">
        <v>45236</v>
      </c>
      <c r="C4243">
        <v>4558</v>
      </c>
      <c r="D4243" t="s">
        <v>89</v>
      </c>
      <c r="E4243">
        <v>24</v>
      </c>
      <c r="F4243" t="s">
        <v>7</v>
      </c>
      <c r="G4243">
        <v>5</v>
      </c>
      <c r="H4243">
        <v>2440.56</v>
      </c>
      <c r="I4243">
        <v>12202.8</v>
      </c>
      <c r="J4243" t="s">
        <v>95</v>
      </c>
      <c r="K4243" t="s">
        <v>82</v>
      </c>
      <c r="L4243" t="s">
        <v>145</v>
      </c>
      <c r="M4243">
        <v>2023</v>
      </c>
      <c r="N4243" t="s">
        <v>84</v>
      </c>
      <c r="O4243" t="s">
        <v>4900</v>
      </c>
      <c r="P4243" t="s">
        <v>86</v>
      </c>
    </row>
    <row r="4244" spans="1:16" x14ac:dyDescent="0.45">
      <c r="A4244">
        <v>4243</v>
      </c>
      <c r="B4244" s="10">
        <v>45236</v>
      </c>
      <c r="C4244">
        <v>1961</v>
      </c>
      <c r="D4244" t="s">
        <v>80</v>
      </c>
      <c r="E4244">
        <v>62</v>
      </c>
      <c r="F4244" t="s">
        <v>6</v>
      </c>
      <c r="G4244">
        <v>1</v>
      </c>
      <c r="H4244">
        <v>2536.54</v>
      </c>
      <c r="I4244">
        <v>2536.54</v>
      </c>
      <c r="J4244" t="s">
        <v>81</v>
      </c>
      <c r="K4244" t="s">
        <v>82</v>
      </c>
      <c r="L4244" t="s">
        <v>145</v>
      </c>
      <c r="M4244">
        <v>2023</v>
      </c>
      <c r="N4244" t="s">
        <v>84</v>
      </c>
      <c r="O4244" t="s">
        <v>5846</v>
      </c>
      <c r="P4244" t="s">
        <v>86</v>
      </c>
    </row>
    <row r="4245" spans="1:16" x14ac:dyDescent="0.45">
      <c r="A4245">
        <v>4244</v>
      </c>
      <c r="B4245" s="10">
        <v>45236</v>
      </c>
      <c r="C4245">
        <v>4847</v>
      </c>
      <c r="D4245" t="s">
        <v>89</v>
      </c>
      <c r="E4245">
        <v>51</v>
      </c>
      <c r="F4245" t="s">
        <v>6</v>
      </c>
      <c r="G4245">
        <v>3</v>
      </c>
      <c r="H4245">
        <v>969.82</v>
      </c>
      <c r="I4245">
        <v>2909.46</v>
      </c>
      <c r="J4245" t="s">
        <v>93</v>
      </c>
      <c r="K4245" t="s">
        <v>82</v>
      </c>
      <c r="L4245" t="s">
        <v>145</v>
      </c>
      <c r="M4245">
        <v>2023</v>
      </c>
      <c r="N4245" t="s">
        <v>84</v>
      </c>
      <c r="O4245" t="s">
        <v>6527</v>
      </c>
      <c r="P4245" t="s">
        <v>86</v>
      </c>
    </row>
    <row r="4246" spans="1:16" x14ac:dyDescent="0.45">
      <c r="A4246">
        <v>4245</v>
      </c>
      <c r="B4246" s="10">
        <v>45236</v>
      </c>
      <c r="C4246">
        <v>7726</v>
      </c>
      <c r="D4246" t="s">
        <v>89</v>
      </c>
      <c r="E4246">
        <v>64</v>
      </c>
      <c r="F4246" t="s">
        <v>102</v>
      </c>
      <c r="G4246">
        <v>1</v>
      </c>
      <c r="H4246">
        <v>254.35</v>
      </c>
      <c r="I4246">
        <v>254.35</v>
      </c>
      <c r="J4246" t="s">
        <v>81</v>
      </c>
      <c r="K4246" t="s">
        <v>567</v>
      </c>
      <c r="L4246" t="s">
        <v>145</v>
      </c>
      <c r="M4246">
        <v>2023</v>
      </c>
      <c r="N4246" t="s">
        <v>84</v>
      </c>
      <c r="O4246" t="s">
        <v>8069</v>
      </c>
      <c r="P4246" t="s">
        <v>86</v>
      </c>
    </row>
    <row r="4247" spans="1:16" x14ac:dyDescent="0.45">
      <c r="A4247">
        <v>4246</v>
      </c>
      <c r="B4247" s="10">
        <v>45236</v>
      </c>
      <c r="C4247">
        <v>4575</v>
      </c>
      <c r="D4247" t="s">
        <v>89</v>
      </c>
      <c r="E4247">
        <v>62</v>
      </c>
      <c r="F4247" t="s">
        <v>5</v>
      </c>
      <c r="G4247">
        <v>2</v>
      </c>
      <c r="H4247">
        <v>3075.79</v>
      </c>
      <c r="I4247">
        <v>6151.58</v>
      </c>
      <c r="J4247" t="s">
        <v>81</v>
      </c>
      <c r="K4247" t="s">
        <v>82</v>
      </c>
      <c r="L4247" t="s">
        <v>145</v>
      </c>
      <c r="M4247">
        <v>2023</v>
      </c>
      <c r="N4247" t="s">
        <v>84</v>
      </c>
      <c r="O4247" t="s">
        <v>3064</v>
      </c>
      <c r="P4247" t="s">
        <v>86</v>
      </c>
    </row>
    <row r="4248" spans="1:16" x14ac:dyDescent="0.45">
      <c r="A4248">
        <v>4247</v>
      </c>
      <c r="B4248" s="10">
        <v>45236</v>
      </c>
      <c r="C4248">
        <v>3418</v>
      </c>
      <c r="D4248" t="s">
        <v>80</v>
      </c>
      <c r="E4248">
        <v>24</v>
      </c>
      <c r="F4248" t="s">
        <v>6</v>
      </c>
      <c r="G4248">
        <v>4</v>
      </c>
      <c r="H4248">
        <v>3311.21</v>
      </c>
      <c r="I4248">
        <v>13244.84</v>
      </c>
      <c r="J4248" t="s">
        <v>95</v>
      </c>
      <c r="K4248" t="s">
        <v>82</v>
      </c>
      <c r="L4248" t="s">
        <v>145</v>
      </c>
      <c r="M4248">
        <v>2023</v>
      </c>
      <c r="N4248" t="s">
        <v>84</v>
      </c>
      <c r="O4248" t="s">
        <v>2329</v>
      </c>
      <c r="P4248" t="s">
        <v>86</v>
      </c>
    </row>
    <row r="4249" spans="1:16" x14ac:dyDescent="0.45">
      <c r="A4249">
        <v>4248</v>
      </c>
      <c r="B4249" s="10">
        <v>45237</v>
      </c>
      <c r="C4249">
        <v>5198</v>
      </c>
      <c r="D4249" t="s">
        <v>80</v>
      </c>
      <c r="E4249">
        <v>50</v>
      </c>
      <c r="F4249" t="s">
        <v>102</v>
      </c>
      <c r="G4249">
        <v>2</v>
      </c>
      <c r="H4249">
        <v>2516.5500000000002</v>
      </c>
      <c r="I4249">
        <v>5033.1000000000004</v>
      </c>
      <c r="J4249" t="s">
        <v>93</v>
      </c>
      <c r="K4249" t="s">
        <v>82</v>
      </c>
      <c r="L4249" t="s">
        <v>145</v>
      </c>
      <c r="M4249">
        <v>2023</v>
      </c>
      <c r="N4249" t="s">
        <v>84</v>
      </c>
      <c r="O4249" t="s">
        <v>261</v>
      </c>
      <c r="P4249" t="s">
        <v>86</v>
      </c>
    </row>
    <row r="4250" spans="1:16" x14ac:dyDescent="0.45">
      <c r="A4250">
        <v>4249</v>
      </c>
      <c r="B4250" s="10">
        <v>45237</v>
      </c>
      <c r="C4250">
        <v>2001</v>
      </c>
      <c r="D4250" t="s">
        <v>89</v>
      </c>
      <c r="E4250">
        <v>52</v>
      </c>
      <c r="F4250" t="s">
        <v>5</v>
      </c>
      <c r="G4250">
        <v>4</v>
      </c>
      <c r="H4250">
        <v>3840.37</v>
      </c>
      <c r="I4250">
        <v>15361.48</v>
      </c>
      <c r="J4250" t="s">
        <v>93</v>
      </c>
      <c r="K4250" t="s">
        <v>82</v>
      </c>
      <c r="L4250" t="s">
        <v>145</v>
      </c>
      <c r="M4250">
        <v>2023</v>
      </c>
      <c r="N4250" t="s">
        <v>84</v>
      </c>
      <c r="O4250" t="s">
        <v>2013</v>
      </c>
      <c r="P4250" t="s">
        <v>86</v>
      </c>
    </row>
    <row r="4251" spans="1:16" x14ac:dyDescent="0.45">
      <c r="A4251">
        <v>4250</v>
      </c>
      <c r="B4251" s="10">
        <v>45237</v>
      </c>
      <c r="C4251">
        <v>6244</v>
      </c>
      <c r="D4251" t="s">
        <v>89</v>
      </c>
      <c r="E4251">
        <v>56</v>
      </c>
      <c r="F4251" t="s">
        <v>8</v>
      </c>
      <c r="G4251">
        <v>3</v>
      </c>
      <c r="H4251">
        <v>2840.4</v>
      </c>
      <c r="I4251">
        <v>8521.2000000000007</v>
      </c>
      <c r="J4251" t="s">
        <v>81</v>
      </c>
      <c r="K4251" t="s">
        <v>82</v>
      </c>
      <c r="L4251" t="s">
        <v>145</v>
      </c>
      <c r="M4251">
        <v>2023</v>
      </c>
      <c r="N4251" t="s">
        <v>84</v>
      </c>
      <c r="O4251" t="s">
        <v>6723</v>
      </c>
      <c r="P4251" t="s">
        <v>86</v>
      </c>
    </row>
    <row r="4252" spans="1:16" x14ac:dyDescent="0.45">
      <c r="A4252">
        <v>4251</v>
      </c>
      <c r="B4252" s="10">
        <v>45237</v>
      </c>
      <c r="C4252">
        <v>8119</v>
      </c>
      <c r="D4252" t="s">
        <v>89</v>
      </c>
      <c r="E4252">
        <v>38</v>
      </c>
      <c r="F4252" t="s">
        <v>102</v>
      </c>
      <c r="G4252">
        <v>2</v>
      </c>
      <c r="H4252">
        <v>4248.57</v>
      </c>
      <c r="I4252">
        <v>8497.14</v>
      </c>
      <c r="J4252" t="s">
        <v>97</v>
      </c>
      <c r="K4252" t="s">
        <v>82</v>
      </c>
      <c r="L4252" t="s">
        <v>145</v>
      </c>
      <c r="M4252">
        <v>2023</v>
      </c>
      <c r="N4252" t="s">
        <v>84</v>
      </c>
      <c r="O4252" t="s">
        <v>2772</v>
      </c>
      <c r="P4252" t="s">
        <v>86</v>
      </c>
    </row>
    <row r="4253" spans="1:16" x14ac:dyDescent="0.45">
      <c r="A4253">
        <v>4252</v>
      </c>
      <c r="B4253" s="10">
        <v>45237</v>
      </c>
      <c r="C4253">
        <v>5066</v>
      </c>
      <c r="D4253" t="s">
        <v>89</v>
      </c>
      <c r="E4253">
        <v>45</v>
      </c>
      <c r="F4253" t="s">
        <v>6</v>
      </c>
      <c r="G4253">
        <v>5</v>
      </c>
      <c r="H4253">
        <v>1476.19</v>
      </c>
      <c r="I4253">
        <v>7380.95</v>
      </c>
      <c r="J4253" t="s">
        <v>93</v>
      </c>
      <c r="K4253" t="s">
        <v>82</v>
      </c>
      <c r="L4253" t="s">
        <v>145</v>
      </c>
      <c r="M4253">
        <v>2023</v>
      </c>
      <c r="N4253" t="s">
        <v>84</v>
      </c>
      <c r="O4253" t="s">
        <v>9163</v>
      </c>
      <c r="P4253" t="s">
        <v>748</v>
      </c>
    </row>
    <row r="4254" spans="1:16" x14ac:dyDescent="0.45">
      <c r="A4254">
        <v>4253</v>
      </c>
      <c r="B4254" s="10">
        <v>45237</v>
      </c>
      <c r="C4254">
        <v>3845</v>
      </c>
      <c r="D4254" t="s">
        <v>89</v>
      </c>
      <c r="E4254">
        <v>49</v>
      </c>
      <c r="F4254" t="s">
        <v>6</v>
      </c>
      <c r="G4254">
        <v>2</v>
      </c>
      <c r="H4254">
        <v>1253.3900000000001</v>
      </c>
      <c r="I4254">
        <v>2506.7800000000002</v>
      </c>
      <c r="J4254" t="s">
        <v>93</v>
      </c>
      <c r="K4254" t="s">
        <v>82</v>
      </c>
      <c r="L4254" t="s">
        <v>145</v>
      </c>
      <c r="M4254">
        <v>2023</v>
      </c>
      <c r="N4254" t="s">
        <v>84</v>
      </c>
      <c r="O4254" t="s">
        <v>3377</v>
      </c>
      <c r="P4254" t="s">
        <v>86</v>
      </c>
    </row>
    <row r="4255" spans="1:16" x14ac:dyDescent="0.45">
      <c r="A4255">
        <v>4254</v>
      </c>
      <c r="B4255" s="10">
        <v>45237</v>
      </c>
      <c r="C4255">
        <v>9849</v>
      </c>
      <c r="D4255" t="s">
        <v>89</v>
      </c>
      <c r="E4255">
        <v>61</v>
      </c>
      <c r="F4255" t="s">
        <v>7</v>
      </c>
      <c r="G4255">
        <v>4</v>
      </c>
      <c r="H4255">
        <v>1342.67</v>
      </c>
      <c r="I4255">
        <v>5370.68</v>
      </c>
      <c r="J4255" t="s">
        <v>81</v>
      </c>
      <c r="K4255" t="s">
        <v>82</v>
      </c>
      <c r="L4255" t="s">
        <v>145</v>
      </c>
      <c r="M4255">
        <v>2023</v>
      </c>
      <c r="N4255" t="s">
        <v>84</v>
      </c>
      <c r="O4255" t="s">
        <v>1377</v>
      </c>
      <c r="P4255" t="s">
        <v>86</v>
      </c>
    </row>
    <row r="4256" spans="1:16" x14ac:dyDescent="0.45">
      <c r="A4256">
        <v>4255</v>
      </c>
      <c r="B4256" s="10">
        <v>45237</v>
      </c>
      <c r="C4256">
        <v>6316</v>
      </c>
      <c r="D4256" t="s">
        <v>89</v>
      </c>
      <c r="E4256">
        <v>33</v>
      </c>
      <c r="F4256" t="s">
        <v>5</v>
      </c>
      <c r="G4256">
        <v>4</v>
      </c>
      <c r="H4256">
        <v>201.07</v>
      </c>
      <c r="I4256">
        <v>804.28</v>
      </c>
      <c r="J4256" t="s">
        <v>87</v>
      </c>
      <c r="K4256" t="s">
        <v>567</v>
      </c>
      <c r="L4256" t="s">
        <v>145</v>
      </c>
      <c r="M4256">
        <v>2023</v>
      </c>
      <c r="N4256" t="s">
        <v>84</v>
      </c>
      <c r="O4256" t="s">
        <v>7359</v>
      </c>
      <c r="P4256" t="s">
        <v>86</v>
      </c>
    </row>
    <row r="4257" spans="1:16" x14ac:dyDescent="0.45">
      <c r="A4257">
        <v>4256</v>
      </c>
      <c r="B4257" s="10">
        <v>45237</v>
      </c>
      <c r="C4257">
        <v>1422</v>
      </c>
      <c r="D4257" t="s">
        <v>89</v>
      </c>
      <c r="E4257">
        <v>27</v>
      </c>
      <c r="F4257" t="s">
        <v>6</v>
      </c>
      <c r="G4257">
        <v>1</v>
      </c>
      <c r="H4257">
        <v>4508.09</v>
      </c>
      <c r="I4257">
        <v>4508.09</v>
      </c>
      <c r="J4257" t="s">
        <v>87</v>
      </c>
      <c r="K4257" t="s">
        <v>82</v>
      </c>
      <c r="L4257" t="s">
        <v>145</v>
      </c>
      <c r="M4257">
        <v>2023</v>
      </c>
      <c r="N4257" t="s">
        <v>84</v>
      </c>
      <c r="O4257" t="s">
        <v>5415</v>
      </c>
      <c r="P4257" t="s">
        <v>86</v>
      </c>
    </row>
    <row r="4258" spans="1:16" x14ac:dyDescent="0.45">
      <c r="A4258">
        <v>4257</v>
      </c>
      <c r="B4258" s="10">
        <v>45237</v>
      </c>
      <c r="C4258">
        <v>7715</v>
      </c>
      <c r="D4258" t="s">
        <v>89</v>
      </c>
      <c r="E4258">
        <v>40</v>
      </c>
      <c r="F4258" t="s">
        <v>7</v>
      </c>
      <c r="G4258">
        <v>2</v>
      </c>
      <c r="H4258">
        <v>4995.97</v>
      </c>
      <c r="I4258">
        <v>9991.94</v>
      </c>
      <c r="J4258" t="s">
        <v>97</v>
      </c>
      <c r="K4258" t="s">
        <v>82</v>
      </c>
      <c r="L4258" t="s">
        <v>145</v>
      </c>
      <c r="M4258">
        <v>2023</v>
      </c>
      <c r="N4258" t="s">
        <v>84</v>
      </c>
      <c r="O4258" t="s">
        <v>2773</v>
      </c>
      <c r="P4258" t="s">
        <v>86</v>
      </c>
    </row>
    <row r="4259" spans="1:16" x14ac:dyDescent="0.45">
      <c r="A4259">
        <v>4258</v>
      </c>
      <c r="B4259" s="10">
        <v>45237</v>
      </c>
      <c r="C4259">
        <v>5266</v>
      </c>
      <c r="D4259" t="s">
        <v>89</v>
      </c>
      <c r="E4259">
        <v>32</v>
      </c>
      <c r="F4259" t="s">
        <v>5</v>
      </c>
      <c r="G4259">
        <v>5</v>
      </c>
      <c r="H4259">
        <v>4091.79</v>
      </c>
      <c r="I4259">
        <v>20458.95</v>
      </c>
      <c r="J4259" t="s">
        <v>87</v>
      </c>
      <c r="K4259" t="s">
        <v>82</v>
      </c>
      <c r="L4259" t="s">
        <v>145</v>
      </c>
      <c r="M4259">
        <v>2023</v>
      </c>
      <c r="N4259" t="s">
        <v>84</v>
      </c>
      <c r="O4259" t="s">
        <v>3999</v>
      </c>
      <c r="P4259" t="s">
        <v>86</v>
      </c>
    </row>
    <row r="4260" spans="1:16" x14ac:dyDescent="0.45">
      <c r="A4260">
        <v>4259</v>
      </c>
      <c r="B4260" s="10">
        <v>45237</v>
      </c>
      <c r="C4260">
        <v>8549</v>
      </c>
      <c r="D4260" t="s">
        <v>89</v>
      </c>
      <c r="E4260">
        <v>60</v>
      </c>
      <c r="F4260" t="s">
        <v>102</v>
      </c>
      <c r="G4260">
        <v>3</v>
      </c>
      <c r="H4260">
        <v>2092.35</v>
      </c>
      <c r="I4260">
        <v>6277.05</v>
      </c>
      <c r="J4260" t="s">
        <v>81</v>
      </c>
      <c r="K4260" t="s">
        <v>82</v>
      </c>
      <c r="L4260" t="s">
        <v>145</v>
      </c>
      <c r="M4260">
        <v>2023</v>
      </c>
      <c r="N4260" t="s">
        <v>84</v>
      </c>
      <c r="O4260" t="s">
        <v>8422</v>
      </c>
      <c r="P4260" t="s">
        <v>748</v>
      </c>
    </row>
    <row r="4261" spans="1:16" x14ac:dyDescent="0.45">
      <c r="A4261">
        <v>4260</v>
      </c>
      <c r="B4261" s="10">
        <v>45237</v>
      </c>
      <c r="C4261">
        <v>7316</v>
      </c>
      <c r="D4261" t="s">
        <v>89</v>
      </c>
      <c r="E4261">
        <v>23</v>
      </c>
      <c r="F4261" t="s">
        <v>102</v>
      </c>
      <c r="G4261">
        <v>1</v>
      </c>
      <c r="H4261">
        <v>1801.97</v>
      </c>
      <c r="I4261">
        <v>1801.97</v>
      </c>
      <c r="J4261" t="s">
        <v>95</v>
      </c>
      <c r="K4261" t="s">
        <v>567</v>
      </c>
      <c r="L4261" t="s">
        <v>145</v>
      </c>
      <c r="M4261">
        <v>2023</v>
      </c>
      <c r="N4261" t="s">
        <v>84</v>
      </c>
      <c r="O4261" t="s">
        <v>7694</v>
      </c>
      <c r="P4261" t="s">
        <v>86</v>
      </c>
    </row>
    <row r="4262" spans="1:16" x14ac:dyDescent="0.45">
      <c r="A4262">
        <v>4261</v>
      </c>
      <c r="B4262" s="10">
        <v>45238</v>
      </c>
      <c r="C4262">
        <v>3710</v>
      </c>
      <c r="D4262" t="s">
        <v>80</v>
      </c>
      <c r="E4262">
        <v>50</v>
      </c>
      <c r="F4262" t="s">
        <v>7</v>
      </c>
      <c r="G4262">
        <v>2</v>
      </c>
      <c r="H4262">
        <v>3884.68</v>
      </c>
      <c r="I4262">
        <v>7769.36</v>
      </c>
      <c r="J4262" t="s">
        <v>93</v>
      </c>
      <c r="K4262" t="s">
        <v>82</v>
      </c>
      <c r="L4262" t="s">
        <v>145</v>
      </c>
      <c r="M4262">
        <v>2023</v>
      </c>
      <c r="N4262" t="s">
        <v>84</v>
      </c>
      <c r="O4262" t="s">
        <v>262</v>
      </c>
      <c r="P4262" t="s">
        <v>86</v>
      </c>
    </row>
    <row r="4263" spans="1:16" x14ac:dyDescent="0.45">
      <c r="A4263">
        <v>4262</v>
      </c>
      <c r="B4263" s="10">
        <v>45238</v>
      </c>
      <c r="C4263">
        <v>9644</v>
      </c>
      <c r="D4263" t="s">
        <v>89</v>
      </c>
      <c r="E4263">
        <v>56</v>
      </c>
      <c r="F4263" t="s">
        <v>102</v>
      </c>
      <c r="G4263">
        <v>1</v>
      </c>
      <c r="H4263">
        <v>2574.23</v>
      </c>
      <c r="I4263">
        <v>2574.23</v>
      </c>
      <c r="J4263" t="s">
        <v>81</v>
      </c>
      <c r="K4263" t="s">
        <v>82</v>
      </c>
      <c r="L4263" t="s">
        <v>145</v>
      </c>
      <c r="M4263">
        <v>2023</v>
      </c>
      <c r="N4263" t="s">
        <v>84</v>
      </c>
      <c r="O4263" t="s">
        <v>5847</v>
      </c>
      <c r="P4263" t="s">
        <v>86</v>
      </c>
    </row>
    <row r="4264" spans="1:16" x14ac:dyDescent="0.45">
      <c r="A4264">
        <v>4263</v>
      </c>
      <c r="B4264" s="10">
        <v>45238</v>
      </c>
      <c r="C4264">
        <v>9069</v>
      </c>
      <c r="D4264" t="s">
        <v>80</v>
      </c>
      <c r="E4264">
        <v>29</v>
      </c>
      <c r="F4264" t="s">
        <v>7</v>
      </c>
      <c r="G4264">
        <v>2</v>
      </c>
      <c r="H4264">
        <v>4700.32</v>
      </c>
      <c r="I4264">
        <v>9400.64</v>
      </c>
      <c r="J4264" t="s">
        <v>87</v>
      </c>
      <c r="K4264" t="s">
        <v>82</v>
      </c>
      <c r="L4264" t="s">
        <v>145</v>
      </c>
      <c r="M4264">
        <v>2023</v>
      </c>
      <c r="N4264" t="s">
        <v>84</v>
      </c>
      <c r="O4264" t="s">
        <v>3712</v>
      </c>
      <c r="P4264" t="s">
        <v>86</v>
      </c>
    </row>
    <row r="4265" spans="1:16" x14ac:dyDescent="0.45">
      <c r="A4265">
        <v>4264</v>
      </c>
      <c r="B4265" s="10">
        <v>45238</v>
      </c>
      <c r="C4265">
        <v>2657</v>
      </c>
      <c r="D4265" t="s">
        <v>80</v>
      </c>
      <c r="E4265">
        <v>53</v>
      </c>
      <c r="F4265" t="s">
        <v>9</v>
      </c>
      <c r="G4265">
        <v>3</v>
      </c>
      <c r="H4265">
        <v>1433.92</v>
      </c>
      <c r="I4265">
        <v>4301.76</v>
      </c>
      <c r="J4265" t="s">
        <v>93</v>
      </c>
      <c r="K4265" t="s">
        <v>82</v>
      </c>
      <c r="L4265" t="s">
        <v>145</v>
      </c>
      <c r="M4265">
        <v>2023</v>
      </c>
      <c r="N4265" t="s">
        <v>84</v>
      </c>
      <c r="O4265" t="s">
        <v>6528</v>
      </c>
      <c r="P4265" t="s">
        <v>86</v>
      </c>
    </row>
    <row r="4266" spans="1:16" x14ac:dyDescent="0.45">
      <c r="A4266">
        <v>4265</v>
      </c>
      <c r="B4266" s="10">
        <v>45238</v>
      </c>
      <c r="C4266">
        <v>3541</v>
      </c>
      <c r="D4266" t="s">
        <v>80</v>
      </c>
      <c r="E4266">
        <v>48</v>
      </c>
      <c r="F4266" t="s">
        <v>5</v>
      </c>
      <c r="G4266">
        <v>3</v>
      </c>
      <c r="H4266">
        <v>1652.9</v>
      </c>
      <c r="I4266">
        <v>4958.7</v>
      </c>
      <c r="J4266" t="s">
        <v>93</v>
      </c>
      <c r="K4266" t="s">
        <v>82</v>
      </c>
      <c r="L4266" t="s">
        <v>145</v>
      </c>
      <c r="M4266">
        <v>2023</v>
      </c>
      <c r="N4266" t="s">
        <v>84</v>
      </c>
      <c r="O4266" t="s">
        <v>8517</v>
      </c>
      <c r="P4266" t="s">
        <v>748</v>
      </c>
    </row>
    <row r="4267" spans="1:16" x14ac:dyDescent="0.45">
      <c r="A4267">
        <v>4266</v>
      </c>
      <c r="B4267" s="10">
        <v>45238</v>
      </c>
      <c r="C4267">
        <v>7763</v>
      </c>
      <c r="D4267" t="s">
        <v>89</v>
      </c>
      <c r="E4267">
        <v>27</v>
      </c>
      <c r="F4267" t="s">
        <v>7</v>
      </c>
      <c r="G4267">
        <v>5</v>
      </c>
      <c r="H4267">
        <v>4994.18</v>
      </c>
      <c r="I4267">
        <v>24970.9</v>
      </c>
      <c r="J4267" t="s">
        <v>87</v>
      </c>
      <c r="K4267" t="s">
        <v>82</v>
      </c>
      <c r="L4267" t="s">
        <v>145</v>
      </c>
      <c r="M4267">
        <v>2023</v>
      </c>
      <c r="N4267" t="s">
        <v>84</v>
      </c>
      <c r="O4267" t="s">
        <v>4000</v>
      </c>
      <c r="P4267" t="s">
        <v>86</v>
      </c>
    </row>
    <row r="4268" spans="1:16" x14ac:dyDescent="0.45">
      <c r="A4268">
        <v>4267</v>
      </c>
      <c r="B4268" s="10">
        <v>45238</v>
      </c>
      <c r="C4268">
        <v>4075</v>
      </c>
      <c r="D4268" t="s">
        <v>80</v>
      </c>
      <c r="E4268">
        <v>51</v>
      </c>
      <c r="F4268" t="s">
        <v>5</v>
      </c>
      <c r="G4268">
        <v>1</v>
      </c>
      <c r="H4268">
        <v>4891.97</v>
      </c>
      <c r="I4268">
        <v>4891.97</v>
      </c>
      <c r="J4268" t="s">
        <v>93</v>
      </c>
      <c r="K4268" t="s">
        <v>82</v>
      </c>
      <c r="L4268" t="s">
        <v>145</v>
      </c>
      <c r="M4268">
        <v>2023</v>
      </c>
      <c r="N4268" t="s">
        <v>84</v>
      </c>
      <c r="O4268" t="s">
        <v>5629</v>
      </c>
      <c r="P4268" t="s">
        <v>86</v>
      </c>
    </row>
    <row r="4269" spans="1:16" x14ac:dyDescent="0.45">
      <c r="A4269">
        <v>4268</v>
      </c>
      <c r="B4269" s="10">
        <v>45238</v>
      </c>
      <c r="C4269">
        <v>4164</v>
      </c>
      <c r="D4269" t="s">
        <v>89</v>
      </c>
      <c r="E4269">
        <v>58</v>
      </c>
      <c r="F4269" t="s">
        <v>9</v>
      </c>
      <c r="G4269">
        <v>5</v>
      </c>
      <c r="H4269">
        <v>4431.7</v>
      </c>
      <c r="I4269">
        <v>22158.5</v>
      </c>
      <c r="J4269" t="s">
        <v>81</v>
      </c>
      <c r="K4269" t="s">
        <v>82</v>
      </c>
      <c r="L4269" t="s">
        <v>145</v>
      </c>
      <c r="M4269">
        <v>2023</v>
      </c>
      <c r="N4269" t="s">
        <v>84</v>
      </c>
      <c r="O4269" t="s">
        <v>4712</v>
      </c>
      <c r="P4269" t="s">
        <v>86</v>
      </c>
    </row>
    <row r="4270" spans="1:16" x14ac:dyDescent="0.45">
      <c r="A4270">
        <v>4269</v>
      </c>
      <c r="B4270" s="10">
        <v>45238</v>
      </c>
      <c r="C4270">
        <v>3053</v>
      </c>
      <c r="D4270" t="s">
        <v>80</v>
      </c>
      <c r="E4270">
        <v>27</v>
      </c>
      <c r="F4270" t="s">
        <v>5</v>
      </c>
      <c r="G4270">
        <v>2</v>
      </c>
      <c r="H4270">
        <v>2052.91</v>
      </c>
      <c r="I4270">
        <v>4105.82</v>
      </c>
      <c r="J4270" t="s">
        <v>87</v>
      </c>
      <c r="K4270" t="s">
        <v>82</v>
      </c>
      <c r="L4270" t="s">
        <v>145</v>
      </c>
      <c r="M4270">
        <v>2023</v>
      </c>
      <c r="N4270" t="s">
        <v>84</v>
      </c>
      <c r="O4270" t="s">
        <v>3713</v>
      </c>
      <c r="P4270" t="s">
        <v>86</v>
      </c>
    </row>
    <row r="4271" spans="1:16" x14ac:dyDescent="0.45">
      <c r="A4271">
        <v>4270</v>
      </c>
      <c r="B4271" s="10">
        <v>45238</v>
      </c>
      <c r="C4271">
        <v>9479</v>
      </c>
      <c r="D4271" t="s">
        <v>89</v>
      </c>
      <c r="E4271">
        <v>28</v>
      </c>
      <c r="F4271" t="s">
        <v>7</v>
      </c>
      <c r="G4271">
        <v>3</v>
      </c>
      <c r="H4271">
        <v>4196.18</v>
      </c>
      <c r="I4271">
        <v>12588.54</v>
      </c>
      <c r="J4271" t="s">
        <v>87</v>
      </c>
      <c r="K4271" t="s">
        <v>82</v>
      </c>
      <c r="L4271" t="s">
        <v>145</v>
      </c>
      <c r="M4271">
        <v>2023</v>
      </c>
      <c r="N4271" t="s">
        <v>84</v>
      </c>
      <c r="O4271" t="s">
        <v>6089</v>
      </c>
      <c r="P4271" t="s">
        <v>86</v>
      </c>
    </row>
    <row r="4272" spans="1:16" x14ac:dyDescent="0.45">
      <c r="A4272">
        <v>4271</v>
      </c>
      <c r="B4272" s="10">
        <v>45238</v>
      </c>
      <c r="C4272">
        <v>6737</v>
      </c>
      <c r="D4272" t="s">
        <v>89</v>
      </c>
      <c r="E4272">
        <v>31</v>
      </c>
      <c r="F4272" t="s">
        <v>102</v>
      </c>
      <c r="G4272">
        <v>3</v>
      </c>
      <c r="H4272">
        <v>1452.8</v>
      </c>
      <c r="I4272">
        <v>4358.3999999999996</v>
      </c>
      <c r="J4272" t="s">
        <v>87</v>
      </c>
      <c r="K4272" t="s">
        <v>82</v>
      </c>
      <c r="L4272" t="s">
        <v>145</v>
      </c>
      <c r="M4272">
        <v>2023</v>
      </c>
      <c r="N4272" t="s">
        <v>84</v>
      </c>
      <c r="O4272" t="s">
        <v>6090</v>
      </c>
      <c r="P4272" t="s">
        <v>86</v>
      </c>
    </row>
    <row r="4273" spans="1:16" x14ac:dyDescent="0.45">
      <c r="A4273">
        <v>4272</v>
      </c>
      <c r="B4273" s="10">
        <v>45238</v>
      </c>
      <c r="C4273">
        <v>4217</v>
      </c>
      <c r="D4273" t="s">
        <v>80</v>
      </c>
      <c r="E4273">
        <v>20</v>
      </c>
      <c r="F4273" t="s">
        <v>5</v>
      </c>
      <c r="G4273">
        <v>4</v>
      </c>
      <c r="H4273">
        <v>1311.04</v>
      </c>
      <c r="I4273">
        <v>5244.16</v>
      </c>
      <c r="J4273" t="s">
        <v>95</v>
      </c>
      <c r="K4273" t="s">
        <v>82</v>
      </c>
      <c r="L4273" t="s">
        <v>145</v>
      </c>
      <c r="M4273">
        <v>2023</v>
      </c>
      <c r="N4273" t="s">
        <v>84</v>
      </c>
      <c r="O4273" t="s">
        <v>2330</v>
      </c>
      <c r="P4273" t="s">
        <v>86</v>
      </c>
    </row>
    <row r="4274" spans="1:16" x14ac:dyDescent="0.45">
      <c r="A4274">
        <v>4273</v>
      </c>
      <c r="B4274" s="10">
        <v>45238</v>
      </c>
      <c r="C4274">
        <v>2447</v>
      </c>
      <c r="D4274" t="s">
        <v>80</v>
      </c>
      <c r="E4274">
        <v>50</v>
      </c>
      <c r="F4274" t="s">
        <v>5</v>
      </c>
      <c r="G4274">
        <v>4</v>
      </c>
      <c r="H4274">
        <v>2754.87</v>
      </c>
      <c r="I4274">
        <v>11019.48</v>
      </c>
      <c r="J4274" t="s">
        <v>93</v>
      </c>
      <c r="K4274" t="s">
        <v>82</v>
      </c>
      <c r="L4274" t="s">
        <v>145</v>
      </c>
      <c r="M4274">
        <v>2023</v>
      </c>
      <c r="N4274" t="s">
        <v>84</v>
      </c>
      <c r="O4274" t="s">
        <v>2014</v>
      </c>
      <c r="P4274" t="s">
        <v>86</v>
      </c>
    </row>
    <row r="4275" spans="1:16" x14ac:dyDescent="0.45">
      <c r="A4275">
        <v>4274</v>
      </c>
      <c r="B4275" s="10">
        <v>45238</v>
      </c>
      <c r="C4275">
        <v>7009</v>
      </c>
      <c r="D4275" t="s">
        <v>89</v>
      </c>
      <c r="E4275">
        <v>24</v>
      </c>
      <c r="F4275" t="s">
        <v>6</v>
      </c>
      <c r="G4275">
        <v>5</v>
      </c>
      <c r="H4275">
        <v>4308.3</v>
      </c>
      <c r="I4275">
        <v>21541.5</v>
      </c>
      <c r="J4275" t="s">
        <v>95</v>
      </c>
      <c r="K4275" t="s">
        <v>82</v>
      </c>
      <c r="L4275" t="s">
        <v>145</v>
      </c>
      <c r="M4275">
        <v>2023</v>
      </c>
      <c r="N4275" t="s">
        <v>84</v>
      </c>
      <c r="O4275" t="s">
        <v>4901</v>
      </c>
      <c r="P4275" t="s">
        <v>86</v>
      </c>
    </row>
    <row r="4276" spans="1:16" x14ac:dyDescent="0.45">
      <c r="A4276">
        <v>4275</v>
      </c>
      <c r="B4276" s="10">
        <v>45239</v>
      </c>
      <c r="C4276">
        <v>1607</v>
      </c>
      <c r="D4276" t="s">
        <v>80</v>
      </c>
      <c r="E4276">
        <v>21</v>
      </c>
      <c r="F4276" t="s">
        <v>6</v>
      </c>
      <c r="G4276">
        <v>1</v>
      </c>
      <c r="H4276">
        <v>532.49</v>
      </c>
      <c r="I4276">
        <v>532.49</v>
      </c>
      <c r="J4276" t="s">
        <v>95</v>
      </c>
      <c r="K4276" t="s">
        <v>567</v>
      </c>
      <c r="L4276" t="s">
        <v>145</v>
      </c>
      <c r="M4276">
        <v>2023</v>
      </c>
      <c r="N4276" t="s">
        <v>84</v>
      </c>
      <c r="O4276" t="s">
        <v>610</v>
      </c>
      <c r="P4276" t="s">
        <v>86</v>
      </c>
    </row>
    <row r="4277" spans="1:16" x14ac:dyDescent="0.45">
      <c r="A4277">
        <v>4276</v>
      </c>
      <c r="B4277" s="10">
        <v>45239</v>
      </c>
      <c r="C4277">
        <v>5552</v>
      </c>
      <c r="D4277" t="s">
        <v>89</v>
      </c>
      <c r="E4277">
        <v>56</v>
      </c>
      <c r="F4277" t="s">
        <v>9</v>
      </c>
      <c r="G4277">
        <v>2</v>
      </c>
      <c r="H4277">
        <v>2848.26</v>
      </c>
      <c r="I4277">
        <v>5696.52</v>
      </c>
      <c r="J4277" t="s">
        <v>81</v>
      </c>
      <c r="K4277" t="s">
        <v>82</v>
      </c>
      <c r="L4277" t="s">
        <v>145</v>
      </c>
      <c r="M4277">
        <v>2023</v>
      </c>
      <c r="N4277" t="s">
        <v>84</v>
      </c>
      <c r="O4277" t="s">
        <v>3065</v>
      </c>
      <c r="P4277" t="s">
        <v>86</v>
      </c>
    </row>
    <row r="4278" spans="1:16" x14ac:dyDescent="0.45">
      <c r="A4278">
        <v>4277</v>
      </c>
      <c r="B4278" s="10">
        <v>45239</v>
      </c>
      <c r="C4278">
        <v>2764</v>
      </c>
      <c r="D4278" t="s">
        <v>89</v>
      </c>
      <c r="E4278">
        <v>27</v>
      </c>
      <c r="F4278" t="s">
        <v>8</v>
      </c>
      <c r="G4278">
        <v>5</v>
      </c>
      <c r="H4278">
        <v>3068.2</v>
      </c>
      <c r="I4278">
        <v>15341</v>
      </c>
      <c r="J4278" t="s">
        <v>87</v>
      </c>
      <c r="K4278" t="s">
        <v>82</v>
      </c>
      <c r="L4278" t="s">
        <v>145</v>
      </c>
      <c r="M4278">
        <v>2023</v>
      </c>
      <c r="N4278" t="s">
        <v>84</v>
      </c>
      <c r="O4278" t="s">
        <v>4001</v>
      </c>
      <c r="P4278" t="s">
        <v>86</v>
      </c>
    </row>
    <row r="4279" spans="1:16" x14ac:dyDescent="0.45">
      <c r="A4279">
        <v>4278</v>
      </c>
      <c r="B4279" s="10">
        <v>45239</v>
      </c>
      <c r="C4279">
        <v>3671</v>
      </c>
      <c r="D4279" t="s">
        <v>89</v>
      </c>
      <c r="E4279">
        <v>32</v>
      </c>
      <c r="F4279" t="s">
        <v>102</v>
      </c>
      <c r="G4279">
        <v>3</v>
      </c>
      <c r="H4279">
        <v>2920</v>
      </c>
      <c r="I4279">
        <v>8760</v>
      </c>
      <c r="J4279" t="s">
        <v>87</v>
      </c>
      <c r="K4279" t="s">
        <v>82</v>
      </c>
      <c r="L4279" t="s">
        <v>145</v>
      </c>
      <c r="M4279">
        <v>2023</v>
      </c>
      <c r="N4279" t="s">
        <v>84</v>
      </c>
      <c r="O4279" t="s">
        <v>6091</v>
      </c>
      <c r="P4279" t="s">
        <v>86</v>
      </c>
    </row>
    <row r="4280" spans="1:16" x14ac:dyDescent="0.45">
      <c r="A4280">
        <v>4279</v>
      </c>
      <c r="B4280" s="10">
        <v>45239</v>
      </c>
      <c r="C4280">
        <v>7519</v>
      </c>
      <c r="D4280" t="s">
        <v>80</v>
      </c>
      <c r="E4280">
        <v>33</v>
      </c>
      <c r="F4280" t="s">
        <v>7</v>
      </c>
      <c r="G4280">
        <v>3</v>
      </c>
      <c r="H4280">
        <v>1131.56</v>
      </c>
      <c r="I4280">
        <v>3394.68</v>
      </c>
      <c r="J4280" t="s">
        <v>87</v>
      </c>
      <c r="K4280" t="s">
        <v>82</v>
      </c>
      <c r="L4280" t="s">
        <v>145</v>
      </c>
      <c r="M4280">
        <v>2023</v>
      </c>
      <c r="N4280" t="s">
        <v>84</v>
      </c>
      <c r="O4280" t="s">
        <v>6092</v>
      </c>
      <c r="P4280" t="s">
        <v>86</v>
      </c>
    </row>
    <row r="4281" spans="1:16" x14ac:dyDescent="0.45">
      <c r="A4281">
        <v>4280</v>
      </c>
      <c r="B4281" s="10">
        <v>45239</v>
      </c>
      <c r="C4281">
        <v>4962</v>
      </c>
      <c r="D4281" t="s">
        <v>89</v>
      </c>
      <c r="E4281">
        <v>55</v>
      </c>
      <c r="F4281" t="s">
        <v>9</v>
      </c>
      <c r="G4281">
        <v>3</v>
      </c>
      <c r="H4281">
        <v>367.44</v>
      </c>
      <c r="I4281">
        <v>1102.32</v>
      </c>
      <c r="J4281" t="s">
        <v>81</v>
      </c>
      <c r="K4281" t="s">
        <v>567</v>
      </c>
      <c r="L4281" t="s">
        <v>145</v>
      </c>
      <c r="M4281">
        <v>2023</v>
      </c>
      <c r="N4281" t="s">
        <v>84</v>
      </c>
      <c r="O4281" t="s">
        <v>7508</v>
      </c>
      <c r="P4281" t="s">
        <v>86</v>
      </c>
    </row>
    <row r="4282" spans="1:16" x14ac:dyDescent="0.45">
      <c r="A4282">
        <v>4281</v>
      </c>
      <c r="B4282" s="10">
        <v>45239</v>
      </c>
      <c r="C4282">
        <v>4177</v>
      </c>
      <c r="D4282" t="s">
        <v>89</v>
      </c>
      <c r="E4282">
        <v>21</v>
      </c>
      <c r="F4282" t="s">
        <v>7</v>
      </c>
      <c r="G4282">
        <v>2</v>
      </c>
      <c r="H4282">
        <v>4480.21</v>
      </c>
      <c r="I4282">
        <v>8960.42</v>
      </c>
      <c r="J4282" t="s">
        <v>95</v>
      </c>
      <c r="K4282" t="s">
        <v>82</v>
      </c>
      <c r="L4282" t="s">
        <v>145</v>
      </c>
      <c r="M4282">
        <v>2023</v>
      </c>
      <c r="N4282" t="s">
        <v>84</v>
      </c>
      <c r="O4282" t="s">
        <v>2540</v>
      </c>
      <c r="P4282" t="s">
        <v>86</v>
      </c>
    </row>
    <row r="4283" spans="1:16" x14ac:dyDescent="0.45">
      <c r="A4283">
        <v>4282</v>
      </c>
      <c r="B4283" s="10">
        <v>45239</v>
      </c>
      <c r="C4283">
        <v>4722</v>
      </c>
      <c r="D4283" t="s">
        <v>89</v>
      </c>
      <c r="E4283">
        <v>21</v>
      </c>
      <c r="F4283" t="s">
        <v>7</v>
      </c>
      <c r="G4283">
        <v>5</v>
      </c>
      <c r="H4283">
        <v>2893.84</v>
      </c>
      <c r="I4283">
        <v>14469.2</v>
      </c>
      <c r="J4283" t="s">
        <v>95</v>
      </c>
      <c r="K4283" t="s">
        <v>82</v>
      </c>
      <c r="L4283" t="s">
        <v>145</v>
      </c>
      <c r="M4283">
        <v>2023</v>
      </c>
      <c r="N4283" t="s">
        <v>84</v>
      </c>
      <c r="O4283" t="s">
        <v>4902</v>
      </c>
      <c r="P4283" t="s">
        <v>86</v>
      </c>
    </row>
    <row r="4284" spans="1:16" x14ac:dyDescent="0.45">
      <c r="A4284">
        <v>4283</v>
      </c>
      <c r="B4284" s="10">
        <v>45239</v>
      </c>
      <c r="C4284">
        <v>5906</v>
      </c>
      <c r="D4284" t="s">
        <v>89</v>
      </c>
      <c r="E4284">
        <v>53</v>
      </c>
      <c r="F4284" t="s">
        <v>5</v>
      </c>
      <c r="G4284">
        <v>2</v>
      </c>
      <c r="H4284">
        <v>3851.13</v>
      </c>
      <c r="I4284">
        <v>7702.26</v>
      </c>
      <c r="J4284" t="s">
        <v>93</v>
      </c>
      <c r="K4284" t="s">
        <v>82</v>
      </c>
      <c r="L4284" t="s">
        <v>145</v>
      </c>
      <c r="M4284">
        <v>2023</v>
      </c>
      <c r="N4284" t="s">
        <v>84</v>
      </c>
      <c r="O4284" t="s">
        <v>3378</v>
      </c>
      <c r="P4284" t="s">
        <v>86</v>
      </c>
    </row>
    <row r="4285" spans="1:16" x14ac:dyDescent="0.45">
      <c r="A4285">
        <v>4284</v>
      </c>
      <c r="B4285" s="10">
        <v>45239</v>
      </c>
      <c r="C4285">
        <v>8263</v>
      </c>
      <c r="D4285" t="s">
        <v>80</v>
      </c>
      <c r="E4285">
        <v>44</v>
      </c>
      <c r="F4285" t="s">
        <v>9</v>
      </c>
      <c r="G4285">
        <v>3</v>
      </c>
      <c r="H4285">
        <v>1853.96</v>
      </c>
      <c r="I4285">
        <v>5561.88</v>
      </c>
      <c r="J4285" t="s">
        <v>97</v>
      </c>
      <c r="K4285" t="s">
        <v>82</v>
      </c>
      <c r="L4285" t="s">
        <v>145</v>
      </c>
      <c r="M4285">
        <v>2023</v>
      </c>
      <c r="N4285" t="s">
        <v>84</v>
      </c>
      <c r="O4285" t="s">
        <v>6315</v>
      </c>
      <c r="P4285" t="s">
        <v>86</v>
      </c>
    </row>
    <row r="4286" spans="1:16" x14ac:dyDescent="0.45">
      <c r="A4286">
        <v>4285</v>
      </c>
      <c r="B4286" s="10">
        <v>45239</v>
      </c>
      <c r="C4286">
        <v>6054</v>
      </c>
      <c r="D4286" t="s">
        <v>80</v>
      </c>
      <c r="E4286">
        <v>39</v>
      </c>
      <c r="F4286" t="s">
        <v>9</v>
      </c>
      <c r="G4286">
        <v>4</v>
      </c>
      <c r="H4286">
        <v>260.39</v>
      </c>
      <c r="I4286">
        <v>1041.56</v>
      </c>
      <c r="J4286" t="s">
        <v>97</v>
      </c>
      <c r="K4286" t="s">
        <v>567</v>
      </c>
      <c r="L4286" t="s">
        <v>145</v>
      </c>
      <c r="M4286">
        <v>2023</v>
      </c>
      <c r="N4286" t="s">
        <v>84</v>
      </c>
      <c r="O4286" t="s">
        <v>7360</v>
      </c>
      <c r="P4286" t="s">
        <v>86</v>
      </c>
    </row>
    <row r="4287" spans="1:16" x14ac:dyDescent="0.45">
      <c r="A4287">
        <v>4286</v>
      </c>
      <c r="B4287" s="10">
        <v>45239</v>
      </c>
      <c r="C4287">
        <v>1808</v>
      </c>
      <c r="D4287" t="s">
        <v>80</v>
      </c>
      <c r="E4287">
        <v>39</v>
      </c>
      <c r="F4287" t="s">
        <v>6</v>
      </c>
      <c r="G4287">
        <v>5</v>
      </c>
      <c r="H4287">
        <v>1334.85</v>
      </c>
      <c r="I4287">
        <v>6674.25</v>
      </c>
      <c r="J4287" t="s">
        <v>97</v>
      </c>
      <c r="K4287" t="s">
        <v>82</v>
      </c>
      <c r="L4287" t="s">
        <v>145</v>
      </c>
      <c r="M4287">
        <v>2023</v>
      </c>
      <c r="N4287" t="s">
        <v>84</v>
      </c>
      <c r="O4287" t="s">
        <v>4483</v>
      </c>
      <c r="P4287" t="s">
        <v>86</v>
      </c>
    </row>
    <row r="4288" spans="1:16" x14ac:dyDescent="0.45">
      <c r="A4288">
        <v>4287</v>
      </c>
      <c r="B4288" s="10">
        <v>45239</v>
      </c>
      <c r="C4288">
        <v>1725</v>
      </c>
      <c r="D4288" t="s">
        <v>80</v>
      </c>
      <c r="E4288">
        <v>34</v>
      </c>
      <c r="F4288" t="s">
        <v>102</v>
      </c>
      <c r="G4288">
        <v>4</v>
      </c>
      <c r="H4288">
        <v>413.16</v>
      </c>
      <c r="I4288">
        <v>1652.64</v>
      </c>
      <c r="J4288" t="s">
        <v>87</v>
      </c>
      <c r="K4288" t="s">
        <v>567</v>
      </c>
      <c r="L4288" t="s">
        <v>145</v>
      </c>
      <c r="M4288">
        <v>2023</v>
      </c>
      <c r="N4288" t="s">
        <v>84</v>
      </c>
      <c r="O4288" t="s">
        <v>7361</v>
      </c>
      <c r="P4288" t="s">
        <v>86</v>
      </c>
    </row>
    <row r="4289" spans="1:16" x14ac:dyDescent="0.45">
      <c r="A4289">
        <v>4288</v>
      </c>
      <c r="B4289" s="10">
        <v>45239</v>
      </c>
      <c r="C4289">
        <v>8701</v>
      </c>
      <c r="D4289" t="s">
        <v>89</v>
      </c>
      <c r="E4289">
        <v>62</v>
      </c>
      <c r="F4289" t="s">
        <v>8</v>
      </c>
      <c r="G4289">
        <v>5</v>
      </c>
      <c r="H4289">
        <v>437.29</v>
      </c>
      <c r="I4289">
        <v>2186.4499999999998</v>
      </c>
      <c r="J4289" t="s">
        <v>81</v>
      </c>
      <c r="K4289" t="s">
        <v>82</v>
      </c>
      <c r="L4289" t="s">
        <v>145</v>
      </c>
      <c r="M4289">
        <v>2023</v>
      </c>
      <c r="N4289" t="s">
        <v>84</v>
      </c>
      <c r="O4289" t="s">
        <v>9069</v>
      </c>
      <c r="P4289" t="s">
        <v>748</v>
      </c>
    </row>
    <row r="4290" spans="1:16" x14ac:dyDescent="0.45">
      <c r="A4290">
        <v>4289</v>
      </c>
      <c r="B4290" s="10">
        <v>45240</v>
      </c>
      <c r="C4290">
        <v>2216</v>
      </c>
      <c r="D4290" t="s">
        <v>89</v>
      </c>
      <c r="E4290">
        <v>51</v>
      </c>
      <c r="F4290" t="s">
        <v>7</v>
      </c>
      <c r="G4290">
        <v>3</v>
      </c>
      <c r="H4290">
        <v>1111.57</v>
      </c>
      <c r="I4290">
        <v>3334.71</v>
      </c>
      <c r="J4290" t="s">
        <v>93</v>
      </c>
      <c r="K4290" t="s">
        <v>82</v>
      </c>
      <c r="L4290" t="s">
        <v>145</v>
      </c>
      <c r="M4290">
        <v>2023</v>
      </c>
      <c r="N4290" t="s">
        <v>84</v>
      </c>
      <c r="O4290" t="s">
        <v>442</v>
      </c>
      <c r="P4290" t="s">
        <v>86</v>
      </c>
    </row>
    <row r="4291" spans="1:16" x14ac:dyDescent="0.45">
      <c r="A4291">
        <v>4290</v>
      </c>
      <c r="B4291" s="10">
        <v>45240</v>
      </c>
      <c r="C4291">
        <v>5051</v>
      </c>
      <c r="D4291" t="s">
        <v>89</v>
      </c>
      <c r="E4291">
        <v>49</v>
      </c>
      <c r="F4291" t="s">
        <v>102</v>
      </c>
      <c r="G4291">
        <v>4</v>
      </c>
      <c r="H4291">
        <v>3186.21</v>
      </c>
      <c r="I4291">
        <v>12744.84</v>
      </c>
      <c r="J4291" t="s">
        <v>93</v>
      </c>
      <c r="K4291" t="s">
        <v>82</v>
      </c>
      <c r="L4291" t="s">
        <v>145</v>
      </c>
      <c r="M4291">
        <v>2023</v>
      </c>
      <c r="N4291" t="s">
        <v>84</v>
      </c>
      <c r="O4291" t="s">
        <v>2015</v>
      </c>
      <c r="P4291" t="s">
        <v>86</v>
      </c>
    </row>
    <row r="4292" spans="1:16" x14ac:dyDescent="0.45">
      <c r="A4292">
        <v>4291</v>
      </c>
      <c r="B4292" s="10">
        <v>45240</v>
      </c>
      <c r="C4292">
        <v>3197</v>
      </c>
      <c r="D4292" t="s">
        <v>89</v>
      </c>
      <c r="E4292">
        <v>23</v>
      </c>
      <c r="F4292" t="s">
        <v>6</v>
      </c>
      <c r="G4292">
        <v>4</v>
      </c>
      <c r="H4292">
        <v>4097.97</v>
      </c>
      <c r="I4292">
        <v>16391.88</v>
      </c>
      <c r="J4292" t="s">
        <v>95</v>
      </c>
      <c r="K4292" t="s">
        <v>82</v>
      </c>
      <c r="L4292" t="s">
        <v>145</v>
      </c>
      <c r="M4292">
        <v>2023</v>
      </c>
      <c r="N4292" t="s">
        <v>84</v>
      </c>
      <c r="O4292" t="s">
        <v>2331</v>
      </c>
      <c r="P4292" t="s">
        <v>86</v>
      </c>
    </row>
    <row r="4293" spans="1:16" x14ac:dyDescent="0.45">
      <c r="A4293">
        <v>4292</v>
      </c>
      <c r="B4293" s="10">
        <v>45240</v>
      </c>
      <c r="C4293">
        <v>3806</v>
      </c>
      <c r="D4293" t="s">
        <v>89</v>
      </c>
      <c r="E4293">
        <v>50</v>
      </c>
      <c r="F4293" t="s">
        <v>102</v>
      </c>
      <c r="G4293">
        <v>5</v>
      </c>
      <c r="H4293">
        <v>4115.72</v>
      </c>
      <c r="I4293">
        <v>20578.599999999999</v>
      </c>
      <c r="J4293" t="s">
        <v>93</v>
      </c>
      <c r="K4293" t="s">
        <v>82</v>
      </c>
      <c r="L4293" t="s">
        <v>145</v>
      </c>
      <c r="M4293">
        <v>2023</v>
      </c>
      <c r="N4293" t="s">
        <v>84</v>
      </c>
      <c r="O4293" t="s">
        <v>9164</v>
      </c>
      <c r="P4293" t="s">
        <v>748</v>
      </c>
    </row>
    <row r="4294" spans="1:16" x14ac:dyDescent="0.45">
      <c r="A4294">
        <v>4293</v>
      </c>
      <c r="B4294" s="10">
        <v>45240</v>
      </c>
      <c r="C4294">
        <v>9970</v>
      </c>
      <c r="D4294" t="s">
        <v>89</v>
      </c>
      <c r="E4294">
        <v>25</v>
      </c>
      <c r="F4294" t="s">
        <v>7</v>
      </c>
      <c r="G4294">
        <v>4</v>
      </c>
      <c r="H4294">
        <v>4691.8900000000003</v>
      </c>
      <c r="I4294">
        <v>18767.560000000001</v>
      </c>
      <c r="J4294" t="s">
        <v>87</v>
      </c>
      <c r="K4294" t="s">
        <v>82</v>
      </c>
      <c r="L4294" t="s">
        <v>145</v>
      </c>
      <c r="M4294">
        <v>2023</v>
      </c>
      <c r="N4294" t="s">
        <v>668</v>
      </c>
      <c r="O4294" t="s">
        <v>10006</v>
      </c>
      <c r="P4294" t="s">
        <v>86</v>
      </c>
    </row>
    <row r="4295" spans="1:16" x14ac:dyDescent="0.45">
      <c r="A4295">
        <v>4294</v>
      </c>
      <c r="B4295" s="10">
        <v>45240</v>
      </c>
      <c r="C4295">
        <v>1972</v>
      </c>
      <c r="D4295" t="s">
        <v>80</v>
      </c>
      <c r="E4295">
        <v>53</v>
      </c>
      <c r="F4295" t="s">
        <v>5</v>
      </c>
      <c r="G4295">
        <v>4</v>
      </c>
      <c r="H4295">
        <v>3299.09</v>
      </c>
      <c r="I4295">
        <v>13196.36</v>
      </c>
      <c r="J4295" t="s">
        <v>93</v>
      </c>
      <c r="K4295" t="s">
        <v>82</v>
      </c>
      <c r="L4295" t="s">
        <v>145</v>
      </c>
      <c r="M4295">
        <v>2023</v>
      </c>
      <c r="N4295" t="s">
        <v>84</v>
      </c>
      <c r="O4295" t="s">
        <v>2016</v>
      </c>
      <c r="P4295" t="s">
        <v>86</v>
      </c>
    </row>
    <row r="4296" spans="1:16" x14ac:dyDescent="0.45">
      <c r="A4296">
        <v>4295</v>
      </c>
      <c r="B4296" s="10">
        <v>45240</v>
      </c>
      <c r="C4296">
        <v>6634</v>
      </c>
      <c r="D4296" t="s">
        <v>89</v>
      </c>
      <c r="E4296">
        <v>22</v>
      </c>
      <c r="F4296" t="s">
        <v>5</v>
      </c>
      <c r="G4296">
        <v>3</v>
      </c>
      <c r="H4296">
        <v>148.31</v>
      </c>
      <c r="I4296">
        <v>444.93</v>
      </c>
      <c r="J4296" t="s">
        <v>95</v>
      </c>
      <c r="K4296" t="s">
        <v>567</v>
      </c>
      <c r="L4296" t="s">
        <v>145</v>
      </c>
      <c r="M4296">
        <v>2023</v>
      </c>
      <c r="N4296" t="s">
        <v>668</v>
      </c>
      <c r="O4296" t="s">
        <v>9346</v>
      </c>
      <c r="P4296" t="s">
        <v>86</v>
      </c>
    </row>
    <row r="4297" spans="1:16" x14ac:dyDescent="0.45">
      <c r="A4297">
        <v>4296</v>
      </c>
      <c r="B4297" s="10">
        <v>45240</v>
      </c>
      <c r="C4297">
        <v>8483</v>
      </c>
      <c r="D4297" t="s">
        <v>89</v>
      </c>
      <c r="E4297">
        <v>22</v>
      </c>
      <c r="F4297" t="s">
        <v>7</v>
      </c>
      <c r="G4297">
        <v>5</v>
      </c>
      <c r="H4297">
        <v>1918.14</v>
      </c>
      <c r="I4297">
        <v>9590.7000000000007</v>
      </c>
      <c r="J4297" t="s">
        <v>95</v>
      </c>
      <c r="K4297" t="s">
        <v>82</v>
      </c>
      <c r="L4297" t="s">
        <v>145</v>
      </c>
      <c r="M4297">
        <v>2023</v>
      </c>
      <c r="N4297" t="s">
        <v>84</v>
      </c>
      <c r="O4297" t="s">
        <v>4903</v>
      </c>
      <c r="P4297" t="s">
        <v>86</v>
      </c>
    </row>
    <row r="4298" spans="1:16" x14ac:dyDescent="0.45">
      <c r="A4298">
        <v>4297</v>
      </c>
      <c r="B4298" s="10">
        <v>45240</v>
      </c>
      <c r="C4298">
        <v>3123</v>
      </c>
      <c r="D4298" t="s">
        <v>89</v>
      </c>
      <c r="E4298">
        <v>64</v>
      </c>
      <c r="F4298" t="s">
        <v>6</v>
      </c>
      <c r="G4298">
        <v>5</v>
      </c>
      <c r="H4298">
        <v>601.73</v>
      </c>
      <c r="I4298">
        <v>3008.65</v>
      </c>
      <c r="J4298" t="s">
        <v>81</v>
      </c>
      <c r="K4298" t="s">
        <v>82</v>
      </c>
      <c r="L4298" t="s">
        <v>145</v>
      </c>
      <c r="M4298">
        <v>2023</v>
      </c>
      <c r="N4298" t="s">
        <v>84</v>
      </c>
      <c r="O4298" t="s">
        <v>4713</v>
      </c>
      <c r="P4298" t="s">
        <v>86</v>
      </c>
    </row>
    <row r="4299" spans="1:16" x14ac:dyDescent="0.45">
      <c r="A4299">
        <v>4298</v>
      </c>
      <c r="B4299" s="10">
        <v>45240</v>
      </c>
      <c r="C4299">
        <v>9790</v>
      </c>
      <c r="D4299" t="s">
        <v>80</v>
      </c>
      <c r="E4299">
        <v>27</v>
      </c>
      <c r="F4299" t="s">
        <v>6</v>
      </c>
      <c r="G4299">
        <v>1</v>
      </c>
      <c r="H4299">
        <v>3898.45</v>
      </c>
      <c r="I4299">
        <v>3898.45</v>
      </c>
      <c r="J4299" t="s">
        <v>87</v>
      </c>
      <c r="K4299" t="s">
        <v>82</v>
      </c>
      <c r="L4299" t="s">
        <v>145</v>
      </c>
      <c r="M4299">
        <v>2023</v>
      </c>
      <c r="N4299" t="s">
        <v>84</v>
      </c>
      <c r="O4299" t="s">
        <v>5416</v>
      </c>
      <c r="P4299" t="s">
        <v>86</v>
      </c>
    </row>
    <row r="4300" spans="1:16" x14ac:dyDescent="0.45">
      <c r="A4300">
        <v>4299</v>
      </c>
      <c r="B4300" s="10">
        <v>45240</v>
      </c>
      <c r="C4300">
        <v>1224</v>
      </c>
      <c r="D4300" t="s">
        <v>89</v>
      </c>
      <c r="E4300">
        <v>57</v>
      </c>
      <c r="F4300" t="s">
        <v>9</v>
      </c>
      <c r="G4300">
        <v>5</v>
      </c>
      <c r="H4300">
        <v>642.46</v>
      </c>
      <c r="I4300">
        <v>3212.3</v>
      </c>
      <c r="J4300" t="s">
        <v>81</v>
      </c>
      <c r="K4300" t="s">
        <v>82</v>
      </c>
      <c r="L4300" t="s">
        <v>145</v>
      </c>
      <c r="M4300">
        <v>2023</v>
      </c>
      <c r="N4300" t="s">
        <v>84</v>
      </c>
      <c r="O4300" t="s">
        <v>4714</v>
      </c>
      <c r="P4300" t="s">
        <v>86</v>
      </c>
    </row>
    <row r="4301" spans="1:16" x14ac:dyDescent="0.45">
      <c r="A4301">
        <v>4300</v>
      </c>
      <c r="B4301" s="10">
        <v>45240</v>
      </c>
      <c r="C4301">
        <v>2814</v>
      </c>
      <c r="D4301" t="s">
        <v>89</v>
      </c>
      <c r="E4301">
        <v>24</v>
      </c>
      <c r="F4301" t="s">
        <v>8</v>
      </c>
      <c r="G4301">
        <v>3</v>
      </c>
      <c r="H4301">
        <v>574.32000000000005</v>
      </c>
      <c r="I4301">
        <v>1722.96</v>
      </c>
      <c r="J4301" t="s">
        <v>95</v>
      </c>
      <c r="K4301" t="s">
        <v>567</v>
      </c>
      <c r="L4301" t="s">
        <v>145</v>
      </c>
      <c r="M4301">
        <v>2023</v>
      </c>
      <c r="N4301" t="s">
        <v>84</v>
      </c>
      <c r="O4301" t="s">
        <v>7509</v>
      </c>
      <c r="P4301" t="s">
        <v>86</v>
      </c>
    </row>
    <row r="4302" spans="1:16" x14ac:dyDescent="0.45">
      <c r="A4302">
        <v>4301</v>
      </c>
      <c r="B4302" s="10">
        <v>45240</v>
      </c>
      <c r="C4302">
        <v>2106</v>
      </c>
      <c r="D4302" t="s">
        <v>89</v>
      </c>
      <c r="E4302">
        <v>29</v>
      </c>
      <c r="F4302" t="s">
        <v>5</v>
      </c>
      <c r="G4302">
        <v>4</v>
      </c>
      <c r="H4302">
        <v>189.63</v>
      </c>
      <c r="I4302">
        <v>758.52</v>
      </c>
      <c r="J4302" t="s">
        <v>87</v>
      </c>
      <c r="K4302" t="s">
        <v>567</v>
      </c>
      <c r="L4302" t="s">
        <v>145</v>
      </c>
      <c r="M4302">
        <v>2023</v>
      </c>
      <c r="N4302" t="s">
        <v>84</v>
      </c>
      <c r="O4302" t="s">
        <v>7362</v>
      </c>
      <c r="P4302" t="s">
        <v>86</v>
      </c>
    </row>
    <row r="4303" spans="1:16" x14ac:dyDescent="0.45">
      <c r="A4303">
        <v>4302</v>
      </c>
      <c r="B4303" s="10">
        <v>45241</v>
      </c>
      <c r="C4303">
        <v>1124</v>
      </c>
      <c r="D4303" t="s">
        <v>80</v>
      </c>
      <c r="E4303">
        <v>47</v>
      </c>
      <c r="F4303" t="s">
        <v>8</v>
      </c>
      <c r="G4303">
        <v>1</v>
      </c>
      <c r="H4303">
        <v>4779.74</v>
      </c>
      <c r="I4303">
        <v>4779.74</v>
      </c>
      <c r="J4303" t="s">
        <v>93</v>
      </c>
      <c r="K4303" t="s">
        <v>82</v>
      </c>
      <c r="L4303" t="s">
        <v>145</v>
      </c>
      <c r="M4303">
        <v>2023</v>
      </c>
      <c r="N4303" t="s">
        <v>668</v>
      </c>
      <c r="O4303" t="s">
        <v>705</v>
      </c>
      <c r="P4303" t="s">
        <v>86</v>
      </c>
    </row>
    <row r="4304" spans="1:16" x14ac:dyDescent="0.45">
      <c r="A4304">
        <v>4303</v>
      </c>
      <c r="B4304" s="10">
        <v>45241</v>
      </c>
      <c r="C4304">
        <v>4246</v>
      </c>
      <c r="D4304" t="s">
        <v>89</v>
      </c>
      <c r="E4304">
        <v>42</v>
      </c>
      <c r="F4304" t="s">
        <v>102</v>
      </c>
      <c r="G4304">
        <v>4</v>
      </c>
      <c r="H4304">
        <v>3939.26</v>
      </c>
      <c r="I4304">
        <v>15757.04</v>
      </c>
      <c r="J4304" t="s">
        <v>97</v>
      </c>
      <c r="K4304" t="s">
        <v>82</v>
      </c>
      <c r="L4304" t="s">
        <v>145</v>
      </c>
      <c r="M4304">
        <v>2023</v>
      </c>
      <c r="N4304" t="s">
        <v>84</v>
      </c>
      <c r="O4304" t="s">
        <v>1714</v>
      </c>
      <c r="P4304" t="s">
        <v>86</v>
      </c>
    </row>
    <row r="4305" spans="1:16" x14ac:dyDescent="0.45">
      <c r="A4305">
        <v>4304</v>
      </c>
      <c r="B4305" s="10">
        <v>45241</v>
      </c>
      <c r="C4305">
        <v>3931</v>
      </c>
      <c r="D4305" t="s">
        <v>89</v>
      </c>
      <c r="E4305">
        <v>45</v>
      </c>
      <c r="F4305" t="s">
        <v>102</v>
      </c>
      <c r="G4305">
        <v>5</v>
      </c>
      <c r="H4305">
        <v>1699.89</v>
      </c>
      <c r="I4305">
        <v>8499.4500000000007</v>
      </c>
      <c r="J4305" t="s">
        <v>93</v>
      </c>
      <c r="K4305" t="s">
        <v>82</v>
      </c>
      <c r="L4305" t="s">
        <v>145</v>
      </c>
      <c r="M4305">
        <v>2023</v>
      </c>
      <c r="N4305" t="s">
        <v>84</v>
      </c>
      <c r="O4305" t="s">
        <v>4242</v>
      </c>
      <c r="P4305" t="s">
        <v>86</v>
      </c>
    </row>
    <row r="4306" spans="1:16" x14ac:dyDescent="0.45">
      <c r="A4306">
        <v>4305</v>
      </c>
      <c r="B4306" s="10">
        <v>45241</v>
      </c>
      <c r="C4306">
        <v>3971</v>
      </c>
      <c r="D4306" t="s">
        <v>80</v>
      </c>
      <c r="E4306">
        <v>60</v>
      </c>
      <c r="F4306" t="s">
        <v>7</v>
      </c>
      <c r="G4306">
        <v>2</v>
      </c>
      <c r="H4306">
        <v>1913.37</v>
      </c>
      <c r="I4306">
        <v>3826.74</v>
      </c>
      <c r="J4306" t="s">
        <v>81</v>
      </c>
      <c r="K4306" t="s">
        <v>82</v>
      </c>
      <c r="L4306" t="s">
        <v>145</v>
      </c>
      <c r="M4306">
        <v>2023</v>
      </c>
      <c r="N4306" t="s">
        <v>84</v>
      </c>
      <c r="O4306" t="s">
        <v>3066</v>
      </c>
      <c r="P4306" t="s">
        <v>86</v>
      </c>
    </row>
    <row r="4307" spans="1:16" x14ac:dyDescent="0.45">
      <c r="A4307">
        <v>4306</v>
      </c>
      <c r="B4307" s="10">
        <v>45241</v>
      </c>
      <c r="C4307">
        <v>3017</v>
      </c>
      <c r="D4307" t="s">
        <v>89</v>
      </c>
      <c r="E4307">
        <v>30</v>
      </c>
      <c r="F4307" t="s">
        <v>7</v>
      </c>
      <c r="G4307">
        <v>4</v>
      </c>
      <c r="H4307">
        <v>344.17</v>
      </c>
      <c r="I4307">
        <v>1376.68</v>
      </c>
      <c r="J4307" t="s">
        <v>87</v>
      </c>
      <c r="K4307" t="s">
        <v>567</v>
      </c>
      <c r="L4307" t="s">
        <v>145</v>
      </c>
      <c r="M4307">
        <v>2023</v>
      </c>
      <c r="N4307" t="s">
        <v>84</v>
      </c>
      <c r="O4307" t="s">
        <v>7261</v>
      </c>
      <c r="P4307" t="s">
        <v>86</v>
      </c>
    </row>
    <row r="4308" spans="1:16" x14ac:dyDescent="0.45">
      <c r="A4308">
        <v>4307</v>
      </c>
      <c r="B4308" s="10">
        <v>45241</v>
      </c>
      <c r="C4308">
        <v>8415</v>
      </c>
      <c r="D4308" t="s">
        <v>80</v>
      </c>
      <c r="E4308">
        <v>64</v>
      </c>
      <c r="F4308" t="s">
        <v>7</v>
      </c>
      <c r="G4308">
        <v>5</v>
      </c>
      <c r="H4308">
        <v>831.69</v>
      </c>
      <c r="I4308">
        <v>4158.45</v>
      </c>
      <c r="J4308" t="s">
        <v>81</v>
      </c>
      <c r="K4308" t="s">
        <v>82</v>
      </c>
      <c r="L4308" t="s">
        <v>145</v>
      </c>
      <c r="M4308">
        <v>2023</v>
      </c>
      <c r="N4308" t="s">
        <v>84</v>
      </c>
      <c r="O4308" t="s">
        <v>9070</v>
      </c>
      <c r="P4308" t="s">
        <v>748</v>
      </c>
    </row>
    <row r="4309" spans="1:16" x14ac:dyDescent="0.45">
      <c r="A4309">
        <v>4308</v>
      </c>
      <c r="B4309" s="10">
        <v>45241</v>
      </c>
      <c r="C4309">
        <v>3415</v>
      </c>
      <c r="D4309" t="s">
        <v>89</v>
      </c>
      <c r="E4309">
        <v>39</v>
      </c>
      <c r="F4309" t="s">
        <v>6</v>
      </c>
      <c r="G4309">
        <v>3</v>
      </c>
      <c r="H4309">
        <v>1591.68</v>
      </c>
      <c r="I4309">
        <v>4775.04</v>
      </c>
      <c r="J4309" t="s">
        <v>97</v>
      </c>
      <c r="K4309" t="s">
        <v>82</v>
      </c>
      <c r="L4309" t="s">
        <v>145</v>
      </c>
      <c r="M4309">
        <v>2023</v>
      </c>
      <c r="N4309" t="s">
        <v>84</v>
      </c>
      <c r="O4309" t="s">
        <v>6316</v>
      </c>
      <c r="P4309" t="s">
        <v>86</v>
      </c>
    </row>
    <row r="4310" spans="1:16" x14ac:dyDescent="0.45">
      <c r="A4310">
        <v>4309</v>
      </c>
      <c r="B4310" s="10">
        <v>45241</v>
      </c>
      <c r="C4310">
        <v>4096</v>
      </c>
      <c r="D4310" t="s">
        <v>80</v>
      </c>
      <c r="E4310">
        <v>35</v>
      </c>
      <c r="F4310" t="s">
        <v>5</v>
      </c>
      <c r="G4310">
        <v>5</v>
      </c>
      <c r="H4310">
        <v>1969.95</v>
      </c>
      <c r="I4310">
        <v>9849.75</v>
      </c>
      <c r="J4310" t="s">
        <v>97</v>
      </c>
      <c r="K4310" t="s">
        <v>82</v>
      </c>
      <c r="L4310" t="s">
        <v>145</v>
      </c>
      <c r="M4310">
        <v>2023</v>
      </c>
      <c r="N4310" t="s">
        <v>84</v>
      </c>
      <c r="O4310" t="s">
        <v>4484</v>
      </c>
      <c r="P4310" t="s">
        <v>86</v>
      </c>
    </row>
    <row r="4311" spans="1:16" x14ac:dyDescent="0.45">
      <c r="A4311">
        <v>4310</v>
      </c>
      <c r="B4311" s="10">
        <v>45241</v>
      </c>
      <c r="C4311">
        <v>2609</v>
      </c>
      <c r="D4311" t="s">
        <v>89</v>
      </c>
      <c r="E4311">
        <v>44</v>
      </c>
      <c r="F4311" t="s">
        <v>8</v>
      </c>
      <c r="G4311">
        <v>1</v>
      </c>
      <c r="H4311">
        <v>3118.88</v>
      </c>
      <c r="I4311">
        <v>3118.88</v>
      </c>
      <c r="J4311" t="s">
        <v>97</v>
      </c>
      <c r="K4311" t="s">
        <v>82</v>
      </c>
      <c r="L4311" t="s">
        <v>145</v>
      </c>
      <c r="M4311">
        <v>2023</v>
      </c>
      <c r="N4311" t="s">
        <v>668</v>
      </c>
      <c r="O4311" t="s">
        <v>9617</v>
      </c>
      <c r="P4311" t="s">
        <v>86</v>
      </c>
    </row>
    <row r="4312" spans="1:16" x14ac:dyDescent="0.45">
      <c r="A4312">
        <v>4311</v>
      </c>
      <c r="B4312" s="10">
        <v>45241</v>
      </c>
      <c r="C4312">
        <v>1717</v>
      </c>
      <c r="D4312" t="s">
        <v>89</v>
      </c>
      <c r="E4312">
        <v>25</v>
      </c>
      <c r="F4312" t="s">
        <v>102</v>
      </c>
      <c r="G4312">
        <v>2</v>
      </c>
      <c r="H4312">
        <v>1784.15</v>
      </c>
      <c r="I4312">
        <v>3568.3</v>
      </c>
      <c r="J4312" t="s">
        <v>87</v>
      </c>
      <c r="K4312" t="s">
        <v>82</v>
      </c>
      <c r="L4312" t="s">
        <v>145</v>
      </c>
      <c r="M4312">
        <v>2023</v>
      </c>
      <c r="N4312" t="s">
        <v>84</v>
      </c>
      <c r="O4312" t="s">
        <v>3714</v>
      </c>
      <c r="P4312" t="s">
        <v>86</v>
      </c>
    </row>
    <row r="4313" spans="1:16" x14ac:dyDescent="0.45">
      <c r="A4313">
        <v>4312</v>
      </c>
      <c r="B4313" s="10">
        <v>45241</v>
      </c>
      <c r="C4313">
        <v>4561</v>
      </c>
      <c r="D4313" t="s">
        <v>80</v>
      </c>
      <c r="E4313">
        <v>23</v>
      </c>
      <c r="F4313" t="s">
        <v>8</v>
      </c>
      <c r="G4313">
        <v>2</v>
      </c>
      <c r="H4313">
        <v>4775.2700000000004</v>
      </c>
      <c r="I4313">
        <v>9550.5400000000009</v>
      </c>
      <c r="J4313" t="s">
        <v>95</v>
      </c>
      <c r="K4313" t="s">
        <v>82</v>
      </c>
      <c r="L4313" t="s">
        <v>145</v>
      </c>
      <c r="M4313">
        <v>2023</v>
      </c>
      <c r="N4313" t="s">
        <v>84</v>
      </c>
      <c r="O4313" t="s">
        <v>2541</v>
      </c>
      <c r="P4313" t="s">
        <v>86</v>
      </c>
    </row>
    <row r="4314" spans="1:16" x14ac:dyDescent="0.45">
      <c r="A4314">
        <v>4313</v>
      </c>
      <c r="B4314" s="10">
        <v>45241</v>
      </c>
      <c r="C4314">
        <v>7782</v>
      </c>
      <c r="D4314" t="s">
        <v>89</v>
      </c>
      <c r="E4314">
        <v>28</v>
      </c>
      <c r="F4314" t="s">
        <v>5</v>
      </c>
      <c r="G4314">
        <v>2</v>
      </c>
      <c r="H4314">
        <v>1746.83</v>
      </c>
      <c r="I4314">
        <v>3493.66</v>
      </c>
      <c r="J4314" t="s">
        <v>87</v>
      </c>
      <c r="K4314" t="s">
        <v>82</v>
      </c>
      <c r="L4314" t="s">
        <v>145</v>
      </c>
      <c r="M4314">
        <v>2023</v>
      </c>
      <c r="N4314" t="s">
        <v>84</v>
      </c>
      <c r="O4314" t="s">
        <v>3715</v>
      </c>
      <c r="P4314" t="s">
        <v>86</v>
      </c>
    </row>
    <row r="4315" spans="1:16" x14ac:dyDescent="0.45">
      <c r="A4315">
        <v>4314</v>
      </c>
      <c r="B4315" s="10">
        <v>45241</v>
      </c>
      <c r="C4315">
        <v>2048</v>
      </c>
      <c r="D4315" t="s">
        <v>89</v>
      </c>
      <c r="E4315">
        <v>46</v>
      </c>
      <c r="F4315" t="s">
        <v>8</v>
      </c>
      <c r="G4315">
        <v>3</v>
      </c>
      <c r="H4315">
        <v>4710.8999999999996</v>
      </c>
      <c r="I4315">
        <v>14132.7</v>
      </c>
      <c r="J4315" t="s">
        <v>93</v>
      </c>
      <c r="K4315" t="s">
        <v>82</v>
      </c>
      <c r="L4315" t="s">
        <v>145</v>
      </c>
      <c r="M4315">
        <v>2023</v>
      </c>
      <c r="N4315" t="s">
        <v>84</v>
      </c>
      <c r="O4315" t="s">
        <v>8518</v>
      </c>
      <c r="P4315" t="s">
        <v>748</v>
      </c>
    </row>
    <row r="4316" spans="1:16" x14ac:dyDescent="0.45">
      <c r="A4316">
        <v>4315</v>
      </c>
      <c r="B4316" s="10">
        <v>45241</v>
      </c>
      <c r="C4316">
        <v>9307</v>
      </c>
      <c r="D4316" t="s">
        <v>80</v>
      </c>
      <c r="E4316">
        <v>58</v>
      </c>
      <c r="F4316" t="s">
        <v>8</v>
      </c>
      <c r="G4316">
        <v>2</v>
      </c>
      <c r="H4316">
        <v>3662.81</v>
      </c>
      <c r="I4316">
        <v>7325.62</v>
      </c>
      <c r="J4316" t="s">
        <v>81</v>
      </c>
      <c r="K4316" t="s">
        <v>82</v>
      </c>
      <c r="L4316" t="s">
        <v>145</v>
      </c>
      <c r="M4316">
        <v>2023</v>
      </c>
      <c r="N4316" t="s">
        <v>84</v>
      </c>
      <c r="O4316" t="s">
        <v>3067</v>
      </c>
      <c r="P4316" t="s">
        <v>86</v>
      </c>
    </row>
    <row r="4317" spans="1:16" x14ac:dyDescent="0.45">
      <c r="A4317">
        <v>4316</v>
      </c>
      <c r="B4317" s="10">
        <v>45242</v>
      </c>
      <c r="C4317">
        <v>8905</v>
      </c>
      <c r="D4317" t="s">
        <v>89</v>
      </c>
      <c r="E4317">
        <v>22</v>
      </c>
      <c r="F4317" t="s">
        <v>6</v>
      </c>
      <c r="G4317">
        <v>4</v>
      </c>
      <c r="H4317">
        <v>4504.49</v>
      </c>
      <c r="I4317">
        <v>18017.96</v>
      </c>
      <c r="J4317" t="s">
        <v>95</v>
      </c>
      <c r="K4317" t="s">
        <v>82</v>
      </c>
      <c r="L4317" t="s">
        <v>145</v>
      </c>
      <c r="M4317">
        <v>2023</v>
      </c>
      <c r="N4317" t="s">
        <v>84</v>
      </c>
      <c r="O4317" t="s">
        <v>149</v>
      </c>
      <c r="P4317" t="s">
        <v>86</v>
      </c>
    </row>
    <row r="4318" spans="1:16" x14ac:dyDescent="0.45">
      <c r="A4318">
        <v>4317</v>
      </c>
      <c r="B4318" s="10">
        <v>45242</v>
      </c>
      <c r="C4318">
        <v>6578</v>
      </c>
      <c r="D4318" t="s">
        <v>80</v>
      </c>
      <c r="E4318">
        <v>24</v>
      </c>
      <c r="F4318" t="s">
        <v>7</v>
      </c>
      <c r="G4318">
        <v>3</v>
      </c>
      <c r="H4318">
        <v>3530.63</v>
      </c>
      <c r="I4318">
        <v>10591.89</v>
      </c>
      <c r="J4318" t="s">
        <v>95</v>
      </c>
      <c r="K4318" t="s">
        <v>82</v>
      </c>
      <c r="L4318" t="s">
        <v>145</v>
      </c>
      <c r="M4318">
        <v>2023</v>
      </c>
      <c r="N4318" t="s">
        <v>84</v>
      </c>
      <c r="O4318" t="s">
        <v>6507</v>
      </c>
      <c r="P4318" t="s">
        <v>86</v>
      </c>
    </row>
    <row r="4319" spans="1:16" x14ac:dyDescent="0.45">
      <c r="A4319">
        <v>4318</v>
      </c>
      <c r="B4319" s="10">
        <v>45242</v>
      </c>
      <c r="C4319">
        <v>2620</v>
      </c>
      <c r="D4319" t="s">
        <v>89</v>
      </c>
      <c r="E4319">
        <v>39</v>
      </c>
      <c r="F4319" t="s">
        <v>6</v>
      </c>
      <c r="G4319">
        <v>5</v>
      </c>
      <c r="H4319">
        <v>2864.49</v>
      </c>
      <c r="I4319">
        <v>14322.45</v>
      </c>
      <c r="J4319" t="s">
        <v>97</v>
      </c>
      <c r="K4319" t="s">
        <v>82</v>
      </c>
      <c r="L4319" t="s">
        <v>145</v>
      </c>
      <c r="M4319">
        <v>2023</v>
      </c>
      <c r="N4319" t="s">
        <v>84</v>
      </c>
      <c r="O4319" t="s">
        <v>8895</v>
      </c>
      <c r="P4319" t="s">
        <v>748</v>
      </c>
    </row>
    <row r="4320" spans="1:16" x14ac:dyDescent="0.45">
      <c r="A4320">
        <v>4319</v>
      </c>
      <c r="B4320" s="10">
        <v>45242</v>
      </c>
      <c r="C4320">
        <v>7548</v>
      </c>
      <c r="D4320" t="s">
        <v>80</v>
      </c>
      <c r="E4320">
        <v>64</v>
      </c>
      <c r="F4320" t="s">
        <v>6</v>
      </c>
      <c r="G4320">
        <v>1</v>
      </c>
      <c r="H4320">
        <v>2569.96</v>
      </c>
      <c r="I4320">
        <v>2569.96</v>
      </c>
      <c r="J4320" t="s">
        <v>81</v>
      </c>
      <c r="K4320" t="s">
        <v>82</v>
      </c>
      <c r="L4320" t="s">
        <v>145</v>
      </c>
      <c r="M4320">
        <v>2023</v>
      </c>
      <c r="N4320" t="s">
        <v>84</v>
      </c>
      <c r="O4320" t="s">
        <v>5848</v>
      </c>
      <c r="P4320" t="s">
        <v>86</v>
      </c>
    </row>
    <row r="4321" spans="1:16" x14ac:dyDescent="0.45">
      <c r="A4321">
        <v>4320</v>
      </c>
      <c r="B4321" s="10">
        <v>45242</v>
      </c>
      <c r="C4321">
        <v>8381</v>
      </c>
      <c r="D4321" t="s">
        <v>89</v>
      </c>
      <c r="E4321">
        <v>21</v>
      </c>
      <c r="F4321" t="s">
        <v>8</v>
      </c>
      <c r="G4321">
        <v>3</v>
      </c>
      <c r="H4321">
        <v>1492.12</v>
      </c>
      <c r="I4321">
        <v>4476.3599999999997</v>
      </c>
      <c r="J4321" t="s">
        <v>95</v>
      </c>
      <c r="K4321" t="s">
        <v>82</v>
      </c>
      <c r="L4321" t="s">
        <v>145</v>
      </c>
      <c r="M4321">
        <v>2023</v>
      </c>
      <c r="N4321" t="s">
        <v>84</v>
      </c>
      <c r="O4321" t="s">
        <v>6883</v>
      </c>
      <c r="P4321" t="s">
        <v>86</v>
      </c>
    </row>
    <row r="4322" spans="1:16" x14ac:dyDescent="0.45">
      <c r="A4322">
        <v>4321</v>
      </c>
      <c r="B4322" s="10">
        <v>45242</v>
      </c>
      <c r="C4322">
        <v>5780</v>
      </c>
      <c r="D4322" t="s">
        <v>89</v>
      </c>
      <c r="E4322">
        <v>49</v>
      </c>
      <c r="F4322" t="s">
        <v>8</v>
      </c>
      <c r="G4322">
        <v>1</v>
      </c>
      <c r="H4322">
        <v>1525.96</v>
      </c>
      <c r="I4322">
        <v>1525.96</v>
      </c>
      <c r="J4322" t="s">
        <v>93</v>
      </c>
      <c r="K4322" t="s">
        <v>567</v>
      </c>
      <c r="L4322" t="s">
        <v>145</v>
      </c>
      <c r="M4322">
        <v>2023</v>
      </c>
      <c r="N4322" t="s">
        <v>84</v>
      </c>
      <c r="O4322" t="s">
        <v>7808</v>
      </c>
      <c r="P4322" t="s">
        <v>86</v>
      </c>
    </row>
    <row r="4323" spans="1:16" x14ac:dyDescent="0.45">
      <c r="A4323">
        <v>4322</v>
      </c>
      <c r="B4323" s="10">
        <v>45242</v>
      </c>
      <c r="C4323">
        <v>4792</v>
      </c>
      <c r="D4323" t="s">
        <v>80</v>
      </c>
      <c r="E4323">
        <v>36</v>
      </c>
      <c r="F4323" t="s">
        <v>6</v>
      </c>
      <c r="G4323">
        <v>3</v>
      </c>
      <c r="H4323">
        <v>1154.8699999999999</v>
      </c>
      <c r="I4323">
        <v>3464.61</v>
      </c>
      <c r="J4323" t="s">
        <v>97</v>
      </c>
      <c r="K4323" t="s">
        <v>82</v>
      </c>
      <c r="L4323" t="s">
        <v>145</v>
      </c>
      <c r="M4323">
        <v>2023</v>
      </c>
      <c r="N4323" t="s">
        <v>84</v>
      </c>
      <c r="O4323" t="s">
        <v>8601</v>
      </c>
      <c r="P4323" t="s">
        <v>748</v>
      </c>
    </row>
    <row r="4324" spans="1:16" x14ac:dyDescent="0.45">
      <c r="A4324">
        <v>4323</v>
      </c>
      <c r="B4324" s="10">
        <v>45242</v>
      </c>
      <c r="C4324">
        <v>3941</v>
      </c>
      <c r="D4324" t="s">
        <v>89</v>
      </c>
      <c r="E4324">
        <v>62</v>
      </c>
      <c r="F4324" t="s">
        <v>8</v>
      </c>
      <c r="G4324">
        <v>5</v>
      </c>
      <c r="H4324">
        <v>1958.43</v>
      </c>
      <c r="I4324">
        <v>9792.15</v>
      </c>
      <c r="J4324" t="s">
        <v>81</v>
      </c>
      <c r="K4324" t="s">
        <v>82</v>
      </c>
      <c r="L4324" t="s">
        <v>145</v>
      </c>
      <c r="M4324">
        <v>2023</v>
      </c>
      <c r="N4324" t="s">
        <v>84</v>
      </c>
      <c r="O4324" t="s">
        <v>4715</v>
      </c>
      <c r="P4324" t="s">
        <v>86</v>
      </c>
    </row>
    <row r="4325" spans="1:16" x14ac:dyDescent="0.45">
      <c r="A4325">
        <v>4324</v>
      </c>
      <c r="B4325" s="10">
        <v>45242</v>
      </c>
      <c r="C4325">
        <v>6695</v>
      </c>
      <c r="D4325" t="s">
        <v>80</v>
      </c>
      <c r="E4325">
        <v>50</v>
      </c>
      <c r="F4325" t="s">
        <v>6</v>
      </c>
      <c r="G4325">
        <v>1</v>
      </c>
      <c r="H4325">
        <v>678.52</v>
      </c>
      <c r="I4325">
        <v>678.52</v>
      </c>
      <c r="J4325" t="s">
        <v>93</v>
      </c>
      <c r="K4325" t="s">
        <v>567</v>
      </c>
      <c r="L4325" t="s">
        <v>145</v>
      </c>
      <c r="M4325">
        <v>2023</v>
      </c>
      <c r="N4325" t="s">
        <v>84</v>
      </c>
      <c r="O4325" t="s">
        <v>7809</v>
      </c>
      <c r="P4325" t="s">
        <v>86</v>
      </c>
    </row>
    <row r="4326" spans="1:16" x14ac:dyDescent="0.45">
      <c r="A4326">
        <v>4325</v>
      </c>
      <c r="B4326" s="10">
        <v>45242</v>
      </c>
      <c r="C4326">
        <v>7401</v>
      </c>
      <c r="D4326" t="s">
        <v>80</v>
      </c>
      <c r="E4326">
        <v>18</v>
      </c>
      <c r="F4326" t="s">
        <v>9</v>
      </c>
      <c r="G4326">
        <v>3</v>
      </c>
      <c r="H4326">
        <v>1968.65</v>
      </c>
      <c r="I4326">
        <v>5905.95</v>
      </c>
      <c r="J4326" t="s">
        <v>95</v>
      </c>
      <c r="K4326" t="s">
        <v>82</v>
      </c>
      <c r="L4326" t="s">
        <v>145</v>
      </c>
      <c r="M4326">
        <v>2023</v>
      </c>
      <c r="N4326" t="s">
        <v>668</v>
      </c>
      <c r="O4326" t="s">
        <v>9241</v>
      </c>
      <c r="P4326" t="s">
        <v>748</v>
      </c>
    </row>
    <row r="4327" spans="1:16" x14ac:dyDescent="0.45">
      <c r="A4327">
        <v>4326</v>
      </c>
      <c r="B4327" s="10">
        <v>45242</v>
      </c>
      <c r="C4327">
        <v>7197</v>
      </c>
      <c r="D4327" t="s">
        <v>80</v>
      </c>
      <c r="E4327">
        <v>63</v>
      </c>
      <c r="F4327" t="s">
        <v>6</v>
      </c>
      <c r="G4327">
        <v>1</v>
      </c>
      <c r="H4327">
        <v>4177.03</v>
      </c>
      <c r="I4327">
        <v>4177.03</v>
      </c>
      <c r="J4327" t="s">
        <v>81</v>
      </c>
      <c r="K4327" t="s">
        <v>82</v>
      </c>
      <c r="L4327" t="s">
        <v>145</v>
      </c>
      <c r="M4327">
        <v>2023</v>
      </c>
      <c r="N4327" t="s">
        <v>84</v>
      </c>
      <c r="O4327" t="s">
        <v>5849</v>
      </c>
      <c r="P4327" t="s">
        <v>86</v>
      </c>
    </row>
    <row r="4328" spans="1:16" x14ac:dyDescent="0.45">
      <c r="A4328">
        <v>4327</v>
      </c>
      <c r="B4328" s="10">
        <v>45242</v>
      </c>
      <c r="C4328">
        <v>6450</v>
      </c>
      <c r="D4328" t="s">
        <v>89</v>
      </c>
      <c r="E4328">
        <v>58</v>
      </c>
      <c r="F4328" t="s">
        <v>102</v>
      </c>
      <c r="G4328">
        <v>2</v>
      </c>
      <c r="H4328">
        <v>4357.95</v>
      </c>
      <c r="I4328">
        <v>8715.9</v>
      </c>
      <c r="J4328" t="s">
        <v>81</v>
      </c>
      <c r="K4328" t="s">
        <v>82</v>
      </c>
      <c r="L4328" t="s">
        <v>145</v>
      </c>
      <c r="M4328">
        <v>2023</v>
      </c>
      <c r="N4328" t="s">
        <v>668</v>
      </c>
      <c r="O4328" t="s">
        <v>9863</v>
      </c>
      <c r="P4328" t="s">
        <v>86</v>
      </c>
    </row>
    <row r="4329" spans="1:16" x14ac:dyDescent="0.45">
      <c r="A4329">
        <v>4328</v>
      </c>
      <c r="B4329" s="10">
        <v>45242</v>
      </c>
      <c r="C4329">
        <v>9975</v>
      </c>
      <c r="D4329" t="s">
        <v>89</v>
      </c>
      <c r="E4329">
        <v>61</v>
      </c>
      <c r="F4329" t="s">
        <v>102</v>
      </c>
      <c r="G4329">
        <v>2</v>
      </c>
      <c r="H4329">
        <v>3232.01</v>
      </c>
      <c r="I4329">
        <v>6464.02</v>
      </c>
      <c r="J4329" t="s">
        <v>81</v>
      </c>
      <c r="K4329" t="s">
        <v>82</v>
      </c>
      <c r="L4329" t="s">
        <v>145</v>
      </c>
      <c r="M4329">
        <v>2023</v>
      </c>
      <c r="N4329" t="s">
        <v>84</v>
      </c>
      <c r="O4329" t="s">
        <v>3068</v>
      </c>
      <c r="P4329" t="s">
        <v>86</v>
      </c>
    </row>
    <row r="4330" spans="1:16" x14ac:dyDescent="0.45">
      <c r="A4330">
        <v>4329</v>
      </c>
      <c r="B4330" s="10">
        <v>45242</v>
      </c>
      <c r="C4330">
        <v>9432</v>
      </c>
      <c r="D4330" t="s">
        <v>89</v>
      </c>
      <c r="E4330">
        <v>58</v>
      </c>
      <c r="F4330" t="s">
        <v>8</v>
      </c>
      <c r="G4330">
        <v>2</v>
      </c>
      <c r="H4330">
        <v>1321.21</v>
      </c>
      <c r="I4330">
        <v>2642.42</v>
      </c>
      <c r="J4330" t="s">
        <v>81</v>
      </c>
      <c r="K4330" t="s">
        <v>82</v>
      </c>
      <c r="L4330" t="s">
        <v>145</v>
      </c>
      <c r="M4330">
        <v>2023</v>
      </c>
      <c r="N4330" t="s">
        <v>668</v>
      </c>
      <c r="O4330" t="s">
        <v>9864</v>
      </c>
      <c r="P4330" t="s">
        <v>86</v>
      </c>
    </row>
    <row r="4331" spans="1:16" x14ac:dyDescent="0.45">
      <c r="A4331">
        <v>4330</v>
      </c>
      <c r="B4331" s="10">
        <v>45243</v>
      </c>
      <c r="C4331">
        <v>6874</v>
      </c>
      <c r="D4331" t="s">
        <v>80</v>
      </c>
      <c r="E4331">
        <v>25</v>
      </c>
      <c r="F4331" t="s">
        <v>6</v>
      </c>
      <c r="G4331">
        <v>4</v>
      </c>
      <c r="H4331">
        <v>1239.73</v>
      </c>
      <c r="I4331">
        <v>4958.92</v>
      </c>
      <c r="J4331" t="s">
        <v>87</v>
      </c>
      <c r="K4331" t="s">
        <v>82</v>
      </c>
      <c r="L4331" t="s">
        <v>145</v>
      </c>
      <c r="M4331">
        <v>2023</v>
      </c>
      <c r="N4331" t="s">
        <v>84</v>
      </c>
      <c r="O4331" t="s">
        <v>150</v>
      </c>
      <c r="P4331" t="s">
        <v>86</v>
      </c>
    </row>
    <row r="4332" spans="1:16" x14ac:dyDescent="0.45">
      <c r="A4332">
        <v>4331</v>
      </c>
      <c r="B4332" s="10">
        <v>45243</v>
      </c>
      <c r="C4332">
        <v>2553</v>
      </c>
      <c r="D4332" t="s">
        <v>80</v>
      </c>
      <c r="E4332">
        <v>49</v>
      </c>
      <c r="F4332" t="s">
        <v>6</v>
      </c>
      <c r="G4332">
        <v>2</v>
      </c>
      <c r="H4332">
        <v>1425.75</v>
      </c>
      <c r="I4332">
        <v>2851.5</v>
      </c>
      <c r="J4332" t="s">
        <v>93</v>
      </c>
      <c r="K4332" t="s">
        <v>82</v>
      </c>
      <c r="L4332" t="s">
        <v>145</v>
      </c>
      <c r="M4332">
        <v>2023</v>
      </c>
      <c r="N4332" t="s">
        <v>84</v>
      </c>
      <c r="O4332" t="s">
        <v>3379</v>
      </c>
      <c r="P4332" t="s">
        <v>86</v>
      </c>
    </row>
    <row r="4333" spans="1:16" x14ac:dyDescent="0.45">
      <c r="A4333">
        <v>4332</v>
      </c>
      <c r="B4333" s="10">
        <v>45243</v>
      </c>
      <c r="C4333">
        <v>2012</v>
      </c>
      <c r="D4333" t="s">
        <v>80</v>
      </c>
      <c r="E4333">
        <v>47</v>
      </c>
      <c r="F4333" t="s">
        <v>7</v>
      </c>
      <c r="G4333">
        <v>2</v>
      </c>
      <c r="H4333">
        <v>2525.19</v>
      </c>
      <c r="I4333">
        <v>5050.38</v>
      </c>
      <c r="J4333" t="s">
        <v>93</v>
      </c>
      <c r="K4333" t="s">
        <v>82</v>
      </c>
      <c r="L4333" t="s">
        <v>145</v>
      </c>
      <c r="M4333">
        <v>2023</v>
      </c>
      <c r="N4333" t="s">
        <v>84</v>
      </c>
      <c r="O4333" t="s">
        <v>3380</v>
      </c>
      <c r="P4333" t="s">
        <v>86</v>
      </c>
    </row>
    <row r="4334" spans="1:16" x14ac:dyDescent="0.45">
      <c r="A4334">
        <v>4333</v>
      </c>
      <c r="B4334" s="10">
        <v>45243</v>
      </c>
      <c r="C4334">
        <v>9378</v>
      </c>
      <c r="D4334" t="s">
        <v>89</v>
      </c>
      <c r="E4334">
        <v>63</v>
      </c>
      <c r="F4334" t="s">
        <v>7</v>
      </c>
      <c r="G4334">
        <v>5</v>
      </c>
      <c r="H4334">
        <v>4883.3999999999996</v>
      </c>
      <c r="I4334">
        <v>24417</v>
      </c>
      <c r="J4334" t="s">
        <v>81</v>
      </c>
      <c r="K4334" t="s">
        <v>82</v>
      </c>
      <c r="L4334" t="s">
        <v>145</v>
      </c>
      <c r="M4334">
        <v>2023</v>
      </c>
      <c r="N4334" t="s">
        <v>84</v>
      </c>
      <c r="O4334" t="s">
        <v>4716</v>
      </c>
      <c r="P4334" t="s">
        <v>86</v>
      </c>
    </row>
    <row r="4335" spans="1:16" x14ac:dyDescent="0.45">
      <c r="A4335">
        <v>4334</v>
      </c>
      <c r="B4335" s="10">
        <v>45243</v>
      </c>
      <c r="C4335">
        <v>2881</v>
      </c>
      <c r="D4335" t="s">
        <v>80</v>
      </c>
      <c r="E4335">
        <v>45</v>
      </c>
      <c r="F4335" t="s">
        <v>7</v>
      </c>
      <c r="G4335">
        <v>1</v>
      </c>
      <c r="H4335">
        <v>590.46</v>
      </c>
      <c r="I4335">
        <v>590.46</v>
      </c>
      <c r="J4335" t="s">
        <v>93</v>
      </c>
      <c r="K4335" t="s">
        <v>567</v>
      </c>
      <c r="L4335" t="s">
        <v>145</v>
      </c>
      <c r="M4335">
        <v>2023</v>
      </c>
      <c r="N4335" t="s">
        <v>84</v>
      </c>
      <c r="O4335" t="s">
        <v>7810</v>
      </c>
      <c r="P4335" t="s">
        <v>86</v>
      </c>
    </row>
    <row r="4336" spans="1:16" x14ac:dyDescent="0.45">
      <c r="A4336">
        <v>4335</v>
      </c>
      <c r="B4336" s="10">
        <v>45243</v>
      </c>
      <c r="C4336">
        <v>7799</v>
      </c>
      <c r="D4336" t="s">
        <v>89</v>
      </c>
      <c r="E4336">
        <v>58</v>
      </c>
      <c r="F4336" t="s">
        <v>6</v>
      </c>
      <c r="G4336">
        <v>1</v>
      </c>
      <c r="H4336">
        <v>2527.5300000000002</v>
      </c>
      <c r="I4336">
        <v>2527.5300000000002</v>
      </c>
      <c r="J4336" t="s">
        <v>81</v>
      </c>
      <c r="K4336" t="s">
        <v>82</v>
      </c>
      <c r="L4336" t="s">
        <v>145</v>
      </c>
      <c r="M4336">
        <v>2023</v>
      </c>
      <c r="N4336" t="s">
        <v>84</v>
      </c>
      <c r="O4336" t="s">
        <v>5850</v>
      </c>
      <c r="P4336" t="s">
        <v>86</v>
      </c>
    </row>
    <row r="4337" spans="1:16" x14ac:dyDescent="0.45">
      <c r="A4337">
        <v>4336</v>
      </c>
      <c r="B4337" s="10">
        <v>45243</v>
      </c>
      <c r="C4337">
        <v>5586</v>
      </c>
      <c r="D4337" t="s">
        <v>89</v>
      </c>
      <c r="E4337">
        <v>49</v>
      </c>
      <c r="F4337" t="s">
        <v>6</v>
      </c>
      <c r="G4337">
        <v>2</v>
      </c>
      <c r="H4337">
        <v>3427.11</v>
      </c>
      <c r="I4337">
        <v>6854.22</v>
      </c>
      <c r="J4337" t="s">
        <v>93</v>
      </c>
      <c r="K4337" t="s">
        <v>82</v>
      </c>
      <c r="L4337" t="s">
        <v>145</v>
      </c>
      <c r="M4337">
        <v>2023</v>
      </c>
      <c r="N4337" t="s">
        <v>84</v>
      </c>
      <c r="O4337" t="s">
        <v>3381</v>
      </c>
      <c r="P4337" t="s">
        <v>86</v>
      </c>
    </row>
    <row r="4338" spans="1:16" x14ac:dyDescent="0.45">
      <c r="A4338">
        <v>4337</v>
      </c>
      <c r="B4338" s="10">
        <v>45243</v>
      </c>
      <c r="C4338">
        <v>9622</v>
      </c>
      <c r="D4338" t="s">
        <v>89</v>
      </c>
      <c r="E4338">
        <v>42</v>
      </c>
      <c r="F4338" t="s">
        <v>102</v>
      </c>
      <c r="G4338">
        <v>1</v>
      </c>
      <c r="H4338">
        <v>1266.02</v>
      </c>
      <c r="I4338">
        <v>1266.02</v>
      </c>
      <c r="J4338" t="s">
        <v>97</v>
      </c>
      <c r="K4338" t="s">
        <v>567</v>
      </c>
      <c r="L4338" t="s">
        <v>145</v>
      </c>
      <c r="M4338">
        <v>2023</v>
      </c>
      <c r="N4338" t="s">
        <v>84</v>
      </c>
      <c r="O4338" t="s">
        <v>7933</v>
      </c>
      <c r="P4338" t="s">
        <v>86</v>
      </c>
    </row>
    <row r="4339" spans="1:16" x14ac:dyDescent="0.45">
      <c r="A4339">
        <v>4338</v>
      </c>
      <c r="B4339" s="10">
        <v>45243</v>
      </c>
      <c r="C4339">
        <v>9430</v>
      </c>
      <c r="D4339" t="s">
        <v>89</v>
      </c>
      <c r="E4339">
        <v>51</v>
      </c>
      <c r="F4339" t="s">
        <v>5</v>
      </c>
      <c r="G4339">
        <v>3</v>
      </c>
      <c r="H4339">
        <v>4847.1099999999997</v>
      </c>
      <c r="I4339">
        <v>14541.33</v>
      </c>
      <c r="J4339" t="s">
        <v>93</v>
      </c>
      <c r="K4339" t="s">
        <v>82</v>
      </c>
      <c r="L4339" t="s">
        <v>145</v>
      </c>
      <c r="M4339">
        <v>2023</v>
      </c>
      <c r="N4339" t="s">
        <v>668</v>
      </c>
      <c r="O4339" t="s">
        <v>9242</v>
      </c>
      <c r="P4339" t="s">
        <v>748</v>
      </c>
    </row>
    <row r="4340" spans="1:16" x14ac:dyDescent="0.45">
      <c r="A4340">
        <v>4339</v>
      </c>
      <c r="B4340" s="10">
        <v>45243</v>
      </c>
      <c r="C4340">
        <v>7447</v>
      </c>
      <c r="D4340" t="s">
        <v>89</v>
      </c>
      <c r="E4340">
        <v>50</v>
      </c>
      <c r="F4340" t="s">
        <v>8</v>
      </c>
      <c r="G4340">
        <v>2</v>
      </c>
      <c r="H4340">
        <v>1777.66</v>
      </c>
      <c r="I4340">
        <v>3555.32</v>
      </c>
      <c r="J4340" t="s">
        <v>93</v>
      </c>
      <c r="K4340" t="s">
        <v>82</v>
      </c>
      <c r="L4340" t="s">
        <v>145</v>
      </c>
      <c r="M4340">
        <v>2023</v>
      </c>
      <c r="N4340" t="s">
        <v>84</v>
      </c>
      <c r="O4340" t="s">
        <v>3382</v>
      </c>
      <c r="P4340" t="s">
        <v>86</v>
      </c>
    </row>
    <row r="4341" spans="1:16" x14ac:dyDescent="0.45">
      <c r="A4341">
        <v>4340</v>
      </c>
      <c r="B4341" s="10">
        <v>45243</v>
      </c>
      <c r="C4341">
        <v>3345</v>
      </c>
      <c r="D4341" t="s">
        <v>89</v>
      </c>
      <c r="E4341">
        <v>30</v>
      </c>
      <c r="F4341" t="s">
        <v>102</v>
      </c>
      <c r="G4341">
        <v>2</v>
      </c>
      <c r="H4341">
        <v>4665.16</v>
      </c>
      <c r="I4341">
        <v>9330.32</v>
      </c>
      <c r="J4341" t="s">
        <v>87</v>
      </c>
      <c r="K4341" t="s">
        <v>82</v>
      </c>
      <c r="L4341" t="s">
        <v>145</v>
      </c>
      <c r="M4341">
        <v>2023</v>
      </c>
      <c r="N4341" t="s">
        <v>84</v>
      </c>
      <c r="O4341" t="s">
        <v>3716</v>
      </c>
      <c r="P4341" t="s">
        <v>86</v>
      </c>
    </row>
    <row r="4342" spans="1:16" x14ac:dyDescent="0.45">
      <c r="A4342">
        <v>4341</v>
      </c>
      <c r="B4342" s="10">
        <v>45243</v>
      </c>
      <c r="C4342">
        <v>1075</v>
      </c>
      <c r="D4342" t="s">
        <v>89</v>
      </c>
      <c r="E4342">
        <v>42</v>
      </c>
      <c r="F4342" t="s">
        <v>7</v>
      </c>
      <c r="G4342">
        <v>4</v>
      </c>
      <c r="H4342">
        <v>3006.91</v>
      </c>
      <c r="I4342">
        <v>12027.64</v>
      </c>
      <c r="J4342" t="s">
        <v>97</v>
      </c>
      <c r="K4342" t="s">
        <v>82</v>
      </c>
      <c r="L4342" t="s">
        <v>145</v>
      </c>
      <c r="M4342">
        <v>2023</v>
      </c>
      <c r="N4342" t="s">
        <v>84</v>
      </c>
      <c r="O4342" t="s">
        <v>1715</v>
      </c>
      <c r="P4342" t="s">
        <v>86</v>
      </c>
    </row>
    <row r="4343" spans="1:16" x14ac:dyDescent="0.45">
      <c r="A4343">
        <v>4342</v>
      </c>
      <c r="B4343" s="10">
        <v>45243</v>
      </c>
      <c r="C4343">
        <v>6877</v>
      </c>
      <c r="D4343" t="s">
        <v>89</v>
      </c>
      <c r="E4343">
        <v>59</v>
      </c>
      <c r="F4343" t="s">
        <v>102</v>
      </c>
      <c r="G4343">
        <v>3</v>
      </c>
      <c r="H4343">
        <v>70.19</v>
      </c>
      <c r="I4343">
        <v>210.57</v>
      </c>
      <c r="J4343" t="s">
        <v>81</v>
      </c>
      <c r="K4343" t="s">
        <v>567</v>
      </c>
      <c r="L4343" t="s">
        <v>145</v>
      </c>
      <c r="M4343">
        <v>2023</v>
      </c>
      <c r="N4343" t="s">
        <v>84</v>
      </c>
      <c r="O4343" t="s">
        <v>7510</v>
      </c>
      <c r="P4343" t="s">
        <v>86</v>
      </c>
    </row>
    <row r="4344" spans="1:16" x14ac:dyDescent="0.45">
      <c r="A4344">
        <v>4343</v>
      </c>
      <c r="B4344" s="10">
        <v>45243</v>
      </c>
      <c r="C4344">
        <v>7785</v>
      </c>
      <c r="D4344" t="s">
        <v>80</v>
      </c>
      <c r="E4344">
        <v>57</v>
      </c>
      <c r="F4344" t="s">
        <v>102</v>
      </c>
      <c r="G4344">
        <v>2</v>
      </c>
      <c r="H4344">
        <v>1590.01</v>
      </c>
      <c r="I4344">
        <v>3180.02</v>
      </c>
      <c r="J4344" t="s">
        <v>81</v>
      </c>
      <c r="K4344" t="s">
        <v>82</v>
      </c>
      <c r="L4344" t="s">
        <v>145</v>
      </c>
      <c r="M4344">
        <v>2023</v>
      </c>
      <c r="N4344" t="s">
        <v>84</v>
      </c>
      <c r="O4344" t="s">
        <v>3069</v>
      </c>
      <c r="P4344" t="s">
        <v>86</v>
      </c>
    </row>
    <row r="4345" spans="1:16" x14ac:dyDescent="0.45">
      <c r="A4345">
        <v>4344</v>
      </c>
      <c r="B4345" s="10">
        <v>45244</v>
      </c>
      <c r="C4345">
        <v>5922</v>
      </c>
      <c r="D4345" t="s">
        <v>89</v>
      </c>
      <c r="E4345">
        <v>56</v>
      </c>
      <c r="F4345" t="s">
        <v>102</v>
      </c>
      <c r="G4345">
        <v>2</v>
      </c>
      <c r="H4345">
        <v>156.66999999999999</v>
      </c>
      <c r="I4345">
        <v>313.33999999999997</v>
      </c>
      <c r="J4345" t="s">
        <v>81</v>
      </c>
      <c r="K4345" t="s">
        <v>567</v>
      </c>
      <c r="L4345" t="s">
        <v>145</v>
      </c>
      <c r="M4345">
        <v>2023</v>
      </c>
      <c r="N4345" t="s">
        <v>668</v>
      </c>
      <c r="O4345" t="s">
        <v>706</v>
      </c>
      <c r="P4345" t="s">
        <v>86</v>
      </c>
    </row>
    <row r="4346" spans="1:16" x14ac:dyDescent="0.45">
      <c r="A4346">
        <v>4345</v>
      </c>
      <c r="B4346" s="10">
        <v>45244</v>
      </c>
      <c r="C4346">
        <v>9090</v>
      </c>
      <c r="D4346" t="s">
        <v>89</v>
      </c>
      <c r="E4346">
        <v>61</v>
      </c>
      <c r="F4346" t="s">
        <v>7</v>
      </c>
      <c r="G4346">
        <v>1</v>
      </c>
      <c r="H4346">
        <v>1938.3</v>
      </c>
      <c r="I4346">
        <v>1938.3</v>
      </c>
      <c r="J4346" t="s">
        <v>81</v>
      </c>
      <c r="K4346" t="s">
        <v>567</v>
      </c>
      <c r="L4346" t="s">
        <v>145</v>
      </c>
      <c r="M4346">
        <v>2023</v>
      </c>
      <c r="N4346" t="s">
        <v>84</v>
      </c>
      <c r="O4346" t="s">
        <v>8070</v>
      </c>
      <c r="P4346" t="s">
        <v>86</v>
      </c>
    </row>
    <row r="4347" spans="1:16" x14ac:dyDescent="0.45">
      <c r="A4347">
        <v>4346</v>
      </c>
      <c r="B4347" s="10">
        <v>45244</v>
      </c>
      <c r="C4347">
        <v>3330</v>
      </c>
      <c r="D4347" t="s">
        <v>80</v>
      </c>
      <c r="E4347">
        <v>61</v>
      </c>
      <c r="F4347" t="s">
        <v>5</v>
      </c>
      <c r="G4347">
        <v>2</v>
      </c>
      <c r="H4347">
        <v>4666.04</v>
      </c>
      <c r="I4347">
        <v>9332.08</v>
      </c>
      <c r="J4347" t="s">
        <v>81</v>
      </c>
      <c r="K4347" t="s">
        <v>82</v>
      </c>
      <c r="L4347" t="s">
        <v>145</v>
      </c>
      <c r="M4347">
        <v>2023</v>
      </c>
      <c r="N4347" t="s">
        <v>84</v>
      </c>
      <c r="O4347" t="s">
        <v>3070</v>
      </c>
      <c r="P4347" t="s">
        <v>86</v>
      </c>
    </row>
    <row r="4348" spans="1:16" x14ac:dyDescent="0.45">
      <c r="A4348">
        <v>4347</v>
      </c>
      <c r="B4348" s="10">
        <v>45244</v>
      </c>
      <c r="C4348">
        <v>5686</v>
      </c>
      <c r="D4348" t="s">
        <v>80</v>
      </c>
      <c r="E4348">
        <v>27</v>
      </c>
      <c r="F4348" t="s">
        <v>9</v>
      </c>
      <c r="G4348">
        <v>2</v>
      </c>
      <c r="H4348">
        <v>3906.13</v>
      </c>
      <c r="I4348">
        <v>7812.26</v>
      </c>
      <c r="J4348" t="s">
        <v>87</v>
      </c>
      <c r="K4348" t="s">
        <v>82</v>
      </c>
      <c r="L4348" t="s">
        <v>145</v>
      </c>
      <c r="M4348">
        <v>2023</v>
      </c>
      <c r="N4348" t="s">
        <v>84</v>
      </c>
      <c r="O4348" t="s">
        <v>3717</v>
      </c>
      <c r="P4348" t="s">
        <v>86</v>
      </c>
    </row>
    <row r="4349" spans="1:16" x14ac:dyDescent="0.45">
      <c r="A4349">
        <v>4348</v>
      </c>
      <c r="B4349" s="10">
        <v>45244</v>
      </c>
      <c r="C4349">
        <v>2902</v>
      </c>
      <c r="D4349" t="s">
        <v>80</v>
      </c>
      <c r="E4349">
        <v>48</v>
      </c>
      <c r="F4349" t="s">
        <v>8</v>
      </c>
      <c r="G4349">
        <v>2</v>
      </c>
      <c r="H4349">
        <v>3119.65</v>
      </c>
      <c r="I4349">
        <v>6239.3</v>
      </c>
      <c r="J4349" t="s">
        <v>93</v>
      </c>
      <c r="K4349" t="s">
        <v>82</v>
      </c>
      <c r="L4349" t="s">
        <v>145</v>
      </c>
      <c r="M4349">
        <v>2023</v>
      </c>
      <c r="N4349" t="s">
        <v>84</v>
      </c>
      <c r="O4349" t="s">
        <v>3383</v>
      </c>
      <c r="P4349" t="s">
        <v>86</v>
      </c>
    </row>
    <row r="4350" spans="1:16" x14ac:dyDescent="0.45">
      <c r="A4350">
        <v>4349</v>
      </c>
      <c r="B4350" s="10">
        <v>45244</v>
      </c>
      <c r="C4350">
        <v>5670</v>
      </c>
      <c r="D4350" t="s">
        <v>80</v>
      </c>
      <c r="E4350">
        <v>61</v>
      </c>
      <c r="F4350" t="s">
        <v>8</v>
      </c>
      <c r="G4350">
        <v>2</v>
      </c>
      <c r="H4350">
        <v>2715.83</v>
      </c>
      <c r="I4350">
        <v>5431.66</v>
      </c>
      <c r="J4350" t="s">
        <v>81</v>
      </c>
      <c r="K4350" t="s">
        <v>82</v>
      </c>
      <c r="L4350" t="s">
        <v>145</v>
      </c>
      <c r="M4350">
        <v>2023</v>
      </c>
      <c r="N4350" t="s">
        <v>84</v>
      </c>
      <c r="O4350" t="s">
        <v>3071</v>
      </c>
      <c r="P4350" t="s">
        <v>86</v>
      </c>
    </row>
    <row r="4351" spans="1:16" x14ac:dyDescent="0.45">
      <c r="A4351">
        <v>4350</v>
      </c>
      <c r="B4351" s="10">
        <v>45244</v>
      </c>
      <c r="C4351">
        <v>8143</v>
      </c>
      <c r="D4351" t="s">
        <v>89</v>
      </c>
      <c r="E4351">
        <v>28</v>
      </c>
      <c r="F4351" t="s">
        <v>102</v>
      </c>
      <c r="G4351">
        <v>4</v>
      </c>
      <c r="H4351">
        <v>1894.28</v>
      </c>
      <c r="I4351">
        <v>7577.12</v>
      </c>
      <c r="J4351" t="s">
        <v>87</v>
      </c>
      <c r="K4351" t="s">
        <v>82</v>
      </c>
      <c r="L4351" t="s">
        <v>145</v>
      </c>
      <c r="M4351">
        <v>2023</v>
      </c>
      <c r="N4351" t="s">
        <v>84</v>
      </c>
      <c r="O4351" t="s">
        <v>1003</v>
      </c>
      <c r="P4351" t="s">
        <v>86</v>
      </c>
    </row>
    <row r="4352" spans="1:16" x14ac:dyDescent="0.45">
      <c r="A4352">
        <v>4351</v>
      </c>
      <c r="B4352" s="10">
        <v>45244</v>
      </c>
      <c r="C4352">
        <v>3059</v>
      </c>
      <c r="D4352" t="s">
        <v>80</v>
      </c>
      <c r="E4352">
        <v>42</v>
      </c>
      <c r="F4352" t="s">
        <v>5</v>
      </c>
      <c r="G4352">
        <v>3</v>
      </c>
      <c r="H4352">
        <v>1097.1199999999999</v>
      </c>
      <c r="I4352">
        <v>3291.36</v>
      </c>
      <c r="J4352" t="s">
        <v>97</v>
      </c>
      <c r="K4352" t="s">
        <v>82</v>
      </c>
      <c r="L4352" t="s">
        <v>145</v>
      </c>
      <c r="M4352">
        <v>2023</v>
      </c>
      <c r="N4352" t="s">
        <v>84</v>
      </c>
      <c r="O4352" t="s">
        <v>8602</v>
      </c>
      <c r="P4352" t="s">
        <v>748</v>
      </c>
    </row>
    <row r="4353" spans="1:16" x14ac:dyDescent="0.45">
      <c r="A4353">
        <v>4352</v>
      </c>
      <c r="B4353" s="10">
        <v>45244</v>
      </c>
      <c r="C4353">
        <v>1140</v>
      </c>
      <c r="D4353" t="s">
        <v>80</v>
      </c>
      <c r="E4353">
        <v>63</v>
      </c>
      <c r="F4353" t="s">
        <v>7</v>
      </c>
      <c r="G4353">
        <v>4</v>
      </c>
      <c r="H4353">
        <v>359.5</v>
      </c>
      <c r="I4353">
        <v>1438</v>
      </c>
      <c r="J4353" t="s">
        <v>81</v>
      </c>
      <c r="K4353" t="s">
        <v>567</v>
      </c>
      <c r="L4353" t="s">
        <v>145</v>
      </c>
      <c r="M4353">
        <v>2023</v>
      </c>
      <c r="N4353" t="s">
        <v>84</v>
      </c>
      <c r="O4353" t="s">
        <v>7363</v>
      </c>
      <c r="P4353" t="s">
        <v>86</v>
      </c>
    </row>
    <row r="4354" spans="1:16" x14ac:dyDescent="0.45">
      <c r="A4354">
        <v>4353</v>
      </c>
      <c r="B4354" s="10">
        <v>45244</v>
      </c>
      <c r="C4354">
        <v>2789</v>
      </c>
      <c r="D4354" t="s">
        <v>80</v>
      </c>
      <c r="E4354">
        <v>62</v>
      </c>
      <c r="F4354" t="s">
        <v>9</v>
      </c>
      <c r="G4354">
        <v>1</v>
      </c>
      <c r="H4354">
        <v>991.23</v>
      </c>
      <c r="I4354">
        <v>991.23</v>
      </c>
      <c r="J4354" t="s">
        <v>81</v>
      </c>
      <c r="K4354" t="s">
        <v>567</v>
      </c>
      <c r="L4354" t="s">
        <v>145</v>
      </c>
      <c r="M4354">
        <v>2023</v>
      </c>
      <c r="N4354" t="s">
        <v>84</v>
      </c>
      <c r="O4354" t="s">
        <v>8071</v>
      </c>
      <c r="P4354" t="s">
        <v>86</v>
      </c>
    </row>
    <row r="4355" spans="1:16" x14ac:dyDescent="0.45">
      <c r="A4355">
        <v>4354</v>
      </c>
      <c r="B4355" s="10">
        <v>45244</v>
      </c>
      <c r="C4355">
        <v>1016</v>
      </c>
      <c r="D4355" t="s">
        <v>80</v>
      </c>
      <c r="E4355">
        <v>51</v>
      </c>
      <c r="F4355" t="s">
        <v>9</v>
      </c>
      <c r="G4355">
        <v>5</v>
      </c>
      <c r="H4355">
        <v>1790.02</v>
      </c>
      <c r="I4355">
        <v>8950.1</v>
      </c>
      <c r="J4355" t="s">
        <v>93</v>
      </c>
      <c r="K4355" t="s">
        <v>82</v>
      </c>
      <c r="L4355" t="s">
        <v>145</v>
      </c>
      <c r="M4355">
        <v>2023</v>
      </c>
      <c r="N4355" t="s">
        <v>668</v>
      </c>
      <c r="O4355" t="s">
        <v>9734</v>
      </c>
      <c r="P4355" t="s">
        <v>86</v>
      </c>
    </row>
    <row r="4356" spans="1:16" x14ac:dyDescent="0.45">
      <c r="A4356">
        <v>4355</v>
      </c>
      <c r="B4356" s="10">
        <v>45244</v>
      </c>
      <c r="C4356">
        <v>1464</v>
      </c>
      <c r="D4356" t="s">
        <v>89</v>
      </c>
      <c r="E4356">
        <v>37</v>
      </c>
      <c r="F4356" t="s">
        <v>102</v>
      </c>
      <c r="G4356">
        <v>2</v>
      </c>
      <c r="H4356">
        <v>2623.96</v>
      </c>
      <c r="I4356">
        <v>5247.92</v>
      </c>
      <c r="J4356" t="s">
        <v>97</v>
      </c>
      <c r="K4356" t="s">
        <v>82</v>
      </c>
      <c r="L4356" t="s">
        <v>145</v>
      </c>
      <c r="M4356">
        <v>2023</v>
      </c>
      <c r="N4356" t="s">
        <v>84</v>
      </c>
      <c r="O4356" t="s">
        <v>2774</v>
      </c>
      <c r="P4356" t="s">
        <v>86</v>
      </c>
    </row>
    <row r="4357" spans="1:16" x14ac:dyDescent="0.45">
      <c r="A4357">
        <v>4356</v>
      </c>
      <c r="B4357" s="10">
        <v>45244</v>
      </c>
      <c r="C4357">
        <v>5471</v>
      </c>
      <c r="D4357" t="s">
        <v>80</v>
      </c>
      <c r="E4357">
        <v>24</v>
      </c>
      <c r="F4357" t="s">
        <v>102</v>
      </c>
      <c r="G4357">
        <v>1</v>
      </c>
      <c r="H4357">
        <v>1061.8</v>
      </c>
      <c r="I4357">
        <v>1061.8</v>
      </c>
      <c r="J4357" t="s">
        <v>95</v>
      </c>
      <c r="K4357" t="s">
        <v>567</v>
      </c>
      <c r="L4357" t="s">
        <v>145</v>
      </c>
      <c r="M4357">
        <v>2023</v>
      </c>
      <c r="N4357" t="s">
        <v>84</v>
      </c>
      <c r="O4357" t="s">
        <v>7695</v>
      </c>
      <c r="P4357" t="s">
        <v>86</v>
      </c>
    </row>
    <row r="4358" spans="1:16" x14ac:dyDescent="0.45">
      <c r="A4358">
        <v>4357</v>
      </c>
      <c r="B4358" s="10">
        <v>45245</v>
      </c>
      <c r="C4358">
        <v>2827</v>
      </c>
      <c r="D4358" t="s">
        <v>80</v>
      </c>
      <c r="E4358">
        <v>50</v>
      </c>
      <c r="F4358" t="s">
        <v>7</v>
      </c>
      <c r="G4358">
        <v>5</v>
      </c>
      <c r="H4358">
        <v>4872.93</v>
      </c>
      <c r="I4358">
        <v>24364.65</v>
      </c>
      <c r="J4358" t="s">
        <v>93</v>
      </c>
      <c r="K4358" t="s">
        <v>82</v>
      </c>
      <c r="L4358" t="s">
        <v>145</v>
      </c>
      <c r="M4358">
        <v>2023</v>
      </c>
      <c r="N4358" t="s">
        <v>84</v>
      </c>
      <c r="O4358" t="s">
        <v>358</v>
      </c>
      <c r="P4358" t="s">
        <v>86</v>
      </c>
    </row>
    <row r="4359" spans="1:16" x14ac:dyDescent="0.45">
      <c r="A4359">
        <v>4358</v>
      </c>
      <c r="B4359" s="10">
        <v>45245</v>
      </c>
      <c r="C4359">
        <v>9711</v>
      </c>
      <c r="D4359" t="s">
        <v>80</v>
      </c>
      <c r="E4359">
        <v>52</v>
      </c>
      <c r="F4359" t="s">
        <v>7</v>
      </c>
      <c r="G4359">
        <v>2</v>
      </c>
      <c r="H4359">
        <v>430.41</v>
      </c>
      <c r="I4359">
        <v>860.82</v>
      </c>
      <c r="J4359" t="s">
        <v>93</v>
      </c>
      <c r="K4359" t="s">
        <v>567</v>
      </c>
      <c r="L4359" t="s">
        <v>145</v>
      </c>
      <c r="M4359">
        <v>2023</v>
      </c>
      <c r="N4359" t="s">
        <v>84</v>
      </c>
      <c r="O4359" t="s">
        <v>7242</v>
      </c>
      <c r="P4359" t="s">
        <v>86</v>
      </c>
    </row>
    <row r="4360" spans="1:16" x14ac:dyDescent="0.45">
      <c r="A4360">
        <v>4359</v>
      </c>
      <c r="B4360" s="10">
        <v>45245</v>
      </c>
      <c r="C4360">
        <v>6956</v>
      </c>
      <c r="D4360" t="s">
        <v>80</v>
      </c>
      <c r="E4360">
        <v>46</v>
      </c>
      <c r="F4360" t="s">
        <v>6</v>
      </c>
      <c r="G4360">
        <v>2</v>
      </c>
      <c r="H4360">
        <v>519.22</v>
      </c>
      <c r="I4360">
        <v>1038.44</v>
      </c>
      <c r="J4360" t="s">
        <v>93</v>
      </c>
      <c r="K4360" t="s">
        <v>567</v>
      </c>
      <c r="L4360" t="s">
        <v>145</v>
      </c>
      <c r="M4360">
        <v>2023</v>
      </c>
      <c r="N4360" t="s">
        <v>84</v>
      </c>
      <c r="O4360" t="s">
        <v>7243</v>
      </c>
      <c r="P4360" t="s">
        <v>86</v>
      </c>
    </row>
    <row r="4361" spans="1:16" x14ac:dyDescent="0.45">
      <c r="A4361">
        <v>4360</v>
      </c>
      <c r="B4361" s="10">
        <v>45245</v>
      </c>
      <c r="C4361">
        <v>1089</v>
      </c>
      <c r="D4361" t="s">
        <v>89</v>
      </c>
      <c r="E4361">
        <v>29</v>
      </c>
      <c r="F4361" t="s">
        <v>7</v>
      </c>
      <c r="G4361">
        <v>5</v>
      </c>
      <c r="H4361">
        <v>3428.88</v>
      </c>
      <c r="I4361">
        <v>17144.400000000001</v>
      </c>
      <c r="J4361" t="s">
        <v>87</v>
      </c>
      <c r="K4361" t="s">
        <v>82</v>
      </c>
      <c r="L4361" t="s">
        <v>145</v>
      </c>
      <c r="M4361">
        <v>2023</v>
      </c>
      <c r="N4361" t="s">
        <v>84</v>
      </c>
      <c r="O4361" t="s">
        <v>4002</v>
      </c>
      <c r="P4361" t="s">
        <v>86</v>
      </c>
    </row>
    <row r="4362" spans="1:16" x14ac:dyDescent="0.45">
      <c r="A4362">
        <v>4361</v>
      </c>
      <c r="B4362" s="10">
        <v>45245</v>
      </c>
      <c r="C4362">
        <v>5815</v>
      </c>
      <c r="D4362" t="s">
        <v>80</v>
      </c>
      <c r="E4362">
        <v>22</v>
      </c>
      <c r="F4362" t="s">
        <v>102</v>
      </c>
      <c r="G4362">
        <v>4</v>
      </c>
      <c r="H4362">
        <v>3787.55</v>
      </c>
      <c r="I4362">
        <v>15150.2</v>
      </c>
      <c r="J4362" t="s">
        <v>95</v>
      </c>
      <c r="K4362" t="s">
        <v>82</v>
      </c>
      <c r="L4362" t="s">
        <v>145</v>
      </c>
      <c r="M4362">
        <v>2023</v>
      </c>
      <c r="N4362" t="s">
        <v>84</v>
      </c>
      <c r="O4362" t="s">
        <v>2332</v>
      </c>
      <c r="P4362" t="s">
        <v>86</v>
      </c>
    </row>
    <row r="4363" spans="1:16" x14ac:dyDescent="0.45">
      <c r="A4363">
        <v>4362</v>
      </c>
      <c r="B4363" s="10">
        <v>45245</v>
      </c>
      <c r="C4363">
        <v>3851</v>
      </c>
      <c r="D4363" t="s">
        <v>80</v>
      </c>
      <c r="E4363">
        <v>29</v>
      </c>
      <c r="F4363" t="s">
        <v>5</v>
      </c>
      <c r="G4363">
        <v>5</v>
      </c>
      <c r="H4363">
        <v>4863.63</v>
      </c>
      <c r="I4363">
        <v>24318.15</v>
      </c>
      <c r="J4363" t="s">
        <v>87</v>
      </c>
      <c r="K4363" t="s">
        <v>82</v>
      </c>
      <c r="L4363" t="s">
        <v>145</v>
      </c>
      <c r="M4363">
        <v>2023</v>
      </c>
      <c r="N4363" t="s">
        <v>84</v>
      </c>
      <c r="O4363" t="s">
        <v>4003</v>
      </c>
      <c r="P4363" t="s">
        <v>86</v>
      </c>
    </row>
    <row r="4364" spans="1:16" x14ac:dyDescent="0.45">
      <c r="A4364">
        <v>4363</v>
      </c>
      <c r="B4364" s="10">
        <v>45245</v>
      </c>
      <c r="C4364">
        <v>3843</v>
      </c>
      <c r="D4364" t="s">
        <v>80</v>
      </c>
      <c r="E4364">
        <v>46</v>
      </c>
      <c r="F4364" t="s">
        <v>102</v>
      </c>
      <c r="G4364">
        <v>5</v>
      </c>
      <c r="H4364">
        <v>2675.7</v>
      </c>
      <c r="I4364">
        <v>13378.5</v>
      </c>
      <c r="J4364" t="s">
        <v>93</v>
      </c>
      <c r="K4364" t="s">
        <v>82</v>
      </c>
      <c r="L4364" t="s">
        <v>145</v>
      </c>
      <c r="M4364">
        <v>2023</v>
      </c>
      <c r="N4364" t="s">
        <v>84</v>
      </c>
      <c r="O4364" t="s">
        <v>4243</v>
      </c>
      <c r="P4364" t="s">
        <v>86</v>
      </c>
    </row>
    <row r="4365" spans="1:16" x14ac:dyDescent="0.45">
      <c r="A4365">
        <v>4364</v>
      </c>
      <c r="B4365" s="10">
        <v>45245</v>
      </c>
      <c r="C4365">
        <v>7543</v>
      </c>
      <c r="D4365" t="s">
        <v>89</v>
      </c>
      <c r="E4365">
        <v>52</v>
      </c>
      <c r="F4365" t="s">
        <v>102</v>
      </c>
      <c r="G4365">
        <v>3</v>
      </c>
      <c r="H4365">
        <v>871.37</v>
      </c>
      <c r="I4365">
        <v>2614.11</v>
      </c>
      <c r="J4365" t="s">
        <v>93</v>
      </c>
      <c r="K4365" t="s">
        <v>82</v>
      </c>
      <c r="L4365" t="s">
        <v>145</v>
      </c>
      <c r="M4365">
        <v>2023</v>
      </c>
      <c r="N4365" t="s">
        <v>84</v>
      </c>
      <c r="O4365" t="s">
        <v>6529</v>
      </c>
      <c r="P4365" t="s">
        <v>86</v>
      </c>
    </row>
    <row r="4366" spans="1:16" x14ac:dyDescent="0.45">
      <c r="A4366">
        <v>4365</v>
      </c>
      <c r="B4366" s="10">
        <v>45245</v>
      </c>
      <c r="C4366">
        <v>6901</v>
      </c>
      <c r="D4366" t="s">
        <v>80</v>
      </c>
      <c r="E4366">
        <v>37</v>
      </c>
      <c r="F4366" t="s">
        <v>9</v>
      </c>
      <c r="G4366">
        <v>2</v>
      </c>
      <c r="H4366">
        <v>4692.75</v>
      </c>
      <c r="I4366">
        <v>9385.5</v>
      </c>
      <c r="J4366" t="s">
        <v>97</v>
      </c>
      <c r="K4366" t="s">
        <v>82</v>
      </c>
      <c r="L4366" t="s">
        <v>145</v>
      </c>
      <c r="M4366">
        <v>2023</v>
      </c>
      <c r="N4366" t="s">
        <v>84</v>
      </c>
      <c r="O4366" t="s">
        <v>2775</v>
      </c>
      <c r="P4366" t="s">
        <v>86</v>
      </c>
    </row>
    <row r="4367" spans="1:16" x14ac:dyDescent="0.45">
      <c r="A4367">
        <v>4366</v>
      </c>
      <c r="B4367" s="10">
        <v>45245</v>
      </c>
      <c r="C4367">
        <v>1969</v>
      </c>
      <c r="D4367" t="s">
        <v>80</v>
      </c>
      <c r="E4367">
        <v>54</v>
      </c>
      <c r="F4367" t="s">
        <v>7</v>
      </c>
      <c r="G4367">
        <v>2</v>
      </c>
      <c r="H4367">
        <v>4902.16</v>
      </c>
      <c r="I4367">
        <v>9804.32</v>
      </c>
      <c r="J4367" t="s">
        <v>93</v>
      </c>
      <c r="K4367" t="s">
        <v>82</v>
      </c>
      <c r="L4367" t="s">
        <v>145</v>
      </c>
      <c r="M4367">
        <v>2023</v>
      </c>
      <c r="N4367" t="s">
        <v>84</v>
      </c>
      <c r="O4367" t="s">
        <v>3384</v>
      </c>
      <c r="P4367" t="s">
        <v>86</v>
      </c>
    </row>
    <row r="4368" spans="1:16" x14ac:dyDescent="0.45">
      <c r="A4368">
        <v>4367</v>
      </c>
      <c r="B4368" s="10">
        <v>45245</v>
      </c>
      <c r="C4368">
        <v>2094</v>
      </c>
      <c r="D4368" t="s">
        <v>89</v>
      </c>
      <c r="E4368">
        <v>18</v>
      </c>
      <c r="F4368" t="s">
        <v>8</v>
      </c>
      <c r="G4368">
        <v>4</v>
      </c>
      <c r="H4368">
        <v>4621.3900000000003</v>
      </c>
      <c r="I4368">
        <v>18485.560000000001</v>
      </c>
      <c r="J4368" t="s">
        <v>95</v>
      </c>
      <c r="K4368" t="s">
        <v>82</v>
      </c>
      <c r="L4368" t="s">
        <v>145</v>
      </c>
      <c r="M4368">
        <v>2023</v>
      </c>
      <c r="N4368" t="s">
        <v>84</v>
      </c>
      <c r="O4368" t="s">
        <v>2333</v>
      </c>
      <c r="P4368" t="s">
        <v>86</v>
      </c>
    </row>
    <row r="4369" spans="1:16" x14ac:dyDescent="0.45">
      <c r="A4369">
        <v>4368</v>
      </c>
      <c r="B4369" s="10">
        <v>45245</v>
      </c>
      <c r="C4369">
        <v>7124</v>
      </c>
      <c r="D4369" t="s">
        <v>80</v>
      </c>
      <c r="E4369">
        <v>33</v>
      </c>
      <c r="F4369" t="s">
        <v>7</v>
      </c>
      <c r="G4369">
        <v>4</v>
      </c>
      <c r="H4369">
        <v>4364.7</v>
      </c>
      <c r="I4369">
        <v>17458.8</v>
      </c>
      <c r="J4369" t="s">
        <v>87</v>
      </c>
      <c r="K4369" t="s">
        <v>82</v>
      </c>
      <c r="L4369" t="s">
        <v>145</v>
      </c>
      <c r="M4369">
        <v>2023</v>
      </c>
      <c r="N4369" t="s">
        <v>84</v>
      </c>
      <c r="O4369" t="s">
        <v>1004</v>
      </c>
      <c r="P4369" t="s">
        <v>86</v>
      </c>
    </row>
    <row r="4370" spans="1:16" x14ac:dyDescent="0.45">
      <c r="A4370">
        <v>4369</v>
      </c>
      <c r="B4370" s="10">
        <v>45245</v>
      </c>
      <c r="C4370">
        <v>8347</v>
      </c>
      <c r="D4370" t="s">
        <v>89</v>
      </c>
      <c r="E4370">
        <v>47</v>
      </c>
      <c r="F4370" t="s">
        <v>6</v>
      </c>
      <c r="G4370">
        <v>3</v>
      </c>
      <c r="H4370">
        <v>433.99</v>
      </c>
      <c r="I4370">
        <v>1301.97</v>
      </c>
      <c r="J4370" t="s">
        <v>93</v>
      </c>
      <c r="K4370" t="s">
        <v>567</v>
      </c>
      <c r="L4370" t="s">
        <v>145</v>
      </c>
      <c r="M4370">
        <v>2023</v>
      </c>
      <c r="N4370" t="s">
        <v>84</v>
      </c>
      <c r="O4370" t="s">
        <v>7511</v>
      </c>
      <c r="P4370" t="s">
        <v>86</v>
      </c>
    </row>
    <row r="4371" spans="1:16" x14ac:dyDescent="0.45">
      <c r="A4371">
        <v>4370</v>
      </c>
      <c r="B4371" s="10">
        <v>45245</v>
      </c>
      <c r="C4371">
        <v>4195</v>
      </c>
      <c r="D4371" t="s">
        <v>89</v>
      </c>
      <c r="E4371">
        <v>26</v>
      </c>
      <c r="F4371" t="s">
        <v>5</v>
      </c>
      <c r="G4371">
        <v>3</v>
      </c>
      <c r="H4371">
        <v>4281.62</v>
      </c>
      <c r="I4371">
        <v>12844.86</v>
      </c>
      <c r="J4371" t="s">
        <v>87</v>
      </c>
      <c r="K4371" t="s">
        <v>82</v>
      </c>
      <c r="L4371" t="s">
        <v>145</v>
      </c>
      <c r="M4371">
        <v>2023</v>
      </c>
      <c r="N4371" t="s">
        <v>84</v>
      </c>
      <c r="O4371" t="s">
        <v>6093</v>
      </c>
      <c r="P4371" t="s">
        <v>86</v>
      </c>
    </row>
    <row r="4372" spans="1:16" x14ac:dyDescent="0.45">
      <c r="A4372">
        <v>4371</v>
      </c>
      <c r="B4372" s="10">
        <v>45246</v>
      </c>
      <c r="C4372">
        <v>2404</v>
      </c>
      <c r="D4372" t="s">
        <v>80</v>
      </c>
      <c r="E4372">
        <v>59</v>
      </c>
      <c r="F4372" t="s">
        <v>5</v>
      </c>
      <c r="G4372">
        <v>3</v>
      </c>
      <c r="H4372">
        <v>4768.47</v>
      </c>
      <c r="I4372">
        <v>14305.41</v>
      </c>
      <c r="J4372" t="s">
        <v>81</v>
      </c>
      <c r="K4372" t="s">
        <v>82</v>
      </c>
      <c r="L4372" t="s">
        <v>145</v>
      </c>
      <c r="M4372">
        <v>2023</v>
      </c>
      <c r="N4372" t="s">
        <v>84</v>
      </c>
      <c r="O4372" t="s">
        <v>443</v>
      </c>
      <c r="P4372" t="s">
        <v>86</v>
      </c>
    </row>
    <row r="4373" spans="1:16" x14ac:dyDescent="0.45">
      <c r="A4373">
        <v>4372</v>
      </c>
      <c r="B4373" s="10">
        <v>45246</v>
      </c>
      <c r="C4373">
        <v>7940</v>
      </c>
      <c r="D4373" t="s">
        <v>80</v>
      </c>
      <c r="E4373">
        <v>27</v>
      </c>
      <c r="F4373" t="s">
        <v>7</v>
      </c>
      <c r="G4373">
        <v>4</v>
      </c>
      <c r="H4373">
        <v>2783.96</v>
      </c>
      <c r="I4373">
        <v>11135.84</v>
      </c>
      <c r="J4373" t="s">
        <v>87</v>
      </c>
      <c r="K4373" t="s">
        <v>82</v>
      </c>
      <c r="L4373" t="s">
        <v>145</v>
      </c>
      <c r="M4373">
        <v>2023</v>
      </c>
      <c r="N4373" t="s">
        <v>84</v>
      </c>
      <c r="O4373" t="s">
        <v>1005</v>
      </c>
      <c r="P4373" t="s">
        <v>86</v>
      </c>
    </row>
    <row r="4374" spans="1:16" x14ac:dyDescent="0.45">
      <c r="A4374">
        <v>4373</v>
      </c>
      <c r="B4374" s="10">
        <v>45246</v>
      </c>
      <c r="C4374">
        <v>5290</v>
      </c>
      <c r="D4374" t="s">
        <v>89</v>
      </c>
      <c r="E4374">
        <v>30</v>
      </c>
      <c r="F4374" t="s">
        <v>7</v>
      </c>
      <c r="G4374">
        <v>5</v>
      </c>
      <c r="H4374">
        <v>3874.31</v>
      </c>
      <c r="I4374">
        <v>19371.55</v>
      </c>
      <c r="J4374" t="s">
        <v>87</v>
      </c>
      <c r="K4374" t="s">
        <v>82</v>
      </c>
      <c r="L4374" t="s">
        <v>145</v>
      </c>
      <c r="M4374">
        <v>2023</v>
      </c>
      <c r="N4374" t="s">
        <v>84</v>
      </c>
      <c r="O4374" t="s">
        <v>4004</v>
      </c>
      <c r="P4374" t="s">
        <v>86</v>
      </c>
    </row>
    <row r="4375" spans="1:16" x14ac:dyDescent="0.45">
      <c r="A4375">
        <v>4374</v>
      </c>
      <c r="B4375" s="10">
        <v>45246</v>
      </c>
      <c r="C4375">
        <v>4982</v>
      </c>
      <c r="D4375" t="s">
        <v>89</v>
      </c>
      <c r="E4375">
        <v>37</v>
      </c>
      <c r="F4375" t="s">
        <v>102</v>
      </c>
      <c r="G4375">
        <v>2</v>
      </c>
      <c r="H4375">
        <v>3321.43</v>
      </c>
      <c r="I4375">
        <v>6642.86</v>
      </c>
      <c r="J4375" t="s">
        <v>97</v>
      </c>
      <c r="K4375" t="s">
        <v>82</v>
      </c>
      <c r="L4375" t="s">
        <v>145</v>
      </c>
      <c r="M4375">
        <v>2023</v>
      </c>
      <c r="N4375" t="s">
        <v>84</v>
      </c>
      <c r="O4375" t="s">
        <v>2776</v>
      </c>
      <c r="P4375" t="s">
        <v>86</v>
      </c>
    </row>
    <row r="4376" spans="1:16" x14ac:dyDescent="0.45">
      <c r="A4376">
        <v>4375</v>
      </c>
      <c r="B4376" s="10">
        <v>45246</v>
      </c>
      <c r="C4376">
        <v>6555</v>
      </c>
      <c r="D4376" t="s">
        <v>80</v>
      </c>
      <c r="E4376">
        <v>46</v>
      </c>
      <c r="F4376" t="s">
        <v>8</v>
      </c>
      <c r="G4376">
        <v>2</v>
      </c>
      <c r="H4376">
        <v>1475.89</v>
      </c>
      <c r="I4376">
        <v>2951.78</v>
      </c>
      <c r="J4376" t="s">
        <v>93</v>
      </c>
      <c r="K4376" t="s">
        <v>82</v>
      </c>
      <c r="L4376" t="s">
        <v>145</v>
      </c>
      <c r="M4376">
        <v>2023</v>
      </c>
      <c r="N4376" t="s">
        <v>84</v>
      </c>
      <c r="O4376" t="s">
        <v>3385</v>
      </c>
      <c r="P4376" t="s">
        <v>86</v>
      </c>
    </row>
    <row r="4377" spans="1:16" x14ac:dyDescent="0.45">
      <c r="A4377">
        <v>4376</v>
      </c>
      <c r="B4377" s="10">
        <v>45246</v>
      </c>
      <c r="C4377">
        <v>8954</v>
      </c>
      <c r="D4377" t="s">
        <v>89</v>
      </c>
      <c r="E4377">
        <v>21</v>
      </c>
      <c r="F4377" t="s">
        <v>102</v>
      </c>
      <c r="G4377">
        <v>1</v>
      </c>
      <c r="H4377">
        <v>2958.22</v>
      </c>
      <c r="I4377">
        <v>2958.22</v>
      </c>
      <c r="J4377" t="s">
        <v>95</v>
      </c>
      <c r="K4377" t="s">
        <v>82</v>
      </c>
      <c r="L4377" t="s">
        <v>145</v>
      </c>
      <c r="M4377">
        <v>2023</v>
      </c>
      <c r="N4377" t="s">
        <v>84</v>
      </c>
      <c r="O4377" t="s">
        <v>5037</v>
      </c>
      <c r="P4377" t="s">
        <v>86</v>
      </c>
    </row>
    <row r="4378" spans="1:16" x14ac:dyDescent="0.45">
      <c r="A4378">
        <v>4377</v>
      </c>
      <c r="B4378" s="10">
        <v>45246</v>
      </c>
      <c r="C4378">
        <v>5713</v>
      </c>
      <c r="D4378" t="s">
        <v>89</v>
      </c>
      <c r="E4378">
        <v>63</v>
      </c>
      <c r="F4378" t="s">
        <v>9</v>
      </c>
      <c r="G4378">
        <v>4</v>
      </c>
      <c r="H4378">
        <v>4452.3999999999996</v>
      </c>
      <c r="I4378">
        <v>17809.599999999999</v>
      </c>
      <c r="J4378" t="s">
        <v>81</v>
      </c>
      <c r="K4378" t="s">
        <v>82</v>
      </c>
      <c r="L4378" t="s">
        <v>145</v>
      </c>
      <c r="M4378">
        <v>2023</v>
      </c>
      <c r="N4378" t="s">
        <v>84</v>
      </c>
      <c r="O4378" t="s">
        <v>1378</v>
      </c>
      <c r="P4378" t="s">
        <v>86</v>
      </c>
    </row>
    <row r="4379" spans="1:16" x14ac:dyDescent="0.45">
      <c r="A4379">
        <v>4378</v>
      </c>
      <c r="B4379" s="10">
        <v>45246</v>
      </c>
      <c r="C4379">
        <v>4092</v>
      </c>
      <c r="D4379" t="s">
        <v>80</v>
      </c>
      <c r="E4379">
        <v>45</v>
      </c>
      <c r="F4379" t="s">
        <v>9</v>
      </c>
      <c r="G4379">
        <v>4</v>
      </c>
      <c r="H4379">
        <v>2507.11</v>
      </c>
      <c r="I4379">
        <v>10028.44</v>
      </c>
      <c r="J4379" t="s">
        <v>93</v>
      </c>
      <c r="K4379" t="s">
        <v>82</v>
      </c>
      <c r="L4379" t="s">
        <v>145</v>
      </c>
      <c r="M4379">
        <v>2023</v>
      </c>
      <c r="N4379" t="s">
        <v>84</v>
      </c>
      <c r="O4379" t="s">
        <v>2017</v>
      </c>
      <c r="P4379" t="s">
        <v>86</v>
      </c>
    </row>
    <row r="4380" spans="1:16" x14ac:dyDescent="0.45">
      <c r="A4380">
        <v>4379</v>
      </c>
      <c r="B4380" s="10">
        <v>45246</v>
      </c>
      <c r="C4380">
        <v>5159</v>
      </c>
      <c r="D4380" t="s">
        <v>89</v>
      </c>
      <c r="E4380">
        <v>54</v>
      </c>
      <c r="F4380" t="s">
        <v>5</v>
      </c>
      <c r="G4380">
        <v>3</v>
      </c>
      <c r="H4380">
        <v>2971.22</v>
      </c>
      <c r="I4380">
        <v>8913.66</v>
      </c>
      <c r="J4380" t="s">
        <v>93</v>
      </c>
      <c r="K4380" t="s">
        <v>82</v>
      </c>
      <c r="L4380" t="s">
        <v>145</v>
      </c>
      <c r="M4380">
        <v>2023</v>
      </c>
      <c r="N4380" t="s">
        <v>84</v>
      </c>
      <c r="O4380" t="s">
        <v>6530</v>
      </c>
      <c r="P4380" t="s">
        <v>86</v>
      </c>
    </row>
    <row r="4381" spans="1:16" x14ac:dyDescent="0.45">
      <c r="A4381">
        <v>4380</v>
      </c>
      <c r="B4381" s="10">
        <v>45246</v>
      </c>
      <c r="C4381">
        <v>7308</v>
      </c>
      <c r="D4381" t="s">
        <v>89</v>
      </c>
      <c r="E4381">
        <v>30</v>
      </c>
      <c r="F4381" t="s">
        <v>5</v>
      </c>
      <c r="G4381">
        <v>1</v>
      </c>
      <c r="H4381">
        <v>2680.75</v>
      </c>
      <c r="I4381">
        <v>2680.75</v>
      </c>
      <c r="J4381" t="s">
        <v>87</v>
      </c>
      <c r="K4381" t="s">
        <v>82</v>
      </c>
      <c r="L4381" t="s">
        <v>145</v>
      </c>
      <c r="M4381">
        <v>2023</v>
      </c>
      <c r="N4381" t="s">
        <v>84</v>
      </c>
      <c r="O4381" t="s">
        <v>5417</v>
      </c>
      <c r="P4381" t="s">
        <v>86</v>
      </c>
    </row>
    <row r="4382" spans="1:16" x14ac:dyDescent="0.45">
      <c r="A4382">
        <v>4381</v>
      </c>
      <c r="B4382" s="10">
        <v>45246</v>
      </c>
      <c r="C4382">
        <v>8478</v>
      </c>
      <c r="D4382" t="s">
        <v>89</v>
      </c>
      <c r="E4382">
        <v>20</v>
      </c>
      <c r="F4382" t="s">
        <v>8</v>
      </c>
      <c r="G4382">
        <v>1</v>
      </c>
      <c r="H4382">
        <v>1447.9</v>
      </c>
      <c r="I4382">
        <v>1447.9</v>
      </c>
      <c r="J4382" t="s">
        <v>95</v>
      </c>
      <c r="K4382" t="s">
        <v>567</v>
      </c>
      <c r="L4382" t="s">
        <v>145</v>
      </c>
      <c r="M4382">
        <v>2023</v>
      </c>
      <c r="N4382" t="s">
        <v>84</v>
      </c>
      <c r="O4382" t="s">
        <v>7696</v>
      </c>
      <c r="P4382" t="s">
        <v>86</v>
      </c>
    </row>
    <row r="4383" spans="1:16" x14ac:dyDescent="0.45">
      <c r="A4383">
        <v>4382</v>
      </c>
      <c r="B4383" s="10">
        <v>45246</v>
      </c>
      <c r="C4383">
        <v>9476</v>
      </c>
      <c r="D4383" t="s">
        <v>89</v>
      </c>
      <c r="E4383">
        <v>54</v>
      </c>
      <c r="F4383" t="s">
        <v>5</v>
      </c>
      <c r="G4383">
        <v>4</v>
      </c>
      <c r="H4383">
        <v>3236.13</v>
      </c>
      <c r="I4383">
        <v>12944.52</v>
      </c>
      <c r="J4383" t="s">
        <v>93</v>
      </c>
      <c r="K4383" t="s">
        <v>82</v>
      </c>
      <c r="L4383" t="s">
        <v>145</v>
      </c>
      <c r="M4383">
        <v>2023</v>
      </c>
      <c r="N4383" t="s">
        <v>84</v>
      </c>
      <c r="O4383" t="s">
        <v>2018</v>
      </c>
      <c r="P4383" t="s">
        <v>86</v>
      </c>
    </row>
    <row r="4384" spans="1:16" x14ac:dyDescent="0.45">
      <c r="A4384">
        <v>4383</v>
      </c>
      <c r="B4384" s="10">
        <v>45246</v>
      </c>
      <c r="C4384">
        <v>5933</v>
      </c>
      <c r="D4384" t="s">
        <v>89</v>
      </c>
      <c r="E4384">
        <v>36</v>
      </c>
      <c r="F4384" t="s">
        <v>6</v>
      </c>
      <c r="G4384">
        <v>3</v>
      </c>
      <c r="H4384">
        <v>2571.88</v>
      </c>
      <c r="I4384">
        <v>7715.64</v>
      </c>
      <c r="J4384" t="s">
        <v>97</v>
      </c>
      <c r="K4384" t="s">
        <v>82</v>
      </c>
      <c r="L4384" t="s">
        <v>145</v>
      </c>
      <c r="M4384">
        <v>2023</v>
      </c>
      <c r="N4384" t="s">
        <v>668</v>
      </c>
      <c r="O4384" t="s">
        <v>9499</v>
      </c>
      <c r="P4384" t="s">
        <v>86</v>
      </c>
    </row>
    <row r="4385" spans="1:16" x14ac:dyDescent="0.45">
      <c r="A4385">
        <v>4384</v>
      </c>
      <c r="B4385" s="10">
        <v>45246</v>
      </c>
      <c r="C4385">
        <v>5926</v>
      </c>
      <c r="D4385" t="s">
        <v>89</v>
      </c>
      <c r="E4385">
        <v>45</v>
      </c>
      <c r="F4385" t="s">
        <v>9</v>
      </c>
      <c r="G4385">
        <v>2</v>
      </c>
      <c r="H4385">
        <v>1201.0999999999999</v>
      </c>
      <c r="I4385">
        <v>2402.1999999999998</v>
      </c>
      <c r="J4385" t="s">
        <v>93</v>
      </c>
      <c r="K4385" t="s">
        <v>82</v>
      </c>
      <c r="L4385" t="s">
        <v>145</v>
      </c>
      <c r="M4385">
        <v>2023</v>
      </c>
      <c r="N4385" t="s">
        <v>84</v>
      </c>
      <c r="O4385" t="s">
        <v>3386</v>
      </c>
      <c r="P4385" t="s">
        <v>86</v>
      </c>
    </row>
    <row r="4386" spans="1:16" x14ac:dyDescent="0.45">
      <c r="A4386">
        <v>4385</v>
      </c>
      <c r="B4386" s="10">
        <v>45247</v>
      </c>
      <c r="C4386">
        <v>4969</v>
      </c>
      <c r="D4386" t="s">
        <v>80</v>
      </c>
      <c r="E4386">
        <v>36</v>
      </c>
      <c r="F4386" t="s">
        <v>8</v>
      </c>
      <c r="G4386">
        <v>3</v>
      </c>
      <c r="H4386">
        <v>4482.12</v>
      </c>
      <c r="I4386">
        <v>13446.36</v>
      </c>
      <c r="J4386" t="s">
        <v>97</v>
      </c>
      <c r="K4386" t="s">
        <v>82</v>
      </c>
      <c r="L4386" t="s">
        <v>145</v>
      </c>
      <c r="M4386">
        <v>2023</v>
      </c>
      <c r="N4386" t="s">
        <v>84</v>
      </c>
      <c r="O4386" t="s">
        <v>444</v>
      </c>
      <c r="P4386" t="s">
        <v>86</v>
      </c>
    </row>
    <row r="4387" spans="1:16" x14ac:dyDescent="0.45">
      <c r="A4387">
        <v>4386</v>
      </c>
      <c r="B4387" s="10">
        <v>45247</v>
      </c>
      <c r="C4387">
        <v>3965</v>
      </c>
      <c r="D4387" t="s">
        <v>89</v>
      </c>
      <c r="E4387">
        <v>34</v>
      </c>
      <c r="F4387" t="s">
        <v>9</v>
      </c>
      <c r="G4387">
        <v>2</v>
      </c>
      <c r="H4387">
        <v>4752.7299999999996</v>
      </c>
      <c r="I4387">
        <v>9505.4599999999991</v>
      </c>
      <c r="J4387" t="s">
        <v>87</v>
      </c>
      <c r="K4387" t="s">
        <v>82</v>
      </c>
      <c r="L4387" t="s">
        <v>145</v>
      </c>
      <c r="M4387">
        <v>2023</v>
      </c>
      <c r="N4387" t="s">
        <v>84</v>
      </c>
      <c r="O4387" t="s">
        <v>3718</v>
      </c>
      <c r="P4387" t="s">
        <v>86</v>
      </c>
    </row>
    <row r="4388" spans="1:16" x14ac:dyDescent="0.45">
      <c r="A4388">
        <v>4387</v>
      </c>
      <c r="B4388" s="10">
        <v>45247</v>
      </c>
      <c r="C4388">
        <v>5319</v>
      </c>
      <c r="D4388" t="s">
        <v>80</v>
      </c>
      <c r="E4388">
        <v>35</v>
      </c>
      <c r="F4388" t="s">
        <v>7</v>
      </c>
      <c r="G4388">
        <v>4</v>
      </c>
      <c r="H4388">
        <v>324.08999999999997</v>
      </c>
      <c r="I4388">
        <v>1296.3599999999999</v>
      </c>
      <c r="J4388" t="s">
        <v>97</v>
      </c>
      <c r="K4388" t="s">
        <v>567</v>
      </c>
      <c r="L4388" t="s">
        <v>145</v>
      </c>
      <c r="M4388">
        <v>2023</v>
      </c>
      <c r="N4388" t="s">
        <v>84</v>
      </c>
      <c r="O4388" t="s">
        <v>7364</v>
      </c>
      <c r="P4388" t="s">
        <v>86</v>
      </c>
    </row>
    <row r="4389" spans="1:16" x14ac:dyDescent="0.45">
      <c r="A4389">
        <v>4388</v>
      </c>
      <c r="B4389" s="10">
        <v>45247</v>
      </c>
      <c r="C4389">
        <v>9975</v>
      </c>
      <c r="D4389" t="s">
        <v>80</v>
      </c>
      <c r="E4389">
        <v>35</v>
      </c>
      <c r="F4389" t="s">
        <v>7</v>
      </c>
      <c r="G4389">
        <v>3</v>
      </c>
      <c r="H4389">
        <v>3130.63</v>
      </c>
      <c r="I4389">
        <v>9391.89</v>
      </c>
      <c r="J4389" t="s">
        <v>97</v>
      </c>
      <c r="K4389" t="s">
        <v>82</v>
      </c>
      <c r="L4389" t="s">
        <v>145</v>
      </c>
      <c r="M4389">
        <v>2023</v>
      </c>
      <c r="N4389" t="s">
        <v>84</v>
      </c>
      <c r="O4389" t="s">
        <v>6317</v>
      </c>
      <c r="P4389" t="s">
        <v>86</v>
      </c>
    </row>
    <row r="4390" spans="1:16" x14ac:dyDescent="0.45">
      <c r="A4390">
        <v>4389</v>
      </c>
      <c r="B4390" s="10">
        <v>45247</v>
      </c>
      <c r="C4390">
        <v>8108</v>
      </c>
      <c r="D4390" t="s">
        <v>80</v>
      </c>
      <c r="E4390">
        <v>40</v>
      </c>
      <c r="F4390" t="s">
        <v>8</v>
      </c>
      <c r="G4390">
        <v>1</v>
      </c>
      <c r="H4390">
        <v>2104.48</v>
      </c>
      <c r="I4390">
        <v>2104.48</v>
      </c>
      <c r="J4390" t="s">
        <v>97</v>
      </c>
      <c r="K4390" t="s">
        <v>82</v>
      </c>
      <c r="L4390" t="s">
        <v>145</v>
      </c>
      <c r="M4390">
        <v>2023</v>
      </c>
      <c r="N4390" t="s">
        <v>84</v>
      </c>
      <c r="O4390" t="s">
        <v>5207</v>
      </c>
      <c r="P4390" t="s">
        <v>86</v>
      </c>
    </row>
    <row r="4391" spans="1:16" x14ac:dyDescent="0.45">
      <c r="A4391">
        <v>4390</v>
      </c>
      <c r="B4391" s="10">
        <v>45247</v>
      </c>
      <c r="C4391">
        <v>4939</v>
      </c>
      <c r="D4391" t="s">
        <v>80</v>
      </c>
      <c r="E4391">
        <v>57</v>
      </c>
      <c r="F4391" t="s">
        <v>102</v>
      </c>
      <c r="G4391">
        <v>5</v>
      </c>
      <c r="H4391">
        <v>2653.47</v>
      </c>
      <c r="I4391">
        <v>13267.35</v>
      </c>
      <c r="J4391" t="s">
        <v>81</v>
      </c>
      <c r="K4391" t="s">
        <v>82</v>
      </c>
      <c r="L4391" t="s">
        <v>145</v>
      </c>
      <c r="M4391">
        <v>2023</v>
      </c>
      <c r="N4391" t="s">
        <v>84</v>
      </c>
      <c r="O4391" t="s">
        <v>9071</v>
      </c>
      <c r="P4391" t="s">
        <v>748</v>
      </c>
    </row>
    <row r="4392" spans="1:16" x14ac:dyDescent="0.45">
      <c r="A4392">
        <v>4391</v>
      </c>
      <c r="B4392" s="10">
        <v>45247</v>
      </c>
      <c r="C4392">
        <v>1044</v>
      </c>
      <c r="D4392" t="s">
        <v>80</v>
      </c>
      <c r="E4392">
        <v>26</v>
      </c>
      <c r="F4392" t="s">
        <v>6</v>
      </c>
      <c r="G4392">
        <v>1</v>
      </c>
      <c r="H4392">
        <v>1900.46</v>
      </c>
      <c r="I4392">
        <v>1900.46</v>
      </c>
      <c r="J4392" t="s">
        <v>87</v>
      </c>
      <c r="K4392" t="s">
        <v>567</v>
      </c>
      <c r="L4392" t="s">
        <v>145</v>
      </c>
      <c r="M4392">
        <v>2023</v>
      </c>
      <c r="N4392" t="s">
        <v>84</v>
      </c>
      <c r="O4392" t="s">
        <v>8200</v>
      </c>
      <c r="P4392" t="s">
        <v>86</v>
      </c>
    </row>
    <row r="4393" spans="1:16" x14ac:dyDescent="0.45">
      <c r="A4393">
        <v>4392</v>
      </c>
      <c r="B4393" s="10">
        <v>45247</v>
      </c>
      <c r="C4393">
        <v>2810</v>
      </c>
      <c r="D4393" t="s">
        <v>80</v>
      </c>
      <c r="E4393">
        <v>46</v>
      </c>
      <c r="F4393" t="s">
        <v>6</v>
      </c>
      <c r="G4393">
        <v>2</v>
      </c>
      <c r="H4393">
        <v>2398.0700000000002</v>
      </c>
      <c r="I4393">
        <v>4796.1400000000003</v>
      </c>
      <c r="J4393" t="s">
        <v>93</v>
      </c>
      <c r="K4393" t="s">
        <v>82</v>
      </c>
      <c r="L4393" t="s">
        <v>145</v>
      </c>
      <c r="M4393">
        <v>2023</v>
      </c>
      <c r="N4393" t="s">
        <v>84</v>
      </c>
      <c r="O4393" t="s">
        <v>3387</v>
      </c>
      <c r="P4393" t="s">
        <v>86</v>
      </c>
    </row>
    <row r="4394" spans="1:16" x14ac:dyDescent="0.45">
      <c r="A4394">
        <v>4393</v>
      </c>
      <c r="B4394" s="10">
        <v>45247</v>
      </c>
      <c r="C4394">
        <v>5566</v>
      </c>
      <c r="D4394" t="s">
        <v>80</v>
      </c>
      <c r="E4394">
        <v>59</v>
      </c>
      <c r="F4394" t="s">
        <v>5</v>
      </c>
      <c r="G4394">
        <v>4</v>
      </c>
      <c r="H4394">
        <v>1651</v>
      </c>
      <c r="I4394">
        <v>6604</v>
      </c>
      <c r="J4394" t="s">
        <v>81</v>
      </c>
      <c r="K4394" t="s">
        <v>82</v>
      </c>
      <c r="L4394" t="s">
        <v>145</v>
      </c>
      <c r="M4394">
        <v>2023</v>
      </c>
      <c r="N4394" t="s">
        <v>84</v>
      </c>
      <c r="O4394" t="s">
        <v>1379</v>
      </c>
      <c r="P4394" t="s">
        <v>86</v>
      </c>
    </row>
    <row r="4395" spans="1:16" x14ac:dyDescent="0.45">
      <c r="A4395">
        <v>4394</v>
      </c>
      <c r="B4395" s="10">
        <v>45247</v>
      </c>
      <c r="C4395">
        <v>2909</v>
      </c>
      <c r="D4395" t="s">
        <v>80</v>
      </c>
      <c r="E4395">
        <v>46</v>
      </c>
      <c r="F4395" t="s">
        <v>8</v>
      </c>
      <c r="G4395">
        <v>3</v>
      </c>
      <c r="H4395">
        <v>632.14</v>
      </c>
      <c r="I4395">
        <v>1896.42</v>
      </c>
      <c r="J4395" t="s">
        <v>93</v>
      </c>
      <c r="K4395" t="s">
        <v>567</v>
      </c>
      <c r="L4395" t="s">
        <v>145</v>
      </c>
      <c r="M4395">
        <v>2023</v>
      </c>
      <c r="N4395" t="s">
        <v>84</v>
      </c>
      <c r="O4395" t="s">
        <v>7512</v>
      </c>
      <c r="P4395" t="s">
        <v>86</v>
      </c>
    </row>
    <row r="4396" spans="1:16" x14ac:dyDescent="0.45">
      <c r="A4396">
        <v>4395</v>
      </c>
      <c r="B4396" s="10">
        <v>45247</v>
      </c>
      <c r="C4396">
        <v>7364</v>
      </c>
      <c r="D4396" t="s">
        <v>89</v>
      </c>
      <c r="E4396">
        <v>19</v>
      </c>
      <c r="F4396" t="s">
        <v>6</v>
      </c>
      <c r="G4396">
        <v>4</v>
      </c>
      <c r="H4396">
        <v>1545.06</v>
      </c>
      <c r="I4396">
        <v>6180.24</v>
      </c>
      <c r="J4396" t="s">
        <v>95</v>
      </c>
      <c r="K4396" t="s">
        <v>82</v>
      </c>
      <c r="L4396" t="s">
        <v>145</v>
      </c>
      <c r="M4396">
        <v>2023</v>
      </c>
      <c r="N4396" t="s">
        <v>84</v>
      </c>
      <c r="O4396" t="s">
        <v>2334</v>
      </c>
      <c r="P4396" t="s">
        <v>86</v>
      </c>
    </row>
    <row r="4397" spans="1:16" x14ac:dyDescent="0.45">
      <c r="A4397">
        <v>4396</v>
      </c>
      <c r="B4397" s="10">
        <v>45247</v>
      </c>
      <c r="C4397">
        <v>3581</v>
      </c>
      <c r="D4397" t="s">
        <v>80</v>
      </c>
      <c r="E4397">
        <v>34</v>
      </c>
      <c r="F4397" t="s">
        <v>5</v>
      </c>
      <c r="G4397">
        <v>4</v>
      </c>
      <c r="H4397">
        <v>3368.14</v>
      </c>
      <c r="I4397">
        <v>13472.56</v>
      </c>
      <c r="J4397" t="s">
        <v>87</v>
      </c>
      <c r="K4397" t="s">
        <v>82</v>
      </c>
      <c r="L4397" t="s">
        <v>145</v>
      </c>
      <c r="M4397">
        <v>2023</v>
      </c>
      <c r="N4397" t="s">
        <v>84</v>
      </c>
      <c r="O4397" t="s">
        <v>1006</v>
      </c>
      <c r="P4397" t="s">
        <v>86</v>
      </c>
    </row>
    <row r="4398" spans="1:16" x14ac:dyDescent="0.45">
      <c r="A4398">
        <v>4397</v>
      </c>
      <c r="B4398" s="10">
        <v>45247</v>
      </c>
      <c r="C4398">
        <v>1691</v>
      </c>
      <c r="D4398" t="s">
        <v>80</v>
      </c>
      <c r="E4398">
        <v>62</v>
      </c>
      <c r="F4398" t="s">
        <v>9</v>
      </c>
      <c r="G4398">
        <v>2</v>
      </c>
      <c r="H4398">
        <v>299.39</v>
      </c>
      <c r="I4398">
        <v>598.78</v>
      </c>
      <c r="J4398" t="s">
        <v>81</v>
      </c>
      <c r="K4398" t="s">
        <v>567</v>
      </c>
      <c r="L4398" t="s">
        <v>145</v>
      </c>
      <c r="M4398">
        <v>2023</v>
      </c>
      <c r="N4398" t="s">
        <v>84</v>
      </c>
      <c r="O4398" t="s">
        <v>6994</v>
      </c>
      <c r="P4398" t="s">
        <v>86</v>
      </c>
    </row>
    <row r="4399" spans="1:16" x14ac:dyDescent="0.45">
      <c r="A4399">
        <v>4398</v>
      </c>
      <c r="B4399" s="10">
        <v>45248</v>
      </c>
      <c r="C4399">
        <v>1931</v>
      </c>
      <c r="D4399" t="s">
        <v>80</v>
      </c>
      <c r="E4399">
        <v>48</v>
      </c>
      <c r="F4399" t="s">
        <v>102</v>
      </c>
      <c r="G4399">
        <v>4</v>
      </c>
      <c r="H4399">
        <v>1944.53</v>
      </c>
      <c r="I4399">
        <v>7778.12</v>
      </c>
      <c r="J4399" t="s">
        <v>93</v>
      </c>
      <c r="K4399" t="s">
        <v>82</v>
      </c>
      <c r="L4399" t="s">
        <v>145</v>
      </c>
      <c r="M4399">
        <v>2023</v>
      </c>
      <c r="N4399" t="s">
        <v>84</v>
      </c>
      <c r="O4399" t="s">
        <v>151</v>
      </c>
      <c r="P4399" t="s">
        <v>86</v>
      </c>
    </row>
    <row r="4400" spans="1:16" x14ac:dyDescent="0.45">
      <c r="A4400">
        <v>4399</v>
      </c>
      <c r="B4400" s="10">
        <v>45248</v>
      </c>
      <c r="C4400">
        <v>8910</v>
      </c>
      <c r="D4400" t="s">
        <v>89</v>
      </c>
      <c r="E4400">
        <v>45</v>
      </c>
      <c r="F4400" t="s">
        <v>5</v>
      </c>
      <c r="G4400">
        <v>3</v>
      </c>
      <c r="H4400">
        <v>259.38</v>
      </c>
      <c r="I4400">
        <v>778.14</v>
      </c>
      <c r="J4400" t="s">
        <v>93</v>
      </c>
      <c r="K4400" t="s">
        <v>567</v>
      </c>
      <c r="L4400" t="s">
        <v>145</v>
      </c>
      <c r="M4400">
        <v>2023</v>
      </c>
      <c r="N4400" t="s">
        <v>84</v>
      </c>
      <c r="O4400" t="s">
        <v>7513</v>
      </c>
      <c r="P4400" t="s">
        <v>86</v>
      </c>
    </row>
    <row r="4401" spans="1:16" x14ac:dyDescent="0.45">
      <c r="A4401">
        <v>4400</v>
      </c>
      <c r="B4401" s="10">
        <v>45248</v>
      </c>
      <c r="C4401">
        <v>7382</v>
      </c>
      <c r="D4401" t="s">
        <v>80</v>
      </c>
      <c r="E4401">
        <v>60</v>
      </c>
      <c r="F4401" t="s">
        <v>7</v>
      </c>
      <c r="G4401">
        <v>1</v>
      </c>
      <c r="H4401">
        <v>1813.52</v>
      </c>
      <c r="I4401">
        <v>1813.52</v>
      </c>
      <c r="J4401" t="s">
        <v>81</v>
      </c>
      <c r="K4401" t="s">
        <v>567</v>
      </c>
      <c r="L4401" t="s">
        <v>145</v>
      </c>
      <c r="M4401">
        <v>2023</v>
      </c>
      <c r="N4401" t="s">
        <v>668</v>
      </c>
      <c r="O4401" t="s">
        <v>9422</v>
      </c>
      <c r="P4401" t="s">
        <v>86</v>
      </c>
    </row>
    <row r="4402" spans="1:16" x14ac:dyDescent="0.45">
      <c r="A4402">
        <v>4401</v>
      </c>
      <c r="B4402" s="10">
        <v>45248</v>
      </c>
      <c r="C4402">
        <v>4406</v>
      </c>
      <c r="D4402" t="s">
        <v>89</v>
      </c>
      <c r="E4402">
        <v>56</v>
      </c>
      <c r="F4402" t="s">
        <v>7</v>
      </c>
      <c r="G4402">
        <v>4</v>
      </c>
      <c r="H4402">
        <v>483.68</v>
      </c>
      <c r="I4402">
        <v>1934.72</v>
      </c>
      <c r="J4402" t="s">
        <v>81</v>
      </c>
      <c r="K4402" t="s">
        <v>567</v>
      </c>
      <c r="L4402" t="s">
        <v>145</v>
      </c>
      <c r="M4402">
        <v>2023</v>
      </c>
      <c r="N4402" t="s">
        <v>84</v>
      </c>
      <c r="O4402" t="s">
        <v>7365</v>
      </c>
      <c r="P4402" t="s">
        <v>86</v>
      </c>
    </row>
    <row r="4403" spans="1:16" x14ac:dyDescent="0.45">
      <c r="A4403">
        <v>4402</v>
      </c>
      <c r="B4403" s="10">
        <v>45248</v>
      </c>
      <c r="C4403">
        <v>9339</v>
      </c>
      <c r="D4403" t="s">
        <v>80</v>
      </c>
      <c r="E4403">
        <v>47</v>
      </c>
      <c r="F4403" t="s">
        <v>9</v>
      </c>
      <c r="G4403">
        <v>3</v>
      </c>
      <c r="H4403">
        <v>1731.22</v>
      </c>
      <c r="I4403">
        <v>5193.66</v>
      </c>
      <c r="J4403" t="s">
        <v>93</v>
      </c>
      <c r="K4403" t="s">
        <v>82</v>
      </c>
      <c r="L4403" t="s">
        <v>145</v>
      </c>
      <c r="M4403">
        <v>2023</v>
      </c>
      <c r="N4403" t="s">
        <v>84</v>
      </c>
      <c r="O4403" t="s">
        <v>6531</v>
      </c>
      <c r="P4403" t="s">
        <v>86</v>
      </c>
    </row>
    <row r="4404" spans="1:16" x14ac:dyDescent="0.45">
      <c r="A4404">
        <v>4403</v>
      </c>
      <c r="B4404" s="10">
        <v>45248</v>
      </c>
      <c r="C4404">
        <v>2032</v>
      </c>
      <c r="D4404" t="s">
        <v>80</v>
      </c>
      <c r="E4404">
        <v>52</v>
      </c>
      <c r="F4404" t="s">
        <v>8</v>
      </c>
      <c r="G4404">
        <v>3</v>
      </c>
      <c r="H4404">
        <v>4198.53</v>
      </c>
      <c r="I4404">
        <v>12595.59</v>
      </c>
      <c r="J4404" t="s">
        <v>93</v>
      </c>
      <c r="K4404" t="s">
        <v>82</v>
      </c>
      <c r="L4404" t="s">
        <v>145</v>
      </c>
      <c r="M4404">
        <v>2023</v>
      </c>
      <c r="N4404" t="s">
        <v>84</v>
      </c>
      <c r="O4404" t="s">
        <v>6532</v>
      </c>
      <c r="P4404" t="s">
        <v>86</v>
      </c>
    </row>
    <row r="4405" spans="1:16" x14ac:dyDescent="0.45">
      <c r="A4405">
        <v>4404</v>
      </c>
      <c r="B4405" s="10">
        <v>45248</v>
      </c>
      <c r="C4405">
        <v>2311</v>
      </c>
      <c r="D4405" t="s">
        <v>89</v>
      </c>
      <c r="E4405">
        <v>37</v>
      </c>
      <c r="F4405" t="s">
        <v>5</v>
      </c>
      <c r="G4405">
        <v>2</v>
      </c>
      <c r="H4405">
        <v>3086.37</v>
      </c>
      <c r="I4405">
        <v>6172.74</v>
      </c>
      <c r="J4405" t="s">
        <v>97</v>
      </c>
      <c r="K4405" t="s">
        <v>82</v>
      </c>
      <c r="L4405" t="s">
        <v>145</v>
      </c>
      <c r="M4405">
        <v>2023</v>
      </c>
      <c r="N4405" t="s">
        <v>84</v>
      </c>
      <c r="O4405" t="s">
        <v>2777</v>
      </c>
      <c r="P4405" t="s">
        <v>86</v>
      </c>
    </row>
    <row r="4406" spans="1:16" x14ac:dyDescent="0.45">
      <c r="A4406">
        <v>4405</v>
      </c>
      <c r="B4406" s="10">
        <v>45248</v>
      </c>
      <c r="C4406">
        <v>9579</v>
      </c>
      <c r="D4406" t="s">
        <v>80</v>
      </c>
      <c r="E4406">
        <v>33</v>
      </c>
      <c r="F4406" t="s">
        <v>9</v>
      </c>
      <c r="G4406">
        <v>4</v>
      </c>
      <c r="H4406">
        <v>3427.36</v>
      </c>
      <c r="I4406">
        <v>13709.44</v>
      </c>
      <c r="J4406" t="s">
        <v>87</v>
      </c>
      <c r="K4406" t="s">
        <v>82</v>
      </c>
      <c r="L4406" t="s">
        <v>145</v>
      </c>
      <c r="M4406">
        <v>2023</v>
      </c>
      <c r="N4406" t="s">
        <v>84</v>
      </c>
      <c r="O4406" t="s">
        <v>1007</v>
      </c>
      <c r="P4406" t="s">
        <v>86</v>
      </c>
    </row>
    <row r="4407" spans="1:16" x14ac:dyDescent="0.45">
      <c r="A4407">
        <v>4406</v>
      </c>
      <c r="B4407" s="10">
        <v>45248</v>
      </c>
      <c r="C4407">
        <v>4121</v>
      </c>
      <c r="D4407" t="s">
        <v>89</v>
      </c>
      <c r="E4407">
        <v>51</v>
      </c>
      <c r="F4407" t="s">
        <v>7</v>
      </c>
      <c r="G4407">
        <v>2</v>
      </c>
      <c r="H4407">
        <v>2543.81</v>
      </c>
      <c r="I4407">
        <v>5087.62</v>
      </c>
      <c r="J4407" t="s">
        <v>93</v>
      </c>
      <c r="K4407" t="s">
        <v>82</v>
      </c>
      <c r="L4407" t="s">
        <v>145</v>
      </c>
      <c r="M4407">
        <v>2023</v>
      </c>
      <c r="N4407" t="s">
        <v>84</v>
      </c>
      <c r="O4407" t="s">
        <v>3388</v>
      </c>
      <c r="P4407" t="s">
        <v>86</v>
      </c>
    </row>
    <row r="4408" spans="1:16" x14ac:dyDescent="0.45">
      <c r="A4408">
        <v>4407</v>
      </c>
      <c r="B4408" s="10">
        <v>45248</v>
      </c>
      <c r="C4408">
        <v>2873</v>
      </c>
      <c r="D4408" t="s">
        <v>89</v>
      </c>
      <c r="E4408">
        <v>31</v>
      </c>
      <c r="F4408" t="s">
        <v>7</v>
      </c>
      <c r="G4408">
        <v>1</v>
      </c>
      <c r="H4408">
        <v>4615.79</v>
      </c>
      <c r="I4408">
        <v>4615.79</v>
      </c>
      <c r="J4408" t="s">
        <v>87</v>
      </c>
      <c r="K4408" t="s">
        <v>82</v>
      </c>
      <c r="L4408" t="s">
        <v>145</v>
      </c>
      <c r="M4408">
        <v>2023</v>
      </c>
      <c r="N4408" t="s">
        <v>84</v>
      </c>
      <c r="O4408" t="s">
        <v>5418</v>
      </c>
      <c r="P4408" t="s">
        <v>86</v>
      </c>
    </row>
    <row r="4409" spans="1:16" x14ac:dyDescent="0.45">
      <c r="A4409">
        <v>4408</v>
      </c>
      <c r="B4409" s="10">
        <v>45248</v>
      </c>
      <c r="C4409">
        <v>7781</v>
      </c>
      <c r="D4409" t="s">
        <v>80</v>
      </c>
      <c r="E4409">
        <v>43</v>
      </c>
      <c r="F4409" t="s">
        <v>7</v>
      </c>
      <c r="G4409">
        <v>1</v>
      </c>
      <c r="H4409">
        <v>2728.74</v>
      </c>
      <c r="I4409">
        <v>2728.74</v>
      </c>
      <c r="J4409" t="s">
        <v>97</v>
      </c>
      <c r="K4409" t="s">
        <v>82</v>
      </c>
      <c r="L4409" t="s">
        <v>145</v>
      </c>
      <c r="M4409">
        <v>2023</v>
      </c>
      <c r="N4409" t="s">
        <v>84</v>
      </c>
      <c r="O4409" t="s">
        <v>5208</v>
      </c>
      <c r="P4409" t="s">
        <v>86</v>
      </c>
    </row>
    <row r="4410" spans="1:16" x14ac:dyDescent="0.45">
      <c r="A4410">
        <v>4409</v>
      </c>
      <c r="B4410" s="10">
        <v>45248</v>
      </c>
      <c r="C4410">
        <v>4748</v>
      </c>
      <c r="D4410" t="s">
        <v>80</v>
      </c>
      <c r="E4410">
        <v>37</v>
      </c>
      <c r="F4410" t="s">
        <v>102</v>
      </c>
      <c r="G4410">
        <v>3</v>
      </c>
      <c r="H4410">
        <v>566.26</v>
      </c>
      <c r="I4410">
        <v>1698.78</v>
      </c>
      <c r="J4410" t="s">
        <v>97</v>
      </c>
      <c r="K4410" t="s">
        <v>567</v>
      </c>
      <c r="L4410" t="s">
        <v>145</v>
      </c>
      <c r="M4410">
        <v>2023</v>
      </c>
      <c r="N4410" t="s">
        <v>84</v>
      </c>
      <c r="O4410" t="s">
        <v>7514</v>
      </c>
      <c r="P4410" t="s">
        <v>86</v>
      </c>
    </row>
    <row r="4411" spans="1:16" x14ac:dyDescent="0.45">
      <c r="A4411">
        <v>4410</v>
      </c>
      <c r="B4411" s="10">
        <v>45248</v>
      </c>
      <c r="C4411">
        <v>1277</v>
      </c>
      <c r="D4411" t="s">
        <v>89</v>
      </c>
      <c r="E4411">
        <v>59</v>
      </c>
      <c r="F4411" t="s">
        <v>102</v>
      </c>
      <c r="G4411">
        <v>4</v>
      </c>
      <c r="H4411">
        <v>4668.8599999999997</v>
      </c>
      <c r="I4411">
        <v>18675.439999999999</v>
      </c>
      <c r="J4411" t="s">
        <v>81</v>
      </c>
      <c r="K4411" t="s">
        <v>82</v>
      </c>
      <c r="L4411" t="s">
        <v>145</v>
      </c>
      <c r="M4411">
        <v>2023</v>
      </c>
      <c r="N4411" t="s">
        <v>84</v>
      </c>
      <c r="O4411" t="s">
        <v>1380</v>
      </c>
      <c r="P4411" t="s">
        <v>86</v>
      </c>
    </row>
    <row r="4412" spans="1:16" x14ac:dyDescent="0.45">
      <c r="A4412">
        <v>4411</v>
      </c>
      <c r="B4412" s="10">
        <v>45248</v>
      </c>
      <c r="C4412">
        <v>2859</v>
      </c>
      <c r="D4412" t="s">
        <v>89</v>
      </c>
      <c r="E4412">
        <v>41</v>
      </c>
      <c r="F4412" t="s">
        <v>7</v>
      </c>
      <c r="G4412">
        <v>3</v>
      </c>
      <c r="H4412">
        <v>708.66</v>
      </c>
      <c r="I4412">
        <v>2125.98</v>
      </c>
      <c r="J4412" t="s">
        <v>97</v>
      </c>
      <c r="K4412" t="s">
        <v>82</v>
      </c>
      <c r="L4412" t="s">
        <v>145</v>
      </c>
      <c r="M4412">
        <v>2023</v>
      </c>
      <c r="N4412" t="s">
        <v>84</v>
      </c>
      <c r="O4412" t="s">
        <v>6318</v>
      </c>
      <c r="P4412" t="s">
        <v>86</v>
      </c>
    </row>
    <row r="4413" spans="1:16" x14ac:dyDescent="0.45">
      <c r="A4413">
        <v>4412</v>
      </c>
      <c r="B4413" s="10">
        <v>45249</v>
      </c>
      <c r="C4413">
        <v>6929</v>
      </c>
      <c r="D4413" t="s">
        <v>80</v>
      </c>
      <c r="E4413">
        <v>60</v>
      </c>
      <c r="F4413" t="s">
        <v>6</v>
      </c>
      <c r="G4413">
        <v>4</v>
      </c>
      <c r="H4413">
        <v>4995.8900000000003</v>
      </c>
      <c r="I4413">
        <v>19983.560000000001</v>
      </c>
      <c r="J4413" t="s">
        <v>81</v>
      </c>
      <c r="K4413" t="s">
        <v>82</v>
      </c>
      <c r="L4413" t="s">
        <v>145</v>
      </c>
      <c r="M4413">
        <v>2023</v>
      </c>
      <c r="N4413" t="s">
        <v>84</v>
      </c>
      <c r="O4413" t="s">
        <v>152</v>
      </c>
      <c r="P4413" t="s">
        <v>86</v>
      </c>
    </row>
    <row r="4414" spans="1:16" x14ac:dyDescent="0.45">
      <c r="A4414">
        <v>4413</v>
      </c>
      <c r="B4414" s="10">
        <v>45249</v>
      </c>
      <c r="C4414">
        <v>7792</v>
      </c>
      <c r="D4414" t="s">
        <v>80</v>
      </c>
      <c r="E4414">
        <v>35</v>
      </c>
      <c r="F4414" t="s">
        <v>8</v>
      </c>
      <c r="G4414">
        <v>2</v>
      </c>
      <c r="H4414">
        <v>2205.15</v>
      </c>
      <c r="I4414">
        <v>4410.3</v>
      </c>
      <c r="J4414" t="s">
        <v>97</v>
      </c>
      <c r="K4414" t="s">
        <v>82</v>
      </c>
      <c r="L4414" t="s">
        <v>145</v>
      </c>
      <c r="M4414">
        <v>2023</v>
      </c>
      <c r="N4414" t="s">
        <v>84</v>
      </c>
      <c r="O4414" t="s">
        <v>2778</v>
      </c>
      <c r="P4414" t="s">
        <v>86</v>
      </c>
    </row>
    <row r="4415" spans="1:16" x14ac:dyDescent="0.45">
      <c r="A4415">
        <v>4414</v>
      </c>
      <c r="B4415" s="10">
        <v>45249</v>
      </c>
      <c r="C4415">
        <v>5713</v>
      </c>
      <c r="D4415" t="s">
        <v>80</v>
      </c>
      <c r="E4415">
        <v>60</v>
      </c>
      <c r="F4415" t="s">
        <v>102</v>
      </c>
      <c r="G4415">
        <v>1</v>
      </c>
      <c r="H4415">
        <v>413.75</v>
      </c>
      <c r="I4415">
        <v>413.75</v>
      </c>
      <c r="J4415" t="s">
        <v>81</v>
      </c>
      <c r="K4415" t="s">
        <v>567</v>
      </c>
      <c r="L4415" t="s">
        <v>145</v>
      </c>
      <c r="M4415">
        <v>2023</v>
      </c>
      <c r="N4415" t="s">
        <v>84</v>
      </c>
      <c r="O4415" t="s">
        <v>8072</v>
      </c>
      <c r="P4415" t="s">
        <v>86</v>
      </c>
    </row>
    <row r="4416" spans="1:16" x14ac:dyDescent="0.45">
      <c r="A4416">
        <v>4415</v>
      </c>
      <c r="B4416" s="10">
        <v>45249</v>
      </c>
      <c r="C4416">
        <v>5675</v>
      </c>
      <c r="D4416" t="s">
        <v>89</v>
      </c>
      <c r="E4416">
        <v>26</v>
      </c>
      <c r="F4416" t="s">
        <v>5</v>
      </c>
      <c r="G4416">
        <v>1</v>
      </c>
      <c r="H4416">
        <v>4327.3100000000004</v>
      </c>
      <c r="I4416">
        <v>4327.3100000000004</v>
      </c>
      <c r="J4416" t="s">
        <v>87</v>
      </c>
      <c r="K4416" t="s">
        <v>82</v>
      </c>
      <c r="L4416" t="s">
        <v>145</v>
      </c>
      <c r="M4416">
        <v>2023</v>
      </c>
      <c r="N4416" t="s">
        <v>668</v>
      </c>
      <c r="O4416" t="s">
        <v>9618</v>
      </c>
      <c r="P4416" t="s">
        <v>86</v>
      </c>
    </row>
    <row r="4417" spans="1:16" x14ac:dyDescent="0.45">
      <c r="A4417">
        <v>4416</v>
      </c>
      <c r="B4417" s="10">
        <v>45249</v>
      </c>
      <c r="C4417">
        <v>2170</v>
      </c>
      <c r="D4417" t="s">
        <v>80</v>
      </c>
      <c r="E4417">
        <v>36</v>
      </c>
      <c r="F4417" t="s">
        <v>102</v>
      </c>
      <c r="G4417">
        <v>2</v>
      </c>
      <c r="H4417">
        <v>509.77</v>
      </c>
      <c r="I4417">
        <v>1019.54</v>
      </c>
      <c r="J4417" t="s">
        <v>97</v>
      </c>
      <c r="K4417" t="s">
        <v>567</v>
      </c>
      <c r="L4417" t="s">
        <v>145</v>
      </c>
      <c r="M4417">
        <v>2023</v>
      </c>
      <c r="N4417" t="s">
        <v>84</v>
      </c>
      <c r="O4417" t="s">
        <v>7164</v>
      </c>
      <c r="P4417" t="s">
        <v>86</v>
      </c>
    </row>
    <row r="4418" spans="1:16" x14ac:dyDescent="0.45">
      <c r="A4418">
        <v>4417</v>
      </c>
      <c r="B4418" s="10">
        <v>45249</v>
      </c>
      <c r="C4418">
        <v>9681</v>
      </c>
      <c r="D4418" t="s">
        <v>89</v>
      </c>
      <c r="E4418">
        <v>37</v>
      </c>
      <c r="F4418" t="s">
        <v>5</v>
      </c>
      <c r="G4418">
        <v>5</v>
      </c>
      <c r="H4418">
        <v>913.44</v>
      </c>
      <c r="I4418">
        <v>4567.2</v>
      </c>
      <c r="J4418" t="s">
        <v>97</v>
      </c>
      <c r="K4418" t="s">
        <v>82</v>
      </c>
      <c r="L4418" t="s">
        <v>145</v>
      </c>
      <c r="M4418">
        <v>2023</v>
      </c>
      <c r="N4418" t="s">
        <v>84</v>
      </c>
      <c r="O4418" t="s">
        <v>8896</v>
      </c>
      <c r="P4418" t="s">
        <v>748</v>
      </c>
    </row>
    <row r="4419" spans="1:16" x14ac:dyDescent="0.45">
      <c r="A4419">
        <v>4418</v>
      </c>
      <c r="B4419" s="10">
        <v>45249</v>
      </c>
      <c r="C4419">
        <v>6308</v>
      </c>
      <c r="D4419" t="s">
        <v>80</v>
      </c>
      <c r="E4419">
        <v>59</v>
      </c>
      <c r="F4419" t="s">
        <v>102</v>
      </c>
      <c r="G4419">
        <v>5</v>
      </c>
      <c r="H4419">
        <v>2115.87</v>
      </c>
      <c r="I4419">
        <v>10579.35</v>
      </c>
      <c r="J4419" t="s">
        <v>81</v>
      </c>
      <c r="K4419" t="s">
        <v>82</v>
      </c>
      <c r="L4419" t="s">
        <v>145</v>
      </c>
      <c r="M4419">
        <v>2023</v>
      </c>
      <c r="N4419" t="s">
        <v>84</v>
      </c>
      <c r="O4419" t="s">
        <v>9072</v>
      </c>
      <c r="P4419" t="s">
        <v>748</v>
      </c>
    </row>
    <row r="4420" spans="1:16" x14ac:dyDescent="0.45">
      <c r="A4420">
        <v>4419</v>
      </c>
      <c r="B4420" s="10">
        <v>45249</v>
      </c>
      <c r="C4420">
        <v>3462</v>
      </c>
      <c r="D4420" t="s">
        <v>89</v>
      </c>
      <c r="E4420">
        <v>47</v>
      </c>
      <c r="F4420" t="s">
        <v>7</v>
      </c>
      <c r="G4420">
        <v>5</v>
      </c>
      <c r="H4420">
        <v>3397.12</v>
      </c>
      <c r="I4420">
        <v>16985.599999999999</v>
      </c>
      <c r="J4420" t="s">
        <v>93</v>
      </c>
      <c r="K4420" t="s">
        <v>82</v>
      </c>
      <c r="L4420" t="s">
        <v>145</v>
      </c>
      <c r="M4420">
        <v>2023</v>
      </c>
      <c r="N4420" t="s">
        <v>84</v>
      </c>
      <c r="O4420" t="s">
        <v>4244</v>
      </c>
      <c r="P4420" t="s">
        <v>86</v>
      </c>
    </row>
    <row r="4421" spans="1:16" x14ac:dyDescent="0.45">
      <c r="A4421">
        <v>4420</v>
      </c>
      <c r="B4421" s="10">
        <v>45249</v>
      </c>
      <c r="C4421">
        <v>1287</v>
      </c>
      <c r="D4421" t="s">
        <v>89</v>
      </c>
      <c r="E4421">
        <v>43</v>
      </c>
      <c r="F4421" t="s">
        <v>5</v>
      </c>
      <c r="G4421">
        <v>4</v>
      </c>
      <c r="H4421">
        <v>649.64</v>
      </c>
      <c r="I4421">
        <v>2598.56</v>
      </c>
      <c r="J4421" t="s">
        <v>97</v>
      </c>
      <c r="K4421" t="s">
        <v>82</v>
      </c>
      <c r="L4421" t="s">
        <v>145</v>
      </c>
      <c r="M4421">
        <v>2023</v>
      </c>
      <c r="N4421" t="s">
        <v>84</v>
      </c>
      <c r="O4421" t="s">
        <v>1716</v>
      </c>
      <c r="P4421" t="s">
        <v>86</v>
      </c>
    </row>
    <row r="4422" spans="1:16" x14ac:dyDescent="0.45">
      <c r="A4422">
        <v>4421</v>
      </c>
      <c r="B4422" s="10">
        <v>45249</v>
      </c>
      <c r="C4422">
        <v>6953</v>
      </c>
      <c r="D4422" t="s">
        <v>80</v>
      </c>
      <c r="E4422">
        <v>48</v>
      </c>
      <c r="F4422" t="s">
        <v>8</v>
      </c>
      <c r="G4422">
        <v>2</v>
      </c>
      <c r="H4422">
        <v>3131.99</v>
      </c>
      <c r="I4422">
        <v>6263.98</v>
      </c>
      <c r="J4422" t="s">
        <v>93</v>
      </c>
      <c r="K4422" t="s">
        <v>82</v>
      </c>
      <c r="L4422" t="s">
        <v>145</v>
      </c>
      <c r="M4422">
        <v>2023</v>
      </c>
      <c r="N4422" t="s">
        <v>84</v>
      </c>
      <c r="O4422" t="s">
        <v>3389</v>
      </c>
      <c r="P4422" t="s">
        <v>86</v>
      </c>
    </row>
    <row r="4423" spans="1:16" x14ac:dyDescent="0.45">
      <c r="A4423">
        <v>4422</v>
      </c>
      <c r="B4423" s="10">
        <v>45249</v>
      </c>
      <c r="C4423">
        <v>5282</v>
      </c>
      <c r="D4423" t="s">
        <v>89</v>
      </c>
      <c r="E4423">
        <v>52</v>
      </c>
      <c r="F4423" t="s">
        <v>102</v>
      </c>
      <c r="G4423">
        <v>4</v>
      </c>
      <c r="H4423">
        <v>3912.91</v>
      </c>
      <c r="I4423">
        <v>15651.64</v>
      </c>
      <c r="J4423" t="s">
        <v>93</v>
      </c>
      <c r="K4423" t="s">
        <v>82</v>
      </c>
      <c r="L4423" t="s">
        <v>145</v>
      </c>
      <c r="M4423">
        <v>2023</v>
      </c>
      <c r="N4423" t="s">
        <v>84</v>
      </c>
      <c r="O4423" t="s">
        <v>2019</v>
      </c>
      <c r="P4423" t="s">
        <v>86</v>
      </c>
    </row>
    <row r="4424" spans="1:16" x14ac:dyDescent="0.45">
      <c r="A4424">
        <v>4423</v>
      </c>
      <c r="B4424" s="10">
        <v>45249</v>
      </c>
      <c r="C4424">
        <v>2907</v>
      </c>
      <c r="D4424" t="s">
        <v>89</v>
      </c>
      <c r="E4424">
        <v>20</v>
      </c>
      <c r="F4424" t="s">
        <v>102</v>
      </c>
      <c r="G4424">
        <v>4</v>
      </c>
      <c r="H4424">
        <v>661.31</v>
      </c>
      <c r="I4424">
        <v>2645.24</v>
      </c>
      <c r="J4424" t="s">
        <v>95</v>
      </c>
      <c r="K4424" t="s">
        <v>82</v>
      </c>
      <c r="L4424" t="s">
        <v>145</v>
      </c>
      <c r="M4424">
        <v>2023</v>
      </c>
      <c r="N4424" t="s">
        <v>84</v>
      </c>
      <c r="O4424" t="s">
        <v>2335</v>
      </c>
      <c r="P4424" t="s">
        <v>86</v>
      </c>
    </row>
    <row r="4425" spans="1:16" x14ac:dyDescent="0.45">
      <c r="A4425">
        <v>4424</v>
      </c>
      <c r="B4425" s="10">
        <v>45249</v>
      </c>
      <c r="C4425">
        <v>2161</v>
      </c>
      <c r="D4425" t="s">
        <v>89</v>
      </c>
      <c r="E4425">
        <v>57</v>
      </c>
      <c r="F4425" t="s">
        <v>7</v>
      </c>
      <c r="G4425">
        <v>2</v>
      </c>
      <c r="H4425">
        <v>3255.47</v>
      </c>
      <c r="I4425">
        <v>6510.94</v>
      </c>
      <c r="J4425" t="s">
        <v>81</v>
      </c>
      <c r="K4425" t="s">
        <v>82</v>
      </c>
      <c r="L4425" t="s">
        <v>145</v>
      </c>
      <c r="M4425">
        <v>2023</v>
      </c>
      <c r="N4425" t="s">
        <v>84</v>
      </c>
      <c r="O4425" t="s">
        <v>3072</v>
      </c>
      <c r="P4425" t="s">
        <v>86</v>
      </c>
    </row>
    <row r="4426" spans="1:16" x14ac:dyDescent="0.45">
      <c r="A4426">
        <v>4425</v>
      </c>
      <c r="B4426" s="10">
        <v>45249</v>
      </c>
      <c r="C4426">
        <v>1129</v>
      </c>
      <c r="D4426" t="s">
        <v>89</v>
      </c>
      <c r="E4426">
        <v>46</v>
      </c>
      <c r="F4426" t="s">
        <v>5</v>
      </c>
      <c r="G4426">
        <v>4</v>
      </c>
      <c r="H4426">
        <v>4796.4399999999996</v>
      </c>
      <c r="I4426">
        <v>19185.759999999998</v>
      </c>
      <c r="J4426" t="s">
        <v>93</v>
      </c>
      <c r="K4426" t="s">
        <v>82</v>
      </c>
      <c r="L4426" t="s">
        <v>145</v>
      </c>
      <c r="M4426">
        <v>2023</v>
      </c>
      <c r="N4426" t="s">
        <v>84</v>
      </c>
      <c r="O4426" t="s">
        <v>2020</v>
      </c>
      <c r="P4426" t="s">
        <v>86</v>
      </c>
    </row>
    <row r="4427" spans="1:16" x14ac:dyDescent="0.45">
      <c r="A4427">
        <v>4426</v>
      </c>
      <c r="B4427" s="10">
        <v>45250</v>
      </c>
      <c r="C4427">
        <v>7337</v>
      </c>
      <c r="D4427" t="s">
        <v>89</v>
      </c>
      <c r="E4427">
        <v>23</v>
      </c>
      <c r="F4427" t="s">
        <v>6</v>
      </c>
      <c r="G4427">
        <v>2</v>
      </c>
      <c r="H4427">
        <v>4838.6099999999997</v>
      </c>
      <c r="I4427">
        <v>9677.2199999999993</v>
      </c>
      <c r="J4427" t="s">
        <v>95</v>
      </c>
      <c r="K4427" t="s">
        <v>82</v>
      </c>
      <c r="L4427" t="s">
        <v>145</v>
      </c>
      <c r="M4427">
        <v>2023</v>
      </c>
      <c r="N4427" t="s">
        <v>84</v>
      </c>
      <c r="O4427" t="s">
        <v>263</v>
      </c>
      <c r="P4427" t="s">
        <v>86</v>
      </c>
    </row>
    <row r="4428" spans="1:16" x14ac:dyDescent="0.45">
      <c r="A4428">
        <v>4427</v>
      </c>
      <c r="B4428" s="10">
        <v>45250</v>
      </c>
      <c r="C4428">
        <v>3363</v>
      </c>
      <c r="D4428" t="s">
        <v>80</v>
      </c>
      <c r="E4428">
        <v>18</v>
      </c>
      <c r="F4428" t="s">
        <v>7</v>
      </c>
      <c r="G4428">
        <v>5</v>
      </c>
      <c r="H4428">
        <v>850.23</v>
      </c>
      <c r="I4428">
        <v>4251.1499999999996</v>
      </c>
      <c r="J4428" t="s">
        <v>95</v>
      </c>
      <c r="K4428" t="s">
        <v>82</v>
      </c>
      <c r="L4428" t="s">
        <v>145</v>
      </c>
      <c r="M4428">
        <v>2023</v>
      </c>
      <c r="N4428" t="s">
        <v>84</v>
      </c>
      <c r="O4428" t="s">
        <v>4904</v>
      </c>
      <c r="P4428" t="s">
        <v>86</v>
      </c>
    </row>
    <row r="4429" spans="1:16" x14ac:dyDescent="0.45">
      <c r="A4429">
        <v>4428</v>
      </c>
      <c r="B4429" s="10">
        <v>45250</v>
      </c>
      <c r="C4429">
        <v>9151</v>
      </c>
      <c r="D4429" t="s">
        <v>80</v>
      </c>
      <c r="E4429">
        <v>41</v>
      </c>
      <c r="F4429" t="s">
        <v>5</v>
      </c>
      <c r="G4429">
        <v>5</v>
      </c>
      <c r="H4429">
        <v>3810.54</v>
      </c>
      <c r="I4429">
        <v>19052.7</v>
      </c>
      <c r="J4429" t="s">
        <v>97</v>
      </c>
      <c r="K4429" t="s">
        <v>82</v>
      </c>
      <c r="L4429" t="s">
        <v>145</v>
      </c>
      <c r="M4429">
        <v>2023</v>
      </c>
      <c r="N4429" t="s">
        <v>84</v>
      </c>
      <c r="O4429" t="s">
        <v>4485</v>
      </c>
      <c r="P4429" t="s">
        <v>86</v>
      </c>
    </row>
    <row r="4430" spans="1:16" x14ac:dyDescent="0.45">
      <c r="A4430">
        <v>4429</v>
      </c>
      <c r="B4430" s="10">
        <v>45250</v>
      </c>
      <c r="C4430">
        <v>6983</v>
      </c>
      <c r="D4430" t="s">
        <v>89</v>
      </c>
      <c r="E4430">
        <v>55</v>
      </c>
      <c r="F4430" t="s">
        <v>102</v>
      </c>
      <c r="G4430">
        <v>4</v>
      </c>
      <c r="H4430">
        <v>4240.83</v>
      </c>
      <c r="I4430">
        <v>16963.32</v>
      </c>
      <c r="J4430" t="s">
        <v>81</v>
      </c>
      <c r="K4430" t="s">
        <v>82</v>
      </c>
      <c r="L4430" t="s">
        <v>145</v>
      </c>
      <c r="M4430">
        <v>2023</v>
      </c>
      <c r="N4430" t="s">
        <v>84</v>
      </c>
      <c r="O4430" t="s">
        <v>1381</v>
      </c>
      <c r="P4430" t="s">
        <v>86</v>
      </c>
    </row>
    <row r="4431" spans="1:16" x14ac:dyDescent="0.45">
      <c r="A4431">
        <v>4430</v>
      </c>
      <c r="B4431" s="10">
        <v>45250</v>
      </c>
      <c r="C4431">
        <v>1143</v>
      </c>
      <c r="D4431" t="s">
        <v>80</v>
      </c>
      <c r="E4431">
        <v>51</v>
      </c>
      <c r="F4431" t="s">
        <v>102</v>
      </c>
      <c r="G4431">
        <v>1</v>
      </c>
      <c r="H4431">
        <v>4450.37</v>
      </c>
      <c r="I4431">
        <v>4450.37</v>
      </c>
      <c r="J4431" t="s">
        <v>93</v>
      </c>
      <c r="K4431" t="s">
        <v>82</v>
      </c>
      <c r="L4431" t="s">
        <v>145</v>
      </c>
      <c r="M4431">
        <v>2023</v>
      </c>
      <c r="N4431" t="s">
        <v>668</v>
      </c>
      <c r="O4431" t="s">
        <v>9619</v>
      </c>
      <c r="P4431" t="s">
        <v>86</v>
      </c>
    </row>
    <row r="4432" spans="1:16" x14ac:dyDescent="0.45">
      <c r="A4432">
        <v>4431</v>
      </c>
      <c r="B4432" s="10">
        <v>45250</v>
      </c>
      <c r="C4432">
        <v>9207</v>
      </c>
      <c r="D4432" t="s">
        <v>89</v>
      </c>
      <c r="E4432">
        <v>24</v>
      </c>
      <c r="F4432" t="s">
        <v>102</v>
      </c>
      <c r="G4432">
        <v>2</v>
      </c>
      <c r="H4432">
        <v>1652.22</v>
      </c>
      <c r="I4432">
        <v>3304.44</v>
      </c>
      <c r="J4432" t="s">
        <v>95</v>
      </c>
      <c r="K4432" t="s">
        <v>82</v>
      </c>
      <c r="L4432" t="s">
        <v>145</v>
      </c>
      <c r="M4432">
        <v>2023</v>
      </c>
      <c r="N4432" t="s">
        <v>84</v>
      </c>
      <c r="O4432" t="s">
        <v>2542</v>
      </c>
      <c r="P4432" t="s">
        <v>86</v>
      </c>
    </row>
    <row r="4433" spans="1:16" x14ac:dyDescent="0.45">
      <c r="A4433">
        <v>4432</v>
      </c>
      <c r="B4433" s="10">
        <v>45250</v>
      </c>
      <c r="C4433">
        <v>8469</v>
      </c>
      <c r="D4433" t="s">
        <v>89</v>
      </c>
      <c r="E4433">
        <v>28</v>
      </c>
      <c r="F4433" t="s">
        <v>102</v>
      </c>
      <c r="G4433">
        <v>3</v>
      </c>
      <c r="H4433">
        <v>1387.09</v>
      </c>
      <c r="I4433">
        <v>4161.2700000000004</v>
      </c>
      <c r="J4433" t="s">
        <v>87</v>
      </c>
      <c r="K4433" t="s">
        <v>82</v>
      </c>
      <c r="L4433" t="s">
        <v>145</v>
      </c>
      <c r="M4433">
        <v>2023</v>
      </c>
      <c r="N4433" t="s">
        <v>84</v>
      </c>
      <c r="O4433" t="s">
        <v>8336</v>
      </c>
      <c r="P4433" t="s">
        <v>748</v>
      </c>
    </row>
    <row r="4434" spans="1:16" x14ac:dyDescent="0.45">
      <c r="A4434">
        <v>4433</v>
      </c>
      <c r="B4434" s="10">
        <v>45250</v>
      </c>
      <c r="C4434">
        <v>1244</v>
      </c>
      <c r="D4434" t="s">
        <v>80</v>
      </c>
      <c r="E4434">
        <v>28</v>
      </c>
      <c r="F4434" t="s">
        <v>9</v>
      </c>
      <c r="G4434">
        <v>3</v>
      </c>
      <c r="H4434">
        <v>286.91000000000003</v>
      </c>
      <c r="I4434">
        <v>860.73</v>
      </c>
      <c r="J4434" t="s">
        <v>87</v>
      </c>
      <c r="K4434" t="s">
        <v>567</v>
      </c>
      <c r="L4434" t="s">
        <v>145</v>
      </c>
      <c r="M4434">
        <v>2023</v>
      </c>
      <c r="N4434" t="s">
        <v>84</v>
      </c>
      <c r="O4434" t="s">
        <v>7515</v>
      </c>
      <c r="P4434" t="s">
        <v>86</v>
      </c>
    </row>
    <row r="4435" spans="1:16" x14ac:dyDescent="0.45">
      <c r="A4435">
        <v>4434</v>
      </c>
      <c r="B4435" s="10">
        <v>45250</v>
      </c>
      <c r="C4435">
        <v>1926</v>
      </c>
      <c r="D4435" t="s">
        <v>89</v>
      </c>
      <c r="E4435">
        <v>53</v>
      </c>
      <c r="F4435" t="s">
        <v>102</v>
      </c>
      <c r="G4435">
        <v>4</v>
      </c>
      <c r="H4435">
        <v>2027.39</v>
      </c>
      <c r="I4435">
        <v>8109.56</v>
      </c>
      <c r="J4435" t="s">
        <v>93</v>
      </c>
      <c r="K4435" t="s">
        <v>82</v>
      </c>
      <c r="L4435" t="s">
        <v>145</v>
      </c>
      <c r="M4435">
        <v>2023</v>
      </c>
      <c r="N4435" t="s">
        <v>84</v>
      </c>
      <c r="O4435" t="s">
        <v>2021</v>
      </c>
      <c r="P4435" t="s">
        <v>86</v>
      </c>
    </row>
    <row r="4436" spans="1:16" x14ac:dyDescent="0.45">
      <c r="A4436">
        <v>4435</v>
      </c>
      <c r="B4436" s="10">
        <v>45250</v>
      </c>
      <c r="C4436">
        <v>4178</v>
      </c>
      <c r="D4436" t="s">
        <v>89</v>
      </c>
      <c r="E4436">
        <v>37</v>
      </c>
      <c r="F4436" t="s">
        <v>102</v>
      </c>
      <c r="G4436">
        <v>1</v>
      </c>
      <c r="H4436">
        <v>663.58</v>
      </c>
      <c r="I4436">
        <v>663.58</v>
      </c>
      <c r="J4436" t="s">
        <v>97</v>
      </c>
      <c r="K4436" t="s">
        <v>567</v>
      </c>
      <c r="L4436" t="s">
        <v>145</v>
      </c>
      <c r="M4436">
        <v>2023</v>
      </c>
      <c r="N4436" t="s">
        <v>84</v>
      </c>
      <c r="O4436" t="s">
        <v>7934</v>
      </c>
      <c r="P4436" t="s">
        <v>86</v>
      </c>
    </row>
    <row r="4437" spans="1:16" x14ac:dyDescent="0.45">
      <c r="A4437">
        <v>4436</v>
      </c>
      <c r="B4437" s="10">
        <v>45250</v>
      </c>
      <c r="C4437">
        <v>3176</v>
      </c>
      <c r="D4437" t="s">
        <v>89</v>
      </c>
      <c r="E4437">
        <v>33</v>
      </c>
      <c r="F4437" t="s">
        <v>6</v>
      </c>
      <c r="G4437">
        <v>2</v>
      </c>
      <c r="H4437">
        <v>3941.97</v>
      </c>
      <c r="I4437">
        <v>7883.94</v>
      </c>
      <c r="J4437" t="s">
        <v>87</v>
      </c>
      <c r="K4437" t="s">
        <v>82</v>
      </c>
      <c r="L4437" t="s">
        <v>145</v>
      </c>
      <c r="M4437">
        <v>2023</v>
      </c>
      <c r="N4437" t="s">
        <v>84</v>
      </c>
      <c r="O4437" t="s">
        <v>3719</v>
      </c>
      <c r="P4437" t="s">
        <v>86</v>
      </c>
    </row>
    <row r="4438" spans="1:16" x14ac:dyDescent="0.45">
      <c r="A4438">
        <v>4437</v>
      </c>
      <c r="B4438" s="10">
        <v>45250</v>
      </c>
      <c r="C4438">
        <v>6002</v>
      </c>
      <c r="D4438" t="s">
        <v>80</v>
      </c>
      <c r="E4438">
        <v>22</v>
      </c>
      <c r="F4438" t="s">
        <v>6</v>
      </c>
      <c r="G4438">
        <v>5</v>
      </c>
      <c r="H4438">
        <v>757.68</v>
      </c>
      <c r="I4438">
        <v>3788.4</v>
      </c>
      <c r="J4438" t="s">
        <v>95</v>
      </c>
      <c r="K4438" t="s">
        <v>82</v>
      </c>
      <c r="L4438" t="s">
        <v>145</v>
      </c>
      <c r="M4438">
        <v>2023</v>
      </c>
      <c r="N4438" t="s">
        <v>84</v>
      </c>
      <c r="O4438" t="s">
        <v>8837</v>
      </c>
      <c r="P4438" t="s">
        <v>748</v>
      </c>
    </row>
    <row r="4439" spans="1:16" x14ac:dyDescent="0.45">
      <c r="A4439">
        <v>4438</v>
      </c>
      <c r="B4439" s="10">
        <v>45250</v>
      </c>
      <c r="C4439">
        <v>1886</v>
      </c>
      <c r="D4439" t="s">
        <v>80</v>
      </c>
      <c r="E4439">
        <v>41</v>
      </c>
      <c r="F4439" t="s">
        <v>5</v>
      </c>
      <c r="G4439">
        <v>4</v>
      </c>
      <c r="H4439">
        <v>4103.58</v>
      </c>
      <c r="I4439">
        <v>16414.32</v>
      </c>
      <c r="J4439" t="s">
        <v>97</v>
      </c>
      <c r="K4439" t="s">
        <v>82</v>
      </c>
      <c r="L4439" t="s">
        <v>145</v>
      </c>
      <c r="M4439">
        <v>2023</v>
      </c>
      <c r="N4439" t="s">
        <v>84</v>
      </c>
      <c r="O4439" t="s">
        <v>1717</v>
      </c>
      <c r="P4439" t="s">
        <v>86</v>
      </c>
    </row>
    <row r="4440" spans="1:16" x14ac:dyDescent="0.45">
      <c r="A4440">
        <v>4439</v>
      </c>
      <c r="B4440" s="10">
        <v>45251</v>
      </c>
      <c r="C4440">
        <v>9532</v>
      </c>
      <c r="D4440" t="s">
        <v>89</v>
      </c>
      <c r="E4440">
        <v>47</v>
      </c>
      <c r="F4440" t="s">
        <v>102</v>
      </c>
      <c r="G4440">
        <v>2</v>
      </c>
      <c r="H4440">
        <v>582.69000000000005</v>
      </c>
      <c r="I4440">
        <v>1165.3800000000001</v>
      </c>
      <c r="J4440" t="s">
        <v>93</v>
      </c>
      <c r="K4440" t="s">
        <v>567</v>
      </c>
      <c r="L4440" t="s">
        <v>145</v>
      </c>
      <c r="M4440">
        <v>2023</v>
      </c>
      <c r="N4440" t="s">
        <v>84</v>
      </c>
      <c r="O4440" t="s">
        <v>611</v>
      </c>
      <c r="P4440" t="s">
        <v>86</v>
      </c>
    </row>
    <row r="4441" spans="1:16" x14ac:dyDescent="0.45">
      <c r="A4441">
        <v>4440</v>
      </c>
      <c r="B4441" s="10">
        <v>45251</v>
      </c>
      <c r="C4441">
        <v>4398</v>
      </c>
      <c r="D4441" t="s">
        <v>89</v>
      </c>
      <c r="E4441">
        <v>47</v>
      </c>
      <c r="F4441" t="s">
        <v>102</v>
      </c>
      <c r="G4441">
        <v>2</v>
      </c>
      <c r="H4441">
        <v>2429.0500000000002</v>
      </c>
      <c r="I4441">
        <v>4858.1000000000004</v>
      </c>
      <c r="J4441" t="s">
        <v>93</v>
      </c>
      <c r="K4441" t="s">
        <v>82</v>
      </c>
      <c r="L4441" t="s">
        <v>145</v>
      </c>
      <c r="M4441">
        <v>2023</v>
      </c>
      <c r="N4441" t="s">
        <v>84</v>
      </c>
      <c r="O4441" t="s">
        <v>3390</v>
      </c>
      <c r="P4441" t="s">
        <v>86</v>
      </c>
    </row>
    <row r="4442" spans="1:16" x14ac:dyDescent="0.45">
      <c r="A4442">
        <v>4441</v>
      </c>
      <c r="B4442" s="10">
        <v>45251</v>
      </c>
      <c r="C4442">
        <v>9497</v>
      </c>
      <c r="D4442" t="s">
        <v>89</v>
      </c>
      <c r="E4442">
        <v>56</v>
      </c>
      <c r="F4442" t="s">
        <v>5</v>
      </c>
      <c r="G4442">
        <v>2</v>
      </c>
      <c r="H4442">
        <v>1953.94</v>
      </c>
      <c r="I4442">
        <v>3907.88</v>
      </c>
      <c r="J4442" t="s">
        <v>81</v>
      </c>
      <c r="K4442" t="s">
        <v>82</v>
      </c>
      <c r="L4442" t="s">
        <v>145</v>
      </c>
      <c r="M4442">
        <v>2023</v>
      </c>
      <c r="N4442" t="s">
        <v>84</v>
      </c>
      <c r="O4442" t="s">
        <v>3073</v>
      </c>
      <c r="P4442" t="s">
        <v>86</v>
      </c>
    </row>
    <row r="4443" spans="1:16" x14ac:dyDescent="0.45">
      <c r="A4443">
        <v>4442</v>
      </c>
      <c r="B4443" s="10">
        <v>45251</v>
      </c>
      <c r="C4443">
        <v>3654</v>
      </c>
      <c r="D4443" t="s">
        <v>89</v>
      </c>
      <c r="E4443">
        <v>64</v>
      </c>
      <c r="F4443" t="s">
        <v>102</v>
      </c>
      <c r="G4443">
        <v>1</v>
      </c>
      <c r="H4443">
        <v>3027.64</v>
      </c>
      <c r="I4443">
        <v>3027.64</v>
      </c>
      <c r="J4443" t="s">
        <v>81</v>
      </c>
      <c r="K4443" t="s">
        <v>82</v>
      </c>
      <c r="L4443" t="s">
        <v>145</v>
      </c>
      <c r="M4443">
        <v>2023</v>
      </c>
      <c r="N4443" t="s">
        <v>84</v>
      </c>
      <c r="O4443" t="s">
        <v>5851</v>
      </c>
      <c r="P4443" t="s">
        <v>86</v>
      </c>
    </row>
    <row r="4444" spans="1:16" x14ac:dyDescent="0.45">
      <c r="A4444">
        <v>4443</v>
      </c>
      <c r="B4444" s="10">
        <v>45251</v>
      </c>
      <c r="C4444">
        <v>8392</v>
      </c>
      <c r="D4444" t="s">
        <v>89</v>
      </c>
      <c r="E4444">
        <v>54</v>
      </c>
      <c r="F4444" t="s">
        <v>102</v>
      </c>
      <c r="G4444">
        <v>2</v>
      </c>
      <c r="H4444">
        <v>2617.92</v>
      </c>
      <c r="I4444">
        <v>5235.84</v>
      </c>
      <c r="J4444" t="s">
        <v>93</v>
      </c>
      <c r="K4444" t="s">
        <v>82</v>
      </c>
      <c r="L4444" t="s">
        <v>145</v>
      </c>
      <c r="M4444">
        <v>2023</v>
      </c>
      <c r="N4444" t="s">
        <v>84</v>
      </c>
      <c r="O4444" t="s">
        <v>3391</v>
      </c>
      <c r="P4444" t="s">
        <v>86</v>
      </c>
    </row>
    <row r="4445" spans="1:16" x14ac:dyDescent="0.45">
      <c r="A4445">
        <v>4444</v>
      </c>
      <c r="B4445" s="10">
        <v>45251</v>
      </c>
      <c r="C4445">
        <v>2371</v>
      </c>
      <c r="D4445" t="s">
        <v>80</v>
      </c>
      <c r="E4445">
        <v>50</v>
      </c>
      <c r="F4445" t="s">
        <v>7</v>
      </c>
      <c r="G4445">
        <v>1</v>
      </c>
      <c r="H4445">
        <v>3013.2</v>
      </c>
      <c r="I4445">
        <v>3013.2</v>
      </c>
      <c r="J4445" t="s">
        <v>93</v>
      </c>
      <c r="K4445" t="s">
        <v>82</v>
      </c>
      <c r="L4445" t="s">
        <v>145</v>
      </c>
      <c r="M4445">
        <v>2023</v>
      </c>
      <c r="N4445" t="s">
        <v>84</v>
      </c>
      <c r="O4445" t="s">
        <v>5630</v>
      </c>
      <c r="P4445" t="s">
        <v>86</v>
      </c>
    </row>
    <row r="4446" spans="1:16" x14ac:dyDescent="0.45">
      <c r="A4446">
        <v>4445</v>
      </c>
      <c r="B4446" s="10">
        <v>45251</v>
      </c>
      <c r="C4446">
        <v>8135</v>
      </c>
      <c r="D4446" t="s">
        <v>80</v>
      </c>
      <c r="E4446">
        <v>37</v>
      </c>
      <c r="F4446" t="s">
        <v>9</v>
      </c>
      <c r="G4446">
        <v>1</v>
      </c>
      <c r="H4446">
        <v>54.77</v>
      </c>
      <c r="I4446">
        <v>54.77</v>
      </c>
      <c r="J4446" t="s">
        <v>97</v>
      </c>
      <c r="K4446" t="s">
        <v>567</v>
      </c>
      <c r="L4446" t="s">
        <v>145</v>
      </c>
      <c r="M4446">
        <v>2023</v>
      </c>
      <c r="N4446" t="s">
        <v>84</v>
      </c>
      <c r="O4446" t="s">
        <v>7935</v>
      </c>
      <c r="P4446" t="s">
        <v>86</v>
      </c>
    </row>
    <row r="4447" spans="1:16" x14ac:dyDescent="0.45">
      <c r="A4447">
        <v>4446</v>
      </c>
      <c r="B4447" s="10">
        <v>45251</v>
      </c>
      <c r="C4447">
        <v>1320</v>
      </c>
      <c r="D4447" t="s">
        <v>80</v>
      </c>
      <c r="E4447">
        <v>39</v>
      </c>
      <c r="F4447" t="s">
        <v>5</v>
      </c>
      <c r="G4447">
        <v>2</v>
      </c>
      <c r="H4447">
        <v>681.14</v>
      </c>
      <c r="I4447">
        <v>1362.28</v>
      </c>
      <c r="J4447" t="s">
        <v>97</v>
      </c>
      <c r="K4447" t="s">
        <v>567</v>
      </c>
      <c r="L4447" t="s">
        <v>145</v>
      </c>
      <c r="M4447">
        <v>2023</v>
      </c>
      <c r="N4447" t="s">
        <v>84</v>
      </c>
      <c r="O4447" t="s">
        <v>7165</v>
      </c>
      <c r="P4447" t="s">
        <v>86</v>
      </c>
    </row>
    <row r="4448" spans="1:16" x14ac:dyDescent="0.45">
      <c r="A4448">
        <v>4447</v>
      </c>
      <c r="B4448" s="10">
        <v>45251</v>
      </c>
      <c r="C4448">
        <v>5654</v>
      </c>
      <c r="D4448" t="s">
        <v>80</v>
      </c>
      <c r="E4448">
        <v>58</v>
      </c>
      <c r="F4448" t="s">
        <v>7</v>
      </c>
      <c r="G4448">
        <v>5</v>
      </c>
      <c r="H4448">
        <v>2609.7399999999998</v>
      </c>
      <c r="I4448">
        <v>13048.7</v>
      </c>
      <c r="J4448" t="s">
        <v>81</v>
      </c>
      <c r="K4448" t="s">
        <v>82</v>
      </c>
      <c r="L4448" t="s">
        <v>145</v>
      </c>
      <c r="M4448">
        <v>2023</v>
      </c>
      <c r="N4448" t="s">
        <v>84</v>
      </c>
      <c r="O4448" t="s">
        <v>9073</v>
      </c>
      <c r="P4448" t="s">
        <v>748</v>
      </c>
    </row>
    <row r="4449" spans="1:16" x14ac:dyDescent="0.45">
      <c r="A4449">
        <v>4448</v>
      </c>
      <c r="B4449" s="10">
        <v>45251</v>
      </c>
      <c r="C4449">
        <v>6300</v>
      </c>
      <c r="D4449" t="s">
        <v>89</v>
      </c>
      <c r="E4449">
        <v>38</v>
      </c>
      <c r="F4449" t="s">
        <v>6</v>
      </c>
      <c r="G4449">
        <v>2</v>
      </c>
      <c r="H4449">
        <v>1186.8499999999999</v>
      </c>
      <c r="I4449">
        <v>2373.6999999999998</v>
      </c>
      <c r="J4449" t="s">
        <v>97</v>
      </c>
      <c r="K4449" t="s">
        <v>82</v>
      </c>
      <c r="L4449" t="s">
        <v>145</v>
      </c>
      <c r="M4449">
        <v>2023</v>
      </c>
      <c r="N4449" t="s">
        <v>84</v>
      </c>
      <c r="O4449" t="s">
        <v>2779</v>
      </c>
      <c r="P4449" t="s">
        <v>86</v>
      </c>
    </row>
    <row r="4450" spans="1:16" x14ac:dyDescent="0.45">
      <c r="A4450">
        <v>4449</v>
      </c>
      <c r="B4450" s="10">
        <v>45251</v>
      </c>
      <c r="C4450">
        <v>7761</v>
      </c>
      <c r="D4450" t="s">
        <v>89</v>
      </c>
      <c r="E4450">
        <v>54</v>
      </c>
      <c r="F4450" t="s">
        <v>8</v>
      </c>
      <c r="G4450">
        <v>5</v>
      </c>
      <c r="H4450">
        <v>427.77</v>
      </c>
      <c r="I4450">
        <v>2138.85</v>
      </c>
      <c r="J4450" t="s">
        <v>93</v>
      </c>
      <c r="K4450" t="s">
        <v>82</v>
      </c>
      <c r="L4450" t="s">
        <v>145</v>
      </c>
      <c r="M4450">
        <v>2023</v>
      </c>
      <c r="N4450" t="s">
        <v>84</v>
      </c>
      <c r="O4450" t="s">
        <v>4245</v>
      </c>
      <c r="P4450" t="s">
        <v>86</v>
      </c>
    </row>
    <row r="4451" spans="1:16" x14ac:dyDescent="0.45">
      <c r="A4451">
        <v>4450</v>
      </c>
      <c r="B4451" s="10">
        <v>45251</v>
      </c>
      <c r="C4451">
        <v>7854</v>
      </c>
      <c r="D4451" t="s">
        <v>80</v>
      </c>
      <c r="E4451">
        <v>44</v>
      </c>
      <c r="F4451" t="s">
        <v>8</v>
      </c>
      <c r="G4451">
        <v>4</v>
      </c>
      <c r="H4451">
        <v>1127.6199999999999</v>
      </c>
      <c r="I4451">
        <v>4510.4799999999996</v>
      </c>
      <c r="J4451" t="s">
        <v>97</v>
      </c>
      <c r="K4451" t="s">
        <v>82</v>
      </c>
      <c r="L4451" t="s">
        <v>145</v>
      </c>
      <c r="M4451">
        <v>2023</v>
      </c>
      <c r="N4451" t="s">
        <v>668</v>
      </c>
      <c r="O4451" t="s">
        <v>10007</v>
      </c>
      <c r="P4451" t="s">
        <v>86</v>
      </c>
    </row>
    <row r="4452" spans="1:16" x14ac:dyDescent="0.45">
      <c r="A4452">
        <v>4451</v>
      </c>
      <c r="B4452" s="10">
        <v>45251</v>
      </c>
      <c r="C4452">
        <v>6505</v>
      </c>
      <c r="D4452" t="s">
        <v>80</v>
      </c>
      <c r="E4452">
        <v>55</v>
      </c>
      <c r="F4452" t="s">
        <v>6</v>
      </c>
      <c r="G4452">
        <v>3</v>
      </c>
      <c r="H4452">
        <v>3910.3</v>
      </c>
      <c r="I4452">
        <v>11730.9</v>
      </c>
      <c r="J4452" t="s">
        <v>81</v>
      </c>
      <c r="K4452" t="s">
        <v>82</v>
      </c>
      <c r="L4452" t="s">
        <v>145</v>
      </c>
      <c r="M4452">
        <v>2023</v>
      </c>
      <c r="N4452" t="s">
        <v>84</v>
      </c>
      <c r="O4452" t="s">
        <v>8423</v>
      </c>
      <c r="P4452" t="s">
        <v>748</v>
      </c>
    </row>
    <row r="4453" spans="1:16" x14ac:dyDescent="0.45">
      <c r="A4453">
        <v>4452</v>
      </c>
      <c r="B4453" s="10">
        <v>45251</v>
      </c>
      <c r="C4453">
        <v>7553</v>
      </c>
      <c r="D4453" t="s">
        <v>89</v>
      </c>
      <c r="E4453">
        <v>52</v>
      </c>
      <c r="F4453" t="s">
        <v>9</v>
      </c>
      <c r="G4453">
        <v>4</v>
      </c>
      <c r="H4453">
        <v>2731.39</v>
      </c>
      <c r="I4453">
        <v>10925.56</v>
      </c>
      <c r="J4453" t="s">
        <v>93</v>
      </c>
      <c r="K4453" t="s">
        <v>82</v>
      </c>
      <c r="L4453" t="s">
        <v>145</v>
      </c>
      <c r="M4453">
        <v>2023</v>
      </c>
      <c r="N4453" t="s">
        <v>84</v>
      </c>
      <c r="O4453" t="s">
        <v>2022</v>
      </c>
      <c r="P4453" t="s">
        <v>86</v>
      </c>
    </row>
    <row r="4454" spans="1:16" x14ac:dyDescent="0.45">
      <c r="A4454">
        <v>4453</v>
      </c>
      <c r="B4454" s="10">
        <v>45252</v>
      </c>
      <c r="C4454">
        <v>5042</v>
      </c>
      <c r="D4454" t="s">
        <v>80</v>
      </c>
      <c r="E4454">
        <v>55</v>
      </c>
      <c r="F4454" t="s">
        <v>8</v>
      </c>
      <c r="G4454">
        <v>1</v>
      </c>
      <c r="H4454">
        <v>990.88</v>
      </c>
      <c r="I4454">
        <v>990.88</v>
      </c>
      <c r="J4454" t="s">
        <v>81</v>
      </c>
      <c r="K4454" t="s">
        <v>567</v>
      </c>
      <c r="L4454" t="s">
        <v>145</v>
      </c>
      <c r="M4454">
        <v>2023</v>
      </c>
      <c r="N4454" t="s">
        <v>84</v>
      </c>
      <c r="O4454" t="s">
        <v>612</v>
      </c>
      <c r="P4454" t="s">
        <v>86</v>
      </c>
    </row>
    <row r="4455" spans="1:16" x14ac:dyDescent="0.45">
      <c r="A4455">
        <v>4454</v>
      </c>
      <c r="B4455" s="10">
        <v>45252</v>
      </c>
      <c r="C4455">
        <v>8498</v>
      </c>
      <c r="D4455" t="s">
        <v>89</v>
      </c>
      <c r="E4455">
        <v>57</v>
      </c>
      <c r="F4455" t="s">
        <v>9</v>
      </c>
      <c r="G4455">
        <v>4</v>
      </c>
      <c r="H4455">
        <v>129.09</v>
      </c>
      <c r="I4455">
        <v>516.36</v>
      </c>
      <c r="J4455" t="s">
        <v>81</v>
      </c>
      <c r="K4455" t="s">
        <v>567</v>
      </c>
      <c r="L4455" t="s">
        <v>145</v>
      </c>
      <c r="M4455">
        <v>2023</v>
      </c>
      <c r="N4455" t="s">
        <v>84</v>
      </c>
      <c r="O4455" t="s">
        <v>7366</v>
      </c>
      <c r="P4455" t="s">
        <v>86</v>
      </c>
    </row>
    <row r="4456" spans="1:16" x14ac:dyDescent="0.45">
      <c r="A4456">
        <v>4455</v>
      </c>
      <c r="B4456" s="10">
        <v>45252</v>
      </c>
      <c r="C4456">
        <v>7636</v>
      </c>
      <c r="D4456" t="s">
        <v>89</v>
      </c>
      <c r="E4456">
        <v>23</v>
      </c>
      <c r="F4456" t="s">
        <v>8</v>
      </c>
      <c r="G4456">
        <v>3</v>
      </c>
      <c r="H4456">
        <v>1820.1</v>
      </c>
      <c r="I4456">
        <v>5460.3</v>
      </c>
      <c r="J4456" t="s">
        <v>95</v>
      </c>
      <c r="K4456" t="s">
        <v>82</v>
      </c>
      <c r="L4456" t="s">
        <v>145</v>
      </c>
      <c r="M4456">
        <v>2023</v>
      </c>
      <c r="N4456" t="s">
        <v>84</v>
      </c>
      <c r="O4456" t="s">
        <v>8678</v>
      </c>
      <c r="P4456" t="s">
        <v>748</v>
      </c>
    </row>
    <row r="4457" spans="1:16" x14ac:dyDescent="0.45">
      <c r="A4457">
        <v>4456</v>
      </c>
      <c r="B4457" s="10">
        <v>45252</v>
      </c>
      <c r="C4457">
        <v>8362</v>
      </c>
      <c r="D4457" t="s">
        <v>89</v>
      </c>
      <c r="E4457">
        <v>49</v>
      </c>
      <c r="F4457" t="s">
        <v>8</v>
      </c>
      <c r="G4457">
        <v>3</v>
      </c>
      <c r="H4457">
        <v>1819.47</v>
      </c>
      <c r="I4457">
        <v>5458.41</v>
      </c>
      <c r="J4457" t="s">
        <v>93</v>
      </c>
      <c r="K4457" t="s">
        <v>82</v>
      </c>
      <c r="L4457" t="s">
        <v>145</v>
      </c>
      <c r="M4457">
        <v>2023</v>
      </c>
      <c r="N4457" t="s">
        <v>84</v>
      </c>
      <c r="O4457" t="s">
        <v>6533</v>
      </c>
      <c r="P4457" t="s">
        <v>86</v>
      </c>
    </row>
    <row r="4458" spans="1:16" x14ac:dyDescent="0.45">
      <c r="A4458">
        <v>4457</v>
      </c>
      <c r="B4458" s="10">
        <v>45252</v>
      </c>
      <c r="C4458">
        <v>1011</v>
      </c>
      <c r="D4458" t="s">
        <v>80</v>
      </c>
      <c r="E4458">
        <v>33</v>
      </c>
      <c r="F4458" t="s">
        <v>7</v>
      </c>
      <c r="G4458">
        <v>5</v>
      </c>
      <c r="H4458">
        <v>3688.87</v>
      </c>
      <c r="I4458">
        <v>18444.349999999999</v>
      </c>
      <c r="J4458" t="s">
        <v>87</v>
      </c>
      <c r="K4458" t="s">
        <v>82</v>
      </c>
      <c r="L4458" t="s">
        <v>145</v>
      </c>
      <c r="M4458">
        <v>2023</v>
      </c>
      <c r="N4458" t="s">
        <v>84</v>
      </c>
      <c r="O4458" t="s">
        <v>4005</v>
      </c>
      <c r="P4458" t="s">
        <v>86</v>
      </c>
    </row>
    <row r="4459" spans="1:16" x14ac:dyDescent="0.45">
      <c r="A4459">
        <v>4458</v>
      </c>
      <c r="B4459" s="10">
        <v>45252</v>
      </c>
      <c r="C4459">
        <v>1194</v>
      </c>
      <c r="D4459" t="s">
        <v>80</v>
      </c>
      <c r="E4459">
        <v>45</v>
      </c>
      <c r="F4459" t="s">
        <v>8</v>
      </c>
      <c r="G4459">
        <v>4</v>
      </c>
      <c r="H4459">
        <v>4601.21</v>
      </c>
      <c r="I4459">
        <v>18404.84</v>
      </c>
      <c r="J4459" t="s">
        <v>93</v>
      </c>
      <c r="K4459" t="s">
        <v>82</v>
      </c>
      <c r="L4459" t="s">
        <v>145</v>
      </c>
      <c r="M4459">
        <v>2023</v>
      </c>
      <c r="N4459" t="s">
        <v>84</v>
      </c>
      <c r="O4459" t="s">
        <v>2023</v>
      </c>
      <c r="P4459" t="s">
        <v>86</v>
      </c>
    </row>
    <row r="4460" spans="1:16" x14ac:dyDescent="0.45">
      <c r="A4460">
        <v>4459</v>
      </c>
      <c r="B4460" s="10">
        <v>45252</v>
      </c>
      <c r="C4460">
        <v>3537</v>
      </c>
      <c r="D4460" t="s">
        <v>80</v>
      </c>
      <c r="E4460">
        <v>33</v>
      </c>
      <c r="F4460" t="s">
        <v>6</v>
      </c>
      <c r="G4460">
        <v>1</v>
      </c>
      <c r="H4460">
        <v>1891.47</v>
      </c>
      <c r="I4460">
        <v>1891.47</v>
      </c>
      <c r="J4460" t="s">
        <v>87</v>
      </c>
      <c r="K4460" t="s">
        <v>567</v>
      </c>
      <c r="L4460" t="s">
        <v>145</v>
      </c>
      <c r="M4460">
        <v>2023</v>
      </c>
      <c r="N4460" t="s">
        <v>84</v>
      </c>
      <c r="O4460" t="s">
        <v>8201</v>
      </c>
      <c r="P4460" t="s">
        <v>86</v>
      </c>
    </row>
    <row r="4461" spans="1:16" x14ac:dyDescent="0.45">
      <c r="A4461">
        <v>4460</v>
      </c>
      <c r="B4461" s="10">
        <v>45252</v>
      </c>
      <c r="C4461">
        <v>3842</v>
      </c>
      <c r="D4461" t="s">
        <v>80</v>
      </c>
      <c r="E4461">
        <v>44</v>
      </c>
      <c r="F4461" t="s">
        <v>9</v>
      </c>
      <c r="G4461">
        <v>1</v>
      </c>
      <c r="H4461">
        <v>3456.26</v>
      </c>
      <c r="I4461">
        <v>3456.26</v>
      </c>
      <c r="J4461" t="s">
        <v>97</v>
      </c>
      <c r="K4461" t="s">
        <v>82</v>
      </c>
      <c r="L4461" t="s">
        <v>145</v>
      </c>
      <c r="M4461">
        <v>2023</v>
      </c>
      <c r="N4461" t="s">
        <v>84</v>
      </c>
      <c r="O4461" t="s">
        <v>5209</v>
      </c>
      <c r="P4461" t="s">
        <v>86</v>
      </c>
    </row>
    <row r="4462" spans="1:16" x14ac:dyDescent="0.45">
      <c r="A4462">
        <v>4461</v>
      </c>
      <c r="B4462" s="10">
        <v>45252</v>
      </c>
      <c r="C4462">
        <v>3229</v>
      </c>
      <c r="D4462" t="s">
        <v>80</v>
      </c>
      <c r="E4462">
        <v>20</v>
      </c>
      <c r="F4462" t="s">
        <v>102</v>
      </c>
      <c r="G4462">
        <v>5</v>
      </c>
      <c r="H4462">
        <v>3192.78</v>
      </c>
      <c r="I4462">
        <v>15963.9</v>
      </c>
      <c r="J4462" t="s">
        <v>95</v>
      </c>
      <c r="K4462" t="s">
        <v>82</v>
      </c>
      <c r="L4462" t="s">
        <v>145</v>
      </c>
      <c r="M4462">
        <v>2023</v>
      </c>
      <c r="N4462" t="s">
        <v>84</v>
      </c>
      <c r="O4462" t="s">
        <v>8838</v>
      </c>
      <c r="P4462" t="s">
        <v>748</v>
      </c>
    </row>
    <row r="4463" spans="1:16" x14ac:dyDescent="0.45">
      <c r="A4463">
        <v>4462</v>
      </c>
      <c r="B4463" s="10">
        <v>45252</v>
      </c>
      <c r="C4463">
        <v>4009</v>
      </c>
      <c r="D4463" t="s">
        <v>89</v>
      </c>
      <c r="E4463">
        <v>38</v>
      </c>
      <c r="F4463" t="s">
        <v>102</v>
      </c>
      <c r="G4463">
        <v>5</v>
      </c>
      <c r="H4463">
        <v>2139.3000000000002</v>
      </c>
      <c r="I4463">
        <v>10696.5</v>
      </c>
      <c r="J4463" t="s">
        <v>97</v>
      </c>
      <c r="K4463" t="s">
        <v>82</v>
      </c>
      <c r="L4463" t="s">
        <v>145</v>
      </c>
      <c r="M4463">
        <v>2023</v>
      </c>
      <c r="N4463" t="s">
        <v>84</v>
      </c>
      <c r="O4463" t="s">
        <v>4486</v>
      </c>
      <c r="P4463" t="s">
        <v>86</v>
      </c>
    </row>
    <row r="4464" spans="1:16" x14ac:dyDescent="0.45">
      <c r="A4464">
        <v>4463</v>
      </c>
      <c r="B4464" s="10">
        <v>45252</v>
      </c>
      <c r="C4464">
        <v>8984</v>
      </c>
      <c r="D4464" t="s">
        <v>80</v>
      </c>
      <c r="E4464">
        <v>55</v>
      </c>
      <c r="F4464" t="s">
        <v>102</v>
      </c>
      <c r="G4464">
        <v>4</v>
      </c>
      <c r="H4464">
        <v>376.16</v>
      </c>
      <c r="I4464">
        <v>1504.64</v>
      </c>
      <c r="J4464" t="s">
        <v>81</v>
      </c>
      <c r="K4464" t="s">
        <v>567</v>
      </c>
      <c r="L4464" t="s">
        <v>145</v>
      </c>
      <c r="M4464">
        <v>2023</v>
      </c>
      <c r="N4464" t="s">
        <v>84</v>
      </c>
      <c r="O4464" t="s">
        <v>7367</v>
      </c>
      <c r="P4464" t="s">
        <v>86</v>
      </c>
    </row>
    <row r="4465" spans="1:16" x14ac:dyDescent="0.45">
      <c r="A4465">
        <v>4464</v>
      </c>
      <c r="B4465" s="10">
        <v>45252</v>
      </c>
      <c r="C4465">
        <v>3077</v>
      </c>
      <c r="D4465" t="s">
        <v>89</v>
      </c>
      <c r="E4465">
        <v>55</v>
      </c>
      <c r="F4465" t="s">
        <v>9</v>
      </c>
      <c r="G4465">
        <v>5</v>
      </c>
      <c r="H4465">
        <v>2393.65</v>
      </c>
      <c r="I4465">
        <v>11968.25</v>
      </c>
      <c r="J4465" t="s">
        <v>81</v>
      </c>
      <c r="K4465" t="s">
        <v>82</v>
      </c>
      <c r="L4465" t="s">
        <v>145</v>
      </c>
      <c r="M4465">
        <v>2023</v>
      </c>
      <c r="N4465" t="s">
        <v>84</v>
      </c>
      <c r="O4465" t="s">
        <v>4717</v>
      </c>
      <c r="P4465" t="s">
        <v>86</v>
      </c>
    </row>
    <row r="4466" spans="1:16" x14ac:dyDescent="0.45">
      <c r="A4466">
        <v>4465</v>
      </c>
      <c r="B4466" s="10">
        <v>45252</v>
      </c>
      <c r="C4466">
        <v>8845</v>
      </c>
      <c r="D4466" t="s">
        <v>89</v>
      </c>
      <c r="E4466">
        <v>47</v>
      </c>
      <c r="F4466" t="s">
        <v>9</v>
      </c>
      <c r="G4466">
        <v>3</v>
      </c>
      <c r="H4466">
        <v>1802.99</v>
      </c>
      <c r="I4466">
        <v>5408.97</v>
      </c>
      <c r="J4466" t="s">
        <v>93</v>
      </c>
      <c r="K4466" t="s">
        <v>82</v>
      </c>
      <c r="L4466" t="s">
        <v>145</v>
      </c>
      <c r="M4466">
        <v>2023</v>
      </c>
      <c r="N4466" t="s">
        <v>84</v>
      </c>
      <c r="O4466" t="s">
        <v>6534</v>
      </c>
      <c r="P4466" t="s">
        <v>86</v>
      </c>
    </row>
    <row r="4467" spans="1:16" x14ac:dyDescent="0.45">
      <c r="A4467">
        <v>4466</v>
      </c>
      <c r="B4467" s="10">
        <v>45252</v>
      </c>
      <c r="C4467">
        <v>4867</v>
      </c>
      <c r="D4467" t="s">
        <v>89</v>
      </c>
      <c r="E4467">
        <v>39</v>
      </c>
      <c r="F4467" t="s">
        <v>102</v>
      </c>
      <c r="G4467">
        <v>1</v>
      </c>
      <c r="H4467">
        <v>2773.46</v>
      </c>
      <c r="I4467">
        <v>2773.46</v>
      </c>
      <c r="J4467" t="s">
        <v>97</v>
      </c>
      <c r="K4467" t="s">
        <v>82</v>
      </c>
      <c r="L4467" t="s">
        <v>145</v>
      </c>
      <c r="M4467">
        <v>2023</v>
      </c>
      <c r="N4467" t="s">
        <v>84</v>
      </c>
      <c r="O4467" t="s">
        <v>5210</v>
      </c>
      <c r="P4467" t="s">
        <v>86</v>
      </c>
    </row>
    <row r="4468" spans="1:16" x14ac:dyDescent="0.45">
      <c r="A4468">
        <v>4467</v>
      </c>
      <c r="B4468" s="10">
        <v>45253</v>
      </c>
      <c r="C4468">
        <v>5873</v>
      </c>
      <c r="D4468" t="s">
        <v>80</v>
      </c>
      <c r="E4468">
        <v>36</v>
      </c>
      <c r="F4468" t="s">
        <v>6</v>
      </c>
      <c r="G4468">
        <v>3</v>
      </c>
      <c r="H4468">
        <v>670.72</v>
      </c>
      <c r="I4468">
        <v>2012.16</v>
      </c>
      <c r="J4468" t="s">
        <v>97</v>
      </c>
      <c r="K4468" t="s">
        <v>82</v>
      </c>
      <c r="L4468" t="s">
        <v>145</v>
      </c>
      <c r="M4468">
        <v>2023</v>
      </c>
      <c r="N4468" t="s">
        <v>84</v>
      </c>
      <c r="O4468" t="s">
        <v>445</v>
      </c>
      <c r="P4468" t="s">
        <v>86</v>
      </c>
    </row>
    <row r="4469" spans="1:16" x14ac:dyDescent="0.45">
      <c r="A4469">
        <v>4468</v>
      </c>
      <c r="B4469" s="10">
        <v>45253</v>
      </c>
      <c r="C4469">
        <v>9635</v>
      </c>
      <c r="D4469" t="s">
        <v>80</v>
      </c>
      <c r="E4469">
        <v>48</v>
      </c>
      <c r="F4469" t="s">
        <v>8</v>
      </c>
      <c r="G4469">
        <v>2</v>
      </c>
      <c r="H4469">
        <v>3634.99</v>
      </c>
      <c r="I4469">
        <v>7269.98</v>
      </c>
      <c r="J4469" t="s">
        <v>93</v>
      </c>
      <c r="K4469" t="s">
        <v>82</v>
      </c>
      <c r="L4469" t="s">
        <v>145</v>
      </c>
      <c r="M4469">
        <v>2023</v>
      </c>
      <c r="N4469" t="s">
        <v>668</v>
      </c>
      <c r="O4469" t="s">
        <v>9865</v>
      </c>
      <c r="P4469" t="s">
        <v>86</v>
      </c>
    </row>
    <row r="4470" spans="1:16" x14ac:dyDescent="0.45">
      <c r="A4470">
        <v>4469</v>
      </c>
      <c r="B4470" s="10">
        <v>45253</v>
      </c>
      <c r="C4470">
        <v>1297</v>
      </c>
      <c r="D4470" t="s">
        <v>80</v>
      </c>
      <c r="E4470">
        <v>37</v>
      </c>
      <c r="F4470" t="s">
        <v>102</v>
      </c>
      <c r="G4470">
        <v>3</v>
      </c>
      <c r="H4470">
        <v>3949.36</v>
      </c>
      <c r="I4470">
        <v>11848.08</v>
      </c>
      <c r="J4470" t="s">
        <v>97</v>
      </c>
      <c r="K4470" t="s">
        <v>82</v>
      </c>
      <c r="L4470" t="s">
        <v>145</v>
      </c>
      <c r="M4470">
        <v>2023</v>
      </c>
      <c r="N4470" t="s">
        <v>84</v>
      </c>
      <c r="O4470" t="s">
        <v>6319</v>
      </c>
      <c r="P4470" t="s">
        <v>86</v>
      </c>
    </row>
    <row r="4471" spans="1:16" x14ac:dyDescent="0.45">
      <c r="A4471">
        <v>4470</v>
      </c>
      <c r="B4471" s="10">
        <v>45253</v>
      </c>
      <c r="C4471">
        <v>6856</v>
      </c>
      <c r="D4471" t="s">
        <v>80</v>
      </c>
      <c r="E4471">
        <v>64</v>
      </c>
      <c r="F4471" t="s">
        <v>5</v>
      </c>
      <c r="G4471">
        <v>1</v>
      </c>
      <c r="H4471">
        <v>1972.89</v>
      </c>
      <c r="I4471">
        <v>1972.89</v>
      </c>
      <c r="J4471" t="s">
        <v>81</v>
      </c>
      <c r="K4471" t="s">
        <v>567</v>
      </c>
      <c r="L4471" t="s">
        <v>145</v>
      </c>
      <c r="M4471">
        <v>2023</v>
      </c>
      <c r="N4471" t="s">
        <v>84</v>
      </c>
      <c r="O4471" t="s">
        <v>8073</v>
      </c>
      <c r="P4471" t="s">
        <v>86</v>
      </c>
    </row>
    <row r="4472" spans="1:16" x14ac:dyDescent="0.45">
      <c r="A4472">
        <v>4471</v>
      </c>
      <c r="B4472" s="10">
        <v>45253</v>
      </c>
      <c r="C4472">
        <v>2015</v>
      </c>
      <c r="D4472" t="s">
        <v>80</v>
      </c>
      <c r="E4472">
        <v>36</v>
      </c>
      <c r="F4472" t="s">
        <v>9</v>
      </c>
      <c r="G4472">
        <v>2</v>
      </c>
      <c r="H4472">
        <v>917.62</v>
      </c>
      <c r="I4472">
        <v>1835.24</v>
      </c>
      <c r="J4472" t="s">
        <v>97</v>
      </c>
      <c r="K4472" t="s">
        <v>567</v>
      </c>
      <c r="L4472" t="s">
        <v>145</v>
      </c>
      <c r="M4472">
        <v>2023</v>
      </c>
      <c r="N4472" t="s">
        <v>84</v>
      </c>
      <c r="O4472" t="s">
        <v>7166</v>
      </c>
      <c r="P4472" t="s">
        <v>86</v>
      </c>
    </row>
    <row r="4473" spans="1:16" x14ac:dyDescent="0.45">
      <c r="A4473">
        <v>4472</v>
      </c>
      <c r="B4473" s="10">
        <v>45253</v>
      </c>
      <c r="C4473">
        <v>2384</v>
      </c>
      <c r="D4473" t="s">
        <v>80</v>
      </c>
      <c r="E4473">
        <v>19</v>
      </c>
      <c r="F4473" t="s">
        <v>5</v>
      </c>
      <c r="G4473">
        <v>4</v>
      </c>
      <c r="H4473">
        <v>3136.71</v>
      </c>
      <c r="I4473">
        <v>12546.84</v>
      </c>
      <c r="J4473" t="s">
        <v>95</v>
      </c>
      <c r="K4473" t="s">
        <v>82</v>
      </c>
      <c r="L4473" t="s">
        <v>145</v>
      </c>
      <c r="M4473">
        <v>2023</v>
      </c>
      <c r="N4473" t="s">
        <v>84</v>
      </c>
      <c r="O4473" t="s">
        <v>2336</v>
      </c>
      <c r="P4473" t="s">
        <v>86</v>
      </c>
    </row>
    <row r="4474" spans="1:16" x14ac:dyDescent="0.45">
      <c r="A4474">
        <v>4473</v>
      </c>
      <c r="B4474" s="10">
        <v>45253</v>
      </c>
      <c r="C4474">
        <v>9745</v>
      </c>
      <c r="D4474" t="s">
        <v>80</v>
      </c>
      <c r="E4474">
        <v>57</v>
      </c>
      <c r="F4474" t="s">
        <v>5</v>
      </c>
      <c r="G4474">
        <v>2</v>
      </c>
      <c r="H4474">
        <v>4781.2700000000004</v>
      </c>
      <c r="I4474">
        <v>9562.5400000000009</v>
      </c>
      <c r="J4474" t="s">
        <v>81</v>
      </c>
      <c r="K4474" t="s">
        <v>82</v>
      </c>
      <c r="L4474" t="s">
        <v>145</v>
      </c>
      <c r="M4474">
        <v>2023</v>
      </c>
      <c r="N4474" t="s">
        <v>84</v>
      </c>
      <c r="O4474" t="s">
        <v>3074</v>
      </c>
      <c r="P4474" t="s">
        <v>86</v>
      </c>
    </row>
    <row r="4475" spans="1:16" x14ac:dyDescent="0.45">
      <c r="A4475">
        <v>4474</v>
      </c>
      <c r="B4475" s="10">
        <v>45253</v>
      </c>
      <c r="C4475">
        <v>3350</v>
      </c>
      <c r="D4475" t="s">
        <v>80</v>
      </c>
      <c r="E4475">
        <v>56</v>
      </c>
      <c r="F4475" t="s">
        <v>9</v>
      </c>
      <c r="G4475">
        <v>5</v>
      </c>
      <c r="H4475">
        <v>3517.49</v>
      </c>
      <c r="I4475">
        <v>17587.45</v>
      </c>
      <c r="J4475" t="s">
        <v>81</v>
      </c>
      <c r="K4475" t="s">
        <v>82</v>
      </c>
      <c r="L4475" t="s">
        <v>145</v>
      </c>
      <c r="M4475">
        <v>2023</v>
      </c>
      <c r="N4475" t="s">
        <v>84</v>
      </c>
      <c r="O4475" t="s">
        <v>9074</v>
      </c>
      <c r="P4475" t="s">
        <v>748</v>
      </c>
    </row>
    <row r="4476" spans="1:16" x14ac:dyDescent="0.45">
      <c r="A4476">
        <v>4475</v>
      </c>
      <c r="B4476" s="10">
        <v>45253</v>
      </c>
      <c r="C4476">
        <v>2269</v>
      </c>
      <c r="D4476" t="s">
        <v>89</v>
      </c>
      <c r="E4476">
        <v>44</v>
      </c>
      <c r="F4476" t="s">
        <v>102</v>
      </c>
      <c r="G4476">
        <v>1</v>
      </c>
      <c r="H4476">
        <v>661.24</v>
      </c>
      <c r="I4476">
        <v>661.24</v>
      </c>
      <c r="J4476" t="s">
        <v>97</v>
      </c>
      <c r="K4476" t="s">
        <v>567</v>
      </c>
      <c r="L4476" t="s">
        <v>145</v>
      </c>
      <c r="M4476">
        <v>2023</v>
      </c>
      <c r="N4476" t="s">
        <v>84</v>
      </c>
      <c r="O4476" t="s">
        <v>7936</v>
      </c>
      <c r="P4476" t="s">
        <v>86</v>
      </c>
    </row>
    <row r="4477" spans="1:16" x14ac:dyDescent="0.45">
      <c r="A4477">
        <v>4476</v>
      </c>
      <c r="B4477" s="10">
        <v>45253</v>
      </c>
      <c r="C4477">
        <v>2260</v>
      </c>
      <c r="D4477" t="s">
        <v>80</v>
      </c>
      <c r="E4477">
        <v>25</v>
      </c>
      <c r="F4477" t="s">
        <v>6</v>
      </c>
      <c r="G4477">
        <v>5</v>
      </c>
      <c r="H4477">
        <v>2016.24</v>
      </c>
      <c r="I4477">
        <v>10081.200000000001</v>
      </c>
      <c r="J4477" t="s">
        <v>87</v>
      </c>
      <c r="K4477" t="s">
        <v>82</v>
      </c>
      <c r="L4477" t="s">
        <v>145</v>
      </c>
      <c r="M4477">
        <v>2023</v>
      </c>
      <c r="N4477" t="s">
        <v>668</v>
      </c>
      <c r="O4477" t="s">
        <v>9735</v>
      </c>
      <c r="P4477" t="s">
        <v>86</v>
      </c>
    </row>
    <row r="4478" spans="1:16" x14ac:dyDescent="0.45">
      <c r="A4478">
        <v>4477</v>
      </c>
      <c r="B4478" s="10">
        <v>45253</v>
      </c>
      <c r="C4478">
        <v>8701</v>
      </c>
      <c r="D4478" t="s">
        <v>89</v>
      </c>
      <c r="E4478">
        <v>62</v>
      </c>
      <c r="F4478" t="s">
        <v>7</v>
      </c>
      <c r="G4478">
        <v>3</v>
      </c>
      <c r="H4478">
        <v>4581.08</v>
      </c>
      <c r="I4478">
        <v>13743.24</v>
      </c>
      <c r="J4478" t="s">
        <v>81</v>
      </c>
      <c r="K4478" t="s">
        <v>82</v>
      </c>
      <c r="L4478" t="s">
        <v>145</v>
      </c>
      <c r="M4478">
        <v>2023</v>
      </c>
      <c r="N4478" t="s">
        <v>84</v>
      </c>
      <c r="O4478" t="s">
        <v>6724</v>
      </c>
      <c r="P4478" t="s">
        <v>86</v>
      </c>
    </row>
    <row r="4479" spans="1:16" x14ac:dyDescent="0.45">
      <c r="A4479">
        <v>4478</v>
      </c>
      <c r="B4479" s="10">
        <v>45253</v>
      </c>
      <c r="C4479">
        <v>9376</v>
      </c>
      <c r="D4479" t="s">
        <v>89</v>
      </c>
      <c r="E4479">
        <v>44</v>
      </c>
      <c r="F4479" t="s">
        <v>5</v>
      </c>
      <c r="G4479">
        <v>4</v>
      </c>
      <c r="H4479">
        <v>3190.39</v>
      </c>
      <c r="I4479">
        <v>12761.56</v>
      </c>
      <c r="J4479" t="s">
        <v>97</v>
      </c>
      <c r="K4479" t="s">
        <v>82</v>
      </c>
      <c r="L4479" t="s">
        <v>145</v>
      </c>
      <c r="M4479">
        <v>2023</v>
      </c>
      <c r="N4479" t="s">
        <v>84</v>
      </c>
      <c r="O4479" t="s">
        <v>1718</v>
      </c>
      <c r="P4479" t="s">
        <v>86</v>
      </c>
    </row>
    <row r="4480" spans="1:16" x14ac:dyDescent="0.45">
      <c r="A4480">
        <v>4479</v>
      </c>
      <c r="B4480" s="10">
        <v>45253</v>
      </c>
      <c r="C4480">
        <v>5563</v>
      </c>
      <c r="D4480" t="s">
        <v>89</v>
      </c>
      <c r="E4480">
        <v>32</v>
      </c>
      <c r="F4480" t="s">
        <v>102</v>
      </c>
      <c r="G4480">
        <v>1</v>
      </c>
      <c r="H4480">
        <v>778.4</v>
      </c>
      <c r="I4480">
        <v>778.4</v>
      </c>
      <c r="J4480" t="s">
        <v>87</v>
      </c>
      <c r="K4480" t="s">
        <v>567</v>
      </c>
      <c r="L4480" t="s">
        <v>145</v>
      </c>
      <c r="M4480">
        <v>2023</v>
      </c>
      <c r="N4480" t="s">
        <v>84</v>
      </c>
      <c r="O4480" t="s">
        <v>8202</v>
      </c>
      <c r="P4480" t="s">
        <v>86</v>
      </c>
    </row>
    <row r="4481" spans="1:16" x14ac:dyDescent="0.45">
      <c r="A4481">
        <v>4480</v>
      </c>
      <c r="B4481" s="10">
        <v>45253</v>
      </c>
      <c r="C4481">
        <v>7897</v>
      </c>
      <c r="D4481" t="s">
        <v>89</v>
      </c>
      <c r="E4481">
        <v>29</v>
      </c>
      <c r="F4481" t="s">
        <v>7</v>
      </c>
      <c r="G4481">
        <v>4</v>
      </c>
      <c r="H4481">
        <v>3636.73</v>
      </c>
      <c r="I4481">
        <v>14546.92</v>
      </c>
      <c r="J4481" t="s">
        <v>87</v>
      </c>
      <c r="K4481" t="s">
        <v>82</v>
      </c>
      <c r="L4481" t="s">
        <v>145</v>
      </c>
      <c r="M4481">
        <v>2023</v>
      </c>
      <c r="N4481" t="s">
        <v>84</v>
      </c>
      <c r="O4481" t="s">
        <v>1008</v>
      </c>
      <c r="P4481" t="s">
        <v>86</v>
      </c>
    </row>
    <row r="4482" spans="1:16" x14ac:dyDescent="0.45">
      <c r="A4482">
        <v>4481</v>
      </c>
      <c r="B4482" s="10">
        <v>45254</v>
      </c>
      <c r="C4482">
        <v>6672</v>
      </c>
      <c r="D4482" t="s">
        <v>80</v>
      </c>
      <c r="E4482">
        <v>64</v>
      </c>
      <c r="F4482" t="s">
        <v>5</v>
      </c>
      <c r="G4482">
        <v>1</v>
      </c>
      <c r="H4482">
        <v>1799.92</v>
      </c>
      <c r="I4482">
        <v>1799.92</v>
      </c>
      <c r="J4482" t="s">
        <v>81</v>
      </c>
      <c r="K4482" t="s">
        <v>567</v>
      </c>
      <c r="L4482" t="s">
        <v>145</v>
      </c>
      <c r="M4482">
        <v>2023</v>
      </c>
      <c r="N4482" t="s">
        <v>84</v>
      </c>
      <c r="O4482" t="s">
        <v>613</v>
      </c>
      <c r="P4482" t="s">
        <v>86</v>
      </c>
    </row>
    <row r="4483" spans="1:16" x14ac:dyDescent="0.45">
      <c r="A4483">
        <v>4482</v>
      </c>
      <c r="B4483" s="10">
        <v>45254</v>
      </c>
      <c r="C4483">
        <v>6593</v>
      </c>
      <c r="D4483" t="s">
        <v>80</v>
      </c>
      <c r="E4483">
        <v>31</v>
      </c>
      <c r="F4483" t="s">
        <v>102</v>
      </c>
      <c r="G4483">
        <v>5</v>
      </c>
      <c r="H4483">
        <v>2473.1999999999998</v>
      </c>
      <c r="I4483">
        <v>12366</v>
      </c>
      <c r="J4483" t="s">
        <v>87</v>
      </c>
      <c r="K4483" t="s">
        <v>82</v>
      </c>
      <c r="L4483" t="s">
        <v>145</v>
      </c>
      <c r="M4483">
        <v>2023</v>
      </c>
      <c r="N4483" t="s">
        <v>84</v>
      </c>
      <c r="O4483" t="s">
        <v>4006</v>
      </c>
      <c r="P4483" t="s">
        <v>86</v>
      </c>
    </row>
    <row r="4484" spans="1:16" x14ac:dyDescent="0.45">
      <c r="A4484">
        <v>4483</v>
      </c>
      <c r="B4484" s="10">
        <v>45254</v>
      </c>
      <c r="C4484">
        <v>7155</v>
      </c>
      <c r="D4484" t="s">
        <v>89</v>
      </c>
      <c r="E4484">
        <v>24</v>
      </c>
      <c r="F4484" t="s">
        <v>5</v>
      </c>
      <c r="G4484">
        <v>3</v>
      </c>
      <c r="H4484">
        <v>2104.48</v>
      </c>
      <c r="I4484">
        <v>6313.44</v>
      </c>
      <c r="J4484" t="s">
        <v>95</v>
      </c>
      <c r="K4484" t="s">
        <v>82</v>
      </c>
      <c r="L4484" t="s">
        <v>145</v>
      </c>
      <c r="M4484">
        <v>2023</v>
      </c>
      <c r="N4484" t="s">
        <v>84</v>
      </c>
      <c r="O4484" t="s">
        <v>8679</v>
      </c>
      <c r="P4484" t="s">
        <v>748</v>
      </c>
    </row>
    <row r="4485" spans="1:16" x14ac:dyDescent="0.45">
      <c r="A4485">
        <v>4484</v>
      </c>
      <c r="B4485" s="10">
        <v>45254</v>
      </c>
      <c r="C4485">
        <v>6543</v>
      </c>
      <c r="D4485" t="s">
        <v>89</v>
      </c>
      <c r="E4485">
        <v>34</v>
      </c>
      <c r="F4485" t="s">
        <v>102</v>
      </c>
      <c r="G4485">
        <v>2</v>
      </c>
      <c r="H4485">
        <v>3642.2</v>
      </c>
      <c r="I4485">
        <v>7284.4</v>
      </c>
      <c r="J4485" t="s">
        <v>87</v>
      </c>
      <c r="K4485" t="s">
        <v>82</v>
      </c>
      <c r="L4485" t="s">
        <v>145</v>
      </c>
      <c r="M4485">
        <v>2023</v>
      </c>
      <c r="N4485" t="s">
        <v>84</v>
      </c>
      <c r="O4485" t="s">
        <v>3720</v>
      </c>
      <c r="P4485" t="s">
        <v>86</v>
      </c>
    </row>
    <row r="4486" spans="1:16" x14ac:dyDescent="0.45">
      <c r="A4486">
        <v>4485</v>
      </c>
      <c r="B4486" s="10">
        <v>45254</v>
      </c>
      <c r="C4486">
        <v>8240</v>
      </c>
      <c r="D4486" t="s">
        <v>89</v>
      </c>
      <c r="E4486">
        <v>43</v>
      </c>
      <c r="F4486" t="s">
        <v>6</v>
      </c>
      <c r="G4486">
        <v>4</v>
      </c>
      <c r="H4486">
        <v>1128.6400000000001</v>
      </c>
      <c r="I4486">
        <v>4514.5600000000004</v>
      </c>
      <c r="J4486" t="s">
        <v>97</v>
      </c>
      <c r="K4486" t="s">
        <v>82</v>
      </c>
      <c r="L4486" t="s">
        <v>145</v>
      </c>
      <c r="M4486">
        <v>2023</v>
      </c>
      <c r="N4486" t="s">
        <v>84</v>
      </c>
      <c r="O4486" t="s">
        <v>1719</v>
      </c>
      <c r="P4486" t="s">
        <v>86</v>
      </c>
    </row>
    <row r="4487" spans="1:16" x14ac:dyDescent="0.45">
      <c r="A4487">
        <v>4486</v>
      </c>
      <c r="B4487" s="10">
        <v>45254</v>
      </c>
      <c r="C4487">
        <v>5683</v>
      </c>
      <c r="D4487" t="s">
        <v>80</v>
      </c>
      <c r="E4487">
        <v>54</v>
      </c>
      <c r="F4487" t="s">
        <v>8</v>
      </c>
      <c r="G4487">
        <v>1</v>
      </c>
      <c r="H4487">
        <v>1972.43</v>
      </c>
      <c r="I4487">
        <v>1972.43</v>
      </c>
      <c r="J4487" t="s">
        <v>93</v>
      </c>
      <c r="K4487" t="s">
        <v>567</v>
      </c>
      <c r="L4487" t="s">
        <v>145</v>
      </c>
      <c r="M4487">
        <v>2023</v>
      </c>
      <c r="N4487" t="s">
        <v>668</v>
      </c>
      <c r="O4487" t="s">
        <v>9423</v>
      </c>
      <c r="P4487" t="s">
        <v>86</v>
      </c>
    </row>
    <row r="4488" spans="1:16" x14ac:dyDescent="0.45">
      <c r="A4488">
        <v>4487</v>
      </c>
      <c r="B4488" s="10">
        <v>45254</v>
      </c>
      <c r="C4488">
        <v>2881</v>
      </c>
      <c r="D4488" t="s">
        <v>89</v>
      </c>
      <c r="E4488">
        <v>37</v>
      </c>
      <c r="F4488" t="s">
        <v>8</v>
      </c>
      <c r="G4488">
        <v>1</v>
      </c>
      <c r="H4488">
        <v>3735.5</v>
      </c>
      <c r="I4488">
        <v>3735.5</v>
      </c>
      <c r="J4488" t="s">
        <v>97</v>
      </c>
      <c r="K4488" t="s">
        <v>82</v>
      </c>
      <c r="L4488" t="s">
        <v>145</v>
      </c>
      <c r="M4488">
        <v>2023</v>
      </c>
      <c r="N4488" t="s">
        <v>84</v>
      </c>
      <c r="O4488" t="s">
        <v>5211</v>
      </c>
      <c r="P4488" t="s">
        <v>86</v>
      </c>
    </row>
    <row r="4489" spans="1:16" x14ac:dyDescent="0.45">
      <c r="A4489">
        <v>4488</v>
      </c>
      <c r="B4489" s="10">
        <v>45254</v>
      </c>
      <c r="C4489">
        <v>9713</v>
      </c>
      <c r="D4489" t="s">
        <v>89</v>
      </c>
      <c r="E4489">
        <v>27</v>
      </c>
      <c r="F4489" t="s">
        <v>9</v>
      </c>
      <c r="G4489">
        <v>4</v>
      </c>
      <c r="H4489">
        <v>3538.67</v>
      </c>
      <c r="I4489">
        <v>14154.68</v>
      </c>
      <c r="J4489" t="s">
        <v>87</v>
      </c>
      <c r="K4489" t="s">
        <v>82</v>
      </c>
      <c r="L4489" t="s">
        <v>145</v>
      </c>
      <c r="M4489">
        <v>2023</v>
      </c>
      <c r="N4489" t="s">
        <v>84</v>
      </c>
      <c r="O4489" t="s">
        <v>1009</v>
      </c>
      <c r="P4489" t="s">
        <v>86</v>
      </c>
    </row>
    <row r="4490" spans="1:16" x14ac:dyDescent="0.45">
      <c r="A4490">
        <v>4489</v>
      </c>
      <c r="B4490" s="10">
        <v>45254</v>
      </c>
      <c r="C4490">
        <v>4809</v>
      </c>
      <c r="D4490" t="s">
        <v>80</v>
      </c>
      <c r="E4490">
        <v>36</v>
      </c>
      <c r="F4490" t="s">
        <v>7</v>
      </c>
      <c r="G4490">
        <v>2</v>
      </c>
      <c r="H4490">
        <v>1048.6300000000001</v>
      </c>
      <c r="I4490">
        <v>2097.2600000000002</v>
      </c>
      <c r="J4490" t="s">
        <v>97</v>
      </c>
      <c r="K4490" t="s">
        <v>82</v>
      </c>
      <c r="L4490" t="s">
        <v>145</v>
      </c>
      <c r="M4490">
        <v>2023</v>
      </c>
      <c r="N4490" t="s">
        <v>84</v>
      </c>
      <c r="O4490" t="s">
        <v>2780</v>
      </c>
      <c r="P4490" t="s">
        <v>86</v>
      </c>
    </row>
    <row r="4491" spans="1:16" x14ac:dyDescent="0.45">
      <c r="A4491">
        <v>4490</v>
      </c>
      <c r="B4491" s="10">
        <v>45254</v>
      </c>
      <c r="C4491">
        <v>6807</v>
      </c>
      <c r="D4491" t="s">
        <v>89</v>
      </c>
      <c r="E4491">
        <v>35</v>
      </c>
      <c r="F4491" t="s">
        <v>5</v>
      </c>
      <c r="G4491">
        <v>3</v>
      </c>
      <c r="H4491">
        <v>1785.79</v>
      </c>
      <c r="I4491">
        <v>5357.37</v>
      </c>
      <c r="J4491" t="s">
        <v>97</v>
      </c>
      <c r="K4491" t="s">
        <v>82</v>
      </c>
      <c r="L4491" t="s">
        <v>145</v>
      </c>
      <c r="M4491">
        <v>2023</v>
      </c>
      <c r="N4491" t="s">
        <v>84</v>
      </c>
      <c r="O4491" t="s">
        <v>6320</v>
      </c>
      <c r="P4491" t="s">
        <v>86</v>
      </c>
    </row>
    <row r="4492" spans="1:16" x14ac:dyDescent="0.45">
      <c r="A4492">
        <v>4491</v>
      </c>
      <c r="B4492" s="10">
        <v>45254</v>
      </c>
      <c r="C4492">
        <v>5883</v>
      </c>
      <c r="D4492" t="s">
        <v>80</v>
      </c>
      <c r="E4492">
        <v>47</v>
      </c>
      <c r="F4492" t="s">
        <v>5</v>
      </c>
      <c r="G4492">
        <v>1</v>
      </c>
      <c r="H4492">
        <v>121.1</v>
      </c>
      <c r="I4492">
        <v>121.1</v>
      </c>
      <c r="J4492" t="s">
        <v>93</v>
      </c>
      <c r="K4492" t="s">
        <v>567</v>
      </c>
      <c r="L4492" t="s">
        <v>145</v>
      </c>
      <c r="M4492">
        <v>2023</v>
      </c>
      <c r="N4492" t="s">
        <v>668</v>
      </c>
      <c r="O4492" t="s">
        <v>9424</v>
      </c>
      <c r="P4492" t="s">
        <v>86</v>
      </c>
    </row>
    <row r="4493" spans="1:16" x14ac:dyDescent="0.45">
      <c r="A4493">
        <v>4492</v>
      </c>
      <c r="B4493" s="10">
        <v>45254</v>
      </c>
      <c r="C4493">
        <v>8206</v>
      </c>
      <c r="D4493" t="s">
        <v>80</v>
      </c>
      <c r="E4493">
        <v>47</v>
      </c>
      <c r="F4493" t="s">
        <v>102</v>
      </c>
      <c r="G4493">
        <v>1</v>
      </c>
      <c r="H4493">
        <v>2674.35</v>
      </c>
      <c r="I4493">
        <v>2674.35</v>
      </c>
      <c r="J4493" t="s">
        <v>93</v>
      </c>
      <c r="K4493" t="s">
        <v>82</v>
      </c>
      <c r="L4493" t="s">
        <v>145</v>
      </c>
      <c r="M4493">
        <v>2023</v>
      </c>
      <c r="N4493" t="s">
        <v>84</v>
      </c>
      <c r="O4493" t="s">
        <v>5631</v>
      </c>
      <c r="P4493" t="s">
        <v>86</v>
      </c>
    </row>
    <row r="4494" spans="1:16" x14ac:dyDescent="0.45">
      <c r="A4494">
        <v>4493</v>
      </c>
      <c r="B4494" s="10">
        <v>45254</v>
      </c>
      <c r="C4494">
        <v>5155</v>
      </c>
      <c r="D4494" t="s">
        <v>89</v>
      </c>
      <c r="E4494">
        <v>42</v>
      </c>
      <c r="F4494" t="s">
        <v>7</v>
      </c>
      <c r="G4494">
        <v>4</v>
      </c>
      <c r="H4494">
        <v>1440.66</v>
      </c>
      <c r="I4494">
        <v>5762.64</v>
      </c>
      <c r="J4494" t="s">
        <v>97</v>
      </c>
      <c r="K4494" t="s">
        <v>82</v>
      </c>
      <c r="L4494" t="s">
        <v>145</v>
      </c>
      <c r="M4494">
        <v>2023</v>
      </c>
      <c r="N4494" t="s">
        <v>84</v>
      </c>
      <c r="O4494" t="s">
        <v>1720</v>
      </c>
      <c r="P4494" t="s">
        <v>86</v>
      </c>
    </row>
    <row r="4495" spans="1:16" x14ac:dyDescent="0.45">
      <c r="A4495">
        <v>4494</v>
      </c>
      <c r="B4495" s="10">
        <v>45255</v>
      </c>
      <c r="C4495">
        <v>5673</v>
      </c>
      <c r="D4495" t="s">
        <v>89</v>
      </c>
      <c r="E4495">
        <v>41</v>
      </c>
      <c r="F4495" t="s">
        <v>5</v>
      </c>
      <c r="G4495">
        <v>4</v>
      </c>
      <c r="H4495">
        <v>108.74</v>
      </c>
      <c r="I4495">
        <v>434.96</v>
      </c>
      <c r="J4495" t="s">
        <v>97</v>
      </c>
      <c r="K4495" t="s">
        <v>567</v>
      </c>
      <c r="L4495" t="s">
        <v>145</v>
      </c>
      <c r="M4495">
        <v>2023</v>
      </c>
      <c r="N4495" t="s">
        <v>84</v>
      </c>
      <c r="O4495" t="s">
        <v>614</v>
      </c>
      <c r="P4495" t="s">
        <v>86</v>
      </c>
    </row>
    <row r="4496" spans="1:16" x14ac:dyDescent="0.45">
      <c r="A4496">
        <v>4495</v>
      </c>
      <c r="B4496" s="10">
        <v>45255</v>
      </c>
      <c r="C4496">
        <v>2409</v>
      </c>
      <c r="D4496" t="s">
        <v>89</v>
      </c>
      <c r="E4496">
        <v>27</v>
      </c>
      <c r="F4496" t="s">
        <v>7</v>
      </c>
      <c r="G4496">
        <v>1</v>
      </c>
      <c r="H4496">
        <v>2152.29</v>
      </c>
      <c r="I4496">
        <v>2152.29</v>
      </c>
      <c r="J4496" t="s">
        <v>87</v>
      </c>
      <c r="K4496" t="s">
        <v>82</v>
      </c>
      <c r="L4496" t="s">
        <v>145</v>
      </c>
      <c r="M4496">
        <v>2023</v>
      </c>
      <c r="N4496" t="s">
        <v>84</v>
      </c>
      <c r="O4496" t="s">
        <v>5419</v>
      </c>
      <c r="P4496" t="s">
        <v>86</v>
      </c>
    </row>
    <row r="4497" spans="1:16" x14ac:dyDescent="0.45">
      <c r="A4497">
        <v>4496</v>
      </c>
      <c r="B4497" s="10">
        <v>45255</v>
      </c>
      <c r="C4497">
        <v>6197</v>
      </c>
      <c r="D4497" t="s">
        <v>80</v>
      </c>
      <c r="E4497">
        <v>19</v>
      </c>
      <c r="F4497" t="s">
        <v>7</v>
      </c>
      <c r="G4497">
        <v>1</v>
      </c>
      <c r="H4497">
        <v>4638.01</v>
      </c>
      <c r="I4497">
        <v>4638.01</v>
      </c>
      <c r="J4497" t="s">
        <v>95</v>
      </c>
      <c r="K4497" t="s">
        <v>82</v>
      </c>
      <c r="L4497" t="s">
        <v>145</v>
      </c>
      <c r="M4497">
        <v>2023</v>
      </c>
      <c r="N4497" t="s">
        <v>84</v>
      </c>
      <c r="O4497" t="s">
        <v>5038</v>
      </c>
      <c r="P4497" t="s">
        <v>86</v>
      </c>
    </row>
    <row r="4498" spans="1:16" x14ac:dyDescent="0.45">
      <c r="A4498">
        <v>4497</v>
      </c>
      <c r="B4498" s="10">
        <v>45255</v>
      </c>
      <c r="C4498">
        <v>8452</v>
      </c>
      <c r="D4498" t="s">
        <v>80</v>
      </c>
      <c r="E4498">
        <v>55</v>
      </c>
      <c r="F4498" t="s">
        <v>8</v>
      </c>
      <c r="G4498">
        <v>1</v>
      </c>
      <c r="H4498">
        <v>4620.84</v>
      </c>
      <c r="I4498">
        <v>4620.84</v>
      </c>
      <c r="J4498" t="s">
        <v>81</v>
      </c>
      <c r="K4498" t="s">
        <v>82</v>
      </c>
      <c r="L4498" t="s">
        <v>145</v>
      </c>
      <c r="M4498">
        <v>2023</v>
      </c>
      <c r="N4498" t="s">
        <v>84</v>
      </c>
      <c r="O4498" t="s">
        <v>5852</v>
      </c>
      <c r="P4498" t="s">
        <v>86</v>
      </c>
    </row>
    <row r="4499" spans="1:16" x14ac:dyDescent="0.45">
      <c r="A4499">
        <v>4498</v>
      </c>
      <c r="B4499" s="10">
        <v>45255</v>
      </c>
      <c r="C4499">
        <v>9718</v>
      </c>
      <c r="D4499" t="s">
        <v>80</v>
      </c>
      <c r="E4499">
        <v>49</v>
      </c>
      <c r="F4499" t="s">
        <v>5</v>
      </c>
      <c r="G4499">
        <v>5</v>
      </c>
      <c r="H4499">
        <v>1891.91</v>
      </c>
      <c r="I4499">
        <v>9459.5499999999993</v>
      </c>
      <c r="J4499" t="s">
        <v>93</v>
      </c>
      <c r="K4499" t="s">
        <v>82</v>
      </c>
      <c r="L4499" t="s">
        <v>145</v>
      </c>
      <c r="M4499">
        <v>2023</v>
      </c>
      <c r="N4499" t="s">
        <v>84</v>
      </c>
      <c r="O4499" t="s">
        <v>9165</v>
      </c>
      <c r="P4499" t="s">
        <v>748</v>
      </c>
    </row>
    <row r="4500" spans="1:16" x14ac:dyDescent="0.45">
      <c r="A4500">
        <v>4499</v>
      </c>
      <c r="B4500" s="10">
        <v>45255</v>
      </c>
      <c r="C4500">
        <v>3172</v>
      </c>
      <c r="D4500" t="s">
        <v>89</v>
      </c>
      <c r="E4500">
        <v>52</v>
      </c>
      <c r="F4500" t="s">
        <v>5</v>
      </c>
      <c r="G4500">
        <v>1</v>
      </c>
      <c r="H4500">
        <v>2273.4299999999998</v>
      </c>
      <c r="I4500">
        <v>2273.4299999999998</v>
      </c>
      <c r="J4500" t="s">
        <v>93</v>
      </c>
      <c r="K4500" t="s">
        <v>82</v>
      </c>
      <c r="L4500" t="s">
        <v>145</v>
      </c>
      <c r="M4500">
        <v>2023</v>
      </c>
      <c r="N4500" t="s">
        <v>84</v>
      </c>
      <c r="O4500" t="s">
        <v>5632</v>
      </c>
      <c r="P4500" t="s">
        <v>86</v>
      </c>
    </row>
    <row r="4501" spans="1:16" x14ac:dyDescent="0.45">
      <c r="A4501">
        <v>4500</v>
      </c>
      <c r="B4501" s="10">
        <v>45255</v>
      </c>
      <c r="C4501">
        <v>1279</v>
      </c>
      <c r="D4501" t="s">
        <v>89</v>
      </c>
      <c r="E4501">
        <v>54</v>
      </c>
      <c r="F4501" t="s">
        <v>9</v>
      </c>
      <c r="G4501">
        <v>3</v>
      </c>
      <c r="H4501">
        <v>1251.27</v>
      </c>
      <c r="I4501">
        <v>3753.81</v>
      </c>
      <c r="J4501" t="s">
        <v>93</v>
      </c>
      <c r="K4501" t="s">
        <v>82</v>
      </c>
      <c r="L4501" t="s">
        <v>145</v>
      </c>
      <c r="M4501">
        <v>2023</v>
      </c>
      <c r="N4501" t="s">
        <v>84</v>
      </c>
      <c r="O4501" t="s">
        <v>6535</v>
      </c>
      <c r="P4501" t="s">
        <v>86</v>
      </c>
    </row>
    <row r="4502" spans="1:16" x14ac:dyDescent="0.45">
      <c r="A4502">
        <v>4501</v>
      </c>
      <c r="B4502" s="10">
        <v>45255</v>
      </c>
      <c r="C4502">
        <v>4977</v>
      </c>
      <c r="D4502" t="s">
        <v>89</v>
      </c>
      <c r="E4502">
        <v>24</v>
      </c>
      <c r="F4502" t="s">
        <v>7</v>
      </c>
      <c r="G4502">
        <v>3</v>
      </c>
      <c r="H4502">
        <v>388.12</v>
      </c>
      <c r="I4502">
        <v>1164.3599999999999</v>
      </c>
      <c r="J4502" t="s">
        <v>95</v>
      </c>
      <c r="K4502" t="s">
        <v>567</v>
      </c>
      <c r="L4502" t="s">
        <v>145</v>
      </c>
      <c r="M4502">
        <v>2023</v>
      </c>
      <c r="N4502" t="s">
        <v>84</v>
      </c>
      <c r="O4502" t="s">
        <v>8741</v>
      </c>
      <c r="P4502" t="s">
        <v>748</v>
      </c>
    </row>
    <row r="4503" spans="1:16" x14ac:dyDescent="0.45">
      <c r="A4503">
        <v>4502</v>
      </c>
      <c r="B4503" s="10">
        <v>45255</v>
      </c>
      <c r="C4503">
        <v>3669</v>
      </c>
      <c r="D4503" t="s">
        <v>89</v>
      </c>
      <c r="E4503">
        <v>24</v>
      </c>
      <c r="F4503" t="s">
        <v>102</v>
      </c>
      <c r="G4503">
        <v>2</v>
      </c>
      <c r="H4503">
        <v>3484.94</v>
      </c>
      <c r="I4503">
        <v>6969.88</v>
      </c>
      <c r="J4503" t="s">
        <v>95</v>
      </c>
      <c r="K4503" t="s">
        <v>82</v>
      </c>
      <c r="L4503" t="s">
        <v>145</v>
      </c>
      <c r="M4503">
        <v>2023</v>
      </c>
      <c r="N4503" t="s">
        <v>84</v>
      </c>
      <c r="O4503" t="s">
        <v>2543</v>
      </c>
      <c r="P4503" t="s">
        <v>86</v>
      </c>
    </row>
    <row r="4504" spans="1:16" x14ac:dyDescent="0.45">
      <c r="A4504">
        <v>4503</v>
      </c>
      <c r="B4504" s="10">
        <v>45255</v>
      </c>
      <c r="C4504">
        <v>8825</v>
      </c>
      <c r="D4504" t="s">
        <v>89</v>
      </c>
      <c r="E4504">
        <v>44</v>
      </c>
      <c r="F4504" t="s">
        <v>8</v>
      </c>
      <c r="G4504">
        <v>4</v>
      </c>
      <c r="H4504">
        <v>4010.26</v>
      </c>
      <c r="I4504">
        <v>16041.04</v>
      </c>
      <c r="J4504" t="s">
        <v>97</v>
      </c>
      <c r="K4504" t="s">
        <v>82</v>
      </c>
      <c r="L4504" t="s">
        <v>145</v>
      </c>
      <c r="M4504">
        <v>2023</v>
      </c>
      <c r="N4504" t="s">
        <v>84</v>
      </c>
      <c r="O4504" t="s">
        <v>1721</v>
      </c>
      <c r="P4504" t="s">
        <v>86</v>
      </c>
    </row>
    <row r="4505" spans="1:16" x14ac:dyDescent="0.45">
      <c r="A4505">
        <v>4504</v>
      </c>
      <c r="B4505" s="10">
        <v>45255</v>
      </c>
      <c r="C4505">
        <v>4981</v>
      </c>
      <c r="D4505" t="s">
        <v>89</v>
      </c>
      <c r="E4505">
        <v>27</v>
      </c>
      <c r="F4505" t="s">
        <v>9</v>
      </c>
      <c r="G4505">
        <v>2</v>
      </c>
      <c r="H4505">
        <v>4406.5200000000004</v>
      </c>
      <c r="I4505">
        <v>8813.0400000000009</v>
      </c>
      <c r="J4505" t="s">
        <v>87</v>
      </c>
      <c r="K4505" t="s">
        <v>82</v>
      </c>
      <c r="L4505" t="s">
        <v>145</v>
      </c>
      <c r="M4505">
        <v>2023</v>
      </c>
      <c r="N4505" t="s">
        <v>84</v>
      </c>
      <c r="O4505" t="s">
        <v>3721</v>
      </c>
      <c r="P4505" t="s">
        <v>86</v>
      </c>
    </row>
    <row r="4506" spans="1:16" x14ac:dyDescent="0.45">
      <c r="A4506">
        <v>4505</v>
      </c>
      <c r="B4506" s="10">
        <v>45255</v>
      </c>
      <c r="C4506">
        <v>5769</v>
      </c>
      <c r="D4506" t="s">
        <v>80</v>
      </c>
      <c r="E4506">
        <v>50</v>
      </c>
      <c r="F4506" t="s">
        <v>8</v>
      </c>
      <c r="G4506">
        <v>1</v>
      </c>
      <c r="H4506">
        <v>4679.67</v>
      </c>
      <c r="I4506">
        <v>4679.67</v>
      </c>
      <c r="J4506" t="s">
        <v>93</v>
      </c>
      <c r="K4506" t="s">
        <v>82</v>
      </c>
      <c r="L4506" t="s">
        <v>145</v>
      </c>
      <c r="M4506">
        <v>2023</v>
      </c>
      <c r="N4506" t="s">
        <v>84</v>
      </c>
      <c r="O4506" t="s">
        <v>5633</v>
      </c>
      <c r="P4506" t="s">
        <v>86</v>
      </c>
    </row>
    <row r="4507" spans="1:16" x14ac:dyDescent="0.45">
      <c r="A4507">
        <v>4506</v>
      </c>
      <c r="B4507" s="10">
        <v>45255</v>
      </c>
      <c r="C4507">
        <v>6247</v>
      </c>
      <c r="D4507" t="s">
        <v>80</v>
      </c>
      <c r="E4507">
        <v>60</v>
      </c>
      <c r="F4507" t="s">
        <v>102</v>
      </c>
      <c r="G4507">
        <v>4</v>
      </c>
      <c r="H4507">
        <v>4584.0200000000004</v>
      </c>
      <c r="I4507">
        <v>18336.080000000002</v>
      </c>
      <c r="J4507" t="s">
        <v>81</v>
      </c>
      <c r="K4507" t="s">
        <v>82</v>
      </c>
      <c r="L4507" t="s">
        <v>145</v>
      </c>
      <c r="M4507">
        <v>2023</v>
      </c>
      <c r="N4507" t="s">
        <v>84</v>
      </c>
      <c r="O4507" t="s">
        <v>1382</v>
      </c>
      <c r="P4507" t="s">
        <v>86</v>
      </c>
    </row>
    <row r="4508" spans="1:16" x14ac:dyDescent="0.45">
      <c r="A4508">
        <v>4507</v>
      </c>
      <c r="B4508" s="10">
        <v>45255</v>
      </c>
      <c r="C4508">
        <v>5427</v>
      </c>
      <c r="D4508" t="s">
        <v>80</v>
      </c>
      <c r="E4508">
        <v>24</v>
      </c>
      <c r="F4508" t="s">
        <v>9</v>
      </c>
      <c r="G4508">
        <v>1</v>
      </c>
      <c r="H4508">
        <v>185.55</v>
      </c>
      <c r="I4508">
        <v>185.55</v>
      </c>
      <c r="J4508" t="s">
        <v>95</v>
      </c>
      <c r="K4508" t="s">
        <v>567</v>
      </c>
      <c r="L4508" t="s">
        <v>145</v>
      </c>
      <c r="M4508">
        <v>2023</v>
      </c>
      <c r="N4508" t="s">
        <v>84</v>
      </c>
      <c r="O4508" t="s">
        <v>7697</v>
      </c>
      <c r="P4508" t="s">
        <v>86</v>
      </c>
    </row>
    <row r="4509" spans="1:16" x14ac:dyDescent="0.45">
      <c r="A4509">
        <v>4508</v>
      </c>
      <c r="B4509" s="10">
        <v>45256</v>
      </c>
      <c r="C4509">
        <v>7135</v>
      </c>
      <c r="D4509" t="s">
        <v>89</v>
      </c>
      <c r="E4509">
        <v>23</v>
      </c>
      <c r="F4509" t="s">
        <v>8</v>
      </c>
      <c r="G4509">
        <v>4</v>
      </c>
      <c r="H4509">
        <v>4891.57</v>
      </c>
      <c r="I4509">
        <v>19566.28</v>
      </c>
      <c r="J4509" t="s">
        <v>95</v>
      </c>
      <c r="K4509" t="s">
        <v>82</v>
      </c>
      <c r="L4509" t="s">
        <v>145</v>
      </c>
      <c r="M4509">
        <v>2023</v>
      </c>
      <c r="N4509" t="s">
        <v>84</v>
      </c>
      <c r="O4509" t="s">
        <v>153</v>
      </c>
      <c r="P4509" t="s">
        <v>86</v>
      </c>
    </row>
    <row r="4510" spans="1:16" x14ac:dyDescent="0.45">
      <c r="A4510">
        <v>4509</v>
      </c>
      <c r="B4510" s="10">
        <v>45256</v>
      </c>
      <c r="C4510">
        <v>6573</v>
      </c>
      <c r="D4510" t="s">
        <v>80</v>
      </c>
      <c r="E4510">
        <v>23</v>
      </c>
      <c r="F4510" t="s">
        <v>102</v>
      </c>
      <c r="G4510">
        <v>5</v>
      </c>
      <c r="H4510">
        <v>1928.54</v>
      </c>
      <c r="I4510">
        <v>9642.7000000000007</v>
      </c>
      <c r="J4510" t="s">
        <v>95</v>
      </c>
      <c r="K4510" t="s">
        <v>82</v>
      </c>
      <c r="L4510" t="s">
        <v>145</v>
      </c>
      <c r="M4510">
        <v>2023</v>
      </c>
      <c r="N4510" t="s">
        <v>84</v>
      </c>
      <c r="O4510" t="s">
        <v>4905</v>
      </c>
      <c r="P4510" t="s">
        <v>86</v>
      </c>
    </row>
    <row r="4511" spans="1:16" x14ac:dyDescent="0.45">
      <c r="A4511">
        <v>4510</v>
      </c>
      <c r="B4511" s="10">
        <v>45256</v>
      </c>
      <c r="C4511">
        <v>5131</v>
      </c>
      <c r="D4511" t="s">
        <v>80</v>
      </c>
      <c r="E4511">
        <v>30</v>
      </c>
      <c r="F4511" t="s">
        <v>6</v>
      </c>
      <c r="G4511">
        <v>5</v>
      </c>
      <c r="H4511">
        <v>4436.2299999999996</v>
      </c>
      <c r="I4511">
        <v>22181.15</v>
      </c>
      <c r="J4511" t="s">
        <v>87</v>
      </c>
      <c r="K4511" t="s">
        <v>82</v>
      </c>
      <c r="L4511" t="s">
        <v>145</v>
      </c>
      <c r="M4511">
        <v>2023</v>
      </c>
      <c r="N4511" t="s">
        <v>84</v>
      </c>
      <c r="O4511" t="s">
        <v>8985</v>
      </c>
      <c r="P4511" t="s">
        <v>748</v>
      </c>
    </row>
    <row r="4512" spans="1:16" x14ac:dyDescent="0.45">
      <c r="A4512">
        <v>4511</v>
      </c>
      <c r="B4512" s="10">
        <v>45256</v>
      </c>
      <c r="C4512">
        <v>8189</v>
      </c>
      <c r="D4512" t="s">
        <v>80</v>
      </c>
      <c r="E4512">
        <v>30</v>
      </c>
      <c r="F4512" t="s">
        <v>9</v>
      </c>
      <c r="G4512">
        <v>5</v>
      </c>
      <c r="H4512">
        <v>2231.7600000000002</v>
      </c>
      <c r="I4512">
        <v>11158.8</v>
      </c>
      <c r="J4512" t="s">
        <v>87</v>
      </c>
      <c r="K4512" t="s">
        <v>82</v>
      </c>
      <c r="L4512" t="s">
        <v>145</v>
      </c>
      <c r="M4512">
        <v>2023</v>
      </c>
      <c r="N4512" t="s">
        <v>84</v>
      </c>
      <c r="O4512" t="s">
        <v>8986</v>
      </c>
      <c r="P4512" t="s">
        <v>748</v>
      </c>
    </row>
    <row r="4513" spans="1:16" x14ac:dyDescent="0.45">
      <c r="A4513">
        <v>4512</v>
      </c>
      <c r="B4513" s="10">
        <v>45256</v>
      </c>
      <c r="C4513">
        <v>5535</v>
      </c>
      <c r="D4513" t="s">
        <v>89</v>
      </c>
      <c r="E4513">
        <v>19</v>
      </c>
      <c r="F4513" t="s">
        <v>102</v>
      </c>
      <c r="G4513">
        <v>2</v>
      </c>
      <c r="H4513">
        <v>2139.84</v>
      </c>
      <c r="I4513">
        <v>4279.68</v>
      </c>
      <c r="J4513" t="s">
        <v>95</v>
      </c>
      <c r="K4513" t="s">
        <v>82</v>
      </c>
      <c r="L4513" t="s">
        <v>145</v>
      </c>
      <c r="M4513">
        <v>2023</v>
      </c>
      <c r="N4513" t="s">
        <v>84</v>
      </c>
      <c r="O4513" t="s">
        <v>2544</v>
      </c>
      <c r="P4513" t="s">
        <v>86</v>
      </c>
    </row>
    <row r="4514" spans="1:16" x14ac:dyDescent="0.45">
      <c r="A4514">
        <v>4513</v>
      </c>
      <c r="B4514" s="10">
        <v>45256</v>
      </c>
      <c r="C4514">
        <v>3776</v>
      </c>
      <c r="D4514" t="s">
        <v>89</v>
      </c>
      <c r="E4514">
        <v>36</v>
      </c>
      <c r="F4514" t="s">
        <v>9</v>
      </c>
      <c r="G4514">
        <v>4</v>
      </c>
      <c r="H4514">
        <v>105.39</v>
      </c>
      <c r="I4514">
        <v>421.56</v>
      </c>
      <c r="J4514" t="s">
        <v>97</v>
      </c>
      <c r="K4514" t="s">
        <v>567</v>
      </c>
      <c r="L4514" t="s">
        <v>145</v>
      </c>
      <c r="M4514">
        <v>2023</v>
      </c>
      <c r="N4514" t="s">
        <v>84</v>
      </c>
      <c r="O4514" t="s">
        <v>7368</v>
      </c>
      <c r="P4514" t="s">
        <v>86</v>
      </c>
    </row>
    <row r="4515" spans="1:16" x14ac:dyDescent="0.45">
      <c r="A4515">
        <v>4514</v>
      </c>
      <c r="B4515" s="10">
        <v>45256</v>
      </c>
      <c r="C4515">
        <v>8697</v>
      </c>
      <c r="D4515" t="s">
        <v>80</v>
      </c>
      <c r="E4515">
        <v>36</v>
      </c>
      <c r="F4515" t="s">
        <v>5</v>
      </c>
      <c r="G4515">
        <v>2</v>
      </c>
      <c r="H4515">
        <v>309.58999999999997</v>
      </c>
      <c r="I4515">
        <v>619.17999999999995</v>
      </c>
      <c r="J4515" t="s">
        <v>97</v>
      </c>
      <c r="K4515" t="s">
        <v>567</v>
      </c>
      <c r="L4515" t="s">
        <v>145</v>
      </c>
      <c r="M4515">
        <v>2023</v>
      </c>
      <c r="N4515" t="s">
        <v>84</v>
      </c>
      <c r="O4515" t="s">
        <v>7167</v>
      </c>
      <c r="P4515" t="s">
        <v>86</v>
      </c>
    </row>
    <row r="4516" spans="1:16" x14ac:dyDescent="0.45">
      <c r="A4516">
        <v>4515</v>
      </c>
      <c r="B4516" s="10">
        <v>45256</v>
      </c>
      <c r="C4516">
        <v>9386</v>
      </c>
      <c r="D4516" t="s">
        <v>89</v>
      </c>
      <c r="E4516">
        <v>55</v>
      </c>
      <c r="F4516" t="s">
        <v>5</v>
      </c>
      <c r="G4516">
        <v>4</v>
      </c>
      <c r="H4516">
        <v>3372.83</v>
      </c>
      <c r="I4516">
        <v>13491.32</v>
      </c>
      <c r="J4516" t="s">
        <v>81</v>
      </c>
      <c r="K4516" t="s">
        <v>82</v>
      </c>
      <c r="L4516" t="s">
        <v>145</v>
      </c>
      <c r="M4516">
        <v>2023</v>
      </c>
      <c r="N4516" t="s">
        <v>84</v>
      </c>
      <c r="O4516" t="s">
        <v>1383</v>
      </c>
      <c r="P4516" t="s">
        <v>86</v>
      </c>
    </row>
    <row r="4517" spans="1:16" x14ac:dyDescent="0.45">
      <c r="A4517">
        <v>4516</v>
      </c>
      <c r="B4517" s="10">
        <v>45256</v>
      </c>
      <c r="C4517">
        <v>1662</v>
      </c>
      <c r="D4517" t="s">
        <v>89</v>
      </c>
      <c r="E4517">
        <v>19</v>
      </c>
      <c r="F4517" t="s">
        <v>8</v>
      </c>
      <c r="G4517">
        <v>1</v>
      </c>
      <c r="H4517">
        <v>4691.32</v>
      </c>
      <c r="I4517">
        <v>4691.32</v>
      </c>
      <c r="J4517" t="s">
        <v>95</v>
      </c>
      <c r="K4517" t="s">
        <v>82</v>
      </c>
      <c r="L4517" t="s">
        <v>145</v>
      </c>
      <c r="M4517">
        <v>2023</v>
      </c>
      <c r="N4517" t="s">
        <v>84</v>
      </c>
      <c r="O4517" t="s">
        <v>5039</v>
      </c>
      <c r="P4517" t="s">
        <v>86</v>
      </c>
    </row>
    <row r="4518" spans="1:16" x14ac:dyDescent="0.45">
      <c r="A4518">
        <v>4517</v>
      </c>
      <c r="B4518" s="10">
        <v>45256</v>
      </c>
      <c r="C4518">
        <v>9671</v>
      </c>
      <c r="D4518" t="s">
        <v>89</v>
      </c>
      <c r="E4518">
        <v>43</v>
      </c>
      <c r="F4518" t="s">
        <v>7</v>
      </c>
      <c r="G4518">
        <v>5</v>
      </c>
      <c r="H4518">
        <v>1160.78</v>
      </c>
      <c r="I4518">
        <v>5803.9</v>
      </c>
      <c r="J4518" t="s">
        <v>97</v>
      </c>
      <c r="K4518" t="s">
        <v>82</v>
      </c>
      <c r="L4518" t="s">
        <v>145</v>
      </c>
      <c r="M4518">
        <v>2023</v>
      </c>
      <c r="N4518" t="s">
        <v>84</v>
      </c>
      <c r="O4518" t="s">
        <v>4487</v>
      </c>
      <c r="P4518" t="s">
        <v>86</v>
      </c>
    </row>
    <row r="4519" spans="1:16" x14ac:dyDescent="0.45">
      <c r="A4519">
        <v>4518</v>
      </c>
      <c r="B4519" s="10">
        <v>45256</v>
      </c>
      <c r="C4519">
        <v>9044</v>
      </c>
      <c r="D4519" t="s">
        <v>89</v>
      </c>
      <c r="E4519">
        <v>23</v>
      </c>
      <c r="F4519" t="s">
        <v>6</v>
      </c>
      <c r="G4519">
        <v>5</v>
      </c>
      <c r="H4519">
        <v>514.9</v>
      </c>
      <c r="I4519">
        <v>2574.5</v>
      </c>
      <c r="J4519" t="s">
        <v>95</v>
      </c>
      <c r="K4519" t="s">
        <v>82</v>
      </c>
      <c r="L4519" t="s">
        <v>145</v>
      </c>
      <c r="M4519">
        <v>2023</v>
      </c>
      <c r="N4519" t="s">
        <v>668</v>
      </c>
      <c r="O4519" t="s">
        <v>9736</v>
      </c>
      <c r="P4519" t="s">
        <v>86</v>
      </c>
    </row>
    <row r="4520" spans="1:16" x14ac:dyDescent="0.45">
      <c r="A4520">
        <v>4519</v>
      </c>
      <c r="B4520" s="10">
        <v>45256</v>
      </c>
      <c r="C4520">
        <v>5218</v>
      </c>
      <c r="D4520" t="s">
        <v>80</v>
      </c>
      <c r="E4520">
        <v>37</v>
      </c>
      <c r="F4520" t="s">
        <v>7</v>
      </c>
      <c r="G4520">
        <v>4</v>
      </c>
      <c r="H4520">
        <v>1108.5899999999999</v>
      </c>
      <c r="I4520">
        <v>4434.3599999999997</v>
      </c>
      <c r="J4520" t="s">
        <v>97</v>
      </c>
      <c r="K4520" t="s">
        <v>82</v>
      </c>
      <c r="L4520" t="s">
        <v>145</v>
      </c>
      <c r="M4520">
        <v>2023</v>
      </c>
      <c r="N4520" t="s">
        <v>84</v>
      </c>
      <c r="O4520" t="s">
        <v>1722</v>
      </c>
      <c r="P4520" t="s">
        <v>86</v>
      </c>
    </row>
    <row r="4521" spans="1:16" x14ac:dyDescent="0.45">
      <c r="A4521">
        <v>4520</v>
      </c>
      <c r="B4521" s="10">
        <v>45256</v>
      </c>
      <c r="C4521">
        <v>6060</v>
      </c>
      <c r="D4521" t="s">
        <v>89</v>
      </c>
      <c r="E4521">
        <v>40</v>
      </c>
      <c r="F4521" t="s">
        <v>102</v>
      </c>
      <c r="G4521">
        <v>2</v>
      </c>
      <c r="H4521">
        <v>1100.98</v>
      </c>
      <c r="I4521">
        <v>2201.96</v>
      </c>
      <c r="J4521" t="s">
        <v>97</v>
      </c>
      <c r="K4521" t="s">
        <v>82</v>
      </c>
      <c r="L4521" t="s">
        <v>145</v>
      </c>
      <c r="M4521">
        <v>2023</v>
      </c>
      <c r="N4521" t="s">
        <v>84</v>
      </c>
      <c r="O4521" t="s">
        <v>2781</v>
      </c>
      <c r="P4521" t="s">
        <v>86</v>
      </c>
    </row>
    <row r="4522" spans="1:16" x14ac:dyDescent="0.45">
      <c r="A4522">
        <v>4521</v>
      </c>
      <c r="B4522" s="10">
        <v>45256</v>
      </c>
      <c r="C4522">
        <v>6874</v>
      </c>
      <c r="D4522" t="s">
        <v>80</v>
      </c>
      <c r="E4522">
        <v>32</v>
      </c>
      <c r="F4522" t="s">
        <v>9</v>
      </c>
      <c r="G4522">
        <v>2</v>
      </c>
      <c r="H4522">
        <v>1501.02</v>
      </c>
      <c r="I4522">
        <v>3002.04</v>
      </c>
      <c r="J4522" t="s">
        <v>87</v>
      </c>
      <c r="K4522" t="s">
        <v>82</v>
      </c>
      <c r="L4522" t="s">
        <v>145</v>
      </c>
      <c r="M4522">
        <v>2023</v>
      </c>
      <c r="N4522" t="s">
        <v>668</v>
      </c>
      <c r="O4522" t="s">
        <v>9866</v>
      </c>
      <c r="P4522" t="s">
        <v>86</v>
      </c>
    </row>
    <row r="4523" spans="1:16" x14ac:dyDescent="0.45">
      <c r="A4523">
        <v>4522</v>
      </c>
      <c r="B4523" s="10">
        <v>45257</v>
      </c>
      <c r="C4523">
        <v>6581</v>
      </c>
      <c r="D4523" t="s">
        <v>80</v>
      </c>
      <c r="E4523">
        <v>23</v>
      </c>
      <c r="F4523" t="s">
        <v>5</v>
      </c>
      <c r="G4523">
        <v>3</v>
      </c>
      <c r="H4523">
        <v>518.98</v>
      </c>
      <c r="I4523">
        <v>1556.94</v>
      </c>
      <c r="J4523" t="s">
        <v>95</v>
      </c>
      <c r="K4523" t="s">
        <v>567</v>
      </c>
      <c r="L4523" t="s">
        <v>145</v>
      </c>
      <c r="M4523">
        <v>2023</v>
      </c>
      <c r="N4523" t="s">
        <v>84</v>
      </c>
      <c r="O4523" t="s">
        <v>615</v>
      </c>
      <c r="P4523" t="s">
        <v>86</v>
      </c>
    </row>
    <row r="4524" spans="1:16" x14ac:dyDescent="0.45">
      <c r="A4524">
        <v>4523</v>
      </c>
      <c r="B4524" s="10">
        <v>45257</v>
      </c>
      <c r="C4524">
        <v>3014</v>
      </c>
      <c r="D4524" t="s">
        <v>89</v>
      </c>
      <c r="E4524">
        <v>45</v>
      </c>
      <c r="F4524" t="s">
        <v>7</v>
      </c>
      <c r="G4524">
        <v>5</v>
      </c>
      <c r="H4524">
        <v>1215.8599999999999</v>
      </c>
      <c r="I4524">
        <v>6079.3</v>
      </c>
      <c r="J4524" t="s">
        <v>93</v>
      </c>
      <c r="K4524" t="s">
        <v>82</v>
      </c>
      <c r="L4524" t="s">
        <v>145</v>
      </c>
      <c r="M4524">
        <v>2023</v>
      </c>
      <c r="N4524" t="s">
        <v>84</v>
      </c>
      <c r="O4524" t="s">
        <v>9166</v>
      </c>
      <c r="P4524" t="s">
        <v>748</v>
      </c>
    </row>
    <row r="4525" spans="1:16" x14ac:dyDescent="0.45">
      <c r="A4525">
        <v>4524</v>
      </c>
      <c r="B4525" s="10">
        <v>45257</v>
      </c>
      <c r="C4525">
        <v>4789</v>
      </c>
      <c r="D4525" t="s">
        <v>89</v>
      </c>
      <c r="E4525">
        <v>52</v>
      </c>
      <c r="F4525" t="s">
        <v>5</v>
      </c>
      <c r="G4525">
        <v>5</v>
      </c>
      <c r="H4525">
        <v>4610.3100000000004</v>
      </c>
      <c r="I4525">
        <v>23051.55</v>
      </c>
      <c r="J4525" t="s">
        <v>93</v>
      </c>
      <c r="K4525" t="s">
        <v>82</v>
      </c>
      <c r="L4525" t="s">
        <v>145</v>
      </c>
      <c r="M4525">
        <v>2023</v>
      </c>
      <c r="N4525" t="s">
        <v>84</v>
      </c>
      <c r="O4525" t="s">
        <v>9167</v>
      </c>
      <c r="P4525" t="s">
        <v>748</v>
      </c>
    </row>
    <row r="4526" spans="1:16" x14ac:dyDescent="0.45">
      <c r="A4526">
        <v>4525</v>
      </c>
      <c r="B4526" s="10">
        <v>45257</v>
      </c>
      <c r="C4526">
        <v>8148</v>
      </c>
      <c r="D4526" t="s">
        <v>89</v>
      </c>
      <c r="E4526">
        <v>28</v>
      </c>
      <c r="F4526" t="s">
        <v>6</v>
      </c>
      <c r="G4526">
        <v>2</v>
      </c>
      <c r="H4526">
        <v>4456.59</v>
      </c>
      <c r="I4526">
        <v>8913.18</v>
      </c>
      <c r="J4526" t="s">
        <v>87</v>
      </c>
      <c r="K4526" t="s">
        <v>82</v>
      </c>
      <c r="L4526" t="s">
        <v>145</v>
      </c>
      <c r="M4526">
        <v>2023</v>
      </c>
      <c r="N4526" t="s">
        <v>84</v>
      </c>
      <c r="O4526" t="s">
        <v>3722</v>
      </c>
      <c r="P4526" t="s">
        <v>86</v>
      </c>
    </row>
    <row r="4527" spans="1:16" x14ac:dyDescent="0.45">
      <c r="A4527">
        <v>4526</v>
      </c>
      <c r="B4527" s="10">
        <v>45257</v>
      </c>
      <c r="C4527">
        <v>8766</v>
      </c>
      <c r="D4527" t="s">
        <v>80</v>
      </c>
      <c r="E4527">
        <v>25</v>
      </c>
      <c r="F4527" t="s">
        <v>102</v>
      </c>
      <c r="G4527">
        <v>5</v>
      </c>
      <c r="H4527">
        <v>1615.71</v>
      </c>
      <c r="I4527">
        <v>8078.55</v>
      </c>
      <c r="J4527" t="s">
        <v>87</v>
      </c>
      <c r="K4527" t="s">
        <v>82</v>
      </c>
      <c r="L4527" t="s">
        <v>145</v>
      </c>
      <c r="M4527">
        <v>2023</v>
      </c>
      <c r="N4527" t="s">
        <v>84</v>
      </c>
      <c r="O4527" t="s">
        <v>4007</v>
      </c>
      <c r="P4527" t="s">
        <v>86</v>
      </c>
    </row>
    <row r="4528" spans="1:16" x14ac:dyDescent="0.45">
      <c r="A4528">
        <v>4527</v>
      </c>
      <c r="B4528" s="10">
        <v>45257</v>
      </c>
      <c r="C4528">
        <v>3364</v>
      </c>
      <c r="D4528" t="s">
        <v>80</v>
      </c>
      <c r="E4528">
        <v>41</v>
      </c>
      <c r="F4528" t="s">
        <v>6</v>
      </c>
      <c r="G4528">
        <v>2</v>
      </c>
      <c r="H4528">
        <v>4984.62</v>
      </c>
      <c r="I4528">
        <v>9969.24</v>
      </c>
      <c r="J4528" t="s">
        <v>97</v>
      </c>
      <c r="K4528" t="s">
        <v>82</v>
      </c>
      <c r="L4528" t="s">
        <v>145</v>
      </c>
      <c r="M4528">
        <v>2023</v>
      </c>
      <c r="N4528" t="s">
        <v>84</v>
      </c>
      <c r="O4528" t="s">
        <v>2782</v>
      </c>
      <c r="P4528" t="s">
        <v>86</v>
      </c>
    </row>
    <row r="4529" spans="1:16" x14ac:dyDescent="0.45">
      <c r="A4529">
        <v>4528</v>
      </c>
      <c r="B4529" s="10">
        <v>45257</v>
      </c>
      <c r="C4529">
        <v>4629</v>
      </c>
      <c r="D4529" t="s">
        <v>80</v>
      </c>
      <c r="E4529">
        <v>38</v>
      </c>
      <c r="F4529" t="s">
        <v>6</v>
      </c>
      <c r="G4529">
        <v>3</v>
      </c>
      <c r="H4529">
        <v>1526.85</v>
      </c>
      <c r="I4529">
        <v>4580.55</v>
      </c>
      <c r="J4529" t="s">
        <v>97</v>
      </c>
      <c r="K4529" t="s">
        <v>82</v>
      </c>
      <c r="L4529" t="s">
        <v>145</v>
      </c>
      <c r="M4529">
        <v>2023</v>
      </c>
      <c r="N4529" t="s">
        <v>84</v>
      </c>
      <c r="O4529" t="s">
        <v>8603</v>
      </c>
      <c r="P4529" t="s">
        <v>748</v>
      </c>
    </row>
    <row r="4530" spans="1:16" x14ac:dyDescent="0.45">
      <c r="A4530">
        <v>4529</v>
      </c>
      <c r="B4530" s="10">
        <v>45257</v>
      </c>
      <c r="C4530">
        <v>6919</v>
      </c>
      <c r="D4530" t="s">
        <v>80</v>
      </c>
      <c r="E4530">
        <v>53</v>
      </c>
      <c r="F4530" t="s">
        <v>102</v>
      </c>
      <c r="G4530">
        <v>4</v>
      </c>
      <c r="H4530">
        <v>3623.06</v>
      </c>
      <c r="I4530">
        <v>14492.24</v>
      </c>
      <c r="J4530" t="s">
        <v>93</v>
      </c>
      <c r="K4530" t="s">
        <v>82</v>
      </c>
      <c r="L4530" t="s">
        <v>145</v>
      </c>
      <c r="M4530">
        <v>2023</v>
      </c>
      <c r="N4530" t="s">
        <v>668</v>
      </c>
      <c r="O4530" t="s">
        <v>10008</v>
      </c>
      <c r="P4530" t="s">
        <v>86</v>
      </c>
    </row>
    <row r="4531" spans="1:16" x14ac:dyDescent="0.45">
      <c r="A4531">
        <v>4530</v>
      </c>
      <c r="B4531" s="10">
        <v>45257</v>
      </c>
      <c r="C4531">
        <v>6675</v>
      </c>
      <c r="D4531" t="s">
        <v>80</v>
      </c>
      <c r="E4531">
        <v>24</v>
      </c>
      <c r="F4531" t="s">
        <v>9</v>
      </c>
      <c r="G4531">
        <v>4</v>
      </c>
      <c r="H4531">
        <v>3237.84</v>
      </c>
      <c r="I4531">
        <v>12951.36</v>
      </c>
      <c r="J4531" t="s">
        <v>95</v>
      </c>
      <c r="K4531" t="s">
        <v>82</v>
      </c>
      <c r="L4531" t="s">
        <v>145</v>
      </c>
      <c r="M4531">
        <v>2023</v>
      </c>
      <c r="N4531" t="s">
        <v>84</v>
      </c>
      <c r="O4531" t="s">
        <v>2337</v>
      </c>
      <c r="P4531" t="s">
        <v>86</v>
      </c>
    </row>
    <row r="4532" spans="1:16" x14ac:dyDescent="0.45">
      <c r="A4532">
        <v>4531</v>
      </c>
      <c r="B4532" s="10">
        <v>45257</v>
      </c>
      <c r="C4532">
        <v>9872</v>
      </c>
      <c r="D4532" t="s">
        <v>80</v>
      </c>
      <c r="E4532">
        <v>22</v>
      </c>
      <c r="F4532" t="s">
        <v>6</v>
      </c>
      <c r="G4532">
        <v>3</v>
      </c>
      <c r="H4532">
        <v>369.54</v>
      </c>
      <c r="I4532">
        <v>1108.6199999999999</v>
      </c>
      <c r="J4532" t="s">
        <v>95</v>
      </c>
      <c r="K4532" t="s">
        <v>567</v>
      </c>
      <c r="L4532" t="s">
        <v>145</v>
      </c>
      <c r="M4532">
        <v>2023</v>
      </c>
      <c r="N4532" t="s">
        <v>84</v>
      </c>
      <c r="O4532" t="s">
        <v>8742</v>
      </c>
      <c r="P4532" t="s">
        <v>748</v>
      </c>
    </row>
    <row r="4533" spans="1:16" x14ac:dyDescent="0.45">
      <c r="A4533">
        <v>4532</v>
      </c>
      <c r="B4533" s="10">
        <v>45257</v>
      </c>
      <c r="C4533">
        <v>7638</v>
      </c>
      <c r="D4533" t="s">
        <v>80</v>
      </c>
      <c r="E4533">
        <v>46</v>
      </c>
      <c r="F4533" t="s">
        <v>7</v>
      </c>
      <c r="G4533">
        <v>5</v>
      </c>
      <c r="H4533">
        <v>1744.37</v>
      </c>
      <c r="I4533">
        <v>8721.85</v>
      </c>
      <c r="J4533" t="s">
        <v>93</v>
      </c>
      <c r="K4533" t="s">
        <v>82</v>
      </c>
      <c r="L4533" t="s">
        <v>145</v>
      </c>
      <c r="M4533">
        <v>2023</v>
      </c>
      <c r="N4533" t="s">
        <v>84</v>
      </c>
      <c r="O4533" t="s">
        <v>9168</v>
      </c>
      <c r="P4533" t="s">
        <v>748</v>
      </c>
    </row>
    <row r="4534" spans="1:16" x14ac:dyDescent="0.45">
      <c r="A4534">
        <v>4533</v>
      </c>
      <c r="B4534" s="10">
        <v>45257</v>
      </c>
      <c r="C4534">
        <v>5651</v>
      </c>
      <c r="D4534" t="s">
        <v>89</v>
      </c>
      <c r="E4534">
        <v>33</v>
      </c>
      <c r="F4534" t="s">
        <v>102</v>
      </c>
      <c r="G4534">
        <v>1</v>
      </c>
      <c r="H4534">
        <v>4759.92</v>
      </c>
      <c r="I4534">
        <v>4759.92</v>
      </c>
      <c r="J4534" t="s">
        <v>87</v>
      </c>
      <c r="K4534" t="s">
        <v>82</v>
      </c>
      <c r="L4534" t="s">
        <v>145</v>
      </c>
      <c r="M4534">
        <v>2023</v>
      </c>
      <c r="N4534" t="s">
        <v>84</v>
      </c>
      <c r="O4534" t="s">
        <v>5420</v>
      </c>
      <c r="P4534" t="s">
        <v>86</v>
      </c>
    </row>
    <row r="4535" spans="1:16" x14ac:dyDescent="0.45">
      <c r="A4535">
        <v>4534</v>
      </c>
      <c r="B4535" s="10">
        <v>45257</v>
      </c>
      <c r="C4535">
        <v>1609</v>
      </c>
      <c r="D4535" t="s">
        <v>80</v>
      </c>
      <c r="E4535">
        <v>23</v>
      </c>
      <c r="F4535" t="s">
        <v>102</v>
      </c>
      <c r="G4535">
        <v>5</v>
      </c>
      <c r="H4535">
        <v>301.79000000000002</v>
      </c>
      <c r="I4535">
        <v>1508.95</v>
      </c>
      <c r="J4535" t="s">
        <v>95</v>
      </c>
      <c r="K4535" t="s">
        <v>567</v>
      </c>
      <c r="L4535" t="s">
        <v>145</v>
      </c>
      <c r="M4535">
        <v>2023</v>
      </c>
      <c r="N4535" t="s">
        <v>84</v>
      </c>
      <c r="O4535" t="s">
        <v>7611</v>
      </c>
      <c r="P4535" t="s">
        <v>86</v>
      </c>
    </row>
    <row r="4536" spans="1:16" x14ac:dyDescent="0.45">
      <c r="A4536">
        <v>4535</v>
      </c>
      <c r="B4536" s="10">
        <v>45258</v>
      </c>
      <c r="C4536">
        <v>8940</v>
      </c>
      <c r="D4536" t="s">
        <v>80</v>
      </c>
      <c r="E4536">
        <v>31</v>
      </c>
      <c r="F4536" t="s">
        <v>5</v>
      </c>
      <c r="G4536">
        <v>2</v>
      </c>
      <c r="H4536">
        <v>915.68</v>
      </c>
      <c r="I4536">
        <v>1831.36</v>
      </c>
      <c r="J4536" t="s">
        <v>87</v>
      </c>
      <c r="K4536" t="s">
        <v>567</v>
      </c>
      <c r="L4536" t="s">
        <v>145</v>
      </c>
      <c r="M4536">
        <v>2023</v>
      </c>
      <c r="N4536" t="s">
        <v>668</v>
      </c>
      <c r="O4536" t="s">
        <v>707</v>
      </c>
      <c r="P4536" t="s">
        <v>86</v>
      </c>
    </row>
    <row r="4537" spans="1:16" x14ac:dyDescent="0.45">
      <c r="A4537">
        <v>4536</v>
      </c>
      <c r="B4537" s="10">
        <v>45258</v>
      </c>
      <c r="C4537">
        <v>4866</v>
      </c>
      <c r="D4537" t="s">
        <v>80</v>
      </c>
      <c r="E4537">
        <v>19</v>
      </c>
      <c r="F4537" t="s">
        <v>8</v>
      </c>
      <c r="G4537">
        <v>1</v>
      </c>
      <c r="H4537">
        <v>4856.18</v>
      </c>
      <c r="I4537">
        <v>4856.18</v>
      </c>
      <c r="J4537" t="s">
        <v>95</v>
      </c>
      <c r="K4537" t="s">
        <v>82</v>
      </c>
      <c r="L4537" t="s">
        <v>145</v>
      </c>
      <c r="M4537">
        <v>2023</v>
      </c>
      <c r="N4537" t="s">
        <v>668</v>
      </c>
      <c r="O4537" t="s">
        <v>9620</v>
      </c>
      <c r="P4537" t="s">
        <v>86</v>
      </c>
    </row>
    <row r="4538" spans="1:16" x14ac:dyDescent="0.45">
      <c r="A4538">
        <v>4537</v>
      </c>
      <c r="B4538" s="10">
        <v>45258</v>
      </c>
      <c r="C4538">
        <v>1371</v>
      </c>
      <c r="D4538" t="s">
        <v>80</v>
      </c>
      <c r="E4538">
        <v>42</v>
      </c>
      <c r="F4538" t="s">
        <v>6</v>
      </c>
      <c r="G4538">
        <v>3</v>
      </c>
      <c r="H4538">
        <v>246.97</v>
      </c>
      <c r="I4538">
        <v>740.91</v>
      </c>
      <c r="J4538" t="s">
        <v>97</v>
      </c>
      <c r="K4538" t="s">
        <v>567</v>
      </c>
      <c r="L4538" t="s">
        <v>145</v>
      </c>
      <c r="M4538">
        <v>2023</v>
      </c>
      <c r="N4538" t="s">
        <v>84</v>
      </c>
      <c r="O4538" t="s">
        <v>7516</v>
      </c>
      <c r="P4538" t="s">
        <v>86</v>
      </c>
    </row>
    <row r="4539" spans="1:16" x14ac:dyDescent="0.45">
      <c r="A4539">
        <v>4538</v>
      </c>
      <c r="B4539" s="10">
        <v>45258</v>
      </c>
      <c r="C4539">
        <v>7998</v>
      </c>
      <c r="D4539" t="s">
        <v>89</v>
      </c>
      <c r="E4539">
        <v>48</v>
      </c>
      <c r="F4539" t="s">
        <v>7</v>
      </c>
      <c r="G4539">
        <v>4</v>
      </c>
      <c r="H4539">
        <v>2260.71</v>
      </c>
      <c r="I4539">
        <v>9042.84</v>
      </c>
      <c r="J4539" t="s">
        <v>93</v>
      </c>
      <c r="K4539" t="s">
        <v>82</v>
      </c>
      <c r="L4539" t="s">
        <v>145</v>
      </c>
      <c r="M4539">
        <v>2023</v>
      </c>
      <c r="N4539" t="s">
        <v>84</v>
      </c>
      <c r="O4539" t="s">
        <v>2024</v>
      </c>
      <c r="P4539" t="s">
        <v>86</v>
      </c>
    </row>
    <row r="4540" spans="1:16" x14ac:dyDescent="0.45">
      <c r="A4540">
        <v>4539</v>
      </c>
      <c r="B4540" s="10">
        <v>45258</v>
      </c>
      <c r="C4540">
        <v>1615</v>
      </c>
      <c r="D4540" t="s">
        <v>80</v>
      </c>
      <c r="E4540">
        <v>30</v>
      </c>
      <c r="F4540" t="s">
        <v>9</v>
      </c>
      <c r="G4540">
        <v>4</v>
      </c>
      <c r="H4540">
        <v>4595.84</v>
      </c>
      <c r="I4540">
        <v>18383.36</v>
      </c>
      <c r="J4540" t="s">
        <v>87</v>
      </c>
      <c r="K4540" t="s">
        <v>82</v>
      </c>
      <c r="L4540" t="s">
        <v>145</v>
      </c>
      <c r="M4540">
        <v>2023</v>
      </c>
      <c r="N4540" t="s">
        <v>84</v>
      </c>
      <c r="O4540" t="s">
        <v>1010</v>
      </c>
      <c r="P4540" t="s">
        <v>86</v>
      </c>
    </row>
    <row r="4541" spans="1:16" x14ac:dyDescent="0.45">
      <c r="A4541">
        <v>4540</v>
      </c>
      <c r="B4541" s="10">
        <v>45258</v>
      </c>
      <c r="C4541">
        <v>7911</v>
      </c>
      <c r="D4541" t="s">
        <v>80</v>
      </c>
      <c r="E4541">
        <v>35</v>
      </c>
      <c r="F4541" t="s">
        <v>6</v>
      </c>
      <c r="G4541">
        <v>5</v>
      </c>
      <c r="H4541">
        <v>4721.21</v>
      </c>
      <c r="I4541">
        <v>23606.05</v>
      </c>
      <c r="J4541" t="s">
        <v>97</v>
      </c>
      <c r="K4541" t="s">
        <v>82</v>
      </c>
      <c r="L4541" t="s">
        <v>145</v>
      </c>
      <c r="M4541">
        <v>2023</v>
      </c>
      <c r="N4541" t="s">
        <v>84</v>
      </c>
      <c r="O4541" t="s">
        <v>4488</v>
      </c>
      <c r="P4541" t="s">
        <v>86</v>
      </c>
    </row>
    <row r="4542" spans="1:16" x14ac:dyDescent="0.45">
      <c r="A4542">
        <v>4541</v>
      </c>
      <c r="B4542" s="10">
        <v>45258</v>
      </c>
      <c r="C4542">
        <v>7010</v>
      </c>
      <c r="D4542" t="s">
        <v>89</v>
      </c>
      <c r="E4542">
        <v>34</v>
      </c>
      <c r="F4542" t="s">
        <v>9</v>
      </c>
      <c r="G4542">
        <v>4</v>
      </c>
      <c r="H4542">
        <v>4897.6400000000003</v>
      </c>
      <c r="I4542">
        <v>19590.560000000001</v>
      </c>
      <c r="J4542" t="s">
        <v>87</v>
      </c>
      <c r="K4542" t="s">
        <v>82</v>
      </c>
      <c r="L4542" t="s">
        <v>145</v>
      </c>
      <c r="M4542">
        <v>2023</v>
      </c>
      <c r="N4542" t="s">
        <v>84</v>
      </c>
      <c r="O4542" t="s">
        <v>1011</v>
      </c>
      <c r="P4542" t="s">
        <v>86</v>
      </c>
    </row>
    <row r="4543" spans="1:16" x14ac:dyDescent="0.45">
      <c r="A4543">
        <v>4542</v>
      </c>
      <c r="B4543" s="10">
        <v>45258</v>
      </c>
      <c r="C4543">
        <v>3253</v>
      </c>
      <c r="D4543" t="s">
        <v>89</v>
      </c>
      <c r="E4543">
        <v>62</v>
      </c>
      <c r="F4543" t="s">
        <v>5</v>
      </c>
      <c r="G4543">
        <v>5</v>
      </c>
      <c r="H4543">
        <v>2432.54</v>
      </c>
      <c r="I4543">
        <v>12162.7</v>
      </c>
      <c r="J4543" t="s">
        <v>81</v>
      </c>
      <c r="K4543" t="s">
        <v>82</v>
      </c>
      <c r="L4543" t="s">
        <v>145</v>
      </c>
      <c r="M4543">
        <v>2023</v>
      </c>
      <c r="N4543" t="s">
        <v>84</v>
      </c>
      <c r="O4543" t="s">
        <v>4718</v>
      </c>
      <c r="P4543" t="s">
        <v>86</v>
      </c>
    </row>
    <row r="4544" spans="1:16" x14ac:dyDescent="0.45">
      <c r="A4544">
        <v>4543</v>
      </c>
      <c r="B4544" s="10">
        <v>45258</v>
      </c>
      <c r="C4544">
        <v>5942</v>
      </c>
      <c r="D4544" t="s">
        <v>80</v>
      </c>
      <c r="E4544">
        <v>45</v>
      </c>
      <c r="F4544" t="s">
        <v>6</v>
      </c>
      <c r="G4544">
        <v>2</v>
      </c>
      <c r="H4544">
        <v>478.08</v>
      </c>
      <c r="I4544">
        <v>956.16</v>
      </c>
      <c r="J4544" t="s">
        <v>93</v>
      </c>
      <c r="K4544" t="s">
        <v>567</v>
      </c>
      <c r="L4544" t="s">
        <v>145</v>
      </c>
      <c r="M4544">
        <v>2023</v>
      </c>
      <c r="N4544" t="s">
        <v>84</v>
      </c>
      <c r="O4544" t="s">
        <v>7244</v>
      </c>
      <c r="P4544" t="s">
        <v>86</v>
      </c>
    </row>
    <row r="4545" spans="1:16" x14ac:dyDescent="0.45">
      <c r="A4545">
        <v>4544</v>
      </c>
      <c r="B4545" s="10">
        <v>45258</v>
      </c>
      <c r="C4545">
        <v>1864</v>
      </c>
      <c r="D4545" t="s">
        <v>80</v>
      </c>
      <c r="E4545">
        <v>29</v>
      </c>
      <c r="F4545" t="s">
        <v>9</v>
      </c>
      <c r="G4545">
        <v>2</v>
      </c>
      <c r="H4545">
        <v>3874.88</v>
      </c>
      <c r="I4545">
        <v>7749.76</v>
      </c>
      <c r="J4545" t="s">
        <v>87</v>
      </c>
      <c r="K4545" t="s">
        <v>82</v>
      </c>
      <c r="L4545" t="s">
        <v>145</v>
      </c>
      <c r="M4545">
        <v>2023</v>
      </c>
      <c r="N4545" t="s">
        <v>84</v>
      </c>
      <c r="O4545" t="s">
        <v>3723</v>
      </c>
      <c r="P4545" t="s">
        <v>86</v>
      </c>
    </row>
    <row r="4546" spans="1:16" x14ac:dyDescent="0.45">
      <c r="A4546">
        <v>4545</v>
      </c>
      <c r="B4546" s="10">
        <v>45258</v>
      </c>
      <c r="C4546">
        <v>2268</v>
      </c>
      <c r="D4546" t="s">
        <v>80</v>
      </c>
      <c r="E4546">
        <v>52</v>
      </c>
      <c r="F4546" t="s">
        <v>6</v>
      </c>
      <c r="G4546">
        <v>3</v>
      </c>
      <c r="H4546">
        <v>3559.47</v>
      </c>
      <c r="I4546">
        <v>10678.41</v>
      </c>
      <c r="J4546" t="s">
        <v>93</v>
      </c>
      <c r="K4546" t="s">
        <v>82</v>
      </c>
      <c r="L4546" t="s">
        <v>145</v>
      </c>
      <c r="M4546">
        <v>2023</v>
      </c>
      <c r="N4546" t="s">
        <v>84</v>
      </c>
      <c r="O4546" t="s">
        <v>6536</v>
      </c>
      <c r="P4546" t="s">
        <v>86</v>
      </c>
    </row>
    <row r="4547" spans="1:16" x14ac:dyDescent="0.45">
      <c r="A4547">
        <v>4546</v>
      </c>
      <c r="B4547" s="10">
        <v>45258</v>
      </c>
      <c r="C4547">
        <v>8454</v>
      </c>
      <c r="D4547" t="s">
        <v>80</v>
      </c>
      <c r="E4547">
        <v>39</v>
      </c>
      <c r="F4547" t="s">
        <v>102</v>
      </c>
      <c r="G4547">
        <v>2</v>
      </c>
      <c r="H4547">
        <v>2919.09</v>
      </c>
      <c r="I4547">
        <v>5838.18</v>
      </c>
      <c r="J4547" t="s">
        <v>97</v>
      </c>
      <c r="K4547" t="s">
        <v>82</v>
      </c>
      <c r="L4547" t="s">
        <v>145</v>
      </c>
      <c r="M4547">
        <v>2023</v>
      </c>
      <c r="N4547" t="s">
        <v>84</v>
      </c>
      <c r="O4547" t="s">
        <v>2783</v>
      </c>
      <c r="P4547" t="s">
        <v>86</v>
      </c>
    </row>
    <row r="4548" spans="1:16" x14ac:dyDescent="0.45">
      <c r="A4548">
        <v>4547</v>
      </c>
      <c r="B4548" s="10">
        <v>45258</v>
      </c>
      <c r="C4548">
        <v>9976</v>
      </c>
      <c r="D4548" t="s">
        <v>80</v>
      </c>
      <c r="E4548">
        <v>56</v>
      </c>
      <c r="F4548" t="s">
        <v>6</v>
      </c>
      <c r="G4548">
        <v>5</v>
      </c>
      <c r="H4548">
        <v>4446.7700000000004</v>
      </c>
      <c r="I4548">
        <v>22233.85</v>
      </c>
      <c r="J4548" t="s">
        <v>81</v>
      </c>
      <c r="K4548" t="s">
        <v>82</v>
      </c>
      <c r="L4548" t="s">
        <v>145</v>
      </c>
      <c r="M4548">
        <v>2023</v>
      </c>
      <c r="N4548" t="s">
        <v>84</v>
      </c>
      <c r="O4548" t="s">
        <v>9075</v>
      </c>
      <c r="P4548" t="s">
        <v>748</v>
      </c>
    </row>
    <row r="4549" spans="1:16" x14ac:dyDescent="0.45">
      <c r="A4549">
        <v>4548</v>
      </c>
      <c r="B4549" s="10">
        <v>45258</v>
      </c>
      <c r="C4549">
        <v>5571</v>
      </c>
      <c r="D4549" t="s">
        <v>80</v>
      </c>
      <c r="E4549">
        <v>18</v>
      </c>
      <c r="F4549" t="s">
        <v>7</v>
      </c>
      <c r="G4549">
        <v>4</v>
      </c>
      <c r="H4549">
        <v>4562.2700000000004</v>
      </c>
      <c r="I4549">
        <v>18249.080000000002</v>
      </c>
      <c r="J4549" t="s">
        <v>95</v>
      </c>
      <c r="K4549" t="s">
        <v>82</v>
      </c>
      <c r="L4549" t="s">
        <v>145</v>
      </c>
      <c r="M4549">
        <v>2023</v>
      </c>
      <c r="N4549" t="s">
        <v>84</v>
      </c>
      <c r="O4549" t="s">
        <v>2338</v>
      </c>
      <c r="P4549" t="s">
        <v>86</v>
      </c>
    </row>
    <row r="4550" spans="1:16" x14ac:dyDescent="0.45">
      <c r="A4550">
        <v>4549</v>
      </c>
      <c r="B4550" s="10">
        <v>45259</v>
      </c>
      <c r="C4550">
        <v>6229</v>
      </c>
      <c r="D4550" t="s">
        <v>89</v>
      </c>
      <c r="E4550">
        <v>54</v>
      </c>
      <c r="F4550" t="s">
        <v>6</v>
      </c>
      <c r="G4550">
        <v>2</v>
      </c>
      <c r="H4550">
        <v>3432.06</v>
      </c>
      <c r="I4550">
        <v>6864.12</v>
      </c>
      <c r="J4550" t="s">
        <v>93</v>
      </c>
      <c r="K4550" t="s">
        <v>82</v>
      </c>
      <c r="L4550" t="s">
        <v>145</v>
      </c>
      <c r="M4550">
        <v>2023</v>
      </c>
      <c r="N4550" t="s">
        <v>84</v>
      </c>
      <c r="O4550" t="s">
        <v>264</v>
      </c>
      <c r="P4550" t="s">
        <v>86</v>
      </c>
    </row>
    <row r="4551" spans="1:16" x14ac:dyDescent="0.45">
      <c r="A4551">
        <v>4550</v>
      </c>
      <c r="B4551" s="10">
        <v>45259</v>
      </c>
      <c r="C4551">
        <v>3237</v>
      </c>
      <c r="D4551" t="s">
        <v>89</v>
      </c>
      <c r="E4551">
        <v>38</v>
      </c>
      <c r="F4551" t="s">
        <v>9</v>
      </c>
      <c r="G4551">
        <v>2</v>
      </c>
      <c r="H4551">
        <v>604.89</v>
      </c>
      <c r="I4551">
        <v>1209.78</v>
      </c>
      <c r="J4551" t="s">
        <v>97</v>
      </c>
      <c r="K4551" t="s">
        <v>567</v>
      </c>
      <c r="L4551" t="s">
        <v>145</v>
      </c>
      <c r="M4551">
        <v>2023</v>
      </c>
      <c r="N4551" t="s">
        <v>84</v>
      </c>
      <c r="O4551" t="s">
        <v>7168</v>
      </c>
      <c r="P4551" t="s">
        <v>86</v>
      </c>
    </row>
    <row r="4552" spans="1:16" x14ac:dyDescent="0.45">
      <c r="A4552">
        <v>4551</v>
      </c>
      <c r="B4552" s="10">
        <v>45259</v>
      </c>
      <c r="C4552">
        <v>5054</v>
      </c>
      <c r="D4552" t="s">
        <v>80</v>
      </c>
      <c r="E4552">
        <v>18</v>
      </c>
      <c r="F4552" t="s">
        <v>7</v>
      </c>
      <c r="G4552">
        <v>5</v>
      </c>
      <c r="H4552">
        <v>522.85</v>
      </c>
      <c r="I4552">
        <v>2614.25</v>
      </c>
      <c r="J4552" t="s">
        <v>95</v>
      </c>
      <c r="K4552" t="s">
        <v>82</v>
      </c>
      <c r="L4552" t="s">
        <v>145</v>
      </c>
      <c r="M4552">
        <v>2023</v>
      </c>
      <c r="N4552" t="s">
        <v>84</v>
      </c>
      <c r="O4552" t="s">
        <v>4906</v>
      </c>
      <c r="P4552" t="s">
        <v>86</v>
      </c>
    </row>
    <row r="4553" spans="1:16" x14ac:dyDescent="0.45">
      <c r="A4553">
        <v>4552</v>
      </c>
      <c r="B4553" s="10">
        <v>45259</v>
      </c>
      <c r="C4553">
        <v>1935</v>
      </c>
      <c r="D4553" t="s">
        <v>80</v>
      </c>
      <c r="E4553">
        <v>21</v>
      </c>
      <c r="F4553" t="s">
        <v>9</v>
      </c>
      <c r="G4553">
        <v>2</v>
      </c>
      <c r="H4553">
        <v>2072.7199999999998</v>
      </c>
      <c r="I4553">
        <v>4145.4399999999996</v>
      </c>
      <c r="J4553" t="s">
        <v>95</v>
      </c>
      <c r="K4553" t="s">
        <v>82</v>
      </c>
      <c r="L4553" t="s">
        <v>145</v>
      </c>
      <c r="M4553">
        <v>2023</v>
      </c>
      <c r="N4553" t="s">
        <v>84</v>
      </c>
      <c r="O4553" t="s">
        <v>2545</v>
      </c>
      <c r="P4553" t="s">
        <v>86</v>
      </c>
    </row>
    <row r="4554" spans="1:16" x14ac:dyDescent="0.45">
      <c r="A4554">
        <v>4553</v>
      </c>
      <c r="B4554" s="10">
        <v>45259</v>
      </c>
      <c r="C4554">
        <v>7394</v>
      </c>
      <c r="D4554" t="s">
        <v>80</v>
      </c>
      <c r="E4554">
        <v>49</v>
      </c>
      <c r="F4554" t="s">
        <v>8</v>
      </c>
      <c r="G4554">
        <v>4</v>
      </c>
      <c r="H4554">
        <v>1498.87</v>
      </c>
      <c r="I4554">
        <v>5995.48</v>
      </c>
      <c r="J4554" t="s">
        <v>93</v>
      </c>
      <c r="K4554" t="s">
        <v>82</v>
      </c>
      <c r="L4554" t="s">
        <v>145</v>
      </c>
      <c r="M4554">
        <v>2023</v>
      </c>
      <c r="N4554" t="s">
        <v>84</v>
      </c>
      <c r="O4554" t="s">
        <v>2025</v>
      </c>
      <c r="P4554" t="s">
        <v>86</v>
      </c>
    </row>
    <row r="4555" spans="1:16" x14ac:dyDescent="0.45">
      <c r="A4555">
        <v>4554</v>
      </c>
      <c r="B4555" s="10">
        <v>45259</v>
      </c>
      <c r="C4555">
        <v>8891</v>
      </c>
      <c r="D4555" t="s">
        <v>89</v>
      </c>
      <c r="E4555">
        <v>18</v>
      </c>
      <c r="F4555" t="s">
        <v>8</v>
      </c>
      <c r="G4555">
        <v>4</v>
      </c>
      <c r="H4555">
        <v>708.27</v>
      </c>
      <c r="I4555">
        <v>2833.08</v>
      </c>
      <c r="J4555" t="s">
        <v>95</v>
      </c>
      <c r="K4555" t="s">
        <v>82</v>
      </c>
      <c r="L4555" t="s">
        <v>145</v>
      </c>
      <c r="M4555">
        <v>2023</v>
      </c>
      <c r="N4555" t="s">
        <v>84</v>
      </c>
      <c r="O4555" t="s">
        <v>2339</v>
      </c>
      <c r="P4555" t="s">
        <v>86</v>
      </c>
    </row>
    <row r="4556" spans="1:16" x14ac:dyDescent="0.45">
      <c r="A4556">
        <v>4555</v>
      </c>
      <c r="B4556" s="10">
        <v>45259</v>
      </c>
      <c r="C4556">
        <v>1325</v>
      </c>
      <c r="D4556" t="s">
        <v>80</v>
      </c>
      <c r="E4556">
        <v>30</v>
      </c>
      <c r="F4556" t="s">
        <v>7</v>
      </c>
      <c r="G4556">
        <v>4</v>
      </c>
      <c r="H4556">
        <v>3075.39</v>
      </c>
      <c r="I4556">
        <v>12301.56</v>
      </c>
      <c r="J4556" t="s">
        <v>87</v>
      </c>
      <c r="K4556" t="s">
        <v>82</v>
      </c>
      <c r="L4556" t="s">
        <v>145</v>
      </c>
      <c r="M4556">
        <v>2023</v>
      </c>
      <c r="N4556" t="s">
        <v>84</v>
      </c>
      <c r="O4556" t="s">
        <v>1012</v>
      </c>
      <c r="P4556" t="s">
        <v>86</v>
      </c>
    </row>
    <row r="4557" spans="1:16" x14ac:dyDescent="0.45">
      <c r="A4557">
        <v>4556</v>
      </c>
      <c r="B4557" s="10">
        <v>45259</v>
      </c>
      <c r="C4557">
        <v>8774</v>
      </c>
      <c r="D4557" t="s">
        <v>89</v>
      </c>
      <c r="E4557">
        <v>63</v>
      </c>
      <c r="F4557" t="s">
        <v>8</v>
      </c>
      <c r="G4557">
        <v>4</v>
      </c>
      <c r="H4557">
        <v>3433.47</v>
      </c>
      <c r="I4557">
        <v>13733.88</v>
      </c>
      <c r="J4557" t="s">
        <v>81</v>
      </c>
      <c r="K4557" t="s">
        <v>82</v>
      </c>
      <c r="L4557" t="s">
        <v>145</v>
      </c>
      <c r="M4557">
        <v>2023</v>
      </c>
      <c r="N4557" t="s">
        <v>84</v>
      </c>
      <c r="O4557" t="s">
        <v>1384</v>
      </c>
      <c r="P4557" t="s">
        <v>86</v>
      </c>
    </row>
    <row r="4558" spans="1:16" x14ac:dyDescent="0.45">
      <c r="A4558">
        <v>4557</v>
      </c>
      <c r="B4558" s="10">
        <v>45259</v>
      </c>
      <c r="C4558">
        <v>4861</v>
      </c>
      <c r="D4558" t="s">
        <v>89</v>
      </c>
      <c r="E4558">
        <v>64</v>
      </c>
      <c r="F4558" t="s">
        <v>8</v>
      </c>
      <c r="G4558">
        <v>1</v>
      </c>
      <c r="H4558">
        <v>3504.94</v>
      </c>
      <c r="I4558">
        <v>3504.94</v>
      </c>
      <c r="J4558" t="s">
        <v>81</v>
      </c>
      <c r="K4558" t="s">
        <v>82</v>
      </c>
      <c r="L4558" t="s">
        <v>145</v>
      </c>
      <c r="M4558">
        <v>2023</v>
      </c>
      <c r="N4558" t="s">
        <v>84</v>
      </c>
      <c r="O4558" t="s">
        <v>5853</v>
      </c>
      <c r="P4558" t="s">
        <v>86</v>
      </c>
    </row>
    <row r="4559" spans="1:16" x14ac:dyDescent="0.45">
      <c r="A4559">
        <v>4558</v>
      </c>
      <c r="B4559" s="10">
        <v>45259</v>
      </c>
      <c r="C4559">
        <v>2985</v>
      </c>
      <c r="D4559" t="s">
        <v>80</v>
      </c>
      <c r="E4559">
        <v>34</v>
      </c>
      <c r="F4559" t="s">
        <v>102</v>
      </c>
      <c r="G4559">
        <v>4</v>
      </c>
      <c r="H4559">
        <v>917.62</v>
      </c>
      <c r="I4559">
        <v>3670.48</v>
      </c>
      <c r="J4559" t="s">
        <v>87</v>
      </c>
      <c r="K4559" t="s">
        <v>82</v>
      </c>
      <c r="L4559" t="s">
        <v>145</v>
      </c>
      <c r="M4559">
        <v>2023</v>
      </c>
      <c r="N4559" t="s">
        <v>84</v>
      </c>
      <c r="O4559" t="s">
        <v>1013</v>
      </c>
      <c r="P4559" t="s">
        <v>86</v>
      </c>
    </row>
    <row r="4560" spans="1:16" x14ac:dyDescent="0.45">
      <c r="A4560">
        <v>4559</v>
      </c>
      <c r="B4560" s="10">
        <v>45259</v>
      </c>
      <c r="C4560">
        <v>5932</v>
      </c>
      <c r="D4560" t="s">
        <v>89</v>
      </c>
      <c r="E4560">
        <v>29</v>
      </c>
      <c r="F4560" t="s">
        <v>9</v>
      </c>
      <c r="G4560">
        <v>1</v>
      </c>
      <c r="H4560">
        <v>1563.93</v>
      </c>
      <c r="I4560">
        <v>1563.93</v>
      </c>
      <c r="J4560" t="s">
        <v>87</v>
      </c>
      <c r="K4560" t="s">
        <v>567</v>
      </c>
      <c r="L4560" t="s">
        <v>145</v>
      </c>
      <c r="M4560">
        <v>2023</v>
      </c>
      <c r="N4560" t="s">
        <v>84</v>
      </c>
      <c r="O4560" t="s">
        <v>8203</v>
      </c>
      <c r="P4560" t="s">
        <v>86</v>
      </c>
    </row>
    <row r="4561" spans="1:16" x14ac:dyDescent="0.45">
      <c r="A4561">
        <v>4560</v>
      </c>
      <c r="B4561" s="10">
        <v>45259</v>
      </c>
      <c r="C4561">
        <v>5603</v>
      </c>
      <c r="D4561" t="s">
        <v>80</v>
      </c>
      <c r="E4561">
        <v>24</v>
      </c>
      <c r="F4561" t="s">
        <v>8</v>
      </c>
      <c r="G4561">
        <v>4</v>
      </c>
      <c r="H4561">
        <v>1035.31</v>
      </c>
      <c r="I4561">
        <v>4141.24</v>
      </c>
      <c r="J4561" t="s">
        <v>95</v>
      </c>
      <c r="K4561" t="s">
        <v>82</v>
      </c>
      <c r="L4561" t="s">
        <v>145</v>
      </c>
      <c r="M4561">
        <v>2023</v>
      </c>
      <c r="N4561" t="s">
        <v>84</v>
      </c>
      <c r="O4561" t="s">
        <v>2340</v>
      </c>
      <c r="P4561" t="s">
        <v>86</v>
      </c>
    </row>
    <row r="4562" spans="1:16" x14ac:dyDescent="0.45">
      <c r="A4562">
        <v>4561</v>
      </c>
      <c r="B4562" s="10">
        <v>45259</v>
      </c>
      <c r="C4562">
        <v>3778</v>
      </c>
      <c r="D4562" t="s">
        <v>89</v>
      </c>
      <c r="E4562">
        <v>20</v>
      </c>
      <c r="F4562" t="s">
        <v>7</v>
      </c>
      <c r="G4562">
        <v>4</v>
      </c>
      <c r="H4562">
        <v>3026.6</v>
      </c>
      <c r="I4562">
        <v>12106.4</v>
      </c>
      <c r="J4562" t="s">
        <v>95</v>
      </c>
      <c r="K4562" t="s">
        <v>82</v>
      </c>
      <c r="L4562" t="s">
        <v>145</v>
      </c>
      <c r="M4562">
        <v>2023</v>
      </c>
      <c r="N4562" t="s">
        <v>84</v>
      </c>
      <c r="O4562" t="s">
        <v>2341</v>
      </c>
      <c r="P4562" t="s">
        <v>86</v>
      </c>
    </row>
    <row r="4563" spans="1:16" x14ac:dyDescent="0.45">
      <c r="A4563">
        <v>4562</v>
      </c>
      <c r="B4563" s="10">
        <v>45259</v>
      </c>
      <c r="C4563">
        <v>9832</v>
      </c>
      <c r="D4563" t="s">
        <v>80</v>
      </c>
      <c r="E4563">
        <v>43</v>
      </c>
      <c r="F4563" t="s">
        <v>102</v>
      </c>
      <c r="G4563">
        <v>5</v>
      </c>
      <c r="H4563">
        <v>2857.05</v>
      </c>
      <c r="I4563">
        <v>14285.25</v>
      </c>
      <c r="J4563" t="s">
        <v>97</v>
      </c>
      <c r="K4563" t="s">
        <v>82</v>
      </c>
      <c r="L4563" t="s">
        <v>145</v>
      </c>
      <c r="M4563">
        <v>2023</v>
      </c>
      <c r="N4563" t="s">
        <v>84</v>
      </c>
      <c r="O4563" t="s">
        <v>4489</v>
      </c>
      <c r="P4563" t="s">
        <v>86</v>
      </c>
    </row>
    <row r="4564" spans="1:16" x14ac:dyDescent="0.45">
      <c r="A4564">
        <v>4563</v>
      </c>
      <c r="B4564" s="10">
        <v>45260</v>
      </c>
      <c r="C4564">
        <v>8754</v>
      </c>
      <c r="D4564" t="s">
        <v>80</v>
      </c>
      <c r="E4564">
        <v>48</v>
      </c>
      <c r="F4564" t="s">
        <v>8</v>
      </c>
      <c r="G4564">
        <v>4</v>
      </c>
      <c r="H4564">
        <v>2541.4</v>
      </c>
      <c r="I4564">
        <v>10165.6</v>
      </c>
      <c r="J4564" t="s">
        <v>93</v>
      </c>
      <c r="K4564" t="s">
        <v>82</v>
      </c>
      <c r="L4564" t="s">
        <v>145</v>
      </c>
      <c r="M4564">
        <v>2023</v>
      </c>
      <c r="N4564" t="s">
        <v>84</v>
      </c>
      <c r="O4564" t="s">
        <v>154</v>
      </c>
      <c r="P4564" t="s">
        <v>86</v>
      </c>
    </row>
    <row r="4565" spans="1:16" x14ac:dyDescent="0.45">
      <c r="A4565">
        <v>4564</v>
      </c>
      <c r="B4565" s="10">
        <v>45260</v>
      </c>
      <c r="C4565">
        <v>5078</v>
      </c>
      <c r="D4565" t="s">
        <v>89</v>
      </c>
      <c r="E4565">
        <v>53</v>
      </c>
      <c r="F4565" t="s">
        <v>6</v>
      </c>
      <c r="G4565">
        <v>2</v>
      </c>
      <c r="H4565">
        <v>1515.48</v>
      </c>
      <c r="I4565">
        <v>3030.96</v>
      </c>
      <c r="J4565" t="s">
        <v>93</v>
      </c>
      <c r="K4565" t="s">
        <v>82</v>
      </c>
      <c r="L4565" t="s">
        <v>145</v>
      </c>
      <c r="M4565">
        <v>2023</v>
      </c>
      <c r="N4565" t="s">
        <v>84</v>
      </c>
      <c r="O4565" t="s">
        <v>3392</v>
      </c>
      <c r="P4565" t="s">
        <v>86</v>
      </c>
    </row>
    <row r="4566" spans="1:16" x14ac:dyDescent="0.45">
      <c r="A4566">
        <v>4565</v>
      </c>
      <c r="B4566" s="10">
        <v>45260</v>
      </c>
      <c r="C4566">
        <v>2367</v>
      </c>
      <c r="D4566" t="s">
        <v>89</v>
      </c>
      <c r="E4566">
        <v>43</v>
      </c>
      <c r="F4566" t="s">
        <v>7</v>
      </c>
      <c r="G4566">
        <v>4</v>
      </c>
      <c r="H4566">
        <v>1223.4100000000001</v>
      </c>
      <c r="I4566">
        <v>4893.6400000000003</v>
      </c>
      <c r="J4566" t="s">
        <v>97</v>
      </c>
      <c r="K4566" t="s">
        <v>82</v>
      </c>
      <c r="L4566" t="s">
        <v>145</v>
      </c>
      <c r="M4566">
        <v>2023</v>
      </c>
      <c r="N4566" t="s">
        <v>668</v>
      </c>
      <c r="O4566" t="s">
        <v>10009</v>
      </c>
      <c r="P4566" t="s">
        <v>86</v>
      </c>
    </row>
    <row r="4567" spans="1:16" x14ac:dyDescent="0.45">
      <c r="A4567">
        <v>4566</v>
      </c>
      <c r="B4567" s="10">
        <v>45260</v>
      </c>
      <c r="C4567">
        <v>5042</v>
      </c>
      <c r="D4567" t="s">
        <v>89</v>
      </c>
      <c r="E4567">
        <v>20</v>
      </c>
      <c r="F4567" t="s">
        <v>9</v>
      </c>
      <c r="G4567">
        <v>3</v>
      </c>
      <c r="H4567">
        <v>4457.5200000000004</v>
      </c>
      <c r="I4567">
        <v>13372.56</v>
      </c>
      <c r="J4567" t="s">
        <v>95</v>
      </c>
      <c r="K4567" t="s">
        <v>82</v>
      </c>
      <c r="L4567" t="s">
        <v>145</v>
      </c>
      <c r="M4567">
        <v>2023</v>
      </c>
      <c r="N4567" t="s">
        <v>84</v>
      </c>
      <c r="O4567" t="s">
        <v>8680</v>
      </c>
      <c r="P4567" t="s">
        <v>748</v>
      </c>
    </row>
    <row r="4568" spans="1:16" x14ac:dyDescent="0.45">
      <c r="A4568">
        <v>4567</v>
      </c>
      <c r="B4568" s="10">
        <v>45260</v>
      </c>
      <c r="C4568">
        <v>3575</v>
      </c>
      <c r="D4568" t="s">
        <v>80</v>
      </c>
      <c r="E4568">
        <v>61</v>
      </c>
      <c r="F4568" t="s">
        <v>6</v>
      </c>
      <c r="G4568">
        <v>5</v>
      </c>
      <c r="H4568">
        <v>291.83</v>
      </c>
      <c r="I4568">
        <v>1459.15</v>
      </c>
      <c r="J4568" t="s">
        <v>81</v>
      </c>
      <c r="K4568" t="s">
        <v>567</v>
      </c>
      <c r="L4568" t="s">
        <v>145</v>
      </c>
      <c r="M4568">
        <v>2023</v>
      </c>
      <c r="N4568" t="s">
        <v>84</v>
      </c>
      <c r="O4568" t="s">
        <v>8794</v>
      </c>
      <c r="P4568" t="s">
        <v>748</v>
      </c>
    </row>
    <row r="4569" spans="1:16" x14ac:dyDescent="0.45">
      <c r="A4569">
        <v>4568</v>
      </c>
      <c r="B4569" s="10">
        <v>45260</v>
      </c>
      <c r="C4569">
        <v>7754</v>
      </c>
      <c r="D4569" t="s">
        <v>89</v>
      </c>
      <c r="E4569">
        <v>45</v>
      </c>
      <c r="F4569" t="s">
        <v>8</v>
      </c>
      <c r="G4569">
        <v>5</v>
      </c>
      <c r="H4569">
        <v>3299.17</v>
      </c>
      <c r="I4569">
        <v>16495.849999999999</v>
      </c>
      <c r="J4569" t="s">
        <v>93</v>
      </c>
      <c r="K4569" t="s">
        <v>82</v>
      </c>
      <c r="L4569" t="s">
        <v>145</v>
      </c>
      <c r="M4569">
        <v>2023</v>
      </c>
      <c r="N4569" t="s">
        <v>84</v>
      </c>
      <c r="O4569" t="s">
        <v>4246</v>
      </c>
      <c r="P4569" t="s">
        <v>86</v>
      </c>
    </row>
    <row r="4570" spans="1:16" x14ac:dyDescent="0.45">
      <c r="A4570">
        <v>4569</v>
      </c>
      <c r="B4570" s="10">
        <v>45260</v>
      </c>
      <c r="C4570">
        <v>2581</v>
      </c>
      <c r="D4570" t="s">
        <v>89</v>
      </c>
      <c r="E4570">
        <v>61</v>
      </c>
      <c r="F4570" t="s">
        <v>7</v>
      </c>
      <c r="G4570">
        <v>4</v>
      </c>
      <c r="H4570">
        <v>146.91</v>
      </c>
      <c r="I4570">
        <v>587.64</v>
      </c>
      <c r="J4570" t="s">
        <v>81</v>
      </c>
      <c r="K4570" t="s">
        <v>567</v>
      </c>
      <c r="L4570" t="s">
        <v>145</v>
      </c>
      <c r="M4570">
        <v>2023</v>
      </c>
      <c r="N4570" t="s">
        <v>84</v>
      </c>
      <c r="O4570" t="s">
        <v>7369</v>
      </c>
      <c r="P4570" t="s">
        <v>86</v>
      </c>
    </row>
    <row r="4571" spans="1:16" x14ac:dyDescent="0.45">
      <c r="A4571">
        <v>4570</v>
      </c>
      <c r="B4571" s="10">
        <v>45260</v>
      </c>
      <c r="C4571">
        <v>2986</v>
      </c>
      <c r="D4571" t="s">
        <v>80</v>
      </c>
      <c r="E4571">
        <v>34</v>
      </c>
      <c r="F4571" t="s">
        <v>6</v>
      </c>
      <c r="G4571">
        <v>3</v>
      </c>
      <c r="H4571">
        <v>1009.5</v>
      </c>
      <c r="I4571">
        <v>3028.5</v>
      </c>
      <c r="J4571" t="s">
        <v>87</v>
      </c>
      <c r="K4571" t="s">
        <v>82</v>
      </c>
      <c r="L4571" t="s">
        <v>145</v>
      </c>
      <c r="M4571">
        <v>2023</v>
      </c>
      <c r="N4571" t="s">
        <v>84</v>
      </c>
      <c r="O4571" t="s">
        <v>6094</v>
      </c>
      <c r="P4571" t="s">
        <v>86</v>
      </c>
    </row>
    <row r="4572" spans="1:16" x14ac:dyDescent="0.45">
      <c r="A4572">
        <v>4571</v>
      </c>
      <c r="B4572" s="10">
        <v>45260</v>
      </c>
      <c r="C4572">
        <v>3240</v>
      </c>
      <c r="D4572" t="s">
        <v>80</v>
      </c>
      <c r="E4572">
        <v>55</v>
      </c>
      <c r="F4572" t="s">
        <v>7</v>
      </c>
      <c r="G4572">
        <v>4</v>
      </c>
      <c r="H4572">
        <v>1482.94</v>
      </c>
      <c r="I4572">
        <v>5931.76</v>
      </c>
      <c r="J4572" t="s">
        <v>81</v>
      </c>
      <c r="K4572" t="s">
        <v>82</v>
      </c>
      <c r="L4572" t="s">
        <v>145</v>
      </c>
      <c r="M4572">
        <v>2023</v>
      </c>
      <c r="N4572" t="s">
        <v>84</v>
      </c>
      <c r="O4572" t="s">
        <v>1385</v>
      </c>
      <c r="P4572" t="s">
        <v>86</v>
      </c>
    </row>
    <row r="4573" spans="1:16" x14ac:dyDescent="0.45">
      <c r="A4573">
        <v>4572</v>
      </c>
      <c r="B4573" s="10">
        <v>45260</v>
      </c>
      <c r="C4573">
        <v>4966</v>
      </c>
      <c r="D4573" t="s">
        <v>89</v>
      </c>
      <c r="E4573">
        <v>64</v>
      </c>
      <c r="F4573" t="s">
        <v>5</v>
      </c>
      <c r="G4573">
        <v>2</v>
      </c>
      <c r="H4573">
        <v>4438.1099999999997</v>
      </c>
      <c r="I4573">
        <v>8876.2199999999993</v>
      </c>
      <c r="J4573" t="s">
        <v>81</v>
      </c>
      <c r="K4573" t="s">
        <v>82</v>
      </c>
      <c r="L4573" t="s">
        <v>145</v>
      </c>
      <c r="M4573">
        <v>2023</v>
      </c>
      <c r="N4573" t="s">
        <v>84</v>
      </c>
      <c r="O4573" t="s">
        <v>3075</v>
      </c>
      <c r="P4573" t="s">
        <v>86</v>
      </c>
    </row>
    <row r="4574" spans="1:16" x14ac:dyDescent="0.45">
      <c r="A4574">
        <v>4573</v>
      </c>
      <c r="B4574" s="10">
        <v>45260</v>
      </c>
      <c r="C4574">
        <v>8604</v>
      </c>
      <c r="D4574" t="s">
        <v>89</v>
      </c>
      <c r="E4574">
        <v>47</v>
      </c>
      <c r="F4574" t="s">
        <v>6</v>
      </c>
      <c r="G4574">
        <v>5</v>
      </c>
      <c r="H4574">
        <v>731.79</v>
      </c>
      <c r="I4574">
        <v>3658.95</v>
      </c>
      <c r="J4574" t="s">
        <v>93</v>
      </c>
      <c r="K4574" t="s">
        <v>82</v>
      </c>
      <c r="L4574" t="s">
        <v>145</v>
      </c>
      <c r="M4574">
        <v>2023</v>
      </c>
      <c r="N4574" t="s">
        <v>84</v>
      </c>
      <c r="O4574" t="s">
        <v>4247</v>
      </c>
      <c r="P4574" t="s">
        <v>86</v>
      </c>
    </row>
    <row r="4575" spans="1:16" x14ac:dyDescent="0.45">
      <c r="A4575">
        <v>4574</v>
      </c>
      <c r="B4575" s="10">
        <v>45260</v>
      </c>
      <c r="C4575">
        <v>9320</v>
      </c>
      <c r="D4575" t="s">
        <v>89</v>
      </c>
      <c r="E4575">
        <v>19</v>
      </c>
      <c r="F4575" t="s">
        <v>7</v>
      </c>
      <c r="G4575">
        <v>5</v>
      </c>
      <c r="H4575">
        <v>4692.1400000000003</v>
      </c>
      <c r="I4575">
        <v>23460.7</v>
      </c>
      <c r="J4575" t="s">
        <v>95</v>
      </c>
      <c r="K4575" t="s">
        <v>82</v>
      </c>
      <c r="L4575" t="s">
        <v>145</v>
      </c>
      <c r="M4575">
        <v>2023</v>
      </c>
      <c r="N4575" t="s">
        <v>84</v>
      </c>
      <c r="O4575" t="s">
        <v>4907</v>
      </c>
      <c r="P4575" t="s">
        <v>86</v>
      </c>
    </row>
    <row r="4576" spans="1:16" x14ac:dyDescent="0.45">
      <c r="A4576">
        <v>4575</v>
      </c>
      <c r="B4576" s="10">
        <v>45260</v>
      </c>
      <c r="C4576">
        <v>6968</v>
      </c>
      <c r="D4576" t="s">
        <v>80</v>
      </c>
      <c r="E4576">
        <v>25</v>
      </c>
      <c r="F4576" t="s">
        <v>6</v>
      </c>
      <c r="G4576">
        <v>3</v>
      </c>
      <c r="H4576">
        <v>4086.51</v>
      </c>
      <c r="I4576">
        <v>12259.53</v>
      </c>
      <c r="J4576" t="s">
        <v>87</v>
      </c>
      <c r="K4576" t="s">
        <v>82</v>
      </c>
      <c r="L4576" t="s">
        <v>145</v>
      </c>
      <c r="M4576">
        <v>2023</v>
      </c>
      <c r="N4576" t="s">
        <v>84</v>
      </c>
      <c r="O4576" t="s">
        <v>6095</v>
      </c>
      <c r="P4576" t="s">
        <v>86</v>
      </c>
    </row>
    <row r="4577" spans="1:16" x14ac:dyDescent="0.45">
      <c r="A4577">
        <v>4576</v>
      </c>
      <c r="B4577" s="10">
        <v>45261</v>
      </c>
      <c r="C4577">
        <v>8493</v>
      </c>
      <c r="D4577" t="s">
        <v>80</v>
      </c>
      <c r="E4577">
        <v>31</v>
      </c>
      <c r="F4577" t="s">
        <v>5</v>
      </c>
      <c r="G4577">
        <v>1</v>
      </c>
      <c r="H4577">
        <v>3411.28</v>
      </c>
      <c r="I4577">
        <v>3411.28</v>
      </c>
      <c r="J4577" t="s">
        <v>87</v>
      </c>
      <c r="K4577" t="s">
        <v>82</v>
      </c>
      <c r="L4577" t="s">
        <v>155</v>
      </c>
      <c r="M4577">
        <v>2023</v>
      </c>
      <c r="N4577" t="s">
        <v>84</v>
      </c>
      <c r="O4577" t="s">
        <v>533</v>
      </c>
      <c r="P4577" t="s">
        <v>86</v>
      </c>
    </row>
    <row r="4578" spans="1:16" x14ac:dyDescent="0.45">
      <c r="A4578">
        <v>4577</v>
      </c>
      <c r="B4578" s="10">
        <v>45261</v>
      </c>
      <c r="C4578">
        <v>5103</v>
      </c>
      <c r="D4578" t="s">
        <v>89</v>
      </c>
      <c r="E4578">
        <v>54</v>
      </c>
      <c r="F4578" t="s">
        <v>9</v>
      </c>
      <c r="G4578">
        <v>3</v>
      </c>
      <c r="H4578">
        <v>2088.14</v>
      </c>
      <c r="I4578">
        <v>6264.42</v>
      </c>
      <c r="J4578" t="s">
        <v>93</v>
      </c>
      <c r="K4578" t="s">
        <v>82</v>
      </c>
      <c r="L4578" t="s">
        <v>155</v>
      </c>
      <c r="M4578">
        <v>2023</v>
      </c>
      <c r="N4578" t="s">
        <v>84</v>
      </c>
      <c r="O4578" t="s">
        <v>6537</v>
      </c>
      <c r="P4578" t="s">
        <v>86</v>
      </c>
    </row>
    <row r="4579" spans="1:16" x14ac:dyDescent="0.45">
      <c r="A4579">
        <v>4578</v>
      </c>
      <c r="B4579" s="10">
        <v>45261</v>
      </c>
      <c r="C4579">
        <v>3076</v>
      </c>
      <c r="D4579" t="s">
        <v>80</v>
      </c>
      <c r="E4579">
        <v>52</v>
      </c>
      <c r="F4579" t="s">
        <v>9</v>
      </c>
      <c r="G4579">
        <v>2</v>
      </c>
      <c r="H4579">
        <v>4531.0200000000004</v>
      </c>
      <c r="I4579">
        <v>9062.0400000000009</v>
      </c>
      <c r="J4579" t="s">
        <v>93</v>
      </c>
      <c r="K4579" t="s">
        <v>82</v>
      </c>
      <c r="L4579" t="s">
        <v>155</v>
      </c>
      <c r="M4579">
        <v>2023</v>
      </c>
      <c r="N4579" t="s">
        <v>84</v>
      </c>
      <c r="O4579" t="s">
        <v>3393</v>
      </c>
      <c r="P4579" t="s">
        <v>86</v>
      </c>
    </row>
    <row r="4580" spans="1:16" x14ac:dyDescent="0.45">
      <c r="A4580">
        <v>4579</v>
      </c>
      <c r="B4580" s="10">
        <v>45261</v>
      </c>
      <c r="C4580">
        <v>6231</v>
      </c>
      <c r="D4580" t="s">
        <v>89</v>
      </c>
      <c r="E4580">
        <v>59</v>
      </c>
      <c r="F4580" t="s">
        <v>102</v>
      </c>
      <c r="G4580">
        <v>3</v>
      </c>
      <c r="H4580">
        <v>2663.38</v>
      </c>
      <c r="I4580">
        <v>7990.14</v>
      </c>
      <c r="J4580" t="s">
        <v>81</v>
      </c>
      <c r="K4580" t="s">
        <v>82</v>
      </c>
      <c r="L4580" t="s">
        <v>155</v>
      </c>
      <c r="M4580">
        <v>2023</v>
      </c>
      <c r="N4580" t="s">
        <v>84</v>
      </c>
      <c r="O4580" t="s">
        <v>6725</v>
      </c>
      <c r="P4580" t="s">
        <v>86</v>
      </c>
    </row>
    <row r="4581" spans="1:16" x14ac:dyDescent="0.45">
      <c r="A4581">
        <v>4580</v>
      </c>
      <c r="B4581" s="10">
        <v>45261</v>
      </c>
      <c r="C4581">
        <v>3994</v>
      </c>
      <c r="D4581" t="s">
        <v>89</v>
      </c>
      <c r="E4581">
        <v>56</v>
      </c>
      <c r="F4581" t="s">
        <v>6</v>
      </c>
      <c r="G4581">
        <v>1</v>
      </c>
      <c r="H4581">
        <v>1887.48</v>
      </c>
      <c r="I4581">
        <v>1887.48</v>
      </c>
      <c r="J4581" t="s">
        <v>81</v>
      </c>
      <c r="K4581" t="s">
        <v>567</v>
      </c>
      <c r="L4581" t="s">
        <v>155</v>
      </c>
      <c r="M4581">
        <v>2023</v>
      </c>
      <c r="N4581" t="s">
        <v>84</v>
      </c>
      <c r="O4581" t="s">
        <v>8074</v>
      </c>
      <c r="P4581" t="s">
        <v>86</v>
      </c>
    </row>
    <row r="4582" spans="1:16" x14ac:dyDescent="0.45">
      <c r="A4582">
        <v>4581</v>
      </c>
      <c r="B4582" s="10">
        <v>45261</v>
      </c>
      <c r="C4582">
        <v>4744</v>
      </c>
      <c r="D4582" t="s">
        <v>80</v>
      </c>
      <c r="E4582">
        <v>28</v>
      </c>
      <c r="F4582" t="s">
        <v>5</v>
      </c>
      <c r="G4582">
        <v>2</v>
      </c>
      <c r="H4582">
        <v>2948.84</v>
      </c>
      <c r="I4582">
        <v>5897.68</v>
      </c>
      <c r="J4582" t="s">
        <v>87</v>
      </c>
      <c r="K4582" t="s">
        <v>82</v>
      </c>
      <c r="L4582" t="s">
        <v>155</v>
      </c>
      <c r="M4582">
        <v>2023</v>
      </c>
      <c r="N4582" t="s">
        <v>84</v>
      </c>
      <c r="O4582" t="s">
        <v>3724</v>
      </c>
      <c r="P4582" t="s">
        <v>86</v>
      </c>
    </row>
    <row r="4583" spans="1:16" x14ac:dyDescent="0.45">
      <c r="A4583">
        <v>4582</v>
      </c>
      <c r="B4583" s="10">
        <v>45261</v>
      </c>
      <c r="C4583">
        <v>6594</v>
      </c>
      <c r="D4583" t="s">
        <v>89</v>
      </c>
      <c r="E4583">
        <v>32</v>
      </c>
      <c r="F4583" t="s">
        <v>7</v>
      </c>
      <c r="G4583">
        <v>2</v>
      </c>
      <c r="H4583">
        <v>1199.72</v>
      </c>
      <c r="I4583">
        <v>2399.44</v>
      </c>
      <c r="J4583" t="s">
        <v>87</v>
      </c>
      <c r="K4583" t="s">
        <v>82</v>
      </c>
      <c r="L4583" t="s">
        <v>155</v>
      </c>
      <c r="M4583">
        <v>2023</v>
      </c>
      <c r="N4583" t="s">
        <v>84</v>
      </c>
      <c r="O4583" t="s">
        <v>3725</v>
      </c>
      <c r="P4583" t="s">
        <v>86</v>
      </c>
    </row>
    <row r="4584" spans="1:16" x14ac:dyDescent="0.45">
      <c r="A4584">
        <v>4583</v>
      </c>
      <c r="B4584" s="10">
        <v>45261</v>
      </c>
      <c r="C4584">
        <v>8531</v>
      </c>
      <c r="D4584" t="s">
        <v>89</v>
      </c>
      <c r="E4584">
        <v>19</v>
      </c>
      <c r="F4584" t="s">
        <v>102</v>
      </c>
      <c r="G4584">
        <v>1</v>
      </c>
      <c r="H4584">
        <v>1400.75</v>
      </c>
      <c r="I4584">
        <v>1400.75</v>
      </c>
      <c r="J4584" t="s">
        <v>95</v>
      </c>
      <c r="K4584" t="s">
        <v>567</v>
      </c>
      <c r="L4584" t="s">
        <v>155</v>
      </c>
      <c r="M4584">
        <v>2023</v>
      </c>
      <c r="N4584" t="s">
        <v>84</v>
      </c>
      <c r="O4584" t="s">
        <v>7698</v>
      </c>
      <c r="P4584" t="s">
        <v>86</v>
      </c>
    </row>
    <row r="4585" spans="1:16" x14ac:dyDescent="0.45">
      <c r="A4585">
        <v>4584</v>
      </c>
      <c r="B4585" s="10">
        <v>45261</v>
      </c>
      <c r="C4585">
        <v>8371</v>
      </c>
      <c r="D4585" t="s">
        <v>80</v>
      </c>
      <c r="E4585">
        <v>54</v>
      </c>
      <c r="F4585" t="s">
        <v>6</v>
      </c>
      <c r="G4585">
        <v>4</v>
      </c>
      <c r="H4585">
        <v>4600.6099999999997</v>
      </c>
      <c r="I4585">
        <v>18402.439999999999</v>
      </c>
      <c r="J4585" t="s">
        <v>93</v>
      </c>
      <c r="K4585" t="s">
        <v>82</v>
      </c>
      <c r="L4585" t="s">
        <v>155</v>
      </c>
      <c r="M4585">
        <v>2023</v>
      </c>
      <c r="N4585" t="s">
        <v>84</v>
      </c>
      <c r="O4585" t="s">
        <v>2026</v>
      </c>
      <c r="P4585" t="s">
        <v>86</v>
      </c>
    </row>
    <row r="4586" spans="1:16" x14ac:dyDescent="0.45">
      <c r="A4586">
        <v>4585</v>
      </c>
      <c r="B4586" s="10">
        <v>45261</v>
      </c>
      <c r="C4586">
        <v>2644</v>
      </c>
      <c r="D4586" t="s">
        <v>89</v>
      </c>
      <c r="E4586">
        <v>60</v>
      </c>
      <c r="F4586" t="s">
        <v>102</v>
      </c>
      <c r="G4586">
        <v>3</v>
      </c>
      <c r="H4586">
        <v>3979.94</v>
      </c>
      <c r="I4586">
        <v>11939.82</v>
      </c>
      <c r="J4586" t="s">
        <v>81</v>
      </c>
      <c r="K4586" t="s">
        <v>82</v>
      </c>
      <c r="L4586" t="s">
        <v>155</v>
      </c>
      <c r="M4586">
        <v>2023</v>
      </c>
      <c r="N4586" t="s">
        <v>84</v>
      </c>
      <c r="O4586" t="s">
        <v>6726</v>
      </c>
      <c r="P4586" t="s">
        <v>86</v>
      </c>
    </row>
    <row r="4587" spans="1:16" x14ac:dyDescent="0.45">
      <c r="A4587">
        <v>4586</v>
      </c>
      <c r="B4587" s="10">
        <v>45261</v>
      </c>
      <c r="C4587">
        <v>4144</v>
      </c>
      <c r="D4587" t="s">
        <v>89</v>
      </c>
      <c r="E4587">
        <v>49</v>
      </c>
      <c r="F4587" t="s">
        <v>6</v>
      </c>
      <c r="G4587">
        <v>2</v>
      </c>
      <c r="H4587">
        <v>2591.83</v>
      </c>
      <c r="I4587">
        <v>5183.66</v>
      </c>
      <c r="J4587" t="s">
        <v>93</v>
      </c>
      <c r="K4587" t="s">
        <v>82</v>
      </c>
      <c r="L4587" t="s">
        <v>155</v>
      </c>
      <c r="M4587">
        <v>2023</v>
      </c>
      <c r="N4587" t="s">
        <v>84</v>
      </c>
      <c r="O4587" t="s">
        <v>3394</v>
      </c>
      <c r="P4587" t="s">
        <v>86</v>
      </c>
    </row>
    <row r="4588" spans="1:16" x14ac:dyDescent="0.45">
      <c r="A4588">
        <v>4587</v>
      </c>
      <c r="B4588" s="10">
        <v>45261</v>
      </c>
      <c r="C4588">
        <v>1242</v>
      </c>
      <c r="D4588" t="s">
        <v>80</v>
      </c>
      <c r="E4588">
        <v>57</v>
      </c>
      <c r="F4588" t="s">
        <v>9</v>
      </c>
      <c r="G4588">
        <v>3</v>
      </c>
      <c r="H4588">
        <v>2112.0100000000002</v>
      </c>
      <c r="I4588">
        <v>6336.03</v>
      </c>
      <c r="J4588" t="s">
        <v>81</v>
      </c>
      <c r="K4588" t="s">
        <v>82</v>
      </c>
      <c r="L4588" t="s">
        <v>155</v>
      </c>
      <c r="M4588">
        <v>2023</v>
      </c>
      <c r="N4588" t="s">
        <v>84</v>
      </c>
      <c r="O4588" t="s">
        <v>8424</v>
      </c>
      <c r="P4588" t="s">
        <v>748</v>
      </c>
    </row>
    <row r="4589" spans="1:16" x14ac:dyDescent="0.45">
      <c r="A4589">
        <v>4588</v>
      </c>
      <c r="B4589" s="10">
        <v>45261</v>
      </c>
      <c r="C4589">
        <v>5085</v>
      </c>
      <c r="D4589" t="s">
        <v>89</v>
      </c>
      <c r="E4589">
        <v>30</v>
      </c>
      <c r="F4589" t="s">
        <v>7</v>
      </c>
      <c r="G4589">
        <v>1</v>
      </c>
      <c r="H4589">
        <v>4047.47</v>
      </c>
      <c r="I4589">
        <v>4047.47</v>
      </c>
      <c r="J4589" t="s">
        <v>87</v>
      </c>
      <c r="K4589" t="s">
        <v>82</v>
      </c>
      <c r="L4589" t="s">
        <v>155</v>
      </c>
      <c r="M4589">
        <v>2023</v>
      </c>
      <c r="N4589" t="s">
        <v>84</v>
      </c>
      <c r="O4589" t="s">
        <v>5421</v>
      </c>
      <c r="P4589" t="s">
        <v>86</v>
      </c>
    </row>
    <row r="4590" spans="1:16" x14ac:dyDescent="0.45">
      <c r="A4590">
        <v>4589</v>
      </c>
      <c r="B4590" s="10">
        <v>45261</v>
      </c>
      <c r="C4590">
        <v>8954</v>
      </c>
      <c r="D4590" t="s">
        <v>89</v>
      </c>
      <c r="E4590">
        <v>60</v>
      </c>
      <c r="F4590" t="s">
        <v>5</v>
      </c>
      <c r="G4590">
        <v>5</v>
      </c>
      <c r="H4590">
        <v>2874.65</v>
      </c>
      <c r="I4590">
        <v>14373.25</v>
      </c>
      <c r="J4590" t="s">
        <v>81</v>
      </c>
      <c r="K4590" t="s">
        <v>82</v>
      </c>
      <c r="L4590" t="s">
        <v>155</v>
      </c>
      <c r="M4590">
        <v>2023</v>
      </c>
      <c r="N4590" t="s">
        <v>668</v>
      </c>
      <c r="O4590" t="s">
        <v>9737</v>
      </c>
      <c r="P4590" t="s">
        <v>86</v>
      </c>
    </row>
    <row r="4591" spans="1:16" x14ac:dyDescent="0.45">
      <c r="A4591">
        <v>4590</v>
      </c>
      <c r="B4591" s="10">
        <v>45262</v>
      </c>
      <c r="C4591">
        <v>8269</v>
      </c>
      <c r="D4591" t="s">
        <v>80</v>
      </c>
      <c r="E4591">
        <v>34</v>
      </c>
      <c r="F4591" t="s">
        <v>9</v>
      </c>
      <c r="G4591">
        <v>1</v>
      </c>
      <c r="H4591">
        <v>2104.42</v>
      </c>
      <c r="I4591">
        <v>2104.42</v>
      </c>
      <c r="J4591" t="s">
        <v>87</v>
      </c>
      <c r="K4591" t="s">
        <v>82</v>
      </c>
      <c r="L4591" t="s">
        <v>155</v>
      </c>
      <c r="M4591">
        <v>2023</v>
      </c>
      <c r="N4591" t="s">
        <v>84</v>
      </c>
      <c r="O4591" t="s">
        <v>534</v>
      </c>
      <c r="P4591" t="s">
        <v>86</v>
      </c>
    </row>
    <row r="4592" spans="1:16" x14ac:dyDescent="0.45">
      <c r="A4592">
        <v>4591</v>
      </c>
      <c r="B4592" s="10">
        <v>45262</v>
      </c>
      <c r="C4592">
        <v>8130</v>
      </c>
      <c r="D4592" t="s">
        <v>80</v>
      </c>
      <c r="E4592">
        <v>32</v>
      </c>
      <c r="F4592" t="s">
        <v>102</v>
      </c>
      <c r="G4592">
        <v>3</v>
      </c>
      <c r="H4592">
        <v>2601.4699999999998</v>
      </c>
      <c r="I4592">
        <v>7804.41</v>
      </c>
      <c r="J4592" t="s">
        <v>87</v>
      </c>
      <c r="K4592" t="s">
        <v>82</v>
      </c>
      <c r="L4592" t="s">
        <v>155</v>
      </c>
      <c r="M4592">
        <v>2023</v>
      </c>
      <c r="N4592" t="s">
        <v>84</v>
      </c>
      <c r="O4592" t="s">
        <v>6096</v>
      </c>
      <c r="P4592" t="s">
        <v>86</v>
      </c>
    </row>
    <row r="4593" spans="1:16" x14ac:dyDescent="0.45">
      <c r="A4593">
        <v>4592</v>
      </c>
      <c r="B4593" s="10">
        <v>45262</v>
      </c>
      <c r="C4593">
        <v>7828</v>
      </c>
      <c r="D4593" t="s">
        <v>80</v>
      </c>
      <c r="E4593">
        <v>50</v>
      </c>
      <c r="F4593" t="s">
        <v>8</v>
      </c>
      <c r="G4593">
        <v>2</v>
      </c>
      <c r="H4593">
        <v>1201.9100000000001</v>
      </c>
      <c r="I4593">
        <v>2403.8200000000002</v>
      </c>
      <c r="J4593" t="s">
        <v>93</v>
      </c>
      <c r="K4593" t="s">
        <v>82</v>
      </c>
      <c r="L4593" t="s">
        <v>155</v>
      </c>
      <c r="M4593">
        <v>2023</v>
      </c>
      <c r="N4593" t="s">
        <v>84</v>
      </c>
      <c r="O4593" t="s">
        <v>3395</v>
      </c>
      <c r="P4593" t="s">
        <v>86</v>
      </c>
    </row>
    <row r="4594" spans="1:16" x14ac:dyDescent="0.45">
      <c r="A4594">
        <v>4593</v>
      </c>
      <c r="B4594" s="10">
        <v>45262</v>
      </c>
      <c r="C4594">
        <v>9362</v>
      </c>
      <c r="D4594" t="s">
        <v>89</v>
      </c>
      <c r="E4594">
        <v>33</v>
      </c>
      <c r="F4594" t="s">
        <v>102</v>
      </c>
      <c r="G4594">
        <v>3</v>
      </c>
      <c r="H4594">
        <v>1049.75</v>
      </c>
      <c r="I4594">
        <v>3149.25</v>
      </c>
      <c r="J4594" t="s">
        <v>87</v>
      </c>
      <c r="K4594" t="s">
        <v>82</v>
      </c>
      <c r="L4594" t="s">
        <v>155</v>
      </c>
      <c r="M4594">
        <v>2023</v>
      </c>
      <c r="N4594" t="s">
        <v>84</v>
      </c>
      <c r="O4594" t="s">
        <v>6097</v>
      </c>
      <c r="P4594" t="s">
        <v>86</v>
      </c>
    </row>
    <row r="4595" spans="1:16" x14ac:dyDescent="0.45">
      <c r="A4595">
        <v>4594</v>
      </c>
      <c r="B4595" s="10">
        <v>45262</v>
      </c>
      <c r="C4595">
        <v>9844</v>
      </c>
      <c r="D4595" t="s">
        <v>80</v>
      </c>
      <c r="E4595">
        <v>30</v>
      </c>
      <c r="F4595" t="s">
        <v>8</v>
      </c>
      <c r="G4595">
        <v>5</v>
      </c>
      <c r="H4595">
        <v>4946</v>
      </c>
      <c r="I4595">
        <v>24730</v>
      </c>
      <c r="J4595" t="s">
        <v>87</v>
      </c>
      <c r="K4595" t="s">
        <v>82</v>
      </c>
      <c r="L4595" t="s">
        <v>155</v>
      </c>
      <c r="M4595">
        <v>2023</v>
      </c>
      <c r="N4595" t="s">
        <v>84</v>
      </c>
      <c r="O4595" t="s">
        <v>4008</v>
      </c>
      <c r="P4595" t="s">
        <v>86</v>
      </c>
    </row>
    <row r="4596" spans="1:16" x14ac:dyDescent="0.45">
      <c r="A4596">
        <v>4595</v>
      </c>
      <c r="B4596" s="10">
        <v>45262</v>
      </c>
      <c r="C4596">
        <v>7331</v>
      </c>
      <c r="D4596" t="s">
        <v>89</v>
      </c>
      <c r="E4596">
        <v>39</v>
      </c>
      <c r="F4596" t="s">
        <v>6</v>
      </c>
      <c r="G4596">
        <v>2</v>
      </c>
      <c r="H4596">
        <v>4849.4799999999996</v>
      </c>
      <c r="I4596">
        <v>9698.9599999999991</v>
      </c>
      <c r="J4596" t="s">
        <v>97</v>
      </c>
      <c r="K4596" t="s">
        <v>82</v>
      </c>
      <c r="L4596" t="s">
        <v>155</v>
      </c>
      <c r="M4596">
        <v>2023</v>
      </c>
      <c r="N4596" t="s">
        <v>84</v>
      </c>
      <c r="O4596" t="s">
        <v>2784</v>
      </c>
      <c r="P4596" t="s">
        <v>86</v>
      </c>
    </row>
    <row r="4597" spans="1:16" x14ac:dyDescent="0.45">
      <c r="A4597">
        <v>4596</v>
      </c>
      <c r="B4597" s="10">
        <v>45262</v>
      </c>
      <c r="C4597">
        <v>4512</v>
      </c>
      <c r="D4597" t="s">
        <v>80</v>
      </c>
      <c r="E4597">
        <v>40</v>
      </c>
      <c r="F4597" t="s">
        <v>9</v>
      </c>
      <c r="G4597">
        <v>5</v>
      </c>
      <c r="H4597">
        <v>2133.09</v>
      </c>
      <c r="I4597">
        <v>10665.45</v>
      </c>
      <c r="J4597" t="s">
        <v>97</v>
      </c>
      <c r="K4597" t="s">
        <v>82</v>
      </c>
      <c r="L4597" t="s">
        <v>155</v>
      </c>
      <c r="M4597">
        <v>2023</v>
      </c>
      <c r="N4597" t="s">
        <v>84</v>
      </c>
      <c r="O4597" t="s">
        <v>4490</v>
      </c>
      <c r="P4597" t="s">
        <v>86</v>
      </c>
    </row>
    <row r="4598" spans="1:16" x14ac:dyDescent="0.45">
      <c r="A4598">
        <v>4597</v>
      </c>
      <c r="B4598" s="10">
        <v>45262</v>
      </c>
      <c r="C4598">
        <v>2499</v>
      </c>
      <c r="D4598" t="s">
        <v>89</v>
      </c>
      <c r="E4598">
        <v>53</v>
      </c>
      <c r="F4598" t="s">
        <v>6</v>
      </c>
      <c r="G4598">
        <v>4</v>
      </c>
      <c r="H4598">
        <v>2600.54</v>
      </c>
      <c r="I4598">
        <v>10402.16</v>
      </c>
      <c r="J4598" t="s">
        <v>93</v>
      </c>
      <c r="K4598" t="s">
        <v>82</v>
      </c>
      <c r="L4598" t="s">
        <v>155</v>
      </c>
      <c r="M4598">
        <v>2023</v>
      </c>
      <c r="N4598" t="s">
        <v>84</v>
      </c>
      <c r="O4598" t="s">
        <v>2027</v>
      </c>
      <c r="P4598" t="s">
        <v>86</v>
      </c>
    </row>
    <row r="4599" spans="1:16" x14ac:dyDescent="0.45">
      <c r="A4599">
        <v>4598</v>
      </c>
      <c r="B4599" s="10">
        <v>45262</v>
      </c>
      <c r="C4599">
        <v>3158</v>
      </c>
      <c r="D4599" t="s">
        <v>89</v>
      </c>
      <c r="E4599">
        <v>60</v>
      </c>
      <c r="F4599" t="s">
        <v>5</v>
      </c>
      <c r="G4599">
        <v>1</v>
      </c>
      <c r="H4599">
        <v>4144.6099999999997</v>
      </c>
      <c r="I4599">
        <v>4144.6099999999997</v>
      </c>
      <c r="J4599" t="s">
        <v>81</v>
      </c>
      <c r="K4599" t="s">
        <v>82</v>
      </c>
      <c r="L4599" t="s">
        <v>155</v>
      </c>
      <c r="M4599">
        <v>2023</v>
      </c>
      <c r="N4599" t="s">
        <v>84</v>
      </c>
      <c r="O4599" t="s">
        <v>5854</v>
      </c>
      <c r="P4599" t="s">
        <v>86</v>
      </c>
    </row>
    <row r="4600" spans="1:16" x14ac:dyDescent="0.45">
      <c r="A4600">
        <v>4599</v>
      </c>
      <c r="B4600" s="10">
        <v>45262</v>
      </c>
      <c r="C4600">
        <v>6162</v>
      </c>
      <c r="D4600" t="s">
        <v>80</v>
      </c>
      <c r="E4600">
        <v>27</v>
      </c>
      <c r="F4600" t="s">
        <v>7</v>
      </c>
      <c r="G4600">
        <v>4</v>
      </c>
      <c r="H4600">
        <v>3642.89</v>
      </c>
      <c r="I4600">
        <v>14571.56</v>
      </c>
      <c r="J4600" t="s">
        <v>87</v>
      </c>
      <c r="K4600" t="s">
        <v>82</v>
      </c>
      <c r="L4600" t="s">
        <v>155</v>
      </c>
      <c r="M4600">
        <v>2023</v>
      </c>
      <c r="N4600" t="s">
        <v>84</v>
      </c>
      <c r="O4600" t="s">
        <v>1014</v>
      </c>
      <c r="P4600" t="s">
        <v>86</v>
      </c>
    </row>
    <row r="4601" spans="1:16" x14ac:dyDescent="0.45">
      <c r="A4601">
        <v>4600</v>
      </c>
      <c r="B4601" s="10">
        <v>45262</v>
      </c>
      <c r="C4601">
        <v>5039</v>
      </c>
      <c r="D4601" t="s">
        <v>89</v>
      </c>
      <c r="E4601">
        <v>34</v>
      </c>
      <c r="F4601" t="s">
        <v>8</v>
      </c>
      <c r="G4601">
        <v>3</v>
      </c>
      <c r="H4601">
        <v>542.77</v>
      </c>
      <c r="I4601">
        <v>1628.31</v>
      </c>
      <c r="J4601" t="s">
        <v>87</v>
      </c>
      <c r="K4601" t="s">
        <v>567</v>
      </c>
      <c r="L4601" t="s">
        <v>155</v>
      </c>
      <c r="M4601">
        <v>2023</v>
      </c>
      <c r="N4601" t="s">
        <v>84</v>
      </c>
      <c r="O4601" t="s">
        <v>7517</v>
      </c>
      <c r="P4601" t="s">
        <v>86</v>
      </c>
    </row>
    <row r="4602" spans="1:16" x14ac:dyDescent="0.45">
      <c r="A4602">
        <v>4601</v>
      </c>
      <c r="B4602" s="10">
        <v>45262</v>
      </c>
      <c r="C4602">
        <v>3035</v>
      </c>
      <c r="D4602" t="s">
        <v>89</v>
      </c>
      <c r="E4602">
        <v>47</v>
      </c>
      <c r="F4602" t="s">
        <v>7</v>
      </c>
      <c r="G4602">
        <v>4</v>
      </c>
      <c r="H4602">
        <v>1904.32</v>
      </c>
      <c r="I4602">
        <v>7617.28</v>
      </c>
      <c r="J4602" t="s">
        <v>93</v>
      </c>
      <c r="K4602" t="s">
        <v>82</v>
      </c>
      <c r="L4602" t="s">
        <v>155</v>
      </c>
      <c r="M4602">
        <v>2023</v>
      </c>
      <c r="N4602" t="s">
        <v>84</v>
      </c>
      <c r="O4602" t="s">
        <v>2028</v>
      </c>
      <c r="P4602" t="s">
        <v>86</v>
      </c>
    </row>
    <row r="4603" spans="1:16" x14ac:dyDescent="0.45">
      <c r="A4603">
        <v>4602</v>
      </c>
      <c r="B4603" s="10">
        <v>45262</v>
      </c>
      <c r="C4603">
        <v>8977</v>
      </c>
      <c r="D4603" t="s">
        <v>80</v>
      </c>
      <c r="E4603">
        <v>30</v>
      </c>
      <c r="F4603" t="s">
        <v>6</v>
      </c>
      <c r="G4603">
        <v>1</v>
      </c>
      <c r="H4603">
        <v>1288.25</v>
      </c>
      <c r="I4603">
        <v>1288.25</v>
      </c>
      <c r="J4603" t="s">
        <v>87</v>
      </c>
      <c r="K4603" t="s">
        <v>567</v>
      </c>
      <c r="L4603" t="s">
        <v>155</v>
      </c>
      <c r="M4603">
        <v>2023</v>
      </c>
      <c r="N4603" t="s">
        <v>84</v>
      </c>
      <c r="O4603" t="s">
        <v>8204</v>
      </c>
      <c r="P4603" t="s">
        <v>86</v>
      </c>
    </row>
    <row r="4604" spans="1:16" x14ac:dyDescent="0.45">
      <c r="A4604">
        <v>4603</v>
      </c>
      <c r="B4604" s="10">
        <v>45262</v>
      </c>
      <c r="C4604">
        <v>1857</v>
      </c>
      <c r="D4604" t="s">
        <v>89</v>
      </c>
      <c r="E4604">
        <v>47</v>
      </c>
      <c r="F4604" t="s">
        <v>9</v>
      </c>
      <c r="G4604">
        <v>2</v>
      </c>
      <c r="H4604">
        <v>4963.5200000000004</v>
      </c>
      <c r="I4604">
        <v>9927.0400000000009</v>
      </c>
      <c r="J4604" t="s">
        <v>93</v>
      </c>
      <c r="K4604" t="s">
        <v>82</v>
      </c>
      <c r="L4604" t="s">
        <v>155</v>
      </c>
      <c r="M4604">
        <v>2023</v>
      </c>
      <c r="N4604" t="s">
        <v>84</v>
      </c>
      <c r="O4604" t="s">
        <v>3396</v>
      </c>
      <c r="P4604" t="s">
        <v>86</v>
      </c>
    </row>
    <row r="4605" spans="1:16" x14ac:dyDescent="0.45">
      <c r="A4605">
        <v>4604</v>
      </c>
      <c r="B4605" s="10">
        <v>45263</v>
      </c>
      <c r="C4605">
        <v>4823</v>
      </c>
      <c r="D4605" t="s">
        <v>89</v>
      </c>
      <c r="E4605">
        <v>63</v>
      </c>
      <c r="F4605" t="s">
        <v>9</v>
      </c>
      <c r="G4605">
        <v>5</v>
      </c>
      <c r="H4605">
        <v>3756.07</v>
      </c>
      <c r="I4605">
        <v>18780.349999999999</v>
      </c>
      <c r="J4605" t="s">
        <v>81</v>
      </c>
      <c r="K4605" t="s">
        <v>82</v>
      </c>
      <c r="L4605" t="s">
        <v>155</v>
      </c>
      <c r="M4605">
        <v>2023</v>
      </c>
      <c r="N4605" t="s">
        <v>84</v>
      </c>
      <c r="O4605" t="s">
        <v>787</v>
      </c>
      <c r="P4605" t="s">
        <v>748</v>
      </c>
    </row>
    <row r="4606" spans="1:16" x14ac:dyDescent="0.45">
      <c r="A4606">
        <v>4605</v>
      </c>
      <c r="B4606" s="10">
        <v>45263</v>
      </c>
      <c r="C4606">
        <v>7770</v>
      </c>
      <c r="D4606" t="s">
        <v>89</v>
      </c>
      <c r="E4606">
        <v>47</v>
      </c>
      <c r="F4606" t="s">
        <v>6</v>
      </c>
      <c r="G4606">
        <v>2</v>
      </c>
      <c r="H4606">
        <v>286.44</v>
      </c>
      <c r="I4606">
        <v>572.88</v>
      </c>
      <c r="J4606" t="s">
        <v>93</v>
      </c>
      <c r="K4606" t="s">
        <v>567</v>
      </c>
      <c r="L4606" t="s">
        <v>155</v>
      </c>
      <c r="M4606">
        <v>2023</v>
      </c>
      <c r="N4606" t="s">
        <v>84</v>
      </c>
      <c r="O4606" t="s">
        <v>7245</v>
      </c>
      <c r="P4606" t="s">
        <v>86</v>
      </c>
    </row>
    <row r="4607" spans="1:16" x14ac:dyDescent="0.45">
      <c r="A4607">
        <v>4606</v>
      </c>
      <c r="B4607" s="10">
        <v>45263</v>
      </c>
      <c r="C4607">
        <v>1298</v>
      </c>
      <c r="D4607" t="s">
        <v>80</v>
      </c>
      <c r="E4607">
        <v>24</v>
      </c>
      <c r="F4607" t="s">
        <v>6</v>
      </c>
      <c r="G4607">
        <v>4</v>
      </c>
      <c r="H4607">
        <v>4505.1899999999996</v>
      </c>
      <c r="I4607">
        <v>18020.759999999998</v>
      </c>
      <c r="J4607" t="s">
        <v>95</v>
      </c>
      <c r="K4607" t="s">
        <v>82</v>
      </c>
      <c r="L4607" t="s">
        <v>155</v>
      </c>
      <c r="M4607">
        <v>2023</v>
      </c>
      <c r="N4607" t="s">
        <v>668</v>
      </c>
      <c r="O4607" t="s">
        <v>10010</v>
      </c>
      <c r="P4607" t="s">
        <v>86</v>
      </c>
    </row>
    <row r="4608" spans="1:16" x14ac:dyDescent="0.45">
      <c r="A4608">
        <v>4607</v>
      </c>
      <c r="B4608" s="10">
        <v>45263</v>
      </c>
      <c r="C4608">
        <v>8244</v>
      </c>
      <c r="D4608" t="s">
        <v>80</v>
      </c>
      <c r="E4608">
        <v>27</v>
      </c>
      <c r="F4608" t="s">
        <v>9</v>
      </c>
      <c r="G4608">
        <v>3</v>
      </c>
      <c r="H4608">
        <v>4643.3900000000003</v>
      </c>
      <c r="I4608">
        <v>13930.17</v>
      </c>
      <c r="J4608" t="s">
        <v>87</v>
      </c>
      <c r="K4608" t="s">
        <v>82</v>
      </c>
      <c r="L4608" t="s">
        <v>155</v>
      </c>
      <c r="M4608">
        <v>2023</v>
      </c>
      <c r="N4608" t="s">
        <v>84</v>
      </c>
      <c r="O4608" t="s">
        <v>8337</v>
      </c>
      <c r="P4608" t="s">
        <v>748</v>
      </c>
    </row>
    <row r="4609" spans="1:16" x14ac:dyDescent="0.45">
      <c r="A4609">
        <v>4608</v>
      </c>
      <c r="B4609" s="10">
        <v>45263</v>
      </c>
      <c r="C4609">
        <v>1923</v>
      </c>
      <c r="D4609" t="s">
        <v>80</v>
      </c>
      <c r="E4609">
        <v>52</v>
      </c>
      <c r="F4609" t="s">
        <v>5</v>
      </c>
      <c r="G4609">
        <v>4</v>
      </c>
      <c r="H4609">
        <v>1699.68</v>
      </c>
      <c r="I4609">
        <v>6798.72</v>
      </c>
      <c r="J4609" t="s">
        <v>93</v>
      </c>
      <c r="K4609" t="s">
        <v>82</v>
      </c>
      <c r="L4609" t="s">
        <v>155</v>
      </c>
      <c r="M4609">
        <v>2023</v>
      </c>
      <c r="N4609" t="s">
        <v>84</v>
      </c>
      <c r="O4609" t="s">
        <v>2029</v>
      </c>
      <c r="P4609" t="s">
        <v>86</v>
      </c>
    </row>
    <row r="4610" spans="1:16" x14ac:dyDescent="0.45">
      <c r="A4610">
        <v>4609</v>
      </c>
      <c r="B4610" s="10">
        <v>45263</v>
      </c>
      <c r="C4610">
        <v>5232</v>
      </c>
      <c r="D4610" t="s">
        <v>80</v>
      </c>
      <c r="E4610">
        <v>19</v>
      </c>
      <c r="F4610" t="s">
        <v>8</v>
      </c>
      <c r="G4610">
        <v>1</v>
      </c>
      <c r="H4610">
        <v>3227.79</v>
      </c>
      <c r="I4610">
        <v>3227.79</v>
      </c>
      <c r="J4610" t="s">
        <v>95</v>
      </c>
      <c r="K4610" t="s">
        <v>82</v>
      </c>
      <c r="L4610" t="s">
        <v>155</v>
      </c>
      <c r="M4610">
        <v>2023</v>
      </c>
      <c r="N4610" t="s">
        <v>84</v>
      </c>
      <c r="O4610" t="s">
        <v>5040</v>
      </c>
      <c r="P4610" t="s">
        <v>86</v>
      </c>
    </row>
    <row r="4611" spans="1:16" x14ac:dyDescent="0.45">
      <c r="A4611">
        <v>4610</v>
      </c>
      <c r="B4611" s="10">
        <v>45263</v>
      </c>
      <c r="C4611">
        <v>5306</v>
      </c>
      <c r="D4611" t="s">
        <v>80</v>
      </c>
      <c r="E4611">
        <v>47</v>
      </c>
      <c r="F4611" t="s">
        <v>7</v>
      </c>
      <c r="G4611">
        <v>1</v>
      </c>
      <c r="H4611">
        <v>3426.09</v>
      </c>
      <c r="I4611">
        <v>3426.09</v>
      </c>
      <c r="J4611" t="s">
        <v>93</v>
      </c>
      <c r="K4611" t="s">
        <v>82</v>
      </c>
      <c r="L4611" t="s">
        <v>155</v>
      </c>
      <c r="M4611">
        <v>2023</v>
      </c>
      <c r="N4611" t="s">
        <v>84</v>
      </c>
      <c r="O4611" t="s">
        <v>5634</v>
      </c>
      <c r="P4611" t="s">
        <v>86</v>
      </c>
    </row>
    <row r="4612" spans="1:16" x14ac:dyDescent="0.45">
      <c r="A4612">
        <v>4611</v>
      </c>
      <c r="B4612" s="10">
        <v>45263</v>
      </c>
      <c r="C4612">
        <v>3799</v>
      </c>
      <c r="D4612" t="s">
        <v>80</v>
      </c>
      <c r="E4612">
        <v>36</v>
      </c>
      <c r="F4612" t="s">
        <v>102</v>
      </c>
      <c r="G4612">
        <v>3</v>
      </c>
      <c r="H4612">
        <v>3661.26</v>
      </c>
      <c r="I4612">
        <v>10983.78</v>
      </c>
      <c r="J4612" t="s">
        <v>97</v>
      </c>
      <c r="K4612" t="s">
        <v>82</v>
      </c>
      <c r="L4612" t="s">
        <v>155</v>
      </c>
      <c r="M4612">
        <v>2023</v>
      </c>
      <c r="N4612" t="s">
        <v>84</v>
      </c>
      <c r="O4612" t="s">
        <v>6321</v>
      </c>
      <c r="P4612" t="s">
        <v>86</v>
      </c>
    </row>
    <row r="4613" spans="1:16" x14ac:dyDescent="0.45">
      <c r="A4613">
        <v>4612</v>
      </c>
      <c r="B4613" s="10">
        <v>45263</v>
      </c>
      <c r="C4613">
        <v>7578</v>
      </c>
      <c r="D4613" t="s">
        <v>80</v>
      </c>
      <c r="E4613">
        <v>56</v>
      </c>
      <c r="F4613" t="s">
        <v>6</v>
      </c>
      <c r="G4613">
        <v>2</v>
      </c>
      <c r="H4613">
        <v>3482.86</v>
      </c>
      <c r="I4613">
        <v>6965.72</v>
      </c>
      <c r="J4613" t="s">
        <v>81</v>
      </c>
      <c r="K4613" t="s">
        <v>82</v>
      </c>
      <c r="L4613" t="s">
        <v>155</v>
      </c>
      <c r="M4613">
        <v>2023</v>
      </c>
      <c r="N4613" t="s">
        <v>668</v>
      </c>
      <c r="O4613" t="s">
        <v>9867</v>
      </c>
      <c r="P4613" t="s">
        <v>86</v>
      </c>
    </row>
    <row r="4614" spans="1:16" x14ac:dyDescent="0.45">
      <c r="A4614">
        <v>4613</v>
      </c>
      <c r="B4614" s="10">
        <v>45263</v>
      </c>
      <c r="C4614">
        <v>5875</v>
      </c>
      <c r="D4614" t="s">
        <v>80</v>
      </c>
      <c r="E4614">
        <v>54</v>
      </c>
      <c r="F4614" t="s">
        <v>6</v>
      </c>
      <c r="G4614">
        <v>1</v>
      </c>
      <c r="H4614">
        <v>2820.6</v>
      </c>
      <c r="I4614">
        <v>2820.6</v>
      </c>
      <c r="J4614" t="s">
        <v>93</v>
      </c>
      <c r="K4614" t="s">
        <v>82</v>
      </c>
      <c r="L4614" t="s">
        <v>155</v>
      </c>
      <c r="M4614">
        <v>2023</v>
      </c>
      <c r="N4614" t="s">
        <v>84</v>
      </c>
      <c r="O4614" t="s">
        <v>5635</v>
      </c>
      <c r="P4614" t="s">
        <v>86</v>
      </c>
    </row>
    <row r="4615" spans="1:16" x14ac:dyDescent="0.45">
      <c r="A4615">
        <v>4614</v>
      </c>
      <c r="B4615" s="10">
        <v>45263</v>
      </c>
      <c r="C4615">
        <v>6326</v>
      </c>
      <c r="D4615" t="s">
        <v>89</v>
      </c>
      <c r="E4615">
        <v>20</v>
      </c>
      <c r="F4615" t="s">
        <v>9</v>
      </c>
      <c r="G4615">
        <v>1</v>
      </c>
      <c r="H4615">
        <v>4771.53</v>
      </c>
      <c r="I4615">
        <v>4771.53</v>
      </c>
      <c r="J4615" t="s">
        <v>95</v>
      </c>
      <c r="K4615" t="s">
        <v>82</v>
      </c>
      <c r="L4615" t="s">
        <v>155</v>
      </c>
      <c r="M4615">
        <v>2023</v>
      </c>
      <c r="N4615" t="s">
        <v>84</v>
      </c>
      <c r="O4615" t="s">
        <v>5041</v>
      </c>
      <c r="P4615" t="s">
        <v>86</v>
      </c>
    </row>
    <row r="4616" spans="1:16" x14ac:dyDescent="0.45">
      <c r="A4616">
        <v>4615</v>
      </c>
      <c r="B4616" s="10">
        <v>45263</v>
      </c>
      <c r="C4616">
        <v>7582</v>
      </c>
      <c r="D4616" t="s">
        <v>89</v>
      </c>
      <c r="E4616">
        <v>42</v>
      </c>
      <c r="F4616" t="s">
        <v>7</v>
      </c>
      <c r="G4616">
        <v>3</v>
      </c>
      <c r="H4616">
        <v>2586.25</v>
      </c>
      <c r="I4616">
        <v>7758.75</v>
      </c>
      <c r="J4616" t="s">
        <v>97</v>
      </c>
      <c r="K4616" t="s">
        <v>82</v>
      </c>
      <c r="L4616" t="s">
        <v>155</v>
      </c>
      <c r="M4616">
        <v>2023</v>
      </c>
      <c r="N4616" t="s">
        <v>84</v>
      </c>
      <c r="O4616" t="s">
        <v>6322</v>
      </c>
      <c r="P4616" t="s">
        <v>86</v>
      </c>
    </row>
    <row r="4617" spans="1:16" x14ac:dyDescent="0.45">
      <c r="A4617">
        <v>4616</v>
      </c>
      <c r="B4617" s="10">
        <v>45263</v>
      </c>
      <c r="C4617">
        <v>2802</v>
      </c>
      <c r="D4617" t="s">
        <v>89</v>
      </c>
      <c r="E4617">
        <v>51</v>
      </c>
      <c r="F4617" t="s">
        <v>7</v>
      </c>
      <c r="G4617">
        <v>2</v>
      </c>
      <c r="H4617">
        <v>599.02</v>
      </c>
      <c r="I4617">
        <v>1198.04</v>
      </c>
      <c r="J4617" t="s">
        <v>93</v>
      </c>
      <c r="K4617" t="s">
        <v>567</v>
      </c>
      <c r="L4617" t="s">
        <v>155</v>
      </c>
      <c r="M4617">
        <v>2023</v>
      </c>
      <c r="N4617" t="s">
        <v>668</v>
      </c>
      <c r="O4617" t="s">
        <v>9347</v>
      </c>
      <c r="P4617" t="s">
        <v>86</v>
      </c>
    </row>
    <row r="4618" spans="1:16" x14ac:dyDescent="0.45">
      <c r="A4618">
        <v>4617</v>
      </c>
      <c r="B4618" s="10">
        <v>45264</v>
      </c>
      <c r="C4618">
        <v>3657</v>
      </c>
      <c r="D4618" t="s">
        <v>89</v>
      </c>
      <c r="E4618">
        <v>39</v>
      </c>
      <c r="F4618" t="s">
        <v>5</v>
      </c>
      <c r="G4618">
        <v>4</v>
      </c>
      <c r="H4618">
        <v>448.11</v>
      </c>
      <c r="I4618">
        <v>1792.44</v>
      </c>
      <c r="J4618" t="s">
        <v>97</v>
      </c>
      <c r="K4618" t="s">
        <v>567</v>
      </c>
      <c r="L4618" t="s">
        <v>155</v>
      </c>
      <c r="M4618">
        <v>2023</v>
      </c>
      <c r="N4618" t="s">
        <v>84</v>
      </c>
      <c r="O4618" t="s">
        <v>616</v>
      </c>
      <c r="P4618" t="s">
        <v>86</v>
      </c>
    </row>
    <row r="4619" spans="1:16" x14ac:dyDescent="0.45">
      <c r="A4619">
        <v>4618</v>
      </c>
      <c r="B4619" s="10">
        <v>45264</v>
      </c>
      <c r="C4619">
        <v>4346</v>
      </c>
      <c r="D4619" t="s">
        <v>80</v>
      </c>
      <c r="E4619">
        <v>55</v>
      </c>
      <c r="F4619" t="s">
        <v>8</v>
      </c>
      <c r="G4619">
        <v>5</v>
      </c>
      <c r="H4619">
        <v>140.96</v>
      </c>
      <c r="I4619">
        <v>704.8</v>
      </c>
      <c r="J4619" t="s">
        <v>81</v>
      </c>
      <c r="K4619" t="s">
        <v>567</v>
      </c>
      <c r="L4619" t="s">
        <v>155</v>
      </c>
      <c r="M4619">
        <v>2023</v>
      </c>
      <c r="N4619" t="s">
        <v>84</v>
      </c>
      <c r="O4619" t="s">
        <v>8795</v>
      </c>
      <c r="P4619" t="s">
        <v>748</v>
      </c>
    </row>
    <row r="4620" spans="1:16" x14ac:dyDescent="0.45">
      <c r="A4620">
        <v>4619</v>
      </c>
      <c r="B4620" s="10">
        <v>45264</v>
      </c>
      <c r="C4620">
        <v>3949</v>
      </c>
      <c r="D4620" t="s">
        <v>89</v>
      </c>
      <c r="E4620">
        <v>31</v>
      </c>
      <c r="F4620" t="s">
        <v>5</v>
      </c>
      <c r="G4620">
        <v>3</v>
      </c>
      <c r="H4620">
        <v>2168.2199999999998</v>
      </c>
      <c r="I4620">
        <v>6504.66</v>
      </c>
      <c r="J4620" t="s">
        <v>87</v>
      </c>
      <c r="K4620" t="s">
        <v>82</v>
      </c>
      <c r="L4620" t="s">
        <v>155</v>
      </c>
      <c r="M4620">
        <v>2023</v>
      </c>
      <c r="N4620" t="s">
        <v>84</v>
      </c>
      <c r="O4620" t="s">
        <v>6098</v>
      </c>
      <c r="P4620" t="s">
        <v>86</v>
      </c>
    </row>
    <row r="4621" spans="1:16" x14ac:dyDescent="0.45">
      <c r="A4621">
        <v>4620</v>
      </c>
      <c r="B4621" s="10">
        <v>45264</v>
      </c>
      <c r="C4621">
        <v>1941</v>
      </c>
      <c r="D4621" t="s">
        <v>89</v>
      </c>
      <c r="E4621">
        <v>56</v>
      </c>
      <c r="F4621" t="s">
        <v>5</v>
      </c>
      <c r="G4621">
        <v>2</v>
      </c>
      <c r="H4621">
        <v>1402.52</v>
      </c>
      <c r="I4621">
        <v>2805.04</v>
      </c>
      <c r="J4621" t="s">
        <v>81</v>
      </c>
      <c r="K4621" t="s">
        <v>82</v>
      </c>
      <c r="L4621" t="s">
        <v>155</v>
      </c>
      <c r="M4621">
        <v>2023</v>
      </c>
      <c r="N4621" t="s">
        <v>84</v>
      </c>
      <c r="O4621" t="s">
        <v>3076</v>
      </c>
      <c r="P4621" t="s">
        <v>86</v>
      </c>
    </row>
    <row r="4622" spans="1:16" x14ac:dyDescent="0.45">
      <c r="A4622">
        <v>4621</v>
      </c>
      <c r="B4622" s="10">
        <v>45264</v>
      </c>
      <c r="C4622">
        <v>2907</v>
      </c>
      <c r="D4622" t="s">
        <v>89</v>
      </c>
      <c r="E4622">
        <v>19</v>
      </c>
      <c r="F4622" t="s">
        <v>7</v>
      </c>
      <c r="G4622">
        <v>5</v>
      </c>
      <c r="H4622">
        <v>4481.33</v>
      </c>
      <c r="I4622">
        <v>22406.65</v>
      </c>
      <c r="J4622" t="s">
        <v>95</v>
      </c>
      <c r="K4622" t="s">
        <v>82</v>
      </c>
      <c r="L4622" t="s">
        <v>155</v>
      </c>
      <c r="M4622">
        <v>2023</v>
      </c>
      <c r="N4622" t="s">
        <v>84</v>
      </c>
      <c r="O4622" t="s">
        <v>4359</v>
      </c>
      <c r="P4622" t="s">
        <v>86</v>
      </c>
    </row>
    <row r="4623" spans="1:16" x14ac:dyDescent="0.45">
      <c r="A4623">
        <v>4622</v>
      </c>
      <c r="B4623" s="10">
        <v>45264</v>
      </c>
      <c r="C4623">
        <v>5837</v>
      </c>
      <c r="D4623" t="s">
        <v>89</v>
      </c>
      <c r="E4623">
        <v>49</v>
      </c>
      <c r="F4623" t="s">
        <v>8</v>
      </c>
      <c r="G4623">
        <v>3</v>
      </c>
      <c r="H4623">
        <v>4342.38</v>
      </c>
      <c r="I4623">
        <v>13027.14</v>
      </c>
      <c r="J4623" t="s">
        <v>93</v>
      </c>
      <c r="K4623" t="s">
        <v>82</v>
      </c>
      <c r="L4623" t="s">
        <v>155</v>
      </c>
      <c r="M4623">
        <v>2023</v>
      </c>
      <c r="N4623" t="s">
        <v>84</v>
      </c>
      <c r="O4623" t="s">
        <v>6538</v>
      </c>
      <c r="P4623" t="s">
        <v>86</v>
      </c>
    </row>
    <row r="4624" spans="1:16" x14ac:dyDescent="0.45">
      <c r="A4624">
        <v>4623</v>
      </c>
      <c r="B4624" s="10">
        <v>45264</v>
      </c>
      <c r="C4624">
        <v>9105</v>
      </c>
      <c r="D4624" t="s">
        <v>89</v>
      </c>
      <c r="E4624">
        <v>60</v>
      </c>
      <c r="F4624" t="s">
        <v>8</v>
      </c>
      <c r="G4624">
        <v>4</v>
      </c>
      <c r="H4624">
        <v>4197.32</v>
      </c>
      <c r="I4624">
        <v>16789.28</v>
      </c>
      <c r="J4624" t="s">
        <v>81</v>
      </c>
      <c r="K4624" t="s">
        <v>82</v>
      </c>
      <c r="L4624" t="s">
        <v>155</v>
      </c>
      <c r="M4624">
        <v>2023</v>
      </c>
      <c r="N4624" t="s">
        <v>668</v>
      </c>
      <c r="O4624" t="s">
        <v>10011</v>
      </c>
      <c r="P4624" t="s">
        <v>86</v>
      </c>
    </row>
    <row r="4625" spans="1:16" x14ac:dyDescent="0.45">
      <c r="A4625">
        <v>4624</v>
      </c>
      <c r="B4625" s="10">
        <v>45264</v>
      </c>
      <c r="C4625">
        <v>2243</v>
      </c>
      <c r="D4625" t="s">
        <v>80</v>
      </c>
      <c r="E4625">
        <v>20</v>
      </c>
      <c r="F4625" t="s">
        <v>8</v>
      </c>
      <c r="G4625">
        <v>4</v>
      </c>
      <c r="H4625">
        <v>4343.03</v>
      </c>
      <c r="I4625">
        <v>17372.12</v>
      </c>
      <c r="J4625" t="s">
        <v>95</v>
      </c>
      <c r="K4625" t="s">
        <v>82</v>
      </c>
      <c r="L4625" t="s">
        <v>155</v>
      </c>
      <c r="M4625">
        <v>2023</v>
      </c>
      <c r="N4625" t="s">
        <v>84</v>
      </c>
      <c r="O4625" t="s">
        <v>2342</v>
      </c>
      <c r="P4625" t="s">
        <v>86</v>
      </c>
    </row>
    <row r="4626" spans="1:16" x14ac:dyDescent="0.45">
      <c r="A4626">
        <v>4625</v>
      </c>
      <c r="B4626" s="10">
        <v>45264</v>
      </c>
      <c r="C4626">
        <v>6696</v>
      </c>
      <c r="D4626" t="s">
        <v>80</v>
      </c>
      <c r="E4626">
        <v>58</v>
      </c>
      <c r="F4626" t="s">
        <v>9</v>
      </c>
      <c r="G4626">
        <v>2</v>
      </c>
      <c r="H4626">
        <v>1523.15</v>
      </c>
      <c r="I4626">
        <v>3046.3</v>
      </c>
      <c r="J4626" t="s">
        <v>81</v>
      </c>
      <c r="K4626" t="s">
        <v>82</v>
      </c>
      <c r="L4626" t="s">
        <v>155</v>
      </c>
      <c r="M4626">
        <v>2023</v>
      </c>
      <c r="N4626" t="s">
        <v>84</v>
      </c>
      <c r="O4626" t="s">
        <v>3077</v>
      </c>
      <c r="P4626" t="s">
        <v>86</v>
      </c>
    </row>
    <row r="4627" spans="1:16" x14ac:dyDescent="0.45">
      <c r="A4627">
        <v>4626</v>
      </c>
      <c r="B4627" s="10">
        <v>45264</v>
      </c>
      <c r="C4627">
        <v>2466</v>
      </c>
      <c r="D4627" t="s">
        <v>89</v>
      </c>
      <c r="E4627">
        <v>25</v>
      </c>
      <c r="F4627" t="s">
        <v>8</v>
      </c>
      <c r="G4627">
        <v>2</v>
      </c>
      <c r="H4627">
        <v>2159.2800000000002</v>
      </c>
      <c r="I4627">
        <v>4318.5600000000004</v>
      </c>
      <c r="J4627" t="s">
        <v>87</v>
      </c>
      <c r="K4627" t="s">
        <v>82</v>
      </c>
      <c r="L4627" t="s">
        <v>155</v>
      </c>
      <c r="M4627">
        <v>2023</v>
      </c>
      <c r="N4627" t="s">
        <v>84</v>
      </c>
      <c r="O4627" t="s">
        <v>3726</v>
      </c>
      <c r="P4627" t="s">
        <v>86</v>
      </c>
    </row>
    <row r="4628" spans="1:16" x14ac:dyDescent="0.45">
      <c r="A4628">
        <v>4627</v>
      </c>
      <c r="B4628" s="10">
        <v>45264</v>
      </c>
      <c r="C4628">
        <v>4957</v>
      </c>
      <c r="D4628" t="s">
        <v>89</v>
      </c>
      <c r="E4628">
        <v>43</v>
      </c>
      <c r="F4628" t="s">
        <v>7</v>
      </c>
      <c r="G4628">
        <v>4</v>
      </c>
      <c r="H4628">
        <v>1593.1</v>
      </c>
      <c r="I4628">
        <v>6372.4</v>
      </c>
      <c r="J4628" t="s">
        <v>97</v>
      </c>
      <c r="K4628" t="s">
        <v>82</v>
      </c>
      <c r="L4628" t="s">
        <v>155</v>
      </c>
      <c r="M4628">
        <v>2023</v>
      </c>
      <c r="N4628" t="s">
        <v>84</v>
      </c>
      <c r="O4628" t="s">
        <v>1723</v>
      </c>
      <c r="P4628" t="s">
        <v>86</v>
      </c>
    </row>
    <row r="4629" spans="1:16" x14ac:dyDescent="0.45">
      <c r="A4629">
        <v>4628</v>
      </c>
      <c r="B4629" s="10">
        <v>45264</v>
      </c>
      <c r="C4629">
        <v>2966</v>
      </c>
      <c r="D4629" t="s">
        <v>89</v>
      </c>
      <c r="E4629">
        <v>49</v>
      </c>
      <c r="F4629" t="s">
        <v>9</v>
      </c>
      <c r="G4629">
        <v>4</v>
      </c>
      <c r="H4629">
        <v>476.1</v>
      </c>
      <c r="I4629">
        <v>1904.4</v>
      </c>
      <c r="J4629" t="s">
        <v>93</v>
      </c>
      <c r="K4629" t="s">
        <v>567</v>
      </c>
      <c r="L4629" t="s">
        <v>155</v>
      </c>
      <c r="M4629">
        <v>2023</v>
      </c>
      <c r="N4629" t="s">
        <v>84</v>
      </c>
      <c r="O4629" t="s">
        <v>7370</v>
      </c>
      <c r="P4629" t="s">
        <v>86</v>
      </c>
    </row>
    <row r="4630" spans="1:16" x14ac:dyDescent="0.45">
      <c r="A4630">
        <v>4629</v>
      </c>
      <c r="B4630" s="10">
        <v>45264</v>
      </c>
      <c r="C4630">
        <v>1375</v>
      </c>
      <c r="D4630" t="s">
        <v>89</v>
      </c>
      <c r="E4630">
        <v>28</v>
      </c>
      <c r="F4630" t="s">
        <v>102</v>
      </c>
      <c r="G4630">
        <v>3</v>
      </c>
      <c r="H4630">
        <v>4624.03</v>
      </c>
      <c r="I4630">
        <v>13872.09</v>
      </c>
      <c r="J4630" t="s">
        <v>87</v>
      </c>
      <c r="K4630" t="s">
        <v>82</v>
      </c>
      <c r="L4630" t="s">
        <v>155</v>
      </c>
      <c r="M4630">
        <v>2023</v>
      </c>
      <c r="N4630" t="s">
        <v>84</v>
      </c>
      <c r="O4630" t="s">
        <v>6099</v>
      </c>
      <c r="P4630" t="s">
        <v>86</v>
      </c>
    </row>
    <row r="4631" spans="1:16" x14ac:dyDescent="0.45">
      <c r="A4631">
        <v>4630</v>
      </c>
      <c r="B4631" s="10">
        <v>45264</v>
      </c>
      <c r="C4631">
        <v>1262</v>
      </c>
      <c r="D4631" t="s">
        <v>80</v>
      </c>
      <c r="E4631">
        <v>18</v>
      </c>
      <c r="F4631" t="s">
        <v>6</v>
      </c>
      <c r="G4631">
        <v>2</v>
      </c>
      <c r="H4631">
        <v>3098.84</v>
      </c>
      <c r="I4631">
        <v>6197.68</v>
      </c>
      <c r="J4631" t="s">
        <v>95</v>
      </c>
      <c r="K4631" t="s">
        <v>82</v>
      </c>
      <c r="L4631" t="s">
        <v>155</v>
      </c>
      <c r="M4631">
        <v>2023</v>
      </c>
      <c r="N4631" t="s">
        <v>84</v>
      </c>
      <c r="O4631" t="s">
        <v>2546</v>
      </c>
      <c r="P4631" t="s">
        <v>86</v>
      </c>
    </row>
    <row r="4632" spans="1:16" x14ac:dyDescent="0.45">
      <c r="A4632">
        <v>4631</v>
      </c>
      <c r="B4632" s="10">
        <v>45265</v>
      </c>
      <c r="C4632">
        <v>5362</v>
      </c>
      <c r="D4632" t="s">
        <v>89</v>
      </c>
      <c r="E4632">
        <v>32</v>
      </c>
      <c r="F4632" t="s">
        <v>5</v>
      </c>
      <c r="G4632">
        <v>5</v>
      </c>
      <c r="H4632">
        <v>706.13</v>
      </c>
      <c r="I4632">
        <v>3530.65</v>
      </c>
      <c r="J4632" t="s">
        <v>87</v>
      </c>
      <c r="K4632" t="s">
        <v>82</v>
      </c>
      <c r="L4632" t="s">
        <v>155</v>
      </c>
      <c r="M4632">
        <v>2023</v>
      </c>
      <c r="N4632" t="s">
        <v>84</v>
      </c>
      <c r="O4632" t="s">
        <v>359</v>
      </c>
      <c r="P4632" t="s">
        <v>86</v>
      </c>
    </row>
    <row r="4633" spans="1:16" x14ac:dyDescent="0.45">
      <c r="A4633">
        <v>4632</v>
      </c>
      <c r="B4633" s="10">
        <v>45265</v>
      </c>
      <c r="C4633">
        <v>7502</v>
      </c>
      <c r="D4633" t="s">
        <v>80</v>
      </c>
      <c r="E4633">
        <v>21</v>
      </c>
      <c r="F4633" t="s">
        <v>8</v>
      </c>
      <c r="G4633">
        <v>4</v>
      </c>
      <c r="H4633">
        <v>1069.99</v>
      </c>
      <c r="I4633">
        <v>4279.96</v>
      </c>
      <c r="J4633" t="s">
        <v>95</v>
      </c>
      <c r="K4633" t="s">
        <v>82</v>
      </c>
      <c r="L4633" t="s">
        <v>155</v>
      </c>
      <c r="M4633">
        <v>2023</v>
      </c>
      <c r="N4633" t="s">
        <v>84</v>
      </c>
      <c r="O4633" t="s">
        <v>2343</v>
      </c>
      <c r="P4633" t="s">
        <v>86</v>
      </c>
    </row>
    <row r="4634" spans="1:16" x14ac:dyDescent="0.45">
      <c r="A4634">
        <v>4633</v>
      </c>
      <c r="B4634" s="10">
        <v>45265</v>
      </c>
      <c r="C4634">
        <v>8833</v>
      </c>
      <c r="D4634" t="s">
        <v>89</v>
      </c>
      <c r="E4634">
        <v>21</v>
      </c>
      <c r="F4634" t="s">
        <v>102</v>
      </c>
      <c r="G4634">
        <v>5</v>
      </c>
      <c r="H4634">
        <v>2281.23</v>
      </c>
      <c r="I4634">
        <v>11406.15</v>
      </c>
      <c r="J4634" t="s">
        <v>95</v>
      </c>
      <c r="K4634" t="s">
        <v>82</v>
      </c>
      <c r="L4634" t="s">
        <v>155</v>
      </c>
      <c r="M4634">
        <v>2023</v>
      </c>
      <c r="N4634" t="s">
        <v>84</v>
      </c>
      <c r="O4634" t="s">
        <v>4908</v>
      </c>
      <c r="P4634" t="s">
        <v>86</v>
      </c>
    </row>
    <row r="4635" spans="1:16" x14ac:dyDescent="0.45">
      <c r="A4635">
        <v>4634</v>
      </c>
      <c r="B4635" s="10">
        <v>45265</v>
      </c>
      <c r="C4635">
        <v>2893</v>
      </c>
      <c r="D4635" t="s">
        <v>80</v>
      </c>
      <c r="E4635">
        <v>45</v>
      </c>
      <c r="F4635" t="s">
        <v>8</v>
      </c>
      <c r="G4635">
        <v>2</v>
      </c>
      <c r="H4635">
        <v>306.88</v>
      </c>
      <c r="I4635">
        <v>613.76</v>
      </c>
      <c r="J4635" t="s">
        <v>93</v>
      </c>
      <c r="K4635" t="s">
        <v>567</v>
      </c>
      <c r="L4635" t="s">
        <v>155</v>
      </c>
      <c r="M4635">
        <v>2023</v>
      </c>
      <c r="N4635" t="s">
        <v>84</v>
      </c>
      <c r="O4635" t="s">
        <v>7246</v>
      </c>
      <c r="P4635" t="s">
        <v>86</v>
      </c>
    </row>
    <row r="4636" spans="1:16" x14ac:dyDescent="0.45">
      <c r="A4636">
        <v>4635</v>
      </c>
      <c r="B4636" s="10">
        <v>45265</v>
      </c>
      <c r="C4636">
        <v>9106</v>
      </c>
      <c r="D4636" t="s">
        <v>80</v>
      </c>
      <c r="E4636">
        <v>27</v>
      </c>
      <c r="F4636" t="s">
        <v>5</v>
      </c>
      <c r="G4636">
        <v>2</v>
      </c>
      <c r="H4636">
        <v>1396.36</v>
      </c>
      <c r="I4636">
        <v>2792.72</v>
      </c>
      <c r="J4636" t="s">
        <v>87</v>
      </c>
      <c r="K4636" t="s">
        <v>82</v>
      </c>
      <c r="L4636" t="s">
        <v>155</v>
      </c>
      <c r="M4636">
        <v>2023</v>
      </c>
      <c r="N4636" t="s">
        <v>84</v>
      </c>
      <c r="O4636" t="s">
        <v>3727</v>
      </c>
      <c r="P4636" t="s">
        <v>86</v>
      </c>
    </row>
    <row r="4637" spans="1:16" x14ac:dyDescent="0.45">
      <c r="A4637">
        <v>4636</v>
      </c>
      <c r="B4637" s="10">
        <v>45265</v>
      </c>
      <c r="C4637">
        <v>2652</v>
      </c>
      <c r="D4637" t="s">
        <v>80</v>
      </c>
      <c r="E4637">
        <v>28</v>
      </c>
      <c r="F4637" t="s">
        <v>7</v>
      </c>
      <c r="G4637">
        <v>1</v>
      </c>
      <c r="H4637">
        <v>3532.06</v>
      </c>
      <c r="I4637">
        <v>3532.06</v>
      </c>
      <c r="J4637" t="s">
        <v>87</v>
      </c>
      <c r="K4637" t="s">
        <v>82</v>
      </c>
      <c r="L4637" t="s">
        <v>155</v>
      </c>
      <c r="M4637">
        <v>2023</v>
      </c>
      <c r="N4637" t="s">
        <v>84</v>
      </c>
      <c r="O4637" t="s">
        <v>5422</v>
      </c>
      <c r="P4637" t="s">
        <v>86</v>
      </c>
    </row>
    <row r="4638" spans="1:16" x14ac:dyDescent="0.45">
      <c r="A4638">
        <v>4637</v>
      </c>
      <c r="B4638" s="10">
        <v>45265</v>
      </c>
      <c r="C4638">
        <v>6540</v>
      </c>
      <c r="D4638" t="s">
        <v>89</v>
      </c>
      <c r="E4638">
        <v>40</v>
      </c>
      <c r="F4638" t="s">
        <v>7</v>
      </c>
      <c r="G4638">
        <v>4</v>
      </c>
      <c r="H4638">
        <v>4606.01</v>
      </c>
      <c r="I4638">
        <v>18424.04</v>
      </c>
      <c r="J4638" t="s">
        <v>97</v>
      </c>
      <c r="K4638" t="s">
        <v>82</v>
      </c>
      <c r="L4638" t="s">
        <v>155</v>
      </c>
      <c r="M4638">
        <v>2023</v>
      </c>
      <c r="N4638" t="s">
        <v>84</v>
      </c>
      <c r="O4638" t="s">
        <v>1724</v>
      </c>
      <c r="P4638" t="s">
        <v>86</v>
      </c>
    </row>
    <row r="4639" spans="1:16" x14ac:dyDescent="0.45">
      <c r="A4639">
        <v>4638</v>
      </c>
      <c r="B4639" s="10">
        <v>45265</v>
      </c>
      <c r="C4639">
        <v>4892</v>
      </c>
      <c r="D4639" t="s">
        <v>89</v>
      </c>
      <c r="E4639">
        <v>64</v>
      </c>
      <c r="F4639" t="s">
        <v>5</v>
      </c>
      <c r="G4639">
        <v>2</v>
      </c>
      <c r="H4639">
        <v>4647.22</v>
      </c>
      <c r="I4639">
        <v>9294.44</v>
      </c>
      <c r="J4639" t="s">
        <v>81</v>
      </c>
      <c r="K4639" t="s">
        <v>82</v>
      </c>
      <c r="L4639" t="s">
        <v>155</v>
      </c>
      <c r="M4639">
        <v>2023</v>
      </c>
      <c r="N4639" t="s">
        <v>84</v>
      </c>
      <c r="O4639" t="s">
        <v>3078</v>
      </c>
      <c r="P4639" t="s">
        <v>86</v>
      </c>
    </row>
    <row r="4640" spans="1:16" x14ac:dyDescent="0.45">
      <c r="A4640">
        <v>4639</v>
      </c>
      <c r="B4640" s="10">
        <v>45265</v>
      </c>
      <c r="C4640">
        <v>1599</v>
      </c>
      <c r="D4640" t="s">
        <v>80</v>
      </c>
      <c r="E4640">
        <v>20</v>
      </c>
      <c r="F4640" t="s">
        <v>102</v>
      </c>
      <c r="G4640">
        <v>2</v>
      </c>
      <c r="H4640">
        <v>2624.14</v>
      </c>
      <c r="I4640">
        <v>5248.28</v>
      </c>
      <c r="J4640" t="s">
        <v>95</v>
      </c>
      <c r="K4640" t="s">
        <v>82</v>
      </c>
      <c r="L4640" t="s">
        <v>155</v>
      </c>
      <c r="M4640">
        <v>2023</v>
      </c>
      <c r="N4640" t="s">
        <v>84</v>
      </c>
      <c r="O4640" t="s">
        <v>2547</v>
      </c>
      <c r="P4640" t="s">
        <v>86</v>
      </c>
    </row>
    <row r="4641" spans="1:16" x14ac:dyDescent="0.45">
      <c r="A4641">
        <v>4640</v>
      </c>
      <c r="B4641" s="10">
        <v>45265</v>
      </c>
      <c r="C4641">
        <v>5815</v>
      </c>
      <c r="D4641" t="s">
        <v>89</v>
      </c>
      <c r="E4641">
        <v>56</v>
      </c>
      <c r="F4641" t="s">
        <v>9</v>
      </c>
      <c r="G4641">
        <v>4</v>
      </c>
      <c r="H4641">
        <v>1595.17</v>
      </c>
      <c r="I4641">
        <v>6380.68</v>
      </c>
      <c r="J4641" t="s">
        <v>81</v>
      </c>
      <c r="K4641" t="s">
        <v>82</v>
      </c>
      <c r="L4641" t="s">
        <v>155</v>
      </c>
      <c r="M4641">
        <v>2023</v>
      </c>
      <c r="N4641" t="s">
        <v>84</v>
      </c>
      <c r="O4641" t="s">
        <v>1386</v>
      </c>
      <c r="P4641" t="s">
        <v>86</v>
      </c>
    </row>
    <row r="4642" spans="1:16" x14ac:dyDescent="0.45">
      <c r="A4642">
        <v>4641</v>
      </c>
      <c r="B4642" s="10">
        <v>45265</v>
      </c>
      <c r="C4642">
        <v>2912</v>
      </c>
      <c r="D4642" t="s">
        <v>89</v>
      </c>
      <c r="E4642">
        <v>56</v>
      </c>
      <c r="F4642" t="s">
        <v>6</v>
      </c>
      <c r="G4642">
        <v>1</v>
      </c>
      <c r="H4642">
        <v>4607.6899999999996</v>
      </c>
      <c r="I4642">
        <v>4607.6899999999996</v>
      </c>
      <c r="J4642" t="s">
        <v>81</v>
      </c>
      <c r="K4642" t="s">
        <v>82</v>
      </c>
      <c r="L4642" t="s">
        <v>155</v>
      </c>
      <c r="M4642">
        <v>2023</v>
      </c>
      <c r="N4642" t="s">
        <v>84</v>
      </c>
      <c r="O4642" t="s">
        <v>5855</v>
      </c>
      <c r="P4642" t="s">
        <v>86</v>
      </c>
    </row>
    <row r="4643" spans="1:16" x14ac:dyDescent="0.45">
      <c r="A4643">
        <v>4642</v>
      </c>
      <c r="B4643" s="10">
        <v>45265</v>
      </c>
      <c r="C4643">
        <v>9792</v>
      </c>
      <c r="D4643" t="s">
        <v>80</v>
      </c>
      <c r="E4643">
        <v>34</v>
      </c>
      <c r="F4643" t="s">
        <v>6</v>
      </c>
      <c r="G4643">
        <v>1</v>
      </c>
      <c r="H4643">
        <v>3943.84</v>
      </c>
      <c r="I4643">
        <v>3943.84</v>
      </c>
      <c r="J4643" t="s">
        <v>87</v>
      </c>
      <c r="K4643" t="s">
        <v>82</v>
      </c>
      <c r="L4643" t="s">
        <v>155</v>
      </c>
      <c r="M4643">
        <v>2023</v>
      </c>
      <c r="N4643" t="s">
        <v>84</v>
      </c>
      <c r="O4643" t="s">
        <v>5423</v>
      </c>
      <c r="P4643" t="s">
        <v>86</v>
      </c>
    </row>
    <row r="4644" spans="1:16" x14ac:dyDescent="0.45">
      <c r="A4644">
        <v>4643</v>
      </c>
      <c r="B4644" s="10">
        <v>45265</v>
      </c>
      <c r="C4644">
        <v>9572</v>
      </c>
      <c r="D4644" t="s">
        <v>89</v>
      </c>
      <c r="E4644">
        <v>39</v>
      </c>
      <c r="F4644" t="s">
        <v>6</v>
      </c>
      <c r="G4644">
        <v>1</v>
      </c>
      <c r="H4644">
        <v>2956.2</v>
      </c>
      <c r="I4644">
        <v>2956.2</v>
      </c>
      <c r="J4644" t="s">
        <v>97</v>
      </c>
      <c r="K4644" t="s">
        <v>82</v>
      </c>
      <c r="L4644" t="s">
        <v>155</v>
      </c>
      <c r="M4644">
        <v>2023</v>
      </c>
      <c r="N4644" t="s">
        <v>84</v>
      </c>
      <c r="O4644" t="s">
        <v>5212</v>
      </c>
      <c r="P4644" t="s">
        <v>86</v>
      </c>
    </row>
    <row r="4645" spans="1:16" x14ac:dyDescent="0.45">
      <c r="A4645">
        <v>4644</v>
      </c>
      <c r="B4645" s="10">
        <v>45265</v>
      </c>
      <c r="C4645">
        <v>5213</v>
      </c>
      <c r="D4645" t="s">
        <v>80</v>
      </c>
      <c r="E4645">
        <v>44</v>
      </c>
      <c r="F4645" t="s">
        <v>9</v>
      </c>
      <c r="G4645">
        <v>1</v>
      </c>
      <c r="H4645">
        <v>4181.04</v>
      </c>
      <c r="I4645">
        <v>4181.04</v>
      </c>
      <c r="J4645" t="s">
        <v>97</v>
      </c>
      <c r="K4645" t="s">
        <v>82</v>
      </c>
      <c r="L4645" t="s">
        <v>155</v>
      </c>
      <c r="M4645">
        <v>2023</v>
      </c>
      <c r="N4645" t="s">
        <v>84</v>
      </c>
      <c r="O4645" t="s">
        <v>5213</v>
      </c>
      <c r="P4645" t="s">
        <v>86</v>
      </c>
    </row>
    <row r="4646" spans="1:16" x14ac:dyDescent="0.45">
      <c r="A4646">
        <v>4645</v>
      </c>
      <c r="B4646" s="10">
        <v>45266</v>
      </c>
      <c r="C4646">
        <v>4637</v>
      </c>
      <c r="D4646" t="s">
        <v>89</v>
      </c>
      <c r="E4646">
        <v>33</v>
      </c>
      <c r="F4646" t="s">
        <v>8</v>
      </c>
      <c r="G4646">
        <v>3</v>
      </c>
      <c r="H4646">
        <v>2321.21</v>
      </c>
      <c r="I4646">
        <v>6963.63</v>
      </c>
      <c r="J4646" t="s">
        <v>87</v>
      </c>
      <c r="K4646" t="s">
        <v>82</v>
      </c>
      <c r="L4646" t="s">
        <v>155</v>
      </c>
      <c r="M4646">
        <v>2023</v>
      </c>
      <c r="N4646" t="s">
        <v>84</v>
      </c>
      <c r="O4646" t="s">
        <v>446</v>
      </c>
      <c r="P4646" t="s">
        <v>86</v>
      </c>
    </row>
    <row r="4647" spans="1:16" x14ac:dyDescent="0.45">
      <c r="A4647">
        <v>4646</v>
      </c>
      <c r="B4647" s="10">
        <v>45266</v>
      </c>
      <c r="C4647">
        <v>6599</v>
      </c>
      <c r="D4647" t="s">
        <v>89</v>
      </c>
      <c r="E4647">
        <v>33</v>
      </c>
      <c r="F4647" t="s">
        <v>5</v>
      </c>
      <c r="G4647">
        <v>4</v>
      </c>
      <c r="H4647">
        <v>605.36</v>
      </c>
      <c r="I4647">
        <v>2421.44</v>
      </c>
      <c r="J4647" t="s">
        <v>87</v>
      </c>
      <c r="K4647" t="s">
        <v>82</v>
      </c>
      <c r="L4647" t="s">
        <v>155</v>
      </c>
      <c r="M4647">
        <v>2023</v>
      </c>
      <c r="N4647" t="s">
        <v>84</v>
      </c>
      <c r="O4647" t="s">
        <v>1015</v>
      </c>
      <c r="P4647" t="s">
        <v>86</v>
      </c>
    </row>
    <row r="4648" spans="1:16" x14ac:dyDescent="0.45">
      <c r="A4648">
        <v>4647</v>
      </c>
      <c r="B4648" s="10">
        <v>45266</v>
      </c>
      <c r="C4648">
        <v>7448</v>
      </c>
      <c r="D4648" t="s">
        <v>80</v>
      </c>
      <c r="E4648">
        <v>57</v>
      </c>
      <c r="F4648" t="s">
        <v>5</v>
      </c>
      <c r="G4648">
        <v>4</v>
      </c>
      <c r="H4648">
        <v>4694.28</v>
      </c>
      <c r="I4648">
        <v>18777.12</v>
      </c>
      <c r="J4648" t="s">
        <v>81</v>
      </c>
      <c r="K4648" t="s">
        <v>82</v>
      </c>
      <c r="L4648" t="s">
        <v>155</v>
      </c>
      <c r="M4648">
        <v>2023</v>
      </c>
      <c r="N4648" t="s">
        <v>84</v>
      </c>
      <c r="O4648" t="s">
        <v>1387</v>
      </c>
      <c r="P4648" t="s">
        <v>86</v>
      </c>
    </row>
    <row r="4649" spans="1:16" x14ac:dyDescent="0.45">
      <c r="A4649">
        <v>4648</v>
      </c>
      <c r="B4649" s="10">
        <v>45266</v>
      </c>
      <c r="C4649">
        <v>9557</v>
      </c>
      <c r="D4649" t="s">
        <v>80</v>
      </c>
      <c r="E4649">
        <v>20</v>
      </c>
      <c r="F4649" t="s">
        <v>9</v>
      </c>
      <c r="G4649">
        <v>4</v>
      </c>
      <c r="H4649">
        <v>2693.34</v>
      </c>
      <c r="I4649">
        <v>10773.36</v>
      </c>
      <c r="J4649" t="s">
        <v>95</v>
      </c>
      <c r="K4649" t="s">
        <v>82</v>
      </c>
      <c r="L4649" t="s">
        <v>155</v>
      </c>
      <c r="M4649">
        <v>2023</v>
      </c>
      <c r="N4649" t="s">
        <v>84</v>
      </c>
      <c r="O4649" t="s">
        <v>2344</v>
      </c>
      <c r="P4649" t="s">
        <v>86</v>
      </c>
    </row>
    <row r="4650" spans="1:16" x14ac:dyDescent="0.45">
      <c r="A4650">
        <v>4649</v>
      </c>
      <c r="B4650" s="10">
        <v>45266</v>
      </c>
      <c r="C4650">
        <v>8382</v>
      </c>
      <c r="D4650" t="s">
        <v>80</v>
      </c>
      <c r="E4650">
        <v>64</v>
      </c>
      <c r="F4650" t="s">
        <v>102</v>
      </c>
      <c r="G4650">
        <v>1</v>
      </c>
      <c r="H4650">
        <v>3491.69</v>
      </c>
      <c r="I4650">
        <v>3491.69</v>
      </c>
      <c r="J4650" t="s">
        <v>81</v>
      </c>
      <c r="K4650" t="s">
        <v>82</v>
      </c>
      <c r="L4650" t="s">
        <v>155</v>
      </c>
      <c r="M4650">
        <v>2023</v>
      </c>
      <c r="N4650" t="s">
        <v>84</v>
      </c>
      <c r="O4650" t="s">
        <v>5856</v>
      </c>
      <c r="P4650" t="s">
        <v>86</v>
      </c>
    </row>
    <row r="4651" spans="1:16" x14ac:dyDescent="0.45">
      <c r="A4651">
        <v>4650</v>
      </c>
      <c r="B4651" s="10">
        <v>45266</v>
      </c>
      <c r="C4651">
        <v>9982</v>
      </c>
      <c r="D4651" t="s">
        <v>80</v>
      </c>
      <c r="E4651">
        <v>50</v>
      </c>
      <c r="F4651" t="s">
        <v>6</v>
      </c>
      <c r="G4651">
        <v>1</v>
      </c>
      <c r="H4651">
        <v>1991.85</v>
      </c>
      <c r="I4651">
        <v>1991.85</v>
      </c>
      <c r="J4651" t="s">
        <v>93</v>
      </c>
      <c r="K4651" t="s">
        <v>567</v>
      </c>
      <c r="L4651" t="s">
        <v>155</v>
      </c>
      <c r="M4651">
        <v>2023</v>
      </c>
      <c r="N4651" t="s">
        <v>84</v>
      </c>
      <c r="O4651" t="s">
        <v>7811</v>
      </c>
      <c r="P4651" t="s">
        <v>86</v>
      </c>
    </row>
    <row r="4652" spans="1:16" x14ac:dyDescent="0.45">
      <c r="A4652">
        <v>4651</v>
      </c>
      <c r="B4652" s="10">
        <v>45266</v>
      </c>
      <c r="C4652">
        <v>4569</v>
      </c>
      <c r="D4652" t="s">
        <v>89</v>
      </c>
      <c r="E4652">
        <v>59</v>
      </c>
      <c r="F4652" t="s">
        <v>5</v>
      </c>
      <c r="G4652">
        <v>2</v>
      </c>
      <c r="H4652">
        <v>721.92</v>
      </c>
      <c r="I4652">
        <v>1443.84</v>
      </c>
      <c r="J4652" t="s">
        <v>81</v>
      </c>
      <c r="K4652" t="s">
        <v>567</v>
      </c>
      <c r="L4652" t="s">
        <v>155</v>
      </c>
      <c r="M4652">
        <v>2023</v>
      </c>
      <c r="N4652" t="s">
        <v>668</v>
      </c>
      <c r="O4652" t="s">
        <v>9348</v>
      </c>
      <c r="P4652" t="s">
        <v>86</v>
      </c>
    </row>
    <row r="4653" spans="1:16" x14ac:dyDescent="0.45">
      <c r="A4653">
        <v>4652</v>
      </c>
      <c r="B4653" s="10">
        <v>45266</v>
      </c>
      <c r="C4653">
        <v>8707</v>
      </c>
      <c r="D4653" t="s">
        <v>89</v>
      </c>
      <c r="E4653">
        <v>19</v>
      </c>
      <c r="F4653" t="s">
        <v>7</v>
      </c>
      <c r="G4653">
        <v>3</v>
      </c>
      <c r="H4653">
        <v>1395.81</v>
      </c>
      <c r="I4653">
        <v>4187.43</v>
      </c>
      <c r="J4653" t="s">
        <v>95</v>
      </c>
      <c r="K4653" t="s">
        <v>82</v>
      </c>
      <c r="L4653" t="s">
        <v>155</v>
      </c>
      <c r="M4653">
        <v>2023</v>
      </c>
      <c r="N4653" t="s">
        <v>84</v>
      </c>
      <c r="O4653" t="s">
        <v>6884</v>
      </c>
      <c r="P4653" t="s">
        <v>86</v>
      </c>
    </row>
    <row r="4654" spans="1:16" x14ac:dyDescent="0.45">
      <c r="A4654">
        <v>4653</v>
      </c>
      <c r="B4654" s="10">
        <v>45266</v>
      </c>
      <c r="C4654">
        <v>1746</v>
      </c>
      <c r="D4654" t="s">
        <v>89</v>
      </c>
      <c r="E4654">
        <v>56</v>
      </c>
      <c r="F4654" t="s">
        <v>7</v>
      </c>
      <c r="G4654">
        <v>4</v>
      </c>
      <c r="H4654">
        <v>266.18</v>
      </c>
      <c r="I4654">
        <v>1064.72</v>
      </c>
      <c r="J4654" t="s">
        <v>81</v>
      </c>
      <c r="K4654" t="s">
        <v>567</v>
      </c>
      <c r="L4654" t="s">
        <v>155</v>
      </c>
      <c r="M4654">
        <v>2023</v>
      </c>
      <c r="N4654" t="s">
        <v>84</v>
      </c>
      <c r="O4654" t="s">
        <v>7371</v>
      </c>
      <c r="P4654" t="s">
        <v>86</v>
      </c>
    </row>
    <row r="4655" spans="1:16" x14ac:dyDescent="0.45">
      <c r="A4655">
        <v>4654</v>
      </c>
      <c r="B4655" s="10">
        <v>45266</v>
      </c>
      <c r="C4655">
        <v>9504</v>
      </c>
      <c r="D4655" t="s">
        <v>80</v>
      </c>
      <c r="E4655">
        <v>63</v>
      </c>
      <c r="F4655" t="s">
        <v>5</v>
      </c>
      <c r="G4655">
        <v>3</v>
      </c>
      <c r="H4655">
        <v>483.52</v>
      </c>
      <c r="I4655">
        <v>1450.56</v>
      </c>
      <c r="J4655" t="s">
        <v>81</v>
      </c>
      <c r="K4655" t="s">
        <v>567</v>
      </c>
      <c r="L4655" t="s">
        <v>155</v>
      </c>
      <c r="M4655">
        <v>2023</v>
      </c>
      <c r="N4655" t="s">
        <v>84</v>
      </c>
      <c r="O4655" t="s">
        <v>7518</v>
      </c>
      <c r="P4655" t="s">
        <v>86</v>
      </c>
    </row>
    <row r="4656" spans="1:16" x14ac:dyDescent="0.45">
      <c r="A4656">
        <v>4655</v>
      </c>
      <c r="B4656" s="10">
        <v>45266</v>
      </c>
      <c r="C4656">
        <v>5633</v>
      </c>
      <c r="D4656" t="s">
        <v>89</v>
      </c>
      <c r="E4656">
        <v>44</v>
      </c>
      <c r="F4656" t="s">
        <v>6</v>
      </c>
      <c r="G4656">
        <v>4</v>
      </c>
      <c r="H4656">
        <v>1064.3499999999999</v>
      </c>
      <c r="I4656">
        <v>4257.3999999999996</v>
      </c>
      <c r="J4656" t="s">
        <v>97</v>
      </c>
      <c r="K4656" t="s">
        <v>82</v>
      </c>
      <c r="L4656" t="s">
        <v>155</v>
      </c>
      <c r="M4656">
        <v>2023</v>
      </c>
      <c r="N4656" t="s">
        <v>84</v>
      </c>
      <c r="O4656" t="s">
        <v>1725</v>
      </c>
      <c r="P4656" t="s">
        <v>86</v>
      </c>
    </row>
    <row r="4657" spans="1:16" x14ac:dyDescent="0.45">
      <c r="A4657">
        <v>4656</v>
      </c>
      <c r="B4657" s="10">
        <v>45266</v>
      </c>
      <c r="C4657">
        <v>1920</v>
      </c>
      <c r="D4657" t="s">
        <v>89</v>
      </c>
      <c r="E4657">
        <v>32</v>
      </c>
      <c r="F4657" t="s">
        <v>6</v>
      </c>
      <c r="G4657">
        <v>1</v>
      </c>
      <c r="H4657">
        <v>2827.01</v>
      </c>
      <c r="I4657">
        <v>2827.01</v>
      </c>
      <c r="J4657" t="s">
        <v>87</v>
      </c>
      <c r="K4657" t="s">
        <v>82</v>
      </c>
      <c r="L4657" t="s">
        <v>155</v>
      </c>
      <c r="M4657">
        <v>2023</v>
      </c>
      <c r="N4657" t="s">
        <v>84</v>
      </c>
      <c r="O4657" t="s">
        <v>5424</v>
      </c>
      <c r="P4657" t="s">
        <v>86</v>
      </c>
    </row>
    <row r="4658" spans="1:16" x14ac:dyDescent="0.45">
      <c r="A4658">
        <v>4657</v>
      </c>
      <c r="B4658" s="10">
        <v>45266</v>
      </c>
      <c r="C4658">
        <v>8008</v>
      </c>
      <c r="D4658" t="s">
        <v>89</v>
      </c>
      <c r="E4658">
        <v>24</v>
      </c>
      <c r="F4658" t="s">
        <v>6</v>
      </c>
      <c r="G4658">
        <v>1</v>
      </c>
      <c r="H4658">
        <v>4964.78</v>
      </c>
      <c r="I4658">
        <v>4964.78</v>
      </c>
      <c r="J4658" t="s">
        <v>95</v>
      </c>
      <c r="K4658" t="s">
        <v>82</v>
      </c>
      <c r="L4658" t="s">
        <v>155</v>
      </c>
      <c r="M4658">
        <v>2023</v>
      </c>
      <c r="N4658" t="s">
        <v>84</v>
      </c>
      <c r="O4658" t="s">
        <v>5042</v>
      </c>
      <c r="P4658" t="s">
        <v>86</v>
      </c>
    </row>
    <row r="4659" spans="1:16" x14ac:dyDescent="0.45">
      <c r="A4659">
        <v>4658</v>
      </c>
      <c r="B4659" s="10">
        <v>45266</v>
      </c>
      <c r="C4659">
        <v>3381</v>
      </c>
      <c r="D4659" t="s">
        <v>80</v>
      </c>
      <c r="E4659">
        <v>62</v>
      </c>
      <c r="F4659" t="s">
        <v>102</v>
      </c>
      <c r="G4659">
        <v>4</v>
      </c>
      <c r="H4659">
        <v>4226.43</v>
      </c>
      <c r="I4659">
        <v>16905.72</v>
      </c>
      <c r="J4659" t="s">
        <v>81</v>
      </c>
      <c r="K4659" t="s">
        <v>82</v>
      </c>
      <c r="L4659" t="s">
        <v>155</v>
      </c>
      <c r="M4659">
        <v>2023</v>
      </c>
      <c r="N4659" t="s">
        <v>84</v>
      </c>
      <c r="O4659" t="s">
        <v>1388</v>
      </c>
      <c r="P4659" t="s">
        <v>86</v>
      </c>
    </row>
    <row r="4660" spans="1:16" x14ac:dyDescent="0.45">
      <c r="A4660">
        <v>4659</v>
      </c>
      <c r="B4660" s="10">
        <v>45267</v>
      </c>
      <c r="C4660">
        <v>4618</v>
      </c>
      <c r="D4660" t="s">
        <v>80</v>
      </c>
      <c r="E4660">
        <v>59</v>
      </c>
      <c r="F4660" t="s">
        <v>7</v>
      </c>
      <c r="G4660">
        <v>5</v>
      </c>
      <c r="H4660">
        <v>475.04</v>
      </c>
      <c r="I4660">
        <v>2375.1999999999998</v>
      </c>
      <c r="J4660" t="s">
        <v>81</v>
      </c>
      <c r="K4660" t="s">
        <v>82</v>
      </c>
      <c r="L4660" t="s">
        <v>155</v>
      </c>
      <c r="M4660">
        <v>2023</v>
      </c>
      <c r="N4660" t="s">
        <v>84</v>
      </c>
      <c r="O4660" t="s">
        <v>788</v>
      </c>
      <c r="P4660" t="s">
        <v>748</v>
      </c>
    </row>
    <row r="4661" spans="1:16" x14ac:dyDescent="0.45">
      <c r="A4661">
        <v>4660</v>
      </c>
      <c r="B4661" s="10">
        <v>45267</v>
      </c>
      <c r="C4661">
        <v>9989</v>
      </c>
      <c r="D4661" t="s">
        <v>89</v>
      </c>
      <c r="E4661">
        <v>26</v>
      </c>
      <c r="F4661" t="s">
        <v>102</v>
      </c>
      <c r="G4661">
        <v>1</v>
      </c>
      <c r="H4661">
        <v>4219.6000000000004</v>
      </c>
      <c r="I4661">
        <v>4219.6000000000004</v>
      </c>
      <c r="J4661" t="s">
        <v>87</v>
      </c>
      <c r="K4661" t="s">
        <v>82</v>
      </c>
      <c r="L4661" t="s">
        <v>155</v>
      </c>
      <c r="M4661">
        <v>2023</v>
      </c>
      <c r="N4661" t="s">
        <v>84</v>
      </c>
      <c r="O4661" t="s">
        <v>5425</v>
      </c>
      <c r="P4661" t="s">
        <v>86</v>
      </c>
    </row>
    <row r="4662" spans="1:16" x14ac:dyDescent="0.45">
      <c r="A4662">
        <v>4661</v>
      </c>
      <c r="B4662" s="10">
        <v>45267</v>
      </c>
      <c r="C4662">
        <v>5443</v>
      </c>
      <c r="D4662" t="s">
        <v>89</v>
      </c>
      <c r="E4662">
        <v>58</v>
      </c>
      <c r="F4662" t="s">
        <v>9</v>
      </c>
      <c r="G4662">
        <v>2</v>
      </c>
      <c r="H4662">
        <v>2704.74</v>
      </c>
      <c r="I4662">
        <v>5409.48</v>
      </c>
      <c r="J4662" t="s">
        <v>81</v>
      </c>
      <c r="K4662" t="s">
        <v>82</v>
      </c>
      <c r="L4662" t="s">
        <v>155</v>
      </c>
      <c r="M4662">
        <v>2023</v>
      </c>
      <c r="N4662" t="s">
        <v>84</v>
      </c>
      <c r="O4662" t="s">
        <v>3079</v>
      </c>
      <c r="P4662" t="s">
        <v>86</v>
      </c>
    </row>
    <row r="4663" spans="1:16" x14ac:dyDescent="0.45">
      <c r="A4663">
        <v>4662</v>
      </c>
      <c r="B4663" s="10">
        <v>45267</v>
      </c>
      <c r="C4663">
        <v>1272</v>
      </c>
      <c r="D4663" t="s">
        <v>80</v>
      </c>
      <c r="E4663">
        <v>23</v>
      </c>
      <c r="F4663" t="s">
        <v>8</v>
      </c>
      <c r="G4663">
        <v>1</v>
      </c>
      <c r="H4663">
        <v>3318.6</v>
      </c>
      <c r="I4663">
        <v>3318.6</v>
      </c>
      <c r="J4663" t="s">
        <v>95</v>
      </c>
      <c r="K4663" t="s">
        <v>82</v>
      </c>
      <c r="L4663" t="s">
        <v>155</v>
      </c>
      <c r="M4663">
        <v>2023</v>
      </c>
      <c r="N4663" t="s">
        <v>84</v>
      </c>
      <c r="O4663" t="s">
        <v>5043</v>
      </c>
      <c r="P4663" t="s">
        <v>86</v>
      </c>
    </row>
    <row r="4664" spans="1:16" x14ac:dyDescent="0.45">
      <c r="A4664">
        <v>4663</v>
      </c>
      <c r="B4664" s="10">
        <v>45267</v>
      </c>
      <c r="C4664">
        <v>2773</v>
      </c>
      <c r="D4664" t="s">
        <v>80</v>
      </c>
      <c r="E4664">
        <v>29</v>
      </c>
      <c r="F4664" t="s">
        <v>6</v>
      </c>
      <c r="G4664">
        <v>2</v>
      </c>
      <c r="H4664">
        <v>692.34</v>
      </c>
      <c r="I4664">
        <v>1384.68</v>
      </c>
      <c r="J4664" t="s">
        <v>87</v>
      </c>
      <c r="K4664" t="s">
        <v>567</v>
      </c>
      <c r="L4664" t="s">
        <v>155</v>
      </c>
      <c r="M4664">
        <v>2023</v>
      </c>
      <c r="N4664" t="s">
        <v>84</v>
      </c>
      <c r="O4664" t="s">
        <v>7098</v>
      </c>
      <c r="P4664" t="s">
        <v>86</v>
      </c>
    </row>
    <row r="4665" spans="1:16" x14ac:dyDescent="0.45">
      <c r="A4665">
        <v>4664</v>
      </c>
      <c r="B4665" s="10">
        <v>45267</v>
      </c>
      <c r="C4665">
        <v>3547</v>
      </c>
      <c r="D4665" t="s">
        <v>80</v>
      </c>
      <c r="E4665">
        <v>47</v>
      </c>
      <c r="F4665" t="s">
        <v>9</v>
      </c>
      <c r="G4665">
        <v>3</v>
      </c>
      <c r="H4665">
        <v>2007.43</v>
      </c>
      <c r="I4665">
        <v>6022.29</v>
      </c>
      <c r="J4665" t="s">
        <v>93</v>
      </c>
      <c r="K4665" t="s">
        <v>82</v>
      </c>
      <c r="L4665" t="s">
        <v>155</v>
      </c>
      <c r="M4665">
        <v>2023</v>
      </c>
      <c r="N4665" t="s">
        <v>668</v>
      </c>
      <c r="O4665" t="s">
        <v>9500</v>
      </c>
      <c r="P4665" t="s">
        <v>86</v>
      </c>
    </row>
    <row r="4666" spans="1:16" x14ac:dyDescent="0.45">
      <c r="A4666">
        <v>4665</v>
      </c>
      <c r="B4666" s="10">
        <v>45267</v>
      </c>
      <c r="C4666">
        <v>4164</v>
      </c>
      <c r="D4666" t="s">
        <v>80</v>
      </c>
      <c r="E4666">
        <v>37</v>
      </c>
      <c r="F4666" t="s">
        <v>8</v>
      </c>
      <c r="G4666">
        <v>1</v>
      </c>
      <c r="H4666">
        <v>4426.3999999999996</v>
      </c>
      <c r="I4666">
        <v>4426.3999999999996</v>
      </c>
      <c r="J4666" t="s">
        <v>97</v>
      </c>
      <c r="K4666" t="s">
        <v>82</v>
      </c>
      <c r="L4666" t="s">
        <v>155</v>
      </c>
      <c r="M4666">
        <v>2023</v>
      </c>
      <c r="N4666" t="s">
        <v>84</v>
      </c>
      <c r="O4666" t="s">
        <v>5214</v>
      </c>
      <c r="P4666" t="s">
        <v>86</v>
      </c>
    </row>
    <row r="4667" spans="1:16" x14ac:dyDescent="0.45">
      <c r="A4667">
        <v>4666</v>
      </c>
      <c r="B4667" s="10">
        <v>45267</v>
      </c>
      <c r="C4667">
        <v>5780</v>
      </c>
      <c r="D4667" t="s">
        <v>89</v>
      </c>
      <c r="E4667">
        <v>37</v>
      </c>
      <c r="F4667" t="s">
        <v>7</v>
      </c>
      <c r="G4667">
        <v>1</v>
      </c>
      <c r="H4667">
        <v>2155.56</v>
      </c>
      <c r="I4667">
        <v>2155.56</v>
      </c>
      <c r="J4667" t="s">
        <v>97</v>
      </c>
      <c r="K4667" t="s">
        <v>82</v>
      </c>
      <c r="L4667" t="s">
        <v>155</v>
      </c>
      <c r="M4667">
        <v>2023</v>
      </c>
      <c r="N4667" t="s">
        <v>84</v>
      </c>
      <c r="O4667" t="s">
        <v>5215</v>
      </c>
      <c r="P4667" t="s">
        <v>86</v>
      </c>
    </row>
    <row r="4668" spans="1:16" x14ac:dyDescent="0.45">
      <c r="A4668">
        <v>4667</v>
      </c>
      <c r="B4668" s="10">
        <v>45267</v>
      </c>
      <c r="C4668">
        <v>1946</v>
      </c>
      <c r="D4668" t="s">
        <v>80</v>
      </c>
      <c r="E4668">
        <v>63</v>
      </c>
      <c r="F4668" t="s">
        <v>8</v>
      </c>
      <c r="G4668">
        <v>3</v>
      </c>
      <c r="H4668">
        <v>679.21</v>
      </c>
      <c r="I4668">
        <v>2037.63</v>
      </c>
      <c r="J4668" t="s">
        <v>81</v>
      </c>
      <c r="K4668" t="s">
        <v>82</v>
      </c>
      <c r="L4668" t="s">
        <v>155</v>
      </c>
      <c r="M4668">
        <v>2023</v>
      </c>
      <c r="N4668" t="s">
        <v>84</v>
      </c>
      <c r="O4668" t="s">
        <v>6727</v>
      </c>
      <c r="P4668" t="s">
        <v>86</v>
      </c>
    </row>
    <row r="4669" spans="1:16" x14ac:dyDescent="0.45">
      <c r="A4669">
        <v>4668</v>
      </c>
      <c r="B4669" s="10">
        <v>45267</v>
      </c>
      <c r="C4669">
        <v>1506</v>
      </c>
      <c r="D4669" t="s">
        <v>89</v>
      </c>
      <c r="E4669">
        <v>44</v>
      </c>
      <c r="F4669" t="s">
        <v>8</v>
      </c>
      <c r="G4669">
        <v>2</v>
      </c>
      <c r="H4669">
        <v>1589.82</v>
      </c>
      <c r="I4669">
        <v>3179.64</v>
      </c>
      <c r="J4669" t="s">
        <v>97</v>
      </c>
      <c r="K4669" t="s">
        <v>82</v>
      </c>
      <c r="L4669" t="s">
        <v>155</v>
      </c>
      <c r="M4669">
        <v>2023</v>
      </c>
      <c r="N4669" t="s">
        <v>84</v>
      </c>
      <c r="O4669" t="s">
        <v>2785</v>
      </c>
      <c r="P4669" t="s">
        <v>86</v>
      </c>
    </row>
    <row r="4670" spans="1:16" x14ac:dyDescent="0.45">
      <c r="A4670">
        <v>4669</v>
      </c>
      <c r="B4670" s="10">
        <v>45267</v>
      </c>
      <c r="C4670">
        <v>7719</v>
      </c>
      <c r="D4670" t="s">
        <v>80</v>
      </c>
      <c r="E4670">
        <v>37</v>
      </c>
      <c r="F4670" t="s">
        <v>5</v>
      </c>
      <c r="G4670">
        <v>5</v>
      </c>
      <c r="H4670">
        <v>1146.52</v>
      </c>
      <c r="I4670">
        <v>5732.6</v>
      </c>
      <c r="J4670" t="s">
        <v>97</v>
      </c>
      <c r="K4670" t="s">
        <v>82</v>
      </c>
      <c r="L4670" t="s">
        <v>155</v>
      </c>
      <c r="M4670">
        <v>2023</v>
      </c>
      <c r="N4670" t="s">
        <v>84</v>
      </c>
      <c r="O4670" t="s">
        <v>4491</v>
      </c>
      <c r="P4670" t="s">
        <v>86</v>
      </c>
    </row>
    <row r="4671" spans="1:16" x14ac:dyDescent="0.45">
      <c r="A4671">
        <v>4670</v>
      </c>
      <c r="B4671" s="10">
        <v>45267</v>
      </c>
      <c r="C4671">
        <v>9435</v>
      </c>
      <c r="D4671" t="s">
        <v>89</v>
      </c>
      <c r="E4671">
        <v>24</v>
      </c>
      <c r="F4671" t="s">
        <v>8</v>
      </c>
      <c r="G4671">
        <v>2</v>
      </c>
      <c r="H4671">
        <v>3450.14</v>
      </c>
      <c r="I4671">
        <v>6900.28</v>
      </c>
      <c r="J4671" t="s">
        <v>95</v>
      </c>
      <c r="K4671" t="s">
        <v>82</v>
      </c>
      <c r="L4671" t="s">
        <v>155</v>
      </c>
      <c r="M4671">
        <v>2023</v>
      </c>
      <c r="N4671" t="s">
        <v>84</v>
      </c>
      <c r="O4671" t="s">
        <v>2548</v>
      </c>
      <c r="P4671" t="s">
        <v>86</v>
      </c>
    </row>
    <row r="4672" spans="1:16" x14ac:dyDescent="0.45">
      <c r="A4672">
        <v>4671</v>
      </c>
      <c r="B4672" s="10">
        <v>45267</v>
      </c>
      <c r="C4672">
        <v>9697</v>
      </c>
      <c r="D4672" t="s">
        <v>89</v>
      </c>
      <c r="E4672">
        <v>57</v>
      </c>
      <c r="F4672" t="s">
        <v>5</v>
      </c>
      <c r="G4672">
        <v>4</v>
      </c>
      <c r="H4672">
        <v>4559.59</v>
      </c>
      <c r="I4672">
        <v>18238.36</v>
      </c>
      <c r="J4672" t="s">
        <v>81</v>
      </c>
      <c r="K4672" t="s">
        <v>82</v>
      </c>
      <c r="L4672" t="s">
        <v>155</v>
      </c>
      <c r="M4672">
        <v>2023</v>
      </c>
      <c r="N4672" t="s">
        <v>84</v>
      </c>
      <c r="O4672" t="s">
        <v>1389</v>
      </c>
      <c r="P4672" t="s">
        <v>86</v>
      </c>
    </row>
    <row r="4673" spans="1:16" x14ac:dyDescent="0.45">
      <c r="A4673">
        <v>4672</v>
      </c>
      <c r="B4673" s="10">
        <v>45268</v>
      </c>
      <c r="C4673">
        <v>7360</v>
      </c>
      <c r="D4673" t="s">
        <v>80</v>
      </c>
      <c r="E4673">
        <v>57</v>
      </c>
      <c r="F4673" t="s">
        <v>8</v>
      </c>
      <c r="G4673">
        <v>4</v>
      </c>
      <c r="H4673">
        <v>3680.78</v>
      </c>
      <c r="I4673">
        <v>14723.12</v>
      </c>
      <c r="J4673" t="s">
        <v>81</v>
      </c>
      <c r="K4673" t="s">
        <v>82</v>
      </c>
      <c r="L4673" t="s">
        <v>155</v>
      </c>
      <c r="M4673">
        <v>2023</v>
      </c>
      <c r="N4673" t="s">
        <v>84</v>
      </c>
      <c r="O4673" t="s">
        <v>156</v>
      </c>
      <c r="P4673" t="s">
        <v>86</v>
      </c>
    </row>
    <row r="4674" spans="1:16" x14ac:dyDescent="0.45">
      <c r="A4674">
        <v>4673</v>
      </c>
      <c r="B4674" s="10">
        <v>45268</v>
      </c>
      <c r="C4674">
        <v>8657</v>
      </c>
      <c r="D4674" t="s">
        <v>89</v>
      </c>
      <c r="E4674">
        <v>47</v>
      </c>
      <c r="F4674" t="s">
        <v>5</v>
      </c>
      <c r="G4674">
        <v>4</v>
      </c>
      <c r="H4674">
        <v>4225.92</v>
      </c>
      <c r="I4674">
        <v>16903.68</v>
      </c>
      <c r="J4674" t="s">
        <v>93</v>
      </c>
      <c r="K4674" t="s">
        <v>82</v>
      </c>
      <c r="L4674" t="s">
        <v>155</v>
      </c>
      <c r="M4674">
        <v>2023</v>
      </c>
      <c r="N4674" t="s">
        <v>84</v>
      </c>
      <c r="O4674" t="s">
        <v>2030</v>
      </c>
      <c r="P4674" t="s">
        <v>86</v>
      </c>
    </row>
    <row r="4675" spans="1:16" x14ac:dyDescent="0.45">
      <c r="A4675">
        <v>4674</v>
      </c>
      <c r="B4675" s="10">
        <v>45268</v>
      </c>
      <c r="C4675">
        <v>4590</v>
      </c>
      <c r="D4675" t="s">
        <v>89</v>
      </c>
      <c r="E4675">
        <v>25</v>
      </c>
      <c r="F4675" t="s">
        <v>7</v>
      </c>
      <c r="G4675">
        <v>3</v>
      </c>
      <c r="H4675">
        <v>4038.8</v>
      </c>
      <c r="I4675">
        <v>12116.4</v>
      </c>
      <c r="J4675" t="s">
        <v>87</v>
      </c>
      <c r="K4675" t="s">
        <v>82</v>
      </c>
      <c r="L4675" t="s">
        <v>155</v>
      </c>
      <c r="M4675">
        <v>2023</v>
      </c>
      <c r="N4675" t="s">
        <v>84</v>
      </c>
      <c r="O4675" t="s">
        <v>8338</v>
      </c>
      <c r="P4675" t="s">
        <v>748</v>
      </c>
    </row>
    <row r="4676" spans="1:16" x14ac:dyDescent="0.45">
      <c r="A4676">
        <v>4675</v>
      </c>
      <c r="B4676" s="10">
        <v>45268</v>
      </c>
      <c r="C4676">
        <v>2192</v>
      </c>
      <c r="D4676" t="s">
        <v>89</v>
      </c>
      <c r="E4676">
        <v>19</v>
      </c>
      <c r="F4676" t="s">
        <v>7</v>
      </c>
      <c r="G4676">
        <v>2</v>
      </c>
      <c r="H4676">
        <v>122.29</v>
      </c>
      <c r="I4676">
        <v>244.58</v>
      </c>
      <c r="J4676" t="s">
        <v>95</v>
      </c>
      <c r="K4676" t="s">
        <v>567</v>
      </c>
      <c r="L4676" t="s">
        <v>155</v>
      </c>
      <c r="M4676">
        <v>2023</v>
      </c>
      <c r="N4676" t="s">
        <v>84</v>
      </c>
      <c r="O4676" t="s">
        <v>7048</v>
      </c>
      <c r="P4676" t="s">
        <v>86</v>
      </c>
    </row>
    <row r="4677" spans="1:16" x14ac:dyDescent="0.45">
      <c r="A4677">
        <v>4676</v>
      </c>
      <c r="B4677" s="10">
        <v>45268</v>
      </c>
      <c r="C4677">
        <v>2464</v>
      </c>
      <c r="D4677" t="s">
        <v>80</v>
      </c>
      <c r="E4677">
        <v>31</v>
      </c>
      <c r="F4677" t="s">
        <v>8</v>
      </c>
      <c r="G4677">
        <v>1</v>
      </c>
      <c r="H4677">
        <v>665.63</v>
      </c>
      <c r="I4677">
        <v>665.63</v>
      </c>
      <c r="J4677" t="s">
        <v>87</v>
      </c>
      <c r="K4677" t="s">
        <v>567</v>
      </c>
      <c r="L4677" t="s">
        <v>155</v>
      </c>
      <c r="M4677">
        <v>2023</v>
      </c>
      <c r="N4677" t="s">
        <v>84</v>
      </c>
      <c r="O4677" t="s">
        <v>8205</v>
      </c>
      <c r="P4677" t="s">
        <v>86</v>
      </c>
    </row>
    <row r="4678" spans="1:16" x14ac:dyDescent="0.45">
      <c r="A4678">
        <v>4677</v>
      </c>
      <c r="B4678" s="10">
        <v>45268</v>
      </c>
      <c r="C4678">
        <v>1390</v>
      </c>
      <c r="D4678" t="s">
        <v>80</v>
      </c>
      <c r="E4678">
        <v>27</v>
      </c>
      <c r="F4678" t="s">
        <v>102</v>
      </c>
      <c r="G4678">
        <v>4</v>
      </c>
      <c r="H4678">
        <v>2145.73</v>
      </c>
      <c r="I4678">
        <v>8582.92</v>
      </c>
      <c r="J4678" t="s">
        <v>87</v>
      </c>
      <c r="K4678" t="s">
        <v>82</v>
      </c>
      <c r="L4678" t="s">
        <v>155</v>
      </c>
      <c r="M4678">
        <v>2023</v>
      </c>
      <c r="N4678" t="s">
        <v>668</v>
      </c>
      <c r="O4678" t="s">
        <v>10012</v>
      </c>
      <c r="P4678" t="s">
        <v>86</v>
      </c>
    </row>
    <row r="4679" spans="1:16" x14ac:dyDescent="0.45">
      <c r="A4679">
        <v>4678</v>
      </c>
      <c r="B4679" s="10">
        <v>45268</v>
      </c>
      <c r="C4679">
        <v>6615</v>
      </c>
      <c r="D4679" t="s">
        <v>80</v>
      </c>
      <c r="E4679">
        <v>35</v>
      </c>
      <c r="F4679" t="s">
        <v>7</v>
      </c>
      <c r="G4679">
        <v>2</v>
      </c>
      <c r="H4679">
        <v>604.84</v>
      </c>
      <c r="I4679">
        <v>1209.68</v>
      </c>
      <c r="J4679" t="s">
        <v>97</v>
      </c>
      <c r="K4679" t="s">
        <v>567</v>
      </c>
      <c r="L4679" t="s">
        <v>155</v>
      </c>
      <c r="M4679">
        <v>2023</v>
      </c>
      <c r="N4679" t="s">
        <v>84</v>
      </c>
      <c r="O4679" t="s">
        <v>7169</v>
      </c>
      <c r="P4679" t="s">
        <v>86</v>
      </c>
    </row>
    <row r="4680" spans="1:16" x14ac:dyDescent="0.45">
      <c r="A4680">
        <v>4679</v>
      </c>
      <c r="B4680" s="10">
        <v>45268</v>
      </c>
      <c r="C4680">
        <v>7106</v>
      </c>
      <c r="D4680" t="s">
        <v>89</v>
      </c>
      <c r="E4680">
        <v>35</v>
      </c>
      <c r="F4680" t="s">
        <v>9</v>
      </c>
      <c r="G4680">
        <v>1</v>
      </c>
      <c r="H4680">
        <v>3687.93</v>
      </c>
      <c r="I4680">
        <v>3687.93</v>
      </c>
      <c r="J4680" t="s">
        <v>97</v>
      </c>
      <c r="K4680" t="s">
        <v>82</v>
      </c>
      <c r="L4680" t="s">
        <v>155</v>
      </c>
      <c r="M4680">
        <v>2023</v>
      </c>
      <c r="N4680" t="s">
        <v>84</v>
      </c>
      <c r="O4680" t="s">
        <v>5216</v>
      </c>
      <c r="P4680" t="s">
        <v>86</v>
      </c>
    </row>
    <row r="4681" spans="1:16" x14ac:dyDescent="0.45">
      <c r="A4681">
        <v>4680</v>
      </c>
      <c r="B4681" s="10">
        <v>45268</v>
      </c>
      <c r="C4681">
        <v>9864</v>
      </c>
      <c r="D4681" t="s">
        <v>89</v>
      </c>
      <c r="E4681">
        <v>33</v>
      </c>
      <c r="F4681" t="s">
        <v>9</v>
      </c>
      <c r="G4681">
        <v>2</v>
      </c>
      <c r="H4681">
        <v>397.43</v>
      </c>
      <c r="I4681">
        <v>794.86</v>
      </c>
      <c r="J4681" t="s">
        <v>87</v>
      </c>
      <c r="K4681" t="s">
        <v>567</v>
      </c>
      <c r="L4681" t="s">
        <v>155</v>
      </c>
      <c r="M4681">
        <v>2023</v>
      </c>
      <c r="N4681" t="s">
        <v>84</v>
      </c>
      <c r="O4681" t="s">
        <v>7099</v>
      </c>
      <c r="P4681" t="s">
        <v>86</v>
      </c>
    </row>
    <row r="4682" spans="1:16" x14ac:dyDescent="0.45">
      <c r="A4682">
        <v>4681</v>
      </c>
      <c r="B4682" s="10">
        <v>45268</v>
      </c>
      <c r="C4682">
        <v>3560</v>
      </c>
      <c r="D4682" t="s">
        <v>89</v>
      </c>
      <c r="E4682">
        <v>22</v>
      </c>
      <c r="F4682" t="s">
        <v>5</v>
      </c>
      <c r="G4682">
        <v>3</v>
      </c>
      <c r="H4682">
        <v>2110.4</v>
      </c>
      <c r="I4682">
        <v>6331.2</v>
      </c>
      <c r="J4682" t="s">
        <v>95</v>
      </c>
      <c r="K4682" t="s">
        <v>82</v>
      </c>
      <c r="L4682" t="s">
        <v>155</v>
      </c>
      <c r="M4682">
        <v>2023</v>
      </c>
      <c r="N4682" t="s">
        <v>668</v>
      </c>
      <c r="O4682" t="s">
        <v>9243</v>
      </c>
      <c r="P4682" t="s">
        <v>748</v>
      </c>
    </row>
    <row r="4683" spans="1:16" x14ac:dyDescent="0.45">
      <c r="A4683">
        <v>4682</v>
      </c>
      <c r="B4683" s="10">
        <v>45268</v>
      </c>
      <c r="C4683">
        <v>6867</v>
      </c>
      <c r="D4683" t="s">
        <v>89</v>
      </c>
      <c r="E4683">
        <v>48</v>
      </c>
      <c r="F4683" t="s">
        <v>102</v>
      </c>
      <c r="G4683">
        <v>4</v>
      </c>
      <c r="H4683">
        <v>1991.83</v>
      </c>
      <c r="I4683">
        <v>7967.32</v>
      </c>
      <c r="J4683" t="s">
        <v>93</v>
      </c>
      <c r="K4683" t="s">
        <v>82</v>
      </c>
      <c r="L4683" t="s">
        <v>155</v>
      </c>
      <c r="M4683">
        <v>2023</v>
      </c>
      <c r="N4683" t="s">
        <v>84</v>
      </c>
      <c r="O4683" t="s">
        <v>2031</v>
      </c>
      <c r="P4683" t="s">
        <v>86</v>
      </c>
    </row>
    <row r="4684" spans="1:16" x14ac:dyDescent="0.45">
      <c r="A4684">
        <v>4683</v>
      </c>
      <c r="B4684" s="10">
        <v>45268</v>
      </c>
      <c r="C4684">
        <v>2211</v>
      </c>
      <c r="D4684" t="s">
        <v>80</v>
      </c>
      <c r="E4684">
        <v>54</v>
      </c>
      <c r="F4684" t="s">
        <v>6</v>
      </c>
      <c r="G4684">
        <v>5</v>
      </c>
      <c r="H4684">
        <v>2740.06</v>
      </c>
      <c r="I4684">
        <v>13700.3</v>
      </c>
      <c r="J4684" t="s">
        <v>93</v>
      </c>
      <c r="K4684" t="s">
        <v>82</v>
      </c>
      <c r="L4684" t="s">
        <v>155</v>
      </c>
      <c r="M4684">
        <v>2023</v>
      </c>
      <c r="N4684" t="s">
        <v>84</v>
      </c>
      <c r="O4684" t="s">
        <v>4248</v>
      </c>
      <c r="P4684" t="s">
        <v>86</v>
      </c>
    </row>
    <row r="4685" spans="1:16" x14ac:dyDescent="0.45">
      <c r="A4685">
        <v>4684</v>
      </c>
      <c r="B4685" s="10">
        <v>45268</v>
      </c>
      <c r="C4685">
        <v>2539</v>
      </c>
      <c r="D4685" t="s">
        <v>89</v>
      </c>
      <c r="E4685">
        <v>37</v>
      </c>
      <c r="F4685" t="s">
        <v>5</v>
      </c>
      <c r="G4685">
        <v>4</v>
      </c>
      <c r="H4685">
        <v>3165.42</v>
      </c>
      <c r="I4685">
        <v>12661.68</v>
      </c>
      <c r="J4685" t="s">
        <v>97</v>
      </c>
      <c r="K4685" t="s">
        <v>82</v>
      </c>
      <c r="L4685" t="s">
        <v>155</v>
      </c>
      <c r="M4685">
        <v>2023</v>
      </c>
      <c r="N4685" t="s">
        <v>84</v>
      </c>
      <c r="O4685" t="s">
        <v>1726</v>
      </c>
      <c r="P4685" t="s">
        <v>86</v>
      </c>
    </row>
    <row r="4686" spans="1:16" x14ac:dyDescent="0.45">
      <c r="A4686">
        <v>4685</v>
      </c>
      <c r="B4686" s="10">
        <v>45268</v>
      </c>
      <c r="C4686">
        <v>1643</v>
      </c>
      <c r="D4686" t="s">
        <v>89</v>
      </c>
      <c r="E4686">
        <v>40</v>
      </c>
      <c r="F4686" t="s">
        <v>8</v>
      </c>
      <c r="G4686">
        <v>4</v>
      </c>
      <c r="H4686">
        <v>4737.43</v>
      </c>
      <c r="I4686">
        <v>18949.72</v>
      </c>
      <c r="J4686" t="s">
        <v>97</v>
      </c>
      <c r="K4686" t="s">
        <v>82</v>
      </c>
      <c r="L4686" t="s">
        <v>155</v>
      </c>
      <c r="M4686">
        <v>2023</v>
      </c>
      <c r="N4686" t="s">
        <v>668</v>
      </c>
      <c r="O4686" t="s">
        <v>10013</v>
      </c>
      <c r="P4686" t="s">
        <v>86</v>
      </c>
    </row>
    <row r="4687" spans="1:16" x14ac:dyDescent="0.45">
      <c r="A4687">
        <v>4686</v>
      </c>
      <c r="B4687" s="10">
        <v>45269</v>
      </c>
      <c r="C4687">
        <v>9693</v>
      </c>
      <c r="D4687" t="s">
        <v>89</v>
      </c>
      <c r="E4687">
        <v>49</v>
      </c>
      <c r="F4687" t="s">
        <v>7</v>
      </c>
      <c r="G4687">
        <v>3</v>
      </c>
      <c r="H4687">
        <v>1392.36</v>
      </c>
      <c r="I4687">
        <v>4177.08</v>
      </c>
      <c r="J4687" t="s">
        <v>93</v>
      </c>
      <c r="K4687" t="s">
        <v>82</v>
      </c>
      <c r="L4687" t="s">
        <v>155</v>
      </c>
      <c r="M4687">
        <v>2023</v>
      </c>
      <c r="N4687" t="s">
        <v>84</v>
      </c>
      <c r="O4687" t="s">
        <v>447</v>
      </c>
      <c r="P4687" t="s">
        <v>86</v>
      </c>
    </row>
    <row r="4688" spans="1:16" x14ac:dyDescent="0.45">
      <c r="A4688">
        <v>4687</v>
      </c>
      <c r="B4688" s="10">
        <v>45269</v>
      </c>
      <c r="C4688">
        <v>9921</v>
      </c>
      <c r="D4688" t="s">
        <v>80</v>
      </c>
      <c r="E4688">
        <v>59</v>
      </c>
      <c r="F4688" t="s">
        <v>102</v>
      </c>
      <c r="G4688">
        <v>1</v>
      </c>
      <c r="H4688">
        <v>3346.62</v>
      </c>
      <c r="I4688">
        <v>3346.62</v>
      </c>
      <c r="J4688" t="s">
        <v>81</v>
      </c>
      <c r="K4688" t="s">
        <v>82</v>
      </c>
      <c r="L4688" t="s">
        <v>155</v>
      </c>
      <c r="M4688">
        <v>2023</v>
      </c>
      <c r="N4688" t="s">
        <v>84</v>
      </c>
      <c r="O4688" t="s">
        <v>5857</v>
      </c>
      <c r="P4688" t="s">
        <v>86</v>
      </c>
    </row>
    <row r="4689" spans="1:16" x14ac:dyDescent="0.45">
      <c r="A4689">
        <v>4688</v>
      </c>
      <c r="B4689" s="10">
        <v>45269</v>
      </c>
      <c r="C4689">
        <v>2283</v>
      </c>
      <c r="D4689" t="s">
        <v>89</v>
      </c>
      <c r="E4689">
        <v>34</v>
      </c>
      <c r="F4689" t="s">
        <v>5</v>
      </c>
      <c r="G4689">
        <v>4</v>
      </c>
      <c r="H4689">
        <v>223.67</v>
      </c>
      <c r="I4689">
        <v>894.68</v>
      </c>
      <c r="J4689" t="s">
        <v>87</v>
      </c>
      <c r="K4689" t="s">
        <v>567</v>
      </c>
      <c r="L4689" t="s">
        <v>155</v>
      </c>
      <c r="M4689">
        <v>2023</v>
      </c>
      <c r="N4689" t="s">
        <v>84</v>
      </c>
      <c r="O4689" t="s">
        <v>7372</v>
      </c>
      <c r="P4689" t="s">
        <v>86</v>
      </c>
    </row>
    <row r="4690" spans="1:16" x14ac:dyDescent="0.45">
      <c r="A4690">
        <v>4689</v>
      </c>
      <c r="B4690" s="10">
        <v>45269</v>
      </c>
      <c r="C4690">
        <v>8680</v>
      </c>
      <c r="D4690" t="s">
        <v>80</v>
      </c>
      <c r="E4690">
        <v>30</v>
      </c>
      <c r="F4690" t="s">
        <v>5</v>
      </c>
      <c r="G4690">
        <v>1</v>
      </c>
      <c r="H4690">
        <v>54.98</v>
      </c>
      <c r="I4690">
        <v>54.98</v>
      </c>
      <c r="J4690" t="s">
        <v>87</v>
      </c>
      <c r="K4690" t="s">
        <v>567</v>
      </c>
      <c r="L4690" t="s">
        <v>155</v>
      </c>
      <c r="M4690">
        <v>2023</v>
      </c>
      <c r="N4690" t="s">
        <v>84</v>
      </c>
      <c r="O4690" t="s">
        <v>8206</v>
      </c>
      <c r="P4690" t="s">
        <v>86</v>
      </c>
    </row>
    <row r="4691" spans="1:16" x14ac:dyDescent="0.45">
      <c r="A4691">
        <v>4690</v>
      </c>
      <c r="B4691" s="10">
        <v>45269</v>
      </c>
      <c r="C4691">
        <v>8345</v>
      </c>
      <c r="D4691" t="s">
        <v>80</v>
      </c>
      <c r="E4691">
        <v>30</v>
      </c>
      <c r="F4691" t="s">
        <v>9</v>
      </c>
      <c r="G4691">
        <v>1</v>
      </c>
      <c r="H4691">
        <v>175.52</v>
      </c>
      <c r="I4691">
        <v>175.52</v>
      </c>
      <c r="J4691" t="s">
        <v>87</v>
      </c>
      <c r="K4691" t="s">
        <v>567</v>
      </c>
      <c r="L4691" t="s">
        <v>155</v>
      </c>
      <c r="M4691">
        <v>2023</v>
      </c>
      <c r="N4691" t="s">
        <v>84</v>
      </c>
      <c r="O4691" t="s">
        <v>8207</v>
      </c>
      <c r="P4691" t="s">
        <v>86</v>
      </c>
    </row>
    <row r="4692" spans="1:16" x14ac:dyDescent="0.45">
      <c r="A4692">
        <v>4691</v>
      </c>
      <c r="B4692" s="10">
        <v>45269</v>
      </c>
      <c r="C4692">
        <v>5386</v>
      </c>
      <c r="D4692" t="s">
        <v>89</v>
      </c>
      <c r="E4692">
        <v>34</v>
      </c>
      <c r="F4692" t="s">
        <v>8</v>
      </c>
      <c r="G4692">
        <v>3</v>
      </c>
      <c r="H4692">
        <v>2272.11</v>
      </c>
      <c r="I4692">
        <v>6816.33</v>
      </c>
      <c r="J4692" t="s">
        <v>87</v>
      </c>
      <c r="K4692" t="s">
        <v>82</v>
      </c>
      <c r="L4692" t="s">
        <v>155</v>
      </c>
      <c r="M4692">
        <v>2023</v>
      </c>
      <c r="N4692" t="s">
        <v>668</v>
      </c>
      <c r="O4692" t="s">
        <v>9501</v>
      </c>
      <c r="P4692" t="s">
        <v>86</v>
      </c>
    </row>
    <row r="4693" spans="1:16" x14ac:dyDescent="0.45">
      <c r="A4693">
        <v>4692</v>
      </c>
      <c r="B4693" s="10">
        <v>45269</v>
      </c>
      <c r="C4693">
        <v>1919</v>
      </c>
      <c r="D4693" t="s">
        <v>89</v>
      </c>
      <c r="E4693">
        <v>32</v>
      </c>
      <c r="F4693" t="s">
        <v>5</v>
      </c>
      <c r="G4693">
        <v>4</v>
      </c>
      <c r="H4693">
        <v>2797.32</v>
      </c>
      <c r="I4693">
        <v>11189.28</v>
      </c>
      <c r="J4693" t="s">
        <v>87</v>
      </c>
      <c r="K4693" t="s">
        <v>82</v>
      </c>
      <c r="L4693" t="s">
        <v>155</v>
      </c>
      <c r="M4693">
        <v>2023</v>
      </c>
      <c r="N4693" t="s">
        <v>84</v>
      </c>
      <c r="O4693" t="s">
        <v>1016</v>
      </c>
      <c r="P4693" t="s">
        <v>86</v>
      </c>
    </row>
    <row r="4694" spans="1:16" x14ac:dyDescent="0.45">
      <c r="A4694">
        <v>4693</v>
      </c>
      <c r="B4694" s="10">
        <v>45269</v>
      </c>
      <c r="C4694">
        <v>3339</v>
      </c>
      <c r="D4694" t="s">
        <v>89</v>
      </c>
      <c r="E4694">
        <v>43</v>
      </c>
      <c r="F4694" t="s">
        <v>9</v>
      </c>
      <c r="G4694">
        <v>3</v>
      </c>
      <c r="H4694">
        <v>80.75</v>
      </c>
      <c r="I4694">
        <v>242.25</v>
      </c>
      <c r="J4694" t="s">
        <v>97</v>
      </c>
      <c r="K4694" t="s">
        <v>567</v>
      </c>
      <c r="L4694" t="s">
        <v>155</v>
      </c>
      <c r="M4694">
        <v>2023</v>
      </c>
      <c r="N4694" t="s">
        <v>84</v>
      </c>
      <c r="O4694" t="s">
        <v>7519</v>
      </c>
      <c r="P4694" t="s">
        <v>86</v>
      </c>
    </row>
    <row r="4695" spans="1:16" x14ac:dyDescent="0.45">
      <c r="A4695">
        <v>4694</v>
      </c>
      <c r="B4695" s="10">
        <v>45269</v>
      </c>
      <c r="C4695">
        <v>9947</v>
      </c>
      <c r="D4695" t="s">
        <v>89</v>
      </c>
      <c r="E4695">
        <v>61</v>
      </c>
      <c r="F4695" t="s">
        <v>102</v>
      </c>
      <c r="G4695">
        <v>3</v>
      </c>
      <c r="H4695">
        <v>2012.24</v>
      </c>
      <c r="I4695">
        <v>6036.72</v>
      </c>
      <c r="J4695" t="s">
        <v>81</v>
      </c>
      <c r="K4695" t="s">
        <v>82</v>
      </c>
      <c r="L4695" t="s">
        <v>155</v>
      </c>
      <c r="M4695">
        <v>2023</v>
      </c>
      <c r="N4695" t="s">
        <v>84</v>
      </c>
      <c r="O4695" t="s">
        <v>6728</v>
      </c>
      <c r="P4695" t="s">
        <v>86</v>
      </c>
    </row>
    <row r="4696" spans="1:16" x14ac:dyDescent="0.45">
      <c r="A4696">
        <v>4695</v>
      </c>
      <c r="B4696" s="10">
        <v>45269</v>
      </c>
      <c r="C4696">
        <v>6930</v>
      </c>
      <c r="D4696" t="s">
        <v>80</v>
      </c>
      <c r="E4696">
        <v>45</v>
      </c>
      <c r="F4696" t="s">
        <v>5</v>
      </c>
      <c r="G4696">
        <v>5</v>
      </c>
      <c r="H4696">
        <v>252.24</v>
      </c>
      <c r="I4696">
        <v>1261.2</v>
      </c>
      <c r="J4696" t="s">
        <v>93</v>
      </c>
      <c r="K4696" t="s">
        <v>567</v>
      </c>
      <c r="L4696" t="s">
        <v>155</v>
      </c>
      <c r="M4696">
        <v>2023</v>
      </c>
      <c r="N4696" t="s">
        <v>84</v>
      </c>
      <c r="O4696" t="s">
        <v>7612</v>
      </c>
      <c r="P4696" t="s">
        <v>86</v>
      </c>
    </row>
    <row r="4697" spans="1:16" x14ac:dyDescent="0.45">
      <c r="A4697">
        <v>4696</v>
      </c>
      <c r="B4697" s="10">
        <v>45269</v>
      </c>
      <c r="C4697">
        <v>6402</v>
      </c>
      <c r="D4697" t="s">
        <v>80</v>
      </c>
      <c r="E4697">
        <v>59</v>
      </c>
      <c r="F4697" t="s">
        <v>6</v>
      </c>
      <c r="G4697">
        <v>3</v>
      </c>
      <c r="H4697">
        <v>3283.76</v>
      </c>
      <c r="I4697">
        <v>9851.2800000000007</v>
      </c>
      <c r="J4697" t="s">
        <v>81</v>
      </c>
      <c r="K4697" t="s">
        <v>82</v>
      </c>
      <c r="L4697" t="s">
        <v>155</v>
      </c>
      <c r="M4697">
        <v>2023</v>
      </c>
      <c r="N4697" t="s">
        <v>84</v>
      </c>
      <c r="O4697" t="s">
        <v>6729</v>
      </c>
      <c r="P4697" t="s">
        <v>86</v>
      </c>
    </row>
    <row r="4698" spans="1:16" x14ac:dyDescent="0.45">
      <c r="A4698">
        <v>4697</v>
      </c>
      <c r="B4698" s="10">
        <v>45269</v>
      </c>
      <c r="C4698">
        <v>6663</v>
      </c>
      <c r="D4698" t="s">
        <v>80</v>
      </c>
      <c r="E4698">
        <v>62</v>
      </c>
      <c r="F4698" t="s">
        <v>6</v>
      </c>
      <c r="G4698">
        <v>5</v>
      </c>
      <c r="H4698">
        <v>3174.6</v>
      </c>
      <c r="I4698">
        <v>15873</v>
      </c>
      <c r="J4698" t="s">
        <v>81</v>
      </c>
      <c r="K4698" t="s">
        <v>82</v>
      </c>
      <c r="L4698" t="s">
        <v>155</v>
      </c>
      <c r="M4698">
        <v>2023</v>
      </c>
      <c r="N4698" t="s">
        <v>84</v>
      </c>
      <c r="O4698" t="s">
        <v>4719</v>
      </c>
      <c r="P4698" t="s">
        <v>86</v>
      </c>
    </row>
    <row r="4699" spans="1:16" x14ac:dyDescent="0.45">
      <c r="A4699">
        <v>4698</v>
      </c>
      <c r="B4699" s="10">
        <v>45269</v>
      </c>
      <c r="C4699">
        <v>6275</v>
      </c>
      <c r="D4699" t="s">
        <v>80</v>
      </c>
      <c r="E4699">
        <v>47</v>
      </c>
      <c r="F4699" t="s">
        <v>9</v>
      </c>
      <c r="G4699">
        <v>1</v>
      </c>
      <c r="H4699">
        <v>3931.71</v>
      </c>
      <c r="I4699">
        <v>3931.71</v>
      </c>
      <c r="J4699" t="s">
        <v>93</v>
      </c>
      <c r="K4699" t="s">
        <v>82</v>
      </c>
      <c r="L4699" t="s">
        <v>155</v>
      </c>
      <c r="M4699">
        <v>2023</v>
      </c>
      <c r="N4699" t="s">
        <v>84</v>
      </c>
      <c r="O4699" t="s">
        <v>5636</v>
      </c>
      <c r="P4699" t="s">
        <v>86</v>
      </c>
    </row>
    <row r="4700" spans="1:16" x14ac:dyDescent="0.45">
      <c r="A4700">
        <v>4699</v>
      </c>
      <c r="B4700" s="10">
        <v>45269</v>
      </c>
      <c r="C4700">
        <v>1507</v>
      </c>
      <c r="D4700" t="s">
        <v>80</v>
      </c>
      <c r="E4700">
        <v>60</v>
      </c>
      <c r="F4700" t="s">
        <v>6</v>
      </c>
      <c r="G4700">
        <v>1</v>
      </c>
      <c r="H4700">
        <v>2753.99</v>
      </c>
      <c r="I4700">
        <v>2753.99</v>
      </c>
      <c r="J4700" t="s">
        <v>81</v>
      </c>
      <c r="K4700" t="s">
        <v>82</v>
      </c>
      <c r="L4700" t="s">
        <v>155</v>
      </c>
      <c r="M4700">
        <v>2023</v>
      </c>
      <c r="N4700" t="s">
        <v>84</v>
      </c>
      <c r="O4700" t="s">
        <v>5858</v>
      </c>
      <c r="P4700" t="s">
        <v>86</v>
      </c>
    </row>
    <row r="4701" spans="1:16" x14ac:dyDescent="0.45">
      <c r="A4701">
        <v>4700</v>
      </c>
      <c r="B4701" s="10">
        <v>45270</v>
      </c>
      <c r="C4701">
        <v>2436</v>
      </c>
      <c r="D4701" t="s">
        <v>80</v>
      </c>
      <c r="E4701">
        <v>52</v>
      </c>
      <c r="F4701" t="s">
        <v>8</v>
      </c>
      <c r="G4701">
        <v>2</v>
      </c>
      <c r="H4701">
        <v>3133.6</v>
      </c>
      <c r="I4701">
        <v>6267.2</v>
      </c>
      <c r="J4701" t="s">
        <v>93</v>
      </c>
      <c r="K4701" t="s">
        <v>82</v>
      </c>
      <c r="L4701" t="s">
        <v>155</v>
      </c>
      <c r="M4701">
        <v>2023</v>
      </c>
      <c r="N4701" t="s">
        <v>84</v>
      </c>
      <c r="O4701" t="s">
        <v>265</v>
      </c>
      <c r="P4701" t="s">
        <v>86</v>
      </c>
    </row>
    <row r="4702" spans="1:16" x14ac:dyDescent="0.45">
      <c r="A4702">
        <v>4701</v>
      </c>
      <c r="B4702" s="10">
        <v>45270</v>
      </c>
      <c r="C4702">
        <v>9750</v>
      </c>
      <c r="D4702" t="s">
        <v>80</v>
      </c>
      <c r="E4702">
        <v>39</v>
      </c>
      <c r="F4702" t="s">
        <v>7</v>
      </c>
      <c r="G4702">
        <v>2</v>
      </c>
      <c r="H4702">
        <v>1433.13</v>
      </c>
      <c r="I4702">
        <v>2866.26</v>
      </c>
      <c r="J4702" t="s">
        <v>97</v>
      </c>
      <c r="K4702" t="s">
        <v>82</v>
      </c>
      <c r="L4702" t="s">
        <v>155</v>
      </c>
      <c r="M4702">
        <v>2023</v>
      </c>
      <c r="N4702" t="s">
        <v>84</v>
      </c>
      <c r="O4702" t="s">
        <v>2786</v>
      </c>
      <c r="P4702" t="s">
        <v>86</v>
      </c>
    </row>
    <row r="4703" spans="1:16" x14ac:dyDescent="0.45">
      <c r="A4703">
        <v>4702</v>
      </c>
      <c r="B4703" s="10">
        <v>45270</v>
      </c>
      <c r="C4703">
        <v>8354</v>
      </c>
      <c r="D4703" t="s">
        <v>80</v>
      </c>
      <c r="E4703">
        <v>27</v>
      </c>
      <c r="F4703" t="s">
        <v>6</v>
      </c>
      <c r="G4703">
        <v>1</v>
      </c>
      <c r="H4703">
        <v>473</v>
      </c>
      <c r="I4703">
        <v>473</v>
      </c>
      <c r="J4703" t="s">
        <v>87</v>
      </c>
      <c r="K4703" t="s">
        <v>567</v>
      </c>
      <c r="L4703" t="s">
        <v>155</v>
      </c>
      <c r="M4703">
        <v>2023</v>
      </c>
      <c r="N4703" t="s">
        <v>84</v>
      </c>
      <c r="O4703" t="s">
        <v>8208</v>
      </c>
      <c r="P4703" t="s">
        <v>86</v>
      </c>
    </row>
    <row r="4704" spans="1:16" x14ac:dyDescent="0.45">
      <c r="A4704">
        <v>4703</v>
      </c>
      <c r="B4704" s="10">
        <v>45270</v>
      </c>
      <c r="C4704">
        <v>5516</v>
      </c>
      <c r="D4704" t="s">
        <v>80</v>
      </c>
      <c r="E4704">
        <v>28</v>
      </c>
      <c r="F4704" t="s">
        <v>102</v>
      </c>
      <c r="G4704">
        <v>4</v>
      </c>
      <c r="H4704">
        <v>3699.67</v>
      </c>
      <c r="I4704">
        <v>14798.68</v>
      </c>
      <c r="J4704" t="s">
        <v>87</v>
      </c>
      <c r="K4704" t="s">
        <v>82</v>
      </c>
      <c r="L4704" t="s">
        <v>155</v>
      </c>
      <c r="M4704">
        <v>2023</v>
      </c>
      <c r="N4704" t="s">
        <v>84</v>
      </c>
      <c r="O4704" t="s">
        <v>1017</v>
      </c>
      <c r="P4704" t="s">
        <v>86</v>
      </c>
    </row>
    <row r="4705" spans="1:16" x14ac:dyDescent="0.45">
      <c r="A4705">
        <v>4704</v>
      </c>
      <c r="B4705" s="10">
        <v>45270</v>
      </c>
      <c r="C4705">
        <v>4622</v>
      </c>
      <c r="D4705" t="s">
        <v>80</v>
      </c>
      <c r="E4705">
        <v>55</v>
      </c>
      <c r="F4705" t="s">
        <v>5</v>
      </c>
      <c r="G4705">
        <v>2</v>
      </c>
      <c r="H4705">
        <v>3078.72</v>
      </c>
      <c r="I4705">
        <v>6157.44</v>
      </c>
      <c r="J4705" t="s">
        <v>81</v>
      </c>
      <c r="K4705" t="s">
        <v>82</v>
      </c>
      <c r="L4705" t="s">
        <v>155</v>
      </c>
      <c r="M4705">
        <v>2023</v>
      </c>
      <c r="N4705" t="s">
        <v>84</v>
      </c>
      <c r="O4705" t="s">
        <v>3080</v>
      </c>
      <c r="P4705" t="s">
        <v>86</v>
      </c>
    </row>
    <row r="4706" spans="1:16" x14ac:dyDescent="0.45">
      <c r="A4706">
        <v>4705</v>
      </c>
      <c r="B4706" s="10">
        <v>45270</v>
      </c>
      <c r="C4706">
        <v>5399</v>
      </c>
      <c r="D4706" t="s">
        <v>89</v>
      </c>
      <c r="E4706">
        <v>50</v>
      </c>
      <c r="F4706" t="s">
        <v>9</v>
      </c>
      <c r="G4706">
        <v>3</v>
      </c>
      <c r="H4706">
        <v>4694.74</v>
      </c>
      <c r="I4706">
        <v>14084.22</v>
      </c>
      <c r="J4706" t="s">
        <v>93</v>
      </c>
      <c r="K4706" t="s">
        <v>82</v>
      </c>
      <c r="L4706" t="s">
        <v>155</v>
      </c>
      <c r="M4706">
        <v>2023</v>
      </c>
      <c r="N4706" t="s">
        <v>84</v>
      </c>
      <c r="O4706" t="s">
        <v>6539</v>
      </c>
      <c r="P4706" t="s">
        <v>86</v>
      </c>
    </row>
    <row r="4707" spans="1:16" x14ac:dyDescent="0.45">
      <c r="A4707">
        <v>4706</v>
      </c>
      <c r="B4707" s="10">
        <v>45270</v>
      </c>
      <c r="C4707">
        <v>6037</v>
      </c>
      <c r="D4707" t="s">
        <v>89</v>
      </c>
      <c r="E4707">
        <v>23</v>
      </c>
      <c r="F4707" t="s">
        <v>5</v>
      </c>
      <c r="G4707">
        <v>2</v>
      </c>
      <c r="H4707">
        <v>4946.67</v>
      </c>
      <c r="I4707">
        <v>9893.34</v>
      </c>
      <c r="J4707" t="s">
        <v>95</v>
      </c>
      <c r="K4707" t="s">
        <v>82</v>
      </c>
      <c r="L4707" t="s">
        <v>155</v>
      </c>
      <c r="M4707">
        <v>2023</v>
      </c>
      <c r="N4707" t="s">
        <v>84</v>
      </c>
      <c r="O4707" t="s">
        <v>2549</v>
      </c>
      <c r="P4707" t="s">
        <v>86</v>
      </c>
    </row>
    <row r="4708" spans="1:16" x14ac:dyDescent="0.45">
      <c r="A4708">
        <v>4707</v>
      </c>
      <c r="B4708" s="10">
        <v>45270</v>
      </c>
      <c r="C4708">
        <v>9111</v>
      </c>
      <c r="D4708" t="s">
        <v>89</v>
      </c>
      <c r="E4708">
        <v>54</v>
      </c>
      <c r="F4708" t="s">
        <v>7</v>
      </c>
      <c r="G4708">
        <v>1</v>
      </c>
      <c r="H4708">
        <v>4244.0600000000004</v>
      </c>
      <c r="I4708">
        <v>4244.0600000000004</v>
      </c>
      <c r="J4708" t="s">
        <v>93</v>
      </c>
      <c r="K4708" t="s">
        <v>82</v>
      </c>
      <c r="L4708" t="s">
        <v>155</v>
      </c>
      <c r="M4708">
        <v>2023</v>
      </c>
      <c r="N4708" t="s">
        <v>84</v>
      </c>
      <c r="O4708" t="s">
        <v>5637</v>
      </c>
      <c r="P4708" t="s">
        <v>86</v>
      </c>
    </row>
    <row r="4709" spans="1:16" x14ac:dyDescent="0.45">
      <c r="A4709">
        <v>4708</v>
      </c>
      <c r="B4709" s="10">
        <v>45270</v>
      </c>
      <c r="C4709">
        <v>4715</v>
      </c>
      <c r="D4709" t="s">
        <v>80</v>
      </c>
      <c r="E4709">
        <v>24</v>
      </c>
      <c r="F4709" t="s">
        <v>5</v>
      </c>
      <c r="G4709">
        <v>4</v>
      </c>
      <c r="H4709">
        <v>4928.83</v>
      </c>
      <c r="I4709">
        <v>19715.32</v>
      </c>
      <c r="J4709" t="s">
        <v>95</v>
      </c>
      <c r="K4709" t="s">
        <v>82</v>
      </c>
      <c r="L4709" t="s">
        <v>155</v>
      </c>
      <c r="M4709">
        <v>2023</v>
      </c>
      <c r="N4709" t="s">
        <v>84</v>
      </c>
      <c r="O4709" t="s">
        <v>2345</v>
      </c>
      <c r="P4709" t="s">
        <v>86</v>
      </c>
    </row>
    <row r="4710" spans="1:16" x14ac:dyDescent="0.45">
      <c r="A4710">
        <v>4709</v>
      </c>
      <c r="B4710" s="10">
        <v>45270</v>
      </c>
      <c r="C4710">
        <v>8837</v>
      </c>
      <c r="D4710" t="s">
        <v>89</v>
      </c>
      <c r="E4710">
        <v>61</v>
      </c>
      <c r="F4710" t="s">
        <v>5</v>
      </c>
      <c r="G4710">
        <v>1</v>
      </c>
      <c r="H4710">
        <v>3254.86</v>
      </c>
      <c r="I4710">
        <v>3254.86</v>
      </c>
      <c r="J4710" t="s">
        <v>81</v>
      </c>
      <c r="K4710" t="s">
        <v>82</v>
      </c>
      <c r="L4710" t="s">
        <v>155</v>
      </c>
      <c r="M4710">
        <v>2023</v>
      </c>
      <c r="N4710" t="s">
        <v>84</v>
      </c>
      <c r="O4710" t="s">
        <v>5859</v>
      </c>
      <c r="P4710" t="s">
        <v>86</v>
      </c>
    </row>
    <row r="4711" spans="1:16" x14ac:dyDescent="0.45">
      <c r="A4711">
        <v>4710</v>
      </c>
      <c r="B4711" s="10">
        <v>45270</v>
      </c>
      <c r="C4711">
        <v>2301</v>
      </c>
      <c r="D4711" t="s">
        <v>80</v>
      </c>
      <c r="E4711">
        <v>29</v>
      </c>
      <c r="F4711" t="s">
        <v>9</v>
      </c>
      <c r="G4711">
        <v>4</v>
      </c>
      <c r="H4711">
        <v>505.15</v>
      </c>
      <c r="I4711">
        <v>2020.6</v>
      </c>
      <c r="J4711" t="s">
        <v>87</v>
      </c>
      <c r="K4711" t="s">
        <v>82</v>
      </c>
      <c r="L4711" t="s">
        <v>155</v>
      </c>
      <c r="M4711">
        <v>2023</v>
      </c>
      <c r="N4711" t="s">
        <v>668</v>
      </c>
      <c r="O4711" t="s">
        <v>10014</v>
      </c>
      <c r="P4711" t="s">
        <v>86</v>
      </c>
    </row>
    <row r="4712" spans="1:16" x14ac:dyDescent="0.45">
      <c r="A4712">
        <v>4711</v>
      </c>
      <c r="B4712" s="10">
        <v>45270</v>
      </c>
      <c r="C4712">
        <v>8370</v>
      </c>
      <c r="D4712" t="s">
        <v>80</v>
      </c>
      <c r="E4712">
        <v>24</v>
      </c>
      <c r="F4712" t="s">
        <v>7</v>
      </c>
      <c r="G4712">
        <v>2</v>
      </c>
      <c r="H4712">
        <v>494.67</v>
      </c>
      <c r="I4712">
        <v>989.34</v>
      </c>
      <c r="J4712" t="s">
        <v>95</v>
      </c>
      <c r="K4712" t="s">
        <v>567</v>
      </c>
      <c r="L4712" t="s">
        <v>155</v>
      </c>
      <c r="M4712">
        <v>2023</v>
      </c>
      <c r="N4712" t="s">
        <v>84</v>
      </c>
      <c r="O4712" t="s">
        <v>7049</v>
      </c>
      <c r="P4712" t="s">
        <v>86</v>
      </c>
    </row>
    <row r="4713" spans="1:16" x14ac:dyDescent="0.45">
      <c r="A4713">
        <v>4712</v>
      </c>
      <c r="B4713" s="10">
        <v>45270</v>
      </c>
      <c r="C4713">
        <v>6185</v>
      </c>
      <c r="D4713" t="s">
        <v>89</v>
      </c>
      <c r="E4713">
        <v>19</v>
      </c>
      <c r="F4713" t="s">
        <v>102</v>
      </c>
      <c r="G4713">
        <v>3</v>
      </c>
      <c r="H4713">
        <v>4045.24</v>
      </c>
      <c r="I4713">
        <v>12135.72</v>
      </c>
      <c r="J4713" t="s">
        <v>95</v>
      </c>
      <c r="K4713" t="s">
        <v>82</v>
      </c>
      <c r="L4713" t="s">
        <v>155</v>
      </c>
      <c r="M4713">
        <v>2023</v>
      </c>
      <c r="N4713" t="s">
        <v>84</v>
      </c>
      <c r="O4713" t="s">
        <v>6885</v>
      </c>
      <c r="P4713" t="s">
        <v>86</v>
      </c>
    </row>
    <row r="4714" spans="1:16" x14ac:dyDescent="0.45">
      <c r="A4714">
        <v>4713</v>
      </c>
      <c r="B4714" s="10">
        <v>45271</v>
      </c>
      <c r="C4714">
        <v>3155</v>
      </c>
      <c r="D4714" t="s">
        <v>80</v>
      </c>
      <c r="E4714">
        <v>18</v>
      </c>
      <c r="F4714" t="s">
        <v>9</v>
      </c>
      <c r="G4714">
        <v>3</v>
      </c>
      <c r="H4714">
        <v>1222.46</v>
      </c>
      <c r="I4714">
        <v>3667.38</v>
      </c>
      <c r="J4714" t="s">
        <v>95</v>
      </c>
      <c r="K4714" t="s">
        <v>82</v>
      </c>
      <c r="L4714" t="s">
        <v>155</v>
      </c>
      <c r="M4714">
        <v>2023</v>
      </c>
      <c r="N4714" t="s">
        <v>668</v>
      </c>
      <c r="O4714" t="s">
        <v>708</v>
      </c>
      <c r="P4714" t="s">
        <v>86</v>
      </c>
    </row>
    <row r="4715" spans="1:16" x14ac:dyDescent="0.45">
      <c r="A4715">
        <v>4714</v>
      </c>
      <c r="B4715" s="10">
        <v>45271</v>
      </c>
      <c r="C4715">
        <v>7411</v>
      </c>
      <c r="D4715" t="s">
        <v>89</v>
      </c>
      <c r="E4715">
        <v>40</v>
      </c>
      <c r="F4715" t="s">
        <v>7</v>
      </c>
      <c r="G4715">
        <v>1</v>
      </c>
      <c r="H4715">
        <v>351.89</v>
      </c>
      <c r="I4715">
        <v>351.89</v>
      </c>
      <c r="J4715" t="s">
        <v>97</v>
      </c>
      <c r="K4715" t="s">
        <v>567</v>
      </c>
      <c r="L4715" t="s">
        <v>155</v>
      </c>
      <c r="M4715">
        <v>2023</v>
      </c>
      <c r="N4715" t="s">
        <v>84</v>
      </c>
      <c r="O4715" t="s">
        <v>7937</v>
      </c>
      <c r="P4715" t="s">
        <v>86</v>
      </c>
    </row>
    <row r="4716" spans="1:16" x14ac:dyDescent="0.45">
      <c r="A4716">
        <v>4715</v>
      </c>
      <c r="B4716" s="10">
        <v>45271</v>
      </c>
      <c r="C4716">
        <v>7365</v>
      </c>
      <c r="D4716" t="s">
        <v>80</v>
      </c>
      <c r="E4716">
        <v>42</v>
      </c>
      <c r="F4716" t="s">
        <v>7</v>
      </c>
      <c r="G4716">
        <v>4</v>
      </c>
      <c r="H4716">
        <v>2387.7600000000002</v>
      </c>
      <c r="I4716">
        <v>9551.0400000000009</v>
      </c>
      <c r="J4716" t="s">
        <v>97</v>
      </c>
      <c r="K4716" t="s">
        <v>82</v>
      </c>
      <c r="L4716" t="s">
        <v>155</v>
      </c>
      <c r="M4716">
        <v>2023</v>
      </c>
      <c r="N4716" t="s">
        <v>84</v>
      </c>
      <c r="O4716" t="s">
        <v>1727</v>
      </c>
      <c r="P4716" t="s">
        <v>86</v>
      </c>
    </row>
    <row r="4717" spans="1:16" x14ac:dyDescent="0.45">
      <c r="A4717">
        <v>4716</v>
      </c>
      <c r="B4717" s="10">
        <v>45271</v>
      </c>
      <c r="C4717">
        <v>1692</v>
      </c>
      <c r="D4717" t="s">
        <v>80</v>
      </c>
      <c r="E4717">
        <v>35</v>
      </c>
      <c r="F4717" t="s">
        <v>5</v>
      </c>
      <c r="G4717">
        <v>2</v>
      </c>
      <c r="H4717">
        <v>1607.5</v>
      </c>
      <c r="I4717">
        <v>3215</v>
      </c>
      <c r="J4717" t="s">
        <v>97</v>
      </c>
      <c r="K4717" t="s">
        <v>82</v>
      </c>
      <c r="L4717" t="s">
        <v>155</v>
      </c>
      <c r="M4717">
        <v>2023</v>
      </c>
      <c r="N4717" t="s">
        <v>668</v>
      </c>
      <c r="O4717" t="s">
        <v>9868</v>
      </c>
      <c r="P4717" t="s">
        <v>86</v>
      </c>
    </row>
    <row r="4718" spans="1:16" x14ac:dyDescent="0.45">
      <c r="A4718">
        <v>4717</v>
      </c>
      <c r="B4718" s="10">
        <v>45271</v>
      </c>
      <c r="C4718">
        <v>2478</v>
      </c>
      <c r="D4718" t="s">
        <v>89</v>
      </c>
      <c r="E4718">
        <v>61</v>
      </c>
      <c r="F4718" t="s">
        <v>8</v>
      </c>
      <c r="G4718">
        <v>4</v>
      </c>
      <c r="H4718">
        <v>2961.34</v>
      </c>
      <c r="I4718">
        <v>11845.36</v>
      </c>
      <c r="J4718" t="s">
        <v>81</v>
      </c>
      <c r="K4718" t="s">
        <v>82</v>
      </c>
      <c r="L4718" t="s">
        <v>155</v>
      </c>
      <c r="M4718">
        <v>2023</v>
      </c>
      <c r="N4718" t="s">
        <v>84</v>
      </c>
      <c r="O4718" t="s">
        <v>1390</v>
      </c>
      <c r="P4718" t="s">
        <v>86</v>
      </c>
    </row>
    <row r="4719" spans="1:16" x14ac:dyDescent="0.45">
      <c r="A4719">
        <v>4718</v>
      </c>
      <c r="B4719" s="10">
        <v>45271</v>
      </c>
      <c r="C4719">
        <v>7396</v>
      </c>
      <c r="D4719" t="s">
        <v>89</v>
      </c>
      <c r="E4719">
        <v>24</v>
      </c>
      <c r="F4719" t="s">
        <v>8</v>
      </c>
      <c r="G4719">
        <v>4</v>
      </c>
      <c r="H4719">
        <v>3020.75</v>
      </c>
      <c r="I4719">
        <v>12083</v>
      </c>
      <c r="J4719" t="s">
        <v>95</v>
      </c>
      <c r="K4719" t="s">
        <v>82</v>
      </c>
      <c r="L4719" t="s">
        <v>155</v>
      </c>
      <c r="M4719">
        <v>2023</v>
      </c>
      <c r="N4719" t="s">
        <v>84</v>
      </c>
      <c r="O4719" t="s">
        <v>2346</v>
      </c>
      <c r="P4719" t="s">
        <v>86</v>
      </c>
    </row>
    <row r="4720" spans="1:16" x14ac:dyDescent="0.45">
      <c r="A4720">
        <v>4719</v>
      </c>
      <c r="B4720" s="10">
        <v>45271</v>
      </c>
      <c r="C4720">
        <v>9448</v>
      </c>
      <c r="D4720" t="s">
        <v>89</v>
      </c>
      <c r="E4720">
        <v>20</v>
      </c>
      <c r="F4720" t="s">
        <v>102</v>
      </c>
      <c r="G4720">
        <v>4</v>
      </c>
      <c r="H4720">
        <v>3423.43</v>
      </c>
      <c r="I4720">
        <v>13693.72</v>
      </c>
      <c r="J4720" t="s">
        <v>95</v>
      </c>
      <c r="K4720" t="s">
        <v>82</v>
      </c>
      <c r="L4720" t="s">
        <v>155</v>
      </c>
      <c r="M4720">
        <v>2023</v>
      </c>
      <c r="N4720" t="s">
        <v>84</v>
      </c>
      <c r="O4720" t="s">
        <v>2347</v>
      </c>
      <c r="P4720" t="s">
        <v>86</v>
      </c>
    </row>
    <row r="4721" spans="1:16" x14ac:dyDescent="0.45">
      <c r="A4721">
        <v>4720</v>
      </c>
      <c r="B4721" s="10">
        <v>45271</v>
      </c>
      <c r="C4721">
        <v>1441</v>
      </c>
      <c r="D4721" t="s">
        <v>89</v>
      </c>
      <c r="E4721">
        <v>46</v>
      </c>
      <c r="F4721" t="s">
        <v>5</v>
      </c>
      <c r="G4721">
        <v>2</v>
      </c>
      <c r="H4721">
        <v>2903.39</v>
      </c>
      <c r="I4721">
        <v>5806.78</v>
      </c>
      <c r="J4721" t="s">
        <v>93</v>
      </c>
      <c r="K4721" t="s">
        <v>82</v>
      </c>
      <c r="L4721" t="s">
        <v>155</v>
      </c>
      <c r="M4721">
        <v>2023</v>
      </c>
      <c r="N4721" t="s">
        <v>84</v>
      </c>
      <c r="O4721" t="s">
        <v>3397</v>
      </c>
      <c r="P4721" t="s">
        <v>86</v>
      </c>
    </row>
    <row r="4722" spans="1:16" x14ac:dyDescent="0.45">
      <c r="A4722">
        <v>4721</v>
      </c>
      <c r="B4722" s="10">
        <v>45271</v>
      </c>
      <c r="C4722">
        <v>3646</v>
      </c>
      <c r="D4722" t="s">
        <v>89</v>
      </c>
      <c r="E4722">
        <v>27</v>
      </c>
      <c r="F4722" t="s">
        <v>8</v>
      </c>
      <c r="G4722">
        <v>4</v>
      </c>
      <c r="H4722">
        <v>1935.54</v>
      </c>
      <c r="I4722">
        <v>7742.16</v>
      </c>
      <c r="J4722" t="s">
        <v>87</v>
      </c>
      <c r="K4722" t="s">
        <v>82</v>
      </c>
      <c r="L4722" t="s">
        <v>155</v>
      </c>
      <c r="M4722">
        <v>2023</v>
      </c>
      <c r="N4722" t="s">
        <v>84</v>
      </c>
      <c r="O4722" t="s">
        <v>1018</v>
      </c>
      <c r="P4722" t="s">
        <v>86</v>
      </c>
    </row>
    <row r="4723" spans="1:16" x14ac:dyDescent="0.45">
      <c r="A4723">
        <v>4722</v>
      </c>
      <c r="B4723" s="10">
        <v>45271</v>
      </c>
      <c r="C4723">
        <v>6209</v>
      </c>
      <c r="D4723" t="s">
        <v>89</v>
      </c>
      <c r="E4723">
        <v>60</v>
      </c>
      <c r="F4723" t="s">
        <v>9</v>
      </c>
      <c r="G4723">
        <v>3</v>
      </c>
      <c r="H4723">
        <v>167.15</v>
      </c>
      <c r="I4723">
        <v>501.45</v>
      </c>
      <c r="J4723" t="s">
        <v>81</v>
      </c>
      <c r="K4723" t="s">
        <v>567</v>
      </c>
      <c r="L4723" t="s">
        <v>155</v>
      </c>
      <c r="M4723">
        <v>2023</v>
      </c>
      <c r="N4723" t="s">
        <v>84</v>
      </c>
      <c r="O4723" t="s">
        <v>8743</v>
      </c>
      <c r="P4723" t="s">
        <v>748</v>
      </c>
    </row>
    <row r="4724" spans="1:16" x14ac:dyDescent="0.45">
      <c r="A4724">
        <v>4723</v>
      </c>
      <c r="B4724" s="10">
        <v>45271</v>
      </c>
      <c r="C4724">
        <v>7533</v>
      </c>
      <c r="D4724" t="s">
        <v>80</v>
      </c>
      <c r="E4724">
        <v>22</v>
      </c>
      <c r="F4724" t="s">
        <v>102</v>
      </c>
      <c r="G4724">
        <v>1</v>
      </c>
      <c r="H4724">
        <v>4530.1899999999996</v>
      </c>
      <c r="I4724">
        <v>4530.1899999999996</v>
      </c>
      <c r="J4724" t="s">
        <v>95</v>
      </c>
      <c r="K4724" t="s">
        <v>82</v>
      </c>
      <c r="L4724" t="s">
        <v>155</v>
      </c>
      <c r="M4724">
        <v>2023</v>
      </c>
      <c r="N4724" t="s">
        <v>84</v>
      </c>
      <c r="O4724" t="s">
        <v>5044</v>
      </c>
      <c r="P4724" t="s">
        <v>86</v>
      </c>
    </row>
    <row r="4725" spans="1:16" x14ac:dyDescent="0.45">
      <c r="A4725">
        <v>4724</v>
      </c>
      <c r="B4725" s="10">
        <v>45271</v>
      </c>
      <c r="C4725">
        <v>5677</v>
      </c>
      <c r="D4725" t="s">
        <v>80</v>
      </c>
      <c r="E4725">
        <v>51</v>
      </c>
      <c r="F4725" t="s">
        <v>5</v>
      </c>
      <c r="G4725">
        <v>5</v>
      </c>
      <c r="H4725">
        <v>1668.26</v>
      </c>
      <c r="I4725">
        <v>8341.2999999999993</v>
      </c>
      <c r="J4725" t="s">
        <v>93</v>
      </c>
      <c r="K4725" t="s">
        <v>82</v>
      </c>
      <c r="L4725" t="s">
        <v>155</v>
      </c>
      <c r="M4725">
        <v>2023</v>
      </c>
      <c r="N4725" t="s">
        <v>668</v>
      </c>
      <c r="O4725" t="s">
        <v>9738</v>
      </c>
      <c r="P4725" t="s">
        <v>86</v>
      </c>
    </row>
    <row r="4726" spans="1:16" x14ac:dyDescent="0.45">
      <c r="A4726">
        <v>4725</v>
      </c>
      <c r="B4726" s="10">
        <v>45271</v>
      </c>
      <c r="C4726">
        <v>8211</v>
      </c>
      <c r="D4726" t="s">
        <v>80</v>
      </c>
      <c r="E4726">
        <v>25</v>
      </c>
      <c r="F4726" t="s">
        <v>6</v>
      </c>
      <c r="G4726">
        <v>4</v>
      </c>
      <c r="H4726">
        <v>2560.4</v>
      </c>
      <c r="I4726">
        <v>10241.6</v>
      </c>
      <c r="J4726" t="s">
        <v>87</v>
      </c>
      <c r="K4726" t="s">
        <v>82</v>
      </c>
      <c r="L4726" t="s">
        <v>155</v>
      </c>
      <c r="M4726">
        <v>2023</v>
      </c>
      <c r="N4726" t="s">
        <v>84</v>
      </c>
      <c r="O4726" t="s">
        <v>1019</v>
      </c>
      <c r="P4726" t="s">
        <v>86</v>
      </c>
    </row>
    <row r="4727" spans="1:16" x14ac:dyDescent="0.45">
      <c r="A4727">
        <v>4726</v>
      </c>
      <c r="B4727" s="10">
        <v>45271</v>
      </c>
      <c r="C4727">
        <v>3645</v>
      </c>
      <c r="D4727" t="s">
        <v>80</v>
      </c>
      <c r="E4727">
        <v>31</v>
      </c>
      <c r="F4727" t="s">
        <v>9</v>
      </c>
      <c r="G4727">
        <v>3</v>
      </c>
      <c r="H4727">
        <v>2806.84</v>
      </c>
      <c r="I4727">
        <v>8420.52</v>
      </c>
      <c r="J4727" t="s">
        <v>87</v>
      </c>
      <c r="K4727" t="s">
        <v>82</v>
      </c>
      <c r="L4727" t="s">
        <v>155</v>
      </c>
      <c r="M4727">
        <v>2023</v>
      </c>
      <c r="N4727" t="s">
        <v>84</v>
      </c>
      <c r="O4727" t="s">
        <v>6100</v>
      </c>
      <c r="P4727" t="s">
        <v>86</v>
      </c>
    </row>
    <row r="4728" spans="1:16" x14ac:dyDescent="0.45">
      <c r="A4728">
        <v>4727</v>
      </c>
      <c r="B4728" s="10">
        <v>45272</v>
      </c>
      <c r="C4728">
        <v>9210</v>
      </c>
      <c r="D4728" t="s">
        <v>89</v>
      </c>
      <c r="E4728">
        <v>57</v>
      </c>
      <c r="F4728" t="s">
        <v>8</v>
      </c>
      <c r="G4728">
        <v>3</v>
      </c>
      <c r="H4728">
        <v>1608.52</v>
      </c>
      <c r="I4728">
        <v>4825.5600000000004</v>
      </c>
      <c r="J4728" t="s">
        <v>81</v>
      </c>
      <c r="K4728" t="s">
        <v>82</v>
      </c>
      <c r="L4728" t="s">
        <v>155</v>
      </c>
      <c r="M4728">
        <v>2023</v>
      </c>
      <c r="N4728" t="s">
        <v>84</v>
      </c>
      <c r="O4728" t="s">
        <v>789</v>
      </c>
      <c r="P4728" t="s">
        <v>748</v>
      </c>
    </row>
    <row r="4729" spans="1:16" x14ac:dyDescent="0.45">
      <c r="A4729">
        <v>4728</v>
      </c>
      <c r="B4729" s="10">
        <v>45272</v>
      </c>
      <c r="C4729">
        <v>8933</v>
      </c>
      <c r="D4729" t="s">
        <v>80</v>
      </c>
      <c r="E4729">
        <v>23</v>
      </c>
      <c r="F4729" t="s">
        <v>8</v>
      </c>
      <c r="G4729">
        <v>1</v>
      </c>
      <c r="H4729">
        <v>1576.98</v>
      </c>
      <c r="I4729">
        <v>1576.98</v>
      </c>
      <c r="J4729" t="s">
        <v>95</v>
      </c>
      <c r="K4729" t="s">
        <v>567</v>
      </c>
      <c r="L4729" t="s">
        <v>155</v>
      </c>
      <c r="M4729">
        <v>2023</v>
      </c>
      <c r="N4729" t="s">
        <v>84</v>
      </c>
      <c r="O4729" t="s">
        <v>7699</v>
      </c>
      <c r="P4729" t="s">
        <v>86</v>
      </c>
    </row>
    <row r="4730" spans="1:16" x14ac:dyDescent="0.45">
      <c r="A4730">
        <v>4729</v>
      </c>
      <c r="B4730" s="10">
        <v>45272</v>
      </c>
      <c r="C4730">
        <v>6476</v>
      </c>
      <c r="D4730" t="s">
        <v>80</v>
      </c>
      <c r="E4730">
        <v>18</v>
      </c>
      <c r="F4730" t="s">
        <v>8</v>
      </c>
      <c r="G4730">
        <v>1</v>
      </c>
      <c r="H4730">
        <v>1341.26</v>
      </c>
      <c r="I4730">
        <v>1341.26</v>
      </c>
      <c r="J4730" t="s">
        <v>95</v>
      </c>
      <c r="K4730" t="s">
        <v>567</v>
      </c>
      <c r="L4730" t="s">
        <v>155</v>
      </c>
      <c r="M4730">
        <v>2023</v>
      </c>
      <c r="N4730" t="s">
        <v>84</v>
      </c>
      <c r="O4730" t="s">
        <v>7700</v>
      </c>
      <c r="P4730" t="s">
        <v>86</v>
      </c>
    </row>
    <row r="4731" spans="1:16" x14ac:dyDescent="0.45">
      <c r="A4731">
        <v>4730</v>
      </c>
      <c r="B4731" s="10">
        <v>45272</v>
      </c>
      <c r="C4731">
        <v>8928</v>
      </c>
      <c r="D4731" t="s">
        <v>89</v>
      </c>
      <c r="E4731">
        <v>50</v>
      </c>
      <c r="F4731" t="s">
        <v>8</v>
      </c>
      <c r="G4731">
        <v>5</v>
      </c>
      <c r="H4731">
        <v>1254.5999999999999</v>
      </c>
      <c r="I4731">
        <v>6273</v>
      </c>
      <c r="J4731" t="s">
        <v>93</v>
      </c>
      <c r="K4731" t="s">
        <v>82</v>
      </c>
      <c r="L4731" t="s">
        <v>155</v>
      </c>
      <c r="M4731">
        <v>2023</v>
      </c>
      <c r="N4731" t="s">
        <v>84</v>
      </c>
      <c r="O4731" t="s">
        <v>4249</v>
      </c>
      <c r="P4731" t="s">
        <v>86</v>
      </c>
    </row>
    <row r="4732" spans="1:16" x14ac:dyDescent="0.45">
      <c r="A4732">
        <v>4731</v>
      </c>
      <c r="B4732" s="10">
        <v>45272</v>
      </c>
      <c r="C4732">
        <v>3080</v>
      </c>
      <c r="D4732" t="s">
        <v>80</v>
      </c>
      <c r="E4732">
        <v>57</v>
      </c>
      <c r="F4732" t="s">
        <v>7</v>
      </c>
      <c r="G4732">
        <v>5</v>
      </c>
      <c r="H4732">
        <v>200.46</v>
      </c>
      <c r="I4732">
        <v>1002.3</v>
      </c>
      <c r="J4732" t="s">
        <v>81</v>
      </c>
      <c r="K4732" t="s">
        <v>567</v>
      </c>
      <c r="L4732" t="s">
        <v>155</v>
      </c>
      <c r="M4732">
        <v>2023</v>
      </c>
      <c r="N4732" t="s">
        <v>84</v>
      </c>
      <c r="O4732" t="s">
        <v>8796</v>
      </c>
      <c r="P4732" t="s">
        <v>748</v>
      </c>
    </row>
    <row r="4733" spans="1:16" x14ac:dyDescent="0.45">
      <c r="A4733">
        <v>4732</v>
      </c>
      <c r="B4733" s="10">
        <v>45272</v>
      </c>
      <c r="C4733">
        <v>7089</v>
      </c>
      <c r="D4733" t="s">
        <v>89</v>
      </c>
      <c r="E4733">
        <v>28</v>
      </c>
      <c r="F4733" t="s">
        <v>6</v>
      </c>
      <c r="G4733">
        <v>5</v>
      </c>
      <c r="H4733">
        <v>4791.68</v>
      </c>
      <c r="I4733">
        <v>23958.400000000001</v>
      </c>
      <c r="J4733" t="s">
        <v>87</v>
      </c>
      <c r="K4733" t="s">
        <v>82</v>
      </c>
      <c r="L4733" t="s">
        <v>155</v>
      </c>
      <c r="M4733">
        <v>2023</v>
      </c>
      <c r="N4733" t="s">
        <v>84</v>
      </c>
      <c r="O4733" t="s">
        <v>4009</v>
      </c>
      <c r="P4733" t="s">
        <v>86</v>
      </c>
    </row>
    <row r="4734" spans="1:16" x14ac:dyDescent="0.45">
      <c r="A4734">
        <v>4733</v>
      </c>
      <c r="B4734" s="10">
        <v>45272</v>
      </c>
      <c r="C4734">
        <v>8396</v>
      </c>
      <c r="D4734" t="s">
        <v>89</v>
      </c>
      <c r="E4734">
        <v>41</v>
      </c>
      <c r="F4734" t="s">
        <v>102</v>
      </c>
      <c r="G4734">
        <v>2</v>
      </c>
      <c r="H4734">
        <v>2996.72</v>
      </c>
      <c r="I4734">
        <v>5993.44</v>
      </c>
      <c r="J4734" t="s">
        <v>97</v>
      </c>
      <c r="K4734" t="s">
        <v>82</v>
      </c>
      <c r="L4734" t="s">
        <v>155</v>
      </c>
      <c r="M4734">
        <v>2023</v>
      </c>
      <c r="N4734" t="s">
        <v>84</v>
      </c>
      <c r="O4734" t="s">
        <v>2787</v>
      </c>
      <c r="P4734" t="s">
        <v>86</v>
      </c>
    </row>
    <row r="4735" spans="1:16" x14ac:dyDescent="0.45">
      <c r="A4735">
        <v>4734</v>
      </c>
      <c r="B4735" s="10">
        <v>45272</v>
      </c>
      <c r="C4735">
        <v>8797</v>
      </c>
      <c r="D4735" t="s">
        <v>89</v>
      </c>
      <c r="E4735">
        <v>27</v>
      </c>
      <c r="F4735" t="s">
        <v>102</v>
      </c>
      <c r="G4735">
        <v>2</v>
      </c>
      <c r="H4735">
        <v>584.92999999999995</v>
      </c>
      <c r="I4735">
        <v>1169.8599999999999</v>
      </c>
      <c r="J4735" t="s">
        <v>87</v>
      </c>
      <c r="K4735" t="s">
        <v>567</v>
      </c>
      <c r="L4735" t="s">
        <v>155</v>
      </c>
      <c r="M4735">
        <v>2023</v>
      </c>
      <c r="N4735" t="s">
        <v>84</v>
      </c>
      <c r="O4735" t="s">
        <v>7100</v>
      </c>
      <c r="P4735" t="s">
        <v>86</v>
      </c>
    </row>
    <row r="4736" spans="1:16" x14ac:dyDescent="0.45">
      <c r="A4736">
        <v>4735</v>
      </c>
      <c r="B4736" s="10">
        <v>45272</v>
      </c>
      <c r="C4736">
        <v>1861</v>
      </c>
      <c r="D4736" t="s">
        <v>80</v>
      </c>
      <c r="E4736">
        <v>61</v>
      </c>
      <c r="F4736" t="s">
        <v>8</v>
      </c>
      <c r="G4736">
        <v>3</v>
      </c>
      <c r="H4736">
        <v>2980.19</v>
      </c>
      <c r="I4736">
        <v>8940.57</v>
      </c>
      <c r="J4736" t="s">
        <v>81</v>
      </c>
      <c r="K4736" t="s">
        <v>82</v>
      </c>
      <c r="L4736" t="s">
        <v>155</v>
      </c>
      <c r="M4736">
        <v>2023</v>
      </c>
      <c r="N4736" t="s">
        <v>84</v>
      </c>
      <c r="O4736" t="s">
        <v>6730</v>
      </c>
      <c r="P4736" t="s">
        <v>86</v>
      </c>
    </row>
    <row r="4737" spans="1:16" x14ac:dyDescent="0.45">
      <c r="A4737">
        <v>4736</v>
      </c>
      <c r="B4737" s="10">
        <v>45272</v>
      </c>
      <c r="C4737">
        <v>9346</v>
      </c>
      <c r="D4737" t="s">
        <v>89</v>
      </c>
      <c r="E4737">
        <v>40</v>
      </c>
      <c r="F4737" t="s">
        <v>102</v>
      </c>
      <c r="G4737">
        <v>1</v>
      </c>
      <c r="H4737">
        <v>1199.6300000000001</v>
      </c>
      <c r="I4737">
        <v>1199.6300000000001</v>
      </c>
      <c r="J4737" t="s">
        <v>97</v>
      </c>
      <c r="K4737" t="s">
        <v>567</v>
      </c>
      <c r="L4737" t="s">
        <v>155</v>
      </c>
      <c r="M4737">
        <v>2023</v>
      </c>
      <c r="N4737" t="s">
        <v>668</v>
      </c>
      <c r="O4737" t="s">
        <v>9425</v>
      </c>
      <c r="P4737" t="s">
        <v>86</v>
      </c>
    </row>
    <row r="4738" spans="1:16" x14ac:dyDescent="0.45">
      <c r="A4738">
        <v>4737</v>
      </c>
      <c r="B4738" s="10">
        <v>45272</v>
      </c>
      <c r="C4738">
        <v>4494</v>
      </c>
      <c r="D4738" t="s">
        <v>80</v>
      </c>
      <c r="E4738">
        <v>33</v>
      </c>
      <c r="F4738" t="s">
        <v>6</v>
      </c>
      <c r="G4738">
        <v>4</v>
      </c>
      <c r="H4738">
        <v>1587.88</v>
      </c>
      <c r="I4738">
        <v>6351.52</v>
      </c>
      <c r="J4738" t="s">
        <v>87</v>
      </c>
      <c r="K4738" t="s">
        <v>82</v>
      </c>
      <c r="L4738" t="s">
        <v>155</v>
      </c>
      <c r="M4738">
        <v>2023</v>
      </c>
      <c r="N4738" t="s">
        <v>84</v>
      </c>
      <c r="O4738" t="s">
        <v>1020</v>
      </c>
      <c r="P4738" t="s">
        <v>86</v>
      </c>
    </row>
    <row r="4739" spans="1:16" x14ac:dyDescent="0.45">
      <c r="A4739">
        <v>4738</v>
      </c>
      <c r="B4739" s="10">
        <v>45272</v>
      </c>
      <c r="C4739">
        <v>1904</v>
      </c>
      <c r="D4739" t="s">
        <v>80</v>
      </c>
      <c r="E4739">
        <v>54</v>
      </c>
      <c r="F4739" t="s">
        <v>9</v>
      </c>
      <c r="G4739">
        <v>1</v>
      </c>
      <c r="H4739">
        <v>4015.78</v>
      </c>
      <c r="I4739">
        <v>4015.78</v>
      </c>
      <c r="J4739" t="s">
        <v>93</v>
      </c>
      <c r="K4739" t="s">
        <v>82</v>
      </c>
      <c r="L4739" t="s">
        <v>155</v>
      </c>
      <c r="M4739">
        <v>2023</v>
      </c>
      <c r="N4739" t="s">
        <v>84</v>
      </c>
      <c r="O4739" t="s">
        <v>5638</v>
      </c>
      <c r="P4739" t="s">
        <v>86</v>
      </c>
    </row>
    <row r="4740" spans="1:16" x14ac:dyDescent="0.45">
      <c r="A4740">
        <v>4739</v>
      </c>
      <c r="B4740" s="10">
        <v>45272</v>
      </c>
      <c r="C4740">
        <v>2269</v>
      </c>
      <c r="D4740" t="s">
        <v>80</v>
      </c>
      <c r="E4740">
        <v>33</v>
      </c>
      <c r="F4740" t="s">
        <v>9</v>
      </c>
      <c r="G4740">
        <v>2</v>
      </c>
      <c r="H4740">
        <v>4434.72</v>
      </c>
      <c r="I4740">
        <v>8869.44</v>
      </c>
      <c r="J4740" t="s">
        <v>87</v>
      </c>
      <c r="K4740" t="s">
        <v>82</v>
      </c>
      <c r="L4740" t="s">
        <v>155</v>
      </c>
      <c r="M4740">
        <v>2023</v>
      </c>
      <c r="N4740" t="s">
        <v>84</v>
      </c>
      <c r="O4740" t="s">
        <v>3728</v>
      </c>
      <c r="P4740" t="s">
        <v>86</v>
      </c>
    </row>
    <row r="4741" spans="1:16" x14ac:dyDescent="0.45">
      <c r="A4741">
        <v>4740</v>
      </c>
      <c r="B4741" s="10">
        <v>45272</v>
      </c>
      <c r="C4741">
        <v>1404</v>
      </c>
      <c r="D4741" t="s">
        <v>89</v>
      </c>
      <c r="E4741">
        <v>61</v>
      </c>
      <c r="F4741" t="s">
        <v>102</v>
      </c>
      <c r="G4741">
        <v>3</v>
      </c>
      <c r="H4741">
        <v>3514.13</v>
      </c>
      <c r="I4741">
        <v>10542.39</v>
      </c>
      <c r="J4741" t="s">
        <v>81</v>
      </c>
      <c r="K4741" t="s">
        <v>82</v>
      </c>
      <c r="L4741" t="s">
        <v>155</v>
      </c>
      <c r="M4741">
        <v>2023</v>
      </c>
      <c r="N4741" t="s">
        <v>668</v>
      </c>
      <c r="O4741" t="s">
        <v>9502</v>
      </c>
      <c r="P4741" t="s">
        <v>86</v>
      </c>
    </row>
    <row r="4742" spans="1:16" x14ac:dyDescent="0.45">
      <c r="A4742">
        <v>4741</v>
      </c>
      <c r="B4742" s="10">
        <v>45273</v>
      </c>
      <c r="C4742">
        <v>2184</v>
      </c>
      <c r="D4742" t="s">
        <v>89</v>
      </c>
      <c r="E4742">
        <v>48</v>
      </c>
      <c r="F4742" t="s">
        <v>8</v>
      </c>
      <c r="G4742">
        <v>4</v>
      </c>
      <c r="H4742">
        <v>4666.28</v>
      </c>
      <c r="I4742">
        <v>18665.12</v>
      </c>
      <c r="J4742" t="s">
        <v>93</v>
      </c>
      <c r="K4742" t="s">
        <v>82</v>
      </c>
      <c r="L4742" t="s">
        <v>155</v>
      </c>
      <c r="M4742">
        <v>2023</v>
      </c>
      <c r="N4742" t="s">
        <v>84</v>
      </c>
      <c r="O4742" t="s">
        <v>157</v>
      </c>
      <c r="P4742" t="s">
        <v>86</v>
      </c>
    </row>
    <row r="4743" spans="1:16" x14ac:dyDescent="0.45">
      <c r="A4743">
        <v>4742</v>
      </c>
      <c r="B4743" s="10">
        <v>45273</v>
      </c>
      <c r="C4743">
        <v>9938</v>
      </c>
      <c r="D4743" t="s">
        <v>89</v>
      </c>
      <c r="E4743">
        <v>23</v>
      </c>
      <c r="F4743" t="s">
        <v>5</v>
      </c>
      <c r="G4743">
        <v>5</v>
      </c>
      <c r="H4743">
        <v>4529.88</v>
      </c>
      <c r="I4743">
        <v>22649.4</v>
      </c>
      <c r="J4743" t="s">
        <v>95</v>
      </c>
      <c r="K4743" t="s">
        <v>82</v>
      </c>
      <c r="L4743" t="s">
        <v>155</v>
      </c>
      <c r="M4743">
        <v>2023</v>
      </c>
      <c r="N4743" t="s">
        <v>84</v>
      </c>
      <c r="O4743" t="s">
        <v>4909</v>
      </c>
      <c r="P4743" t="s">
        <v>86</v>
      </c>
    </row>
    <row r="4744" spans="1:16" x14ac:dyDescent="0.45">
      <c r="A4744">
        <v>4743</v>
      </c>
      <c r="B4744" s="10">
        <v>45273</v>
      </c>
      <c r="C4744">
        <v>2725</v>
      </c>
      <c r="D4744" t="s">
        <v>80</v>
      </c>
      <c r="E4744">
        <v>47</v>
      </c>
      <c r="F4744" t="s">
        <v>6</v>
      </c>
      <c r="G4744">
        <v>5</v>
      </c>
      <c r="H4744">
        <v>2778.29</v>
      </c>
      <c r="I4744">
        <v>13891.45</v>
      </c>
      <c r="J4744" t="s">
        <v>93</v>
      </c>
      <c r="K4744" t="s">
        <v>82</v>
      </c>
      <c r="L4744" t="s">
        <v>155</v>
      </c>
      <c r="M4744">
        <v>2023</v>
      </c>
      <c r="N4744" t="s">
        <v>84</v>
      </c>
      <c r="O4744" t="s">
        <v>4250</v>
      </c>
      <c r="P4744" t="s">
        <v>86</v>
      </c>
    </row>
    <row r="4745" spans="1:16" x14ac:dyDescent="0.45">
      <c r="A4745">
        <v>4744</v>
      </c>
      <c r="B4745" s="10">
        <v>45273</v>
      </c>
      <c r="C4745">
        <v>9462</v>
      </c>
      <c r="D4745" t="s">
        <v>80</v>
      </c>
      <c r="E4745">
        <v>54</v>
      </c>
      <c r="F4745" t="s">
        <v>8</v>
      </c>
      <c r="G4745">
        <v>2</v>
      </c>
      <c r="H4745">
        <v>4543.84</v>
      </c>
      <c r="I4745">
        <v>9087.68</v>
      </c>
      <c r="J4745" t="s">
        <v>93</v>
      </c>
      <c r="K4745" t="s">
        <v>82</v>
      </c>
      <c r="L4745" t="s">
        <v>155</v>
      </c>
      <c r="M4745">
        <v>2023</v>
      </c>
      <c r="N4745" t="s">
        <v>84</v>
      </c>
      <c r="O4745" t="s">
        <v>3398</v>
      </c>
      <c r="P4745" t="s">
        <v>86</v>
      </c>
    </row>
    <row r="4746" spans="1:16" x14ac:dyDescent="0.45">
      <c r="A4746">
        <v>4745</v>
      </c>
      <c r="B4746" s="10">
        <v>45273</v>
      </c>
      <c r="C4746">
        <v>6811</v>
      </c>
      <c r="D4746" t="s">
        <v>89</v>
      </c>
      <c r="E4746">
        <v>18</v>
      </c>
      <c r="F4746" t="s">
        <v>7</v>
      </c>
      <c r="G4746">
        <v>3</v>
      </c>
      <c r="H4746">
        <v>2747.74</v>
      </c>
      <c r="I4746">
        <v>8243.2199999999993</v>
      </c>
      <c r="J4746" t="s">
        <v>95</v>
      </c>
      <c r="K4746" t="s">
        <v>82</v>
      </c>
      <c r="L4746" t="s">
        <v>155</v>
      </c>
      <c r="M4746">
        <v>2023</v>
      </c>
      <c r="N4746" t="s">
        <v>668</v>
      </c>
      <c r="O4746" t="s">
        <v>9503</v>
      </c>
      <c r="P4746" t="s">
        <v>86</v>
      </c>
    </row>
    <row r="4747" spans="1:16" x14ac:dyDescent="0.45">
      <c r="A4747">
        <v>4746</v>
      </c>
      <c r="B4747" s="10">
        <v>45273</v>
      </c>
      <c r="C4747">
        <v>6606</v>
      </c>
      <c r="D4747" t="s">
        <v>80</v>
      </c>
      <c r="E4747">
        <v>59</v>
      </c>
      <c r="F4747" t="s">
        <v>5</v>
      </c>
      <c r="G4747">
        <v>1</v>
      </c>
      <c r="H4747">
        <v>566.16</v>
      </c>
      <c r="I4747">
        <v>566.16</v>
      </c>
      <c r="J4747" t="s">
        <v>81</v>
      </c>
      <c r="K4747" t="s">
        <v>567</v>
      </c>
      <c r="L4747" t="s">
        <v>155</v>
      </c>
      <c r="M4747">
        <v>2023</v>
      </c>
      <c r="N4747" t="s">
        <v>668</v>
      </c>
      <c r="O4747" t="s">
        <v>9426</v>
      </c>
      <c r="P4747" t="s">
        <v>86</v>
      </c>
    </row>
    <row r="4748" spans="1:16" x14ac:dyDescent="0.45">
      <c r="A4748">
        <v>4747</v>
      </c>
      <c r="B4748" s="10">
        <v>45273</v>
      </c>
      <c r="C4748">
        <v>4956</v>
      </c>
      <c r="D4748" t="s">
        <v>89</v>
      </c>
      <c r="E4748">
        <v>42</v>
      </c>
      <c r="F4748" t="s">
        <v>6</v>
      </c>
      <c r="G4748">
        <v>2</v>
      </c>
      <c r="H4748">
        <v>4155.8</v>
      </c>
      <c r="I4748">
        <v>8311.6</v>
      </c>
      <c r="J4748" t="s">
        <v>97</v>
      </c>
      <c r="K4748" t="s">
        <v>82</v>
      </c>
      <c r="L4748" t="s">
        <v>155</v>
      </c>
      <c r="M4748">
        <v>2023</v>
      </c>
      <c r="N4748" t="s">
        <v>84</v>
      </c>
      <c r="O4748" t="s">
        <v>2788</v>
      </c>
      <c r="P4748" t="s">
        <v>86</v>
      </c>
    </row>
    <row r="4749" spans="1:16" x14ac:dyDescent="0.45">
      <c r="A4749">
        <v>4748</v>
      </c>
      <c r="B4749" s="10">
        <v>45273</v>
      </c>
      <c r="C4749">
        <v>1171</v>
      </c>
      <c r="D4749" t="s">
        <v>89</v>
      </c>
      <c r="E4749">
        <v>63</v>
      </c>
      <c r="F4749" t="s">
        <v>7</v>
      </c>
      <c r="G4749">
        <v>1</v>
      </c>
      <c r="H4749">
        <v>699.45</v>
      </c>
      <c r="I4749">
        <v>699.45</v>
      </c>
      <c r="J4749" t="s">
        <v>81</v>
      </c>
      <c r="K4749" t="s">
        <v>567</v>
      </c>
      <c r="L4749" t="s">
        <v>155</v>
      </c>
      <c r="M4749">
        <v>2023</v>
      </c>
      <c r="N4749" t="s">
        <v>84</v>
      </c>
      <c r="O4749" t="s">
        <v>8075</v>
      </c>
      <c r="P4749" t="s">
        <v>86</v>
      </c>
    </row>
    <row r="4750" spans="1:16" x14ac:dyDescent="0.45">
      <c r="A4750">
        <v>4749</v>
      </c>
      <c r="B4750" s="10">
        <v>45273</v>
      </c>
      <c r="C4750">
        <v>9465</v>
      </c>
      <c r="D4750" t="s">
        <v>80</v>
      </c>
      <c r="E4750">
        <v>38</v>
      </c>
      <c r="F4750" t="s">
        <v>102</v>
      </c>
      <c r="G4750">
        <v>4</v>
      </c>
      <c r="H4750">
        <v>1614</v>
      </c>
      <c r="I4750">
        <v>6456</v>
      </c>
      <c r="J4750" t="s">
        <v>97</v>
      </c>
      <c r="K4750" t="s">
        <v>82</v>
      </c>
      <c r="L4750" t="s">
        <v>155</v>
      </c>
      <c r="M4750">
        <v>2023</v>
      </c>
      <c r="N4750" t="s">
        <v>84</v>
      </c>
      <c r="O4750" t="s">
        <v>1728</v>
      </c>
      <c r="P4750" t="s">
        <v>86</v>
      </c>
    </row>
    <row r="4751" spans="1:16" x14ac:dyDescent="0.45">
      <c r="A4751">
        <v>4750</v>
      </c>
      <c r="B4751" s="10">
        <v>45273</v>
      </c>
      <c r="C4751">
        <v>3306</v>
      </c>
      <c r="D4751" t="s">
        <v>80</v>
      </c>
      <c r="E4751">
        <v>52</v>
      </c>
      <c r="F4751" t="s">
        <v>7</v>
      </c>
      <c r="G4751">
        <v>1</v>
      </c>
      <c r="H4751">
        <v>1929.97</v>
      </c>
      <c r="I4751">
        <v>1929.97</v>
      </c>
      <c r="J4751" t="s">
        <v>93</v>
      </c>
      <c r="K4751" t="s">
        <v>567</v>
      </c>
      <c r="L4751" t="s">
        <v>155</v>
      </c>
      <c r="M4751">
        <v>2023</v>
      </c>
      <c r="N4751" t="s">
        <v>84</v>
      </c>
      <c r="O4751" t="s">
        <v>7812</v>
      </c>
      <c r="P4751" t="s">
        <v>86</v>
      </c>
    </row>
    <row r="4752" spans="1:16" x14ac:dyDescent="0.45">
      <c r="A4752">
        <v>4751</v>
      </c>
      <c r="B4752" s="10">
        <v>45273</v>
      </c>
      <c r="C4752">
        <v>1421</v>
      </c>
      <c r="D4752" t="s">
        <v>89</v>
      </c>
      <c r="E4752">
        <v>55</v>
      </c>
      <c r="F4752" t="s">
        <v>102</v>
      </c>
      <c r="G4752">
        <v>4</v>
      </c>
      <c r="H4752">
        <v>4046.07</v>
      </c>
      <c r="I4752">
        <v>16184.28</v>
      </c>
      <c r="J4752" t="s">
        <v>81</v>
      </c>
      <c r="K4752" t="s">
        <v>82</v>
      </c>
      <c r="L4752" t="s">
        <v>155</v>
      </c>
      <c r="M4752">
        <v>2023</v>
      </c>
      <c r="N4752" t="s">
        <v>668</v>
      </c>
      <c r="O4752" t="s">
        <v>10015</v>
      </c>
      <c r="P4752" t="s">
        <v>86</v>
      </c>
    </row>
    <row r="4753" spans="1:16" x14ac:dyDescent="0.45">
      <c r="A4753">
        <v>4752</v>
      </c>
      <c r="B4753" s="10">
        <v>45273</v>
      </c>
      <c r="C4753">
        <v>6540</v>
      </c>
      <c r="D4753" t="s">
        <v>80</v>
      </c>
      <c r="E4753">
        <v>22</v>
      </c>
      <c r="F4753" t="s">
        <v>7</v>
      </c>
      <c r="G4753">
        <v>3</v>
      </c>
      <c r="H4753">
        <v>463.51</v>
      </c>
      <c r="I4753">
        <v>1390.53</v>
      </c>
      <c r="J4753" t="s">
        <v>95</v>
      </c>
      <c r="K4753" t="s">
        <v>567</v>
      </c>
      <c r="L4753" t="s">
        <v>155</v>
      </c>
      <c r="M4753">
        <v>2023</v>
      </c>
      <c r="N4753" t="s">
        <v>668</v>
      </c>
      <c r="O4753" t="s">
        <v>9349</v>
      </c>
      <c r="P4753" t="s">
        <v>86</v>
      </c>
    </row>
    <row r="4754" spans="1:16" x14ac:dyDescent="0.45">
      <c r="A4754">
        <v>4753</v>
      </c>
      <c r="B4754" s="10">
        <v>45273</v>
      </c>
      <c r="C4754">
        <v>5675</v>
      </c>
      <c r="D4754" t="s">
        <v>89</v>
      </c>
      <c r="E4754">
        <v>29</v>
      </c>
      <c r="F4754" t="s">
        <v>5</v>
      </c>
      <c r="G4754">
        <v>2</v>
      </c>
      <c r="H4754">
        <v>2252.46</v>
      </c>
      <c r="I4754">
        <v>4504.92</v>
      </c>
      <c r="J4754" t="s">
        <v>87</v>
      </c>
      <c r="K4754" t="s">
        <v>82</v>
      </c>
      <c r="L4754" t="s">
        <v>155</v>
      </c>
      <c r="M4754">
        <v>2023</v>
      </c>
      <c r="N4754" t="s">
        <v>84</v>
      </c>
      <c r="O4754" t="s">
        <v>3729</v>
      </c>
      <c r="P4754" t="s">
        <v>86</v>
      </c>
    </row>
    <row r="4755" spans="1:16" x14ac:dyDescent="0.45">
      <c r="A4755">
        <v>4754</v>
      </c>
      <c r="B4755" s="10">
        <v>45274</v>
      </c>
      <c r="C4755">
        <v>7748</v>
      </c>
      <c r="D4755" t="s">
        <v>89</v>
      </c>
      <c r="E4755">
        <v>22</v>
      </c>
      <c r="F4755" t="s">
        <v>7</v>
      </c>
      <c r="G4755">
        <v>1</v>
      </c>
      <c r="H4755">
        <v>2211.7399999999998</v>
      </c>
      <c r="I4755">
        <v>2211.7399999999998</v>
      </c>
      <c r="J4755" t="s">
        <v>95</v>
      </c>
      <c r="K4755" t="s">
        <v>82</v>
      </c>
      <c r="L4755" t="s">
        <v>155</v>
      </c>
      <c r="M4755">
        <v>2023</v>
      </c>
      <c r="N4755" t="s">
        <v>84</v>
      </c>
      <c r="O4755" t="s">
        <v>535</v>
      </c>
      <c r="P4755" t="s">
        <v>86</v>
      </c>
    </row>
    <row r="4756" spans="1:16" x14ac:dyDescent="0.45">
      <c r="A4756">
        <v>4755</v>
      </c>
      <c r="B4756" s="10">
        <v>45274</v>
      </c>
      <c r="C4756">
        <v>7103</v>
      </c>
      <c r="D4756" t="s">
        <v>80</v>
      </c>
      <c r="E4756">
        <v>26</v>
      </c>
      <c r="F4756" t="s">
        <v>8</v>
      </c>
      <c r="G4756">
        <v>3</v>
      </c>
      <c r="H4756">
        <v>2931.69</v>
      </c>
      <c r="I4756">
        <v>8795.07</v>
      </c>
      <c r="J4756" t="s">
        <v>87</v>
      </c>
      <c r="K4756" t="s">
        <v>82</v>
      </c>
      <c r="L4756" t="s">
        <v>155</v>
      </c>
      <c r="M4756">
        <v>2023</v>
      </c>
      <c r="N4756" t="s">
        <v>84</v>
      </c>
      <c r="O4756" t="s">
        <v>6101</v>
      </c>
      <c r="P4756" t="s">
        <v>86</v>
      </c>
    </row>
    <row r="4757" spans="1:16" x14ac:dyDescent="0.45">
      <c r="A4757">
        <v>4756</v>
      </c>
      <c r="B4757" s="10">
        <v>45274</v>
      </c>
      <c r="C4757">
        <v>2473</v>
      </c>
      <c r="D4757" t="s">
        <v>89</v>
      </c>
      <c r="E4757">
        <v>61</v>
      </c>
      <c r="F4757" t="s">
        <v>102</v>
      </c>
      <c r="G4757">
        <v>3</v>
      </c>
      <c r="H4757">
        <v>1801.65</v>
      </c>
      <c r="I4757">
        <v>5404.95</v>
      </c>
      <c r="J4757" t="s">
        <v>81</v>
      </c>
      <c r="K4757" t="s">
        <v>82</v>
      </c>
      <c r="L4757" t="s">
        <v>155</v>
      </c>
      <c r="M4757">
        <v>2023</v>
      </c>
      <c r="N4757" t="s">
        <v>84</v>
      </c>
      <c r="O4757" t="s">
        <v>8425</v>
      </c>
      <c r="P4757" t="s">
        <v>748</v>
      </c>
    </row>
    <row r="4758" spans="1:16" x14ac:dyDescent="0.45">
      <c r="A4758">
        <v>4757</v>
      </c>
      <c r="B4758" s="10">
        <v>45274</v>
      </c>
      <c r="C4758">
        <v>4243</v>
      </c>
      <c r="D4758" t="s">
        <v>80</v>
      </c>
      <c r="E4758">
        <v>26</v>
      </c>
      <c r="F4758" t="s">
        <v>9</v>
      </c>
      <c r="G4758">
        <v>1</v>
      </c>
      <c r="H4758">
        <v>2906.95</v>
      </c>
      <c r="I4758">
        <v>2906.95</v>
      </c>
      <c r="J4758" t="s">
        <v>87</v>
      </c>
      <c r="K4758" t="s">
        <v>82</v>
      </c>
      <c r="L4758" t="s">
        <v>155</v>
      </c>
      <c r="M4758">
        <v>2023</v>
      </c>
      <c r="N4758" t="s">
        <v>84</v>
      </c>
      <c r="O4758" t="s">
        <v>5426</v>
      </c>
      <c r="P4758" t="s">
        <v>86</v>
      </c>
    </row>
    <row r="4759" spans="1:16" x14ac:dyDescent="0.45">
      <c r="A4759">
        <v>4758</v>
      </c>
      <c r="B4759" s="10">
        <v>45274</v>
      </c>
      <c r="C4759">
        <v>3181</v>
      </c>
      <c r="D4759" t="s">
        <v>89</v>
      </c>
      <c r="E4759">
        <v>52</v>
      </c>
      <c r="F4759" t="s">
        <v>7</v>
      </c>
      <c r="G4759">
        <v>5</v>
      </c>
      <c r="H4759">
        <v>4930.18</v>
      </c>
      <c r="I4759">
        <v>24650.9</v>
      </c>
      <c r="J4759" t="s">
        <v>93</v>
      </c>
      <c r="K4759" t="s">
        <v>82</v>
      </c>
      <c r="L4759" t="s">
        <v>155</v>
      </c>
      <c r="M4759">
        <v>2023</v>
      </c>
      <c r="N4759" t="s">
        <v>84</v>
      </c>
      <c r="O4759" t="s">
        <v>4251</v>
      </c>
      <c r="P4759" t="s">
        <v>86</v>
      </c>
    </row>
    <row r="4760" spans="1:16" x14ac:dyDescent="0.45">
      <c r="A4760">
        <v>4759</v>
      </c>
      <c r="B4760" s="10">
        <v>45274</v>
      </c>
      <c r="C4760">
        <v>4096</v>
      </c>
      <c r="D4760" t="s">
        <v>80</v>
      </c>
      <c r="E4760">
        <v>18</v>
      </c>
      <c r="F4760" t="s">
        <v>102</v>
      </c>
      <c r="G4760">
        <v>5</v>
      </c>
      <c r="H4760">
        <v>404.17</v>
      </c>
      <c r="I4760">
        <v>2020.85</v>
      </c>
      <c r="J4760" t="s">
        <v>95</v>
      </c>
      <c r="K4760" t="s">
        <v>82</v>
      </c>
      <c r="L4760" t="s">
        <v>155</v>
      </c>
      <c r="M4760">
        <v>2023</v>
      </c>
      <c r="N4760" t="s">
        <v>84</v>
      </c>
      <c r="O4760" t="s">
        <v>8839</v>
      </c>
      <c r="P4760" t="s">
        <v>748</v>
      </c>
    </row>
    <row r="4761" spans="1:16" x14ac:dyDescent="0.45">
      <c r="A4761">
        <v>4760</v>
      </c>
      <c r="B4761" s="10">
        <v>45274</v>
      </c>
      <c r="C4761">
        <v>7646</v>
      </c>
      <c r="D4761" t="s">
        <v>80</v>
      </c>
      <c r="E4761">
        <v>64</v>
      </c>
      <c r="F4761" t="s">
        <v>9</v>
      </c>
      <c r="G4761">
        <v>4</v>
      </c>
      <c r="H4761">
        <v>4379.41</v>
      </c>
      <c r="I4761">
        <v>17517.64</v>
      </c>
      <c r="J4761" t="s">
        <v>81</v>
      </c>
      <c r="K4761" t="s">
        <v>82</v>
      </c>
      <c r="L4761" t="s">
        <v>155</v>
      </c>
      <c r="M4761">
        <v>2023</v>
      </c>
      <c r="N4761" t="s">
        <v>84</v>
      </c>
      <c r="O4761" t="s">
        <v>1391</v>
      </c>
      <c r="P4761" t="s">
        <v>86</v>
      </c>
    </row>
    <row r="4762" spans="1:16" x14ac:dyDescent="0.45">
      <c r="A4762">
        <v>4761</v>
      </c>
      <c r="B4762" s="10">
        <v>45274</v>
      </c>
      <c r="C4762">
        <v>6882</v>
      </c>
      <c r="D4762" t="s">
        <v>89</v>
      </c>
      <c r="E4762">
        <v>27</v>
      </c>
      <c r="F4762" t="s">
        <v>102</v>
      </c>
      <c r="G4762">
        <v>3</v>
      </c>
      <c r="H4762">
        <v>1577.72</v>
      </c>
      <c r="I4762">
        <v>4733.16</v>
      </c>
      <c r="J4762" t="s">
        <v>87</v>
      </c>
      <c r="K4762" t="s">
        <v>82</v>
      </c>
      <c r="L4762" t="s">
        <v>155</v>
      </c>
      <c r="M4762">
        <v>2023</v>
      </c>
      <c r="N4762" t="s">
        <v>84</v>
      </c>
      <c r="O4762" t="s">
        <v>6102</v>
      </c>
      <c r="P4762" t="s">
        <v>86</v>
      </c>
    </row>
    <row r="4763" spans="1:16" x14ac:dyDescent="0.45">
      <c r="A4763">
        <v>4762</v>
      </c>
      <c r="B4763" s="10">
        <v>45274</v>
      </c>
      <c r="C4763">
        <v>6982</v>
      </c>
      <c r="D4763" t="s">
        <v>80</v>
      </c>
      <c r="E4763">
        <v>63</v>
      </c>
      <c r="F4763" t="s">
        <v>102</v>
      </c>
      <c r="G4763">
        <v>2</v>
      </c>
      <c r="H4763">
        <v>2355.3000000000002</v>
      </c>
      <c r="I4763">
        <v>4710.6000000000004</v>
      </c>
      <c r="J4763" t="s">
        <v>81</v>
      </c>
      <c r="K4763" t="s">
        <v>82</v>
      </c>
      <c r="L4763" t="s">
        <v>155</v>
      </c>
      <c r="M4763">
        <v>2023</v>
      </c>
      <c r="N4763" t="s">
        <v>84</v>
      </c>
      <c r="O4763" t="s">
        <v>3081</v>
      </c>
      <c r="P4763" t="s">
        <v>86</v>
      </c>
    </row>
    <row r="4764" spans="1:16" x14ac:dyDescent="0.45">
      <c r="A4764">
        <v>4763</v>
      </c>
      <c r="B4764" s="10">
        <v>45274</v>
      </c>
      <c r="C4764">
        <v>6798</v>
      </c>
      <c r="D4764" t="s">
        <v>80</v>
      </c>
      <c r="E4764">
        <v>56</v>
      </c>
      <c r="F4764" t="s">
        <v>9</v>
      </c>
      <c r="G4764">
        <v>2</v>
      </c>
      <c r="H4764">
        <v>3718.53</v>
      </c>
      <c r="I4764">
        <v>7437.06</v>
      </c>
      <c r="J4764" t="s">
        <v>81</v>
      </c>
      <c r="K4764" t="s">
        <v>82</v>
      </c>
      <c r="L4764" t="s">
        <v>155</v>
      </c>
      <c r="M4764">
        <v>2023</v>
      </c>
      <c r="N4764" t="s">
        <v>668</v>
      </c>
      <c r="O4764" t="s">
        <v>9869</v>
      </c>
      <c r="P4764" t="s">
        <v>86</v>
      </c>
    </row>
    <row r="4765" spans="1:16" x14ac:dyDescent="0.45">
      <c r="A4765">
        <v>4764</v>
      </c>
      <c r="B4765" s="10">
        <v>45274</v>
      </c>
      <c r="C4765">
        <v>9415</v>
      </c>
      <c r="D4765" t="s">
        <v>89</v>
      </c>
      <c r="E4765">
        <v>53</v>
      </c>
      <c r="F4765" t="s">
        <v>9</v>
      </c>
      <c r="G4765">
        <v>3</v>
      </c>
      <c r="H4765">
        <v>4554.68</v>
      </c>
      <c r="I4765">
        <v>13664.04</v>
      </c>
      <c r="J4765" t="s">
        <v>93</v>
      </c>
      <c r="K4765" t="s">
        <v>82</v>
      </c>
      <c r="L4765" t="s">
        <v>155</v>
      </c>
      <c r="M4765">
        <v>2023</v>
      </c>
      <c r="N4765" t="s">
        <v>84</v>
      </c>
      <c r="O4765" t="s">
        <v>6540</v>
      </c>
      <c r="P4765" t="s">
        <v>86</v>
      </c>
    </row>
    <row r="4766" spans="1:16" x14ac:dyDescent="0.45">
      <c r="A4766">
        <v>4765</v>
      </c>
      <c r="B4766" s="10">
        <v>45274</v>
      </c>
      <c r="C4766">
        <v>9411</v>
      </c>
      <c r="D4766" t="s">
        <v>80</v>
      </c>
      <c r="E4766">
        <v>54</v>
      </c>
      <c r="F4766" t="s">
        <v>5</v>
      </c>
      <c r="G4766">
        <v>5</v>
      </c>
      <c r="H4766">
        <v>94.92</v>
      </c>
      <c r="I4766">
        <v>474.6</v>
      </c>
      <c r="J4766" t="s">
        <v>93</v>
      </c>
      <c r="K4766" t="s">
        <v>567</v>
      </c>
      <c r="L4766" t="s">
        <v>155</v>
      </c>
      <c r="M4766">
        <v>2023</v>
      </c>
      <c r="N4766" t="s">
        <v>84</v>
      </c>
      <c r="O4766" t="s">
        <v>7613</v>
      </c>
      <c r="P4766" t="s">
        <v>86</v>
      </c>
    </row>
    <row r="4767" spans="1:16" x14ac:dyDescent="0.45">
      <c r="A4767">
        <v>4766</v>
      </c>
      <c r="B4767" s="10">
        <v>45274</v>
      </c>
      <c r="C4767">
        <v>9456</v>
      </c>
      <c r="D4767" t="s">
        <v>89</v>
      </c>
      <c r="E4767">
        <v>52</v>
      </c>
      <c r="F4767" t="s">
        <v>6</v>
      </c>
      <c r="G4767">
        <v>3</v>
      </c>
      <c r="H4767">
        <v>3327.85</v>
      </c>
      <c r="I4767">
        <v>9983.5499999999993</v>
      </c>
      <c r="J4767" t="s">
        <v>93</v>
      </c>
      <c r="K4767" t="s">
        <v>82</v>
      </c>
      <c r="L4767" t="s">
        <v>155</v>
      </c>
      <c r="M4767">
        <v>2023</v>
      </c>
      <c r="N4767" t="s">
        <v>84</v>
      </c>
      <c r="O4767" t="s">
        <v>6541</v>
      </c>
      <c r="P4767" t="s">
        <v>86</v>
      </c>
    </row>
    <row r="4768" spans="1:16" x14ac:dyDescent="0.45">
      <c r="A4768">
        <v>4767</v>
      </c>
      <c r="B4768" s="10">
        <v>45274</v>
      </c>
      <c r="C4768">
        <v>5524</v>
      </c>
      <c r="D4768" t="s">
        <v>80</v>
      </c>
      <c r="E4768">
        <v>34</v>
      </c>
      <c r="F4768" t="s">
        <v>7</v>
      </c>
      <c r="G4768">
        <v>4</v>
      </c>
      <c r="H4768">
        <v>394.28</v>
      </c>
      <c r="I4768">
        <v>1577.12</v>
      </c>
      <c r="J4768" t="s">
        <v>87</v>
      </c>
      <c r="K4768" t="s">
        <v>567</v>
      </c>
      <c r="L4768" t="s">
        <v>155</v>
      </c>
      <c r="M4768">
        <v>2023</v>
      </c>
      <c r="N4768" t="s">
        <v>84</v>
      </c>
      <c r="O4768" t="s">
        <v>7373</v>
      </c>
      <c r="P4768" t="s">
        <v>86</v>
      </c>
    </row>
    <row r="4769" spans="1:16" x14ac:dyDescent="0.45">
      <c r="A4769">
        <v>4768</v>
      </c>
      <c r="B4769" s="10">
        <v>45275</v>
      </c>
      <c r="C4769">
        <v>7559</v>
      </c>
      <c r="D4769" t="s">
        <v>89</v>
      </c>
      <c r="E4769">
        <v>30</v>
      </c>
      <c r="F4769" t="s">
        <v>7</v>
      </c>
      <c r="G4769">
        <v>3</v>
      </c>
      <c r="H4769">
        <v>2652.11</v>
      </c>
      <c r="I4769">
        <v>7956.33</v>
      </c>
      <c r="J4769" t="s">
        <v>87</v>
      </c>
      <c r="K4769" t="s">
        <v>82</v>
      </c>
      <c r="L4769" t="s">
        <v>155</v>
      </c>
      <c r="M4769">
        <v>2023</v>
      </c>
      <c r="N4769" t="s">
        <v>84</v>
      </c>
      <c r="O4769" t="s">
        <v>448</v>
      </c>
      <c r="P4769" t="s">
        <v>86</v>
      </c>
    </row>
    <row r="4770" spans="1:16" x14ac:dyDescent="0.45">
      <c r="A4770">
        <v>4769</v>
      </c>
      <c r="B4770" s="10">
        <v>45275</v>
      </c>
      <c r="C4770">
        <v>8620</v>
      </c>
      <c r="D4770" t="s">
        <v>89</v>
      </c>
      <c r="E4770">
        <v>23</v>
      </c>
      <c r="F4770" t="s">
        <v>102</v>
      </c>
      <c r="G4770">
        <v>1</v>
      </c>
      <c r="H4770">
        <v>3761.31</v>
      </c>
      <c r="I4770">
        <v>3761.31</v>
      </c>
      <c r="J4770" t="s">
        <v>95</v>
      </c>
      <c r="K4770" t="s">
        <v>82</v>
      </c>
      <c r="L4770" t="s">
        <v>155</v>
      </c>
      <c r="M4770">
        <v>2023</v>
      </c>
      <c r="N4770" t="s">
        <v>84</v>
      </c>
      <c r="O4770" t="s">
        <v>5045</v>
      </c>
      <c r="P4770" t="s">
        <v>86</v>
      </c>
    </row>
    <row r="4771" spans="1:16" x14ac:dyDescent="0.45">
      <c r="A4771">
        <v>4770</v>
      </c>
      <c r="B4771" s="10">
        <v>45275</v>
      </c>
      <c r="C4771">
        <v>3774</v>
      </c>
      <c r="D4771" t="s">
        <v>89</v>
      </c>
      <c r="E4771">
        <v>54</v>
      </c>
      <c r="F4771" t="s">
        <v>8</v>
      </c>
      <c r="G4771">
        <v>5</v>
      </c>
      <c r="H4771">
        <v>889.19</v>
      </c>
      <c r="I4771">
        <v>4445.95</v>
      </c>
      <c r="J4771" t="s">
        <v>93</v>
      </c>
      <c r="K4771" t="s">
        <v>82</v>
      </c>
      <c r="L4771" t="s">
        <v>155</v>
      </c>
      <c r="M4771">
        <v>2023</v>
      </c>
      <c r="N4771" t="s">
        <v>84</v>
      </c>
      <c r="O4771" t="s">
        <v>9169</v>
      </c>
      <c r="P4771" t="s">
        <v>748</v>
      </c>
    </row>
    <row r="4772" spans="1:16" x14ac:dyDescent="0.45">
      <c r="A4772">
        <v>4771</v>
      </c>
      <c r="B4772" s="10">
        <v>45275</v>
      </c>
      <c r="C4772">
        <v>6673</v>
      </c>
      <c r="D4772" t="s">
        <v>89</v>
      </c>
      <c r="E4772">
        <v>49</v>
      </c>
      <c r="F4772" t="s">
        <v>8</v>
      </c>
      <c r="G4772">
        <v>1</v>
      </c>
      <c r="H4772">
        <v>3830.74</v>
      </c>
      <c r="I4772">
        <v>3830.74</v>
      </c>
      <c r="J4772" t="s">
        <v>93</v>
      </c>
      <c r="K4772" t="s">
        <v>82</v>
      </c>
      <c r="L4772" t="s">
        <v>155</v>
      </c>
      <c r="M4772">
        <v>2023</v>
      </c>
      <c r="N4772" t="s">
        <v>668</v>
      </c>
      <c r="O4772" t="s">
        <v>9621</v>
      </c>
      <c r="P4772" t="s">
        <v>86</v>
      </c>
    </row>
    <row r="4773" spans="1:16" x14ac:dyDescent="0.45">
      <c r="A4773">
        <v>4772</v>
      </c>
      <c r="B4773" s="10">
        <v>45275</v>
      </c>
      <c r="C4773">
        <v>4124</v>
      </c>
      <c r="D4773" t="s">
        <v>80</v>
      </c>
      <c r="E4773">
        <v>28</v>
      </c>
      <c r="F4773" t="s">
        <v>6</v>
      </c>
      <c r="G4773">
        <v>1</v>
      </c>
      <c r="H4773">
        <v>1582.21</v>
      </c>
      <c r="I4773">
        <v>1582.21</v>
      </c>
      <c r="J4773" t="s">
        <v>87</v>
      </c>
      <c r="K4773" t="s">
        <v>567</v>
      </c>
      <c r="L4773" t="s">
        <v>155</v>
      </c>
      <c r="M4773">
        <v>2023</v>
      </c>
      <c r="N4773" t="s">
        <v>84</v>
      </c>
      <c r="O4773" t="s">
        <v>8209</v>
      </c>
      <c r="P4773" t="s">
        <v>86</v>
      </c>
    </row>
    <row r="4774" spans="1:16" x14ac:dyDescent="0.45">
      <c r="A4774">
        <v>4773</v>
      </c>
      <c r="B4774" s="10">
        <v>45275</v>
      </c>
      <c r="C4774">
        <v>9671</v>
      </c>
      <c r="D4774" t="s">
        <v>89</v>
      </c>
      <c r="E4774">
        <v>34</v>
      </c>
      <c r="F4774" t="s">
        <v>102</v>
      </c>
      <c r="G4774">
        <v>3</v>
      </c>
      <c r="H4774">
        <v>3072.23</v>
      </c>
      <c r="I4774">
        <v>9216.69</v>
      </c>
      <c r="J4774" t="s">
        <v>87</v>
      </c>
      <c r="K4774" t="s">
        <v>82</v>
      </c>
      <c r="L4774" t="s">
        <v>155</v>
      </c>
      <c r="M4774">
        <v>2023</v>
      </c>
      <c r="N4774" t="s">
        <v>84</v>
      </c>
      <c r="O4774" t="s">
        <v>6103</v>
      </c>
      <c r="P4774" t="s">
        <v>86</v>
      </c>
    </row>
    <row r="4775" spans="1:16" x14ac:dyDescent="0.45">
      <c r="A4775">
        <v>4774</v>
      </c>
      <c r="B4775" s="10">
        <v>45275</v>
      </c>
      <c r="C4775">
        <v>2353</v>
      </c>
      <c r="D4775" t="s">
        <v>80</v>
      </c>
      <c r="E4775">
        <v>22</v>
      </c>
      <c r="F4775" t="s">
        <v>5</v>
      </c>
      <c r="G4775">
        <v>3</v>
      </c>
      <c r="H4775">
        <v>3307.3</v>
      </c>
      <c r="I4775">
        <v>9921.9</v>
      </c>
      <c r="J4775" t="s">
        <v>95</v>
      </c>
      <c r="K4775" t="s">
        <v>82</v>
      </c>
      <c r="L4775" t="s">
        <v>155</v>
      </c>
      <c r="M4775">
        <v>2023</v>
      </c>
      <c r="N4775" t="s">
        <v>84</v>
      </c>
      <c r="O4775" t="s">
        <v>8681</v>
      </c>
      <c r="P4775" t="s">
        <v>748</v>
      </c>
    </row>
    <row r="4776" spans="1:16" x14ac:dyDescent="0.45">
      <c r="A4776">
        <v>4775</v>
      </c>
      <c r="B4776" s="10">
        <v>45275</v>
      </c>
      <c r="C4776">
        <v>4854</v>
      </c>
      <c r="D4776" t="s">
        <v>89</v>
      </c>
      <c r="E4776">
        <v>23</v>
      </c>
      <c r="F4776" t="s">
        <v>9</v>
      </c>
      <c r="G4776">
        <v>2</v>
      </c>
      <c r="H4776">
        <v>3262.45</v>
      </c>
      <c r="I4776">
        <v>6524.9</v>
      </c>
      <c r="J4776" t="s">
        <v>95</v>
      </c>
      <c r="K4776" t="s">
        <v>82</v>
      </c>
      <c r="L4776" t="s">
        <v>155</v>
      </c>
      <c r="M4776">
        <v>2023</v>
      </c>
      <c r="N4776" t="s">
        <v>84</v>
      </c>
      <c r="O4776" t="s">
        <v>2550</v>
      </c>
      <c r="P4776" t="s">
        <v>86</v>
      </c>
    </row>
    <row r="4777" spans="1:16" x14ac:dyDescent="0.45">
      <c r="A4777">
        <v>4776</v>
      </c>
      <c r="B4777" s="10">
        <v>45275</v>
      </c>
      <c r="C4777">
        <v>9134</v>
      </c>
      <c r="D4777" t="s">
        <v>80</v>
      </c>
      <c r="E4777">
        <v>27</v>
      </c>
      <c r="F4777" t="s">
        <v>102</v>
      </c>
      <c r="G4777">
        <v>1</v>
      </c>
      <c r="H4777">
        <v>141.80000000000001</v>
      </c>
      <c r="I4777">
        <v>141.80000000000001</v>
      </c>
      <c r="J4777" t="s">
        <v>87</v>
      </c>
      <c r="K4777" t="s">
        <v>567</v>
      </c>
      <c r="L4777" t="s">
        <v>155</v>
      </c>
      <c r="M4777">
        <v>2023</v>
      </c>
      <c r="N4777" t="s">
        <v>84</v>
      </c>
      <c r="O4777" t="s">
        <v>8210</v>
      </c>
      <c r="P4777" t="s">
        <v>86</v>
      </c>
    </row>
    <row r="4778" spans="1:16" x14ac:dyDescent="0.45">
      <c r="A4778">
        <v>4777</v>
      </c>
      <c r="B4778" s="10">
        <v>45275</v>
      </c>
      <c r="C4778">
        <v>1924</v>
      </c>
      <c r="D4778" t="s">
        <v>89</v>
      </c>
      <c r="E4778">
        <v>50</v>
      </c>
      <c r="F4778" t="s">
        <v>7</v>
      </c>
      <c r="G4778">
        <v>3</v>
      </c>
      <c r="H4778">
        <v>803.76</v>
      </c>
      <c r="I4778">
        <v>2411.2800000000002</v>
      </c>
      <c r="J4778" t="s">
        <v>93</v>
      </c>
      <c r="K4778" t="s">
        <v>82</v>
      </c>
      <c r="L4778" t="s">
        <v>155</v>
      </c>
      <c r="M4778">
        <v>2023</v>
      </c>
      <c r="N4778" t="s">
        <v>84</v>
      </c>
      <c r="O4778" t="s">
        <v>8519</v>
      </c>
      <c r="P4778" t="s">
        <v>748</v>
      </c>
    </row>
    <row r="4779" spans="1:16" x14ac:dyDescent="0.45">
      <c r="A4779">
        <v>4778</v>
      </c>
      <c r="B4779" s="10">
        <v>45275</v>
      </c>
      <c r="C4779">
        <v>3170</v>
      </c>
      <c r="D4779" t="s">
        <v>80</v>
      </c>
      <c r="E4779">
        <v>47</v>
      </c>
      <c r="F4779" t="s">
        <v>8</v>
      </c>
      <c r="G4779">
        <v>2</v>
      </c>
      <c r="H4779">
        <v>4288.2</v>
      </c>
      <c r="I4779">
        <v>8576.4</v>
      </c>
      <c r="J4779" t="s">
        <v>93</v>
      </c>
      <c r="K4779" t="s">
        <v>82</v>
      </c>
      <c r="L4779" t="s">
        <v>155</v>
      </c>
      <c r="M4779">
        <v>2023</v>
      </c>
      <c r="N4779" t="s">
        <v>84</v>
      </c>
      <c r="O4779" t="s">
        <v>3399</v>
      </c>
      <c r="P4779" t="s">
        <v>86</v>
      </c>
    </row>
    <row r="4780" spans="1:16" x14ac:dyDescent="0.45">
      <c r="A4780">
        <v>4779</v>
      </c>
      <c r="B4780" s="10">
        <v>45275</v>
      </c>
      <c r="C4780">
        <v>6506</v>
      </c>
      <c r="D4780" t="s">
        <v>80</v>
      </c>
      <c r="E4780">
        <v>38</v>
      </c>
      <c r="F4780" t="s">
        <v>8</v>
      </c>
      <c r="G4780">
        <v>1</v>
      </c>
      <c r="H4780">
        <v>4702.22</v>
      </c>
      <c r="I4780">
        <v>4702.22</v>
      </c>
      <c r="J4780" t="s">
        <v>97</v>
      </c>
      <c r="K4780" t="s">
        <v>82</v>
      </c>
      <c r="L4780" t="s">
        <v>155</v>
      </c>
      <c r="M4780">
        <v>2023</v>
      </c>
      <c r="N4780" t="s">
        <v>84</v>
      </c>
      <c r="O4780" t="s">
        <v>5217</v>
      </c>
      <c r="P4780" t="s">
        <v>86</v>
      </c>
    </row>
    <row r="4781" spans="1:16" x14ac:dyDescent="0.45">
      <c r="A4781">
        <v>4780</v>
      </c>
      <c r="B4781" s="10">
        <v>45275</v>
      </c>
      <c r="C4781">
        <v>3395</v>
      </c>
      <c r="D4781" t="s">
        <v>89</v>
      </c>
      <c r="E4781">
        <v>59</v>
      </c>
      <c r="F4781" t="s">
        <v>8</v>
      </c>
      <c r="G4781">
        <v>2</v>
      </c>
      <c r="H4781">
        <v>2840.16</v>
      </c>
      <c r="I4781">
        <v>5680.32</v>
      </c>
      <c r="J4781" t="s">
        <v>81</v>
      </c>
      <c r="K4781" t="s">
        <v>82</v>
      </c>
      <c r="L4781" t="s">
        <v>155</v>
      </c>
      <c r="M4781">
        <v>2023</v>
      </c>
      <c r="N4781" t="s">
        <v>84</v>
      </c>
      <c r="O4781" t="s">
        <v>3082</v>
      </c>
      <c r="P4781" t="s">
        <v>86</v>
      </c>
    </row>
    <row r="4782" spans="1:16" x14ac:dyDescent="0.45">
      <c r="A4782">
        <v>4781</v>
      </c>
      <c r="B4782" s="10">
        <v>45275</v>
      </c>
      <c r="C4782">
        <v>9220</v>
      </c>
      <c r="D4782" t="s">
        <v>89</v>
      </c>
      <c r="E4782">
        <v>34</v>
      </c>
      <c r="F4782" t="s">
        <v>5</v>
      </c>
      <c r="G4782">
        <v>5</v>
      </c>
      <c r="H4782">
        <v>3005.01</v>
      </c>
      <c r="I4782">
        <v>15025.05</v>
      </c>
      <c r="J4782" t="s">
        <v>87</v>
      </c>
      <c r="K4782" t="s">
        <v>82</v>
      </c>
      <c r="L4782" t="s">
        <v>155</v>
      </c>
      <c r="M4782">
        <v>2023</v>
      </c>
      <c r="N4782" t="s">
        <v>84</v>
      </c>
      <c r="O4782" t="s">
        <v>8987</v>
      </c>
      <c r="P4782" t="s">
        <v>748</v>
      </c>
    </row>
    <row r="4783" spans="1:16" x14ac:dyDescent="0.45">
      <c r="A4783">
        <v>4782</v>
      </c>
      <c r="B4783" s="10">
        <v>45276</v>
      </c>
      <c r="C4783">
        <v>9226</v>
      </c>
      <c r="D4783" t="s">
        <v>89</v>
      </c>
      <c r="E4783">
        <v>44</v>
      </c>
      <c r="F4783" t="s">
        <v>7</v>
      </c>
      <c r="G4783">
        <v>4</v>
      </c>
      <c r="H4783">
        <v>3787.4</v>
      </c>
      <c r="I4783">
        <v>15149.6</v>
      </c>
      <c r="J4783" t="s">
        <v>97</v>
      </c>
      <c r="K4783" t="s">
        <v>82</v>
      </c>
      <c r="L4783" t="s">
        <v>155</v>
      </c>
      <c r="M4783">
        <v>2023</v>
      </c>
      <c r="N4783" t="s">
        <v>84</v>
      </c>
      <c r="O4783" t="s">
        <v>158</v>
      </c>
      <c r="P4783" t="s">
        <v>86</v>
      </c>
    </row>
    <row r="4784" spans="1:16" x14ac:dyDescent="0.45">
      <c r="A4784">
        <v>4783</v>
      </c>
      <c r="B4784" s="10">
        <v>45276</v>
      </c>
      <c r="C4784">
        <v>6515</v>
      </c>
      <c r="D4784" t="s">
        <v>80</v>
      </c>
      <c r="E4784">
        <v>20</v>
      </c>
      <c r="F4784" t="s">
        <v>5</v>
      </c>
      <c r="G4784">
        <v>1</v>
      </c>
      <c r="H4784">
        <v>2060.2199999999998</v>
      </c>
      <c r="I4784">
        <v>2060.2199999999998</v>
      </c>
      <c r="J4784" t="s">
        <v>95</v>
      </c>
      <c r="K4784" t="s">
        <v>82</v>
      </c>
      <c r="L4784" t="s">
        <v>155</v>
      </c>
      <c r="M4784">
        <v>2023</v>
      </c>
      <c r="N4784" t="s">
        <v>84</v>
      </c>
      <c r="O4784" t="s">
        <v>5046</v>
      </c>
      <c r="P4784" t="s">
        <v>86</v>
      </c>
    </row>
    <row r="4785" spans="1:16" x14ac:dyDescent="0.45">
      <c r="A4785">
        <v>4784</v>
      </c>
      <c r="B4785" s="10">
        <v>45276</v>
      </c>
      <c r="C4785">
        <v>3670</v>
      </c>
      <c r="D4785" t="s">
        <v>80</v>
      </c>
      <c r="E4785">
        <v>46</v>
      </c>
      <c r="F4785" t="s">
        <v>9</v>
      </c>
      <c r="G4785">
        <v>3</v>
      </c>
      <c r="H4785">
        <v>1673.68</v>
      </c>
      <c r="I4785">
        <v>5021.04</v>
      </c>
      <c r="J4785" t="s">
        <v>93</v>
      </c>
      <c r="K4785" t="s">
        <v>82</v>
      </c>
      <c r="L4785" t="s">
        <v>155</v>
      </c>
      <c r="M4785">
        <v>2023</v>
      </c>
      <c r="N4785" t="s">
        <v>84</v>
      </c>
      <c r="O4785" t="s">
        <v>6542</v>
      </c>
      <c r="P4785" t="s">
        <v>86</v>
      </c>
    </row>
    <row r="4786" spans="1:16" x14ac:dyDescent="0.45">
      <c r="A4786">
        <v>4785</v>
      </c>
      <c r="B4786" s="10">
        <v>45276</v>
      </c>
      <c r="C4786">
        <v>4365</v>
      </c>
      <c r="D4786" t="s">
        <v>80</v>
      </c>
      <c r="E4786">
        <v>19</v>
      </c>
      <c r="F4786" t="s">
        <v>102</v>
      </c>
      <c r="G4786">
        <v>5</v>
      </c>
      <c r="H4786">
        <v>3852.6</v>
      </c>
      <c r="I4786">
        <v>19263</v>
      </c>
      <c r="J4786" t="s">
        <v>95</v>
      </c>
      <c r="K4786" t="s">
        <v>82</v>
      </c>
      <c r="L4786" t="s">
        <v>155</v>
      </c>
      <c r="M4786">
        <v>2023</v>
      </c>
      <c r="N4786" t="s">
        <v>84</v>
      </c>
      <c r="O4786" t="s">
        <v>4910</v>
      </c>
      <c r="P4786" t="s">
        <v>86</v>
      </c>
    </row>
    <row r="4787" spans="1:16" x14ac:dyDescent="0.45">
      <c r="A4787">
        <v>4786</v>
      </c>
      <c r="B4787" s="10">
        <v>45276</v>
      </c>
      <c r="C4787">
        <v>1588</v>
      </c>
      <c r="D4787" t="s">
        <v>80</v>
      </c>
      <c r="E4787">
        <v>46</v>
      </c>
      <c r="F4787" t="s">
        <v>102</v>
      </c>
      <c r="G4787">
        <v>2</v>
      </c>
      <c r="H4787">
        <v>190.01</v>
      </c>
      <c r="I4787">
        <v>380.02</v>
      </c>
      <c r="J4787" t="s">
        <v>93</v>
      </c>
      <c r="K4787" t="s">
        <v>567</v>
      </c>
      <c r="L4787" t="s">
        <v>155</v>
      </c>
      <c r="M4787">
        <v>2023</v>
      </c>
      <c r="N4787" t="s">
        <v>84</v>
      </c>
      <c r="O4787" t="s">
        <v>7247</v>
      </c>
      <c r="P4787" t="s">
        <v>86</v>
      </c>
    </row>
    <row r="4788" spans="1:16" x14ac:dyDescent="0.45">
      <c r="A4788">
        <v>4787</v>
      </c>
      <c r="B4788" s="10">
        <v>45276</v>
      </c>
      <c r="C4788">
        <v>4138</v>
      </c>
      <c r="D4788" t="s">
        <v>89</v>
      </c>
      <c r="E4788">
        <v>53</v>
      </c>
      <c r="F4788" t="s">
        <v>8</v>
      </c>
      <c r="G4788">
        <v>4</v>
      </c>
      <c r="H4788">
        <v>4432.46</v>
      </c>
      <c r="I4788">
        <v>17729.84</v>
      </c>
      <c r="J4788" t="s">
        <v>93</v>
      </c>
      <c r="K4788" t="s">
        <v>82</v>
      </c>
      <c r="L4788" t="s">
        <v>155</v>
      </c>
      <c r="M4788">
        <v>2023</v>
      </c>
      <c r="N4788" t="s">
        <v>84</v>
      </c>
      <c r="O4788" t="s">
        <v>2032</v>
      </c>
      <c r="P4788" t="s">
        <v>86</v>
      </c>
    </row>
    <row r="4789" spans="1:16" x14ac:dyDescent="0.45">
      <c r="A4789">
        <v>4788</v>
      </c>
      <c r="B4789" s="10">
        <v>45276</v>
      </c>
      <c r="C4789">
        <v>7663</v>
      </c>
      <c r="D4789" t="s">
        <v>89</v>
      </c>
      <c r="E4789">
        <v>51</v>
      </c>
      <c r="F4789" t="s">
        <v>8</v>
      </c>
      <c r="G4789">
        <v>1</v>
      </c>
      <c r="H4789">
        <v>2232.4699999999998</v>
      </c>
      <c r="I4789">
        <v>2232.4699999999998</v>
      </c>
      <c r="J4789" t="s">
        <v>93</v>
      </c>
      <c r="K4789" t="s">
        <v>82</v>
      </c>
      <c r="L4789" t="s">
        <v>155</v>
      </c>
      <c r="M4789">
        <v>2023</v>
      </c>
      <c r="N4789" t="s">
        <v>84</v>
      </c>
      <c r="O4789" t="s">
        <v>5639</v>
      </c>
      <c r="P4789" t="s">
        <v>86</v>
      </c>
    </row>
    <row r="4790" spans="1:16" x14ac:dyDescent="0.45">
      <c r="A4790">
        <v>4789</v>
      </c>
      <c r="B4790" s="10">
        <v>45276</v>
      </c>
      <c r="C4790">
        <v>5086</v>
      </c>
      <c r="D4790" t="s">
        <v>89</v>
      </c>
      <c r="E4790">
        <v>54</v>
      </c>
      <c r="F4790" t="s">
        <v>9</v>
      </c>
      <c r="G4790">
        <v>4</v>
      </c>
      <c r="H4790">
        <v>2545.9299999999998</v>
      </c>
      <c r="I4790">
        <v>10183.719999999999</v>
      </c>
      <c r="J4790" t="s">
        <v>93</v>
      </c>
      <c r="K4790" t="s">
        <v>82</v>
      </c>
      <c r="L4790" t="s">
        <v>155</v>
      </c>
      <c r="M4790">
        <v>2023</v>
      </c>
      <c r="N4790" t="s">
        <v>84</v>
      </c>
      <c r="O4790" t="s">
        <v>2033</v>
      </c>
      <c r="P4790" t="s">
        <v>86</v>
      </c>
    </row>
    <row r="4791" spans="1:16" x14ac:dyDescent="0.45">
      <c r="A4791">
        <v>4790</v>
      </c>
      <c r="B4791" s="10">
        <v>45276</v>
      </c>
      <c r="C4791">
        <v>9531</v>
      </c>
      <c r="D4791" t="s">
        <v>89</v>
      </c>
      <c r="E4791">
        <v>59</v>
      </c>
      <c r="F4791" t="s">
        <v>5</v>
      </c>
      <c r="G4791">
        <v>5</v>
      </c>
      <c r="H4791">
        <v>3189.68</v>
      </c>
      <c r="I4791">
        <v>15948.4</v>
      </c>
      <c r="J4791" t="s">
        <v>81</v>
      </c>
      <c r="K4791" t="s">
        <v>82</v>
      </c>
      <c r="L4791" t="s">
        <v>155</v>
      </c>
      <c r="M4791">
        <v>2023</v>
      </c>
      <c r="N4791" t="s">
        <v>84</v>
      </c>
      <c r="O4791" t="s">
        <v>4720</v>
      </c>
      <c r="P4791" t="s">
        <v>86</v>
      </c>
    </row>
    <row r="4792" spans="1:16" x14ac:dyDescent="0.45">
      <c r="A4792">
        <v>4791</v>
      </c>
      <c r="B4792" s="10">
        <v>45276</v>
      </c>
      <c r="C4792">
        <v>5270</v>
      </c>
      <c r="D4792" t="s">
        <v>80</v>
      </c>
      <c r="E4792">
        <v>18</v>
      </c>
      <c r="F4792" t="s">
        <v>6</v>
      </c>
      <c r="G4792">
        <v>4</v>
      </c>
      <c r="H4792">
        <v>1408.21</v>
      </c>
      <c r="I4792">
        <v>5632.84</v>
      </c>
      <c r="J4792" t="s">
        <v>95</v>
      </c>
      <c r="K4792" t="s">
        <v>82</v>
      </c>
      <c r="L4792" t="s">
        <v>155</v>
      </c>
      <c r="M4792">
        <v>2023</v>
      </c>
      <c r="N4792" t="s">
        <v>84</v>
      </c>
      <c r="O4792" t="s">
        <v>2348</v>
      </c>
      <c r="P4792" t="s">
        <v>86</v>
      </c>
    </row>
    <row r="4793" spans="1:16" x14ac:dyDescent="0.45">
      <c r="A4793">
        <v>4792</v>
      </c>
      <c r="B4793" s="10">
        <v>45276</v>
      </c>
      <c r="C4793">
        <v>7019</v>
      </c>
      <c r="D4793" t="s">
        <v>80</v>
      </c>
      <c r="E4793">
        <v>43</v>
      </c>
      <c r="F4793" t="s">
        <v>6</v>
      </c>
      <c r="G4793">
        <v>1</v>
      </c>
      <c r="H4793">
        <v>3007.07</v>
      </c>
      <c r="I4793">
        <v>3007.07</v>
      </c>
      <c r="J4793" t="s">
        <v>97</v>
      </c>
      <c r="K4793" t="s">
        <v>82</v>
      </c>
      <c r="L4793" t="s">
        <v>155</v>
      </c>
      <c r="M4793">
        <v>2023</v>
      </c>
      <c r="N4793" t="s">
        <v>84</v>
      </c>
      <c r="O4793" t="s">
        <v>5218</v>
      </c>
      <c r="P4793" t="s">
        <v>86</v>
      </c>
    </row>
    <row r="4794" spans="1:16" x14ac:dyDescent="0.45">
      <c r="A4794">
        <v>4793</v>
      </c>
      <c r="B4794" s="10">
        <v>45276</v>
      </c>
      <c r="C4794">
        <v>1556</v>
      </c>
      <c r="D4794" t="s">
        <v>89</v>
      </c>
      <c r="E4794">
        <v>18</v>
      </c>
      <c r="F4794" t="s">
        <v>6</v>
      </c>
      <c r="G4794">
        <v>5</v>
      </c>
      <c r="H4794">
        <v>3480.54</v>
      </c>
      <c r="I4794">
        <v>17402.7</v>
      </c>
      <c r="J4794" t="s">
        <v>95</v>
      </c>
      <c r="K4794" t="s">
        <v>82</v>
      </c>
      <c r="L4794" t="s">
        <v>155</v>
      </c>
      <c r="M4794">
        <v>2023</v>
      </c>
      <c r="N4794" t="s">
        <v>84</v>
      </c>
      <c r="O4794" t="s">
        <v>4911</v>
      </c>
      <c r="P4794" t="s">
        <v>86</v>
      </c>
    </row>
    <row r="4795" spans="1:16" x14ac:dyDescent="0.45">
      <c r="A4795">
        <v>4794</v>
      </c>
      <c r="B4795" s="10">
        <v>45276</v>
      </c>
      <c r="C4795">
        <v>9022</v>
      </c>
      <c r="D4795" t="s">
        <v>80</v>
      </c>
      <c r="E4795">
        <v>21</v>
      </c>
      <c r="F4795" t="s">
        <v>7</v>
      </c>
      <c r="G4795">
        <v>2</v>
      </c>
      <c r="H4795">
        <v>633.76</v>
      </c>
      <c r="I4795">
        <v>1267.52</v>
      </c>
      <c r="J4795" t="s">
        <v>95</v>
      </c>
      <c r="K4795" t="s">
        <v>567</v>
      </c>
      <c r="L4795" t="s">
        <v>155</v>
      </c>
      <c r="M4795">
        <v>2023</v>
      </c>
      <c r="N4795" t="s">
        <v>84</v>
      </c>
      <c r="O4795" t="s">
        <v>7050</v>
      </c>
      <c r="P4795" t="s">
        <v>86</v>
      </c>
    </row>
    <row r="4796" spans="1:16" x14ac:dyDescent="0.45">
      <c r="A4796">
        <v>4795</v>
      </c>
      <c r="B4796" s="10">
        <v>45276</v>
      </c>
      <c r="C4796">
        <v>6452</v>
      </c>
      <c r="D4796" t="s">
        <v>89</v>
      </c>
      <c r="E4796">
        <v>56</v>
      </c>
      <c r="F4796" t="s">
        <v>9</v>
      </c>
      <c r="G4796">
        <v>1</v>
      </c>
      <c r="H4796">
        <v>2626.33</v>
      </c>
      <c r="I4796">
        <v>2626.33</v>
      </c>
      <c r="J4796" t="s">
        <v>81</v>
      </c>
      <c r="K4796" t="s">
        <v>82</v>
      </c>
      <c r="L4796" t="s">
        <v>155</v>
      </c>
      <c r="M4796">
        <v>2023</v>
      </c>
      <c r="N4796" t="s">
        <v>84</v>
      </c>
      <c r="O4796" t="s">
        <v>5860</v>
      </c>
      <c r="P4796" t="s">
        <v>86</v>
      </c>
    </row>
    <row r="4797" spans="1:16" x14ac:dyDescent="0.45">
      <c r="A4797">
        <v>4796</v>
      </c>
      <c r="B4797" s="10">
        <v>45277</v>
      </c>
      <c r="C4797">
        <v>4567</v>
      </c>
      <c r="D4797" t="s">
        <v>80</v>
      </c>
      <c r="E4797">
        <v>31</v>
      </c>
      <c r="F4797" t="s">
        <v>102</v>
      </c>
      <c r="G4797">
        <v>4</v>
      </c>
      <c r="H4797">
        <v>1680.63</v>
      </c>
      <c r="I4797">
        <v>6722.52</v>
      </c>
      <c r="J4797" t="s">
        <v>87</v>
      </c>
      <c r="K4797" t="s">
        <v>82</v>
      </c>
      <c r="L4797" t="s">
        <v>155</v>
      </c>
      <c r="M4797">
        <v>2023</v>
      </c>
      <c r="N4797" t="s">
        <v>84</v>
      </c>
      <c r="O4797" t="s">
        <v>159</v>
      </c>
      <c r="P4797" t="s">
        <v>86</v>
      </c>
    </row>
    <row r="4798" spans="1:16" x14ac:dyDescent="0.45">
      <c r="A4798">
        <v>4797</v>
      </c>
      <c r="B4798" s="10">
        <v>45277</v>
      </c>
      <c r="C4798">
        <v>4899</v>
      </c>
      <c r="D4798" t="s">
        <v>80</v>
      </c>
      <c r="E4798">
        <v>63</v>
      </c>
      <c r="F4798" t="s">
        <v>102</v>
      </c>
      <c r="G4798">
        <v>1</v>
      </c>
      <c r="H4798">
        <v>2808.92</v>
      </c>
      <c r="I4798">
        <v>2808.92</v>
      </c>
      <c r="J4798" t="s">
        <v>81</v>
      </c>
      <c r="K4798" t="s">
        <v>82</v>
      </c>
      <c r="L4798" t="s">
        <v>155</v>
      </c>
      <c r="M4798">
        <v>2023</v>
      </c>
      <c r="N4798" t="s">
        <v>84</v>
      </c>
      <c r="O4798" t="s">
        <v>5861</v>
      </c>
      <c r="P4798" t="s">
        <v>86</v>
      </c>
    </row>
    <row r="4799" spans="1:16" x14ac:dyDescent="0.45">
      <c r="A4799">
        <v>4798</v>
      </c>
      <c r="B4799" s="10">
        <v>45277</v>
      </c>
      <c r="C4799">
        <v>7477</v>
      </c>
      <c r="D4799" t="s">
        <v>80</v>
      </c>
      <c r="E4799">
        <v>35</v>
      </c>
      <c r="F4799" t="s">
        <v>5</v>
      </c>
      <c r="G4799">
        <v>5</v>
      </c>
      <c r="H4799">
        <v>155.41</v>
      </c>
      <c r="I4799">
        <v>777.05</v>
      </c>
      <c r="J4799" t="s">
        <v>97</v>
      </c>
      <c r="K4799" t="s">
        <v>567</v>
      </c>
      <c r="L4799" t="s">
        <v>155</v>
      </c>
      <c r="M4799">
        <v>2023</v>
      </c>
      <c r="N4799" t="s">
        <v>84</v>
      </c>
      <c r="O4799" t="s">
        <v>7614</v>
      </c>
      <c r="P4799" t="s">
        <v>86</v>
      </c>
    </row>
    <row r="4800" spans="1:16" x14ac:dyDescent="0.45">
      <c r="A4800">
        <v>4799</v>
      </c>
      <c r="B4800" s="10">
        <v>45277</v>
      </c>
      <c r="C4800">
        <v>8500</v>
      </c>
      <c r="D4800" t="s">
        <v>80</v>
      </c>
      <c r="E4800">
        <v>51</v>
      </c>
      <c r="F4800" t="s">
        <v>9</v>
      </c>
      <c r="G4800">
        <v>4</v>
      </c>
      <c r="H4800">
        <v>3726.27</v>
      </c>
      <c r="I4800">
        <v>14905.08</v>
      </c>
      <c r="J4800" t="s">
        <v>93</v>
      </c>
      <c r="K4800" t="s">
        <v>82</v>
      </c>
      <c r="L4800" t="s">
        <v>155</v>
      </c>
      <c r="M4800">
        <v>2023</v>
      </c>
      <c r="N4800" t="s">
        <v>84</v>
      </c>
      <c r="O4800" t="s">
        <v>2034</v>
      </c>
      <c r="P4800" t="s">
        <v>86</v>
      </c>
    </row>
    <row r="4801" spans="1:16" x14ac:dyDescent="0.45">
      <c r="A4801">
        <v>4800</v>
      </c>
      <c r="B4801" s="10">
        <v>45277</v>
      </c>
      <c r="C4801">
        <v>2016</v>
      </c>
      <c r="D4801" t="s">
        <v>80</v>
      </c>
      <c r="E4801">
        <v>18</v>
      </c>
      <c r="F4801" t="s">
        <v>7</v>
      </c>
      <c r="G4801">
        <v>2</v>
      </c>
      <c r="H4801">
        <v>883.6</v>
      </c>
      <c r="I4801">
        <v>1767.2</v>
      </c>
      <c r="J4801" t="s">
        <v>95</v>
      </c>
      <c r="K4801" t="s">
        <v>567</v>
      </c>
      <c r="L4801" t="s">
        <v>155</v>
      </c>
      <c r="M4801">
        <v>2023</v>
      </c>
      <c r="N4801" t="s">
        <v>84</v>
      </c>
      <c r="O4801" t="s">
        <v>7051</v>
      </c>
      <c r="P4801" t="s">
        <v>86</v>
      </c>
    </row>
    <row r="4802" spans="1:16" x14ac:dyDescent="0.45">
      <c r="A4802">
        <v>4801</v>
      </c>
      <c r="B4802" s="10">
        <v>45277</v>
      </c>
      <c r="C4802">
        <v>7470</v>
      </c>
      <c r="D4802" t="s">
        <v>80</v>
      </c>
      <c r="E4802">
        <v>39</v>
      </c>
      <c r="F4802" t="s">
        <v>9</v>
      </c>
      <c r="G4802">
        <v>3</v>
      </c>
      <c r="H4802">
        <v>3462.47</v>
      </c>
      <c r="I4802">
        <v>10387.41</v>
      </c>
      <c r="J4802" t="s">
        <v>97</v>
      </c>
      <c r="K4802" t="s">
        <v>82</v>
      </c>
      <c r="L4802" t="s">
        <v>155</v>
      </c>
      <c r="M4802">
        <v>2023</v>
      </c>
      <c r="N4802" t="s">
        <v>668</v>
      </c>
      <c r="O4802" t="s">
        <v>9504</v>
      </c>
      <c r="P4802" t="s">
        <v>86</v>
      </c>
    </row>
    <row r="4803" spans="1:16" x14ac:dyDescent="0.45">
      <c r="A4803">
        <v>4802</v>
      </c>
      <c r="B4803" s="10">
        <v>45277</v>
      </c>
      <c r="C4803">
        <v>3062</v>
      </c>
      <c r="D4803" t="s">
        <v>89</v>
      </c>
      <c r="E4803">
        <v>33</v>
      </c>
      <c r="F4803" t="s">
        <v>9</v>
      </c>
      <c r="G4803">
        <v>2</v>
      </c>
      <c r="H4803">
        <v>3855.63</v>
      </c>
      <c r="I4803">
        <v>7711.26</v>
      </c>
      <c r="J4803" t="s">
        <v>87</v>
      </c>
      <c r="K4803" t="s">
        <v>82</v>
      </c>
      <c r="L4803" t="s">
        <v>155</v>
      </c>
      <c r="M4803">
        <v>2023</v>
      </c>
      <c r="N4803" t="s">
        <v>84</v>
      </c>
      <c r="O4803" t="s">
        <v>3730</v>
      </c>
      <c r="P4803" t="s">
        <v>86</v>
      </c>
    </row>
    <row r="4804" spans="1:16" x14ac:dyDescent="0.45">
      <c r="A4804">
        <v>4803</v>
      </c>
      <c r="B4804" s="10">
        <v>45277</v>
      </c>
      <c r="C4804">
        <v>5321</v>
      </c>
      <c r="D4804" t="s">
        <v>80</v>
      </c>
      <c r="E4804">
        <v>39</v>
      </c>
      <c r="F4804" t="s">
        <v>5</v>
      </c>
      <c r="G4804">
        <v>1</v>
      </c>
      <c r="H4804">
        <v>3775.43</v>
      </c>
      <c r="I4804">
        <v>3775.43</v>
      </c>
      <c r="J4804" t="s">
        <v>97</v>
      </c>
      <c r="K4804" t="s">
        <v>82</v>
      </c>
      <c r="L4804" t="s">
        <v>155</v>
      </c>
      <c r="M4804">
        <v>2023</v>
      </c>
      <c r="N4804" t="s">
        <v>84</v>
      </c>
      <c r="O4804" t="s">
        <v>5219</v>
      </c>
      <c r="P4804" t="s">
        <v>86</v>
      </c>
    </row>
    <row r="4805" spans="1:16" x14ac:dyDescent="0.45">
      <c r="A4805">
        <v>4804</v>
      </c>
      <c r="B4805" s="10">
        <v>45277</v>
      </c>
      <c r="C4805">
        <v>4496</v>
      </c>
      <c r="D4805" t="s">
        <v>89</v>
      </c>
      <c r="E4805">
        <v>33</v>
      </c>
      <c r="F4805" t="s">
        <v>7</v>
      </c>
      <c r="G4805">
        <v>3</v>
      </c>
      <c r="H4805">
        <v>4096.6400000000003</v>
      </c>
      <c r="I4805">
        <v>12289.92</v>
      </c>
      <c r="J4805" t="s">
        <v>87</v>
      </c>
      <c r="K4805" t="s">
        <v>82</v>
      </c>
      <c r="L4805" t="s">
        <v>155</v>
      </c>
      <c r="M4805">
        <v>2023</v>
      </c>
      <c r="N4805" t="s">
        <v>84</v>
      </c>
      <c r="O4805" t="s">
        <v>8339</v>
      </c>
      <c r="P4805" t="s">
        <v>748</v>
      </c>
    </row>
    <row r="4806" spans="1:16" x14ac:dyDescent="0.45">
      <c r="A4806">
        <v>4805</v>
      </c>
      <c r="B4806" s="10">
        <v>45277</v>
      </c>
      <c r="C4806">
        <v>2813</v>
      </c>
      <c r="D4806" t="s">
        <v>89</v>
      </c>
      <c r="E4806">
        <v>45</v>
      </c>
      <c r="F4806" t="s">
        <v>6</v>
      </c>
      <c r="G4806">
        <v>5</v>
      </c>
      <c r="H4806">
        <v>1573.34</v>
      </c>
      <c r="I4806">
        <v>7866.7</v>
      </c>
      <c r="J4806" t="s">
        <v>93</v>
      </c>
      <c r="K4806" t="s">
        <v>82</v>
      </c>
      <c r="L4806" t="s">
        <v>155</v>
      </c>
      <c r="M4806">
        <v>2023</v>
      </c>
      <c r="N4806" t="s">
        <v>84</v>
      </c>
      <c r="O4806" t="s">
        <v>4252</v>
      </c>
      <c r="P4806" t="s">
        <v>86</v>
      </c>
    </row>
    <row r="4807" spans="1:16" x14ac:dyDescent="0.45">
      <c r="A4807">
        <v>4806</v>
      </c>
      <c r="B4807" s="10">
        <v>45277</v>
      </c>
      <c r="C4807">
        <v>7256</v>
      </c>
      <c r="D4807" t="s">
        <v>89</v>
      </c>
      <c r="E4807">
        <v>45</v>
      </c>
      <c r="F4807" t="s">
        <v>102</v>
      </c>
      <c r="G4807">
        <v>4</v>
      </c>
      <c r="H4807">
        <v>4837.21</v>
      </c>
      <c r="I4807">
        <v>19348.84</v>
      </c>
      <c r="J4807" t="s">
        <v>93</v>
      </c>
      <c r="K4807" t="s">
        <v>82</v>
      </c>
      <c r="L4807" t="s">
        <v>155</v>
      </c>
      <c r="M4807">
        <v>2023</v>
      </c>
      <c r="N4807" t="s">
        <v>668</v>
      </c>
      <c r="O4807" t="s">
        <v>10016</v>
      </c>
      <c r="P4807" t="s">
        <v>86</v>
      </c>
    </row>
    <row r="4808" spans="1:16" x14ac:dyDescent="0.45">
      <c r="A4808">
        <v>4807</v>
      </c>
      <c r="B4808" s="10">
        <v>45277</v>
      </c>
      <c r="C4808">
        <v>3313</v>
      </c>
      <c r="D4808" t="s">
        <v>89</v>
      </c>
      <c r="E4808">
        <v>39</v>
      </c>
      <c r="F4808" t="s">
        <v>8</v>
      </c>
      <c r="G4808">
        <v>4</v>
      </c>
      <c r="H4808">
        <v>167.9</v>
      </c>
      <c r="I4808">
        <v>671.6</v>
      </c>
      <c r="J4808" t="s">
        <v>97</v>
      </c>
      <c r="K4808" t="s">
        <v>567</v>
      </c>
      <c r="L4808" t="s">
        <v>155</v>
      </c>
      <c r="M4808">
        <v>2023</v>
      </c>
      <c r="N4808" t="s">
        <v>84</v>
      </c>
      <c r="O4808" t="s">
        <v>7374</v>
      </c>
      <c r="P4808" t="s">
        <v>86</v>
      </c>
    </row>
    <row r="4809" spans="1:16" x14ac:dyDescent="0.45">
      <c r="A4809">
        <v>4808</v>
      </c>
      <c r="B4809" s="10">
        <v>45277</v>
      </c>
      <c r="C4809">
        <v>2231</v>
      </c>
      <c r="D4809" t="s">
        <v>89</v>
      </c>
      <c r="E4809">
        <v>23</v>
      </c>
      <c r="F4809" t="s">
        <v>6</v>
      </c>
      <c r="G4809">
        <v>5</v>
      </c>
      <c r="H4809">
        <v>2431.94</v>
      </c>
      <c r="I4809">
        <v>12159.7</v>
      </c>
      <c r="J4809" t="s">
        <v>95</v>
      </c>
      <c r="K4809" t="s">
        <v>82</v>
      </c>
      <c r="L4809" t="s">
        <v>155</v>
      </c>
      <c r="M4809">
        <v>2023</v>
      </c>
      <c r="N4809" t="s">
        <v>84</v>
      </c>
      <c r="O4809" t="s">
        <v>4912</v>
      </c>
      <c r="P4809" t="s">
        <v>86</v>
      </c>
    </row>
    <row r="4810" spans="1:16" x14ac:dyDescent="0.45">
      <c r="A4810">
        <v>4809</v>
      </c>
      <c r="B4810" s="10">
        <v>45278</v>
      </c>
      <c r="C4810">
        <v>6831</v>
      </c>
      <c r="D4810" t="s">
        <v>89</v>
      </c>
      <c r="E4810">
        <v>42</v>
      </c>
      <c r="F4810" t="s">
        <v>7</v>
      </c>
      <c r="G4810">
        <v>1</v>
      </c>
      <c r="H4810">
        <v>1387.91</v>
      </c>
      <c r="I4810">
        <v>1387.91</v>
      </c>
      <c r="J4810" t="s">
        <v>97</v>
      </c>
      <c r="K4810" t="s">
        <v>567</v>
      </c>
      <c r="L4810" t="s">
        <v>155</v>
      </c>
      <c r="M4810">
        <v>2023</v>
      </c>
      <c r="N4810" t="s">
        <v>84</v>
      </c>
      <c r="O4810" t="s">
        <v>617</v>
      </c>
      <c r="P4810" t="s">
        <v>86</v>
      </c>
    </row>
    <row r="4811" spans="1:16" x14ac:dyDescent="0.45">
      <c r="A4811">
        <v>4810</v>
      </c>
      <c r="B4811" s="10">
        <v>45278</v>
      </c>
      <c r="C4811">
        <v>3999</v>
      </c>
      <c r="D4811" t="s">
        <v>80</v>
      </c>
      <c r="E4811">
        <v>59</v>
      </c>
      <c r="F4811" t="s">
        <v>102</v>
      </c>
      <c r="G4811">
        <v>2</v>
      </c>
      <c r="H4811">
        <v>3712.41</v>
      </c>
      <c r="I4811">
        <v>7424.82</v>
      </c>
      <c r="J4811" t="s">
        <v>81</v>
      </c>
      <c r="K4811" t="s">
        <v>82</v>
      </c>
      <c r="L4811" t="s">
        <v>155</v>
      </c>
      <c r="M4811">
        <v>2023</v>
      </c>
      <c r="N4811" t="s">
        <v>84</v>
      </c>
      <c r="O4811" t="s">
        <v>3083</v>
      </c>
      <c r="P4811" t="s">
        <v>86</v>
      </c>
    </row>
    <row r="4812" spans="1:16" x14ac:dyDescent="0.45">
      <c r="A4812">
        <v>4811</v>
      </c>
      <c r="B4812" s="10">
        <v>45278</v>
      </c>
      <c r="C4812">
        <v>4440</v>
      </c>
      <c r="D4812" t="s">
        <v>80</v>
      </c>
      <c r="E4812">
        <v>19</v>
      </c>
      <c r="F4812" t="s">
        <v>6</v>
      </c>
      <c r="G4812">
        <v>3</v>
      </c>
      <c r="H4812">
        <v>4035.86</v>
      </c>
      <c r="I4812">
        <v>12107.58</v>
      </c>
      <c r="J4812" t="s">
        <v>95</v>
      </c>
      <c r="K4812" t="s">
        <v>82</v>
      </c>
      <c r="L4812" t="s">
        <v>155</v>
      </c>
      <c r="M4812">
        <v>2023</v>
      </c>
      <c r="N4812" t="s">
        <v>668</v>
      </c>
      <c r="O4812" t="s">
        <v>9505</v>
      </c>
      <c r="P4812" t="s">
        <v>86</v>
      </c>
    </row>
    <row r="4813" spans="1:16" x14ac:dyDescent="0.45">
      <c r="A4813">
        <v>4812</v>
      </c>
      <c r="B4813" s="10">
        <v>45278</v>
      </c>
      <c r="C4813">
        <v>5056</v>
      </c>
      <c r="D4813" t="s">
        <v>80</v>
      </c>
      <c r="E4813">
        <v>24</v>
      </c>
      <c r="F4813" t="s">
        <v>5</v>
      </c>
      <c r="G4813">
        <v>5</v>
      </c>
      <c r="H4813">
        <v>4120.84</v>
      </c>
      <c r="I4813">
        <v>20604.2</v>
      </c>
      <c r="J4813" t="s">
        <v>95</v>
      </c>
      <c r="K4813" t="s">
        <v>82</v>
      </c>
      <c r="L4813" t="s">
        <v>155</v>
      </c>
      <c r="M4813">
        <v>2023</v>
      </c>
      <c r="N4813" t="s">
        <v>84</v>
      </c>
      <c r="O4813" t="s">
        <v>4913</v>
      </c>
      <c r="P4813" t="s">
        <v>86</v>
      </c>
    </row>
    <row r="4814" spans="1:16" x14ac:dyDescent="0.45">
      <c r="A4814">
        <v>4813</v>
      </c>
      <c r="B4814" s="10">
        <v>45278</v>
      </c>
      <c r="C4814">
        <v>1305</v>
      </c>
      <c r="D4814" t="s">
        <v>89</v>
      </c>
      <c r="E4814">
        <v>34</v>
      </c>
      <c r="F4814" t="s">
        <v>7</v>
      </c>
      <c r="G4814">
        <v>1</v>
      </c>
      <c r="H4814">
        <v>1519.68</v>
      </c>
      <c r="I4814">
        <v>1519.68</v>
      </c>
      <c r="J4814" t="s">
        <v>87</v>
      </c>
      <c r="K4814" t="s">
        <v>567</v>
      </c>
      <c r="L4814" t="s">
        <v>155</v>
      </c>
      <c r="M4814">
        <v>2023</v>
      </c>
      <c r="N4814" t="s">
        <v>84</v>
      </c>
      <c r="O4814" t="s">
        <v>8211</v>
      </c>
      <c r="P4814" t="s">
        <v>86</v>
      </c>
    </row>
    <row r="4815" spans="1:16" x14ac:dyDescent="0.45">
      <c r="A4815">
        <v>4814</v>
      </c>
      <c r="B4815" s="10">
        <v>45278</v>
      </c>
      <c r="C4815">
        <v>2689</v>
      </c>
      <c r="D4815" t="s">
        <v>89</v>
      </c>
      <c r="E4815">
        <v>52</v>
      </c>
      <c r="F4815" t="s">
        <v>7</v>
      </c>
      <c r="G4815">
        <v>1</v>
      </c>
      <c r="H4815">
        <v>1407</v>
      </c>
      <c r="I4815">
        <v>1407</v>
      </c>
      <c r="J4815" t="s">
        <v>93</v>
      </c>
      <c r="K4815" t="s">
        <v>567</v>
      </c>
      <c r="L4815" t="s">
        <v>155</v>
      </c>
      <c r="M4815">
        <v>2023</v>
      </c>
      <c r="N4815" t="s">
        <v>84</v>
      </c>
      <c r="O4815" t="s">
        <v>7813</v>
      </c>
      <c r="P4815" t="s">
        <v>86</v>
      </c>
    </row>
    <row r="4816" spans="1:16" x14ac:dyDescent="0.45">
      <c r="A4816">
        <v>4815</v>
      </c>
      <c r="B4816" s="10">
        <v>45278</v>
      </c>
      <c r="C4816">
        <v>4917</v>
      </c>
      <c r="D4816" t="s">
        <v>89</v>
      </c>
      <c r="E4816">
        <v>37</v>
      </c>
      <c r="F4816" t="s">
        <v>102</v>
      </c>
      <c r="G4816">
        <v>3</v>
      </c>
      <c r="H4816">
        <v>3400.83</v>
      </c>
      <c r="I4816">
        <v>10202.49</v>
      </c>
      <c r="J4816" t="s">
        <v>97</v>
      </c>
      <c r="K4816" t="s">
        <v>82</v>
      </c>
      <c r="L4816" t="s">
        <v>155</v>
      </c>
      <c r="M4816">
        <v>2023</v>
      </c>
      <c r="N4816" t="s">
        <v>84</v>
      </c>
      <c r="O4816" t="s">
        <v>6323</v>
      </c>
      <c r="P4816" t="s">
        <v>86</v>
      </c>
    </row>
    <row r="4817" spans="1:16" x14ac:dyDescent="0.45">
      <c r="A4817">
        <v>4816</v>
      </c>
      <c r="B4817" s="10">
        <v>45278</v>
      </c>
      <c r="C4817">
        <v>8080</v>
      </c>
      <c r="D4817" t="s">
        <v>80</v>
      </c>
      <c r="E4817">
        <v>61</v>
      </c>
      <c r="F4817" t="s">
        <v>102</v>
      </c>
      <c r="G4817">
        <v>5</v>
      </c>
      <c r="H4817">
        <v>4644.51</v>
      </c>
      <c r="I4817">
        <v>23222.55</v>
      </c>
      <c r="J4817" t="s">
        <v>81</v>
      </c>
      <c r="K4817" t="s">
        <v>82</v>
      </c>
      <c r="L4817" t="s">
        <v>155</v>
      </c>
      <c r="M4817">
        <v>2023</v>
      </c>
      <c r="N4817" t="s">
        <v>84</v>
      </c>
      <c r="O4817" t="s">
        <v>9076</v>
      </c>
      <c r="P4817" t="s">
        <v>748</v>
      </c>
    </row>
    <row r="4818" spans="1:16" x14ac:dyDescent="0.45">
      <c r="A4818">
        <v>4817</v>
      </c>
      <c r="B4818" s="10">
        <v>45278</v>
      </c>
      <c r="C4818">
        <v>9611</v>
      </c>
      <c r="D4818" t="s">
        <v>80</v>
      </c>
      <c r="E4818">
        <v>19</v>
      </c>
      <c r="F4818" t="s">
        <v>9</v>
      </c>
      <c r="G4818">
        <v>2</v>
      </c>
      <c r="H4818">
        <v>1308.32</v>
      </c>
      <c r="I4818">
        <v>2616.64</v>
      </c>
      <c r="J4818" t="s">
        <v>95</v>
      </c>
      <c r="K4818" t="s">
        <v>82</v>
      </c>
      <c r="L4818" t="s">
        <v>155</v>
      </c>
      <c r="M4818">
        <v>2023</v>
      </c>
      <c r="N4818" t="s">
        <v>84</v>
      </c>
      <c r="O4818" t="s">
        <v>2551</v>
      </c>
      <c r="P4818" t="s">
        <v>86</v>
      </c>
    </row>
    <row r="4819" spans="1:16" x14ac:dyDescent="0.45">
      <c r="A4819">
        <v>4818</v>
      </c>
      <c r="B4819" s="10">
        <v>45278</v>
      </c>
      <c r="C4819">
        <v>3936</v>
      </c>
      <c r="D4819" t="s">
        <v>80</v>
      </c>
      <c r="E4819">
        <v>24</v>
      </c>
      <c r="F4819" t="s">
        <v>9</v>
      </c>
      <c r="G4819">
        <v>2</v>
      </c>
      <c r="H4819">
        <v>4557.47</v>
      </c>
      <c r="I4819">
        <v>9114.94</v>
      </c>
      <c r="J4819" t="s">
        <v>95</v>
      </c>
      <c r="K4819" t="s">
        <v>82</v>
      </c>
      <c r="L4819" t="s">
        <v>155</v>
      </c>
      <c r="M4819">
        <v>2023</v>
      </c>
      <c r="N4819" t="s">
        <v>84</v>
      </c>
      <c r="O4819" t="s">
        <v>2552</v>
      </c>
      <c r="P4819" t="s">
        <v>86</v>
      </c>
    </row>
    <row r="4820" spans="1:16" x14ac:dyDescent="0.45">
      <c r="A4820">
        <v>4819</v>
      </c>
      <c r="B4820" s="10">
        <v>45278</v>
      </c>
      <c r="C4820">
        <v>4862</v>
      </c>
      <c r="D4820" t="s">
        <v>89</v>
      </c>
      <c r="E4820">
        <v>49</v>
      </c>
      <c r="F4820" t="s">
        <v>7</v>
      </c>
      <c r="G4820">
        <v>5</v>
      </c>
      <c r="H4820">
        <v>2977.73</v>
      </c>
      <c r="I4820">
        <v>14888.65</v>
      </c>
      <c r="J4820" t="s">
        <v>93</v>
      </c>
      <c r="K4820" t="s">
        <v>82</v>
      </c>
      <c r="L4820" t="s">
        <v>155</v>
      </c>
      <c r="M4820">
        <v>2023</v>
      </c>
      <c r="N4820" t="s">
        <v>84</v>
      </c>
      <c r="O4820" t="s">
        <v>4253</v>
      </c>
      <c r="P4820" t="s">
        <v>86</v>
      </c>
    </row>
    <row r="4821" spans="1:16" x14ac:dyDescent="0.45">
      <c r="A4821">
        <v>4820</v>
      </c>
      <c r="B4821" s="10">
        <v>45278</v>
      </c>
      <c r="C4821">
        <v>6649</v>
      </c>
      <c r="D4821" t="s">
        <v>89</v>
      </c>
      <c r="E4821">
        <v>36</v>
      </c>
      <c r="F4821" t="s">
        <v>8</v>
      </c>
      <c r="G4821">
        <v>4</v>
      </c>
      <c r="H4821">
        <v>3702.79</v>
      </c>
      <c r="I4821">
        <v>14811.16</v>
      </c>
      <c r="J4821" t="s">
        <v>97</v>
      </c>
      <c r="K4821" t="s">
        <v>82</v>
      </c>
      <c r="L4821" t="s">
        <v>155</v>
      </c>
      <c r="M4821">
        <v>2023</v>
      </c>
      <c r="N4821" t="s">
        <v>84</v>
      </c>
      <c r="O4821" t="s">
        <v>1729</v>
      </c>
      <c r="P4821" t="s">
        <v>86</v>
      </c>
    </row>
    <row r="4822" spans="1:16" x14ac:dyDescent="0.45">
      <c r="A4822">
        <v>4821</v>
      </c>
      <c r="B4822" s="10">
        <v>45278</v>
      </c>
      <c r="C4822">
        <v>4261</v>
      </c>
      <c r="D4822" t="s">
        <v>89</v>
      </c>
      <c r="E4822">
        <v>29</v>
      </c>
      <c r="F4822" t="s">
        <v>5</v>
      </c>
      <c r="G4822">
        <v>2</v>
      </c>
      <c r="H4822">
        <v>2227.4699999999998</v>
      </c>
      <c r="I4822">
        <v>4454.9399999999996</v>
      </c>
      <c r="J4822" t="s">
        <v>87</v>
      </c>
      <c r="K4822" t="s">
        <v>82</v>
      </c>
      <c r="L4822" t="s">
        <v>155</v>
      </c>
      <c r="M4822">
        <v>2023</v>
      </c>
      <c r="N4822" t="s">
        <v>84</v>
      </c>
      <c r="O4822" t="s">
        <v>3731</v>
      </c>
      <c r="P4822" t="s">
        <v>86</v>
      </c>
    </row>
    <row r="4823" spans="1:16" x14ac:dyDescent="0.45">
      <c r="A4823">
        <v>4822</v>
      </c>
      <c r="B4823" s="10">
        <v>45278</v>
      </c>
      <c r="C4823">
        <v>2819</v>
      </c>
      <c r="D4823" t="s">
        <v>80</v>
      </c>
      <c r="E4823">
        <v>26</v>
      </c>
      <c r="F4823" t="s">
        <v>102</v>
      </c>
      <c r="G4823">
        <v>4</v>
      </c>
      <c r="H4823">
        <v>4043.94</v>
      </c>
      <c r="I4823">
        <v>16175.76</v>
      </c>
      <c r="J4823" t="s">
        <v>87</v>
      </c>
      <c r="K4823" t="s">
        <v>82</v>
      </c>
      <c r="L4823" t="s">
        <v>155</v>
      </c>
      <c r="M4823">
        <v>2023</v>
      </c>
      <c r="N4823" t="s">
        <v>84</v>
      </c>
      <c r="O4823" t="s">
        <v>1021</v>
      </c>
      <c r="P4823" t="s">
        <v>86</v>
      </c>
    </row>
    <row r="4824" spans="1:16" x14ac:dyDescent="0.45">
      <c r="A4824">
        <v>4823</v>
      </c>
      <c r="B4824" s="10">
        <v>45279</v>
      </c>
      <c r="C4824">
        <v>2342</v>
      </c>
      <c r="D4824" t="s">
        <v>89</v>
      </c>
      <c r="E4824">
        <v>44</v>
      </c>
      <c r="F4824" t="s">
        <v>9</v>
      </c>
      <c r="G4824">
        <v>5</v>
      </c>
      <c r="H4824">
        <v>4853.9399999999996</v>
      </c>
      <c r="I4824">
        <v>24269.7</v>
      </c>
      <c r="J4824" t="s">
        <v>97</v>
      </c>
      <c r="K4824" t="s">
        <v>82</v>
      </c>
      <c r="L4824" t="s">
        <v>155</v>
      </c>
      <c r="M4824">
        <v>2023</v>
      </c>
      <c r="N4824" t="s">
        <v>668</v>
      </c>
      <c r="O4824" t="s">
        <v>790</v>
      </c>
      <c r="P4824" t="s">
        <v>748</v>
      </c>
    </row>
    <row r="4825" spans="1:16" x14ac:dyDescent="0.45">
      <c r="A4825">
        <v>4824</v>
      </c>
      <c r="B4825" s="10">
        <v>45279</v>
      </c>
      <c r="C4825">
        <v>6560</v>
      </c>
      <c r="D4825" t="s">
        <v>89</v>
      </c>
      <c r="E4825">
        <v>31</v>
      </c>
      <c r="F4825" t="s">
        <v>5</v>
      </c>
      <c r="G4825">
        <v>1</v>
      </c>
      <c r="H4825">
        <v>894.35</v>
      </c>
      <c r="I4825">
        <v>894.35</v>
      </c>
      <c r="J4825" t="s">
        <v>87</v>
      </c>
      <c r="K4825" t="s">
        <v>567</v>
      </c>
      <c r="L4825" t="s">
        <v>155</v>
      </c>
      <c r="M4825">
        <v>2023</v>
      </c>
      <c r="N4825" t="s">
        <v>84</v>
      </c>
      <c r="O4825" t="s">
        <v>8212</v>
      </c>
      <c r="P4825" t="s">
        <v>86</v>
      </c>
    </row>
    <row r="4826" spans="1:16" x14ac:dyDescent="0.45">
      <c r="A4826">
        <v>4825</v>
      </c>
      <c r="B4826" s="10">
        <v>45279</v>
      </c>
      <c r="C4826">
        <v>3226</v>
      </c>
      <c r="D4826" t="s">
        <v>89</v>
      </c>
      <c r="E4826">
        <v>19</v>
      </c>
      <c r="F4826" t="s">
        <v>6</v>
      </c>
      <c r="G4826">
        <v>5</v>
      </c>
      <c r="H4826">
        <v>1958.52</v>
      </c>
      <c r="I4826">
        <v>9792.6</v>
      </c>
      <c r="J4826" t="s">
        <v>95</v>
      </c>
      <c r="K4826" t="s">
        <v>82</v>
      </c>
      <c r="L4826" t="s">
        <v>155</v>
      </c>
      <c r="M4826">
        <v>2023</v>
      </c>
      <c r="N4826" t="s">
        <v>668</v>
      </c>
      <c r="O4826" t="s">
        <v>9739</v>
      </c>
      <c r="P4826" t="s">
        <v>86</v>
      </c>
    </row>
    <row r="4827" spans="1:16" x14ac:dyDescent="0.45">
      <c r="A4827">
        <v>4826</v>
      </c>
      <c r="B4827" s="10">
        <v>45279</v>
      </c>
      <c r="C4827">
        <v>2079</v>
      </c>
      <c r="D4827" t="s">
        <v>89</v>
      </c>
      <c r="E4827">
        <v>38</v>
      </c>
      <c r="F4827" t="s">
        <v>6</v>
      </c>
      <c r="G4827">
        <v>1</v>
      </c>
      <c r="H4827">
        <v>4319.16</v>
      </c>
      <c r="I4827">
        <v>4319.16</v>
      </c>
      <c r="J4827" t="s">
        <v>97</v>
      </c>
      <c r="K4827" t="s">
        <v>82</v>
      </c>
      <c r="L4827" t="s">
        <v>155</v>
      </c>
      <c r="M4827">
        <v>2023</v>
      </c>
      <c r="N4827" t="s">
        <v>84</v>
      </c>
      <c r="O4827" t="s">
        <v>5220</v>
      </c>
      <c r="P4827" t="s">
        <v>86</v>
      </c>
    </row>
    <row r="4828" spans="1:16" x14ac:dyDescent="0.45">
      <c r="A4828">
        <v>4827</v>
      </c>
      <c r="B4828" s="10">
        <v>45279</v>
      </c>
      <c r="C4828">
        <v>5206</v>
      </c>
      <c r="D4828" t="s">
        <v>80</v>
      </c>
      <c r="E4828">
        <v>21</v>
      </c>
      <c r="F4828" t="s">
        <v>7</v>
      </c>
      <c r="G4828">
        <v>5</v>
      </c>
      <c r="H4828">
        <v>924.53</v>
      </c>
      <c r="I4828">
        <v>4622.6499999999996</v>
      </c>
      <c r="J4828" t="s">
        <v>95</v>
      </c>
      <c r="K4828" t="s">
        <v>82</v>
      </c>
      <c r="L4828" t="s">
        <v>155</v>
      </c>
      <c r="M4828">
        <v>2023</v>
      </c>
      <c r="N4828" t="s">
        <v>84</v>
      </c>
      <c r="O4828" t="s">
        <v>4914</v>
      </c>
      <c r="P4828" t="s">
        <v>86</v>
      </c>
    </row>
    <row r="4829" spans="1:16" x14ac:dyDescent="0.45">
      <c r="A4829">
        <v>4828</v>
      </c>
      <c r="B4829" s="10">
        <v>45279</v>
      </c>
      <c r="C4829">
        <v>7280</v>
      </c>
      <c r="D4829" t="s">
        <v>80</v>
      </c>
      <c r="E4829">
        <v>38</v>
      </c>
      <c r="F4829" t="s">
        <v>102</v>
      </c>
      <c r="G4829">
        <v>4</v>
      </c>
      <c r="H4829">
        <v>2094.17</v>
      </c>
      <c r="I4829">
        <v>8376.68</v>
      </c>
      <c r="J4829" t="s">
        <v>97</v>
      </c>
      <c r="K4829" t="s">
        <v>82</v>
      </c>
      <c r="L4829" t="s">
        <v>155</v>
      </c>
      <c r="M4829">
        <v>2023</v>
      </c>
      <c r="N4829" t="s">
        <v>84</v>
      </c>
      <c r="O4829" t="s">
        <v>1730</v>
      </c>
      <c r="P4829" t="s">
        <v>86</v>
      </c>
    </row>
    <row r="4830" spans="1:16" x14ac:dyDescent="0.45">
      <c r="A4830">
        <v>4829</v>
      </c>
      <c r="B4830" s="10">
        <v>45279</v>
      </c>
      <c r="C4830">
        <v>8235</v>
      </c>
      <c r="D4830" t="s">
        <v>89</v>
      </c>
      <c r="E4830">
        <v>39</v>
      </c>
      <c r="F4830" t="s">
        <v>6</v>
      </c>
      <c r="G4830">
        <v>4</v>
      </c>
      <c r="H4830">
        <v>872.27</v>
      </c>
      <c r="I4830">
        <v>3489.08</v>
      </c>
      <c r="J4830" t="s">
        <v>97</v>
      </c>
      <c r="K4830" t="s">
        <v>82</v>
      </c>
      <c r="L4830" t="s">
        <v>155</v>
      </c>
      <c r="M4830">
        <v>2023</v>
      </c>
      <c r="N4830" t="s">
        <v>668</v>
      </c>
      <c r="O4830" t="s">
        <v>10017</v>
      </c>
      <c r="P4830" t="s">
        <v>86</v>
      </c>
    </row>
    <row r="4831" spans="1:16" x14ac:dyDescent="0.45">
      <c r="A4831">
        <v>4830</v>
      </c>
      <c r="B4831" s="10">
        <v>45279</v>
      </c>
      <c r="C4831">
        <v>1813</v>
      </c>
      <c r="D4831" t="s">
        <v>89</v>
      </c>
      <c r="E4831">
        <v>19</v>
      </c>
      <c r="F4831" t="s">
        <v>102</v>
      </c>
      <c r="G4831">
        <v>5</v>
      </c>
      <c r="H4831">
        <v>3259.42</v>
      </c>
      <c r="I4831">
        <v>16297.1</v>
      </c>
      <c r="J4831" t="s">
        <v>95</v>
      </c>
      <c r="K4831" t="s">
        <v>82</v>
      </c>
      <c r="L4831" t="s">
        <v>155</v>
      </c>
      <c r="M4831">
        <v>2023</v>
      </c>
      <c r="N4831" t="s">
        <v>668</v>
      </c>
      <c r="O4831" t="s">
        <v>9740</v>
      </c>
      <c r="P4831" t="s">
        <v>86</v>
      </c>
    </row>
    <row r="4832" spans="1:16" x14ac:dyDescent="0.45">
      <c r="A4832">
        <v>4831</v>
      </c>
      <c r="B4832" s="10">
        <v>45279</v>
      </c>
      <c r="C4832">
        <v>6089</v>
      </c>
      <c r="D4832" t="s">
        <v>80</v>
      </c>
      <c r="E4832">
        <v>34</v>
      </c>
      <c r="F4832" t="s">
        <v>9</v>
      </c>
      <c r="G4832">
        <v>1</v>
      </c>
      <c r="H4832">
        <v>1229.68</v>
      </c>
      <c r="I4832">
        <v>1229.68</v>
      </c>
      <c r="J4832" t="s">
        <v>87</v>
      </c>
      <c r="K4832" t="s">
        <v>567</v>
      </c>
      <c r="L4832" t="s">
        <v>155</v>
      </c>
      <c r="M4832">
        <v>2023</v>
      </c>
      <c r="N4832" t="s">
        <v>84</v>
      </c>
      <c r="O4832" t="s">
        <v>8213</v>
      </c>
      <c r="P4832" t="s">
        <v>86</v>
      </c>
    </row>
    <row r="4833" spans="1:16" x14ac:dyDescent="0.45">
      <c r="A4833">
        <v>4832</v>
      </c>
      <c r="B4833" s="10">
        <v>45279</v>
      </c>
      <c r="C4833">
        <v>3031</v>
      </c>
      <c r="D4833" t="s">
        <v>80</v>
      </c>
      <c r="E4833">
        <v>36</v>
      </c>
      <c r="F4833" t="s">
        <v>6</v>
      </c>
      <c r="G4833">
        <v>5</v>
      </c>
      <c r="H4833">
        <v>1934.97</v>
      </c>
      <c r="I4833">
        <v>9674.85</v>
      </c>
      <c r="J4833" t="s">
        <v>97</v>
      </c>
      <c r="K4833" t="s">
        <v>82</v>
      </c>
      <c r="L4833" t="s">
        <v>155</v>
      </c>
      <c r="M4833">
        <v>2023</v>
      </c>
      <c r="N4833" t="s">
        <v>84</v>
      </c>
      <c r="O4833" t="s">
        <v>4492</v>
      </c>
      <c r="P4833" t="s">
        <v>86</v>
      </c>
    </row>
    <row r="4834" spans="1:16" x14ac:dyDescent="0.45">
      <c r="A4834">
        <v>4833</v>
      </c>
      <c r="B4834" s="10">
        <v>45279</v>
      </c>
      <c r="C4834">
        <v>9514</v>
      </c>
      <c r="D4834" t="s">
        <v>89</v>
      </c>
      <c r="E4834">
        <v>57</v>
      </c>
      <c r="F4834" t="s">
        <v>8</v>
      </c>
      <c r="G4834">
        <v>1</v>
      </c>
      <c r="H4834">
        <v>2481.11</v>
      </c>
      <c r="I4834">
        <v>2481.11</v>
      </c>
      <c r="J4834" t="s">
        <v>81</v>
      </c>
      <c r="K4834" t="s">
        <v>82</v>
      </c>
      <c r="L4834" t="s">
        <v>155</v>
      </c>
      <c r="M4834">
        <v>2023</v>
      </c>
      <c r="N4834" t="s">
        <v>84</v>
      </c>
      <c r="O4834" t="s">
        <v>5862</v>
      </c>
      <c r="P4834" t="s">
        <v>86</v>
      </c>
    </row>
    <row r="4835" spans="1:16" x14ac:dyDescent="0.45">
      <c r="A4835">
        <v>4834</v>
      </c>
      <c r="B4835" s="10">
        <v>45279</v>
      </c>
      <c r="C4835">
        <v>6911</v>
      </c>
      <c r="D4835" t="s">
        <v>80</v>
      </c>
      <c r="E4835">
        <v>41</v>
      </c>
      <c r="F4835" t="s">
        <v>6</v>
      </c>
      <c r="G4835">
        <v>4</v>
      </c>
      <c r="H4835">
        <v>1520.79</v>
      </c>
      <c r="I4835">
        <v>6083.16</v>
      </c>
      <c r="J4835" t="s">
        <v>97</v>
      </c>
      <c r="K4835" t="s">
        <v>82</v>
      </c>
      <c r="L4835" t="s">
        <v>155</v>
      </c>
      <c r="M4835">
        <v>2023</v>
      </c>
      <c r="N4835" t="s">
        <v>84</v>
      </c>
      <c r="O4835" t="s">
        <v>1731</v>
      </c>
      <c r="P4835" t="s">
        <v>86</v>
      </c>
    </row>
    <row r="4836" spans="1:16" x14ac:dyDescent="0.45">
      <c r="A4836">
        <v>4835</v>
      </c>
      <c r="B4836" s="10">
        <v>45279</v>
      </c>
      <c r="C4836">
        <v>3653</v>
      </c>
      <c r="D4836" t="s">
        <v>80</v>
      </c>
      <c r="E4836">
        <v>37</v>
      </c>
      <c r="F4836" t="s">
        <v>102</v>
      </c>
      <c r="G4836">
        <v>3</v>
      </c>
      <c r="H4836">
        <v>3415.51</v>
      </c>
      <c r="I4836">
        <v>10246.530000000001</v>
      </c>
      <c r="J4836" t="s">
        <v>97</v>
      </c>
      <c r="K4836" t="s">
        <v>82</v>
      </c>
      <c r="L4836" t="s">
        <v>155</v>
      </c>
      <c r="M4836">
        <v>2023</v>
      </c>
      <c r="N4836" t="s">
        <v>84</v>
      </c>
      <c r="O4836" t="s">
        <v>6324</v>
      </c>
      <c r="P4836" t="s">
        <v>86</v>
      </c>
    </row>
    <row r="4837" spans="1:16" x14ac:dyDescent="0.45">
      <c r="A4837">
        <v>4836</v>
      </c>
      <c r="B4837" s="10">
        <v>45279</v>
      </c>
      <c r="C4837">
        <v>4340</v>
      </c>
      <c r="D4837" t="s">
        <v>89</v>
      </c>
      <c r="E4837">
        <v>55</v>
      </c>
      <c r="F4837" t="s">
        <v>8</v>
      </c>
      <c r="G4837">
        <v>2</v>
      </c>
      <c r="H4837">
        <v>600.67999999999995</v>
      </c>
      <c r="I4837">
        <v>1201.3599999999999</v>
      </c>
      <c r="J4837" t="s">
        <v>81</v>
      </c>
      <c r="K4837" t="s">
        <v>567</v>
      </c>
      <c r="L4837" t="s">
        <v>155</v>
      </c>
      <c r="M4837">
        <v>2023</v>
      </c>
      <c r="N4837" t="s">
        <v>84</v>
      </c>
      <c r="O4837" t="s">
        <v>6995</v>
      </c>
      <c r="P4837" t="s">
        <v>86</v>
      </c>
    </row>
    <row r="4838" spans="1:16" x14ac:dyDescent="0.45">
      <c r="A4838">
        <v>4837</v>
      </c>
      <c r="B4838" s="10">
        <v>45280</v>
      </c>
      <c r="C4838">
        <v>8876</v>
      </c>
      <c r="D4838" t="s">
        <v>80</v>
      </c>
      <c r="E4838">
        <v>29</v>
      </c>
      <c r="F4838" t="s">
        <v>5</v>
      </c>
      <c r="G4838">
        <v>4</v>
      </c>
      <c r="H4838">
        <v>4405.01</v>
      </c>
      <c r="I4838">
        <v>17620.04</v>
      </c>
      <c r="J4838" t="s">
        <v>87</v>
      </c>
      <c r="K4838" t="s">
        <v>82</v>
      </c>
      <c r="L4838" t="s">
        <v>155</v>
      </c>
      <c r="M4838">
        <v>2023</v>
      </c>
      <c r="N4838" t="s">
        <v>84</v>
      </c>
      <c r="O4838" t="s">
        <v>160</v>
      </c>
      <c r="P4838" t="s">
        <v>86</v>
      </c>
    </row>
    <row r="4839" spans="1:16" x14ac:dyDescent="0.45">
      <c r="A4839">
        <v>4838</v>
      </c>
      <c r="B4839" s="10">
        <v>45280</v>
      </c>
      <c r="C4839">
        <v>2141</v>
      </c>
      <c r="D4839" t="s">
        <v>80</v>
      </c>
      <c r="E4839">
        <v>42</v>
      </c>
      <c r="F4839" t="s">
        <v>6</v>
      </c>
      <c r="G4839">
        <v>5</v>
      </c>
      <c r="H4839">
        <v>2432.64</v>
      </c>
      <c r="I4839">
        <v>12163.2</v>
      </c>
      <c r="J4839" t="s">
        <v>97</v>
      </c>
      <c r="K4839" t="s">
        <v>82</v>
      </c>
      <c r="L4839" t="s">
        <v>155</v>
      </c>
      <c r="M4839">
        <v>2023</v>
      </c>
      <c r="N4839" t="s">
        <v>668</v>
      </c>
      <c r="O4839" t="s">
        <v>9295</v>
      </c>
      <c r="P4839" t="s">
        <v>748</v>
      </c>
    </row>
    <row r="4840" spans="1:16" x14ac:dyDescent="0.45">
      <c r="A4840">
        <v>4839</v>
      </c>
      <c r="B4840" s="10">
        <v>45280</v>
      </c>
      <c r="C4840">
        <v>9558</v>
      </c>
      <c r="D4840" t="s">
        <v>80</v>
      </c>
      <c r="E4840">
        <v>40</v>
      </c>
      <c r="F4840" t="s">
        <v>102</v>
      </c>
      <c r="G4840">
        <v>5</v>
      </c>
      <c r="H4840">
        <v>2885.43</v>
      </c>
      <c r="I4840">
        <v>14427.15</v>
      </c>
      <c r="J4840" t="s">
        <v>97</v>
      </c>
      <c r="K4840" t="s">
        <v>82</v>
      </c>
      <c r="L4840" t="s">
        <v>155</v>
      </c>
      <c r="M4840">
        <v>2023</v>
      </c>
      <c r="N4840" t="s">
        <v>668</v>
      </c>
      <c r="O4840" t="s">
        <v>9741</v>
      </c>
      <c r="P4840" t="s">
        <v>86</v>
      </c>
    </row>
    <row r="4841" spans="1:16" x14ac:dyDescent="0.45">
      <c r="A4841">
        <v>4840</v>
      </c>
      <c r="B4841" s="10">
        <v>45280</v>
      </c>
      <c r="C4841">
        <v>3897</v>
      </c>
      <c r="D4841" t="s">
        <v>80</v>
      </c>
      <c r="E4841">
        <v>51</v>
      </c>
      <c r="F4841" t="s">
        <v>6</v>
      </c>
      <c r="G4841">
        <v>1</v>
      </c>
      <c r="H4841">
        <v>3129.54</v>
      </c>
      <c r="I4841">
        <v>3129.54</v>
      </c>
      <c r="J4841" t="s">
        <v>93</v>
      </c>
      <c r="K4841" t="s">
        <v>82</v>
      </c>
      <c r="L4841" t="s">
        <v>155</v>
      </c>
      <c r="M4841">
        <v>2023</v>
      </c>
      <c r="N4841" t="s">
        <v>84</v>
      </c>
      <c r="O4841" t="s">
        <v>5640</v>
      </c>
      <c r="P4841" t="s">
        <v>86</v>
      </c>
    </row>
    <row r="4842" spans="1:16" x14ac:dyDescent="0.45">
      <c r="A4842">
        <v>4841</v>
      </c>
      <c r="B4842" s="10">
        <v>45280</v>
      </c>
      <c r="C4842">
        <v>5041</v>
      </c>
      <c r="D4842" t="s">
        <v>89</v>
      </c>
      <c r="E4842">
        <v>49</v>
      </c>
      <c r="F4842" t="s">
        <v>6</v>
      </c>
      <c r="G4842">
        <v>2</v>
      </c>
      <c r="H4842">
        <v>345.43</v>
      </c>
      <c r="I4842">
        <v>690.86</v>
      </c>
      <c r="J4842" t="s">
        <v>93</v>
      </c>
      <c r="K4842" t="s">
        <v>567</v>
      </c>
      <c r="L4842" t="s">
        <v>155</v>
      </c>
      <c r="M4842">
        <v>2023</v>
      </c>
      <c r="N4842" t="s">
        <v>84</v>
      </c>
      <c r="O4842" t="s">
        <v>7248</v>
      </c>
      <c r="P4842" t="s">
        <v>86</v>
      </c>
    </row>
    <row r="4843" spans="1:16" x14ac:dyDescent="0.45">
      <c r="A4843">
        <v>4842</v>
      </c>
      <c r="B4843" s="10">
        <v>45280</v>
      </c>
      <c r="C4843">
        <v>3038</v>
      </c>
      <c r="D4843" t="s">
        <v>80</v>
      </c>
      <c r="E4843">
        <v>41</v>
      </c>
      <c r="F4843" t="s">
        <v>102</v>
      </c>
      <c r="G4843">
        <v>4</v>
      </c>
      <c r="H4843">
        <v>3797.1</v>
      </c>
      <c r="I4843">
        <v>15188.4</v>
      </c>
      <c r="J4843" t="s">
        <v>97</v>
      </c>
      <c r="K4843" t="s">
        <v>82</v>
      </c>
      <c r="L4843" t="s">
        <v>155</v>
      </c>
      <c r="M4843">
        <v>2023</v>
      </c>
      <c r="N4843" t="s">
        <v>84</v>
      </c>
      <c r="O4843" t="s">
        <v>1732</v>
      </c>
      <c r="P4843" t="s">
        <v>86</v>
      </c>
    </row>
    <row r="4844" spans="1:16" x14ac:dyDescent="0.45">
      <c r="A4844">
        <v>4843</v>
      </c>
      <c r="B4844" s="10">
        <v>45280</v>
      </c>
      <c r="C4844">
        <v>5270</v>
      </c>
      <c r="D4844" t="s">
        <v>80</v>
      </c>
      <c r="E4844">
        <v>59</v>
      </c>
      <c r="F4844" t="s">
        <v>8</v>
      </c>
      <c r="G4844">
        <v>2</v>
      </c>
      <c r="H4844">
        <v>4732.41</v>
      </c>
      <c r="I4844">
        <v>9464.82</v>
      </c>
      <c r="J4844" t="s">
        <v>81</v>
      </c>
      <c r="K4844" t="s">
        <v>82</v>
      </c>
      <c r="L4844" t="s">
        <v>155</v>
      </c>
      <c r="M4844">
        <v>2023</v>
      </c>
      <c r="N4844" t="s">
        <v>84</v>
      </c>
      <c r="O4844" t="s">
        <v>3084</v>
      </c>
      <c r="P4844" t="s">
        <v>86</v>
      </c>
    </row>
    <row r="4845" spans="1:16" x14ac:dyDescent="0.45">
      <c r="A4845">
        <v>4844</v>
      </c>
      <c r="B4845" s="10">
        <v>45280</v>
      </c>
      <c r="C4845">
        <v>5683</v>
      </c>
      <c r="D4845" t="s">
        <v>89</v>
      </c>
      <c r="E4845">
        <v>42</v>
      </c>
      <c r="F4845" t="s">
        <v>9</v>
      </c>
      <c r="G4845">
        <v>2</v>
      </c>
      <c r="H4845">
        <v>2623.54</v>
      </c>
      <c r="I4845">
        <v>5247.08</v>
      </c>
      <c r="J4845" t="s">
        <v>97</v>
      </c>
      <c r="K4845" t="s">
        <v>82</v>
      </c>
      <c r="L4845" t="s">
        <v>155</v>
      </c>
      <c r="M4845">
        <v>2023</v>
      </c>
      <c r="N4845" t="s">
        <v>84</v>
      </c>
      <c r="O4845" t="s">
        <v>2789</v>
      </c>
      <c r="P4845" t="s">
        <v>86</v>
      </c>
    </row>
    <row r="4846" spans="1:16" x14ac:dyDescent="0.45">
      <c r="A4846">
        <v>4845</v>
      </c>
      <c r="B4846" s="10">
        <v>45280</v>
      </c>
      <c r="C4846">
        <v>1494</v>
      </c>
      <c r="D4846" t="s">
        <v>80</v>
      </c>
      <c r="E4846">
        <v>20</v>
      </c>
      <c r="F4846" t="s">
        <v>6</v>
      </c>
      <c r="G4846">
        <v>4</v>
      </c>
      <c r="H4846">
        <v>1984.8</v>
      </c>
      <c r="I4846">
        <v>7939.2</v>
      </c>
      <c r="J4846" t="s">
        <v>95</v>
      </c>
      <c r="K4846" t="s">
        <v>82</v>
      </c>
      <c r="L4846" t="s">
        <v>155</v>
      </c>
      <c r="M4846">
        <v>2023</v>
      </c>
      <c r="N4846" t="s">
        <v>84</v>
      </c>
      <c r="O4846" t="s">
        <v>2349</v>
      </c>
      <c r="P4846" t="s">
        <v>86</v>
      </c>
    </row>
    <row r="4847" spans="1:16" x14ac:dyDescent="0.45">
      <c r="A4847">
        <v>4846</v>
      </c>
      <c r="B4847" s="10">
        <v>45280</v>
      </c>
      <c r="C4847">
        <v>8116</v>
      </c>
      <c r="D4847" t="s">
        <v>89</v>
      </c>
      <c r="E4847">
        <v>42</v>
      </c>
      <c r="F4847" t="s">
        <v>7</v>
      </c>
      <c r="G4847">
        <v>1</v>
      </c>
      <c r="H4847">
        <v>3934.74</v>
      </c>
      <c r="I4847">
        <v>3934.74</v>
      </c>
      <c r="J4847" t="s">
        <v>97</v>
      </c>
      <c r="K4847" t="s">
        <v>82</v>
      </c>
      <c r="L4847" t="s">
        <v>155</v>
      </c>
      <c r="M4847">
        <v>2023</v>
      </c>
      <c r="N4847" t="s">
        <v>84</v>
      </c>
      <c r="O4847" t="s">
        <v>5221</v>
      </c>
      <c r="P4847" t="s">
        <v>86</v>
      </c>
    </row>
    <row r="4848" spans="1:16" x14ac:dyDescent="0.45">
      <c r="A4848">
        <v>4847</v>
      </c>
      <c r="B4848" s="10">
        <v>45280</v>
      </c>
      <c r="C4848">
        <v>2784</v>
      </c>
      <c r="D4848" t="s">
        <v>89</v>
      </c>
      <c r="E4848">
        <v>45</v>
      </c>
      <c r="F4848" t="s">
        <v>5</v>
      </c>
      <c r="G4848">
        <v>1</v>
      </c>
      <c r="H4848">
        <v>3615.75</v>
      </c>
      <c r="I4848">
        <v>3615.75</v>
      </c>
      <c r="J4848" t="s">
        <v>93</v>
      </c>
      <c r="K4848" t="s">
        <v>82</v>
      </c>
      <c r="L4848" t="s">
        <v>155</v>
      </c>
      <c r="M4848">
        <v>2023</v>
      </c>
      <c r="N4848" t="s">
        <v>84</v>
      </c>
      <c r="O4848" t="s">
        <v>5641</v>
      </c>
      <c r="P4848" t="s">
        <v>86</v>
      </c>
    </row>
    <row r="4849" spans="1:16" x14ac:dyDescent="0.45">
      <c r="A4849">
        <v>4848</v>
      </c>
      <c r="B4849" s="10">
        <v>45280</v>
      </c>
      <c r="C4849">
        <v>4510</v>
      </c>
      <c r="D4849" t="s">
        <v>80</v>
      </c>
      <c r="E4849">
        <v>29</v>
      </c>
      <c r="F4849" t="s">
        <v>102</v>
      </c>
      <c r="G4849">
        <v>1</v>
      </c>
      <c r="H4849">
        <v>3272.33</v>
      </c>
      <c r="I4849">
        <v>3272.33</v>
      </c>
      <c r="J4849" t="s">
        <v>87</v>
      </c>
      <c r="K4849" t="s">
        <v>82</v>
      </c>
      <c r="L4849" t="s">
        <v>155</v>
      </c>
      <c r="M4849">
        <v>2023</v>
      </c>
      <c r="N4849" t="s">
        <v>84</v>
      </c>
      <c r="O4849" t="s">
        <v>5427</v>
      </c>
      <c r="P4849" t="s">
        <v>86</v>
      </c>
    </row>
    <row r="4850" spans="1:16" x14ac:dyDescent="0.45">
      <c r="A4850">
        <v>4849</v>
      </c>
      <c r="B4850" s="10">
        <v>45280</v>
      </c>
      <c r="C4850">
        <v>4786</v>
      </c>
      <c r="D4850" t="s">
        <v>80</v>
      </c>
      <c r="E4850">
        <v>43</v>
      </c>
      <c r="F4850" t="s">
        <v>6</v>
      </c>
      <c r="G4850">
        <v>3</v>
      </c>
      <c r="H4850">
        <v>4828.49</v>
      </c>
      <c r="I4850">
        <v>14485.47</v>
      </c>
      <c r="J4850" t="s">
        <v>97</v>
      </c>
      <c r="K4850" t="s">
        <v>82</v>
      </c>
      <c r="L4850" t="s">
        <v>155</v>
      </c>
      <c r="M4850">
        <v>2023</v>
      </c>
      <c r="N4850" t="s">
        <v>84</v>
      </c>
      <c r="O4850" t="s">
        <v>6325</v>
      </c>
      <c r="P4850" t="s">
        <v>86</v>
      </c>
    </row>
    <row r="4851" spans="1:16" x14ac:dyDescent="0.45">
      <c r="A4851">
        <v>4850</v>
      </c>
      <c r="B4851" s="10">
        <v>45281</v>
      </c>
      <c r="C4851">
        <v>6266</v>
      </c>
      <c r="D4851" t="s">
        <v>80</v>
      </c>
      <c r="E4851">
        <v>61</v>
      </c>
      <c r="F4851" t="s">
        <v>9</v>
      </c>
      <c r="G4851">
        <v>2</v>
      </c>
      <c r="H4851">
        <v>2929.78</v>
      </c>
      <c r="I4851">
        <v>5859.56</v>
      </c>
      <c r="J4851" t="s">
        <v>81</v>
      </c>
      <c r="K4851" t="s">
        <v>82</v>
      </c>
      <c r="L4851" t="s">
        <v>155</v>
      </c>
      <c r="M4851">
        <v>2023</v>
      </c>
      <c r="N4851" t="s">
        <v>84</v>
      </c>
      <c r="O4851" t="s">
        <v>266</v>
      </c>
      <c r="P4851" t="s">
        <v>86</v>
      </c>
    </row>
    <row r="4852" spans="1:16" x14ac:dyDescent="0.45">
      <c r="A4852">
        <v>4851</v>
      </c>
      <c r="B4852" s="10">
        <v>45281</v>
      </c>
      <c r="C4852">
        <v>6428</v>
      </c>
      <c r="D4852" t="s">
        <v>80</v>
      </c>
      <c r="E4852">
        <v>25</v>
      </c>
      <c r="F4852" t="s">
        <v>102</v>
      </c>
      <c r="G4852">
        <v>3</v>
      </c>
      <c r="H4852">
        <v>1279.46</v>
      </c>
      <c r="I4852">
        <v>3838.38</v>
      </c>
      <c r="J4852" t="s">
        <v>87</v>
      </c>
      <c r="K4852" t="s">
        <v>82</v>
      </c>
      <c r="L4852" t="s">
        <v>155</v>
      </c>
      <c r="M4852">
        <v>2023</v>
      </c>
      <c r="N4852" t="s">
        <v>84</v>
      </c>
      <c r="O4852" t="s">
        <v>6104</v>
      </c>
      <c r="P4852" t="s">
        <v>86</v>
      </c>
    </row>
    <row r="4853" spans="1:16" x14ac:dyDescent="0.45">
      <c r="A4853">
        <v>4852</v>
      </c>
      <c r="B4853" s="10">
        <v>45281</v>
      </c>
      <c r="C4853">
        <v>7681</v>
      </c>
      <c r="D4853" t="s">
        <v>80</v>
      </c>
      <c r="E4853">
        <v>22</v>
      </c>
      <c r="F4853" t="s">
        <v>6</v>
      </c>
      <c r="G4853">
        <v>1</v>
      </c>
      <c r="H4853">
        <v>172.59</v>
      </c>
      <c r="I4853">
        <v>172.59</v>
      </c>
      <c r="J4853" t="s">
        <v>95</v>
      </c>
      <c r="K4853" t="s">
        <v>567</v>
      </c>
      <c r="L4853" t="s">
        <v>155</v>
      </c>
      <c r="M4853">
        <v>2023</v>
      </c>
      <c r="N4853" t="s">
        <v>668</v>
      </c>
      <c r="O4853" t="s">
        <v>9427</v>
      </c>
      <c r="P4853" t="s">
        <v>86</v>
      </c>
    </row>
    <row r="4854" spans="1:16" x14ac:dyDescent="0.45">
      <c r="A4854">
        <v>4853</v>
      </c>
      <c r="B4854" s="10">
        <v>45281</v>
      </c>
      <c r="C4854">
        <v>7893</v>
      </c>
      <c r="D4854" t="s">
        <v>89</v>
      </c>
      <c r="E4854">
        <v>28</v>
      </c>
      <c r="F4854" t="s">
        <v>5</v>
      </c>
      <c r="G4854">
        <v>4</v>
      </c>
      <c r="H4854">
        <v>2294.64</v>
      </c>
      <c r="I4854">
        <v>9178.56</v>
      </c>
      <c r="J4854" t="s">
        <v>87</v>
      </c>
      <c r="K4854" t="s">
        <v>82</v>
      </c>
      <c r="L4854" t="s">
        <v>155</v>
      </c>
      <c r="M4854">
        <v>2023</v>
      </c>
      <c r="N4854" t="s">
        <v>84</v>
      </c>
      <c r="O4854" t="s">
        <v>1022</v>
      </c>
      <c r="P4854" t="s">
        <v>86</v>
      </c>
    </row>
    <row r="4855" spans="1:16" x14ac:dyDescent="0.45">
      <c r="A4855">
        <v>4854</v>
      </c>
      <c r="B4855" s="10">
        <v>45281</v>
      </c>
      <c r="C4855">
        <v>5658</v>
      </c>
      <c r="D4855" t="s">
        <v>80</v>
      </c>
      <c r="E4855">
        <v>59</v>
      </c>
      <c r="F4855" t="s">
        <v>7</v>
      </c>
      <c r="G4855">
        <v>2</v>
      </c>
      <c r="H4855">
        <v>3279</v>
      </c>
      <c r="I4855">
        <v>6558</v>
      </c>
      <c r="J4855" t="s">
        <v>81</v>
      </c>
      <c r="K4855" t="s">
        <v>82</v>
      </c>
      <c r="L4855" t="s">
        <v>155</v>
      </c>
      <c r="M4855">
        <v>2023</v>
      </c>
      <c r="N4855" t="s">
        <v>84</v>
      </c>
      <c r="O4855" t="s">
        <v>3085</v>
      </c>
      <c r="P4855" t="s">
        <v>86</v>
      </c>
    </row>
    <row r="4856" spans="1:16" x14ac:dyDescent="0.45">
      <c r="A4856">
        <v>4855</v>
      </c>
      <c r="B4856" s="10">
        <v>45281</v>
      </c>
      <c r="C4856">
        <v>8082</v>
      </c>
      <c r="D4856" t="s">
        <v>89</v>
      </c>
      <c r="E4856">
        <v>52</v>
      </c>
      <c r="F4856" t="s">
        <v>102</v>
      </c>
      <c r="G4856">
        <v>4</v>
      </c>
      <c r="H4856">
        <v>902.09</v>
      </c>
      <c r="I4856">
        <v>3608.36</v>
      </c>
      <c r="J4856" t="s">
        <v>93</v>
      </c>
      <c r="K4856" t="s">
        <v>82</v>
      </c>
      <c r="L4856" t="s">
        <v>155</v>
      </c>
      <c r="M4856">
        <v>2023</v>
      </c>
      <c r="N4856" t="s">
        <v>668</v>
      </c>
      <c r="O4856" t="s">
        <v>10018</v>
      </c>
      <c r="P4856" t="s">
        <v>86</v>
      </c>
    </row>
    <row r="4857" spans="1:16" x14ac:dyDescent="0.45">
      <c r="A4857">
        <v>4856</v>
      </c>
      <c r="B4857" s="10">
        <v>45281</v>
      </c>
      <c r="C4857">
        <v>7869</v>
      </c>
      <c r="D4857" t="s">
        <v>80</v>
      </c>
      <c r="E4857">
        <v>44</v>
      </c>
      <c r="F4857" t="s">
        <v>6</v>
      </c>
      <c r="G4857">
        <v>5</v>
      </c>
      <c r="H4857">
        <v>177.53</v>
      </c>
      <c r="I4857">
        <v>887.65</v>
      </c>
      <c r="J4857" t="s">
        <v>97</v>
      </c>
      <c r="K4857" t="s">
        <v>567</v>
      </c>
      <c r="L4857" t="s">
        <v>155</v>
      </c>
      <c r="M4857">
        <v>2023</v>
      </c>
      <c r="N4857" t="s">
        <v>84</v>
      </c>
      <c r="O4857" t="s">
        <v>7615</v>
      </c>
      <c r="P4857" t="s">
        <v>86</v>
      </c>
    </row>
    <row r="4858" spans="1:16" x14ac:dyDescent="0.45">
      <c r="A4858">
        <v>4857</v>
      </c>
      <c r="B4858" s="10">
        <v>45281</v>
      </c>
      <c r="C4858">
        <v>8607</v>
      </c>
      <c r="D4858" t="s">
        <v>89</v>
      </c>
      <c r="E4858">
        <v>58</v>
      </c>
      <c r="F4858" t="s">
        <v>8</v>
      </c>
      <c r="G4858">
        <v>2</v>
      </c>
      <c r="H4858">
        <v>4549.99</v>
      </c>
      <c r="I4858">
        <v>9099.98</v>
      </c>
      <c r="J4858" t="s">
        <v>81</v>
      </c>
      <c r="K4858" t="s">
        <v>82</v>
      </c>
      <c r="L4858" t="s">
        <v>155</v>
      </c>
      <c r="M4858">
        <v>2023</v>
      </c>
      <c r="N4858" t="s">
        <v>84</v>
      </c>
      <c r="O4858" t="s">
        <v>3086</v>
      </c>
      <c r="P4858" t="s">
        <v>86</v>
      </c>
    </row>
    <row r="4859" spans="1:16" x14ac:dyDescent="0.45">
      <c r="A4859">
        <v>4858</v>
      </c>
      <c r="B4859" s="10">
        <v>45281</v>
      </c>
      <c r="C4859">
        <v>8669</v>
      </c>
      <c r="D4859" t="s">
        <v>80</v>
      </c>
      <c r="E4859">
        <v>61</v>
      </c>
      <c r="F4859" t="s">
        <v>9</v>
      </c>
      <c r="G4859">
        <v>4</v>
      </c>
      <c r="H4859">
        <v>1544.64</v>
      </c>
      <c r="I4859">
        <v>6178.56</v>
      </c>
      <c r="J4859" t="s">
        <v>81</v>
      </c>
      <c r="K4859" t="s">
        <v>82</v>
      </c>
      <c r="L4859" t="s">
        <v>155</v>
      </c>
      <c r="M4859">
        <v>2023</v>
      </c>
      <c r="N4859" t="s">
        <v>84</v>
      </c>
      <c r="O4859" t="s">
        <v>1392</v>
      </c>
      <c r="P4859" t="s">
        <v>86</v>
      </c>
    </row>
    <row r="4860" spans="1:16" x14ac:dyDescent="0.45">
      <c r="A4860">
        <v>4859</v>
      </c>
      <c r="B4860" s="10">
        <v>45281</v>
      </c>
      <c r="C4860">
        <v>7219</v>
      </c>
      <c r="D4860" t="s">
        <v>80</v>
      </c>
      <c r="E4860">
        <v>55</v>
      </c>
      <c r="F4860" t="s">
        <v>7</v>
      </c>
      <c r="G4860">
        <v>1</v>
      </c>
      <c r="H4860">
        <v>2356.94</v>
      </c>
      <c r="I4860">
        <v>2356.94</v>
      </c>
      <c r="J4860" t="s">
        <v>81</v>
      </c>
      <c r="K4860" t="s">
        <v>82</v>
      </c>
      <c r="L4860" t="s">
        <v>155</v>
      </c>
      <c r="M4860">
        <v>2023</v>
      </c>
      <c r="N4860" t="s">
        <v>84</v>
      </c>
      <c r="O4860" t="s">
        <v>5863</v>
      </c>
      <c r="P4860" t="s">
        <v>86</v>
      </c>
    </row>
    <row r="4861" spans="1:16" x14ac:dyDescent="0.45">
      <c r="A4861">
        <v>4860</v>
      </c>
      <c r="B4861" s="10">
        <v>45281</v>
      </c>
      <c r="C4861">
        <v>5534</v>
      </c>
      <c r="D4861" t="s">
        <v>80</v>
      </c>
      <c r="E4861">
        <v>36</v>
      </c>
      <c r="F4861" t="s">
        <v>102</v>
      </c>
      <c r="G4861">
        <v>3</v>
      </c>
      <c r="H4861">
        <v>500.8</v>
      </c>
      <c r="I4861">
        <v>1502.4</v>
      </c>
      <c r="J4861" t="s">
        <v>97</v>
      </c>
      <c r="K4861" t="s">
        <v>567</v>
      </c>
      <c r="L4861" t="s">
        <v>155</v>
      </c>
      <c r="M4861">
        <v>2023</v>
      </c>
      <c r="N4861" t="s">
        <v>668</v>
      </c>
      <c r="O4861" t="s">
        <v>9350</v>
      </c>
      <c r="P4861" t="s">
        <v>86</v>
      </c>
    </row>
    <row r="4862" spans="1:16" x14ac:dyDescent="0.45">
      <c r="A4862">
        <v>4861</v>
      </c>
      <c r="B4862" s="10">
        <v>45281</v>
      </c>
      <c r="C4862">
        <v>6979</v>
      </c>
      <c r="D4862" t="s">
        <v>80</v>
      </c>
      <c r="E4862">
        <v>49</v>
      </c>
      <c r="F4862" t="s">
        <v>6</v>
      </c>
      <c r="G4862">
        <v>4</v>
      </c>
      <c r="H4862">
        <v>1938.99</v>
      </c>
      <c r="I4862">
        <v>7755.96</v>
      </c>
      <c r="J4862" t="s">
        <v>93</v>
      </c>
      <c r="K4862" t="s">
        <v>82</v>
      </c>
      <c r="L4862" t="s">
        <v>155</v>
      </c>
      <c r="M4862">
        <v>2023</v>
      </c>
      <c r="N4862" t="s">
        <v>84</v>
      </c>
      <c r="O4862" t="s">
        <v>2035</v>
      </c>
      <c r="P4862" t="s">
        <v>86</v>
      </c>
    </row>
    <row r="4863" spans="1:16" x14ac:dyDescent="0.45">
      <c r="A4863">
        <v>4862</v>
      </c>
      <c r="B4863" s="10">
        <v>45281</v>
      </c>
      <c r="C4863">
        <v>9890</v>
      </c>
      <c r="D4863" t="s">
        <v>80</v>
      </c>
      <c r="E4863">
        <v>63</v>
      </c>
      <c r="F4863" t="s">
        <v>7</v>
      </c>
      <c r="G4863">
        <v>5</v>
      </c>
      <c r="H4863">
        <v>2147.6799999999998</v>
      </c>
      <c r="I4863">
        <v>10738.4</v>
      </c>
      <c r="J4863" t="s">
        <v>81</v>
      </c>
      <c r="K4863" t="s">
        <v>82</v>
      </c>
      <c r="L4863" t="s">
        <v>155</v>
      </c>
      <c r="M4863">
        <v>2023</v>
      </c>
      <c r="N4863" t="s">
        <v>84</v>
      </c>
      <c r="O4863" t="s">
        <v>4721</v>
      </c>
      <c r="P4863" t="s">
        <v>86</v>
      </c>
    </row>
    <row r="4864" spans="1:16" x14ac:dyDescent="0.45">
      <c r="A4864">
        <v>4863</v>
      </c>
      <c r="B4864" s="10">
        <v>45281</v>
      </c>
      <c r="C4864">
        <v>2312</v>
      </c>
      <c r="D4864" t="s">
        <v>89</v>
      </c>
      <c r="E4864">
        <v>45</v>
      </c>
      <c r="F4864" t="s">
        <v>8</v>
      </c>
      <c r="G4864">
        <v>1</v>
      </c>
      <c r="H4864">
        <v>4518.59</v>
      </c>
      <c r="I4864">
        <v>4518.59</v>
      </c>
      <c r="J4864" t="s">
        <v>93</v>
      </c>
      <c r="K4864" t="s">
        <v>82</v>
      </c>
      <c r="L4864" t="s">
        <v>155</v>
      </c>
      <c r="M4864">
        <v>2023</v>
      </c>
      <c r="N4864" t="s">
        <v>84</v>
      </c>
      <c r="O4864" t="s">
        <v>5642</v>
      </c>
      <c r="P4864" t="s">
        <v>86</v>
      </c>
    </row>
    <row r="4865" spans="1:16" x14ac:dyDescent="0.45">
      <c r="A4865">
        <v>4864</v>
      </c>
      <c r="B4865" s="10">
        <v>45282</v>
      </c>
      <c r="C4865">
        <v>3962</v>
      </c>
      <c r="D4865" t="s">
        <v>80</v>
      </c>
      <c r="E4865">
        <v>53</v>
      </c>
      <c r="F4865" t="s">
        <v>102</v>
      </c>
      <c r="G4865">
        <v>5</v>
      </c>
      <c r="H4865">
        <v>4334.01</v>
      </c>
      <c r="I4865">
        <v>21670.05</v>
      </c>
      <c r="J4865" t="s">
        <v>93</v>
      </c>
      <c r="K4865" t="s">
        <v>82</v>
      </c>
      <c r="L4865" t="s">
        <v>155</v>
      </c>
      <c r="M4865">
        <v>2023</v>
      </c>
      <c r="N4865" t="s">
        <v>84</v>
      </c>
      <c r="O4865" t="s">
        <v>791</v>
      </c>
      <c r="P4865" t="s">
        <v>748</v>
      </c>
    </row>
    <row r="4866" spans="1:16" x14ac:dyDescent="0.45">
      <c r="A4866">
        <v>4865</v>
      </c>
      <c r="B4866" s="10">
        <v>45282</v>
      </c>
      <c r="C4866">
        <v>3938</v>
      </c>
      <c r="D4866" t="s">
        <v>80</v>
      </c>
      <c r="E4866">
        <v>35</v>
      </c>
      <c r="F4866" t="s">
        <v>7</v>
      </c>
      <c r="G4866">
        <v>3</v>
      </c>
      <c r="H4866">
        <v>985.56</v>
      </c>
      <c r="I4866">
        <v>2956.68</v>
      </c>
      <c r="J4866" t="s">
        <v>97</v>
      </c>
      <c r="K4866" t="s">
        <v>82</v>
      </c>
      <c r="L4866" t="s">
        <v>155</v>
      </c>
      <c r="M4866">
        <v>2023</v>
      </c>
      <c r="N4866" t="s">
        <v>84</v>
      </c>
      <c r="O4866" t="s">
        <v>6326</v>
      </c>
      <c r="P4866" t="s">
        <v>86</v>
      </c>
    </row>
    <row r="4867" spans="1:16" x14ac:dyDescent="0.45">
      <c r="A4867">
        <v>4866</v>
      </c>
      <c r="B4867" s="10">
        <v>45282</v>
      </c>
      <c r="C4867">
        <v>4197</v>
      </c>
      <c r="D4867" t="s">
        <v>80</v>
      </c>
      <c r="E4867">
        <v>27</v>
      </c>
      <c r="F4867" t="s">
        <v>102</v>
      </c>
      <c r="G4867">
        <v>5</v>
      </c>
      <c r="H4867">
        <v>2802.51</v>
      </c>
      <c r="I4867">
        <v>14012.55</v>
      </c>
      <c r="J4867" t="s">
        <v>87</v>
      </c>
      <c r="K4867" t="s">
        <v>82</v>
      </c>
      <c r="L4867" t="s">
        <v>155</v>
      </c>
      <c r="M4867">
        <v>2023</v>
      </c>
      <c r="N4867" t="s">
        <v>84</v>
      </c>
      <c r="O4867" t="s">
        <v>8988</v>
      </c>
      <c r="P4867" t="s">
        <v>748</v>
      </c>
    </row>
    <row r="4868" spans="1:16" x14ac:dyDescent="0.45">
      <c r="A4868">
        <v>4867</v>
      </c>
      <c r="B4868" s="10">
        <v>45282</v>
      </c>
      <c r="C4868">
        <v>6296</v>
      </c>
      <c r="D4868" t="s">
        <v>89</v>
      </c>
      <c r="E4868">
        <v>49</v>
      </c>
      <c r="F4868" t="s">
        <v>102</v>
      </c>
      <c r="G4868">
        <v>4</v>
      </c>
      <c r="H4868">
        <v>3669.68</v>
      </c>
      <c r="I4868">
        <v>14678.72</v>
      </c>
      <c r="J4868" t="s">
        <v>93</v>
      </c>
      <c r="K4868" t="s">
        <v>82</v>
      </c>
      <c r="L4868" t="s">
        <v>155</v>
      </c>
      <c r="M4868">
        <v>2023</v>
      </c>
      <c r="N4868" t="s">
        <v>668</v>
      </c>
      <c r="O4868" t="s">
        <v>10019</v>
      </c>
      <c r="P4868" t="s">
        <v>86</v>
      </c>
    </row>
    <row r="4869" spans="1:16" x14ac:dyDescent="0.45">
      <c r="A4869">
        <v>4868</v>
      </c>
      <c r="B4869" s="10">
        <v>45282</v>
      </c>
      <c r="C4869">
        <v>8204</v>
      </c>
      <c r="D4869" t="s">
        <v>80</v>
      </c>
      <c r="E4869">
        <v>35</v>
      </c>
      <c r="F4869" t="s">
        <v>7</v>
      </c>
      <c r="G4869">
        <v>4</v>
      </c>
      <c r="H4869">
        <v>1494.66</v>
      </c>
      <c r="I4869">
        <v>5978.64</v>
      </c>
      <c r="J4869" t="s">
        <v>97</v>
      </c>
      <c r="K4869" t="s">
        <v>82</v>
      </c>
      <c r="L4869" t="s">
        <v>155</v>
      </c>
      <c r="M4869">
        <v>2023</v>
      </c>
      <c r="N4869" t="s">
        <v>668</v>
      </c>
      <c r="O4869" t="s">
        <v>10020</v>
      </c>
      <c r="P4869" t="s">
        <v>86</v>
      </c>
    </row>
    <row r="4870" spans="1:16" x14ac:dyDescent="0.45">
      <c r="A4870">
        <v>4869</v>
      </c>
      <c r="B4870" s="10">
        <v>45282</v>
      </c>
      <c r="C4870">
        <v>6730</v>
      </c>
      <c r="D4870" t="s">
        <v>89</v>
      </c>
      <c r="E4870">
        <v>29</v>
      </c>
      <c r="F4870" t="s">
        <v>102</v>
      </c>
      <c r="G4870">
        <v>1</v>
      </c>
      <c r="H4870">
        <v>2002.44</v>
      </c>
      <c r="I4870">
        <v>2002.44</v>
      </c>
      <c r="J4870" t="s">
        <v>87</v>
      </c>
      <c r="K4870" t="s">
        <v>82</v>
      </c>
      <c r="L4870" t="s">
        <v>155</v>
      </c>
      <c r="M4870">
        <v>2023</v>
      </c>
      <c r="N4870" t="s">
        <v>84</v>
      </c>
      <c r="O4870" t="s">
        <v>5428</v>
      </c>
      <c r="P4870" t="s">
        <v>86</v>
      </c>
    </row>
    <row r="4871" spans="1:16" x14ac:dyDescent="0.45">
      <c r="A4871">
        <v>4870</v>
      </c>
      <c r="B4871" s="10">
        <v>45282</v>
      </c>
      <c r="C4871">
        <v>1126</v>
      </c>
      <c r="D4871" t="s">
        <v>80</v>
      </c>
      <c r="E4871">
        <v>25</v>
      </c>
      <c r="F4871" t="s">
        <v>8</v>
      </c>
      <c r="G4871">
        <v>3</v>
      </c>
      <c r="H4871">
        <v>4925.16</v>
      </c>
      <c r="I4871">
        <v>14775.48</v>
      </c>
      <c r="J4871" t="s">
        <v>87</v>
      </c>
      <c r="K4871" t="s">
        <v>82</v>
      </c>
      <c r="L4871" t="s">
        <v>155</v>
      </c>
      <c r="M4871">
        <v>2023</v>
      </c>
      <c r="N4871" t="s">
        <v>84</v>
      </c>
      <c r="O4871" t="s">
        <v>6105</v>
      </c>
      <c r="P4871" t="s">
        <v>86</v>
      </c>
    </row>
    <row r="4872" spans="1:16" x14ac:dyDescent="0.45">
      <c r="A4872">
        <v>4871</v>
      </c>
      <c r="B4872" s="10">
        <v>45282</v>
      </c>
      <c r="C4872">
        <v>6602</v>
      </c>
      <c r="D4872" t="s">
        <v>89</v>
      </c>
      <c r="E4872">
        <v>50</v>
      </c>
      <c r="F4872" t="s">
        <v>7</v>
      </c>
      <c r="G4872">
        <v>3</v>
      </c>
      <c r="H4872">
        <v>3810.67</v>
      </c>
      <c r="I4872">
        <v>11432.01</v>
      </c>
      <c r="J4872" t="s">
        <v>93</v>
      </c>
      <c r="K4872" t="s">
        <v>82</v>
      </c>
      <c r="L4872" t="s">
        <v>155</v>
      </c>
      <c r="M4872">
        <v>2023</v>
      </c>
      <c r="N4872" t="s">
        <v>84</v>
      </c>
      <c r="O4872" t="s">
        <v>6543</v>
      </c>
      <c r="P4872" t="s">
        <v>86</v>
      </c>
    </row>
    <row r="4873" spans="1:16" x14ac:dyDescent="0.45">
      <c r="A4873">
        <v>4872</v>
      </c>
      <c r="B4873" s="10">
        <v>45282</v>
      </c>
      <c r="C4873">
        <v>2191</v>
      </c>
      <c r="D4873" t="s">
        <v>80</v>
      </c>
      <c r="E4873">
        <v>63</v>
      </c>
      <c r="F4873" t="s">
        <v>6</v>
      </c>
      <c r="G4873">
        <v>2</v>
      </c>
      <c r="H4873">
        <v>2214.04</v>
      </c>
      <c r="I4873">
        <v>4428.08</v>
      </c>
      <c r="J4873" t="s">
        <v>81</v>
      </c>
      <c r="K4873" t="s">
        <v>82</v>
      </c>
      <c r="L4873" t="s">
        <v>155</v>
      </c>
      <c r="M4873">
        <v>2023</v>
      </c>
      <c r="N4873" t="s">
        <v>84</v>
      </c>
      <c r="O4873" t="s">
        <v>3087</v>
      </c>
      <c r="P4873" t="s">
        <v>86</v>
      </c>
    </row>
    <row r="4874" spans="1:16" x14ac:dyDescent="0.45">
      <c r="A4874">
        <v>4873</v>
      </c>
      <c r="B4874" s="10">
        <v>45282</v>
      </c>
      <c r="C4874">
        <v>3639</v>
      </c>
      <c r="D4874" t="s">
        <v>80</v>
      </c>
      <c r="E4874">
        <v>55</v>
      </c>
      <c r="F4874" t="s">
        <v>7</v>
      </c>
      <c r="G4874">
        <v>2</v>
      </c>
      <c r="H4874">
        <v>2693.7</v>
      </c>
      <c r="I4874">
        <v>5387.4</v>
      </c>
      <c r="J4874" t="s">
        <v>81</v>
      </c>
      <c r="K4874" t="s">
        <v>82</v>
      </c>
      <c r="L4874" t="s">
        <v>155</v>
      </c>
      <c r="M4874">
        <v>2023</v>
      </c>
      <c r="N4874" t="s">
        <v>84</v>
      </c>
      <c r="O4874" t="s">
        <v>3088</v>
      </c>
      <c r="P4874" t="s">
        <v>86</v>
      </c>
    </row>
    <row r="4875" spans="1:16" x14ac:dyDescent="0.45">
      <c r="A4875">
        <v>4874</v>
      </c>
      <c r="B4875" s="10">
        <v>45282</v>
      </c>
      <c r="C4875">
        <v>2366</v>
      </c>
      <c r="D4875" t="s">
        <v>89</v>
      </c>
      <c r="E4875">
        <v>31</v>
      </c>
      <c r="F4875" t="s">
        <v>8</v>
      </c>
      <c r="G4875">
        <v>4</v>
      </c>
      <c r="H4875">
        <v>3147.62</v>
      </c>
      <c r="I4875">
        <v>12590.48</v>
      </c>
      <c r="J4875" t="s">
        <v>87</v>
      </c>
      <c r="K4875" t="s">
        <v>82</v>
      </c>
      <c r="L4875" t="s">
        <v>155</v>
      </c>
      <c r="M4875">
        <v>2023</v>
      </c>
      <c r="N4875" t="s">
        <v>668</v>
      </c>
      <c r="O4875" t="s">
        <v>10021</v>
      </c>
      <c r="P4875" t="s">
        <v>86</v>
      </c>
    </row>
    <row r="4876" spans="1:16" x14ac:dyDescent="0.45">
      <c r="A4876">
        <v>4875</v>
      </c>
      <c r="B4876" s="10">
        <v>45282</v>
      </c>
      <c r="C4876">
        <v>7453</v>
      </c>
      <c r="D4876" t="s">
        <v>80</v>
      </c>
      <c r="E4876">
        <v>19</v>
      </c>
      <c r="F4876" t="s">
        <v>8</v>
      </c>
      <c r="G4876">
        <v>5</v>
      </c>
      <c r="H4876">
        <v>2519.2600000000002</v>
      </c>
      <c r="I4876">
        <v>12596.3</v>
      </c>
      <c r="J4876" t="s">
        <v>95</v>
      </c>
      <c r="K4876" t="s">
        <v>82</v>
      </c>
      <c r="L4876" t="s">
        <v>155</v>
      </c>
      <c r="M4876">
        <v>2023</v>
      </c>
      <c r="N4876" t="s">
        <v>84</v>
      </c>
      <c r="O4876" t="s">
        <v>8840</v>
      </c>
      <c r="P4876" t="s">
        <v>748</v>
      </c>
    </row>
    <row r="4877" spans="1:16" x14ac:dyDescent="0.45">
      <c r="A4877">
        <v>4876</v>
      </c>
      <c r="B4877" s="10">
        <v>45282</v>
      </c>
      <c r="C4877">
        <v>7671</v>
      </c>
      <c r="D4877" t="s">
        <v>89</v>
      </c>
      <c r="E4877">
        <v>26</v>
      </c>
      <c r="F4877" t="s">
        <v>8</v>
      </c>
      <c r="G4877">
        <v>5</v>
      </c>
      <c r="H4877">
        <v>2087.52</v>
      </c>
      <c r="I4877">
        <v>10437.6</v>
      </c>
      <c r="J4877" t="s">
        <v>87</v>
      </c>
      <c r="K4877" t="s">
        <v>82</v>
      </c>
      <c r="L4877" t="s">
        <v>155</v>
      </c>
      <c r="M4877">
        <v>2023</v>
      </c>
      <c r="N4877" t="s">
        <v>84</v>
      </c>
      <c r="O4877" t="s">
        <v>4010</v>
      </c>
      <c r="P4877" t="s">
        <v>86</v>
      </c>
    </row>
    <row r="4878" spans="1:16" x14ac:dyDescent="0.45">
      <c r="A4878">
        <v>4877</v>
      </c>
      <c r="B4878" s="10">
        <v>45282</v>
      </c>
      <c r="C4878">
        <v>7683</v>
      </c>
      <c r="D4878" t="s">
        <v>80</v>
      </c>
      <c r="E4878">
        <v>61</v>
      </c>
      <c r="F4878" t="s">
        <v>6</v>
      </c>
      <c r="G4878">
        <v>1</v>
      </c>
      <c r="H4878">
        <v>1828.78</v>
      </c>
      <c r="I4878">
        <v>1828.78</v>
      </c>
      <c r="J4878" t="s">
        <v>81</v>
      </c>
      <c r="K4878" t="s">
        <v>567</v>
      </c>
      <c r="L4878" t="s">
        <v>155</v>
      </c>
      <c r="M4878">
        <v>2023</v>
      </c>
      <c r="N4878" t="s">
        <v>668</v>
      </c>
      <c r="O4878" t="s">
        <v>9428</v>
      </c>
      <c r="P4878" t="s">
        <v>86</v>
      </c>
    </row>
    <row r="4879" spans="1:16" x14ac:dyDescent="0.45">
      <c r="A4879">
        <v>4878</v>
      </c>
      <c r="B4879" s="10">
        <v>45283</v>
      </c>
      <c r="C4879">
        <v>5539</v>
      </c>
      <c r="D4879" t="s">
        <v>80</v>
      </c>
      <c r="E4879">
        <v>22</v>
      </c>
      <c r="F4879" t="s">
        <v>6</v>
      </c>
      <c r="G4879">
        <v>3</v>
      </c>
      <c r="H4879">
        <v>886.46</v>
      </c>
      <c r="I4879">
        <v>2659.38</v>
      </c>
      <c r="J4879" t="s">
        <v>95</v>
      </c>
      <c r="K4879" t="s">
        <v>82</v>
      </c>
      <c r="L4879" t="s">
        <v>155</v>
      </c>
      <c r="M4879">
        <v>2023</v>
      </c>
      <c r="N4879" t="s">
        <v>84</v>
      </c>
      <c r="O4879" t="s">
        <v>449</v>
      </c>
      <c r="P4879" t="s">
        <v>86</v>
      </c>
    </row>
    <row r="4880" spans="1:16" x14ac:dyDescent="0.45">
      <c r="A4880">
        <v>4879</v>
      </c>
      <c r="B4880" s="10">
        <v>45283</v>
      </c>
      <c r="C4880">
        <v>9876</v>
      </c>
      <c r="D4880" t="s">
        <v>89</v>
      </c>
      <c r="E4880">
        <v>51</v>
      </c>
      <c r="F4880" t="s">
        <v>102</v>
      </c>
      <c r="G4880">
        <v>4</v>
      </c>
      <c r="H4880">
        <v>4869.42</v>
      </c>
      <c r="I4880">
        <v>19477.68</v>
      </c>
      <c r="J4880" t="s">
        <v>93</v>
      </c>
      <c r="K4880" t="s">
        <v>82</v>
      </c>
      <c r="L4880" t="s">
        <v>155</v>
      </c>
      <c r="M4880">
        <v>2023</v>
      </c>
      <c r="N4880" t="s">
        <v>84</v>
      </c>
      <c r="O4880" t="s">
        <v>2036</v>
      </c>
      <c r="P4880" t="s">
        <v>86</v>
      </c>
    </row>
    <row r="4881" spans="1:16" x14ac:dyDescent="0.45">
      <c r="A4881">
        <v>4880</v>
      </c>
      <c r="B4881" s="10">
        <v>45283</v>
      </c>
      <c r="C4881">
        <v>3887</v>
      </c>
      <c r="D4881" t="s">
        <v>80</v>
      </c>
      <c r="E4881">
        <v>36</v>
      </c>
      <c r="F4881" t="s">
        <v>102</v>
      </c>
      <c r="G4881">
        <v>5</v>
      </c>
      <c r="H4881">
        <v>502.49</v>
      </c>
      <c r="I4881">
        <v>2512.4499999999998</v>
      </c>
      <c r="J4881" t="s">
        <v>97</v>
      </c>
      <c r="K4881" t="s">
        <v>82</v>
      </c>
      <c r="L4881" t="s">
        <v>155</v>
      </c>
      <c r="M4881">
        <v>2023</v>
      </c>
      <c r="N4881" t="s">
        <v>84</v>
      </c>
      <c r="O4881" t="s">
        <v>4493</v>
      </c>
      <c r="P4881" t="s">
        <v>86</v>
      </c>
    </row>
    <row r="4882" spans="1:16" x14ac:dyDescent="0.45">
      <c r="A4882">
        <v>4881</v>
      </c>
      <c r="B4882" s="10">
        <v>45283</v>
      </c>
      <c r="C4882">
        <v>5086</v>
      </c>
      <c r="D4882" t="s">
        <v>89</v>
      </c>
      <c r="E4882">
        <v>24</v>
      </c>
      <c r="F4882" t="s">
        <v>5</v>
      </c>
      <c r="G4882">
        <v>2</v>
      </c>
      <c r="H4882">
        <v>3025.06</v>
      </c>
      <c r="I4882">
        <v>6050.12</v>
      </c>
      <c r="J4882" t="s">
        <v>95</v>
      </c>
      <c r="K4882" t="s">
        <v>82</v>
      </c>
      <c r="L4882" t="s">
        <v>155</v>
      </c>
      <c r="M4882">
        <v>2023</v>
      </c>
      <c r="N4882" t="s">
        <v>668</v>
      </c>
      <c r="O4882" t="s">
        <v>9870</v>
      </c>
      <c r="P4882" t="s">
        <v>86</v>
      </c>
    </row>
    <row r="4883" spans="1:16" x14ac:dyDescent="0.45">
      <c r="A4883">
        <v>4882</v>
      </c>
      <c r="B4883" s="10">
        <v>45283</v>
      </c>
      <c r="C4883">
        <v>3261</v>
      </c>
      <c r="D4883" t="s">
        <v>89</v>
      </c>
      <c r="E4883">
        <v>56</v>
      </c>
      <c r="F4883" t="s">
        <v>102</v>
      </c>
      <c r="G4883">
        <v>4</v>
      </c>
      <c r="H4883">
        <v>4800.03</v>
      </c>
      <c r="I4883">
        <v>19200.12</v>
      </c>
      <c r="J4883" t="s">
        <v>81</v>
      </c>
      <c r="K4883" t="s">
        <v>82</v>
      </c>
      <c r="L4883" t="s">
        <v>155</v>
      </c>
      <c r="M4883">
        <v>2023</v>
      </c>
      <c r="N4883" t="s">
        <v>84</v>
      </c>
      <c r="O4883" t="s">
        <v>1393</v>
      </c>
      <c r="P4883" t="s">
        <v>86</v>
      </c>
    </row>
    <row r="4884" spans="1:16" x14ac:dyDescent="0.45">
      <c r="A4884">
        <v>4883</v>
      </c>
      <c r="B4884" s="10">
        <v>45283</v>
      </c>
      <c r="C4884">
        <v>5180</v>
      </c>
      <c r="D4884" t="s">
        <v>80</v>
      </c>
      <c r="E4884">
        <v>59</v>
      </c>
      <c r="F4884" t="s">
        <v>8</v>
      </c>
      <c r="G4884">
        <v>1</v>
      </c>
      <c r="H4884">
        <v>1905.91</v>
      </c>
      <c r="I4884">
        <v>1905.91</v>
      </c>
      <c r="J4884" t="s">
        <v>81</v>
      </c>
      <c r="K4884" t="s">
        <v>567</v>
      </c>
      <c r="L4884" t="s">
        <v>155</v>
      </c>
      <c r="M4884">
        <v>2023</v>
      </c>
      <c r="N4884" t="s">
        <v>84</v>
      </c>
      <c r="O4884" t="s">
        <v>8076</v>
      </c>
      <c r="P4884" t="s">
        <v>86</v>
      </c>
    </row>
    <row r="4885" spans="1:16" x14ac:dyDescent="0.45">
      <c r="A4885">
        <v>4884</v>
      </c>
      <c r="B4885" s="10">
        <v>45283</v>
      </c>
      <c r="C4885">
        <v>3841</v>
      </c>
      <c r="D4885" t="s">
        <v>80</v>
      </c>
      <c r="E4885">
        <v>34</v>
      </c>
      <c r="F4885" t="s">
        <v>5</v>
      </c>
      <c r="G4885">
        <v>4</v>
      </c>
      <c r="H4885">
        <v>1299.49</v>
      </c>
      <c r="I4885">
        <v>5197.96</v>
      </c>
      <c r="J4885" t="s">
        <v>87</v>
      </c>
      <c r="K4885" t="s">
        <v>82</v>
      </c>
      <c r="L4885" t="s">
        <v>155</v>
      </c>
      <c r="M4885">
        <v>2023</v>
      </c>
      <c r="N4885" t="s">
        <v>84</v>
      </c>
      <c r="O4885" t="s">
        <v>1023</v>
      </c>
      <c r="P4885" t="s">
        <v>86</v>
      </c>
    </row>
    <row r="4886" spans="1:16" x14ac:dyDescent="0.45">
      <c r="A4886">
        <v>4885</v>
      </c>
      <c r="B4886" s="10">
        <v>45283</v>
      </c>
      <c r="C4886">
        <v>7040</v>
      </c>
      <c r="D4886" t="s">
        <v>80</v>
      </c>
      <c r="E4886">
        <v>43</v>
      </c>
      <c r="F4886" t="s">
        <v>8</v>
      </c>
      <c r="G4886">
        <v>5</v>
      </c>
      <c r="H4886">
        <v>4779.84</v>
      </c>
      <c r="I4886">
        <v>23899.200000000001</v>
      </c>
      <c r="J4886" t="s">
        <v>97</v>
      </c>
      <c r="K4886" t="s">
        <v>82</v>
      </c>
      <c r="L4886" t="s">
        <v>155</v>
      </c>
      <c r="M4886">
        <v>2023</v>
      </c>
      <c r="N4886" t="s">
        <v>84</v>
      </c>
      <c r="O4886" t="s">
        <v>4494</v>
      </c>
      <c r="P4886" t="s">
        <v>86</v>
      </c>
    </row>
    <row r="4887" spans="1:16" x14ac:dyDescent="0.45">
      <c r="A4887">
        <v>4886</v>
      </c>
      <c r="B4887" s="10">
        <v>45283</v>
      </c>
      <c r="C4887">
        <v>4560</v>
      </c>
      <c r="D4887" t="s">
        <v>89</v>
      </c>
      <c r="E4887">
        <v>63</v>
      </c>
      <c r="F4887" t="s">
        <v>9</v>
      </c>
      <c r="G4887">
        <v>1</v>
      </c>
      <c r="H4887">
        <v>4018.61</v>
      </c>
      <c r="I4887">
        <v>4018.61</v>
      </c>
      <c r="J4887" t="s">
        <v>81</v>
      </c>
      <c r="K4887" t="s">
        <v>82</v>
      </c>
      <c r="L4887" t="s">
        <v>155</v>
      </c>
      <c r="M4887">
        <v>2023</v>
      </c>
      <c r="N4887" t="s">
        <v>84</v>
      </c>
      <c r="O4887" t="s">
        <v>5864</v>
      </c>
      <c r="P4887" t="s">
        <v>86</v>
      </c>
    </row>
    <row r="4888" spans="1:16" x14ac:dyDescent="0.45">
      <c r="A4888">
        <v>4887</v>
      </c>
      <c r="B4888" s="10">
        <v>45283</v>
      </c>
      <c r="C4888">
        <v>5758</v>
      </c>
      <c r="D4888" t="s">
        <v>89</v>
      </c>
      <c r="E4888">
        <v>44</v>
      </c>
      <c r="F4888" t="s">
        <v>6</v>
      </c>
      <c r="G4888">
        <v>2</v>
      </c>
      <c r="H4888">
        <v>3292.37</v>
      </c>
      <c r="I4888">
        <v>6584.74</v>
      </c>
      <c r="J4888" t="s">
        <v>97</v>
      </c>
      <c r="K4888" t="s">
        <v>82</v>
      </c>
      <c r="L4888" t="s">
        <v>155</v>
      </c>
      <c r="M4888">
        <v>2023</v>
      </c>
      <c r="N4888" t="s">
        <v>84</v>
      </c>
      <c r="O4888" t="s">
        <v>2790</v>
      </c>
      <c r="P4888" t="s">
        <v>86</v>
      </c>
    </row>
    <row r="4889" spans="1:16" x14ac:dyDescent="0.45">
      <c r="A4889">
        <v>4888</v>
      </c>
      <c r="B4889" s="10">
        <v>45283</v>
      </c>
      <c r="C4889">
        <v>1626</v>
      </c>
      <c r="D4889" t="s">
        <v>80</v>
      </c>
      <c r="E4889">
        <v>60</v>
      </c>
      <c r="F4889" t="s">
        <v>7</v>
      </c>
      <c r="G4889">
        <v>2</v>
      </c>
      <c r="H4889">
        <v>3079.34</v>
      </c>
      <c r="I4889">
        <v>6158.68</v>
      </c>
      <c r="J4889" t="s">
        <v>81</v>
      </c>
      <c r="K4889" t="s">
        <v>82</v>
      </c>
      <c r="L4889" t="s">
        <v>155</v>
      </c>
      <c r="M4889">
        <v>2023</v>
      </c>
      <c r="N4889" t="s">
        <v>84</v>
      </c>
      <c r="O4889" t="s">
        <v>3089</v>
      </c>
      <c r="P4889" t="s">
        <v>86</v>
      </c>
    </row>
    <row r="4890" spans="1:16" x14ac:dyDescent="0.45">
      <c r="A4890">
        <v>4889</v>
      </c>
      <c r="B4890" s="10">
        <v>45283</v>
      </c>
      <c r="C4890">
        <v>6014</v>
      </c>
      <c r="D4890" t="s">
        <v>89</v>
      </c>
      <c r="E4890">
        <v>45</v>
      </c>
      <c r="F4890" t="s">
        <v>9</v>
      </c>
      <c r="G4890">
        <v>5</v>
      </c>
      <c r="H4890">
        <v>1832.62</v>
      </c>
      <c r="I4890">
        <v>9163.1</v>
      </c>
      <c r="J4890" t="s">
        <v>93</v>
      </c>
      <c r="K4890" t="s">
        <v>82</v>
      </c>
      <c r="L4890" t="s">
        <v>155</v>
      </c>
      <c r="M4890">
        <v>2023</v>
      </c>
      <c r="N4890" t="s">
        <v>84</v>
      </c>
      <c r="O4890" t="s">
        <v>9170</v>
      </c>
      <c r="P4890" t="s">
        <v>748</v>
      </c>
    </row>
    <row r="4891" spans="1:16" x14ac:dyDescent="0.45">
      <c r="A4891">
        <v>4890</v>
      </c>
      <c r="B4891" s="10">
        <v>45283</v>
      </c>
      <c r="C4891">
        <v>2375</v>
      </c>
      <c r="D4891" t="s">
        <v>89</v>
      </c>
      <c r="E4891">
        <v>37</v>
      </c>
      <c r="F4891" t="s">
        <v>6</v>
      </c>
      <c r="G4891">
        <v>1</v>
      </c>
      <c r="H4891">
        <v>3224.53</v>
      </c>
      <c r="I4891">
        <v>3224.53</v>
      </c>
      <c r="J4891" t="s">
        <v>97</v>
      </c>
      <c r="K4891" t="s">
        <v>82</v>
      </c>
      <c r="L4891" t="s">
        <v>155</v>
      </c>
      <c r="M4891">
        <v>2023</v>
      </c>
      <c r="N4891" t="s">
        <v>668</v>
      </c>
      <c r="O4891" t="s">
        <v>9622</v>
      </c>
      <c r="P4891" t="s">
        <v>86</v>
      </c>
    </row>
    <row r="4892" spans="1:16" x14ac:dyDescent="0.45">
      <c r="A4892">
        <v>4891</v>
      </c>
      <c r="B4892" s="10">
        <v>45284</v>
      </c>
      <c r="C4892">
        <v>2181</v>
      </c>
      <c r="D4892" t="s">
        <v>89</v>
      </c>
      <c r="E4892">
        <v>23</v>
      </c>
      <c r="F4892" t="s">
        <v>6</v>
      </c>
      <c r="G4892">
        <v>2</v>
      </c>
      <c r="H4892">
        <v>3638.88</v>
      </c>
      <c r="I4892">
        <v>7277.76</v>
      </c>
      <c r="J4892" t="s">
        <v>95</v>
      </c>
      <c r="K4892" t="s">
        <v>82</v>
      </c>
      <c r="L4892" t="s">
        <v>155</v>
      </c>
      <c r="M4892">
        <v>2023</v>
      </c>
      <c r="N4892" t="s">
        <v>668</v>
      </c>
      <c r="O4892" t="s">
        <v>709</v>
      </c>
      <c r="P4892" t="s">
        <v>86</v>
      </c>
    </row>
    <row r="4893" spans="1:16" x14ac:dyDescent="0.45">
      <c r="A4893">
        <v>4892</v>
      </c>
      <c r="B4893" s="10">
        <v>45284</v>
      </c>
      <c r="C4893">
        <v>6708</v>
      </c>
      <c r="D4893" t="s">
        <v>89</v>
      </c>
      <c r="E4893">
        <v>25</v>
      </c>
      <c r="F4893" t="s">
        <v>8</v>
      </c>
      <c r="G4893">
        <v>1</v>
      </c>
      <c r="H4893">
        <v>207.07</v>
      </c>
      <c r="I4893">
        <v>207.07</v>
      </c>
      <c r="J4893" t="s">
        <v>87</v>
      </c>
      <c r="K4893" t="s">
        <v>567</v>
      </c>
      <c r="L4893" t="s">
        <v>155</v>
      </c>
      <c r="M4893">
        <v>2023</v>
      </c>
      <c r="N4893" t="s">
        <v>668</v>
      </c>
      <c r="O4893" t="s">
        <v>9429</v>
      </c>
      <c r="P4893" t="s">
        <v>86</v>
      </c>
    </row>
    <row r="4894" spans="1:16" x14ac:dyDescent="0.45">
      <c r="A4894">
        <v>4893</v>
      </c>
      <c r="B4894" s="10">
        <v>45284</v>
      </c>
      <c r="C4894">
        <v>1490</v>
      </c>
      <c r="D4894" t="s">
        <v>80</v>
      </c>
      <c r="E4894">
        <v>49</v>
      </c>
      <c r="F4894" t="s">
        <v>102</v>
      </c>
      <c r="G4894">
        <v>4</v>
      </c>
      <c r="H4894">
        <v>632.57000000000005</v>
      </c>
      <c r="I4894">
        <v>2530.2800000000002</v>
      </c>
      <c r="J4894" t="s">
        <v>93</v>
      </c>
      <c r="K4894" t="s">
        <v>82</v>
      </c>
      <c r="L4894" t="s">
        <v>155</v>
      </c>
      <c r="M4894">
        <v>2023</v>
      </c>
      <c r="N4894" t="s">
        <v>84</v>
      </c>
      <c r="O4894" t="s">
        <v>2037</v>
      </c>
      <c r="P4894" t="s">
        <v>86</v>
      </c>
    </row>
    <row r="4895" spans="1:16" x14ac:dyDescent="0.45">
      <c r="A4895">
        <v>4894</v>
      </c>
      <c r="B4895" s="10">
        <v>45284</v>
      </c>
      <c r="C4895">
        <v>4729</v>
      </c>
      <c r="D4895" t="s">
        <v>80</v>
      </c>
      <c r="E4895">
        <v>36</v>
      </c>
      <c r="F4895" t="s">
        <v>7</v>
      </c>
      <c r="G4895">
        <v>3</v>
      </c>
      <c r="H4895">
        <v>1609.8</v>
      </c>
      <c r="I4895">
        <v>4829.3999999999996</v>
      </c>
      <c r="J4895" t="s">
        <v>97</v>
      </c>
      <c r="K4895" t="s">
        <v>82</v>
      </c>
      <c r="L4895" t="s">
        <v>155</v>
      </c>
      <c r="M4895">
        <v>2023</v>
      </c>
      <c r="N4895" t="s">
        <v>84</v>
      </c>
      <c r="O4895" t="s">
        <v>6327</v>
      </c>
      <c r="P4895" t="s">
        <v>86</v>
      </c>
    </row>
    <row r="4896" spans="1:16" x14ac:dyDescent="0.45">
      <c r="A4896">
        <v>4895</v>
      </c>
      <c r="B4896" s="10">
        <v>45284</v>
      </c>
      <c r="C4896">
        <v>6974</v>
      </c>
      <c r="D4896" t="s">
        <v>80</v>
      </c>
      <c r="E4896">
        <v>49</v>
      </c>
      <c r="F4896" t="s">
        <v>102</v>
      </c>
      <c r="G4896">
        <v>3</v>
      </c>
      <c r="H4896">
        <v>1649.49</v>
      </c>
      <c r="I4896">
        <v>4948.47</v>
      </c>
      <c r="J4896" t="s">
        <v>93</v>
      </c>
      <c r="K4896" t="s">
        <v>82</v>
      </c>
      <c r="L4896" t="s">
        <v>155</v>
      </c>
      <c r="M4896">
        <v>2023</v>
      </c>
      <c r="N4896" t="s">
        <v>84</v>
      </c>
      <c r="O4896" t="s">
        <v>6544</v>
      </c>
      <c r="P4896" t="s">
        <v>86</v>
      </c>
    </row>
    <row r="4897" spans="1:16" x14ac:dyDescent="0.45">
      <c r="A4897">
        <v>4896</v>
      </c>
      <c r="B4897" s="10">
        <v>45284</v>
      </c>
      <c r="C4897">
        <v>4534</v>
      </c>
      <c r="D4897" t="s">
        <v>89</v>
      </c>
      <c r="E4897">
        <v>36</v>
      </c>
      <c r="F4897" t="s">
        <v>102</v>
      </c>
      <c r="G4897">
        <v>3</v>
      </c>
      <c r="H4897">
        <v>4507.55</v>
      </c>
      <c r="I4897">
        <v>13522.65</v>
      </c>
      <c r="J4897" t="s">
        <v>97</v>
      </c>
      <c r="K4897" t="s">
        <v>82</v>
      </c>
      <c r="L4897" t="s">
        <v>155</v>
      </c>
      <c r="M4897">
        <v>2023</v>
      </c>
      <c r="N4897" t="s">
        <v>84</v>
      </c>
      <c r="O4897" t="s">
        <v>8604</v>
      </c>
      <c r="P4897" t="s">
        <v>748</v>
      </c>
    </row>
    <row r="4898" spans="1:16" x14ac:dyDescent="0.45">
      <c r="A4898">
        <v>4897</v>
      </c>
      <c r="B4898" s="10">
        <v>45284</v>
      </c>
      <c r="C4898">
        <v>4296</v>
      </c>
      <c r="D4898" t="s">
        <v>89</v>
      </c>
      <c r="E4898">
        <v>41</v>
      </c>
      <c r="F4898" t="s">
        <v>7</v>
      </c>
      <c r="G4898">
        <v>2</v>
      </c>
      <c r="H4898">
        <v>3438.3</v>
      </c>
      <c r="I4898">
        <v>6876.6</v>
      </c>
      <c r="J4898" t="s">
        <v>97</v>
      </c>
      <c r="K4898" t="s">
        <v>82</v>
      </c>
      <c r="L4898" t="s">
        <v>155</v>
      </c>
      <c r="M4898">
        <v>2023</v>
      </c>
      <c r="N4898" t="s">
        <v>668</v>
      </c>
      <c r="O4898" t="s">
        <v>9871</v>
      </c>
      <c r="P4898" t="s">
        <v>86</v>
      </c>
    </row>
    <row r="4899" spans="1:16" x14ac:dyDescent="0.45">
      <c r="A4899">
        <v>4898</v>
      </c>
      <c r="B4899" s="10">
        <v>45284</v>
      </c>
      <c r="C4899">
        <v>2940</v>
      </c>
      <c r="D4899" t="s">
        <v>89</v>
      </c>
      <c r="E4899">
        <v>41</v>
      </c>
      <c r="F4899" t="s">
        <v>7</v>
      </c>
      <c r="G4899">
        <v>5</v>
      </c>
      <c r="H4899">
        <v>1898.85</v>
      </c>
      <c r="I4899">
        <v>9494.25</v>
      </c>
      <c r="J4899" t="s">
        <v>97</v>
      </c>
      <c r="K4899" t="s">
        <v>82</v>
      </c>
      <c r="L4899" t="s">
        <v>155</v>
      </c>
      <c r="M4899">
        <v>2023</v>
      </c>
      <c r="N4899" t="s">
        <v>668</v>
      </c>
      <c r="O4899" t="s">
        <v>9742</v>
      </c>
      <c r="P4899" t="s">
        <v>86</v>
      </c>
    </row>
    <row r="4900" spans="1:16" x14ac:dyDescent="0.45">
      <c r="A4900">
        <v>4899</v>
      </c>
      <c r="B4900" s="10">
        <v>45284</v>
      </c>
      <c r="C4900">
        <v>6014</v>
      </c>
      <c r="D4900" t="s">
        <v>89</v>
      </c>
      <c r="E4900">
        <v>34</v>
      </c>
      <c r="F4900" t="s">
        <v>9</v>
      </c>
      <c r="G4900">
        <v>3</v>
      </c>
      <c r="H4900">
        <v>4055.55</v>
      </c>
      <c r="I4900">
        <v>12166.65</v>
      </c>
      <c r="J4900" t="s">
        <v>87</v>
      </c>
      <c r="K4900" t="s">
        <v>82</v>
      </c>
      <c r="L4900" t="s">
        <v>155</v>
      </c>
      <c r="M4900">
        <v>2023</v>
      </c>
      <c r="N4900" t="s">
        <v>668</v>
      </c>
      <c r="O4900" t="s">
        <v>9244</v>
      </c>
      <c r="P4900" t="s">
        <v>748</v>
      </c>
    </row>
    <row r="4901" spans="1:16" x14ac:dyDescent="0.45">
      <c r="A4901">
        <v>4900</v>
      </c>
      <c r="B4901" s="10">
        <v>45284</v>
      </c>
      <c r="C4901">
        <v>2882</v>
      </c>
      <c r="D4901" t="s">
        <v>80</v>
      </c>
      <c r="E4901">
        <v>35</v>
      </c>
      <c r="F4901" t="s">
        <v>8</v>
      </c>
      <c r="G4901">
        <v>5</v>
      </c>
      <c r="H4901">
        <v>1649.81</v>
      </c>
      <c r="I4901">
        <v>8249.0499999999993</v>
      </c>
      <c r="J4901" t="s">
        <v>97</v>
      </c>
      <c r="K4901" t="s">
        <v>82</v>
      </c>
      <c r="L4901" t="s">
        <v>155</v>
      </c>
      <c r="M4901">
        <v>2023</v>
      </c>
      <c r="N4901" t="s">
        <v>84</v>
      </c>
      <c r="O4901" t="s">
        <v>4495</v>
      </c>
      <c r="P4901" t="s">
        <v>86</v>
      </c>
    </row>
    <row r="4902" spans="1:16" x14ac:dyDescent="0.45">
      <c r="A4902">
        <v>4901</v>
      </c>
      <c r="B4902" s="10">
        <v>45284</v>
      </c>
      <c r="C4902">
        <v>5908</v>
      </c>
      <c r="D4902" t="s">
        <v>89</v>
      </c>
      <c r="E4902">
        <v>29</v>
      </c>
      <c r="F4902" t="s">
        <v>102</v>
      </c>
      <c r="G4902">
        <v>3</v>
      </c>
      <c r="H4902">
        <v>4954.24</v>
      </c>
      <c r="I4902">
        <v>14862.72</v>
      </c>
      <c r="J4902" t="s">
        <v>87</v>
      </c>
      <c r="K4902" t="s">
        <v>82</v>
      </c>
      <c r="L4902" t="s">
        <v>155</v>
      </c>
      <c r="M4902">
        <v>2023</v>
      </c>
      <c r="N4902" t="s">
        <v>668</v>
      </c>
      <c r="O4902" t="s">
        <v>9506</v>
      </c>
      <c r="P4902" t="s">
        <v>86</v>
      </c>
    </row>
    <row r="4903" spans="1:16" x14ac:dyDescent="0.45">
      <c r="A4903">
        <v>4902</v>
      </c>
      <c r="B4903" s="10">
        <v>45284</v>
      </c>
      <c r="C4903">
        <v>3987</v>
      </c>
      <c r="D4903" t="s">
        <v>89</v>
      </c>
      <c r="E4903">
        <v>58</v>
      </c>
      <c r="F4903" t="s">
        <v>8</v>
      </c>
      <c r="G4903">
        <v>4</v>
      </c>
      <c r="H4903">
        <v>3919.02</v>
      </c>
      <c r="I4903">
        <v>15676.08</v>
      </c>
      <c r="J4903" t="s">
        <v>81</v>
      </c>
      <c r="K4903" t="s">
        <v>82</v>
      </c>
      <c r="L4903" t="s">
        <v>155</v>
      </c>
      <c r="M4903">
        <v>2023</v>
      </c>
      <c r="N4903" t="s">
        <v>84</v>
      </c>
      <c r="O4903" t="s">
        <v>1394</v>
      </c>
      <c r="P4903" t="s">
        <v>86</v>
      </c>
    </row>
    <row r="4904" spans="1:16" x14ac:dyDescent="0.45">
      <c r="A4904">
        <v>4903</v>
      </c>
      <c r="B4904" s="10">
        <v>45284</v>
      </c>
      <c r="C4904">
        <v>6585</v>
      </c>
      <c r="D4904" t="s">
        <v>80</v>
      </c>
      <c r="E4904">
        <v>40</v>
      </c>
      <c r="F4904" t="s">
        <v>8</v>
      </c>
      <c r="G4904">
        <v>3</v>
      </c>
      <c r="H4904">
        <v>4051.53</v>
      </c>
      <c r="I4904">
        <v>12154.59</v>
      </c>
      <c r="J4904" t="s">
        <v>97</v>
      </c>
      <c r="K4904" t="s">
        <v>82</v>
      </c>
      <c r="L4904" t="s">
        <v>155</v>
      </c>
      <c r="M4904">
        <v>2023</v>
      </c>
      <c r="N4904" t="s">
        <v>84</v>
      </c>
      <c r="O4904" t="s">
        <v>6328</v>
      </c>
      <c r="P4904" t="s">
        <v>86</v>
      </c>
    </row>
    <row r="4905" spans="1:16" x14ac:dyDescent="0.45">
      <c r="A4905">
        <v>4904</v>
      </c>
      <c r="B4905" s="10">
        <v>45284</v>
      </c>
      <c r="C4905">
        <v>4159</v>
      </c>
      <c r="D4905" t="s">
        <v>80</v>
      </c>
      <c r="E4905">
        <v>35</v>
      </c>
      <c r="F4905" t="s">
        <v>5</v>
      </c>
      <c r="G4905">
        <v>5</v>
      </c>
      <c r="H4905">
        <v>1341.81</v>
      </c>
      <c r="I4905">
        <v>6709.05</v>
      </c>
      <c r="J4905" t="s">
        <v>97</v>
      </c>
      <c r="K4905" t="s">
        <v>82</v>
      </c>
      <c r="L4905" t="s">
        <v>155</v>
      </c>
      <c r="M4905">
        <v>2023</v>
      </c>
      <c r="N4905" t="s">
        <v>84</v>
      </c>
      <c r="O4905" t="s">
        <v>8897</v>
      </c>
      <c r="P4905" t="s">
        <v>748</v>
      </c>
    </row>
    <row r="4906" spans="1:16" x14ac:dyDescent="0.45">
      <c r="A4906">
        <v>4905</v>
      </c>
      <c r="B4906" s="10">
        <v>45285</v>
      </c>
      <c r="C4906">
        <v>5530</v>
      </c>
      <c r="D4906" t="s">
        <v>80</v>
      </c>
      <c r="E4906">
        <v>33</v>
      </c>
      <c r="F4906" t="s">
        <v>9</v>
      </c>
      <c r="G4906">
        <v>2</v>
      </c>
      <c r="H4906">
        <v>767.92</v>
      </c>
      <c r="I4906">
        <v>1535.84</v>
      </c>
      <c r="J4906" t="s">
        <v>87</v>
      </c>
      <c r="K4906" t="s">
        <v>567</v>
      </c>
      <c r="L4906" t="s">
        <v>155</v>
      </c>
      <c r="M4906">
        <v>2023</v>
      </c>
      <c r="N4906" t="s">
        <v>668</v>
      </c>
      <c r="O4906" t="s">
        <v>710</v>
      </c>
      <c r="P4906" t="s">
        <v>86</v>
      </c>
    </row>
    <row r="4907" spans="1:16" x14ac:dyDescent="0.45">
      <c r="A4907">
        <v>4906</v>
      </c>
      <c r="B4907" s="10">
        <v>45285</v>
      </c>
      <c r="C4907">
        <v>1681</v>
      </c>
      <c r="D4907" t="s">
        <v>89</v>
      </c>
      <c r="E4907">
        <v>33</v>
      </c>
      <c r="F4907" t="s">
        <v>102</v>
      </c>
      <c r="G4907">
        <v>4</v>
      </c>
      <c r="H4907">
        <v>1978.22</v>
      </c>
      <c r="I4907">
        <v>7912.88</v>
      </c>
      <c r="J4907" t="s">
        <v>87</v>
      </c>
      <c r="K4907" t="s">
        <v>82</v>
      </c>
      <c r="L4907" t="s">
        <v>155</v>
      </c>
      <c r="M4907">
        <v>2023</v>
      </c>
      <c r="N4907" t="s">
        <v>84</v>
      </c>
      <c r="O4907" t="s">
        <v>1024</v>
      </c>
      <c r="P4907" t="s">
        <v>86</v>
      </c>
    </row>
    <row r="4908" spans="1:16" x14ac:dyDescent="0.45">
      <c r="A4908">
        <v>4907</v>
      </c>
      <c r="B4908" s="10">
        <v>45285</v>
      </c>
      <c r="C4908">
        <v>6254</v>
      </c>
      <c r="D4908" t="s">
        <v>89</v>
      </c>
      <c r="E4908">
        <v>53</v>
      </c>
      <c r="F4908" t="s">
        <v>6</v>
      </c>
      <c r="G4908">
        <v>5</v>
      </c>
      <c r="H4908">
        <v>1704.47</v>
      </c>
      <c r="I4908">
        <v>8522.35</v>
      </c>
      <c r="J4908" t="s">
        <v>93</v>
      </c>
      <c r="K4908" t="s">
        <v>82</v>
      </c>
      <c r="L4908" t="s">
        <v>155</v>
      </c>
      <c r="M4908">
        <v>2023</v>
      </c>
      <c r="N4908" t="s">
        <v>84</v>
      </c>
      <c r="O4908" t="s">
        <v>4254</v>
      </c>
      <c r="P4908" t="s">
        <v>86</v>
      </c>
    </row>
    <row r="4909" spans="1:16" x14ac:dyDescent="0.45">
      <c r="A4909">
        <v>4908</v>
      </c>
      <c r="B4909" s="10">
        <v>45285</v>
      </c>
      <c r="C4909">
        <v>2073</v>
      </c>
      <c r="D4909" t="s">
        <v>89</v>
      </c>
      <c r="E4909">
        <v>40</v>
      </c>
      <c r="F4909" t="s">
        <v>7</v>
      </c>
      <c r="G4909">
        <v>1</v>
      </c>
      <c r="H4909">
        <v>3860.67</v>
      </c>
      <c r="I4909">
        <v>3860.67</v>
      </c>
      <c r="J4909" t="s">
        <v>97</v>
      </c>
      <c r="K4909" t="s">
        <v>82</v>
      </c>
      <c r="L4909" t="s">
        <v>155</v>
      </c>
      <c r="M4909">
        <v>2023</v>
      </c>
      <c r="N4909" t="s">
        <v>84</v>
      </c>
      <c r="O4909" t="s">
        <v>5222</v>
      </c>
      <c r="P4909" t="s">
        <v>86</v>
      </c>
    </row>
    <row r="4910" spans="1:16" x14ac:dyDescent="0.45">
      <c r="A4910">
        <v>4909</v>
      </c>
      <c r="B4910" s="10">
        <v>45285</v>
      </c>
      <c r="C4910">
        <v>3387</v>
      </c>
      <c r="D4910" t="s">
        <v>89</v>
      </c>
      <c r="E4910">
        <v>39</v>
      </c>
      <c r="F4910" t="s">
        <v>7</v>
      </c>
      <c r="G4910">
        <v>3</v>
      </c>
      <c r="H4910">
        <v>912.73</v>
      </c>
      <c r="I4910">
        <v>2738.19</v>
      </c>
      <c r="J4910" t="s">
        <v>97</v>
      </c>
      <c r="K4910" t="s">
        <v>82</v>
      </c>
      <c r="L4910" t="s">
        <v>155</v>
      </c>
      <c r="M4910">
        <v>2023</v>
      </c>
      <c r="N4910" t="s">
        <v>84</v>
      </c>
      <c r="O4910" t="s">
        <v>6329</v>
      </c>
      <c r="P4910" t="s">
        <v>86</v>
      </c>
    </row>
    <row r="4911" spans="1:16" x14ac:dyDescent="0.45">
      <c r="A4911">
        <v>4910</v>
      </c>
      <c r="B4911" s="10">
        <v>45285</v>
      </c>
      <c r="C4911">
        <v>3693</v>
      </c>
      <c r="D4911" t="s">
        <v>89</v>
      </c>
      <c r="E4911">
        <v>56</v>
      </c>
      <c r="F4911" t="s">
        <v>8</v>
      </c>
      <c r="G4911">
        <v>4</v>
      </c>
      <c r="H4911">
        <v>2660.96</v>
      </c>
      <c r="I4911">
        <v>10643.84</v>
      </c>
      <c r="J4911" t="s">
        <v>81</v>
      </c>
      <c r="K4911" t="s">
        <v>82</v>
      </c>
      <c r="L4911" t="s">
        <v>155</v>
      </c>
      <c r="M4911">
        <v>2023</v>
      </c>
      <c r="N4911" t="s">
        <v>84</v>
      </c>
      <c r="O4911" t="s">
        <v>1395</v>
      </c>
      <c r="P4911" t="s">
        <v>86</v>
      </c>
    </row>
    <row r="4912" spans="1:16" x14ac:dyDescent="0.45">
      <c r="A4912">
        <v>4911</v>
      </c>
      <c r="B4912" s="10">
        <v>45285</v>
      </c>
      <c r="C4912">
        <v>5340</v>
      </c>
      <c r="D4912" t="s">
        <v>89</v>
      </c>
      <c r="E4912">
        <v>50</v>
      </c>
      <c r="F4912" t="s">
        <v>9</v>
      </c>
      <c r="G4912">
        <v>2</v>
      </c>
      <c r="H4912">
        <v>3159.56</v>
      </c>
      <c r="I4912">
        <v>6319.12</v>
      </c>
      <c r="J4912" t="s">
        <v>93</v>
      </c>
      <c r="K4912" t="s">
        <v>82</v>
      </c>
      <c r="L4912" t="s">
        <v>155</v>
      </c>
      <c r="M4912">
        <v>2023</v>
      </c>
      <c r="N4912" t="s">
        <v>668</v>
      </c>
      <c r="O4912" t="s">
        <v>9872</v>
      </c>
      <c r="P4912" t="s">
        <v>86</v>
      </c>
    </row>
    <row r="4913" spans="1:16" x14ac:dyDescent="0.45">
      <c r="A4913">
        <v>4912</v>
      </c>
      <c r="B4913" s="10">
        <v>45285</v>
      </c>
      <c r="C4913">
        <v>3156</v>
      </c>
      <c r="D4913" t="s">
        <v>80</v>
      </c>
      <c r="E4913">
        <v>41</v>
      </c>
      <c r="F4913" t="s">
        <v>9</v>
      </c>
      <c r="G4913">
        <v>1</v>
      </c>
      <c r="H4913">
        <v>1956.57</v>
      </c>
      <c r="I4913">
        <v>1956.57</v>
      </c>
      <c r="J4913" t="s">
        <v>97</v>
      </c>
      <c r="K4913" t="s">
        <v>567</v>
      </c>
      <c r="L4913" t="s">
        <v>155</v>
      </c>
      <c r="M4913">
        <v>2023</v>
      </c>
      <c r="N4913" t="s">
        <v>84</v>
      </c>
      <c r="O4913" t="s">
        <v>7938</v>
      </c>
      <c r="P4913" t="s">
        <v>86</v>
      </c>
    </row>
    <row r="4914" spans="1:16" x14ac:dyDescent="0.45">
      <c r="A4914">
        <v>4913</v>
      </c>
      <c r="B4914" s="10">
        <v>45285</v>
      </c>
      <c r="C4914">
        <v>8966</v>
      </c>
      <c r="D4914" t="s">
        <v>89</v>
      </c>
      <c r="E4914">
        <v>37</v>
      </c>
      <c r="F4914" t="s">
        <v>102</v>
      </c>
      <c r="G4914">
        <v>3</v>
      </c>
      <c r="H4914">
        <v>1043.01</v>
      </c>
      <c r="I4914">
        <v>3129.03</v>
      </c>
      <c r="J4914" t="s">
        <v>97</v>
      </c>
      <c r="K4914" t="s">
        <v>82</v>
      </c>
      <c r="L4914" t="s">
        <v>155</v>
      </c>
      <c r="M4914">
        <v>2023</v>
      </c>
      <c r="N4914" t="s">
        <v>84</v>
      </c>
      <c r="O4914" t="s">
        <v>8605</v>
      </c>
      <c r="P4914" t="s">
        <v>748</v>
      </c>
    </row>
    <row r="4915" spans="1:16" x14ac:dyDescent="0.45">
      <c r="A4915">
        <v>4914</v>
      </c>
      <c r="B4915" s="10">
        <v>45285</v>
      </c>
      <c r="C4915">
        <v>3580</v>
      </c>
      <c r="D4915" t="s">
        <v>80</v>
      </c>
      <c r="E4915">
        <v>50</v>
      </c>
      <c r="F4915" t="s">
        <v>102</v>
      </c>
      <c r="G4915">
        <v>4</v>
      </c>
      <c r="H4915">
        <v>4483.55</v>
      </c>
      <c r="I4915">
        <v>17934.2</v>
      </c>
      <c r="J4915" t="s">
        <v>93</v>
      </c>
      <c r="K4915" t="s">
        <v>82</v>
      </c>
      <c r="L4915" t="s">
        <v>155</v>
      </c>
      <c r="M4915">
        <v>2023</v>
      </c>
      <c r="N4915" t="s">
        <v>84</v>
      </c>
      <c r="O4915" t="s">
        <v>2038</v>
      </c>
      <c r="P4915" t="s">
        <v>86</v>
      </c>
    </row>
    <row r="4916" spans="1:16" x14ac:dyDescent="0.45">
      <c r="A4916">
        <v>4915</v>
      </c>
      <c r="B4916" s="10">
        <v>45285</v>
      </c>
      <c r="C4916">
        <v>8257</v>
      </c>
      <c r="D4916" t="s">
        <v>80</v>
      </c>
      <c r="E4916">
        <v>48</v>
      </c>
      <c r="F4916" t="s">
        <v>8</v>
      </c>
      <c r="G4916">
        <v>5</v>
      </c>
      <c r="H4916">
        <v>737.26</v>
      </c>
      <c r="I4916">
        <v>3686.3</v>
      </c>
      <c r="J4916" t="s">
        <v>93</v>
      </c>
      <c r="K4916" t="s">
        <v>82</v>
      </c>
      <c r="L4916" t="s">
        <v>155</v>
      </c>
      <c r="M4916">
        <v>2023</v>
      </c>
      <c r="N4916" t="s">
        <v>84</v>
      </c>
      <c r="O4916" t="s">
        <v>4255</v>
      </c>
      <c r="P4916" t="s">
        <v>86</v>
      </c>
    </row>
    <row r="4917" spans="1:16" x14ac:dyDescent="0.45">
      <c r="A4917">
        <v>4916</v>
      </c>
      <c r="B4917" s="10">
        <v>45285</v>
      </c>
      <c r="C4917">
        <v>3159</v>
      </c>
      <c r="D4917" t="s">
        <v>80</v>
      </c>
      <c r="E4917">
        <v>57</v>
      </c>
      <c r="F4917" t="s">
        <v>8</v>
      </c>
      <c r="G4917">
        <v>3</v>
      </c>
      <c r="H4917">
        <v>1553.83</v>
      </c>
      <c r="I4917">
        <v>4661.49</v>
      </c>
      <c r="J4917" t="s">
        <v>81</v>
      </c>
      <c r="K4917" t="s">
        <v>82</v>
      </c>
      <c r="L4917" t="s">
        <v>155</v>
      </c>
      <c r="M4917">
        <v>2023</v>
      </c>
      <c r="N4917" t="s">
        <v>84</v>
      </c>
      <c r="O4917" t="s">
        <v>6731</v>
      </c>
      <c r="P4917" t="s">
        <v>86</v>
      </c>
    </row>
    <row r="4918" spans="1:16" x14ac:dyDescent="0.45">
      <c r="A4918">
        <v>4917</v>
      </c>
      <c r="B4918" s="10">
        <v>45285</v>
      </c>
      <c r="C4918">
        <v>7772</v>
      </c>
      <c r="D4918" t="s">
        <v>89</v>
      </c>
      <c r="E4918">
        <v>25</v>
      </c>
      <c r="F4918" t="s">
        <v>8</v>
      </c>
      <c r="G4918">
        <v>4</v>
      </c>
      <c r="H4918">
        <v>3795.01</v>
      </c>
      <c r="I4918">
        <v>15180.04</v>
      </c>
      <c r="J4918" t="s">
        <v>87</v>
      </c>
      <c r="K4918" t="s">
        <v>82</v>
      </c>
      <c r="L4918" t="s">
        <v>155</v>
      </c>
      <c r="M4918">
        <v>2023</v>
      </c>
      <c r="N4918" t="s">
        <v>84</v>
      </c>
      <c r="O4918" t="s">
        <v>1025</v>
      </c>
      <c r="P4918" t="s">
        <v>86</v>
      </c>
    </row>
    <row r="4919" spans="1:16" x14ac:dyDescent="0.45">
      <c r="A4919">
        <v>4918</v>
      </c>
      <c r="B4919" s="10">
        <v>45285</v>
      </c>
      <c r="C4919">
        <v>2627</v>
      </c>
      <c r="D4919" t="s">
        <v>89</v>
      </c>
      <c r="E4919">
        <v>27</v>
      </c>
      <c r="F4919" t="s">
        <v>5</v>
      </c>
      <c r="G4919">
        <v>3</v>
      </c>
      <c r="H4919">
        <v>3046.29</v>
      </c>
      <c r="I4919">
        <v>9138.8700000000008</v>
      </c>
      <c r="J4919" t="s">
        <v>87</v>
      </c>
      <c r="K4919" t="s">
        <v>82</v>
      </c>
      <c r="L4919" t="s">
        <v>155</v>
      </c>
      <c r="M4919">
        <v>2023</v>
      </c>
      <c r="N4919" t="s">
        <v>84</v>
      </c>
      <c r="O4919" t="s">
        <v>8340</v>
      </c>
      <c r="P4919" t="s">
        <v>748</v>
      </c>
    </row>
    <row r="4920" spans="1:16" x14ac:dyDescent="0.45">
      <c r="A4920">
        <v>4919</v>
      </c>
      <c r="B4920" s="10">
        <v>45286</v>
      </c>
      <c r="C4920">
        <v>9219</v>
      </c>
      <c r="D4920" t="s">
        <v>80</v>
      </c>
      <c r="E4920">
        <v>18</v>
      </c>
      <c r="F4920" t="s">
        <v>9</v>
      </c>
      <c r="G4920">
        <v>4</v>
      </c>
      <c r="H4920">
        <v>3666.7</v>
      </c>
      <c r="I4920">
        <v>14666.8</v>
      </c>
      <c r="J4920" t="s">
        <v>95</v>
      </c>
      <c r="K4920" t="s">
        <v>82</v>
      </c>
      <c r="L4920" t="s">
        <v>155</v>
      </c>
      <c r="M4920">
        <v>2023</v>
      </c>
      <c r="N4920" t="s">
        <v>84</v>
      </c>
      <c r="O4920" t="s">
        <v>161</v>
      </c>
      <c r="P4920" t="s">
        <v>86</v>
      </c>
    </row>
    <row r="4921" spans="1:16" x14ac:dyDescent="0.45">
      <c r="A4921">
        <v>4920</v>
      </c>
      <c r="B4921" s="10">
        <v>45286</v>
      </c>
      <c r="C4921">
        <v>8080</v>
      </c>
      <c r="D4921" t="s">
        <v>89</v>
      </c>
      <c r="E4921">
        <v>38</v>
      </c>
      <c r="F4921" t="s">
        <v>8</v>
      </c>
      <c r="G4921">
        <v>5</v>
      </c>
      <c r="H4921">
        <v>4053.39</v>
      </c>
      <c r="I4921">
        <v>20266.95</v>
      </c>
      <c r="J4921" t="s">
        <v>97</v>
      </c>
      <c r="K4921" t="s">
        <v>82</v>
      </c>
      <c r="L4921" t="s">
        <v>155</v>
      </c>
      <c r="M4921">
        <v>2023</v>
      </c>
      <c r="N4921" t="s">
        <v>668</v>
      </c>
      <c r="O4921" t="s">
        <v>9743</v>
      </c>
      <c r="P4921" t="s">
        <v>86</v>
      </c>
    </row>
    <row r="4922" spans="1:16" x14ac:dyDescent="0.45">
      <c r="A4922">
        <v>4921</v>
      </c>
      <c r="B4922" s="10">
        <v>45286</v>
      </c>
      <c r="C4922">
        <v>2985</v>
      </c>
      <c r="D4922" t="s">
        <v>89</v>
      </c>
      <c r="E4922">
        <v>42</v>
      </c>
      <c r="F4922" t="s">
        <v>9</v>
      </c>
      <c r="G4922">
        <v>3</v>
      </c>
      <c r="H4922">
        <v>4482.1899999999996</v>
      </c>
      <c r="I4922">
        <v>13446.57</v>
      </c>
      <c r="J4922" t="s">
        <v>97</v>
      </c>
      <c r="K4922" t="s">
        <v>82</v>
      </c>
      <c r="L4922" t="s">
        <v>155</v>
      </c>
      <c r="M4922">
        <v>2023</v>
      </c>
      <c r="N4922" t="s">
        <v>84</v>
      </c>
      <c r="O4922" t="s">
        <v>6330</v>
      </c>
      <c r="P4922" t="s">
        <v>86</v>
      </c>
    </row>
    <row r="4923" spans="1:16" x14ac:dyDescent="0.45">
      <c r="A4923">
        <v>4922</v>
      </c>
      <c r="B4923" s="10">
        <v>45286</v>
      </c>
      <c r="C4923">
        <v>9488</v>
      </c>
      <c r="D4923" t="s">
        <v>80</v>
      </c>
      <c r="E4923">
        <v>49</v>
      </c>
      <c r="F4923" t="s">
        <v>6</v>
      </c>
      <c r="G4923">
        <v>4</v>
      </c>
      <c r="H4923">
        <v>1557.6</v>
      </c>
      <c r="I4923">
        <v>6230.4</v>
      </c>
      <c r="J4923" t="s">
        <v>93</v>
      </c>
      <c r="K4923" t="s">
        <v>82</v>
      </c>
      <c r="L4923" t="s">
        <v>155</v>
      </c>
      <c r="M4923">
        <v>2023</v>
      </c>
      <c r="N4923" t="s">
        <v>668</v>
      </c>
      <c r="O4923" t="s">
        <v>10022</v>
      </c>
      <c r="P4923" t="s">
        <v>86</v>
      </c>
    </row>
    <row r="4924" spans="1:16" x14ac:dyDescent="0.45">
      <c r="A4924">
        <v>4923</v>
      </c>
      <c r="B4924" s="10">
        <v>45286</v>
      </c>
      <c r="C4924">
        <v>3181</v>
      </c>
      <c r="D4924" t="s">
        <v>89</v>
      </c>
      <c r="E4924">
        <v>63</v>
      </c>
      <c r="F4924" t="s">
        <v>7</v>
      </c>
      <c r="G4924">
        <v>1</v>
      </c>
      <c r="H4924">
        <v>2397.81</v>
      </c>
      <c r="I4924">
        <v>2397.81</v>
      </c>
      <c r="J4924" t="s">
        <v>81</v>
      </c>
      <c r="K4924" t="s">
        <v>82</v>
      </c>
      <c r="L4924" t="s">
        <v>155</v>
      </c>
      <c r="M4924">
        <v>2023</v>
      </c>
      <c r="N4924" t="s">
        <v>84</v>
      </c>
      <c r="O4924" t="s">
        <v>5865</v>
      </c>
      <c r="P4924" t="s">
        <v>86</v>
      </c>
    </row>
    <row r="4925" spans="1:16" x14ac:dyDescent="0.45">
      <c r="A4925">
        <v>4924</v>
      </c>
      <c r="B4925" s="10">
        <v>45286</v>
      </c>
      <c r="C4925">
        <v>3296</v>
      </c>
      <c r="D4925" t="s">
        <v>89</v>
      </c>
      <c r="E4925">
        <v>63</v>
      </c>
      <c r="F4925" t="s">
        <v>7</v>
      </c>
      <c r="G4925">
        <v>2</v>
      </c>
      <c r="H4925">
        <v>3457.14</v>
      </c>
      <c r="I4925">
        <v>6914.28</v>
      </c>
      <c r="J4925" t="s">
        <v>81</v>
      </c>
      <c r="K4925" t="s">
        <v>82</v>
      </c>
      <c r="L4925" t="s">
        <v>155</v>
      </c>
      <c r="M4925">
        <v>2023</v>
      </c>
      <c r="N4925" t="s">
        <v>84</v>
      </c>
      <c r="O4925" t="s">
        <v>3090</v>
      </c>
      <c r="P4925" t="s">
        <v>86</v>
      </c>
    </row>
    <row r="4926" spans="1:16" x14ac:dyDescent="0.45">
      <c r="A4926">
        <v>4925</v>
      </c>
      <c r="B4926" s="10">
        <v>45286</v>
      </c>
      <c r="C4926">
        <v>8164</v>
      </c>
      <c r="D4926" t="s">
        <v>89</v>
      </c>
      <c r="E4926">
        <v>27</v>
      </c>
      <c r="F4926" t="s">
        <v>9</v>
      </c>
      <c r="G4926">
        <v>4</v>
      </c>
      <c r="H4926">
        <v>3983.99</v>
      </c>
      <c r="I4926">
        <v>15935.96</v>
      </c>
      <c r="J4926" t="s">
        <v>87</v>
      </c>
      <c r="K4926" t="s">
        <v>82</v>
      </c>
      <c r="L4926" t="s">
        <v>155</v>
      </c>
      <c r="M4926">
        <v>2023</v>
      </c>
      <c r="N4926" t="s">
        <v>84</v>
      </c>
      <c r="O4926" t="s">
        <v>1026</v>
      </c>
      <c r="P4926" t="s">
        <v>86</v>
      </c>
    </row>
    <row r="4927" spans="1:16" x14ac:dyDescent="0.45">
      <c r="A4927">
        <v>4926</v>
      </c>
      <c r="B4927" s="10">
        <v>45286</v>
      </c>
      <c r="C4927">
        <v>3597</v>
      </c>
      <c r="D4927" t="s">
        <v>89</v>
      </c>
      <c r="E4927">
        <v>26</v>
      </c>
      <c r="F4927" t="s">
        <v>6</v>
      </c>
      <c r="G4927">
        <v>4</v>
      </c>
      <c r="H4927">
        <v>2910.19</v>
      </c>
      <c r="I4927">
        <v>11640.76</v>
      </c>
      <c r="J4927" t="s">
        <v>87</v>
      </c>
      <c r="K4927" t="s">
        <v>82</v>
      </c>
      <c r="L4927" t="s">
        <v>155</v>
      </c>
      <c r="M4927">
        <v>2023</v>
      </c>
      <c r="N4927" t="s">
        <v>84</v>
      </c>
      <c r="O4927" t="s">
        <v>1027</v>
      </c>
      <c r="P4927" t="s">
        <v>86</v>
      </c>
    </row>
    <row r="4928" spans="1:16" x14ac:dyDescent="0.45">
      <c r="A4928">
        <v>4927</v>
      </c>
      <c r="B4928" s="10">
        <v>45286</v>
      </c>
      <c r="C4928">
        <v>1901</v>
      </c>
      <c r="D4928" t="s">
        <v>80</v>
      </c>
      <c r="E4928">
        <v>37</v>
      </c>
      <c r="F4928" t="s">
        <v>7</v>
      </c>
      <c r="G4928">
        <v>4</v>
      </c>
      <c r="H4928">
        <v>2593.0500000000002</v>
      </c>
      <c r="I4928">
        <v>10372.200000000001</v>
      </c>
      <c r="J4928" t="s">
        <v>97</v>
      </c>
      <c r="K4928" t="s">
        <v>82</v>
      </c>
      <c r="L4928" t="s">
        <v>155</v>
      </c>
      <c r="M4928">
        <v>2023</v>
      </c>
      <c r="N4928" t="s">
        <v>84</v>
      </c>
      <c r="O4928" t="s">
        <v>1733</v>
      </c>
      <c r="P4928" t="s">
        <v>86</v>
      </c>
    </row>
    <row r="4929" spans="1:16" x14ac:dyDescent="0.45">
      <c r="A4929">
        <v>4928</v>
      </c>
      <c r="B4929" s="10">
        <v>45286</v>
      </c>
      <c r="C4929">
        <v>7060</v>
      </c>
      <c r="D4929" t="s">
        <v>80</v>
      </c>
      <c r="E4929">
        <v>37</v>
      </c>
      <c r="F4929" t="s">
        <v>7</v>
      </c>
      <c r="G4929">
        <v>3</v>
      </c>
      <c r="H4929">
        <v>3474.23</v>
      </c>
      <c r="I4929">
        <v>10422.69</v>
      </c>
      <c r="J4929" t="s">
        <v>97</v>
      </c>
      <c r="K4929" t="s">
        <v>82</v>
      </c>
      <c r="L4929" t="s">
        <v>155</v>
      </c>
      <c r="M4929">
        <v>2023</v>
      </c>
      <c r="N4929" t="s">
        <v>84</v>
      </c>
      <c r="O4929" t="s">
        <v>6331</v>
      </c>
      <c r="P4929" t="s">
        <v>86</v>
      </c>
    </row>
    <row r="4930" spans="1:16" x14ac:dyDescent="0.45">
      <c r="A4930">
        <v>4929</v>
      </c>
      <c r="B4930" s="10">
        <v>45286</v>
      </c>
      <c r="C4930">
        <v>2677</v>
      </c>
      <c r="D4930" t="s">
        <v>89</v>
      </c>
      <c r="E4930">
        <v>57</v>
      </c>
      <c r="F4930" t="s">
        <v>7</v>
      </c>
      <c r="G4930">
        <v>2</v>
      </c>
      <c r="H4930">
        <v>1941.04</v>
      </c>
      <c r="I4930">
        <v>3882.08</v>
      </c>
      <c r="J4930" t="s">
        <v>81</v>
      </c>
      <c r="K4930" t="s">
        <v>82</v>
      </c>
      <c r="L4930" t="s">
        <v>155</v>
      </c>
      <c r="M4930">
        <v>2023</v>
      </c>
      <c r="N4930" t="s">
        <v>84</v>
      </c>
      <c r="O4930" t="s">
        <v>3091</v>
      </c>
      <c r="P4930" t="s">
        <v>86</v>
      </c>
    </row>
    <row r="4931" spans="1:16" x14ac:dyDescent="0.45">
      <c r="A4931">
        <v>4930</v>
      </c>
      <c r="B4931" s="10">
        <v>45286</v>
      </c>
      <c r="C4931">
        <v>3881</v>
      </c>
      <c r="D4931" t="s">
        <v>89</v>
      </c>
      <c r="E4931">
        <v>24</v>
      </c>
      <c r="F4931" t="s">
        <v>102</v>
      </c>
      <c r="G4931">
        <v>3</v>
      </c>
      <c r="H4931">
        <v>4473.84</v>
      </c>
      <c r="I4931">
        <v>13421.52</v>
      </c>
      <c r="J4931" t="s">
        <v>95</v>
      </c>
      <c r="K4931" t="s">
        <v>82</v>
      </c>
      <c r="L4931" t="s">
        <v>155</v>
      </c>
      <c r="M4931">
        <v>2023</v>
      </c>
      <c r="N4931" t="s">
        <v>84</v>
      </c>
      <c r="O4931" t="s">
        <v>6886</v>
      </c>
      <c r="P4931" t="s">
        <v>86</v>
      </c>
    </row>
    <row r="4932" spans="1:16" x14ac:dyDescent="0.45">
      <c r="A4932">
        <v>4931</v>
      </c>
      <c r="B4932" s="10">
        <v>45286</v>
      </c>
      <c r="C4932">
        <v>6622</v>
      </c>
      <c r="D4932" t="s">
        <v>89</v>
      </c>
      <c r="E4932">
        <v>28</v>
      </c>
      <c r="F4932" t="s">
        <v>6</v>
      </c>
      <c r="G4932">
        <v>4</v>
      </c>
      <c r="H4932">
        <v>1100.48</v>
      </c>
      <c r="I4932">
        <v>4401.92</v>
      </c>
      <c r="J4932" t="s">
        <v>87</v>
      </c>
      <c r="K4932" t="s">
        <v>82</v>
      </c>
      <c r="L4932" t="s">
        <v>155</v>
      </c>
      <c r="M4932">
        <v>2023</v>
      </c>
      <c r="N4932" t="s">
        <v>84</v>
      </c>
      <c r="O4932" t="s">
        <v>1028</v>
      </c>
      <c r="P4932" t="s">
        <v>86</v>
      </c>
    </row>
    <row r="4933" spans="1:16" x14ac:dyDescent="0.45">
      <c r="A4933">
        <v>4932</v>
      </c>
      <c r="B4933" s="10">
        <v>45286</v>
      </c>
      <c r="C4933">
        <v>9052</v>
      </c>
      <c r="D4933" t="s">
        <v>80</v>
      </c>
      <c r="E4933">
        <v>38</v>
      </c>
      <c r="F4933" t="s">
        <v>102</v>
      </c>
      <c r="G4933">
        <v>4</v>
      </c>
      <c r="H4933">
        <v>4425.82</v>
      </c>
      <c r="I4933">
        <v>17703.28</v>
      </c>
      <c r="J4933" t="s">
        <v>97</v>
      </c>
      <c r="K4933" t="s">
        <v>82</v>
      </c>
      <c r="L4933" t="s">
        <v>155</v>
      </c>
      <c r="M4933">
        <v>2023</v>
      </c>
      <c r="N4933" t="s">
        <v>84</v>
      </c>
      <c r="O4933" t="s">
        <v>1734</v>
      </c>
      <c r="P4933" t="s">
        <v>86</v>
      </c>
    </row>
    <row r="4934" spans="1:16" x14ac:dyDescent="0.45">
      <c r="A4934">
        <v>4933</v>
      </c>
      <c r="B4934" s="10">
        <v>45287</v>
      </c>
      <c r="C4934">
        <v>2378</v>
      </c>
      <c r="D4934" t="s">
        <v>89</v>
      </c>
      <c r="E4934">
        <v>55</v>
      </c>
      <c r="F4934" t="s">
        <v>9</v>
      </c>
      <c r="G4934">
        <v>2</v>
      </c>
      <c r="H4934">
        <v>3235.9</v>
      </c>
      <c r="I4934">
        <v>6471.8</v>
      </c>
      <c r="J4934" t="s">
        <v>81</v>
      </c>
      <c r="K4934" t="s">
        <v>82</v>
      </c>
      <c r="L4934" t="s">
        <v>155</v>
      </c>
      <c r="M4934">
        <v>2023</v>
      </c>
      <c r="N4934" t="s">
        <v>84</v>
      </c>
      <c r="O4934" t="s">
        <v>267</v>
      </c>
      <c r="P4934" t="s">
        <v>86</v>
      </c>
    </row>
    <row r="4935" spans="1:16" x14ac:dyDescent="0.45">
      <c r="A4935">
        <v>4934</v>
      </c>
      <c r="B4935" s="10">
        <v>45287</v>
      </c>
      <c r="C4935">
        <v>2248</v>
      </c>
      <c r="D4935" t="s">
        <v>89</v>
      </c>
      <c r="E4935">
        <v>64</v>
      </c>
      <c r="F4935" t="s">
        <v>9</v>
      </c>
      <c r="G4935">
        <v>1</v>
      </c>
      <c r="H4935">
        <v>3023.26</v>
      </c>
      <c r="I4935">
        <v>3023.26</v>
      </c>
      <c r="J4935" t="s">
        <v>81</v>
      </c>
      <c r="K4935" t="s">
        <v>82</v>
      </c>
      <c r="L4935" t="s">
        <v>155</v>
      </c>
      <c r="M4935">
        <v>2023</v>
      </c>
      <c r="N4935" t="s">
        <v>84</v>
      </c>
      <c r="O4935" t="s">
        <v>5866</v>
      </c>
      <c r="P4935" t="s">
        <v>86</v>
      </c>
    </row>
    <row r="4936" spans="1:16" x14ac:dyDescent="0.45">
      <c r="A4936">
        <v>4935</v>
      </c>
      <c r="B4936" s="10">
        <v>45287</v>
      </c>
      <c r="C4936">
        <v>6650</v>
      </c>
      <c r="D4936" t="s">
        <v>80</v>
      </c>
      <c r="E4936">
        <v>36</v>
      </c>
      <c r="F4936" t="s">
        <v>5</v>
      </c>
      <c r="G4936">
        <v>3</v>
      </c>
      <c r="H4936">
        <v>2376.2800000000002</v>
      </c>
      <c r="I4936">
        <v>7128.84</v>
      </c>
      <c r="J4936" t="s">
        <v>97</v>
      </c>
      <c r="K4936" t="s">
        <v>82</v>
      </c>
      <c r="L4936" t="s">
        <v>155</v>
      </c>
      <c r="M4936">
        <v>2023</v>
      </c>
      <c r="N4936" t="s">
        <v>84</v>
      </c>
      <c r="O4936" t="s">
        <v>6332</v>
      </c>
      <c r="P4936" t="s">
        <v>86</v>
      </c>
    </row>
    <row r="4937" spans="1:16" x14ac:dyDescent="0.45">
      <c r="A4937">
        <v>4936</v>
      </c>
      <c r="B4937" s="10">
        <v>45287</v>
      </c>
      <c r="C4937">
        <v>7079</v>
      </c>
      <c r="D4937" t="s">
        <v>89</v>
      </c>
      <c r="E4937">
        <v>63</v>
      </c>
      <c r="F4937" t="s">
        <v>102</v>
      </c>
      <c r="G4937">
        <v>1</v>
      </c>
      <c r="H4937">
        <v>815.99</v>
      </c>
      <c r="I4937">
        <v>815.99</v>
      </c>
      <c r="J4937" t="s">
        <v>81</v>
      </c>
      <c r="K4937" t="s">
        <v>567</v>
      </c>
      <c r="L4937" t="s">
        <v>155</v>
      </c>
      <c r="M4937">
        <v>2023</v>
      </c>
      <c r="N4937" t="s">
        <v>84</v>
      </c>
      <c r="O4937" t="s">
        <v>8077</v>
      </c>
      <c r="P4937" t="s">
        <v>86</v>
      </c>
    </row>
    <row r="4938" spans="1:16" x14ac:dyDescent="0.45">
      <c r="A4938">
        <v>4937</v>
      </c>
      <c r="B4938" s="10">
        <v>45287</v>
      </c>
      <c r="C4938">
        <v>8036</v>
      </c>
      <c r="D4938" t="s">
        <v>80</v>
      </c>
      <c r="E4938">
        <v>32</v>
      </c>
      <c r="F4938" t="s">
        <v>9</v>
      </c>
      <c r="G4938">
        <v>4</v>
      </c>
      <c r="H4938">
        <v>4331.42</v>
      </c>
      <c r="I4938">
        <v>17325.68</v>
      </c>
      <c r="J4938" t="s">
        <v>87</v>
      </c>
      <c r="K4938" t="s">
        <v>82</v>
      </c>
      <c r="L4938" t="s">
        <v>155</v>
      </c>
      <c r="M4938">
        <v>2023</v>
      </c>
      <c r="N4938" t="s">
        <v>84</v>
      </c>
      <c r="O4938" t="s">
        <v>1029</v>
      </c>
      <c r="P4938" t="s">
        <v>86</v>
      </c>
    </row>
    <row r="4939" spans="1:16" x14ac:dyDescent="0.45">
      <c r="A4939">
        <v>4938</v>
      </c>
      <c r="B4939" s="10">
        <v>45287</v>
      </c>
      <c r="C4939">
        <v>7487</v>
      </c>
      <c r="D4939" t="s">
        <v>89</v>
      </c>
      <c r="E4939">
        <v>23</v>
      </c>
      <c r="F4939" t="s">
        <v>102</v>
      </c>
      <c r="G4939">
        <v>4</v>
      </c>
      <c r="H4939">
        <v>310.04000000000002</v>
      </c>
      <c r="I4939">
        <v>1240.1600000000001</v>
      </c>
      <c r="J4939" t="s">
        <v>95</v>
      </c>
      <c r="K4939" t="s">
        <v>567</v>
      </c>
      <c r="L4939" t="s">
        <v>155</v>
      </c>
      <c r="M4939">
        <v>2023</v>
      </c>
      <c r="N4939" t="s">
        <v>84</v>
      </c>
      <c r="O4939" t="s">
        <v>7375</v>
      </c>
      <c r="P4939" t="s">
        <v>86</v>
      </c>
    </row>
    <row r="4940" spans="1:16" x14ac:dyDescent="0.45">
      <c r="A4940">
        <v>4939</v>
      </c>
      <c r="B4940" s="10">
        <v>45287</v>
      </c>
      <c r="C4940">
        <v>2058</v>
      </c>
      <c r="D4940" t="s">
        <v>80</v>
      </c>
      <c r="E4940">
        <v>27</v>
      </c>
      <c r="F4940" t="s">
        <v>5</v>
      </c>
      <c r="G4940">
        <v>5</v>
      </c>
      <c r="H4940">
        <v>1386.33</v>
      </c>
      <c r="I4940">
        <v>6931.65</v>
      </c>
      <c r="J4940" t="s">
        <v>87</v>
      </c>
      <c r="K4940" t="s">
        <v>82</v>
      </c>
      <c r="L4940" t="s">
        <v>155</v>
      </c>
      <c r="M4940">
        <v>2023</v>
      </c>
      <c r="N4940" t="s">
        <v>84</v>
      </c>
      <c r="O4940" t="s">
        <v>4011</v>
      </c>
      <c r="P4940" t="s">
        <v>86</v>
      </c>
    </row>
    <row r="4941" spans="1:16" x14ac:dyDescent="0.45">
      <c r="A4941">
        <v>4940</v>
      </c>
      <c r="B4941" s="10">
        <v>45287</v>
      </c>
      <c r="C4941">
        <v>3048</v>
      </c>
      <c r="D4941" t="s">
        <v>89</v>
      </c>
      <c r="E4941">
        <v>63</v>
      </c>
      <c r="F4941" t="s">
        <v>9</v>
      </c>
      <c r="G4941">
        <v>5</v>
      </c>
      <c r="H4941">
        <v>593.04999999999995</v>
      </c>
      <c r="I4941">
        <v>2965.25</v>
      </c>
      <c r="J4941" t="s">
        <v>81</v>
      </c>
      <c r="K4941" t="s">
        <v>82</v>
      </c>
      <c r="L4941" t="s">
        <v>155</v>
      </c>
      <c r="M4941">
        <v>2023</v>
      </c>
      <c r="N4941" t="s">
        <v>84</v>
      </c>
      <c r="O4941" t="s">
        <v>4722</v>
      </c>
      <c r="P4941" t="s">
        <v>86</v>
      </c>
    </row>
    <row r="4942" spans="1:16" x14ac:dyDescent="0.45">
      <c r="A4942">
        <v>4941</v>
      </c>
      <c r="B4942" s="10">
        <v>45287</v>
      </c>
      <c r="C4942">
        <v>7115</v>
      </c>
      <c r="D4942" t="s">
        <v>89</v>
      </c>
      <c r="E4942">
        <v>33</v>
      </c>
      <c r="F4942" t="s">
        <v>9</v>
      </c>
      <c r="G4942">
        <v>1</v>
      </c>
      <c r="H4942">
        <v>578.83000000000004</v>
      </c>
      <c r="I4942">
        <v>578.83000000000004</v>
      </c>
      <c r="J4942" t="s">
        <v>87</v>
      </c>
      <c r="K4942" t="s">
        <v>567</v>
      </c>
      <c r="L4942" t="s">
        <v>155</v>
      </c>
      <c r="M4942">
        <v>2023</v>
      </c>
      <c r="N4942" t="s">
        <v>668</v>
      </c>
      <c r="O4942" t="s">
        <v>9430</v>
      </c>
      <c r="P4942" t="s">
        <v>86</v>
      </c>
    </row>
    <row r="4943" spans="1:16" x14ac:dyDescent="0.45">
      <c r="A4943">
        <v>4942</v>
      </c>
      <c r="B4943" s="10">
        <v>45287</v>
      </c>
      <c r="C4943">
        <v>5248</v>
      </c>
      <c r="D4943" t="s">
        <v>80</v>
      </c>
      <c r="E4943">
        <v>62</v>
      </c>
      <c r="F4943" t="s">
        <v>9</v>
      </c>
      <c r="G4943">
        <v>5</v>
      </c>
      <c r="H4943">
        <v>1982.59</v>
      </c>
      <c r="I4943">
        <v>9912.9500000000007</v>
      </c>
      <c r="J4943" t="s">
        <v>81</v>
      </c>
      <c r="K4943" t="s">
        <v>82</v>
      </c>
      <c r="L4943" t="s">
        <v>155</v>
      </c>
      <c r="M4943">
        <v>2023</v>
      </c>
      <c r="N4943" t="s">
        <v>84</v>
      </c>
      <c r="O4943" t="s">
        <v>9077</v>
      </c>
      <c r="P4943" t="s">
        <v>748</v>
      </c>
    </row>
    <row r="4944" spans="1:16" x14ac:dyDescent="0.45">
      <c r="A4944">
        <v>4943</v>
      </c>
      <c r="B4944" s="10">
        <v>45287</v>
      </c>
      <c r="C4944">
        <v>3476</v>
      </c>
      <c r="D4944" t="s">
        <v>80</v>
      </c>
      <c r="E4944">
        <v>28</v>
      </c>
      <c r="F4944" t="s">
        <v>9</v>
      </c>
      <c r="G4944">
        <v>2</v>
      </c>
      <c r="H4944">
        <v>844.11</v>
      </c>
      <c r="I4944">
        <v>1688.22</v>
      </c>
      <c r="J4944" t="s">
        <v>87</v>
      </c>
      <c r="K4944" t="s">
        <v>567</v>
      </c>
      <c r="L4944" t="s">
        <v>155</v>
      </c>
      <c r="M4944">
        <v>2023</v>
      </c>
      <c r="N4944" t="s">
        <v>84</v>
      </c>
      <c r="O4944" t="s">
        <v>7101</v>
      </c>
      <c r="P4944" t="s">
        <v>86</v>
      </c>
    </row>
    <row r="4945" spans="1:16" x14ac:dyDescent="0.45">
      <c r="A4945">
        <v>4944</v>
      </c>
      <c r="B4945" s="10">
        <v>45287</v>
      </c>
      <c r="C4945">
        <v>5603</v>
      </c>
      <c r="D4945" t="s">
        <v>80</v>
      </c>
      <c r="E4945">
        <v>52</v>
      </c>
      <c r="F4945" t="s">
        <v>8</v>
      </c>
      <c r="G4945">
        <v>1</v>
      </c>
      <c r="H4945">
        <v>2927.86</v>
      </c>
      <c r="I4945">
        <v>2927.86</v>
      </c>
      <c r="J4945" t="s">
        <v>93</v>
      </c>
      <c r="K4945" t="s">
        <v>82</v>
      </c>
      <c r="L4945" t="s">
        <v>155</v>
      </c>
      <c r="M4945">
        <v>2023</v>
      </c>
      <c r="N4945" t="s">
        <v>84</v>
      </c>
      <c r="O4945" t="s">
        <v>5643</v>
      </c>
      <c r="P4945" t="s">
        <v>86</v>
      </c>
    </row>
    <row r="4946" spans="1:16" x14ac:dyDescent="0.45">
      <c r="A4946">
        <v>4945</v>
      </c>
      <c r="B4946" s="10">
        <v>45287</v>
      </c>
      <c r="C4946">
        <v>4553</v>
      </c>
      <c r="D4946" t="s">
        <v>80</v>
      </c>
      <c r="E4946">
        <v>25</v>
      </c>
      <c r="F4946" t="s">
        <v>6</v>
      </c>
      <c r="G4946">
        <v>5</v>
      </c>
      <c r="H4946">
        <v>3154.44</v>
      </c>
      <c r="I4946">
        <v>15772.2</v>
      </c>
      <c r="J4946" t="s">
        <v>87</v>
      </c>
      <c r="K4946" t="s">
        <v>82</v>
      </c>
      <c r="L4946" t="s">
        <v>155</v>
      </c>
      <c r="M4946">
        <v>2023</v>
      </c>
      <c r="N4946" t="s">
        <v>84</v>
      </c>
      <c r="O4946" t="s">
        <v>4012</v>
      </c>
      <c r="P4946" t="s">
        <v>86</v>
      </c>
    </row>
    <row r="4947" spans="1:16" x14ac:dyDescent="0.45">
      <c r="A4947">
        <v>4946</v>
      </c>
      <c r="B4947" s="10">
        <v>45288</v>
      </c>
      <c r="C4947">
        <v>1220</v>
      </c>
      <c r="D4947" t="s">
        <v>80</v>
      </c>
      <c r="E4947">
        <v>45</v>
      </c>
      <c r="F4947" t="s">
        <v>6</v>
      </c>
      <c r="G4947">
        <v>5</v>
      </c>
      <c r="H4947">
        <v>4416.3599999999997</v>
      </c>
      <c r="I4947">
        <v>22081.8</v>
      </c>
      <c r="J4947" t="s">
        <v>93</v>
      </c>
      <c r="K4947" t="s">
        <v>82</v>
      </c>
      <c r="L4947" t="s">
        <v>155</v>
      </c>
      <c r="M4947">
        <v>2023</v>
      </c>
      <c r="N4947" t="s">
        <v>84</v>
      </c>
      <c r="O4947" t="s">
        <v>360</v>
      </c>
      <c r="P4947" t="s">
        <v>86</v>
      </c>
    </row>
    <row r="4948" spans="1:16" x14ac:dyDescent="0.45">
      <c r="A4948">
        <v>4947</v>
      </c>
      <c r="B4948" s="10">
        <v>45288</v>
      </c>
      <c r="C4948">
        <v>5818</v>
      </c>
      <c r="D4948" t="s">
        <v>89</v>
      </c>
      <c r="E4948">
        <v>20</v>
      </c>
      <c r="F4948" t="s">
        <v>102</v>
      </c>
      <c r="G4948">
        <v>2</v>
      </c>
      <c r="H4948">
        <v>1533.36</v>
      </c>
      <c r="I4948">
        <v>3066.72</v>
      </c>
      <c r="J4948" t="s">
        <v>95</v>
      </c>
      <c r="K4948" t="s">
        <v>82</v>
      </c>
      <c r="L4948" t="s">
        <v>155</v>
      </c>
      <c r="M4948">
        <v>2023</v>
      </c>
      <c r="N4948" t="s">
        <v>84</v>
      </c>
      <c r="O4948" t="s">
        <v>2553</v>
      </c>
      <c r="P4948" t="s">
        <v>86</v>
      </c>
    </row>
    <row r="4949" spans="1:16" x14ac:dyDescent="0.45">
      <c r="A4949">
        <v>4948</v>
      </c>
      <c r="B4949" s="10">
        <v>45288</v>
      </c>
      <c r="C4949">
        <v>8192</v>
      </c>
      <c r="D4949" t="s">
        <v>80</v>
      </c>
      <c r="E4949">
        <v>19</v>
      </c>
      <c r="F4949" t="s">
        <v>102</v>
      </c>
      <c r="G4949">
        <v>2</v>
      </c>
      <c r="H4949">
        <v>1580.43</v>
      </c>
      <c r="I4949">
        <v>3160.86</v>
      </c>
      <c r="J4949" t="s">
        <v>95</v>
      </c>
      <c r="K4949" t="s">
        <v>82</v>
      </c>
      <c r="L4949" t="s">
        <v>155</v>
      </c>
      <c r="M4949">
        <v>2023</v>
      </c>
      <c r="N4949" t="s">
        <v>84</v>
      </c>
      <c r="O4949" t="s">
        <v>2554</v>
      </c>
      <c r="P4949" t="s">
        <v>86</v>
      </c>
    </row>
    <row r="4950" spans="1:16" x14ac:dyDescent="0.45">
      <c r="A4950">
        <v>4949</v>
      </c>
      <c r="B4950" s="10">
        <v>45288</v>
      </c>
      <c r="C4950">
        <v>5623</v>
      </c>
      <c r="D4950" t="s">
        <v>80</v>
      </c>
      <c r="E4950">
        <v>31</v>
      </c>
      <c r="F4950" t="s">
        <v>102</v>
      </c>
      <c r="G4950">
        <v>1</v>
      </c>
      <c r="H4950">
        <v>1269.53</v>
      </c>
      <c r="I4950">
        <v>1269.53</v>
      </c>
      <c r="J4950" t="s">
        <v>87</v>
      </c>
      <c r="K4950" t="s">
        <v>567</v>
      </c>
      <c r="L4950" t="s">
        <v>155</v>
      </c>
      <c r="M4950">
        <v>2023</v>
      </c>
      <c r="N4950" t="s">
        <v>84</v>
      </c>
      <c r="O4950" t="s">
        <v>8214</v>
      </c>
      <c r="P4950" t="s">
        <v>86</v>
      </c>
    </row>
    <row r="4951" spans="1:16" x14ac:dyDescent="0.45">
      <c r="A4951">
        <v>4950</v>
      </c>
      <c r="B4951" s="10">
        <v>45288</v>
      </c>
      <c r="C4951">
        <v>8349</v>
      </c>
      <c r="D4951" t="s">
        <v>80</v>
      </c>
      <c r="E4951">
        <v>46</v>
      </c>
      <c r="F4951" t="s">
        <v>5</v>
      </c>
      <c r="G4951">
        <v>3</v>
      </c>
      <c r="H4951">
        <v>3919.96</v>
      </c>
      <c r="I4951">
        <v>11759.88</v>
      </c>
      <c r="J4951" t="s">
        <v>93</v>
      </c>
      <c r="K4951" t="s">
        <v>82</v>
      </c>
      <c r="L4951" t="s">
        <v>155</v>
      </c>
      <c r="M4951">
        <v>2023</v>
      </c>
      <c r="N4951" t="s">
        <v>84</v>
      </c>
      <c r="O4951" t="s">
        <v>8520</v>
      </c>
      <c r="P4951" t="s">
        <v>748</v>
      </c>
    </row>
    <row r="4952" spans="1:16" x14ac:dyDescent="0.45">
      <c r="A4952">
        <v>4951</v>
      </c>
      <c r="B4952" s="10">
        <v>45288</v>
      </c>
      <c r="C4952">
        <v>6618</v>
      </c>
      <c r="D4952" t="s">
        <v>80</v>
      </c>
      <c r="E4952">
        <v>64</v>
      </c>
      <c r="F4952" t="s">
        <v>8</v>
      </c>
      <c r="G4952">
        <v>2</v>
      </c>
      <c r="H4952">
        <v>2168.9</v>
      </c>
      <c r="I4952">
        <v>4337.8</v>
      </c>
      <c r="J4952" t="s">
        <v>81</v>
      </c>
      <c r="K4952" t="s">
        <v>82</v>
      </c>
      <c r="L4952" t="s">
        <v>155</v>
      </c>
      <c r="M4952">
        <v>2023</v>
      </c>
      <c r="N4952" t="s">
        <v>84</v>
      </c>
      <c r="O4952" t="s">
        <v>3092</v>
      </c>
      <c r="P4952" t="s">
        <v>86</v>
      </c>
    </row>
    <row r="4953" spans="1:16" x14ac:dyDescent="0.45">
      <c r="A4953">
        <v>4952</v>
      </c>
      <c r="B4953" s="10">
        <v>45288</v>
      </c>
      <c r="C4953">
        <v>8209</v>
      </c>
      <c r="D4953" t="s">
        <v>89</v>
      </c>
      <c r="E4953">
        <v>20</v>
      </c>
      <c r="F4953" t="s">
        <v>102</v>
      </c>
      <c r="G4953">
        <v>5</v>
      </c>
      <c r="H4953">
        <v>2784.49</v>
      </c>
      <c r="I4953">
        <v>13922.45</v>
      </c>
      <c r="J4953" t="s">
        <v>95</v>
      </c>
      <c r="K4953" t="s">
        <v>82</v>
      </c>
      <c r="L4953" t="s">
        <v>155</v>
      </c>
      <c r="M4953">
        <v>2023</v>
      </c>
      <c r="N4953" t="s">
        <v>668</v>
      </c>
      <c r="O4953" t="s">
        <v>9296</v>
      </c>
      <c r="P4953" t="s">
        <v>748</v>
      </c>
    </row>
    <row r="4954" spans="1:16" x14ac:dyDescent="0.45">
      <c r="A4954">
        <v>4953</v>
      </c>
      <c r="B4954" s="10">
        <v>45288</v>
      </c>
      <c r="C4954">
        <v>5576</v>
      </c>
      <c r="D4954" t="s">
        <v>89</v>
      </c>
      <c r="E4954">
        <v>18</v>
      </c>
      <c r="F4954" t="s">
        <v>102</v>
      </c>
      <c r="G4954">
        <v>1</v>
      </c>
      <c r="H4954">
        <v>1904.36</v>
      </c>
      <c r="I4954">
        <v>1904.36</v>
      </c>
      <c r="J4954" t="s">
        <v>95</v>
      </c>
      <c r="K4954" t="s">
        <v>567</v>
      </c>
      <c r="L4954" t="s">
        <v>155</v>
      </c>
      <c r="M4954">
        <v>2023</v>
      </c>
      <c r="N4954" t="s">
        <v>84</v>
      </c>
      <c r="O4954" t="s">
        <v>7701</v>
      </c>
      <c r="P4954" t="s">
        <v>86</v>
      </c>
    </row>
    <row r="4955" spans="1:16" x14ac:dyDescent="0.45">
      <c r="A4955">
        <v>4954</v>
      </c>
      <c r="B4955" s="10">
        <v>45288</v>
      </c>
      <c r="C4955">
        <v>2871</v>
      </c>
      <c r="D4955" t="s">
        <v>89</v>
      </c>
      <c r="E4955">
        <v>32</v>
      </c>
      <c r="F4955" t="s">
        <v>9</v>
      </c>
      <c r="G4955">
        <v>3</v>
      </c>
      <c r="H4955">
        <v>826.22</v>
      </c>
      <c r="I4955">
        <v>2478.66</v>
      </c>
      <c r="J4955" t="s">
        <v>87</v>
      </c>
      <c r="K4955" t="s">
        <v>82</v>
      </c>
      <c r="L4955" t="s">
        <v>155</v>
      </c>
      <c r="M4955">
        <v>2023</v>
      </c>
      <c r="N4955" t="s">
        <v>84</v>
      </c>
      <c r="O4955" t="s">
        <v>6106</v>
      </c>
      <c r="P4955" t="s">
        <v>86</v>
      </c>
    </row>
    <row r="4956" spans="1:16" x14ac:dyDescent="0.45">
      <c r="A4956">
        <v>4955</v>
      </c>
      <c r="B4956" s="10">
        <v>45288</v>
      </c>
      <c r="C4956">
        <v>8915</v>
      </c>
      <c r="D4956" t="s">
        <v>89</v>
      </c>
      <c r="E4956">
        <v>37</v>
      </c>
      <c r="F4956" t="s">
        <v>9</v>
      </c>
      <c r="G4956">
        <v>1</v>
      </c>
      <c r="H4956">
        <v>557.52</v>
      </c>
      <c r="I4956">
        <v>557.52</v>
      </c>
      <c r="J4956" t="s">
        <v>97</v>
      </c>
      <c r="K4956" t="s">
        <v>567</v>
      </c>
      <c r="L4956" t="s">
        <v>155</v>
      </c>
      <c r="M4956">
        <v>2023</v>
      </c>
      <c r="N4956" t="s">
        <v>84</v>
      </c>
      <c r="O4956" t="s">
        <v>7939</v>
      </c>
      <c r="P4956" t="s">
        <v>86</v>
      </c>
    </row>
    <row r="4957" spans="1:16" x14ac:dyDescent="0.45">
      <c r="A4957">
        <v>4956</v>
      </c>
      <c r="B4957" s="10">
        <v>45288</v>
      </c>
      <c r="C4957">
        <v>2462</v>
      </c>
      <c r="D4957" t="s">
        <v>89</v>
      </c>
      <c r="E4957">
        <v>39</v>
      </c>
      <c r="F4957" t="s">
        <v>9</v>
      </c>
      <c r="G4957">
        <v>5</v>
      </c>
      <c r="H4957">
        <v>4347.95</v>
      </c>
      <c r="I4957">
        <v>21739.75</v>
      </c>
      <c r="J4957" t="s">
        <v>97</v>
      </c>
      <c r="K4957" t="s">
        <v>82</v>
      </c>
      <c r="L4957" t="s">
        <v>155</v>
      </c>
      <c r="M4957">
        <v>2023</v>
      </c>
      <c r="N4957" t="s">
        <v>84</v>
      </c>
      <c r="O4957" t="s">
        <v>4496</v>
      </c>
      <c r="P4957" t="s">
        <v>86</v>
      </c>
    </row>
    <row r="4958" spans="1:16" x14ac:dyDescent="0.45">
      <c r="A4958">
        <v>4957</v>
      </c>
      <c r="B4958" s="10">
        <v>45288</v>
      </c>
      <c r="C4958">
        <v>6521</v>
      </c>
      <c r="D4958" t="s">
        <v>80</v>
      </c>
      <c r="E4958">
        <v>51</v>
      </c>
      <c r="F4958" t="s">
        <v>102</v>
      </c>
      <c r="G4958">
        <v>3</v>
      </c>
      <c r="H4958">
        <v>1364.13</v>
      </c>
      <c r="I4958">
        <v>4092.39</v>
      </c>
      <c r="J4958" t="s">
        <v>93</v>
      </c>
      <c r="K4958" t="s">
        <v>82</v>
      </c>
      <c r="L4958" t="s">
        <v>155</v>
      </c>
      <c r="M4958">
        <v>2023</v>
      </c>
      <c r="N4958" t="s">
        <v>84</v>
      </c>
      <c r="O4958" t="s">
        <v>8521</v>
      </c>
      <c r="P4958" t="s">
        <v>748</v>
      </c>
    </row>
    <row r="4959" spans="1:16" x14ac:dyDescent="0.45">
      <c r="A4959">
        <v>4958</v>
      </c>
      <c r="B4959" s="10">
        <v>45288</v>
      </c>
      <c r="C4959">
        <v>9536</v>
      </c>
      <c r="D4959" t="s">
        <v>89</v>
      </c>
      <c r="E4959">
        <v>50</v>
      </c>
      <c r="F4959" t="s">
        <v>9</v>
      </c>
      <c r="G4959">
        <v>3</v>
      </c>
      <c r="H4959">
        <v>4711.0200000000004</v>
      </c>
      <c r="I4959">
        <v>14133.06</v>
      </c>
      <c r="J4959" t="s">
        <v>93</v>
      </c>
      <c r="K4959" t="s">
        <v>82</v>
      </c>
      <c r="L4959" t="s">
        <v>155</v>
      </c>
      <c r="M4959">
        <v>2023</v>
      </c>
      <c r="N4959" t="s">
        <v>84</v>
      </c>
      <c r="O4959" t="s">
        <v>8522</v>
      </c>
      <c r="P4959" t="s">
        <v>748</v>
      </c>
    </row>
    <row r="4960" spans="1:16" x14ac:dyDescent="0.45">
      <c r="A4960">
        <v>4959</v>
      </c>
      <c r="B4960" s="10">
        <v>45288</v>
      </c>
      <c r="C4960">
        <v>9236</v>
      </c>
      <c r="D4960" t="s">
        <v>89</v>
      </c>
      <c r="E4960">
        <v>26</v>
      </c>
      <c r="F4960" t="s">
        <v>102</v>
      </c>
      <c r="G4960">
        <v>2</v>
      </c>
      <c r="H4960">
        <v>4739.1000000000004</v>
      </c>
      <c r="I4960">
        <v>9478.2000000000007</v>
      </c>
      <c r="J4960" t="s">
        <v>87</v>
      </c>
      <c r="K4960" t="s">
        <v>82</v>
      </c>
      <c r="L4960" t="s">
        <v>155</v>
      </c>
      <c r="M4960">
        <v>2023</v>
      </c>
      <c r="N4960" t="s">
        <v>84</v>
      </c>
      <c r="O4960" t="s">
        <v>3732</v>
      </c>
      <c r="P4960" t="s">
        <v>86</v>
      </c>
    </row>
    <row r="4961" spans="1:16" x14ac:dyDescent="0.45">
      <c r="A4961">
        <v>4960</v>
      </c>
      <c r="B4961" s="10">
        <v>45289</v>
      </c>
      <c r="C4961">
        <v>8813</v>
      </c>
      <c r="D4961" t="s">
        <v>80</v>
      </c>
      <c r="E4961">
        <v>20</v>
      </c>
      <c r="F4961" t="s">
        <v>5</v>
      </c>
      <c r="G4961">
        <v>4</v>
      </c>
      <c r="H4961">
        <v>2420.66</v>
      </c>
      <c r="I4961">
        <v>9682.64</v>
      </c>
      <c r="J4961" t="s">
        <v>95</v>
      </c>
      <c r="K4961" t="s">
        <v>82</v>
      </c>
      <c r="L4961" t="s">
        <v>155</v>
      </c>
      <c r="M4961">
        <v>2023</v>
      </c>
      <c r="N4961" t="s">
        <v>84</v>
      </c>
      <c r="O4961" t="s">
        <v>162</v>
      </c>
      <c r="P4961" t="s">
        <v>86</v>
      </c>
    </row>
    <row r="4962" spans="1:16" x14ac:dyDescent="0.45">
      <c r="A4962">
        <v>4961</v>
      </c>
      <c r="B4962" s="10">
        <v>45289</v>
      </c>
      <c r="C4962">
        <v>3068</v>
      </c>
      <c r="D4962" t="s">
        <v>80</v>
      </c>
      <c r="E4962">
        <v>19</v>
      </c>
      <c r="F4962" t="s">
        <v>5</v>
      </c>
      <c r="G4962">
        <v>5</v>
      </c>
      <c r="H4962">
        <v>4795.01</v>
      </c>
      <c r="I4962">
        <v>23975.05</v>
      </c>
      <c r="J4962" t="s">
        <v>95</v>
      </c>
      <c r="K4962" t="s">
        <v>82</v>
      </c>
      <c r="L4962" t="s">
        <v>155</v>
      </c>
      <c r="M4962">
        <v>2023</v>
      </c>
      <c r="N4962" t="s">
        <v>84</v>
      </c>
      <c r="O4962" t="s">
        <v>8841</v>
      </c>
      <c r="P4962" t="s">
        <v>748</v>
      </c>
    </row>
    <row r="4963" spans="1:16" x14ac:dyDescent="0.45">
      <c r="A4963">
        <v>4962</v>
      </c>
      <c r="B4963" s="10">
        <v>45289</v>
      </c>
      <c r="C4963">
        <v>6753</v>
      </c>
      <c r="D4963" t="s">
        <v>89</v>
      </c>
      <c r="E4963">
        <v>21</v>
      </c>
      <c r="F4963" t="s">
        <v>7</v>
      </c>
      <c r="G4963">
        <v>4</v>
      </c>
      <c r="H4963">
        <v>191.01</v>
      </c>
      <c r="I4963">
        <v>764.04</v>
      </c>
      <c r="J4963" t="s">
        <v>95</v>
      </c>
      <c r="K4963" t="s">
        <v>567</v>
      </c>
      <c r="L4963" t="s">
        <v>155</v>
      </c>
      <c r="M4963">
        <v>2023</v>
      </c>
      <c r="N4963" t="s">
        <v>84</v>
      </c>
      <c r="O4963" t="s">
        <v>7376</v>
      </c>
      <c r="P4963" t="s">
        <v>86</v>
      </c>
    </row>
    <row r="4964" spans="1:16" x14ac:dyDescent="0.45">
      <c r="A4964">
        <v>4963</v>
      </c>
      <c r="B4964" s="10">
        <v>45289</v>
      </c>
      <c r="C4964">
        <v>8237</v>
      </c>
      <c r="D4964" t="s">
        <v>89</v>
      </c>
      <c r="E4964">
        <v>33</v>
      </c>
      <c r="F4964" t="s">
        <v>8</v>
      </c>
      <c r="G4964">
        <v>5</v>
      </c>
      <c r="H4964">
        <v>503.67</v>
      </c>
      <c r="I4964">
        <v>2518.35</v>
      </c>
      <c r="J4964" t="s">
        <v>87</v>
      </c>
      <c r="K4964" t="s">
        <v>82</v>
      </c>
      <c r="L4964" t="s">
        <v>155</v>
      </c>
      <c r="M4964">
        <v>2023</v>
      </c>
      <c r="N4964" t="s">
        <v>84</v>
      </c>
      <c r="O4964" t="s">
        <v>4013</v>
      </c>
      <c r="P4964" t="s">
        <v>86</v>
      </c>
    </row>
    <row r="4965" spans="1:16" x14ac:dyDescent="0.45">
      <c r="A4965">
        <v>4964</v>
      </c>
      <c r="B4965" s="10">
        <v>45289</v>
      </c>
      <c r="C4965">
        <v>8016</v>
      </c>
      <c r="D4965" t="s">
        <v>80</v>
      </c>
      <c r="E4965">
        <v>50</v>
      </c>
      <c r="F4965" t="s">
        <v>9</v>
      </c>
      <c r="G4965">
        <v>1</v>
      </c>
      <c r="H4965">
        <v>1254.3800000000001</v>
      </c>
      <c r="I4965">
        <v>1254.3800000000001</v>
      </c>
      <c r="J4965" t="s">
        <v>93</v>
      </c>
      <c r="K4965" t="s">
        <v>567</v>
      </c>
      <c r="L4965" t="s">
        <v>155</v>
      </c>
      <c r="M4965">
        <v>2023</v>
      </c>
      <c r="N4965" t="s">
        <v>84</v>
      </c>
      <c r="O4965" t="s">
        <v>7814</v>
      </c>
      <c r="P4965" t="s">
        <v>86</v>
      </c>
    </row>
    <row r="4966" spans="1:16" x14ac:dyDescent="0.45">
      <c r="A4966">
        <v>4965</v>
      </c>
      <c r="B4966" s="10">
        <v>45289</v>
      </c>
      <c r="C4966">
        <v>7191</v>
      </c>
      <c r="D4966" t="s">
        <v>89</v>
      </c>
      <c r="E4966">
        <v>26</v>
      </c>
      <c r="F4966" t="s">
        <v>6</v>
      </c>
      <c r="G4966">
        <v>4</v>
      </c>
      <c r="H4966">
        <v>1085.51</v>
      </c>
      <c r="I4966">
        <v>4342.04</v>
      </c>
      <c r="J4966" t="s">
        <v>87</v>
      </c>
      <c r="K4966" t="s">
        <v>82</v>
      </c>
      <c r="L4966" t="s">
        <v>155</v>
      </c>
      <c r="M4966">
        <v>2023</v>
      </c>
      <c r="N4966" t="s">
        <v>668</v>
      </c>
      <c r="O4966" t="s">
        <v>10023</v>
      </c>
      <c r="P4966" t="s">
        <v>86</v>
      </c>
    </row>
    <row r="4967" spans="1:16" x14ac:dyDescent="0.45">
      <c r="A4967">
        <v>4966</v>
      </c>
      <c r="B4967" s="10">
        <v>45289</v>
      </c>
      <c r="C4967">
        <v>2514</v>
      </c>
      <c r="D4967" t="s">
        <v>80</v>
      </c>
      <c r="E4967">
        <v>57</v>
      </c>
      <c r="F4967" t="s">
        <v>9</v>
      </c>
      <c r="G4967">
        <v>3</v>
      </c>
      <c r="H4967">
        <v>1300.56</v>
      </c>
      <c r="I4967">
        <v>3901.68</v>
      </c>
      <c r="J4967" t="s">
        <v>81</v>
      </c>
      <c r="K4967" t="s">
        <v>82</v>
      </c>
      <c r="L4967" t="s">
        <v>155</v>
      </c>
      <c r="M4967">
        <v>2023</v>
      </c>
      <c r="N4967" t="s">
        <v>84</v>
      </c>
      <c r="O4967" t="s">
        <v>6732</v>
      </c>
      <c r="P4967" t="s">
        <v>86</v>
      </c>
    </row>
    <row r="4968" spans="1:16" x14ac:dyDescent="0.45">
      <c r="A4968">
        <v>4967</v>
      </c>
      <c r="B4968" s="10">
        <v>45289</v>
      </c>
      <c r="C4968">
        <v>3598</v>
      </c>
      <c r="D4968" t="s">
        <v>80</v>
      </c>
      <c r="E4968">
        <v>55</v>
      </c>
      <c r="F4968" t="s">
        <v>8</v>
      </c>
      <c r="G4968">
        <v>2</v>
      </c>
      <c r="H4968">
        <v>2288.86</v>
      </c>
      <c r="I4968">
        <v>4577.72</v>
      </c>
      <c r="J4968" t="s">
        <v>81</v>
      </c>
      <c r="K4968" t="s">
        <v>82</v>
      </c>
      <c r="L4968" t="s">
        <v>155</v>
      </c>
      <c r="M4968">
        <v>2023</v>
      </c>
      <c r="N4968" t="s">
        <v>84</v>
      </c>
      <c r="O4968" t="s">
        <v>3093</v>
      </c>
      <c r="P4968" t="s">
        <v>86</v>
      </c>
    </row>
    <row r="4969" spans="1:16" x14ac:dyDescent="0.45">
      <c r="A4969">
        <v>4968</v>
      </c>
      <c r="B4969" s="10">
        <v>45289</v>
      </c>
      <c r="C4969">
        <v>2001</v>
      </c>
      <c r="D4969" t="s">
        <v>89</v>
      </c>
      <c r="E4969">
        <v>35</v>
      </c>
      <c r="F4969" t="s">
        <v>8</v>
      </c>
      <c r="G4969">
        <v>5</v>
      </c>
      <c r="H4969">
        <v>361.46</v>
      </c>
      <c r="I4969">
        <v>1807.3</v>
      </c>
      <c r="J4969" t="s">
        <v>97</v>
      </c>
      <c r="K4969" t="s">
        <v>567</v>
      </c>
      <c r="L4969" t="s">
        <v>155</v>
      </c>
      <c r="M4969">
        <v>2023</v>
      </c>
      <c r="N4969" t="s">
        <v>668</v>
      </c>
      <c r="O4969" t="s">
        <v>9351</v>
      </c>
      <c r="P4969" t="s">
        <v>86</v>
      </c>
    </row>
    <row r="4970" spans="1:16" x14ac:dyDescent="0.45">
      <c r="A4970">
        <v>4969</v>
      </c>
      <c r="B4970" s="10">
        <v>45289</v>
      </c>
      <c r="C4970">
        <v>2033</v>
      </c>
      <c r="D4970" t="s">
        <v>89</v>
      </c>
      <c r="E4970">
        <v>33</v>
      </c>
      <c r="F4970" t="s">
        <v>7</v>
      </c>
      <c r="G4970">
        <v>2</v>
      </c>
      <c r="H4970">
        <v>2799.17</v>
      </c>
      <c r="I4970">
        <v>5598.34</v>
      </c>
      <c r="J4970" t="s">
        <v>87</v>
      </c>
      <c r="K4970" t="s">
        <v>82</v>
      </c>
      <c r="L4970" t="s">
        <v>155</v>
      </c>
      <c r="M4970">
        <v>2023</v>
      </c>
      <c r="N4970" t="s">
        <v>84</v>
      </c>
      <c r="O4970" t="s">
        <v>3733</v>
      </c>
      <c r="P4970" t="s">
        <v>86</v>
      </c>
    </row>
    <row r="4971" spans="1:16" x14ac:dyDescent="0.45">
      <c r="A4971">
        <v>4970</v>
      </c>
      <c r="B4971" s="10">
        <v>45289</v>
      </c>
      <c r="C4971">
        <v>7899</v>
      </c>
      <c r="D4971" t="s">
        <v>89</v>
      </c>
      <c r="E4971">
        <v>25</v>
      </c>
      <c r="F4971" t="s">
        <v>8</v>
      </c>
      <c r="G4971">
        <v>5</v>
      </c>
      <c r="H4971">
        <v>1581.8</v>
      </c>
      <c r="I4971">
        <v>7909</v>
      </c>
      <c r="J4971" t="s">
        <v>87</v>
      </c>
      <c r="K4971" t="s">
        <v>82</v>
      </c>
      <c r="L4971" t="s">
        <v>155</v>
      </c>
      <c r="M4971">
        <v>2023</v>
      </c>
      <c r="N4971" t="s">
        <v>668</v>
      </c>
      <c r="O4971" t="s">
        <v>9744</v>
      </c>
      <c r="P4971" t="s">
        <v>86</v>
      </c>
    </row>
    <row r="4972" spans="1:16" x14ac:dyDescent="0.45">
      <c r="A4972">
        <v>4971</v>
      </c>
      <c r="B4972" s="10">
        <v>45289</v>
      </c>
      <c r="C4972">
        <v>9465</v>
      </c>
      <c r="D4972" t="s">
        <v>80</v>
      </c>
      <c r="E4972">
        <v>40</v>
      </c>
      <c r="F4972" t="s">
        <v>102</v>
      </c>
      <c r="G4972">
        <v>3</v>
      </c>
      <c r="H4972">
        <v>404.16</v>
      </c>
      <c r="I4972">
        <v>1212.48</v>
      </c>
      <c r="J4972" t="s">
        <v>97</v>
      </c>
      <c r="K4972" t="s">
        <v>567</v>
      </c>
      <c r="L4972" t="s">
        <v>155</v>
      </c>
      <c r="M4972">
        <v>2023</v>
      </c>
      <c r="N4972" t="s">
        <v>84</v>
      </c>
      <c r="O4972" t="s">
        <v>7520</v>
      </c>
      <c r="P4972" t="s">
        <v>86</v>
      </c>
    </row>
    <row r="4973" spans="1:16" x14ac:dyDescent="0.45">
      <c r="A4973">
        <v>4972</v>
      </c>
      <c r="B4973" s="10">
        <v>45289</v>
      </c>
      <c r="C4973">
        <v>6051</v>
      </c>
      <c r="D4973" t="s">
        <v>80</v>
      </c>
      <c r="E4973">
        <v>53</v>
      </c>
      <c r="F4973" t="s">
        <v>9</v>
      </c>
      <c r="G4973">
        <v>3</v>
      </c>
      <c r="H4973">
        <v>3778.39</v>
      </c>
      <c r="I4973">
        <v>11335.17</v>
      </c>
      <c r="J4973" t="s">
        <v>93</v>
      </c>
      <c r="K4973" t="s">
        <v>82</v>
      </c>
      <c r="L4973" t="s">
        <v>155</v>
      </c>
      <c r="M4973">
        <v>2023</v>
      </c>
      <c r="N4973" t="s">
        <v>668</v>
      </c>
      <c r="O4973" t="s">
        <v>9507</v>
      </c>
      <c r="P4973" t="s">
        <v>86</v>
      </c>
    </row>
    <row r="4974" spans="1:16" x14ac:dyDescent="0.45">
      <c r="A4974">
        <v>4973</v>
      </c>
      <c r="B4974" s="10">
        <v>45289</v>
      </c>
      <c r="C4974">
        <v>5476</v>
      </c>
      <c r="D4974" t="s">
        <v>89</v>
      </c>
      <c r="E4974">
        <v>20</v>
      </c>
      <c r="F4974" t="s">
        <v>8</v>
      </c>
      <c r="G4974">
        <v>3</v>
      </c>
      <c r="H4974">
        <v>3284.48</v>
      </c>
      <c r="I4974">
        <v>9853.44</v>
      </c>
      <c r="J4974" t="s">
        <v>95</v>
      </c>
      <c r="K4974" t="s">
        <v>82</v>
      </c>
      <c r="L4974" t="s">
        <v>155</v>
      </c>
      <c r="M4974">
        <v>2023</v>
      </c>
      <c r="N4974" t="s">
        <v>668</v>
      </c>
      <c r="O4974" t="s">
        <v>9508</v>
      </c>
      <c r="P4974" t="s">
        <v>86</v>
      </c>
    </row>
    <row r="4975" spans="1:16" x14ac:dyDescent="0.45">
      <c r="A4975">
        <v>4974</v>
      </c>
      <c r="B4975" s="10">
        <v>45290</v>
      </c>
      <c r="C4975">
        <v>1478</v>
      </c>
      <c r="D4975" t="s">
        <v>89</v>
      </c>
      <c r="E4975">
        <v>32</v>
      </c>
      <c r="F4975" t="s">
        <v>102</v>
      </c>
      <c r="G4975">
        <v>3</v>
      </c>
      <c r="H4975">
        <v>3977.48</v>
      </c>
      <c r="I4975">
        <v>11932.44</v>
      </c>
      <c r="J4975" t="s">
        <v>87</v>
      </c>
      <c r="K4975" t="s">
        <v>82</v>
      </c>
      <c r="L4975" t="s">
        <v>155</v>
      </c>
      <c r="M4975">
        <v>2023</v>
      </c>
      <c r="N4975" t="s">
        <v>84</v>
      </c>
      <c r="O4975" t="s">
        <v>450</v>
      </c>
      <c r="P4975" t="s">
        <v>86</v>
      </c>
    </row>
    <row r="4976" spans="1:16" x14ac:dyDescent="0.45">
      <c r="A4976">
        <v>4975</v>
      </c>
      <c r="B4976" s="10">
        <v>45290</v>
      </c>
      <c r="C4976">
        <v>1515</v>
      </c>
      <c r="D4976" t="s">
        <v>89</v>
      </c>
      <c r="E4976">
        <v>55</v>
      </c>
      <c r="F4976" t="s">
        <v>8</v>
      </c>
      <c r="G4976">
        <v>3</v>
      </c>
      <c r="H4976">
        <v>4699.21</v>
      </c>
      <c r="I4976">
        <v>14097.63</v>
      </c>
      <c r="J4976" t="s">
        <v>81</v>
      </c>
      <c r="K4976" t="s">
        <v>82</v>
      </c>
      <c r="L4976" t="s">
        <v>155</v>
      </c>
      <c r="M4976">
        <v>2023</v>
      </c>
      <c r="N4976" t="s">
        <v>84</v>
      </c>
      <c r="O4976" t="s">
        <v>8426</v>
      </c>
      <c r="P4976" t="s">
        <v>748</v>
      </c>
    </row>
    <row r="4977" spans="1:16" x14ac:dyDescent="0.45">
      <c r="A4977">
        <v>4976</v>
      </c>
      <c r="B4977" s="10">
        <v>45290</v>
      </c>
      <c r="C4977">
        <v>2191</v>
      </c>
      <c r="D4977" t="s">
        <v>80</v>
      </c>
      <c r="E4977">
        <v>50</v>
      </c>
      <c r="F4977" t="s">
        <v>6</v>
      </c>
      <c r="G4977">
        <v>2</v>
      </c>
      <c r="H4977">
        <v>2949.54</v>
      </c>
      <c r="I4977">
        <v>5899.08</v>
      </c>
      <c r="J4977" t="s">
        <v>93</v>
      </c>
      <c r="K4977" t="s">
        <v>82</v>
      </c>
      <c r="L4977" t="s">
        <v>155</v>
      </c>
      <c r="M4977">
        <v>2023</v>
      </c>
      <c r="N4977" t="s">
        <v>84</v>
      </c>
      <c r="O4977" t="s">
        <v>3400</v>
      </c>
      <c r="P4977" t="s">
        <v>86</v>
      </c>
    </row>
    <row r="4978" spans="1:16" x14ac:dyDescent="0.45">
      <c r="A4978">
        <v>4977</v>
      </c>
      <c r="B4978" s="10">
        <v>45290</v>
      </c>
      <c r="C4978">
        <v>7297</v>
      </c>
      <c r="D4978" t="s">
        <v>80</v>
      </c>
      <c r="E4978">
        <v>35</v>
      </c>
      <c r="F4978" t="s">
        <v>102</v>
      </c>
      <c r="G4978">
        <v>1</v>
      </c>
      <c r="H4978">
        <v>3944.24</v>
      </c>
      <c r="I4978">
        <v>3944.24</v>
      </c>
      <c r="J4978" t="s">
        <v>97</v>
      </c>
      <c r="K4978" t="s">
        <v>82</v>
      </c>
      <c r="L4978" t="s">
        <v>155</v>
      </c>
      <c r="M4978">
        <v>2023</v>
      </c>
      <c r="N4978" t="s">
        <v>668</v>
      </c>
      <c r="O4978" t="s">
        <v>9623</v>
      </c>
      <c r="P4978" t="s">
        <v>86</v>
      </c>
    </row>
    <row r="4979" spans="1:16" x14ac:dyDescent="0.45">
      <c r="A4979">
        <v>4978</v>
      </c>
      <c r="B4979" s="10">
        <v>45290</v>
      </c>
      <c r="C4979">
        <v>1271</v>
      </c>
      <c r="D4979" t="s">
        <v>80</v>
      </c>
      <c r="E4979">
        <v>40</v>
      </c>
      <c r="F4979" t="s">
        <v>5</v>
      </c>
      <c r="G4979">
        <v>4</v>
      </c>
      <c r="H4979">
        <v>1035.95</v>
      </c>
      <c r="I4979">
        <v>4143.8</v>
      </c>
      <c r="J4979" t="s">
        <v>97</v>
      </c>
      <c r="K4979" t="s">
        <v>82</v>
      </c>
      <c r="L4979" t="s">
        <v>155</v>
      </c>
      <c r="M4979">
        <v>2023</v>
      </c>
      <c r="N4979" t="s">
        <v>84</v>
      </c>
      <c r="O4979" t="s">
        <v>1735</v>
      </c>
      <c r="P4979" t="s">
        <v>86</v>
      </c>
    </row>
    <row r="4980" spans="1:16" x14ac:dyDescent="0.45">
      <c r="A4980">
        <v>4979</v>
      </c>
      <c r="B4980" s="10">
        <v>45290</v>
      </c>
      <c r="C4980">
        <v>9334</v>
      </c>
      <c r="D4980" t="s">
        <v>89</v>
      </c>
      <c r="E4980">
        <v>60</v>
      </c>
      <c r="F4980" t="s">
        <v>102</v>
      </c>
      <c r="G4980">
        <v>2</v>
      </c>
      <c r="H4980">
        <v>2081.3200000000002</v>
      </c>
      <c r="I4980">
        <v>4162.6400000000003</v>
      </c>
      <c r="J4980" t="s">
        <v>81</v>
      </c>
      <c r="K4980" t="s">
        <v>82</v>
      </c>
      <c r="L4980" t="s">
        <v>155</v>
      </c>
      <c r="M4980">
        <v>2023</v>
      </c>
      <c r="N4980" t="s">
        <v>84</v>
      </c>
      <c r="O4980" t="s">
        <v>3094</v>
      </c>
      <c r="P4980" t="s">
        <v>86</v>
      </c>
    </row>
    <row r="4981" spans="1:16" x14ac:dyDescent="0.45">
      <c r="A4981">
        <v>4980</v>
      </c>
      <c r="B4981" s="10">
        <v>45290</v>
      </c>
      <c r="C4981">
        <v>8778</v>
      </c>
      <c r="D4981" t="s">
        <v>80</v>
      </c>
      <c r="E4981">
        <v>20</v>
      </c>
      <c r="F4981" t="s">
        <v>7</v>
      </c>
      <c r="G4981">
        <v>4</v>
      </c>
      <c r="H4981">
        <v>2673.85</v>
      </c>
      <c r="I4981">
        <v>10695.4</v>
      </c>
      <c r="J4981" t="s">
        <v>95</v>
      </c>
      <c r="K4981" t="s">
        <v>82</v>
      </c>
      <c r="L4981" t="s">
        <v>155</v>
      </c>
      <c r="M4981">
        <v>2023</v>
      </c>
      <c r="N4981" t="s">
        <v>84</v>
      </c>
      <c r="O4981" t="s">
        <v>2350</v>
      </c>
      <c r="P4981" t="s">
        <v>86</v>
      </c>
    </row>
    <row r="4982" spans="1:16" x14ac:dyDescent="0.45">
      <c r="A4982">
        <v>4981</v>
      </c>
      <c r="B4982" s="10">
        <v>45290</v>
      </c>
      <c r="C4982">
        <v>7008</v>
      </c>
      <c r="D4982" t="s">
        <v>80</v>
      </c>
      <c r="E4982">
        <v>47</v>
      </c>
      <c r="F4982" t="s">
        <v>102</v>
      </c>
      <c r="G4982">
        <v>1</v>
      </c>
      <c r="H4982">
        <v>2729.01</v>
      </c>
      <c r="I4982">
        <v>2729.01</v>
      </c>
      <c r="J4982" t="s">
        <v>93</v>
      </c>
      <c r="K4982" t="s">
        <v>82</v>
      </c>
      <c r="L4982" t="s">
        <v>155</v>
      </c>
      <c r="M4982">
        <v>2023</v>
      </c>
      <c r="N4982" t="s">
        <v>84</v>
      </c>
      <c r="O4982" t="s">
        <v>5644</v>
      </c>
      <c r="P4982" t="s">
        <v>86</v>
      </c>
    </row>
    <row r="4983" spans="1:16" x14ac:dyDescent="0.45">
      <c r="A4983">
        <v>4982</v>
      </c>
      <c r="B4983" s="10">
        <v>45290</v>
      </c>
      <c r="C4983">
        <v>8987</v>
      </c>
      <c r="D4983" t="s">
        <v>89</v>
      </c>
      <c r="E4983">
        <v>62</v>
      </c>
      <c r="F4983" t="s">
        <v>8</v>
      </c>
      <c r="G4983">
        <v>5</v>
      </c>
      <c r="H4983">
        <v>3605.77</v>
      </c>
      <c r="I4983">
        <v>18028.849999999999</v>
      </c>
      <c r="J4983" t="s">
        <v>81</v>
      </c>
      <c r="K4983" t="s">
        <v>82</v>
      </c>
      <c r="L4983" t="s">
        <v>155</v>
      </c>
      <c r="M4983">
        <v>2023</v>
      </c>
      <c r="N4983" t="s">
        <v>84</v>
      </c>
      <c r="O4983" t="s">
        <v>4723</v>
      </c>
      <c r="P4983" t="s">
        <v>86</v>
      </c>
    </row>
    <row r="4984" spans="1:16" x14ac:dyDescent="0.45">
      <c r="A4984">
        <v>4983</v>
      </c>
      <c r="B4984" s="10">
        <v>45290</v>
      </c>
      <c r="C4984">
        <v>4332</v>
      </c>
      <c r="D4984" t="s">
        <v>80</v>
      </c>
      <c r="E4984">
        <v>34</v>
      </c>
      <c r="F4984" t="s">
        <v>5</v>
      </c>
      <c r="G4984">
        <v>1</v>
      </c>
      <c r="H4984">
        <v>3989.91</v>
      </c>
      <c r="I4984">
        <v>3989.91</v>
      </c>
      <c r="J4984" t="s">
        <v>87</v>
      </c>
      <c r="K4984" t="s">
        <v>82</v>
      </c>
      <c r="L4984" t="s">
        <v>155</v>
      </c>
      <c r="M4984">
        <v>2023</v>
      </c>
      <c r="N4984" t="s">
        <v>84</v>
      </c>
      <c r="O4984" t="s">
        <v>5429</v>
      </c>
      <c r="P4984" t="s">
        <v>86</v>
      </c>
    </row>
    <row r="4985" spans="1:16" x14ac:dyDescent="0.45">
      <c r="A4985">
        <v>4984</v>
      </c>
      <c r="B4985" s="10">
        <v>45290</v>
      </c>
      <c r="C4985">
        <v>1787</v>
      </c>
      <c r="D4985" t="s">
        <v>89</v>
      </c>
      <c r="E4985">
        <v>49</v>
      </c>
      <c r="F4985" t="s">
        <v>5</v>
      </c>
      <c r="G4985">
        <v>1</v>
      </c>
      <c r="H4985">
        <v>3350.92</v>
      </c>
      <c r="I4985">
        <v>3350.92</v>
      </c>
      <c r="J4985" t="s">
        <v>93</v>
      </c>
      <c r="K4985" t="s">
        <v>82</v>
      </c>
      <c r="L4985" t="s">
        <v>155</v>
      </c>
      <c r="M4985">
        <v>2023</v>
      </c>
      <c r="N4985" t="s">
        <v>84</v>
      </c>
      <c r="O4985" t="s">
        <v>5645</v>
      </c>
      <c r="P4985" t="s">
        <v>86</v>
      </c>
    </row>
    <row r="4986" spans="1:16" x14ac:dyDescent="0.45">
      <c r="A4986">
        <v>4985</v>
      </c>
      <c r="B4986" s="10">
        <v>45290</v>
      </c>
      <c r="C4986">
        <v>7222</v>
      </c>
      <c r="D4986" t="s">
        <v>80</v>
      </c>
      <c r="E4986">
        <v>63</v>
      </c>
      <c r="F4986" t="s">
        <v>102</v>
      </c>
      <c r="G4986">
        <v>5</v>
      </c>
      <c r="H4986">
        <v>283.87</v>
      </c>
      <c r="I4986">
        <v>1419.35</v>
      </c>
      <c r="J4986" t="s">
        <v>81</v>
      </c>
      <c r="K4986" t="s">
        <v>567</v>
      </c>
      <c r="L4986" t="s">
        <v>155</v>
      </c>
      <c r="M4986">
        <v>2023</v>
      </c>
      <c r="N4986" t="s">
        <v>84</v>
      </c>
      <c r="O4986" t="s">
        <v>7616</v>
      </c>
      <c r="P4986" t="s">
        <v>86</v>
      </c>
    </row>
    <row r="4987" spans="1:16" x14ac:dyDescent="0.45">
      <c r="A4987">
        <v>4986</v>
      </c>
      <c r="B4987" s="10">
        <v>45290</v>
      </c>
      <c r="C4987">
        <v>1622</v>
      </c>
      <c r="D4987" t="s">
        <v>89</v>
      </c>
      <c r="E4987">
        <v>24</v>
      </c>
      <c r="F4987" t="s">
        <v>8</v>
      </c>
      <c r="G4987">
        <v>4</v>
      </c>
      <c r="H4987">
        <v>1788.52</v>
      </c>
      <c r="I4987">
        <v>7154.08</v>
      </c>
      <c r="J4987" t="s">
        <v>95</v>
      </c>
      <c r="K4987" t="s">
        <v>82</v>
      </c>
      <c r="L4987" t="s">
        <v>155</v>
      </c>
      <c r="M4987">
        <v>2023</v>
      </c>
      <c r="N4987" t="s">
        <v>84</v>
      </c>
      <c r="O4987" t="s">
        <v>2351</v>
      </c>
      <c r="P4987" t="s">
        <v>86</v>
      </c>
    </row>
    <row r="4988" spans="1:16" x14ac:dyDescent="0.45">
      <c r="A4988">
        <v>4987</v>
      </c>
      <c r="B4988" s="10">
        <v>45291</v>
      </c>
      <c r="C4988">
        <v>4841</v>
      </c>
      <c r="D4988" t="s">
        <v>89</v>
      </c>
      <c r="E4988">
        <v>56</v>
      </c>
      <c r="F4988" t="s">
        <v>5</v>
      </c>
      <c r="G4988">
        <v>3</v>
      </c>
      <c r="H4988">
        <v>2883.57</v>
      </c>
      <c r="I4988">
        <v>8650.7099999999991</v>
      </c>
      <c r="J4988" t="s">
        <v>81</v>
      </c>
      <c r="K4988" t="s">
        <v>82</v>
      </c>
      <c r="L4988" t="s">
        <v>155</v>
      </c>
      <c r="M4988">
        <v>2023</v>
      </c>
      <c r="N4988" t="s">
        <v>84</v>
      </c>
      <c r="O4988" t="s">
        <v>792</v>
      </c>
      <c r="P4988" t="s">
        <v>748</v>
      </c>
    </row>
    <row r="4989" spans="1:16" x14ac:dyDescent="0.45">
      <c r="A4989">
        <v>4988</v>
      </c>
      <c r="B4989" s="10">
        <v>45291</v>
      </c>
      <c r="C4989">
        <v>4676</v>
      </c>
      <c r="D4989" t="s">
        <v>80</v>
      </c>
      <c r="E4989">
        <v>31</v>
      </c>
      <c r="F4989" t="s">
        <v>6</v>
      </c>
      <c r="G4989">
        <v>5</v>
      </c>
      <c r="H4989">
        <v>2563.9499999999998</v>
      </c>
      <c r="I4989">
        <v>12819.75</v>
      </c>
      <c r="J4989" t="s">
        <v>87</v>
      </c>
      <c r="K4989" t="s">
        <v>82</v>
      </c>
      <c r="L4989" t="s">
        <v>155</v>
      </c>
      <c r="M4989">
        <v>2023</v>
      </c>
      <c r="N4989" t="s">
        <v>84</v>
      </c>
      <c r="O4989" t="s">
        <v>4014</v>
      </c>
      <c r="P4989" t="s">
        <v>86</v>
      </c>
    </row>
    <row r="4990" spans="1:16" x14ac:dyDescent="0.45">
      <c r="A4990">
        <v>4989</v>
      </c>
      <c r="B4990" s="10">
        <v>45291</v>
      </c>
      <c r="C4990">
        <v>3572</v>
      </c>
      <c r="D4990" t="s">
        <v>89</v>
      </c>
      <c r="E4990">
        <v>32</v>
      </c>
      <c r="F4990" t="s">
        <v>102</v>
      </c>
      <c r="G4990">
        <v>5</v>
      </c>
      <c r="H4990">
        <v>271.74</v>
      </c>
      <c r="I4990">
        <v>1358.7</v>
      </c>
      <c r="J4990" t="s">
        <v>87</v>
      </c>
      <c r="K4990" t="s">
        <v>567</v>
      </c>
      <c r="L4990" t="s">
        <v>155</v>
      </c>
      <c r="M4990">
        <v>2023</v>
      </c>
      <c r="N4990" t="s">
        <v>668</v>
      </c>
      <c r="O4990" t="s">
        <v>9352</v>
      </c>
      <c r="P4990" t="s">
        <v>86</v>
      </c>
    </row>
    <row r="4991" spans="1:16" x14ac:dyDescent="0.45">
      <c r="A4991">
        <v>4990</v>
      </c>
      <c r="B4991" s="10">
        <v>45291</v>
      </c>
      <c r="C4991">
        <v>7915</v>
      </c>
      <c r="D4991" t="s">
        <v>80</v>
      </c>
      <c r="E4991">
        <v>61</v>
      </c>
      <c r="F4991" t="s">
        <v>102</v>
      </c>
      <c r="G4991">
        <v>1</v>
      </c>
      <c r="H4991">
        <v>4904.1499999999996</v>
      </c>
      <c r="I4991">
        <v>4904.1499999999996</v>
      </c>
      <c r="J4991" t="s">
        <v>81</v>
      </c>
      <c r="K4991" t="s">
        <v>82</v>
      </c>
      <c r="L4991" t="s">
        <v>155</v>
      </c>
      <c r="M4991">
        <v>2023</v>
      </c>
      <c r="N4991" t="s">
        <v>84</v>
      </c>
      <c r="O4991" t="s">
        <v>5867</v>
      </c>
      <c r="P4991" t="s">
        <v>86</v>
      </c>
    </row>
    <row r="4992" spans="1:16" x14ac:dyDescent="0.45">
      <c r="A4992">
        <v>4991</v>
      </c>
      <c r="B4992" s="10">
        <v>45291</v>
      </c>
      <c r="C4992">
        <v>6033</v>
      </c>
      <c r="D4992" t="s">
        <v>89</v>
      </c>
      <c r="E4992">
        <v>29</v>
      </c>
      <c r="F4992" t="s">
        <v>102</v>
      </c>
      <c r="G4992">
        <v>5</v>
      </c>
      <c r="H4992">
        <v>4782.72</v>
      </c>
      <c r="I4992">
        <v>23913.599999999999</v>
      </c>
      <c r="J4992" t="s">
        <v>87</v>
      </c>
      <c r="K4992" t="s">
        <v>82</v>
      </c>
      <c r="L4992" t="s">
        <v>155</v>
      </c>
      <c r="M4992">
        <v>2023</v>
      </c>
      <c r="N4992" t="s">
        <v>84</v>
      </c>
      <c r="O4992" t="s">
        <v>8989</v>
      </c>
      <c r="P4992" t="s">
        <v>748</v>
      </c>
    </row>
    <row r="4993" spans="1:16" x14ac:dyDescent="0.45">
      <c r="A4993">
        <v>4992</v>
      </c>
      <c r="B4993" s="10">
        <v>45291</v>
      </c>
      <c r="C4993">
        <v>8788</v>
      </c>
      <c r="D4993" t="s">
        <v>89</v>
      </c>
      <c r="E4993">
        <v>25</v>
      </c>
      <c r="F4993" t="s">
        <v>5</v>
      </c>
      <c r="G4993">
        <v>2</v>
      </c>
      <c r="H4993">
        <v>3880.12</v>
      </c>
      <c r="I4993">
        <v>7760.24</v>
      </c>
      <c r="J4993" t="s">
        <v>87</v>
      </c>
      <c r="K4993" t="s">
        <v>82</v>
      </c>
      <c r="L4993" t="s">
        <v>155</v>
      </c>
      <c r="M4993">
        <v>2023</v>
      </c>
      <c r="N4993" t="s">
        <v>84</v>
      </c>
      <c r="O4993" t="s">
        <v>3734</v>
      </c>
      <c r="P4993" t="s">
        <v>86</v>
      </c>
    </row>
    <row r="4994" spans="1:16" x14ac:dyDescent="0.45">
      <c r="A4994">
        <v>4993</v>
      </c>
      <c r="B4994" s="10">
        <v>45291</v>
      </c>
      <c r="C4994">
        <v>6214</v>
      </c>
      <c r="D4994" t="s">
        <v>89</v>
      </c>
      <c r="E4994">
        <v>33</v>
      </c>
      <c r="F4994" t="s">
        <v>9</v>
      </c>
      <c r="G4994">
        <v>3</v>
      </c>
      <c r="H4994">
        <v>324</v>
      </c>
      <c r="I4994">
        <v>972</v>
      </c>
      <c r="J4994" t="s">
        <v>87</v>
      </c>
      <c r="K4994" t="s">
        <v>567</v>
      </c>
      <c r="L4994" t="s">
        <v>155</v>
      </c>
      <c r="M4994">
        <v>2023</v>
      </c>
      <c r="N4994" t="s">
        <v>84</v>
      </c>
      <c r="O4994" t="s">
        <v>7521</v>
      </c>
      <c r="P4994" t="s">
        <v>86</v>
      </c>
    </row>
    <row r="4995" spans="1:16" x14ac:dyDescent="0.45">
      <c r="A4995">
        <v>4994</v>
      </c>
      <c r="B4995" s="10">
        <v>45291</v>
      </c>
      <c r="C4995">
        <v>5712</v>
      </c>
      <c r="D4995" t="s">
        <v>80</v>
      </c>
      <c r="E4995">
        <v>58</v>
      </c>
      <c r="F4995" t="s">
        <v>8</v>
      </c>
      <c r="G4995">
        <v>1</v>
      </c>
      <c r="H4995">
        <v>2179.5300000000002</v>
      </c>
      <c r="I4995">
        <v>2179.5300000000002</v>
      </c>
      <c r="J4995" t="s">
        <v>81</v>
      </c>
      <c r="K4995" t="s">
        <v>82</v>
      </c>
      <c r="L4995" t="s">
        <v>155</v>
      </c>
      <c r="M4995">
        <v>2023</v>
      </c>
      <c r="N4995" t="s">
        <v>84</v>
      </c>
      <c r="O4995" t="s">
        <v>5868</v>
      </c>
      <c r="P4995" t="s">
        <v>86</v>
      </c>
    </row>
    <row r="4996" spans="1:16" x14ac:dyDescent="0.45">
      <c r="A4996">
        <v>4995</v>
      </c>
      <c r="B4996" s="10">
        <v>45291</v>
      </c>
      <c r="C4996">
        <v>1066</v>
      </c>
      <c r="D4996" t="s">
        <v>89</v>
      </c>
      <c r="E4996">
        <v>51</v>
      </c>
      <c r="F4996" t="s">
        <v>7</v>
      </c>
      <c r="G4996">
        <v>4</v>
      </c>
      <c r="H4996">
        <v>2078.36</v>
      </c>
      <c r="I4996">
        <v>8313.44</v>
      </c>
      <c r="J4996" t="s">
        <v>93</v>
      </c>
      <c r="K4996" t="s">
        <v>82</v>
      </c>
      <c r="L4996" t="s">
        <v>155</v>
      </c>
      <c r="M4996">
        <v>2023</v>
      </c>
      <c r="N4996" t="s">
        <v>84</v>
      </c>
      <c r="O4996" t="s">
        <v>2039</v>
      </c>
      <c r="P4996" t="s">
        <v>86</v>
      </c>
    </row>
    <row r="4997" spans="1:16" x14ac:dyDescent="0.45">
      <c r="A4997">
        <v>4996</v>
      </c>
      <c r="B4997" s="10">
        <v>45291</v>
      </c>
      <c r="C4997">
        <v>8533</v>
      </c>
      <c r="D4997" t="s">
        <v>89</v>
      </c>
      <c r="E4997">
        <v>63</v>
      </c>
      <c r="F4997" t="s">
        <v>7</v>
      </c>
      <c r="G4997">
        <v>4</v>
      </c>
      <c r="H4997">
        <v>2812.23</v>
      </c>
      <c r="I4997">
        <v>11248.92</v>
      </c>
      <c r="J4997" t="s">
        <v>81</v>
      </c>
      <c r="K4997" t="s">
        <v>82</v>
      </c>
      <c r="L4997" t="s">
        <v>155</v>
      </c>
      <c r="M4997">
        <v>2023</v>
      </c>
      <c r="N4997" t="s">
        <v>84</v>
      </c>
      <c r="O4997" t="s">
        <v>1396</v>
      </c>
      <c r="P4997" t="s">
        <v>86</v>
      </c>
    </row>
    <row r="4998" spans="1:16" x14ac:dyDescent="0.45">
      <c r="A4998">
        <v>4997</v>
      </c>
      <c r="B4998" s="10">
        <v>45291</v>
      </c>
      <c r="C4998">
        <v>5616</v>
      </c>
      <c r="D4998" t="s">
        <v>80</v>
      </c>
      <c r="E4998">
        <v>41</v>
      </c>
      <c r="F4998" t="s">
        <v>8</v>
      </c>
      <c r="G4998">
        <v>4</v>
      </c>
      <c r="H4998">
        <v>326.85000000000002</v>
      </c>
      <c r="I4998">
        <v>1307.4000000000001</v>
      </c>
      <c r="J4998" t="s">
        <v>97</v>
      </c>
      <c r="K4998" t="s">
        <v>567</v>
      </c>
      <c r="L4998" t="s">
        <v>155</v>
      </c>
      <c r="M4998">
        <v>2023</v>
      </c>
      <c r="N4998" t="s">
        <v>84</v>
      </c>
      <c r="O4998" t="s">
        <v>7377</v>
      </c>
      <c r="P4998" t="s">
        <v>86</v>
      </c>
    </row>
    <row r="4999" spans="1:16" x14ac:dyDescent="0.45">
      <c r="A4999">
        <v>4998</v>
      </c>
      <c r="B4999" s="10">
        <v>45291</v>
      </c>
      <c r="C4999">
        <v>2140</v>
      </c>
      <c r="D4999" t="s">
        <v>89</v>
      </c>
      <c r="E4999">
        <v>46</v>
      </c>
      <c r="F4999" t="s">
        <v>9</v>
      </c>
      <c r="G4999">
        <v>4</v>
      </c>
      <c r="H4999">
        <v>2147.1</v>
      </c>
      <c r="I4999">
        <v>8588.4</v>
      </c>
      <c r="J4999" t="s">
        <v>93</v>
      </c>
      <c r="K4999" t="s">
        <v>82</v>
      </c>
      <c r="L4999" t="s">
        <v>155</v>
      </c>
      <c r="M4999">
        <v>2023</v>
      </c>
      <c r="N4999" t="s">
        <v>84</v>
      </c>
      <c r="O4999" t="s">
        <v>2040</v>
      </c>
      <c r="P4999" t="s">
        <v>86</v>
      </c>
    </row>
    <row r="5000" spans="1:16" x14ac:dyDescent="0.45">
      <c r="A5000">
        <v>4999</v>
      </c>
      <c r="B5000" s="10">
        <v>45291</v>
      </c>
      <c r="C5000">
        <v>6730</v>
      </c>
      <c r="D5000" t="s">
        <v>89</v>
      </c>
      <c r="E5000">
        <v>33</v>
      </c>
      <c r="F5000" t="s">
        <v>8</v>
      </c>
      <c r="G5000">
        <v>4</v>
      </c>
      <c r="H5000">
        <v>3801.3</v>
      </c>
      <c r="I5000">
        <v>15205.2</v>
      </c>
      <c r="J5000" t="s">
        <v>87</v>
      </c>
      <c r="K5000" t="s">
        <v>82</v>
      </c>
      <c r="L5000" t="s">
        <v>155</v>
      </c>
      <c r="M5000">
        <v>2023</v>
      </c>
      <c r="N5000" t="s">
        <v>84</v>
      </c>
      <c r="O5000" t="s">
        <v>1030</v>
      </c>
      <c r="P5000" t="s">
        <v>86</v>
      </c>
    </row>
    <row r="5001" spans="1:16" x14ac:dyDescent="0.45">
      <c r="A5001">
        <v>5000</v>
      </c>
      <c r="B5001" s="10">
        <v>45291</v>
      </c>
      <c r="C5001">
        <v>8465</v>
      </c>
      <c r="D5001" t="s">
        <v>89</v>
      </c>
      <c r="E5001">
        <v>22</v>
      </c>
      <c r="F5001" t="s">
        <v>102</v>
      </c>
      <c r="G5001">
        <v>1</v>
      </c>
      <c r="H5001">
        <v>4990.1400000000003</v>
      </c>
      <c r="I5001">
        <v>4990.1400000000003</v>
      </c>
      <c r="J5001" t="s">
        <v>95</v>
      </c>
      <c r="K5001" t="s">
        <v>82</v>
      </c>
      <c r="L5001" t="s">
        <v>155</v>
      </c>
      <c r="M5001">
        <v>2023</v>
      </c>
      <c r="N5001" t="s">
        <v>84</v>
      </c>
      <c r="O5001" t="s">
        <v>5047</v>
      </c>
      <c r="P5001" t="s">
        <v>86</v>
      </c>
    </row>
    <row r="5002" spans="1:16" x14ac:dyDescent="0.45">
      <c r="A5002">
        <v>5001</v>
      </c>
      <c r="B5002" s="10">
        <v>45292</v>
      </c>
      <c r="C5002">
        <v>5471</v>
      </c>
      <c r="D5002" t="s">
        <v>89</v>
      </c>
      <c r="E5002">
        <v>22</v>
      </c>
      <c r="F5002" t="s">
        <v>6</v>
      </c>
      <c r="G5002">
        <v>2</v>
      </c>
      <c r="H5002">
        <v>2997.44</v>
      </c>
      <c r="I5002">
        <v>5994.88</v>
      </c>
      <c r="J5002" t="s">
        <v>95</v>
      </c>
      <c r="K5002" t="s">
        <v>82</v>
      </c>
      <c r="L5002" t="s">
        <v>83</v>
      </c>
      <c r="M5002">
        <v>2024</v>
      </c>
      <c r="N5002" t="s">
        <v>84</v>
      </c>
      <c r="O5002" t="s">
        <v>268</v>
      </c>
      <c r="P5002" t="s">
        <v>86</v>
      </c>
    </row>
    <row r="5003" spans="1:16" x14ac:dyDescent="0.45">
      <c r="A5003">
        <v>5002</v>
      </c>
      <c r="B5003" s="10">
        <v>45292</v>
      </c>
      <c r="C5003">
        <v>4339</v>
      </c>
      <c r="D5003" t="s">
        <v>80</v>
      </c>
      <c r="E5003">
        <v>47</v>
      </c>
      <c r="F5003" t="s">
        <v>8</v>
      </c>
      <c r="G5003">
        <v>2</v>
      </c>
      <c r="H5003">
        <v>4706.03</v>
      </c>
      <c r="I5003">
        <v>9412.06</v>
      </c>
      <c r="J5003" t="s">
        <v>93</v>
      </c>
      <c r="K5003" t="s">
        <v>82</v>
      </c>
      <c r="L5003" t="s">
        <v>83</v>
      </c>
      <c r="M5003">
        <v>2024</v>
      </c>
      <c r="N5003" t="s">
        <v>84</v>
      </c>
      <c r="O5003" t="s">
        <v>3401</v>
      </c>
      <c r="P5003" t="s">
        <v>86</v>
      </c>
    </row>
    <row r="5004" spans="1:16" x14ac:dyDescent="0.45">
      <c r="A5004">
        <v>5003</v>
      </c>
      <c r="B5004" s="10">
        <v>45292</v>
      </c>
      <c r="C5004">
        <v>1548</v>
      </c>
      <c r="D5004" t="s">
        <v>89</v>
      </c>
      <c r="E5004">
        <v>22</v>
      </c>
      <c r="F5004" t="s">
        <v>8</v>
      </c>
      <c r="G5004">
        <v>4</v>
      </c>
      <c r="H5004">
        <v>4992.7700000000004</v>
      </c>
      <c r="I5004">
        <v>19971.080000000002</v>
      </c>
      <c r="J5004" t="s">
        <v>95</v>
      </c>
      <c r="K5004" t="s">
        <v>82</v>
      </c>
      <c r="L5004" t="s">
        <v>83</v>
      </c>
      <c r="M5004">
        <v>2024</v>
      </c>
      <c r="N5004" t="s">
        <v>84</v>
      </c>
      <c r="O5004" t="s">
        <v>2352</v>
      </c>
      <c r="P5004" t="s">
        <v>86</v>
      </c>
    </row>
    <row r="5005" spans="1:16" x14ac:dyDescent="0.45">
      <c r="A5005">
        <v>5004</v>
      </c>
      <c r="B5005" s="10">
        <v>45292</v>
      </c>
      <c r="C5005">
        <v>8675</v>
      </c>
      <c r="D5005" t="s">
        <v>89</v>
      </c>
      <c r="E5005">
        <v>60</v>
      </c>
      <c r="F5005" t="s">
        <v>6</v>
      </c>
      <c r="G5005">
        <v>2</v>
      </c>
      <c r="H5005">
        <v>2202.17</v>
      </c>
      <c r="I5005">
        <v>4404.34</v>
      </c>
      <c r="J5005" t="s">
        <v>81</v>
      </c>
      <c r="K5005" t="s">
        <v>82</v>
      </c>
      <c r="L5005" t="s">
        <v>83</v>
      </c>
      <c r="M5005">
        <v>2024</v>
      </c>
      <c r="N5005" t="s">
        <v>84</v>
      </c>
      <c r="O5005" t="s">
        <v>3095</v>
      </c>
      <c r="P5005" t="s">
        <v>86</v>
      </c>
    </row>
    <row r="5006" spans="1:16" x14ac:dyDescent="0.45">
      <c r="A5006">
        <v>5005</v>
      </c>
      <c r="B5006" s="10">
        <v>45292</v>
      </c>
      <c r="C5006">
        <v>9264</v>
      </c>
      <c r="D5006" t="s">
        <v>80</v>
      </c>
      <c r="E5006">
        <v>30</v>
      </c>
      <c r="F5006" t="s">
        <v>5</v>
      </c>
      <c r="G5006">
        <v>3</v>
      </c>
      <c r="H5006">
        <v>3360.02</v>
      </c>
      <c r="I5006">
        <v>10080.06</v>
      </c>
      <c r="J5006" t="s">
        <v>87</v>
      </c>
      <c r="K5006" t="s">
        <v>82</v>
      </c>
      <c r="L5006" t="s">
        <v>83</v>
      </c>
      <c r="M5006">
        <v>2024</v>
      </c>
      <c r="N5006" t="s">
        <v>668</v>
      </c>
      <c r="O5006" t="s">
        <v>9509</v>
      </c>
      <c r="P5006" t="s">
        <v>86</v>
      </c>
    </row>
    <row r="5007" spans="1:16" x14ac:dyDescent="0.45">
      <c r="A5007">
        <v>5006</v>
      </c>
      <c r="B5007" s="10">
        <v>45292</v>
      </c>
      <c r="C5007">
        <v>1198</v>
      </c>
      <c r="D5007" t="s">
        <v>89</v>
      </c>
      <c r="E5007">
        <v>52</v>
      </c>
      <c r="F5007" t="s">
        <v>7</v>
      </c>
      <c r="G5007">
        <v>2</v>
      </c>
      <c r="H5007">
        <v>1105.4100000000001</v>
      </c>
      <c r="I5007">
        <v>2210.8200000000002</v>
      </c>
      <c r="J5007" t="s">
        <v>93</v>
      </c>
      <c r="K5007" t="s">
        <v>82</v>
      </c>
      <c r="L5007" t="s">
        <v>83</v>
      </c>
      <c r="M5007">
        <v>2024</v>
      </c>
      <c r="N5007" t="s">
        <v>84</v>
      </c>
      <c r="O5007" t="s">
        <v>3402</v>
      </c>
      <c r="P5007" t="s">
        <v>86</v>
      </c>
    </row>
    <row r="5008" spans="1:16" x14ac:dyDescent="0.45">
      <c r="A5008">
        <v>5007</v>
      </c>
      <c r="B5008" s="10">
        <v>45292</v>
      </c>
      <c r="C5008">
        <v>1571</v>
      </c>
      <c r="D5008" t="s">
        <v>89</v>
      </c>
      <c r="E5008">
        <v>42</v>
      </c>
      <c r="F5008" t="s">
        <v>7</v>
      </c>
      <c r="G5008">
        <v>5</v>
      </c>
      <c r="H5008">
        <v>2404.4499999999998</v>
      </c>
      <c r="I5008">
        <v>12022.25</v>
      </c>
      <c r="J5008" t="s">
        <v>97</v>
      </c>
      <c r="K5008" t="s">
        <v>82</v>
      </c>
      <c r="L5008" t="s">
        <v>83</v>
      </c>
      <c r="M5008">
        <v>2024</v>
      </c>
      <c r="N5008" t="s">
        <v>84</v>
      </c>
      <c r="O5008" t="s">
        <v>4497</v>
      </c>
      <c r="P5008" t="s">
        <v>86</v>
      </c>
    </row>
    <row r="5009" spans="1:16" x14ac:dyDescent="0.45">
      <c r="A5009">
        <v>5008</v>
      </c>
      <c r="B5009" s="10">
        <v>45292</v>
      </c>
      <c r="C5009">
        <v>1790</v>
      </c>
      <c r="D5009" t="s">
        <v>80</v>
      </c>
      <c r="E5009">
        <v>31</v>
      </c>
      <c r="F5009" t="s">
        <v>102</v>
      </c>
      <c r="G5009">
        <v>4</v>
      </c>
      <c r="H5009">
        <v>438.14</v>
      </c>
      <c r="I5009">
        <v>1752.56</v>
      </c>
      <c r="J5009" t="s">
        <v>87</v>
      </c>
      <c r="K5009" t="s">
        <v>567</v>
      </c>
      <c r="L5009" t="s">
        <v>83</v>
      </c>
      <c r="M5009">
        <v>2024</v>
      </c>
      <c r="N5009" t="s">
        <v>84</v>
      </c>
      <c r="O5009" t="s">
        <v>7378</v>
      </c>
      <c r="P5009" t="s">
        <v>86</v>
      </c>
    </row>
    <row r="5010" spans="1:16" x14ac:dyDescent="0.45">
      <c r="A5010">
        <v>5009</v>
      </c>
      <c r="B5010" s="10">
        <v>45292</v>
      </c>
      <c r="C5010">
        <v>2174</v>
      </c>
      <c r="D5010" t="s">
        <v>80</v>
      </c>
      <c r="E5010">
        <v>61</v>
      </c>
      <c r="F5010" t="s">
        <v>6</v>
      </c>
      <c r="G5010">
        <v>5</v>
      </c>
      <c r="H5010">
        <v>194.29</v>
      </c>
      <c r="I5010">
        <v>971.45</v>
      </c>
      <c r="J5010" t="s">
        <v>81</v>
      </c>
      <c r="K5010" t="s">
        <v>567</v>
      </c>
      <c r="L5010" t="s">
        <v>83</v>
      </c>
      <c r="M5010">
        <v>2024</v>
      </c>
      <c r="N5010" t="s">
        <v>668</v>
      </c>
      <c r="O5010" t="s">
        <v>9297</v>
      </c>
      <c r="P5010" t="s">
        <v>748</v>
      </c>
    </row>
    <row r="5011" spans="1:16" x14ac:dyDescent="0.45">
      <c r="A5011">
        <v>5010</v>
      </c>
      <c r="B5011" s="10">
        <v>45292</v>
      </c>
      <c r="C5011">
        <v>1178</v>
      </c>
      <c r="D5011" t="s">
        <v>80</v>
      </c>
      <c r="E5011">
        <v>63</v>
      </c>
      <c r="F5011" t="s">
        <v>102</v>
      </c>
      <c r="G5011">
        <v>5</v>
      </c>
      <c r="H5011">
        <v>4469.95</v>
      </c>
      <c r="I5011">
        <v>22349.75</v>
      </c>
      <c r="J5011" t="s">
        <v>81</v>
      </c>
      <c r="K5011" t="s">
        <v>82</v>
      </c>
      <c r="L5011" t="s">
        <v>83</v>
      </c>
      <c r="M5011">
        <v>2024</v>
      </c>
      <c r="N5011" t="s">
        <v>84</v>
      </c>
      <c r="O5011" t="s">
        <v>4724</v>
      </c>
      <c r="P5011" t="s">
        <v>86</v>
      </c>
    </row>
    <row r="5012" spans="1:16" x14ac:dyDescent="0.45">
      <c r="A5012">
        <v>5011</v>
      </c>
      <c r="B5012" s="10">
        <v>45292</v>
      </c>
      <c r="C5012">
        <v>3244</v>
      </c>
      <c r="D5012" t="s">
        <v>80</v>
      </c>
      <c r="E5012">
        <v>43</v>
      </c>
      <c r="F5012" t="s">
        <v>5</v>
      </c>
      <c r="G5012">
        <v>4</v>
      </c>
      <c r="H5012">
        <v>4299.08</v>
      </c>
      <c r="I5012">
        <v>17196.32</v>
      </c>
      <c r="J5012" t="s">
        <v>97</v>
      </c>
      <c r="K5012" t="s">
        <v>82</v>
      </c>
      <c r="L5012" t="s">
        <v>83</v>
      </c>
      <c r="M5012">
        <v>2024</v>
      </c>
      <c r="N5012" t="s">
        <v>84</v>
      </c>
      <c r="O5012" t="s">
        <v>1736</v>
      </c>
      <c r="P5012" t="s">
        <v>86</v>
      </c>
    </row>
    <row r="5013" spans="1:16" x14ac:dyDescent="0.45">
      <c r="A5013">
        <v>5012</v>
      </c>
      <c r="B5013" s="10">
        <v>45292</v>
      </c>
      <c r="C5013">
        <v>5086</v>
      </c>
      <c r="D5013" t="s">
        <v>89</v>
      </c>
      <c r="E5013">
        <v>35</v>
      </c>
      <c r="F5013" t="s">
        <v>102</v>
      </c>
      <c r="G5013">
        <v>1</v>
      </c>
      <c r="H5013">
        <v>1594.72</v>
      </c>
      <c r="I5013">
        <v>1594.72</v>
      </c>
      <c r="J5013" t="s">
        <v>97</v>
      </c>
      <c r="K5013" t="s">
        <v>567</v>
      </c>
      <c r="L5013" t="s">
        <v>83</v>
      </c>
      <c r="M5013">
        <v>2024</v>
      </c>
      <c r="N5013" t="s">
        <v>84</v>
      </c>
      <c r="O5013" t="s">
        <v>7940</v>
      </c>
      <c r="P5013" t="s">
        <v>86</v>
      </c>
    </row>
    <row r="5014" spans="1:16" x14ac:dyDescent="0.45">
      <c r="A5014">
        <v>5013</v>
      </c>
      <c r="B5014" s="10">
        <v>45292</v>
      </c>
      <c r="C5014">
        <v>1734</v>
      </c>
      <c r="D5014" t="s">
        <v>80</v>
      </c>
      <c r="E5014">
        <v>37</v>
      </c>
      <c r="F5014" t="s">
        <v>6</v>
      </c>
      <c r="G5014">
        <v>2</v>
      </c>
      <c r="H5014">
        <v>2311.92</v>
      </c>
      <c r="I5014">
        <v>4623.84</v>
      </c>
      <c r="J5014" t="s">
        <v>97</v>
      </c>
      <c r="K5014" t="s">
        <v>82</v>
      </c>
      <c r="L5014" t="s">
        <v>83</v>
      </c>
      <c r="M5014">
        <v>2024</v>
      </c>
      <c r="N5014" t="s">
        <v>84</v>
      </c>
      <c r="O5014" t="s">
        <v>2791</v>
      </c>
      <c r="P5014" t="s">
        <v>86</v>
      </c>
    </row>
    <row r="5015" spans="1:16" x14ac:dyDescent="0.45">
      <c r="A5015">
        <v>5014</v>
      </c>
      <c r="B5015" s="10">
        <v>45292</v>
      </c>
      <c r="C5015">
        <v>7232</v>
      </c>
      <c r="D5015" t="s">
        <v>89</v>
      </c>
      <c r="E5015">
        <v>51</v>
      </c>
      <c r="F5015" t="s">
        <v>6</v>
      </c>
      <c r="G5015">
        <v>3</v>
      </c>
      <c r="H5015">
        <v>2493.37</v>
      </c>
      <c r="I5015">
        <v>7480.11</v>
      </c>
      <c r="J5015" t="s">
        <v>93</v>
      </c>
      <c r="K5015" t="s">
        <v>82</v>
      </c>
      <c r="L5015" t="s">
        <v>83</v>
      </c>
      <c r="M5015">
        <v>2024</v>
      </c>
      <c r="N5015" t="s">
        <v>84</v>
      </c>
      <c r="O5015" t="s">
        <v>6545</v>
      </c>
      <c r="P5015" t="s">
        <v>86</v>
      </c>
    </row>
    <row r="5016" spans="1:16" x14ac:dyDescent="0.45">
      <c r="A5016">
        <v>5015</v>
      </c>
      <c r="B5016" s="10">
        <v>45293</v>
      </c>
      <c r="C5016">
        <v>1798</v>
      </c>
      <c r="D5016" t="s">
        <v>80</v>
      </c>
      <c r="E5016">
        <v>24</v>
      </c>
      <c r="F5016" t="s">
        <v>9</v>
      </c>
      <c r="G5016">
        <v>1</v>
      </c>
      <c r="H5016">
        <v>2627.47</v>
      </c>
      <c r="I5016">
        <v>2627.47</v>
      </c>
      <c r="J5016" t="s">
        <v>95</v>
      </c>
      <c r="K5016" t="s">
        <v>82</v>
      </c>
      <c r="L5016" t="s">
        <v>83</v>
      </c>
      <c r="M5016">
        <v>2024</v>
      </c>
      <c r="N5016" t="s">
        <v>84</v>
      </c>
      <c r="O5016" t="s">
        <v>536</v>
      </c>
      <c r="P5016" t="s">
        <v>86</v>
      </c>
    </row>
    <row r="5017" spans="1:16" x14ac:dyDescent="0.45">
      <c r="A5017">
        <v>5016</v>
      </c>
      <c r="B5017" s="10">
        <v>45293</v>
      </c>
      <c r="C5017">
        <v>8601</v>
      </c>
      <c r="D5017" t="s">
        <v>89</v>
      </c>
      <c r="E5017">
        <v>64</v>
      </c>
      <c r="F5017" t="s">
        <v>5</v>
      </c>
      <c r="G5017">
        <v>3</v>
      </c>
      <c r="H5017">
        <v>716.13</v>
      </c>
      <c r="I5017">
        <v>2148.39</v>
      </c>
      <c r="J5017" t="s">
        <v>81</v>
      </c>
      <c r="K5017" t="s">
        <v>82</v>
      </c>
      <c r="L5017" t="s">
        <v>83</v>
      </c>
      <c r="M5017">
        <v>2024</v>
      </c>
      <c r="N5017" t="s">
        <v>84</v>
      </c>
      <c r="O5017" t="s">
        <v>6733</v>
      </c>
      <c r="P5017" t="s">
        <v>86</v>
      </c>
    </row>
    <row r="5018" spans="1:16" x14ac:dyDescent="0.45">
      <c r="A5018">
        <v>5017</v>
      </c>
      <c r="B5018" s="10">
        <v>45293</v>
      </c>
      <c r="C5018">
        <v>9979</v>
      </c>
      <c r="D5018" t="s">
        <v>80</v>
      </c>
      <c r="E5018">
        <v>27</v>
      </c>
      <c r="F5018" t="s">
        <v>6</v>
      </c>
      <c r="G5018">
        <v>4</v>
      </c>
      <c r="H5018">
        <v>3886.54</v>
      </c>
      <c r="I5018">
        <v>15546.16</v>
      </c>
      <c r="J5018" t="s">
        <v>87</v>
      </c>
      <c r="K5018" t="s">
        <v>82</v>
      </c>
      <c r="L5018" t="s">
        <v>83</v>
      </c>
      <c r="M5018">
        <v>2024</v>
      </c>
      <c r="N5018" t="s">
        <v>84</v>
      </c>
      <c r="O5018" t="s">
        <v>1031</v>
      </c>
      <c r="P5018" t="s">
        <v>86</v>
      </c>
    </row>
    <row r="5019" spans="1:16" x14ac:dyDescent="0.45">
      <c r="A5019">
        <v>5018</v>
      </c>
      <c r="B5019" s="10">
        <v>45293</v>
      </c>
      <c r="C5019">
        <v>3795</v>
      </c>
      <c r="D5019" t="s">
        <v>80</v>
      </c>
      <c r="E5019">
        <v>32</v>
      </c>
      <c r="F5019" t="s">
        <v>6</v>
      </c>
      <c r="G5019">
        <v>2</v>
      </c>
      <c r="H5019">
        <v>1771.69</v>
      </c>
      <c r="I5019">
        <v>3543.38</v>
      </c>
      <c r="J5019" t="s">
        <v>87</v>
      </c>
      <c r="K5019" t="s">
        <v>82</v>
      </c>
      <c r="L5019" t="s">
        <v>83</v>
      </c>
      <c r="M5019">
        <v>2024</v>
      </c>
      <c r="N5019" t="s">
        <v>84</v>
      </c>
      <c r="O5019" t="s">
        <v>3735</v>
      </c>
      <c r="P5019" t="s">
        <v>86</v>
      </c>
    </row>
    <row r="5020" spans="1:16" x14ac:dyDescent="0.45">
      <c r="A5020">
        <v>5019</v>
      </c>
      <c r="B5020" s="10">
        <v>45293</v>
      </c>
      <c r="C5020">
        <v>5588</v>
      </c>
      <c r="D5020" t="s">
        <v>89</v>
      </c>
      <c r="E5020">
        <v>34</v>
      </c>
      <c r="F5020" t="s">
        <v>5</v>
      </c>
      <c r="G5020">
        <v>1</v>
      </c>
      <c r="H5020">
        <v>206.89</v>
      </c>
      <c r="I5020">
        <v>206.89</v>
      </c>
      <c r="J5020" t="s">
        <v>87</v>
      </c>
      <c r="K5020" t="s">
        <v>567</v>
      </c>
      <c r="L5020" t="s">
        <v>83</v>
      </c>
      <c r="M5020">
        <v>2024</v>
      </c>
      <c r="N5020" t="s">
        <v>84</v>
      </c>
      <c r="O5020" t="s">
        <v>8215</v>
      </c>
      <c r="P5020" t="s">
        <v>86</v>
      </c>
    </row>
    <row r="5021" spans="1:16" x14ac:dyDescent="0.45">
      <c r="A5021">
        <v>5020</v>
      </c>
      <c r="B5021" s="10">
        <v>45293</v>
      </c>
      <c r="C5021">
        <v>8297</v>
      </c>
      <c r="D5021" t="s">
        <v>80</v>
      </c>
      <c r="E5021">
        <v>28</v>
      </c>
      <c r="F5021" t="s">
        <v>8</v>
      </c>
      <c r="G5021">
        <v>4</v>
      </c>
      <c r="H5021">
        <v>3398.98</v>
      </c>
      <c r="I5021">
        <v>13595.92</v>
      </c>
      <c r="J5021" t="s">
        <v>87</v>
      </c>
      <c r="K5021" t="s">
        <v>82</v>
      </c>
      <c r="L5021" t="s">
        <v>83</v>
      </c>
      <c r="M5021">
        <v>2024</v>
      </c>
      <c r="N5021" t="s">
        <v>84</v>
      </c>
      <c r="O5021" t="s">
        <v>1032</v>
      </c>
      <c r="P5021" t="s">
        <v>86</v>
      </c>
    </row>
    <row r="5022" spans="1:16" x14ac:dyDescent="0.45">
      <c r="A5022">
        <v>5021</v>
      </c>
      <c r="B5022" s="10">
        <v>45293</v>
      </c>
      <c r="C5022">
        <v>4084</v>
      </c>
      <c r="D5022" t="s">
        <v>80</v>
      </c>
      <c r="E5022">
        <v>51</v>
      </c>
      <c r="F5022" t="s">
        <v>8</v>
      </c>
      <c r="G5022">
        <v>1</v>
      </c>
      <c r="H5022">
        <v>4157.8900000000003</v>
      </c>
      <c r="I5022">
        <v>4157.8900000000003</v>
      </c>
      <c r="J5022" t="s">
        <v>93</v>
      </c>
      <c r="K5022" t="s">
        <v>82</v>
      </c>
      <c r="L5022" t="s">
        <v>83</v>
      </c>
      <c r="M5022">
        <v>2024</v>
      </c>
      <c r="N5022" t="s">
        <v>84</v>
      </c>
      <c r="O5022" t="s">
        <v>5646</v>
      </c>
      <c r="P5022" t="s">
        <v>86</v>
      </c>
    </row>
    <row r="5023" spans="1:16" x14ac:dyDescent="0.45">
      <c r="A5023">
        <v>5022</v>
      </c>
      <c r="B5023" s="10">
        <v>45293</v>
      </c>
      <c r="C5023">
        <v>1731</v>
      </c>
      <c r="D5023" t="s">
        <v>80</v>
      </c>
      <c r="E5023">
        <v>44</v>
      </c>
      <c r="F5023" t="s">
        <v>9</v>
      </c>
      <c r="G5023">
        <v>5</v>
      </c>
      <c r="H5023">
        <v>4594.7299999999996</v>
      </c>
      <c r="I5023">
        <v>22973.65</v>
      </c>
      <c r="J5023" t="s">
        <v>97</v>
      </c>
      <c r="K5023" t="s">
        <v>82</v>
      </c>
      <c r="L5023" t="s">
        <v>83</v>
      </c>
      <c r="M5023">
        <v>2024</v>
      </c>
      <c r="N5023" t="s">
        <v>84</v>
      </c>
      <c r="O5023" t="s">
        <v>8898</v>
      </c>
      <c r="P5023" t="s">
        <v>748</v>
      </c>
    </row>
    <row r="5024" spans="1:16" x14ac:dyDescent="0.45">
      <c r="A5024">
        <v>5023</v>
      </c>
      <c r="B5024" s="10">
        <v>45293</v>
      </c>
      <c r="C5024">
        <v>2129</v>
      </c>
      <c r="D5024" t="s">
        <v>89</v>
      </c>
      <c r="E5024">
        <v>38</v>
      </c>
      <c r="F5024" t="s">
        <v>6</v>
      </c>
      <c r="G5024">
        <v>2</v>
      </c>
      <c r="H5024">
        <v>3388.31</v>
      </c>
      <c r="I5024">
        <v>6776.62</v>
      </c>
      <c r="J5024" t="s">
        <v>97</v>
      </c>
      <c r="K5024" t="s">
        <v>82</v>
      </c>
      <c r="L5024" t="s">
        <v>83</v>
      </c>
      <c r="M5024">
        <v>2024</v>
      </c>
      <c r="N5024" t="s">
        <v>84</v>
      </c>
      <c r="O5024" t="s">
        <v>2792</v>
      </c>
      <c r="P5024" t="s">
        <v>86</v>
      </c>
    </row>
    <row r="5025" spans="1:16" x14ac:dyDescent="0.45">
      <c r="A5025">
        <v>5024</v>
      </c>
      <c r="B5025" s="10">
        <v>45293</v>
      </c>
      <c r="C5025">
        <v>2605</v>
      </c>
      <c r="D5025" t="s">
        <v>80</v>
      </c>
      <c r="E5025">
        <v>48</v>
      </c>
      <c r="F5025" t="s">
        <v>5</v>
      </c>
      <c r="G5025">
        <v>2</v>
      </c>
      <c r="H5025">
        <v>996.83</v>
      </c>
      <c r="I5025">
        <v>1993.66</v>
      </c>
      <c r="J5025" t="s">
        <v>93</v>
      </c>
      <c r="K5025" t="s">
        <v>567</v>
      </c>
      <c r="L5025" t="s">
        <v>83</v>
      </c>
      <c r="M5025">
        <v>2024</v>
      </c>
      <c r="N5025" t="s">
        <v>84</v>
      </c>
      <c r="O5025" t="s">
        <v>7249</v>
      </c>
      <c r="P5025" t="s">
        <v>86</v>
      </c>
    </row>
    <row r="5026" spans="1:16" x14ac:dyDescent="0.45">
      <c r="A5026">
        <v>5025</v>
      </c>
      <c r="B5026" s="10">
        <v>45293</v>
      </c>
      <c r="C5026">
        <v>3933</v>
      </c>
      <c r="D5026" t="s">
        <v>80</v>
      </c>
      <c r="E5026">
        <v>21</v>
      </c>
      <c r="F5026" t="s">
        <v>5</v>
      </c>
      <c r="G5026">
        <v>4</v>
      </c>
      <c r="H5026">
        <v>2969.41</v>
      </c>
      <c r="I5026">
        <v>11877.64</v>
      </c>
      <c r="J5026" t="s">
        <v>95</v>
      </c>
      <c r="K5026" t="s">
        <v>82</v>
      </c>
      <c r="L5026" t="s">
        <v>83</v>
      </c>
      <c r="M5026">
        <v>2024</v>
      </c>
      <c r="N5026" t="s">
        <v>84</v>
      </c>
      <c r="O5026" t="s">
        <v>2353</v>
      </c>
      <c r="P5026" t="s">
        <v>86</v>
      </c>
    </row>
    <row r="5027" spans="1:16" x14ac:dyDescent="0.45">
      <c r="A5027">
        <v>5026</v>
      </c>
      <c r="B5027" s="10">
        <v>45293</v>
      </c>
      <c r="C5027">
        <v>9516</v>
      </c>
      <c r="D5027" t="s">
        <v>89</v>
      </c>
      <c r="E5027">
        <v>58</v>
      </c>
      <c r="F5027" t="s">
        <v>8</v>
      </c>
      <c r="G5027">
        <v>4</v>
      </c>
      <c r="H5027">
        <v>4563.22</v>
      </c>
      <c r="I5027">
        <v>18252.88</v>
      </c>
      <c r="J5027" t="s">
        <v>81</v>
      </c>
      <c r="K5027" t="s">
        <v>82</v>
      </c>
      <c r="L5027" t="s">
        <v>83</v>
      </c>
      <c r="M5027">
        <v>2024</v>
      </c>
      <c r="N5027" t="s">
        <v>84</v>
      </c>
      <c r="O5027" t="s">
        <v>1397</v>
      </c>
      <c r="P5027" t="s">
        <v>86</v>
      </c>
    </row>
    <row r="5028" spans="1:16" x14ac:dyDescent="0.45">
      <c r="A5028">
        <v>5027</v>
      </c>
      <c r="B5028" s="10">
        <v>45293</v>
      </c>
      <c r="C5028">
        <v>6074</v>
      </c>
      <c r="D5028" t="s">
        <v>89</v>
      </c>
      <c r="E5028">
        <v>34</v>
      </c>
      <c r="F5028" t="s">
        <v>7</v>
      </c>
      <c r="G5028">
        <v>4</v>
      </c>
      <c r="H5028">
        <v>1785.27</v>
      </c>
      <c r="I5028">
        <v>7141.08</v>
      </c>
      <c r="J5028" t="s">
        <v>87</v>
      </c>
      <c r="K5028" t="s">
        <v>82</v>
      </c>
      <c r="L5028" t="s">
        <v>83</v>
      </c>
      <c r="M5028">
        <v>2024</v>
      </c>
      <c r="N5028" t="s">
        <v>84</v>
      </c>
      <c r="O5028" t="s">
        <v>1033</v>
      </c>
      <c r="P5028" t="s">
        <v>86</v>
      </c>
    </row>
    <row r="5029" spans="1:16" x14ac:dyDescent="0.45">
      <c r="A5029">
        <v>5028</v>
      </c>
      <c r="B5029" s="10">
        <v>45294</v>
      </c>
      <c r="C5029">
        <v>8099</v>
      </c>
      <c r="D5029" t="s">
        <v>80</v>
      </c>
      <c r="E5029">
        <v>37</v>
      </c>
      <c r="F5029" t="s">
        <v>7</v>
      </c>
      <c r="G5029">
        <v>2</v>
      </c>
      <c r="H5029">
        <v>4769.09</v>
      </c>
      <c r="I5029">
        <v>9538.18</v>
      </c>
      <c r="J5029" t="s">
        <v>97</v>
      </c>
      <c r="K5029" t="s">
        <v>82</v>
      </c>
      <c r="L5029" t="s">
        <v>83</v>
      </c>
      <c r="M5029">
        <v>2024</v>
      </c>
      <c r="N5029" t="s">
        <v>84</v>
      </c>
      <c r="O5029" t="s">
        <v>269</v>
      </c>
      <c r="P5029" t="s">
        <v>86</v>
      </c>
    </row>
    <row r="5030" spans="1:16" x14ac:dyDescent="0.45">
      <c r="A5030">
        <v>5029</v>
      </c>
      <c r="B5030" s="10">
        <v>45294</v>
      </c>
      <c r="C5030">
        <v>2490</v>
      </c>
      <c r="D5030" t="s">
        <v>89</v>
      </c>
      <c r="E5030">
        <v>42</v>
      </c>
      <c r="F5030" t="s">
        <v>6</v>
      </c>
      <c r="G5030">
        <v>5</v>
      </c>
      <c r="H5030">
        <v>533.51</v>
      </c>
      <c r="I5030">
        <v>2667.55</v>
      </c>
      <c r="J5030" t="s">
        <v>97</v>
      </c>
      <c r="K5030" t="s">
        <v>82</v>
      </c>
      <c r="L5030" t="s">
        <v>83</v>
      </c>
      <c r="M5030">
        <v>2024</v>
      </c>
      <c r="N5030" t="s">
        <v>84</v>
      </c>
      <c r="O5030" t="s">
        <v>4498</v>
      </c>
      <c r="P5030" t="s">
        <v>86</v>
      </c>
    </row>
    <row r="5031" spans="1:16" x14ac:dyDescent="0.45">
      <c r="A5031">
        <v>5030</v>
      </c>
      <c r="B5031" s="10">
        <v>45294</v>
      </c>
      <c r="C5031">
        <v>1893</v>
      </c>
      <c r="D5031" t="s">
        <v>89</v>
      </c>
      <c r="E5031">
        <v>57</v>
      </c>
      <c r="F5031" t="s">
        <v>8</v>
      </c>
      <c r="G5031">
        <v>2</v>
      </c>
      <c r="H5031">
        <v>3653.86</v>
      </c>
      <c r="I5031">
        <v>7307.72</v>
      </c>
      <c r="J5031" t="s">
        <v>81</v>
      </c>
      <c r="K5031" t="s">
        <v>82</v>
      </c>
      <c r="L5031" t="s">
        <v>83</v>
      </c>
      <c r="M5031">
        <v>2024</v>
      </c>
      <c r="N5031" t="s">
        <v>84</v>
      </c>
      <c r="O5031" t="s">
        <v>3096</v>
      </c>
      <c r="P5031" t="s">
        <v>86</v>
      </c>
    </row>
    <row r="5032" spans="1:16" x14ac:dyDescent="0.45">
      <c r="A5032">
        <v>5031</v>
      </c>
      <c r="B5032" s="10">
        <v>45294</v>
      </c>
      <c r="C5032">
        <v>2390</v>
      </c>
      <c r="D5032" t="s">
        <v>89</v>
      </c>
      <c r="E5032">
        <v>40</v>
      </c>
      <c r="F5032" t="s">
        <v>6</v>
      </c>
      <c r="G5032">
        <v>4</v>
      </c>
      <c r="H5032">
        <v>643.55999999999995</v>
      </c>
      <c r="I5032">
        <v>2574.2399999999998</v>
      </c>
      <c r="J5032" t="s">
        <v>97</v>
      </c>
      <c r="K5032" t="s">
        <v>82</v>
      </c>
      <c r="L5032" t="s">
        <v>83</v>
      </c>
      <c r="M5032">
        <v>2024</v>
      </c>
      <c r="N5032" t="s">
        <v>84</v>
      </c>
      <c r="O5032" t="s">
        <v>1737</v>
      </c>
      <c r="P5032" t="s">
        <v>86</v>
      </c>
    </row>
    <row r="5033" spans="1:16" x14ac:dyDescent="0.45">
      <c r="A5033">
        <v>5032</v>
      </c>
      <c r="B5033" s="10">
        <v>45294</v>
      </c>
      <c r="C5033">
        <v>4389</v>
      </c>
      <c r="D5033" t="s">
        <v>80</v>
      </c>
      <c r="E5033">
        <v>32</v>
      </c>
      <c r="F5033" t="s">
        <v>102</v>
      </c>
      <c r="G5033">
        <v>3</v>
      </c>
      <c r="H5033">
        <v>4004.43</v>
      </c>
      <c r="I5033">
        <v>12013.29</v>
      </c>
      <c r="J5033" t="s">
        <v>87</v>
      </c>
      <c r="K5033" t="s">
        <v>82</v>
      </c>
      <c r="L5033" t="s">
        <v>83</v>
      </c>
      <c r="M5033">
        <v>2024</v>
      </c>
      <c r="N5033" t="s">
        <v>84</v>
      </c>
      <c r="O5033" t="s">
        <v>8341</v>
      </c>
      <c r="P5033" t="s">
        <v>748</v>
      </c>
    </row>
    <row r="5034" spans="1:16" x14ac:dyDescent="0.45">
      <c r="A5034">
        <v>5033</v>
      </c>
      <c r="B5034" s="10">
        <v>45294</v>
      </c>
      <c r="C5034">
        <v>5239</v>
      </c>
      <c r="D5034" t="s">
        <v>80</v>
      </c>
      <c r="E5034">
        <v>50</v>
      </c>
      <c r="F5034" t="s">
        <v>5</v>
      </c>
      <c r="G5034">
        <v>5</v>
      </c>
      <c r="H5034">
        <v>533.4</v>
      </c>
      <c r="I5034">
        <v>2667</v>
      </c>
      <c r="J5034" t="s">
        <v>93</v>
      </c>
      <c r="K5034" t="s">
        <v>82</v>
      </c>
      <c r="L5034" t="s">
        <v>83</v>
      </c>
      <c r="M5034">
        <v>2024</v>
      </c>
      <c r="N5034" t="s">
        <v>84</v>
      </c>
      <c r="O5034" t="s">
        <v>4256</v>
      </c>
      <c r="P5034" t="s">
        <v>86</v>
      </c>
    </row>
    <row r="5035" spans="1:16" x14ac:dyDescent="0.45">
      <c r="A5035">
        <v>5034</v>
      </c>
      <c r="B5035" s="10">
        <v>45294</v>
      </c>
      <c r="C5035">
        <v>5479</v>
      </c>
      <c r="D5035" t="s">
        <v>89</v>
      </c>
      <c r="E5035">
        <v>36</v>
      </c>
      <c r="F5035" t="s">
        <v>6</v>
      </c>
      <c r="G5035">
        <v>2</v>
      </c>
      <c r="H5035">
        <v>1662.34</v>
      </c>
      <c r="I5035">
        <v>3324.68</v>
      </c>
      <c r="J5035" t="s">
        <v>97</v>
      </c>
      <c r="K5035" t="s">
        <v>82</v>
      </c>
      <c r="L5035" t="s">
        <v>83</v>
      </c>
      <c r="M5035">
        <v>2024</v>
      </c>
      <c r="N5035" t="s">
        <v>668</v>
      </c>
      <c r="O5035" t="s">
        <v>9873</v>
      </c>
      <c r="P5035" t="s">
        <v>86</v>
      </c>
    </row>
    <row r="5036" spans="1:16" x14ac:dyDescent="0.45">
      <c r="A5036">
        <v>5035</v>
      </c>
      <c r="B5036" s="10">
        <v>45294</v>
      </c>
      <c r="C5036">
        <v>3263</v>
      </c>
      <c r="D5036" t="s">
        <v>80</v>
      </c>
      <c r="E5036">
        <v>32</v>
      </c>
      <c r="F5036" t="s">
        <v>9</v>
      </c>
      <c r="G5036">
        <v>3</v>
      </c>
      <c r="H5036">
        <v>3895.47</v>
      </c>
      <c r="I5036">
        <v>11686.41</v>
      </c>
      <c r="J5036" t="s">
        <v>87</v>
      </c>
      <c r="K5036" t="s">
        <v>82</v>
      </c>
      <c r="L5036" t="s">
        <v>83</v>
      </c>
      <c r="M5036">
        <v>2024</v>
      </c>
      <c r="N5036" t="s">
        <v>84</v>
      </c>
      <c r="O5036" t="s">
        <v>6107</v>
      </c>
      <c r="P5036" t="s">
        <v>86</v>
      </c>
    </row>
    <row r="5037" spans="1:16" x14ac:dyDescent="0.45">
      <c r="A5037">
        <v>5036</v>
      </c>
      <c r="B5037" s="10">
        <v>45294</v>
      </c>
      <c r="C5037">
        <v>4432</v>
      </c>
      <c r="D5037" t="s">
        <v>89</v>
      </c>
      <c r="E5037">
        <v>58</v>
      </c>
      <c r="F5037" t="s">
        <v>7</v>
      </c>
      <c r="G5037">
        <v>5</v>
      </c>
      <c r="H5037">
        <v>2327.96</v>
      </c>
      <c r="I5037">
        <v>11639.8</v>
      </c>
      <c r="J5037" t="s">
        <v>81</v>
      </c>
      <c r="K5037" t="s">
        <v>82</v>
      </c>
      <c r="L5037" t="s">
        <v>83</v>
      </c>
      <c r="M5037">
        <v>2024</v>
      </c>
      <c r="N5037" t="s">
        <v>668</v>
      </c>
      <c r="O5037" t="s">
        <v>9745</v>
      </c>
      <c r="P5037" t="s">
        <v>86</v>
      </c>
    </row>
    <row r="5038" spans="1:16" x14ac:dyDescent="0.45">
      <c r="A5038">
        <v>5037</v>
      </c>
      <c r="B5038" s="10">
        <v>45294</v>
      </c>
      <c r="C5038">
        <v>3371</v>
      </c>
      <c r="D5038" t="s">
        <v>80</v>
      </c>
      <c r="E5038">
        <v>22</v>
      </c>
      <c r="F5038" t="s">
        <v>6</v>
      </c>
      <c r="G5038">
        <v>2</v>
      </c>
      <c r="H5038">
        <v>4419.3</v>
      </c>
      <c r="I5038">
        <v>8838.6</v>
      </c>
      <c r="J5038" t="s">
        <v>95</v>
      </c>
      <c r="K5038" t="s">
        <v>82</v>
      </c>
      <c r="L5038" t="s">
        <v>83</v>
      </c>
      <c r="M5038">
        <v>2024</v>
      </c>
      <c r="N5038" t="s">
        <v>84</v>
      </c>
      <c r="O5038" t="s">
        <v>2555</v>
      </c>
      <c r="P5038" t="s">
        <v>86</v>
      </c>
    </row>
    <row r="5039" spans="1:16" x14ac:dyDescent="0.45">
      <c r="A5039">
        <v>5038</v>
      </c>
      <c r="B5039" s="10">
        <v>45294</v>
      </c>
      <c r="C5039">
        <v>5312</v>
      </c>
      <c r="D5039" t="s">
        <v>89</v>
      </c>
      <c r="E5039">
        <v>33</v>
      </c>
      <c r="F5039" t="s">
        <v>102</v>
      </c>
      <c r="G5039">
        <v>4</v>
      </c>
      <c r="H5039">
        <v>2038.6</v>
      </c>
      <c r="I5039">
        <v>8154.4</v>
      </c>
      <c r="J5039" t="s">
        <v>87</v>
      </c>
      <c r="K5039" t="s">
        <v>82</v>
      </c>
      <c r="L5039" t="s">
        <v>83</v>
      </c>
      <c r="M5039">
        <v>2024</v>
      </c>
      <c r="N5039" t="s">
        <v>84</v>
      </c>
      <c r="O5039" t="s">
        <v>1034</v>
      </c>
      <c r="P5039" t="s">
        <v>86</v>
      </c>
    </row>
    <row r="5040" spans="1:16" x14ac:dyDescent="0.45">
      <c r="A5040">
        <v>5039</v>
      </c>
      <c r="B5040" s="10">
        <v>45294</v>
      </c>
      <c r="C5040">
        <v>2515</v>
      </c>
      <c r="D5040" t="s">
        <v>80</v>
      </c>
      <c r="E5040">
        <v>62</v>
      </c>
      <c r="F5040" t="s">
        <v>5</v>
      </c>
      <c r="G5040">
        <v>2</v>
      </c>
      <c r="H5040">
        <v>4975.04</v>
      </c>
      <c r="I5040">
        <v>9950.08</v>
      </c>
      <c r="J5040" t="s">
        <v>81</v>
      </c>
      <c r="K5040" t="s">
        <v>82</v>
      </c>
      <c r="L5040" t="s">
        <v>83</v>
      </c>
      <c r="M5040">
        <v>2024</v>
      </c>
      <c r="N5040" t="s">
        <v>84</v>
      </c>
      <c r="O5040" t="s">
        <v>3097</v>
      </c>
      <c r="P5040" t="s">
        <v>86</v>
      </c>
    </row>
    <row r="5041" spans="1:16" x14ac:dyDescent="0.45">
      <c r="A5041">
        <v>5040</v>
      </c>
      <c r="B5041" s="10">
        <v>45294</v>
      </c>
      <c r="C5041">
        <v>7326</v>
      </c>
      <c r="D5041" t="s">
        <v>89</v>
      </c>
      <c r="E5041">
        <v>49</v>
      </c>
      <c r="F5041" t="s">
        <v>102</v>
      </c>
      <c r="G5041">
        <v>5</v>
      </c>
      <c r="H5041">
        <v>142.44</v>
      </c>
      <c r="I5041">
        <v>712.2</v>
      </c>
      <c r="J5041" t="s">
        <v>93</v>
      </c>
      <c r="K5041" t="s">
        <v>567</v>
      </c>
      <c r="L5041" t="s">
        <v>83</v>
      </c>
      <c r="M5041">
        <v>2024</v>
      </c>
      <c r="N5041" t="s">
        <v>84</v>
      </c>
      <c r="O5041" t="s">
        <v>7617</v>
      </c>
      <c r="P5041" t="s">
        <v>86</v>
      </c>
    </row>
    <row r="5042" spans="1:16" x14ac:dyDescent="0.45">
      <c r="A5042">
        <v>5041</v>
      </c>
      <c r="B5042" s="10">
        <v>45294</v>
      </c>
      <c r="C5042">
        <v>8088</v>
      </c>
      <c r="D5042" t="s">
        <v>80</v>
      </c>
      <c r="E5042">
        <v>39</v>
      </c>
      <c r="F5042" t="s">
        <v>6</v>
      </c>
      <c r="G5042">
        <v>4</v>
      </c>
      <c r="H5042">
        <v>3495.51</v>
      </c>
      <c r="I5042">
        <v>13982.04</v>
      </c>
      <c r="J5042" t="s">
        <v>97</v>
      </c>
      <c r="K5042" t="s">
        <v>82</v>
      </c>
      <c r="L5042" t="s">
        <v>83</v>
      </c>
      <c r="M5042">
        <v>2024</v>
      </c>
      <c r="N5042" t="s">
        <v>668</v>
      </c>
      <c r="O5042" t="s">
        <v>10024</v>
      </c>
      <c r="P5042" t="s">
        <v>86</v>
      </c>
    </row>
    <row r="5043" spans="1:16" x14ac:dyDescent="0.45">
      <c r="A5043">
        <v>5042</v>
      </c>
      <c r="B5043" s="10">
        <v>45295</v>
      </c>
      <c r="C5043">
        <v>6586</v>
      </c>
      <c r="D5043" t="s">
        <v>80</v>
      </c>
      <c r="E5043">
        <v>60</v>
      </c>
      <c r="F5043" t="s">
        <v>5</v>
      </c>
      <c r="G5043">
        <v>1</v>
      </c>
      <c r="H5043">
        <v>4583.6400000000003</v>
      </c>
      <c r="I5043">
        <v>4583.6400000000003</v>
      </c>
      <c r="J5043" t="s">
        <v>81</v>
      </c>
      <c r="K5043" t="s">
        <v>82</v>
      </c>
      <c r="L5043" t="s">
        <v>83</v>
      </c>
      <c r="M5043">
        <v>2024</v>
      </c>
      <c r="N5043" t="s">
        <v>668</v>
      </c>
      <c r="O5043" t="s">
        <v>711</v>
      </c>
      <c r="P5043" t="s">
        <v>86</v>
      </c>
    </row>
    <row r="5044" spans="1:16" x14ac:dyDescent="0.45">
      <c r="A5044">
        <v>5043</v>
      </c>
      <c r="B5044" s="10">
        <v>45295</v>
      </c>
      <c r="C5044">
        <v>3917</v>
      </c>
      <c r="D5044" t="s">
        <v>89</v>
      </c>
      <c r="E5044">
        <v>49</v>
      </c>
      <c r="F5044" t="s">
        <v>5</v>
      </c>
      <c r="G5044">
        <v>3</v>
      </c>
      <c r="H5044">
        <v>2703.13</v>
      </c>
      <c r="I5044">
        <v>8109.39</v>
      </c>
      <c r="J5044" t="s">
        <v>93</v>
      </c>
      <c r="K5044" t="s">
        <v>82</v>
      </c>
      <c r="L5044" t="s">
        <v>83</v>
      </c>
      <c r="M5044">
        <v>2024</v>
      </c>
      <c r="N5044" t="s">
        <v>84</v>
      </c>
      <c r="O5044" t="s">
        <v>6546</v>
      </c>
      <c r="P5044" t="s">
        <v>86</v>
      </c>
    </row>
    <row r="5045" spans="1:16" x14ac:dyDescent="0.45">
      <c r="A5045">
        <v>5044</v>
      </c>
      <c r="B5045" s="10">
        <v>45295</v>
      </c>
      <c r="C5045">
        <v>6731</v>
      </c>
      <c r="D5045" t="s">
        <v>80</v>
      </c>
      <c r="E5045">
        <v>30</v>
      </c>
      <c r="F5045" t="s">
        <v>8</v>
      </c>
      <c r="G5045">
        <v>4</v>
      </c>
      <c r="H5045">
        <v>4943.12</v>
      </c>
      <c r="I5045">
        <v>19772.48</v>
      </c>
      <c r="J5045" t="s">
        <v>87</v>
      </c>
      <c r="K5045" t="s">
        <v>82</v>
      </c>
      <c r="L5045" t="s">
        <v>83</v>
      </c>
      <c r="M5045">
        <v>2024</v>
      </c>
      <c r="N5045" t="s">
        <v>84</v>
      </c>
      <c r="O5045" t="s">
        <v>1035</v>
      </c>
      <c r="P5045" t="s">
        <v>86</v>
      </c>
    </row>
    <row r="5046" spans="1:16" x14ac:dyDescent="0.45">
      <c r="A5046">
        <v>5045</v>
      </c>
      <c r="B5046" s="10">
        <v>45295</v>
      </c>
      <c r="C5046">
        <v>8686</v>
      </c>
      <c r="D5046" t="s">
        <v>80</v>
      </c>
      <c r="E5046">
        <v>55</v>
      </c>
      <c r="F5046" t="s">
        <v>8</v>
      </c>
      <c r="G5046">
        <v>4</v>
      </c>
      <c r="H5046">
        <v>3554.72</v>
      </c>
      <c r="I5046">
        <v>14218.88</v>
      </c>
      <c r="J5046" t="s">
        <v>81</v>
      </c>
      <c r="K5046" t="s">
        <v>82</v>
      </c>
      <c r="L5046" t="s">
        <v>83</v>
      </c>
      <c r="M5046">
        <v>2024</v>
      </c>
      <c r="N5046" t="s">
        <v>668</v>
      </c>
      <c r="O5046" t="s">
        <v>10025</v>
      </c>
      <c r="P5046" t="s">
        <v>86</v>
      </c>
    </row>
    <row r="5047" spans="1:16" x14ac:dyDescent="0.45">
      <c r="A5047">
        <v>5046</v>
      </c>
      <c r="B5047" s="10">
        <v>45295</v>
      </c>
      <c r="C5047">
        <v>2167</v>
      </c>
      <c r="D5047" t="s">
        <v>80</v>
      </c>
      <c r="E5047">
        <v>43</v>
      </c>
      <c r="F5047" t="s">
        <v>9</v>
      </c>
      <c r="G5047">
        <v>5</v>
      </c>
      <c r="H5047">
        <v>2176.16</v>
      </c>
      <c r="I5047">
        <v>10880.8</v>
      </c>
      <c r="J5047" t="s">
        <v>97</v>
      </c>
      <c r="K5047" t="s">
        <v>82</v>
      </c>
      <c r="L5047" t="s">
        <v>83</v>
      </c>
      <c r="M5047">
        <v>2024</v>
      </c>
      <c r="N5047" t="s">
        <v>84</v>
      </c>
      <c r="O5047" t="s">
        <v>4499</v>
      </c>
      <c r="P5047" t="s">
        <v>86</v>
      </c>
    </row>
    <row r="5048" spans="1:16" x14ac:dyDescent="0.45">
      <c r="A5048">
        <v>5047</v>
      </c>
      <c r="B5048" s="10">
        <v>45295</v>
      </c>
      <c r="C5048">
        <v>9302</v>
      </c>
      <c r="D5048" t="s">
        <v>80</v>
      </c>
      <c r="E5048">
        <v>34</v>
      </c>
      <c r="F5048" t="s">
        <v>9</v>
      </c>
      <c r="G5048">
        <v>5</v>
      </c>
      <c r="H5048">
        <v>2601.12</v>
      </c>
      <c r="I5048">
        <v>13005.6</v>
      </c>
      <c r="J5048" t="s">
        <v>87</v>
      </c>
      <c r="K5048" t="s">
        <v>82</v>
      </c>
      <c r="L5048" t="s">
        <v>83</v>
      </c>
      <c r="M5048">
        <v>2024</v>
      </c>
      <c r="N5048" t="s">
        <v>668</v>
      </c>
      <c r="O5048" t="s">
        <v>9298</v>
      </c>
      <c r="P5048" t="s">
        <v>748</v>
      </c>
    </row>
    <row r="5049" spans="1:16" x14ac:dyDescent="0.45">
      <c r="A5049">
        <v>5048</v>
      </c>
      <c r="B5049" s="10">
        <v>45295</v>
      </c>
      <c r="C5049">
        <v>6109</v>
      </c>
      <c r="D5049" t="s">
        <v>80</v>
      </c>
      <c r="E5049">
        <v>22</v>
      </c>
      <c r="F5049" t="s">
        <v>102</v>
      </c>
      <c r="G5049">
        <v>3</v>
      </c>
      <c r="H5049">
        <v>4393.47</v>
      </c>
      <c r="I5049">
        <v>13180.41</v>
      </c>
      <c r="J5049" t="s">
        <v>95</v>
      </c>
      <c r="K5049" t="s">
        <v>82</v>
      </c>
      <c r="L5049" t="s">
        <v>83</v>
      </c>
      <c r="M5049">
        <v>2024</v>
      </c>
      <c r="N5049" t="s">
        <v>84</v>
      </c>
      <c r="O5049" t="s">
        <v>6887</v>
      </c>
      <c r="P5049" t="s">
        <v>86</v>
      </c>
    </row>
    <row r="5050" spans="1:16" x14ac:dyDescent="0.45">
      <c r="A5050">
        <v>5049</v>
      </c>
      <c r="B5050" s="10">
        <v>45295</v>
      </c>
      <c r="C5050">
        <v>5327</v>
      </c>
      <c r="D5050" t="s">
        <v>80</v>
      </c>
      <c r="E5050">
        <v>50</v>
      </c>
      <c r="F5050" t="s">
        <v>8</v>
      </c>
      <c r="G5050">
        <v>5</v>
      </c>
      <c r="H5050">
        <v>4790.04</v>
      </c>
      <c r="I5050">
        <v>23950.2</v>
      </c>
      <c r="J5050" t="s">
        <v>93</v>
      </c>
      <c r="K5050" t="s">
        <v>82</v>
      </c>
      <c r="L5050" t="s">
        <v>83</v>
      </c>
      <c r="M5050">
        <v>2024</v>
      </c>
      <c r="N5050" t="s">
        <v>84</v>
      </c>
      <c r="O5050" t="s">
        <v>4257</v>
      </c>
      <c r="P5050" t="s">
        <v>86</v>
      </c>
    </row>
    <row r="5051" spans="1:16" x14ac:dyDescent="0.45">
      <c r="A5051">
        <v>5050</v>
      </c>
      <c r="B5051" s="10">
        <v>45295</v>
      </c>
      <c r="C5051">
        <v>6810</v>
      </c>
      <c r="D5051" t="s">
        <v>80</v>
      </c>
      <c r="E5051">
        <v>44</v>
      </c>
      <c r="F5051" t="s">
        <v>5</v>
      </c>
      <c r="G5051">
        <v>4</v>
      </c>
      <c r="H5051">
        <v>2801.64</v>
      </c>
      <c r="I5051">
        <v>11206.56</v>
      </c>
      <c r="J5051" t="s">
        <v>97</v>
      </c>
      <c r="K5051" t="s">
        <v>82</v>
      </c>
      <c r="L5051" t="s">
        <v>83</v>
      </c>
      <c r="M5051">
        <v>2024</v>
      </c>
      <c r="N5051" t="s">
        <v>84</v>
      </c>
      <c r="O5051" t="s">
        <v>1738</v>
      </c>
      <c r="P5051" t="s">
        <v>86</v>
      </c>
    </row>
    <row r="5052" spans="1:16" x14ac:dyDescent="0.45">
      <c r="A5052">
        <v>5051</v>
      </c>
      <c r="B5052" s="10">
        <v>45295</v>
      </c>
      <c r="C5052">
        <v>4655</v>
      </c>
      <c r="D5052" t="s">
        <v>80</v>
      </c>
      <c r="E5052">
        <v>22</v>
      </c>
      <c r="F5052" t="s">
        <v>8</v>
      </c>
      <c r="G5052">
        <v>3</v>
      </c>
      <c r="H5052">
        <v>1570.39</v>
      </c>
      <c r="I5052">
        <v>4711.17</v>
      </c>
      <c r="J5052" t="s">
        <v>95</v>
      </c>
      <c r="K5052" t="s">
        <v>82</v>
      </c>
      <c r="L5052" t="s">
        <v>83</v>
      </c>
      <c r="M5052">
        <v>2024</v>
      </c>
      <c r="N5052" t="s">
        <v>84</v>
      </c>
      <c r="O5052" t="s">
        <v>6888</v>
      </c>
      <c r="P5052" t="s">
        <v>86</v>
      </c>
    </row>
    <row r="5053" spans="1:16" x14ac:dyDescent="0.45">
      <c r="A5053">
        <v>5052</v>
      </c>
      <c r="B5053" s="10">
        <v>45295</v>
      </c>
      <c r="C5053">
        <v>4793</v>
      </c>
      <c r="D5053" t="s">
        <v>89</v>
      </c>
      <c r="E5053">
        <v>54</v>
      </c>
      <c r="F5053" t="s">
        <v>5</v>
      </c>
      <c r="G5053">
        <v>3</v>
      </c>
      <c r="H5053">
        <v>1234.6600000000001</v>
      </c>
      <c r="I5053">
        <v>3703.98</v>
      </c>
      <c r="J5053" t="s">
        <v>93</v>
      </c>
      <c r="K5053" t="s">
        <v>82</v>
      </c>
      <c r="L5053" t="s">
        <v>83</v>
      </c>
      <c r="M5053">
        <v>2024</v>
      </c>
      <c r="N5053" t="s">
        <v>84</v>
      </c>
      <c r="O5053" t="s">
        <v>8523</v>
      </c>
      <c r="P5053" t="s">
        <v>748</v>
      </c>
    </row>
    <row r="5054" spans="1:16" x14ac:dyDescent="0.45">
      <c r="A5054">
        <v>5053</v>
      </c>
      <c r="B5054" s="10">
        <v>45295</v>
      </c>
      <c r="C5054">
        <v>7738</v>
      </c>
      <c r="D5054" t="s">
        <v>80</v>
      </c>
      <c r="E5054">
        <v>24</v>
      </c>
      <c r="F5054" t="s">
        <v>8</v>
      </c>
      <c r="G5054">
        <v>2</v>
      </c>
      <c r="H5054">
        <v>2411.39</v>
      </c>
      <c r="I5054">
        <v>4822.78</v>
      </c>
      <c r="J5054" t="s">
        <v>95</v>
      </c>
      <c r="K5054" t="s">
        <v>82</v>
      </c>
      <c r="L5054" t="s">
        <v>83</v>
      </c>
      <c r="M5054">
        <v>2024</v>
      </c>
      <c r="N5054" t="s">
        <v>668</v>
      </c>
      <c r="O5054" t="s">
        <v>9874</v>
      </c>
      <c r="P5054" t="s">
        <v>86</v>
      </c>
    </row>
    <row r="5055" spans="1:16" x14ac:dyDescent="0.45">
      <c r="A5055">
        <v>5054</v>
      </c>
      <c r="B5055" s="10">
        <v>45295</v>
      </c>
      <c r="C5055">
        <v>2577</v>
      </c>
      <c r="D5055" t="s">
        <v>89</v>
      </c>
      <c r="E5055">
        <v>35</v>
      </c>
      <c r="F5055" t="s">
        <v>5</v>
      </c>
      <c r="G5055">
        <v>4</v>
      </c>
      <c r="H5055">
        <v>1516.88</v>
      </c>
      <c r="I5055">
        <v>6067.52</v>
      </c>
      <c r="J5055" t="s">
        <v>97</v>
      </c>
      <c r="K5055" t="s">
        <v>82</v>
      </c>
      <c r="L5055" t="s">
        <v>83</v>
      </c>
      <c r="M5055">
        <v>2024</v>
      </c>
      <c r="N5055" t="s">
        <v>84</v>
      </c>
      <c r="O5055" t="s">
        <v>1739</v>
      </c>
      <c r="P5055" t="s">
        <v>86</v>
      </c>
    </row>
    <row r="5056" spans="1:16" x14ac:dyDescent="0.45">
      <c r="A5056">
        <v>5055</v>
      </c>
      <c r="B5056" s="10">
        <v>45295</v>
      </c>
      <c r="C5056">
        <v>3220</v>
      </c>
      <c r="D5056" t="s">
        <v>80</v>
      </c>
      <c r="E5056">
        <v>48</v>
      </c>
      <c r="F5056" t="s">
        <v>102</v>
      </c>
      <c r="G5056">
        <v>4</v>
      </c>
      <c r="H5056">
        <v>2133.14</v>
      </c>
      <c r="I5056">
        <v>8532.56</v>
      </c>
      <c r="J5056" t="s">
        <v>93</v>
      </c>
      <c r="K5056" t="s">
        <v>82</v>
      </c>
      <c r="L5056" t="s">
        <v>83</v>
      </c>
      <c r="M5056">
        <v>2024</v>
      </c>
      <c r="N5056" t="s">
        <v>84</v>
      </c>
      <c r="O5056" t="s">
        <v>2041</v>
      </c>
      <c r="P5056" t="s">
        <v>86</v>
      </c>
    </row>
    <row r="5057" spans="1:16" x14ac:dyDescent="0.45">
      <c r="A5057">
        <v>5056</v>
      </c>
      <c r="B5057" s="10">
        <v>45296</v>
      </c>
      <c r="C5057">
        <v>2030</v>
      </c>
      <c r="D5057" t="s">
        <v>89</v>
      </c>
      <c r="E5057">
        <v>23</v>
      </c>
      <c r="F5057" t="s">
        <v>8</v>
      </c>
      <c r="G5057">
        <v>5</v>
      </c>
      <c r="H5057">
        <v>4180.6099999999997</v>
      </c>
      <c r="I5057">
        <v>20903.05</v>
      </c>
      <c r="J5057" t="s">
        <v>95</v>
      </c>
      <c r="K5057" t="s">
        <v>82</v>
      </c>
      <c r="L5057" t="s">
        <v>83</v>
      </c>
      <c r="M5057">
        <v>2024</v>
      </c>
      <c r="N5057" t="s">
        <v>84</v>
      </c>
      <c r="O5057" t="s">
        <v>361</v>
      </c>
      <c r="P5057" t="s">
        <v>86</v>
      </c>
    </row>
    <row r="5058" spans="1:16" x14ac:dyDescent="0.45">
      <c r="A5058">
        <v>5057</v>
      </c>
      <c r="B5058" s="10">
        <v>45296</v>
      </c>
      <c r="C5058">
        <v>7691</v>
      </c>
      <c r="D5058" t="s">
        <v>80</v>
      </c>
      <c r="E5058">
        <v>19</v>
      </c>
      <c r="F5058" t="s">
        <v>7</v>
      </c>
      <c r="G5058">
        <v>4</v>
      </c>
      <c r="H5058">
        <v>2386.34</v>
      </c>
      <c r="I5058">
        <v>9545.36</v>
      </c>
      <c r="J5058" t="s">
        <v>95</v>
      </c>
      <c r="K5058" t="s">
        <v>82</v>
      </c>
      <c r="L5058" t="s">
        <v>83</v>
      </c>
      <c r="M5058">
        <v>2024</v>
      </c>
      <c r="N5058" t="s">
        <v>84</v>
      </c>
      <c r="O5058" t="s">
        <v>2354</v>
      </c>
      <c r="P5058" t="s">
        <v>86</v>
      </c>
    </row>
    <row r="5059" spans="1:16" x14ac:dyDescent="0.45">
      <c r="A5059">
        <v>5058</v>
      </c>
      <c r="B5059" s="10">
        <v>45296</v>
      </c>
      <c r="C5059">
        <v>4992</v>
      </c>
      <c r="D5059" t="s">
        <v>89</v>
      </c>
      <c r="E5059">
        <v>30</v>
      </c>
      <c r="F5059" t="s">
        <v>7</v>
      </c>
      <c r="G5059">
        <v>5</v>
      </c>
      <c r="H5059">
        <v>3222.35</v>
      </c>
      <c r="I5059">
        <v>16111.75</v>
      </c>
      <c r="J5059" t="s">
        <v>87</v>
      </c>
      <c r="K5059" t="s">
        <v>82</v>
      </c>
      <c r="L5059" t="s">
        <v>83</v>
      </c>
      <c r="M5059">
        <v>2024</v>
      </c>
      <c r="N5059" t="s">
        <v>84</v>
      </c>
      <c r="O5059" t="s">
        <v>4015</v>
      </c>
      <c r="P5059" t="s">
        <v>86</v>
      </c>
    </row>
    <row r="5060" spans="1:16" x14ac:dyDescent="0.45">
      <c r="A5060">
        <v>5059</v>
      </c>
      <c r="B5060" s="10">
        <v>45296</v>
      </c>
      <c r="C5060">
        <v>1913</v>
      </c>
      <c r="D5060" t="s">
        <v>89</v>
      </c>
      <c r="E5060">
        <v>59</v>
      </c>
      <c r="F5060" t="s">
        <v>5</v>
      </c>
      <c r="G5060">
        <v>4</v>
      </c>
      <c r="H5060">
        <v>496.03</v>
      </c>
      <c r="I5060">
        <v>1984.12</v>
      </c>
      <c r="J5060" t="s">
        <v>81</v>
      </c>
      <c r="K5060" t="s">
        <v>567</v>
      </c>
      <c r="L5060" t="s">
        <v>83</v>
      </c>
      <c r="M5060">
        <v>2024</v>
      </c>
      <c r="N5060" t="s">
        <v>84</v>
      </c>
      <c r="O5060" t="s">
        <v>7379</v>
      </c>
      <c r="P5060" t="s">
        <v>86</v>
      </c>
    </row>
    <row r="5061" spans="1:16" x14ac:dyDescent="0.45">
      <c r="A5061">
        <v>5060</v>
      </c>
      <c r="B5061" s="10">
        <v>45296</v>
      </c>
      <c r="C5061">
        <v>7358</v>
      </c>
      <c r="D5061" t="s">
        <v>80</v>
      </c>
      <c r="E5061">
        <v>28</v>
      </c>
      <c r="F5061" t="s">
        <v>102</v>
      </c>
      <c r="G5061">
        <v>2</v>
      </c>
      <c r="H5061">
        <v>3822.53</v>
      </c>
      <c r="I5061">
        <v>7645.06</v>
      </c>
      <c r="J5061" t="s">
        <v>87</v>
      </c>
      <c r="K5061" t="s">
        <v>82</v>
      </c>
      <c r="L5061" t="s">
        <v>83</v>
      </c>
      <c r="M5061">
        <v>2024</v>
      </c>
      <c r="N5061" t="s">
        <v>84</v>
      </c>
      <c r="O5061" t="s">
        <v>3736</v>
      </c>
      <c r="P5061" t="s">
        <v>86</v>
      </c>
    </row>
    <row r="5062" spans="1:16" x14ac:dyDescent="0.45">
      <c r="A5062">
        <v>5061</v>
      </c>
      <c r="B5062" s="10">
        <v>45296</v>
      </c>
      <c r="C5062">
        <v>3181</v>
      </c>
      <c r="D5062" t="s">
        <v>89</v>
      </c>
      <c r="E5062">
        <v>43</v>
      </c>
      <c r="F5062" t="s">
        <v>5</v>
      </c>
      <c r="G5062">
        <v>4</v>
      </c>
      <c r="H5062">
        <v>2440.38</v>
      </c>
      <c r="I5062">
        <v>9761.52</v>
      </c>
      <c r="J5062" t="s">
        <v>97</v>
      </c>
      <c r="K5062" t="s">
        <v>82</v>
      </c>
      <c r="L5062" t="s">
        <v>83</v>
      </c>
      <c r="M5062">
        <v>2024</v>
      </c>
      <c r="N5062" t="s">
        <v>84</v>
      </c>
      <c r="O5062" t="s">
        <v>1740</v>
      </c>
      <c r="P5062" t="s">
        <v>86</v>
      </c>
    </row>
    <row r="5063" spans="1:16" x14ac:dyDescent="0.45">
      <c r="A5063">
        <v>5062</v>
      </c>
      <c r="B5063" s="10">
        <v>45296</v>
      </c>
      <c r="C5063">
        <v>4197</v>
      </c>
      <c r="D5063" t="s">
        <v>80</v>
      </c>
      <c r="E5063">
        <v>38</v>
      </c>
      <c r="F5063" t="s">
        <v>102</v>
      </c>
      <c r="G5063">
        <v>2</v>
      </c>
      <c r="H5063">
        <v>1836.67</v>
      </c>
      <c r="I5063">
        <v>3673.34</v>
      </c>
      <c r="J5063" t="s">
        <v>97</v>
      </c>
      <c r="K5063" t="s">
        <v>82</v>
      </c>
      <c r="L5063" t="s">
        <v>83</v>
      </c>
      <c r="M5063">
        <v>2024</v>
      </c>
      <c r="N5063" t="s">
        <v>84</v>
      </c>
      <c r="O5063" t="s">
        <v>2793</v>
      </c>
      <c r="P5063" t="s">
        <v>86</v>
      </c>
    </row>
    <row r="5064" spans="1:16" x14ac:dyDescent="0.45">
      <c r="A5064">
        <v>5063</v>
      </c>
      <c r="B5064" s="10">
        <v>45296</v>
      </c>
      <c r="C5064">
        <v>7040</v>
      </c>
      <c r="D5064" t="s">
        <v>80</v>
      </c>
      <c r="E5064">
        <v>19</v>
      </c>
      <c r="F5064" t="s">
        <v>9</v>
      </c>
      <c r="G5064">
        <v>4</v>
      </c>
      <c r="H5064">
        <v>3074.4</v>
      </c>
      <c r="I5064">
        <v>12297.6</v>
      </c>
      <c r="J5064" t="s">
        <v>95</v>
      </c>
      <c r="K5064" t="s">
        <v>82</v>
      </c>
      <c r="L5064" t="s">
        <v>83</v>
      </c>
      <c r="M5064">
        <v>2024</v>
      </c>
      <c r="N5064" t="s">
        <v>668</v>
      </c>
      <c r="O5064" t="s">
        <v>10026</v>
      </c>
      <c r="P5064" t="s">
        <v>86</v>
      </c>
    </row>
    <row r="5065" spans="1:16" x14ac:dyDescent="0.45">
      <c r="A5065">
        <v>5064</v>
      </c>
      <c r="B5065" s="10">
        <v>45296</v>
      </c>
      <c r="C5065">
        <v>2462</v>
      </c>
      <c r="D5065" t="s">
        <v>89</v>
      </c>
      <c r="E5065">
        <v>57</v>
      </c>
      <c r="F5065" t="s">
        <v>8</v>
      </c>
      <c r="G5065">
        <v>4</v>
      </c>
      <c r="H5065">
        <v>554.83000000000004</v>
      </c>
      <c r="I5065">
        <v>2219.3200000000002</v>
      </c>
      <c r="J5065" t="s">
        <v>81</v>
      </c>
      <c r="K5065" t="s">
        <v>82</v>
      </c>
      <c r="L5065" t="s">
        <v>83</v>
      </c>
      <c r="M5065">
        <v>2024</v>
      </c>
      <c r="N5065" t="s">
        <v>84</v>
      </c>
      <c r="O5065" t="s">
        <v>1398</v>
      </c>
      <c r="P5065" t="s">
        <v>86</v>
      </c>
    </row>
    <row r="5066" spans="1:16" x14ac:dyDescent="0.45">
      <c r="A5066">
        <v>5065</v>
      </c>
      <c r="B5066" s="10">
        <v>45296</v>
      </c>
      <c r="C5066">
        <v>8037</v>
      </c>
      <c r="D5066" t="s">
        <v>80</v>
      </c>
      <c r="E5066">
        <v>37</v>
      </c>
      <c r="F5066" t="s">
        <v>102</v>
      </c>
      <c r="G5066">
        <v>1</v>
      </c>
      <c r="H5066">
        <v>2099.29</v>
      </c>
      <c r="I5066">
        <v>2099.29</v>
      </c>
      <c r="J5066" t="s">
        <v>97</v>
      </c>
      <c r="K5066" t="s">
        <v>82</v>
      </c>
      <c r="L5066" t="s">
        <v>83</v>
      </c>
      <c r="M5066">
        <v>2024</v>
      </c>
      <c r="N5066" t="s">
        <v>84</v>
      </c>
      <c r="O5066" t="s">
        <v>5223</v>
      </c>
      <c r="P5066" t="s">
        <v>86</v>
      </c>
    </row>
    <row r="5067" spans="1:16" x14ac:dyDescent="0.45">
      <c r="A5067">
        <v>5066</v>
      </c>
      <c r="B5067" s="10">
        <v>45296</v>
      </c>
      <c r="C5067">
        <v>5994</v>
      </c>
      <c r="D5067" t="s">
        <v>89</v>
      </c>
      <c r="E5067">
        <v>34</v>
      </c>
      <c r="F5067" t="s">
        <v>5</v>
      </c>
      <c r="G5067">
        <v>4</v>
      </c>
      <c r="H5067">
        <v>4064.31</v>
      </c>
      <c r="I5067">
        <v>16257.24</v>
      </c>
      <c r="J5067" t="s">
        <v>87</v>
      </c>
      <c r="K5067" t="s">
        <v>82</v>
      </c>
      <c r="L5067" t="s">
        <v>83</v>
      </c>
      <c r="M5067">
        <v>2024</v>
      </c>
      <c r="N5067" t="s">
        <v>84</v>
      </c>
      <c r="O5067" t="s">
        <v>1036</v>
      </c>
      <c r="P5067" t="s">
        <v>86</v>
      </c>
    </row>
    <row r="5068" spans="1:16" x14ac:dyDescent="0.45">
      <c r="A5068">
        <v>5067</v>
      </c>
      <c r="B5068" s="10">
        <v>45296</v>
      </c>
      <c r="C5068">
        <v>6308</v>
      </c>
      <c r="D5068" t="s">
        <v>89</v>
      </c>
      <c r="E5068">
        <v>33</v>
      </c>
      <c r="F5068" t="s">
        <v>9</v>
      </c>
      <c r="G5068">
        <v>2</v>
      </c>
      <c r="H5068">
        <v>1347.22</v>
      </c>
      <c r="I5068">
        <v>2694.44</v>
      </c>
      <c r="J5068" t="s">
        <v>87</v>
      </c>
      <c r="K5068" t="s">
        <v>82</v>
      </c>
      <c r="L5068" t="s">
        <v>83</v>
      </c>
      <c r="M5068">
        <v>2024</v>
      </c>
      <c r="N5068" t="s">
        <v>84</v>
      </c>
      <c r="O5068" t="s">
        <v>3737</v>
      </c>
      <c r="P5068" t="s">
        <v>86</v>
      </c>
    </row>
    <row r="5069" spans="1:16" x14ac:dyDescent="0.45">
      <c r="A5069">
        <v>5068</v>
      </c>
      <c r="B5069" s="10">
        <v>45296</v>
      </c>
      <c r="C5069">
        <v>7221</v>
      </c>
      <c r="D5069" t="s">
        <v>80</v>
      </c>
      <c r="E5069">
        <v>59</v>
      </c>
      <c r="F5069" t="s">
        <v>5</v>
      </c>
      <c r="G5069">
        <v>3</v>
      </c>
      <c r="H5069">
        <v>4574.78</v>
      </c>
      <c r="I5069">
        <v>13724.34</v>
      </c>
      <c r="J5069" t="s">
        <v>81</v>
      </c>
      <c r="K5069" t="s">
        <v>82</v>
      </c>
      <c r="L5069" t="s">
        <v>83</v>
      </c>
      <c r="M5069">
        <v>2024</v>
      </c>
      <c r="N5069" t="s">
        <v>84</v>
      </c>
      <c r="O5069" t="s">
        <v>6734</v>
      </c>
      <c r="P5069" t="s">
        <v>86</v>
      </c>
    </row>
    <row r="5070" spans="1:16" x14ac:dyDescent="0.45">
      <c r="A5070">
        <v>5069</v>
      </c>
      <c r="B5070" s="10">
        <v>45297</v>
      </c>
      <c r="C5070">
        <v>8090</v>
      </c>
      <c r="D5070" t="s">
        <v>80</v>
      </c>
      <c r="E5070">
        <v>22</v>
      </c>
      <c r="F5070" t="s">
        <v>7</v>
      </c>
      <c r="G5070">
        <v>2</v>
      </c>
      <c r="H5070">
        <v>3038.04</v>
      </c>
      <c r="I5070">
        <v>6076.08</v>
      </c>
      <c r="J5070" t="s">
        <v>95</v>
      </c>
      <c r="K5070" t="s">
        <v>82</v>
      </c>
      <c r="L5070" t="s">
        <v>83</v>
      </c>
      <c r="M5070">
        <v>2024</v>
      </c>
      <c r="N5070" t="s">
        <v>84</v>
      </c>
      <c r="O5070" t="s">
        <v>270</v>
      </c>
      <c r="P5070" t="s">
        <v>86</v>
      </c>
    </row>
    <row r="5071" spans="1:16" x14ac:dyDescent="0.45">
      <c r="A5071">
        <v>5070</v>
      </c>
      <c r="B5071" s="10">
        <v>45297</v>
      </c>
      <c r="C5071">
        <v>8769</v>
      </c>
      <c r="D5071" t="s">
        <v>80</v>
      </c>
      <c r="E5071">
        <v>31</v>
      </c>
      <c r="F5071" t="s">
        <v>7</v>
      </c>
      <c r="G5071">
        <v>4</v>
      </c>
      <c r="H5071">
        <v>2726.88</v>
      </c>
      <c r="I5071">
        <v>10907.52</v>
      </c>
      <c r="J5071" t="s">
        <v>87</v>
      </c>
      <c r="K5071" t="s">
        <v>82</v>
      </c>
      <c r="L5071" t="s">
        <v>83</v>
      </c>
      <c r="M5071">
        <v>2024</v>
      </c>
      <c r="N5071" t="s">
        <v>84</v>
      </c>
      <c r="O5071" t="s">
        <v>1037</v>
      </c>
      <c r="P5071" t="s">
        <v>86</v>
      </c>
    </row>
    <row r="5072" spans="1:16" x14ac:dyDescent="0.45">
      <c r="A5072">
        <v>5071</v>
      </c>
      <c r="B5072" s="10">
        <v>45297</v>
      </c>
      <c r="C5072">
        <v>1687</v>
      </c>
      <c r="D5072" t="s">
        <v>80</v>
      </c>
      <c r="E5072">
        <v>41</v>
      </c>
      <c r="F5072" t="s">
        <v>8</v>
      </c>
      <c r="G5072">
        <v>5</v>
      </c>
      <c r="H5072">
        <v>2027.88</v>
      </c>
      <c r="I5072">
        <v>10139.4</v>
      </c>
      <c r="J5072" t="s">
        <v>97</v>
      </c>
      <c r="K5072" t="s">
        <v>82</v>
      </c>
      <c r="L5072" t="s">
        <v>83</v>
      </c>
      <c r="M5072">
        <v>2024</v>
      </c>
      <c r="N5072" t="s">
        <v>84</v>
      </c>
      <c r="O5072" t="s">
        <v>8899</v>
      </c>
      <c r="P5072" t="s">
        <v>748</v>
      </c>
    </row>
    <row r="5073" spans="1:16" x14ac:dyDescent="0.45">
      <c r="A5073">
        <v>5072</v>
      </c>
      <c r="B5073" s="10">
        <v>45297</v>
      </c>
      <c r="C5073">
        <v>5661</v>
      </c>
      <c r="D5073" t="s">
        <v>80</v>
      </c>
      <c r="E5073">
        <v>21</v>
      </c>
      <c r="F5073" t="s">
        <v>6</v>
      </c>
      <c r="G5073">
        <v>1</v>
      </c>
      <c r="H5073">
        <v>3722.9</v>
      </c>
      <c r="I5073">
        <v>3722.9</v>
      </c>
      <c r="J5073" t="s">
        <v>95</v>
      </c>
      <c r="K5073" t="s">
        <v>82</v>
      </c>
      <c r="L5073" t="s">
        <v>83</v>
      </c>
      <c r="M5073">
        <v>2024</v>
      </c>
      <c r="N5073" t="s">
        <v>84</v>
      </c>
      <c r="O5073" t="s">
        <v>5048</v>
      </c>
      <c r="P5073" t="s">
        <v>86</v>
      </c>
    </row>
    <row r="5074" spans="1:16" x14ac:dyDescent="0.45">
      <c r="A5074">
        <v>5073</v>
      </c>
      <c r="B5074" s="10">
        <v>45297</v>
      </c>
      <c r="C5074">
        <v>2894</v>
      </c>
      <c r="D5074" t="s">
        <v>89</v>
      </c>
      <c r="E5074">
        <v>41</v>
      </c>
      <c r="F5074" t="s">
        <v>8</v>
      </c>
      <c r="G5074">
        <v>5</v>
      </c>
      <c r="H5074">
        <v>2844.11</v>
      </c>
      <c r="I5074">
        <v>14220.55</v>
      </c>
      <c r="J5074" t="s">
        <v>97</v>
      </c>
      <c r="K5074" t="s">
        <v>82</v>
      </c>
      <c r="L5074" t="s">
        <v>83</v>
      </c>
      <c r="M5074">
        <v>2024</v>
      </c>
      <c r="N5074" t="s">
        <v>84</v>
      </c>
      <c r="O5074" t="s">
        <v>8900</v>
      </c>
      <c r="P5074" t="s">
        <v>748</v>
      </c>
    </row>
    <row r="5075" spans="1:16" x14ac:dyDescent="0.45">
      <c r="A5075">
        <v>5074</v>
      </c>
      <c r="B5075" s="10">
        <v>45297</v>
      </c>
      <c r="C5075">
        <v>8389</v>
      </c>
      <c r="D5075" t="s">
        <v>89</v>
      </c>
      <c r="E5075">
        <v>64</v>
      </c>
      <c r="F5075" t="s">
        <v>9</v>
      </c>
      <c r="G5075">
        <v>1</v>
      </c>
      <c r="H5075">
        <v>3992.88</v>
      </c>
      <c r="I5075">
        <v>3992.88</v>
      </c>
      <c r="J5075" t="s">
        <v>81</v>
      </c>
      <c r="K5075" t="s">
        <v>82</v>
      </c>
      <c r="L5075" t="s">
        <v>83</v>
      </c>
      <c r="M5075">
        <v>2024</v>
      </c>
      <c r="N5075" t="s">
        <v>84</v>
      </c>
      <c r="O5075" t="s">
        <v>5869</v>
      </c>
      <c r="P5075" t="s">
        <v>86</v>
      </c>
    </row>
    <row r="5076" spans="1:16" x14ac:dyDescent="0.45">
      <c r="A5076">
        <v>5075</v>
      </c>
      <c r="B5076" s="10">
        <v>45297</v>
      </c>
      <c r="C5076">
        <v>5922</v>
      </c>
      <c r="D5076" t="s">
        <v>80</v>
      </c>
      <c r="E5076">
        <v>26</v>
      </c>
      <c r="F5076" t="s">
        <v>7</v>
      </c>
      <c r="G5076">
        <v>1</v>
      </c>
      <c r="H5076">
        <v>1691.81</v>
      </c>
      <c r="I5076">
        <v>1691.81</v>
      </c>
      <c r="J5076" t="s">
        <v>87</v>
      </c>
      <c r="K5076" t="s">
        <v>567</v>
      </c>
      <c r="L5076" t="s">
        <v>83</v>
      </c>
      <c r="M5076">
        <v>2024</v>
      </c>
      <c r="N5076" t="s">
        <v>84</v>
      </c>
      <c r="O5076" t="s">
        <v>8216</v>
      </c>
      <c r="P5076" t="s">
        <v>86</v>
      </c>
    </row>
    <row r="5077" spans="1:16" x14ac:dyDescent="0.45">
      <c r="A5077">
        <v>5076</v>
      </c>
      <c r="B5077" s="10">
        <v>45297</v>
      </c>
      <c r="C5077">
        <v>7322</v>
      </c>
      <c r="D5077" t="s">
        <v>80</v>
      </c>
      <c r="E5077">
        <v>20</v>
      </c>
      <c r="F5077" t="s">
        <v>102</v>
      </c>
      <c r="G5077">
        <v>5</v>
      </c>
      <c r="H5077">
        <v>3524.97</v>
      </c>
      <c r="I5077">
        <v>17624.849999999999</v>
      </c>
      <c r="J5077" t="s">
        <v>95</v>
      </c>
      <c r="K5077" t="s">
        <v>82</v>
      </c>
      <c r="L5077" t="s">
        <v>83</v>
      </c>
      <c r="M5077">
        <v>2024</v>
      </c>
      <c r="N5077" t="s">
        <v>84</v>
      </c>
      <c r="O5077" t="s">
        <v>4915</v>
      </c>
      <c r="P5077" t="s">
        <v>86</v>
      </c>
    </row>
    <row r="5078" spans="1:16" x14ac:dyDescent="0.45">
      <c r="A5078">
        <v>5077</v>
      </c>
      <c r="B5078" s="10">
        <v>45297</v>
      </c>
      <c r="C5078">
        <v>4183</v>
      </c>
      <c r="D5078" t="s">
        <v>80</v>
      </c>
      <c r="E5078">
        <v>26</v>
      </c>
      <c r="F5078" t="s">
        <v>7</v>
      </c>
      <c r="G5078">
        <v>4</v>
      </c>
      <c r="H5078">
        <v>4720.04</v>
      </c>
      <c r="I5078">
        <v>18880.16</v>
      </c>
      <c r="J5078" t="s">
        <v>87</v>
      </c>
      <c r="K5078" t="s">
        <v>82</v>
      </c>
      <c r="L5078" t="s">
        <v>83</v>
      </c>
      <c r="M5078">
        <v>2024</v>
      </c>
      <c r="N5078" t="s">
        <v>84</v>
      </c>
      <c r="O5078" t="s">
        <v>1038</v>
      </c>
      <c r="P5078" t="s">
        <v>86</v>
      </c>
    </row>
    <row r="5079" spans="1:16" x14ac:dyDescent="0.45">
      <c r="A5079">
        <v>5078</v>
      </c>
      <c r="B5079" s="10">
        <v>45297</v>
      </c>
      <c r="C5079">
        <v>4797</v>
      </c>
      <c r="D5079" t="s">
        <v>89</v>
      </c>
      <c r="E5079">
        <v>35</v>
      </c>
      <c r="F5079" t="s">
        <v>6</v>
      </c>
      <c r="G5079">
        <v>2</v>
      </c>
      <c r="H5079">
        <v>1435.6</v>
      </c>
      <c r="I5079">
        <v>2871.2</v>
      </c>
      <c r="J5079" t="s">
        <v>97</v>
      </c>
      <c r="K5079" t="s">
        <v>82</v>
      </c>
      <c r="L5079" t="s">
        <v>83</v>
      </c>
      <c r="M5079">
        <v>2024</v>
      </c>
      <c r="N5079" t="s">
        <v>84</v>
      </c>
      <c r="O5079" t="s">
        <v>2794</v>
      </c>
      <c r="P5079" t="s">
        <v>86</v>
      </c>
    </row>
    <row r="5080" spans="1:16" x14ac:dyDescent="0.45">
      <c r="A5080">
        <v>5079</v>
      </c>
      <c r="B5080" s="10">
        <v>45297</v>
      </c>
      <c r="C5080">
        <v>6178</v>
      </c>
      <c r="D5080" t="s">
        <v>89</v>
      </c>
      <c r="E5080">
        <v>53</v>
      </c>
      <c r="F5080" t="s">
        <v>8</v>
      </c>
      <c r="G5080">
        <v>5</v>
      </c>
      <c r="H5080">
        <v>4905.96</v>
      </c>
      <c r="I5080">
        <v>24529.8</v>
      </c>
      <c r="J5080" t="s">
        <v>93</v>
      </c>
      <c r="K5080" t="s">
        <v>82</v>
      </c>
      <c r="L5080" t="s">
        <v>83</v>
      </c>
      <c r="M5080">
        <v>2024</v>
      </c>
      <c r="N5080" t="s">
        <v>668</v>
      </c>
      <c r="O5080" t="s">
        <v>9746</v>
      </c>
      <c r="P5080" t="s">
        <v>86</v>
      </c>
    </row>
    <row r="5081" spans="1:16" x14ac:dyDescent="0.45">
      <c r="A5081">
        <v>5080</v>
      </c>
      <c r="B5081" s="10">
        <v>45297</v>
      </c>
      <c r="C5081">
        <v>4968</v>
      </c>
      <c r="D5081" t="s">
        <v>89</v>
      </c>
      <c r="E5081">
        <v>36</v>
      </c>
      <c r="F5081" t="s">
        <v>5</v>
      </c>
      <c r="G5081">
        <v>3</v>
      </c>
      <c r="H5081">
        <v>2082.11</v>
      </c>
      <c r="I5081">
        <v>6246.33</v>
      </c>
      <c r="J5081" t="s">
        <v>97</v>
      </c>
      <c r="K5081" t="s">
        <v>82</v>
      </c>
      <c r="L5081" t="s">
        <v>83</v>
      </c>
      <c r="M5081">
        <v>2024</v>
      </c>
      <c r="N5081" t="s">
        <v>84</v>
      </c>
      <c r="O5081" t="s">
        <v>6333</v>
      </c>
      <c r="P5081" t="s">
        <v>86</v>
      </c>
    </row>
    <row r="5082" spans="1:16" x14ac:dyDescent="0.45">
      <c r="A5082">
        <v>5081</v>
      </c>
      <c r="B5082" s="10">
        <v>45297</v>
      </c>
      <c r="C5082">
        <v>3716</v>
      </c>
      <c r="D5082" t="s">
        <v>80</v>
      </c>
      <c r="E5082">
        <v>41</v>
      </c>
      <c r="F5082" t="s">
        <v>9</v>
      </c>
      <c r="G5082">
        <v>1</v>
      </c>
      <c r="H5082">
        <v>240.74</v>
      </c>
      <c r="I5082">
        <v>240.74</v>
      </c>
      <c r="J5082" t="s">
        <v>97</v>
      </c>
      <c r="K5082" t="s">
        <v>567</v>
      </c>
      <c r="L5082" t="s">
        <v>83</v>
      </c>
      <c r="M5082">
        <v>2024</v>
      </c>
      <c r="N5082" t="s">
        <v>84</v>
      </c>
      <c r="O5082" t="s">
        <v>7941</v>
      </c>
      <c r="P5082" t="s">
        <v>86</v>
      </c>
    </row>
    <row r="5083" spans="1:16" x14ac:dyDescent="0.45">
      <c r="A5083">
        <v>5082</v>
      </c>
      <c r="B5083" s="10">
        <v>45297</v>
      </c>
      <c r="C5083">
        <v>1190</v>
      </c>
      <c r="D5083" t="s">
        <v>80</v>
      </c>
      <c r="E5083">
        <v>21</v>
      </c>
      <c r="F5083" t="s">
        <v>6</v>
      </c>
      <c r="G5083">
        <v>2</v>
      </c>
      <c r="H5083">
        <v>1820.62</v>
      </c>
      <c r="I5083">
        <v>3641.24</v>
      </c>
      <c r="J5083" t="s">
        <v>95</v>
      </c>
      <c r="K5083" t="s">
        <v>82</v>
      </c>
      <c r="L5083" t="s">
        <v>83</v>
      </c>
      <c r="M5083">
        <v>2024</v>
      </c>
      <c r="N5083" t="s">
        <v>84</v>
      </c>
      <c r="O5083" t="s">
        <v>2556</v>
      </c>
      <c r="P5083" t="s">
        <v>86</v>
      </c>
    </row>
    <row r="5084" spans="1:16" x14ac:dyDescent="0.45">
      <c r="A5084">
        <v>5083</v>
      </c>
      <c r="B5084" s="10">
        <v>45298</v>
      </c>
      <c r="C5084">
        <v>2335</v>
      </c>
      <c r="D5084" t="s">
        <v>89</v>
      </c>
      <c r="E5084">
        <v>26</v>
      </c>
      <c r="F5084" t="s">
        <v>7</v>
      </c>
      <c r="G5084">
        <v>3</v>
      </c>
      <c r="H5084">
        <v>790.73</v>
      </c>
      <c r="I5084">
        <v>2372.19</v>
      </c>
      <c r="J5084" t="s">
        <v>87</v>
      </c>
      <c r="K5084" t="s">
        <v>82</v>
      </c>
      <c r="L5084" t="s">
        <v>83</v>
      </c>
      <c r="M5084">
        <v>2024</v>
      </c>
      <c r="N5084" t="s">
        <v>84</v>
      </c>
      <c r="O5084" t="s">
        <v>451</v>
      </c>
      <c r="P5084" t="s">
        <v>86</v>
      </c>
    </row>
    <row r="5085" spans="1:16" x14ac:dyDescent="0.45">
      <c r="A5085">
        <v>5084</v>
      </c>
      <c r="B5085" s="10">
        <v>45298</v>
      </c>
      <c r="C5085">
        <v>9181</v>
      </c>
      <c r="D5085" t="s">
        <v>80</v>
      </c>
      <c r="E5085">
        <v>50</v>
      </c>
      <c r="F5085" t="s">
        <v>102</v>
      </c>
      <c r="G5085">
        <v>2</v>
      </c>
      <c r="H5085">
        <v>1556.21</v>
      </c>
      <c r="I5085">
        <v>3112.42</v>
      </c>
      <c r="J5085" t="s">
        <v>93</v>
      </c>
      <c r="K5085" t="s">
        <v>82</v>
      </c>
      <c r="L5085" t="s">
        <v>83</v>
      </c>
      <c r="M5085">
        <v>2024</v>
      </c>
      <c r="N5085" t="s">
        <v>668</v>
      </c>
      <c r="O5085" t="s">
        <v>9875</v>
      </c>
      <c r="P5085" t="s">
        <v>86</v>
      </c>
    </row>
    <row r="5086" spans="1:16" x14ac:dyDescent="0.45">
      <c r="A5086">
        <v>5085</v>
      </c>
      <c r="B5086" s="10">
        <v>45298</v>
      </c>
      <c r="C5086">
        <v>1378</v>
      </c>
      <c r="D5086" t="s">
        <v>80</v>
      </c>
      <c r="E5086">
        <v>18</v>
      </c>
      <c r="F5086" t="s">
        <v>6</v>
      </c>
      <c r="G5086">
        <v>4</v>
      </c>
      <c r="H5086">
        <v>525.04999999999995</v>
      </c>
      <c r="I5086">
        <v>2100.1999999999998</v>
      </c>
      <c r="J5086" t="s">
        <v>95</v>
      </c>
      <c r="K5086" t="s">
        <v>82</v>
      </c>
      <c r="L5086" t="s">
        <v>83</v>
      </c>
      <c r="M5086">
        <v>2024</v>
      </c>
      <c r="N5086" t="s">
        <v>84</v>
      </c>
      <c r="O5086" t="s">
        <v>2355</v>
      </c>
      <c r="P5086" t="s">
        <v>86</v>
      </c>
    </row>
    <row r="5087" spans="1:16" x14ac:dyDescent="0.45">
      <c r="A5087">
        <v>5086</v>
      </c>
      <c r="B5087" s="10">
        <v>45298</v>
      </c>
      <c r="C5087">
        <v>4829</v>
      </c>
      <c r="D5087" t="s">
        <v>89</v>
      </c>
      <c r="E5087">
        <v>52</v>
      </c>
      <c r="F5087" t="s">
        <v>102</v>
      </c>
      <c r="G5087">
        <v>3</v>
      </c>
      <c r="H5087">
        <v>932.11</v>
      </c>
      <c r="I5087">
        <v>2796.33</v>
      </c>
      <c r="J5087" t="s">
        <v>93</v>
      </c>
      <c r="K5087" t="s">
        <v>82</v>
      </c>
      <c r="L5087" t="s">
        <v>83</v>
      </c>
      <c r="M5087">
        <v>2024</v>
      </c>
      <c r="N5087" t="s">
        <v>84</v>
      </c>
      <c r="O5087" t="s">
        <v>6547</v>
      </c>
      <c r="P5087" t="s">
        <v>86</v>
      </c>
    </row>
    <row r="5088" spans="1:16" x14ac:dyDescent="0.45">
      <c r="A5088">
        <v>5087</v>
      </c>
      <c r="B5088" s="10">
        <v>45298</v>
      </c>
      <c r="C5088">
        <v>7380</v>
      </c>
      <c r="D5088" t="s">
        <v>89</v>
      </c>
      <c r="E5088">
        <v>27</v>
      </c>
      <c r="F5088" t="s">
        <v>102</v>
      </c>
      <c r="G5088">
        <v>5</v>
      </c>
      <c r="H5088">
        <v>677.16</v>
      </c>
      <c r="I5088">
        <v>3385.8</v>
      </c>
      <c r="J5088" t="s">
        <v>87</v>
      </c>
      <c r="K5088" t="s">
        <v>82</v>
      </c>
      <c r="L5088" t="s">
        <v>83</v>
      </c>
      <c r="M5088">
        <v>2024</v>
      </c>
      <c r="N5088" t="s">
        <v>84</v>
      </c>
      <c r="O5088" t="s">
        <v>8990</v>
      </c>
      <c r="P5088" t="s">
        <v>748</v>
      </c>
    </row>
    <row r="5089" spans="1:16" x14ac:dyDescent="0.45">
      <c r="A5089">
        <v>5088</v>
      </c>
      <c r="B5089" s="10">
        <v>45298</v>
      </c>
      <c r="C5089">
        <v>1615</v>
      </c>
      <c r="D5089" t="s">
        <v>80</v>
      </c>
      <c r="E5089">
        <v>29</v>
      </c>
      <c r="F5089" t="s">
        <v>9</v>
      </c>
      <c r="G5089">
        <v>2</v>
      </c>
      <c r="H5089">
        <v>265.20999999999998</v>
      </c>
      <c r="I5089">
        <v>530.41999999999996</v>
      </c>
      <c r="J5089" t="s">
        <v>87</v>
      </c>
      <c r="K5089" t="s">
        <v>567</v>
      </c>
      <c r="L5089" t="s">
        <v>83</v>
      </c>
      <c r="M5089">
        <v>2024</v>
      </c>
      <c r="N5089" t="s">
        <v>84</v>
      </c>
      <c r="O5089" t="s">
        <v>7102</v>
      </c>
      <c r="P5089" t="s">
        <v>86</v>
      </c>
    </row>
    <row r="5090" spans="1:16" x14ac:dyDescent="0.45">
      <c r="A5090">
        <v>5089</v>
      </c>
      <c r="B5090" s="10">
        <v>45298</v>
      </c>
      <c r="C5090">
        <v>3330</v>
      </c>
      <c r="D5090" t="s">
        <v>89</v>
      </c>
      <c r="E5090">
        <v>35</v>
      </c>
      <c r="F5090" t="s">
        <v>102</v>
      </c>
      <c r="G5090">
        <v>5</v>
      </c>
      <c r="H5090">
        <v>1516.12</v>
      </c>
      <c r="I5090">
        <v>7580.6</v>
      </c>
      <c r="J5090" t="s">
        <v>97</v>
      </c>
      <c r="K5090" t="s">
        <v>82</v>
      </c>
      <c r="L5090" t="s">
        <v>83</v>
      </c>
      <c r="M5090">
        <v>2024</v>
      </c>
      <c r="N5090" t="s">
        <v>84</v>
      </c>
      <c r="O5090" t="s">
        <v>8901</v>
      </c>
      <c r="P5090" t="s">
        <v>748</v>
      </c>
    </row>
    <row r="5091" spans="1:16" x14ac:dyDescent="0.45">
      <c r="A5091">
        <v>5090</v>
      </c>
      <c r="B5091" s="10">
        <v>45298</v>
      </c>
      <c r="C5091">
        <v>2754</v>
      </c>
      <c r="D5091" t="s">
        <v>80</v>
      </c>
      <c r="E5091">
        <v>31</v>
      </c>
      <c r="F5091" t="s">
        <v>102</v>
      </c>
      <c r="G5091">
        <v>5</v>
      </c>
      <c r="H5091">
        <v>4707.75</v>
      </c>
      <c r="I5091">
        <v>23538.75</v>
      </c>
      <c r="J5091" t="s">
        <v>87</v>
      </c>
      <c r="K5091" t="s">
        <v>82</v>
      </c>
      <c r="L5091" t="s">
        <v>83</v>
      </c>
      <c r="M5091">
        <v>2024</v>
      </c>
      <c r="N5091" t="s">
        <v>84</v>
      </c>
      <c r="O5091" t="s">
        <v>4016</v>
      </c>
      <c r="P5091" t="s">
        <v>86</v>
      </c>
    </row>
    <row r="5092" spans="1:16" x14ac:dyDescent="0.45">
      <c r="A5092">
        <v>5091</v>
      </c>
      <c r="B5092" s="10">
        <v>45298</v>
      </c>
      <c r="C5092">
        <v>1463</v>
      </c>
      <c r="D5092" t="s">
        <v>89</v>
      </c>
      <c r="E5092">
        <v>27</v>
      </c>
      <c r="F5092" t="s">
        <v>7</v>
      </c>
      <c r="G5092">
        <v>2</v>
      </c>
      <c r="H5092">
        <v>4749.5</v>
      </c>
      <c r="I5092">
        <v>9499</v>
      </c>
      <c r="J5092" t="s">
        <v>87</v>
      </c>
      <c r="K5092" t="s">
        <v>82</v>
      </c>
      <c r="L5092" t="s">
        <v>83</v>
      </c>
      <c r="M5092">
        <v>2024</v>
      </c>
      <c r="N5092" t="s">
        <v>84</v>
      </c>
      <c r="O5092" t="s">
        <v>3738</v>
      </c>
      <c r="P5092" t="s">
        <v>86</v>
      </c>
    </row>
    <row r="5093" spans="1:16" x14ac:dyDescent="0.45">
      <c r="A5093">
        <v>5092</v>
      </c>
      <c r="B5093" s="10">
        <v>45298</v>
      </c>
      <c r="C5093">
        <v>5267</v>
      </c>
      <c r="D5093" t="s">
        <v>89</v>
      </c>
      <c r="E5093">
        <v>27</v>
      </c>
      <c r="F5093" t="s">
        <v>9</v>
      </c>
      <c r="G5093">
        <v>2</v>
      </c>
      <c r="H5093">
        <v>4240.8999999999996</v>
      </c>
      <c r="I5093">
        <v>8481.7999999999993</v>
      </c>
      <c r="J5093" t="s">
        <v>87</v>
      </c>
      <c r="K5093" t="s">
        <v>82</v>
      </c>
      <c r="L5093" t="s">
        <v>83</v>
      </c>
      <c r="M5093">
        <v>2024</v>
      </c>
      <c r="N5093" t="s">
        <v>84</v>
      </c>
      <c r="O5093" t="s">
        <v>3739</v>
      </c>
      <c r="P5093" t="s">
        <v>86</v>
      </c>
    </row>
    <row r="5094" spans="1:16" x14ac:dyDescent="0.45">
      <c r="A5094">
        <v>5093</v>
      </c>
      <c r="B5094" s="10">
        <v>45298</v>
      </c>
      <c r="C5094">
        <v>4158</v>
      </c>
      <c r="D5094" t="s">
        <v>80</v>
      </c>
      <c r="E5094">
        <v>35</v>
      </c>
      <c r="F5094" t="s">
        <v>5</v>
      </c>
      <c r="G5094">
        <v>1</v>
      </c>
      <c r="H5094">
        <v>110.1</v>
      </c>
      <c r="I5094">
        <v>110.1</v>
      </c>
      <c r="J5094" t="s">
        <v>97</v>
      </c>
      <c r="K5094" t="s">
        <v>567</v>
      </c>
      <c r="L5094" t="s">
        <v>83</v>
      </c>
      <c r="M5094">
        <v>2024</v>
      </c>
      <c r="N5094" t="s">
        <v>84</v>
      </c>
      <c r="O5094" t="s">
        <v>7942</v>
      </c>
      <c r="P5094" t="s">
        <v>86</v>
      </c>
    </row>
    <row r="5095" spans="1:16" x14ac:dyDescent="0.45">
      <c r="A5095">
        <v>5094</v>
      </c>
      <c r="B5095" s="10">
        <v>45298</v>
      </c>
      <c r="C5095">
        <v>4624</v>
      </c>
      <c r="D5095" t="s">
        <v>80</v>
      </c>
      <c r="E5095">
        <v>41</v>
      </c>
      <c r="F5095" t="s">
        <v>5</v>
      </c>
      <c r="G5095">
        <v>1</v>
      </c>
      <c r="H5095">
        <v>189.21</v>
      </c>
      <c r="I5095">
        <v>189.21</v>
      </c>
      <c r="J5095" t="s">
        <v>97</v>
      </c>
      <c r="K5095" t="s">
        <v>567</v>
      </c>
      <c r="L5095" t="s">
        <v>83</v>
      </c>
      <c r="M5095">
        <v>2024</v>
      </c>
      <c r="N5095" t="s">
        <v>84</v>
      </c>
      <c r="O5095" t="s">
        <v>7943</v>
      </c>
      <c r="P5095" t="s">
        <v>86</v>
      </c>
    </row>
    <row r="5096" spans="1:16" x14ac:dyDescent="0.45">
      <c r="A5096">
        <v>5095</v>
      </c>
      <c r="B5096" s="10">
        <v>45298</v>
      </c>
      <c r="C5096">
        <v>5938</v>
      </c>
      <c r="D5096" t="s">
        <v>89</v>
      </c>
      <c r="E5096">
        <v>18</v>
      </c>
      <c r="F5096" t="s">
        <v>102</v>
      </c>
      <c r="G5096">
        <v>3</v>
      </c>
      <c r="H5096">
        <v>101.27</v>
      </c>
      <c r="I5096">
        <v>303.81</v>
      </c>
      <c r="J5096" t="s">
        <v>95</v>
      </c>
      <c r="K5096" t="s">
        <v>567</v>
      </c>
      <c r="L5096" t="s">
        <v>83</v>
      </c>
      <c r="M5096">
        <v>2024</v>
      </c>
      <c r="N5096" t="s">
        <v>84</v>
      </c>
      <c r="O5096" t="s">
        <v>630</v>
      </c>
      <c r="P5096" t="s">
        <v>86</v>
      </c>
    </row>
    <row r="5097" spans="1:16" x14ac:dyDescent="0.45">
      <c r="A5097">
        <v>5096</v>
      </c>
      <c r="B5097" s="10">
        <v>45298</v>
      </c>
      <c r="C5097">
        <v>6417</v>
      </c>
      <c r="D5097" t="s">
        <v>80</v>
      </c>
      <c r="E5097">
        <v>47</v>
      </c>
      <c r="F5097" t="s">
        <v>6</v>
      </c>
      <c r="G5097">
        <v>3</v>
      </c>
      <c r="H5097">
        <v>1864.87</v>
      </c>
      <c r="I5097">
        <v>5594.61</v>
      </c>
      <c r="J5097" t="s">
        <v>93</v>
      </c>
      <c r="K5097" t="s">
        <v>82</v>
      </c>
      <c r="L5097" t="s">
        <v>83</v>
      </c>
      <c r="M5097">
        <v>2024</v>
      </c>
      <c r="N5097" t="s">
        <v>84</v>
      </c>
      <c r="O5097" t="s">
        <v>6548</v>
      </c>
      <c r="P5097" t="s">
        <v>86</v>
      </c>
    </row>
    <row r="5098" spans="1:16" x14ac:dyDescent="0.45">
      <c r="A5098">
        <v>5097</v>
      </c>
      <c r="B5098" s="10">
        <v>45299</v>
      </c>
      <c r="C5098">
        <v>7004</v>
      </c>
      <c r="D5098" t="s">
        <v>89</v>
      </c>
      <c r="E5098">
        <v>32</v>
      </c>
      <c r="F5098" t="s">
        <v>8</v>
      </c>
      <c r="G5098">
        <v>3</v>
      </c>
      <c r="H5098">
        <v>4902.28</v>
      </c>
      <c r="I5098">
        <v>14706.84</v>
      </c>
      <c r="J5098" t="s">
        <v>87</v>
      </c>
      <c r="K5098" t="s">
        <v>82</v>
      </c>
      <c r="L5098" t="s">
        <v>83</v>
      </c>
      <c r="M5098">
        <v>2024</v>
      </c>
      <c r="N5098" t="s">
        <v>84</v>
      </c>
      <c r="O5098" t="s">
        <v>452</v>
      </c>
      <c r="P5098" t="s">
        <v>86</v>
      </c>
    </row>
    <row r="5099" spans="1:16" x14ac:dyDescent="0.45">
      <c r="A5099">
        <v>5098</v>
      </c>
      <c r="B5099" s="10">
        <v>45299</v>
      </c>
      <c r="C5099">
        <v>9881</v>
      </c>
      <c r="D5099" t="s">
        <v>80</v>
      </c>
      <c r="E5099">
        <v>25</v>
      </c>
      <c r="F5099" t="s">
        <v>9</v>
      </c>
      <c r="G5099">
        <v>1</v>
      </c>
      <c r="H5099">
        <v>4489.3500000000004</v>
      </c>
      <c r="I5099">
        <v>4489.3500000000004</v>
      </c>
      <c r="J5099" t="s">
        <v>87</v>
      </c>
      <c r="K5099" t="s">
        <v>82</v>
      </c>
      <c r="L5099" t="s">
        <v>83</v>
      </c>
      <c r="M5099">
        <v>2024</v>
      </c>
      <c r="N5099" t="s">
        <v>84</v>
      </c>
      <c r="O5099" t="s">
        <v>5430</v>
      </c>
      <c r="P5099" t="s">
        <v>86</v>
      </c>
    </row>
    <row r="5100" spans="1:16" x14ac:dyDescent="0.45">
      <c r="A5100">
        <v>5099</v>
      </c>
      <c r="B5100" s="10">
        <v>45299</v>
      </c>
      <c r="C5100">
        <v>6603</v>
      </c>
      <c r="D5100" t="s">
        <v>89</v>
      </c>
      <c r="E5100">
        <v>52</v>
      </c>
      <c r="F5100" t="s">
        <v>8</v>
      </c>
      <c r="G5100">
        <v>5</v>
      </c>
      <c r="H5100">
        <v>1290.1500000000001</v>
      </c>
      <c r="I5100">
        <v>6450.75</v>
      </c>
      <c r="J5100" t="s">
        <v>93</v>
      </c>
      <c r="K5100" t="s">
        <v>82</v>
      </c>
      <c r="L5100" t="s">
        <v>83</v>
      </c>
      <c r="M5100">
        <v>2024</v>
      </c>
      <c r="N5100" t="s">
        <v>84</v>
      </c>
      <c r="O5100" t="s">
        <v>4258</v>
      </c>
      <c r="P5100" t="s">
        <v>86</v>
      </c>
    </row>
    <row r="5101" spans="1:16" x14ac:dyDescent="0.45">
      <c r="A5101">
        <v>5100</v>
      </c>
      <c r="B5101" s="10">
        <v>45299</v>
      </c>
      <c r="C5101">
        <v>3212</v>
      </c>
      <c r="D5101" t="s">
        <v>89</v>
      </c>
      <c r="E5101">
        <v>35</v>
      </c>
      <c r="F5101" t="s">
        <v>9</v>
      </c>
      <c r="G5101">
        <v>4</v>
      </c>
      <c r="H5101">
        <v>2080.46</v>
      </c>
      <c r="I5101">
        <v>8321.84</v>
      </c>
      <c r="J5101" t="s">
        <v>97</v>
      </c>
      <c r="K5101" t="s">
        <v>82</v>
      </c>
      <c r="L5101" t="s">
        <v>83</v>
      </c>
      <c r="M5101">
        <v>2024</v>
      </c>
      <c r="N5101" t="s">
        <v>84</v>
      </c>
      <c r="O5101" t="s">
        <v>1741</v>
      </c>
      <c r="P5101" t="s">
        <v>86</v>
      </c>
    </row>
    <row r="5102" spans="1:16" x14ac:dyDescent="0.45">
      <c r="A5102">
        <v>5101</v>
      </c>
      <c r="B5102" s="10">
        <v>45299</v>
      </c>
      <c r="C5102">
        <v>7120</v>
      </c>
      <c r="D5102" t="s">
        <v>89</v>
      </c>
      <c r="E5102">
        <v>58</v>
      </c>
      <c r="F5102" t="s">
        <v>9</v>
      </c>
      <c r="G5102">
        <v>4</v>
      </c>
      <c r="H5102">
        <v>4130.92</v>
      </c>
      <c r="I5102">
        <v>16523.68</v>
      </c>
      <c r="J5102" t="s">
        <v>81</v>
      </c>
      <c r="K5102" t="s">
        <v>82</v>
      </c>
      <c r="L5102" t="s">
        <v>83</v>
      </c>
      <c r="M5102">
        <v>2024</v>
      </c>
      <c r="N5102" t="s">
        <v>84</v>
      </c>
      <c r="O5102" t="s">
        <v>1399</v>
      </c>
      <c r="P5102" t="s">
        <v>86</v>
      </c>
    </row>
    <row r="5103" spans="1:16" x14ac:dyDescent="0.45">
      <c r="A5103">
        <v>5102</v>
      </c>
      <c r="B5103" s="10">
        <v>45299</v>
      </c>
      <c r="C5103">
        <v>6818</v>
      </c>
      <c r="D5103" t="s">
        <v>80</v>
      </c>
      <c r="E5103">
        <v>33</v>
      </c>
      <c r="F5103" t="s">
        <v>7</v>
      </c>
      <c r="G5103">
        <v>2</v>
      </c>
      <c r="H5103">
        <v>3804.99</v>
      </c>
      <c r="I5103">
        <v>7609.98</v>
      </c>
      <c r="J5103" t="s">
        <v>87</v>
      </c>
      <c r="K5103" t="s">
        <v>82</v>
      </c>
      <c r="L5103" t="s">
        <v>83</v>
      </c>
      <c r="M5103">
        <v>2024</v>
      </c>
      <c r="N5103" t="s">
        <v>84</v>
      </c>
      <c r="O5103" t="s">
        <v>3740</v>
      </c>
      <c r="P5103" t="s">
        <v>86</v>
      </c>
    </row>
    <row r="5104" spans="1:16" x14ac:dyDescent="0.45">
      <c r="A5104">
        <v>5103</v>
      </c>
      <c r="B5104" s="10">
        <v>45299</v>
      </c>
      <c r="C5104">
        <v>1382</v>
      </c>
      <c r="D5104" t="s">
        <v>89</v>
      </c>
      <c r="E5104">
        <v>38</v>
      </c>
      <c r="F5104" t="s">
        <v>102</v>
      </c>
      <c r="G5104">
        <v>1</v>
      </c>
      <c r="H5104">
        <v>706.46</v>
      </c>
      <c r="I5104">
        <v>706.46</v>
      </c>
      <c r="J5104" t="s">
        <v>97</v>
      </c>
      <c r="K5104" t="s">
        <v>567</v>
      </c>
      <c r="L5104" t="s">
        <v>83</v>
      </c>
      <c r="M5104">
        <v>2024</v>
      </c>
      <c r="N5104" t="s">
        <v>84</v>
      </c>
      <c r="O5104" t="s">
        <v>7944</v>
      </c>
      <c r="P5104" t="s">
        <v>86</v>
      </c>
    </row>
    <row r="5105" spans="1:16" x14ac:dyDescent="0.45">
      <c r="A5105">
        <v>5104</v>
      </c>
      <c r="B5105" s="10">
        <v>45299</v>
      </c>
      <c r="C5105">
        <v>3256</v>
      </c>
      <c r="D5105" t="s">
        <v>89</v>
      </c>
      <c r="E5105">
        <v>32</v>
      </c>
      <c r="F5105" t="s">
        <v>7</v>
      </c>
      <c r="G5105">
        <v>2</v>
      </c>
      <c r="H5105">
        <v>583.5</v>
      </c>
      <c r="I5105">
        <v>1167</v>
      </c>
      <c r="J5105" t="s">
        <v>87</v>
      </c>
      <c r="K5105" t="s">
        <v>567</v>
      </c>
      <c r="L5105" t="s">
        <v>83</v>
      </c>
      <c r="M5105">
        <v>2024</v>
      </c>
      <c r="N5105" t="s">
        <v>84</v>
      </c>
      <c r="O5105" t="s">
        <v>7103</v>
      </c>
      <c r="P5105" t="s">
        <v>86</v>
      </c>
    </row>
    <row r="5106" spans="1:16" x14ac:dyDescent="0.45">
      <c r="A5106">
        <v>5105</v>
      </c>
      <c r="B5106" s="10">
        <v>45299</v>
      </c>
      <c r="C5106">
        <v>2412</v>
      </c>
      <c r="D5106" t="s">
        <v>89</v>
      </c>
      <c r="E5106">
        <v>22</v>
      </c>
      <c r="F5106" t="s">
        <v>6</v>
      </c>
      <c r="G5106">
        <v>4</v>
      </c>
      <c r="H5106">
        <v>2741.42</v>
      </c>
      <c r="I5106">
        <v>10965.68</v>
      </c>
      <c r="J5106" t="s">
        <v>95</v>
      </c>
      <c r="K5106" t="s">
        <v>82</v>
      </c>
      <c r="L5106" t="s">
        <v>83</v>
      </c>
      <c r="M5106">
        <v>2024</v>
      </c>
      <c r="N5106" t="s">
        <v>668</v>
      </c>
      <c r="O5106" t="s">
        <v>10027</v>
      </c>
      <c r="P5106" t="s">
        <v>86</v>
      </c>
    </row>
    <row r="5107" spans="1:16" x14ac:dyDescent="0.45">
      <c r="A5107">
        <v>5106</v>
      </c>
      <c r="B5107" s="10">
        <v>45299</v>
      </c>
      <c r="C5107">
        <v>7146</v>
      </c>
      <c r="D5107" t="s">
        <v>89</v>
      </c>
      <c r="E5107">
        <v>62</v>
      </c>
      <c r="F5107" t="s">
        <v>8</v>
      </c>
      <c r="G5107">
        <v>2</v>
      </c>
      <c r="H5107">
        <v>555.45000000000005</v>
      </c>
      <c r="I5107">
        <v>1110.9000000000001</v>
      </c>
      <c r="J5107" t="s">
        <v>81</v>
      </c>
      <c r="K5107" t="s">
        <v>567</v>
      </c>
      <c r="L5107" t="s">
        <v>83</v>
      </c>
      <c r="M5107">
        <v>2024</v>
      </c>
      <c r="N5107" t="s">
        <v>84</v>
      </c>
      <c r="O5107" t="s">
        <v>6996</v>
      </c>
      <c r="P5107" t="s">
        <v>86</v>
      </c>
    </row>
    <row r="5108" spans="1:16" x14ac:dyDescent="0.45">
      <c r="A5108">
        <v>5107</v>
      </c>
      <c r="B5108" s="10">
        <v>45299</v>
      </c>
      <c r="C5108">
        <v>1371</v>
      </c>
      <c r="D5108" t="s">
        <v>80</v>
      </c>
      <c r="E5108">
        <v>24</v>
      </c>
      <c r="F5108" t="s">
        <v>8</v>
      </c>
      <c r="G5108">
        <v>1</v>
      </c>
      <c r="H5108">
        <v>4133.84</v>
      </c>
      <c r="I5108">
        <v>4133.84</v>
      </c>
      <c r="J5108" t="s">
        <v>95</v>
      </c>
      <c r="K5108" t="s">
        <v>82</v>
      </c>
      <c r="L5108" t="s">
        <v>83</v>
      </c>
      <c r="M5108">
        <v>2024</v>
      </c>
      <c r="N5108" t="s">
        <v>84</v>
      </c>
      <c r="O5108" t="s">
        <v>5049</v>
      </c>
      <c r="P5108" t="s">
        <v>86</v>
      </c>
    </row>
    <row r="5109" spans="1:16" x14ac:dyDescent="0.45">
      <c r="A5109">
        <v>5108</v>
      </c>
      <c r="B5109" s="10">
        <v>45299</v>
      </c>
      <c r="C5109">
        <v>6806</v>
      </c>
      <c r="D5109" t="s">
        <v>80</v>
      </c>
      <c r="E5109">
        <v>24</v>
      </c>
      <c r="F5109" t="s">
        <v>5</v>
      </c>
      <c r="G5109">
        <v>1</v>
      </c>
      <c r="H5109">
        <v>1303.97</v>
      </c>
      <c r="I5109">
        <v>1303.97</v>
      </c>
      <c r="J5109" t="s">
        <v>95</v>
      </c>
      <c r="K5109" t="s">
        <v>567</v>
      </c>
      <c r="L5109" t="s">
        <v>83</v>
      </c>
      <c r="M5109">
        <v>2024</v>
      </c>
      <c r="N5109" t="s">
        <v>668</v>
      </c>
      <c r="O5109" t="s">
        <v>9431</v>
      </c>
      <c r="P5109" t="s">
        <v>86</v>
      </c>
    </row>
    <row r="5110" spans="1:16" x14ac:dyDescent="0.45">
      <c r="A5110">
        <v>5109</v>
      </c>
      <c r="B5110" s="10">
        <v>45299</v>
      </c>
      <c r="C5110">
        <v>6565</v>
      </c>
      <c r="D5110" t="s">
        <v>89</v>
      </c>
      <c r="E5110">
        <v>44</v>
      </c>
      <c r="F5110" t="s">
        <v>6</v>
      </c>
      <c r="G5110">
        <v>1</v>
      </c>
      <c r="H5110">
        <v>982.23</v>
      </c>
      <c r="I5110">
        <v>982.23</v>
      </c>
      <c r="J5110" t="s">
        <v>97</v>
      </c>
      <c r="K5110" t="s">
        <v>567</v>
      </c>
      <c r="L5110" t="s">
        <v>83</v>
      </c>
      <c r="M5110">
        <v>2024</v>
      </c>
      <c r="N5110" t="s">
        <v>84</v>
      </c>
      <c r="O5110" t="s">
        <v>7945</v>
      </c>
      <c r="P5110" t="s">
        <v>86</v>
      </c>
    </row>
    <row r="5111" spans="1:16" x14ac:dyDescent="0.45">
      <c r="A5111">
        <v>5110</v>
      </c>
      <c r="B5111" s="10">
        <v>45299</v>
      </c>
      <c r="C5111">
        <v>9802</v>
      </c>
      <c r="D5111" t="s">
        <v>89</v>
      </c>
      <c r="E5111">
        <v>42</v>
      </c>
      <c r="F5111" t="s">
        <v>6</v>
      </c>
      <c r="G5111">
        <v>4</v>
      </c>
      <c r="H5111">
        <v>969.07</v>
      </c>
      <c r="I5111">
        <v>3876.28</v>
      </c>
      <c r="J5111" t="s">
        <v>97</v>
      </c>
      <c r="K5111" t="s">
        <v>82</v>
      </c>
      <c r="L5111" t="s">
        <v>83</v>
      </c>
      <c r="M5111">
        <v>2024</v>
      </c>
      <c r="N5111" t="s">
        <v>84</v>
      </c>
      <c r="O5111" t="s">
        <v>1742</v>
      </c>
      <c r="P5111" t="s">
        <v>86</v>
      </c>
    </row>
    <row r="5112" spans="1:16" x14ac:dyDescent="0.45">
      <c r="A5112">
        <v>5111</v>
      </c>
      <c r="B5112" s="10">
        <v>45300</v>
      </c>
      <c r="C5112">
        <v>9307</v>
      </c>
      <c r="D5112" t="s">
        <v>80</v>
      </c>
      <c r="E5112">
        <v>39</v>
      </c>
      <c r="F5112" t="s">
        <v>7</v>
      </c>
      <c r="G5112">
        <v>1</v>
      </c>
      <c r="H5112">
        <v>273.89999999999998</v>
      </c>
      <c r="I5112">
        <v>273.89999999999998</v>
      </c>
      <c r="J5112" t="s">
        <v>97</v>
      </c>
      <c r="K5112" t="s">
        <v>567</v>
      </c>
      <c r="L5112" t="s">
        <v>83</v>
      </c>
      <c r="M5112">
        <v>2024</v>
      </c>
      <c r="N5112" t="s">
        <v>84</v>
      </c>
      <c r="O5112" t="s">
        <v>618</v>
      </c>
      <c r="P5112" t="s">
        <v>86</v>
      </c>
    </row>
    <row r="5113" spans="1:16" x14ac:dyDescent="0.45">
      <c r="A5113">
        <v>5112</v>
      </c>
      <c r="B5113" s="10">
        <v>45300</v>
      </c>
      <c r="C5113">
        <v>8437</v>
      </c>
      <c r="D5113" t="s">
        <v>89</v>
      </c>
      <c r="E5113">
        <v>30</v>
      </c>
      <c r="F5113" t="s">
        <v>7</v>
      </c>
      <c r="G5113">
        <v>3</v>
      </c>
      <c r="H5113">
        <v>3227.08</v>
      </c>
      <c r="I5113">
        <v>9681.24</v>
      </c>
      <c r="J5113" t="s">
        <v>87</v>
      </c>
      <c r="K5113" t="s">
        <v>82</v>
      </c>
      <c r="L5113" t="s">
        <v>83</v>
      </c>
      <c r="M5113">
        <v>2024</v>
      </c>
      <c r="N5113" t="s">
        <v>84</v>
      </c>
      <c r="O5113" t="s">
        <v>6108</v>
      </c>
      <c r="P5113" t="s">
        <v>86</v>
      </c>
    </row>
    <row r="5114" spans="1:16" x14ac:dyDescent="0.45">
      <c r="A5114">
        <v>5113</v>
      </c>
      <c r="B5114" s="10">
        <v>45300</v>
      </c>
      <c r="C5114">
        <v>1446</v>
      </c>
      <c r="D5114" t="s">
        <v>80</v>
      </c>
      <c r="E5114">
        <v>34</v>
      </c>
      <c r="F5114" t="s">
        <v>6</v>
      </c>
      <c r="G5114">
        <v>3</v>
      </c>
      <c r="H5114">
        <v>864.26</v>
      </c>
      <c r="I5114">
        <v>2592.7800000000002</v>
      </c>
      <c r="J5114" t="s">
        <v>87</v>
      </c>
      <c r="K5114" t="s">
        <v>82</v>
      </c>
      <c r="L5114" t="s">
        <v>83</v>
      </c>
      <c r="M5114">
        <v>2024</v>
      </c>
      <c r="N5114" t="s">
        <v>84</v>
      </c>
      <c r="O5114" t="s">
        <v>8342</v>
      </c>
      <c r="P5114" t="s">
        <v>748</v>
      </c>
    </row>
    <row r="5115" spans="1:16" x14ac:dyDescent="0.45">
      <c r="A5115">
        <v>5114</v>
      </c>
      <c r="B5115" s="10">
        <v>45300</v>
      </c>
      <c r="C5115">
        <v>2391</v>
      </c>
      <c r="D5115" t="s">
        <v>89</v>
      </c>
      <c r="E5115">
        <v>58</v>
      </c>
      <c r="F5115" t="s">
        <v>7</v>
      </c>
      <c r="G5115">
        <v>1</v>
      </c>
      <c r="H5115">
        <v>1205.02</v>
      </c>
      <c r="I5115">
        <v>1205.02</v>
      </c>
      <c r="J5115" t="s">
        <v>81</v>
      </c>
      <c r="K5115" t="s">
        <v>567</v>
      </c>
      <c r="L5115" t="s">
        <v>83</v>
      </c>
      <c r="M5115">
        <v>2024</v>
      </c>
      <c r="N5115" t="s">
        <v>84</v>
      </c>
      <c r="O5115" t="s">
        <v>8078</v>
      </c>
      <c r="P5115" t="s">
        <v>86</v>
      </c>
    </row>
    <row r="5116" spans="1:16" x14ac:dyDescent="0.45">
      <c r="A5116">
        <v>5115</v>
      </c>
      <c r="B5116" s="10">
        <v>45300</v>
      </c>
      <c r="C5116">
        <v>2340</v>
      </c>
      <c r="D5116" t="s">
        <v>80</v>
      </c>
      <c r="E5116">
        <v>61</v>
      </c>
      <c r="F5116" t="s">
        <v>5</v>
      </c>
      <c r="G5116">
        <v>3</v>
      </c>
      <c r="H5116">
        <v>3768.96</v>
      </c>
      <c r="I5116">
        <v>11306.88</v>
      </c>
      <c r="J5116" t="s">
        <v>81</v>
      </c>
      <c r="K5116" t="s">
        <v>82</v>
      </c>
      <c r="L5116" t="s">
        <v>83</v>
      </c>
      <c r="M5116">
        <v>2024</v>
      </c>
      <c r="N5116" t="s">
        <v>668</v>
      </c>
      <c r="O5116" t="s">
        <v>9245</v>
      </c>
      <c r="P5116" t="s">
        <v>748</v>
      </c>
    </row>
    <row r="5117" spans="1:16" x14ac:dyDescent="0.45">
      <c r="A5117">
        <v>5116</v>
      </c>
      <c r="B5117" s="10">
        <v>45300</v>
      </c>
      <c r="C5117">
        <v>3939</v>
      </c>
      <c r="D5117" t="s">
        <v>89</v>
      </c>
      <c r="E5117">
        <v>30</v>
      </c>
      <c r="F5117" t="s">
        <v>7</v>
      </c>
      <c r="G5117">
        <v>1</v>
      </c>
      <c r="H5117">
        <v>334.53</v>
      </c>
      <c r="I5117">
        <v>334.53</v>
      </c>
      <c r="J5117" t="s">
        <v>87</v>
      </c>
      <c r="K5117" t="s">
        <v>567</v>
      </c>
      <c r="L5117" t="s">
        <v>83</v>
      </c>
      <c r="M5117">
        <v>2024</v>
      </c>
      <c r="N5117" t="s">
        <v>668</v>
      </c>
      <c r="O5117" t="s">
        <v>9432</v>
      </c>
      <c r="P5117" t="s">
        <v>86</v>
      </c>
    </row>
    <row r="5118" spans="1:16" x14ac:dyDescent="0.45">
      <c r="A5118">
        <v>5117</v>
      </c>
      <c r="B5118" s="10">
        <v>45300</v>
      </c>
      <c r="C5118">
        <v>6969</v>
      </c>
      <c r="D5118" t="s">
        <v>80</v>
      </c>
      <c r="E5118">
        <v>43</v>
      </c>
      <c r="F5118" t="s">
        <v>7</v>
      </c>
      <c r="G5118">
        <v>4</v>
      </c>
      <c r="H5118">
        <v>1053.5899999999999</v>
      </c>
      <c r="I5118">
        <v>4214.3599999999997</v>
      </c>
      <c r="J5118" t="s">
        <v>97</v>
      </c>
      <c r="K5118" t="s">
        <v>82</v>
      </c>
      <c r="L5118" t="s">
        <v>83</v>
      </c>
      <c r="M5118">
        <v>2024</v>
      </c>
      <c r="N5118" t="s">
        <v>84</v>
      </c>
      <c r="O5118" t="s">
        <v>1743</v>
      </c>
      <c r="P5118" t="s">
        <v>86</v>
      </c>
    </row>
    <row r="5119" spans="1:16" x14ac:dyDescent="0.45">
      <c r="A5119">
        <v>5118</v>
      </c>
      <c r="B5119" s="10">
        <v>45300</v>
      </c>
      <c r="C5119">
        <v>5813</v>
      </c>
      <c r="D5119" t="s">
        <v>80</v>
      </c>
      <c r="E5119">
        <v>26</v>
      </c>
      <c r="F5119" t="s">
        <v>6</v>
      </c>
      <c r="G5119">
        <v>3</v>
      </c>
      <c r="H5119">
        <v>789.28</v>
      </c>
      <c r="I5119">
        <v>2367.84</v>
      </c>
      <c r="J5119" t="s">
        <v>87</v>
      </c>
      <c r="K5119" t="s">
        <v>82</v>
      </c>
      <c r="L5119" t="s">
        <v>83</v>
      </c>
      <c r="M5119">
        <v>2024</v>
      </c>
      <c r="N5119" t="s">
        <v>84</v>
      </c>
      <c r="O5119" t="s">
        <v>6109</v>
      </c>
      <c r="P5119" t="s">
        <v>86</v>
      </c>
    </row>
    <row r="5120" spans="1:16" x14ac:dyDescent="0.45">
      <c r="A5120">
        <v>5119</v>
      </c>
      <c r="B5120" s="10">
        <v>45300</v>
      </c>
      <c r="C5120">
        <v>4569</v>
      </c>
      <c r="D5120" t="s">
        <v>80</v>
      </c>
      <c r="E5120">
        <v>22</v>
      </c>
      <c r="F5120" t="s">
        <v>6</v>
      </c>
      <c r="G5120">
        <v>4</v>
      </c>
      <c r="H5120">
        <v>74</v>
      </c>
      <c r="I5120">
        <v>296</v>
      </c>
      <c r="J5120" t="s">
        <v>95</v>
      </c>
      <c r="K5120" t="s">
        <v>567</v>
      </c>
      <c r="L5120" t="s">
        <v>83</v>
      </c>
      <c r="M5120">
        <v>2024</v>
      </c>
      <c r="N5120" t="s">
        <v>84</v>
      </c>
      <c r="O5120" t="s">
        <v>7380</v>
      </c>
      <c r="P5120" t="s">
        <v>86</v>
      </c>
    </row>
    <row r="5121" spans="1:16" x14ac:dyDescent="0.45">
      <c r="A5121">
        <v>5120</v>
      </c>
      <c r="B5121" s="10">
        <v>45300</v>
      </c>
      <c r="C5121">
        <v>6454</v>
      </c>
      <c r="D5121" t="s">
        <v>89</v>
      </c>
      <c r="E5121">
        <v>56</v>
      </c>
      <c r="F5121" t="s">
        <v>7</v>
      </c>
      <c r="G5121">
        <v>3</v>
      </c>
      <c r="H5121">
        <v>2719.74</v>
      </c>
      <c r="I5121">
        <v>8159.22</v>
      </c>
      <c r="J5121" t="s">
        <v>81</v>
      </c>
      <c r="K5121" t="s">
        <v>82</v>
      </c>
      <c r="L5121" t="s">
        <v>83</v>
      </c>
      <c r="M5121">
        <v>2024</v>
      </c>
      <c r="N5121" t="s">
        <v>84</v>
      </c>
      <c r="O5121" t="s">
        <v>8427</v>
      </c>
      <c r="P5121" t="s">
        <v>748</v>
      </c>
    </row>
    <row r="5122" spans="1:16" x14ac:dyDescent="0.45">
      <c r="A5122">
        <v>5121</v>
      </c>
      <c r="B5122" s="10">
        <v>45300</v>
      </c>
      <c r="C5122">
        <v>4150</v>
      </c>
      <c r="D5122" t="s">
        <v>80</v>
      </c>
      <c r="E5122">
        <v>50</v>
      </c>
      <c r="F5122" t="s">
        <v>7</v>
      </c>
      <c r="G5122">
        <v>5</v>
      </c>
      <c r="H5122">
        <v>990.67</v>
      </c>
      <c r="I5122">
        <v>4953.3500000000004</v>
      </c>
      <c r="J5122" t="s">
        <v>93</v>
      </c>
      <c r="K5122" t="s">
        <v>82</v>
      </c>
      <c r="L5122" t="s">
        <v>83</v>
      </c>
      <c r="M5122">
        <v>2024</v>
      </c>
      <c r="N5122" t="s">
        <v>84</v>
      </c>
      <c r="O5122" t="s">
        <v>9171</v>
      </c>
      <c r="P5122" t="s">
        <v>748</v>
      </c>
    </row>
    <row r="5123" spans="1:16" x14ac:dyDescent="0.45">
      <c r="A5123">
        <v>5122</v>
      </c>
      <c r="B5123" s="10">
        <v>45300</v>
      </c>
      <c r="C5123">
        <v>7414</v>
      </c>
      <c r="D5123" t="s">
        <v>80</v>
      </c>
      <c r="E5123">
        <v>21</v>
      </c>
      <c r="F5123" t="s">
        <v>6</v>
      </c>
      <c r="G5123">
        <v>5</v>
      </c>
      <c r="H5123">
        <v>3182.89</v>
      </c>
      <c r="I5123">
        <v>15914.45</v>
      </c>
      <c r="J5123" t="s">
        <v>95</v>
      </c>
      <c r="K5123" t="s">
        <v>82</v>
      </c>
      <c r="L5123" t="s">
        <v>83</v>
      </c>
      <c r="M5123">
        <v>2024</v>
      </c>
      <c r="N5123" t="s">
        <v>84</v>
      </c>
      <c r="O5123" t="s">
        <v>8842</v>
      </c>
      <c r="P5123" t="s">
        <v>748</v>
      </c>
    </row>
    <row r="5124" spans="1:16" x14ac:dyDescent="0.45">
      <c r="A5124">
        <v>5123</v>
      </c>
      <c r="B5124" s="10">
        <v>45300</v>
      </c>
      <c r="C5124">
        <v>5657</v>
      </c>
      <c r="D5124" t="s">
        <v>89</v>
      </c>
      <c r="E5124">
        <v>45</v>
      </c>
      <c r="F5124" t="s">
        <v>8</v>
      </c>
      <c r="G5124">
        <v>4</v>
      </c>
      <c r="H5124">
        <v>2533.81</v>
      </c>
      <c r="I5124">
        <v>10135.24</v>
      </c>
      <c r="J5124" t="s">
        <v>93</v>
      </c>
      <c r="K5124" t="s">
        <v>82</v>
      </c>
      <c r="L5124" t="s">
        <v>83</v>
      </c>
      <c r="M5124">
        <v>2024</v>
      </c>
      <c r="N5124" t="s">
        <v>84</v>
      </c>
      <c r="O5124" t="s">
        <v>2042</v>
      </c>
      <c r="P5124" t="s">
        <v>86</v>
      </c>
    </row>
    <row r="5125" spans="1:16" x14ac:dyDescent="0.45">
      <c r="A5125">
        <v>5124</v>
      </c>
      <c r="B5125" s="10">
        <v>45301</v>
      </c>
      <c r="C5125">
        <v>7947</v>
      </c>
      <c r="D5125" t="s">
        <v>89</v>
      </c>
      <c r="E5125">
        <v>43</v>
      </c>
      <c r="F5125" t="s">
        <v>102</v>
      </c>
      <c r="G5125">
        <v>3</v>
      </c>
      <c r="H5125">
        <v>3356</v>
      </c>
      <c r="I5125">
        <v>10068</v>
      </c>
      <c r="J5125" t="s">
        <v>97</v>
      </c>
      <c r="K5125" t="s">
        <v>82</v>
      </c>
      <c r="L5125" t="s">
        <v>83</v>
      </c>
      <c r="M5125">
        <v>2024</v>
      </c>
      <c r="N5125" t="s">
        <v>84</v>
      </c>
      <c r="O5125" t="s">
        <v>453</v>
      </c>
      <c r="P5125" t="s">
        <v>86</v>
      </c>
    </row>
    <row r="5126" spans="1:16" x14ac:dyDescent="0.45">
      <c r="A5126">
        <v>5125</v>
      </c>
      <c r="B5126" s="10">
        <v>45301</v>
      </c>
      <c r="C5126">
        <v>8943</v>
      </c>
      <c r="D5126" t="s">
        <v>89</v>
      </c>
      <c r="E5126">
        <v>21</v>
      </c>
      <c r="F5126" t="s">
        <v>8</v>
      </c>
      <c r="G5126">
        <v>5</v>
      </c>
      <c r="H5126">
        <v>4908.74</v>
      </c>
      <c r="I5126">
        <v>24543.7</v>
      </c>
      <c r="J5126" t="s">
        <v>95</v>
      </c>
      <c r="K5126" t="s">
        <v>82</v>
      </c>
      <c r="L5126" t="s">
        <v>83</v>
      </c>
      <c r="M5126">
        <v>2024</v>
      </c>
      <c r="N5126" t="s">
        <v>84</v>
      </c>
      <c r="O5126" t="s">
        <v>8843</v>
      </c>
      <c r="P5126" t="s">
        <v>748</v>
      </c>
    </row>
    <row r="5127" spans="1:16" x14ac:dyDescent="0.45">
      <c r="A5127">
        <v>5126</v>
      </c>
      <c r="B5127" s="10">
        <v>45301</v>
      </c>
      <c r="C5127">
        <v>4662</v>
      </c>
      <c r="D5127" t="s">
        <v>89</v>
      </c>
      <c r="E5127">
        <v>33</v>
      </c>
      <c r="F5127" t="s">
        <v>7</v>
      </c>
      <c r="G5127">
        <v>1</v>
      </c>
      <c r="H5127">
        <v>1138.3800000000001</v>
      </c>
      <c r="I5127">
        <v>1138.3800000000001</v>
      </c>
      <c r="J5127" t="s">
        <v>87</v>
      </c>
      <c r="K5127" t="s">
        <v>567</v>
      </c>
      <c r="L5127" t="s">
        <v>83</v>
      </c>
      <c r="M5127">
        <v>2024</v>
      </c>
      <c r="N5127" t="s">
        <v>84</v>
      </c>
      <c r="O5127" t="s">
        <v>8217</v>
      </c>
      <c r="P5127" t="s">
        <v>86</v>
      </c>
    </row>
    <row r="5128" spans="1:16" x14ac:dyDescent="0.45">
      <c r="A5128">
        <v>5127</v>
      </c>
      <c r="B5128" s="10">
        <v>45301</v>
      </c>
      <c r="C5128">
        <v>5482</v>
      </c>
      <c r="D5128" t="s">
        <v>80</v>
      </c>
      <c r="E5128">
        <v>54</v>
      </c>
      <c r="F5128" t="s">
        <v>9</v>
      </c>
      <c r="G5128">
        <v>2</v>
      </c>
      <c r="H5128">
        <v>3346.09</v>
      </c>
      <c r="I5128">
        <v>6692.18</v>
      </c>
      <c r="J5128" t="s">
        <v>93</v>
      </c>
      <c r="K5128" t="s">
        <v>82</v>
      </c>
      <c r="L5128" t="s">
        <v>83</v>
      </c>
      <c r="M5128">
        <v>2024</v>
      </c>
      <c r="N5128" t="s">
        <v>84</v>
      </c>
      <c r="O5128" t="s">
        <v>3403</v>
      </c>
      <c r="P5128" t="s">
        <v>86</v>
      </c>
    </row>
    <row r="5129" spans="1:16" x14ac:dyDescent="0.45">
      <c r="A5129">
        <v>5128</v>
      </c>
      <c r="B5129" s="10">
        <v>45301</v>
      </c>
      <c r="C5129">
        <v>5797</v>
      </c>
      <c r="D5129" t="s">
        <v>89</v>
      </c>
      <c r="E5129">
        <v>39</v>
      </c>
      <c r="F5129" t="s">
        <v>9</v>
      </c>
      <c r="G5129">
        <v>5</v>
      </c>
      <c r="H5129">
        <v>4176.37</v>
      </c>
      <c r="I5129">
        <v>20881.849999999999</v>
      </c>
      <c r="J5129" t="s">
        <v>97</v>
      </c>
      <c r="K5129" t="s">
        <v>82</v>
      </c>
      <c r="L5129" t="s">
        <v>83</v>
      </c>
      <c r="M5129">
        <v>2024</v>
      </c>
      <c r="N5129" t="s">
        <v>84</v>
      </c>
      <c r="O5129" t="s">
        <v>4500</v>
      </c>
      <c r="P5129" t="s">
        <v>86</v>
      </c>
    </row>
    <row r="5130" spans="1:16" x14ac:dyDescent="0.45">
      <c r="A5130">
        <v>5129</v>
      </c>
      <c r="B5130" s="10">
        <v>45301</v>
      </c>
      <c r="C5130">
        <v>6068</v>
      </c>
      <c r="D5130" t="s">
        <v>89</v>
      </c>
      <c r="E5130">
        <v>53</v>
      </c>
      <c r="F5130" t="s">
        <v>5</v>
      </c>
      <c r="G5130">
        <v>5</v>
      </c>
      <c r="H5130">
        <v>4789.0600000000004</v>
      </c>
      <c r="I5130">
        <v>23945.3</v>
      </c>
      <c r="J5130" t="s">
        <v>93</v>
      </c>
      <c r="K5130" t="s">
        <v>82</v>
      </c>
      <c r="L5130" t="s">
        <v>83</v>
      </c>
      <c r="M5130">
        <v>2024</v>
      </c>
      <c r="N5130" t="s">
        <v>84</v>
      </c>
      <c r="O5130" t="s">
        <v>9172</v>
      </c>
      <c r="P5130" t="s">
        <v>748</v>
      </c>
    </row>
    <row r="5131" spans="1:16" x14ac:dyDescent="0.45">
      <c r="A5131">
        <v>5130</v>
      </c>
      <c r="B5131" s="10">
        <v>45301</v>
      </c>
      <c r="C5131">
        <v>6480</v>
      </c>
      <c r="D5131" t="s">
        <v>89</v>
      </c>
      <c r="E5131">
        <v>55</v>
      </c>
      <c r="F5131" t="s">
        <v>8</v>
      </c>
      <c r="G5131">
        <v>1</v>
      </c>
      <c r="H5131">
        <v>3130.55</v>
      </c>
      <c r="I5131">
        <v>3130.55</v>
      </c>
      <c r="J5131" t="s">
        <v>81</v>
      </c>
      <c r="K5131" t="s">
        <v>82</v>
      </c>
      <c r="L5131" t="s">
        <v>83</v>
      </c>
      <c r="M5131">
        <v>2024</v>
      </c>
      <c r="N5131" t="s">
        <v>84</v>
      </c>
      <c r="O5131" t="s">
        <v>5870</v>
      </c>
      <c r="P5131" t="s">
        <v>86</v>
      </c>
    </row>
    <row r="5132" spans="1:16" x14ac:dyDescent="0.45">
      <c r="A5132">
        <v>5131</v>
      </c>
      <c r="B5132" s="10">
        <v>45301</v>
      </c>
      <c r="C5132">
        <v>9033</v>
      </c>
      <c r="D5132" t="s">
        <v>89</v>
      </c>
      <c r="E5132">
        <v>52</v>
      </c>
      <c r="F5132" t="s">
        <v>6</v>
      </c>
      <c r="G5132">
        <v>5</v>
      </c>
      <c r="H5132">
        <v>697.63</v>
      </c>
      <c r="I5132">
        <v>3488.15</v>
      </c>
      <c r="J5132" t="s">
        <v>93</v>
      </c>
      <c r="K5132" t="s">
        <v>82</v>
      </c>
      <c r="L5132" t="s">
        <v>83</v>
      </c>
      <c r="M5132">
        <v>2024</v>
      </c>
      <c r="N5132" t="s">
        <v>84</v>
      </c>
      <c r="O5132" t="s">
        <v>4259</v>
      </c>
      <c r="P5132" t="s">
        <v>86</v>
      </c>
    </row>
    <row r="5133" spans="1:16" x14ac:dyDescent="0.45">
      <c r="A5133">
        <v>5132</v>
      </c>
      <c r="B5133" s="10">
        <v>45301</v>
      </c>
      <c r="C5133">
        <v>1983</v>
      </c>
      <c r="D5133" t="s">
        <v>89</v>
      </c>
      <c r="E5133">
        <v>42</v>
      </c>
      <c r="F5133" t="s">
        <v>5</v>
      </c>
      <c r="G5133">
        <v>5</v>
      </c>
      <c r="H5133">
        <v>316.55</v>
      </c>
      <c r="I5133">
        <v>1582.75</v>
      </c>
      <c r="J5133" t="s">
        <v>97</v>
      </c>
      <c r="K5133" t="s">
        <v>567</v>
      </c>
      <c r="L5133" t="s">
        <v>83</v>
      </c>
      <c r="M5133">
        <v>2024</v>
      </c>
      <c r="N5133" t="s">
        <v>668</v>
      </c>
      <c r="O5133" t="s">
        <v>9353</v>
      </c>
      <c r="P5133" t="s">
        <v>86</v>
      </c>
    </row>
    <row r="5134" spans="1:16" x14ac:dyDescent="0.45">
      <c r="A5134">
        <v>5133</v>
      </c>
      <c r="B5134" s="10">
        <v>45301</v>
      </c>
      <c r="C5134">
        <v>6607</v>
      </c>
      <c r="D5134" t="s">
        <v>89</v>
      </c>
      <c r="E5134">
        <v>25</v>
      </c>
      <c r="F5134" t="s">
        <v>5</v>
      </c>
      <c r="G5134">
        <v>5</v>
      </c>
      <c r="H5134">
        <v>1428.64</v>
      </c>
      <c r="I5134">
        <v>7143.2</v>
      </c>
      <c r="J5134" t="s">
        <v>87</v>
      </c>
      <c r="K5134" t="s">
        <v>82</v>
      </c>
      <c r="L5134" t="s">
        <v>83</v>
      </c>
      <c r="M5134">
        <v>2024</v>
      </c>
      <c r="N5134" t="s">
        <v>84</v>
      </c>
      <c r="O5134" t="s">
        <v>8991</v>
      </c>
      <c r="P5134" t="s">
        <v>748</v>
      </c>
    </row>
    <row r="5135" spans="1:16" x14ac:dyDescent="0.45">
      <c r="A5135">
        <v>5134</v>
      </c>
      <c r="B5135" s="10">
        <v>45301</v>
      </c>
      <c r="C5135">
        <v>9543</v>
      </c>
      <c r="D5135" t="s">
        <v>89</v>
      </c>
      <c r="E5135">
        <v>34</v>
      </c>
      <c r="F5135" t="s">
        <v>9</v>
      </c>
      <c r="G5135">
        <v>3</v>
      </c>
      <c r="H5135">
        <v>4644.38</v>
      </c>
      <c r="I5135">
        <v>13933.14</v>
      </c>
      <c r="J5135" t="s">
        <v>87</v>
      </c>
      <c r="K5135" t="s">
        <v>82</v>
      </c>
      <c r="L5135" t="s">
        <v>83</v>
      </c>
      <c r="M5135">
        <v>2024</v>
      </c>
      <c r="N5135" t="s">
        <v>84</v>
      </c>
      <c r="O5135" t="s">
        <v>6110</v>
      </c>
      <c r="P5135" t="s">
        <v>86</v>
      </c>
    </row>
    <row r="5136" spans="1:16" x14ac:dyDescent="0.45">
      <c r="A5136">
        <v>5135</v>
      </c>
      <c r="B5136" s="10">
        <v>45301</v>
      </c>
      <c r="C5136">
        <v>2907</v>
      </c>
      <c r="D5136" t="s">
        <v>80</v>
      </c>
      <c r="E5136">
        <v>35</v>
      </c>
      <c r="F5136" t="s">
        <v>8</v>
      </c>
      <c r="G5136">
        <v>5</v>
      </c>
      <c r="H5136">
        <v>2707.81</v>
      </c>
      <c r="I5136">
        <v>13539.05</v>
      </c>
      <c r="J5136" t="s">
        <v>97</v>
      </c>
      <c r="K5136" t="s">
        <v>82</v>
      </c>
      <c r="L5136" t="s">
        <v>83</v>
      </c>
      <c r="M5136">
        <v>2024</v>
      </c>
      <c r="N5136" t="s">
        <v>84</v>
      </c>
      <c r="O5136" t="s">
        <v>4501</v>
      </c>
      <c r="P5136" t="s">
        <v>86</v>
      </c>
    </row>
    <row r="5137" spans="1:16" x14ac:dyDescent="0.45">
      <c r="A5137">
        <v>5136</v>
      </c>
      <c r="B5137" s="10">
        <v>45301</v>
      </c>
      <c r="C5137">
        <v>7924</v>
      </c>
      <c r="D5137" t="s">
        <v>80</v>
      </c>
      <c r="E5137">
        <v>29</v>
      </c>
      <c r="F5137" t="s">
        <v>102</v>
      </c>
      <c r="G5137">
        <v>2</v>
      </c>
      <c r="H5137">
        <v>2917.56</v>
      </c>
      <c r="I5137">
        <v>5835.12</v>
      </c>
      <c r="J5137" t="s">
        <v>87</v>
      </c>
      <c r="K5137" t="s">
        <v>82</v>
      </c>
      <c r="L5137" t="s">
        <v>83</v>
      </c>
      <c r="M5137">
        <v>2024</v>
      </c>
      <c r="N5137" t="s">
        <v>84</v>
      </c>
      <c r="O5137" t="s">
        <v>3741</v>
      </c>
      <c r="P5137" t="s">
        <v>86</v>
      </c>
    </row>
    <row r="5138" spans="1:16" x14ac:dyDescent="0.45">
      <c r="A5138">
        <v>5137</v>
      </c>
      <c r="B5138" s="10">
        <v>45301</v>
      </c>
      <c r="C5138">
        <v>9737</v>
      </c>
      <c r="D5138" t="s">
        <v>80</v>
      </c>
      <c r="E5138">
        <v>50</v>
      </c>
      <c r="F5138" t="s">
        <v>6</v>
      </c>
      <c r="G5138">
        <v>3</v>
      </c>
      <c r="H5138">
        <v>3072.48</v>
      </c>
      <c r="I5138">
        <v>9217.44</v>
      </c>
      <c r="J5138" t="s">
        <v>93</v>
      </c>
      <c r="K5138" t="s">
        <v>82</v>
      </c>
      <c r="L5138" t="s">
        <v>83</v>
      </c>
      <c r="M5138">
        <v>2024</v>
      </c>
      <c r="N5138" t="s">
        <v>84</v>
      </c>
      <c r="O5138" t="s">
        <v>6549</v>
      </c>
      <c r="P5138" t="s">
        <v>86</v>
      </c>
    </row>
    <row r="5139" spans="1:16" x14ac:dyDescent="0.45">
      <c r="A5139">
        <v>5138</v>
      </c>
      <c r="B5139" s="10">
        <v>45302</v>
      </c>
      <c r="C5139">
        <v>5174</v>
      </c>
      <c r="D5139" t="s">
        <v>80</v>
      </c>
      <c r="E5139">
        <v>40</v>
      </c>
      <c r="F5139" t="s">
        <v>8</v>
      </c>
      <c r="G5139">
        <v>3</v>
      </c>
      <c r="H5139">
        <v>1694.47</v>
      </c>
      <c r="I5139">
        <v>5083.41</v>
      </c>
      <c r="J5139" t="s">
        <v>97</v>
      </c>
      <c r="K5139" t="s">
        <v>82</v>
      </c>
      <c r="L5139" t="s">
        <v>83</v>
      </c>
      <c r="M5139">
        <v>2024</v>
      </c>
      <c r="N5139" t="s">
        <v>84</v>
      </c>
      <c r="O5139" t="s">
        <v>454</v>
      </c>
      <c r="P5139" t="s">
        <v>86</v>
      </c>
    </row>
    <row r="5140" spans="1:16" x14ac:dyDescent="0.45">
      <c r="A5140">
        <v>5139</v>
      </c>
      <c r="B5140" s="10">
        <v>45302</v>
      </c>
      <c r="C5140">
        <v>8265</v>
      </c>
      <c r="D5140" t="s">
        <v>80</v>
      </c>
      <c r="E5140">
        <v>29</v>
      </c>
      <c r="F5140" t="s">
        <v>5</v>
      </c>
      <c r="G5140">
        <v>4</v>
      </c>
      <c r="H5140">
        <v>948.87</v>
      </c>
      <c r="I5140">
        <v>3795.48</v>
      </c>
      <c r="J5140" t="s">
        <v>87</v>
      </c>
      <c r="K5140" t="s">
        <v>82</v>
      </c>
      <c r="L5140" t="s">
        <v>83</v>
      </c>
      <c r="M5140">
        <v>2024</v>
      </c>
      <c r="N5140" t="s">
        <v>84</v>
      </c>
      <c r="O5140" t="s">
        <v>1039</v>
      </c>
      <c r="P5140" t="s">
        <v>86</v>
      </c>
    </row>
    <row r="5141" spans="1:16" x14ac:dyDescent="0.45">
      <c r="A5141">
        <v>5140</v>
      </c>
      <c r="B5141" s="10">
        <v>45302</v>
      </c>
      <c r="C5141">
        <v>2990</v>
      </c>
      <c r="D5141" t="s">
        <v>89</v>
      </c>
      <c r="E5141">
        <v>28</v>
      </c>
      <c r="F5141" t="s">
        <v>7</v>
      </c>
      <c r="G5141">
        <v>5</v>
      </c>
      <c r="H5141">
        <v>4773.5</v>
      </c>
      <c r="I5141">
        <v>23867.5</v>
      </c>
      <c r="J5141" t="s">
        <v>87</v>
      </c>
      <c r="K5141" t="s">
        <v>82</v>
      </c>
      <c r="L5141" t="s">
        <v>83</v>
      </c>
      <c r="M5141">
        <v>2024</v>
      </c>
      <c r="N5141" t="s">
        <v>84</v>
      </c>
      <c r="O5141" t="s">
        <v>4017</v>
      </c>
      <c r="P5141" t="s">
        <v>86</v>
      </c>
    </row>
    <row r="5142" spans="1:16" x14ac:dyDescent="0.45">
      <c r="A5142">
        <v>5141</v>
      </c>
      <c r="B5142" s="10">
        <v>45302</v>
      </c>
      <c r="C5142">
        <v>6596</v>
      </c>
      <c r="D5142" t="s">
        <v>89</v>
      </c>
      <c r="E5142">
        <v>30</v>
      </c>
      <c r="F5142" t="s">
        <v>5</v>
      </c>
      <c r="G5142">
        <v>2</v>
      </c>
      <c r="H5142">
        <v>3789.16</v>
      </c>
      <c r="I5142">
        <v>7578.32</v>
      </c>
      <c r="J5142" t="s">
        <v>87</v>
      </c>
      <c r="K5142" t="s">
        <v>82</v>
      </c>
      <c r="L5142" t="s">
        <v>83</v>
      </c>
      <c r="M5142">
        <v>2024</v>
      </c>
      <c r="N5142" t="s">
        <v>84</v>
      </c>
      <c r="O5142" t="s">
        <v>3742</v>
      </c>
      <c r="P5142" t="s">
        <v>86</v>
      </c>
    </row>
    <row r="5143" spans="1:16" x14ac:dyDescent="0.45">
      <c r="A5143">
        <v>5142</v>
      </c>
      <c r="B5143" s="10">
        <v>45302</v>
      </c>
      <c r="C5143">
        <v>4998</v>
      </c>
      <c r="D5143" t="s">
        <v>89</v>
      </c>
      <c r="E5143">
        <v>52</v>
      </c>
      <c r="F5143" t="s">
        <v>8</v>
      </c>
      <c r="G5143">
        <v>2</v>
      </c>
      <c r="H5143">
        <v>2579.6999999999998</v>
      </c>
      <c r="I5143">
        <v>5159.3999999999996</v>
      </c>
      <c r="J5143" t="s">
        <v>93</v>
      </c>
      <c r="K5143" t="s">
        <v>82</v>
      </c>
      <c r="L5143" t="s">
        <v>83</v>
      </c>
      <c r="M5143">
        <v>2024</v>
      </c>
      <c r="N5143" t="s">
        <v>84</v>
      </c>
      <c r="O5143" t="s">
        <v>3404</v>
      </c>
      <c r="P5143" t="s">
        <v>86</v>
      </c>
    </row>
    <row r="5144" spans="1:16" x14ac:dyDescent="0.45">
      <c r="A5144">
        <v>5143</v>
      </c>
      <c r="B5144" s="10">
        <v>45302</v>
      </c>
      <c r="C5144">
        <v>4775</v>
      </c>
      <c r="D5144" t="s">
        <v>89</v>
      </c>
      <c r="E5144">
        <v>44</v>
      </c>
      <c r="F5144" t="s">
        <v>9</v>
      </c>
      <c r="G5144">
        <v>4</v>
      </c>
      <c r="H5144">
        <v>1914.69</v>
      </c>
      <c r="I5144">
        <v>7658.76</v>
      </c>
      <c r="J5144" t="s">
        <v>97</v>
      </c>
      <c r="K5144" t="s">
        <v>82</v>
      </c>
      <c r="L5144" t="s">
        <v>83</v>
      </c>
      <c r="M5144">
        <v>2024</v>
      </c>
      <c r="N5144" t="s">
        <v>84</v>
      </c>
      <c r="O5144" t="s">
        <v>1744</v>
      </c>
      <c r="P5144" t="s">
        <v>86</v>
      </c>
    </row>
    <row r="5145" spans="1:16" x14ac:dyDescent="0.45">
      <c r="A5145">
        <v>5144</v>
      </c>
      <c r="B5145" s="10">
        <v>45302</v>
      </c>
      <c r="C5145">
        <v>5645</v>
      </c>
      <c r="D5145" t="s">
        <v>80</v>
      </c>
      <c r="E5145">
        <v>42</v>
      </c>
      <c r="F5145" t="s">
        <v>8</v>
      </c>
      <c r="G5145">
        <v>2</v>
      </c>
      <c r="H5145">
        <v>2439.7199999999998</v>
      </c>
      <c r="I5145">
        <v>4879.4399999999996</v>
      </c>
      <c r="J5145" t="s">
        <v>97</v>
      </c>
      <c r="K5145" t="s">
        <v>82</v>
      </c>
      <c r="L5145" t="s">
        <v>83</v>
      </c>
      <c r="M5145">
        <v>2024</v>
      </c>
      <c r="N5145" t="s">
        <v>84</v>
      </c>
      <c r="O5145" t="s">
        <v>2795</v>
      </c>
      <c r="P5145" t="s">
        <v>86</v>
      </c>
    </row>
    <row r="5146" spans="1:16" x14ac:dyDescent="0.45">
      <c r="A5146">
        <v>5145</v>
      </c>
      <c r="B5146" s="10">
        <v>45302</v>
      </c>
      <c r="C5146">
        <v>3061</v>
      </c>
      <c r="D5146" t="s">
        <v>80</v>
      </c>
      <c r="E5146">
        <v>57</v>
      </c>
      <c r="F5146" t="s">
        <v>102</v>
      </c>
      <c r="G5146">
        <v>3</v>
      </c>
      <c r="H5146">
        <v>216.64</v>
      </c>
      <c r="I5146">
        <v>649.91999999999996</v>
      </c>
      <c r="J5146" t="s">
        <v>81</v>
      </c>
      <c r="K5146" t="s">
        <v>567</v>
      </c>
      <c r="L5146" t="s">
        <v>83</v>
      </c>
      <c r="M5146">
        <v>2024</v>
      </c>
      <c r="N5146" t="s">
        <v>84</v>
      </c>
      <c r="O5146" t="s">
        <v>7522</v>
      </c>
      <c r="P5146" t="s">
        <v>86</v>
      </c>
    </row>
    <row r="5147" spans="1:16" x14ac:dyDescent="0.45">
      <c r="A5147">
        <v>5146</v>
      </c>
      <c r="B5147" s="10">
        <v>45302</v>
      </c>
      <c r="C5147">
        <v>5487</v>
      </c>
      <c r="D5147" t="s">
        <v>89</v>
      </c>
      <c r="E5147">
        <v>20</v>
      </c>
      <c r="F5147" t="s">
        <v>6</v>
      </c>
      <c r="G5147">
        <v>1</v>
      </c>
      <c r="H5147">
        <v>1275.0899999999999</v>
      </c>
      <c r="I5147">
        <v>1275.0899999999999</v>
      </c>
      <c r="J5147" t="s">
        <v>95</v>
      </c>
      <c r="K5147" t="s">
        <v>567</v>
      </c>
      <c r="L5147" t="s">
        <v>83</v>
      </c>
      <c r="M5147">
        <v>2024</v>
      </c>
      <c r="N5147" t="s">
        <v>84</v>
      </c>
      <c r="O5147" t="s">
        <v>7702</v>
      </c>
      <c r="P5147" t="s">
        <v>86</v>
      </c>
    </row>
    <row r="5148" spans="1:16" x14ac:dyDescent="0.45">
      <c r="A5148">
        <v>5147</v>
      </c>
      <c r="B5148" s="10">
        <v>45302</v>
      </c>
      <c r="C5148">
        <v>5435</v>
      </c>
      <c r="D5148" t="s">
        <v>89</v>
      </c>
      <c r="E5148">
        <v>42</v>
      </c>
      <c r="F5148" t="s">
        <v>6</v>
      </c>
      <c r="G5148">
        <v>3</v>
      </c>
      <c r="H5148">
        <v>1290.99</v>
      </c>
      <c r="I5148">
        <v>3872.97</v>
      </c>
      <c r="J5148" t="s">
        <v>97</v>
      </c>
      <c r="K5148" t="s">
        <v>82</v>
      </c>
      <c r="L5148" t="s">
        <v>83</v>
      </c>
      <c r="M5148">
        <v>2024</v>
      </c>
      <c r="N5148" t="s">
        <v>84</v>
      </c>
      <c r="O5148" t="s">
        <v>8606</v>
      </c>
      <c r="P5148" t="s">
        <v>748</v>
      </c>
    </row>
    <row r="5149" spans="1:16" x14ac:dyDescent="0.45">
      <c r="A5149">
        <v>5148</v>
      </c>
      <c r="B5149" s="10">
        <v>45302</v>
      </c>
      <c r="C5149">
        <v>3644</v>
      </c>
      <c r="D5149" t="s">
        <v>80</v>
      </c>
      <c r="E5149">
        <v>62</v>
      </c>
      <c r="F5149" t="s">
        <v>7</v>
      </c>
      <c r="G5149">
        <v>1</v>
      </c>
      <c r="H5149">
        <v>2254.4699999999998</v>
      </c>
      <c r="I5149">
        <v>2254.4699999999998</v>
      </c>
      <c r="J5149" t="s">
        <v>81</v>
      </c>
      <c r="K5149" t="s">
        <v>82</v>
      </c>
      <c r="L5149" t="s">
        <v>83</v>
      </c>
      <c r="M5149">
        <v>2024</v>
      </c>
      <c r="N5149" t="s">
        <v>84</v>
      </c>
      <c r="O5149" t="s">
        <v>5871</v>
      </c>
      <c r="P5149" t="s">
        <v>86</v>
      </c>
    </row>
    <row r="5150" spans="1:16" x14ac:dyDescent="0.45">
      <c r="A5150">
        <v>5149</v>
      </c>
      <c r="B5150" s="10">
        <v>45302</v>
      </c>
      <c r="C5150">
        <v>2045</v>
      </c>
      <c r="D5150" t="s">
        <v>80</v>
      </c>
      <c r="E5150">
        <v>27</v>
      </c>
      <c r="F5150" t="s">
        <v>7</v>
      </c>
      <c r="G5150">
        <v>2</v>
      </c>
      <c r="H5150">
        <v>1219.53</v>
      </c>
      <c r="I5150">
        <v>2439.06</v>
      </c>
      <c r="J5150" t="s">
        <v>87</v>
      </c>
      <c r="K5150" t="s">
        <v>82</v>
      </c>
      <c r="L5150" t="s">
        <v>83</v>
      </c>
      <c r="M5150">
        <v>2024</v>
      </c>
      <c r="N5150" t="s">
        <v>84</v>
      </c>
      <c r="O5150" t="s">
        <v>3743</v>
      </c>
      <c r="P5150" t="s">
        <v>86</v>
      </c>
    </row>
    <row r="5151" spans="1:16" x14ac:dyDescent="0.45">
      <c r="A5151">
        <v>5150</v>
      </c>
      <c r="B5151" s="10">
        <v>45302</v>
      </c>
      <c r="C5151">
        <v>8951</v>
      </c>
      <c r="D5151" t="s">
        <v>80</v>
      </c>
      <c r="E5151">
        <v>34</v>
      </c>
      <c r="F5151" t="s">
        <v>5</v>
      </c>
      <c r="G5151">
        <v>5</v>
      </c>
      <c r="H5151">
        <v>968.01</v>
      </c>
      <c r="I5151">
        <v>4840.05</v>
      </c>
      <c r="J5151" t="s">
        <v>87</v>
      </c>
      <c r="K5151" t="s">
        <v>82</v>
      </c>
      <c r="L5151" t="s">
        <v>83</v>
      </c>
      <c r="M5151">
        <v>2024</v>
      </c>
      <c r="N5151" t="s">
        <v>84</v>
      </c>
      <c r="O5151" t="s">
        <v>4018</v>
      </c>
      <c r="P5151" t="s">
        <v>86</v>
      </c>
    </row>
    <row r="5152" spans="1:16" x14ac:dyDescent="0.45">
      <c r="A5152">
        <v>5151</v>
      </c>
      <c r="B5152" s="10">
        <v>45302</v>
      </c>
      <c r="C5152">
        <v>7449</v>
      </c>
      <c r="D5152" t="s">
        <v>89</v>
      </c>
      <c r="E5152">
        <v>20</v>
      </c>
      <c r="F5152" t="s">
        <v>8</v>
      </c>
      <c r="G5152">
        <v>1</v>
      </c>
      <c r="H5152">
        <v>3839.36</v>
      </c>
      <c r="I5152">
        <v>3839.36</v>
      </c>
      <c r="J5152" t="s">
        <v>95</v>
      </c>
      <c r="K5152" t="s">
        <v>82</v>
      </c>
      <c r="L5152" t="s">
        <v>83</v>
      </c>
      <c r="M5152">
        <v>2024</v>
      </c>
      <c r="N5152" t="s">
        <v>84</v>
      </c>
      <c r="O5152" t="s">
        <v>5050</v>
      </c>
      <c r="P5152" t="s">
        <v>86</v>
      </c>
    </row>
    <row r="5153" spans="1:16" x14ac:dyDescent="0.45">
      <c r="A5153">
        <v>5152</v>
      </c>
      <c r="B5153" s="10">
        <v>45303</v>
      </c>
      <c r="C5153">
        <v>3681</v>
      </c>
      <c r="D5153" t="s">
        <v>89</v>
      </c>
      <c r="E5153">
        <v>62</v>
      </c>
      <c r="F5153" t="s">
        <v>6</v>
      </c>
      <c r="G5153">
        <v>3</v>
      </c>
      <c r="H5153">
        <v>4472.8500000000004</v>
      </c>
      <c r="I5153">
        <v>13418.55</v>
      </c>
      <c r="J5153" t="s">
        <v>81</v>
      </c>
      <c r="K5153" t="s">
        <v>82</v>
      </c>
      <c r="L5153" t="s">
        <v>83</v>
      </c>
      <c r="M5153">
        <v>2024</v>
      </c>
      <c r="N5153" t="s">
        <v>84</v>
      </c>
      <c r="O5153" t="s">
        <v>793</v>
      </c>
      <c r="P5153" t="s">
        <v>748</v>
      </c>
    </row>
    <row r="5154" spans="1:16" x14ac:dyDescent="0.45">
      <c r="A5154">
        <v>5153</v>
      </c>
      <c r="B5154" s="10">
        <v>45303</v>
      </c>
      <c r="C5154">
        <v>4199</v>
      </c>
      <c r="D5154" t="s">
        <v>80</v>
      </c>
      <c r="E5154">
        <v>39</v>
      </c>
      <c r="F5154" t="s">
        <v>9</v>
      </c>
      <c r="G5154">
        <v>3</v>
      </c>
      <c r="H5154">
        <v>382.34</v>
      </c>
      <c r="I5154">
        <v>1147.02</v>
      </c>
      <c r="J5154" t="s">
        <v>97</v>
      </c>
      <c r="K5154" t="s">
        <v>567</v>
      </c>
      <c r="L5154" t="s">
        <v>83</v>
      </c>
      <c r="M5154">
        <v>2024</v>
      </c>
      <c r="N5154" t="s">
        <v>84</v>
      </c>
      <c r="O5154" t="s">
        <v>7523</v>
      </c>
      <c r="P5154" t="s">
        <v>86</v>
      </c>
    </row>
    <row r="5155" spans="1:16" x14ac:dyDescent="0.45">
      <c r="A5155">
        <v>5154</v>
      </c>
      <c r="B5155" s="10">
        <v>45303</v>
      </c>
      <c r="C5155">
        <v>7768</v>
      </c>
      <c r="D5155" t="s">
        <v>80</v>
      </c>
      <c r="E5155">
        <v>55</v>
      </c>
      <c r="F5155" t="s">
        <v>102</v>
      </c>
      <c r="G5155">
        <v>3</v>
      </c>
      <c r="H5155">
        <v>1087.79</v>
      </c>
      <c r="I5155">
        <v>3263.37</v>
      </c>
      <c r="J5155" t="s">
        <v>81</v>
      </c>
      <c r="K5155" t="s">
        <v>82</v>
      </c>
      <c r="L5155" t="s">
        <v>83</v>
      </c>
      <c r="M5155">
        <v>2024</v>
      </c>
      <c r="N5155" t="s">
        <v>84</v>
      </c>
      <c r="O5155" t="s">
        <v>6735</v>
      </c>
      <c r="P5155" t="s">
        <v>86</v>
      </c>
    </row>
    <row r="5156" spans="1:16" x14ac:dyDescent="0.45">
      <c r="A5156">
        <v>5155</v>
      </c>
      <c r="B5156" s="10">
        <v>45303</v>
      </c>
      <c r="C5156">
        <v>8440</v>
      </c>
      <c r="D5156" t="s">
        <v>89</v>
      </c>
      <c r="E5156">
        <v>31</v>
      </c>
      <c r="F5156" t="s">
        <v>5</v>
      </c>
      <c r="G5156">
        <v>3</v>
      </c>
      <c r="H5156">
        <v>3879.75</v>
      </c>
      <c r="I5156">
        <v>11639.25</v>
      </c>
      <c r="J5156" t="s">
        <v>87</v>
      </c>
      <c r="K5156" t="s">
        <v>82</v>
      </c>
      <c r="L5156" t="s">
        <v>83</v>
      </c>
      <c r="M5156">
        <v>2024</v>
      </c>
      <c r="N5156" t="s">
        <v>84</v>
      </c>
      <c r="O5156" t="s">
        <v>6111</v>
      </c>
      <c r="P5156" t="s">
        <v>86</v>
      </c>
    </row>
    <row r="5157" spans="1:16" x14ac:dyDescent="0.45">
      <c r="A5157">
        <v>5156</v>
      </c>
      <c r="B5157" s="10">
        <v>45303</v>
      </c>
      <c r="C5157">
        <v>9633</v>
      </c>
      <c r="D5157" t="s">
        <v>89</v>
      </c>
      <c r="E5157">
        <v>44</v>
      </c>
      <c r="F5157" t="s">
        <v>8</v>
      </c>
      <c r="G5157">
        <v>4</v>
      </c>
      <c r="H5157">
        <v>4088.38</v>
      </c>
      <c r="I5157">
        <v>16353.52</v>
      </c>
      <c r="J5157" t="s">
        <v>97</v>
      </c>
      <c r="K5157" t="s">
        <v>82</v>
      </c>
      <c r="L5157" t="s">
        <v>83</v>
      </c>
      <c r="M5157">
        <v>2024</v>
      </c>
      <c r="N5157" t="s">
        <v>84</v>
      </c>
      <c r="O5157" t="s">
        <v>1745</v>
      </c>
      <c r="P5157" t="s">
        <v>86</v>
      </c>
    </row>
    <row r="5158" spans="1:16" x14ac:dyDescent="0.45">
      <c r="A5158">
        <v>5157</v>
      </c>
      <c r="B5158" s="10">
        <v>45303</v>
      </c>
      <c r="C5158">
        <v>3550</v>
      </c>
      <c r="D5158" t="s">
        <v>89</v>
      </c>
      <c r="E5158">
        <v>59</v>
      </c>
      <c r="F5158" t="s">
        <v>9</v>
      </c>
      <c r="G5158">
        <v>2</v>
      </c>
      <c r="H5158">
        <v>2525.79</v>
      </c>
      <c r="I5158">
        <v>5051.58</v>
      </c>
      <c r="J5158" t="s">
        <v>81</v>
      </c>
      <c r="K5158" t="s">
        <v>82</v>
      </c>
      <c r="L5158" t="s">
        <v>83</v>
      </c>
      <c r="M5158">
        <v>2024</v>
      </c>
      <c r="N5158" t="s">
        <v>84</v>
      </c>
      <c r="O5158" t="s">
        <v>3098</v>
      </c>
      <c r="P5158" t="s">
        <v>86</v>
      </c>
    </row>
    <row r="5159" spans="1:16" x14ac:dyDescent="0.45">
      <c r="A5159">
        <v>5158</v>
      </c>
      <c r="B5159" s="10">
        <v>45303</v>
      </c>
      <c r="C5159">
        <v>5225</v>
      </c>
      <c r="D5159" t="s">
        <v>89</v>
      </c>
      <c r="E5159">
        <v>37</v>
      </c>
      <c r="F5159" t="s">
        <v>8</v>
      </c>
      <c r="G5159">
        <v>5</v>
      </c>
      <c r="H5159">
        <v>3489.67</v>
      </c>
      <c r="I5159">
        <v>17448.349999999999</v>
      </c>
      <c r="J5159" t="s">
        <v>97</v>
      </c>
      <c r="K5159" t="s">
        <v>82</v>
      </c>
      <c r="L5159" t="s">
        <v>83</v>
      </c>
      <c r="M5159">
        <v>2024</v>
      </c>
      <c r="N5159" t="s">
        <v>84</v>
      </c>
      <c r="O5159" t="s">
        <v>4502</v>
      </c>
      <c r="P5159" t="s">
        <v>86</v>
      </c>
    </row>
    <row r="5160" spans="1:16" x14ac:dyDescent="0.45">
      <c r="A5160">
        <v>5159</v>
      </c>
      <c r="B5160" s="10">
        <v>45303</v>
      </c>
      <c r="C5160">
        <v>1596</v>
      </c>
      <c r="D5160" t="s">
        <v>80</v>
      </c>
      <c r="E5160">
        <v>35</v>
      </c>
      <c r="F5160" t="s">
        <v>9</v>
      </c>
      <c r="G5160">
        <v>4</v>
      </c>
      <c r="H5160">
        <v>434.12</v>
      </c>
      <c r="I5160">
        <v>1736.48</v>
      </c>
      <c r="J5160" t="s">
        <v>97</v>
      </c>
      <c r="K5160" t="s">
        <v>567</v>
      </c>
      <c r="L5160" t="s">
        <v>83</v>
      </c>
      <c r="M5160">
        <v>2024</v>
      </c>
      <c r="N5160" t="s">
        <v>84</v>
      </c>
      <c r="O5160" t="s">
        <v>7381</v>
      </c>
      <c r="P5160" t="s">
        <v>86</v>
      </c>
    </row>
    <row r="5161" spans="1:16" x14ac:dyDescent="0.45">
      <c r="A5161">
        <v>5160</v>
      </c>
      <c r="B5161" s="10">
        <v>45303</v>
      </c>
      <c r="C5161">
        <v>7054</v>
      </c>
      <c r="D5161" t="s">
        <v>80</v>
      </c>
      <c r="E5161">
        <v>30</v>
      </c>
      <c r="F5161" t="s">
        <v>8</v>
      </c>
      <c r="G5161">
        <v>2</v>
      </c>
      <c r="H5161">
        <v>4255.17</v>
      </c>
      <c r="I5161">
        <v>8510.34</v>
      </c>
      <c r="J5161" t="s">
        <v>87</v>
      </c>
      <c r="K5161" t="s">
        <v>82</v>
      </c>
      <c r="L5161" t="s">
        <v>83</v>
      </c>
      <c r="M5161">
        <v>2024</v>
      </c>
      <c r="N5161" t="s">
        <v>84</v>
      </c>
      <c r="O5161" t="s">
        <v>3744</v>
      </c>
      <c r="P5161" t="s">
        <v>86</v>
      </c>
    </row>
    <row r="5162" spans="1:16" x14ac:dyDescent="0.45">
      <c r="A5162">
        <v>5161</v>
      </c>
      <c r="B5162" s="10">
        <v>45303</v>
      </c>
      <c r="C5162">
        <v>2505</v>
      </c>
      <c r="D5162" t="s">
        <v>80</v>
      </c>
      <c r="E5162">
        <v>59</v>
      </c>
      <c r="F5162" t="s">
        <v>8</v>
      </c>
      <c r="G5162">
        <v>1</v>
      </c>
      <c r="H5162">
        <v>4172.01</v>
      </c>
      <c r="I5162">
        <v>4172.01</v>
      </c>
      <c r="J5162" t="s">
        <v>81</v>
      </c>
      <c r="K5162" t="s">
        <v>82</v>
      </c>
      <c r="L5162" t="s">
        <v>83</v>
      </c>
      <c r="M5162">
        <v>2024</v>
      </c>
      <c r="N5162" t="s">
        <v>84</v>
      </c>
      <c r="O5162" t="s">
        <v>5872</v>
      </c>
      <c r="P5162" t="s">
        <v>86</v>
      </c>
    </row>
    <row r="5163" spans="1:16" x14ac:dyDescent="0.45">
      <c r="A5163">
        <v>5162</v>
      </c>
      <c r="B5163" s="10">
        <v>45303</v>
      </c>
      <c r="C5163">
        <v>7468</v>
      </c>
      <c r="D5163" t="s">
        <v>89</v>
      </c>
      <c r="E5163">
        <v>23</v>
      </c>
      <c r="F5163" t="s">
        <v>6</v>
      </c>
      <c r="G5163">
        <v>4</v>
      </c>
      <c r="H5163">
        <v>3482.34</v>
      </c>
      <c r="I5163">
        <v>13929.36</v>
      </c>
      <c r="J5163" t="s">
        <v>95</v>
      </c>
      <c r="K5163" t="s">
        <v>82</v>
      </c>
      <c r="L5163" t="s">
        <v>83</v>
      </c>
      <c r="M5163">
        <v>2024</v>
      </c>
      <c r="N5163" t="s">
        <v>84</v>
      </c>
      <c r="O5163" t="s">
        <v>2356</v>
      </c>
      <c r="P5163" t="s">
        <v>86</v>
      </c>
    </row>
    <row r="5164" spans="1:16" x14ac:dyDescent="0.45">
      <c r="A5164">
        <v>5163</v>
      </c>
      <c r="B5164" s="10">
        <v>45303</v>
      </c>
      <c r="C5164">
        <v>8236</v>
      </c>
      <c r="D5164" t="s">
        <v>89</v>
      </c>
      <c r="E5164">
        <v>27</v>
      </c>
      <c r="F5164" t="s">
        <v>5</v>
      </c>
      <c r="G5164">
        <v>4</v>
      </c>
      <c r="H5164">
        <v>4585.82</v>
      </c>
      <c r="I5164">
        <v>18343.28</v>
      </c>
      <c r="J5164" t="s">
        <v>87</v>
      </c>
      <c r="K5164" t="s">
        <v>82</v>
      </c>
      <c r="L5164" t="s">
        <v>83</v>
      </c>
      <c r="M5164">
        <v>2024</v>
      </c>
      <c r="N5164" t="s">
        <v>84</v>
      </c>
      <c r="O5164" t="s">
        <v>1040</v>
      </c>
      <c r="P5164" t="s">
        <v>86</v>
      </c>
    </row>
    <row r="5165" spans="1:16" x14ac:dyDescent="0.45">
      <c r="A5165">
        <v>5164</v>
      </c>
      <c r="B5165" s="10">
        <v>45303</v>
      </c>
      <c r="C5165">
        <v>2551</v>
      </c>
      <c r="D5165" t="s">
        <v>89</v>
      </c>
      <c r="E5165">
        <v>54</v>
      </c>
      <c r="F5165" t="s">
        <v>8</v>
      </c>
      <c r="G5165">
        <v>4</v>
      </c>
      <c r="H5165">
        <v>285.79000000000002</v>
      </c>
      <c r="I5165">
        <v>1143.1600000000001</v>
      </c>
      <c r="J5165" t="s">
        <v>93</v>
      </c>
      <c r="K5165" t="s">
        <v>567</v>
      </c>
      <c r="L5165" t="s">
        <v>83</v>
      </c>
      <c r="M5165">
        <v>2024</v>
      </c>
      <c r="N5165" t="s">
        <v>84</v>
      </c>
      <c r="O5165" t="s">
        <v>7382</v>
      </c>
      <c r="P5165" t="s">
        <v>86</v>
      </c>
    </row>
    <row r="5166" spans="1:16" x14ac:dyDescent="0.45">
      <c r="A5166">
        <v>5165</v>
      </c>
      <c r="B5166" s="10">
        <v>45304</v>
      </c>
      <c r="C5166">
        <v>7852</v>
      </c>
      <c r="D5166" t="s">
        <v>80</v>
      </c>
      <c r="E5166">
        <v>46</v>
      </c>
      <c r="F5166" t="s">
        <v>8</v>
      </c>
      <c r="G5166">
        <v>4</v>
      </c>
      <c r="H5166">
        <v>1193.27</v>
      </c>
      <c r="I5166">
        <v>4773.08</v>
      </c>
      <c r="J5166" t="s">
        <v>93</v>
      </c>
      <c r="K5166" t="s">
        <v>82</v>
      </c>
      <c r="L5166" t="s">
        <v>83</v>
      </c>
      <c r="M5166">
        <v>2024</v>
      </c>
      <c r="N5166" t="s">
        <v>668</v>
      </c>
      <c r="O5166" t="s">
        <v>712</v>
      </c>
      <c r="P5166" t="s">
        <v>86</v>
      </c>
    </row>
    <row r="5167" spans="1:16" x14ac:dyDescent="0.45">
      <c r="A5167">
        <v>5166</v>
      </c>
      <c r="B5167" s="10">
        <v>45304</v>
      </c>
      <c r="C5167">
        <v>2449</v>
      </c>
      <c r="D5167" t="s">
        <v>80</v>
      </c>
      <c r="E5167">
        <v>23</v>
      </c>
      <c r="F5167" t="s">
        <v>5</v>
      </c>
      <c r="G5167">
        <v>1</v>
      </c>
      <c r="H5167">
        <v>1844.6</v>
      </c>
      <c r="I5167">
        <v>1844.6</v>
      </c>
      <c r="J5167" t="s">
        <v>95</v>
      </c>
      <c r="K5167" t="s">
        <v>567</v>
      </c>
      <c r="L5167" t="s">
        <v>83</v>
      </c>
      <c r="M5167">
        <v>2024</v>
      </c>
      <c r="N5167" t="s">
        <v>84</v>
      </c>
      <c r="O5167" t="s">
        <v>7703</v>
      </c>
      <c r="P5167" t="s">
        <v>86</v>
      </c>
    </row>
    <row r="5168" spans="1:16" x14ac:dyDescent="0.45">
      <c r="A5168">
        <v>5167</v>
      </c>
      <c r="B5168" s="10">
        <v>45304</v>
      </c>
      <c r="C5168">
        <v>6953</v>
      </c>
      <c r="D5168" t="s">
        <v>80</v>
      </c>
      <c r="E5168">
        <v>56</v>
      </c>
      <c r="F5168" t="s">
        <v>5</v>
      </c>
      <c r="G5168">
        <v>3</v>
      </c>
      <c r="H5168">
        <v>835.01</v>
      </c>
      <c r="I5168">
        <v>2505.0300000000002</v>
      </c>
      <c r="J5168" t="s">
        <v>81</v>
      </c>
      <c r="K5168" t="s">
        <v>82</v>
      </c>
      <c r="L5168" t="s">
        <v>83</v>
      </c>
      <c r="M5168">
        <v>2024</v>
      </c>
      <c r="N5168" t="s">
        <v>84</v>
      </c>
      <c r="O5168" t="s">
        <v>8428</v>
      </c>
      <c r="P5168" t="s">
        <v>748</v>
      </c>
    </row>
    <row r="5169" spans="1:16" x14ac:dyDescent="0.45">
      <c r="A5169">
        <v>5168</v>
      </c>
      <c r="B5169" s="10">
        <v>45304</v>
      </c>
      <c r="C5169">
        <v>9456</v>
      </c>
      <c r="D5169" t="s">
        <v>89</v>
      </c>
      <c r="E5169">
        <v>28</v>
      </c>
      <c r="F5169" t="s">
        <v>7</v>
      </c>
      <c r="G5169">
        <v>4</v>
      </c>
      <c r="H5169">
        <v>4083.4</v>
      </c>
      <c r="I5169">
        <v>16333.6</v>
      </c>
      <c r="J5169" t="s">
        <v>87</v>
      </c>
      <c r="K5169" t="s">
        <v>82</v>
      </c>
      <c r="L5169" t="s">
        <v>83</v>
      </c>
      <c r="M5169">
        <v>2024</v>
      </c>
      <c r="N5169" t="s">
        <v>84</v>
      </c>
      <c r="O5169" t="s">
        <v>1041</v>
      </c>
      <c r="P5169" t="s">
        <v>86</v>
      </c>
    </row>
    <row r="5170" spans="1:16" x14ac:dyDescent="0.45">
      <c r="A5170">
        <v>5169</v>
      </c>
      <c r="B5170" s="10">
        <v>45304</v>
      </c>
      <c r="C5170">
        <v>9042</v>
      </c>
      <c r="D5170" t="s">
        <v>89</v>
      </c>
      <c r="E5170">
        <v>42</v>
      </c>
      <c r="F5170" t="s">
        <v>7</v>
      </c>
      <c r="G5170">
        <v>2</v>
      </c>
      <c r="H5170">
        <v>3798.11</v>
      </c>
      <c r="I5170">
        <v>7596.22</v>
      </c>
      <c r="J5170" t="s">
        <v>97</v>
      </c>
      <c r="K5170" t="s">
        <v>82</v>
      </c>
      <c r="L5170" t="s">
        <v>83</v>
      </c>
      <c r="M5170">
        <v>2024</v>
      </c>
      <c r="N5170" t="s">
        <v>84</v>
      </c>
      <c r="O5170" t="s">
        <v>2796</v>
      </c>
      <c r="P5170" t="s">
        <v>86</v>
      </c>
    </row>
    <row r="5171" spans="1:16" x14ac:dyDescent="0.45">
      <c r="A5171">
        <v>5170</v>
      </c>
      <c r="B5171" s="10">
        <v>45304</v>
      </c>
      <c r="C5171">
        <v>3659</v>
      </c>
      <c r="D5171" t="s">
        <v>80</v>
      </c>
      <c r="E5171">
        <v>61</v>
      </c>
      <c r="F5171" t="s">
        <v>6</v>
      </c>
      <c r="G5171">
        <v>3</v>
      </c>
      <c r="H5171">
        <v>3877.6</v>
      </c>
      <c r="I5171">
        <v>11632.8</v>
      </c>
      <c r="J5171" t="s">
        <v>81</v>
      </c>
      <c r="K5171" t="s">
        <v>82</v>
      </c>
      <c r="L5171" t="s">
        <v>83</v>
      </c>
      <c r="M5171">
        <v>2024</v>
      </c>
      <c r="N5171" t="s">
        <v>84</v>
      </c>
      <c r="O5171" t="s">
        <v>6736</v>
      </c>
      <c r="P5171" t="s">
        <v>86</v>
      </c>
    </row>
    <row r="5172" spans="1:16" x14ac:dyDescent="0.45">
      <c r="A5172">
        <v>5171</v>
      </c>
      <c r="B5172" s="10">
        <v>45304</v>
      </c>
      <c r="C5172">
        <v>8509</v>
      </c>
      <c r="D5172" t="s">
        <v>89</v>
      </c>
      <c r="E5172">
        <v>61</v>
      </c>
      <c r="F5172" t="s">
        <v>5</v>
      </c>
      <c r="G5172">
        <v>1</v>
      </c>
      <c r="H5172">
        <v>1491.9</v>
      </c>
      <c r="I5172">
        <v>1491.9</v>
      </c>
      <c r="J5172" t="s">
        <v>81</v>
      </c>
      <c r="K5172" t="s">
        <v>567</v>
      </c>
      <c r="L5172" t="s">
        <v>83</v>
      </c>
      <c r="M5172">
        <v>2024</v>
      </c>
      <c r="N5172" t="s">
        <v>84</v>
      </c>
      <c r="O5172" t="s">
        <v>8079</v>
      </c>
      <c r="P5172" t="s">
        <v>86</v>
      </c>
    </row>
    <row r="5173" spans="1:16" x14ac:dyDescent="0.45">
      <c r="A5173">
        <v>5172</v>
      </c>
      <c r="B5173" s="10">
        <v>45304</v>
      </c>
      <c r="C5173">
        <v>8893</v>
      </c>
      <c r="D5173" t="s">
        <v>80</v>
      </c>
      <c r="E5173">
        <v>47</v>
      </c>
      <c r="F5173" t="s">
        <v>102</v>
      </c>
      <c r="G5173">
        <v>5</v>
      </c>
      <c r="H5173">
        <v>3825.3</v>
      </c>
      <c r="I5173">
        <v>19126.5</v>
      </c>
      <c r="J5173" t="s">
        <v>93</v>
      </c>
      <c r="K5173" t="s">
        <v>82</v>
      </c>
      <c r="L5173" t="s">
        <v>83</v>
      </c>
      <c r="M5173">
        <v>2024</v>
      </c>
      <c r="N5173" t="s">
        <v>84</v>
      </c>
      <c r="O5173" t="s">
        <v>4260</v>
      </c>
      <c r="P5173" t="s">
        <v>86</v>
      </c>
    </row>
    <row r="5174" spans="1:16" x14ac:dyDescent="0.45">
      <c r="A5174">
        <v>5173</v>
      </c>
      <c r="B5174" s="10">
        <v>45304</v>
      </c>
      <c r="C5174">
        <v>8445</v>
      </c>
      <c r="D5174" t="s">
        <v>80</v>
      </c>
      <c r="E5174">
        <v>37</v>
      </c>
      <c r="F5174" t="s">
        <v>6</v>
      </c>
      <c r="G5174">
        <v>1</v>
      </c>
      <c r="H5174">
        <v>659.13</v>
      </c>
      <c r="I5174">
        <v>659.13</v>
      </c>
      <c r="J5174" t="s">
        <v>97</v>
      </c>
      <c r="K5174" t="s">
        <v>567</v>
      </c>
      <c r="L5174" t="s">
        <v>83</v>
      </c>
      <c r="M5174">
        <v>2024</v>
      </c>
      <c r="N5174" t="s">
        <v>84</v>
      </c>
      <c r="O5174" t="s">
        <v>7946</v>
      </c>
      <c r="P5174" t="s">
        <v>86</v>
      </c>
    </row>
    <row r="5175" spans="1:16" x14ac:dyDescent="0.45">
      <c r="A5175">
        <v>5174</v>
      </c>
      <c r="B5175" s="10">
        <v>45304</v>
      </c>
      <c r="C5175">
        <v>3721</v>
      </c>
      <c r="D5175" t="s">
        <v>80</v>
      </c>
      <c r="E5175">
        <v>54</v>
      </c>
      <c r="F5175" t="s">
        <v>9</v>
      </c>
      <c r="G5175">
        <v>5</v>
      </c>
      <c r="H5175">
        <v>578.66</v>
      </c>
      <c r="I5175">
        <v>2893.3</v>
      </c>
      <c r="J5175" t="s">
        <v>93</v>
      </c>
      <c r="K5175" t="s">
        <v>82</v>
      </c>
      <c r="L5175" t="s">
        <v>83</v>
      </c>
      <c r="M5175">
        <v>2024</v>
      </c>
      <c r="N5175" t="s">
        <v>84</v>
      </c>
      <c r="O5175" t="s">
        <v>9173</v>
      </c>
      <c r="P5175" t="s">
        <v>748</v>
      </c>
    </row>
    <row r="5176" spans="1:16" x14ac:dyDescent="0.45">
      <c r="A5176">
        <v>5175</v>
      </c>
      <c r="B5176" s="10">
        <v>45304</v>
      </c>
      <c r="C5176">
        <v>3925</v>
      </c>
      <c r="D5176" t="s">
        <v>80</v>
      </c>
      <c r="E5176">
        <v>33</v>
      </c>
      <c r="F5176" t="s">
        <v>5</v>
      </c>
      <c r="G5176">
        <v>2</v>
      </c>
      <c r="H5176">
        <v>2941.08</v>
      </c>
      <c r="I5176">
        <v>5882.16</v>
      </c>
      <c r="J5176" t="s">
        <v>87</v>
      </c>
      <c r="K5176" t="s">
        <v>82</v>
      </c>
      <c r="L5176" t="s">
        <v>83</v>
      </c>
      <c r="M5176">
        <v>2024</v>
      </c>
      <c r="N5176" t="s">
        <v>84</v>
      </c>
      <c r="O5176" t="s">
        <v>3745</v>
      </c>
      <c r="P5176" t="s">
        <v>86</v>
      </c>
    </row>
    <row r="5177" spans="1:16" x14ac:dyDescent="0.45">
      <c r="A5177">
        <v>5176</v>
      </c>
      <c r="B5177" s="10">
        <v>45304</v>
      </c>
      <c r="C5177">
        <v>8104</v>
      </c>
      <c r="D5177" t="s">
        <v>89</v>
      </c>
      <c r="E5177">
        <v>48</v>
      </c>
      <c r="F5177" t="s">
        <v>7</v>
      </c>
      <c r="G5177">
        <v>5</v>
      </c>
      <c r="H5177">
        <v>290.91000000000003</v>
      </c>
      <c r="I5177">
        <v>1454.55</v>
      </c>
      <c r="J5177" t="s">
        <v>93</v>
      </c>
      <c r="K5177" t="s">
        <v>567</v>
      </c>
      <c r="L5177" t="s">
        <v>83</v>
      </c>
      <c r="M5177">
        <v>2024</v>
      </c>
      <c r="N5177" t="s">
        <v>84</v>
      </c>
      <c r="O5177" t="s">
        <v>8797</v>
      </c>
      <c r="P5177" t="s">
        <v>748</v>
      </c>
    </row>
    <row r="5178" spans="1:16" x14ac:dyDescent="0.45">
      <c r="A5178">
        <v>5177</v>
      </c>
      <c r="B5178" s="10">
        <v>45304</v>
      </c>
      <c r="C5178">
        <v>7240</v>
      </c>
      <c r="D5178" t="s">
        <v>89</v>
      </c>
      <c r="E5178">
        <v>46</v>
      </c>
      <c r="F5178" t="s">
        <v>8</v>
      </c>
      <c r="G5178">
        <v>4</v>
      </c>
      <c r="H5178">
        <v>4696.32</v>
      </c>
      <c r="I5178">
        <v>18785.28</v>
      </c>
      <c r="J5178" t="s">
        <v>93</v>
      </c>
      <c r="K5178" t="s">
        <v>82</v>
      </c>
      <c r="L5178" t="s">
        <v>83</v>
      </c>
      <c r="M5178">
        <v>2024</v>
      </c>
      <c r="N5178" t="s">
        <v>84</v>
      </c>
      <c r="O5178" t="s">
        <v>2043</v>
      </c>
      <c r="P5178" t="s">
        <v>86</v>
      </c>
    </row>
    <row r="5179" spans="1:16" x14ac:dyDescent="0.45">
      <c r="A5179">
        <v>5178</v>
      </c>
      <c r="B5179" s="10">
        <v>45304</v>
      </c>
      <c r="C5179">
        <v>1512</v>
      </c>
      <c r="D5179" t="s">
        <v>89</v>
      </c>
      <c r="E5179">
        <v>23</v>
      </c>
      <c r="F5179" t="s">
        <v>5</v>
      </c>
      <c r="G5179">
        <v>3</v>
      </c>
      <c r="H5179">
        <v>1677.79</v>
      </c>
      <c r="I5179">
        <v>5033.37</v>
      </c>
      <c r="J5179" t="s">
        <v>95</v>
      </c>
      <c r="K5179" t="s">
        <v>82</v>
      </c>
      <c r="L5179" t="s">
        <v>83</v>
      </c>
      <c r="M5179">
        <v>2024</v>
      </c>
      <c r="N5179" t="s">
        <v>668</v>
      </c>
      <c r="O5179" t="s">
        <v>9510</v>
      </c>
      <c r="P5179" t="s">
        <v>86</v>
      </c>
    </row>
    <row r="5180" spans="1:16" x14ac:dyDescent="0.45">
      <c r="A5180">
        <v>5179</v>
      </c>
      <c r="B5180" s="10">
        <v>45305</v>
      </c>
      <c r="C5180">
        <v>1215</v>
      </c>
      <c r="D5180" t="s">
        <v>89</v>
      </c>
      <c r="E5180">
        <v>46</v>
      </c>
      <c r="F5180" t="s">
        <v>5</v>
      </c>
      <c r="G5180">
        <v>3</v>
      </c>
      <c r="H5180">
        <v>2411.31</v>
      </c>
      <c r="I5180">
        <v>7233.93</v>
      </c>
      <c r="J5180" t="s">
        <v>93</v>
      </c>
      <c r="K5180" t="s">
        <v>82</v>
      </c>
      <c r="L5180" t="s">
        <v>83</v>
      </c>
      <c r="M5180">
        <v>2024</v>
      </c>
      <c r="N5180" t="s">
        <v>84</v>
      </c>
      <c r="O5180" t="s">
        <v>455</v>
      </c>
      <c r="P5180" t="s">
        <v>86</v>
      </c>
    </row>
    <row r="5181" spans="1:16" x14ac:dyDescent="0.45">
      <c r="A5181">
        <v>5180</v>
      </c>
      <c r="B5181" s="10">
        <v>45305</v>
      </c>
      <c r="C5181">
        <v>8299</v>
      </c>
      <c r="D5181" t="s">
        <v>89</v>
      </c>
      <c r="E5181">
        <v>49</v>
      </c>
      <c r="F5181" t="s">
        <v>7</v>
      </c>
      <c r="G5181">
        <v>4</v>
      </c>
      <c r="H5181">
        <v>4075.48</v>
      </c>
      <c r="I5181">
        <v>16301.92</v>
      </c>
      <c r="J5181" t="s">
        <v>93</v>
      </c>
      <c r="K5181" t="s">
        <v>82</v>
      </c>
      <c r="L5181" t="s">
        <v>83</v>
      </c>
      <c r="M5181">
        <v>2024</v>
      </c>
      <c r="N5181" t="s">
        <v>84</v>
      </c>
      <c r="O5181" t="s">
        <v>2044</v>
      </c>
      <c r="P5181" t="s">
        <v>86</v>
      </c>
    </row>
    <row r="5182" spans="1:16" x14ac:dyDescent="0.45">
      <c r="A5182">
        <v>5181</v>
      </c>
      <c r="B5182" s="10">
        <v>45305</v>
      </c>
      <c r="C5182">
        <v>4153</v>
      </c>
      <c r="D5182" t="s">
        <v>89</v>
      </c>
      <c r="E5182">
        <v>26</v>
      </c>
      <c r="F5182" t="s">
        <v>7</v>
      </c>
      <c r="G5182">
        <v>3</v>
      </c>
      <c r="H5182">
        <v>2030.26</v>
      </c>
      <c r="I5182">
        <v>6090.78</v>
      </c>
      <c r="J5182" t="s">
        <v>87</v>
      </c>
      <c r="K5182" t="s">
        <v>82</v>
      </c>
      <c r="L5182" t="s">
        <v>83</v>
      </c>
      <c r="M5182">
        <v>2024</v>
      </c>
      <c r="N5182" t="s">
        <v>84</v>
      </c>
      <c r="O5182" t="s">
        <v>6112</v>
      </c>
      <c r="P5182" t="s">
        <v>86</v>
      </c>
    </row>
    <row r="5183" spans="1:16" x14ac:dyDescent="0.45">
      <c r="A5183">
        <v>5182</v>
      </c>
      <c r="B5183" s="10">
        <v>45305</v>
      </c>
      <c r="C5183">
        <v>8450</v>
      </c>
      <c r="D5183" t="s">
        <v>80</v>
      </c>
      <c r="E5183">
        <v>54</v>
      </c>
      <c r="F5183" t="s">
        <v>102</v>
      </c>
      <c r="G5183">
        <v>1</v>
      </c>
      <c r="H5183">
        <v>2181.69</v>
      </c>
      <c r="I5183">
        <v>2181.69</v>
      </c>
      <c r="J5183" t="s">
        <v>93</v>
      </c>
      <c r="K5183" t="s">
        <v>82</v>
      </c>
      <c r="L5183" t="s">
        <v>83</v>
      </c>
      <c r="M5183">
        <v>2024</v>
      </c>
      <c r="N5183" t="s">
        <v>84</v>
      </c>
      <c r="O5183" t="s">
        <v>5647</v>
      </c>
      <c r="P5183" t="s">
        <v>86</v>
      </c>
    </row>
    <row r="5184" spans="1:16" x14ac:dyDescent="0.45">
      <c r="A5184">
        <v>5183</v>
      </c>
      <c r="B5184" s="10">
        <v>45305</v>
      </c>
      <c r="C5184">
        <v>2706</v>
      </c>
      <c r="D5184" t="s">
        <v>89</v>
      </c>
      <c r="E5184">
        <v>40</v>
      </c>
      <c r="F5184" t="s">
        <v>6</v>
      </c>
      <c r="G5184">
        <v>4</v>
      </c>
      <c r="H5184">
        <v>1772.32</v>
      </c>
      <c r="I5184">
        <v>7089.28</v>
      </c>
      <c r="J5184" t="s">
        <v>97</v>
      </c>
      <c r="K5184" t="s">
        <v>82</v>
      </c>
      <c r="L5184" t="s">
        <v>83</v>
      </c>
      <c r="M5184">
        <v>2024</v>
      </c>
      <c r="N5184" t="s">
        <v>84</v>
      </c>
      <c r="O5184" t="s">
        <v>1746</v>
      </c>
      <c r="P5184" t="s">
        <v>86</v>
      </c>
    </row>
    <row r="5185" spans="1:16" x14ac:dyDescent="0.45">
      <c r="A5185">
        <v>5184</v>
      </c>
      <c r="B5185" s="10">
        <v>45305</v>
      </c>
      <c r="C5185">
        <v>2567</v>
      </c>
      <c r="D5185" t="s">
        <v>89</v>
      </c>
      <c r="E5185">
        <v>33</v>
      </c>
      <c r="F5185" t="s">
        <v>7</v>
      </c>
      <c r="G5185">
        <v>4</v>
      </c>
      <c r="H5185">
        <v>1791.03</v>
      </c>
      <c r="I5185">
        <v>7164.12</v>
      </c>
      <c r="J5185" t="s">
        <v>87</v>
      </c>
      <c r="K5185" t="s">
        <v>82</v>
      </c>
      <c r="L5185" t="s">
        <v>83</v>
      </c>
      <c r="M5185">
        <v>2024</v>
      </c>
      <c r="N5185" t="s">
        <v>84</v>
      </c>
      <c r="O5185" t="s">
        <v>1042</v>
      </c>
      <c r="P5185" t="s">
        <v>86</v>
      </c>
    </row>
    <row r="5186" spans="1:16" x14ac:dyDescent="0.45">
      <c r="A5186">
        <v>5185</v>
      </c>
      <c r="B5186" s="10">
        <v>45305</v>
      </c>
      <c r="C5186">
        <v>2128</v>
      </c>
      <c r="D5186" t="s">
        <v>89</v>
      </c>
      <c r="E5186">
        <v>35</v>
      </c>
      <c r="F5186" t="s">
        <v>7</v>
      </c>
      <c r="G5186">
        <v>3</v>
      </c>
      <c r="H5186">
        <v>2366.38</v>
      </c>
      <c r="I5186">
        <v>7099.14</v>
      </c>
      <c r="J5186" t="s">
        <v>97</v>
      </c>
      <c r="K5186" t="s">
        <v>82</v>
      </c>
      <c r="L5186" t="s">
        <v>83</v>
      </c>
      <c r="M5186">
        <v>2024</v>
      </c>
      <c r="N5186" t="s">
        <v>84</v>
      </c>
      <c r="O5186" t="s">
        <v>6334</v>
      </c>
      <c r="P5186" t="s">
        <v>86</v>
      </c>
    </row>
    <row r="5187" spans="1:16" x14ac:dyDescent="0.45">
      <c r="A5187">
        <v>5186</v>
      </c>
      <c r="B5187" s="10">
        <v>45305</v>
      </c>
      <c r="C5187">
        <v>4510</v>
      </c>
      <c r="D5187" t="s">
        <v>80</v>
      </c>
      <c r="E5187">
        <v>36</v>
      </c>
      <c r="F5187" t="s">
        <v>7</v>
      </c>
      <c r="G5187">
        <v>5</v>
      </c>
      <c r="H5187">
        <v>4732.3500000000004</v>
      </c>
      <c r="I5187">
        <v>23661.75</v>
      </c>
      <c r="J5187" t="s">
        <v>97</v>
      </c>
      <c r="K5187" t="s">
        <v>82</v>
      </c>
      <c r="L5187" t="s">
        <v>83</v>
      </c>
      <c r="M5187">
        <v>2024</v>
      </c>
      <c r="N5187" t="s">
        <v>84</v>
      </c>
      <c r="O5187" t="s">
        <v>4503</v>
      </c>
      <c r="P5187" t="s">
        <v>86</v>
      </c>
    </row>
    <row r="5188" spans="1:16" x14ac:dyDescent="0.45">
      <c r="A5188">
        <v>5187</v>
      </c>
      <c r="B5188" s="10">
        <v>45305</v>
      </c>
      <c r="C5188">
        <v>8867</v>
      </c>
      <c r="D5188" t="s">
        <v>89</v>
      </c>
      <c r="E5188">
        <v>61</v>
      </c>
      <c r="F5188" t="s">
        <v>6</v>
      </c>
      <c r="G5188">
        <v>2</v>
      </c>
      <c r="H5188">
        <v>4683.29</v>
      </c>
      <c r="I5188">
        <v>9366.58</v>
      </c>
      <c r="J5188" t="s">
        <v>81</v>
      </c>
      <c r="K5188" t="s">
        <v>82</v>
      </c>
      <c r="L5188" t="s">
        <v>83</v>
      </c>
      <c r="M5188">
        <v>2024</v>
      </c>
      <c r="N5188" t="s">
        <v>84</v>
      </c>
      <c r="O5188" t="s">
        <v>3099</v>
      </c>
      <c r="P5188" t="s">
        <v>86</v>
      </c>
    </row>
    <row r="5189" spans="1:16" x14ac:dyDescent="0.45">
      <c r="A5189">
        <v>5188</v>
      </c>
      <c r="B5189" s="10">
        <v>45305</v>
      </c>
      <c r="C5189">
        <v>3365</v>
      </c>
      <c r="D5189" t="s">
        <v>80</v>
      </c>
      <c r="E5189">
        <v>19</v>
      </c>
      <c r="F5189" t="s">
        <v>8</v>
      </c>
      <c r="G5189">
        <v>5</v>
      </c>
      <c r="H5189">
        <v>2748.55</v>
      </c>
      <c r="I5189">
        <v>13742.75</v>
      </c>
      <c r="J5189" t="s">
        <v>95</v>
      </c>
      <c r="K5189" t="s">
        <v>82</v>
      </c>
      <c r="L5189" t="s">
        <v>83</v>
      </c>
      <c r="M5189">
        <v>2024</v>
      </c>
      <c r="N5189" t="s">
        <v>84</v>
      </c>
      <c r="O5189" t="s">
        <v>4916</v>
      </c>
      <c r="P5189" t="s">
        <v>86</v>
      </c>
    </row>
    <row r="5190" spans="1:16" x14ac:dyDescent="0.45">
      <c r="A5190">
        <v>5189</v>
      </c>
      <c r="B5190" s="10">
        <v>45305</v>
      </c>
      <c r="C5190">
        <v>6583</v>
      </c>
      <c r="D5190" t="s">
        <v>89</v>
      </c>
      <c r="E5190">
        <v>27</v>
      </c>
      <c r="F5190" t="s">
        <v>5</v>
      </c>
      <c r="G5190">
        <v>1</v>
      </c>
      <c r="H5190">
        <v>2307</v>
      </c>
      <c r="I5190">
        <v>2307</v>
      </c>
      <c r="J5190" t="s">
        <v>87</v>
      </c>
      <c r="K5190" t="s">
        <v>82</v>
      </c>
      <c r="L5190" t="s">
        <v>83</v>
      </c>
      <c r="M5190">
        <v>2024</v>
      </c>
      <c r="N5190" t="s">
        <v>84</v>
      </c>
      <c r="O5190" t="s">
        <v>5431</v>
      </c>
      <c r="P5190" t="s">
        <v>86</v>
      </c>
    </row>
    <row r="5191" spans="1:16" x14ac:dyDescent="0.45">
      <c r="A5191">
        <v>5190</v>
      </c>
      <c r="B5191" s="10">
        <v>45305</v>
      </c>
      <c r="C5191">
        <v>5897</v>
      </c>
      <c r="D5191" t="s">
        <v>89</v>
      </c>
      <c r="E5191">
        <v>29</v>
      </c>
      <c r="F5191" t="s">
        <v>5</v>
      </c>
      <c r="G5191">
        <v>4</v>
      </c>
      <c r="H5191">
        <v>4050.4</v>
      </c>
      <c r="I5191">
        <v>16201.6</v>
      </c>
      <c r="J5191" t="s">
        <v>87</v>
      </c>
      <c r="K5191" t="s">
        <v>82</v>
      </c>
      <c r="L5191" t="s">
        <v>83</v>
      </c>
      <c r="M5191">
        <v>2024</v>
      </c>
      <c r="N5191" t="s">
        <v>84</v>
      </c>
      <c r="O5191" t="s">
        <v>1043</v>
      </c>
      <c r="P5191" t="s">
        <v>86</v>
      </c>
    </row>
    <row r="5192" spans="1:16" x14ac:dyDescent="0.45">
      <c r="A5192">
        <v>5191</v>
      </c>
      <c r="B5192" s="10">
        <v>45305</v>
      </c>
      <c r="C5192">
        <v>6718</v>
      </c>
      <c r="D5192" t="s">
        <v>89</v>
      </c>
      <c r="E5192">
        <v>63</v>
      </c>
      <c r="F5192" t="s">
        <v>7</v>
      </c>
      <c r="G5192">
        <v>4</v>
      </c>
      <c r="H5192">
        <v>3420.6</v>
      </c>
      <c r="I5192">
        <v>13682.4</v>
      </c>
      <c r="J5192" t="s">
        <v>81</v>
      </c>
      <c r="K5192" t="s">
        <v>82</v>
      </c>
      <c r="L5192" t="s">
        <v>83</v>
      </c>
      <c r="M5192">
        <v>2024</v>
      </c>
      <c r="N5192" t="s">
        <v>84</v>
      </c>
      <c r="O5192" t="s">
        <v>1400</v>
      </c>
      <c r="P5192" t="s">
        <v>86</v>
      </c>
    </row>
    <row r="5193" spans="1:16" x14ac:dyDescent="0.45">
      <c r="A5193">
        <v>5192</v>
      </c>
      <c r="B5193" s="10">
        <v>45305</v>
      </c>
      <c r="C5193">
        <v>7001</v>
      </c>
      <c r="D5193" t="s">
        <v>80</v>
      </c>
      <c r="E5193">
        <v>35</v>
      </c>
      <c r="F5193" t="s">
        <v>6</v>
      </c>
      <c r="G5193">
        <v>1</v>
      </c>
      <c r="H5193">
        <v>4413.74</v>
      </c>
      <c r="I5193">
        <v>4413.74</v>
      </c>
      <c r="J5193" t="s">
        <v>97</v>
      </c>
      <c r="K5193" t="s">
        <v>82</v>
      </c>
      <c r="L5193" t="s">
        <v>83</v>
      </c>
      <c r="M5193">
        <v>2024</v>
      </c>
      <c r="N5193" t="s">
        <v>84</v>
      </c>
      <c r="O5193" t="s">
        <v>5224</v>
      </c>
      <c r="P5193" t="s">
        <v>86</v>
      </c>
    </row>
    <row r="5194" spans="1:16" x14ac:dyDescent="0.45">
      <c r="A5194">
        <v>5193</v>
      </c>
      <c r="B5194" s="10">
        <v>45306</v>
      </c>
      <c r="C5194">
        <v>5567</v>
      </c>
      <c r="D5194" t="s">
        <v>80</v>
      </c>
      <c r="E5194">
        <v>36</v>
      </c>
      <c r="F5194" t="s">
        <v>102</v>
      </c>
      <c r="G5194">
        <v>2</v>
      </c>
      <c r="H5194">
        <v>3666.53</v>
      </c>
      <c r="I5194">
        <v>7333.06</v>
      </c>
      <c r="J5194" t="s">
        <v>97</v>
      </c>
      <c r="K5194" t="s">
        <v>82</v>
      </c>
      <c r="L5194" t="s">
        <v>83</v>
      </c>
      <c r="M5194">
        <v>2024</v>
      </c>
      <c r="N5194" t="s">
        <v>84</v>
      </c>
      <c r="O5194" t="s">
        <v>271</v>
      </c>
      <c r="P5194" t="s">
        <v>86</v>
      </c>
    </row>
    <row r="5195" spans="1:16" x14ac:dyDescent="0.45">
      <c r="A5195">
        <v>5194</v>
      </c>
      <c r="B5195" s="10">
        <v>45306</v>
      </c>
      <c r="C5195">
        <v>3741</v>
      </c>
      <c r="D5195" t="s">
        <v>89</v>
      </c>
      <c r="E5195">
        <v>55</v>
      </c>
      <c r="F5195" t="s">
        <v>7</v>
      </c>
      <c r="G5195">
        <v>4</v>
      </c>
      <c r="H5195">
        <v>4764.1000000000004</v>
      </c>
      <c r="I5195">
        <v>19056.400000000001</v>
      </c>
      <c r="J5195" t="s">
        <v>81</v>
      </c>
      <c r="K5195" t="s">
        <v>82</v>
      </c>
      <c r="L5195" t="s">
        <v>83</v>
      </c>
      <c r="M5195">
        <v>2024</v>
      </c>
      <c r="N5195" t="s">
        <v>84</v>
      </c>
      <c r="O5195" t="s">
        <v>1401</v>
      </c>
      <c r="P5195" t="s">
        <v>86</v>
      </c>
    </row>
    <row r="5196" spans="1:16" x14ac:dyDescent="0.45">
      <c r="A5196">
        <v>5195</v>
      </c>
      <c r="B5196" s="10">
        <v>45306</v>
      </c>
      <c r="C5196">
        <v>4020</v>
      </c>
      <c r="D5196" t="s">
        <v>89</v>
      </c>
      <c r="E5196">
        <v>54</v>
      </c>
      <c r="F5196" t="s">
        <v>6</v>
      </c>
      <c r="G5196">
        <v>5</v>
      </c>
      <c r="H5196">
        <v>4436.92</v>
      </c>
      <c r="I5196">
        <v>22184.6</v>
      </c>
      <c r="J5196" t="s">
        <v>93</v>
      </c>
      <c r="K5196" t="s">
        <v>82</v>
      </c>
      <c r="L5196" t="s">
        <v>83</v>
      </c>
      <c r="M5196">
        <v>2024</v>
      </c>
      <c r="N5196" t="s">
        <v>84</v>
      </c>
      <c r="O5196" t="s">
        <v>4261</v>
      </c>
      <c r="P5196" t="s">
        <v>86</v>
      </c>
    </row>
    <row r="5197" spans="1:16" x14ac:dyDescent="0.45">
      <c r="A5197">
        <v>5196</v>
      </c>
      <c r="B5197" s="10">
        <v>45306</v>
      </c>
      <c r="C5197">
        <v>7256</v>
      </c>
      <c r="D5197" t="s">
        <v>89</v>
      </c>
      <c r="E5197">
        <v>44</v>
      </c>
      <c r="F5197" t="s">
        <v>6</v>
      </c>
      <c r="G5197">
        <v>1</v>
      </c>
      <c r="H5197">
        <v>4283.4799999999996</v>
      </c>
      <c r="I5197">
        <v>4283.4799999999996</v>
      </c>
      <c r="J5197" t="s">
        <v>97</v>
      </c>
      <c r="K5197" t="s">
        <v>82</v>
      </c>
      <c r="L5197" t="s">
        <v>83</v>
      </c>
      <c r="M5197">
        <v>2024</v>
      </c>
      <c r="N5197" t="s">
        <v>84</v>
      </c>
      <c r="O5197" t="s">
        <v>5225</v>
      </c>
      <c r="P5197" t="s">
        <v>86</v>
      </c>
    </row>
    <row r="5198" spans="1:16" x14ac:dyDescent="0.45">
      <c r="A5198">
        <v>5197</v>
      </c>
      <c r="B5198" s="10">
        <v>45306</v>
      </c>
      <c r="C5198">
        <v>1228</v>
      </c>
      <c r="D5198" t="s">
        <v>80</v>
      </c>
      <c r="E5198">
        <v>31</v>
      </c>
      <c r="F5198" t="s">
        <v>102</v>
      </c>
      <c r="G5198">
        <v>4</v>
      </c>
      <c r="H5198">
        <v>1988.16</v>
      </c>
      <c r="I5198">
        <v>7952.64</v>
      </c>
      <c r="J5198" t="s">
        <v>87</v>
      </c>
      <c r="K5198" t="s">
        <v>82</v>
      </c>
      <c r="L5198" t="s">
        <v>83</v>
      </c>
      <c r="M5198">
        <v>2024</v>
      </c>
      <c r="N5198" t="s">
        <v>84</v>
      </c>
      <c r="O5198" t="s">
        <v>1044</v>
      </c>
      <c r="P5198" t="s">
        <v>86</v>
      </c>
    </row>
    <row r="5199" spans="1:16" x14ac:dyDescent="0.45">
      <c r="A5199">
        <v>5198</v>
      </c>
      <c r="B5199" s="10">
        <v>45306</v>
      </c>
      <c r="C5199">
        <v>9362</v>
      </c>
      <c r="D5199" t="s">
        <v>80</v>
      </c>
      <c r="E5199">
        <v>62</v>
      </c>
      <c r="F5199" t="s">
        <v>6</v>
      </c>
      <c r="G5199">
        <v>5</v>
      </c>
      <c r="H5199">
        <v>1961.75</v>
      </c>
      <c r="I5199">
        <v>9808.75</v>
      </c>
      <c r="J5199" t="s">
        <v>81</v>
      </c>
      <c r="K5199" t="s">
        <v>82</v>
      </c>
      <c r="L5199" t="s">
        <v>83</v>
      </c>
      <c r="M5199">
        <v>2024</v>
      </c>
      <c r="N5199" t="s">
        <v>84</v>
      </c>
      <c r="O5199" t="s">
        <v>4725</v>
      </c>
      <c r="P5199" t="s">
        <v>86</v>
      </c>
    </row>
    <row r="5200" spans="1:16" x14ac:dyDescent="0.45">
      <c r="A5200">
        <v>5199</v>
      </c>
      <c r="B5200" s="10">
        <v>45306</v>
      </c>
      <c r="C5200">
        <v>1294</v>
      </c>
      <c r="D5200" t="s">
        <v>89</v>
      </c>
      <c r="E5200">
        <v>51</v>
      </c>
      <c r="F5200" t="s">
        <v>5</v>
      </c>
      <c r="G5200">
        <v>1</v>
      </c>
      <c r="H5200">
        <v>3718.95</v>
      </c>
      <c r="I5200">
        <v>3718.95</v>
      </c>
      <c r="J5200" t="s">
        <v>93</v>
      </c>
      <c r="K5200" t="s">
        <v>82</v>
      </c>
      <c r="L5200" t="s">
        <v>83</v>
      </c>
      <c r="M5200">
        <v>2024</v>
      </c>
      <c r="N5200" t="s">
        <v>84</v>
      </c>
      <c r="O5200" t="s">
        <v>5648</v>
      </c>
      <c r="P5200" t="s">
        <v>86</v>
      </c>
    </row>
    <row r="5201" spans="1:16" x14ac:dyDescent="0.45">
      <c r="A5201">
        <v>5200</v>
      </c>
      <c r="B5201" s="10">
        <v>45306</v>
      </c>
      <c r="C5201">
        <v>5284</v>
      </c>
      <c r="D5201" t="s">
        <v>80</v>
      </c>
      <c r="E5201">
        <v>19</v>
      </c>
      <c r="F5201" t="s">
        <v>102</v>
      </c>
      <c r="G5201">
        <v>1</v>
      </c>
      <c r="H5201">
        <v>464.56</v>
      </c>
      <c r="I5201">
        <v>464.56</v>
      </c>
      <c r="J5201" t="s">
        <v>95</v>
      </c>
      <c r="K5201" t="s">
        <v>567</v>
      </c>
      <c r="L5201" t="s">
        <v>83</v>
      </c>
      <c r="M5201">
        <v>2024</v>
      </c>
      <c r="N5201" t="s">
        <v>84</v>
      </c>
      <c r="O5201" t="s">
        <v>7704</v>
      </c>
      <c r="P5201" t="s">
        <v>86</v>
      </c>
    </row>
    <row r="5202" spans="1:16" x14ac:dyDescent="0.45">
      <c r="A5202">
        <v>5201</v>
      </c>
      <c r="B5202" s="10">
        <v>45306</v>
      </c>
      <c r="C5202">
        <v>9617</v>
      </c>
      <c r="D5202" t="s">
        <v>80</v>
      </c>
      <c r="E5202">
        <v>61</v>
      </c>
      <c r="F5202" t="s">
        <v>102</v>
      </c>
      <c r="G5202">
        <v>1</v>
      </c>
      <c r="H5202">
        <v>1644.96</v>
      </c>
      <c r="I5202">
        <v>1644.96</v>
      </c>
      <c r="J5202" t="s">
        <v>81</v>
      </c>
      <c r="K5202" t="s">
        <v>567</v>
      </c>
      <c r="L5202" t="s">
        <v>83</v>
      </c>
      <c r="M5202">
        <v>2024</v>
      </c>
      <c r="N5202" t="s">
        <v>84</v>
      </c>
      <c r="O5202" t="s">
        <v>8080</v>
      </c>
      <c r="P5202" t="s">
        <v>86</v>
      </c>
    </row>
    <row r="5203" spans="1:16" x14ac:dyDescent="0.45">
      <c r="A5203">
        <v>5202</v>
      </c>
      <c r="B5203" s="10">
        <v>45306</v>
      </c>
      <c r="C5203">
        <v>7801</v>
      </c>
      <c r="D5203" t="s">
        <v>80</v>
      </c>
      <c r="E5203">
        <v>50</v>
      </c>
      <c r="F5203" t="s">
        <v>9</v>
      </c>
      <c r="G5203">
        <v>2</v>
      </c>
      <c r="H5203">
        <v>4664.51</v>
      </c>
      <c r="I5203">
        <v>9329.02</v>
      </c>
      <c r="J5203" t="s">
        <v>93</v>
      </c>
      <c r="K5203" t="s">
        <v>82</v>
      </c>
      <c r="L5203" t="s">
        <v>83</v>
      </c>
      <c r="M5203">
        <v>2024</v>
      </c>
      <c r="N5203" t="s">
        <v>84</v>
      </c>
      <c r="O5203" t="s">
        <v>3405</v>
      </c>
      <c r="P5203" t="s">
        <v>86</v>
      </c>
    </row>
    <row r="5204" spans="1:16" x14ac:dyDescent="0.45">
      <c r="A5204">
        <v>5203</v>
      </c>
      <c r="B5204" s="10">
        <v>45306</v>
      </c>
      <c r="C5204">
        <v>1918</v>
      </c>
      <c r="D5204" t="s">
        <v>80</v>
      </c>
      <c r="E5204">
        <v>36</v>
      </c>
      <c r="F5204" t="s">
        <v>102</v>
      </c>
      <c r="G5204">
        <v>1</v>
      </c>
      <c r="H5204">
        <v>2278</v>
      </c>
      <c r="I5204">
        <v>2278</v>
      </c>
      <c r="J5204" t="s">
        <v>97</v>
      </c>
      <c r="K5204" t="s">
        <v>82</v>
      </c>
      <c r="L5204" t="s">
        <v>83</v>
      </c>
      <c r="M5204">
        <v>2024</v>
      </c>
      <c r="N5204" t="s">
        <v>84</v>
      </c>
      <c r="O5204" t="s">
        <v>5226</v>
      </c>
      <c r="P5204" t="s">
        <v>86</v>
      </c>
    </row>
    <row r="5205" spans="1:16" x14ac:dyDescent="0.45">
      <c r="A5205">
        <v>5204</v>
      </c>
      <c r="B5205" s="10">
        <v>45306</v>
      </c>
      <c r="C5205">
        <v>1498</v>
      </c>
      <c r="D5205" t="s">
        <v>89</v>
      </c>
      <c r="E5205">
        <v>44</v>
      </c>
      <c r="F5205" t="s">
        <v>102</v>
      </c>
      <c r="G5205">
        <v>3</v>
      </c>
      <c r="H5205">
        <v>1386</v>
      </c>
      <c r="I5205">
        <v>4158</v>
      </c>
      <c r="J5205" t="s">
        <v>97</v>
      </c>
      <c r="K5205" t="s">
        <v>82</v>
      </c>
      <c r="L5205" t="s">
        <v>83</v>
      </c>
      <c r="M5205">
        <v>2024</v>
      </c>
      <c r="N5205" t="s">
        <v>84</v>
      </c>
      <c r="O5205" t="s">
        <v>6335</v>
      </c>
      <c r="P5205" t="s">
        <v>86</v>
      </c>
    </row>
    <row r="5206" spans="1:16" x14ac:dyDescent="0.45">
      <c r="A5206">
        <v>5205</v>
      </c>
      <c r="B5206" s="10">
        <v>45306</v>
      </c>
      <c r="C5206">
        <v>3809</v>
      </c>
      <c r="D5206" t="s">
        <v>89</v>
      </c>
      <c r="E5206">
        <v>47</v>
      </c>
      <c r="F5206" t="s">
        <v>8</v>
      </c>
      <c r="G5206">
        <v>3</v>
      </c>
      <c r="H5206">
        <v>2408.44</v>
      </c>
      <c r="I5206">
        <v>7225.32</v>
      </c>
      <c r="J5206" t="s">
        <v>93</v>
      </c>
      <c r="K5206" t="s">
        <v>82</v>
      </c>
      <c r="L5206" t="s">
        <v>83</v>
      </c>
      <c r="M5206">
        <v>2024</v>
      </c>
      <c r="N5206" t="s">
        <v>84</v>
      </c>
      <c r="O5206" t="s">
        <v>6550</v>
      </c>
      <c r="P5206" t="s">
        <v>86</v>
      </c>
    </row>
    <row r="5207" spans="1:16" x14ac:dyDescent="0.45">
      <c r="A5207">
        <v>5206</v>
      </c>
      <c r="B5207" s="10">
        <v>45307</v>
      </c>
      <c r="C5207">
        <v>5961</v>
      </c>
      <c r="D5207" t="s">
        <v>80</v>
      </c>
      <c r="E5207">
        <v>24</v>
      </c>
      <c r="F5207" t="s">
        <v>5</v>
      </c>
      <c r="G5207">
        <v>1</v>
      </c>
      <c r="H5207">
        <v>1478.52</v>
      </c>
      <c r="I5207">
        <v>1478.52</v>
      </c>
      <c r="J5207" t="s">
        <v>95</v>
      </c>
      <c r="K5207" t="s">
        <v>567</v>
      </c>
      <c r="L5207" t="s">
        <v>83</v>
      </c>
      <c r="M5207">
        <v>2024</v>
      </c>
      <c r="N5207" t="s">
        <v>84</v>
      </c>
      <c r="O5207" t="s">
        <v>619</v>
      </c>
      <c r="P5207" t="s">
        <v>86</v>
      </c>
    </row>
    <row r="5208" spans="1:16" x14ac:dyDescent="0.45">
      <c r="A5208">
        <v>5207</v>
      </c>
      <c r="B5208" s="10">
        <v>45307</v>
      </c>
      <c r="C5208">
        <v>4779</v>
      </c>
      <c r="D5208" t="s">
        <v>80</v>
      </c>
      <c r="E5208">
        <v>44</v>
      </c>
      <c r="F5208" t="s">
        <v>7</v>
      </c>
      <c r="G5208">
        <v>4</v>
      </c>
      <c r="H5208">
        <v>3852.89</v>
      </c>
      <c r="I5208">
        <v>15411.56</v>
      </c>
      <c r="J5208" t="s">
        <v>97</v>
      </c>
      <c r="K5208" t="s">
        <v>82</v>
      </c>
      <c r="L5208" t="s">
        <v>83</v>
      </c>
      <c r="M5208">
        <v>2024</v>
      </c>
      <c r="N5208" t="s">
        <v>84</v>
      </c>
      <c r="O5208" t="s">
        <v>1747</v>
      </c>
      <c r="P5208" t="s">
        <v>86</v>
      </c>
    </row>
    <row r="5209" spans="1:16" x14ac:dyDescent="0.45">
      <c r="A5209">
        <v>5208</v>
      </c>
      <c r="B5209" s="10">
        <v>45307</v>
      </c>
      <c r="C5209">
        <v>3118</v>
      </c>
      <c r="D5209" t="s">
        <v>80</v>
      </c>
      <c r="E5209">
        <v>38</v>
      </c>
      <c r="F5209" t="s">
        <v>9</v>
      </c>
      <c r="G5209">
        <v>3</v>
      </c>
      <c r="H5209">
        <v>4260.5</v>
      </c>
      <c r="I5209">
        <v>12781.5</v>
      </c>
      <c r="J5209" t="s">
        <v>97</v>
      </c>
      <c r="K5209" t="s">
        <v>82</v>
      </c>
      <c r="L5209" t="s">
        <v>83</v>
      </c>
      <c r="M5209">
        <v>2024</v>
      </c>
      <c r="N5209" t="s">
        <v>84</v>
      </c>
      <c r="O5209" t="s">
        <v>6336</v>
      </c>
      <c r="P5209" t="s">
        <v>86</v>
      </c>
    </row>
    <row r="5210" spans="1:16" x14ac:dyDescent="0.45">
      <c r="A5210">
        <v>5209</v>
      </c>
      <c r="B5210" s="10">
        <v>45307</v>
      </c>
      <c r="C5210">
        <v>7391</v>
      </c>
      <c r="D5210" t="s">
        <v>89</v>
      </c>
      <c r="E5210">
        <v>24</v>
      </c>
      <c r="F5210" t="s">
        <v>102</v>
      </c>
      <c r="G5210">
        <v>5</v>
      </c>
      <c r="H5210">
        <v>3924.16</v>
      </c>
      <c r="I5210">
        <v>19620.8</v>
      </c>
      <c r="J5210" t="s">
        <v>95</v>
      </c>
      <c r="K5210" t="s">
        <v>82</v>
      </c>
      <c r="L5210" t="s">
        <v>83</v>
      </c>
      <c r="M5210">
        <v>2024</v>
      </c>
      <c r="N5210" t="s">
        <v>84</v>
      </c>
      <c r="O5210" t="s">
        <v>4917</v>
      </c>
      <c r="P5210" t="s">
        <v>86</v>
      </c>
    </row>
    <row r="5211" spans="1:16" x14ac:dyDescent="0.45">
      <c r="A5211">
        <v>5210</v>
      </c>
      <c r="B5211" s="10">
        <v>45307</v>
      </c>
      <c r="C5211">
        <v>1145</v>
      </c>
      <c r="D5211" t="s">
        <v>89</v>
      </c>
      <c r="E5211">
        <v>42</v>
      </c>
      <c r="F5211" t="s">
        <v>8</v>
      </c>
      <c r="G5211">
        <v>5</v>
      </c>
      <c r="H5211">
        <v>787.78</v>
      </c>
      <c r="I5211">
        <v>3938.9</v>
      </c>
      <c r="J5211" t="s">
        <v>97</v>
      </c>
      <c r="K5211" t="s">
        <v>82</v>
      </c>
      <c r="L5211" t="s">
        <v>83</v>
      </c>
      <c r="M5211">
        <v>2024</v>
      </c>
      <c r="N5211" t="s">
        <v>668</v>
      </c>
      <c r="O5211" t="s">
        <v>9299</v>
      </c>
      <c r="P5211" t="s">
        <v>748</v>
      </c>
    </row>
    <row r="5212" spans="1:16" x14ac:dyDescent="0.45">
      <c r="A5212">
        <v>5211</v>
      </c>
      <c r="B5212" s="10">
        <v>45307</v>
      </c>
      <c r="C5212">
        <v>8942</v>
      </c>
      <c r="D5212" t="s">
        <v>80</v>
      </c>
      <c r="E5212">
        <v>55</v>
      </c>
      <c r="F5212" t="s">
        <v>8</v>
      </c>
      <c r="G5212">
        <v>4</v>
      </c>
      <c r="H5212">
        <v>1713.48</v>
      </c>
      <c r="I5212">
        <v>6853.92</v>
      </c>
      <c r="J5212" t="s">
        <v>81</v>
      </c>
      <c r="K5212" t="s">
        <v>82</v>
      </c>
      <c r="L5212" t="s">
        <v>83</v>
      </c>
      <c r="M5212">
        <v>2024</v>
      </c>
      <c r="N5212" t="s">
        <v>84</v>
      </c>
      <c r="O5212" t="s">
        <v>1402</v>
      </c>
      <c r="P5212" t="s">
        <v>86</v>
      </c>
    </row>
    <row r="5213" spans="1:16" x14ac:dyDescent="0.45">
      <c r="A5213">
        <v>5212</v>
      </c>
      <c r="B5213" s="10">
        <v>45307</v>
      </c>
      <c r="C5213">
        <v>5565</v>
      </c>
      <c r="D5213" t="s">
        <v>80</v>
      </c>
      <c r="E5213">
        <v>35</v>
      </c>
      <c r="F5213" t="s">
        <v>6</v>
      </c>
      <c r="G5213">
        <v>5</v>
      </c>
      <c r="H5213">
        <v>1109.1600000000001</v>
      </c>
      <c r="I5213">
        <v>5545.8</v>
      </c>
      <c r="J5213" t="s">
        <v>97</v>
      </c>
      <c r="K5213" t="s">
        <v>82</v>
      </c>
      <c r="L5213" t="s">
        <v>83</v>
      </c>
      <c r="M5213">
        <v>2024</v>
      </c>
      <c r="N5213" t="s">
        <v>84</v>
      </c>
      <c r="O5213" t="s">
        <v>4504</v>
      </c>
      <c r="P5213" t="s">
        <v>86</v>
      </c>
    </row>
    <row r="5214" spans="1:16" x14ac:dyDescent="0.45">
      <c r="A5214">
        <v>5213</v>
      </c>
      <c r="B5214" s="10">
        <v>45307</v>
      </c>
      <c r="C5214">
        <v>1192</v>
      </c>
      <c r="D5214" t="s">
        <v>80</v>
      </c>
      <c r="E5214">
        <v>50</v>
      </c>
      <c r="F5214" t="s">
        <v>7</v>
      </c>
      <c r="G5214">
        <v>4</v>
      </c>
      <c r="H5214">
        <v>261.86</v>
      </c>
      <c r="I5214">
        <v>1047.44</v>
      </c>
      <c r="J5214" t="s">
        <v>93</v>
      </c>
      <c r="K5214" t="s">
        <v>567</v>
      </c>
      <c r="L5214" t="s">
        <v>83</v>
      </c>
      <c r="M5214">
        <v>2024</v>
      </c>
      <c r="N5214" t="s">
        <v>84</v>
      </c>
      <c r="O5214" t="s">
        <v>7383</v>
      </c>
      <c r="P5214" t="s">
        <v>86</v>
      </c>
    </row>
    <row r="5215" spans="1:16" x14ac:dyDescent="0.45">
      <c r="A5215">
        <v>5214</v>
      </c>
      <c r="B5215" s="10">
        <v>45307</v>
      </c>
      <c r="C5215">
        <v>6187</v>
      </c>
      <c r="D5215" t="s">
        <v>80</v>
      </c>
      <c r="E5215">
        <v>50</v>
      </c>
      <c r="F5215" t="s">
        <v>7</v>
      </c>
      <c r="G5215">
        <v>5</v>
      </c>
      <c r="H5215">
        <v>3708.92</v>
      </c>
      <c r="I5215">
        <v>18544.599999999999</v>
      </c>
      <c r="J5215" t="s">
        <v>93</v>
      </c>
      <c r="K5215" t="s">
        <v>82</v>
      </c>
      <c r="L5215" t="s">
        <v>83</v>
      </c>
      <c r="M5215">
        <v>2024</v>
      </c>
      <c r="N5215" t="s">
        <v>84</v>
      </c>
      <c r="O5215" t="s">
        <v>4262</v>
      </c>
      <c r="P5215" t="s">
        <v>86</v>
      </c>
    </row>
    <row r="5216" spans="1:16" x14ac:dyDescent="0.45">
      <c r="A5216">
        <v>5215</v>
      </c>
      <c r="B5216" s="10">
        <v>45307</v>
      </c>
      <c r="C5216">
        <v>7637</v>
      </c>
      <c r="D5216" t="s">
        <v>89</v>
      </c>
      <c r="E5216">
        <v>49</v>
      </c>
      <c r="F5216" t="s">
        <v>5</v>
      </c>
      <c r="G5216">
        <v>1</v>
      </c>
      <c r="H5216">
        <v>2170.38</v>
      </c>
      <c r="I5216">
        <v>2170.38</v>
      </c>
      <c r="J5216" t="s">
        <v>93</v>
      </c>
      <c r="K5216" t="s">
        <v>82</v>
      </c>
      <c r="L5216" t="s">
        <v>83</v>
      </c>
      <c r="M5216">
        <v>2024</v>
      </c>
      <c r="N5216" t="s">
        <v>84</v>
      </c>
      <c r="O5216" t="s">
        <v>5649</v>
      </c>
      <c r="P5216" t="s">
        <v>86</v>
      </c>
    </row>
    <row r="5217" spans="1:16" x14ac:dyDescent="0.45">
      <c r="A5217">
        <v>5216</v>
      </c>
      <c r="B5217" s="10">
        <v>45307</v>
      </c>
      <c r="C5217">
        <v>9243</v>
      </c>
      <c r="D5217" t="s">
        <v>89</v>
      </c>
      <c r="E5217">
        <v>42</v>
      </c>
      <c r="F5217" t="s">
        <v>6</v>
      </c>
      <c r="G5217">
        <v>5</v>
      </c>
      <c r="H5217">
        <v>1419.28</v>
      </c>
      <c r="I5217">
        <v>7096.4</v>
      </c>
      <c r="J5217" t="s">
        <v>97</v>
      </c>
      <c r="K5217" t="s">
        <v>82</v>
      </c>
      <c r="L5217" t="s">
        <v>83</v>
      </c>
      <c r="M5217">
        <v>2024</v>
      </c>
      <c r="N5217" t="s">
        <v>84</v>
      </c>
      <c r="O5217" t="s">
        <v>4505</v>
      </c>
      <c r="P5217" t="s">
        <v>86</v>
      </c>
    </row>
    <row r="5218" spans="1:16" x14ac:dyDescent="0.45">
      <c r="A5218">
        <v>5217</v>
      </c>
      <c r="B5218" s="10">
        <v>45307</v>
      </c>
      <c r="C5218">
        <v>3410</v>
      </c>
      <c r="D5218" t="s">
        <v>89</v>
      </c>
      <c r="E5218">
        <v>31</v>
      </c>
      <c r="F5218" t="s">
        <v>102</v>
      </c>
      <c r="G5218">
        <v>1</v>
      </c>
      <c r="H5218">
        <v>1572.26</v>
      </c>
      <c r="I5218">
        <v>1572.26</v>
      </c>
      <c r="J5218" t="s">
        <v>87</v>
      </c>
      <c r="K5218" t="s">
        <v>567</v>
      </c>
      <c r="L5218" t="s">
        <v>83</v>
      </c>
      <c r="M5218">
        <v>2024</v>
      </c>
      <c r="N5218" t="s">
        <v>84</v>
      </c>
      <c r="O5218" t="s">
        <v>8218</v>
      </c>
      <c r="P5218" t="s">
        <v>86</v>
      </c>
    </row>
    <row r="5219" spans="1:16" x14ac:dyDescent="0.45">
      <c r="A5219">
        <v>5218</v>
      </c>
      <c r="B5219" s="10">
        <v>45307</v>
      </c>
      <c r="C5219">
        <v>2820</v>
      </c>
      <c r="D5219" t="s">
        <v>89</v>
      </c>
      <c r="E5219">
        <v>55</v>
      </c>
      <c r="F5219" t="s">
        <v>8</v>
      </c>
      <c r="G5219">
        <v>5</v>
      </c>
      <c r="H5219">
        <v>718.33</v>
      </c>
      <c r="I5219">
        <v>3591.65</v>
      </c>
      <c r="J5219" t="s">
        <v>81</v>
      </c>
      <c r="K5219" t="s">
        <v>82</v>
      </c>
      <c r="L5219" t="s">
        <v>83</v>
      </c>
      <c r="M5219">
        <v>2024</v>
      </c>
      <c r="N5219" t="s">
        <v>84</v>
      </c>
      <c r="O5219" t="s">
        <v>4726</v>
      </c>
      <c r="P5219" t="s">
        <v>86</v>
      </c>
    </row>
    <row r="5220" spans="1:16" x14ac:dyDescent="0.45">
      <c r="A5220">
        <v>5219</v>
      </c>
      <c r="B5220" s="10">
        <v>45307</v>
      </c>
      <c r="C5220">
        <v>3964</v>
      </c>
      <c r="D5220" t="s">
        <v>89</v>
      </c>
      <c r="E5220">
        <v>55</v>
      </c>
      <c r="F5220" t="s">
        <v>9</v>
      </c>
      <c r="G5220">
        <v>5</v>
      </c>
      <c r="H5220">
        <v>4142.47</v>
      </c>
      <c r="I5220">
        <v>20712.349999999999</v>
      </c>
      <c r="J5220" t="s">
        <v>81</v>
      </c>
      <c r="K5220" t="s">
        <v>82</v>
      </c>
      <c r="L5220" t="s">
        <v>83</v>
      </c>
      <c r="M5220">
        <v>2024</v>
      </c>
      <c r="N5220" t="s">
        <v>84</v>
      </c>
      <c r="O5220" t="s">
        <v>9078</v>
      </c>
      <c r="P5220" t="s">
        <v>748</v>
      </c>
    </row>
    <row r="5221" spans="1:16" x14ac:dyDescent="0.45">
      <c r="A5221">
        <v>5220</v>
      </c>
      <c r="B5221" s="10">
        <v>45308</v>
      </c>
      <c r="C5221">
        <v>3521</v>
      </c>
      <c r="D5221" t="s">
        <v>89</v>
      </c>
      <c r="E5221">
        <v>21</v>
      </c>
      <c r="F5221" t="s">
        <v>5</v>
      </c>
      <c r="G5221">
        <v>5</v>
      </c>
      <c r="H5221">
        <v>762.43</v>
      </c>
      <c r="I5221">
        <v>3812.15</v>
      </c>
      <c r="J5221" t="s">
        <v>95</v>
      </c>
      <c r="K5221" t="s">
        <v>82</v>
      </c>
      <c r="L5221" t="s">
        <v>83</v>
      </c>
      <c r="M5221">
        <v>2024</v>
      </c>
      <c r="N5221" t="s">
        <v>84</v>
      </c>
      <c r="O5221" t="s">
        <v>794</v>
      </c>
      <c r="P5221" t="s">
        <v>748</v>
      </c>
    </row>
    <row r="5222" spans="1:16" x14ac:dyDescent="0.45">
      <c r="A5222">
        <v>5221</v>
      </c>
      <c r="B5222" s="10">
        <v>45308</v>
      </c>
      <c r="C5222">
        <v>3568</v>
      </c>
      <c r="D5222" t="s">
        <v>80</v>
      </c>
      <c r="E5222">
        <v>61</v>
      </c>
      <c r="F5222" t="s">
        <v>102</v>
      </c>
      <c r="G5222">
        <v>1</v>
      </c>
      <c r="H5222">
        <v>1724.67</v>
      </c>
      <c r="I5222">
        <v>1724.67</v>
      </c>
      <c r="J5222" t="s">
        <v>81</v>
      </c>
      <c r="K5222" t="s">
        <v>567</v>
      </c>
      <c r="L5222" t="s">
        <v>83</v>
      </c>
      <c r="M5222">
        <v>2024</v>
      </c>
      <c r="N5222" t="s">
        <v>84</v>
      </c>
      <c r="O5222" t="s">
        <v>8081</v>
      </c>
      <c r="P5222" t="s">
        <v>86</v>
      </c>
    </row>
    <row r="5223" spans="1:16" x14ac:dyDescent="0.45">
      <c r="A5223">
        <v>5222</v>
      </c>
      <c r="B5223" s="10">
        <v>45308</v>
      </c>
      <c r="C5223">
        <v>6882</v>
      </c>
      <c r="D5223" t="s">
        <v>80</v>
      </c>
      <c r="E5223">
        <v>35</v>
      </c>
      <c r="F5223" t="s">
        <v>6</v>
      </c>
      <c r="G5223">
        <v>5</v>
      </c>
      <c r="H5223">
        <v>86.57</v>
      </c>
      <c r="I5223">
        <v>432.85</v>
      </c>
      <c r="J5223" t="s">
        <v>97</v>
      </c>
      <c r="K5223" t="s">
        <v>567</v>
      </c>
      <c r="L5223" t="s">
        <v>83</v>
      </c>
      <c r="M5223">
        <v>2024</v>
      </c>
      <c r="N5223" t="s">
        <v>84</v>
      </c>
      <c r="O5223" t="s">
        <v>8798</v>
      </c>
      <c r="P5223" t="s">
        <v>748</v>
      </c>
    </row>
    <row r="5224" spans="1:16" x14ac:dyDescent="0.45">
      <c r="A5224">
        <v>5223</v>
      </c>
      <c r="B5224" s="10">
        <v>45308</v>
      </c>
      <c r="C5224">
        <v>2867</v>
      </c>
      <c r="D5224" t="s">
        <v>89</v>
      </c>
      <c r="E5224">
        <v>27</v>
      </c>
      <c r="F5224" t="s">
        <v>7</v>
      </c>
      <c r="G5224">
        <v>5</v>
      </c>
      <c r="H5224">
        <v>2210.2399999999998</v>
      </c>
      <c r="I5224">
        <v>11051.2</v>
      </c>
      <c r="J5224" t="s">
        <v>87</v>
      </c>
      <c r="K5224" t="s">
        <v>82</v>
      </c>
      <c r="L5224" t="s">
        <v>83</v>
      </c>
      <c r="M5224">
        <v>2024</v>
      </c>
      <c r="N5224" t="s">
        <v>84</v>
      </c>
      <c r="O5224" t="s">
        <v>8992</v>
      </c>
      <c r="P5224" t="s">
        <v>748</v>
      </c>
    </row>
    <row r="5225" spans="1:16" x14ac:dyDescent="0.45">
      <c r="A5225">
        <v>5224</v>
      </c>
      <c r="B5225" s="10">
        <v>45308</v>
      </c>
      <c r="C5225">
        <v>8465</v>
      </c>
      <c r="D5225" t="s">
        <v>89</v>
      </c>
      <c r="E5225">
        <v>52</v>
      </c>
      <c r="F5225" t="s">
        <v>6</v>
      </c>
      <c r="G5225">
        <v>2</v>
      </c>
      <c r="H5225">
        <v>1806.26</v>
      </c>
      <c r="I5225">
        <v>3612.52</v>
      </c>
      <c r="J5225" t="s">
        <v>93</v>
      </c>
      <c r="K5225" t="s">
        <v>82</v>
      </c>
      <c r="L5225" t="s">
        <v>83</v>
      </c>
      <c r="M5225">
        <v>2024</v>
      </c>
      <c r="N5225" t="s">
        <v>84</v>
      </c>
      <c r="O5225" t="s">
        <v>3406</v>
      </c>
      <c r="P5225" t="s">
        <v>86</v>
      </c>
    </row>
    <row r="5226" spans="1:16" x14ac:dyDescent="0.45">
      <c r="A5226">
        <v>5225</v>
      </c>
      <c r="B5226" s="10">
        <v>45308</v>
      </c>
      <c r="C5226">
        <v>8602</v>
      </c>
      <c r="D5226" t="s">
        <v>89</v>
      </c>
      <c r="E5226">
        <v>52</v>
      </c>
      <c r="F5226" t="s">
        <v>102</v>
      </c>
      <c r="G5226">
        <v>1</v>
      </c>
      <c r="H5226">
        <v>3609.55</v>
      </c>
      <c r="I5226">
        <v>3609.55</v>
      </c>
      <c r="J5226" t="s">
        <v>93</v>
      </c>
      <c r="K5226" t="s">
        <v>82</v>
      </c>
      <c r="L5226" t="s">
        <v>83</v>
      </c>
      <c r="M5226">
        <v>2024</v>
      </c>
      <c r="N5226" t="s">
        <v>84</v>
      </c>
      <c r="O5226" t="s">
        <v>5650</v>
      </c>
      <c r="P5226" t="s">
        <v>86</v>
      </c>
    </row>
    <row r="5227" spans="1:16" x14ac:dyDescent="0.45">
      <c r="A5227">
        <v>5226</v>
      </c>
      <c r="B5227" s="10">
        <v>45308</v>
      </c>
      <c r="C5227">
        <v>4199</v>
      </c>
      <c r="D5227" t="s">
        <v>80</v>
      </c>
      <c r="E5227">
        <v>57</v>
      </c>
      <c r="F5227" t="s">
        <v>6</v>
      </c>
      <c r="G5227">
        <v>3</v>
      </c>
      <c r="H5227">
        <v>3590.8</v>
      </c>
      <c r="I5227">
        <v>10772.4</v>
      </c>
      <c r="J5227" t="s">
        <v>81</v>
      </c>
      <c r="K5227" t="s">
        <v>82</v>
      </c>
      <c r="L5227" t="s">
        <v>83</v>
      </c>
      <c r="M5227">
        <v>2024</v>
      </c>
      <c r="N5227" t="s">
        <v>84</v>
      </c>
      <c r="O5227" t="s">
        <v>8429</v>
      </c>
      <c r="P5227" t="s">
        <v>748</v>
      </c>
    </row>
    <row r="5228" spans="1:16" x14ac:dyDescent="0.45">
      <c r="A5228">
        <v>5227</v>
      </c>
      <c r="B5228" s="10">
        <v>45308</v>
      </c>
      <c r="C5228">
        <v>7103</v>
      </c>
      <c r="D5228" t="s">
        <v>80</v>
      </c>
      <c r="E5228">
        <v>40</v>
      </c>
      <c r="F5228" t="s">
        <v>7</v>
      </c>
      <c r="G5228">
        <v>4</v>
      </c>
      <c r="H5228">
        <v>241.22</v>
      </c>
      <c r="I5228">
        <v>964.88</v>
      </c>
      <c r="J5228" t="s">
        <v>97</v>
      </c>
      <c r="K5228" t="s">
        <v>567</v>
      </c>
      <c r="L5228" t="s">
        <v>83</v>
      </c>
      <c r="M5228">
        <v>2024</v>
      </c>
      <c r="N5228" t="s">
        <v>84</v>
      </c>
      <c r="O5228" t="s">
        <v>7384</v>
      </c>
      <c r="P5228" t="s">
        <v>86</v>
      </c>
    </row>
    <row r="5229" spans="1:16" x14ac:dyDescent="0.45">
      <c r="A5229">
        <v>5228</v>
      </c>
      <c r="B5229" s="10">
        <v>45308</v>
      </c>
      <c r="C5229">
        <v>1240</v>
      </c>
      <c r="D5229" t="s">
        <v>80</v>
      </c>
      <c r="E5229">
        <v>42</v>
      </c>
      <c r="F5229" t="s">
        <v>102</v>
      </c>
      <c r="G5229">
        <v>2</v>
      </c>
      <c r="H5229">
        <v>623.53</v>
      </c>
      <c r="I5229">
        <v>1247.06</v>
      </c>
      <c r="J5229" t="s">
        <v>97</v>
      </c>
      <c r="K5229" t="s">
        <v>567</v>
      </c>
      <c r="L5229" t="s">
        <v>83</v>
      </c>
      <c r="M5229">
        <v>2024</v>
      </c>
      <c r="N5229" t="s">
        <v>84</v>
      </c>
      <c r="O5229" t="s">
        <v>7170</v>
      </c>
      <c r="P5229" t="s">
        <v>86</v>
      </c>
    </row>
    <row r="5230" spans="1:16" x14ac:dyDescent="0.45">
      <c r="A5230">
        <v>5229</v>
      </c>
      <c r="B5230" s="10">
        <v>45308</v>
      </c>
      <c r="C5230">
        <v>4440</v>
      </c>
      <c r="D5230" t="s">
        <v>80</v>
      </c>
      <c r="E5230">
        <v>18</v>
      </c>
      <c r="F5230" t="s">
        <v>9</v>
      </c>
      <c r="G5230">
        <v>5</v>
      </c>
      <c r="H5230">
        <v>4527.8999999999996</v>
      </c>
      <c r="I5230">
        <v>22639.5</v>
      </c>
      <c r="J5230" t="s">
        <v>95</v>
      </c>
      <c r="K5230" t="s">
        <v>82</v>
      </c>
      <c r="L5230" t="s">
        <v>83</v>
      </c>
      <c r="M5230">
        <v>2024</v>
      </c>
      <c r="N5230" t="s">
        <v>84</v>
      </c>
      <c r="O5230" t="s">
        <v>4918</v>
      </c>
      <c r="P5230" t="s">
        <v>86</v>
      </c>
    </row>
    <row r="5231" spans="1:16" x14ac:dyDescent="0.45">
      <c r="A5231">
        <v>5230</v>
      </c>
      <c r="B5231" s="10">
        <v>45308</v>
      </c>
      <c r="C5231">
        <v>5631</v>
      </c>
      <c r="D5231" t="s">
        <v>89</v>
      </c>
      <c r="E5231">
        <v>35</v>
      </c>
      <c r="F5231" t="s">
        <v>5</v>
      </c>
      <c r="G5231">
        <v>3</v>
      </c>
      <c r="H5231">
        <v>3969.4</v>
      </c>
      <c r="I5231">
        <v>11908.2</v>
      </c>
      <c r="J5231" t="s">
        <v>97</v>
      </c>
      <c r="K5231" t="s">
        <v>82</v>
      </c>
      <c r="L5231" t="s">
        <v>83</v>
      </c>
      <c r="M5231">
        <v>2024</v>
      </c>
      <c r="N5231" t="s">
        <v>84</v>
      </c>
      <c r="O5231" t="s">
        <v>6337</v>
      </c>
      <c r="P5231" t="s">
        <v>86</v>
      </c>
    </row>
    <row r="5232" spans="1:16" x14ac:dyDescent="0.45">
      <c r="A5232">
        <v>5231</v>
      </c>
      <c r="B5232" s="10">
        <v>45308</v>
      </c>
      <c r="C5232">
        <v>9274</v>
      </c>
      <c r="D5232" t="s">
        <v>80</v>
      </c>
      <c r="E5232">
        <v>32</v>
      </c>
      <c r="F5232" t="s">
        <v>6</v>
      </c>
      <c r="G5232">
        <v>3</v>
      </c>
      <c r="H5232">
        <v>1977.95</v>
      </c>
      <c r="I5232">
        <v>5933.85</v>
      </c>
      <c r="J5232" t="s">
        <v>87</v>
      </c>
      <c r="K5232" t="s">
        <v>82</v>
      </c>
      <c r="L5232" t="s">
        <v>83</v>
      </c>
      <c r="M5232">
        <v>2024</v>
      </c>
      <c r="N5232" t="s">
        <v>84</v>
      </c>
      <c r="O5232" t="s">
        <v>6113</v>
      </c>
      <c r="P5232" t="s">
        <v>86</v>
      </c>
    </row>
    <row r="5233" spans="1:16" x14ac:dyDescent="0.45">
      <c r="A5233">
        <v>5232</v>
      </c>
      <c r="B5233" s="10">
        <v>45308</v>
      </c>
      <c r="C5233">
        <v>6077</v>
      </c>
      <c r="D5233" t="s">
        <v>89</v>
      </c>
      <c r="E5233">
        <v>42</v>
      </c>
      <c r="F5233" t="s">
        <v>7</v>
      </c>
      <c r="G5233">
        <v>5</v>
      </c>
      <c r="H5233">
        <v>873.55</v>
      </c>
      <c r="I5233">
        <v>4367.75</v>
      </c>
      <c r="J5233" t="s">
        <v>97</v>
      </c>
      <c r="K5233" t="s">
        <v>82</v>
      </c>
      <c r="L5233" t="s">
        <v>83</v>
      </c>
      <c r="M5233">
        <v>2024</v>
      </c>
      <c r="N5233" t="s">
        <v>84</v>
      </c>
      <c r="O5233" t="s">
        <v>4506</v>
      </c>
      <c r="P5233" t="s">
        <v>86</v>
      </c>
    </row>
    <row r="5234" spans="1:16" x14ac:dyDescent="0.45">
      <c r="A5234">
        <v>5233</v>
      </c>
      <c r="B5234" s="10">
        <v>45308</v>
      </c>
      <c r="C5234">
        <v>4768</v>
      </c>
      <c r="D5234" t="s">
        <v>80</v>
      </c>
      <c r="E5234">
        <v>49</v>
      </c>
      <c r="F5234" t="s">
        <v>9</v>
      </c>
      <c r="G5234">
        <v>5</v>
      </c>
      <c r="H5234">
        <v>1340.87</v>
      </c>
      <c r="I5234">
        <v>6704.35</v>
      </c>
      <c r="J5234" t="s">
        <v>93</v>
      </c>
      <c r="K5234" t="s">
        <v>82</v>
      </c>
      <c r="L5234" t="s">
        <v>83</v>
      </c>
      <c r="M5234">
        <v>2024</v>
      </c>
      <c r="N5234" t="s">
        <v>84</v>
      </c>
      <c r="O5234" t="s">
        <v>9174</v>
      </c>
      <c r="P5234" t="s">
        <v>748</v>
      </c>
    </row>
    <row r="5235" spans="1:16" x14ac:dyDescent="0.45">
      <c r="A5235">
        <v>5234</v>
      </c>
      <c r="B5235" s="10">
        <v>45309</v>
      </c>
      <c r="C5235">
        <v>8995</v>
      </c>
      <c r="D5235" t="s">
        <v>80</v>
      </c>
      <c r="E5235">
        <v>37</v>
      </c>
      <c r="F5235" t="s">
        <v>8</v>
      </c>
      <c r="G5235">
        <v>2</v>
      </c>
      <c r="H5235">
        <v>3307.23</v>
      </c>
      <c r="I5235">
        <v>6614.46</v>
      </c>
      <c r="J5235" t="s">
        <v>97</v>
      </c>
      <c r="K5235" t="s">
        <v>82</v>
      </c>
      <c r="L5235" t="s">
        <v>83</v>
      </c>
      <c r="M5235">
        <v>2024</v>
      </c>
      <c r="N5235" t="s">
        <v>84</v>
      </c>
      <c r="O5235" t="s">
        <v>272</v>
      </c>
      <c r="P5235" t="s">
        <v>86</v>
      </c>
    </row>
    <row r="5236" spans="1:16" x14ac:dyDescent="0.45">
      <c r="A5236">
        <v>5235</v>
      </c>
      <c r="B5236" s="10">
        <v>45309</v>
      </c>
      <c r="C5236">
        <v>9802</v>
      </c>
      <c r="D5236" t="s">
        <v>80</v>
      </c>
      <c r="E5236">
        <v>34</v>
      </c>
      <c r="F5236" t="s">
        <v>9</v>
      </c>
      <c r="G5236">
        <v>1</v>
      </c>
      <c r="H5236">
        <v>4730.1899999999996</v>
      </c>
      <c r="I5236">
        <v>4730.1899999999996</v>
      </c>
      <c r="J5236" t="s">
        <v>87</v>
      </c>
      <c r="K5236" t="s">
        <v>82</v>
      </c>
      <c r="L5236" t="s">
        <v>83</v>
      </c>
      <c r="M5236">
        <v>2024</v>
      </c>
      <c r="N5236" t="s">
        <v>668</v>
      </c>
      <c r="O5236" t="s">
        <v>9624</v>
      </c>
      <c r="P5236" t="s">
        <v>86</v>
      </c>
    </row>
    <row r="5237" spans="1:16" x14ac:dyDescent="0.45">
      <c r="A5237">
        <v>5236</v>
      </c>
      <c r="B5237" s="10">
        <v>45309</v>
      </c>
      <c r="C5237">
        <v>7429</v>
      </c>
      <c r="D5237" t="s">
        <v>80</v>
      </c>
      <c r="E5237">
        <v>28</v>
      </c>
      <c r="F5237" t="s">
        <v>9</v>
      </c>
      <c r="G5237">
        <v>2</v>
      </c>
      <c r="H5237">
        <v>3097.9</v>
      </c>
      <c r="I5237">
        <v>6195.8</v>
      </c>
      <c r="J5237" t="s">
        <v>87</v>
      </c>
      <c r="K5237" t="s">
        <v>82</v>
      </c>
      <c r="L5237" t="s">
        <v>83</v>
      </c>
      <c r="M5237">
        <v>2024</v>
      </c>
      <c r="N5237" t="s">
        <v>84</v>
      </c>
      <c r="O5237" t="s">
        <v>3746</v>
      </c>
      <c r="P5237" t="s">
        <v>86</v>
      </c>
    </row>
    <row r="5238" spans="1:16" x14ac:dyDescent="0.45">
      <c r="A5238">
        <v>5237</v>
      </c>
      <c r="B5238" s="10">
        <v>45309</v>
      </c>
      <c r="C5238">
        <v>4605</v>
      </c>
      <c r="D5238" t="s">
        <v>89</v>
      </c>
      <c r="E5238">
        <v>30</v>
      </c>
      <c r="F5238" t="s">
        <v>9</v>
      </c>
      <c r="G5238">
        <v>1</v>
      </c>
      <c r="H5238">
        <v>180.91</v>
      </c>
      <c r="I5238">
        <v>180.91</v>
      </c>
      <c r="J5238" t="s">
        <v>87</v>
      </c>
      <c r="K5238" t="s">
        <v>567</v>
      </c>
      <c r="L5238" t="s">
        <v>83</v>
      </c>
      <c r="M5238">
        <v>2024</v>
      </c>
      <c r="N5238" t="s">
        <v>84</v>
      </c>
      <c r="O5238" t="s">
        <v>8219</v>
      </c>
      <c r="P5238" t="s">
        <v>86</v>
      </c>
    </row>
    <row r="5239" spans="1:16" x14ac:dyDescent="0.45">
      <c r="A5239">
        <v>5238</v>
      </c>
      <c r="B5239" s="10">
        <v>45309</v>
      </c>
      <c r="C5239">
        <v>3173</v>
      </c>
      <c r="D5239" t="s">
        <v>89</v>
      </c>
      <c r="E5239">
        <v>42</v>
      </c>
      <c r="F5239" t="s">
        <v>7</v>
      </c>
      <c r="G5239">
        <v>3</v>
      </c>
      <c r="H5239">
        <v>3271.05</v>
      </c>
      <c r="I5239">
        <v>9813.15</v>
      </c>
      <c r="J5239" t="s">
        <v>97</v>
      </c>
      <c r="K5239" t="s">
        <v>82</v>
      </c>
      <c r="L5239" t="s">
        <v>83</v>
      </c>
      <c r="M5239">
        <v>2024</v>
      </c>
      <c r="N5239" t="s">
        <v>84</v>
      </c>
      <c r="O5239" t="s">
        <v>8607</v>
      </c>
      <c r="P5239" t="s">
        <v>748</v>
      </c>
    </row>
    <row r="5240" spans="1:16" x14ac:dyDescent="0.45">
      <c r="A5240">
        <v>5239</v>
      </c>
      <c r="B5240" s="10">
        <v>45309</v>
      </c>
      <c r="C5240">
        <v>7568</v>
      </c>
      <c r="D5240" t="s">
        <v>89</v>
      </c>
      <c r="E5240">
        <v>37</v>
      </c>
      <c r="F5240" t="s">
        <v>8</v>
      </c>
      <c r="G5240">
        <v>4</v>
      </c>
      <c r="H5240">
        <v>4726.5200000000004</v>
      </c>
      <c r="I5240">
        <v>18906.080000000002</v>
      </c>
      <c r="J5240" t="s">
        <v>97</v>
      </c>
      <c r="K5240" t="s">
        <v>82</v>
      </c>
      <c r="L5240" t="s">
        <v>83</v>
      </c>
      <c r="M5240">
        <v>2024</v>
      </c>
      <c r="N5240" t="s">
        <v>84</v>
      </c>
      <c r="O5240" t="s">
        <v>1748</v>
      </c>
      <c r="P5240" t="s">
        <v>86</v>
      </c>
    </row>
    <row r="5241" spans="1:16" x14ac:dyDescent="0.45">
      <c r="A5241">
        <v>5240</v>
      </c>
      <c r="B5241" s="10">
        <v>45309</v>
      </c>
      <c r="C5241">
        <v>3601</v>
      </c>
      <c r="D5241" t="s">
        <v>89</v>
      </c>
      <c r="E5241">
        <v>42</v>
      </c>
      <c r="F5241" t="s">
        <v>5</v>
      </c>
      <c r="G5241">
        <v>5</v>
      </c>
      <c r="H5241">
        <v>1825.27</v>
      </c>
      <c r="I5241">
        <v>9126.35</v>
      </c>
      <c r="J5241" t="s">
        <v>97</v>
      </c>
      <c r="K5241" t="s">
        <v>82</v>
      </c>
      <c r="L5241" t="s">
        <v>83</v>
      </c>
      <c r="M5241">
        <v>2024</v>
      </c>
      <c r="N5241" t="s">
        <v>84</v>
      </c>
      <c r="O5241" t="s">
        <v>4507</v>
      </c>
      <c r="P5241" t="s">
        <v>86</v>
      </c>
    </row>
    <row r="5242" spans="1:16" x14ac:dyDescent="0.45">
      <c r="A5242">
        <v>5241</v>
      </c>
      <c r="B5242" s="10">
        <v>45309</v>
      </c>
      <c r="C5242">
        <v>3657</v>
      </c>
      <c r="D5242" t="s">
        <v>89</v>
      </c>
      <c r="E5242">
        <v>59</v>
      </c>
      <c r="F5242" t="s">
        <v>9</v>
      </c>
      <c r="G5242">
        <v>2</v>
      </c>
      <c r="H5242">
        <v>4671.1000000000004</v>
      </c>
      <c r="I5242">
        <v>9342.2000000000007</v>
      </c>
      <c r="J5242" t="s">
        <v>81</v>
      </c>
      <c r="K5242" t="s">
        <v>82</v>
      </c>
      <c r="L5242" t="s">
        <v>83</v>
      </c>
      <c r="M5242">
        <v>2024</v>
      </c>
      <c r="N5242" t="s">
        <v>84</v>
      </c>
      <c r="O5242" t="s">
        <v>3100</v>
      </c>
      <c r="P5242" t="s">
        <v>86</v>
      </c>
    </row>
    <row r="5243" spans="1:16" x14ac:dyDescent="0.45">
      <c r="A5243">
        <v>5242</v>
      </c>
      <c r="B5243" s="10">
        <v>45309</v>
      </c>
      <c r="C5243">
        <v>7080</v>
      </c>
      <c r="D5243" t="s">
        <v>89</v>
      </c>
      <c r="E5243">
        <v>62</v>
      </c>
      <c r="F5243" t="s">
        <v>7</v>
      </c>
      <c r="G5243">
        <v>3</v>
      </c>
      <c r="H5243">
        <v>3369.57</v>
      </c>
      <c r="I5243">
        <v>10108.709999999999</v>
      </c>
      <c r="J5243" t="s">
        <v>81</v>
      </c>
      <c r="K5243" t="s">
        <v>82</v>
      </c>
      <c r="L5243" t="s">
        <v>83</v>
      </c>
      <c r="M5243">
        <v>2024</v>
      </c>
      <c r="N5243" t="s">
        <v>84</v>
      </c>
      <c r="O5243" t="s">
        <v>8430</v>
      </c>
      <c r="P5243" t="s">
        <v>748</v>
      </c>
    </row>
    <row r="5244" spans="1:16" x14ac:dyDescent="0.45">
      <c r="A5244">
        <v>5243</v>
      </c>
      <c r="B5244" s="10">
        <v>45309</v>
      </c>
      <c r="C5244">
        <v>8325</v>
      </c>
      <c r="D5244" t="s">
        <v>89</v>
      </c>
      <c r="E5244">
        <v>48</v>
      </c>
      <c r="F5244" t="s">
        <v>7</v>
      </c>
      <c r="G5244">
        <v>2</v>
      </c>
      <c r="H5244">
        <v>989.69</v>
      </c>
      <c r="I5244">
        <v>1979.38</v>
      </c>
      <c r="J5244" t="s">
        <v>93</v>
      </c>
      <c r="K5244" t="s">
        <v>567</v>
      </c>
      <c r="L5244" t="s">
        <v>83</v>
      </c>
      <c r="M5244">
        <v>2024</v>
      </c>
      <c r="N5244" t="s">
        <v>84</v>
      </c>
      <c r="O5244" t="s">
        <v>7250</v>
      </c>
      <c r="P5244" t="s">
        <v>86</v>
      </c>
    </row>
    <row r="5245" spans="1:16" x14ac:dyDescent="0.45">
      <c r="A5245">
        <v>5244</v>
      </c>
      <c r="B5245" s="10">
        <v>45309</v>
      </c>
      <c r="C5245">
        <v>3159</v>
      </c>
      <c r="D5245" t="s">
        <v>80</v>
      </c>
      <c r="E5245">
        <v>18</v>
      </c>
      <c r="F5245" t="s">
        <v>5</v>
      </c>
      <c r="G5245">
        <v>1</v>
      </c>
      <c r="H5245">
        <v>769.26</v>
      </c>
      <c r="I5245">
        <v>769.26</v>
      </c>
      <c r="J5245" t="s">
        <v>95</v>
      </c>
      <c r="K5245" t="s">
        <v>567</v>
      </c>
      <c r="L5245" t="s">
        <v>83</v>
      </c>
      <c r="M5245">
        <v>2024</v>
      </c>
      <c r="N5245" t="s">
        <v>84</v>
      </c>
      <c r="O5245" t="s">
        <v>7705</v>
      </c>
      <c r="P5245" t="s">
        <v>86</v>
      </c>
    </row>
    <row r="5246" spans="1:16" x14ac:dyDescent="0.45">
      <c r="A5246">
        <v>5245</v>
      </c>
      <c r="B5246" s="10">
        <v>45309</v>
      </c>
      <c r="C5246">
        <v>4830</v>
      </c>
      <c r="D5246" t="s">
        <v>89</v>
      </c>
      <c r="E5246">
        <v>33</v>
      </c>
      <c r="F5246" t="s">
        <v>102</v>
      </c>
      <c r="G5246">
        <v>5</v>
      </c>
      <c r="H5246">
        <v>922.68</v>
      </c>
      <c r="I5246">
        <v>4613.3999999999996</v>
      </c>
      <c r="J5246" t="s">
        <v>87</v>
      </c>
      <c r="K5246" t="s">
        <v>82</v>
      </c>
      <c r="L5246" t="s">
        <v>83</v>
      </c>
      <c r="M5246">
        <v>2024</v>
      </c>
      <c r="N5246" t="s">
        <v>668</v>
      </c>
      <c r="O5246" t="s">
        <v>9747</v>
      </c>
      <c r="P5246" t="s">
        <v>86</v>
      </c>
    </row>
    <row r="5247" spans="1:16" x14ac:dyDescent="0.45">
      <c r="A5247">
        <v>5246</v>
      </c>
      <c r="B5247" s="10">
        <v>45309</v>
      </c>
      <c r="C5247">
        <v>9313</v>
      </c>
      <c r="D5247" t="s">
        <v>80</v>
      </c>
      <c r="E5247">
        <v>45</v>
      </c>
      <c r="F5247" t="s">
        <v>8</v>
      </c>
      <c r="G5247">
        <v>1</v>
      </c>
      <c r="H5247">
        <v>3511.16</v>
      </c>
      <c r="I5247">
        <v>3511.16</v>
      </c>
      <c r="J5247" t="s">
        <v>93</v>
      </c>
      <c r="K5247" t="s">
        <v>82</v>
      </c>
      <c r="L5247" t="s">
        <v>83</v>
      </c>
      <c r="M5247">
        <v>2024</v>
      </c>
      <c r="N5247" t="s">
        <v>84</v>
      </c>
      <c r="O5247" t="s">
        <v>5651</v>
      </c>
      <c r="P5247" t="s">
        <v>86</v>
      </c>
    </row>
    <row r="5248" spans="1:16" x14ac:dyDescent="0.45">
      <c r="A5248">
        <v>5247</v>
      </c>
      <c r="B5248" s="10">
        <v>45309</v>
      </c>
      <c r="C5248">
        <v>5368</v>
      </c>
      <c r="D5248" t="s">
        <v>89</v>
      </c>
      <c r="E5248">
        <v>38</v>
      </c>
      <c r="F5248" t="s">
        <v>8</v>
      </c>
      <c r="G5248">
        <v>1</v>
      </c>
      <c r="H5248">
        <v>2968.13</v>
      </c>
      <c r="I5248">
        <v>2968.13</v>
      </c>
      <c r="J5248" t="s">
        <v>97</v>
      </c>
      <c r="K5248" t="s">
        <v>82</v>
      </c>
      <c r="L5248" t="s">
        <v>83</v>
      </c>
      <c r="M5248">
        <v>2024</v>
      </c>
      <c r="N5248" t="s">
        <v>84</v>
      </c>
      <c r="O5248" t="s">
        <v>5227</v>
      </c>
      <c r="P5248" t="s">
        <v>86</v>
      </c>
    </row>
    <row r="5249" spans="1:16" x14ac:dyDescent="0.45">
      <c r="A5249">
        <v>5248</v>
      </c>
      <c r="B5249" s="10">
        <v>45310</v>
      </c>
      <c r="C5249">
        <v>2317</v>
      </c>
      <c r="D5249" t="s">
        <v>80</v>
      </c>
      <c r="E5249">
        <v>47</v>
      </c>
      <c r="F5249" t="s">
        <v>6</v>
      </c>
      <c r="G5249">
        <v>1</v>
      </c>
      <c r="H5249">
        <v>2304.94</v>
      </c>
      <c r="I5249">
        <v>2304.94</v>
      </c>
      <c r="J5249" t="s">
        <v>93</v>
      </c>
      <c r="K5249" t="s">
        <v>82</v>
      </c>
      <c r="L5249" t="s">
        <v>83</v>
      </c>
      <c r="M5249">
        <v>2024</v>
      </c>
      <c r="N5249" t="s">
        <v>84</v>
      </c>
      <c r="O5249" t="s">
        <v>537</v>
      </c>
      <c r="P5249" t="s">
        <v>86</v>
      </c>
    </row>
    <row r="5250" spans="1:16" x14ac:dyDescent="0.45">
      <c r="A5250">
        <v>5249</v>
      </c>
      <c r="B5250" s="10">
        <v>45310</v>
      </c>
      <c r="C5250">
        <v>5493</v>
      </c>
      <c r="D5250" t="s">
        <v>89</v>
      </c>
      <c r="E5250">
        <v>20</v>
      </c>
      <c r="F5250" t="s">
        <v>9</v>
      </c>
      <c r="G5250">
        <v>3</v>
      </c>
      <c r="H5250">
        <v>1353.61</v>
      </c>
      <c r="I5250">
        <v>4060.83</v>
      </c>
      <c r="J5250" t="s">
        <v>95</v>
      </c>
      <c r="K5250" t="s">
        <v>82</v>
      </c>
      <c r="L5250" t="s">
        <v>83</v>
      </c>
      <c r="M5250">
        <v>2024</v>
      </c>
      <c r="N5250" t="s">
        <v>84</v>
      </c>
      <c r="O5250" t="s">
        <v>6889</v>
      </c>
      <c r="P5250" t="s">
        <v>86</v>
      </c>
    </row>
    <row r="5251" spans="1:16" x14ac:dyDescent="0.45">
      <c r="A5251">
        <v>5250</v>
      </c>
      <c r="B5251" s="10">
        <v>45310</v>
      </c>
      <c r="C5251">
        <v>2230</v>
      </c>
      <c r="D5251" t="s">
        <v>80</v>
      </c>
      <c r="E5251">
        <v>51</v>
      </c>
      <c r="F5251" t="s">
        <v>102</v>
      </c>
      <c r="G5251">
        <v>5</v>
      </c>
      <c r="H5251">
        <v>4540.79</v>
      </c>
      <c r="I5251">
        <v>22703.95</v>
      </c>
      <c r="J5251" t="s">
        <v>93</v>
      </c>
      <c r="K5251" t="s">
        <v>82</v>
      </c>
      <c r="L5251" t="s">
        <v>83</v>
      </c>
      <c r="M5251">
        <v>2024</v>
      </c>
      <c r="N5251" t="s">
        <v>84</v>
      </c>
      <c r="O5251" t="s">
        <v>4263</v>
      </c>
      <c r="P5251" t="s">
        <v>86</v>
      </c>
    </row>
    <row r="5252" spans="1:16" x14ac:dyDescent="0.45">
      <c r="A5252">
        <v>5251</v>
      </c>
      <c r="B5252" s="10">
        <v>45310</v>
      </c>
      <c r="C5252">
        <v>2133</v>
      </c>
      <c r="D5252" t="s">
        <v>89</v>
      </c>
      <c r="E5252">
        <v>23</v>
      </c>
      <c r="F5252" t="s">
        <v>8</v>
      </c>
      <c r="G5252">
        <v>4</v>
      </c>
      <c r="H5252">
        <v>1108.03</v>
      </c>
      <c r="I5252">
        <v>4432.12</v>
      </c>
      <c r="J5252" t="s">
        <v>95</v>
      </c>
      <c r="K5252" t="s">
        <v>82</v>
      </c>
      <c r="L5252" t="s">
        <v>83</v>
      </c>
      <c r="M5252">
        <v>2024</v>
      </c>
      <c r="N5252" t="s">
        <v>84</v>
      </c>
      <c r="O5252" t="s">
        <v>2357</v>
      </c>
      <c r="P5252" t="s">
        <v>86</v>
      </c>
    </row>
    <row r="5253" spans="1:16" x14ac:dyDescent="0.45">
      <c r="A5253">
        <v>5252</v>
      </c>
      <c r="B5253" s="10">
        <v>45310</v>
      </c>
      <c r="C5253">
        <v>8607</v>
      </c>
      <c r="D5253" t="s">
        <v>89</v>
      </c>
      <c r="E5253">
        <v>60</v>
      </c>
      <c r="F5253" t="s">
        <v>6</v>
      </c>
      <c r="G5253">
        <v>2</v>
      </c>
      <c r="H5253">
        <v>1453.85</v>
      </c>
      <c r="I5253">
        <v>2907.7</v>
      </c>
      <c r="J5253" t="s">
        <v>81</v>
      </c>
      <c r="K5253" t="s">
        <v>82</v>
      </c>
      <c r="L5253" t="s">
        <v>83</v>
      </c>
      <c r="M5253">
        <v>2024</v>
      </c>
      <c r="N5253" t="s">
        <v>84</v>
      </c>
      <c r="O5253" t="s">
        <v>3101</v>
      </c>
      <c r="P5253" t="s">
        <v>86</v>
      </c>
    </row>
    <row r="5254" spans="1:16" x14ac:dyDescent="0.45">
      <c r="A5254">
        <v>5253</v>
      </c>
      <c r="B5254" s="10">
        <v>45310</v>
      </c>
      <c r="C5254">
        <v>2301</v>
      </c>
      <c r="D5254" t="s">
        <v>89</v>
      </c>
      <c r="E5254">
        <v>46</v>
      </c>
      <c r="F5254" t="s">
        <v>9</v>
      </c>
      <c r="G5254">
        <v>1</v>
      </c>
      <c r="H5254">
        <v>321.83999999999997</v>
      </c>
      <c r="I5254">
        <v>321.83999999999997</v>
      </c>
      <c r="J5254" t="s">
        <v>93</v>
      </c>
      <c r="K5254" t="s">
        <v>567</v>
      </c>
      <c r="L5254" t="s">
        <v>83</v>
      </c>
      <c r="M5254">
        <v>2024</v>
      </c>
      <c r="N5254" t="s">
        <v>84</v>
      </c>
      <c r="O5254" t="s">
        <v>7815</v>
      </c>
      <c r="P5254" t="s">
        <v>86</v>
      </c>
    </row>
    <row r="5255" spans="1:16" x14ac:dyDescent="0.45">
      <c r="A5255">
        <v>5254</v>
      </c>
      <c r="B5255" s="10">
        <v>45310</v>
      </c>
      <c r="C5255">
        <v>2910</v>
      </c>
      <c r="D5255" t="s">
        <v>89</v>
      </c>
      <c r="E5255">
        <v>20</v>
      </c>
      <c r="F5255" t="s">
        <v>102</v>
      </c>
      <c r="G5255">
        <v>5</v>
      </c>
      <c r="H5255">
        <v>1412.86</v>
      </c>
      <c r="I5255">
        <v>7064.3</v>
      </c>
      <c r="J5255" t="s">
        <v>95</v>
      </c>
      <c r="K5255" t="s">
        <v>82</v>
      </c>
      <c r="L5255" t="s">
        <v>83</v>
      </c>
      <c r="M5255">
        <v>2024</v>
      </c>
      <c r="N5255" t="s">
        <v>84</v>
      </c>
      <c r="O5255" t="s">
        <v>8844</v>
      </c>
      <c r="P5255" t="s">
        <v>748</v>
      </c>
    </row>
    <row r="5256" spans="1:16" x14ac:dyDescent="0.45">
      <c r="A5256">
        <v>5255</v>
      </c>
      <c r="B5256" s="10">
        <v>45310</v>
      </c>
      <c r="C5256">
        <v>9082</v>
      </c>
      <c r="D5256" t="s">
        <v>80</v>
      </c>
      <c r="E5256">
        <v>50</v>
      </c>
      <c r="F5256" t="s">
        <v>7</v>
      </c>
      <c r="G5256">
        <v>2</v>
      </c>
      <c r="H5256">
        <v>4618.34</v>
      </c>
      <c r="I5256">
        <v>9236.68</v>
      </c>
      <c r="J5256" t="s">
        <v>93</v>
      </c>
      <c r="K5256" t="s">
        <v>82</v>
      </c>
      <c r="L5256" t="s">
        <v>83</v>
      </c>
      <c r="M5256">
        <v>2024</v>
      </c>
      <c r="N5256" t="s">
        <v>84</v>
      </c>
      <c r="O5256" t="s">
        <v>3407</v>
      </c>
      <c r="P5256" t="s">
        <v>86</v>
      </c>
    </row>
    <row r="5257" spans="1:16" x14ac:dyDescent="0.45">
      <c r="A5257">
        <v>5256</v>
      </c>
      <c r="B5257" s="10">
        <v>45310</v>
      </c>
      <c r="C5257">
        <v>9107</v>
      </c>
      <c r="D5257" t="s">
        <v>89</v>
      </c>
      <c r="E5257">
        <v>28</v>
      </c>
      <c r="F5257" t="s">
        <v>9</v>
      </c>
      <c r="G5257">
        <v>5</v>
      </c>
      <c r="H5257">
        <v>978.64</v>
      </c>
      <c r="I5257">
        <v>4893.2</v>
      </c>
      <c r="J5257" t="s">
        <v>87</v>
      </c>
      <c r="K5257" t="s">
        <v>82</v>
      </c>
      <c r="L5257" t="s">
        <v>83</v>
      </c>
      <c r="M5257">
        <v>2024</v>
      </c>
      <c r="N5257" t="s">
        <v>84</v>
      </c>
      <c r="O5257" t="s">
        <v>4019</v>
      </c>
      <c r="P5257" t="s">
        <v>86</v>
      </c>
    </row>
    <row r="5258" spans="1:16" x14ac:dyDescent="0.45">
      <c r="A5258">
        <v>5257</v>
      </c>
      <c r="B5258" s="10">
        <v>45310</v>
      </c>
      <c r="C5258">
        <v>8970</v>
      </c>
      <c r="D5258" t="s">
        <v>89</v>
      </c>
      <c r="E5258">
        <v>62</v>
      </c>
      <c r="F5258" t="s">
        <v>102</v>
      </c>
      <c r="G5258">
        <v>2</v>
      </c>
      <c r="H5258">
        <v>1059.6199999999999</v>
      </c>
      <c r="I5258">
        <v>2119.2399999999998</v>
      </c>
      <c r="J5258" t="s">
        <v>81</v>
      </c>
      <c r="K5258" t="s">
        <v>82</v>
      </c>
      <c r="L5258" t="s">
        <v>83</v>
      </c>
      <c r="M5258">
        <v>2024</v>
      </c>
      <c r="N5258" t="s">
        <v>84</v>
      </c>
      <c r="O5258" t="s">
        <v>3102</v>
      </c>
      <c r="P5258" t="s">
        <v>86</v>
      </c>
    </row>
    <row r="5259" spans="1:16" x14ac:dyDescent="0.45">
      <c r="A5259">
        <v>5258</v>
      </c>
      <c r="B5259" s="10">
        <v>45310</v>
      </c>
      <c r="C5259">
        <v>2916</v>
      </c>
      <c r="D5259" t="s">
        <v>80</v>
      </c>
      <c r="E5259">
        <v>22</v>
      </c>
      <c r="F5259" t="s">
        <v>5</v>
      </c>
      <c r="G5259">
        <v>5</v>
      </c>
      <c r="H5259">
        <v>3019.89</v>
      </c>
      <c r="I5259">
        <v>15099.45</v>
      </c>
      <c r="J5259" t="s">
        <v>95</v>
      </c>
      <c r="K5259" t="s">
        <v>82</v>
      </c>
      <c r="L5259" t="s">
        <v>83</v>
      </c>
      <c r="M5259">
        <v>2024</v>
      </c>
      <c r="N5259" t="s">
        <v>668</v>
      </c>
      <c r="O5259" t="s">
        <v>9300</v>
      </c>
      <c r="P5259" t="s">
        <v>748</v>
      </c>
    </row>
    <row r="5260" spans="1:16" x14ac:dyDescent="0.45">
      <c r="A5260">
        <v>5259</v>
      </c>
      <c r="B5260" s="10">
        <v>45310</v>
      </c>
      <c r="C5260">
        <v>7996</v>
      </c>
      <c r="D5260" t="s">
        <v>89</v>
      </c>
      <c r="E5260">
        <v>49</v>
      </c>
      <c r="F5260" t="s">
        <v>8</v>
      </c>
      <c r="G5260">
        <v>4</v>
      </c>
      <c r="H5260">
        <v>2856.42</v>
      </c>
      <c r="I5260">
        <v>11425.68</v>
      </c>
      <c r="J5260" t="s">
        <v>93</v>
      </c>
      <c r="K5260" t="s">
        <v>82</v>
      </c>
      <c r="L5260" t="s">
        <v>83</v>
      </c>
      <c r="M5260">
        <v>2024</v>
      </c>
      <c r="N5260" t="s">
        <v>84</v>
      </c>
      <c r="O5260" t="s">
        <v>2045</v>
      </c>
      <c r="P5260" t="s">
        <v>86</v>
      </c>
    </row>
    <row r="5261" spans="1:16" x14ac:dyDescent="0.45">
      <c r="A5261">
        <v>5260</v>
      </c>
      <c r="B5261" s="10">
        <v>45310</v>
      </c>
      <c r="C5261">
        <v>3757</v>
      </c>
      <c r="D5261" t="s">
        <v>80</v>
      </c>
      <c r="E5261">
        <v>64</v>
      </c>
      <c r="F5261" t="s">
        <v>9</v>
      </c>
      <c r="G5261">
        <v>5</v>
      </c>
      <c r="H5261">
        <v>920.99</v>
      </c>
      <c r="I5261">
        <v>4604.95</v>
      </c>
      <c r="J5261" t="s">
        <v>81</v>
      </c>
      <c r="K5261" t="s">
        <v>82</v>
      </c>
      <c r="L5261" t="s">
        <v>83</v>
      </c>
      <c r="M5261">
        <v>2024</v>
      </c>
      <c r="N5261" t="s">
        <v>84</v>
      </c>
      <c r="O5261" t="s">
        <v>4727</v>
      </c>
      <c r="P5261" t="s">
        <v>86</v>
      </c>
    </row>
    <row r="5262" spans="1:16" x14ac:dyDescent="0.45">
      <c r="A5262">
        <v>5261</v>
      </c>
      <c r="B5262" s="10">
        <v>45311</v>
      </c>
      <c r="C5262">
        <v>7464</v>
      </c>
      <c r="D5262" t="s">
        <v>80</v>
      </c>
      <c r="E5262">
        <v>35</v>
      </c>
      <c r="F5262" t="s">
        <v>6</v>
      </c>
      <c r="G5262">
        <v>5</v>
      </c>
      <c r="H5262">
        <v>813.61</v>
      </c>
      <c r="I5262">
        <v>4068.05</v>
      </c>
      <c r="J5262" t="s">
        <v>97</v>
      </c>
      <c r="K5262" t="s">
        <v>82</v>
      </c>
      <c r="L5262" t="s">
        <v>83</v>
      </c>
      <c r="M5262">
        <v>2024</v>
      </c>
      <c r="N5262" t="s">
        <v>84</v>
      </c>
      <c r="O5262" t="s">
        <v>362</v>
      </c>
      <c r="P5262" t="s">
        <v>86</v>
      </c>
    </row>
    <row r="5263" spans="1:16" x14ac:dyDescent="0.45">
      <c r="A5263">
        <v>5262</v>
      </c>
      <c r="B5263" s="10">
        <v>45311</v>
      </c>
      <c r="C5263">
        <v>1178</v>
      </c>
      <c r="D5263" t="s">
        <v>89</v>
      </c>
      <c r="E5263">
        <v>64</v>
      </c>
      <c r="F5263" t="s">
        <v>7</v>
      </c>
      <c r="G5263">
        <v>1</v>
      </c>
      <c r="H5263">
        <v>629.04</v>
      </c>
      <c r="I5263">
        <v>629.04</v>
      </c>
      <c r="J5263" t="s">
        <v>81</v>
      </c>
      <c r="K5263" t="s">
        <v>567</v>
      </c>
      <c r="L5263" t="s">
        <v>83</v>
      </c>
      <c r="M5263">
        <v>2024</v>
      </c>
      <c r="N5263" t="s">
        <v>84</v>
      </c>
      <c r="O5263" t="s">
        <v>8082</v>
      </c>
      <c r="P5263" t="s">
        <v>86</v>
      </c>
    </row>
    <row r="5264" spans="1:16" x14ac:dyDescent="0.45">
      <c r="A5264">
        <v>5263</v>
      </c>
      <c r="B5264" s="10">
        <v>45311</v>
      </c>
      <c r="C5264">
        <v>7362</v>
      </c>
      <c r="D5264" t="s">
        <v>89</v>
      </c>
      <c r="E5264">
        <v>37</v>
      </c>
      <c r="F5264" t="s">
        <v>6</v>
      </c>
      <c r="G5264">
        <v>1</v>
      </c>
      <c r="H5264">
        <v>4312.37</v>
      </c>
      <c r="I5264">
        <v>4312.37</v>
      </c>
      <c r="J5264" t="s">
        <v>97</v>
      </c>
      <c r="K5264" t="s">
        <v>82</v>
      </c>
      <c r="L5264" t="s">
        <v>83</v>
      </c>
      <c r="M5264">
        <v>2024</v>
      </c>
      <c r="N5264" t="s">
        <v>84</v>
      </c>
      <c r="O5264" t="s">
        <v>5228</v>
      </c>
      <c r="P5264" t="s">
        <v>86</v>
      </c>
    </row>
    <row r="5265" spans="1:16" x14ac:dyDescent="0.45">
      <c r="A5265">
        <v>5264</v>
      </c>
      <c r="B5265" s="10">
        <v>45311</v>
      </c>
      <c r="C5265">
        <v>9683</v>
      </c>
      <c r="D5265" t="s">
        <v>80</v>
      </c>
      <c r="E5265">
        <v>56</v>
      </c>
      <c r="F5265" t="s">
        <v>9</v>
      </c>
      <c r="G5265">
        <v>1</v>
      </c>
      <c r="H5265">
        <v>3289.45</v>
      </c>
      <c r="I5265">
        <v>3289.45</v>
      </c>
      <c r="J5265" t="s">
        <v>81</v>
      </c>
      <c r="K5265" t="s">
        <v>82</v>
      </c>
      <c r="L5265" t="s">
        <v>83</v>
      </c>
      <c r="M5265">
        <v>2024</v>
      </c>
      <c r="N5265" t="s">
        <v>84</v>
      </c>
      <c r="O5265" t="s">
        <v>5873</v>
      </c>
      <c r="P5265" t="s">
        <v>86</v>
      </c>
    </row>
    <row r="5266" spans="1:16" x14ac:dyDescent="0.45">
      <c r="A5266">
        <v>5265</v>
      </c>
      <c r="B5266" s="10">
        <v>45311</v>
      </c>
      <c r="C5266">
        <v>1060</v>
      </c>
      <c r="D5266" t="s">
        <v>89</v>
      </c>
      <c r="E5266">
        <v>57</v>
      </c>
      <c r="F5266" t="s">
        <v>8</v>
      </c>
      <c r="G5266">
        <v>5</v>
      </c>
      <c r="H5266">
        <v>4769.5600000000004</v>
      </c>
      <c r="I5266">
        <v>23847.8</v>
      </c>
      <c r="J5266" t="s">
        <v>81</v>
      </c>
      <c r="K5266" t="s">
        <v>82</v>
      </c>
      <c r="L5266" t="s">
        <v>83</v>
      </c>
      <c r="M5266">
        <v>2024</v>
      </c>
      <c r="N5266" t="s">
        <v>84</v>
      </c>
      <c r="O5266" t="s">
        <v>9079</v>
      </c>
      <c r="P5266" t="s">
        <v>748</v>
      </c>
    </row>
    <row r="5267" spans="1:16" x14ac:dyDescent="0.45">
      <c r="A5267">
        <v>5266</v>
      </c>
      <c r="B5267" s="10">
        <v>45311</v>
      </c>
      <c r="C5267">
        <v>7681</v>
      </c>
      <c r="D5267" t="s">
        <v>80</v>
      </c>
      <c r="E5267">
        <v>45</v>
      </c>
      <c r="F5267" t="s">
        <v>8</v>
      </c>
      <c r="G5267">
        <v>4</v>
      </c>
      <c r="H5267">
        <v>870.88</v>
      </c>
      <c r="I5267">
        <v>3483.52</v>
      </c>
      <c r="J5267" t="s">
        <v>93</v>
      </c>
      <c r="K5267" t="s">
        <v>82</v>
      </c>
      <c r="L5267" t="s">
        <v>83</v>
      </c>
      <c r="M5267">
        <v>2024</v>
      </c>
      <c r="N5267" t="s">
        <v>84</v>
      </c>
      <c r="O5267" t="s">
        <v>2046</v>
      </c>
      <c r="P5267" t="s">
        <v>86</v>
      </c>
    </row>
    <row r="5268" spans="1:16" x14ac:dyDescent="0.45">
      <c r="A5268">
        <v>5267</v>
      </c>
      <c r="B5268" s="10">
        <v>45311</v>
      </c>
      <c r="C5268">
        <v>3895</v>
      </c>
      <c r="D5268" t="s">
        <v>89</v>
      </c>
      <c r="E5268">
        <v>30</v>
      </c>
      <c r="F5268" t="s">
        <v>102</v>
      </c>
      <c r="G5268">
        <v>2</v>
      </c>
      <c r="H5268">
        <v>2329.9899999999998</v>
      </c>
      <c r="I5268">
        <v>4659.9799999999996</v>
      </c>
      <c r="J5268" t="s">
        <v>87</v>
      </c>
      <c r="K5268" t="s">
        <v>82</v>
      </c>
      <c r="L5268" t="s">
        <v>83</v>
      </c>
      <c r="M5268">
        <v>2024</v>
      </c>
      <c r="N5268" t="s">
        <v>84</v>
      </c>
      <c r="O5268" t="s">
        <v>3747</v>
      </c>
      <c r="P5268" t="s">
        <v>86</v>
      </c>
    </row>
    <row r="5269" spans="1:16" x14ac:dyDescent="0.45">
      <c r="A5269">
        <v>5268</v>
      </c>
      <c r="B5269" s="10">
        <v>45311</v>
      </c>
      <c r="C5269">
        <v>1585</v>
      </c>
      <c r="D5269" t="s">
        <v>89</v>
      </c>
      <c r="E5269">
        <v>43</v>
      </c>
      <c r="F5269" t="s">
        <v>6</v>
      </c>
      <c r="G5269">
        <v>1</v>
      </c>
      <c r="H5269">
        <v>3728.08</v>
      </c>
      <c r="I5269">
        <v>3728.08</v>
      </c>
      <c r="J5269" t="s">
        <v>97</v>
      </c>
      <c r="K5269" t="s">
        <v>82</v>
      </c>
      <c r="L5269" t="s">
        <v>83</v>
      </c>
      <c r="M5269">
        <v>2024</v>
      </c>
      <c r="N5269" t="s">
        <v>84</v>
      </c>
      <c r="O5269" t="s">
        <v>5229</v>
      </c>
      <c r="P5269" t="s">
        <v>86</v>
      </c>
    </row>
    <row r="5270" spans="1:16" x14ac:dyDescent="0.45">
      <c r="A5270">
        <v>5269</v>
      </c>
      <c r="B5270" s="10">
        <v>45311</v>
      </c>
      <c r="C5270">
        <v>6823</v>
      </c>
      <c r="D5270" t="s">
        <v>80</v>
      </c>
      <c r="E5270">
        <v>33</v>
      </c>
      <c r="F5270" t="s">
        <v>6</v>
      </c>
      <c r="G5270">
        <v>3</v>
      </c>
      <c r="H5270">
        <v>1107.06</v>
      </c>
      <c r="I5270">
        <v>3321.18</v>
      </c>
      <c r="J5270" t="s">
        <v>87</v>
      </c>
      <c r="K5270" t="s">
        <v>82</v>
      </c>
      <c r="L5270" t="s">
        <v>83</v>
      </c>
      <c r="M5270">
        <v>2024</v>
      </c>
      <c r="N5270" t="s">
        <v>84</v>
      </c>
      <c r="O5270" t="s">
        <v>6114</v>
      </c>
      <c r="P5270" t="s">
        <v>86</v>
      </c>
    </row>
    <row r="5271" spans="1:16" x14ac:dyDescent="0.45">
      <c r="A5271">
        <v>5270</v>
      </c>
      <c r="B5271" s="10">
        <v>45311</v>
      </c>
      <c r="C5271">
        <v>1534</v>
      </c>
      <c r="D5271" t="s">
        <v>89</v>
      </c>
      <c r="E5271">
        <v>42</v>
      </c>
      <c r="F5271" t="s">
        <v>7</v>
      </c>
      <c r="G5271">
        <v>5</v>
      </c>
      <c r="H5271">
        <v>3439.15</v>
      </c>
      <c r="I5271">
        <v>17195.75</v>
      </c>
      <c r="J5271" t="s">
        <v>97</v>
      </c>
      <c r="K5271" t="s">
        <v>82</v>
      </c>
      <c r="L5271" t="s">
        <v>83</v>
      </c>
      <c r="M5271">
        <v>2024</v>
      </c>
      <c r="N5271" t="s">
        <v>668</v>
      </c>
      <c r="O5271" t="s">
        <v>9748</v>
      </c>
      <c r="P5271" t="s">
        <v>86</v>
      </c>
    </row>
    <row r="5272" spans="1:16" x14ac:dyDescent="0.45">
      <c r="A5272">
        <v>5271</v>
      </c>
      <c r="B5272" s="10">
        <v>45311</v>
      </c>
      <c r="C5272">
        <v>4462</v>
      </c>
      <c r="D5272" t="s">
        <v>89</v>
      </c>
      <c r="E5272">
        <v>27</v>
      </c>
      <c r="F5272" t="s">
        <v>102</v>
      </c>
      <c r="G5272">
        <v>4</v>
      </c>
      <c r="H5272">
        <v>2395.33</v>
      </c>
      <c r="I5272">
        <v>9581.32</v>
      </c>
      <c r="J5272" t="s">
        <v>87</v>
      </c>
      <c r="K5272" t="s">
        <v>82</v>
      </c>
      <c r="L5272" t="s">
        <v>83</v>
      </c>
      <c r="M5272">
        <v>2024</v>
      </c>
      <c r="N5272" t="s">
        <v>84</v>
      </c>
      <c r="O5272" t="s">
        <v>1045</v>
      </c>
      <c r="P5272" t="s">
        <v>86</v>
      </c>
    </row>
    <row r="5273" spans="1:16" x14ac:dyDescent="0.45">
      <c r="A5273">
        <v>5272</v>
      </c>
      <c r="B5273" s="10">
        <v>45311</v>
      </c>
      <c r="C5273">
        <v>5011</v>
      </c>
      <c r="D5273" t="s">
        <v>89</v>
      </c>
      <c r="E5273">
        <v>46</v>
      </c>
      <c r="F5273" t="s">
        <v>7</v>
      </c>
      <c r="G5273">
        <v>4</v>
      </c>
      <c r="H5273">
        <v>2182.6</v>
      </c>
      <c r="I5273">
        <v>8730.4</v>
      </c>
      <c r="J5273" t="s">
        <v>93</v>
      </c>
      <c r="K5273" t="s">
        <v>82</v>
      </c>
      <c r="L5273" t="s">
        <v>83</v>
      </c>
      <c r="M5273">
        <v>2024</v>
      </c>
      <c r="N5273" t="s">
        <v>84</v>
      </c>
      <c r="O5273" t="s">
        <v>2047</v>
      </c>
      <c r="P5273" t="s">
        <v>86</v>
      </c>
    </row>
    <row r="5274" spans="1:16" x14ac:dyDescent="0.45">
      <c r="A5274">
        <v>5273</v>
      </c>
      <c r="B5274" s="10">
        <v>45311</v>
      </c>
      <c r="C5274">
        <v>4398</v>
      </c>
      <c r="D5274" t="s">
        <v>80</v>
      </c>
      <c r="E5274">
        <v>63</v>
      </c>
      <c r="F5274" t="s">
        <v>9</v>
      </c>
      <c r="G5274">
        <v>1</v>
      </c>
      <c r="H5274">
        <v>3242.74</v>
      </c>
      <c r="I5274">
        <v>3242.74</v>
      </c>
      <c r="J5274" t="s">
        <v>81</v>
      </c>
      <c r="K5274" t="s">
        <v>82</v>
      </c>
      <c r="L5274" t="s">
        <v>83</v>
      </c>
      <c r="M5274">
        <v>2024</v>
      </c>
      <c r="N5274" t="s">
        <v>84</v>
      </c>
      <c r="O5274" t="s">
        <v>5874</v>
      </c>
      <c r="P5274" t="s">
        <v>86</v>
      </c>
    </row>
    <row r="5275" spans="1:16" x14ac:dyDescent="0.45">
      <c r="A5275">
        <v>5274</v>
      </c>
      <c r="B5275" s="10">
        <v>45311</v>
      </c>
      <c r="C5275">
        <v>3155</v>
      </c>
      <c r="D5275" t="s">
        <v>89</v>
      </c>
      <c r="E5275">
        <v>55</v>
      </c>
      <c r="F5275" t="s">
        <v>9</v>
      </c>
      <c r="G5275">
        <v>1</v>
      </c>
      <c r="H5275">
        <v>2365.09</v>
      </c>
      <c r="I5275">
        <v>2365.09</v>
      </c>
      <c r="J5275" t="s">
        <v>81</v>
      </c>
      <c r="K5275" t="s">
        <v>82</v>
      </c>
      <c r="L5275" t="s">
        <v>83</v>
      </c>
      <c r="M5275">
        <v>2024</v>
      </c>
      <c r="N5275" t="s">
        <v>84</v>
      </c>
      <c r="O5275" t="s">
        <v>5875</v>
      </c>
      <c r="P5275" t="s">
        <v>86</v>
      </c>
    </row>
    <row r="5276" spans="1:16" x14ac:dyDescent="0.45">
      <c r="A5276">
        <v>5275</v>
      </c>
      <c r="B5276" s="10">
        <v>45312</v>
      </c>
      <c r="C5276">
        <v>6966</v>
      </c>
      <c r="D5276" t="s">
        <v>80</v>
      </c>
      <c r="E5276">
        <v>37</v>
      </c>
      <c r="F5276" t="s">
        <v>6</v>
      </c>
      <c r="G5276">
        <v>3</v>
      </c>
      <c r="H5276">
        <v>4109.0600000000004</v>
      </c>
      <c r="I5276">
        <v>12327.18</v>
      </c>
      <c r="J5276" t="s">
        <v>97</v>
      </c>
      <c r="K5276" t="s">
        <v>82</v>
      </c>
      <c r="L5276" t="s">
        <v>83</v>
      </c>
      <c r="M5276">
        <v>2024</v>
      </c>
      <c r="N5276" t="s">
        <v>84</v>
      </c>
      <c r="O5276" t="s">
        <v>456</v>
      </c>
      <c r="P5276" t="s">
        <v>86</v>
      </c>
    </row>
    <row r="5277" spans="1:16" x14ac:dyDescent="0.45">
      <c r="A5277">
        <v>5276</v>
      </c>
      <c r="B5277" s="10">
        <v>45312</v>
      </c>
      <c r="C5277">
        <v>8329</v>
      </c>
      <c r="D5277" t="s">
        <v>89</v>
      </c>
      <c r="E5277">
        <v>43</v>
      </c>
      <c r="F5277" t="s">
        <v>102</v>
      </c>
      <c r="G5277">
        <v>3</v>
      </c>
      <c r="H5277">
        <v>4656.08</v>
      </c>
      <c r="I5277">
        <v>13968.24</v>
      </c>
      <c r="J5277" t="s">
        <v>97</v>
      </c>
      <c r="K5277" t="s">
        <v>82</v>
      </c>
      <c r="L5277" t="s">
        <v>83</v>
      </c>
      <c r="M5277">
        <v>2024</v>
      </c>
      <c r="N5277" t="s">
        <v>84</v>
      </c>
      <c r="O5277" t="s">
        <v>6338</v>
      </c>
      <c r="P5277" t="s">
        <v>86</v>
      </c>
    </row>
    <row r="5278" spans="1:16" x14ac:dyDescent="0.45">
      <c r="A5278">
        <v>5277</v>
      </c>
      <c r="B5278" s="10">
        <v>45312</v>
      </c>
      <c r="C5278">
        <v>7957</v>
      </c>
      <c r="D5278" t="s">
        <v>80</v>
      </c>
      <c r="E5278">
        <v>49</v>
      </c>
      <c r="F5278" t="s">
        <v>5</v>
      </c>
      <c r="G5278">
        <v>1</v>
      </c>
      <c r="H5278">
        <v>2964.85</v>
      </c>
      <c r="I5278">
        <v>2964.85</v>
      </c>
      <c r="J5278" t="s">
        <v>93</v>
      </c>
      <c r="K5278" t="s">
        <v>82</v>
      </c>
      <c r="L5278" t="s">
        <v>83</v>
      </c>
      <c r="M5278">
        <v>2024</v>
      </c>
      <c r="N5278" t="s">
        <v>84</v>
      </c>
      <c r="O5278" t="s">
        <v>5652</v>
      </c>
      <c r="P5278" t="s">
        <v>86</v>
      </c>
    </row>
    <row r="5279" spans="1:16" x14ac:dyDescent="0.45">
      <c r="A5279">
        <v>5278</v>
      </c>
      <c r="B5279" s="10">
        <v>45312</v>
      </c>
      <c r="C5279">
        <v>6325</v>
      </c>
      <c r="D5279" t="s">
        <v>89</v>
      </c>
      <c r="E5279">
        <v>56</v>
      </c>
      <c r="F5279" t="s">
        <v>8</v>
      </c>
      <c r="G5279">
        <v>2</v>
      </c>
      <c r="H5279">
        <v>1537.94</v>
      </c>
      <c r="I5279">
        <v>3075.88</v>
      </c>
      <c r="J5279" t="s">
        <v>81</v>
      </c>
      <c r="K5279" t="s">
        <v>82</v>
      </c>
      <c r="L5279" t="s">
        <v>83</v>
      </c>
      <c r="M5279">
        <v>2024</v>
      </c>
      <c r="N5279" t="s">
        <v>84</v>
      </c>
      <c r="O5279" t="s">
        <v>3103</v>
      </c>
      <c r="P5279" t="s">
        <v>86</v>
      </c>
    </row>
    <row r="5280" spans="1:16" x14ac:dyDescent="0.45">
      <c r="A5280">
        <v>5279</v>
      </c>
      <c r="B5280" s="10">
        <v>45312</v>
      </c>
      <c r="C5280">
        <v>9518</v>
      </c>
      <c r="D5280" t="s">
        <v>89</v>
      </c>
      <c r="E5280">
        <v>55</v>
      </c>
      <c r="F5280" t="s">
        <v>102</v>
      </c>
      <c r="G5280">
        <v>1</v>
      </c>
      <c r="H5280">
        <v>3897.25</v>
      </c>
      <c r="I5280">
        <v>3897.25</v>
      </c>
      <c r="J5280" t="s">
        <v>81</v>
      </c>
      <c r="K5280" t="s">
        <v>82</v>
      </c>
      <c r="L5280" t="s">
        <v>83</v>
      </c>
      <c r="M5280">
        <v>2024</v>
      </c>
      <c r="N5280" t="s">
        <v>84</v>
      </c>
      <c r="O5280" t="s">
        <v>5876</v>
      </c>
      <c r="P5280" t="s">
        <v>86</v>
      </c>
    </row>
    <row r="5281" spans="1:16" x14ac:dyDescent="0.45">
      <c r="A5281">
        <v>5280</v>
      </c>
      <c r="B5281" s="10">
        <v>45312</v>
      </c>
      <c r="C5281">
        <v>5703</v>
      </c>
      <c r="D5281" t="s">
        <v>80</v>
      </c>
      <c r="E5281">
        <v>41</v>
      </c>
      <c r="F5281" t="s">
        <v>102</v>
      </c>
      <c r="G5281">
        <v>1</v>
      </c>
      <c r="H5281">
        <v>893.92</v>
      </c>
      <c r="I5281">
        <v>893.92</v>
      </c>
      <c r="J5281" t="s">
        <v>97</v>
      </c>
      <c r="K5281" t="s">
        <v>567</v>
      </c>
      <c r="L5281" t="s">
        <v>83</v>
      </c>
      <c r="M5281">
        <v>2024</v>
      </c>
      <c r="N5281" t="s">
        <v>84</v>
      </c>
      <c r="O5281" t="s">
        <v>7947</v>
      </c>
      <c r="P5281" t="s">
        <v>86</v>
      </c>
    </row>
    <row r="5282" spans="1:16" x14ac:dyDescent="0.45">
      <c r="A5282">
        <v>5281</v>
      </c>
      <c r="B5282" s="10">
        <v>45312</v>
      </c>
      <c r="C5282">
        <v>3706</v>
      </c>
      <c r="D5282" t="s">
        <v>89</v>
      </c>
      <c r="E5282">
        <v>48</v>
      </c>
      <c r="F5282" t="s">
        <v>9</v>
      </c>
      <c r="G5282">
        <v>4</v>
      </c>
      <c r="H5282">
        <v>520.20000000000005</v>
      </c>
      <c r="I5282">
        <v>2080.8000000000002</v>
      </c>
      <c r="J5282" t="s">
        <v>93</v>
      </c>
      <c r="K5282" t="s">
        <v>82</v>
      </c>
      <c r="L5282" t="s">
        <v>83</v>
      </c>
      <c r="M5282">
        <v>2024</v>
      </c>
      <c r="N5282" t="s">
        <v>84</v>
      </c>
      <c r="O5282" t="s">
        <v>2048</v>
      </c>
      <c r="P5282" t="s">
        <v>86</v>
      </c>
    </row>
    <row r="5283" spans="1:16" x14ac:dyDescent="0.45">
      <c r="A5283">
        <v>5282</v>
      </c>
      <c r="B5283" s="10">
        <v>45312</v>
      </c>
      <c r="C5283">
        <v>1001</v>
      </c>
      <c r="D5283" t="s">
        <v>80</v>
      </c>
      <c r="E5283">
        <v>57</v>
      </c>
      <c r="F5283" t="s">
        <v>8</v>
      </c>
      <c r="G5283">
        <v>1</v>
      </c>
      <c r="H5283">
        <v>2617.7199999999998</v>
      </c>
      <c r="I5283">
        <v>2617.7199999999998</v>
      </c>
      <c r="J5283" t="s">
        <v>81</v>
      </c>
      <c r="K5283" t="s">
        <v>82</v>
      </c>
      <c r="L5283" t="s">
        <v>83</v>
      </c>
      <c r="M5283">
        <v>2024</v>
      </c>
      <c r="N5283" t="s">
        <v>84</v>
      </c>
      <c r="O5283" t="s">
        <v>5877</v>
      </c>
      <c r="P5283" t="s">
        <v>86</v>
      </c>
    </row>
    <row r="5284" spans="1:16" x14ac:dyDescent="0.45">
      <c r="A5284">
        <v>5283</v>
      </c>
      <c r="B5284" s="10">
        <v>45312</v>
      </c>
      <c r="C5284">
        <v>9316</v>
      </c>
      <c r="D5284" t="s">
        <v>89</v>
      </c>
      <c r="E5284">
        <v>29</v>
      </c>
      <c r="F5284" t="s">
        <v>102</v>
      </c>
      <c r="G5284">
        <v>1</v>
      </c>
      <c r="H5284">
        <v>3251.34</v>
      </c>
      <c r="I5284">
        <v>3251.34</v>
      </c>
      <c r="J5284" t="s">
        <v>87</v>
      </c>
      <c r="K5284" t="s">
        <v>82</v>
      </c>
      <c r="L5284" t="s">
        <v>83</v>
      </c>
      <c r="M5284">
        <v>2024</v>
      </c>
      <c r="N5284" t="s">
        <v>84</v>
      </c>
      <c r="O5284" t="s">
        <v>5432</v>
      </c>
      <c r="P5284" t="s">
        <v>86</v>
      </c>
    </row>
    <row r="5285" spans="1:16" x14ac:dyDescent="0.45">
      <c r="A5285">
        <v>5284</v>
      </c>
      <c r="B5285" s="10">
        <v>45312</v>
      </c>
      <c r="C5285">
        <v>2104</v>
      </c>
      <c r="D5285" t="s">
        <v>80</v>
      </c>
      <c r="E5285">
        <v>53</v>
      </c>
      <c r="F5285" t="s">
        <v>9</v>
      </c>
      <c r="G5285">
        <v>1</v>
      </c>
      <c r="H5285">
        <v>4183.24</v>
      </c>
      <c r="I5285">
        <v>4183.24</v>
      </c>
      <c r="J5285" t="s">
        <v>93</v>
      </c>
      <c r="K5285" t="s">
        <v>82</v>
      </c>
      <c r="L5285" t="s">
        <v>83</v>
      </c>
      <c r="M5285">
        <v>2024</v>
      </c>
      <c r="N5285" t="s">
        <v>84</v>
      </c>
      <c r="O5285" t="s">
        <v>5653</v>
      </c>
      <c r="P5285" t="s">
        <v>86</v>
      </c>
    </row>
    <row r="5286" spans="1:16" x14ac:dyDescent="0.45">
      <c r="A5286">
        <v>5285</v>
      </c>
      <c r="B5286" s="10">
        <v>45312</v>
      </c>
      <c r="C5286">
        <v>2861</v>
      </c>
      <c r="D5286" t="s">
        <v>89</v>
      </c>
      <c r="E5286">
        <v>27</v>
      </c>
      <c r="F5286" t="s">
        <v>9</v>
      </c>
      <c r="G5286">
        <v>2</v>
      </c>
      <c r="H5286">
        <v>4778.3</v>
      </c>
      <c r="I5286">
        <v>9556.6</v>
      </c>
      <c r="J5286" t="s">
        <v>87</v>
      </c>
      <c r="K5286" t="s">
        <v>82</v>
      </c>
      <c r="L5286" t="s">
        <v>83</v>
      </c>
      <c r="M5286">
        <v>2024</v>
      </c>
      <c r="N5286" t="s">
        <v>84</v>
      </c>
      <c r="O5286" t="s">
        <v>3748</v>
      </c>
      <c r="P5286" t="s">
        <v>86</v>
      </c>
    </row>
    <row r="5287" spans="1:16" x14ac:dyDescent="0.45">
      <c r="A5287">
        <v>5286</v>
      </c>
      <c r="B5287" s="10">
        <v>45312</v>
      </c>
      <c r="C5287">
        <v>6269</v>
      </c>
      <c r="D5287" t="s">
        <v>80</v>
      </c>
      <c r="E5287">
        <v>23</v>
      </c>
      <c r="F5287" t="s">
        <v>6</v>
      </c>
      <c r="G5287">
        <v>4</v>
      </c>
      <c r="H5287">
        <v>4373.0200000000004</v>
      </c>
      <c r="I5287">
        <v>17492.080000000002</v>
      </c>
      <c r="J5287" t="s">
        <v>95</v>
      </c>
      <c r="K5287" t="s">
        <v>82</v>
      </c>
      <c r="L5287" t="s">
        <v>83</v>
      </c>
      <c r="M5287">
        <v>2024</v>
      </c>
      <c r="N5287" t="s">
        <v>84</v>
      </c>
      <c r="O5287" t="s">
        <v>2358</v>
      </c>
      <c r="P5287" t="s">
        <v>86</v>
      </c>
    </row>
    <row r="5288" spans="1:16" x14ac:dyDescent="0.45">
      <c r="A5288">
        <v>5287</v>
      </c>
      <c r="B5288" s="10">
        <v>45312</v>
      </c>
      <c r="C5288">
        <v>7943</v>
      </c>
      <c r="D5288" t="s">
        <v>89</v>
      </c>
      <c r="E5288">
        <v>24</v>
      </c>
      <c r="F5288" t="s">
        <v>6</v>
      </c>
      <c r="G5288">
        <v>5</v>
      </c>
      <c r="H5288">
        <v>4944.0600000000004</v>
      </c>
      <c r="I5288">
        <v>24720.3</v>
      </c>
      <c r="J5288" t="s">
        <v>95</v>
      </c>
      <c r="K5288" t="s">
        <v>82</v>
      </c>
      <c r="L5288" t="s">
        <v>83</v>
      </c>
      <c r="M5288">
        <v>2024</v>
      </c>
      <c r="N5288" t="s">
        <v>84</v>
      </c>
      <c r="O5288" t="s">
        <v>8845</v>
      </c>
      <c r="P5288" t="s">
        <v>748</v>
      </c>
    </row>
    <row r="5289" spans="1:16" x14ac:dyDescent="0.45">
      <c r="A5289">
        <v>5288</v>
      </c>
      <c r="B5289" s="10">
        <v>45312</v>
      </c>
      <c r="C5289">
        <v>9320</v>
      </c>
      <c r="D5289" t="s">
        <v>80</v>
      </c>
      <c r="E5289">
        <v>48</v>
      </c>
      <c r="F5289" t="s">
        <v>102</v>
      </c>
      <c r="G5289">
        <v>5</v>
      </c>
      <c r="H5289">
        <v>2404.71</v>
      </c>
      <c r="I5289">
        <v>12023.55</v>
      </c>
      <c r="J5289" t="s">
        <v>93</v>
      </c>
      <c r="K5289" t="s">
        <v>82</v>
      </c>
      <c r="L5289" t="s">
        <v>83</v>
      </c>
      <c r="M5289">
        <v>2024</v>
      </c>
      <c r="N5289" t="s">
        <v>84</v>
      </c>
      <c r="O5289" t="s">
        <v>4264</v>
      </c>
      <c r="P5289" t="s">
        <v>86</v>
      </c>
    </row>
    <row r="5290" spans="1:16" x14ac:dyDescent="0.45">
      <c r="A5290">
        <v>5289</v>
      </c>
      <c r="B5290" s="10">
        <v>45313</v>
      </c>
      <c r="C5290">
        <v>1437</v>
      </c>
      <c r="D5290" t="s">
        <v>80</v>
      </c>
      <c r="E5290">
        <v>44</v>
      </c>
      <c r="F5290" t="s">
        <v>102</v>
      </c>
      <c r="G5290">
        <v>5</v>
      </c>
      <c r="H5290">
        <v>1616.86</v>
      </c>
      <c r="I5290">
        <v>8084.3</v>
      </c>
      <c r="J5290" t="s">
        <v>97</v>
      </c>
      <c r="K5290" t="s">
        <v>82</v>
      </c>
      <c r="L5290" t="s">
        <v>83</v>
      </c>
      <c r="M5290">
        <v>2024</v>
      </c>
      <c r="N5290" t="s">
        <v>84</v>
      </c>
      <c r="O5290" t="s">
        <v>795</v>
      </c>
      <c r="P5290" t="s">
        <v>748</v>
      </c>
    </row>
    <row r="5291" spans="1:16" x14ac:dyDescent="0.45">
      <c r="A5291">
        <v>5290</v>
      </c>
      <c r="B5291" s="10">
        <v>45313</v>
      </c>
      <c r="C5291">
        <v>5846</v>
      </c>
      <c r="D5291" t="s">
        <v>89</v>
      </c>
      <c r="E5291">
        <v>25</v>
      </c>
      <c r="F5291" t="s">
        <v>9</v>
      </c>
      <c r="G5291">
        <v>5</v>
      </c>
      <c r="H5291">
        <v>2325.5500000000002</v>
      </c>
      <c r="I5291">
        <v>11627.75</v>
      </c>
      <c r="J5291" t="s">
        <v>87</v>
      </c>
      <c r="K5291" t="s">
        <v>82</v>
      </c>
      <c r="L5291" t="s">
        <v>83</v>
      </c>
      <c r="M5291">
        <v>2024</v>
      </c>
      <c r="N5291" t="s">
        <v>84</v>
      </c>
      <c r="O5291" t="s">
        <v>4020</v>
      </c>
      <c r="P5291" t="s">
        <v>86</v>
      </c>
    </row>
    <row r="5292" spans="1:16" x14ac:dyDescent="0.45">
      <c r="A5292">
        <v>5291</v>
      </c>
      <c r="B5292" s="10">
        <v>45313</v>
      </c>
      <c r="C5292">
        <v>4129</v>
      </c>
      <c r="D5292" t="s">
        <v>80</v>
      </c>
      <c r="E5292">
        <v>20</v>
      </c>
      <c r="F5292" t="s">
        <v>6</v>
      </c>
      <c r="G5292">
        <v>4</v>
      </c>
      <c r="H5292">
        <v>3238.45</v>
      </c>
      <c r="I5292">
        <v>12953.8</v>
      </c>
      <c r="J5292" t="s">
        <v>95</v>
      </c>
      <c r="K5292" t="s">
        <v>82</v>
      </c>
      <c r="L5292" t="s">
        <v>83</v>
      </c>
      <c r="M5292">
        <v>2024</v>
      </c>
      <c r="N5292" t="s">
        <v>84</v>
      </c>
      <c r="O5292" t="s">
        <v>2359</v>
      </c>
      <c r="P5292" t="s">
        <v>86</v>
      </c>
    </row>
    <row r="5293" spans="1:16" x14ac:dyDescent="0.45">
      <c r="A5293">
        <v>5292</v>
      </c>
      <c r="B5293" s="10">
        <v>45313</v>
      </c>
      <c r="C5293">
        <v>9081</v>
      </c>
      <c r="D5293" t="s">
        <v>80</v>
      </c>
      <c r="E5293">
        <v>57</v>
      </c>
      <c r="F5293" t="s">
        <v>102</v>
      </c>
      <c r="G5293">
        <v>1</v>
      </c>
      <c r="H5293">
        <v>2560.92</v>
      </c>
      <c r="I5293">
        <v>2560.92</v>
      </c>
      <c r="J5293" t="s">
        <v>81</v>
      </c>
      <c r="K5293" t="s">
        <v>82</v>
      </c>
      <c r="L5293" t="s">
        <v>83</v>
      </c>
      <c r="M5293">
        <v>2024</v>
      </c>
      <c r="N5293" t="s">
        <v>84</v>
      </c>
      <c r="O5293" t="s">
        <v>5878</v>
      </c>
      <c r="P5293" t="s">
        <v>86</v>
      </c>
    </row>
    <row r="5294" spans="1:16" x14ac:dyDescent="0.45">
      <c r="A5294">
        <v>5293</v>
      </c>
      <c r="B5294" s="10">
        <v>45313</v>
      </c>
      <c r="C5294">
        <v>1901</v>
      </c>
      <c r="D5294" t="s">
        <v>89</v>
      </c>
      <c r="E5294">
        <v>64</v>
      </c>
      <c r="F5294" t="s">
        <v>8</v>
      </c>
      <c r="G5294">
        <v>5</v>
      </c>
      <c r="H5294">
        <v>3188.89</v>
      </c>
      <c r="I5294">
        <v>15944.45</v>
      </c>
      <c r="J5294" t="s">
        <v>81</v>
      </c>
      <c r="K5294" t="s">
        <v>82</v>
      </c>
      <c r="L5294" t="s">
        <v>83</v>
      </c>
      <c r="M5294">
        <v>2024</v>
      </c>
      <c r="N5294" t="s">
        <v>84</v>
      </c>
      <c r="O5294" t="s">
        <v>9080</v>
      </c>
      <c r="P5294" t="s">
        <v>748</v>
      </c>
    </row>
    <row r="5295" spans="1:16" x14ac:dyDescent="0.45">
      <c r="A5295">
        <v>5294</v>
      </c>
      <c r="B5295" s="10">
        <v>45313</v>
      </c>
      <c r="C5295">
        <v>6398</v>
      </c>
      <c r="D5295" t="s">
        <v>89</v>
      </c>
      <c r="E5295">
        <v>38</v>
      </c>
      <c r="F5295" t="s">
        <v>9</v>
      </c>
      <c r="G5295">
        <v>1</v>
      </c>
      <c r="H5295">
        <v>4439.28</v>
      </c>
      <c r="I5295">
        <v>4439.28</v>
      </c>
      <c r="J5295" t="s">
        <v>97</v>
      </c>
      <c r="K5295" t="s">
        <v>82</v>
      </c>
      <c r="L5295" t="s">
        <v>83</v>
      </c>
      <c r="M5295">
        <v>2024</v>
      </c>
      <c r="N5295" t="s">
        <v>84</v>
      </c>
      <c r="O5295" t="s">
        <v>5230</v>
      </c>
      <c r="P5295" t="s">
        <v>86</v>
      </c>
    </row>
    <row r="5296" spans="1:16" x14ac:dyDescent="0.45">
      <c r="A5296">
        <v>5295</v>
      </c>
      <c r="B5296" s="10">
        <v>45313</v>
      </c>
      <c r="C5296">
        <v>7678</v>
      </c>
      <c r="D5296" t="s">
        <v>89</v>
      </c>
      <c r="E5296">
        <v>18</v>
      </c>
      <c r="F5296" t="s">
        <v>9</v>
      </c>
      <c r="G5296">
        <v>5</v>
      </c>
      <c r="H5296">
        <v>870.77</v>
      </c>
      <c r="I5296">
        <v>4353.8500000000004</v>
      </c>
      <c r="J5296" t="s">
        <v>95</v>
      </c>
      <c r="K5296" t="s">
        <v>82</v>
      </c>
      <c r="L5296" t="s">
        <v>83</v>
      </c>
      <c r="M5296">
        <v>2024</v>
      </c>
      <c r="N5296" t="s">
        <v>84</v>
      </c>
      <c r="O5296" t="s">
        <v>4919</v>
      </c>
      <c r="P5296" t="s">
        <v>86</v>
      </c>
    </row>
    <row r="5297" spans="1:16" x14ac:dyDescent="0.45">
      <c r="A5297">
        <v>5296</v>
      </c>
      <c r="B5297" s="10">
        <v>45313</v>
      </c>
      <c r="C5297">
        <v>6529</v>
      </c>
      <c r="D5297" t="s">
        <v>89</v>
      </c>
      <c r="E5297">
        <v>62</v>
      </c>
      <c r="F5297" t="s">
        <v>102</v>
      </c>
      <c r="G5297">
        <v>2</v>
      </c>
      <c r="H5297">
        <v>645.30999999999995</v>
      </c>
      <c r="I5297">
        <v>1290.6199999999999</v>
      </c>
      <c r="J5297" t="s">
        <v>81</v>
      </c>
      <c r="K5297" t="s">
        <v>567</v>
      </c>
      <c r="L5297" t="s">
        <v>83</v>
      </c>
      <c r="M5297">
        <v>2024</v>
      </c>
      <c r="N5297" t="s">
        <v>84</v>
      </c>
      <c r="O5297" t="s">
        <v>6997</v>
      </c>
      <c r="P5297" t="s">
        <v>86</v>
      </c>
    </row>
    <row r="5298" spans="1:16" x14ac:dyDescent="0.45">
      <c r="A5298">
        <v>5297</v>
      </c>
      <c r="B5298" s="10">
        <v>45313</v>
      </c>
      <c r="C5298">
        <v>7604</v>
      </c>
      <c r="D5298" t="s">
        <v>89</v>
      </c>
      <c r="E5298">
        <v>32</v>
      </c>
      <c r="F5298" t="s">
        <v>102</v>
      </c>
      <c r="G5298">
        <v>1</v>
      </c>
      <c r="H5298">
        <v>2517.67</v>
      </c>
      <c r="I5298">
        <v>2517.67</v>
      </c>
      <c r="J5298" t="s">
        <v>87</v>
      </c>
      <c r="K5298" t="s">
        <v>82</v>
      </c>
      <c r="L5298" t="s">
        <v>83</v>
      </c>
      <c r="M5298">
        <v>2024</v>
      </c>
      <c r="N5298" t="s">
        <v>84</v>
      </c>
      <c r="O5298" t="s">
        <v>5433</v>
      </c>
      <c r="P5298" t="s">
        <v>86</v>
      </c>
    </row>
    <row r="5299" spans="1:16" x14ac:dyDescent="0.45">
      <c r="A5299">
        <v>5298</v>
      </c>
      <c r="B5299" s="10">
        <v>45313</v>
      </c>
      <c r="C5299">
        <v>4918</v>
      </c>
      <c r="D5299" t="s">
        <v>89</v>
      </c>
      <c r="E5299">
        <v>24</v>
      </c>
      <c r="F5299" t="s">
        <v>102</v>
      </c>
      <c r="G5299">
        <v>4</v>
      </c>
      <c r="H5299">
        <v>4909.75</v>
      </c>
      <c r="I5299">
        <v>19639</v>
      </c>
      <c r="J5299" t="s">
        <v>95</v>
      </c>
      <c r="K5299" t="s">
        <v>82</v>
      </c>
      <c r="L5299" t="s">
        <v>83</v>
      </c>
      <c r="M5299">
        <v>2024</v>
      </c>
      <c r="N5299" t="s">
        <v>668</v>
      </c>
      <c r="O5299" t="s">
        <v>10028</v>
      </c>
      <c r="P5299" t="s">
        <v>86</v>
      </c>
    </row>
    <row r="5300" spans="1:16" x14ac:dyDescent="0.45">
      <c r="A5300">
        <v>5299</v>
      </c>
      <c r="B5300" s="10">
        <v>45313</v>
      </c>
      <c r="C5300">
        <v>2067</v>
      </c>
      <c r="D5300" t="s">
        <v>80</v>
      </c>
      <c r="E5300">
        <v>32</v>
      </c>
      <c r="F5300" t="s">
        <v>8</v>
      </c>
      <c r="G5300">
        <v>2</v>
      </c>
      <c r="H5300">
        <v>342.27</v>
      </c>
      <c r="I5300">
        <v>684.54</v>
      </c>
      <c r="J5300" t="s">
        <v>87</v>
      </c>
      <c r="K5300" t="s">
        <v>567</v>
      </c>
      <c r="L5300" t="s">
        <v>83</v>
      </c>
      <c r="M5300">
        <v>2024</v>
      </c>
      <c r="N5300" t="s">
        <v>668</v>
      </c>
      <c r="O5300" t="s">
        <v>9354</v>
      </c>
      <c r="P5300" t="s">
        <v>86</v>
      </c>
    </row>
    <row r="5301" spans="1:16" x14ac:dyDescent="0.45">
      <c r="A5301">
        <v>5300</v>
      </c>
      <c r="B5301" s="10">
        <v>45313</v>
      </c>
      <c r="C5301">
        <v>1026</v>
      </c>
      <c r="D5301" t="s">
        <v>80</v>
      </c>
      <c r="E5301">
        <v>42</v>
      </c>
      <c r="F5301" t="s">
        <v>9</v>
      </c>
      <c r="G5301">
        <v>2</v>
      </c>
      <c r="H5301">
        <v>4933.46</v>
      </c>
      <c r="I5301">
        <v>9866.92</v>
      </c>
      <c r="J5301" t="s">
        <v>97</v>
      </c>
      <c r="K5301" t="s">
        <v>82</v>
      </c>
      <c r="L5301" t="s">
        <v>83</v>
      </c>
      <c r="M5301">
        <v>2024</v>
      </c>
      <c r="N5301" t="s">
        <v>84</v>
      </c>
      <c r="O5301" t="s">
        <v>2797</v>
      </c>
      <c r="P5301" t="s">
        <v>86</v>
      </c>
    </row>
    <row r="5302" spans="1:16" x14ac:dyDescent="0.45">
      <c r="A5302">
        <v>5301</v>
      </c>
      <c r="B5302" s="10">
        <v>45313</v>
      </c>
      <c r="C5302">
        <v>7937</v>
      </c>
      <c r="D5302" t="s">
        <v>80</v>
      </c>
      <c r="E5302">
        <v>20</v>
      </c>
      <c r="F5302" t="s">
        <v>5</v>
      </c>
      <c r="G5302">
        <v>4</v>
      </c>
      <c r="H5302">
        <v>4840.1499999999996</v>
      </c>
      <c r="I5302">
        <v>19360.599999999999</v>
      </c>
      <c r="J5302" t="s">
        <v>95</v>
      </c>
      <c r="K5302" t="s">
        <v>82</v>
      </c>
      <c r="L5302" t="s">
        <v>83</v>
      </c>
      <c r="M5302">
        <v>2024</v>
      </c>
      <c r="N5302" t="s">
        <v>84</v>
      </c>
      <c r="O5302" t="s">
        <v>2360</v>
      </c>
      <c r="P5302" t="s">
        <v>86</v>
      </c>
    </row>
    <row r="5303" spans="1:16" x14ac:dyDescent="0.45">
      <c r="A5303">
        <v>5302</v>
      </c>
      <c r="B5303" s="10">
        <v>45314</v>
      </c>
      <c r="C5303">
        <v>8264</v>
      </c>
      <c r="D5303" t="s">
        <v>89</v>
      </c>
      <c r="E5303">
        <v>47</v>
      </c>
      <c r="F5303" t="s">
        <v>8</v>
      </c>
      <c r="G5303">
        <v>2</v>
      </c>
      <c r="H5303">
        <v>1498.37</v>
      </c>
      <c r="I5303">
        <v>2996.74</v>
      </c>
      <c r="J5303" t="s">
        <v>93</v>
      </c>
      <c r="K5303" t="s">
        <v>82</v>
      </c>
      <c r="L5303" t="s">
        <v>83</v>
      </c>
      <c r="M5303">
        <v>2024</v>
      </c>
      <c r="N5303" t="s">
        <v>84</v>
      </c>
      <c r="O5303" t="s">
        <v>273</v>
      </c>
      <c r="P5303" t="s">
        <v>86</v>
      </c>
    </row>
    <row r="5304" spans="1:16" x14ac:dyDescent="0.45">
      <c r="A5304">
        <v>5303</v>
      </c>
      <c r="B5304" s="10">
        <v>45314</v>
      </c>
      <c r="C5304">
        <v>8118</v>
      </c>
      <c r="D5304" t="s">
        <v>89</v>
      </c>
      <c r="E5304">
        <v>31</v>
      </c>
      <c r="F5304" t="s">
        <v>8</v>
      </c>
      <c r="G5304">
        <v>1</v>
      </c>
      <c r="H5304">
        <v>4460.47</v>
      </c>
      <c r="I5304">
        <v>4460.47</v>
      </c>
      <c r="J5304" t="s">
        <v>87</v>
      </c>
      <c r="K5304" t="s">
        <v>82</v>
      </c>
      <c r="L5304" t="s">
        <v>83</v>
      </c>
      <c r="M5304">
        <v>2024</v>
      </c>
      <c r="N5304" t="s">
        <v>84</v>
      </c>
      <c r="O5304" t="s">
        <v>5434</v>
      </c>
      <c r="P5304" t="s">
        <v>86</v>
      </c>
    </row>
    <row r="5305" spans="1:16" x14ac:dyDescent="0.45">
      <c r="A5305">
        <v>5304</v>
      </c>
      <c r="B5305" s="10">
        <v>45314</v>
      </c>
      <c r="C5305">
        <v>1547</v>
      </c>
      <c r="D5305" t="s">
        <v>80</v>
      </c>
      <c r="E5305">
        <v>21</v>
      </c>
      <c r="F5305" t="s">
        <v>6</v>
      </c>
      <c r="G5305">
        <v>3</v>
      </c>
      <c r="H5305">
        <v>88.4</v>
      </c>
      <c r="I5305">
        <v>265.2</v>
      </c>
      <c r="J5305" t="s">
        <v>95</v>
      </c>
      <c r="K5305" t="s">
        <v>567</v>
      </c>
      <c r="L5305" t="s">
        <v>83</v>
      </c>
      <c r="M5305">
        <v>2024</v>
      </c>
      <c r="N5305" t="s">
        <v>84</v>
      </c>
      <c r="O5305" t="s">
        <v>8744</v>
      </c>
      <c r="P5305" t="s">
        <v>748</v>
      </c>
    </row>
    <row r="5306" spans="1:16" x14ac:dyDescent="0.45">
      <c r="A5306">
        <v>5305</v>
      </c>
      <c r="B5306" s="10">
        <v>45314</v>
      </c>
      <c r="C5306">
        <v>9758</v>
      </c>
      <c r="D5306" t="s">
        <v>80</v>
      </c>
      <c r="E5306">
        <v>53</v>
      </c>
      <c r="F5306" t="s">
        <v>9</v>
      </c>
      <c r="G5306">
        <v>3</v>
      </c>
      <c r="H5306">
        <v>2297.6</v>
      </c>
      <c r="I5306">
        <v>6892.8</v>
      </c>
      <c r="J5306" t="s">
        <v>93</v>
      </c>
      <c r="K5306" t="s">
        <v>82</v>
      </c>
      <c r="L5306" t="s">
        <v>83</v>
      </c>
      <c r="M5306">
        <v>2024</v>
      </c>
      <c r="N5306" t="s">
        <v>84</v>
      </c>
      <c r="O5306" t="s">
        <v>8524</v>
      </c>
      <c r="P5306" t="s">
        <v>748</v>
      </c>
    </row>
    <row r="5307" spans="1:16" x14ac:dyDescent="0.45">
      <c r="A5307">
        <v>5306</v>
      </c>
      <c r="B5307" s="10">
        <v>45314</v>
      </c>
      <c r="C5307">
        <v>9895</v>
      </c>
      <c r="D5307" t="s">
        <v>89</v>
      </c>
      <c r="E5307">
        <v>20</v>
      </c>
      <c r="F5307" t="s">
        <v>5</v>
      </c>
      <c r="G5307">
        <v>5</v>
      </c>
      <c r="H5307">
        <v>2040.51</v>
      </c>
      <c r="I5307">
        <v>10202.549999999999</v>
      </c>
      <c r="J5307" t="s">
        <v>95</v>
      </c>
      <c r="K5307" t="s">
        <v>82</v>
      </c>
      <c r="L5307" t="s">
        <v>83</v>
      </c>
      <c r="M5307">
        <v>2024</v>
      </c>
      <c r="N5307" t="s">
        <v>84</v>
      </c>
      <c r="O5307" t="s">
        <v>4920</v>
      </c>
      <c r="P5307" t="s">
        <v>86</v>
      </c>
    </row>
    <row r="5308" spans="1:16" x14ac:dyDescent="0.45">
      <c r="A5308">
        <v>5307</v>
      </c>
      <c r="B5308" s="10">
        <v>45314</v>
      </c>
      <c r="C5308">
        <v>6338</v>
      </c>
      <c r="D5308" t="s">
        <v>80</v>
      </c>
      <c r="E5308">
        <v>22</v>
      </c>
      <c r="F5308" t="s">
        <v>9</v>
      </c>
      <c r="G5308">
        <v>5</v>
      </c>
      <c r="H5308">
        <v>4518.16</v>
      </c>
      <c r="I5308">
        <v>22590.799999999999</v>
      </c>
      <c r="J5308" t="s">
        <v>95</v>
      </c>
      <c r="K5308" t="s">
        <v>82</v>
      </c>
      <c r="L5308" t="s">
        <v>83</v>
      </c>
      <c r="M5308">
        <v>2024</v>
      </c>
      <c r="N5308" t="s">
        <v>84</v>
      </c>
      <c r="O5308" t="s">
        <v>4921</v>
      </c>
      <c r="P5308" t="s">
        <v>86</v>
      </c>
    </row>
    <row r="5309" spans="1:16" x14ac:dyDescent="0.45">
      <c r="A5309">
        <v>5308</v>
      </c>
      <c r="B5309" s="10">
        <v>45314</v>
      </c>
      <c r="C5309">
        <v>4140</v>
      </c>
      <c r="D5309" t="s">
        <v>89</v>
      </c>
      <c r="E5309">
        <v>42</v>
      </c>
      <c r="F5309" t="s">
        <v>8</v>
      </c>
      <c r="G5309">
        <v>1</v>
      </c>
      <c r="H5309">
        <v>2387.87</v>
      </c>
      <c r="I5309">
        <v>2387.87</v>
      </c>
      <c r="J5309" t="s">
        <v>97</v>
      </c>
      <c r="K5309" t="s">
        <v>82</v>
      </c>
      <c r="L5309" t="s">
        <v>83</v>
      </c>
      <c r="M5309">
        <v>2024</v>
      </c>
      <c r="N5309" t="s">
        <v>84</v>
      </c>
      <c r="O5309" t="s">
        <v>5231</v>
      </c>
      <c r="P5309" t="s">
        <v>86</v>
      </c>
    </row>
    <row r="5310" spans="1:16" x14ac:dyDescent="0.45">
      <c r="A5310">
        <v>5309</v>
      </c>
      <c r="B5310" s="10">
        <v>45314</v>
      </c>
      <c r="C5310">
        <v>8996</v>
      </c>
      <c r="D5310" t="s">
        <v>89</v>
      </c>
      <c r="E5310">
        <v>48</v>
      </c>
      <c r="F5310" t="s">
        <v>102</v>
      </c>
      <c r="G5310">
        <v>4</v>
      </c>
      <c r="H5310">
        <v>2118.8000000000002</v>
      </c>
      <c r="I5310">
        <v>8475.2000000000007</v>
      </c>
      <c r="J5310" t="s">
        <v>93</v>
      </c>
      <c r="K5310" t="s">
        <v>82</v>
      </c>
      <c r="L5310" t="s">
        <v>83</v>
      </c>
      <c r="M5310">
        <v>2024</v>
      </c>
      <c r="N5310" t="s">
        <v>84</v>
      </c>
      <c r="O5310" t="s">
        <v>2049</v>
      </c>
      <c r="P5310" t="s">
        <v>86</v>
      </c>
    </row>
    <row r="5311" spans="1:16" x14ac:dyDescent="0.45">
      <c r="A5311">
        <v>5310</v>
      </c>
      <c r="B5311" s="10">
        <v>45314</v>
      </c>
      <c r="C5311">
        <v>2590</v>
      </c>
      <c r="D5311" t="s">
        <v>80</v>
      </c>
      <c r="E5311">
        <v>28</v>
      </c>
      <c r="F5311" t="s">
        <v>9</v>
      </c>
      <c r="G5311">
        <v>1</v>
      </c>
      <c r="H5311">
        <v>3215.99</v>
      </c>
      <c r="I5311">
        <v>3215.99</v>
      </c>
      <c r="J5311" t="s">
        <v>87</v>
      </c>
      <c r="K5311" t="s">
        <v>82</v>
      </c>
      <c r="L5311" t="s">
        <v>83</v>
      </c>
      <c r="M5311">
        <v>2024</v>
      </c>
      <c r="N5311" t="s">
        <v>84</v>
      </c>
      <c r="O5311" t="s">
        <v>5435</v>
      </c>
      <c r="P5311" t="s">
        <v>86</v>
      </c>
    </row>
    <row r="5312" spans="1:16" x14ac:dyDescent="0.45">
      <c r="A5312">
        <v>5311</v>
      </c>
      <c r="B5312" s="10">
        <v>45314</v>
      </c>
      <c r="C5312">
        <v>8776</v>
      </c>
      <c r="D5312" t="s">
        <v>89</v>
      </c>
      <c r="E5312">
        <v>25</v>
      </c>
      <c r="F5312" t="s">
        <v>9</v>
      </c>
      <c r="G5312">
        <v>5</v>
      </c>
      <c r="H5312">
        <v>1910.21</v>
      </c>
      <c r="I5312">
        <v>9551.0499999999993</v>
      </c>
      <c r="J5312" t="s">
        <v>87</v>
      </c>
      <c r="K5312" t="s">
        <v>82</v>
      </c>
      <c r="L5312" t="s">
        <v>83</v>
      </c>
      <c r="M5312">
        <v>2024</v>
      </c>
      <c r="N5312" t="s">
        <v>84</v>
      </c>
      <c r="O5312" t="s">
        <v>4021</v>
      </c>
      <c r="P5312" t="s">
        <v>86</v>
      </c>
    </row>
    <row r="5313" spans="1:16" x14ac:dyDescent="0.45">
      <c r="A5313">
        <v>5312</v>
      </c>
      <c r="B5313" s="10">
        <v>45314</v>
      </c>
      <c r="C5313">
        <v>5943</v>
      </c>
      <c r="D5313" t="s">
        <v>89</v>
      </c>
      <c r="E5313">
        <v>43</v>
      </c>
      <c r="F5313" t="s">
        <v>102</v>
      </c>
      <c r="G5313">
        <v>2</v>
      </c>
      <c r="H5313">
        <v>2705.97</v>
      </c>
      <c r="I5313">
        <v>5411.94</v>
      </c>
      <c r="J5313" t="s">
        <v>97</v>
      </c>
      <c r="K5313" t="s">
        <v>82</v>
      </c>
      <c r="L5313" t="s">
        <v>83</v>
      </c>
      <c r="M5313">
        <v>2024</v>
      </c>
      <c r="N5313" t="s">
        <v>84</v>
      </c>
      <c r="O5313" t="s">
        <v>2798</v>
      </c>
      <c r="P5313" t="s">
        <v>86</v>
      </c>
    </row>
    <row r="5314" spans="1:16" x14ac:dyDescent="0.45">
      <c r="A5314">
        <v>5313</v>
      </c>
      <c r="B5314" s="10">
        <v>45314</v>
      </c>
      <c r="C5314">
        <v>9997</v>
      </c>
      <c r="D5314" t="s">
        <v>89</v>
      </c>
      <c r="E5314">
        <v>19</v>
      </c>
      <c r="F5314" t="s">
        <v>5</v>
      </c>
      <c r="G5314">
        <v>1</v>
      </c>
      <c r="H5314">
        <v>4780.05</v>
      </c>
      <c r="I5314">
        <v>4780.05</v>
      </c>
      <c r="J5314" t="s">
        <v>95</v>
      </c>
      <c r="K5314" t="s">
        <v>82</v>
      </c>
      <c r="L5314" t="s">
        <v>83</v>
      </c>
      <c r="M5314">
        <v>2024</v>
      </c>
      <c r="N5314" t="s">
        <v>84</v>
      </c>
      <c r="O5314" t="s">
        <v>5051</v>
      </c>
      <c r="P5314" t="s">
        <v>86</v>
      </c>
    </row>
    <row r="5315" spans="1:16" x14ac:dyDescent="0.45">
      <c r="A5315">
        <v>5314</v>
      </c>
      <c r="B5315" s="10">
        <v>45314</v>
      </c>
      <c r="C5315">
        <v>8798</v>
      </c>
      <c r="D5315" t="s">
        <v>89</v>
      </c>
      <c r="E5315">
        <v>45</v>
      </c>
      <c r="F5315" t="s">
        <v>5</v>
      </c>
      <c r="G5315">
        <v>1</v>
      </c>
      <c r="H5315">
        <v>1052.96</v>
      </c>
      <c r="I5315">
        <v>1052.96</v>
      </c>
      <c r="J5315" t="s">
        <v>93</v>
      </c>
      <c r="K5315" t="s">
        <v>567</v>
      </c>
      <c r="L5315" t="s">
        <v>83</v>
      </c>
      <c r="M5315">
        <v>2024</v>
      </c>
      <c r="N5315" t="s">
        <v>84</v>
      </c>
      <c r="O5315" t="s">
        <v>7816</v>
      </c>
      <c r="P5315" t="s">
        <v>86</v>
      </c>
    </row>
    <row r="5316" spans="1:16" x14ac:dyDescent="0.45">
      <c r="A5316">
        <v>5315</v>
      </c>
      <c r="B5316" s="10">
        <v>45314</v>
      </c>
      <c r="C5316">
        <v>4791</v>
      </c>
      <c r="D5316" t="s">
        <v>80</v>
      </c>
      <c r="E5316">
        <v>27</v>
      </c>
      <c r="F5316" t="s">
        <v>9</v>
      </c>
      <c r="G5316">
        <v>4</v>
      </c>
      <c r="H5316">
        <v>2321.62</v>
      </c>
      <c r="I5316">
        <v>9286.48</v>
      </c>
      <c r="J5316" t="s">
        <v>87</v>
      </c>
      <c r="K5316" t="s">
        <v>82</v>
      </c>
      <c r="L5316" t="s">
        <v>83</v>
      </c>
      <c r="M5316">
        <v>2024</v>
      </c>
      <c r="N5316" t="s">
        <v>84</v>
      </c>
      <c r="O5316" t="s">
        <v>1046</v>
      </c>
      <c r="P5316" t="s">
        <v>86</v>
      </c>
    </row>
    <row r="5317" spans="1:16" x14ac:dyDescent="0.45">
      <c r="A5317">
        <v>5316</v>
      </c>
      <c r="B5317" s="10">
        <v>45315</v>
      </c>
      <c r="C5317">
        <v>2357</v>
      </c>
      <c r="D5317" t="s">
        <v>89</v>
      </c>
      <c r="E5317">
        <v>56</v>
      </c>
      <c r="F5317" t="s">
        <v>102</v>
      </c>
      <c r="G5317">
        <v>5</v>
      </c>
      <c r="H5317">
        <v>126.12</v>
      </c>
      <c r="I5317">
        <v>630.6</v>
      </c>
      <c r="J5317" t="s">
        <v>81</v>
      </c>
      <c r="K5317" t="s">
        <v>567</v>
      </c>
      <c r="L5317" t="s">
        <v>83</v>
      </c>
      <c r="M5317">
        <v>2024</v>
      </c>
      <c r="N5317" t="s">
        <v>84</v>
      </c>
      <c r="O5317" t="s">
        <v>620</v>
      </c>
      <c r="P5317" t="s">
        <v>86</v>
      </c>
    </row>
    <row r="5318" spans="1:16" x14ac:dyDescent="0.45">
      <c r="A5318">
        <v>5317</v>
      </c>
      <c r="B5318" s="10">
        <v>45315</v>
      </c>
      <c r="C5318">
        <v>9092</v>
      </c>
      <c r="D5318" t="s">
        <v>89</v>
      </c>
      <c r="E5318">
        <v>54</v>
      </c>
      <c r="F5318" t="s">
        <v>6</v>
      </c>
      <c r="G5318">
        <v>1</v>
      </c>
      <c r="H5318">
        <v>4219.07</v>
      </c>
      <c r="I5318">
        <v>4219.07</v>
      </c>
      <c r="J5318" t="s">
        <v>93</v>
      </c>
      <c r="K5318" t="s">
        <v>82</v>
      </c>
      <c r="L5318" t="s">
        <v>83</v>
      </c>
      <c r="M5318">
        <v>2024</v>
      </c>
      <c r="N5318" t="s">
        <v>84</v>
      </c>
      <c r="O5318" t="s">
        <v>5654</v>
      </c>
      <c r="P5318" t="s">
        <v>86</v>
      </c>
    </row>
    <row r="5319" spans="1:16" x14ac:dyDescent="0.45">
      <c r="A5319">
        <v>5318</v>
      </c>
      <c r="B5319" s="10">
        <v>45315</v>
      </c>
      <c r="C5319">
        <v>4225</v>
      </c>
      <c r="D5319" t="s">
        <v>80</v>
      </c>
      <c r="E5319">
        <v>56</v>
      </c>
      <c r="F5319" t="s">
        <v>9</v>
      </c>
      <c r="G5319">
        <v>2</v>
      </c>
      <c r="H5319">
        <v>505.49</v>
      </c>
      <c r="I5319">
        <v>1010.98</v>
      </c>
      <c r="J5319" t="s">
        <v>81</v>
      </c>
      <c r="K5319" t="s">
        <v>567</v>
      </c>
      <c r="L5319" t="s">
        <v>83</v>
      </c>
      <c r="M5319">
        <v>2024</v>
      </c>
      <c r="N5319" t="s">
        <v>84</v>
      </c>
      <c r="O5319" t="s">
        <v>6998</v>
      </c>
      <c r="P5319" t="s">
        <v>86</v>
      </c>
    </row>
    <row r="5320" spans="1:16" x14ac:dyDescent="0.45">
      <c r="A5320">
        <v>5319</v>
      </c>
      <c r="B5320" s="10">
        <v>45315</v>
      </c>
      <c r="C5320">
        <v>3460</v>
      </c>
      <c r="D5320" t="s">
        <v>89</v>
      </c>
      <c r="E5320">
        <v>38</v>
      </c>
      <c r="F5320" t="s">
        <v>102</v>
      </c>
      <c r="G5320">
        <v>2</v>
      </c>
      <c r="H5320">
        <v>519.07000000000005</v>
      </c>
      <c r="I5320">
        <v>1038.1400000000001</v>
      </c>
      <c r="J5320" t="s">
        <v>97</v>
      </c>
      <c r="K5320" t="s">
        <v>567</v>
      </c>
      <c r="L5320" t="s">
        <v>83</v>
      </c>
      <c r="M5320">
        <v>2024</v>
      </c>
      <c r="N5320" t="s">
        <v>668</v>
      </c>
      <c r="O5320" t="s">
        <v>9355</v>
      </c>
      <c r="P5320" t="s">
        <v>86</v>
      </c>
    </row>
    <row r="5321" spans="1:16" x14ac:dyDescent="0.45">
      <c r="A5321">
        <v>5320</v>
      </c>
      <c r="B5321" s="10">
        <v>45315</v>
      </c>
      <c r="C5321">
        <v>9737</v>
      </c>
      <c r="D5321" t="s">
        <v>89</v>
      </c>
      <c r="E5321">
        <v>45</v>
      </c>
      <c r="F5321" t="s">
        <v>8</v>
      </c>
      <c r="G5321">
        <v>3</v>
      </c>
      <c r="H5321">
        <v>4420.05</v>
      </c>
      <c r="I5321">
        <v>13260.15</v>
      </c>
      <c r="J5321" t="s">
        <v>93</v>
      </c>
      <c r="K5321" t="s">
        <v>82</v>
      </c>
      <c r="L5321" t="s">
        <v>83</v>
      </c>
      <c r="M5321">
        <v>2024</v>
      </c>
      <c r="N5321" t="s">
        <v>84</v>
      </c>
      <c r="O5321" t="s">
        <v>8525</v>
      </c>
      <c r="P5321" t="s">
        <v>748</v>
      </c>
    </row>
    <row r="5322" spans="1:16" x14ac:dyDescent="0.45">
      <c r="A5322">
        <v>5321</v>
      </c>
      <c r="B5322" s="10">
        <v>45315</v>
      </c>
      <c r="C5322">
        <v>3728</v>
      </c>
      <c r="D5322" t="s">
        <v>80</v>
      </c>
      <c r="E5322">
        <v>55</v>
      </c>
      <c r="F5322" t="s">
        <v>6</v>
      </c>
      <c r="G5322">
        <v>5</v>
      </c>
      <c r="H5322">
        <v>2076.02</v>
      </c>
      <c r="I5322">
        <v>10380.1</v>
      </c>
      <c r="J5322" t="s">
        <v>81</v>
      </c>
      <c r="K5322" t="s">
        <v>82</v>
      </c>
      <c r="L5322" t="s">
        <v>83</v>
      </c>
      <c r="M5322">
        <v>2024</v>
      </c>
      <c r="N5322" t="s">
        <v>84</v>
      </c>
      <c r="O5322" t="s">
        <v>4728</v>
      </c>
      <c r="P5322" t="s">
        <v>86</v>
      </c>
    </row>
    <row r="5323" spans="1:16" x14ac:dyDescent="0.45">
      <c r="A5323">
        <v>5322</v>
      </c>
      <c r="B5323" s="10">
        <v>45315</v>
      </c>
      <c r="C5323">
        <v>7726</v>
      </c>
      <c r="D5323" t="s">
        <v>80</v>
      </c>
      <c r="E5323">
        <v>50</v>
      </c>
      <c r="F5323" t="s">
        <v>102</v>
      </c>
      <c r="G5323">
        <v>2</v>
      </c>
      <c r="H5323">
        <v>3452.11</v>
      </c>
      <c r="I5323">
        <v>6904.22</v>
      </c>
      <c r="J5323" t="s">
        <v>93</v>
      </c>
      <c r="K5323" t="s">
        <v>82</v>
      </c>
      <c r="L5323" t="s">
        <v>83</v>
      </c>
      <c r="M5323">
        <v>2024</v>
      </c>
      <c r="N5323" t="s">
        <v>84</v>
      </c>
      <c r="O5323" t="s">
        <v>3408</v>
      </c>
      <c r="P5323" t="s">
        <v>86</v>
      </c>
    </row>
    <row r="5324" spans="1:16" x14ac:dyDescent="0.45">
      <c r="A5324">
        <v>5323</v>
      </c>
      <c r="B5324" s="10">
        <v>45315</v>
      </c>
      <c r="C5324">
        <v>8481</v>
      </c>
      <c r="D5324" t="s">
        <v>89</v>
      </c>
      <c r="E5324">
        <v>28</v>
      </c>
      <c r="F5324" t="s">
        <v>9</v>
      </c>
      <c r="G5324">
        <v>4</v>
      </c>
      <c r="H5324">
        <v>4296.34</v>
      </c>
      <c r="I5324">
        <v>17185.36</v>
      </c>
      <c r="J5324" t="s">
        <v>87</v>
      </c>
      <c r="K5324" t="s">
        <v>82</v>
      </c>
      <c r="L5324" t="s">
        <v>83</v>
      </c>
      <c r="M5324">
        <v>2024</v>
      </c>
      <c r="N5324" t="s">
        <v>84</v>
      </c>
      <c r="O5324" t="s">
        <v>1047</v>
      </c>
      <c r="P5324" t="s">
        <v>86</v>
      </c>
    </row>
    <row r="5325" spans="1:16" x14ac:dyDescent="0.45">
      <c r="A5325">
        <v>5324</v>
      </c>
      <c r="B5325" s="10">
        <v>45315</v>
      </c>
      <c r="C5325">
        <v>7430</v>
      </c>
      <c r="D5325" t="s">
        <v>89</v>
      </c>
      <c r="E5325">
        <v>62</v>
      </c>
      <c r="F5325" t="s">
        <v>7</v>
      </c>
      <c r="G5325">
        <v>5</v>
      </c>
      <c r="H5325">
        <v>1903.66</v>
      </c>
      <c r="I5325">
        <v>9518.2999999999993</v>
      </c>
      <c r="J5325" t="s">
        <v>81</v>
      </c>
      <c r="K5325" t="s">
        <v>82</v>
      </c>
      <c r="L5325" t="s">
        <v>83</v>
      </c>
      <c r="M5325">
        <v>2024</v>
      </c>
      <c r="N5325" t="s">
        <v>84</v>
      </c>
      <c r="O5325" t="s">
        <v>9081</v>
      </c>
      <c r="P5325" t="s">
        <v>748</v>
      </c>
    </row>
    <row r="5326" spans="1:16" x14ac:dyDescent="0.45">
      <c r="A5326">
        <v>5325</v>
      </c>
      <c r="B5326" s="10">
        <v>45315</v>
      </c>
      <c r="C5326">
        <v>4114</v>
      </c>
      <c r="D5326" t="s">
        <v>80</v>
      </c>
      <c r="E5326">
        <v>61</v>
      </c>
      <c r="F5326" t="s">
        <v>5</v>
      </c>
      <c r="G5326">
        <v>2</v>
      </c>
      <c r="H5326">
        <v>1344.66</v>
      </c>
      <c r="I5326">
        <v>2689.32</v>
      </c>
      <c r="J5326" t="s">
        <v>81</v>
      </c>
      <c r="K5326" t="s">
        <v>82</v>
      </c>
      <c r="L5326" t="s">
        <v>83</v>
      </c>
      <c r="M5326">
        <v>2024</v>
      </c>
      <c r="N5326" t="s">
        <v>84</v>
      </c>
      <c r="O5326" t="s">
        <v>3104</v>
      </c>
      <c r="P5326" t="s">
        <v>86</v>
      </c>
    </row>
    <row r="5327" spans="1:16" x14ac:dyDescent="0.45">
      <c r="A5327">
        <v>5326</v>
      </c>
      <c r="B5327" s="10">
        <v>45315</v>
      </c>
      <c r="C5327">
        <v>1616</v>
      </c>
      <c r="D5327" t="s">
        <v>89</v>
      </c>
      <c r="E5327">
        <v>18</v>
      </c>
      <c r="F5327" t="s">
        <v>9</v>
      </c>
      <c r="G5327">
        <v>1</v>
      </c>
      <c r="H5327">
        <v>889.11</v>
      </c>
      <c r="I5327">
        <v>889.11</v>
      </c>
      <c r="J5327" t="s">
        <v>95</v>
      </c>
      <c r="K5327" t="s">
        <v>567</v>
      </c>
      <c r="L5327" t="s">
        <v>83</v>
      </c>
      <c r="M5327">
        <v>2024</v>
      </c>
      <c r="N5327" t="s">
        <v>84</v>
      </c>
      <c r="O5327" t="s">
        <v>7706</v>
      </c>
      <c r="P5327" t="s">
        <v>86</v>
      </c>
    </row>
    <row r="5328" spans="1:16" x14ac:dyDescent="0.45">
      <c r="A5328">
        <v>5327</v>
      </c>
      <c r="B5328" s="10">
        <v>45315</v>
      </c>
      <c r="C5328">
        <v>4644</v>
      </c>
      <c r="D5328" t="s">
        <v>89</v>
      </c>
      <c r="E5328">
        <v>64</v>
      </c>
      <c r="F5328" t="s">
        <v>102</v>
      </c>
      <c r="G5328">
        <v>5</v>
      </c>
      <c r="H5328">
        <v>3055.24</v>
      </c>
      <c r="I5328">
        <v>15276.2</v>
      </c>
      <c r="J5328" t="s">
        <v>81</v>
      </c>
      <c r="K5328" t="s">
        <v>82</v>
      </c>
      <c r="L5328" t="s">
        <v>83</v>
      </c>
      <c r="M5328">
        <v>2024</v>
      </c>
      <c r="N5328" t="s">
        <v>84</v>
      </c>
      <c r="O5328" t="s">
        <v>9082</v>
      </c>
      <c r="P5328" t="s">
        <v>748</v>
      </c>
    </row>
    <row r="5329" spans="1:16" x14ac:dyDescent="0.45">
      <c r="A5329">
        <v>5328</v>
      </c>
      <c r="B5329" s="10">
        <v>45315</v>
      </c>
      <c r="C5329">
        <v>7413</v>
      </c>
      <c r="D5329" t="s">
        <v>89</v>
      </c>
      <c r="E5329">
        <v>50</v>
      </c>
      <c r="F5329" t="s">
        <v>6</v>
      </c>
      <c r="G5329">
        <v>2</v>
      </c>
      <c r="H5329">
        <v>1298.75</v>
      </c>
      <c r="I5329">
        <v>2597.5</v>
      </c>
      <c r="J5329" t="s">
        <v>93</v>
      </c>
      <c r="K5329" t="s">
        <v>82</v>
      </c>
      <c r="L5329" t="s">
        <v>83</v>
      </c>
      <c r="M5329">
        <v>2024</v>
      </c>
      <c r="N5329" t="s">
        <v>84</v>
      </c>
      <c r="O5329" t="s">
        <v>3409</v>
      </c>
      <c r="P5329" t="s">
        <v>86</v>
      </c>
    </row>
    <row r="5330" spans="1:16" x14ac:dyDescent="0.45">
      <c r="A5330">
        <v>5329</v>
      </c>
      <c r="B5330" s="10">
        <v>45315</v>
      </c>
      <c r="C5330">
        <v>2203</v>
      </c>
      <c r="D5330" t="s">
        <v>80</v>
      </c>
      <c r="E5330">
        <v>20</v>
      </c>
      <c r="F5330" t="s">
        <v>6</v>
      </c>
      <c r="G5330">
        <v>1</v>
      </c>
      <c r="H5330">
        <v>3189.73</v>
      </c>
      <c r="I5330">
        <v>3189.73</v>
      </c>
      <c r="J5330" t="s">
        <v>95</v>
      </c>
      <c r="K5330" t="s">
        <v>82</v>
      </c>
      <c r="L5330" t="s">
        <v>83</v>
      </c>
      <c r="M5330">
        <v>2024</v>
      </c>
      <c r="N5330" t="s">
        <v>84</v>
      </c>
      <c r="O5330" t="s">
        <v>5052</v>
      </c>
      <c r="P5330" t="s">
        <v>86</v>
      </c>
    </row>
    <row r="5331" spans="1:16" x14ac:dyDescent="0.45">
      <c r="A5331">
        <v>5330</v>
      </c>
      <c r="B5331" s="10">
        <v>45316</v>
      </c>
      <c r="C5331">
        <v>3565</v>
      </c>
      <c r="D5331" t="s">
        <v>89</v>
      </c>
      <c r="E5331">
        <v>43</v>
      </c>
      <c r="F5331" t="s">
        <v>102</v>
      </c>
      <c r="G5331">
        <v>3</v>
      </c>
      <c r="H5331">
        <v>1619.85</v>
      </c>
      <c r="I5331">
        <v>4859.55</v>
      </c>
      <c r="J5331" t="s">
        <v>97</v>
      </c>
      <c r="K5331" t="s">
        <v>82</v>
      </c>
      <c r="L5331" t="s">
        <v>83</v>
      </c>
      <c r="M5331">
        <v>2024</v>
      </c>
      <c r="N5331" t="s">
        <v>84</v>
      </c>
      <c r="O5331" t="s">
        <v>796</v>
      </c>
      <c r="P5331" t="s">
        <v>748</v>
      </c>
    </row>
    <row r="5332" spans="1:16" x14ac:dyDescent="0.45">
      <c r="A5332">
        <v>5331</v>
      </c>
      <c r="B5332" s="10">
        <v>45316</v>
      </c>
      <c r="C5332">
        <v>4174</v>
      </c>
      <c r="D5332" t="s">
        <v>80</v>
      </c>
      <c r="E5332">
        <v>32</v>
      </c>
      <c r="F5332" t="s">
        <v>5</v>
      </c>
      <c r="G5332">
        <v>5</v>
      </c>
      <c r="H5332">
        <v>1771.5</v>
      </c>
      <c r="I5332">
        <v>8857.5</v>
      </c>
      <c r="J5332" t="s">
        <v>87</v>
      </c>
      <c r="K5332" t="s">
        <v>82</v>
      </c>
      <c r="L5332" t="s">
        <v>83</v>
      </c>
      <c r="M5332">
        <v>2024</v>
      </c>
      <c r="N5332" t="s">
        <v>84</v>
      </c>
      <c r="O5332" t="s">
        <v>4022</v>
      </c>
      <c r="P5332" t="s">
        <v>86</v>
      </c>
    </row>
    <row r="5333" spans="1:16" x14ac:dyDescent="0.45">
      <c r="A5333">
        <v>5332</v>
      </c>
      <c r="B5333" s="10">
        <v>45316</v>
      </c>
      <c r="C5333">
        <v>4081</v>
      </c>
      <c r="D5333" t="s">
        <v>80</v>
      </c>
      <c r="E5333">
        <v>58</v>
      </c>
      <c r="F5333" t="s">
        <v>9</v>
      </c>
      <c r="G5333">
        <v>5</v>
      </c>
      <c r="H5333">
        <v>1283.1199999999999</v>
      </c>
      <c r="I5333">
        <v>6415.6</v>
      </c>
      <c r="J5333" t="s">
        <v>81</v>
      </c>
      <c r="K5333" t="s">
        <v>82</v>
      </c>
      <c r="L5333" t="s">
        <v>83</v>
      </c>
      <c r="M5333">
        <v>2024</v>
      </c>
      <c r="N5333" t="s">
        <v>84</v>
      </c>
      <c r="O5333" t="s">
        <v>9083</v>
      </c>
      <c r="P5333" t="s">
        <v>748</v>
      </c>
    </row>
    <row r="5334" spans="1:16" x14ac:dyDescent="0.45">
      <c r="A5334">
        <v>5333</v>
      </c>
      <c r="B5334" s="10">
        <v>45316</v>
      </c>
      <c r="C5334">
        <v>3630</v>
      </c>
      <c r="D5334" t="s">
        <v>80</v>
      </c>
      <c r="E5334">
        <v>31</v>
      </c>
      <c r="F5334" t="s">
        <v>6</v>
      </c>
      <c r="G5334">
        <v>2</v>
      </c>
      <c r="H5334">
        <v>2121.42</v>
      </c>
      <c r="I5334">
        <v>4242.84</v>
      </c>
      <c r="J5334" t="s">
        <v>87</v>
      </c>
      <c r="K5334" t="s">
        <v>82</v>
      </c>
      <c r="L5334" t="s">
        <v>83</v>
      </c>
      <c r="M5334">
        <v>2024</v>
      </c>
      <c r="N5334" t="s">
        <v>84</v>
      </c>
      <c r="O5334" t="s">
        <v>3749</v>
      </c>
      <c r="P5334" t="s">
        <v>86</v>
      </c>
    </row>
    <row r="5335" spans="1:16" x14ac:dyDescent="0.45">
      <c r="A5335">
        <v>5334</v>
      </c>
      <c r="B5335" s="10">
        <v>45316</v>
      </c>
      <c r="C5335">
        <v>4161</v>
      </c>
      <c r="D5335" t="s">
        <v>80</v>
      </c>
      <c r="E5335">
        <v>40</v>
      </c>
      <c r="F5335" t="s">
        <v>6</v>
      </c>
      <c r="G5335">
        <v>3</v>
      </c>
      <c r="H5335">
        <v>852.54</v>
      </c>
      <c r="I5335">
        <v>2557.62</v>
      </c>
      <c r="J5335" t="s">
        <v>97</v>
      </c>
      <c r="K5335" t="s">
        <v>82</v>
      </c>
      <c r="L5335" t="s">
        <v>83</v>
      </c>
      <c r="M5335">
        <v>2024</v>
      </c>
      <c r="N5335" t="s">
        <v>84</v>
      </c>
      <c r="O5335" t="s">
        <v>6339</v>
      </c>
      <c r="P5335" t="s">
        <v>86</v>
      </c>
    </row>
    <row r="5336" spans="1:16" x14ac:dyDescent="0.45">
      <c r="A5336">
        <v>5335</v>
      </c>
      <c r="B5336" s="10">
        <v>45316</v>
      </c>
      <c r="C5336">
        <v>5321</v>
      </c>
      <c r="D5336" t="s">
        <v>89</v>
      </c>
      <c r="E5336">
        <v>25</v>
      </c>
      <c r="F5336" t="s">
        <v>7</v>
      </c>
      <c r="G5336">
        <v>4</v>
      </c>
      <c r="H5336">
        <v>1632.55</v>
      </c>
      <c r="I5336">
        <v>6530.2</v>
      </c>
      <c r="J5336" t="s">
        <v>87</v>
      </c>
      <c r="K5336" t="s">
        <v>82</v>
      </c>
      <c r="L5336" t="s">
        <v>83</v>
      </c>
      <c r="M5336">
        <v>2024</v>
      </c>
      <c r="N5336" t="s">
        <v>84</v>
      </c>
      <c r="O5336" t="s">
        <v>1048</v>
      </c>
      <c r="P5336" t="s">
        <v>86</v>
      </c>
    </row>
    <row r="5337" spans="1:16" x14ac:dyDescent="0.45">
      <c r="A5337">
        <v>5336</v>
      </c>
      <c r="B5337" s="10">
        <v>45316</v>
      </c>
      <c r="C5337">
        <v>9861</v>
      </c>
      <c r="D5337" t="s">
        <v>80</v>
      </c>
      <c r="E5337">
        <v>53</v>
      </c>
      <c r="F5337" t="s">
        <v>8</v>
      </c>
      <c r="G5337">
        <v>2</v>
      </c>
      <c r="H5337">
        <v>3900.51</v>
      </c>
      <c r="I5337">
        <v>7801.02</v>
      </c>
      <c r="J5337" t="s">
        <v>93</v>
      </c>
      <c r="K5337" t="s">
        <v>82</v>
      </c>
      <c r="L5337" t="s">
        <v>83</v>
      </c>
      <c r="M5337">
        <v>2024</v>
      </c>
      <c r="N5337" t="s">
        <v>84</v>
      </c>
      <c r="O5337" t="s">
        <v>3410</v>
      </c>
      <c r="P5337" t="s">
        <v>86</v>
      </c>
    </row>
    <row r="5338" spans="1:16" x14ac:dyDescent="0.45">
      <c r="A5338">
        <v>5337</v>
      </c>
      <c r="B5338" s="10">
        <v>45316</v>
      </c>
      <c r="C5338">
        <v>7269</v>
      </c>
      <c r="D5338" t="s">
        <v>89</v>
      </c>
      <c r="E5338">
        <v>37</v>
      </c>
      <c r="F5338" t="s">
        <v>7</v>
      </c>
      <c r="G5338">
        <v>2</v>
      </c>
      <c r="H5338">
        <v>1117.31</v>
      </c>
      <c r="I5338">
        <v>2234.62</v>
      </c>
      <c r="J5338" t="s">
        <v>97</v>
      </c>
      <c r="K5338" t="s">
        <v>82</v>
      </c>
      <c r="L5338" t="s">
        <v>83</v>
      </c>
      <c r="M5338">
        <v>2024</v>
      </c>
      <c r="N5338" t="s">
        <v>84</v>
      </c>
      <c r="O5338" t="s">
        <v>2799</v>
      </c>
      <c r="P5338" t="s">
        <v>86</v>
      </c>
    </row>
    <row r="5339" spans="1:16" x14ac:dyDescent="0.45">
      <c r="A5339">
        <v>5338</v>
      </c>
      <c r="B5339" s="10">
        <v>45316</v>
      </c>
      <c r="C5339">
        <v>8099</v>
      </c>
      <c r="D5339" t="s">
        <v>80</v>
      </c>
      <c r="E5339">
        <v>23</v>
      </c>
      <c r="F5339" t="s">
        <v>8</v>
      </c>
      <c r="G5339">
        <v>4</v>
      </c>
      <c r="H5339">
        <v>4738.21</v>
      </c>
      <c r="I5339">
        <v>18952.84</v>
      </c>
      <c r="J5339" t="s">
        <v>95</v>
      </c>
      <c r="K5339" t="s">
        <v>82</v>
      </c>
      <c r="L5339" t="s">
        <v>83</v>
      </c>
      <c r="M5339">
        <v>2024</v>
      </c>
      <c r="N5339" t="s">
        <v>84</v>
      </c>
      <c r="O5339" t="s">
        <v>2361</v>
      </c>
      <c r="P5339" t="s">
        <v>86</v>
      </c>
    </row>
    <row r="5340" spans="1:16" x14ac:dyDescent="0.45">
      <c r="A5340">
        <v>5339</v>
      </c>
      <c r="B5340" s="10">
        <v>45316</v>
      </c>
      <c r="C5340">
        <v>8376</v>
      </c>
      <c r="D5340" t="s">
        <v>80</v>
      </c>
      <c r="E5340">
        <v>50</v>
      </c>
      <c r="F5340" t="s">
        <v>6</v>
      </c>
      <c r="G5340">
        <v>4</v>
      </c>
      <c r="H5340">
        <v>2489.96</v>
      </c>
      <c r="I5340">
        <v>9959.84</v>
      </c>
      <c r="J5340" t="s">
        <v>93</v>
      </c>
      <c r="K5340" t="s">
        <v>82</v>
      </c>
      <c r="L5340" t="s">
        <v>83</v>
      </c>
      <c r="M5340">
        <v>2024</v>
      </c>
      <c r="N5340" t="s">
        <v>84</v>
      </c>
      <c r="O5340" t="s">
        <v>2050</v>
      </c>
      <c r="P5340" t="s">
        <v>86</v>
      </c>
    </row>
    <row r="5341" spans="1:16" x14ac:dyDescent="0.45">
      <c r="A5341">
        <v>5340</v>
      </c>
      <c r="B5341" s="10">
        <v>45316</v>
      </c>
      <c r="C5341">
        <v>5078</v>
      </c>
      <c r="D5341" t="s">
        <v>89</v>
      </c>
      <c r="E5341">
        <v>45</v>
      </c>
      <c r="F5341" t="s">
        <v>8</v>
      </c>
      <c r="G5341">
        <v>4</v>
      </c>
      <c r="H5341">
        <v>579.25</v>
      </c>
      <c r="I5341">
        <v>2317</v>
      </c>
      <c r="J5341" t="s">
        <v>93</v>
      </c>
      <c r="K5341" t="s">
        <v>82</v>
      </c>
      <c r="L5341" t="s">
        <v>83</v>
      </c>
      <c r="M5341">
        <v>2024</v>
      </c>
      <c r="N5341" t="s">
        <v>668</v>
      </c>
      <c r="O5341" t="s">
        <v>10029</v>
      </c>
      <c r="P5341" t="s">
        <v>86</v>
      </c>
    </row>
    <row r="5342" spans="1:16" x14ac:dyDescent="0.45">
      <c r="A5342">
        <v>5341</v>
      </c>
      <c r="B5342" s="10">
        <v>45316</v>
      </c>
      <c r="C5342">
        <v>6801</v>
      </c>
      <c r="D5342" t="s">
        <v>80</v>
      </c>
      <c r="E5342">
        <v>55</v>
      </c>
      <c r="F5342" t="s">
        <v>9</v>
      </c>
      <c r="G5342">
        <v>4</v>
      </c>
      <c r="H5342">
        <v>4718.1499999999996</v>
      </c>
      <c r="I5342">
        <v>18872.599999999999</v>
      </c>
      <c r="J5342" t="s">
        <v>81</v>
      </c>
      <c r="K5342" t="s">
        <v>82</v>
      </c>
      <c r="L5342" t="s">
        <v>83</v>
      </c>
      <c r="M5342">
        <v>2024</v>
      </c>
      <c r="N5342" t="s">
        <v>84</v>
      </c>
      <c r="O5342" t="s">
        <v>1403</v>
      </c>
      <c r="P5342" t="s">
        <v>86</v>
      </c>
    </row>
    <row r="5343" spans="1:16" x14ac:dyDescent="0.45">
      <c r="A5343">
        <v>5342</v>
      </c>
      <c r="B5343" s="10">
        <v>45316</v>
      </c>
      <c r="C5343">
        <v>5151</v>
      </c>
      <c r="D5343" t="s">
        <v>80</v>
      </c>
      <c r="E5343">
        <v>47</v>
      </c>
      <c r="F5343" t="s">
        <v>6</v>
      </c>
      <c r="G5343">
        <v>4</v>
      </c>
      <c r="H5343">
        <v>2310.56</v>
      </c>
      <c r="I5343">
        <v>9242.24</v>
      </c>
      <c r="J5343" t="s">
        <v>93</v>
      </c>
      <c r="K5343" t="s">
        <v>82</v>
      </c>
      <c r="L5343" t="s">
        <v>83</v>
      </c>
      <c r="M5343">
        <v>2024</v>
      </c>
      <c r="N5343" t="s">
        <v>84</v>
      </c>
      <c r="O5343" t="s">
        <v>2051</v>
      </c>
      <c r="P5343" t="s">
        <v>86</v>
      </c>
    </row>
    <row r="5344" spans="1:16" x14ac:dyDescent="0.45">
      <c r="A5344">
        <v>5343</v>
      </c>
      <c r="B5344" s="10">
        <v>45317</v>
      </c>
      <c r="C5344">
        <v>9911</v>
      </c>
      <c r="D5344" t="s">
        <v>89</v>
      </c>
      <c r="E5344">
        <v>63</v>
      </c>
      <c r="F5344" t="s">
        <v>6</v>
      </c>
      <c r="G5344">
        <v>1</v>
      </c>
      <c r="H5344">
        <v>2806.98</v>
      </c>
      <c r="I5344">
        <v>2806.98</v>
      </c>
      <c r="J5344" t="s">
        <v>81</v>
      </c>
      <c r="K5344" t="s">
        <v>82</v>
      </c>
      <c r="L5344" t="s">
        <v>83</v>
      </c>
      <c r="M5344">
        <v>2024</v>
      </c>
      <c r="N5344" t="s">
        <v>84</v>
      </c>
      <c r="O5344" t="s">
        <v>538</v>
      </c>
      <c r="P5344" t="s">
        <v>86</v>
      </c>
    </row>
    <row r="5345" spans="1:16" x14ac:dyDescent="0.45">
      <c r="A5345">
        <v>5344</v>
      </c>
      <c r="B5345" s="10">
        <v>45317</v>
      </c>
      <c r="C5345">
        <v>3600</v>
      </c>
      <c r="D5345" t="s">
        <v>80</v>
      </c>
      <c r="E5345">
        <v>60</v>
      </c>
      <c r="F5345" t="s">
        <v>8</v>
      </c>
      <c r="G5345">
        <v>1</v>
      </c>
      <c r="H5345">
        <v>966.71</v>
      </c>
      <c r="I5345">
        <v>966.71</v>
      </c>
      <c r="J5345" t="s">
        <v>81</v>
      </c>
      <c r="K5345" t="s">
        <v>567</v>
      </c>
      <c r="L5345" t="s">
        <v>83</v>
      </c>
      <c r="M5345">
        <v>2024</v>
      </c>
      <c r="N5345" t="s">
        <v>84</v>
      </c>
      <c r="O5345" t="s">
        <v>8083</v>
      </c>
      <c r="P5345" t="s">
        <v>86</v>
      </c>
    </row>
    <row r="5346" spans="1:16" x14ac:dyDescent="0.45">
      <c r="A5346">
        <v>5345</v>
      </c>
      <c r="B5346" s="10">
        <v>45317</v>
      </c>
      <c r="C5346">
        <v>7175</v>
      </c>
      <c r="D5346" t="s">
        <v>80</v>
      </c>
      <c r="E5346">
        <v>34</v>
      </c>
      <c r="F5346" t="s">
        <v>102</v>
      </c>
      <c r="G5346">
        <v>4</v>
      </c>
      <c r="H5346">
        <v>1699.88</v>
      </c>
      <c r="I5346">
        <v>6799.52</v>
      </c>
      <c r="J5346" t="s">
        <v>87</v>
      </c>
      <c r="K5346" t="s">
        <v>82</v>
      </c>
      <c r="L5346" t="s">
        <v>83</v>
      </c>
      <c r="M5346">
        <v>2024</v>
      </c>
      <c r="N5346" t="s">
        <v>668</v>
      </c>
      <c r="O5346" t="s">
        <v>10030</v>
      </c>
      <c r="P5346" t="s">
        <v>86</v>
      </c>
    </row>
    <row r="5347" spans="1:16" x14ac:dyDescent="0.45">
      <c r="A5347">
        <v>5346</v>
      </c>
      <c r="B5347" s="10">
        <v>45317</v>
      </c>
      <c r="C5347">
        <v>1666</v>
      </c>
      <c r="D5347" t="s">
        <v>80</v>
      </c>
      <c r="E5347">
        <v>26</v>
      </c>
      <c r="F5347" t="s">
        <v>8</v>
      </c>
      <c r="G5347">
        <v>3</v>
      </c>
      <c r="H5347">
        <v>3533.01</v>
      </c>
      <c r="I5347">
        <v>10599.03</v>
      </c>
      <c r="J5347" t="s">
        <v>87</v>
      </c>
      <c r="K5347" t="s">
        <v>82</v>
      </c>
      <c r="L5347" t="s">
        <v>83</v>
      </c>
      <c r="M5347">
        <v>2024</v>
      </c>
      <c r="N5347" t="s">
        <v>84</v>
      </c>
      <c r="O5347" t="s">
        <v>6115</v>
      </c>
      <c r="P5347" t="s">
        <v>86</v>
      </c>
    </row>
    <row r="5348" spans="1:16" x14ac:dyDescent="0.45">
      <c r="A5348">
        <v>5347</v>
      </c>
      <c r="B5348" s="10">
        <v>45317</v>
      </c>
      <c r="C5348">
        <v>1283</v>
      </c>
      <c r="D5348" t="s">
        <v>89</v>
      </c>
      <c r="E5348">
        <v>45</v>
      </c>
      <c r="F5348" t="s">
        <v>8</v>
      </c>
      <c r="G5348">
        <v>3</v>
      </c>
      <c r="H5348">
        <v>663.65</v>
      </c>
      <c r="I5348">
        <v>1990.95</v>
      </c>
      <c r="J5348" t="s">
        <v>93</v>
      </c>
      <c r="K5348" t="s">
        <v>567</v>
      </c>
      <c r="L5348" t="s">
        <v>83</v>
      </c>
      <c r="M5348">
        <v>2024</v>
      </c>
      <c r="N5348" t="s">
        <v>84</v>
      </c>
      <c r="O5348" t="s">
        <v>8745</v>
      </c>
      <c r="P5348" t="s">
        <v>748</v>
      </c>
    </row>
    <row r="5349" spans="1:16" x14ac:dyDescent="0.45">
      <c r="A5349">
        <v>5348</v>
      </c>
      <c r="B5349" s="10">
        <v>45317</v>
      </c>
      <c r="C5349">
        <v>6840</v>
      </c>
      <c r="D5349" t="s">
        <v>80</v>
      </c>
      <c r="E5349">
        <v>24</v>
      </c>
      <c r="F5349" t="s">
        <v>5</v>
      </c>
      <c r="G5349">
        <v>4</v>
      </c>
      <c r="H5349">
        <v>2873.77</v>
      </c>
      <c r="I5349">
        <v>11495.08</v>
      </c>
      <c r="J5349" t="s">
        <v>95</v>
      </c>
      <c r="K5349" t="s">
        <v>82</v>
      </c>
      <c r="L5349" t="s">
        <v>83</v>
      </c>
      <c r="M5349">
        <v>2024</v>
      </c>
      <c r="N5349" t="s">
        <v>84</v>
      </c>
      <c r="O5349" t="s">
        <v>2362</v>
      </c>
      <c r="P5349" t="s">
        <v>86</v>
      </c>
    </row>
    <row r="5350" spans="1:16" x14ac:dyDescent="0.45">
      <c r="A5350">
        <v>5349</v>
      </c>
      <c r="B5350" s="10">
        <v>45317</v>
      </c>
      <c r="C5350">
        <v>4565</v>
      </c>
      <c r="D5350" t="s">
        <v>89</v>
      </c>
      <c r="E5350">
        <v>63</v>
      </c>
      <c r="F5350" t="s">
        <v>5</v>
      </c>
      <c r="G5350">
        <v>1</v>
      </c>
      <c r="H5350">
        <v>3482.94</v>
      </c>
      <c r="I5350">
        <v>3482.94</v>
      </c>
      <c r="J5350" t="s">
        <v>81</v>
      </c>
      <c r="K5350" t="s">
        <v>82</v>
      </c>
      <c r="L5350" t="s">
        <v>83</v>
      </c>
      <c r="M5350">
        <v>2024</v>
      </c>
      <c r="N5350" t="s">
        <v>84</v>
      </c>
      <c r="O5350" t="s">
        <v>5879</v>
      </c>
      <c r="P5350" t="s">
        <v>86</v>
      </c>
    </row>
    <row r="5351" spans="1:16" x14ac:dyDescent="0.45">
      <c r="A5351">
        <v>5350</v>
      </c>
      <c r="B5351" s="10">
        <v>45317</v>
      </c>
      <c r="C5351">
        <v>5593</v>
      </c>
      <c r="D5351" t="s">
        <v>89</v>
      </c>
      <c r="E5351">
        <v>45</v>
      </c>
      <c r="F5351" t="s">
        <v>9</v>
      </c>
      <c r="G5351">
        <v>3</v>
      </c>
      <c r="H5351">
        <v>59.09</v>
      </c>
      <c r="I5351">
        <v>177.27</v>
      </c>
      <c r="J5351" t="s">
        <v>93</v>
      </c>
      <c r="K5351" t="s">
        <v>567</v>
      </c>
      <c r="L5351" t="s">
        <v>83</v>
      </c>
      <c r="M5351">
        <v>2024</v>
      </c>
      <c r="N5351" t="s">
        <v>84</v>
      </c>
      <c r="O5351" t="s">
        <v>7524</v>
      </c>
      <c r="P5351" t="s">
        <v>86</v>
      </c>
    </row>
    <row r="5352" spans="1:16" x14ac:dyDescent="0.45">
      <c r="A5352">
        <v>5351</v>
      </c>
      <c r="B5352" s="10">
        <v>45317</v>
      </c>
      <c r="C5352">
        <v>2465</v>
      </c>
      <c r="D5352" t="s">
        <v>89</v>
      </c>
      <c r="E5352">
        <v>34</v>
      </c>
      <c r="F5352" t="s">
        <v>9</v>
      </c>
      <c r="G5352">
        <v>1</v>
      </c>
      <c r="H5352">
        <v>4196</v>
      </c>
      <c r="I5352">
        <v>4196</v>
      </c>
      <c r="J5352" t="s">
        <v>87</v>
      </c>
      <c r="K5352" t="s">
        <v>82</v>
      </c>
      <c r="L5352" t="s">
        <v>83</v>
      </c>
      <c r="M5352">
        <v>2024</v>
      </c>
      <c r="N5352" t="s">
        <v>84</v>
      </c>
      <c r="O5352" t="s">
        <v>5436</v>
      </c>
      <c r="P5352" t="s">
        <v>86</v>
      </c>
    </row>
    <row r="5353" spans="1:16" x14ac:dyDescent="0.45">
      <c r="A5353">
        <v>5352</v>
      </c>
      <c r="B5353" s="10">
        <v>45317</v>
      </c>
      <c r="C5353">
        <v>9321</v>
      </c>
      <c r="D5353" t="s">
        <v>80</v>
      </c>
      <c r="E5353">
        <v>57</v>
      </c>
      <c r="F5353" t="s">
        <v>102</v>
      </c>
      <c r="G5353">
        <v>2</v>
      </c>
      <c r="H5353">
        <v>328.85</v>
      </c>
      <c r="I5353">
        <v>657.7</v>
      </c>
      <c r="J5353" t="s">
        <v>81</v>
      </c>
      <c r="K5353" t="s">
        <v>567</v>
      </c>
      <c r="L5353" t="s">
        <v>83</v>
      </c>
      <c r="M5353">
        <v>2024</v>
      </c>
      <c r="N5353" t="s">
        <v>84</v>
      </c>
      <c r="O5353" t="s">
        <v>6999</v>
      </c>
      <c r="P5353" t="s">
        <v>86</v>
      </c>
    </row>
    <row r="5354" spans="1:16" x14ac:dyDescent="0.45">
      <c r="A5354">
        <v>5353</v>
      </c>
      <c r="B5354" s="10">
        <v>45317</v>
      </c>
      <c r="C5354">
        <v>5734</v>
      </c>
      <c r="D5354" t="s">
        <v>80</v>
      </c>
      <c r="E5354">
        <v>61</v>
      </c>
      <c r="F5354" t="s">
        <v>5</v>
      </c>
      <c r="G5354">
        <v>1</v>
      </c>
      <c r="H5354">
        <v>1272.25</v>
      </c>
      <c r="I5354">
        <v>1272.25</v>
      </c>
      <c r="J5354" t="s">
        <v>81</v>
      </c>
      <c r="K5354" t="s">
        <v>567</v>
      </c>
      <c r="L5354" t="s">
        <v>83</v>
      </c>
      <c r="M5354">
        <v>2024</v>
      </c>
      <c r="N5354" t="s">
        <v>84</v>
      </c>
      <c r="O5354" t="s">
        <v>8084</v>
      </c>
      <c r="P5354" t="s">
        <v>86</v>
      </c>
    </row>
    <row r="5355" spans="1:16" x14ac:dyDescent="0.45">
      <c r="A5355">
        <v>5354</v>
      </c>
      <c r="B5355" s="10">
        <v>45317</v>
      </c>
      <c r="C5355">
        <v>7257</v>
      </c>
      <c r="D5355" t="s">
        <v>80</v>
      </c>
      <c r="E5355">
        <v>61</v>
      </c>
      <c r="F5355" t="s">
        <v>7</v>
      </c>
      <c r="G5355">
        <v>4</v>
      </c>
      <c r="H5355">
        <v>4819.55</v>
      </c>
      <c r="I5355">
        <v>19278.2</v>
      </c>
      <c r="J5355" t="s">
        <v>81</v>
      </c>
      <c r="K5355" t="s">
        <v>82</v>
      </c>
      <c r="L5355" t="s">
        <v>83</v>
      </c>
      <c r="M5355">
        <v>2024</v>
      </c>
      <c r="N5355" t="s">
        <v>84</v>
      </c>
      <c r="O5355" t="s">
        <v>1404</v>
      </c>
      <c r="P5355" t="s">
        <v>86</v>
      </c>
    </row>
    <row r="5356" spans="1:16" x14ac:dyDescent="0.45">
      <c r="A5356">
        <v>5355</v>
      </c>
      <c r="B5356" s="10">
        <v>45317</v>
      </c>
      <c r="C5356">
        <v>8366</v>
      </c>
      <c r="D5356" t="s">
        <v>80</v>
      </c>
      <c r="E5356">
        <v>22</v>
      </c>
      <c r="F5356" t="s">
        <v>9</v>
      </c>
      <c r="G5356">
        <v>5</v>
      </c>
      <c r="H5356">
        <v>451.15</v>
      </c>
      <c r="I5356">
        <v>2255.75</v>
      </c>
      <c r="J5356" t="s">
        <v>95</v>
      </c>
      <c r="K5356" t="s">
        <v>82</v>
      </c>
      <c r="L5356" t="s">
        <v>83</v>
      </c>
      <c r="M5356">
        <v>2024</v>
      </c>
      <c r="N5356" t="s">
        <v>84</v>
      </c>
      <c r="O5356" t="s">
        <v>4922</v>
      </c>
      <c r="P5356" t="s">
        <v>86</v>
      </c>
    </row>
    <row r="5357" spans="1:16" x14ac:dyDescent="0.45">
      <c r="A5357">
        <v>5356</v>
      </c>
      <c r="B5357" s="10">
        <v>45317</v>
      </c>
      <c r="C5357">
        <v>4672</v>
      </c>
      <c r="D5357" t="s">
        <v>89</v>
      </c>
      <c r="E5357">
        <v>22</v>
      </c>
      <c r="F5357" t="s">
        <v>9</v>
      </c>
      <c r="G5357">
        <v>4</v>
      </c>
      <c r="H5357">
        <v>4138.41</v>
      </c>
      <c r="I5357">
        <v>16553.64</v>
      </c>
      <c r="J5357" t="s">
        <v>95</v>
      </c>
      <c r="K5357" t="s">
        <v>82</v>
      </c>
      <c r="L5357" t="s">
        <v>83</v>
      </c>
      <c r="M5357">
        <v>2024</v>
      </c>
      <c r="N5357" t="s">
        <v>84</v>
      </c>
      <c r="O5357" t="s">
        <v>2363</v>
      </c>
      <c r="P5357" t="s">
        <v>86</v>
      </c>
    </row>
    <row r="5358" spans="1:16" x14ac:dyDescent="0.45">
      <c r="A5358">
        <v>5357</v>
      </c>
      <c r="B5358" s="10">
        <v>45318</v>
      </c>
      <c r="C5358">
        <v>8382</v>
      </c>
      <c r="D5358" t="s">
        <v>89</v>
      </c>
      <c r="E5358">
        <v>31</v>
      </c>
      <c r="F5358" t="s">
        <v>5</v>
      </c>
      <c r="G5358">
        <v>2</v>
      </c>
      <c r="H5358">
        <v>3277.39</v>
      </c>
      <c r="I5358">
        <v>6554.78</v>
      </c>
      <c r="J5358" t="s">
        <v>87</v>
      </c>
      <c r="K5358" t="s">
        <v>82</v>
      </c>
      <c r="L5358" t="s">
        <v>83</v>
      </c>
      <c r="M5358">
        <v>2024</v>
      </c>
      <c r="N5358" t="s">
        <v>84</v>
      </c>
      <c r="O5358" t="s">
        <v>274</v>
      </c>
      <c r="P5358" t="s">
        <v>86</v>
      </c>
    </row>
    <row r="5359" spans="1:16" x14ac:dyDescent="0.45">
      <c r="A5359">
        <v>5358</v>
      </c>
      <c r="B5359" s="10">
        <v>45318</v>
      </c>
      <c r="C5359">
        <v>7587</v>
      </c>
      <c r="D5359" t="s">
        <v>80</v>
      </c>
      <c r="E5359">
        <v>23</v>
      </c>
      <c r="F5359" t="s">
        <v>5</v>
      </c>
      <c r="G5359">
        <v>1</v>
      </c>
      <c r="H5359">
        <v>3011.97</v>
      </c>
      <c r="I5359">
        <v>3011.97</v>
      </c>
      <c r="J5359" t="s">
        <v>95</v>
      </c>
      <c r="K5359" t="s">
        <v>82</v>
      </c>
      <c r="L5359" t="s">
        <v>83</v>
      </c>
      <c r="M5359">
        <v>2024</v>
      </c>
      <c r="N5359" t="s">
        <v>84</v>
      </c>
      <c r="O5359" t="s">
        <v>5053</v>
      </c>
      <c r="P5359" t="s">
        <v>86</v>
      </c>
    </row>
    <row r="5360" spans="1:16" x14ac:dyDescent="0.45">
      <c r="A5360">
        <v>5359</v>
      </c>
      <c r="B5360" s="10">
        <v>45318</v>
      </c>
      <c r="C5360">
        <v>1992</v>
      </c>
      <c r="D5360" t="s">
        <v>80</v>
      </c>
      <c r="E5360">
        <v>24</v>
      </c>
      <c r="F5360" t="s">
        <v>102</v>
      </c>
      <c r="G5360">
        <v>3</v>
      </c>
      <c r="H5360">
        <v>2929.33</v>
      </c>
      <c r="I5360">
        <v>8787.99</v>
      </c>
      <c r="J5360" t="s">
        <v>95</v>
      </c>
      <c r="K5360" t="s">
        <v>82</v>
      </c>
      <c r="L5360" t="s">
        <v>83</v>
      </c>
      <c r="M5360">
        <v>2024</v>
      </c>
      <c r="N5360" t="s">
        <v>84</v>
      </c>
      <c r="O5360" t="s">
        <v>6890</v>
      </c>
      <c r="P5360" t="s">
        <v>86</v>
      </c>
    </row>
    <row r="5361" spans="1:16" x14ac:dyDescent="0.45">
      <c r="A5361">
        <v>5360</v>
      </c>
      <c r="B5361" s="10">
        <v>45318</v>
      </c>
      <c r="C5361">
        <v>7858</v>
      </c>
      <c r="D5361" t="s">
        <v>89</v>
      </c>
      <c r="E5361">
        <v>34</v>
      </c>
      <c r="F5361" t="s">
        <v>5</v>
      </c>
      <c r="G5361">
        <v>4</v>
      </c>
      <c r="H5361">
        <v>873.97</v>
      </c>
      <c r="I5361">
        <v>3495.88</v>
      </c>
      <c r="J5361" t="s">
        <v>87</v>
      </c>
      <c r="K5361" t="s">
        <v>82</v>
      </c>
      <c r="L5361" t="s">
        <v>83</v>
      </c>
      <c r="M5361">
        <v>2024</v>
      </c>
      <c r="N5361" t="s">
        <v>84</v>
      </c>
      <c r="O5361" t="s">
        <v>1049</v>
      </c>
      <c r="P5361" t="s">
        <v>86</v>
      </c>
    </row>
    <row r="5362" spans="1:16" x14ac:dyDescent="0.45">
      <c r="A5362">
        <v>5361</v>
      </c>
      <c r="B5362" s="10">
        <v>45318</v>
      </c>
      <c r="C5362">
        <v>3121</v>
      </c>
      <c r="D5362" t="s">
        <v>80</v>
      </c>
      <c r="E5362">
        <v>26</v>
      </c>
      <c r="F5362" t="s">
        <v>8</v>
      </c>
      <c r="G5362">
        <v>3</v>
      </c>
      <c r="H5362">
        <v>3360.67</v>
      </c>
      <c r="I5362">
        <v>10082.01</v>
      </c>
      <c r="J5362" t="s">
        <v>87</v>
      </c>
      <c r="K5362" t="s">
        <v>82</v>
      </c>
      <c r="L5362" t="s">
        <v>83</v>
      </c>
      <c r="M5362">
        <v>2024</v>
      </c>
      <c r="N5362" t="s">
        <v>84</v>
      </c>
      <c r="O5362" t="s">
        <v>6116</v>
      </c>
      <c r="P5362" t="s">
        <v>86</v>
      </c>
    </row>
    <row r="5363" spans="1:16" x14ac:dyDescent="0.45">
      <c r="A5363">
        <v>5362</v>
      </c>
      <c r="B5363" s="10">
        <v>45318</v>
      </c>
      <c r="C5363">
        <v>3223</v>
      </c>
      <c r="D5363" t="s">
        <v>80</v>
      </c>
      <c r="E5363">
        <v>48</v>
      </c>
      <c r="F5363" t="s">
        <v>6</v>
      </c>
      <c r="G5363">
        <v>1</v>
      </c>
      <c r="H5363">
        <v>4760.58</v>
      </c>
      <c r="I5363">
        <v>4760.58</v>
      </c>
      <c r="J5363" t="s">
        <v>93</v>
      </c>
      <c r="K5363" t="s">
        <v>82</v>
      </c>
      <c r="L5363" t="s">
        <v>83</v>
      </c>
      <c r="M5363">
        <v>2024</v>
      </c>
      <c r="N5363" t="s">
        <v>84</v>
      </c>
      <c r="O5363" t="s">
        <v>5655</v>
      </c>
      <c r="P5363" t="s">
        <v>86</v>
      </c>
    </row>
    <row r="5364" spans="1:16" x14ac:dyDescent="0.45">
      <c r="A5364">
        <v>5363</v>
      </c>
      <c r="B5364" s="10">
        <v>45318</v>
      </c>
      <c r="C5364">
        <v>5522</v>
      </c>
      <c r="D5364" t="s">
        <v>80</v>
      </c>
      <c r="E5364">
        <v>39</v>
      </c>
      <c r="F5364" t="s">
        <v>7</v>
      </c>
      <c r="G5364">
        <v>2</v>
      </c>
      <c r="H5364">
        <v>431.32</v>
      </c>
      <c r="I5364">
        <v>862.64</v>
      </c>
      <c r="J5364" t="s">
        <v>97</v>
      </c>
      <c r="K5364" t="s">
        <v>567</v>
      </c>
      <c r="L5364" t="s">
        <v>83</v>
      </c>
      <c r="M5364">
        <v>2024</v>
      </c>
      <c r="N5364" t="s">
        <v>84</v>
      </c>
      <c r="O5364" t="s">
        <v>7171</v>
      </c>
      <c r="P5364" t="s">
        <v>86</v>
      </c>
    </row>
    <row r="5365" spans="1:16" x14ac:dyDescent="0.45">
      <c r="A5365">
        <v>5364</v>
      </c>
      <c r="B5365" s="10">
        <v>45318</v>
      </c>
      <c r="C5365">
        <v>4188</v>
      </c>
      <c r="D5365" t="s">
        <v>80</v>
      </c>
      <c r="E5365">
        <v>62</v>
      </c>
      <c r="F5365" t="s">
        <v>6</v>
      </c>
      <c r="G5365">
        <v>4</v>
      </c>
      <c r="H5365">
        <v>1695.44</v>
      </c>
      <c r="I5365">
        <v>6781.76</v>
      </c>
      <c r="J5365" t="s">
        <v>81</v>
      </c>
      <c r="K5365" t="s">
        <v>82</v>
      </c>
      <c r="L5365" t="s">
        <v>83</v>
      </c>
      <c r="M5365">
        <v>2024</v>
      </c>
      <c r="N5365" t="s">
        <v>84</v>
      </c>
      <c r="O5365" t="s">
        <v>1405</v>
      </c>
      <c r="P5365" t="s">
        <v>86</v>
      </c>
    </row>
    <row r="5366" spans="1:16" x14ac:dyDescent="0.45">
      <c r="A5366">
        <v>5365</v>
      </c>
      <c r="B5366" s="10">
        <v>45318</v>
      </c>
      <c r="C5366">
        <v>4237</v>
      </c>
      <c r="D5366" t="s">
        <v>80</v>
      </c>
      <c r="E5366">
        <v>26</v>
      </c>
      <c r="F5366" t="s">
        <v>8</v>
      </c>
      <c r="G5366">
        <v>3</v>
      </c>
      <c r="H5366">
        <v>2387.65</v>
      </c>
      <c r="I5366">
        <v>7162.95</v>
      </c>
      <c r="J5366" t="s">
        <v>87</v>
      </c>
      <c r="K5366" t="s">
        <v>82</v>
      </c>
      <c r="L5366" t="s">
        <v>83</v>
      </c>
      <c r="M5366">
        <v>2024</v>
      </c>
      <c r="N5366" t="s">
        <v>668</v>
      </c>
      <c r="O5366" t="s">
        <v>9246</v>
      </c>
      <c r="P5366" t="s">
        <v>748</v>
      </c>
    </row>
    <row r="5367" spans="1:16" x14ac:dyDescent="0.45">
      <c r="A5367">
        <v>5366</v>
      </c>
      <c r="B5367" s="10">
        <v>45318</v>
      </c>
      <c r="C5367">
        <v>5136</v>
      </c>
      <c r="D5367" t="s">
        <v>80</v>
      </c>
      <c r="E5367">
        <v>33</v>
      </c>
      <c r="F5367" t="s">
        <v>8</v>
      </c>
      <c r="G5367">
        <v>4</v>
      </c>
      <c r="H5367">
        <v>1199.8399999999999</v>
      </c>
      <c r="I5367">
        <v>4799.3599999999997</v>
      </c>
      <c r="J5367" t="s">
        <v>87</v>
      </c>
      <c r="K5367" t="s">
        <v>82</v>
      </c>
      <c r="L5367" t="s">
        <v>83</v>
      </c>
      <c r="M5367">
        <v>2024</v>
      </c>
      <c r="N5367" t="s">
        <v>668</v>
      </c>
      <c r="O5367" t="s">
        <v>10031</v>
      </c>
      <c r="P5367" t="s">
        <v>86</v>
      </c>
    </row>
    <row r="5368" spans="1:16" x14ac:dyDescent="0.45">
      <c r="A5368">
        <v>5367</v>
      </c>
      <c r="B5368" s="10">
        <v>45318</v>
      </c>
      <c r="C5368">
        <v>1343</v>
      </c>
      <c r="D5368" t="s">
        <v>89</v>
      </c>
      <c r="E5368">
        <v>53</v>
      </c>
      <c r="F5368" t="s">
        <v>6</v>
      </c>
      <c r="G5368">
        <v>4</v>
      </c>
      <c r="H5368">
        <v>3717.41</v>
      </c>
      <c r="I5368">
        <v>14869.64</v>
      </c>
      <c r="J5368" t="s">
        <v>93</v>
      </c>
      <c r="K5368" t="s">
        <v>82</v>
      </c>
      <c r="L5368" t="s">
        <v>83</v>
      </c>
      <c r="M5368">
        <v>2024</v>
      </c>
      <c r="N5368" t="s">
        <v>84</v>
      </c>
      <c r="O5368" t="s">
        <v>2052</v>
      </c>
      <c r="P5368" t="s">
        <v>86</v>
      </c>
    </row>
    <row r="5369" spans="1:16" x14ac:dyDescent="0.45">
      <c r="A5369">
        <v>5368</v>
      </c>
      <c r="B5369" s="10">
        <v>45318</v>
      </c>
      <c r="C5369">
        <v>5704</v>
      </c>
      <c r="D5369" t="s">
        <v>89</v>
      </c>
      <c r="E5369">
        <v>51</v>
      </c>
      <c r="F5369" t="s">
        <v>8</v>
      </c>
      <c r="G5369">
        <v>3</v>
      </c>
      <c r="H5369">
        <v>3458.68</v>
      </c>
      <c r="I5369">
        <v>10376.040000000001</v>
      </c>
      <c r="J5369" t="s">
        <v>93</v>
      </c>
      <c r="K5369" t="s">
        <v>82</v>
      </c>
      <c r="L5369" t="s">
        <v>83</v>
      </c>
      <c r="M5369">
        <v>2024</v>
      </c>
      <c r="N5369" t="s">
        <v>84</v>
      </c>
      <c r="O5369" t="s">
        <v>8526</v>
      </c>
      <c r="P5369" t="s">
        <v>748</v>
      </c>
    </row>
    <row r="5370" spans="1:16" x14ac:dyDescent="0.45">
      <c r="A5370">
        <v>5369</v>
      </c>
      <c r="B5370" s="10">
        <v>45318</v>
      </c>
      <c r="C5370">
        <v>5823</v>
      </c>
      <c r="D5370" t="s">
        <v>89</v>
      </c>
      <c r="E5370">
        <v>62</v>
      </c>
      <c r="F5370" t="s">
        <v>9</v>
      </c>
      <c r="G5370">
        <v>2</v>
      </c>
      <c r="H5370">
        <v>633</v>
      </c>
      <c r="I5370">
        <v>1266</v>
      </c>
      <c r="J5370" t="s">
        <v>81</v>
      </c>
      <c r="K5370" t="s">
        <v>567</v>
      </c>
      <c r="L5370" t="s">
        <v>83</v>
      </c>
      <c r="M5370">
        <v>2024</v>
      </c>
      <c r="N5370" t="s">
        <v>84</v>
      </c>
      <c r="O5370" t="s">
        <v>7000</v>
      </c>
      <c r="P5370" t="s">
        <v>86</v>
      </c>
    </row>
    <row r="5371" spans="1:16" x14ac:dyDescent="0.45">
      <c r="A5371">
        <v>5370</v>
      </c>
      <c r="B5371" s="10">
        <v>45318</v>
      </c>
      <c r="C5371">
        <v>5920</v>
      </c>
      <c r="D5371" t="s">
        <v>89</v>
      </c>
      <c r="E5371">
        <v>30</v>
      </c>
      <c r="F5371" t="s">
        <v>6</v>
      </c>
      <c r="G5371">
        <v>4</v>
      </c>
      <c r="H5371">
        <v>2868.84</v>
      </c>
      <c r="I5371">
        <v>11475.36</v>
      </c>
      <c r="J5371" t="s">
        <v>87</v>
      </c>
      <c r="K5371" t="s">
        <v>82</v>
      </c>
      <c r="L5371" t="s">
        <v>83</v>
      </c>
      <c r="M5371">
        <v>2024</v>
      </c>
      <c r="N5371" t="s">
        <v>84</v>
      </c>
      <c r="O5371" t="s">
        <v>1050</v>
      </c>
      <c r="P5371" t="s">
        <v>86</v>
      </c>
    </row>
    <row r="5372" spans="1:16" x14ac:dyDescent="0.45">
      <c r="A5372">
        <v>5371</v>
      </c>
      <c r="B5372" s="10">
        <v>45319</v>
      </c>
      <c r="C5372">
        <v>4201</v>
      </c>
      <c r="D5372" t="s">
        <v>80</v>
      </c>
      <c r="E5372">
        <v>36</v>
      </c>
      <c r="F5372" t="s">
        <v>8</v>
      </c>
      <c r="G5372">
        <v>2</v>
      </c>
      <c r="H5372">
        <v>1875.92</v>
      </c>
      <c r="I5372">
        <v>3751.84</v>
      </c>
      <c r="J5372" t="s">
        <v>97</v>
      </c>
      <c r="K5372" t="s">
        <v>82</v>
      </c>
      <c r="L5372" t="s">
        <v>83</v>
      </c>
      <c r="M5372">
        <v>2024</v>
      </c>
      <c r="N5372" t="s">
        <v>84</v>
      </c>
      <c r="O5372" t="s">
        <v>275</v>
      </c>
      <c r="P5372" t="s">
        <v>86</v>
      </c>
    </row>
    <row r="5373" spans="1:16" x14ac:dyDescent="0.45">
      <c r="A5373">
        <v>5372</v>
      </c>
      <c r="B5373" s="10">
        <v>45319</v>
      </c>
      <c r="C5373">
        <v>6471</v>
      </c>
      <c r="D5373" t="s">
        <v>80</v>
      </c>
      <c r="E5373">
        <v>29</v>
      </c>
      <c r="F5373" t="s">
        <v>9</v>
      </c>
      <c r="G5373">
        <v>2</v>
      </c>
      <c r="H5373">
        <v>1180.49</v>
      </c>
      <c r="I5373">
        <v>2360.98</v>
      </c>
      <c r="J5373" t="s">
        <v>87</v>
      </c>
      <c r="K5373" t="s">
        <v>82</v>
      </c>
      <c r="L5373" t="s">
        <v>83</v>
      </c>
      <c r="M5373">
        <v>2024</v>
      </c>
      <c r="N5373" t="s">
        <v>84</v>
      </c>
      <c r="O5373" t="s">
        <v>3750</v>
      </c>
      <c r="P5373" t="s">
        <v>86</v>
      </c>
    </row>
    <row r="5374" spans="1:16" x14ac:dyDescent="0.45">
      <c r="A5374">
        <v>5373</v>
      </c>
      <c r="B5374" s="10">
        <v>45319</v>
      </c>
      <c r="C5374">
        <v>1888</v>
      </c>
      <c r="D5374" t="s">
        <v>89</v>
      </c>
      <c r="E5374">
        <v>53</v>
      </c>
      <c r="F5374" t="s">
        <v>5</v>
      </c>
      <c r="G5374">
        <v>1</v>
      </c>
      <c r="H5374">
        <v>4249.05</v>
      </c>
      <c r="I5374">
        <v>4249.05</v>
      </c>
      <c r="J5374" t="s">
        <v>93</v>
      </c>
      <c r="K5374" t="s">
        <v>82</v>
      </c>
      <c r="L5374" t="s">
        <v>83</v>
      </c>
      <c r="M5374">
        <v>2024</v>
      </c>
      <c r="N5374" t="s">
        <v>668</v>
      </c>
      <c r="O5374" t="s">
        <v>9625</v>
      </c>
      <c r="P5374" t="s">
        <v>86</v>
      </c>
    </row>
    <row r="5375" spans="1:16" x14ac:dyDescent="0.45">
      <c r="A5375">
        <v>5374</v>
      </c>
      <c r="B5375" s="10">
        <v>45319</v>
      </c>
      <c r="C5375">
        <v>8127</v>
      </c>
      <c r="D5375" t="s">
        <v>89</v>
      </c>
      <c r="E5375">
        <v>27</v>
      </c>
      <c r="F5375" t="s">
        <v>7</v>
      </c>
      <c r="G5375">
        <v>3</v>
      </c>
      <c r="H5375">
        <v>320.64</v>
      </c>
      <c r="I5375">
        <v>961.92</v>
      </c>
      <c r="J5375" t="s">
        <v>87</v>
      </c>
      <c r="K5375" t="s">
        <v>567</v>
      </c>
      <c r="L5375" t="s">
        <v>83</v>
      </c>
      <c r="M5375">
        <v>2024</v>
      </c>
      <c r="N5375" t="s">
        <v>84</v>
      </c>
      <c r="O5375" t="s">
        <v>7525</v>
      </c>
      <c r="P5375" t="s">
        <v>86</v>
      </c>
    </row>
    <row r="5376" spans="1:16" x14ac:dyDescent="0.45">
      <c r="A5376">
        <v>5375</v>
      </c>
      <c r="B5376" s="10">
        <v>45319</v>
      </c>
      <c r="C5376">
        <v>4720</v>
      </c>
      <c r="D5376" t="s">
        <v>89</v>
      </c>
      <c r="E5376">
        <v>33</v>
      </c>
      <c r="F5376" t="s">
        <v>7</v>
      </c>
      <c r="G5376">
        <v>1</v>
      </c>
      <c r="H5376">
        <v>2363.58</v>
      </c>
      <c r="I5376">
        <v>2363.58</v>
      </c>
      <c r="J5376" t="s">
        <v>87</v>
      </c>
      <c r="K5376" t="s">
        <v>82</v>
      </c>
      <c r="L5376" t="s">
        <v>83</v>
      </c>
      <c r="M5376">
        <v>2024</v>
      </c>
      <c r="N5376" t="s">
        <v>84</v>
      </c>
      <c r="O5376" t="s">
        <v>5437</v>
      </c>
      <c r="P5376" t="s">
        <v>86</v>
      </c>
    </row>
    <row r="5377" spans="1:16" x14ac:dyDescent="0.45">
      <c r="A5377">
        <v>5376</v>
      </c>
      <c r="B5377" s="10">
        <v>45319</v>
      </c>
      <c r="C5377">
        <v>3883</v>
      </c>
      <c r="D5377" t="s">
        <v>89</v>
      </c>
      <c r="E5377">
        <v>45</v>
      </c>
      <c r="F5377" t="s">
        <v>8</v>
      </c>
      <c r="G5377">
        <v>5</v>
      </c>
      <c r="H5377">
        <v>2402.79</v>
      </c>
      <c r="I5377">
        <v>12013.95</v>
      </c>
      <c r="J5377" t="s">
        <v>93</v>
      </c>
      <c r="K5377" t="s">
        <v>82</v>
      </c>
      <c r="L5377" t="s">
        <v>83</v>
      </c>
      <c r="M5377">
        <v>2024</v>
      </c>
      <c r="N5377" t="s">
        <v>84</v>
      </c>
      <c r="O5377" t="s">
        <v>4265</v>
      </c>
      <c r="P5377" t="s">
        <v>86</v>
      </c>
    </row>
    <row r="5378" spans="1:16" x14ac:dyDescent="0.45">
      <c r="A5378">
        <v>5377</v>
      </c>
      <c r="B5378" s="10">
        <v>45319</v>
      </c>
      <c r="C5378">
        <v>5212</v>
      </c>
      <c r="D5378" t="s">
        <v>89</v>
      </c>
      <c r="E5378">
        <v>36</v>
      </c>
      <c r="F5378" t="s">
        <v>7</v>
      </c>
      <c r="G5378">
        <v>1</v>
      </c>
      <c r="H5378">
        <v>2872.11</v>
      </c>
      <c r="I5378">
        <v>2872.11</v>
      </c>
      <c r="J5378" t="s">
        <v>97</v>
      </c>
      <c r="K5378" t="s">
        <v>82</v>
      </c>
      <c r="L5378" t="s">
        <v>83</v>
      </c>
      <c r="M5378">
        <v>2024</v>
      </c>
      <c r="N5378" t="s">
        <v>84</v>
      </c>
      <c r="O5378" t="s">
        <v>5232</v>
      </c>
      <c r="P5378" t="s">
        <v>86</v>
      </c>
    </row>
    <row r="5379" spans="1:16" x14ac:dyDescent="0.45">
      <c r="A5379">
        <v>5378</v>
      </c>
      <c r="B5379" s="10">
        <v>45319</v>
      </c>
      <c r="C5379">
        <v>7961</v>
      </c>
      <c r="D5379" t="s">
        <v>80</v>
      </c>
      <c r="E5379">
        <v>57</v>
      </c>
      <c r="F5379" t="s">
        <v>9</v>
      </c>
      <c r="G5379">
        <v>4</v>
      </c>
      <c r="H5379">
        <v>1028.0899999999999</v>
      </c>
      <c r="I5379">
        <v>4112.3599999999997</v>
      </c>
      <c r="J5379" t="s">
        <v>81</v>
      </c>
      <c r="K5379" t="s">
        <v>82</v>
      </c>
      <c r="L5379" t="s">
        <v>83</v>
      </c>
      <c r="M5379">
        <v>2024</v>
      </c>
      <c r="N5379" t="s">
        <v>84</v>
      </c>
      <c r="O5379" t="s">
        <v>1406</v>
      </c>
      <c r="P5379" t="s">
        <v>86</v>
      </c>
    </row>
    <row r="5380" spans="1:16" x14ac:dyDescent="0.45">
      <c r="A5380">
        <v>5379</v>
      </c>
      <c r="B5380" s="10">
        <v>45319</v>
      </c>
      <c r="C5380">
        <v>3415</v>
      </c>
      <c r="D5380" t="s">
        <v>80</v>
      </c>
      <c r="E5380">
        <v>23</v>
      </c>
      <c r="F5380" t="s">
        <v>5</v>
      </c>
      <c r="G5380">
        <v>4</v>
      </c>
      <c r="H5380">
        <v>4362.45</v>
      </c>
      <c r="I5380">
        <v>17449.8</v>
      </c>
      <c r="J5380" t="s">
        <v>95</v>
      </c>
      <c r="K5380" t="s">
        <v>82</v>
      </c>
      <c r="L5380" t="s">
        <v>83</v>
      </c>
      <c r="M5380">
        <v>2024</v>
      </c>
      <c r="N5380" t="s">
        <v>84</v>
      </c>
      <c r="O5380" t="s">
        <v>2364</v>
      </c>
      <c r="P5380" t="s">
        <v>86</v>
      </c>
    </row>
    <row r="5381" spans="1:16" x14ac:dyDescent="0.45">
      <c r="A5381">
        <v>5380</v>
      </c>
      <c r="B5381" s="10">
        <v>45319</v>
      </c>
      <c r="C5381">
        <v>4001</v>
      </c>
      <c r="D5381" t="s">
        <v>89</v>
      </c>
      <c r="E5381">
        <v>21</v>
      </c>
      <c r="F5381" t="s">
        <v>8</v>
      </c>
      <c r="G5381">
        <v>4</v>
      </c>
      <c r="H5381">
        <v>4828.25</v>
      </c>
      <c r="I5381">
        <v>19313</v>
      </c>
      <c r="J5381" t="s">
        <v>95</v>
      </c>
      <c r="K5381" t="s">
        <v>82</v>
      </c>
      <c r="L5381" t="s">
        <v>83</v>
      </c>
      <c r="M5381">
        <v>2024</v>
      </c>
      <c r="N5381" t="s">
        <v>84</v>
      </c>
      <c r="O5381" t="s">
        <v>2365</v>
      </c>
      <c r="P5381" t="s">
        <v>86</v>
      </c>
    </row>
    <row r="5382" spans="1:16" x14ac:dyDescent="0.45">
      <c r="A5382">
        <v>5381</v>
      </c>
      <c r="B5382" s="10">
        <v>45319</v>
      </c>
      <c r="C5382">
        <v>2738</v>
      </c>
      <c r="D5382" t="s">
        <v>89</v>
      </c>
      <c r="E5382">
        <v>47</v>
      </c>
      <c r="F5382" t="s">
        <v>102</v>
      </c>
      <c r="G5382">
        <v>5</v>
      </c>
      <c r="H5382">
        <v>2767.33</v>
      </c>
      <c r="I5382">
        <v>13836.65</v>
      </c>
      <c r="J5382" t="s">
        <v>93</v>
      </c>
      <c r="K5382" t="s">
        <v>82</v>
      </c>
      <c r="L5382" t="s">
        <v>83</v>
      </c>
      <c r="M5382">
        <v>2024</v>
      </c>
      <c r="N5382" t="s">
        <v>668</v>
      </c>
      <c r="O5382" t="s">
        <v>9749</v>
      </c>
      <c r="P5382" t="s">
        <v>86</v>
      </c>
    </row>
    <row r="5383" spans="1:16" x14ac:dyDescent="0.45">
      <c r="A5383">
        <v>5382</v>
      </c>
      <c r="B5383" s="10">
        <v>45319</v>
      </c>
      <c r="C5383">
        <v>2364</v>
      </c>
      <c r="D5383" t="s">
        <v>80</v>
      </c>
      <c r="E5383">
        <v>56</v>
      </c>
      <c r="F5383" t="s">
        <v>6</v>
      </c>
      <c r="G5383">
        <v>2</v>
      </c>
      <c r="H5383">
        <v>1317.82</v>
      </c>
      <c r="I5383">
        <v>2635.64</v>
      </c>
      <c r="J5383" t="s">
        <v>81</v>
      </c>
      <c r="K5383" t="s">
        <v>82</v>
      </c>
      <c r="L5383" t="s">
        <v>83</v>
      </c>
      <c r="M5383">
        <v>2024</v>
      </c>
      <c r="N5383" t="s">
        <v>84</v>
      </c>
      <c r="O5383" t="s">
        <v>3105</v>
      </c>
      <c r="P5383" t="s">
        <v>86</v>
      </c>
    </row>
    <row r="5384" spans="1:16" x14ac:dyDescent="0.45">
      <c r="A5384">
        <v>5383</v>
      </c>
      <c r="B5384" s="10">
        <v>45319</v>
      </c>
      <c r="C5384">
        <v>3708</v>
      </c>
      <c r="D5384" t="s">
        <v>80</v>
      </c>
      <c r="E5384">
        <v>48</v>
      </c>
      <c r="F5384" t="s">
        <v>7</v>
      </c>
      <c r="G5384">
        <v>4</v>
      </c>
      <c r="H5384">
        <v>4390.29</v>
      </c>
      <c r="I5384">
        <v>17561.16</v>
      </c>
      <c r="J5384" t="s">
        <v>93</v>
      </c>
      <c r="K5384" t="s">
        <v>82</v>
      </c>
      <c r="L5384" t="s">
        <v>83</v>
      </c>
      <c r="M5384">
        <v>2024</v>
      </c>
      <c r="N5384" t="s">
        <v>84</v>
      </c>
      <c r="O5384" t="s">
        <v>2053</v>
      </c>
      <c r="P5384" t="s">
        <v>86</v>
      </c>
    </row>
    <row r="5385" spans="1:16" x14ac:dyDescent="0.45">
      <c r="A5385">
        <v>5384</v>
      </c>
      <c r="B5385" s="10">
        <v>45319</v>
      </c>
      <c r="C5385">
        <v>1924</v>
      </c>
      <c r="D5385" t="s">
        <v>80</v>
      </c>
      <c r="E5385">
        <v>63</v>
      </c>
      <c r="F5385" t="s">
        <v>7</v>
      </c>
      <c r="G5385">
        <v>1</v>
      </c>
      <c r="H5385">
        <v>4941.46</v>
      </c>
      <c r="I5385">
        <v>4941.46</v>
      </c>
      <c r="J5385" t="s">
        <v>81</v>
      </c>
      <c r="K5385" t="s">
        <v>82</v>
      </c>
      <c r="L5385" t="s">
        <v>83</v>
      </c>
      <c r="M5385">
        <v>2024</v>
      </c>
      <c r="N5385" t="s">
        <v>84</v>
      </c>
      <c r="O5385" t="s">
        <v>5880</v>
      </c>
      <c r="P5385" t="s">
        <v>86</v>
      </c>
    </row>
    <row r="5386" spans="1:16" x14ac:dyDescent="0.45">
      <c r="A5386">
        <v>5385</v>
      </c>
      <c r="B5386" s="10">
        <v>45320</v>
      </c>
      <c r="C5386">
        <v>1151</v>
      </c>
      <c r="D5386" t="s">
        <v>89</v>
      </c>
      <c r="E5386">
        <v>44</v>
      </c>
      <c r="F5386" t="s">
        <v>8</v>
      </c>
      <c r="G5386">
        <v>2</v>
      </c>
      <c r="H5386">
        <v>3722.3</v>
      </c>
      <c r="I5386">
        <v>7444.6</v>
      </c>
      <c r="J5386" t="s">
        <v>97</v>
      </c>
      <c r="K5386" t="s">
        <v>82</v>
      </c>
      <c r="L5386" t="s">
        <v>83</v>
      </c>
      <c r="M5386">
        <v>2024</v>
      </c>
      <c r="N5386" t="s">
        <v>84</v>
      </c>
      <c r="O5386" t="s">
        <v>276</v>
      </c>
      <c r="P5386" t="s">
        <v>86</v>
      </c>
    </row>
    <row r="5387" spans="1:16" x14ac:dyDescent="0.45">
      <c r="A5387">
        <v>5386</v>
      </c>
      <c r="B5387" s="10">
        <v>45320</v>
      </c>
      <c r="C5387">
        <v>9777</v>
      </c>
      <c r="D5387" t="s">
        <v>80</v>
      </c>
      <c r="E5387">
        <v>62</v>
      </c>
      <c r="F5387" t="s">
        <v>6</v>
      </c>
      <c r="G5387">
        <v>1</v>
      </c>
      <c r="H5387">
        <v>1701.84</v>
      </c>
      <c r="I5387">
        <v>1701.84</v>
      </c>
      <c r="J5387" t="s">
        <v>81</v>
      </c>
      <c r="K5387" t="s">
        <v>567</v>
      </c>
      <c r="L5387" t="s">
        <v>83</v>
      </c>
      <c r="M5387">
        <v>2024</v>
      </c>
      <c r="N5387" t="s">
        <v>84</v>
      </c>
      <c r="O5387" t="s">
        <v>8085</v>
      </c>
      <c r="P5387" t="s">
        <v>86</v>
      </c>
    </row>
    <row r="5388" spans="1:16" x14ac:dyDescent="0.45">
      <c r="A5388">
        <v>5387</v>
      </c>
      <c r="B5388" s="10">
        <v>45320</v>
      </c>
      <c r="C5388">
        <v>9044</v>
      </c>
      <c r="D5388" t="s">
        <v>89</v>
      </c>
      <c r="E5388">
        <v>38</v>
      </c>
      <c r="F5388" t="s">
        <v>6</v>
      </c>
      <c r="G5388">
        <v>1</v>
      </c>
      <c r="H5388">
        <v>1218.3</v>
      </c>
      <c r="I5388">
        <v>1218.3</v>
      </c>
      <c r="J5388" t="s">
        <v>97</v>
      </c>
      <c r="K5388" t="s">
        <v>567</v>
      </c>
      <c r="L5388" t="s">
        <v>83</v>
      </c>
      <c r="M5388">
        <v>2024</v>
      </c>
      <c r="N5388" t="s">
        <v>84</v>
      </c>
      <c r="O5388" t="s">
        <v>7948</v>
      </c>
      <c r="P5388" t="s">
        <v>86</v>
      </c>
    </row>
    <row r="5389" spans="1:16" x14ac:dyDescent="0.45">
      <c r="A5389">
        <v>5388</v>
      </c>
      <c r="B5389" s="10">
        <v>45320</v>
      </c>
      <c r="C5389">
        <v>1912</v>
      </c>
      <c r="D5389" t="s">
        <v>89</v>
      </c>
      <c r="E5389">
        <v>54</v>
      </c>
      <c r="F5389" t="s">
        <v>7</v>
      </c>
      <c r="G5389">
        <v>4</v>
      </c>
      <c r="H5389">
        <v>825.26</v>
      </c>
      <c r="I5389">
        <v>3301.04</v>
      </c>
      <c r="J5389" t="s">
        <v>93</v>
      </c>
      <c r="K5389" t="s">
        <v>82</v>
      </c>
      <c r="L5389" t="s">
        <v>83</v>
      </c>
      <c r="M5389">
        <v>2024</v>
      </c>
      <c r="N5389" t="s">
        <v>84</v>
      </c>
      <c r="O5389" t="s">
        <v>2054</v>
      </c>
      <c r="P5389" t="s">
        <v>86</v>
      </c>
    </row>
    <row r="5390" spans="1:16" x14ac:dyDescent="0.45">
      <c r="A5390">
        <v>5389</v>
      </c>
      <c r="B5390" s="10">
        <v>45320</v>
      </c>
      <c r="C5390">
        <v>3321</v>
      </c>
      <c r="D5390" t="s">
        <v>80</v>
      </c>
      <c r="E5390">
        <v>26</v>
      </c>
      <c r="F5390" t="s">
        <v>7</v>
      </c>
      <c r="G5390">
        <v>1</v>
      </c>
      <c r="H5390">
        <v>1212.95</v>
      </c>
      <c r="I5390">
        <v>1212.95</v>
      </c>
      <c r="J5390" t="s">
        <v>87</v>
      </c>
      <c r="K5390" t="s">
        <v>567</v>
      </c>
      <c r="L5390" t="s">
        <v>83</v>
      </c>
      <c r="M5390">
        <v>2024</v>
      </c>
      <c r="N5390" t="s">
        <v>84</v>
      </c>
      <c r="O5390" t="s">
        <v>8220</v>
      </c>
      <c r="P5390" t="s">
        <v>86</v>
      </c>
    </row>
    <row r="5391" spans="1:16" x14ac:dyDescent="0.45">
      <c r="A5391">
        <v>5390</v>
      </c>
      <c r="B5391" s="10">
        <v>45320</v>
      </c>
      <c r="C5391">
        <v>1495</v>
      </c>
      <c r="D5391" t="s">
        <v>80</v>
      </c>
      <c r="E5391">
        <v>52</v>
      </c>
      <c r="F5391" t="s">
        <v>102</v>
      </c>
      <c r="G5391">
        <v>5</v>
      </c>
      <c r="H5391">
        <v>1175.3800000000001</v>
      </c>
      <c r="I5391">
        <v>5876.9</v>
      </c>
      <c r="J5391" t="s">
        <v>93</v>
      </c>
      <c r="K5391" t="s">
        <v>82</v>
      </c>
      <c r="L5391" t="s">
        <v>83</v>
      </c>
      <c r="M5391">
        <v>2024</v>
      </c>
      <c r="N5391" t="s">
        <v>84</v>
      </c>
      <c r="O5391" t="s">
        <v>9175</v>
      </c>
      <c r="P5391" t="s">
        <v>748</v>
      </c>
    </row>
    <row r="5392" spans="1:16" x14ac:dyDescent="0.45">
      <c r="A5392">
        <v>5391</v>
      </c>
      <c r="B5392" s="10">
        <v>45320</v>
      </c>
      <c r="C5392">
        <v>3148</v>
      </c>
      <c r="D5392" t="s">
        <v>80</v>
      </c>
      <c r="E5392">
        <v>59</v>
      </c>
      <c r="F5392" t="s">
        <v>6</v>
      </c>
      <c r="G5392">
        <v>2</v>
      </c>
      <c r="H5392">
        <v>4838.72</v>
      </c>
      <c r="I5392">
        <v>9677.44</v>
      </c>
      <c r="J5392" t="s">
        <v>81</v>
      </c>
      <c r="K5392" t="s">
        <v>82</v>
      </c>
      <c r="L5392" t="s">
        <v>83</v>
      </c>
      <c r="M5392">
        <v>2024</v>
      </c>
      <c r="N5392" t="s">
        <v>668</v>
      </c>
      <c r="O5392" t="s">
        <v>9876</v>
      </c>
      <c r="P5392" t="s">
        <v>86</v>
      </c>
    </row>
    <row r="5393" spans="1:16" x14ac:dyDescent="0.45">
      <c r="A5393">
        <v>5392</v>
      </c>
      <c r="B5393" s="10">
        <v>45320</v>
      </c>
      <c r="C5393">
        <v>1556</v>
      </c>
      <c r="D5393" t="s">
        <v>89</v>
      </c>
      <c r="E5393">
        <v>64</v>
      </c>
      <c r="F5393" t="s">
        <v>9</v>
      </c>
      <c r="G5393">
        <v>4</v>
      </c>
      <c r="H5393">
        <v>3234.03</v>
      </c>
      <c r="I5393">
        <v>12936.12</v>
      </c>
      <c r="J5393" t="s">
        <v>81</v>
      </c>
      <c r="K5393" t="s">
        <v>82</v>
      </c>
      <c r="L5393" t="s">
        <v>83</v>
      </c>
      <c r="M5393">
        <v>2024</v>
      </c>
      <c r="N5393" t="s">
        <v>84</v>
      </c>
      <c r="O5393" t="s">
        <v>1407</v>
      </c>
      <c r="P5393" t="s">
        <v>86</v>
      </c>
    </row>
    <row r="5394" spans="1:16" x14ac:dyDescent="0.45">
      <c r="A5394">
        <v>5393</v>
      </c>
      <c r="B5394" s="10">
        <v>45320</v>
      </c>
      <c r="C5394">
        <v>2552</v>
      </c>
      <c r="D5394" t="s">
        <v>80</v>
      </c>
      <c r="E5394">
        <v>38</v>
      </c>
      <c r="F5394" t="s">
        <v>8</v>
      </c>
      <c r="G5394">
        <v>4</v>
      </c>
      <c r="H5394">
        <v>876.53</v>
      </c>
      <c r="I5394">
        <v>3506.12</v>
      </c>
      <c r="J5394" t="s">
        <v>97</v>
      </c>
      <c r="K5394" t="s">
        <v>82</v>
      </c>
      <c r="L5394" t="s">
        <v>83</v>
      </c>
      <c r="M5394">
        <v>2024</v>
      </c>
      <c r="N5394" t="s">
        <v>84</v>
      </c>
      <c r="O5394" t="s">
        <v>1749</v>
      </c>
      <c r="P5394" t="s">
        <v>86</v>
      </c>
    </row>
    <row r="5395" spans="1:16" x14ac:dyDescent="0.45">
      <c r="A5395">
        <v>5394</v>
      </c>
      <c r="B5395" s="10">
        <v>45320</v>
      </c>
      <c r="C5395">
        <v>3120</v>
      </c>
      <c r="D5395" t="s">
        <v>80</v>
      </c>
      <c r="E5395">
        <v>34</v>
      </c>
      <c r="F5395" t="s">
        <v>8</v>
      </c>
      <c r="G5395">
        <v>1</v>
      </c>
      <c r="H5395">
        <v>2465.8000000000002</v>
      </c>
      <c r="I5395">
        <v>2465.8000000000002</v>
      </c>
      <c r="J5395" t="s">
        <v>87</v>
      </c>
      <c r="K5395" t="s">
        <v>82</v>
      </c>
      <c r="L5395" t="s">
        <v>83</v>
      </c>
      <c r="M5395">
        <v>2024</v>
      </c>
      <c r="N5395" t="s">
        <v>84</v>
      </c>
      <c r="O5395" t="s">
        <v>3868</v>
      </c>
      <c r="P5395" t="s">
        <v>86</v>
      </c>
    </row>
    <row r="5396" spans="1:16" x14ac:dyDescent="0.45">
      <c r="A5396">
        <v>5395</v>
      </c>
      <c r="B5396" s="10">
        <v>45320</v>
      </c>
      <c r="C5396">
        <v>4085</v>
      </c>
      <c r="D5396" t="s">
        <v>89</v>
      </c>
      <c r="E5396">
        <v>41</v>
      </c>
      <c r="F5396" t="s">
        <v>102</v>
      </c>
      <c r="G5396">
        <v>1</v>
      </c>
      <c r="H5396">
        <v>963.95</v>
      </c>
      <c r="I5396">
        <v>963.95</v>
      </c>
      <c r="J5396" t="s">
        <v>97</v>
      </c>
      <c r="K5396" t="s">
        <v>567</v>
      </c>
      <c r="L5396" t="s">
        <v>83</v>
      </c>
      <c r="M5396">
        <v>2024</v>
      </c>
      <c r="N5396" t="s">
        <v>84</v>
      </c>
      <c r="O5396" t="s">
        <v>7949</v>
      </c>
      <c r="P5396" t="s">
        <v>86</v>
      </c>
    </row>
    <row r="5397" spans="1:16" x14ac:dyDescent="0.45">
      <c r="A5397">
        <v>5396</v>
      </c>
      <c r="B5397" s="10">
        <v>45320</v>
      </c>
      <c r="C5397">
        <v>4504</v>
      </c>
      <c r="D5397" t="s">
        <v>80</v>
      </c>
      <c r="E5397">
        <v>48</v>
      </c>
      <c r="F5397" t="s">
        <v>102</v>
      </c>
      <c r="G5397">
        <v>3</v>
      </c>
      <c r="H5397">
        <v>3049.78</v>
      </c>
      <c r="I5397">
        <v>9149.34</v>
      </c>
      <c r="J5397" t="s">
        <v>93</v>
      </c>
      <c r="K5397" t="s">
        <v>82</v>
      </c>
      <c r="L5397" t="s">
        <v>83</v>
      </c>
      <c r="M5397">
        <v>2024</v>
      </c>
      <c r="N5397" t="s">
        <v>84</v>
      </c>
      <c r="O5397" t="s">
        <v>6551</v>
      </c>
      <c r="P5397" t="s">
        <v>86</v>
      </c>
    </row>
    <row r="5398" spans="1:16" x14ac:dyDescent="0.45">
      <c r="A5398">
        <v>5397</v>
      </c>
      <c r="B5398" s="10">
        <v>45320</v>
      </c>
      <c r="C5398">
        <v>1156</v>
      </c>
      <c r="D5398" t="s">
        <v>80</v>
      </c>
      <c r="E5398">
        <v>23</v>
      </c>
      <c r="F5398" t="s">
        <v>9</v>
      </c>
      <c r="G5398">
        <v>3</v>
      </c>
      <c r="H5398">
        <v>1739.96</v>
      </c>
      <c r="I5398">
        <v>5219.88</v>
      </c>
      <c r="J5398" t="s">
        <v>95</v>
      </c>
      <c r="K5398" t="s">
        <v>82</v>
      </c>
      <c r="L5398" t="s">
        <v>83</v>
      </c>
      <c r="M5398">
        <v>2024</v>
      </c>
      <c r="N5398" t="s">
        <v>84</v>
      </c>
      <c r="O5398" t="s">
        <v>6891</v>
      </c>
      <c r="P5398" t="s">
        <v>86</v>
      </c>
    </row>
    <row r="5399" spans="1:16" x14ac:dyDescent="0.45">
      <c r="A5399">
        <v>5398</v>
      </c>
      <c r="B5399" s="10">
        <v>45321</v>
      </c>
      <c r="C5399">
        <v>9926</v>
      </c>
      <c r="D5399" t="s">
        <v>89</v>
      </c>
      <c r="E5399">
        <v>52</v>
      </c>
      <c r="F5399" t="s">
        <v>5</v>
      </c>
      <c r="G5399">
        <v>4</v>
      </c>
      <c r="H5399">
        <v>1018.18</v>
      </c>
      <c r="I5399">
        <v>4072.72</v>
      </c>
      <c r="J5399" t="s">
        <v>93</v>
      </c>
      <c r="K5399" t="s">
        <v>82</v>
      </c>
      <c r="L5399" t="s">
        <v>83</v>
      </c>
      <c r="M5399">
        <v>2024</v>
      </c>
      <c r="N5399" t="s">
        <v>84</v>
      </c>
      <c r="O5399" t="s">
        <v>163</v>
      </c>
      <c r="P5399" t="s">
        <v>86</v>
      </c>
    </row>
    <row r="5400" spans="1:16" x14ac:dyDescent="0.45">
      <c r="A5400">
        <v>5399</v>
      </c>
      <c r="B5400" s="10">
        <v>45321</v>
      </c>
      <c r="C5400">
        <v>8505</v>
      </c>
      <c r="D5400" t="s">
        <v>89</v>
      </c>
      <c r="E5400">
        <v>54</v>
      </c>
      <c r="F5400" t="s">
        <v>8</v>
      </c>
      <c r="G5400">
        <v>4</v>
      </c>
      <c r="H5400">
        <v>1251.82</v>
      </c>
      <c r="I5400">
        <v>5007.28</v>
      </c>
      <c r="J5400" t="s">
        <v>93</v>
      </c>
      <c r="K5400" t="s">
        <v>82</v>
      </c>
      <c r="L5400" t="s">
        <v>83</v>
      </c>
      <c r="M5400">
        <v>2024</v>
      </c>
      <c r="N5400" t="s">
        <v>84</v>
      </c>
      <c r="O5400" t="s">
        <v>2055</v>
      </c>
      <c r="P5400" t="s">
        <v>86</v>
      </c>
    </row>
    <row r="5401" spans="1:16" x14ac:dyDescent="0.45">
      <c r="A5401">
        <v>5400</v>
      </c>
      <c r="B5401" s="10">
        <v>45321</v>
      </c>
      <c r="C5401">
        <v>8162</v>
      </c>
      <c r="D5401" t="s">
        <v>89</v>
      </c>
      <c r="E5401">
        <v>30</v>
      </c>
      <c r="F5401" t="s">
        <v>6</v>
      </c>
      <c r="G5401">
        <v>1</v>
      </c>
      <c r="H5401">
        <v>3391.74</v>
      </c>
      <c r="I5401">
        <v>3391.74</v>
      </c>
      <c r="J5401" t="s">
        <v>87</v>
      </c>
      <c r="K5401" t="s">
        <v>82</v>
      </c>
      <c r="L5401" t="s">
        <v>83</v>
      </c>
      <c r="M5401">
        <v>2024</v>
      </c>
      <c r="N5401" t="s">
        <v>84</v>
      </c>
      <c r="O5401" t="s">
        <v>5438</v>
      </c>
      <c r="P5401" t="s">
        <v>86</v>
      </c>
    </row>
    <row r="5402" spans="1:16" x14ac:dyDescent="0.45">
      <c r="A5402">
        <v>5401</v>
      </c>
      <c r="B5402" s="10">
        <v>45321</v>
      </c>
      <c r="C5402">
        <v>6523</v>
      </c>
      <c r="D5402" t="s">
        <v>89</v>
      </c>
      <c r="E5402">
        <v>42</v>
      </c>
      <c r="F5402" t="s">
        <v>7</v>
      </c>
      <c r="G5402">
        <v>5</v>
      </c>
      <c r="H5402">
        <v>2069.7800000000002</v>
      </c>
      <c r="I5402">
        <v>10348.9</v>
      </c>
      <c r="J5402" t="s">
        <v>97</v>
      </c>
      <c r="K5402" t="s">
        <v>82</v>
      </c>
      <c r="L5402" t="s">
        <v>83</v>
      </c>
      <c r="M5402">
        <v>2024</v>
      </c>
      <c r="N5402" t="s">
        <v>84</v>
      </c>
      <c r="O5402" t="s">
        <v>8902</v>
      </c>
      <c r="P5402" t="s">
        <v>748</v>
      </c>
    </row>
    <row r="5403" spans="1:16" x14ac:dyDescent="0.45">
      <c r="A5403">
        <v>5402</v>
      </c>
      <c r="B5403" s="10">
        <v>45321</v>
      </c>
      <c r="C5403">
        <v>8543</v>
      </c>
      <c r="D5403" t="s">
        <v>89</v>
      </c>
      <c r="E5403">
        <v>49</v>
      </c>
      <c r="F5403" t="s">
        <v>9</v>
      </c>
      <c r="G5403">
        <v>5</v>
      </c>
      <c r="H5403">
        <v>2590.14</v>
      </c>
      <c r="I5403">
        <v>12950.7</v>
      </c>
      <c r="J5403" t="s">
        <v>93</v>
      </c>
      <c r="K5403" t="s">
        <v>82</v>
      </c>
      <c r="L5403" t="s">
        <v>83</v>
      </c>
      <c r="M5403">
        <v>2024</v>
      </c>
      <c r="N5403" t="s">
        <v>84</v>
      </c>
      <c r="O5403" t="s">
        <v>9176</v>
      </c>
      <c r="P5403" t="s">
        <v>748</v>
      </c>
    </row>
    <row r="5404" spans="1:16" x14ac:dyDescent="0.45">
      <c r="A5404">
        <v>5403</v>
      </c>
      <c r="B5404" s="10">
        <v>45321</v>
      </c>
      <c r="C5404">
        <v>9055</v>
      </c>
      <c r="D5404" t="s">
        <v>80</v>
      </c>
      <c r="E5404">
        <v>18</v>
      </c>
      <c r="F5404" t="s">
        <v>8</v>
      </c>
      <c r="G5404">
        <v>1</v>
      </c>
      <c r="H5404">
        <v>4115.63</v>
      </c>
      <c r="I5404">
        <v>4115.63</v>
      </c>
      <c r="J5404" t="s">
        <v>95</v>
      </c>
      <c r="K5404" t="s">
        <v>82</v>
      </c>
      <c r="L5404" t="s">
        <v>83</v>
      </c>
      <c r="M5404">
        <v>2024</v>
      </c>
      <c r="N5404" t="s">
        <v>84</v>
      </c>
      <c r="O5404" t="s">
        <v>5054</v>
      </c>
      <c r="P5404" t="s">
        <v>86</v>
      </c>
    </row>
    <row r="5405" spans="1:16" x14ac:dyDescent="0.45">
      <c r="A5405">
        <v>5404</v>
      </c>
      <c r="B5405" s="10">
        <v>45321</v>
      </c>
      <c r="C5405">
        <v>5654</v>
      </c>
      <c r="D5405" t="s">
        <v>80</v>
      </c>
      <c r="E5405">
        <v>52</v>
      </c>
      <c r="F5405" t="s">
        <v>6</v>
      </c>
      <c r="G5405">
        <v>3</v>
      </c>
      <c r="H5405">
        <v>3294.34</v>
      </c>
      <c r="I5405">
        <v>9883.02</v>
      </c>
      <c r="J5405" t="s">
        <v>93</v>
      </c>
      <c r="K5405" t="s">
        <v>82</v>
      </c>
      <c r="L5405" t="s">
        <v>83</v>
      </c>
      <c r="M5405">
        <v>2024</v>
      </c>
      <c r="N5405" t="s">
        <v>84</v>
      </c>
      <c r="O5405" t="s">
        <v>6552</v>
      </c>
      <c r="P5405" t="s">
        <v>86</v>
      </c>
    </row>
    <row r="5406" spans="1:16" x14ac:dyDescent="0.45">
      <c r="A5406">
        <v>5405</v>
      </c>
      <c r="B5406" s="10">
        <v>45321</v>
      </c>
      <c r="C5406">
        <v>7250</v>
      </c>
      <c r="D5406" t="s">
        <v>89</v>
      </c>
      <c r="E5406">
        <v>36</v>
      </c>
      <c r="F5406" t="s">
        <v>9</v>
      </c>
      <c r="G5406">
        <v>3</v>
      </c>
      <c r="H5406">
        <v>2338.9499999999998</v>
      </c>
      <c r="I5406">
        <v>7016.85</v>
      </c>
      <c r="J5406" t="s">
        <v>97</v>
      </c>
      <c r="K5406" t="s">
        <v>82</v>
      </c>
      <c r="L5406" t="s">
        <v>83</v>
      </c>
      <c r="M5406">
        <v>2024</v>
      </c>
      <c r="N5406" t="s">
        <v>84</v>
      </c>
      <c r="O5406" t="s">
        <v>8608</v>
      </c>
      <c r="P5406" t="s">
        <v>748</v>
      </c>
    </row>
    <row r="5407" spans="1:16" x14ac:dyDescent="0.45">
      <c r="A5407">
        <v>5406</v>
      </c>
      <c r="B5407" s="10">
        <v>45321</v>
      </c>
      <c r="C5407">
        <v>8246</v>
      </c>
      <c r="D5407" t="s">
        <v>80</v>
      </c>
      <c r="E5407">
        <v>29</v>
      </c>
      <c r="F5407" t="s">
        <v>5</v>
      </c>
      <c r="G5407">
        <v>5</v>
      </c>
      <c r="H5407">
        <v>4772.58</v>
      </c>
      <c r="I5407">
        <v>23862.9</v>
      </c>
      <c r="J5407" t="s">
        <v>87</v>
      </c>
      <c r="K5407" t="s">
        <v>82</v>
      </c>
      <c r="L5407" t="s">
        <v>83</v>
      </c>
      <c r="M5407">
        <v>2024</v>
      </c>
      <c r="N5407" t="s">
        <v>84</v>
      </c>
      <c r="O5407" t="s">
        <v>4023</v>
      </c>
      <c r="P5407" t="s">
        <v>86</v>
      </c>
    </row>
    <row r="5408" spans="1:16" x14ac:dyDescent="0.45">
      <c r="A5408">
        <v>5407</v>
      </c>
      <c r="B5408" s="10">
        <v>45321</v>
      </c>
      <c r="C5408">
        <v>1154</v>
      </c>
      <c r="D5408" t="s">
        <v>80</v>
      </c>
      <c r="E5408">
        <v>57</v>
      </c>
      <c r="F5408" t="s">
        <v>6</v>
      </c>
      <c r="G5408">
        <v>4</v>
      </c>
      <c r="H5408">
        <v>1111.8</v>
      </c>
      <c r="I5408">
        <v>4447.2</v>
      </c>
      <c r="J5408" t="s">
        <v>81</v>
      </c>
      <c r="K5408" t="s">
        <v>82</v>
      </c>
      <c r="L5408" t="s">
        <v>83</v>
      </c>
      <c r="M5408">
        <v>2024</v>
      </c>
      <c r="N5408" t="s">
        <v>84</v>
      </c>
      <c r="O5408" t="s">
        <v>1408</v>
      </c>
      <c r="P5408" t="s">
        <v>86</v>
      </c>
    </row>
    <row r="5409" spans="1:16" x14ac:dyDescent="0.45">
      <c r="A5409">
        <v>5408</v>
      </c>
      <c r="B5409" s="10">
        <v>45321</v>
      </c>
      <c r="C5409">
        <v>8950</v>
      </c>
      <c r="D5409" t="s">
        <v>89</v>
      </c>
      <c r="E5409">
        <v>57</v>
      </c>
      <c r="F5409" t="s">
        <v>8</v>
      </c>
      <c r="G5409">
        <v>1</v>
      </c>
      <c r="H5409">
        <v>1480.51</v>
      </c>
      <c r="I5409">
        <v>1480.51</v>
      </c>
      <c r="J5409" t="s">
        <v>81</v>
      </c>
      <c r="K5409" t="s">
        <v>567</v>
      </c>
      <c r="L5409" t="s">
        <v>83</v>
      </c>
      <c r="M5409">
        <v>2024</v>
      </c>
      <c r="N5409" t="s">
        <v>84</v>
      </c>
      <c r="O5409" t="s">
        <v>8086</v>
      </c>
      <c r="P5409" t="s">
        <v>86</v>
      </c>
    </row>
    <row r="5410" spans="1:16" x14ac:dyDescent="0.45">
      <c r="A5410">
        <v>5409</v>
      </c>
      <c r="B5410" s="10">
        <v>45321</v>
      </c>
      <c r="C5410">
        <v>1996</v>
      </c>
      <c r="D5410" t="s">
        <v>89</v>
      </c>
      <c r="E5410">
        <v>64</v>
      </c>
      <c r="F5410" t="s">
        <v>7</v>
      </c>
      <c r="G5410">
        <v>4</v>
      </c>
      <c r="H5410">
        <v>4561.59</v>
      </c>
      <c r="I5410">
        <v>18246.36</v>
      </c>
      <c r="J5410" t="s">
        <v>81</v>
      </c>
      <c r="K5410" t="s">
        <v>82</v>
      </c>
      <c r="L5410" t="s">
        <v>83</v>
      </c>
      <c r="M5410">
        <v>2024</v>
      </c>
      <c r="N5410" t="s">
        <v>84</v>
      </c>
      <c r="O5410" t="s">
        <v>1409</v>
      </c>
      <c r="P5410" t="s">
        <v>86</v>
      </c>
    </row>
    <row r="5411" spans="1:16" x14ac:dyDescent="0.45">
      <c r="A5411">
        <v>5410</v>
      </c>
      <c r="B5411" s="10">
        <v>45321</v>
      </c>
      <c r="C5411">
        <v>5626</v>
      </c>
      <c r="D5411" t="s">
        <v>89</v>
      </c>
      <c r="E5411">
        <v>60</v>
      </c>
      <c r="F5411" t="s">
        <v>6</v>
      </c>
      <c r="G5411">
        <v>3</v>
      </c>
      <c r="H5411">
        <v>4273.46</v>
      </c>
      <c r="I5411">
        <v>12820.38</v>
      </c>
      <c r="J5411" t="s">
        <v>81</v>
      </c>
      <c r="K5411" t="s">
        <v>82</v>
      </c>
      <c r="L5411" t="s">
        <v>83</v>
      </c>
      <c r="M5411">
        <v>2024</v>
      </c>
      <c r="N5411" t="s">
        <v>84</v>
      </c>
      <c r="O5411" t="s">
        <v>8431</v>
      </c>
      <c r="P5411" t="s">
        <v>748</v>
      </c>
    </row>
    <row r="5412" spans="1:16" x14ac:dyDescent="0.45">
      <c r="A5412">
        <v>5411</v>
      </c>
      <c r="B5412" s="10">
        <v>45321</v>
      </c>
      <c r="C5412">
        <v>3905</v>
      </c>
      <c r="D5412" t="s">
        <v>80</v>
      </c>
      <c r="E5412">
        <v>37</v>
      </c>
      <c r="F5412" t="s">
        <v>8</v>
      </c>
      <c r="G5412">
        <v>5</v>
      </c>
      <c r="H5412">
        <v>693.78</v>
      </c>
      <c r="I5412">
        <v>3468.9</v>
      </c>
      <c r="J5412" t="s">
        <v>97</v>
      </c>
      <c r="K5412" t="s">
        <v>82</v>
      </c>
      <c r="L5412" t="s">
        <v>83</v>
      </c>
      <c r="M5412">
        <v>2024</v>
      </c>
      <c r="N5412" t="s">
        <v>84</v>
      </c>
      <c r="O5412" t="s">
        <v>8903</v>
      </c>
      <c r="P5412" t="s">
        <v>748</v>
      </c>
    </row>
    <row r="5413" spans="1:16" x14ac:dyDescent="0.45">
      <c r="A5413">
        <v>5412</v>
      </c>
      <c r="B5413" s="10">
        <v>45322</v>
      </c>
      <c r="C5413">
        <v>1153</v>
      </c>
      <c r="D5413" t="s">
        <v>89</v>
      </c>
      <c r="E5413">
        <v>50</v>
      </c>
      <c r="F5413" t="s">
        <v>9</v>
      </c>
      <c r="G5413">
        <v>4</v>
      </c>
      <c r="H5413">
        <v>4653.24</v>
      </c>
      <c r="I5413">
        <v>18612.96</v>
      </c>
      <c r="J5413" t="s">
        <v>93</v>
      </c>
      <c r="K5413" t="s">
        <v>82</v>
      </c>
      <c r="L5413" t="s">
        <v>83</v>
      </c>
      <c r="M5413">
        <v>2024</v>
      </c>
      <c r="N5413" t="s">
        <v>84</v>
      </c>
      <c r="O5413" t="s">
        <v>164</v>
      </c>
      <c r="P5413" t="s">
        <v>86</v>
      </c>
    </row>
    <row r="5414" spans="1:16" x14ac:dyDescent="0.45">
      <c r="A5414">
        <v>5413</v>
      </c>
      <c r="B5414" s="10">
        <v>45322</v>
      </c>
      <c r="C5414">
        <v>8853</v>
      </c>
      <c r="D5414" t="s">
        <v>80</v>
      </c>
      <c r="E5414">
        <v>46</v>
      </c>
      <c r="F5414" t="s">
        <v>5</v>
      </c>
      <c r="G5414">
        <v>3</v>
      </c>
      <c r="H5414">
        <v>100.34</v>
      </c>
      <c r="I5414">
        <v>301.02</v>
      </c>
      <c r="J5414" t="s">
        <v>93</v>
      </c>
      <c r="K5414" t="s">
        <v>567</v>
      </c>
      <c r="L5414" t="s">
        <v>83</v>
      </c>
      <c r="M5414">
        <v>2024</v>
      </c>
      <c r="N5414" t="s">
        <v>84</v>
      </c>
      <c r="O5414" t="s">
        <v>7526</v>
      </c>
      <c r="P5414" t="s">
        <v>86</v>
      </c>
    </row>
    <row r="5415" spans="1:16" x14ac:dyDescent="0.45">
      <c r="A5415">
        <v>5414</v>
      </c>
      <c r="B5415" s="10">
        <v>45322</v>
      </c>
      <c r="C5415">
        <v>7481</v>
      </c>
      <c r="D5415" t="s">
        <v>80</v>
      </c>
      <c r="E5415">
        <v>33</v>
      </c>
      <c r="F5415" t="s">
        <v>6</v>
      </c>
      <c r="G5415">
        <v>3</v>
      </c>
      <c r="H5415">
        <v>4120.9799999999996</v>
      </c>
      <c r="I5415">
        <v>12362.94</v>
      </c>
      <c r="J5415" t="s">
        <v>87</v>
      </c>
      <c r="K5415" t="s">
        <v>82</v>
      </c>
      <c r="L5415" t="s">
        <v>83</v>
      </c>
      <c r="M5415">
        <v>2024</v>
      </c>
      <c r="N5415" t="s">
        <v>84</v>
      </c>
      <c r="O5415" t="s">
        <v>8343</v>
      </c>
      <c r="P5415" t="s">
        <v>748</v>
      </c>
    </row>
    <row r="5416" spans="1:16" x14ac:dyDescent="0.45">
      <c r="A5416">
        <v>5415</v>
      </c>
      <c r="B5416" s="10">
        <v>45322</v>
      </c>
      <c r="C5416">
        <v>6599</v>
      </c>
      <c r="D5416" t="s">
        <v>80</v>
      </c>
      <c r="E5416">
        <v>31</v>
      </c>
      <c r="F5416" t="s">
        <v>9</v>
      </c>
      <c r="G5416">
        <v>3</v>
      </c>
      <c r="H5416">
        <v>1430.07</v>
      </c>
      <c r="I5416">
        <v>4290.21</v>
      </c>
      <c r="J5416" t="s">
        <v>87</v>
      </c>
      <c r="K5416" t="s">
        <v>82</v>
      </c>
      <c r="L5416" t="s">
        <v>83</v>
      </c>
      <c r="M5416">
        <v>2024</v>
      </c>
      <c r="N5416" t="s">
        <v>84</v>
      </c>
      <c r="O5416" t="s">
        <v>6117</v>
      </c>
      <c r="P5416" t="s">
        <v>86</v>
      </c>
    </row>
    <row r="5417" spans="1:16" x14ac:dyDescent="0.45">
      <c r="A5417">
        <v>5416</v>
      </c>
      <c r="B5417" s="10">
        <v>45322</v>
      </c>
      <c r="C5417">
        <v>2716</v>
      </c>
      <c r="D5417" t="s">
        <v>80</v>
      </c>
      <c r="E5417">
        <v>24</v>
      </c>
      <c r="F5417" t="s">
        <v>9</v>
      </c>
      <c r="G5417">
        <v>4</v>
      </c>
      <c r="H5417">
        <v>983.85</v>
      </c>
      <c r="I5417">
        <v>3935.4</v>
      </c>
      <c r="J5417" t="s">
        <v>95</v>
      </c>
      <c r="K5417" t="s">
        <v>82</v>
      </c>
      <c r="L5417" t="s">
        <v>83</v>
      </c>
      <c r="M5417">
        <v>2024</v>
      </c>
      <c r="N5417" t="s">
        <v>84</v>
      </c>
      <c r="O5417" t="s">
        <v>2366</v>
      </c>
      <c r="P5417" t="s">
        <v>86</v>
      </c>
    </row>
    <row r="5418" spans="1:16" x14ac:dyDescent="0.45">
      <c r="A5418">
        <v>5417</v>
      </c>
      <c r="B5418" s="10">
        <v>45322</v>
      </c>
      <c r="C5418">
        <v>1786</v>
      </c>
      <c r="D5418" t="s">
        <v>89</v>
      </c>
      <c r="E5418">
        <v>23</v>
      </c>
      <c r="F5418" t="s">
        <v>102</v>
      </c>
      <c r="G5418">
        <v>2</v>
      </c>
      <c r="H5418">
        <v>2271.11</v>
      </c>
      <c r="I5418">
        <v>4542.22</v>
      </c>
      <c r="J5418" t="s">
        <v>95</v>
      </c>
      <c r="K5418" t="s">
        <v>82</v>
      </c>
      <c r="L5418" t="s">
        <v>83</v>
      </c>
      <c r="M5418">
        <v>2024</v>
      </c>
      <c r="N5418" t="s">
        <v>84</v>
      </c>
      <c r="O5418" t="s">
        <v>2557</v>
      </c>
      <c r="P5418" t="s">
        <v>86</v>
      </c>
    </row>
    <row r="5419" spans="1:16" x14ac:dyDescent="0.45">
      <c r="A5419">
        <v>5418</v>
      </c>
      <c r="B5419" s="10">
        <v>45322</v>
      </c>
      <c r="C5419">
        <v>5368</v>
      </c>
      <c r="D5419" t="s">
        <v>80</v>
      </c>
      <c r="E5419">
        <v>38</v>
      </c>
      <c r="F5419" t="s">
        <v>9</v>
      </c>
      <c r="G5419">
        <v>5</v>
      </c>
      <c r="H5419">
        <v>4490.5600000000004</v>
      </c>
      <c r="I5419">
        <v>22452.799999999999</v>
      </c>
      <c r="J5419" t="s">
        <v>97</v>
      </c>
      <c r="K5419" t="s">
        <v>82</v>
      </c>
      <c r="L5419" t="s">
        <v>83</v>
      </c>
      <c r="M5419">
        <v>2024</v>
      </c>
      <c r="N5419" t="s">
        <v>84</v>
      </c>
      <c r="O5419" t="s">
        <v>8904</v>
      </c>
      <c r="P5419" t="s">
        <v>748</v>
      </c>
    </row>
    <row r="5420" spans="1:16" x14ac:dyDescent="0.45">
      <c r="A5420">
        <v>5419</v>
      </c>
      <c r="B5420" s="10">
        <v>45322</v>
      </c>
      <c r="C5420">
        <v>9096</v>
      </c>
      <c r="D5420" t="s">
        <v>89</v>
      </c>
      <c r="E5420">
        <v>53</v>
      </c>
      <c r="F5420" t="s">
        <v>6</v>
      </c>
      <c r="G5420">
        <v>3</v>
      </c>
      <c r="H5420">
        <v>3940.19</v>
      </c>
      <c r="I5420">
        <v>11820.57</v>
      </c>
      <c r="J5420" t="s">
        <v>93</v>
      </c>
      <c r="K5420" t="s">
        <v>82</v>
      </c>
      <c r="L5420" t="s">
        <v>83</v>
      </c>
      <c r="M5420">
        <v>2024</v>
      </c>
      <c r="N5420" t="s">
        <v>84</v>
      </c>
      <c r="O5420" t="s">
        <v>6553</v>
      </c>
      <c r="P5420" t="s">
        <v>86</v>
      </c>
    </row>
    <row r="5421" spans="1:16" x14ac:dyDescent="0.45">
      <c r="A5421">
        <v>5420</v>
      </c>
      <c r="B5421" s="10">
        <v>45322</v>
      </c>
      <c r="C5421">
        <v>5272</v>
      </c>
      <c r="D5421" t="s">
        <v>80</v>
      </c>
      <c r="E5421">
        <v>39</v>
      </c>
      <c r="F5421" t="s">
        <v>5</v>
      </c>
      <c r="G5421">
        <v>4</v>
      </c>
      <c r="H5421">
        <v>4836.99</v>
      </c>
      <c r="I5421">
        <v>19347.96</v>
      </c>
      <c r="J5421" t="s">
        <v>97</v>
      </c>
      <c r="K5421" t="s">
        <v>82</v>
      </c>
      <c r="L5421" t="s">
        <v>83</v>
      </c>
      <c r="M5421">
        <v>2024</v>
      </c>
      <c r="N5421" t="s">
        <v>84</v>
      </c>
      <c r="O5421" t="s">
        <v>1750</v>
      </c>
      <c r="P5421" t="s">
        <v>86</v>
      </c>
    </row>
    <row r="5422" spans="1:16" x14ac:dyDescent="0.45">
      <c r="A5422">
        <v>5421</v>
      </c>
      <c r="B5422" s="10">
        <v>45322</v>
      </c>
      <c r="C5422">
        <v>4767</v>
      </c>
      <c r="D5422" t="s">
        <v>89</v>
      </c>
      <c r="E5422">
        <v>57</v>
      </c>
      <c r="F5422" t="s">
        <v>7</v>
      </c>
      <c r="G5422">
        <v>1</v>
      </c>
      <c r="H5422">
        <v>2727.94</v>
      </c>
      <c r="I5422">
        <v>2727.94</v>
      </c>
      <c r="J5422" t="s">
        <v>81</v>
      </c>
      <c r="K5422" t="s">
        <v>82</v>
      </c>
      <c r="L5422" t="s">
        <v>83</v>
      </c>
      <c r="M5422">
        <v>2024</v>
      </c>
      <c r="N5422" t="s">
        <v>84</v>
      </c>
      <c r="O5422" t="s">
        <v>5881</v>
      </c>
      <c r="P5422" t="s">
        <v>86</v>
      </c>
    </row>
    <row r="5423" spans="1:16" x14ac:dyDescent="0.45">
      <c r="A5423">
        <v>5422</v>
      </c>
      <c r="B5423" s="10">
        <v>45322</v>
      </c>
      <c r="C5423">
        <v>9834</v>
      </c>
      <c r="D5423" t="s">
        <v>89</v>
      </c>
      <c r="E5423">
        <v>36</v>
      </c>
      <c r="F5423" t="s">
        <v>102</v>
      </c>
      <c r="G5423">
        <v>5</v>
      </c>
      <c r="H5423">
        <v>2577.27</v>
      </c>
      <c r="I5423">
        <v>12886.35</v>
      </c>
      <c r="J5423" t="s">
        <v>97</v>
      </c>
      <c r="K5423" t="s">
        <v>82</v>
      </c>
      <c r="L5423" t="s">
        <v>83</v>
      </c>
      <c r="M5423">
        <v>2024</v>
      </c>
      <c r="N5423" t="s">
        <v>668</v>
      </c>
      <c r="O5423" t="s">
        <v>9750</v>
      </c>
      <c r="P5423" t="s">
        <v>86</v>
      </c>
    </row>
    <row r="5424" spans="1:16" x14ac:dyDescent="0.45">
      <c r="A5424">
        <v>5423</v>
      </c>
      <c r="B5424" s="10">
        <v>45322</v>
      </c>
      <c r="C5424">
        <v>6994</v>
      </c>
      <c r="D5424" t="s">
        <v>89</v>
      </c>
      <c r="E5424">
        <v>42</v>
      </c>
      <c r="F5424" t="s">
        <v>9</v>
      </c>
      <c r="G5424">
        <v>1</v>
      </c>
      <c r="H5424">
        <v>114.51</v>
      </c>
      <c r="I5424">
        <v>114.51</v>
      </c>
      <c r="J5424" t="s">
        <v>97</v>
      </c>
      <c r="K5424" t="s">
        <v>567</v>
      </c>
      <c r="L5424" t="s">
        <v>83</v>
      </c>
      <c r="M5424">
        <v>2024</v>
      </c>
      <c r="N5424" t="s">
        <v>84</v>
      </c>
      <c r="O5424" t="s">
        <v>7950</v>
      </c>
      <c r="P5424" t="s">
        <v>86</v>
      </c>
    </row>
    <row r="5425" spans="1:16" x14ac:dyDescent="0.45">
      <c r="A5425">
        <v>5424</v>
      </c>
      <c r="B5425" s="10">
        <v>45322</v>
      </c>
      <c r="C5425">
        <v>8216</v>
      </c>
      <c r="D5425" t="s">
        <v>80</v>
      </c>
      <c r="E5425">
        <v>20</v>
      </c>
      <c r="F5425" t="s">
        <v>6</v>
      </c>
      <c r="G5425">
        <v>1</v>
      </c>
      <c r="H5425">
        <v>944.01</v>
      </c>
      <c r="I5425">
        <v>944.01</v>
      </c>
      <c r="J5425" t="s">
        <v>95</v>
      </c>
      <c r="K5425" t="s">
        <v>567</v>
      </c>
      <c r="L5425" t="s">
        <v>83</v>
      </c>
      <c r="M5425">
        <v>2024</v>
      </c>
      <c r="N5425" t="s">
        <v>84</v>
      </c>
      <c r="O5425" t="s">
        <v>7707</v>
      </c>
      <c r="P5425" t="s">
        <v>86</v>
      </c>
    </row>
    <row r="5426" spans="1:16" x14ac:dyDescent="0.45">
      <c r="A5426">
        <v>5425</v>
      </c>
      <c r="B5426" s="10">
        <v>45322</v>
      </c>
      <c r="C5426">
        <v>9857</v>
      </c>
      <c r="D5426" t="s">
        <v>80</v>
      </c>
      <c r="E5426">
        <v>53</v>
      </c>
      <c r="F5426" t="s">
        <v>8</v>
      </c>
      <c r="G5426">
        <v>4</v>
      </c>
      <c r="H5426">
        <v>2513.2199999999998</v>
      </c>
      <c r="I5426">
        <v>10052.879999999999</v>
      </c>
      <c r="J5426" t="s">
        <v>93</v>
      </c>
      <c r="K5426" t="s">
        <v>82</v>
      </c>
      <c r="L5426" t="s">
        <v>83</v>
      </c>
      <c r="M5426">
        <v>2024</v>
      </c>
      <c r="N5426" t="s">
        <v>84</v>
      </c>
      <c r="O5426" t="s">
        <v>2056</v>
      </c>
      <c r="P5426" t="s">
        <v>86</v>
      </c>
    </row>
    <row r="5427" spans="1:16" x14ac:dyDescent="0.45">
      <c r="A5427">
        <v>5426</v>
      </c>
      <c r="B5427" s="10">
        <v>45323</v>
      </c>
      <c r="C5427">
        <v>4426</v>
      </c>
      <c r="D5427" t="s">
        <v>80</v>
      </c>
      <c r="E5427">
        <v>62</v>
      </c>
      <c r="F5427" t="s">
        <v>102</v>
      </c>
      <c r="G5427">
        <v>2</v>
      </c>
      <c r="H5427">
        <v>3775.21</v>
      </c>
      <c r="I5427">
        <v>7550.42</v>
      </c>
      <c r="J5427" t="s">
        <v>81</v>
      </c>
      <c r="K5427" t="s">
        <v>82</v>
      </c>
      <c r="L5427" t="s">
        <v>91</v>
      </c>
      <c r="M5427">
        <v>2024</v>
      </c>
      <c r="N5427" t="s">
        <v>84</v>
      </c>
      <c r="O5427" t="s">
        <v>277</v>
      </c>
      <c r="P5427" t="s">
        <v>86</v>
      </c>
    </row>
    <row r="5428" spans="1:16" x14ac:dyDescent="0.45">
      <c r="A5428">
        <v>5427</v>
      </c>
      <c r="B5428" s="10">
        <v>45323</v>
      </c>
      <c r="C5428">
        <v>4783</v>
      </c>
      <c r="D5428" t="s">
        <v>89</v>
      </c>
      <c r="E5428">
        <v>51</v>
      </c>
      <c r="F5428" t="s">
        <v>5</v>
      </c>
      <c r="G5428">
        <v>4</v>
      </c>
      <c r="H5428">
        <v>4121.88</v>
      </c>
      <c r="I5428">
        <v>16487.52</v>
      </c>
      <c r="J5428" t="s">
        <v>93</v>
      </c>
      <c r="K5428" t="s">
        <v>82</v>
      </c>
      <c r="L5428" t="s">
        <v>91</v>
      </c>
      <c r="M5428">
        <v>2024</v>
      </c>
      <c r="N5428" t="s">
        <v>84</v>
      </c>
      <c r="O5428" t="s">
        <v>2057</v>
      </c>
      <c r="P5428" t="s">
        <v>86</v>
      </c>
    </row>
    <row r="5429" spans="1:16" x14ac:dyDescent="0.45">
      <c r="A5429">
        <v>5428</v>
      </c>
      <c r="B5429" s="10">
        <v>45323</v>
      </c>
      <c r="C5429">
        <v>6427</v>
      </c>
      <c r="D5429" t="s">
        <v>80</v>
      </c>
      <c r="E5429">
        <v>28</v>
      </c>
      <c r="F5429" t="s">
        <v>8</v>
      </c>
      <c r="G5429">
        <v>4</v>
      </c>
      <c r="H5429">
        <v>1452.17</v>
      </c>
      <c r="I5429">
        <v>5808.68</v>
      </c>
      <c r="J5429" t="s">
        <v>87</v>
      </c>
      <c r="K5429" t="s">
        <v>82</v>
      </c>
      <c r="L5429" t="s">
        <v>91</v>
      </c>
      <c r="M5429">
        <v>2024</v>
      </c>
      <c r="N5429" t="s">
        <v>84</v>
      </c>
      <c r="O5429" t="s">
        <v>1051</v>
      </c>
      <c r="P5429" t="s">
        <v>86</v>
      </c>
    </row>
    <row r="5430" spans="1:16" x14ac:dyDescent="0.45">
      <c r="A5430">
        <v>5429</v>
      </c>
      <c r="B5430" s="10">
        <v>45323</v>
      </c>
      <c r="C5430">
        <v>8011</v>
      </c>
      <c r="D5430" t="s">
        <v>80</v>
      </c>
      <c r="E5430">
        <v>59</v>
      </c>
      <c r="F5430" t="s">
        <v>5</v>
      </c>
      <c r="G5430">
        <v>5</v>
      </c>
      <c r="H5430">
        <v>3576.66</v>
      </c>
      <c r="I5430">
        <v>17883.3</v>
      </c>
      <c r="J5430" t="s">
        <v>81</v>
      </c>
      <c r="K5430" t="s">
        <v>82</v>
      </c>
      <c r="L5430" t="s">
        <v>91</v>
      </c>
      <c r="M5430">
        <v>2024</v>
      </c>
      <c r="N5430" t="s">
        <v>84</v>
      </c>
      <c r="O5430" t="s">
        <v>4729</v>
      </c>
      <c r="P5430" t="s">
        <v>86</v>
      </c>
    </row>
    <row r="5431" spans="1:16" x14ac:dyDescent="0.45">
      <c r="A5431">
        <v>5430</v>
      </c>
      <c r="B5431" s="10">
        <v>45323</v>
      </c>
      <c r="C5431">
        <v>9052</v>
      </c>
      <c r="D5431" t="s">
        <v>80</v>
      </c>
      <c r="E5431">
        <v>64</v>
      </c>
      <c r="F5431" t="s">
        <v>8</v>
      </c>
      <c r="G5431">
        <v>4</v>
      </c>
      <c r="H5431">
        <v>4151.22</v>
      </c>
      <c r="I5431">
        <v>16604.88</v>
      </c>
      <c r="J5431" t="s">
        <v>81</v>
      </c>
      <c r="K5431" t="s">
        <v>82</v>
      </c>
      <c r="L5431" t="s">
        <v>91</v>
      </c>
      <c r="M5431">
        <v>2024</v>
      </c>
      <c r="N5431" t="s">
        <v>84</v>
      </c>
      <c r="O5431" t="s">
        <v>1410</v>
      </c>
      <c r="P5431" t="s">
        <v>86</v>
      </c>
    </row>
    <row r="5432" spans="1:16" x14ac:dyDescent="0.45">
      <c r="A5432">
        <v>5431</v>
      </c>
      <c r="B5432" s="10">
        <v>45323</v>
      </c>
      <c r="C5432">
        <v>4701</v>
      </c>
      <c r="D5432" t="s">
        <v>89</v>
      </c>
      <c r="E5432">
        <v>44</v>
      </c>
      <c r="F5432" t="s">
        <v>7</v>
      </c>
      <c r="G5432">
        <v>5</v>
      </c>
      <c r="H5432">
        <v>1905.28</v>
      </c>
      <c r="I5432">
        <v>9526.4</v>
      </c>
      <c r="J5432" t="s">
        <v>97</v>
      </c>
      <c r="K5432" t="s">
        <v>82</v>
      </c>
      <c r="L5432" t="s">
        <v>91</v>
      </c>
      <c r="M5432">
        <v>2024</v>
      </c>
      <c r="N5432" t="s">
        <v>84</v>
      </c>
      <c r="O5432" t="s">
        <v>4508</v>
      </c>
      <c r="P5432" t="s">
        <v>86</v>
      </c>
    </row>
    <row r="5433" spans="1:16" x14ac:dyDescent="0.45">
      <c r="A5433">
        <v>5432</v>
      </c>
      <c r="B5433" s="10">
        <v>45323</v>
      </c>
      <c r="C5433">
        <v>3349</v>
      </c>
      <c r="D5433" t="s">
        <v>80</v>
      </c>
      <c r="E5433">
        <v>59</v>
      </c>
      <c r="F5433" t="s">
        <v>5</v>
      </c>
      <c r="G5433">
        <v>3</v>
      </c>
      <c r="H5433">
        <v>3493</v>
      </c>
      <c r="I5433">
        <v>10479</v>
      </c>
      <c r="J5433" t="s">
        <v>81</v>
      </c>
      <c r="K5433" t="s">
        <v>82</v>
      </c>
      <c r="L5433" t="s">
        <v>91</v>
      </c>
      <c r="M5433">
        <v>2024</v>
      </c>
      <c r="N5433" t="s">
        <v>84</v>
      </c>
      <c r="O5433" t="s">
        <v>6737</v>
      </c>
      <c r="P5433" t="s">
        <v>86</v>
      </c>
    </row>
    <row r="5434" spans="1:16" x14ac:dyDescent="0.45">
      <c r="A5434">
        <v>5433</v>
      </c>
      <c r="B5434" s="10">
        <v>45323</v>
      </c>
      <c r="C5434">
        <v>8011</v>
      </c>
      <c r="D5434" t="s">
        <v>80</v>
      </c>
      <c r="E5434">
        <v>19</v>
      </c>
      <c r="F5434" t="s">
        <v>8</v>
      </c>
      <c r="G5434">
        <v>5</v>
      </c>
      <c r="H5434">
        <v>2214.54</v>
      </c>
      <c r="I5434">
        <v>11072.7</v>
      </c>
      <c r="J5434" t="s">
        <v>95</v>
      </c>
      <c r="K5434" t="s">
        <v>82</v>
      </c>
      <c r="L5434" t="s">
        <v>91</v>
      </c>
      <c r="M5434">
        <v>2024</v>
      </c>
      <c r="N5434" t="s">
        <v>668</v>
      </c>
      <c r="O5434" t="s">
        <v>9751</v>
      </c>
      <c r="P5434" t="s">
        <v>86</v>
      </c>
    </row>
    <row r="5435" spans="1:16" x14ac:dyDescent="0.45">
      <c r="A5435">
        <v>5434</v>
      </c>
      <c r="B5435" s="10">
        <v>45323</v>
      </c>
      <c r="C5435">
        <v>8055</v>
      </c>
      <c r="D5435" t="s">
        <v>89</v>
      </c>
      <c r="E5435">
        <v>23</v>
      </c>
      <c r="F5435" t="s">
        <v>5</v>
      </c>
      <c r="G5435">
        <v>4</v>
      </c>
      <c r="H5435">
        <v>4928.9799999999996</v>
      </c>
      <c r="I5435">
        <v>19715.919999999998</v>
      </c>
      <c r="J5435" t="s">
        <v>95</v>
      </c>
      <c r="K5435" t="s">
        <v>82</v>
      </c>
      <c r="L5435" t="s">
        <v>91</v>
      </c>
      <c r="M5435">
        <v>2024</v>
      </c>
      <c r="N5435" t="s">
        <v>84</v>
      </c>
      <c r="O5435" t="s">
        <v>2367</v>
      </c>
      <c r="P5435" t="s">
        <v>86</v>
      </c>
    </row>
    <row r="5436" spans="1:16" x14ac:dyDescent="0.45">
      <c r="A5436">
        <v>5435</v>
      </c>
      <c r="B5436" s="10">
        <v>45323</v>
      </c>
      <c r="C5436">
        <v>2212</v>
      </c>
      <c r="D5436" t="s">
        <v>89</v>
      </c>
      <c r="E5436">
        <v>63</v>
      </c>
      <c r="F5436" t="s">
        <v>102</v>
      </c>
      <c r="G5436">
        <v>3</v>
      </c>
      <c r="H5436">
        <v>83</v>
      </c>
      <c r="I5436">
        <v>249</v>
      </c>
      <c r="J5436" t="s">
        <v>81</v>
      </c>
      <c r="K5436" t="s">
        <v>567</v>
      </c>
      <c r="L5436" t="s">
        <v>91</v>
      </c>
      <c r="M5436">
        <v>2024</v>
      </c>
      <c r="N5436" t="s">
        <v>84</v>
      </c>
      <c r="O5436" t="s">
        <v>7527</v>
      </c>
      <c r="P5436" t="s">
        <v>86</v>
      </c>
    </row>
    <row r="5437" spans="1:16" x14ac:dyDescent="0.45">
      <c r="A5437">
        <v>5436</v>
      </c>
      <c r="B5437" s="10">
        <v>45323</v>
      </c>
      <c r="C5437">
        <v>7965</v>
      </c>
      <c r="D5437" t="s">
        <v>89</v>
      </c>
      <c r="E5437">
        <v>19</v>
      </c>
      <c r="F5437" t="s">
        <v>5</v>
      </c>
      <c r="G5437">
        <v>3</v>
      </c>
      <c r="H5437">
        <v>2101.0100000000002</v>
      </c>
      <c r="I5437">
        <v>6303.03</v>
      </c>
      <c r="J5437" t="s">
        <v>95</v>
      </c>
      <c r="K5437" t="s">
        <v>82</v>
      </c>
      <c r="L5437" t="s">
        <v>91</v>
      </c>
      <c r="M5437">
        <v>2024</v>
      </c>
      <c r="N5437" t="s">
        <v>84</v>
      </c>
      <c r="O5437" t="s">
        <v>8682</v>
      </c>
      <c r="P5437" t="s">
        <v>748</v>
      </c>
    </row>
    <row r="5438" spans="1:16" x14ac:dyDescent="0.45">
      <c r="A5438">
        <v>5437</v>
      </c>
      <c r="B5438" s="10">
        <v>45323</v>
      </c>
      <c r="C5438">
        <v>7704</v>
      </c>
      <c r="D5438" t="s">
        <v>89</v>
      </c>
      <c r="E5438">
        <v>59</v>
      </c>
      <c r="F5438" t="s">
        <v>6</v>
      </c>
      <c r="G5438">
        <v>2</v>
      </c>
      <c r="H5438">
        <v>1355.4</v>
      </c>
      <c r="I5438">
        <v>2710.8</v>
      </c>
      <c r="J5438" t="s">
        <v>81</v>
      </c>
      <c r="K5438" t="s">
        <v>82</v>
      </c>
      <c r="L5438" t="s">
        <v>91</v>
      </c>
      <c r="M5438">
        <v>2024</v>
      </c>
      <c r="N5438" t="s">
        <v>84</v>
      </c>
      <c r="O5438" t="s">
        <v>3106</v>
      </c>
      <c r="P5438" t="s">
        <v>86</v>
      </c>
    </row>
    <row r="5439" spans="1:16" x14ac:dyDescent="0.45">
      <c r="A5439">
        <v>5438</v>
      </c>
      <c r="B5439" s="10">
        <v>45323</v>
      </c>
      <c r="C5439">
        <v>8433</v>
      </c>
      <c r="D5439" t="s">
        <v>89</v>
      </c>
      <c r="E5439">
        <v>34</v>
      </c>
      <c r="F5439" t="s">
        <v>5</v>
      </c>
      <c r="G5439">
        <v>4</v>
      </c>
      <c r="H5439">
        <v>4256.2</v>
      </c>
      <c r="I5439">
        <v>17024.8</v>
      </c>
      <c r="J5439" t="s">
        <v>87</v>
      </c>
      <c r="K5439" t="s">
        <v>82</v>
      </c>
      <c r="L5439" t="s">
        <v>91</v>
      </c>
      <c r="M5439">
        <v>2024</v>
      </c>
      <c r="N5439" t="s">
        <v>84</v>
      </c>
      <c r="O5439" t="s">
        <v>1052</v>
      </c>
      <c r="P5439" t="s">
        <v>86</v>
      </c>
    </row>
    <row r="5440" spans="1:16" x14ac:dyDescent="0.45">
      <c r="A5440">
        <v>5439</v>
      </c>
      <c r="B5440" s="10">
        <v>45324</v>
      </c>
      <c r="C5440">
        <v>3511</v>
      </c>
      <c r="D5440" t="s">
        <v>89</v>
      </c>
      <c r="E5440">
        <v>57</v>
      </c>
      <c r="F5440" t="s">
        <v>8</v>
      </c>
      <c r="G5440">
        <v>1</v>
      </c>
      <c r="H5440">
        <v>1471.27</v>
      </c>
      <c r="I5440">
        <v>1471.27</v>
      </c>
      <c r="J5440" t="s">
        <v>81</v>
      </c>
      <c r="K5440" t="s">
        <v>567</v>
      </c>
      <c r="L5440" t="s">
        <v>91</v>
      </c>
      <c r="M5440">
        <v>2024</v>
      </c>
      <c r="N5440" t="s">
        <v>84</v>
      </c>
      <c r="O5440" t="s">
        <v>621</v>
      </c>
      <c r="P5440" t="s">
        <v>86</v>
      </c>
    </row>
    <row r="5441" spans="1:16" x14ac:dyDescent="0.45">
      <c r="A5441">
        <v>5440</v>
      </c>
      <c r="B5441" s="10">
        <v>45324</v>
      </c>
      <c r="C5441">
        <v>1143</v>
      </c>
      <c r="D5441" t="s">
        <v>80</v>
      </c>
      <c r="E5441">
        <v>31</v>
      </c>
      <c r="F5441" t="s">
        <v>5</v>
      </c>
      <c r="G5441">
        <v>4</v>
      </c>
      <c r="H5441">
        <v>2742.04</v>
      </c>
      <c r="I5441">
        <v>10968.16</v>
      </c>
      <c r="J5441" t="s">
        <v>87</v>
      </c>
      <c r="K5441" t="s">
        <v>82</v>
      </c>
      <c r="L5441" t="s">
        <v>91</v>
      </c>
      <c r="M5441">
        <v>2024</v>
      </c>
      <c r="N5441" t="s">
        <v>84</v>
      </c>
      <c r="O5441" t="s">
        <v>1053</v>
      </c>
      <c r="P5441" t="s">
        <v>86</v>
      </c>
    </row>
    <row r="5442" spans="1:16" x14ac:dyDescent="0.45">
      <c r="A5442">
        <v>5441</v>
      </c>
      <c r="B5442" s="10">
        <v>45324</v>
      </c>
      <c r="C5442">
        <v>8367</v>
      </c>
      <c r="D5442" t="s">
        <v>80</v>
      </c>
      <c r="E5442">
        <v>27</v>
      </c>
      <c r="F5442" t="s">
        <v>7</v>
      </c>
      <c r="G5442">
        <v>1</v>
      </c>
      <c r="H5442">
        <v>3714.33</v>
      </c>
      <c r="I5442">
        <v>3714.33</v>
      </c>
      <c r="J5442" t="s">
        <v>87</v>
      </c>
      <c r="K5442" t="s">
        <v>82</v>
      </c>
      <c r="L5442" t="s">
        <v>91</v>
      </c>
      <c r="M5442">
        <v>2024</v>
      </c>
      <c r="N5442" t="s">
        <v>668</v>
      </c>
      <c r="O5442" t="s">
        <v>9626</v>
      </c>
      <c r="P5442" t="s">
        <v>86</v>
      </c>
    </row>
    <row r="5443" spans="1:16" x14ac:dyDescent="0.45">
      <c r="A5443">
        <v>5442</v>
      </c>
      <c r="B5443" s="10">
        <v>45324</v>
      </c>
      <c r="C5443">
        <v>4228</v>
      </c>
      <c r="D5443" t="s">
        <v>89</v>
      </c>
      <c r="E5443">
        <v>62</v>
      </c>
      <c r="F5443" t="s">
        <v>9</v>
      </c>
      <c r="G5443">
        <v>2</v>
      </c>
      <c r="H5443">
        <v>2511.29</v>
      </c>
      <c r="I5443">
        <v>5022.58</v>
      </c>
      <c r="J5443" t="s">
        <v>81</v>
      </c>
      <c r="K5443" t="s">
        <v>82</v>
      </c>
      <c r="L5443" t="s">
        <v>91</v>
      </c>
      <c r="M5443">
        <v>2024</v>
      </c>
      <c r="N5443" t="s">
        <v>84</v>
      </c>
      <c r="O5443" t="s">
        <v>3107</v>
      </c>
      <c r="P5443" t="s">
        <v>86</v>
      </c>
    </row>
    <row r="5444" spans="1:16" x14ac:dyDescent="0.45">
      <c r="A5444">
        <v>5443</v>
      </c>
      <c r="B5444" s="10">
        <v>45324</v>
      </c>
      <c r="C5444">
        <v>5582</v>
      </c>
      <c r="D5444" t="s">
        <v>80</v>
      </c>
      <c r="E5444">
        <v>50</v>
      </c>
      <c r="F5444" t="s">
        <v>102</v>
      </c>
      <c r="G5444">
        <v>4</v>
      </c>
      <c r="H5444">
        <v>2081.4899999999998</v>
      </c>
      <c r="I5444">
        <v>8325.9599999999991</v>
      </c>
      <c r="J5444" t="s">
        <v>93</v>
      </c>
      <c r="K5444" t="s">
        <v>82</v>
      </c>
      <c r="L5444" t="s">
        <v>91</v>
      </c>
      <c r="M5444">
        <v>2024</v>
      </c>
      <c r="N5444" t="s">
        <v>84</v>
      </c>
      <c r="O5444" t="s">
        <v>2058</v>
      </c>
      <c r="P5444" t="s">
        <v>86</v>
      </c>
    </row>
    <row r="5445" spans="1:16" x14ac:dyDescent="0.45">
      <c r="A5445">
        <v>5444</v>
      </c>
      <c r="B5445" s="10">
        <v>45324</v>
      </c>
      <c r="C5445">
        <v>7031</v>
      </c>
      <c r="D5445" t="s">
        <v>89</v>
      </c>
      <c r="E5445">
        <v>59</v>
      </c>
      <c r="F5445" t="s">
        <v>6</v>
      </c>
      <c r="G5445">
        <v>2</v>
      </c>
      <c r="H5445">
        <v>260.45999999999998</v>
      </c>
      <c r="I5445">
        <v>520.91999999999996</v>
      </c>
      <c r="J5445" t="s">
        <v>81</v>
      </c>
      <c r="K5445" t="s">
        <v>567</v>
      </c>
      <c r="L5445" t="s">
        <v>91</v>
      </c>
      <c r="M5445">
        <v>2024</v>
      </c>
      <c r="N5445" t="s">
        <v>84</v>
      </c>
      <c r="O5445" t="s">
        <v>7001</v>
      </c>
      <c r="P5445" t="s">
        <v>86</v>
      </c>
    </row>
    <row r="5446" spans="1:16" x14ac:dyDescent="0.45">
      <c r="A5446">
        <v>5445</v>
      </c>
      <c r="B5446" s="10">
        <v>45324</v>
      </c>
      <c r="C5446">
        <v>5243</v>
      </c>
      <c r="D5446" t="s">
        <v>80</v>
      </c>
      <c r="E5446">
        <v>29</v>
      </c>
      <c r="F5446" t="s">
        <v>8</v>
      </c>
      <c r="G5446">
        <v>1</v>
      </c>
      <c r="H5446">
        <v>163.51</v>
      </c>
      <c r="I5446">
        <v>163.51</v>
      </c>
      <c r="J5446" t="s">
        <v>87</v>
      </c>
      <c r="K5446" t="s">
        <v>567</v>
      </c>
      <c r="L5446" t="s">
        <v>91</v>
      </c>
      <c r="M5446">
        <v>2024</v>
      </c>
      <c r="N5446" t="s">
        <v>84</v>
      </c>
      <c r="O5446" t="s">
        <v>8221</v>
      </c>
      <c r="P5446" t="s">
        <v>86</v>
      </c>
    </row>
    <row r="5447" spans="1:16" x14ac:dyDescent="0.45">
      <c r="A5447">
        <v>5446</v>
      </c>
      <c r="B5447" s="10">
        <v>45324</v>
      </c>
      <c r="C5447">
        <v>3713</v>
      </c>
      <c r="D5447" t="s">
        <v>89</v>
      </c>
      <c r="E5447">
        <v>49</v>
      </c>
      <c r="F5447" t="s">
        <v>5</v>
      </c>
      <c r="G5447">
        <v>5</v>
      </c>
      <c r="H5447">
        <v>4788.74</v>
      </c>
      <c r="I5447">
        <v>23943.7</v>
      </c>
      <c r="J5447" t="s">
        <v>93</v>
      </c>
      <c r="K5447" t="s">
        <v>82</v>
      </c>
      <c r="L5447" t="s">
        <v>91</v>
      </c>
      <c r="M5447">
        <v>2024</v>
      </c>
      <c r="N5447" t="s">
        <v>84</v>
      </c>
      <c r="O5447" t="s">
        <v>9177</v>
      </c>
      <c r="P5447" t="s">
        <v>748</v>
      </c>
    </row>
    <row r="5448" spans="1:16" x14ac:dyDescent="0.45">
      <c r="A5448">
        <v>5447</v>
      </c>
      <c r="B5448" s="10">
        <v>45324</v>
      </c>
      <c r="C5448">
        <v>5185</v>
      </c>
      <c r="D5448" t="s">
        <v>89</v>
      </c>
      <c r="E5448">
        <v>41</v>
      </c>
      <c r="F5448" t="s">
        <v>5</v>
      </c>
      <c r="G5448">
        <v>4</v>
      </c>
      <c r="H5448">
        <v>3234.06</v>
      </c>
      <c r="I5448">
        <v>12936.24</v>
      </c>
      <c r="J5448" t="s">
        <v>97</v>
      </c>
      <c r="K5448" t="s">
        <v>82</v>
      </c>
      <c r="L5448" t="s">
        <v>91</v>
      </c>
      <c r="M5448">
        <v>2024</v>
      </c>
      <c r="N5448" t="s">
        <v>84</v>
      </c>
      <c r="O5448" t="s">
        <v>1751</v>
      </c>
      <c r="P5448" t="s">
        <v>86</v>
      </c>
    </row>
    <row r="5449" spans="1:16" x14ac:dyDescent="0.45">
      <c r="A5449">
        <v>5448</v>
      </c>
      <c r="B5449" s="10">
        <v>45324</v>
      </c>
      <c r="C5449">
        <v>8328</v>
      </c>
      <c r="D5449" t="s">
        <v>80</v>
      </c>
      <c r="E5449">
        <v>31</v>
      </c>
      <c r="F5449" t="s">
        <v>5</v>
      </c>
      <c r="G5449">
        <v>3</v>
      </c>
      <c r="H5449">
        <v>4135.01</v>
      </c>
      <c r="I5449">
        <v>12405.03</v>
      </c>
      <c r="J5449" t="s">
        <v>87</v>
      </c>
      <c r="K5449" t="s">
        <v>82</v>
      </c>
      <c r="L5449" t="s">
        <v>91</v>
      </c>
      <c r="M5449">
        <v>2024</v>
      </c>
      <c r="N5449" t="s">
        <v>84</v>
      </c>
      <c r="O5449" t="s">
        <v>6118</v>
      </c>
      <c r="P5449" t="s">
        <v>86</v>
      </c>
    </row>
    <row r="5450" spans="1:16" x14ac:dyDescent="0.45">
      <c r="A5450">
        <v>5449</v>
      </c>
      <c r="B5450" s="10">
        <v>45324</v>
      </c>
      <c r="C5450">
        <v>5633</v>
      </c>
      <c r="D5450" t="s">
        <v>80</v>
      </c>
      <c r="E5450">
        <v>22</v>
      </c>
      <c r="F5450" t="s">
        <v>102</v>
      </c>
      <c r="G5450">
        <v>3</v>
      </c>
      <c r="H5450">
        <v>2428.17</v>
      </c>
      <c r="I5450">
        <v>7284.51</v>
      </c>
      <c r="J5450" t="s">
        <v>95</v>
      </c>
      <c r="K5450" t="s">
        <v>82</v>
      </c>
      <c r="L5450" t="s">
        <v>91</v>
      </c>
      <c r="M5450">
        <v>2024</v>
      </c>
      <c r="N5450" t="s">
        <v>84</v>
      </c>
      <c r="O5450" t="s">
        <v>6892</v>
      </c>
      <c r="P5450" t="s">
        <v>86</v>
      </c>
    </row>
    <row r="5451" spans="1:16" x14ac:dyDescent="0.45">
      <c r="A5451">
        <v>5450</v>
      </c>
      <c r="B5451" s="10">
        <v>45324</v>
      </c>
      <c r="C5451">
        <v>4192</v>
      </c>
      <c r="D5451" t="s">
        <v>80</v>
      </c>
      <c r="E5451">
        <v>22</v>
      </c>
      <c r="F5451" t="s">
        <v>6</v>
      </c>
      <c r="G5451">
        <v>2</v>
      </c>
      <c r="H5451">
        <v>1344.83</v>
      </c>
      <c r="I5451">
        <v>2689.66</v>
      </c>
      <c r="J5451" t="s">
        <v>95</v>
      </c>
      <c r="K5451" t="s">
        <v>82</v>
      </c>
      <c r="L5451" t="s">
        <v>91</v>
      </c>
      <c r="M5451">
        <v>2024</v>
      </c>
      <c r="N5451" t="s">
        <v>84</v>
      </c>
      <c r="O5451" t="s">
        <v>2558</v>
      </c>
      <c r="P5451" t="s">
        <v>86</v>
      </c>
    </row>
    <row r="5452" spans="1:16" x14ac:dyDescent="0.45">
      <c r="A5452">
        <v>5451</v>
      </c>
      <c r="B5452" s="10">
        <v>45324</v>
      </c>
      <c r="C5452">
        <v>1300</v>
      </c>
      <c r="D5452" t="s">
        <v>80</v>
      </c>
      <c r="E5452">
        <v>64</v>
      </c>
      <c r="F5452" t="s">
        <v>9</v>
      </c>
      <c r="G5452">
        <v>5</v>
      </c>
      <c r="H5452">
        <v>1507.96</v>
      </c>
      <c r="I5452">
        <v>7539.8</v>
      </c>
      <c r="J5452" t="s">
        <v>81</v>
      </c>
      <c r="K5452" t="s">
        <v>82</v>
      </c>
      <c r="L5452" t="s">
        <v>91</v>
      </c>
      <c r="M5452">
        <v>2024</v>
      </c>
      <c r="N5452" t="s">
        <v>84</v>
      </c>
      <c r="O5452" t="s">
        <v>4730</v>
      </c>
      <c r="P5452" t="s">
        <v>86</v>
      </c>
    </row>
    <row r="5453" spans="1:16" x14ac:dyDescent="0.45">
      <c r="A5453">
        <v>5452</v>
      </c>
      <c r="B5453" s="10">
        <v>45324</v>
      </c>
      <c r="C5453">
        <v>1723</v>
      </c>
      <c r="D5453" t="s">
        <v>80</v>
      </c>
      <c r="E5453">
        <v>49</v>
      </c>
      <c r="F5453" t="s">
        <v>7</v>
      </c>
      <c r="G5453">
        <v>3</v>
      </c>
      <c r="H5453">
        <v>265.27999999999997</v>
      </c>
      <c r="I5453">
        <v>795.84</v>
      </c>
      <c r="J5453" t="s">
        <v>93</v>
      </c>
      <c r="K5453" t="s">
        <v>567</v>
      </c>
      <c r="L5453" t="s">
        <v>91</v>
      </c>
      <c r="M5453">
        <v>2024</v>
      </c>
      <c r="N5453" t="s">
        <v>84</v>
      </c>
      <c r="O5453" t="s">
        <v>8746</v>
      </c>
      <c r="P5453" t="s">
        <v>748</v>
      </c>
    </row>
    <row r="5454" spans="1:16" x14ac:dyDescent="0.45">
      <c r="A5454">
        <v>5453</v>
      </c>
      <c r="B5454" s="10">
        <v>45325</v>
      </c>
      <c r="C5454">
        <v>6694</v>
      </c>
      <c r="D5454" t="s">
        <v>80</v>
      </c>
      <c r="E5454">
        <v>62</v>
      </c>
      <c r="F5454" t="s">
        <v>6</v>
      </c>
      <c r="G5454">
        <v>3</v>
      </c>
      <c r="H5454">
        <v>3964.87</v>
      </c>
      <c r="I5454">
        <v>11894.61</v>
      </c>
      <c r="J5454" t="s">
        <v>81</v>
      </c>
      <c r="K5454" t="s">
        <v>82</v>
      </c>
      <c r="L5454" t="s">
        <v>91</v>
      </c>
      <c r="M5454">
        <v>2024</v>
      </c>
      <c r="N5454" t="s">
        <v>668</v>
      </c>
      <c r="O5454" t="s">
        <v>713</v>
      </c>
      <c r="P5454" t="s">
        <v>86</v>
      </c>
    </row>
    <row r="5455" spans="1:16" x14ac:dyDescent="0.45">
      <c r="A5455">
        <v>5454</v>
      </c>
      <c r="B5455" s="10">
        <v>45325</v>
      </c>
      <c r="C5455">
        <v>4010</v>
      </c>
      <c r="D5455" t="s">
        <v>80</v>
      </c>
      <c r="E5455">
        <v>50</v>
      </c>
      <c r="F5455" t="s">
        <v>7</v>
      </c>
      <c r="G5455">
        <v>4</v>
      </c>
      <c r="H5455">
        <v>2928.78</v>
      </c>
      <c r="I5455">
        <v>11715.12</v>
      </c>
      <c r="J5455" t="s">
        <v>93</v>
      </c>
      <c r="K5455" t="s">
        <v>82</v>
      </c>
      <c r="L5455" t="s">
        <v>91</v>
      </c>
      <c r="M5455">
        <v>2024</v>
      </c>
      <c r="N5455" t="s">
        <v>84</v>
      </c>
      <c r="O5455" t="s">
        <v>2059</v>
      </c>
      <c r="P5455" t="s">
        <v>86</v>
      </c>
    </row>
    <row r="5456" spans="1:16" x14ac:dyDescent="0.45">
      <c r="A5456">
        <v>5455</v>
      </c>
      <c r="B5456" s="10">
        <v>45325</v>
      </c>
      <c r="C5456">
        <v>6555</v>
      </c>
      <c r="D5456" t="s">
        <v>80</v>
      </c>
      <c r="E5456">
        <v>63</v>
      </c>
      <c r="F5456" t="s">
        <v>6</v>
      </c>
      <c r="G5456">
        <v>3</v>
      </c>
      <c r="H5456">
        <v>2429.9699999999998</v>
      </c>
      <c r="I5456">
        <v>7289.91</v>
      </c>
      <c r="J5456" t="s">
        <v>81</v>
      </c>
      <c r="K5456" t="s">
        <v>82</v>
      </c>
      <c r="L5456" t="s">
        <v>91</v>
      </c>
      <c r="M5456">
        <v>2024</v>
      </c>
      <c r="N5456" t="s">
        <v>84</v>
      </c>
      <c r="O5456" t="s">
        <v>6738</v>
      </c>
      <c r="P5456" t="s">
        <v>86</v>
      </c>
    </row>
    <row r="5457" spans="1:16" x14ac:dyDescent="0.45">
      <c r="A5457">
        <v>5456</v>
      </c>
      <c r="B5457" s="10">
        <v>45325</v>
      </c>
      <c r="C5457">
        <v>1067</v>
      </c>
      <c r="D5457" t="s">
        <v>89</v>
      </c>
      <c r="E5457">
        <v>21</v>
      </c>
      <c r="F5457" t="s">
        <v>8</v>
      </c>
      <c r="G5457">
        <v>1</v>
      </c>
      <c r="H5457">
        <v>4268.87</v>
      </c>
      <c r="I5457">
        <v>4268.87</v>
      </c>
      <c r="J5457" t="s">
        <v>95</v>
      </c>
      <c r="K5457" t="s">
        <v>82</v>
      </c>
      <c r="L5457" t="s">
        <v>91</v>
      </c>
      <c r="M5457">
        <v>2024</v>
      </c>
      <c r="N5457" t="s">
        <v>84</v>
      </c>
      <c r="O5457" t="s">
        <v>5055</v>
      </c>
      <c r="P5457" t="s">
        <v>86</v>
      </c>
    </row>
    <row r="5458" spans="1:16" x14ac:dyDescent="0.45">
      <c r="A5458">
        <v>5457</v>
      </c>
      <c r="B5458" s="10">
        <v>45325</v>
      </c>
      <c r="C5458">
        <v>3506</v>
      </c>
      <c r="D5458" t="s">
        <v>80</v>
      </c>
      <c r="E5458">
        <v>47</v>
      </c>
      <c r="F5458" t="s">
        <v>9</v>
      </c>
      <c r="G5458">
        <v>2</v>
      </c>
      <c r="H5458">
        <v>2251.98</v>
      </c>
      <c r="I5458">
        <v>4503.96</v>
      </c>
      <c r="J5458" t="s">
        <v>93</v>
      </c>
      <c r="K5458" t="s">
        <v>82</v>
      </c>
      <c r="L5458" t="s">
        <v>91</v>
      </c>
      <c r="M5458">
        <v>2024</v>
      </c>
      <c r="N5458" t="s">
        <v>84</v>
      </c>
      <c r="O5458" t="s">
        <v>3411</v>
      </c>
      <c r="P5458" t="s">
        <v>86</v>
      </c>
    </row>
    <row r="5459" spans="1:16" x14ac:dyDescent="0.45">
      <c r="A5459">
        <v>5458</v>
      </c>
      <c r="B5459" s="10">
        <v>45325</v>
      </c>
      <c r="C5459">
        <v>2537</v>
      </c>
      <c r="D5459" t="s">
        <v>80</v>
      </c>
      <c r="E5459">
        <v>58</v>
      </c>
      <c r="F5459" t="s">
        <v>9</v>
      </c>
      <c r="G5459">
        <v>3</v>
      </c>
      <c r="H5459">
        <v>4742.25</v>
      </c>
      <c r="I5459">
        <v>14226.75</v>
      </c>
      <c r="J5459" t="s">
        <v>81</v>
      </c>
      <c r="K5459" t="s">
        <v>82</v>
      </c>
      <c r="L5459" t="s">
        <v>91</v>
      </c>
      <c r="M5459">
        <v>2024</v>
      </c>
      <c r="N5459" t="s">
        <v>84</v>
      </c>
      <c r="O5459" t="s">
        <v>6739</v>
      </c>
      <c r="P5459" t="s">
        <v>86</v>
      </c>
    </row>
    <row r="5460" spans="1:16" x14ac:dyDescent="0.45">
      <c r="A5460">
        <v>5459</v>
      </c>
      <c r="B5460" s="10">
        <v>45325</v>
      </c>
      <c r="C5460">
        <v>1397</v>
      </c>
      <c r="D5460" t="s">
        <v>89</v>
      </c>
      <c r="E5460">
        <v>34</v>
      </c>
      <c r="F5460" t="s">
        <v>102</v>
      </c>
      <c r="G5460">
        <v>4</v>
      </c>
      <c r="H5460">
        <v>115.52</v>
      </c>
      <c r="I5460">
        <v>462.08</v>
      </c>
      <c r="J5460" t="s">
        <v>87</v>
      </c>
      <c r="K5460" t="s">
        <v>567</v>
      </c>
      <c r="L5460" t="s">
        <v>91</v>
      </c>
      <c r="M5460">
        <v>2024</v>
      </c>
      <c r="N5460" t="s">
        <v>84</v>
      </c>
      <c r="O5460" t="s">
        <v>7385</v>
      </c>
      <c r="P5460" t="s">
        <v>86</v>
      </c>
    </row>
    <row r="5461" spans="1:16" x14ac:dyDescent="0.45">
      <c r="A5461">
        <v>5460</v>
      </c>
      <c r="B5461" s="10">
        <v>45325</v>
      </c>
      <c r="C5461">
        <v>6680</v>
      </c>
      <c r="D5461" t="s">
        <v>89</v>
      </c>
      <c r="E5461">
        <v>20</v>
      </c>
      <c r="F5461" t="s">
        <v>6</v>
      </c>
      <c r="G5461">
        <v>1</v>
      </c>
      <c r="H5461">
        <v>4923.8500000000004</v>
      </c>
      <c r="I5461">
        <v>4923.8500000000004</v>
      </c>
      <c r="J5461" t="s">
        <v>95</v>
      </c>
      <c r="K5461" t="s">
        <v>82</v>
      </c>
      <c r="L5461" t="s">
        <v>91</v>
      </c>
      <c r="M5461">
        <v>2024</v>
      </c>
      <c r="N5461" t="s">
        <v>84</v>
      </c>
      <c r="O5461" t="s">
        <v>5056</v>
      </c>
      <c r="P5461" t="s">
        <v>86</v>
      </c>
    </row>
    <row r="5462" spans="1:16" x14ac:dyDescent="0.45">
      <c r="A5462">
        <v>5461</v>
      </c>
      <c r="B5462" s="10">
        <v>45325</v>
      </c>
      <c r="C5462">
        <v>5825</v>
      </c>
      <c r="D5462" t="s">
        <v>89</v>
      </c>
      <c r="E5462">
        <v>30</v>
      </c>
      <c r="F5462" t="s">
        <v>5</v>
      </c>
      <c r="G5462">
        <v>3</v>
      </c>
      <c r="H5462">
        <v>4088.62</v>
      </c>
      <c r="I5462">
        <v>12265.86</v>
      </c>
      <c r="J5462" t="s">
        <v>87</v>
      </c>
      <c r="K5462" t="s">
        <v>82</v>
      </c>
      <c r="L5462" t="s">
        <v>91</v>
      </c>
      <c r="M5462">
        <v>2024</v>
      </c>
      <c r="N5462" t="s">
        <v>84</v>
      </c>
      <c r="O5462" t="s">
        <v>6119</v>
      </c>
      <c r="P5462" t="s">
        <v>86</v>
      </c>
    </row>
    <row r="5463" spans="1:16" x14ac:dyDescent="0.45">
      <c r="A5463">
        <v>5462</v>
      </c>
      <c r="B5463" s="10">
        <v>45325</v>
      </c>
      <c r="C5463">
        <v>9747</v>
      </c>
      <c r="D5463" t="s">
        <v>89</v>
      </c>
      <c r="E5463">
        <v>61</v>
      </c>
      <c r="F5463" t="s">
        <v>9</v>
      </c>
      <c r="G5463">
        <v>2</v>
      </c>
      <c r="H5463">
        <v>1806.95</v>
      </c>
      <c r="I5463">
        <v>3613.9</v>
      </c>
      <c r="J5463" t="s">
        <v>81</v>
      </c>
      <c r="K5463" t="s">
        <v>82</v>
      </c>
      <c r="L5463" t="s">
        <v>91</v>
      </c>
      <c r="M5463">
        <v>2024</v>
      </c>
      <c r="N5463" t="s">
        <v>84</v>
      </c>
      <c r="O5463" t="s">
        <v>3108</v>
      </c>
      <c r="P5463" t="s">
        <v>86</v>
      </c>
    </row>
    <row r="5464" spans="1:16" x14ac:dyDescent="0.45">
      <c r="A5464">
        <v>5463</v>
      </c>
      <c r="B5464" s="10">
        <v>45325</v>
      </c>
      <c r="C5464">
        <v>7048</v>
      </c>
      <c r="D5464" t="s">
        <v>80</v>
      </c>
      <c r="E5464">
        <v>53</v>
      </c>
      <c r="F5464" t="s">
        <v>6</v>
      </c>
      <c r="G5464">
        <v>2</v>
      </c>
      <c r="H5464">
        <v>2997.05</v>
      </c>
      <c r="I5464">
        <v>5994.1</v>
      </c>
      <c r="J5464" t="s">
        <v>93</v>
      </c>
      <c r="K5464" t="s">
        <v>82</v>
      </c>
      <c r="L5464" t="s">
        <v>91</v>
      </c>
      <c r="M5464">
        <v>2024</v>
      </c>
      <c r="N5464" t="s">
        <v>84</v>
      </c>
      <c r="O5464" t="s">
        <v>3412</v>
      </c>
      <c r="P5464" t="s">
        <v>86</v>
      </c>
    </row>
    <row r="5465" spans="1:16" x14ac:dyDescent="0.45">
      <c r="A5465">
        <v>5464</v>
      </c>
      <c r="B5465" s="10">
        <v>45325</v>
      </c>
      <c r="C5465">
        <v>4661</v>
      </c>
      <c r="D5465" t="s">
        <v>80</v>
      </c>
      <c r="E5465">
        <v>35</v>
      </c>
      <c r="F5465" t="s">
        <v>5</v>
      </c>
      <c r="G5465">
        <v>2</v>
      </c>
      <c r="H5465">
        <v>4329.79</v>
      </c>
      <c r="I5465">
        <v>8659.58</v>
      </c>
      <c r="J5465" t="s">
        <v>97</v>
      </c>
      <c r="K5465" t="s">
        <v>82</v>
      </c>
      <c r="L5465" t="s">
        <v>91</v>
      </c>
      <c r="M5465">
        <v>2024</v>
      </c>
      <c r="N5465" t="s">
        <v>84</v>
      </c>
      <c r="O5465" t="s">
        <v>2800</v>
      </c>
      <c r="P5465" t="s">
        <v>86</v>
      </c>
    </row>
    <row r="5466" spans="1:16" x14ac:dyDescent="0.45">
      <c r="A5466">
        <v>5465</v>
      </c>
      <c r="B5466" s="10">
        <v>45325</v>
      </c>
      <c r="C5466">
        <v>3941</v>
      </c>
      <c r="D5466" t="s">
        <v>89</v>
      </c>
      <c r="E5466">
        <v>40</v>
      </c>
      <c r="F5466" t="s">
        <v>102</v>
      </c>
      <c r="G5466">
        <v>3</v>
      </c>
      <c r="H5466">
        <v>2433.91</v>
      </c>
      <c r="I5466">
        <v>7301.73</v>
      </c>
      <c r="J5466" t="s">
        <v>97</v>
      </c>
      <c r="K5466" t="s">
        <v>82</v>
      </c>
      <c r="L5466" t="s">
        <v>91</v>
      </c>
      <c r="M5466">
        <v>2024</v>
      </c>
      <c r="N5466" t="s">
        <v>84</v>
      </c>
      <c r="O5466" t="s">
        <v>6340</v>
      </c>
      <c r="P5466" t="s">
        <v>86</v>
      </c>
    </row>
    <row r="5467" spans="1:16" x14ac:dyDescent="0.45">
      <c r="A5467">
        <v>5466</v>
      </c>
      <c r="B5467" s="10">
        <v>45325</v>
      </c>
      <c r="C5467">
        <v>8067</v>
      </c>
      <c r="D5467" t="s">
        <v>89</v>
      </c>
      <c r="E5467">
        <v>52</v>
      </c>
      <c r="F5467" t="s">
        <v>6</v>
      </c>
      <c r="G5467">
        <v>1</v>
      </c>
      <c r="H5467">
        <v>302.7</v>
      </c>
      <c r="I5467">
        <v>302.7</v>
      </c>
      <c r="J5467" t="s">
        <v>93</v>
      </c>
      <c r="K5467" t="s">
        <v>567</v>
      </c>
      <c r="L5467" t="s">
        <v>91</v>
      </c>
      <c r="M5467">
        <v>2024</v>
      </c>
      <c r="N5467" t="s">
        <v>84</v>
      </c>
      <c r="O5467" t="s">
        <v>7817</v>
      </c>
      <c r="P5467" t="s">
        <v>86</v>
      </c>
    </row>
    <row r="5468" spans="1:16" x14ac:dyDescent="0.45">
      <c r="A5468">
        <v>5467</v>
      </c>
      <c r="B5468" s="10">
        <v>45326</v>
      </c>
      <c r="C5468">
        <v>6091</v>
      </c>
      <c r="D5468" t="s">
        <v>80</v>
      </c>
      <c r="E5468">
        <v>50</v>
      </c>
      <c r="F5468" t="s">
        <v>6</v>
      </c>
      <c r="G5468">
        <v>5</v>
      </c>
      <c r="H5468">
        <v>4523.3</v>
      </c>
      <c r="I5468">
        <v>22616.5</v>
      </c>
      <c r="J5468" t="s">
        <v>93</v>
      </c>
      <c r="K5468" t="s">
        <v>82</v>
      </c>
      <c r="L5468" t="s">
        <v>91</v>
      </c>
      <c r="M5468">
        <v>2024</v>
      </c>
      <c r="N5468" t="s">
        <v>84</v>
      </c>
      <c r="O5468" t="s">
        <v>363</v>
      </c>
      <c r="P5468" t="s">
        <v>86</v>
      </c>
    </row>
    <row r="5469" spans="1:16" x14ac:dyDescent="0.45">
      <c r="A5469">
        <v>5468</v>
      </c>
      <c r="B5469" s="10">
        <v>45326</v>
      </c>
      <c r="C5469">
        <v>2601</v>
      </c>
      <c r="D5469" t="s">
        <v>80</v>
      </c>
      <c r="E5469">
        <v>53</v>
      </c>
      <c r="F5469" t="s">
        <v>8</v>
      </c>
      <c r="G5469">
        <v>2</v>
      </c>
      <c r="H5469">
        <v>2609.23</v>
      </c>
      <c r="I5469">
        <v>5218.46</v>
      </c>
      <c r="J5469" t="s">
        <v>93</v>
      </c>
      <c r="K5469" t="s">
        <v>82</v>
      </c>
      <c r="L5469" t="s">
        <v>91</v>
      </c>
      <c r="M5469">
        <v>2024</v>
      </c>
      <c r="N5469" t="s">
        <v>84</v>
      </c>
      <c r="O5469" t="s">
        <v>3413</v>
      </c>
      <c r="P5469" t="s">
        <v>86</v>
      </c>
    </row>
    <row r="5470" spans="1:16" x14ac:dyDescent="0.45">
      <c r="A5470">
        <v>5469</v>
      </c>
      <c r="B5470" s="10">
        <v>45326</v>
      </c>
      <c r="C5470">
        <v>2480</v>
      </c>
      <c r="D5470" t="s">
        <v>80</v>
      </c>
      <c r="E5470">
        <v>34</v>
      </c>
      <c r="F5470" t="s">
        <v>6</v>
      </c>
      <c r="G5470">
        <v>1</v>
      </c>
      <c r="H5470">
        <v>2748.53</v>
      </c>
      <c r="I5470">
        <v>2748.53</v>
      </c>
      <c r="J5470" t="s">
        <v>87</v>
      </c>
      <c r="K5470" t="s">
        <v>82</v>
      </c>
      <c r="L5470" t="s">
        <v>91</v>
      </c>
      <c r="M5470">
        <v>2024</v>
      </c>
      <c r="N5470" t="s">
        <v>84</v>
      </c>
      <c r="O5470" t="s">
        <v>5439</v>
      </c>
      <c r="P5470" t="s">
        <v>86</v>
      </c>
    </row>
    <row r="5471" spans="1:16" x14ac:dyDescent="0.45">
      <c r="A5471">
        <v>5470</v>
      </c>
      <c r="B5471" s="10">
        <v>45326</v>
      </c>
      <c r="C5471">
        <v>7230</v>
      </c>
      <c r="D5471" t="s">
        <v>80</v>
      </c>
      <c r="E5471">
        <v>56</v>
      </c>
      <c r="F5471" t="s">
        <v>8</v>
      </c>
      <c r="G5471">
        <v>4</v>
      </c>
      <c r="H5471">
        <v>117.9</v>
      </c>
      <c r="I5471">
        <v>471.6</v>
      </c>
      <c r="J5471" t="s">
        <v>81</v>
      </c>
      <c r="K5471" t="s">
        <v>567</v>
      </c>
      <c r="L5471" t="s">
        <v>91</v>
      </c>
      <c r="M5471">
        <v>2024</v>
      </c>
      <c r="N5471" t="s">
        <v>84</v>
      </c>
      <c r="O5471" t="s">
        <v>7386</v>
      </c>
      <c r="P5471" t="s">
        <v>86</v>
      </c>
    </row>
    <row r="5472" spans="1:16" x14ac:dyDescent="0.45">
      <c r="A5472">
        <v>5471</v>
      </c>
      <c r="B5472" s="10">
        <v>45326</v>
      </c>
      <c r="C5472">
        <v>4276</v>
      </c>
      <c r="D5472" t="s">
        <v>89</v>
      </c>
      <c r="E5472">
        <v>51</v>
      </c>
      <c r="F5472" t="s">
        <v>5</v>
      </c>
      <c r="G5472">
        <v>4</v>
      </c>
      <c r="H5472">
        <v>545.33000000000004</v>
      </c>
      <c r="I5472">
        <v>2181.3200000000002</v>
      </c>
      <c r="J5472" t="s">
        <v>93</v>
      </c>
      <c r="K5472" t="s">
        <v>82</v>
      </c>
      <c r="L5472" t="s">
        <v>91</v>
      </c>
      <c r="M5472">
        <v>2024</v>
      </c>
      <c r="N5472" t="s">
        <v>84</v>
      </c>
      <c r="O5472" t="s">
        <v>2060</v>
      </c>
      <c r="P5472" t="s">
        <v>86</v>
      </c>
    </row>
    <row r="5473" spans="1:16" x14ac:dyDescent="0.45">
      <c r="A5473">
        <v>5472</v>
      </c>
      <c r="B5473" s="10">
        <v>45326</v>
      </c>
      <c r="C5473">
        <v>7447</v>
      </c>
      <c r="D5473" t="s">
        <v>80</v>
      </c>
      <c r="E5473">
        <v>29</v>
      </c>
      <c r="F5473" t="s">
        <v>5</v>
      </c>
      <c r="G5473">
        <v>1</v>
      </c>
      <c r="H5473">
        <v>3898.12</v>
      </c>
      <c r="I5473">
        <v>3898.12</v>
      </c>
      <c r="J5473" t="s">
        <v>87</v>
      </c>
      <c r="K5473" t="s">
        <v>82</v>
      </c>
      <c r="L5473" t="s">
        <v>91</v>
      </c>
      <c r="M5473">
        <v>2024</v>
      </c>
      <c r="N5473" t="s">
        <v>668</v>
      </c>
      <c r="O5473" t="s">
        <v>9627</v>
      </c>
      <c r="P5473" t="s">
        <v>86</v>
      </c>
    </row>
    <row r="5474" spans="1:16" x14ac:dyDescent="0.45">
      <c r="A5474">
        <v>5473</v>
      </c>
      <c r="B5474" s="10">
        <v>45326</v>
      </c>
      <c r="C5474">
        <v>6499</v>
      </c>
      <c r="D5474" t="s">
        <v>89</v>
      </c>
      <c r="E5474">
        <v>22</v>
      </c>
      <c r="F5474" t="s">
        <v>9</v>
      </c>
      <c r="G5474">
        <v>4</v>
      </c>
      <c r="H5474">
        <v>2203</v>
      </c>
      <c r="I5474">
        <v>8812</v>
      </c>
      <c r="J5474" t="s">
        <v>95</v>
      </c>
      <c r="K5474" t="s">
        <v>82</v>
      </c>
      <c r="L5474" t="s">
        <v>91</v>
      </c>
      <c r="M5474">
        <v>2024</v>
      </c>
      <c r="N5474" t="s">
        <v>84</v>
      </c>
      <c r="O5474" t="s">
        <v>2368</v>
      </c>
      <c r="P5474" t="s">
        <v>86</v>
      </c>
    </row>
    <row r="5475" spans="1:16" x14ac:dyDescent="0.45">
      <c r="A5475">
        <v>5474</v>
      </c>
      <c r="B5475" s="10">
        <v>45326</v>
      </c>
      <c r="C5475">
        <v>7273</v>
      </c>
      <c r="D5475" t="s">
        <v>89</v>
      </c>
      <c r="E5475">
        <v>57</v>
      </c>
      <c r="F5475" t="s">
        <v>102</v>
      </c>
      <c r="G5475">
        <v>4</v>
      </c>
      <c r="H5475">
        <v>4990.3900000000003</v>
      </c>
      <c r="I5475">
        <v>19961.560000000001</v>
      </c>
      <c r="J5475" t="s">
        <v>81</v>
      </c>
      <c r="K5475" t="s">
        <v>82</v>
      </c>
      <c r="L5475" t="s">
        <v>91</v>
      </c>
      <c r="M5475">
        <v>2024</v>
      </c>
      <c r="N5475" t="s">
        <v>84</v>
      </c>
      <c r="O5475" t="s">
        <v>1411</v>
      </c>
      <c r="P5475" t="s">
        <v>86</v>
      </c>
    </row>
    <row r="5476" spans="1:16" x14ac:dyDescent="0.45">
      <c r="A5476">
        <v>5475</v>
      </c>
      <c r="B5476" s="10">
        <v>45326</v>
      </c>
      <c r="C5476">
        <v>2299</v>
      </c>
      <c r="D5476" t="s">
        <v>89</v>
      </c>
      <c r="E5476">
        <v>44</v>
      </c>
      <c r="F5476" t="s">
        <v>8</v>
      </c>
      <c r="G5476">
        <v>2</v>
      </c>
      <c r="H5476">
        <v>3493.6</v>
      </c>
      <c r="I5476">
        <v>6987.2</v>
      </c>
      <c r="J5476" t="s">
        <v>97</v>
      </c>
      <c r="K5476" t="s">
        <v>82</v>
      </c>
      <c r="L5476" t="s">
        <v>91</v>
      </c>
      <c r="M5476">
        <v>2024</v>
      </c>
      <c r="N5476" t="s">
        <v>84</v>
      </c>
      <c r="O5476" t="s">
        <v>2801</v>
      </c>
      <c r="P5476" t="s">
        <v>86</v>
      </c>
    </row>
    <row r="5477" spans="1:16" x14ac:dyDescent="0.45">
      <c r="A5477">
        <v>5476</v>
      </c>
      <c r="B5477" s="10">
        <v>45326</v>
      </c>
      <c r="C5477">
        <v>6818</v>
      </c>
      <c r="D5477" t="s">
        <v>80</v>
      </c>
      <c r="E5477">
        <v>57</v>
      </c>
      <c r="F5477" t="s">
        <v>9</v>
      </c>
      <c r="G5477">
        <v>3</v>
      </c>
      <c r="H5477">
        <v>4750.53</v>
      </c>
      <c r="I5477">
        <v>14251.59</v>
      </c>
      <c r="J5477" t="s">
        <v>81</v>
      </c>
      <c r="K5477" t="s">
        <v>82</v>
      </c>
      <c r="L5477" t="s">
        <v>91</v>
      </c>
      <c r="M5477">
        <v>2024</v>
      </c>
      <c r="N5477" t="s">
        <v>84</v>
      </c>
      <c r="O5477" t="s">
        <v>6740</v>
      </c>
      <c r="P5477" t="s">
        <v>86</v>
      </c>
    </row>
    <row r="5478" spans="1:16" x14ac:dyDescent="0.45">
      <c r="A5478">
        <v>5477</v>
      </c>
      <c r="B5478" s="10">
        <v>45326</v>
      </c>
      <c r="C5478">
        <v>7701</v>
      </c>
      <c r="D5478" t="s">
        <v>89</v>
      </c>
      <c r="E5478">
        <v>30</v>
      </c>
      <c r="F5478" t="s">
        <v>7</v>
      </c>
      <c r="G5478">
        <v>3</v>
      </c>
      <c r="H5478">
        <v>1432.79</v>
      </c>
      <c r="I5478">
        <v>4298.37</v>
      </c>
      <c r="J5478" t="s">
        <v>87</v>
      </c>
      <c r="K5478" t="s">
        <v>82</v>
      </c>
      <c r="L5478" t="s">
        <v>91</v>
      </c>
      <c r="M5478">
        <v>2024</v>
      </c>
      <c r="N5478" t="s">
        <v>668</v>
      </c>
      <c r="O5478" t="s">
        <v>9511</v>
      </c>
      <c r="P5478" t="s">
        <v>86</v>
      </c>
    </row>
    <row r="5479" spans="1:16" x14ac:dyDescent="0.45">
      <c r="A5479">
        <v>5478</v>
      </c>
      <c r="B5479" s="10">
        <v>45326</v>
      </c>
      <c r="C5479">
        <v>5994</v>
      </c>
      <c r="D5479" t="s">
        <v>80</v>
      </c>
      <c r="E5479">
        <v>43</v>
      </c>
      <c r="F5479" t="s">
        <v>9</v>
      </c>
      <c r="G5479">
        <v>3</v>
      </c>
      <c r="H5479">
        <v>921.96</v>
      </c>
      <c r="I5479">
        <v>2765.88</v>
      </c>
      <c r="J5479" t="s">
        <v>97</v>
      </c>
      <c r="K5479" t="s">
        <v>82</v>
      </c>
      <c r="L5479" t="s">
        <v>91</v>
      </c>
      <c r="M5479">
        <v>2024</v>
      </c>
      <c r="N5479" t="s">
        <v>84</v>
      </c>
      <c r="O5479" t="s">
        <v>6341</v>
      </c>
      <c r="P5479" t="s">
        <v>86</v>
      </c>
    </row>
    <row r="5480" spans="1:16" x14ac:dyDescent="0.45">
      <c r="A5480">
        <v>5479</v>
      </c>
      <c r="B5480" s="10">
        <v>45326</v>
      </c>
      <c r="C5480">
        <v>8489</v>
      </c>
      <c r="D5480" t="s">
        <v>89</v>
      </c>
      <c r="E5480">
        <v>31</v>
      </c>
      <c r="F5480" t="s">
        <v>5</v>
      </c>
      <c r="G5480">
        <v>3</v>
      </c>
      <c r="H5480">
        <v>1914.12</v>
      </c>
      <c r="I5480">
        <v>5742.36</v>
      </c>
      <c r="J5480" t="s">
        <v>87</v>
      </c>
      <c r="K5480" t="s">
        <v>82</v>
      </c>
      <c r="L5480" t="s">
        <v>91</v>
      </c>
      <c r="M5480">
        <v>2024</v>
      </c>
      <c r="N5480" t="s">
        <v>84</v>
      </c>
      <c r="O5480" t="s">
        <v>6120</v>
      </c>
      <c r="P5480" t="s">
        <v>86</v>
      </c>
    </row>
    <row r="5481" spans="1:16" x14ac:dyDescent="0.45">
      <c r="A5481">
        <v>5480</v>
      </c>
      <c r="B5481" s="10">
        <v>45327</v>
      </c>
      <c r="C5481">
        <v>9269</v>
      </c>
      <c r="D5481" t="s">
        <v>80</v>
      </c>
      <c r="E5481">
        <v>49</v>
      </c>
      <c r="F5481" t="s">
        <v>7</v>
      </c>
      <c r="G5481">
        <v>1</v>
      </c>
      <c r="H5481">
        <v>1360.6</v>
      </c>
      <c r="I5481">
        <v>1360.6</v>
      </c>
      <c r="J5481" t="s">
        <v>93</v>
      </c>
      <c r="K5481" t="s">
        <v>567</v>
      </c>
      <c r="L5481" t="s">
        <v>91</v>
      </c>
      <c r="M5481">
        <v>2024</v>
      </c>
      <c r="N5481" t="s">
        <v>668</v>
      </c>
      <c r="O5481" t="s">
        <v>714</v>
      </c>
      <c r="P5481" t="s">
        <v>86</v>
      </c>
    </row>
    <row r="5482" spans="1:16" x14ac:dyDescent="0.45">
      <c r="A5482">
        <v>5481</v>
      </c>
      <c r="B5482" s="10">
        <v>45327</v>
      </c>
      <c r="C5482">
        <v>3831</v>
      </c>
      <c r="D5482" t="s">
        <v>89</v>
      </c>
      <c r="E5482">
        <v>28</v>
      </c>
      <c r="F5482" t="s">
        <v>9</v>
      </c>
      <c r="G5482">
        <v>2</v>
      </c>
      <c r="H5482">
        <v>3086.16</v>
      </c>
      <c r="I5482">
        <v>6172.32</v>
      </c>
      <c r="J5482" t="s">
        <v>87</v>
      </c>
      <c r="K5482" t="s">
        <v>82</v>
      </c>
      <c r="L5482" t="s">
        <v>91</v>
      </c>
      <c r="M5482">
        <v>2024</v>
      </c>
      <c r="N5482" t="s">
        <v>668</v>
      </c>
      <c r="O5482" t="s">
        <v>9877</v>
      </c>
      <c r="P5482" t="s">
        <v>86</v>
      </c>
    </row>
    <row r="5483" spans="1:16" x14ac:dyDescent="0.45">
      <c r="A5483">
        <v>5482</v>
      </c>
      <c r="B5483" s="10">
        <v>45327</v>
      </c>
      <c r="C5483">
        <v>3721</v>
      </c>
      <c r="D5483" t="s">
        <v>89</v>
      </c>
      <c r="E5483">
        <v>55</v>
      </c>
      <c r="F5483" t="s">
        <v>6</v>
      </c>
      <c r="G5483">
        <v>1</v>
      </c>
      <c r="H5483">
        <v>3734.99</v>
      </c>
      <c r="I5483">
        <v>3734.99</v>
      </c>
      <c r="J5483" t="s">
        <v>81</v>
      </c>
      <c r="K5483" t="s">
        <v>82</v>
      </c>
      <c r="L5483" t="s">
        <v>91</v>
      </c>
      <c r="M5483">
        <v>2024</v>
      </c>
      <c r="N5483" t="s">
        <v>84</v>
      </c>
      <c r="O5483" t="s">
        <v>5882</v>
      </c>
      <c r="P5483" t="s">
        <v>86</v>
      </c>
    </row>
    <row r="5484" spans="1:16" x14ac:dyDescent="0.45">
      <c r="A5484">
        <v>5483</v>
      </c>
      <c r="B5484" s="10">
        <v>45327</v>
      </c>
      <c r="C5484">
        <v>2532</v>
      </c>
      <c r="D5484" t="s">
        <v>80</v>
      </c>
      <c r="E5484">
        <v>33</v>
      </c>
      <c r="F5484" t="s">
        <v>102</v>
      </c>
      <c r="G5484">
        <v>4</v>
      </c>
      <c r="H5484">
        <v>2040.38</v>
      </c>
      <c r="I5484">
        <v>8161.52</v>
      </c>
      <c r="J5484" t="s">
        <v>87</v>
      </c>
      <c r="K5484" t="s">
        <v>82</v>
      </c>
      <c r="L5484" t="s">
        <v>91</v>
      </c>
      <c r="M5484">
        <v>2024</v>
      </c>
      <c r="N5484" t="s">
        <v>84</v>
      </c>
      <c r="O5484" t="s">
        <v>1054</v>
      </c>
      <c r="P5484" t="s">
        <v>86</v>
      </c>
    </row>
    <row r="5485" spans="1:16" x14ac:dyDescent="0.45">
      <c r="A5485">
        <v>5484</v>
      </c>
      <c r="B5485" s="10">
        <v>45327</v>
      </c>
      <c r="C5485">
        <v>9429</v>
      </c>
      <c r="D5485" t="s">
        <v>80</v>
      </c>
      <c r="E5485">
        <v>39</v>
      </c>
      <c r="F5485" t="s">
        <v>8</v>
      </c>
      <c r="G5485">
        <v>2</v>
      </c>
      <c r="H5485">
        <v>494.74</v>
      </c>
      <c r="I5485">
        <v>989.48</v>
      </c>
      <c r="J5485" t="s">
        <v>97</v>
      </c>
      <c r="K5485" t="s">
        <v>567</v>
      </c>
      <c r="L5485" t="s">
        <v>91</v>
      </c>
      <c r="M5485">
        <v>2024</v>
      </c>
      <c r="N5485" t="s">
        <v>84</v>
      </c>
      <c r="O5485" t="s">
        <v>7172</v>
      </c>
      <c r="P5485" t="s">
        <v>86</v>
      </c>
    </row>
    <row r="5486" spans="1:16" x14ac:dyDescent="0.45">
      <c r="A5486">
        <v>5485</v>
      </c>
      <c r="B5486" s="10">
        <v>45327</v>
      </c>
      <c r="C5486">
        <v>6253</v>
      </c>
      <c r="D5486" t="s">
        <v>89</v>
      </c>
      <c r="E5486">
        <v>64</v>
      </c>
      <c r="F5486" t="s">
        <v>6</v>
      </c>
      <c r="G5486">
        <v>5</v>
      </c>
      <c r="H5486">
        <v>180.34</v>
      </c>
      <c r="I5486">
        <v>901.7</v>
      </c>
      <c r="J5486" t="s">
        <v>81</v>
      </c>
      <c r="K5486" t="s">
        <v>567</v>
      </c>
      <c r="L5486" t="s">
        <v>91</v>
      </c>
      <c r="M5486">
        <v>2024</v>
      </c>
      <c r="N5486" t="s">
        <v>84</v>
      </c>
      <c r="O5486" t="s">
        <v>7618</v>
      </c>
      <c r="P5486" t="s">
        <v>86</v>
      </c>
    </row>
    <row r="5487" spans="1:16" x14ac:dyDescent="0.45">
      <c r="A5487">
        <v>5486</v>
      </c>
      <c r="B5487" s="10">
        <v>45327</v>
      </c>
      <c r="C5487">
        <v>2996</v>
      </c>
      <c r="D5487" t="s">
        <v>89</v>
      </c>
      <c r="E5487">
        <v>33</v>
      </c>
      <c r="F5487" t="s">
        <v>7</v>
      </c>
      <c r="G5487">
        <v>3</v>
      </c>
      <c r="H5487">
        <v>1129.24</v>
      </c>
      <c r="I5487">
        <v>3387.72</v>
      </c>
      <c r="J5487" t="s">
        <v>87</v>
      </c>
      <c r="K5487" t="s">
        <v>82</v>
      </c>
      <c r="L5487" t="s">
        <v>91</v>
      </c>
      <c r="M5487">
        <v>2024</v>
      </c>
      <c r="N5487" t="s">
        <v>84</v>
      </c>
      <c r="O5487" t="s">
        <v>8344</v>
      </c>
      <c r="P5487" t="s">
        <v>748</v>
      </c>
    </row>
    <row r="5488" spans="1:16" x14ac:dyDescent="0.45">
      <c r="A5488">
        <v>5487</v>
      </c>
      <c r="B5488" s="10">
        <v>45327</v>
      </c>
      <c r="C5488">
        <v>6311</v>
      </c>
      <c r="D5488" t="s">
        <v>80</v>
      </c>
      <c r="E5488">
        <v>30</v>
      </c>
      <c r="F5488" t="s">
        <v>102</v>
      </c>
      <c r="G5488">
        <v>4</v>
      </c>
      <c r="H5488">
        <v>3675.81</v>
      </c>
      <c r="I5488">
        <v>14703.24</v>
      </c>
      <c r="J5488" t="s">
        <v>87</v>
      </c>
      <c r="K5488" t="s">
        <v>82</v>
      </c>
      <c r="L5488" t="s">
        <v>91</v>
      </c>
      <c r="M5488">
        <v>2024</v>
      </c>
      <c r="N5488" t="s">
        <v>84</v>
      </c>
      <c r="O5488" t="s">
        <v>1055</v>
      </c>
      <c r="P5488" t="s">
        <v>86</v>
      </c>
    </row>
    <row r="5489" spans="1:16" x14ac:dyDescent="0.45">
      <c r="A5489">
        <v>5488</v>
      </c>
      <c r="B5489" s="10">
        <v>45327</v>
      </c>
      <c r="C5489">
        <v>1277</v>
      </c>
      <c r="D5489" t="s">
        <v>89</v>
      </c>
      <c r="E5489">
        <v>29</v>
      </c>
      <c r="F5489" t="s">
        <v>9</v>
      </c>
      <c r="G5489">
        <v>3</v>
      </c>
      <c r="H5489">
        <v>1146.68</v>
      </c>
      <c r="I5489">
        <v>3440.04</v>
      </c>
      <c r="J5489" t="s">
        <v>87</v>
      </c>
      <c r="K5489" t="s">
        <v>82</v>
      </c>
      <c r="L5489" t="s">
        <v>91</v>
      </c>
      <c r="M5489">
        <v>2024</v>
      </c>
      <c r="N5489" t="s">
        <v>84</v>
      </c>
      <c r="O5489" t="s">
        <v>6121</v>
      </c>
      <c r="P5489" t="s">
        <v>86</v>
      </c>
    </row>
    <row r="5490" spans="1:16" x14ac:dyDescent="0.45">
      <c r="A5490">
        <v>5489</v>
      </c>
      <c r="B5490" s="10">
        <v>45327</v>
      </c>
      <c r="C5490">
        <v>4089</v>
      </c>
      <c r="D5490" t="s">
        <v>80</v>
      </c>
      <c r="E5490">
        <v>35</v>
      </c>
      <c r="F5490" t="s">
        <v>6</v>
      </c>
      <c r="G5490">
        <v>3</v>
      </c>
      <c r="H5490">
        <v>4559.32</v>
      </c>
      <c r="I5490">
        <v>13677.96</v>
      </c>
      <c r="J5490" t="s">
        <v>97</v>
      </c>
      <c r="K5490" t="s">
        <v>82</v>
      </c>
      <c r="L5490" t="s">
        <v>91</v>
      </c>
      <c r="M5490">
        <v>2024</v>
      </c>
      <c r="N5490" t="s">
        <v>84</v>
      </c>
      <c r="O5490" t="s">
        <v>6342</v>
      </c>
      <c r="P5490" t="s">
        <v>86</v>
      </c>
    </row>
    <row r="5491" spans="1:16" x14ac:dyDescent="0.45">
      <c r="A5491">
        <v>5490</v>
      </c>
      <c r="B5491" s="10">
        <v>45327</v>
      </c>
      <c r="C5491">
        <v>1523</v>
      </c>
      <c r="D5491" t="s">
        <v>80</v>
      </c>
      <c r="E5491">
        <v>46</v>
      </c>
      <c r="F5491" t="s">
        <v>5</v>
      </c>
      <c r="G5491">
        <v>3</v>
      </c>
      <c r="H5491">
        <v>3275.64</v>
      </c>
      <c r="I5491">
        <v>9826.92</v>
      </c>
      <c r="J5491" t="s">
        <v>93</v>
      </c>
      <c r="K5491" t="s">
        <v>82</v>
      </c>
      <c r="L5491" t="s">
        <v>91</v>
      </c>
      <c r="M5491">
        <v>2024</v>
      </c>
      <c r="N5491" t="s">
        <v>84</v>
      </c>
      <c r="O5491" t="s">
        <v>6554</v>
      </c>
      <c r="P5491" t="s">
        <v>86</v>
      </c>
    </row>
    <row r="5492" spans="1:16" x14ac:dyDescent="0.45">
      <c r="A5492">
        <v>5491</v>
      </c>
      <c r="B5492" s="10">
        <v>45327</v>
      </c>
      <c r="C5492">
        <v>5275</v>
      </c>
      <c r="D5492" t="s">
        <v>89</v>
      </c>
      <c r="E5492">
        <v>35</v>
      </c>
      <c r="F5492" t="s">
        <v>5</v>
      </c>
      <c r="G5492">
        <v>5</v>
      </c>
      <c r="H5492">
        <v>4317.34</v>
      </c>
      <c r="I5492">
        <v>21586.7</v>
      </c>
      <c r="J5492" t="s">
        <v>97</v>
      </c>
      <c r="K5492" t="s">
        <v>82</v>
      </c>
      <c r="L5492" t="s">
        <v>91</v>
      </c>
      <c r="M5492">
        <v>2024</v>
      </c>
      <c r="N5492" t="s">
        <v>84</v>
      </c>
      <c r="O5492" t="s">
        <v>4509</v>
      </c>
      <c r="P5492" t="s">
        <v>86</v>
      </c>
    </row>
    <row r="5493" spans="1:16" x14ac:dyDescent="0.45">
      <c r="A5493">
        <v>5492</v>
      </c>
      <c r="B5493" s="10">
        <v>45327</v>
      </c>
      <c r="C5493">
        <v>6365</v>
      </c>
      <c r="D5493" t="s">
        <v>80</v>
      </c>
      <c r="E5493">
        <v>63</v>
      </c>
      <c r="F5493" t="s">
        <v>102</v>
      </c>
      <c r="G5493">
        <v>4</v>
      </c>
      <c r="H5493">
        <v>1959.78</v>
      </c>
      <c r="I5493">
        <v>7839.12</v>
      </c>
      <c r="J5493" t="s">
        <v>81</v>
      </c>
      <c r="K5493" t="s">
        <v>82</v>
      </c>
      <c r="L5493" t="s">
        <v>91</v>
      </c>
      <c r="M5493">
        <v>2024</v>
      </c>
      <c r="N5493" t="s">
        <v>84</v>
      </c>
      <c r="O5493" t="s">
        <v>1412</v>
      </c>
      <c r="P5493" t="s">
        <v>86</v>
      </c>
    </row>
    <row r="5494" spans="1:16" x14ac:dyDescent="0.45">
      <c r="A5494">
        <v>5493</v>
      </c>
      <c r="B5494" s="10">
        <v>45327</v>
      </c>
      <c r="C5494">
        <v>4122</v>
      </c>
      <c r="D5494" t="s">
        <v>89</v>
      </c>
      <c r="E5494">
        <v>19</v>
      </c>
      <c r="F5494" t="s">
        <v>5</v>
      </c>
      <c r="G5494">
        <v>3</v>
      </c>
      <c r="H5494">
        <v>4918.57</v>
      </c>
      <c r="I5494">
        <v>14755.71</v>
      </c>
      <c r="J5494" t="s">
        <v>95</v>
      </c>
      <c r="K5494" t="s">
        <v>82</v>
      </c>
      <c r="L5494" t="s">
        <v>91</v>
      </c>
      <c r="M5494">
        <v>2024</v>
      </c>
      <c r="N5494" t="s">
        <v>84</v>
      </c>
      <c r="O5494" t="s">
        <v>6893</v>
      </c>
      <c r="P5494" t="s">
        <v>86</v>
      </c>
    </row>
    <row r="5495" spans="1:16" x14ac:dyDescent="0.45">
      <c r="A5495">
        <v>5494</v>
      </c>
      <c r="B5495" s="10">
        <v>45328</v>
      </c>
      <c r="C5495">
        <v>9167</v>
      </c>
      <c r="D5495" t="s">
        <v>80</v>
      </c>
      <c r="E5495">
        <v>19</v>
      </c>
      <c r="F5495" t="s">
        <v>8</v>
      </c>
      <c r="G5495">
        <v>3</v>
      </c>
      <c r="H5495">
        <v>3413.52</v>
      </c>
      <c r="I5495">
        <v>10240.56</v>
      </c>
      <c r="J5495" t="s">
        <v>95</v>
      </c>
      <c r="K5495" t="s">
        <v>82</v>
      </c>
      <c r="L5495" t="s">
        <v>91</v>
      </c>
      <c r="M5495">
        <v>2024</v>
      </c>
      <c r="N5495" t="s">
        <v>668</v>
      </c>
      <c r="O5495" t="s">
        <v>715</v>
      </c>
      <c r="P5495" t="s">
        <v>86</v>
      </c>
    </row>
    <row r="5496" spans="1:16" x14ac:dyDescent="0.45">
      <c r="A5496">
        <v>5495</v>
      </c>
      <c r="B5496" s="10">
        <v>45328</v>
      </c>
      <c r="C5496">
        <v>6190</v>
      </c>
      <c r="D5496" t="s">
        <v>80</v>
      </c>
      <c r="E5496">
        <v>20</v>
      </c>
      <c r="F5496" t="s">
        <v>102</v>
      </c>
      <c r="G5496">
        <v>2</v>
      </c>
      <c r="H5496">
        <v>1816.95</v>
      </c>
      <c r="I5496">
        <v>3633.9</v>
      </c>
      <c r="J5496" t="s">
        <v>95</v>
      </c>
      <c r="K5496" t="s">
        <v>82</v>
      </c>
      <c r="L5496" t="s">
        <v>91</v>
      </c>
      <c r="M5496">
        <v>2024</v>
      </c>
      <c r="N5496" t="s">
        <v>84</v>
      </c>
      <c r="O5496" t="s">
        <v>2559</v>
      </c>
      <c r="P5496" t="s">
        <v>86</v>
      </c>
    </row>
    <row r="5497" spans="1:16" x14ac:dyDescent="0.45">
      <c r="A5497">
        <v>5496</v>
      </c>
      <c r="B5497" s="10">
        <v>45328</v>
      </c>
      <c r="C5497">
        <v>5575</v>
      </c>
      <c r="D5497" t="s">
        <v>89</v>
      </c>
      <c r="E5497">
        <v>46</v>
      </c>
      <c r="F5497" t="s">
        <v>102</v>
      </c>
      <c r="G5497">
        <v>3</v>
      </c>
      <c r="H5497">
        <v>1102.07</v>
      </c>
      <c r="I5497">
        <v>3306.21</v>
      </c>
      <c r="J5497" t="s">
        <v>93</v>
      </c>
      <c r="K5497" t="s">
        <v>82</v>
      </c>
      <c r="L5497" t="s">
        <v>91</v>
      </c>
      <c r="M5497">
        <v>2024</v>
      </c>
      <c r="N5497" t="s">
        <v>84</v>
      </c>
      <c r="O5497" t="s">
        <v>6555</v>
      </c>
      <c r="P5497" t="s">
        <v>86</v>
      </c>
    </row>
    <row r="5498" spans="1:16" x14ac:dyDescent="0.45">
      <c r="A5498">
        <v>5497</v>
      </c>
      <c r="B5498" s="10">
        <v>45328</v>
      </c>
      <c r="C5498">
        <v>8727</v>
      </c>
      <c r="D5498" t="s">
        <v>80</v>
      </c>
      <c r="E5498">
        <v>25</v>
      </c>
      <c r="F5498" t="s">
        <v>5</v>
      </c>
      <c r="G5498">
        <v>2</v>
      </c>
      <c r="H5498">
        <v>4339.33</v>
      </c>
      <c r="I5498">
        <v>8678.66</v>
      </c>
      <c r="J5498" t="s">
        <v>87</v>
      </c>
      <c r="K5498" t="s">
        <v>82</v>
      </c>
      <c r="L5498" t="s">
        <v>91</v>
      </c>
      <c r="M5498">
        <v>2024</v>
      </c>
      <c r="N5498" t="s">
        <v>668</v>
      </c>
      <c r="O5498" t="s">
        <v>9878</v>
      </c>
      <c r="P5498" t="s">
        <v>86</v>
      </c>
    </row>
    <row r="5499" spans="1:16" x14ac:dyDescent="0.45">
      <c r="A5499">
        <v>5498</v>
      </c>
      <c r="B5499" s="10">
        <v>45328</v>
      </c>
      <c r="C5499">
        <v>2797</v>
      </c>
      <c r="D5499" t="s">
        <v>89</v>
      </c>
      <c r="E5499">
        <v>28</v>
      </c>
      <c r="F5499" t="s">
        <v>102</v>
      </c>
      <c r="G5499">
        <v>4</v>
      </c>
      <c r="H5499">
        <v>1624.59</v>
      </c>
      <c r="I5499">
        <v>6498.36</v>
      </c>
      <c r="J5499" t="s">
        <v>87</v>
      </c>
      <c r="K5499" t="s">
        <v>82</v>
      </c>
      <c r="L5499" t="s">
        <v>91</v>
      </c>
      <c r="M5499">
        <v>2024</v>
      </c>
      <c r="N5499" t="s">
        <v>84</v>
      </c>
      <c r="O5499" t="s">
        <v>1056</v>
      </c>
      <c r="P5499" t="s">
        <v>86</v>
      </c>
    </row>
    <row r="5500" spans="1:16" x14ac:dyDescent="0.45">
      <c r="A5500">
        <v>5499</v>
      </c>
      <c r="B5500" s="10">
        <v>45328</v>
      </c>
      <c r="C5500">
        <v>3131</v>
      </c>
      <c r="D5500" t="s">
        <v>80</v>
      </c>
      <c r="E5500">
        <v>29</v>
      </c>
      <c r="F5500" t="s">
        <v>9</v>
      </c>
      <c r="G5500">
        <v>4</v>
      </c>
      <c r="H5500">
        <v>269.60000000000002</v>
      </c>
      <c r="I5500">
        <v>1078.4000000000001</v>
      </c>
      <c r="J5500" t="s">
        <v>87</v>
      </c>
      <c r="K5500" t="s">
        <v>567</v>
      </c>
      <c r="L5500" t="s">
        <v>91</v>
      </c>
      <c r="M5500">
        <v>2024</v>
      </c>
      <c r="N5500" t="s">
        <v>84</v>
      </c>
      <c r="O5500" t="s">
        <v>7387</v>
      </c>
      <c r="P5500" t="s">
        <v>86</v>
      </c>
    </row>
    <row r="5501" spans="1:16" x14ac:dyDescent="0.45">
      <c r="A5501">
        <v>5500</v>
      </c>
      <c r="B5501" s="10">
        <v>45328</v>
      </c>
      <c r="C5501">
        <v>8322</v>
      </c>
      <c r="D5501" t="s">
        <v>80</v>
      </c>
      <c r="E5501">
        <v>49</v>
      </c>
      <c r="F5501" t="s">
        <v>7</v>
      </c>
      <c r="G5501">
        <v>4</v>
      </c>
      <c r="H5501">
        <v>1429.36</v>
      </c>
      <c r="I5501">
        <v>5717.44</v>
      </c>
      <c r="J5501" t="s">
        <v>93</v>
      </c>
      <c r="K5501" t="s">
        <v>82</v>
      </c>
      <c r="L5501" t="s">
        <v>91</v>
      </c>
      <c r="M5501">
        <v>2024</v>
      </c>
      <c r="N5501" t="s">
        <v>84</v>
      </c>
      <c r="O5501" t="s">
        <v>1569</v>
      </c>
      <c r="P5501" t="s">
        <v>86</v>
      </c>
    </row>
    <row r="5502" spans="1:16" x14ac:dyDescent="0.45">
      <c r="A5502">
        <v>5501</v>
      </c>
      <c r="B5502" s="10">
        <v>45328</v>
      </c>
      <c r="C5502">
        <v>7500</v>
      </c>
      <c r="D5502" t="s">
        <v>80</v>
      </c>
      <c r="E5502">
        <v>21</v>
      </c>
      <c r="F5502" t="s">
        <v>6</v>
      </c>
      <c r="G5502">
        <v>2</v>
      </c>
      <c r="H5502">
        <v>938.28</v>
      </c>
      <c r="I5502">
        <v>1876.56</v>
      </c>
      <c r="J5502" t="s">
        <v>95</v>
      </c>
      <c r="K5502" t="s">
        <v>567</v>
      </c>
      <c r="L5502" t="s">
        <v>91</v>
      </c>
      <c r="M5502">
        <v>2024</v>
      </c>
      <c r="N5502" t="s">
        <v>84</v>
      </c>
      <c r="O5502" t="s">
        <v>7052</v>
      </c>
      <c r="P5502" t="s">
        <v>86</v>
      </c>
    </row>
    <row r="5503" spans="1:16" x14ac:dyDescent="0.45">
      <c r="A5503">
        <v>5502</v>
      </c>
      <c r="B5503" s="10">
        <v>45328</v>
      </c>
      <c r="C5503">
        <v>1815</v>
      </c>
      <c r="D5503" t="s">
        <v>80</v>
      </c>
      <c r="E5503">
        <v>26</v>
      </c>
      <c r="F5503" t="s">
        <v>7</v>
      </c>
      <c r="G5503">
        <v>5</v>
      </c>
      <c r="H5503">
        <v>1632.67</v>
      </c>
      <c r="I5503">
        <v>8163.35</v>
      </c>
      <c r="J5503" t="s">
        <v>87</v>
      </c>
      <c r="K5503" t="s">
        <v>82</v>
      </c>
      <c r="L5503" t="s">
        <v>91</v>
      </c>
      <c r="M5503">
        <v>2024</v>
      </c>
      <c r="N5503" t="s">
        <v>84</v>
      </c>
      <c r="O5503" t="s">
        <v>4024</v>
      </c>
      <c r="P5503" t="s">
        <v>86</v>
      </c>
    </row>
    <row r="5504" spans="1:16" x14ac:dyDescent="0.45">
      <c r="A5504">
        <v>5503</v>
      </c>
      <c r="B5504" s="10">
        <v>45328</v>
      </c>
      <c r="C5504">
        <v>9634</v>
      </c>
      <c r="D5504" t="s">
        <v>89</v>
      </c>
      <c r="E5504">
        <v>41</v>
      </c>
      <c r="F5504" t="s">
        <v>6</v>
      </c>
      <c r="G5504">
        <v>5</v>
      </c>
      <c r="H5504">
        <v>3085.67</v>
      </c>
      <c r="I5504">
        <v>15428.35</v>
      </c>
      <c r="J5504" t="s">
        <v>97</v>
      </c>
      <c r="K5504" t="s">
        <v>82</v>
      </c>
      <c r="L5504" t="s">
        <v>91</v>
      </c>
      <c r="M5504">
        <v>2024</v>
      </c>
      <c r="N5504" t="s">
        <v>84</v>
      </c>
      <c r="O5504" t="s">
        <v>4510</v>
      </c>
      <c r="P5504" t="s">
        <v>86</v>
      </c>
    </row>
    <row r="5505" spans="1:16" x14ac:dyDescent="0.45">
      <c r="A5505">
        <v>5504</v>
      </c>
      <c r="B5505" s="10">
        <v>45328</v>
      </c>
      <c r="C5505">
        <v>7666</v>
      </c>
      <c r="D5505" t="s">
        <v>80</v>
      </c>
      <c r="E5505">
        <v>33</v>
      </c>
      <c r="F5505" t="s">
        <v>5</v>
      </c>
      <c r="G5505">
        <v>3</v>
      </c>
      <c r="H5505">
        <v>2527.14</v>
      </c>
      <c r="I5505">
        <v>7581.42</v>
      </c>
      <c r="J5505" t="s">
        <v>87</v>
      </c>
      <c r="K5505" t="s">
        <v>82</v>
      </c>
      <c r="L5505" t="s">
        <v>91</v>
      </c>
      <c r="M5505">
        <v>2024</v>
      </c>
      <c r="N5505" t="s">
        <v>84</v>
      </c>
      <c r="O5505" t="s">
        <v>6122</v>
      </c>
      <c r="P5505" t="s">
        <v>86</v>
      </c>
    </row>
    <row r="5506" spans="1:16" x14ac:dyDescent="0.45">
      <c r="A5506">
        <v>5505</v>
      </c>
      <c r="B5506" s="10">
        <v>45328</v>
      </c>
      <c r="C5506">
        <v>1142</v>
      </c>
      <c r="D5506" t="s">
        <v>80</v>
      </c>
      <c r="E5506">
        <v>34</v>
      </c>
      <c r="F5506" t="s">
        <v>8</v>
      </c>
      <c r="G5506">
        <v>4</v>
      </c>
      <c r="H5506">
        <v>3568.71</v>
      </c>
      <c r="I5506">
        <v>14274.84</v>
      </c>
      <c r="J5506" t="s">
        <v>87</v>
      </c>
      <c r="K5506" t="s">
        <v>82</v>
      </c>
      <c r="L5506" t="s">
        <v>91</v>
      </c>
      <c r="M5506">
        <v>2024</v>
      </c>
      <c r="N5506" t="s">
        <v>84</v>
      </c>
      <c r="O5506" t="s">
        <v>1057</v>
      </c>
      <c r="P5506" t="s">
        <v>86</v>
      </c>
    </row>
    <row r="5507" spans="1:16" x14ac:dyDescent="0.45">
      <c r="A5507">
        <v>5506</v>
      </c>
      <c r="B5507" s="10">
        <v>45328</v>
      </c>
      <c r="C5507">
        <v>2410</v>
      </c>
      <c r="D5507" t="s">
        <v>80</v>
      </c>
      <c r="E5507">
        <v>64</v>
      </c>
      <c r="F5507" t="s">
        <v>8</v>
      </c>
      <c r="G5507">
        <v>1</v>
      </c>
      <c r="H5507">
        <v>1702.47</v>
      </c>
      <c r="I5507">
        <v>1702.47</v>
      </c>
      <c r="J5507" t="s">
        <v>81</v>
      </c>
      <c r="K5507" t="s">
        <v>567</v>
      </c>
      <c r="L5507" t="s">
        <v>91</v>
      </c>
      <c r="M5507">
        <v>2024</v>
      </c>
      <c r="N5507" t="s">
        <v>84</v>
      </c>
      <c r="O5507" t="s">
        <v>8087</v>
      </c>
      <c r="P5507" t="s">
        <v>86</v>
      </c>
    </row>
    <row r="5508" spans="1:16" x14ac:dyDescent="0.45">
      <c r="A5508">
        <v>5507</v>
      </c>
      <c r="B5508" s="10">
        <v>45328</v>
      </c>
      <c r="C5508">
        <v>1534</v>
      </c>
      <c r="D5508" t="s">
        <v>89</v>
      </c>
      <c r="E5508">
        <v>39</v>
      </c>
      <c r="F5508" t="s">
        <v>5</v>
      </c>
      <c r="G5508">
        <v>3</v>
      </c>
      <c r="H5508">
        <v>643.04999999999995</v>
      </c>
      <c r="I5508">
        <v>1929.15</v>
      </c>
      <c r="J5508" t="s">
        <v>97</v>
      </c>
      <c r="K5508" t="s">
        <v>567</v>
      </c>
      <c r="L5508" t="s">
        <v>91</v>
      </c>
      <c r="M5508">
        <v>2024</v>
      </c>
      <c r="N5508" t="s">
        <v>84</v>
      </c>
      <c r="O5508" t="s">
        <v>8747</v>
      </c>
      <c r="P5508" t="s">
        <v>748</v>
      </c>
    </row>
    <row r="5509" spans="1:16" x14ac:dyDescent="0.45">
      <c r="A5509">
        <v>5508</v>
      </c>
      <c r="B5509" s="10">
        <v>45329</v>
      </c>
      <c r="C5509">
        <v>4364</v>
      </c>
      <c r="D5509" t="s">
        <v>89</v>
      </c>
      <c r="E5509">
        <v>24</v>
      </c>
      <c r="F5509" t="s">
        <v>5</v>
      </c>
      <c r="G5509">
        <v>5</v>
      </c>
      <c r="H5509">
        <v>843.33</v>
      </c>
      <c r="I5509">
        <v>4216.6499999999996</v>
      </c>
      <c r="J5509" t="s">
        <v>95</v>
      </c>
      <c r="K5509" t="s">
        <v>82</v>
      </c>
      <c r="L5509" t="s">
        <v>91</v>
      </c>
      <c r="M5509">
        <v>2024</v>
      </c>
      <c r="N5509" t="s">
        <v>84</v>
      </c>
      <c r="O5509" t="s">
        <v>797</v>
      </c>
      <c r="P5509" t="s">
        <v>748</v>
      </c>
    </row>
    <row r="5510" spans="1:16" x14ac:dyDescent="0.45">
      <c r="A5510">
        <v>5509</v>
      </c>
      <c r="B5510" s="10">
        <v>45329</v>
      </c>
      <c r="C5510">
        <v>2032</v>
      </c>
      <c r="D5510" t="s">
        <v>89</v>
      </c>
      <c r="E5510">
        <v>27</v>
      </c>
      <c r="F5510" t="s">
        <v>102</v>
      </c>
      <c r="G5510">
        <v>5</v>
      </c>
      <c r="H5510">
        <v>3996.55</v>
      </c>
      <c r="I5510">
        <v>19982.75</v>
      </c>
      <c r="J5510" t="s">
        <v>87</v>
      </c>
      <c r="K5510" t="s">
        <v>82</v>
      </c>
      <c r="L5510" t="s">
        <v>91</v>
      </c>
      <c r="M5510">
        <v>2024</v>
      </c>
      <c r="N5510" t="s">
        <v>84</v>
      </c>
      <c r="O5510" t="s">
        <v>4025</v>
      </c>
      <c r="P5510" t="s">
        <v>86</v>
      </c>
    </row>
    <row r="5511" spans="1:16" x14ac:dyDescent="0.45">
      <c r="A5511">
        <v>5510</v>
      </c>
      <c r="B5511" s="10">
        <v>45329</v>
      </c>
      <c r="C5511">
        <v>4342</v>
      </c>
      <c r="D5511" t="s">
        <v>89</v>
      </c>
      <c r="E5511">
        <v>46</v>
      </c>
      <c r="F5511" t="s">
        <v>8</v>
      </c>
      <c r="G5511">
        <v>4</v>
      </c>
      <c r="H5511">
        <v>535.04999999999995</v>
      </c>
      <c r="I5511">
        <v>2140.1999999999998</v>
      </c>
      <c r="J5511" t="s">
        <v>93</v>
      </c>
      <c r="K5511" t="s">
        <v>82</v>
      </c>
      <c r="L5511" t="s">
        <v>91</v>
      </c>
      <c r="M5511">
        <v>2024</v>
      </c>
      <c r="N5511" t="s">
        <v>84</v>
      </c>
      <c r="O5511" t="s">
        <v>2061</v>
      </c>
      <c r="P5511" t="s">
        <v>86</v>
      </c>
    </row>
    <row r="5512" spans="1:16" x14ac:dyDescent="0.45">
      <c r="A5512">
        <v>5511</v>
      </c>
      <c r="B5512" s="10">
        <v>45329</v>
      </c>
      <c r="C5512">
        <v>7085</v>
      </c>
      <c r="D5512" t="s">
        <v>80</v>
      </c>
      <c r="E5512">
        <v>53</v>
      </c>
      <c r="F5512" t="s">
        <v>7</v>
      </c>
      <c r="G5512">
        <v>2</v>
      </c>
      <c r="H5512">
        <v>4000.72</v>
      </c>
      <c r="I5512">
        <v>8001.44</v>
      </c>
      <c r="J5512" t="s">
        <v>93</v>
      </c>
      <c r="K5512" t="s">
        <v>82</v>
      </c>
      <c r="L5512" t="s">
        <v>91</v>
      </c>
      <c r="M5512">
        <v>2024</v>
      </c>
      <c r="N5512" t="s">
        <v>84</v>
      </c>
      <c r="O5512" t="s">
        <v>3414</v>
      </c>
      <c r="P5512" t="s">
        <v>86</v>
      </c>
    </row>
    <row r="5513" spans="1:16" x14ac:dyDescent="0.45">
      <c r="A5513">
        <v>5512</v>
      </c>
      <c r="B5513" s="10">
        <v>45329</v>
      </c>
      <c r="C5513">
        <v>5500</v>
      </c>
      <c r="D5513" t="s">
        <v>80</v>
      </c>
      <c r="E5513">
        <v>41</v>
      </c>
      <c r="F5513" t="s">
        <v>5</v>
      </c>
      <c r="G5513">
        <v>3</v>
      </c>
      <c r="H5513">
        <v>1102.52</v>
      </c>
      <c r="I5513">
        <v>3307.56</v>
      </c>
      <c r="J5513" t="s">
        <v>97</v>
      </c>
      <c r="K5513" t="s">
        <v>82</v>
      </c>
      <c r="L5513" t="s">
        <v>91</v>
      </c>
      <c r="M5513">
        <v>2024</v>
      </c>
      <c r="N5513" t="s">
        <v>84</v>
      </c>
      <c r="O5513" t="s">
        <v>6343</v>
      </c>
      <c r="P5513" t="s">
        <v>86</v>
      </c>
    </row>
    <row r="5514" spans="1:16" x14ac:dyDescent="0.45">
      <c r="A5514">
        <v>5513</v>
      </c>
      <c r="B5514" s="10">
        <v>45329</v>
      </c>
      <c r="C5514">
        <v>2172</v>
      </c>
      <c r="D5514" t="s">
        <v>80</v>
      </c>
      <c r="E5514">
        <v>63</v>
      </c>
      <c r="F5514" t="s">
        <v>7</v>
      </c>
      <c r="G5514">
        <v>2</v>
      </c>
      <c r="H5514">
        <v>3408.1</v>
      </c>
      <c r="I5514">
        <v>6816.2</v>
      </c>
      <c r="J5514" t="s">
        <v>81</v>
      </c>
      <c r="K5514" t="s">
        <v>82</v>
      </c>
      <c r="L5514" t="s">
        <v>91</v>
      </c>
      <c r="M5514">
        <v>2024</v>
      </c>
      <c r="N5514" t="s">
        <v>84</v>
      </c>
      <c r="O5514" t="s">
        <v>3109</v>
      </c>
      <c r="P5514" t="s">
        <v>86</v>
      </c>
    </row>
    <row r="5515" spans="1:16" x14ac:dyDescent="0.45">
      <c r="A5515">
        <v>5514</v>
      </c>
      <c r="B5515" s="10">
        <v>45329</v>
      </c>
      <c r="C5515">
        <v>5517</v>
      </c>
      <c r="D5515" t="s">
        <v>89</v>
      </c>
      <c r="E5515">
        <v>31</v>
      </c>
      <c r="F5515" t="s">
        <v>6</v>
      </c>
      <c r="G5515">
        <v>5</v>
      </c>
      <c r="H5515">
        <v>3134.33</v>
      </c>
      <c r="I5515">
        <v>15671.65</v>
      </c>
      <c r="J5515" t="s">
        <v>87</v>
      </c>
      <c r="K5515" t="s">
        <v>82</v>
      </c>
      <c r="L5515" t="s">
        <v>91</v>
      </c>
      <c r="M5515">
        <v>2024</v>
      </c>
      <c r="N5515" t="s">
        <v>84</v>
      </c>
      <c r="O5515" t="s">
        <v>4026</v>
      </c>
      <c r="P5515" t="s">
        <v>86</v>
      </c>
    </row>
    <row r="5516" spans="1:16" x14ac:dyDescent="0.45">
      <c r="A5516">
        <v>5515</v>
      </c>
      <c r="B5516" s="10">
        <v>45329</v>
      </c>
      <c r="C5516">
        <v>9007</v>
      </c>
      <c r="D5516" t="s">
        <v>89</v>
      </c>
      <c r="E5516">
        <v>31</v>
      </c>
      <c r="F5516" t="s">
        <v>7</v>
      </c>
      <c r="G5516">
        <v>4</v>
      </c>
      <c r="H5516">
        <v>536.39</v>
      </c>
      <c r="I5516">
        <v>2145.56</v>
      </c>
      <c r="J5516" t="s">
        <v>87</v>
      </c>
      <c r="K5516" t="s">
        <v>82</v>
      </c>
      <c r="L5516" t="s">
        <v>91</v>
      </c>
      <c r="M5516">
        <v>2024</v>
      </c>
      <c r="N5516" t="s">
        <v>84</v>
      </c>
      <c r="O5516" t="s">
        <v>1058</v>
      </c>
      <c r="P5516" t="s">
        <v>86</v>
      </c>
    </row>
    <row r="5517" spans="1:16" x14ac:dyDescent="0.45">
      <c r="A5517">
        <v>5516</v>
      </c>
      <c r="B5517" s="10">
        <v>45329</v>
      </c>
      <c r="C5517">
        <v>2641</v>
      </c>
      <c r="D5517" t="s">
        <v>80</v>
      </c>
      <c r="E5517">
        <v>42</v>
      </c>
      <c r="F5517" t="s">
        <v>8</v>
      </c>
      <c r="G5517">
        <v>5</v>
      </c>
      <c r="H5517">
        <v>3346.02</v>
      </c>
      <c r="I5517">
        <v>16730.099999999999</v>
      </c>
      <c r="J5517" t="s">
        <v>97</v>
      </c>
      <c r="K5517" t="s">
        <v>82</v>
      </c>
      <c r="L5517" t="s">
        <v>91</v>
      </c>
      <c r="M5517">
        <v>2024</v>
      </c>
      <c r="N5517" t="s">
        <v>84</v>
      </c>
      <c r="O5517" t="s">
        <v>4511</v>
      </c>
      <c r="P5517" t="s">
        <v>86</v>
      </c>
    </row>
    <row r="5518" spans="1:16" x14ac:dyDescent="0.45">
      <c r="A5518">
        <v>5517</v>
      </c>
      <c r="B5518" s="10">
        <v>45329</v>
      </c>
      <c r="C5518">
        <v>1471</v>
      </c>
      <c r="D5518" t="s">
        <v>80</v>
      </c>
      <c r="E5518">
        <v>63</v>
      </c>
      <c r="F5518" t="s">
        <v>6</v>
      </c>
      <c r="G5518">
        <v>4</v>
      </c>
      <c r="H5518">
        <v>2265.16</v>
      </c>
      <c r="I5518">
        <v>9060.64</v>
      </c>
      <c r="J5518" t="s">
        <v>81</v>
      </c>
      <c r="K5518" t="s">
        <v>82</v>
      </c>
      <c r="L5518" t="s">
        <v>91</v>
      </c>
      <c r="M5518">
        <v>2024</v>
      </c>
      <c r="N5518" t="s">
        <v>84</v>
      </c>
      <c r="O5518" t="s">
        <v>1413</v>
      </c>
      <c r="P5518" t="s">
        <v>86</v>
      </c>
    </row>
    <row r="5519" spans="1:16" x14ac:dyDescent="0.45">
      <c r="A5519">
        <v>5518</v>
      </c>
      <c r="B5519" s="10">
        <v>45329</v>
      </c>
      <c r="C5519">
        <v>3940</v>
      </c>
      <c r="D5519" t="s">
        <v>80</v>
      </c>
      <c r="E5519">
        <v>39</v>
      </c>
      <c r="F5519" t="s">
        <v>7</v>
      </c>
      <c r="G5519">
        <v>1</v>
      </c>
      <c r="H5519">
        <v>3550.45</v>
      </c>
      <c r="I5519">
        <v>3550.45</v>
      </c>
      <c r="J5519" t="s">
        <v>97</v>
      </c>
      <c r="K5519" t="s">
        <v>82</v>
      </c>
      <c r="L5519" t="s">
        <v>91</v>
      </c>
      <c r="M5519">
        <v>2024</v>
      </c>
      <c r="N5519" t="s">
        <v>84</v>
      </c>
      <c r="O5519" t="s">
        <v>5233</v>
      </c>
      <c r="P5519" t="s">
        <v>86</v>
      </c>
    </row>
    <row r="5520" spans="1:16" x14ac:dyDescent="0.45">
      <c r="A5520">
        <v>5519</v>
      </c>
      <c r="B5520" s="10">
        <v>45329</v>
      </c>
      <c r="C5520">
        <v>9738</v>
      </c>
      <c r="D5520" t="s">
        <v>89</v>
      </c>
      <c r="E5520">
        <v>64</v>
      </c>
      <c r="F5520" t="s">
        <v>102</v>
      </c>
      <c r="G5520">
        <v>2</v>
      </c>
      <c r="H5520">
        <v>4185.6000000000004</v>
      </c>
      <c r="I5520">
        <v>8371.2000000000007</v>
      </c>
      <c r="J5520" t="s">
        <v>81</v>
      </c>
      <c r="K5520" t="s">
        <v>82</v>
      </c>
      <c r="L5520" t="s">
        <v>91</v>
      </c>
      <c r="M5520">
        <v>2024</v>
      </c>
      <c r="N5520" t="s">
        <v>84</v>
      </c>
      <c r="O5520" t="s">
        <v>3110</v>
      </c>
      <c r="P5520" t="s">
        <v>86</v>
      </c>
    </row>
    <row r="5521" spans="1:16" x14ac:dyDescent="0.45">
      <c r="A5521">
        <v>5520</v>
      </c>
      <c r="B5521" s="10">
        <v>45329</v>
      </c>
      <c r="C5521">
        <v>5726</v>
      </c>
      <c r="D5521" t="s">
        <v>80</v>
      </c>
      <c r="E5521">
        <v>40</v>
      </c>
      <c r="F5521" t="s">
        <v>102</v>
      </c>
      <c r="G5521">
        <v>3</v>
      </c>
      <c r="H5521">
        <v>245.52</v>
      </c>
      <c r="I5521">
        <v>736.56</v>
      </c>
      <c r="J5521" t="s">
        <v>97</v>
      </c>
      <c r="K5521" t="s">
        <v>567</v>
      </c>
      <c r="L5521" t="s">
        <v>91</v>
      </c>
      <c r="M5521">
        <v>2024</v>
      </c>
      <c r="N5521" t="s">
        <v>84</v>
      </c>
      <c r="O5521" t="s">
        <v>8748</v>
      </c>
      <c r="P5521" t="s">
        <v>748</v>
      </c>
    </row>
    <row r="5522" spans="1:16" x14ac:dyDescent="0.45">
      <c r="A5522">
        <v>5521</v>
      </c>
      <c r="B5522" s="10">
        <v>45330</v>
      </c>
      <c r="C5522">
        <v>8670</v>
      </c>
      <c r="D5522" t="s">
        <v>80</v>
      </c>
      <c r="E5522">
        <v>49</v>
      </c>
      <c r="F5522" t="s">
        <v>8</v>
      </c>
      <c r="G5522">
        <v>4</v>
      </c>
      <c r="H5522">
        <v>3257.42</v>
      </c>
      <c r="I5522">
        <v>13029.68</v>
      </c>
      <c r="J5522" t="s">
        <v>93</v>
      </c>
      <c r="K5522" t="s">
        <v>82</v>
      </c>
      <c r="L5522" t="s">
        <v>91</v>
      </c>
      <c r="M5522">
        <v>2024</v>
      </c>
      <c r="N5522" t="s">
        <v>84</v>
      </c>
      <c r="O5522" t="s">
        <v>165</v>
      </c>
      <c r="P5522" t="s">
        <v>86</v>
      </c>
    </row>
    <row r="5523" spans="1:16" x14ac:dyDescent="0.45">
      <c r="A5523">
        <v>5522</v>
      </c>
      <c r="B5523" s="10">
        <v>45330</v>
      </c>
      <c r="C5523">
        <v>4723</v>
      </c>
      <c r="D5523" t="s">
        <v>89</v>
      </c>
      <c r="E5523">
        <v>43</v>
      </c>
      <c r="F5523" t="s">
        <v>102</v>
      </c>
      <c r="G5523">
        <v>1</v>
      </c>
      <c r="H5523">
        <v>569.54</v>
      </c>
      <c r="I5523">
        <v>569.54</v>
      </c>
      <c r="J5523" t="s">
        <v>97</v>
      </c>
      <c r="K5523" t="s">
        <v>567</v>
      </c>
      <c r="L5523" t="s">
        <v>91</v>
      </c>
      <c r="M5523">
        <v>2024</v>
      </c>
      <c r="N5523" t="s">
        <v>84</v>
      </c>
      <c r="O5523" t="s">
        <v>7951</v>
      </c>
      <c r="P5523" t="s">
        <v>86</v>
      </c>
    </row>
    <row r="5524" spans="1:16" x14ac:dyDescent="0.45">
      <c r="A5524">
        <v>5523</v>
      </c>
      <c r="B5524" s="10">
        <v>45330</v>
      </c>
      <c r="C5524">
        <v>1363</v>
      </c>
      <c r="D5524" t="s">
        <v>89</v>
      </c>
      <c r="E5524">
        <v>44</v>
      </c>
      <c r="F5524" t="s">
        <v>5</v>
      </c>
      <c r="G5524">
        <v>1</v>
      </c>
      <c r="H5524">
        <v>1925.43</v>
      </c>
      <c r="I5524">
        <v>1925.43</v>
      </c>
      <c r="J5524" t="s">
        <v>97</v>
      </c>
      <c r="K5524" t="s">
        <v>567</v>
      </c>
      <c r="L5524" t="s">
        <v>91</v>
      </c>
      <c r="M5524">
        <v>2024</v>
      </c>
      <c r="N5524" t="s">
        <v>84</v>
      </c>
      <c r="O5524" t="s">
        <v>7952</v>
      </c>
      <c r="P5524" t="s">
        <v>86</v>
      </c>
    </row>
    <row r="5525" spans="1:16" x14ac:dyDescent="0.45">
      <c r="A5525">
        <v>5524</v>
      </c>
      <c r="B5525" s="10">
        <v>45330</v>
      </c>
      <c r="C5525">
        <v>4309</v>
      </c>
      <c r="D5525" t="s">
        <v>80</v>
      </c>
      <c r="E5525">
        <v>62</v>
      </c>
      <c r="F5525" t="s">
        <v>6</v>
      </c>
      <c r="G5525">
        <v>2</v>
      </c>
      <c r="H5525">
        <v>112.76</v>
      </c>
      <c r="I5525">
        <v>225.52</v>
      </c>
      <c r="J5525" t="s">
        <v>81</v>
      </c>
      <c r="K5525" t="s">
        <v>567</v>
      </c>
      <c r="L5525" t="s">
        <v>91</v>
      </c>
      <c r="M5525">
        <v>2024</v>
      </c>
      <c r="N5525" t="s">
        <v>84</v>
      </c>
      <c r="O5525" t="s">
        <v>7002</v>
      </c>
      <c r="P5525" t="s">
        <v>86</v>
      </c>
    </row>
    <row r="5526" spans="1:16" x14ac:dyDescent="0.45">
      <c r="A5526">
        <v>5525</v>
      </c>
      <c r="B5526" s="10">
        <v>45330</v>
      </c>
      <c r="C5526">
        <v>1545</v>
      </c>
      <c r="D5526" t="s">
        <v>89</v>
      </c>
      <c r="E5526">
        <v>29</v>
      </c>
      <c r="F5526" t="s">
        <v>8</v>
      </c>
      <c r="G5526">
        <v>4</v>
      </c>
      <c r="H5526">
        <v>1676.79</v>
      </c>
      <c r="I5526">
        <v>6707.16</v>
      </c>
      <c r="J5526" t="s">
        <v>87</v>
      </c>
      <c r="K5526" t="s">
        <v>82</v>
      </c>
      <c r="L5526" t="s">
        <v>91</v>
      </c>
      <c r="M5526">
        <v>2024</v>
      </c>
      <c r="N5526" t="s">
        <v>84</v>
      </c>
      <c r="O5526" t="s">
        <v>1059</v>
      </c>
      <c r="P5526" t="s">
        <v>86</v>
      </c>
    </row>
    <row r="5527" spans="1:16" x14ac:dyDescent="0.45">
      <c r="A5527">
        <v>5526</v>
      </c>
      <c r="B5527" s="10">
        <v>45330</v>
      </c>
      <c r="C5527">
        <v>4240</v>
      </c>
      <c r="D5527" t="s">
        <v>80</v>
      </c>
      <c r="E5527">
        <v>36</v>
      </c>
      <c r="F5527" t="s">
        <v>6</v>
      </c>
      <c r="G5527">
        <v>3</v>
      </c>
      <c r="H5527">
        <v>888.31</v>
      </c>
      <c r="I5527">
        <v>2664.93</v>
      </c>
      <c r="J5527" t="s">
        <v>97</v>
      </c>
      <c r="K5527" t="s">
        <v>82</v>
      </c>
      <c r="L5527" t="s">
        <v>91</v>
      </c>
      <c r="M5527">
        <v>2024</v>
      </c>
      <c r="N5527" t="s">
        <v>84</v>
      </c>
      <c r="O5527" t="s">
        <v>6344</v>
      </c>
      <c r="P5527" t="s">
        <v>86</v>
      </c>
    </row>
    <row r="5528" spans="1:16" x14ac:dyDescent="0.45">
      <c r="A5528">
        <v>5527</v>
      </c>
      <c r="B5528" s="10">
        <v>45330</v>
      </c>
      <c r="C5528">
        <v>7665</v>
      </c>
      <c r="D5528" t="s">
        <v>80</v>
      </c>
      <c r="E5528">
        <v>36</v>
      </c>
      <c r="F5528" t="s">
        <v>7</v>
      </c>
      <c r="G5528">
        <v>3</v>
      </c>
      <c r="H5528">
        <v>2803.51</v>
      </c>
      <c r="I5528">
        <v>8410.5300000000007</v>
      </c>
      <c r="J5528" t="s">
        <v>97</v>
      </c>
      <c r="K5528" t="s">
        <v>82</v>
      </c>
      <c r="L5528" t="s">
        <v>91</v>
      </c>
      <c r="M5528">
        <v>2024</v>
      </c>
      <c r="N5528" t="s">
        <v>84</v>
      </c>
      <c r="O5528" t="s">
        <v>6345</v>
      </c>
      <c r="P5528" t="s">
        <v>86</v>
      </c>
    </row>
    <row r="5529" spans="1:16" x14ac:dyDescent="0.45">
      <c r="A5529">
        <v>5528</v>
      </c>
      <c r="B5529" s="10">
        <v>45330</v>
      </c>
      <c r="C5529">
        <v>2936</v>
      </c>
      <c r="D5529" t="s">
        <v>80</v>
      </c>
      <c r="E5529">
        <v>51</v>
      </c>
      <c r="F5529" t="s">
        <v>5</v>
      </c>
      <c r="G5529">
        <v>3</v>
      </c>
      <c r="H5529">
        <v>2585.7399999999998</v>
      </c>
      <c r="I5529">
        <v>7757.22</v>
      </c>
      <c r="J5529" t="s">
        <v>93</v>
      </c>
      <c r="K5529" t="s">
        <v>82</v>
      </c>
      <c r="L5529" t="s">
        <v>91</v>
      </c>
      <c r="M5529">
        <v>2024</v>
      </c>
      <c r="N5529" t="s">
        <v>84</v>
      </c>
      <c r="O5529" t="s">
        <v>8527</v>
      </c>
      <c r="P5529" t="s">
        <v>748</v>
      </c>
    </row>
    <row r="5530" spans="1:16" x14ac:dyDescent="0.45">
      <c r="A5530">
        <v>5529</v>
      </c>
      <c r="B5530" s="10">
        <v>45330</v>
      </c>
      <c r="C5530">
        <v>1882</v>
      </c>
      <c r="D5530" t="s">
        <v>80</v>
      </c>
      <c r="E5530">
        <v>49</v>
      </c>
      <c r="F5530" t="s">
        <v>8</v>
      </c>
      <c r="G5530">
        <v>5</v>
      </c>
      <c r="H5530">
        <v>3976.71</v>
      </c>
      <c r="I5530">
        <v>19883.55</v>
      </c>
      <c r="J5530" t="s">
        <v>93</v>
      </c>
      <c r="K5530" t="s">
        <v>82</v>
      </c>
      <c r="L5530" t="s">
        <v>91</v>
      </c>
      <c r="M5530">
        <v>2024</v>
      </c>
      <c r="N5530" t="s">
        <v>84</v>
      </c>
      <c r="O5530" t="s">
        <v>4266</v>
      </c>
      <c r="P5530" t="s">
        <v>86</v>
      </c>
    </row>
    <row r="5531" spans="1:16" x14ac:dyDescent="0.45">
      <c r="A5531">
        <v>5530</v>
      </c>
      <c r="B5531" s="10">
        <v>45330</v>
      </c>
      <c r="C5531">
        <v>4840</v>
      </c>
      <c r="D5531" t="s">
        <v>89</v>
      </c>
      <c r="E5531">
        <v>46</v>
      </c>
      <c r="F5531" t="s">
        <v>7</v>
      </c>
      <c r="G5531">
        <v>5</v>
      </c>
      <c r="H5531">
        <v>3217.81</v>
      </c>
      <c r="I5531">
        <v>16089.05</v>
      </c>
      <c r="J5531" t="s">
        <v>93</v>
      </c>
      <c r="K5531" t="s">
        <v>82</v>
      </c>
      <c r="L5531" t="s">
        <v>91</v>
      </c>
      <c r="M5531">
        <v>2024</v>
      </c>
      <c r="N5531" t="s">
        <v>84</v>
      </c>
      <c r="O5531" t="s">
        <v>4267</v>
      </c>
      <c r="P5531" t="s">
        <v>86</v>
      </c>
    </row>
    <row r="5532" spans="1:16" x14ac:dyDescent="0.45">
      <c r="A5532">
        <v>5531</v>
      </c>
      <c r="B5532" s="10">
        <v>45330</v>
      </c>
      <c r="C5532">
        <v>7923</v>
      </c>
      <c r="D5532" t="s">
        <v>89</v>
      </c>
      <c r="E5532">
        <v>38</v>
      </c>
      <c r="F5532" t="s">
        <v>7</v>
      </c>
      <c r="G5532">
        <v>4</v>
      </c>
      <c r="H5532">
        <v>3587.4</v>
      </c>
      <c r="I5532">
        <v>14349.6</v>
      </c>
      <c r="J5532" t="s">
        <v>97</v>
      </c>
      <c r="K5532" t="s">
        <v>82</v>
      </c>
      <c r="L5532" t="s">
        <v>91</v>
      </c>
      <c r="M5532">
        <v>2024</v>
      </c>
      <c r="N5532" t="s">
        <v>84</v>
      </c>
      <c r="O5532" t="s">
        <v>1752</v>
      </c>
      <c r="P5532" t="s">
        <v>86</v>
      </c>
    </row>
    <row r="5533" spans="1:16" x14ac:dyDescent="0.45">
      <c r="A5533">
        <v>5532</v>
      </c>
      <c r="B5533" s="10">
        <v>45330</v>
      </c>
      <c r="C5533">
        <v>5611</v>
      </c>
      <c r="D5533" t="s">
        <v>89</v>
      </c>
      <c r="E5533">
        <v>52</v>
      </c>
      <c r="F5533" t="s">
        <v>7</v>
      </c>
      <c r="G5533">
        <v>3</v>
      </c>
      <c r="H5533">
        <v>507.78</v>
      </c>
      <c r="I5533">
        <v>1523.34</v>
      </c>
      <c r="J5533" t="s">
        <v>93</v>
      </c>
      <c r="K5533" t="s">
        <v>567</v>
      </c>
      <c r="L5533" t="s">
        <v>91</v>
      </c>
      <c r="M5533">
        <v>2024</v>
      </c>
      <c r="N5533" t="s">
        <v>84</v>
      </c>
      <c r="O5533" t="s">
        <v>7528</v>
      </c>
      <c r="P5533" t="s">
        <v>86</v>
      </c>
    </row>
    <row r="5534" spans="1:16" x14ac:dyDescent="0.45">
      <c r="A5534">
        <v>5533</v>
      </c>
      <c r="B5534" s="10">
        <v>45330</v>
      </c>
      <c r="C5534">
        <v>6204</v>
      </c>
      <c r="D5534" t="s">
        <v>80</v>
      </c>
      <c r="E5534">
        <v>59</v>
      </c>
      <c r="F5534" t="s">
        <v>7</v>
      </c>
      <c r="G5534">
        <v>1</v>
      </c>
      <c r="H5534">
        <v>187.44</v>
      </c>
      <c r="I5534">
        <v>187.44</v>
      </c>
      <c r="J5534" t="s">
        <v>81</v>
      </c>
      <c r="K5534" t="s">
        <v>567</v>
      </c>
      <c r="L5534" t="s">
        <v>91</v>
      </c>
      <c r="M5534">
        <v>2024</v>
      </c>
      <c r="N5534" t="s">
        <v>84</v>
      </c>
      <c r="O5534" t="s">
        <v>8088</v>
      </c>
      <c r="P5534" t="s">
        <v>86</v>
      </c>
    </row>
    <row r="5535" spans="1:16" x14ac:dyDescent="0.45">
      <c r="A5535">
        <v>5534</v>
      </c>
      <c r="B5535" s="10">
        <v>45330</v>
      </c>
      <c r="C5535">
        <v>8288</v>
      </c>
      <c r="D5535" t="s">
        <v>80</v>
      </c>
      <c r="E5535">
        <v>22</v>
      </c>
      <c r="F5535" t="s">
        <v>7</v>
      </c>
      <c r="G5535">
        <v>3</v>
      </c>
      <c r="H5535">
        <v>4849.2299999999996</v>
      </c>
      <c r="I5535">
        <v>14547.69</v>
      </c>
      <c r="J5535" t="s">
        <v>95</v>
      </c>
      <c r="K5535" t="s">
        <v>82</v>
      </c>
      <c r="L5535" t="s">
        <v>91</v>
      </c>
      <c r="M5535">
        <v>2024</v>
      </c>
      <c r="N5535" t="s">
        <v>84</v>
      </c>
      <c r="O5535" t="s">
        <v>8683</v>
      </c>
      <c r="P5535" t="s">
        <v>748</v>
      </c>
    </row>
    <row r="5536" spans="1:16" x14ac:dyDescent="0.45">
      <c r="A5536">
        <v>5535</v>
      </c>
      <c r="B5536" s="10">
        <v>45331</v>
      </c>
      <c r="C5536">
        <v>4203</v>
      </c>
      <c r="D5536" t="s">
        <v>80</v>
      </c>
      <c r="E5536">
        <v>29</v>
      </c>
      <c r="F5536" t="s">
        <v>8</v>
      </c>
      <c r="G5536">
        <v>4</v>
      </c>
      <c r="H5536">
        <v>2163.81</v>
      </c>
      <c r="I5536">
        <v>8655.24</v>
      </c>
      <c r="J5536" t="s">
        <v>87</v>
      </c>
      <c r="K5536" t="s">
        <v>82</v>
      </c>
      <c r="L5536" t="s">
        <v>91</v>
      </c>
      <c r="M5536">
        <v>2024</v>
      </c>
      <c r="N5536" t="s">
        <v>84</v>
      </c>
      <c r="O5536" t="s">
        <v>166</v>
      </c>
      <c r="P5536" t="s">
        <v>86</v>
      </c>
    </row>
    <row r="5537" spans="1:16" x14ac:dyDescent="0.45">
      <c r="A5537">
        <v>5536</v>
      </c>
      <c r="B5537" s="10">
        <v>45331</v>
      </c>
      <c r="C5537">
        <v>3244</v>
      </c>
      <c r="D5537" t="s">
        <v>89</v>
      </c>
      <c r="E5537">
        <v>24</v>
      </c>
      <c r="F5537" t="s">
        <v>102</v>
      </c>
      <c r="G5537">
        <v>3</v>
      </c>
      <c r="H5537">
        <v>2005.12</v>
      </c>
      <c r="I5537">
        <v>6015.36</v>
      </c>
      <c r="J5537" t="s">
        <v>95</v>
      </c>
      <c r="K5537" t="s">
        <v>82</v>
      </c>
      <c r="L5537" t="s">
        <v>91</v>
      </c>
      <c r="M5537">
        <v>2024</v>
      </c>
      <c r="N5537" t="s">
        <v>84</v>
      </c>
      <c r="O5537" t="s">
        <v>6894</v>
      </c>
      <c r="P5537" t="s">
        <v>86</v>
      </c>
    </row>
    <row r="5538" spans="1:16" x14ac:dyDescent="0.45">
      <c r="A5538">
        <v>5537</v>
      </c>
      <c r="B5538" s="10">
        <v>45331</v>
      </c>
      <c r="C5538">
        <v>1018</v>
      </c>
      <c r="D5538" t="s">
        <v>89</v>
      </c>
      <c r="E5538">
        <v>58</v>
      </c>
      <c r="F5538" t="s">
        <v>7</v>
      </c>
      <c r="G5538">
        <v>2</v>
      </c>
      <c r="H5538">
        <v>223.31</v>
      </c>
      <c r="I5538">
        <v>446.62</v>
      </c>
      <c r="J5538" t="s">
        <v>81</v>
      </c>
      <c r="K5538" t="s">
        <v>567</v>
      </c>
      <c r="L5538" t="s">
        <v>91</v>
      </c>
      <c r="M5538">
        <v>2024</v>
      </c>
      <c r="N5538" t="s">
        <v>84</v>
      </c>
      <c r="O5538" t="s">
        <v>7003</v>
      </c>
      <c r="P5538" t="s">
        <v>86</v>
      </c>
    </row>
    <row r="5539" spans="1:16" x14ac:dyDescent="0.45">
      <c r="A5539">
        <v>5538</v>
      </c>
      <c r="B5539" s="10">
        <v>45331</v>
      </c>
      <c r="C5539">
        <v>1641</v>
      </c>
      <c r="D5539" t="s">
        <v>80</v>
      </c>
      <c r="E5539">
        <v>19</v>
      </c>
      <c r="F5539" t="s">
        <v>5</v>
      </c>
      <c r="G5539">
        <v>3</v>
      </c>
      <c r="H5539">
        <v>638.61</v>
      </c>
      <c r="I5539">
        <v>1915.83</v>
      </c>
      <c r="J5539" t="s">
        <v>95</v>
      </c>
      <c r="K5539" t="s">
        <v>567</v>
      </c>
      <c r="L5539" t="s">
        <v>91</v>
      </c>
      <c r="M5539">
        <v>2024</v>
      </c>
      <c r="N5539" t="s">
        <v>84</v>
      </c>
      <c r="O5539" t="s">
        <v>7529</v>
      </c>
      <c r="P5539" t="s">
        <v>86</v>
      </c>
    </row>
    <row r="5540" spans="1:16" x14ac:dyDescent="0.45">
      <c r="A5540">
        <v>5539</v>
      </c>
      <c r="B5540" s="10">
        <v>45331</v>
      </c>
      <c r="C5540">
        <v>4083</v>
      </c>
      <c r="D5540" t="s">
        <v>89</v>
      </c>
      <c r="E5540">
        <v>42</v>
      </c>
      <c r="F5540" t="s">
        <v>8</v>
      </c>
      <c r="G5540">
        <v>1</v>
      </c>
      <c r="H5540">
        <v>4705.3500000000004</v>
      </c>
      <c r="I5540">
        <v>4705.3500000000004</v>
      </c>
      <c r="J5540" t="s">
        <v>97</v>
      </c>
      <c r="K5540" t="s">
        <v>82</v>
      </c>
      <c r="L5540" t="s">
        <v>91</v>
      </c>
      <c r="M5540">
        <v>2024</v>
      </c>
      <c r="N5540" t="s">
        <v>84</v>
      </c>
      <c r="O5540" t="s">
        <v>5234</v>
      </c>
      <c r="P5540" t="s">
        <v>86</v>
      </c>
    </row>
    <row r="5541" spans="1:16" x14ac:dyDescent="0.45">
      <c r="A5541">
        <v>5540</v>
      </c>
      <c r="B5541" s="10">
        <v>45331</v>
      </c>
      <c r="C5541">
        <v>6200</v>
      </c>
      <c r="D5541" t="s">
        <v>89</v>
      </c>
      <c r="E5541">
        <v>27</v>
      </c>
      <c r="F5541" t="s">
        <v>9</v>
      </c>
      <c r="G5541">
        <v>4</v>
      </c>
      <c r="H5541">
        <v>3489.48</v>
      </c>
      <c r="I5541">
        <v>13957.92</v>
      </c>
      <c r="J5541" t="s">
        <v>87</v>
      </c>
      <c r="K5541" t="s">
        <v>82</v>
      </c>
      <c r="L5541" t="s">
        <v>91</v>
      </c>
      <c r="M5541">
        <v>2024</v>
      </c>
      <c r="N5541" t="s">
        <v>668</v>
      </c>
      <c r="O5541" t="s">
        <v>10032</v>
      </c>
      <c r="P5541" t="s">
        <v>86</v>
      </c>
    </row>
    <row r="5542" spans="1:16" x14ac:dyDescent="0.45">
      <c r="A5542">
        <v>5541</v>
      </c>
      <c r="B5542" s="10">
        <v>45331</v>
      </c>
      <c r="C5542">
        <v>9521</v>
      </c>
      <c r="D5542" t="s">
        <v>89</v>
      </c>
      <c r="E5542">
        <v>55</v>
      </c>
      <c r="F5542" t="s">
        <v>102</v>
      </c>
      <c r="G5542">
        <v>4</v>
      </c>
      <c r="H5542">
        <v>2075.6</v>
      </c>
      <c r="I5542">
        <v>8302.4</v>
      </c>
      <c r="J5542" t="s">
        <v>81</v>
      </c>
      <c r="K5542" t="s">
        <v>82</v>
      </c>
      <c r="L5542" t="s">
        <v>91</v>
      </c>
      <c r="M5542">
        <v>2024</v>
      </c>
      <c r="N5542" t="s">
        <v>84</v>
      </c>
      <c r="O5542" t="s">
        <v>1414</v>
      </c>
      <c r="P5542" t="s">
        <v>86</v>
      </c>
    </row>
    <row r="5543" spans="1:16" x14ac:dyDescent="0.45">
      <c r="A5543">
        <v>5542</v>
      </c>
      <c r="B5543" s="10">
        <v>45331</v>
      </c>
      <c r="C5543">
        <v>1865</v>
      </c>
      <c r="D5543" t="s">
        <v>89</v>
      </c>
      <c r="E5543">
        <v>61</v>
      </c>
      <c r="F5543" t="s">
        <v>5</v>
      </c>
      <c r="G5543">
        <v>1</v>
      </c>
      <c r="H5543">
        <v>4527.2</v>
      </c>
      <c r="I5543">
        <v>4527.2</v>
      </c>
      <c r="J5543" t="s">
        <v>81</v>
      </c>
      <c r="K5543" t="s">
        <v>82</v>
      </c>
      <c r="L5543" t="s">
        <v>91</v>
      </c>
      <c r="M5543">
        <v>2024</v>
      </c>
      <c r="N5543" t="s">
        <v>84</v>
      </c>
      <c r="O5543" t="s">
        <v>5883</v>
      </c>
      <c r="P5543" t="s">
        <v>86</v>
      </c>
    </row>
    <row r="5544" spans="1:16" x14ac:dyDescent="0.45">
      <c r="A5544">
        <v>5543</v>
      </c>
      <c r="B5544" s="10">
        <v>45331</v>
      </c>
      <c r="C5544">
        <v>1773</v>
      </c>
      <c r="D5544" t="s">
        <v>80</v>
      </c>
      <c r="E5544">
        <v>23</v>
      </c>
      <c r="F5544" t="s">
        <v>7</v>
      </c>
      <c r="G5544">
        <v>4</v>
      </c>
      <c r="H5544">
        <v>2969.97</v>
      </c>
      <c r="I5544">
        <v>11879.88</v>
      </c>
      <c r="J5544" t="s">
        <v>95</v>
      </c>
      <c r="K5544" t="s">
        <v>82</v>
      </c>
      <c r="L5544" t="s">
        <v>91</v>
      </c>
      <c r="M5544">
        <v>2024</v>
      </c>
      <c r="N5544" t="s">
        <v>84</v>
      </c>
      <c r="O5544" t="s">
        <v>2369</v>
      </c>
      <c r="P5544" t="s">
        <v>86</v>
      </c>
    </row>
    <row r="5545" spans="1:16" x14ac:dyDescent="0.45">
      <c r="A5545">
        <v>5544</v>
      </c>
      <c r="B5545" s="10">
        <v>45331</v>
      </c>
      <c r="C5545">
        <v>5732</v>
      </c>
      <c r="D5545" t="s">
        <v>89</v>
      </c>
      <c r="E5545">
        <v>44</v>
      </c>
      <c r="F5545" t="s">
        <v>8</v>
      </c>
      <c r="G5545">
        <v>3</v>
      </c>
      <c r="H5545">
        <v>3745.02</v>
      </c>
      <c r="I5545">
        <v>11235.06</v>
      </c>
      <c r="J5545" t="s">
        <v>97</v>
      </c>
      <c r="K5545" t="s">
        <v>82</v>
      </c>
      <c r="L5545" t="s">
        <v>91</v>
      </c>
      <c r="M5545">
        <v>2024</v>
      </c>
      <c r="N5545" t="s">
        <v>84</v>
      </c>
      <c r="O5545" t="s">
        <v>6346</v>
      </c>
      <c r="P5545" t="s">
        <v>86</v>
      </c>
    </row>
    <row r="5546" spans="1:16" x14ac:dyDescent="0.45">
      <c r="A5546">
        <v>5545</v>
      </c>
      <c r="B5546" s="10">
        <v>45331</v>
      </c>
      <c r="C5546">
        <v>4518</v>
      </c>
      <c r="D5546" t="s">
        <v>80</v>
      </c>
      <c r="E5546">
        <v>52</v>
      </c>
      <c r="F5546" t="s">
        <v>8</v>
      </c>
      <c r="G5546">
        <v>4</v>
      </c>
      <c r="H5546">
        <v>2186.42</v>
      </c>
      <c r="I5546">
        <v>8745.68</v>
      </c>
      <c r="J5546" t="s">
        <v>93</v>
      </c>
      <c r="K5546" t="s">
        <v>82</v>
      </c>
      <c r="L5546" t="s">
        <v>91</v>
      </c>
      <c r="M5546">
        <v>2024</v>
      </c>
      <c r="N5546" t="s">
        <v>84</v>
      </c>
      <c r="O5546" t="s">
        <v>2062</v>
      </c>
      <c r="P5546" t="s">
        <v>86</v>
      </c>
    </row>
    <row r="5547" spans="1:16" x14ac:dyDescent="0.45">
      <c r="A5547">
        <v>5546</v>
      </c>
      <c r="B5547" s="10">
        <v>45331</v>
      </c>
      <c r="C5547">
        <v>7795</v>
      </c>
      <c r="D5547" t="s">
        <v>89</v>
      </c>
      <c r="E5547">
        <v>27</v>
      </c>
      <c r="F5547" t="s">
        <v>7</v>
      </c>
      <c r="G5547">
        <v>3</v>
      </c>
      <c r="H5547">
        <v>2186.06</v>
      </c>
      <c r="I5547">
        <v>6558.18</v>
      </c>
      <c r="J5547" t="s">
        <v>87</v>
      </c>
      <c r="K5547" t="s">
        <v>82</v>
      </c>
      <c r="L5547" t="s">
        <v>91</v>
      </c>
      <c r="M5547">
        <v>2024</v>
      </c>
      <c r="N5547" t="s">
        <v>84</v>
      </c>
      <c r="O5547" t="s">
        <v>6123</v>
      </c>
      <c r="P5547" t="s">
        <v>86</v>
      </c>
    </row>
    <row r="5548" spans="1:16" x14ac:dyDescent="0.45">
      <c r="A5548">
        <v>5547</v>
      </c>
      <c r="B5548" s="10">
        <v>45331</v>
      </c>
      <c r="C5548">
        <v>7984</v>
      </c>
      <c r="D5548" t="s">
        <v>80</v>
      </c>
      <c r="E5548">
        <v>26</v>
      </c>
      <c r="F5548" t="s">
        <v>5</v>
      </c>
      <c r="G5548">
        <v>4</v>
      </c>
      <c r="H5548">
        <v>388.33</v>
      </c>
      <c r="I5548">
        <v>1553.32</v>
      </c>
      <c r="J5548" t="s">
        <v>87</v>
      </c>
      <c r="K5548" t="s">
        <v>567</v>
      </c>
      <c r="L5548" t="s">
        <v>91</v>
      </c>
      <c r="M5548">
        <v>2024</v>
      </c>
      <c r="N5548" t="s">
        <v>84</v>
      </c>
      <c r="O5548" t="s">
        <v>7388</v>
      </c>
      <c r="P5548" t="s">
        <v>86</v>
      </c>
    </row>
    <row r="5549" spans="1:16" x14ac:dyDescent="0.45">
      <c r="A5549">
        <v>5548</v>
      </c>
      <c r="B5549" s="10">
        <v>45331</v>
      </c>
      <c r="C5549">
        <v>3567</v>
      </c>
      <c r="D5549" t="s">
        <v>80</v>
      </c>
      <c r="E5549">
        <v>37</v>
      </c>
      <c r="F5549" t="s">
        <v>8</v>
      </c>
      <c r="G5549">
        <v>3</v>
      </c>
      <c r="H5549">
        <v>3683.17</v>
      </c>
      <c r="I5549">
        <v>11049.51</v>
      </c>
      <c r="J5549" t="s">
        <v>97</v>
      </c>
      <c r="K5549" t="s">
        <v>82</v>
      </c>
      <c r="L5549" t="s">
        <v>91</v>
      </c>
      <c r="M5549">
        <v>2024</v>
      </c>
      <c r="N5549" t="s">
        <v>84</v>
      </c>
      <c r="O5549" t="s">
        <v>6347</v>
      </c>
      <c r="P5549" t="s">
        <v>86</v>
      </c>
    </row>
    <row r="5550" spans="1:16" x14ac:dyDescent="0.45">
      <c r="A5550">
        <v>5549</v>
      </c>
      <c r="B5550" s="10">
        <v>45332</v>
      </c>
      <c r="C5550">
        <v>2674</v>
      </c>
      <c r="D5550" t="s">
        <v>89</v>
      </c>
      <c r="E5550">
        <v>54</v>
      </c>
      <c r="F5550" t="s">
        <v>6</v>
      </c>
      <c r="G5550">
        <v>3</v>
      </c>
      <c r="H5550">
        <v>540.63</v>
      </c>
      <c r="I5550">
        <v>1621.89</v>
      </c>
      <c r="J5550" t="s">
        <v>93</v>
      </c>
      <c r="K5550" t="s">
        <v>567</v>
      </c>
      <c r="L5550" t="s">
        <v>91</v>
      </c>
      <c r="M5550">
        <v>2024</v>
      </c>
      <c r="N5550" t="s">
        <v>84</v>
      </c>
      <c r="O5550" t="s">
        <v>798</v>
      </c>
      <c r="P5550" t="s">
        <v>748</v>
      </c>
    </row>
    <row r="5551" spans="1:16" x14ac:dyDescent="0.45">
      <c r="A5551">
        <v>5550</v>
      </c>
      <c r="B5551" s="10">
        <v>45332</v>
      </c>
      <c r="C5551">
        <v>1739</v>
      </c>
      <c r="D5551" t="s">
        <v>80</v>
      </c>
      <c r="E5551">
        <v>52</v>
      </c>
      <c r="F5551" t="s">
        <v>102</v>
      </c>
      <c r="G5551">
        <v>1</v>
      </c>
      <c r="H5551">
        <v>3833.12</v>
      </c>
      <c r="I5551">
        <v>3833.12</v>
      </c>
      <c r="J5551" t="s">
        <v>93</v>
      </c>
      <c r="K5551" t="s">
        <v>82</v>
      </c>
      <c r="L5551" t="s">
        <v>91</v>
      </c>
      <c r="M5551">
        <v>2024</v>
      </c>
      <c r="N5551" t="s">
        <v>668</v>
      </c>
      <c r="O5551" t="s">
        <v>9628</v>
      </c>
      <c r="P5551" t="s">
        <v>86</v>
      </c>
    </row>
    <row r="5552" spans="1:16" x14ac:dyDescent="0.45">
      <c r="A5552">
        <v>5551</v>
      </c>
      <c r="B5552" s="10">
        <v>45332</v>
      </c>
      <c r="C5552">
        <v>2545</v>
      </c>
      <c r="D5552" t="s">
        <v>80</v>
      </c>
      <c r="E5552">
        <v>54</v>
      </c>
      <c r="F5552" t="s">
        <v>5</v>
      </c>
      <c r="G5552">
        <v>1</v>
      </c>
      <c r="H5552">
        <v>994.75</v>
      </c>
      <c r="I5552">
        <v>994.75</v>
      </c>
      <c r="J5552" t="s">
        <v>93</v>
      </c>
      <c r="K5552" t="s">
        <v>567</v>
      </c>
      <c r="L5552" t="s">
        <v>91</v>
      </c>
      <c r="M5552">
        <v>2024</v>
      </c>
      <c r="N5552" t="s">
        <v>668</v>
      </c>
      <c r="O5552" t="s">
        <v>9433</v>
      </c>
      <c r="P5552" t="s">
        <v>86</v>
      </c>
    </row>
    <row r="5553" spans="1:16" x14ac:dyDescent="0.45">
      <c r="A5553">
        <v>5552</v>
      </c>
      <c r="B5553" s="10">
        <v>45332</v>
      </c>
      <c r="C5553">
        <v>6127</v>
      </c>
      <c r="D5553" t="s">
        <v>89</v>
      </c>
      <c r="E5553">
        <v>57</v>
      </c>
      <c r="F5553" t="s">
        <v>7</v>
      </c>
      <c r="G5553">
        <v>5</v>
      </c>
      <c r="H5553">
        <v>1274.47</v>
      </c>
      <c r="I5553">
        <v>6372.35</v>
      </c>
      <c r="J5553" t="s">
        <v>81</v>
      </c>
      <c r="K5553" t="s">
        <v>82</v>
      </c>
      <c r="L5553" t="s">
        <v>91</v>
      </c>
      <c r="M5553">
        <v>2024</v>
      </c>
      <c r="N5553" t="s">
        <v>668</v>
      </c>
      <c r="O5553" t="s">
        <v>9752</v>
      </c>
      <c r="P5553" t="s">
        <v>86</v>
      </c>
    </row>
    <row r="5554" spans="1:16" x14ac:dyDescent="0.45">
      <c r="A5554">
        <v>5553</v>
      </c>
      <c r="B5554" s="10">
        <v>45332</v>
      </c>
      <c r="C5554">
        <v>7947</v>
      </c>
      <c r="D5554" t="s">
        <v>80</v>
      </c>
      <c r="E5554">
        <v>25</v>
      </c>
      <c r="F5554" t="s">
        <v>5</v>
      </c>
      <c r="G5554">
        <v>1</v>
      </c>
      <c r="H5554">
        <v>4593.55</v>
      </c>
      <c r="I5554">
        <v>4593.55</v>
      </c>
      <c r="J5554" t="s">
        <v>87</v>
      </c>
      <c r="K5554" t="s">
        <v>82</v>
      </c>
      <c r="L5554" t="s">
        <v>91</v>
      </c>
      <c r="M5554">
        <v>2024</v>
      </c>
      <c r="N5554" t="s">
        <v>84</v>
      </c>
      <c r="O5554" t="s">
        <v>5440</v>
      </c>
      <c r="P5554" t="s">
        <v>86</v>
      </c>
    </row>
    <row r="5555" spans="1:16" x14ac:dyDescent="0.45">
      <c r="A5555">
        <v>5554</v>
      </c>
      <c r="B5555" s="10">
        <v>45332</v>
      </c>
      <c r="C5555">
        <v>7620</v>
      </c>
      <c r="D5555" t="s">
        <v>89</v>
      </c>
      <c r="E5555">
        <v>63</v>
      </c>
      <c r="F5555" t="s">
        <v>6</v>
      </c>
      <c r="G5555">
        <v>3</v>
      </c>
      <c r="H5555">
        <v>2384.2600000000002</v>
      </c>
      <c r="I5555">
        <v>7152.78</v>
      </c>
      <c r="J5555" t="s">
        <v>81</v>
      </c>
      <c r="K5555" t="s">
        <v>82</v>
      </c>
      <c r="L5555" t="s">
        <v>91</v>
      </c>
      <c r="M5555">
        <v>2024</v>
      </c>
      <c r="N5555" t="s">
        <v>84</v>
      </c>
      <c r="O5555" t="s">
        <v>8432</v>
      </c>
      <c r="P5555" t="s">
        <v>748</v>
      </c>
    </row>
    <row r="5556" spans="1:16" x14ac:dyDescent="0.45">
      <c r="A5556">
        <v>5555</v>
      </c>
      <c r="B5556" s="10">
        <v>45332</v>
      </c>
      <c r="C5556">
        <v>5555</v>
      </c>
      <c r="D5556" t="s">
        <v>80</v>
      </c>
      <c r="E5556">
        <v>48</v>
      </c>
      <c r="F5556" t="s">
        <v>5</v>
      </c>
      <c r="G5556">
        <v>3</v>
      </c>
      <c r="H5556">
        <v>669.95</v>
      </c>
      <c r="I5556">
        <v>2009.85</v>
      </c>
      <c r="J5556" t="s">
        <v>93</v>
      </c>
      <c r="K5556" t="s">
        <v>82</v>
      </c>
      <c r="L5556" t="s">
        <v>91</v>
      </c>
      <c r="M5556">
        <v>2024</v>
      </c>
      <c r="N5556" t="s">
        <v>84</v>
      </c>
      <c r="O5556" t="s">
        <v>8528</v>
      </c>
      <c r="P5556" t="s">
        <v>748</v>
      </c>
    </row>
    <row r="5557" spans="1:16" x14ac:dyDescent="0.45">
      <c r="A5557">
        <v>5556</v>
      </c>
      <c r="B5557" s="10">
        <v>45332</v>
      </c>
      <c r="C5557">
        <v>6645</v>
      </c>
      <c r="D5557" t="s">
        <v>89</v>
      </c>
      <c r="E5557">
        <v>60</v>
      </c>
      <c r="F5557" t="s">
        <v>9</v>
      </c>
      <c r="G5557">
        <v>4</v>
      </c>
      <c r="H5557">
        <v>4530.1499999999996</v>
      </c>
      <c r="I5557">
        <v>18120.599999999999</v>
      </c>
      <c r="J5557" t="s">
        <v>81</v>
      </c>
      <c r="K5557" t="s">
        <v>82</v>
      </c>
      <c r="L5557" t="s">
        <v>91</v>
      </c>
      <c r="M5557">
        <v>2024</v>
      </c>
      <c r="N5557" t="s">
        <v>84</v>
      </c>
      <c r="O5557" t="s">
        <v>1415</v>
      </c>
      <c r="P5557" t="s">
        <v>86</v>
      </c>
    </row>
    <row r="5558" spans="1:16" x14ac:dyDescent="0.45">
      <c r="A5558">
        <v>5557</v>
      </c>
      <c r="B5558" s="10">
        <v>45332</v>
      </c>
      <c r="C5558">
        <v>9943</v>
      </c>
      <c r="D5558" t="s">
        <v>89</v>
      </c>
      <c r="E5558">
        <v>33</v>
      </c>
      <c r="F5558" t="s">
        <v>7</v>
      </c>
      <c r="G5558">
        <v>4</v>
      </c>
      <c r="H5558">
        <v>2289.37</v>
      </c>
      <c r="I5558">
        <v>9157.48</v>
      </c>
      <c r="J5558" t="s">
        <v>87</v>
      </c>
      <c r="K5558" t="s">
        <v>82</v>
      </c>
      <c r="L5558" t="s">
        <v>91</v>
      </c>
      <c r="M5558">
        <v>2024</v>
      </c>
      <c r="N5558" t="s">
        <v>84</v>
      </c>
      <c r="O5558" t="s">
        <v>1060</v>
      </c>
      <c r="P5558" t="s">
        <v>86</v>
      </c>
    </row>
    <row r="5559" spans="1:16" x14ac:dyDescent="0.45">
      <c r="A5559">
        <v>5558</v>
      </c>
      <c r="B5559" s="10">
        <v>45332</v>
      </c>
      <c r="C5559">
        <v>8124</v>
      </c>
      <c r="D5559" t="s">
        <v>89</v>
      </c>
      <c r="E5559">
        <v>45</v>
      </c>
      <c r="F5559" t="s">
        <v>102</v>
      </c>
      <c r="G5559">
        <v>5</v>
      </c>
      <c r="H5559">
        <v>696.23</v>
      </c>
      <c r="I5559">
        <v>3481.15</v>
      </c>
      <c r="J5559" t="s">
        <v>93</v>
      </c>
      <c r="K5559" t="s">
        <v>82</v>
      </c>
      <c r="L5559" t="s">
        <v>91</v>
      </c>
      <c r="M5559">
        <v>2024</v>
      </c>
      <c r="N5559" t="s">
        <v>84</v>
      </c>
      <c r="O5559" t="s">
        <v>4268</v>
      </c>
      <c r="P5559" t="s">
        <v>86</v>
      </c>
    </row>
    <row r="5560" spans="1:16" x14ac:dyDescent="0.45">
      <c r="A5560">
        <v>5559</v>
      </c>
      <c r="B5560" s="10">
        <v>45332</v>
      </c>
      <c r="C5560">
        <v>4732</v>
      </c>
      <c r="D5560" t="s">
        <v>89</v>
      </c>
      <c r="E5560">
        <v>23</v>
      </c>
      <c r="F5560" t="s">
        <v>7</v>
      </c>
      <c r="G5560">
        <v>3</v>
      </c>
      <c r="H5560">
        <v>1984.57</v>
      </c>
      <c r="I5560">
        <v>5953.71</v>
      </c>
      <c r="J5560" t="s">
        <v>95</v>
      </c>
      <c r="K5560" t="s">
        <v>82</v>
      </c>
      <c r="L5560" t="s">
        <v>91</v>
      </c>
      <c r="M5560">
        <v>2024</v>
      </c>
      <c r="N5560" t="s">
        <v>84</v>
      </c>
      <c r="O5560" t="s">
        <v>6895</v>
      </c>
      <c r="P5560" t="s">
        <v>86</v>
      </c>
    </row>
    <row r="5561" spans="1:16" x14ac:dyDescent="0.45">
      <c r="A5561">
        <v>5560</v>
      </c>
      <c r="B5561" s="10">
        <v>45332</v>
      </c>
      <c r="C5561">
        <v>3283</v>
      </c>
      <c r="D5561" t="s">
        <v>89</v>
      </c>
      <c r="E5561">
        <v>49</v>
      </c>
      <c r="F5561" t="s">
        <v>9</v>
      </c>
      <c r="G5561">
        <v>5</v>
      </c>
      <c r="H5561">
        <v>2967.18</v>
      </c>
      <c r="I5561">
        <v>14835.9</v>
      </c>
      <c r="J5561" t="s">
        <v>93</v>
      </c>
      <c r="K5561" t="s">
        <v>82</v>
      </c>
      <c r="L5561" t="s">
        <v>91</v>
      </c>
      <c r="M5561">
        <v>2024</v>
      </c>
      <c r="N5561" t="s">
        <v>84</v>
      </c>
      <c r="O5561" t="s">
        <v>4269</v>
      </c>
      <c r="P5561" t="s">
        <v>86</v>
      </c>
    </row>
    <row r="5562" spans="1:16" x14ac:dyDescent="0.45">
      <c r="A5562">
        <v>5561</v>
      </c>
      <c r="B5562" s="10">
        <v>45332</v>
      </c>
      <c r="C5562">
        <v>9669</v>
      </c>
      <c r="D5562" t="s">
        <v>80</v>
      </c>
      <c r="E5562">
        <v>45</v>
      </c>
      <c r="F5562" t="s">
        <v>7</v>
      </c>
      <c r="G5562">
        <v>3</v>
      </c>
      <c r="H5562">
        <v>1843.59</v>
      </c>
      <c r="I5562">
        <v>5530.77</v>
      </c>
      <c r="J5562" t="s">
        <v>93</v>
      </c>
      <c r="K5562" t="s">
        <v>82</v>
      </c>
      <c r="L5562" t="s">
        <v>91</v>
      </c>
      <c r="M5562">
        <v>2024</v>
      </c>
      <c r="N5562" t="s">
        <v>84</v>
      </c>
      <c r="O5562" t="s">
        <v>8529</v>
      </c>
      <c r="P5562" t="s">
        <v>748</v>
      </c>
    </row>
    <row r="5563" spans="1:16" x14ac:dyDescent="0.45">
      <c r="A5563">
        <v>5562</v>
      </c>
      <c r="B5563" s="10">
        <v>45332</v>
      </c>
      <c r="C5563">
        <v>7998</v>
      </c>
      <c r="D5563" t="s">
        <v>80</v>
      </c>
      <c r="E5563">
        <v>28</v>
      </c>
      <c r="F5563" t="s">
        <v>7</v>
      </c>
      <c r="G5563">
        <v>1</v>
      </c>
      <c r="H5563">
        <v>4625.42</v>
      </c>
      <c r="I5563">
        <v>4625.42</v>
      </c>
      <c r="J5563" t="s">
        <v>87</v>
      </c>
      <c r="K5563" t="s">
        <v>82</v>
      </c>
      <c r="L5563" t="s">
        <v>91</v>
      </c>
      <c r="M5563">
        <v>2024</v>
      </c>
      <c r="N5563" t="s">
        <v>668</v>
      </c>
      <c r="O5563" t="s">
        <v>9629</v>
      </c>
      <c r="P5563" t="s">
        <v>86</v>
      </c>
    </row>
    <row r="5564" spans="1:16" x14ac:dyDescent="0.45">
      <c r="A5564">
        <v>5563</v>
      </c>
      <c r="B5564" s="10">
        <v>45333</v>
      </c>
      <c r="C5564">
        <v>6413</v>
      </c>
      <c r="D5564" t="s">
        <v>89</v>
      </c>
      <c r="E5564">
        <v>59</v>
      </c>
      <c r="F5564" t="s">
        <v>102</v>
      </c>
      <c r="G5564">
        <v>4</v>
      </c>
      <c r="H5564">
        <v>1384.93</v>
      </c>
      <c r="I5564">
        <v>5539.72</v>
      </c>
      <c r="J5564" t="s">
        <v>81</v>
      </c>
      <c r="K5564" t="s">
        <v>82</v>
      </c>
      <c r="L5564" t="s">
        <v>91</v>
      </c>
      <c r="M5564">
        <v>2024</v>
      </c>
      <c r="N5564" t="s">
        <v>668</v>
      </c>
      <c r="O5564" t="s">
        <v>716</v>
      </c>
      <c r="P5564" t="s">
        <v>86</v>
      </c>
    </row>
    <row r="5565" spans="1:16" x14ac:dyDescent="0.45">
      <c r="A5565">
        <v>5564</v>
      </c>
      <c r="B5565" s="10">
        <v>45333</v>
      </c>
      <c r="C5565">
        <v>2269</v>
      </c>
      <c r="D5565" t="s">
        <v>80</v>
      </c>
      <c r="E5565">
        <v>40</v>
      </c>
      <c r="F5565" t="s">
        <v>9</v>
      </c>
      <c r="G5565">
        <v>5</v>
      </c>
      <c r="H5565">
        <v>920.34</v>
      </c>
      <c r="I5565">
        <v>4601.7</v>
      </c>
      <c r="J5565" t="s">
        <v>97</v>
      </c>
      <c r="K5565" t="s">
        <v>82</v>
      </c>
      <c r="L5565" t="s">
        <v>91</v>
      </c>
      <c r="M5565">
        <v>2024</v>
      </c>
      <c r="N5565" t="s">
        <v>84</v>
      </c>
      <c r="O5565" t="s">
        <v>4512</v>
      </c>
      <c r="P5565" t="s">
        <v>86</v>
      </c>
    </row>
    <row r="5566" spans="1:16" x14ac:dyDescent="0.45">
      <c r="A5566">
        <v>5565</v>
      </c>
      <c r="B5566" s="10">
        <v>45333</v>
      </c>
      <c r="C5566">
        <v>8868</v>
      </c>
      <c r="D5566" t="s">
        <v>80</v>
      </c>
      <c r="E5566">
        <v>47</v>
      </c>
      <c r="F5566" t="s">
        <v>7</v>
      </c>
      <c r="G5566">
        <v>2</v>
      </c>
      <c r="H5566">
        <v>1143.71</v>
      </c>
      <c r="I5566">
        <v>2287.42</v>
      </c>
      <c r="J5566" t="s">
        <v>93</v>
      </c>
      <c r="K5566" t="s">
        <v>82</v>
      </c>
      <c r="L5566" t="s">
        <v>91</v>
      </c>
      <c r="M5566">
        <v>2024</v>
      </c>
      <c r="N5566" t="s">
        <v>84</v>
      </c>
      <c r="O5566" t="s">
        <v>3415</v>
      </c>
      <c r="P5566" t="s">
        <v>86</v>
      </c>
    </row>
    <row r="5567" spans="1:16" x14ac:dyDescent="0.45">
      <c r="A5567">
        <v>5566</v>
      </c>
      <c r="B5567" s="10">
        <v>45333</v>
      </c>
      <c r="C5567">
        <v>3603</v>
      </c>
      <c r="D5567" t="s">
        <v>80</v>
      </c>
      <c r="E5567">
        <v>26</v>
      </c>
      <c r="F5567" t="s">
        <v>6</v>
      </c>
      <c r="G5567">
        <v>3</v>
      </c>
      <c r="H5567">
        <v>464.56</v>
      </c>
      <c r="I5567">
        <v>1393.68</v>
      </c>
      <c r="J5567" t="s">
        <v>87</v>
      </c>
      <c r="K5567" t="s">
        <v>567</v>
      </c>
      <c r="L5567" t="s">
        <v>91</v>
      </c>
      <c r="M5567">
        <v>2024</v>
      </c>
      <c r="N5567" t="s">
        <v>84</v>
      </c>
      <c r="O5567" t="s">
        <v>7530</v>
      </c>
      <c r="P5567" t="s">
        <v>86</v>
      </c>
    </row>
    <row r="5568" spans="1:16" x14ac:dyDescent="0.45">
      <c r="A5568">
        <v>5567</v>
      </c>
      <c r="B5568" s="10">
        <v>45333</v>
      </c>
      <c r="C5568">
        <v>6961</v>
      </c>
      <c r="D5568" t="s">
        <v>89</v>
      </c>
      <c r="E5568">
        <v>45</v>
      </c>
      <c r="F5568" t="s">
        <v>7</v>
      </c>
      <c r="G5568">
        <v>1</v>
      </c>
      <c r="H5568">
        <v>2288.87</v>
      </c>
      <c r="I5568">
        <v>2288.87</v>
      </c>
      <c r="J5568" t="s">
        <v>93</v>
      </c>
      <c r="K5568" t="s">
        <v>82</v>
      </c>
      <c r="L5568" t="s">
        <v>91</v>
      </c>
      <c r="M5568">
        <v>2024</v>
      </c>
      <c r="N5568" t="s">
        <v>84</v>
      </c>
      <c r="O5568" t="s">
        <v>5656</v>
      </c>
      <c r="P5568" t="s">
        <v>86</v>
      </c>
    </row>
    <row r="5569" spans="1:16" x14ac:dyDescent="0.45">
      <c r="A5569">
        <v>5568</v>
      </c>
      <c r="B5569" s="10">
        <v>45333</v>
      </c>
      <c r="C5569">
        <v>9569</v>
      </c>
      <c r="D5569" t="s">
        <v>89</v>
      </c>
      <c r="E5569">
        <v>41</v>
      </c>
      <c r="F5569" t="s">
        <v>8</v>
      </c>
      <c r="G5569">
        <v>2</v>
      </c>
      <c r="H5569">
        <v>4397.75</v>
      </c>
      <c r="I5569">
        <v>8795.5</v>
      </c>
      <c r="J5569" t="s">
        <v>97</v>
      </c>
      <c r="K5569" t="s">
        <v>82</v>
      </c>
      <c r="L5569" t="s">
        <v>91</v>
      </c>
      <c r="M5569">
        <v>2024</v>
      </c>
      <c r="N5569" t="s">
        <v>84</v>
      </c>
      <c r="O5569" t="s">
        <v>2802</v>
      </c>
      <c r="P5569" t="s">
        <v>86</v>
      </c>
    </row>
    <row r="5570" spans="1:16" x14ac:dyDescent="0.45">
      <c r="A5570">
        <v>5569</v>
      </c>
      <c r="B5570" s="10">
        <v>45333</v>
      </c>
      <c r="C5570">
        <v>8557</v>
      </c>
      <c r="D5570" t="s">
        <v>80</v>
      </c>
      <c r="E5570">
        <v>45</v>
      </c>
      <c r="F5570" t="s">
        <v>7</v>
      </c>
      <c r="G5570">
        <v>1</v>
      </c>
      <c r="H5570">
        <v>1561.43</v>
      </c>
      <c r="I5570">
        <v>1561.43</v>
      </c>
      <c r="J5570" t="s">
        <v>93</v>
      </c>
      <c r="K5570" t="s">
        <v>567</v>
      </c>
      <c r="L5570" t="s">
        <v>91</v>
      </c>
      <c r="M5570">
        <v>2024</v>
      </c>
      <c r="N5570" t="s">
        <v>84</v>
      </c>
      <c r="O5570" t="s">
        <v>7818</v>
      </c>
      <c r="P5570" t="s">
        <v>86</v>
      </c>
    </row>
    <row r="5571" spans="1:16" x14ac:dyDescent="0.45">
      <c r="A5571">
        <v>5570</v>
      </c>
      <c r="B5571" s="10">
        <v>45333</v>
      </c>
      <c r="C5571">
        <v>2680</v>
      </c>
      <c r="D5571" t="s">
        <v>89</v>
      </c>
      <c r="E5571">
        <v>41</v>
      </c>
      <c r="F5571" t="s">
        <v>102</v>
      </c>
      <c r="G5571">
        <v>1</v>
      </c>
      <c r="H5571">
        <v>1328.77</v>
      </c>
      <c r="I5571">
        <v>1328.77</v>
      </c>
      <c r="J5571" t="s">
        <v>97</v>
      </c>
      <c r="K5571" t="s">
        <v>567</v>
      </c>
      <c r="L5571" t="s">
        <v>91</v>
      </c>
      <c r="M5571">
        <v>2024</v>
      </c>
      <c r="N5571" t="s">
        <v>84</v>
      </c>
      <c r="O5571" t="s">
        <v>7953</v>
      </c>
      <c r="P5571" t="s">
        <v>86</v>
      </c>
    </row>
    <row r="5572" spans="1:16" x14ac:dyDescent="0.45">
      <c r="A5572">
        <v>5571</v>
      </c>
      <c r="B5572" s="10">
        <v>45333</v>
      </c>
      <c r="C5572">
        <v>9433</v>
      </c>
      <c r="D5572" t="s">
        <v>89</v>
      </c>
      <c r="E5572">
        <v>32</v>
      </c>
      <c r="F5572" t="s">
        <v>8</v>
      </c>
      <c r="G5572">
        <v>3</v>
      </c>
      <c r="H5572">
        <v>4195.05</v>
      </c>
      <c r="I5572">
        <v>12585.15</v>
      </c>
      <c r="J5572" t="s">
        <v>87</v>
      </c>
      <c r="K5572" t="s">
        <v>82</v>
      </c>
      <c r="L5572" t="s">
        <v>91</v>
      </c>
      <c r="M5572">
        <v>2024</v>
      </c>
      <c r="N5572" t="s">
        <v>84</v>
      </c>
      <c r="O5572" t="s">
        <v>8345</v>
      </c>
      <c r="P5572" t="s">
        <v>748</v>
      </c>
    </row>
    <row r="5573" spans="1:16" x14ac:dyDescent="0.45">
      <c r="A5573">
        <v>5572</v>
      </c>
      <c r="B5573" s="10">
        <v>45333</v>
      </c>
      <c r="C5573">
        <v>6682</v>
      </c>
      <c r="D5573" t="s">
        <v>80</v>
      </c>
      <c r="E5573">
        <v>56</v>
      </c>
      <c r="F5573" t="s">
        <v>6</v>
      </c>
      <c r="G5573">
        <v>1</v>
      </c>
      <c r="H5573">
        <v>1564.67</v>
      </c>
      <c r="I5573">
        <v>1564.67</v>
      </c>
      <c r="J5573" t="s">
        <v>81</v>
      </c>
      <c r="K5573" t="s">
        <v>567</v>
      </c>
      <c r="L5573" t="s">
        <v>91</v>
      </c>
      <c r="M5573">
        <v>2024</v>
      </c>
      <c r="N5573" t="s">
        <v>84</v>
      </c>
      <c r="O5573" t="s">
        <v>8089</v>
      </c>
      <c r="P5573" t="s">
        <v>86</v>
      </c>
    </row>
    <row r="5574" spans="1:16" x14ac:dyDescent="0.45">
      <c r="A5574">
        <v>5573</v>
      </c>
      <c r="B5574" s="10">
        <v>45333</v>
      </c>
      <c r="C5574">
        <v>9084</v>
      </c>
      <c r="D5574" t="s">
        <v>89</v>
      </c>
      <c r="E5574">
        <v>50</v>
      </c>
      <c r="F5574" t="s">
        <v>6</v>
      </c>
      <c r="G5574">
        <v>5</v>
      </c>
      <c r="H5574">
        <v>2410.62</v>
      </c>
      <c r="I5574">
        <v>12053.1</v>
      </c>
      <c r="J5574" t="s">
        <v>93</v>
      </c>
      <c r="K5574" t="s">
        <v>82</v>
      </c>
      <c r="L5574" t="s">
        <v>91</v>
      </c>
      <c r="M5574">
        <v>2024</v>
      </c>
      <c r="N5574" t="s">
        <v>84</v>
      </c>
      <c r="O5574" t="s">
        <v>9178</v>
      </c>
      <c r="P5574" t="s">
        <v>748</v>
      </c>
    </row>
    <row r="5575" spans="1:16" x14ac:dyDescent="0.45">
      <c r="A5575">
        <v>5574</v>
      </c>
      <c r="B5575" s="10">
        <v>45333</v>
      </c>
      <c r="C5575">
        <v>6367</v>
      </c>
      <c r="D5575" t="s">
        <v>89</v>
      </c>
      <c r="E5575">
        <v>64</v>
      </c>
      <c r="F5575" t="s">
        <v>6</v>
      </c>
      <c r="G5575">
        <v>2</v>
      </c>
      <c r="H5575">
        <v>204.63</v>
      </c>
      <c r="I5575">
        <v>409.26</v>
      </c>
      <c r="J5575" t="s">
        <v>81</v>
      </c>
      <c r="K5575" t="s">
        <v>567</v>
      </c>
      <c r="L5575" t="s">
        <v>91</v>
      </c>
      <c r="M5575">
        <v>2024</v>
      </c>
      <c r="N5575" t="s">
        <v>84</v>
      </c>
      <c r="O5575" t="s">
        <v>7004</v>
      </c>
      <c r="P5575" t="s">
        <v>86</v>
      </c>
    </row>
    <row r="5576" spans="1:16" x14ac:dyDescent="0.45">
      <c r="A5576">
        <v>5575</v>
      </c>
      <c r="B5576" s="10">
        <v>45333</v>
      </c>
      <c r="C5576">
        <v>1069</v>
      </c>
      <c r="D5576" t="s">
        <v>89</v>
      </c>
      <c r="E5576">
        <v>51</v>
      </c>
      <c r="F5576" t="s">
        <v>9</v>
      </c>
      <c r="G5576">
        <v>1</v>
      </c>
      <c r="H5576">
        <v>1471.01</v>
      </c>
      <c r="I5576">
        <v>1471.01</v>
      </c>
      <c r="J5576" t="s">
        <v>93</v>
      </c>
      <c r="K5576" t="s">
        <v>567</v>
      </c>
      <c r="L5576" t="s">
        <v>91</v>
      </c>
      <c r="M5576">
        <v>2024</v>
      </c>
      <c r="N5576" t="s">
        <v>84</v>
      </c>
      <c r="O5576" t="s">
        <v>7819</v>
      </c>
      <c r="P5576" t="s">
        <v>86</v>
      </c>
    </row>
    <row r="5577" spans="1:16" x14ac:dyDescent="0.45">
      <c r="A5577">
        <v>5576</v>
      </c>
      <c r="B5577" s="10">
        <v>45334</v>
      </c>
      <c r="C5577">
        <v>4924</v>
      </c>
      <c r="D5577" t="s">
        <v>89</v>
      </c>
      <c r="E5577">
        <v>39</v>
      </c>
      <c r="F5577" t="s">
        <v>6</v>
      </c>
      <c r="G5577">
        <v>1</v>
      </c>
      <c r="H5577">
        <v>696.27</v>
      </c>
      <c r="I5577">
        <v>696.27</v>
      </c>
      <c r="J5577" t="s">
        <v>97</v>
      </c>
      <c r="K5577" t="s">
        <v>567</v>
      </c>
      <c r="L5577" t="s">
        <v>91</v>
      </c>
      <c r="M5577">
        <v>2024</v>
      </c>
      <c r="N5577" t="s">
        <v>84</v>
      </c>
      <c r="O5577" t="s">
        <v>622</v>
      </c>
      <c r="P5577" t="s">
        <v>86</v>
      </c>
    </row>
    <row r="5578" spans="1:16" x14ac:dyDescent="0.45">
      <c r="A5578">
        <v>5577</v>
      </c>
      <c r="B5578" s="10">
        <v>45334</v>
      </c>
      <c r="C5578">
        <v>7200</v>
      </c>
      <c r="D5578" t="s">
        <v>89</v>
      </c>
      <c r="E5578">
        <v>46</v>
      </c>
      <c r="F5578" t="s">
        <v>5</v>
      </c>
      <c r="G5578">
        <v>4</v>
      </c>
      <c r="H5578">
        <v>573.94000000000005</v>
      </c>
      <c r="I5578">
        <v>2295.7600000000002</v>
      </c>
      <c r="J5578" t="s">
        <v>93</v>
      </c>
      <c r="K5578" t="s">
        <v>82</v>
      </c>
      <c r="L5578" t="s">
        <v>91</v>
      </c>
      <c r="M5578">
        <v>2024</v>
      </c>
      <c r="N5578" t="s">
        <v>84</v>
      </c>
      <c r="O5578" t="s">
        <v>2063</v>
      </c>
      <c r="P5578" t="s">
        <v>86</v>
      </c>
    </row>
    <row r="5579" spans="1:16" x14ac:dyDescent="0.45">
      <c r="A5579">
        <v>5578</v>
      </c>
      <c r="B5579" s="10">
        <v>45334</v>
      </c>
      <c r="C5579">
        <v>3007</v>
      </c>
      <c r="D5579" t="s">
        <v>80</v>
      </c>
      <c r="E5579">
        <v>51</v>
      </c>
      <c r="F5579" t="s">
        <v>102</v>
      </c>
      <c r="G5579">
        <v>4</v>
      </c>
      <c r="H5579">
        <v>2185.52</v>
      </c>
      <c r="I5579">
        <v>8742.08</v>
      </c>
      <c r="J5579" t="s">
        <v>93</v>
      </c>
      <c r="K5579" t="s">
        <v>82</v>
      </c>
      <c r="L5579" t="s">
        <v>91</v>
      </c>
      <c r="M5579">
        <v>2024</v>
      </c>
      <c r="N5579" t="s">
        <v>668</v>
      </c>
      <c r="O5579" t="s">
        <v>10033</v>
      </c>
      <c r="P5579" t="s">
        <v>86</v>
      </c>
    </row>
    <row r="5580" spans="1:16" x14ac:dyDescent="0.45">
      <c r="A5580">
        <v>5579</v>
      </c>
      <c r="B5580" s="10">
        <v>45334</v>
      </c>
      <c r="C5580">
        <v>9992</v>
      </c>
      <c r="D5580" t="s">
        <v>89</v>
      </c>
      <c r="E5580">
        <v>59</v>
      </c>
      <c r="F5580" t="s">
        <v>9</v>
      </c>
      <c r="G5580">
        <v>5</v>
      </c>
      <c r="H5580">
        <v>1422.8</v>
      </c>
      <c r="I5580">
        <v>7114</v>
      </c>
      <c r="J5580" t="s">
        <v>81</v>
      </c>
      <c r="K5580" t="s">
        <v>82</v>
      </c>
      <c r="L5580" t="s">
        <v>91</v>
      </c>
      <c r="M5580">
        <v>2024</v>
      </c>
      <c r="N5580" t="s">
        <v>84</v>
      </c>
      <c r="O5580" t="s">
        <v>4731</v>
      </c>
      <c r="P5580" t="s">
        <v>86</v>
      </c>
    </row>
    <row r="5581" spans="1:16" x14ac:dyDescent="0.45">
      <c r="A5581">
        <v>5580</v>
      </c>
      <c r="B5581" s="10">
        <v>45334</v>
      </c>
      <c r="C5581">
        <v>9119</v>
      </c>
      <c r="D5581" t="s">
        <v>89</v>
      </c>
      <c r="E5581">
        <v>64</v>
      </c>
      <c r="F5581" t="s">
        <v>8</v>
      </c>
      <c r="G5581">
        <v>4</v>
      </c>
      <c r="H5581">
        <v>873.91</v>
      </c>
      <c r="I5581">
        <v>3495.64</v>
      </c>
      <c r="J5581" t="s">
        <v>81</v>
      </c>
      <c r="K5581" t="s">
        <v>82</v>
      </c>
      <c r="L5581" t="s">
        <v>91</v>
      </c>
      <c r="M5581">
        <v>2024</v>
      </c>
      <c r="N5581" t="s">
        <v>668</v>
      </c>
      <c r="O5581" t="s">
        <v>10034</v>
      </c>
      <c r="P5581" t="s">
        <v>86</v>
      </c>
    </row>
    <row r="5582" spans="1:16" x14ac:dyDescent="0.45">
      <c r="A5582">
        <v>5581</v>
      </c>
      <c r="B5582" s="10">
        <v>45334</v>
      </c>
      <c r="C5582">
        <v>3779</v>
      </c>
      <c r="D5582" t="s">
        <v>80</v>
      </c>
      <c r="E5582">
        <v>27</v>
      </c>
      <c r="F5582" t="s">
        <v>5</v>
      </c>
      <c r="G5582">
        <v>1</v>
      </c>
      <c r="H5582">
        <v>2581.85</v>
      </c>
      <c r="I5582">
        <v>2581.85</v>
      </c>
      <c r="J5582" t="s">
        <v>87</v>
      </c>
      <c r="K5582" t="s">
        <v>82</v>
      </c>
      <c r="L5582" t="s">
        <v>91</v>
      </c>
      <c r="M5582">
        <v>2024</v>
      </c>
      <c r="N5582" t="s">
        <v>84</v>
      </c>
      <c r="O5582" t="s">
        <v>5441</v>
      </c>
      <c r="P5582" t="s">
        <v>86</v>
      </c>
    </row>
    <row r="5583" spans="1:16" x14ac:dyDescent="0.45">
      <c r="A5583">
        <v>5582</v>
      </c>
      <c r="B5583" s="10">
        <v>45334</v>
      </c>
      <c r="C5583">
        <v>5920</v>
      </c>
      <c r="D5583" t="s">
        <v>80</v>
      </c>
      <c r="E5583">
        <v>62</v>
      </c>
      <c r="F5583" t="s">
        <v>9</v>
      </c>
      <c r="G5583">
        <v>1</v>
      </c>
      <c r="H5583">
        <v>3931.02</v>
      </c>
      <c r="I5583">
        <v>3931.02</v>
      </c>
      <c r="J5583" t="s">
        <v>81</v>
      </c>
      <c r="K5583" t="s">
        <v>82</v>
      </c>
      <c r="L5583" t="s">
        <v>91</v>
      </c>
      <c r="M5583">
        <v>2024</v>
      </c>
      <c r="N5583" t="s">
        <v>84</v>
      </c>
      <c r="O5583" t="s">
        <v>5884</v>
      </c>
      <c r="P5583" t="s">
        <v>86</v>
      </c>
    </row>
    <row r="5584" spans="1:16" x14ac:dyDescent="0.45">
      <c r="A5584">
        <v>5583</v>
      </c>
      <c r="B5584" s="10">
        <v>45334</v>
      </c>
      <c r="C5584">
        <v>1755</v>
      </c>
      <c r="D5584" t="s">
        <v>89</v>
      </c>
      <c r="E5584">
        <v>47</v>
      </c>
      <c r="F5584" t="s">
        <v>102</v>
      </c>
      <c r="G5584">
        <v>2</v>
      </c>
      <c r="H5584">
        <v>3687.55</v>
      </c>
      <c r="I5584">
        <v>7375.1</v>
      </c>
      <c r="J5584" t="s">
        <v>93</v>
      </c>
      <c r="K5584" t="s">
        <v>82</v>
      </c>
      <c r="L5584" t="s">
        <v>91</v>
      </c>
      <c r="M5584">
        <v>2024</v>
      </c>
      <c r="N5584" t="s">
        <v>84</v>
      </c>
      <c r="O5584" t="s">
        <v>3416</v>
      </c>
      <c r="P5584" t="s">
        <v>86</v>
      </c>
    </row>
    <row r="5585" spans="1:16" x14ac:dyDescent="0.45">
      <c r="A5585">
        <v>5584</v>
      </c>
      <c r="B5585" s="10">
        <v>45334</v>
      </c>
      <c r="C5585">
        <v>7495</v>
      </c>
      <c r="D5585" t="s">
        <v>80</v>
      </c>
      <c r="E5585">
        <v>28</v>
      </c>
      <c r="F5585" t="s">
        <v>8</v>
      </c>
      <c r="G5585">
        <v>4</v>
      </c>
      <c r="H5585">
        <v>1291.28</v>
      </c>
      <c r="I5585">
        <v>5165.12</v>
      </c>
      <c r="J5585" t="s">
        <v>87</v>
      </c>
      <c r="K5585" t="s">
        <v>82</v>
      </c>
      <c r="L5585" t="s">
        <v>91</v>
      </c>
      <c r="M5585">
        <v>2024</v>
      </c>
      <c r="N5585" t="s">
        <v>668</v>
      </c>
      <c r="O5585" t="s">
        <v>10035</v>
      </c>
      <c r="P5585" t="s">
        <v>86</v>
      </c>
    </row>
    <row r="5586" spans="1:16" x14ac:dyDescent="0.45">
      <c r="A5586">
        <v>5585</v>
      </c>
      <c r="B5586" s="10">
        <v>45334</v>
      </c>
      <c r="C5586">
        <v>6935</v>
      </c>
      <c r="D5586" t="s">
        <v>89</v>
      </c>
      <c r="E5586">
        <v>51</v>
      </c>
      <c r="F5586" t="s">
        <v>102</v>
      </c>
      <c r="G5586">
        <v>3</v>
      </c>
      <c r="H5586">
        <v>1352.52</v>
      </c>
      <c r="I5586">
        <v>4057.56</v>
      </c>
      <c r="J5586" t="s">
        <v>93</v>
      </c>
      <c r="K5586" t="s">
        <v>82</v>
      </c>
      <c r="L5586" t="s">
        <v>91</v>
      </c>
      <c r="M5586">
        <v>2024</v>
      </c>
      <c r="N5586" t="s">
        <v>84</v>
      </c>
      <c r="O5586" t="s">
        <v>6556</v>
      </c>
      <c r="P5586" t="s">
        <v>86</v>
      </c>
    </row>
    <row r="5587" spans="1:16" x14ac:dyDescent="0.45">
      <c r="A5587">
        <v>5586</v>
      </c>
      <c r="B5587" s="10">
        <v>45334</v>
      </c>
      <c r="C5587">
        <v>3330</v>
      </c>
      <c r="D5587" t="s">
        <v>80</v>
      </c>
      <c r="E5587">
        <v>38</v>
      </c>
      <c r="F5587" t="s">
        <v>102</v>
      </c>
      <c r="G5587">
        <v>4</v>
      </c>
      <c r="H5587">
        <v>3672.91</v>
      </c>
      <c r="I5587">
        <v>14691.64</v>
      </c>
      <c r="J5587" t="s">
        <v>97</v>
      </c>
      <c r="K5587" t="s">
        <v>82</v>
      </c>
      <c r="L5587" t="s">
        <v>91</v>
      </c>
      <c r="M5587">
        <v>2024</v>
      </c>
      <c r="N5587" t="s">
        <v>84</v>
      </c>
      <c r="O5587" t="s">
        <v>1753</v>
      </c>
      <c r="P5587" t="s">
        <v>86</v>
      </c>
    </row>
    <row r="5588" spans="1:16" x14ac:dyDescent="0.45">
      <c r="A5588">
        <v>5587</v>
      </c>
      <c r="B5588" s="10">
        <v>45334</v>
      </c>
      <c r="C5588">
        <v>6705</v>
      </c>
      <c r="D5588" t="s">
        <v>89</v>
      </c>
      <c r="E5588">
        <v>30</v>
      </c>
      <c r="F5588" t="s">
        <v>8</v>
      </c>
      <c r="G5588">
        <v>1</v>
      </c>
      <c r="H5588">
        <v>2807.98</v>
      </c>
      <c r="I5588">
        <v>2807.98</v>
      </c>
      <c r="J5588" t="s">
        <v>87</v>
      </c>
      <c r="K5588" t="s">
        <v>82</v>
      </c>
      <c r="L5588" t="s">
        <v>91</v>
      </c>
      <c r="M5588">
        <v>2024</v>
      </c>
      <c r="N5588" t="s">
        <v>668</v>
      </c>
      <c r="O5588" t="s">
        <v>9630</v>
      </c>
      <c r="P5588" t="s">
        <v>86</v>
      </c>
    </row>
    <row r="5589" spans="1:16" x14ac:dyDescent="0.45">
      <c r="A5589">
        <v>5588</v>
      </c>
      <c r="B5589" s="10">
        <v>45334</v>
      </c>
      <c r="C5589">
        <v>9301</v>
      </c>
      <c r="D5589" t="s">
        <v>80</v>
      </c>
      <c r="E5589">
        <v>42</v>
      </c>
      <c r="F5589" t="s">
        <v>6</v>
      </c>
      <c r="G5589">
        <v>2</v>
      </c>
      <c r="H5589">
        <v>3724.96</v>
      </c>
      <c r="I5589">
        <v>7449.92</v>
      </c>
      <c r="J5589" t="s">
        <v>97</v>
      </c>
      <c r="K5589" t="s">
        <v>82</v>
      </c>
      <c r="L5589" t="s">
        <v>91</v>
      </c>
      <c r="M5589">
        <v>2024</v>
      </c>
      <c r="N5589" t="s">
        <v>84</v>
      </c>
      <c r="O5589" t="s">
        <v>2803</v>
      </c>
      <c r="P5589" t="s">
        <v>86</v>
      </c>
    </row>
    <row r="5590" spans="1:16" x14ac:dyDescent="0.45">
      <c r="A5590">
        <v>5589</v>
      </c>
      <c r="B5590" s="10">
        <v>45334</v>
      </c>
      <c r="C5590">
        <v>2016</v>
      </c>
      <c r="D5590" t="s">
        <v>89</v>
      </c>
      <c r="E5590">
        <v>38</v>
      </c>
      <c r="F5590" t="s">
        <v>7</v>
      </c>
      <c r="G5590">
        <v>4</v>
      </c>
      <c r="H5590">
        <v>56.76</v>
      </c>
      <c r="I5590">
        <v>227.04</v>
      </c>
      <c r="J5590" t="s">
        <v>97</v>
      </c>
      <c r="K5590" t="s">
        <v>567</v>
      </c>
      <c r="L5590" t="s">
        <v>91</v>
      </c>
      <c r="M5590">
        <v>2024</v>
      </c>
      <c r="N5590" t="s">
        <v>84</v>
      </c>
      <c r="O5590" t="s">
        <v>7389</v>
      </c>
      <c r="P5590" t="s">
        <v>86</v>
      </c>
    </row>
    <row r="5591" spans="1:16" x14ac:dyDescent="0.45">
      <c r="A5591">
        <v>5590</v>
      </c>
      <c r="B5591" s="10">
        <v>45335</v>
      </c>
      <c r="C5591">
        <v>8347</v>
      </c>
      <c r="D5591" t="s">
        <v>80</v>
      </c>
      <c r="E5591">
        <v>18</v>
      </c>
      <c r="F5591" t="s">
        <v>102</v>
      </c>
      <c r="G5591">
        <v>2</v>
      </c>
      <c r="H5591">
        <v>481.33</v>
      </c>
      <c r="I5591">
        <v>962.66</v>
      </c>
      <c r="J5591" t="s">
        <v>95</v>
      </c>
      <c r="K5591" t="s">
        <v>567</v>
      </c>
      <c r="L5591" t="s">
        <v>91</v>
      </c>
      <c r="M5591">
        <v>2024</v>
      </c>
      <c r="N5591" t="s">
        <v>84</v>
      </c>
      <c r="O5591" t="s">
        <v>623</v>
      </c>
      <c r="P5591" t="s">
        <v>86</v>
      </c>
    </row>
    <row r="5592" spans="1:16" x14ac:dyDescent="0.45">
      <c r="A5592">
        <v>5591</v>
      </c>
      <c r="B5592" s="10">
        <v>45335</v>
      </c>
      <c r="C5592">
        <v>9216</v>
      </c>
      <c r="D5592" t="s">
        <v>89</v>
      </c>
      <c r="E5592">
        <v>22</v>
      </c>
      <c r="F5592" t="s">
        <v>6</v>
      </c>
      <c r="G5592">
        <v>4</v>
      </c>
      <c r="H5592">
        <v>4019.75</v>
      </c>
      <c r="I5592">
        <v>16079</v>
      </c>
      <c r="J5592" t="s">
        <v>95</v>
      </c>
      <c r="K5592" t="s">
        <v>82</v>
      </c>
      <c r="L5592" t="s">
        <v>91</v>
      </c>
      <c r="M5592">
        <v>2024</v>
      </c>
      <c r="N5592" t="s">
        <v>84</v>
      </c>
      <c r="O5592" t="s">
        <v>2370</v>
      </c>
      <c r="P5592" t="s">
        <v>86</v>
      </c>
    </row>
    <row r="5593" spans="1:16" x14ac:dyDescent="0.45">
      <c r="A5593">
        <v>5592</v>
      </c>
      <c r="B5593" s="10">
        <v>45335</v>
      </c>
      <c r="C5593">
        <v>5938</v>
      </c>
      <c r="D5593" t="s">
        <v>89</v>
      </c>
      <c r="E5593">
        <v>39</v>
      </c>
      <c r="F5593" t="s">
        <v>8</v>
      </c>
      <c r="G5593">
        <v>5</v>
      </c>
      <c r="H5593">
        <v>4263.04</v>
      </c>
      <c r="I5593">
        <v>21315.200000000001</v>
      </c>
      <c r="J5593" t="s">
        <v>97</v>
      </c>
      <c r="K5593" t="s">
        <v>82</v>
      </c>
      <c r="L5593" t="s">
        <v>91</v>
      </c>
      <c r="M5593">
        <v>2024</v>
      </c>
      <c r="N5593" t="s">
        <v>84</v>
      </c>
      <c r="O5593" t="s">
        <v>4513</v>
      </c>
      <c r="P5593" t="s">
        <v>86</v>
      </c>
    </row>
    <row r="5594" spans="1:16" x14ac:dyDescent="0.45">
      <c r="A5594">
        <v>5593</v>
      </c>
      <c r="B5594" s="10">
        <v>45335</v>
      </c>
      <c r="C5594">
        <v>3838</v>
      </c>
      <c r="D5594" t="s">
        <v>89</v>
      </c>
      <c r="E5594">
        <v>24</v>
      </c>
      <c r="F5594" t="s">
        <v>102</v>
      </c>
      <c r="G5594">
        <v>1</v>
      </c>
      <c r="H5594">
        <v>1750.03</v>
      </c>
      <c r="I5594">
        <v>1750.03</v>
      </c>
      <c r="J5594" t="s">
        <v>95</v>
      </c>
      <c r="K5594" t="s">
        <v>567</v>
      </c>
      <c r="L5594" t="s">
        <v>91</v>
      </c>
      <c r="M5594">
        <v>2024</v>
      </c>
      <c r="N5594" t="s">
        <v>84</v>
      </c>
      <c r="O5594" t="s">
        <v>7708</v>
      </c>
      <c r="P5594" t="s">
        <v>86</v>
      </c>
    </row>
    <row r="5595" spans="1:16" x14ac:dyDescent="0.45">
      <c r="A5595">
        <v>5594</v>
      </c>
      <c r="B5595" s="10">
        <v>45335</v>
      </c>
      <c r="C5595">
        <v>1737</v>
      </c>
      <c r="D5595" t="s">
        <v>80</v>
      </c>
      <c r="E5595">
        <v>30</v>
      </c>
      <c r="F5595" t="s">
        <v>7</v>
      </c>
      <c r="G5595">
        <v>1</v>
      </c>
      <c r="H5595">
        <v>4793.76</v>
      </c>
      <c r="I5595">
        <v>4793.76</v>
      </c>
      <c r="J5595" t="s">
        <v>87</v>
      </c>
      <c r="K5595" t="s">
        <v>82</v>
      </c>
      <c r="L5595" t="s">
        <v>91</v>
      </c>
      <c r="M5595">
        <v>2024</v>
      </c>
      <c r="N5595" t="s">
        <v>84</v>
      </c>
      <c r="O5595" t="s">
        <v>5442</v>
      </c>
      <c r="P5595" t="s">
        <v>86</v>
      </c>
    </row>
    <row r="5596" spans="1:16" x14ac:dyDescent="0.45">
      <c r="A5596">
        <v>5595</v>
      </c>
      <c r="B5596" s="10">
        <v>45335</v>
      </c>
      <c r="C5596">
        <v>7200</v>
      </c>
      <c r="D5596" t="s">
        <v>80</v>
      </c>
      <c r="E5596">
        <v>62</v>
      </c>
      <c r="F5596" t="s">
        <v>8</v>
      </c>
      <c r="G5596">
        <v>3</v>
      </c>
      <c r="H5596">
        <v>1542.77</v>
      </c>
      <c r="I5596">
        <v>4628.3100000000004</v>
      </c>
      <c r="J5596" t="s">
        <v>81</v>
      </c>
      <c r="K5596" t="s">
        <v>82</v>
      </c>
      <c r="L5596" t="s">
        <v>91</v>
      </c>
      <c r="M5596">
        <v>2024</v>
      </c>
      <c r="N5596" t="s">
        <v>84</v>
      </c>
      <c r="O5596" t="s">
        <v>8433</v>
      </c>
      <c r="P5596" t="s">
        <v>748</v>
      </c>
    </row>
    <row r="5597" spans="1:16" x14ac:dyDescent="0.45">
      <c r="A5597">
        <v>5596</v>
      </c>
      <c r="B5597" s="10">
        <v>45335</v>
      </c>
      <c r="C5597">
        <v>9371</v>
      </c>
      <c r="D5597" t="s">
        <v>89</v>
      </c>
      <c r="E5597">
        <v>40</v>
      </c>
      <c r="F5597" t="s">
        <v>9</v>
      </c>
      <c r="G5597">
        <v>1</v>
      </c>
      <c r="H5597">
        <v>4456.8999999999996</v>
      </c>
      <c r="I5597">
        <v>4456.8999999999996</v>
      </c>
      <c r="J5597" t="s">
        <v>97</v>
      </c>
      <c r="K5597" t="s">
        <v>82</v>
      </c>
      <c r="L5597" t="s">
        <v>91</v>
      </c>
      <c r="M5597">
        <v>2024</v>
      </c>
      <c r="N5597" t="s">
        <v>84</v>
      </c>
      <c r="O5597" t="s">
        <v>5235</v>
      </c>
      <c r="P5597" t="s">
        <v>86</v>
      </c>
    </row>
    <row r="5598" spans="1:16" x14ac:dyDescent="0.45">
      <c r="A5598">
        <v>5597</v>
      </c>
      <c r="B5598" s="10">
        <v>45335</v>
      </c>
      <c r="C5598">
        <v>1231</v>
      </c>
      <c r="D5598" t="s">
        <v>89</v>
      </c>
      <c r="E5598">
        <v>38</v>
      </c>
      <c r="F5598" t="s">
        <v>9</v>
      </c>
      <c r="G5598">
        <v>3</v>
      </c>
      <c r="H5598">
        <v>2137.46</v>
      </c>
      <c r="I5598">
        <v>6412.38</v>
      </c>
      <c r="J5598" t="s">
        <v>97</v>
      </c>
      <c r="K5598" t="s">
        <v>82</v>
      </c>
      <c r="L5598" t="s">
        <v>91</v>
      </c>
      <c r="M5598">
        <v>2024</v>
      </c>
      <c r="N5598" t="s">
        <v>84</v>
      </c>
      <c r="O5598" t="s">
        <v>6348</v>
      </c>
      <c r="P5598" t="s">
        <v>86</v>
      </c>
    </row>
    <row r="5599" spans="1:16" x14ac:dyDescent="0.45">
      <c r="A5599">
        <v>5598</v>
      </c>
      <c r="B5599" s="10">
        <v>45335</v>
      </c>
      <c r="C5599">
        <v>2917</v>
      </c>
      <c r="D5599" t="s">
        <v>89</v>
      </c>
      <c r="E5599">
        <v>23</v>
      </c>
      <c r="F5599" t="s">
        <v>6</v>
      </c>
      <c r="G5599">
        <v>1</v>
      </c>
      <c r="H5599">
        <v>2830.95</v>
      </c>
      <c r="I5599">
        <v>2830.95</v>
      </c>
      <c r="J5599" t="s">
        <v>95</v>
      </c>
      <c r="K5599" t="s">
        <v>82</v>
      </c>
      <c r="L5599" t="s">
        <v>91</v>
      </c>
      <c r="M5599">
        <v>2024</v>
      </c>
      <c r="N5599" t="s">
        <v>84</v>
      </c>
      <c r="O5599" t="s">
        <v>5057</v>
      </c>
      <c r="P5599" t="s">
        <v>86</v>
      </c>
    </row>
    <row r="5600" spans="1:16" x14ac:dyDescent="0.45">
      <c r="A5600">
        <v>5599</v>
      </c>
      <c r="B5600" s="10">
        <v>45335</v>
      </c>
      <c r="C5600">
        <v>9534</v>
      </c>
      <c r="D5600" t="s">
        <v>89</v>
      </c>
      <c r="E5600">
        <v>37</v>
      </c>
      <c r="F5600" t="s">
        <v>9</v>
      </c>
      <c r="G5600">
        <v>4</v>
      </c>
      <c r="H5600">
        <v>3234.2</v>
      </c>
      <c r="I5600">
        <v>12936.8</v>
      </c>
      <c r="J5600" t="s">
        <v>97</v>
      </c>
      <c r="K5600" t="s">
        <v>82</v>
      </c>
      <c r="L5600" t="s">
        <v>91</v>
      </c>
      <c r="M5600">
        <v>2024</v>
      </c>
      <c r="N5600" t="s">
        <v>84</v>
      </c>
      <c r="O5600" t="s">
        <v>1754</v>
      </c>
      <c r="P5600" t="s">
        <v>86</v>
      </c>
    </row>
    <row r="5601" spans="1:16" x14ac:dyDescent="0.45">
      <c r="A5601">
        <v>5600</v>
      </c>
      <c r="B5601" s="10">
        <v>45335</v>
      </c>
      <c r="C5601">
        <v>6918</v>
      </c>
      <c r="D5601" t="s">
        <v>80</v>
      </c>
      <c r="E5601">
        <v>29</v>
      </c>
      <c r="F5601" t="s">
        <v>5</v>
      </c>
      <c r="G5601">
        <v>4</v>
      </c>
      <c r="H5601">
        <v>708.89</v>
      </c>
      <c r="I5601">
        <v>2835.56</v>
      </c>
      <c r="J5601" t="s">
        <v>87</v>
      </c>
      <c r="K5601" t="s">
        <v>82</v>
      </c>
      <c r="L5601" t="s">
        <v>91</v>
      </c>
      <c r="M5601">
        <v>2024</v>
      </c>
      <c r="N5601" t="s">
        <v>84</v>
      </c>
      <c r="O5601" t="s">
        <v>1061</v>
      </c>
      <c r="P5601" t="s">
        <v>86</v>
      </c>
    </row>
    <row r="5602" spans="1:16" x14ac:dyDescent="0.45">
      <c r="A5602">
        <v>5601</v>
      </c>
      <c r="B5602" s="10">
        <v>45335</v>
      </c>
      <c r="C5602">
        <v>3623</v>
      </c>
      <c r="D5602" t="s">
        <v>80</v>
      </c>
      <c r="E5602">
        <v>57</v>
      </c>
      <c r="F5602" t="s">
        <v>102</v>
      </c>
      <c r="G5602">
        <v>5</v>
      </c>
      <c r="H5602">
        <v>233.7</v>
      </c>
      <c r="I5602">
        <v>1168.5</v>
      </c>
      <c r="J5602" t="s">
        <v>81</v>
      </c>
      <c r="K5602" t="s">
        <v>567</v>
      </c>
      <c r="L5602" t="s">
        <v>91</v>
      </c>
      <c r="M5602">
        <v>2024</v>
      </c>
      <c r="N5602" t="s">
        <v>668</v>
      </c>
      <c r="O5602" t="s">
        <v>9356</v>
      </c>
      <c r="P5602" t="s">
        <v>86</v>
      </c>
    </row>
    <row r="5603" spans="1:16" x14ac:dyDescent="0.45">
      <c r="A5603">
        <v>5602</v>
      </c>
      <c r="B5603" s="10">
        <v>45335</v>
      </c>
      <c r="C5603">
        <v>9646</v>
      </c>
      <c r="D5603" t="s">
        <v>80</v>
      </c>
      <c r="E5603">
        <v>26</v>
      </c>
      <c r="F5603" t="s">
        <v>102</v>
      </c>
      <c r="G5603">
        <v>4</v>
      </c>
      <c r="H5603">
        <v>2162.66</v>
      </c>
      <c r="I5603">
        <v>8650.64</v>
      </c>
      <c r="J5603" t="s">
        <v>87</v>
      </c>
      <c r="K5603" t="s">
        <v>82</v>
      </c>
      <c r="L5603" t="s">
        <v>91</v>
      </c>
      <c r="M5603">
        <v>2024</v>
      </c>
      <c r="N5603" t="s">
        <v>84</v>
      </c>
      <c r="O5603" t="s">
        <v>1062</v>
      </c>
      <c r="P5603" t="s">
        <v>86</v>
      </c>
    </row>
    <row r="5604" spans="1:16" x14ac:dyDescent="0.45">
      <c r="A5604">
        <v>5603</v>
      </c>
      <c r="B5604" s="10">
        <v>45335</v>
      </c>
      <c r="C5604">
        <v>7401</v>
      </c>
      <c r="D5604" t="s">
        <v>89</v>
      </c>
      <c r="E5604">
        <v>45</v>
      </c>
      <c r="F5604" t="s">
        <v>8</v>
      </c>
      <c r="G5604">
        <v>2</v>
      </c>
      <c r="H5604">
        <v>843.76</v>
      </c>
      <c r="I5604">
        <v>1687.52</v>
      </c>
      <c r="J5604" t="s">
        <v>93</v>
      </c>
      <c r="K5604" t="s">
        <v>567</v>
      </c>
      <c r="L5604" t="s">
        <v>91</v>
      </c>
      <c r="M5604">
        <v>2024</v>
      </c>
      <c r="N5604" t="s">
        <v>84</v>
      </c>
      <c r="O5604" t="s">
        <v>7251</v>
      </c>
      <c r="P5604" t="s">
        <v>86</v>
      </c>
    </row>
    <row r="5605" spans="1:16" x14ac:dyDescent="0.45">
      <c r="A5605">
        <v>5604</v>
      </c>
      <c r="B5605" s="10">
        <v>45336</v>
      </c>
      <c r="C5605">
        <v>8072</v>
      </c>
      <c r="D5605" t="s">
        <v>89</v>
      </c>
      <c r="E5605">
        <v>28</v>
      </c>
      <c r="F5605" t="s">
        <v>5</v>
      </c>
      <c r="G5605">
        <v>4</v>
      </c>
      <c r="H5605">
        <v>2767.22</v>
      </c>
      <c r="I5605">
        <v>11068.88</v>
      </c>
      <c r="J5605" t="s">
        <v>87</v>
      </c>
      <c r="K5605" t="s">
        <v>82</v>
      </c>
      <c r="L5605" t="s">
        <v>91</v>
      </c>
      <c r="M5605">
        <v>2024</v>
      </c>
      <c r="N5605" t="s">
        <v>84</v>
      </c>
      <c r="O5605" t="s">
        <v>167</v>
      </c>
      <c r="P5605" t="s">
        <v>86</v>
      </c>
    </row>
    <row r="5606" spans="1:16" x14ac:dyDescent="0.45">
      <c r="A5606">
        <v>5605</v>
      </c>
      <c r="B5606" s="10">
        <v>45336</v>
      </c>
      <c r="C5606">
        <v>3276</v>
      </c>
      <c r="D5606" t="s">
        <v>80</v>
      </c>
      <c r="E5606">
        <v>49</v>
      </c>
      <c r="F5606" t="s">
        <v>102</v>
      </c>
      <c r="G5606">
        <v>3</v>
      </c>
      <c r="H5606">
        <v>2295.5300000000002</v>
      </c>
      <c r="I5606">
        <v>6886.59</v>
      </c>
      <c r="J5606" t="s">
        <v>93</v>
      </c>
      <c r="K5606" t="s">
        <v>82</v>
      </c>
      <c r="L5606" t="s">
        <v>91</v>
      </c>
      <c r="M5606">
        <v>2024</v>
      </c>
      <c r="N5606" t="s">
        <v>84</v>
      </c>
      <c r="O5606" t="s">
        <v>6557</v>
      </c>
      <c r="P5606" t="s">
        <v>86</v>
      </c>
    </row>
    <row r="5607" spans="1:16" x14ac:dyDescent="0.45">
      <c r="A5607">
        <v>5606</v>
      </c>
      <c r="B5607" s="10">
        <v>45336</v>
      </c>
      <c r="C5607">
        <v>8393</v>
      </c>
      <c r="D5607" t="s">
        <v>80</v>
      </c>
      <c r="E5607">
        <v>28</v>
      </c>
      <c r="F5607" t="s">
        <v>8</v>
      </c>
      <c r="G5607">
        <v>5</v>
      </c>
      <c r="H5607">
        <v>654.38</v>
      </c>
      <c r="I5607">
        <v>3271.9</v>
      </c>
      <c r="J5607" t="s">
        <v>87</v>
      </c>
      <c r="K5607" t="s">
        <v>82</v>
      </c>
      <c r="L5607" t="s">
        <v>91</v>
      </c>
      <c r="M5607">
        <v>2024</v>
      </c>
      <c r="N5607" t="s">
        <v>84</v>
      </c>
      <c r="O5607" t="s">
        <v>4027</v>
      </c>
      <c r="P5607" t="s">
        <v>86</v>
      </c>
    </row>
    <row r="5608" spans="1:16" x14ac:dyDescent="0.45">
      <c r="A5608">
        <v>5607</v>
      </c>
      <c r="B5608" s="10">
        <v>45336</v>
      </c>
      <c r="C5608">
        <v>9787</v>
      </c>
      <c r="D5608" t="s">
        <v>80</v>
      </c>
      <c r="E5608">
        <v>41</v>
      </c>
      <c r="F5608" t="s">
        <v>7</v>
      </c>
      <c r="G5608">
        <v>2</v>
      </c>
      <c r="H5608">
        <v>3345.64</v>
      </c>
      <c r="I5608">
        <v>6691.28</v>
      </c>
      <c r="J5608" t="s">
        <v>97</v>
      </c>
      <c r="K5608" t="s">
        <v>82</v>
      </c>
      <c r="L5608" t="s">
        <v>91</v>
      </c>
      <c r="M5608">
        <v>2024</v>
      </c>
      <c r="N5608" t="s">
        <v>668</v>
      </c>
      <c r="O5608" t="s">
        <v>9879</v>
      </c>
      <c r="P5608" t="s">
        <v>86</v>
      </c>
    </row>
    <row r="5609" spans="1:16" x14ac:dyDescent="0.45">
      <c r="A5609">
        <v>5608</v>
      </c>
      <c r="B5609" s="10">
        <v>45336</v>
      </c>
      <c r="C5609">
        <v>4874</v>
      </c>
      <c r="D5609" t="s">
        <v>80</v>
      </c>
      <c r="E5609">
        <v>32</v>
      </c>
      <c r="F5609" t="s">
        <v>102</v>
      </c>
      <c r="G5609">
        <v>2</v>
      </c>
      <c r="H5609">
        <v>151.44999999999999</v>
      </c>
      <c r="I5609">
        <v>302.89999999999998</v>
      </c>
      <c r="J5609" t="s">
        <v>87</v>
      </c>
      <c r="K5609" t="s">
        <v>567</v>
      </c>
      <c r="L5609" t="s">
        <v>91</v>
      </c>
      <c r="M5609">
        <v>2024</v>
      </c>
      <c r="N5609" t="s">
        <v>84</v>
      </c>
      <c r="O5609" t="s">
        <v>7104</v>
      </c>
      <c r="P5609" t="s">
        <v>86</v>
      </c>
    </row>
    <row r="5610" spans="1:16" x14ac:dyDescent="0.45">
      <c r="A5610">
        <v>5609</v>
      </c>
      <c r="B5610" s="10">
        <v>45336</v>
      </c>
      <c r="C5610">
        <v>5530</v>
      </c>
      <c r="D5610" t="s">
        <v>89</v>
      </c>
      <c r="E5610">
        <v>58</v>
      </c>
      <c r="F5610" t="s">
        <v>6</v>
      </c>
      <c r="G5610">
        <v>1</v>
      </c>
      <c r="H5610">
        <v>675.6</v>
      </c>
      <c r="I5610">
        <v>675.6</v>
      </c>
      <c r="J5610" t="s">
        <v>81</v>
      </c>
      <c r="K5610" t="s">
        <v>567</v>
      </c>
      <c r="L5610" t="s">
        <v>91</v>
      </c>
      <c r="M5610">
        <v>2024</v>
      </c>
      <c r="N5610" t="s">
        <v>84</v>
      </c>
      <c r="O5610" t="s">
        <v>8090</v>
      </c>
      <c r="P5610" t="s">
        <v>86</v>
      </c>
    </row>
    <row r="5611" spans="1:16" x14ac:dyDescent="0.45">
      <c r="A5611">
        <v>5610</v>
      </c>
      <c r="B5611" s="10">
        <v>45336</v>
      </c>
      <c r="C5611">
        <v>8164</v>
      </c>
      <c r="D5611" t="s">
        <v>89</v>
      </c>
      <c r="E5611">
        <v>52</v>
      </c>
      <c r="F5611" t="s">
        <v>102</v>
      </c>
      <c r="G5611">
        <v>3</v>
      </c>
      <c r="H5611">
        <v>3515.81</v>
      </c>
      <c r="I5611">
        <v>10547.43</v>
      </c>
      <c r="J5611" t="s">
        <v>93</v>
      </c>
      <c r="K5611" t="s">
        <v>82</v>
      </c>
      <c r="L5611" t="s">
        <v>91</v>
      </c>
      <c r="M5611">
        <v>2024</v>
      </c>
      <c r="N5611" t="s">
        <v>84</v>
      </c>
      <c r="O5611" t="s">
        <v>6558</v>
      </c>
      <c r="P5611" t="s">
        <v>86</v>
      </c>
    </row>
    <row r="5612" spans="1:16" x14ac:dyDescent="0.45">
      <c r="A5612">
        <v>5611</v>
      </c>
      <c r="B5612" s="10">
        <v>45336</v>
      </c>
      <c r="C5612">
        <v>5497</v>
      </c>
      <c r="D5612" t="s">
        <v>89</v>
      </c>
      <c r="E5612">
        <v>34</v>
      </c>
      <c r="F5612" t="s">
        <v>7</v>
      </c>
      <c r="G5612">
        <v>4</v>
      </c>
      <c r="H5612">
        <v>2662.88</v>
      </c>
      <c r="I5612">
        <v>10651.52</v>
      </c>
      <c r="J5612" t="s">
        <v>87</v>
      </c>
      <c r="K5612" t="s">
        <v>82</v>
      </c>
      <c r="L5612" t="s">
        <v>91</v>
      </c>
      <c r="M5612">
        <v>2024</v>
      </c>
      <c r="N5612" t="s">
        <v>84</v>
      </c>
      <c r="O5612" t="s">
        <v>1063</v>
      </c>
      <c r="P5612" t="s">
        <v>86</v>
      </c>
    </row>
    <row r="5613" spans="1:16" x14ac:dyDescent="0.45">
      <c r="A5613">
        <v>5612</v>
      </c>
      <c r="B5613" s="10">
        <v>45336</v>
      </c>
      <c r="C5613">
        <v>8933</v>
      </c>
      <c r="D5613" t="s">
        <v>80</v>
      </c>
      <c r="E5613">
        <v>42</v>
      </c>
      <c r="F5613" t="s">
        <v>7</v>
      </c>
      <c r="G5613">
        <v>4</v>
      </c>
      <c r="H5613">
        <v>1445.57</v>
      </c>
      <c r="I5613">
        <v>5782.28</v>
      </c>
      <c r="J5613" t="s">
        <v>97</v>
      </c>
      <c r="K5613" t="s">
        <v>82</v>
      </c>
      <c r="L5613" t="s">
        <v>91</v>
      </c>
      <c r="M5613">
        <v>2024</v>
      </c>
      <c r="N5613" t="s">
        <v>84</v>
      </c>
      <c r="O5613" t="s">
        <v>1755</v>
      </c>
      <c r="P5613" t="s">
        <v>86</v>
      </c>
    </row>
    <row r="5614" spans="1:16" x14ac:dyDescent="0.45">
      <c r="A5614">
        <v>5613</v>
      </c>
      <c r="B5614" s="10">
        <v>45336</v>
      </c>
      <c r="C5614">
        <v>3135</v>
      </c>
      <c r="D5614" t="s">
        <v>89</v>
      </c>
      <c r="E5614">
        <v>52</v>
      </c>
      <c r="F5614" t="s">
        <v>102</v>
      </c>
      <c r="G5614">
        <v>1</v>
      </c>
      <c r="H5614">
        <v>942.22</v>
      </c>
      <c r="I5614">
        <v>942.22</v>
      </c>
      <c r="J5614" t="s">
        <v>93</v>
      </c>
      <c r="K5614" t="s">
        <v>567</v>
      </c>
      <c r="L5614" t="s">
        <v>91</v>
      </c>
      <c r="M5614">
        <v>2024</v>
      </c>
      <c r="N5614" t="s">
        <v>84</v>
      </c>
      <c r="O5614" t="s">
        <v>7820</v>
      </c>
      <c r="P5614" t="s">
        <v>86</v>
      </c>
    </row>
    <row r="5615" spans="1:16" x14ac:dyDescent="0.45">
      <c r="A5615">
        <v>5614</v>
      </c>
      <c r="B5615" s="10">
        <v>45336</v>
      </c>
      <c r="C5615">
        <v>7727</v>
      </c>
      <c r="D5615" t="s">
        <v>80</v>
      </c>
      <c r="E5615">
        <v>36</v>
      </c>
      <c r="F5615" t="s">
        <v>7</v>
      </c>
      <c r="G5615">
        <v>4</v>
      </c>
      <c r="H5615">
        <v>3229.3</v>
      </c>
      <c r="I5615">
        <v>12917.2</v>
      </c>
      <c r="J5615" t="s">
        <v>97</v>
      </c>
      <c r="K5615" t="s">
        <v>82</v>
      </c>
      <c r="L5615" t="s">
        <v>91</v>
      </c>
      <c r="M5615">
        <v>2024</v>
      </c>
      <c r="N5615" t="s">
        <v>84</v>
      </c>
      <c r="O5615" t="s">
        <v>1756</v>
      </c>
      <c r="P5615" t="s">
        <v>86</v>
      </c>
    </row>
    <row r="5616" spans="1:16" x14ac:dyDescent="0.45">
      <c r="A5616">
        <v>5615</v>
      </c>
      <c r="B5616" s="10">
        <v>45336</v>
      </c>
      <c r="C5616">
        <v>2565</v>
      </c>
      <c r="D5616" t="s">
        <v>80</v>
      </c>
      <c r="E5616">
        <v>58</v>
      </c>
      <c r="F5616" t="s">
        <v>8</v>
      </c>
      <c r="G5616">
        <v>2</v>
      </c>
      <c r="H5616">
        <v>1067.7</v>
      </c>
      <c r="I5616">
        <v>2135.4</v>
      </c>
      <c r="J5616" t="s">
        <v>81</v>
      </c>
      <c r="K5616" t="s">
        <v>82</v>
      </c>
      <c r="L5616" t="s">
        <v>91</v>
      </c>
      <c r="M5616">
        <v>2024</v>
      </c>
      <c r="N5616" t="s">
        <v>668</v>
      </c>
      <c r="O5616" t="s">
        <v>9880</v>
      </c>
      <c r="P5616" t="s">
        <v>86</v>
      </c>
    </row>
    <row r="5617" spans="1:16" x14ac:dyDescent="0.45">
      <c r="A5617">
        <v>5616</v>
      </c>
      <c r="B5617" s="10">
        <v>45336</v>
      </c>
      <c r="C5617">
        <v>1308</v>
      </c>
      <c r="D5617" t="s">
        <v>80</v>
      </c>
      <c r="E5617">
        <v>48</v>
      </c>
      <c r="F5617" t="s">
        <v>102</v>
      </c>
      <c r="G5617">
        <v>4</v>
      </c>
      <c r="H5617">
        <v>4923.82</v>
      </c>
      <c r="I5617">
        <v>19695.28</v>
      </c>
      <c r="J5617" t="s">
        <v>93</v>
      </c>
      <c r="K5617" t="s">
        <v>82</v>
      </c>
      <c r="L5617" t="s">
        <v>91</v>
      </c>
      <c r="M5617">
        <v>2024</v>
      </c>
      <c r="N5617" t="s">
        <v>84</v>
      </c>
      <c r="O5617" t="s">
        <v>2064</v>
      </c>
      <c r="P5617" t="s">
        <v>86</v>
      </c>
    </row>
    <row r="5618" spans="1:16" x14ac:dyDescent="0.45">
      <c r="A5618">
        <v>5617</v>
      </c>
      <c r="B5618" s="10">
        <v>45337</v>
      </c>
      <c r="C5618">
        <v>9534</v>
      </c>
      <c r="D5618" t="s">
        <v>80</v>
      </c>
      <c r="E5618">
        <v>34</v>
      </c>
      <c r="F5618" t="s">
        <v>102</v>
      </c>
      <c r="G5618">
        <v>4</v>
      </c>
      <c r="H5618">
        <v>4353.09</v>
      </c>
      <c r="I5618">
        <v>17412.36</v>
      </c>
      <c r="J5618" t="s">
        <v>87</v>
      </c>
      <c r="K5618" t="s">
        <v>82</v>
      </c>
      <c r="L5618" t="s">
        <v>91</v>
      </c>
      <c r="M5618">
        <v>2024</v>
      </c>
      <c r="N5618" t="s">
        <v>84</v>
      </c>
      <c r="O5618" t="s">
        <v>168</v>
      </c>
      <c r="P5618" t="s">
        <v>86</v>
      </c>
    </row>
    <row r="5619" spans="1:16" x14ac:dyDescent="0.45">
      <c r="A5619">
        <v>5618</v>
      </c>
      <c r="B5619" s="10">
        <v>45337</v>
      </c>
      <c r="C5619">
        <v>9627</v>
      </c>
      <c r="D5619" t="s">
        <v>80</v>
      </c>
      <c r="E5619">
        <v>40</v>
      </c>
      <c r="F5619" t="s">
        <v>9</v>
      </c>
      <c r="G5619">
        <v>2</v>
      </c>
      <c r="H5619">
        <v>704.18</v>
      </c>
      <c r="I5619">
        <v>1408.36</v>
      </c>
      <c r="J5619" t="s">
        <v>97</v>
      </c>
      <c r="K5619" t="s">
        <v>567</v>
      </c>
      <c r="L5619" t="s">
        <v>91</v>
      </c>
      <c r="M5619">
        <v>2024</v>
      </c>
      <c r="N5619" t="s">
        <v>84</v>
      </c>
      <c r="O5619" t="s">
        <v>7173</v>
      </c>
      <c r="P5619" t="s">
        <v>86</v>
      </c>
    </row>
    <row r="5620" spans="1:16" x14ac:dyDescent="0.45">
      <c r="A5620">
        <v>5619</v>
      </c>
      <c r="B5620" s="10">
        <v>45337</v>
      </c>
      <c r="C5620">
        <v>9368</v>
      </c>
      <c r="D5620" t="s">
        <v>89</v>
      </c>
      <c r="E5620">
        <v>64</v>
      </c>
      <c r="F5620" t="s">
        <v>6</v>
      </c>
      <c r="G5620">
        <v>3</v>
      </c>
      <c r="H5620">
        <v>4302.8100000000004</v>
      </c>
      <c r="I5620">
        <v>12908.43</v>
      </c>
      <c r="J5620" t="s">
        <v>81</v>
      </c>
      <c r="K5620" t="s">
        <v>82</v>
      </c>
      <c r="L5620" t="s">
        <v>91</v>
      </c>
      <c r="M5620">
        <v>2024</v>
      </c>
      <c r="N5620" t="s">
        <v>84</v>
      </c>
      <c r="O5620" t="s">
        <v>6741</v>
      </c>
      <c r="P5620" t="s">
        <v>86</v>
      </c>
    </row>
    <row r="5621" spans="1:16" x14ac:dyDescent="0.45">
      <c r="A5621">
        <v>5620</v>
      </c>
      <c r="B5621" s="10">
        <v>45337</v>
      </c>
      <c r="C5621">
        <v>1138</v>
      </c>
      <c r="D5621" t="s">
        <v>89</v>
      </c>
      <c r="E5621">
        <v>18</v>
      </c>
      <c r="F5621" t="s">
        <v>102</v>
      </c>
      <c r="G5621">
        <v>3</v>
      </c>
      <c r="H5621">
        <v>1757.96</v>
      </c>
      <c r="I5621">
        <v>5273.88</v>
      </c>
      <c r="J5621" t="s">
        <v>95</v>
      </c>
      <c r="K5621" t="s">
        <v>82</v>
      </c>
      <c r="L5621" t="s">
        <v>91</v>
      </c>
      <c r="M5621">
        <v>2024</v>
      </c>
      <c r="N5621" t="s">
        <v>84</v>
      </c>
      <c r="O5621" t="s">
        <v>6896</v>
      </c>
      <c r="P5621" t="s">
        <v>86</v>
      </c>
    </row>
    <row r="5622" spans="1:16" x14ac:dyDescent="0.45">
      <c r="A5622">
        <v>5621</v>
      </c>
      <c r="B5622" s="10">
        <v>45337</v>
      </c>
      <c r="C5622">
        <v>1193</v>
      </c>
      <c r="D5622" t="s">
        <v>89</v>
      </c>
      <c r="E5622">
        <v>27</v>
      </c>
      <c r="F5622" t="s">
        <v>9</v>
      </c>
      <c r="G5622">
        <v>2</v>
      </c>
      <c r="H5622">
        <v>2475.41</v>
      </c>
      <c r="I5622">
        <v>4950.82</v>
      </c>
      <c r="J5622" t="s">
        <v>87</v>
      </c>
      <c r="K5622" t="s">
        <v>82</v>
      </c>
      <c r="L5622" t="s">
        <v>91</v>
      </c>
      <c r="M5622">
        <v>2024</v>
      </c>
      <c r="N5622" t="s">
        <v>84</v>
      </c>
      <c r="O5622" t="s">
        <v>3751</v>
      </c>
      <c r="P5622" t="s">
        <v>86</v>
      </c>
    </row>
    <row r="5623" spans="1:16" x14ac:dyDescent="0.45">
      <c r="A5623">
        <v>5622</v>
      </c>
      <c r="B5623" s="10">
        <v>45337</v>
      </c>
      <c r="C5623">
        <v>4257</v>
      </c>
      <c r="D5623" t="s">
        <v>80</v>
      </c>
      <c r="E5623">
        <v>25</v>
      </c>
      <c r="F5623" t="s">
        <v>7</v>
      </c>
      <c r="G5623">
        <v>2</v>
      </c>
      <c r="H5623">
        <v>756.98</v>
      </c>
      <c r="I5623">
        <v>1513.96</v>
      </c>
      <c r="J5623" t="s">
        <v>87</v>
      </c>
      <c r="K5623" t="s">
        <v>567</v>
      </c>
      <c r="L5623" t="s">
        <v>91</v>
      </c>
      <c r="M5623">
        <v>2024</v>
      </c>
      <c r="N5623" t="s">
        <v>668</v>
      </c>
      <c r="O5623" t="s">
        <v>9357</v>
      </c>
      <c r="P5623" t="s">
        <v>86</v>
      </c>
    </row>
    <row r="5624" spans="1:16" x14ac:dyDescent="0.45">
      <c r="A5624">
        <v>5623</v>
      </c>
      <c r="B5624" s="10">
        <v>45337</v>
      </c>
      <c r="C5624">
        <v>4235</v>
      </c>
      <c r="D5624" t="s">
        <v>89</v>
      </c>
      <c r="E5624">
        <v>59</v>
      </c>
      <c r="F5624" t="s">
        <v>6</v>
      </c>
      <c r="G5624">
        <v>5</v>
      </c>
      <c r="H5624">
        <v>636.92999999999995</v>
      </c>
      <c r="I5624">
        <v>3184.65</v>
      </c>
      <c r="J5624" t="s">
        <v>81</v>
      </c>
      <c r="K5624" t="s">
        <v>82</v>
      </c>
      <c r="L5624" t="s">
        <v>91</v>
      </c>
      <c r="M5624">
        <v>2024</v>
      </c>
      <c r="N5624" t="s">
        <v>84</v>
      </c>
      <c r="O5624" t="s">
        <v>9084</v>
      </c>
      <c r="P5624" t="s">
        <v>748</v>
      </c>
    </row>
    <row r="5625" spans="1:16" x14ac:dyDescent="0.45">
      <c r="A5625">
        <v>5624</v>
      </c>
      <c r="B5625" s="10">
        <v>45337</v>
      </c>
      <c r="C5625">
        <v>1942</v>
      </c>
      <c r="D5625" t="s">
        <v>80</v>
      </c>
      <c r="E5625">
        <v>43</v>
      </c>
      <c r="F5625" t="s">
        <v>6</v>
      </c>
      <c r="G5625">
        <v>5</v>
      </c>
      <c r="H5625">
        <v>4334.1899999999996</v>
      </c>
      <c r="I5625">
        <v>21670.95</v>
      </c>
      <c r="J5625" t="s">
        <v>97</v>
      </c>
      <c r="K5625" t="s">
        <v>82</v>
      </c>
      <c r="L5625" t="s">
        <v>91</v>
      </c>
      <c r="M5625">
        <v>2024</v>
      </c>
      <c r="N5625" t="s">
        <v>84</v>
      </c>
      <c r="O5625" t="s">
        <v>8905</v>
      </c>
      <c r="P5625" t="s">
        <v>748</v>
      </c>
    </row>
    <row r="5626" spans="1:16" x14ac:dyDescent="0.45">
      <c r="A5626">
        <v>5625</v>
      </c>
      <c r="B5626" s="10">
        <v>45337</v>
      </c>
      <c r="C5626">
        <v>5620</v>
      </c>
      <c r="D5626" t="s">
        <v>89</v>
      </c>
      <c r="E5626">
        <v>51</v>
      </c>
      <c r="F5626" t="s">
        <v>7</v>
      </c>
      <c r="G5626">
        <v>4</v>
      </c>
      <c r="H5626">
        <v>3168.02</v>
      </c>
      <c r="I5626">
        <v>12672.08</v>
      </c>
      <c r="J5626" t="s">
        <v>93</v>
      </c>
      <c r="K5626" t="s">
        <v>82</v>
      </c>
      <c r="L5626" t="s">
        <v>91</v>
      </c>
      <c r="M5626">
        <v>2024</v>
      </c>
      <c r="N5626" t="s">
        <v>84</v>
      </c>
      <c r="O5626" t="s">
        <v>2065</v>
      </c>
      <c r="P5626" t="s">
        <v>86</v>
      </c>
    </row>
    <row r="5627" spans="1:16" x14ac:dyDescent="0.45">
      <c r="A5627">
        <v>5626</v>
      </c>
      <c r="B5627" s="10">
        <v>45337</v>
      </c>
      <c r="C5627">
        <v>6720</v>
      </c>
      <c r="D5627" t="s">
        <v>80</v>
      </c>
      <c r="E5627">
        <v>36</v>
      </c>
      <c r="F5627" t="s">
        <v>8</v>
      </c>
      <c r="G5627">
        <v>4</v>
      </c>
      <c r="H5627">
        <v>2329.2800000000002</v>
      </c>
      <c r="I5627">
        <v>9317.1200000000008</v>
      </c>
      <c r="J5627" t="s">
        <v>97</v>
      </c>
      <c r="K5627" t="s">
        <v>82</v>
      </c>
      <c r="L5627" t="s">
        <v>91</v>
      </c>
      <c r="M5627">
        <v>2024</v>
      </c>
      <c r="N5627" t="s">
        <v>84</v>
      </c>
      <c r="O5627" t="s">
        <v>1757</v>
      </c>
      <c r="P5627" t="s">
        <v>86</v>
      </c>
    </row>
    <row r="5628" spans="1:16" x14ac:dyDescent="0.45">
      <c r="A5628">
        <v>5627</v>
      </c>
      <c r="B5628" s="10">
        <v>45337</v>
      </c>
      <c r="C5628">
        <v>7353</v>
      </c>
      <c r="D5628" t="s">
        <v>80</v>
      </c>
      <c r="E5628">
        <v>31</v>
      </c>
      <c r="F5628" t="s">
        <v>9</v>
      </c>
      <c r="G5628">
        <v>5</v>
      </c>
      <c r="H5628">
        <v>229.01</v>
      </c>
      <c r="I5628">
        <v>1145.05</v>
      </c>
      <c r="J5628" t="s">
        <v>87</v>
      </c>
      <c r="K5628" t="s">
        <v>567</v>
      </c>
      <c r="L5628" t="s">
        <v>91</v>
      </c>
      <c r="M5628">
        <v>2024</v>
      </c>
      <c r="N5628" t="s">
        <v>84</v>
      </c>
      <c r="O5628" t="s">
        <v>7619</v>
      </c>
      <c r="P5628" t="s">
        <v>86</v>
      </c>
    </row>
    <row r="5629" spans="1:16" x14ac:dyDescent="0.45">
      <c r="A5629">
        <v>5628</v>
      </c>
      <c r="B5629" s="10">
        <v>45337</v>
      </c>
      <c r="C5629">
        <v>5957</v>
      </c>
      <c r="D5629" t="s">
        <v>89</v>
      </c>
      <c r="E5629">
        <v>25</v>
      </c>
      <c r="F5629" t="s">
        <v>102</v>
      </c>
      <c r="G5629">
        <v>4</v>
      </c>
      <c r="H5629">
        <v>4613.71</v>
      </c>
      <c r="I5629">
        <v>18454.84</v>
      </c>
      <c r="J5629" t="s">
        <v>87</v>
      </c>
      <c r="K5629" t="s">
        <v>82</v>
      </c>
      <c r="L5629" t="s">
        <v>91</v>
      </c>
      <c r="M5629">
        <v>2024</v>
      </c>
      <c r="N5629" t="s">
        <v>84</v>
      </c>
      <c r="O5629" t="s">
        <v>1064</v>
      </c>
      <c r="P5629" t="s">
        <v>86</v>
      </c>
    </row>
    <row r="5630" spans="1:16" x14ac:dyDescent="0.45">
      <c r="A5630">
        <v>5629</v>
      </c>
      <c r="B5630" s="10">
        <v>45337</v>
      </c>
      <c r="C5630">
        <v>4381</v>
      </c>
      <c r="D5630" t="s">
        <v>80</v>
      </c>
      <c r="E5630">
        <v>18</v>
      </c>
      <c r="F5630" t="s">
        <v>9</v>
      </c>
      <c r="G5630">
        <v>3</v>
      </c>
      <c r="H5630">
        <v>1911.64</v>
      </c>
      <c r="I5630">
        <v>5734.92</v>
      </c>
      <c r="J5630" t="s">
        <v>95</v>
      </c>
      <c r="K5630" t="s">
        <v>82</v>
      </c>
      <c r="L5630" t="s">
        <v>91</v>
      </c>
      <c r="M5630">
        <v>2024</v>
      </c>
      <c r="N5630" t="s">
        <v>84</v>
      </c>
      <c r="O5630" t="s">
        <v>6897</v>
      </c>
      <c r="P5630" t="s">
        <v>86</v>
      </c>
    </row>
    <row r="5631" spans="1:16" x14ac:dyDescent="0.45">
      <c r="A5631">
        <v>5630</v>
      </c>
      <c r="B5631" s="10">
        <v>45337</v>
      </c>
      <c r="C5631">
        <v>6839</v>
      </c>
      <c r="D5631" t="s">
        <v>89</v>
      </c>
      <c r="E5631">
        <v>42</v>
      </c>
      <c r="F5631" t="s">
        <v>7</v>
      </c>
      <c r="G5631">
        <v>3</v>
      </c>
      <c r="H5631">
        <v>2112.41</v>
      </c>
      <c r="I5631">
        <v>6337.23</v>
      </c>
      <c r="J5631" t="s">
        <v>97</v>
      </c>
      <c r="K5631" t="s">
        <v>82</v>
      </c>
      <c r="L5631" t="s">
        <v>91</v>
      </c>
      <c r="M5631">
        <v>2024</v>
      </c>
      <c r="N5631" t="s">
        <v>84</v>
      </c>
      <c r="O5631" t="s">
        <v>6349</v>
      </c>
      <c r="P5631" t="s">
        <v>86</v>
      </c>
    </row>
    <row r="5632" spans="1:16" x14ac:dyDescent="0.45">
      <c r="A5632">
        <v>5631</v>
      </c>
      <c r="B5632" s="10">
        <v>45338</v>
      </c>
      <c r="C5632">
        <v>3880</v>
      </c>
      <c r="D5632" t="s">
        <v>89</v>
      </c>
      <c r="E5632">
        <v>41</v>
      </c>
      <c r="F5632" t="s">
        <v>7</v>
      </c>
      <c r="G5632">
        <v>1</v>
      </c>
      <c r="H5632">
        <v>1484.56</v>
      </c>
      <c r="I5632">
        <v>1484.56</v>
      </c>
      <c r="J5632" t="s">
        <v>97</v>
      </c>
      <c r="K5632" t="s">
        <v>567</v>
      </c>
      <c r="L5632" t="s">
        <v>91</v>
      </c>
      <c r="M5632">
        <v>2024</v>
      </c>
      <c r="N5632" t="s">
        <v>84</v>
      </c>
      <c r="O5632" t="s">
        <v>624</v>
      </c>
      <c r="P5632" t="s">
        <v>86</v>
      </c>
    </row>
    <row r="5633" spans="1:16" x14ac:dyDescent="0.45">
      <c r="A5633">
        <v>5632</v>
      </c>
      <c r="B5633" s="10">
        <v>45338</v>
      </c>
      <c r="C5633">
        <v>5887</v>
      </c>
      <c r="D5633" t="s">
        <v>89</v>
      </c>
      <c r="E5633">
        <v>64</v>
      </c>
      <c r="F5633" t="s">
        <v>8</v>
      </c>
      <c r="G5633">
        <v>5</v>
      </c>
      <c r="H5633">
        <v>4461.8900000000003</v>
      </c>
      <c r="I5633">
        <v>22309.45</v>
      </c>
      <c r="J5633" t="s">
        <v>81</v>
      </c>
      <c r="K5633" t="s">
        <v>82</v>
      </c>
      <c r="L5633" t="s">
        <v>91</v>
      </c>
      <c r="M5633">
        <v>2024</v>
      </c>
      <c r="N5633" t="s">
        <v>84</v>
      </c>
      <c r="O5633" t="s">
        <v>4732</v>
      </c>
      <c r="P5633" t="s">
        <v>86</v>
      </c>
    </row>
    <row r="5634" spans="1:16" x14ac:dyDescent="0.45">
      <c r="A5634">
        <v>5633</v>
      </c>
      <c r="B5634" s="10">
        <v>45338</v>
      </c>
      <c r="C5634">
        <v>1545</v>
      </c>
      <c r="D5634" t="s">
        <v>80</v>
      </c>
      <c r="E5634">
        <v>37</v>
      </c>
      <c r="F5634" t="s">
        <v>6</v>
      </c>
      <c r="G5634">
        <v>3</v>
      </c>
      <c r="H5634">
        <v>1755.69</v>
      </c>
      <c r="I5634">
        <v>5267.07</v>
      </c>
      <c r="J5634" t="s">
        <v>97</v>
      </c>
      <c r="K5634" t="s">
        <v>82</v>
      </c>
      <c r="L5634" t="s">
        <v>91</v>
      </c>
      <c r="M5634">
        <v>2024</v>
      </c>
      <c r="N5634" t="s">
        <v>84</v>
      </c>
      <c r="O5634" t="s">
        <v>6350</v>
      </c>
      <c r="P5634" t="s">
        <v>86</v>
      </c>
    </row>
    <row r="5635" spans="1:16" x14ac:dyDescent="0.45">
      <c r="A5635">
        <v>5634</v>
      </c>
      <c r="B5635" s="10">
        <v>45338</v>
      </c>
      <c r="C5635">
        <v>2927</v>
      </c>
      <c r="D5635" t="s">
        <v>80</v>
      </c>
      <c r="E5635">
        <v>47</v>
      </c>
      <c r="F5635" t="s">
        <v>6</v>
      </c>
      <c r="G5635">
        <v>1</v>
      </c>
      <c r="H5635">
        <v>912.53</v>
      </c>
      <c r="I5635">
        <v>912.53</v>
      </c>
      <c r="J5635" t="s">
        <v>93</v>
      </c>
      <c r="K5635" t="s">
        <v>567</v>
      </c>
      <c r="L5635" t="s">
        <v>91</v>
      </c>
      <c r="M5635">
        <v>2024</v>
      </c>
      <c r="N5635" t="s">
        <v>84</v>
      </c>
      <c r="O5635" t="s">
        <v>7821</v>
      </c>
      <c r="P5635" t="s">
        <v>86</v>
      </c>
    </row>
    <row r="5636" spans="1:16" x14ac:dyDescent="0.45">
      <c r="A5636">
        <v>5635</v>
      </c>
      <c r="B5636" s="10">
        <v>45338</v>
      </c>
      <c r="C5636">
        <v>5152</v>
      </c>
      <c r="D5636" t="s">
        <v>80</v>
      </c>
      <c r="E5636">
        <v>22</v>
      </c>
      <c r="F5636" t="s">
        <v>7</v>
      </c>
      <c r="G5636">
        <v>2</v>
      </c>
      <c r="H5636">
        <v>2527.7600000000002</v>
      </c>
      <c r="I5636">
        <v>5055.5200000000004</v>
      </c>
      <c r="J5636" t="s">
        <v>95</v>
      </c>
      <c r="K5636" t="s">
        <v>82</v>
      </c>
      <c r="L5636" t="s">
        <v>91</v>
      </c>
      <c r="M5636">
        <v>2024</v>
      </c>
      <c r="N5636" t="s">
        <v>84</v>
      </c>
      <c r="O5636" t="s">
        <v>2560</v>
      </c>
      <c r="P5636" t="s">
        <v>86</v>
      </c>
    </row>
    <row r="5637" spans="1:16" x14ac:dyDescent="0.45">
      <c r="A5637">
        <v>5636</v>
      </c>
      <c r="B5637" s="10">
        <v>45338</v>
      </c>
      <c r="C5637">
        <v>1004</v>
      </c>
      <c r="D5637" t="s">
        <v>80</v>
      </c>
      <c r="E5637">
        <v>20</v>
      </c>
      <c r="F5637" t="s">
        <v>9</v>
      </c>
      <c r="G5637">
        <v>3</v>
      </c>
      <c r="H5637">
        <v>3918.39</v>
      </c>
      <c r="I5637">
        <v>11755.17</v>
      </c>
      <c r="J5637" t="s">
        <v>95</v>
      </c>
      <c r="K5637" t="s">
        <v>82</v>
      </c>
      <c r="L5637" t="s">
        <v>91</v>
      </c>
      <c r="M5637">
        <v>2024</v>
      </c>
      <c r="N5637" t="s">
        <v>84</v>
      </c>
      <c r="O5637" t="s">
        <v>6898</v>
      </c>
      <c r="P5637" t="s">
        <v>86</v>
      </c>
    </row>
    <row r="5638" spans="1:16" x14ac:dyDescent="0.45">
      <c r="A5638">
        <v>5637</v>
      </c>
      <c r="B5638" s="10">
        <v>45338</v>
      </c>
      <c r="C5638">
        <v>6533</v>
      </c>
      <c r="D5638" t="s">
        <v>89</v>
      </c>
      <c r="E5638">
        <v>49</v>
      </c>
      <c r="F5638" t="s">
        <v>6</v>
      </c>
      <c r="G5638">
        <v>1</v>
      </c>
      <c r="H5638">
        <v>1888.13</v>
      </c>
      <c r="I5638">
        <v>1888.13</v>
      </c>
      <c r="J5638" t="s">
        <v>93</v>
      </c>
      <c r="K5638" t="s">
        <v>567</v>
      </c>
      <c r="L5638" t="s">
        <v>91</v>
      </c>
      <c r="M5638">
        <v>2024</v>
      </c>
      <c r="N5638" t="s">
        <v>84</v>
      </c>
      <c r="O5638" t="s">
        <v>7822</v>
      </c>
      <c r="P5638" t="s">
        <v>86</v>
      </c>
    </row>
    <row r="5639" spans="1:16" x14ac:dyDescent="0.45">
      <c r="A5639">
        <v>5638</v>
      </c>
      <c r="B5639" s="10">
        <v>45338</v>
      </c>
      <c r="C5639">
        <v>6378</v>
      </c>
      <c r="D5639" t="s">
        <v>80</v>
      </c>
      <c r="E5639">
        <v>34</v>
      </c>
      <c r="F5639" t="s">
        <v>102</v>
      </c>
      <c r="G5639">
        <v>4</v>
      </c>
      <c r="H5639">
        <v>3277.63</v>
      </c>
      <c r="I5639">
        <v>13110.52</v>
      </c>
      <c r="J5639" t="s">
        <v>87</v>
      </c>
      <c r="K5639" t="s">
        <v>82</v>
      </c>
      <c r="L5639" t="s">
        <v>91</v>
      </c>
      <c r="M5639">
        <v>2024</v>
      </c>
      <c r="N5639" t="s">
        <v>84</v>
      </c>
      <c r="O5639" t="s">
        <v>1065</v>
      </c>
      <c r="P5639" t="s">
        <v>86</v>
      </c>
    </row>
    <row r="5640" spans="1:16" x14ac:dyDescent="0.45">
      <c r="A5640">
        <v>5639</v>
      </c>
      <c r="B5640" s="10">
        <v>45338</v>
      </c>
      <c r="C5640">
        <v>7233</v>
      </c>
      <c r="D5640" t="s">
        <v>89</v>
      </c>
      <c r="E5640">
        <v>59</v>
      </c>
      <c r="F5640" t="s">
        <v>102</v>
      </c>
      <c r="G5640">
        <v>1</v>
      </c>
      <c r="H5640">
        <v>1555.91</v>
      </c>
      <c r="I5640">
        <v>1555.91</v>
      </c>
      <c r="J5640" t="s">
        <v>81</v>
      </c>
      <c r="K5640" t="s">
        <v>567</v>
      </c>
      <c r="L5640" t="s">
        <v>91</v>
      </c>
      <c r="M5640">
        <v>2024</v>
      </c>
      <c r="N5640" t="s">
        <v>84</v>
      </c>
      <c r="O5640" t="s">
        <v>8091</v>
      </c>
      <c r="P5640" t="s">
        <v>86</v>
      </c>
    </row>
    <row r="5641" spans="1:16" x14ac:dyDescent="0.45">
      <c r="A5641">
        <v>5640</v>
      </c>
      <c r="B5641" s="10">
        <v>45338</v>
      </c>
      <c r="C5641">
        <v>3663</v>
      </c>
      <c r="D5641" t="s">
        <v>89</v>
      </c>
      <c r="E5641">
        <v>22</v>
      </c>
      <c r="F5641" t="s">
        <v>9</v>
      </c>
      <c r="G5641">
        <v>3</v>
      </c>
      <c r="H5641">
        <v>3612.82</v>
      </c>
      <c r="I5641">
        <v>10838.46</v>
      </c>
      <c r="J5641" t="s">
        <v>95</v>
      </c>
      <c r="K5641" t="s">
        <v>82</v>
      </c>
      <c r="L5641" t="s">
        <v>91</v>
      </c>
      <c r="M5641">
        <v>2024</v>
      </c>
      <c r="N5641" t="s">
        <v>668</v>
      </c>
      <c r="O5641" t="s">
        <v>9247</v>
      </c>
      <c r="P5641" t="s">
        <v>748</v>
      </c>
    </row>
    <row r="5642" spans="1:16" x14ac:dyDescent="0.45">
      <c r="A5642">
        <v>5641</v>
      </c>
      <c r="B5642" s="10">
        <v>45338</v>
      </c>
      <c r="C5642">
        <v>4326</v>
      </c>
      <c r="D5642" t="s">
        <v>80</v>
      </c>
      <c r="E5642">
        <v>28</v>
      </c>
      <c r="F5642" t="s">
        <v>8</v>
      </c>
      <c r="G5642">
        <v>4</v>
      </c>
      <c r="H5642">
        <v>3360.18</v>
      </c>
      <c r="I5642">
        <v>13440.72</v>
      </c>
      <c r="J5642" t="s">
        <v>87</v>
      </c>
      <c r="K5642" t="s">
        <v>82</v>
      </c>
      <c r="L5642" t="s">
        <v>91</v>
      </c>
      <c r="M5642">
        <v>2024</v>
      </c>
      <c r="N5642" t="s">
        <v>84</v>
      </c>
      <c r="O5642" t="s">
        <v>1066</v>
      </c>
      <c r="P5642" t="s">
        <v>86</v>
      </c>
    </row>
    <row r="5643" spans="1:16" x14ac:dyDescent="0.45">
      <c r="A5643">
        <v>5642</v>
      </c>
      <c r="B5643" s="10">
        <v>45338</v>
      </c>
      <c r="C5643">
        <v>4659</v>
      </c>
      <c r="D5643" t="s">
        <v>80</v>
      </c>
      <c r="E5643">
        <v>55</v>
      </c>
      <c r="F5643" t="s">
        <v>102</v>
      </c>
      <c r="G5643">
        <v>4</v>
      </c>
      <c r="H5643">
        <v>3419.74</v>
      </c>
      <c r="I5643">
        <v>13678.96</v>
      </c>
      <c r="J5643" t="s">
        <v>81</v>
      </c>
      <c r="K5643" t="s">
        <v>82</v>
      </c>
      <c r="L5643" t="s">
        <v>91</v>
      </c>
      <c r="M5643">
        <v>2024</v>
      </c>
      <c r="N5643" t="s">
        <v>84</v>
      </c>
      <c r="O5643" t="s">
        <v>1416</v>
      </c>
      <c r="P5643" t="s">
        <v>86</v>
      </c>
    </row>
    <row r="5644" spans="1:16" x14ac:dyDescent="0.45">
      <c r="A5644">
        <v>5643</v>
      </c>
      <c r="B5644" s="10">
        <v>45338</v>
      </c>
      <c r="C5644">
        <v>2131</v>
      </c>
      <c r="D5644" t="s">
        <v>89</v>
      </c>
      <c r="E5644">
        <v>21</v>
      </c>
      <c r="F5644" t="s">
        <v>9</v>
      </c>
      <c r="G5644">
        <v>1</v>
      </c>
      <c r="H5644">
        <v>3247.24</v>
      </c>
      <c r="I5644">
        <v>3247.24</v>
      </c>
      <c r="J5644" t="s">
        <v>95</v>
      </c>
      <c r="K5644" t="s">
        <v>82</v>
      </c>
      <c r="L5644" t="s">
        <v>91</v>
      </c>
      <c r="M5644">
        <v>2024</v>
      </c>
      <c r="N5644" t="s">
        <v>84</v>
      </c>
      <c r="O5644" t="s">
        <v>5058</v>
      </c>
      <c r="P5644" t="s">
        <v>86</v>
      </c>
    </row>
    <row r="5645" spans="1:16" x14ac:dyDescent="0.45">
      <c r="A5645">
        <v>5644</v>
      </c>
      <c r="B5645" s="10">
        <v>45338</v>
      </c>
      <c r="C5645">
        <v>5763</v>
      </c>
      <c r="D5645" t="s">
        <v>80</v>
      </c>
      <c r="E5645">
        <v>56</v>
      </c>
      <c r="F5645" t="s">
        <v>9</v>
      </c>
      <c r="G5645">
        <v>1</v>
      </c>
      <c r="H5645">
        <v>823.75</v>
      </c>
      <c r="I5645">
        <v>823.75</v>
      </c>
      <c r="J5645" t="s">
        <v>81</v>
      </c>
      <c r="K5645" t="s">
        <v>567</v>
      </c>
      <c r="L5645" t="s">
        <v>91</v>
      </c>
      <c r="M5645">
        <v>2024</v>
      </c>
      <c r="N5645" t="s">
        <v>84</v>
      </c>
      <c r="O5645" t="s">
        <v>8092</v>
      </c>
      <c r="P5645" t="s">
        <v>86</v>
      </c>
    </row>
    <row r="5646" spans="1:16" x14ac:dyDescent="0.45">
      <c r="A5646">
        <v>5645</v>
      </c>
      <c r="B5646" s="10">
        <v>45339</v>
      </c>
      <c r="C5646">
        <v>7737</v>
      </c>
      <c r="D5646" t="s">
        <v>89</v>
      </c>
      <c r="E5646">
        <v>36</v>
      </c>
      <c r="F5646" t="s">
        <v>7</v>
      </c>
      <c r="G5646">
        <v>3</v>
      </c>
      <c r="H5646">
        <v>4445.5600000000004</v>
      </c>
      <c r="I5646">
        <v>13336.68</v>
      </c>
      <c r="J5646" t="s">
        <v>97</v>
      </c>
      <c r="K5646" t="s">
        <v>82</v>
      </c>
      <c r="L5646" t="s">
        <v>91</v>
      </c>
      <c r="M5646">
        <v>2024</v>
      </c>
      <c r="N5646" t="s">
        <v>84</v>
      </c>
      <c r="O5646" t="s">
        <v>457</v>
      </c>
      <c r="P5646" t="s">
        <v>86</v>
      </c>
    </row>
    <row r="5647" spans="1:16" x14ac:dyDescent="0.45">
      <c r="A5647">
        <v>5646</v>
      </c>
      <c r="B5647" s="10">
        <v>45339</v>
      </c>
      <c r="C5647">
        <v>6092</v>
      </c>
      <c r="D5647" t="s">
        <v>80</v>
      </c>
      <c r="E5647">
        <v>56</v>
      </c>
      <c r="F5647" t="s">
        <v>6</v>
      </c>
      <c r="G5647">
        <v>4</v>
      </c>
      <c r="H5647">
        <v>2949.48</v>
      </c>
      <c r="I5647">
        <v>11797.92</v>
      </c>
      <c r="J5647" t="s">
        <v>81</v>
      </c>
      <c r="K5647" t="s">
        <v>82</v>
      </c>
      <c r="L5647" t="s">
        <v>91</v>
      </c>
      <c r="M5647">
        <v>2024</v>
      </c>
      <c r="N5647" t="s">
        <v>84</v>
      </c>
      <c r="O5647" t="s">
        <v>1417</v>
      </c>
      <c r="P5647" t="s">
        <v>86</v>
      </c>
    </row>
    <row r="5648" spans="1:16" x14ac:dyDescent="0.45">
      <c r="A5648">
        <v>5647</v>
      </c>
      <c r="B5648" s="10">
        <v>45339</v>
      </c>
      <c r="C5648">
        <v>7022</v>
      </c>
      <c r="D5648" t="s">
        <v>80</v>
      </c>
      <c r="E5648">
        <v>63</v>
      </c>
      <c r="F5648" t="s">
        <v>7</v>
      </c>
      <c r="G5648">
        <v>5</v>
      </c>
      <c r="H5648">
        <v>1942.82</v>
      </c>
      <c r="I5648">
        <v>9714.1</v>
      </c>
      <c r="J5648" t="s">
        <v>81</v>
      </c>
      <c r="K5648" t="s">
        <v>82</v>
      </c>
      <c r="L5648" t="s">
        <v>91</v>
      </c>
      <c r="M5648">
        <v>2024</v>
      </c>
      <c r="N5648" t="s">
        <v>84</v>
      </c>
      <c r="O5648" t="s">
        <v>4733</v>
      </c>
      <c r="P5648" t="s">
        <v>86</v>
      </c>
    </row>
    <row r="5649" spans="1:16" x14ac:dyDescent="0.45">
      <c r="A5649">
        <v>5648</v>
      </c>
      <c r="B5649" s="10">
        <v>45339</v>
      </c>
      <c r="C5649">
        <v>4159</v>
      </c>
      <c r="D5649" t="s">
        <v>89</v>
      </c>
      <c r="E5649">
        <v>40</v>
      </c>
      <c r="F5649" t="s">
        <v>6</v>
      </c>
      <c r="G5649">
        <v>1</v>
      </c>
      <c r="H5649">
        <v>903.06</v>
      </c>
      <c r="I5649">
        <v>903.06</v>
      </c>
      <c r="J5649" t="s">
        <v>97</v>
      </c>
      <c r="K5649" t="s">
        <v>567</v>
      </c>
      <c r="L5649" t="s">
        <v>91</v>
      </c>
      <c r="M5649">
        <v>2024</v>
      </c>
      <c r="N5649" t="s">
        <v>84</v>
      </c>
      <c r="O5649" t="s">
        <v>7954</v>
      </c>
      <c r="P5649" t="s">
        <v>86</v>
      </c>
    </row>
    <row r="5650" spans="1:16" x14ac:dyDescent="0.45">
      <c r="A5650">
        <v>5649</v>
      </c>
      <c r="B5650" s="10">
        <v>45339</v>
      </c>
      <c r="C5650">
        <v>7159</v>
      </c>
      <c r="D5650" t="s">
        <v>89</v>
      </c>
      <c r="E5650">
        <v>34</v>
      </c>
      <c r="F5650" t="s">
        <v>8</v>
      </c>
      <c r="G5650">
        <v>5</v>
      </c>
      <c r="H5650">
        <v>3928.73</v>
      </c>
      <c r="I5650">
        <v>19643.650000000001</v>
      </c>
      <c r="J5650" t="s">
        <v>87</v>
      </c>
      <c r="K5650" t="s">
        <v>82</v>
      </c>
      <c r="L5650" t="s">
        <v>91</v>
      </c>
      <c r="M5650">
        <v>2024</v>
      </c>
      <c r="N5650" t="s">
        <v>84</v>
      </c>
      <c r="O5650" t="s">
        <v>4028</v>
      </c>
      <c r="P5650" t="s">
        <v>86</v>
      </c>
    </row>
    <row r="5651" spans="1:16" x14ac:dyDescent="0.45">
      <c r="A5651">
        <v>5650</v>
      </c>
      <c r="B5651" s="10">
        <v>45339</v>
      </c>
      <c r="C5651">
        <v>8318</v>
      </c>
      <c r="D5651" t="s">
        <v>89</v>
      </c>
      <c r="E5651">
        <v>30</v>
      </c>
      <c r="F5651" t="s">
        <v>8</v>
      </c>
      <c r="G5651">
        <v>5</v>
      </c>
      <c r="H5651">
        <v>2569.79</v>
      </c>
      <c r="I5651">
        <v>12848.95</v>
      </c>
      <c r="J5651" t="s">
        <v>87</v>
      </c>
      <c r="K5651" t="s">
        <v>82</v>
      </c>
      <c r="L5651" t="s">
        <v>91</v>
      </c>
      <c r="M5651">
        <v>2024</v>
      </c>
      <c r="N5651" t="s">
        <v>84</v>
      </c>
      <c r="O5651" t="s">
        <v>4029</v>
      </c>
      <c r="P5651" t="s">
        <v>86</v>
      </c>
    </row>
    <row r="5652" spans="1:16" x14ac:dyDescent="0.45">
      <c r="A5652">
        <v>5651</v>
      </c>
      <c r="B5652" s="10">
        <v>45339</v>
      </c>
      <c r="C5652">
        <v>9445</v>
      </c>
      <c r="D5652" t="s">
        <v>80</v>
      </c>
      <c r="E5652">
        <v>44</v>
      </c>
      <c r="F5652" t="s">
        <v>8</v>
      </c>
      <c r="G5652">
        <v>4</v>
      </c>
      <c r="H5652">
        <v>779.1</v>
      </c>
      <c r="I5652">
        <v>3116.4</v>
      </c>
      <c r="J5652" t="s">
        <v>97</v>
      </c>
      <c r="K5652" t="s">
        <v>82</v>
      </c>
      <c r="L5652" t="s">
        <v>91</v>
      </c>
      <c r="M5652">
        <v>2024</v>
      </c>
      <c r="N5652" t="s">
        <v>84</v>
      </c>
      <c r="O5652" t="s">
        <v>1758</v>
      </c>
      <c r="P5652" t="s">
        <v>86</v>
      </c>
    </row>
    <row r="5653" spans="1:16" x14ac:dyDescent="0.45">
      <c r="A5653">
        <v>5652</v>
      </c>
      <c r="B5653" s="10">
        <v>45339</v>
      </c>
      <c r="C5653">
        <v>6307</v>
      </c>
      <c r="D5653" t="s">
        <v>80</v>
      </c>
      <c r="E5653">
        <v>18</v>
      </c>
      <c r="F5653" t="s">
        <v>9</v>
      </c>
      <c r="G5653">
        <v>3</v>
      </c>
      <c r="H5653">
        <v>4611.03</v>
      </c>
      <c r="I5653">
        <v>13833.09</v>
      </c>
      <c r="J5653" t="s">
        <v>95</v>
      </c>
      <c r="K5653" t="s">
        <v>82</v>
      </c>
      <c r="L5653" t="s">
        <v>91</v>
      </c>
      <c r="M5653">
        <v>2024</v>
      </c>
      <c r="N5653" t="s">
        <v>84</v>
      </c>
      <c r="O5653" t="s">
        <v>6899</v>
      </c>
      <c r="P5653" t="s">
        <v>86</v>
      </c>
    </row>
    <row r="5654" spans="1:16" x14ac:dyDescent="0.45">
      <c r="A5654">
        <v>5653</v>
      </c>
      <c r="B5654" s="10">
        <v>45339</v>
      </c>
      <c r="C5654">
        <v>9520</v>
      </c>
      <c r="D5654" t="s">
        <v>80</v>
      </c>
      <c r="E5654">
        <v>19</v>
      </c>
      <c r="F5654" t="s">
        <v>9</v>
      </c>
      <c r="G5654">
        <v>5</v>
      </c>
      <c r="H5654">
        <v>575.11</v>
      </c>
      <c r="I5654">
        <v>2875.55</v>
      </c>
      <c r="J5654" t="s">
        <v>95</v>
      </c>
      <c r="K5654" t="s">
        <v>82</v>
      </c>
      <c r="L5654" t="s">
        <v>91</v>
      </c>
      <c r="M5654">
        <v>2024</v>
      </c>
      <c r="N5654" t="s">
        <v>84</v>
      </c>
      <c r="O5654" t="s">
        <v>4923</v>
      </c>
      <c r="P5654" t="s">
        <v>86</v>
      </c>
    </row>
    <row r="5655" spans="1:16" x14ac:dyDescent="0.45">
      <c r="A5655">
        <v>5654</v>
      </c>
      <c r="B5655" s="10">
        <v>45339</v>
      </c>
      <c r="C5655">
        <v>4044</v>
      </c>
      <c r="D5655" t="s">
        <v>89</v>
      </c>
      <c r="E5655">
        <v>35</v>
      </c>
      <c r="F5655" t="s">
        <v>7</v>
      </c>
      <c r="G5655">
        <v>3</v>
      </c>
      <c r="H5655">
        <v>2644.89</v>
      </c>
      <c r="I5655">
        <v>7934.67</v>
      </c>
      <c r="J5655" t="s">
        <v>97</v>
      </c>
      <c r="K5655" t="s">
        <v>82</v>
      </c>
      <c r="L5655" t="s">
        <v>91</v>
      </c>
      <c r="M5655">
        <v>2024</v>
      </c>
      <c r="N5655" t="s">
        <v>84</v>
      </c>
      <c r="O5655" t="s">
        <v>6351</v>
      </c>
      <c r="P5655" t="s">
        <v>86</v>
      </c>
    </row>
    <row r="5656" spans="1:16" x14ac:dyDescent="0.45">
      <c r="A5656">
        <v>5655</v>
      </c>
      <c r="B5656" s="10">
        <v>45339</v>
      </c>
      <c r="C5656">
        <v>6636</v>
      </c>
      <c r="D5656" t="s">
        <v>89</v>
      </c>
      <c r="E5656">
        <v>53</v>
      </c>
      <c r="F5656" t="s">
        <v>102</v>
      </c>
      <c r="G5656">
        <v>1</v>
      </c>
      <c r="H5656">
        <v>3072.38</v>
      </c>
      <c r="I5656">
        <v>3072.38</v>
      </c>
      <c r="J5656" t="s">
        <v>93</v>
      </c>
      <c r="K5656" t="s">
        <v>82</v>
      </c>
      <c r="L5656" t="s">
        <v>91</v>
      </c>
      <c r="M5656">
        <v>2024</v>
      </c>
      <c r="N5656" t="s">
        <v>84</v>
      </c>
      <c r="O5656" t="s">
        <v>5657</v>
      </c>
      <c r="P5656" t="s">
        <v>86</v>
      </c>
    </row>
    <row r="5657" spans="1:16" x14ac:dyDescent="0.45">
      <c r="A5657">
        <v>5656</v>
      </c>
      <c r="B5657" s="10">
        <v>45339</v>
      </c>
      <c r="C5657">
        <v>3892</v>
      </c>
      <c r="D5657" t="s">
        <v>80</v>
      </c>
      <c r="E5657">
        <v>62</v>
      </c>
      <c r="F5657" t="s">
        <v>6</v>
      </c>
      <c r="G5657">
        <v>4</v>
      </c>
      <c r="H5657">
        <v>4994.97</v>
      </c>
      <c r="I5657">
        <v>19979.88</v>
      </c>
      <c r="J5657" t="s">
        <v>81</v>
      </c>
      <c r="K5657" t="s">
        <v>82</v>
      </c>
      <c r="L5657" t="s">
        <v>91</v>
      </c>
      <c r="M5657">
        <v>2024</v>
      </c>
      <c r="N5657" t="s">
        <v>84</v>
      </c>
      <c r="O5657" t="s">
        <v>1418</v>
      </c>
      <c r="P5657" t="s">
        <v>86</v>
      </c>
    </row>
    <row r="5658" spans="1:16" x14ac:dyDescent="0.45">
      <c r="A5658">
        <v>5657</v>
      </c>
      <c r="B5658" s="10">
        <v>45339</v>
      </c>
      <c r="C5658">
        <v>6288</v>
      </c>
      <c r="D5658" t="s">
        <v>89</v>
      </c>
      <c r="E5658">
        <v>50</v>
      </c>
      <c r="F5658" t="s">
        <v>6</v>
      </c>
      <c r="G5658">
        <v>2</v>
      </c>
      <c r="H5658">
        <v>747.53</v>
      </c>
      <c r="I5658">
        <v>1495.06</v>
      </c>
      <c r="J5658" t="s">
        <v>93</v>
      </c>
      <c r="K5658" t="s">
        <v>567</v>
      </c>
      <c r="L5658" t="s">
        <v>91</v>
      </c>
      <c r="M5658">
        <v>2024</v>
      </c>
      <c r="N5658" t="s">
        <v>84</v>
      </c>
      <c r="O5658" t="s">
        <v>7252</v>
      </c>
      <c r="P5658" t="s">
        <v>86</v>
      </c>
    </row>
    <row r="5659" spans="1:16" x14ac:dyDescent="0.45">
      <c r="A5659">
        <v>5658</v>
      </c>
      <c r="B5659" s="10">
        <v>45340</v>
      </c>
      <c r="C5659">
        <v>6812</v>
      </c>
      <c r="D5659" t="s">
        <v>80</v>
      </c>
      <c r="E5659">
        <v>53</v>
      </c>
      <c r="F5659" t="s">
        <v>8</v>
      </c>
      <c r="G5659">
        <v>4</v>
      </c>
      <c r="H5659">
        <v>3087.12</v>
      </c>
      <c r="I5659">
        <v>12348.48</v>
      </c>
      <c r="J5659" t="s">
        <v>93</v>
      </c>
      <c r="K5659" t="s">
        <v>82</v>
      </c>
      <c r="L5659" t="s">
        <v>91</v>
      </c>
      <c r="M5659">
        <v>2024</v>
      </c>
      <c r="N5659" t="s">
        <v>84</v>
      </c>
      <c r="O5659" t="s">
        <v>169</v>
      </c>
      <c r="P5659" t="s">
        <v>86</v>
      </c>
    </row>
    <row r="5660" spans="1:16" x14ac:dyDescent="0.45">
      <c r="A5660">
        <v>5659</v>
      </c>
      <c r="B5660" s="10">
        <v>45340</v>
      </c>
      <c r="C5660">
        <v>1654</v>
      </c>
      <c r="D5660" t="s">
        <v>89</v>
      </c>
      <c r="E5660">
        <v>19</v>
      </c>
      <c r="F5660" t="s">
        <v>6</v>
      </c>
      <c r="G5660">
        <v>2</v>
      </c>
      <c r="H5660">
        <v>2409.7399999999998</v>
      </c>
      <c r="I5660">
        <v>4819.4799999999996</v>
      </c>
      <c r="J5660" t="s">
        <v>95</v>
      </c>
      <c r="K5660" t="s">
        <v>82</v>
      </c>
      <c r="L5660" t="s">
        <v>91</v>
      </c>
      <c r="M5660">
        <v>2024</v>
      </c>
      <c r="N5660" t="s">
        <v>668</v>
      </c>
      <c r="O5660" t="s">
        <v>9881</v>
      </c>
      <c r="P5660" t="s">
        <v>86</v>
      </c>
    </row>
    <row r="5661" spans="1:16" x14ac:dyDescent="0.45">
      <c r="A5661">
        <v>5660</v>
      </c>
      <c r="B5661" s="10">
        <v>45340</v>
      </c>
      <c r="C5661">
        <v>6481</v>
      </c>
      <c r="D5661" t="s">
        <v>80</v>
      </c>
      <c r="E5661">
        <v>21</v>
      </c>
      <c r="F5661" t="s">
        <v>5</v>
      </c>
      <c r="G5661">
        <v>1</v>
      </c>
      <c r="H5661">
        <v>1322.72</v>
      </c>
      <c r="I5661">
        <v>1322.72</v>
      </c>
      <c r="J5661" t="s">
        <v>95</v>
      </c>
      <c r="K5661" t="s">
        <v>567</v>
      </c>
      <c r="L5661" t="s">
        <v>91</v>
      </c>
      <c r="M5661">
        <v>2024</v>
      </c>
      <c r="N5661" t="s">
        <v>84</v>
      </c>
      <c r="O5661" t="s">
        <v>7709</v>
      </c>
      <c r="P5661" t="s">
        <v>86</v>
      </c>
    </row>
    <row r="5662" spans="1:16" x14ac:dyDescent="0.45">
      <c r="A5662">
        <v>5661</v>
      </c>
      <c r="B5662" s="10">
        <v>45340</v>
      </c>
      <c r="C5662">
        <v>1759</v>
      </c>
      <c r="D5662" t="s">
        <v>80</v>
      </c>
      <c r="E5662">
        <v>33</v>
      </c>
      <c r="F5662" t="s">
        <v>8</v>
      </c>
      <c r="G5662">
        <v>3</v>
      </c>
      <c r="H5662">
        <v>4713.9399999999996</v>
      </c>
      <c r="I5662">
        <v>14141.82</v>
      </c>
      <c r="J5662" t="s">
        <v>87</v>
      </c>
      <c r="K5662" t="s">
        <v>82</v>
      </c>
      <c r="L5662" t="s">
        <v>91</v>
      </c>
      <c r="M5662">
        <v>2024</v>
      </c>
      <c r="N5662" t="s">
        <v>84</v>
      </c>
      <c r="O5662" t="s">
        <v>6124</v>
      </c>
      <c r="P5662" t="s">
        <v>86</v>
      </c>
    </row>
    <row r="5663" spans="1:16" x14ac:dyDescent="0.45">
      <c r="A5663">
        <v>5662</v>
      </c>
      <c r="B5663" s="10">
        <v>45340</v>
      </c>
      <c r="C5663">
        <v>7782</v>
      </c>
      <c r="D5663" t="s">
        <v>80</v>
      </c>
      <c r="E5663">
        <v>21</v>
      </c>
      <c r="F5663" t="s">
        <v>6</v>
      </c>
      <c r="G5663">
        <v>1</v>
      </c>
      <c r="H5663">
        <v>3964.68</v>
      </c>
      <c r="I5663">
        <v>3964.68</v>
      </c>
      <c r="J5663" t="s">
        <v>95</v>
      </c>
      <c r="K5663" t="s">
        <v>82</v>
      </c>
      <c r="L5663" t="s">
        <v>91</v>
      </c>
      <c r="M5663">
        <v>2024</v>
      </c>
      <c r="N5663" t="s">
        <v>668</v>
      </c>
      <c r="O5663" t="s">
        <v>9631</v>
      </c>
      <c r="P5663" t="s">
        <v>86</v>
      </c>
    </row>
    <row r="5664" spans="1:16" x14ac:dyDescent="0.45">
      <c r="A5664">
        <v>5663</v>
      </c>
      <c r="B5664" s="10">
        <v>45340</v>
      </c>
      <c r="C5664">
        <v>2798</v>
      </c>
      <c r="D5664" t="s">
        <v>89</v>
      </c>
      <c r="E5664">
        <v>26</v>
      </c>
      <c r="F5664" t="s">
        <v>7</v>
      </c>
      <c r="G5664">
        <v>4</v>
      </c>
      <c r="H5664">
        <v>3896.44</v>
      </c>
      <c r="I5664">
        <v>15585.76</v>
      </c>
      <c r="J5664" t="s">
        <v>87</v>
      </c>
      <c r="K5664" t="s">
        <v>82</v>
      </c>
      <c r="L5664" t="s">
        <v>91</v>
      </c>
      <c r="M5664">
        <v>2024</v>
      </c>
      <c r="N5664" t="s">
        <v>84</v>
      </c>
      <c r="O5664" t="s">
        <v>1067</v>
      </c>
      <c r="P5664" t="s">
        <v>86</v>
      </c>
    </row>
    <row r="5665" spans="1:16" x14ac:dyDescent="0.45">
      <c r="A5665">
        <v>5664</v>
      </c>
      <c r="B5665" s="10">
        <v>45340</v>
      </c>
      <c r="C5665">
        <v>6159</v>
      </c>
      <c r="D5665" t="s">
        <v>89</v>
      </c>
      <c r="E5665">
        <v>38</v>
      </c>
      <c r="F5665" t="s">
        <v>6</v>
      </c>
      <c r="G5665">
        <v>2</v>
      </c>
      <c r="H5665">
        <v>4500.97</v>
      </c>
      <c r="I5665">
        <v>9001.94</v>
      </c>
      <c r="J5665" t="s">
        <v>97</v>
      </c>
      <c r="K5665" t="s">
        <v>82</v>
      </c>
      <c r="L5665" t="s">
        <v>91</v>
      </c>
      <c r="M5665">
        <v>2024</v>
      </c>
      <c r="N5665" t="s">
        <v>84</v>
      </c>
      <c r="O5665" t="s">
        <v>2804</v>
      </c>
      <c r="P5665" t="s">
        <v>86</v>
      </c>
    </row>
    <row r="5666" spans="1:16" x14ac:dyDescent="0.45">
      <c r="A5666">
        <v>5665</v>
      </c>
      <c r="B5666" s="10">
        <v>45340</v>
      </c>
      <c r="C5666">
        <v>9446</v>
      </c>
      <c r="D5666" t="s">
        <v>80</v>
      </c>
      <c r="E5666">
        <v>40</v>
      </c>
      <c r="F5666" t="s">
        <v>9</v>
      </c>
      <c r="G5666">
        <v>2</v>
      </c>
      <c r="H5666">
        <v>3638.97</v>
      </c>
      <c r="I5666">
        <v>7277.94</v>
      </c>
      <c r="J5666" t="s">
        <v>97</v>
      </c>
      <c r="K5666" t="s">
        <v>82</v>
      </c>
      <c r="L5666" t="s">
        <v>91</v>
      </c>
      <c r="M5666">
        <v>2024</v>
      </c>
      <c r="N5666" t="s">
        <v>84</v>
      </c>
      <c r="O5666" t="s">
        <v>2805</v>
      </c>
      <c r="P5666" t="s">
        <v>86</v>
      </c>
    </row>
    <row r="5667" spans="1:16" x14ac:dyDescent="0.45">
      <c r="A5667">
        <v>5666</v>
      </c>
      <c r="B5667" s="10">
        <v>45340</v>
      </c>
      <c r="C5667">
        <v>6262</v>
      </c>
      <c r="D5667" t="s">
        <v>80</v>
      </c>
      <c r="E5667">
        <v>19</v>
      </c>
      <c r="F5667" t="s">
        <v>7</v>
      </c>
      <c r="G5667">
        <v>4</v>
      </c>
      <c r="H5667">
        <v>2558.36</v>
      </c>
      <c r="I5667">
        <v>10233.44</v>
      </c>
      <c r="J5667" t="s">
        <v>95</v>
      </c>
      <c r="K5667" t="s">
        <v>82</v>
      </c>
      <c r="L5667" t="s">
        <v>91</v>
      </c>
      <c r="M5667">
        <v>2024</v>
      </c>
      <c r="N5667" t="s">
        <v>668</v>
      </c>
      <c r="O5667" t="s">
        <v>10036</v>
      </c>
      <c r="P5667" t="s">
        <v>86</v>
      </c>
    </row>
    <row r="5668" spans="1:16" x14ac:dyDescent="0.45">
      <c r="A5668">
        <v>5667</v>
      </c>
      <c r="B5668" s="10">
        <v>45340</v>
      </c>
      <c r="C5668">
        <v>4823</v>
      </c>
      <c r="D5668" t="s">
        <v>80</v>
      </c>
      <c r="E5668">
        <v>20</v>
      </c>
      <c r="F5668" t="s">
        <v>7</v>
      </c>
      <c r="G5668">
        <v>4</v>
      </c>
      <c r="H5668">
        <v>1988.11</v>
      </c>
      <c r="I5668">
        <v>7952.44</v>
      </c>
      <c r="J5668" t="s">
        <v>95</v>
      </c>
      <c r="K5668" t="s">
        <v>82</v>
      </c>
      <c r="L5668" t="s">
        <v>91</v>
      </c>
      <c r="M5668">
        <v>2024</v>
      </c>
      <c r="N5668" t="s">
        <v>668</v>
      </c>
      <c r="O5668" t="s">
        <v>10037</v>
      </c>
      <c r="P5668" t="s">
        <v>86</v>
      </c>
    </row>
    <row r="5669" spans="1:16" x14ac:dyDescent="0.45">
      <c r="A5669">
        <v>5668</v>
      </c>
      <c r="B5669" s="10">
        <v>45340</v>
      </c>
      <c r="C5669">
        <v>2876</v>
      </c>
      <c r="D5669" t="s">
        <v>80</v>
      </c>
      <c r="E5669">
        <v>40</v>
      </c>
      <c r="F5669" t="s">
        <v>7</v>
      </c>
      <c r="G5669">
        <v>1</v>
      </c>
      <c r="H5669">
        <v>3535.46</v>
      </c>
      <c r="I5669">
        <v>3535.46</v>
      </c>
      <c r="J5669" t="s">
        <v>97</v>
      </c>
      <c r="K5669" t="s">
        <v>82</v>
      </c>
      <c r="L5669" t="s">
        <v>91</v>
      </c>
      <c r="M5669">
        <v>2024</v>
      </c>
      <c r="N5669" t="s">
        <v>84</v>
      </c>
      <c r="O5669" t="s">
        <v>5236</v>
      </c>
      <c r="P5669" t="s">
        <v>86</v>
      </c>
    </row>
    <row r="5670" spans="1:16" x14ac:dyDescent="0.45">
      <c r="A5670">
        <v>5669</v>
      </c>
      <c r="B5670" s="10">
        <v>45340</v>
      </c>
      <c r="C5670">
        <v>7154</v>
      </c>
      <c r="D5670" t="s">
        <v>80</v>
      </c>
      <c r="E5670">
        <v>43</v>
      </c>
      <c r="F5670" t="s">
        <v>5</v>
      </c>
      <c r="G5670">
        <v>5</v>
      </c>
      <c r="H5670">
        <v>3033.92</v>
      </c>
      <c r="I5670">
        <v>15169.6</v>
      </c>
      <c r="J5670" t="s">
        <v>97</v>
      </c>
      <c r="K5670" t="s">
        <v>82</v>
      </c>
      <c r="L5670" t="s">
        <v>91</v>
      </c>
      <c r="M5670">
        <v>2024</v>
      </c>
      <c r="N5670" t="s">
        <v>84</v>
      </c>
      <c r="O5670" t="s">
        <v>4514</v>
      </c>
      <c r="P5670" t="s">
        <v>86</v>
      </c>
    </row>
    <row r="5671" spans="1:16" x14ac:dyDescent="0.45">
      <c r="A5671">
        <v>5670</v>
      </c>
      <c r="B5671" s="10">
        <v>45340</v>
      </c>
      <c r="C5671">
        <v>8787</v>
      </c>
      <c r="D5671" t="s">
        <v>80</v>
      </c>
      <c r="E5671">
        <v>64</v>
      </c>
      <c r="F5671" t="s">
        <v>5</v>
      </c>
      <c r="G5671">
        <v>2</v>
      </c>
      <c r="H5671">
        <v>2737.24</v>
      </c>
      <c r="I5671">
        <v>5474.48</v>
      </c>
      <c r="J5671" t="s">
        <v>81</v>
      </c>
      <c r="K5671" t="s">
        <v>82</v>
      </c>
      <c r="L5671" t="s">
        <v>91</v>
      </c>
      <c r="M5671">
        <v>2024</v>
      </c>
      <c r="N5671" t="s">
        <v>84</v>
      </c>
      <c r="O5671" t="s">
        <v>3111</v>
      </c>
      <c r="P5671" t="s">
        <v>86</v>
      </c>
    </row>
    <row r="5672" spans="1:16" x14ac:dyDescent="0.45">
      <c r="A5672">
        <v>5671</v>
      </c>
      <c r="B5672" s="10">
        <v>45340</v>
      </c>
      <c r="C5672">
        <v>5516</v>
      </c>
      <c r="D5672" t="s">
        <v>89</v>
      </c>
      <c r="E5672">
        <v>24</v>
      </c>
      <c r="F5672" t="s">
        <v>6</v>
      </c>
      <c r="G5672">
        <v>4</v>
      </c>
      <c r="H5672">
        <v>2965.83</v>
      </c>
      <c r="I5672">
        <v>11863.32</v>
      </c>
      <c r="J5672" t="s">
        <v>95</v>
      </c>
      <c r="K5672" t="s">
        <v>82</v>
      </c>
      <c r="L5672" t="s">
        <v>91</v>
      </c>
      <c r="M5672">
        <v>2024</v>
      </c>
      <c r="N5672" t="s">
        <v>84</v>
      </c>
      <c r="O5672" t="s">
        <v>2371</v>
      </c>
      <c r="P5672" t="s">
        <v>86</v>
      </c>
    </row>
    <row r="5673" spans="1:16" x14ac:dyDescent="0.45">
      <c r="A5673">
        <v>5672</v>
      </c>
      <c r="B5673" s="10">
        <v>45341</v>
      </c>
      <c r="C5673">
        <v>4734</v>
      </c>
      <c r="D5673" t="s">
        <v>89</v>
      </c>
      <c r="E5673">
        <v>53</v>
      </c>
      <c r="F5673" t="s">
        <v>8</v>
      </c>
      <c r="G5673">
        <v>1</v>
      </c>
      <c r="H5673">
        <v>3293.97</v>
      </c>
      <c r="I5673">
        <v>3293.97</v>
      </c>
      <c r="J5673" t="s">
        <v>93</v>
      </c>
      <c r="K5673" t="s">
        <v>82</v>
      </c>
      <c r="L5673" t="s">
        <v>91</v>
      </c>
      <c r="M5673">
        <v>2024</v>
      </c>
      <c r="N5673" t="s">
        <v>84</v>
      </c>
      <c r="O5673" t="s">
        <v>539</v>
      </c>
      <c r="P5673" t="s">
        <v>86</v>
      </c>
    </row>
    <row r="5674" spans="1:16" x14ac:dyDescent="0.45">
      <c r="A5674">
        <v>5673</v>
      </c>
      <c r="B5674" s="10">
        <v>45341</v>
      </c>
      <c r="C5674">
        <v>6972</v>
      </c>
      <c r="D5674" t="s">
        <v>89</v>
      </c>
      <c r="E5674">
        <v>61</v>
      </c>
      <c r="F5674" t="s">
        <v>6</v>
      </c>
      <c r="G5674">
        <v>5</v>
      </c>
      <c r="H5674">
        <v>4845.09</v>
      </c>
      <c r="I5674">
        <v>24225.45</v>
      </c>
      <c r="J5674" t="s">
        <v>81</v>
      </c>
      <c r="K5674" t="s">
        <v>82</v>
      </c>
      <c r="L5674" t="s">
        <v>91</v>
      </c>
      <c r="M5674">
        <v>2024</v>
      </c>
      <c r="N5674" t="s">
        <v>84</v>
      </c>
      <c r="O5674" t="s">
        <v>4734</v>
      </c>
      <c r="P5674" t="s">
        <v>86</v>
      </c>
    </row>
    <row r="5675" spans="1:16" x14ac:dyDescent="0.45">
      <c r="A5675">
        <v>5674</v>
      </c>
      <c r="B5675" s="10">
        <v>45341</v>
      </c>
      <c r="C5675">
        <v>7639</v>
      </c>
      <c r="D5675" t="s">
        <v>89</v>
      </c>
      <c r="E5675">
        <v>50</v>
      </c>
      <c r="F5675" t="s">
        <v>6</v>
      </c>
      <c r="G5675">
        <v>3</v>
      </c>
      <c r="H5675">
        <v>3778.13</v>
      </c>
      <c r="I5675">
        <v>11334.39</v>
      </c>
      <c r="J5675" t="s">
        <v>93</v>
      </c>
      <c r="K5675" t="s">
        <v>82</v>
      </c>
      <c r="L5675" t="s">
        <v>91</v>
      </c>
      <c r="M5675">
        <v>2024</v>
      </c>
      <c r="N5675" t="s">
        <v>84</v>
      </c>
      <c r="O5675" t="s">
        <v>6559</v>
      </c>
      <c r="P5675" t="s">
        <v>86</v>
      </c>
    </row>
    <row r="5676" spans="1:16" x14ac:dyDescent="0.45">
      <c r="A5676">
        <v>5675</v>
      </c>
      <c r="B5676" s="10">
        <v>45341</v>
      </c>
      <c r="C5676">
        <v>6356</v>
      </c>
      <c r="D5676" t="s">
        <v>80</v>
      </c>
      <c r="E5676">
        <v>53</v>
      </c>
      <c r="F5676" t="s">
        <v>6</v>
      </c>
      <c r="G5676">
        <v>4</v>
      </c>
      <c r="H5676">
        <v>923.34</v>
      </c>
      <c r="I5676">
        <v>3693.36</v>
      </c>
      <c r="J5676" t="s">
        <v>93</v>
      </c>
      <c r="K5676" t="s">
        <v>82</v>
      </c>
      <c r="L5676" t="s">
        <v>91</v>
      </c>
      <c r="M5676">
        <v>2024</v>
      </c>
      <c r="N5676" t="s">
        <v>84</v>
      </c>
      <c r="O5676" t="s">
        <v>2066</v>
      </c>
      <c r="P5676" t="s">
        <v>86</v>
      </c>
    </row>
    <row r="5677" spans="1:16" x14ac:dyDescent="0.45">
      <c r="A5677">
        <v>5676</v>
      </c>
      <c r="B5677" s="10">
        <v>45341</v>
      </c>
      <c r="C5677">
        <v>7380</v>
      </c>
      <c r="D5677" t="s">
        <v>80</v>
      </c>
      <c r="E5677">
        <v>21</v>
      </c>
      <c r="F5677" t="s">
        <v>9</v>
      </c>
      <c r="G5677">
        <v>5</v>
      </c>
      <c r="H5677">
        <v>2360.5100000000002</v>
      </c>
      <c r="I5677">
        <v>11802.55</v>
      </c>
      <c r="J5677" t="s">
        <v>95</v>
      </c>
      <c r="K5677" t="s">
        <v>82</v>
      </c>
      <c r="L5677" t="s">
        <v>91</v>
      </c>
      <c r="M5677">
        <v>2024</v>
      </c>
      <c r="N5677" t="s">
        <v>84</v>
      </c>
      <c r="O5677" t="s">
        <v>8846</v>
      </c>
      <c r="P5677" t="s">
        <v>748</v>
      </c>
    </row>
    <row r="5678" spans="1:16" x14ac:dyDescent="0.45">
      <c r="A5678">
        <v>5677</v>
      </c>
      <c r="B5678" s="10">
        <v>45341</v>
      </c>
      <c r="C5678">
        <v>2008</v>
      </c>
      <c r="D5678" t="s">
        <v>80</v>
      </c>
      <c r="E5678">
        <v>40</v>
      </c>
      <c r="F5678" t="s">
        <v>7</v>
      </c>
      <c r="G5678">
        <v>3</v>
      </c>
      <c r="H5678">
        <v>3407.3</v>
      </c>
      <c r="I5678">
        <v>10221.9</v>
      </c>
      <c r="J5678" t="s">
        <v>97</v>
      </c>
      <c r="K5678" t="s">
        <v>82</v>
      </c>
      <c r="L5678" t="s">
        <v>91</v>
      </c>
      <c r="M5678">
        <v>2024</v>
      </c>
      <c r="N5678" t="s">
        <v>84</v>
      </c>
      <c r="O5678" t="s">
        <v>8609</v>
      </c>
      <c r="P5678" t="s">
        <v>748</v>
      </c>
    </row>
    <row r="5679" spans="1:16" x14ac:dyDescent="0.45">
      <c r="A5679">
        <v>5678</v>
      </c>
      <c r="B5679" s="10">
        <v>45341</v>
      </c>
      <c r="C5679">
        <v>5314</v>
      </c>
      <c r="D5679" t="s">
        <v>89</v>
      </c>
      <c r="E5679">
        <v>42</v>
      </c>
      <c r="F5679" t="s">
        <v>102</v>
      </c>
      <c r="G5679">
        <v>3</v>
      </c>
      <c r="H5679">
        <v>919.49</v>
      </c>
      <c r="I5679">
        <v>2758.47</v>
      </c>
      <c r="J5679" t="s">
        <v>97</v>
      </c>
      <c r="K5679" t="s">
        <v>82</v>
      </c>
      <c r="L5679" t="s">
        <v>91</v>
      </c>
      <c r="M5679">
        <v>2024</v>
      </c>
      <c r="N5679" t="s">
        <v>84</v>
      </c>
      <c r="O5679" t="s">
        <v>8610</v>
      </c>
      <c r="P5679" t="s">
        <v>748</v>
      </c>
    </row>
    <row r="5680" spans="1:16" x14ac:dyDescent="0.45">
      <c r="A5680">
        <v>5679</v>
      </c>
      <c r="B5680" s="10">
        <v>45341</v>
      </c>
      <c r="C5680">
        <v>3508</v>
      </c>
      <c r="D5680" t="s">
        <v>89</v>
      </c>
      <c r="E5680">
        <v>58</v>
      </c>
      <c r="F5680" t="s">
        <v>8</v>
      </c>
      <c r="G5680">
        <v>1</v>
      </c>
      <c r="H5680">
        <v>4666.8999999999996</v>
      </c>
      <c r="I5680">
        <v>4666.8999999999996</v>
      </c>
      <c r="J5680" t="s">
        <v>81</v>
      </c>
      <c r="K5680" t="s">
        <v>82</v>
      </c>
      <c r="L5680" t="s">
        <v>91</v>
      </c>
      <c r="M5680">
        <v>2024</v>
      </c>
      <c r="N5680" t="s">
        <v>84</v>
      </c>
      <c r="O5680" t="s">
        <v>5885</v>
      </c>
      <c r="P5680" t="s">
        <v>86</v>
      </c>
    </row>
    <row r="5681" spans="1:16" x14ac:dyDescent="0.45">
      <c r="A5681">
        <v>5680</v>
      </c>
      <c r="B5681" s="10">
        <v>45341</v>
      </c>
      <c r="C5681">
        <v>5758</v>
      </c>
      <c r="D5681" t="s">
        <v>80</v>
      </c>
      <c r="E5681">
        <v>43</v>
      </c>
      <c r="F5681" t="s">
        <v>8</v>
      </c>
      <c r="G5681">
        <v>2</v>
      </c>
      <c r="H5681">
        <v>431.28</v>
      </c>
      <c r="I5681">
        <v>862.56</v>
      </c>
      <c r="J5681" t="s">
        <v>97</v>
      </c>
      <c r="K5681" t="s">
        <v>567</v>
      </c>
      <c r="L5681" t="s">
        <v>91</v>
      </c>
      <c r="M5681">
        <v>2024</v>
      </c>
      <c r="N5681" t="s">
        <v>84</v>
      </c>
      <c r="O5681" t="s">
        <v>7174</v>
      </c>
      <c r="P5681" t="s">
        <v>86</v>
      </c>
    </row>
    <row r="5682" spans="1:16" x14ac:dyDescent="0.45">
      <c r="A5682">
        <v>5681</v>
      </c>
      <c r="B5682" s="10">
        <v>45341</v>
      </c>
      <c r="C5682">
        <v>3682</v>
      </c>
      <c r="D5682" t="s">
        <v>89</v>
      </c>
      <c r="E5682">
        <v>45</v>
      </c>
      <c r="F5682" t="s">
        <v>7</v>
      </c>
      <c r="G5682">
        <v>4</v>
      </c>
      <c r="H5682">
        <v>3074.37</v>
      </c>
      <c r="I5682">
        <v>12297.48</v>
      </c>
      <c r="J5682" t="s">
        <v>93</v>
      </c>
      <c r="K5682" t="s">
        <v>82</v>
      </c>
      <c r="L5682" t="s">
        <v>91</v>
      </c>
      <c r="M5682">
        <v>2024</v>
      </c>
      <c r="N5682" t="s">
        <v>84</v>
      </c>
      <c r="O5682" t="s">
        <v>2067</v>
      </c>
      <c r="P5682" t="s">
        <v>86</v>
      </c>
    </row>
    <row r="5683" spans="1:16" x14ac:dyDescent="0.45">
      <c r="A5683">
        <v>5682</v>
      </c>
      <c r="B5683" s="10">
        <v>45341</v>
      </c>
      <c r="C5683">
        <v>8311</v>
      </c>
      <c r="D5683" t="s">
        <v>89</v>
      </c>
      <c r="E5683">
        <v>45</v>
      </c>
      <c r="F5683" t="s">
        <v>8</v>
      </c>
      <c r="G5683">
        <v>5</v>
      </c>
      <c r="H5683">
        <v>4880.88</v>
      </c>
      <c r="I5683">
        <v>24404.400000000001</v>
      </c>
      <c r="J5683" t="s">
        <v>93</v>
      </c>
      <c r="K5683" t="s">
        <v>82</v>
      </c>
      <c r="L5683" t="s">
        <v>91</v>
      </c>
      <c r="M5683">
        <v>2024</v>
      </c>
      <c r="N5683" t="s">
        <v>84</v>
      </c>
      <c r="O5683" t="s">
        <v>4270</v>
      </c>
      <c r="P5683" t="s">
        <v>86</v>
      </c>
    </row>
    <row r="5684" spans="1:16" x14ac:dyDescent="0.45">
      <c r="A5684">
        <v>5683</v>
      </c>
      <c r="B5684" s="10">
        <v>45341</v>
      </c>
      <c r="C5684">
        <v>1989</v>
      </c>
      <c r="D5684" t="s">
        <v>80</v>
      </c>
      <c r="E5684">
        <v>38</v>
      </c>
      <c r="F5684" t="s">
        <v>7</v>
      </c>
      <c r="G5684">
        <v>3</v>
      </c>
      <c r="H5684">
        <v>3652.95</v>
      </c>
      <c r="I5684">
        <v>10958.85</v>
      </c>
      <c r="J5684" t="s">
        <v>97</v>
      </c>
      <c r="K5684" t="s">
        <v>82</v>
      </c>
      <c r="L5684" t="s">
        <v>91</v>
      </c>
      <c r="M5684">
        <v>2024</v>
      </c>
      <c r="N5684" t="s">
        <v>84</v>
      </c>
      <c r="O5684" t="s">
        <v>8611</v>
      </c>
      <c r="P5684" t="s">
        <v>748</v>
      </c>
    </row>
    <row r="5685" spans="1:16" x14ac:dyDescent="0.45">
      <c r="A5685">
        <v>5684</v>
      </c>
      <c r="B5685" s="10">
        <v>45341</v>
      </c>
      <c r="C5685">
        <v>9446</v>
      </c>
      <c r="D5685" t="s">
        <v>80</v>
      </c>
      <c r="E5685">
        <v>27</v>
      </c>
      <c r="F5685" t="s">
        <v>8</v>
      </c>
      <c r="G5685">
        <v>2</v>
      </c>
      <c r="H5685">
        <v>3402.43</v>
      </c>
      <c r="I5685">
        <v>6804.86</v>
      </c>
      <c r="J5685" t="s">
        <v>87</v>
      </c>
      <c r="K5685" t="s">
        <v>82</v>
      </c>
      <c r="L5685" t="s">
        <v>91</v>
      </c>
      <c r="M5685">
        <v>2024</v>
      </c>
      <c r="N5685" t="s">
        <v>84</v>
      </c>
      <c r="O5685" t="s">
        <v>3752</v>
      </c>
      <c r="P5685" t="s">
        <v>86</v>
      </c>
    </row>
    <row r="5686" spans="1:16" x14ac:dyDescent="0.45">
      <c r="A5686">
        <v>5685</v>
      </c>
      <c r="B5686" s="10">
        <v>45341</v>
      </c>
      <c r="C5686">
        <v>5711</v>
      </c>
      <c r="D5686" t="s">
        <v>80</v>
      </c>
      <c r="E5686">
        <v>44</v>
      </c>
      <c r="F5686" t="s">
        <v>6</v>
      </c>
      <c r="G5686">
        <v>3</v>
      </c>
      <c r="H5686">
        <v>4987.2299999999996</v>
      </c>
      <c r="I5686">
        <v>14961.69</v>
      </c>
      <c r="J5686" t="s">
        <v>97</v>
      </c>
      <c r="K5686" t="s">
        <v>82</v>
      </c>
      <c r="L5686" t="s">
        <v>91</v>
      </c>
      <c r="M5686">
        <v>2024</v>
      </c>
      <c r="N5686" t="s">
        <v>84</v>
      </c>
      <c r="O5686" t="s">
        <v>8612</v>
      </c>
      <c r="P5686" t="s">
        <v>748</v>
      </c>
    </row>
    <row r="5687" spans="1:16" x14ac:dyDescent="0.45">
      <c r="A5687">
        <v>5686</v>
      </c>
      <c r="B5687" s="10">
        <v>45342</v>
      </c>
      <c r="C5687">
        <v>7479</v>
      </c>
      <c r="D5687" t="s">
        <v>89</v>
      </c>
      <c r="E5687">
        <v>32</v>
      </c>
      <c r="F5687" t="s">
        <v>9</v>
      </c>
      <c r="G5687">
        <v>4</v>
      </c>
      <c r="H5687">
        <v>3969.4</v>
      </c>
      <c r="I5687">
        <v>15877.6</v>
      </c>
      <c r="J5687" t="s">
        <v>87</v>
      </c>
      <c r="K5687" t="s">
        <v>82</v>
      </c>
      <c r="L5687" t="s">
        <v>91</v>
      </c>
      <c r="M5687">
        <v>2024</v>
      </c>
      <c r="N5687" t="s">
        <v>84</v>
      </c>
      <c r="O5687" t="s">
        <v>170</v>
      </c>
      <c r="P5687" t="s">
        <v>86</v>
      </c>
    </row>
    <row r="5688" spans="1:16" x14ac:dyDescent="0.45">
      <c r="A5688">
        <v>5687</v>
      </c>
      <c r="B5688" s="10">
        <v>45342</v>
      </c>
      <c r="C5688">
        <v>7964</v>
      </c>
      <c r="D5688" t="s">
        <v>80</v>
      </c>
      <c r="E5688">
        <v>34</v>
      </c>
      <c r="F5688" t="s">
        <v>8</v>
      </c>
      <c r="G5688">
        <v>4</v>
      </c>
      <c r="H5688">
        <v>4852.95</v>
      </c>
      <c r="I5688">
        <v>19411.8</v>
      </c>
      <c r="J5688" t="s">
        <v>87</v>
      </c>
      <c r="K5688" t="s">
        <v>82</v>
      </c>
      <c r="L5688" t="s">
        <v>91</v>
      </c>
      <c r="M5688">
        <v>2024</v>
      </c>
      <c r="N5688" t="s">
        <v>84</v>
      </c>
      <c r="O5688" t="s">
        <v>1068</v>
      </c>
      <c r="P5688" t="s">
        <v>86</v>
      </c>
    </row>
    <row r="5689" spans="1:16" x14ac:dyDescent="0.45">
      <c r="A5689">
        <v>5688</v>
      </c>
      <c r="B5689" s="10">
        <v>45342</v>
      </c>
      <c r="C5689">
        <v>9075</v>
      </c>
      <c r="D5689" t="s">
        <v>80</v>
      </c>
      <c r="E5689">
        <v>56</v>
      </c>
      <c r="F5689" t="s">
        <v>8</v>
      </c>
      <c r="G5689">
        <v>1</v>
      </c>
      <c r="H5689">
        <v>3509.52</v>
      </c>
      <c r="I5689">
        <v>3509.52</v>
      </c>
      <c r="J5689" t="s">
        <v>81</v>
      </c>
      <c r="K5689" t="s">
        <v>82</v>
      </c>
      <c r="L5689" t="s">
        <v>91</v>
      </c>
      <c r="M5689">
        <v>2024</v>
      </c>
      <c r="N5689" t="s">
        <v>84</v>
      </c>
      <c r="O5689" t="s">
        <v>5886</v>
      </c>
      <c r="P5689" t="s">
        <v>86</v>
      </c>
    </row>
    <row r="5690" spans="1:16" x14ac:dyDescent="0.45">
      <c r="A5690">
        <v>5689</v>
      </c>
      <c r="B5690" s="10">
        <v>45342</v>
      </c>
      <c r="C5690">
        <v>5452</v>
      </c>
      <c r="D5690" t="s">
        <v>80</v>
      </c>
      <c r="E5690">
        <v>52</v>
      </c>
      <c r="F5690" t="s">
        <v>102</v>
      </c>
      <c r="G5690">
        <v>4</v>
      </c>
      <c r="H5690">
        <v>3344.02</v>
      </c>
      <c r="I5690">
        <v>13376.08</v>
      </c>
      <c r="J5690" t="s">
        <v>93</v>
      </c>
      <c r="K5690" t="s">
        <v>82</v>
      </c>
      <c r="L5690" t="s">
        <v>91</v>
      </c>
      <c r="M5690">
        <v>2024</v>
      </c>
      <c r="N5690" t="s">
        <v>84</v>
      </c>
      <c r="O5690" t="s">
        <v>2068</v>
      </c>
      <c r="P5690" t="s">
        <v>86</v>
      </c>
    </row>
    <row r="5691" spans="1:16" x14ac:dyDescent="0.45">
      <c r="A5691">
        <v>5690</v>
      </c>
      <c r="B5691" s="10">
        <v>45342</v>
      </c>
      <c r="C5691">
        <v>9447</v>
      </c>
      <c r="D5691" t="s">
        <v>89</v>
      </c>
      <c r="E5691">
        <v>22</v>
      </c>
      <c r="F5691" t="s">
        <v>9</v>
      </c>
      <c r="G5691">
        <v>4</v>
      </c>
      <c r="H5691">
        <v>3824.71</v>
      </c>
      <c r="I5691">
        <v>15298.84</v>
      </c>
      <c r="J5691" t="s">
        <v>95</v>
      </c>
      <c r="K5691" t="s">
        <v>82</v>
      </c>
      <c r="L5691" t="s">
        <v>91</v>
      </c>
      <c r="M5691">
        <v>2024</v>
      </c>
      <c r="N5691" t="s">
        <v>84</v>
      </c>
      <c r="O5691" t="s">
        <v>2372</v>
      </c>
      <c r="P5691" t="s">
        <v>86</v>
      </c>
    </row>
    <row r="5692" spans="1:16" x14ac:dyDescent="0.45">
      <c r="A5692">
        <v>5691</v>
      </c>
      <c r="B5692" s="10">
        <v>45342</v>
      </c>
      <c r="C5692">
        <v>2007</v>
      </c>
      <c r="D5692" t="s">
        <v>89</v>
      </c>
      <c r="E5692">
        <v>33</v>
      </c>
      <c r="F5692" t="s">
        <v>6</v>
      </c>
      <c r="G5692">
        <v>4</v>
      </c>
      <c r="H5692">
        <v>984.33</v>
      </c>
      <c r="I5692">
        <v>3937.32</v>
      </c>
      <c r="J5692" t="s">
        <v>87</v>
      </c>
      <c r="K5692" t="s">
        <v>82</v>
      </c>
      <c r="L5692" t="s">
        <v>91</v>
      </c>
      <c r="M5692">
        <v>2024</v>
      </c>
      <c r="N5692" t="s">
        <v>84</v>
      </c>
      <c r="O5692" t="s">
        <v>1069</v>
      </c>
      <c r="P5692" t="s">
        <v>86</v>
      </c>
    </row>
    <row r="5693" spans="1:16" x14ac:dyDescent="0.45">
      <c r="A5693">
        <v>5692</v>
      </c>
      <c r="B5693" s="10">
        <v>45342</v>
      </c>
      <c r="C5693">
        <v>7496</v>
      </c>
      <c r="D5693" t="s">
        <v>80</v>
      </c>
      <c r="E5693">
        <v>40</v>
      </c>
      <c r="F5693" t="s">
        <v>9</v>
      </c>
      <c r="G5693">
        <v>2</v>
      </c>
      <c r="H5693">
        <v>4038.64</v>
      </c>
      <c r="I5693">
        <v>8077.28</v>
      </c>
      <c r="J5693" t="s">
        <v>97</v>
      </c>
      <c r="K5693" t="s">
        <v>82</v>
      </c>
      <c r="L5693" t="s">
        <v>91</v>
      </c>
      <c r="M5693">
        <v>2024</v>
      </c>
      <c r="N5693" t="s">
        <v>84</v>
      </c>
      <c r="O5693" t="s">
        <v>2806</v>
      </c>
      <c r="P5693" t="s">
        <v>86</v>
      </c>
    </row>
    <row r="5694" spans="1:16" x14ac:dyDescent="0.45">
      <c r="A5694">
        <v>5693</v>
      </c>
      <c r="B5694" s="10">
        <v>45342</v>
      </c>
      <c r="C5694">
        <v>8688</v>
      </c>
      <c r="D5694" t="s">
        <v>80</v>
      </c>
      <c r="E5694">
        <v>56</v>
      </c>
      <c r="F5694" t="s">
        <v>9</v>
      </c>
      <c r="G5694">
        <v>5</v>
      </c>
      <c r="H5694">
        <v>4852.1899999999996</v>
      </c>
      <c r="I5694">
        <v>24260.95</v>
      </c>
      <c r="J5694" t="s">
        <v>81</v>
      </c>
      <c r="K5694" t="s">
        <v>82</v>
      </c>
      <c r="L5694" t="s">
        <v>91</v>
      </c>
      <c r="M5694">
        <v>2024</v>
      </c>
      <c r="N5694" t="s">
        <v>84</v>
      </c>
      <c r="O5694" t="s">
        <v>9085</v>
      </c>
      <c r="P5694" t="s">
        <v>748</v>
      </c>
    </row>
    <row r="5695" spans="1:16" x14ac:dyDescent="0.45">
      <c r="A5695">
        <v>5694</v>
      </c>
      <c r="B5695" s="10">
        <v>45342</v>
      </c>
      <c r="C5695">
        <v>4908</v>
      </c>
      <c r="D5695" t="s">
        <v>89</v>
      </c>
      <c r="E5695">
        <v>26</v>
      </c>
      <c r="F5695" t="s">
        <v>8</v>
      </c>
      <c r="G5695">
        <v>5</v>
      </c>
      <c r="H5695">
        <v>3077.63</v>
      </c>
      <c r="I5695">
        <v>15388.15</v>
      </c>
      <c r="J5695" t="s">
        <v>87</v>
      </c>
      <c r="K5695" t="s">
        <v>82</v>
      </c>
      <c r="L5695" t="s">
        <v>91</v>
      </c>
      <c r="M5695">
        <v>2024</v>
      </c>
      <c r="N5695" t="s">
        <v>84</v>
      </c>
      <c r="O5695" t="s">
        <v>8993</v>
      </c>
      <c r="P5695" t="s">
        <v>748</v>
      </c>
    </row>
    <row r="5696" spans="1:16" x14ac:dyDescent="0.45">
      <c r="A5696">
        <v>5695</v>
      </c>
      <c r="B5696" s="10">
        <v>45342</v>
      </c>
      <c r="C5696">
        <v>3803</v>
      </c>
      <c r="D5696" t="s">
        <v>89</v>
      </c>
      <c r="E5696">
        <v>50</v>
      </c>
      <c r="F5696" t="s">
        <v>5</v>
      </c>
      <c r="G5696">
        <v>4</v>
      </c>
      <c r="H5696">
        <v>111.16</v>
      </c>
      <c r="I5696">
        <v>444.64</v>
      </c>
      <c r="J5696" t="s">
        <v>93</v>
      </c>
      <c r="K5696" t="s">
        <v>567</v>
      </c>
      <c r="L5696" t="s">
        <v>91</v>
      </c>
      <c r="M5696">
        <v>2024</v>
      </c>
      <c r="N5696" t="s">
        <v>84</v>
      </c>
      <c r="O5696" t="s">
        <v>7390</v>
      </c>
      <c r="P5696" t="s">
        <v>86</v>
      </c>
    </row>
    <row r="5697" spans="1:16" x14ac:dyDescent="0.45">
      <c r="A5697">
        <v>5696</v>
      </c>
      <c r="B5697" s="10">
        <v>45342</v>
      </c>
      <c r="C5697">
        <v>5379</v>
      </c>
      <c r="D5697" t="s">
        <v>80</v>
      </c>
      <c r="E5697">
        <v>52</v>
      </c>
      <c r="F5697" t="s">
        <v>8</v>
      </c>
      <c r="G5697">
        <v>5</v>
      </c>
      <c r="H5697">
        <v>406.86</v>
      </c>
      <c r="I5697">
        <v>2034.3</v>
      </c>
      <c r="J5697" t="s">
        <v>93</v>
      </c>
      <c r="K5697" t="s">
        <v>82</v>
      </c>
      <c r="L5697" t="s">
        <v>91</v>
      </c>
      <c r="M5697">
        <v>2024</v>
      </c>
      <c r="N5697" t="s">
        <v>84</v>
      </c>
      <c r="O5697" t="s">
        <v>9179</v>
      </c>
      <c r="P5697" t="s">
        <v>748</v>
      </c>
    </row>
    <row r="5698" spans="1:16" x14ac:dyDescent="0.45">
      <c r="A5698">
        <v>5697</v>
      </c>
      <c r="B5698" s="10">
        <v>45342</v>
      </c>
      <c r="C5698">
        <v>1098</v>
      </c>
      <c r="D5698" t="s">
        <v>89</v>
      </c>
      <c r="E5698">
        <v>57</v>
      </c>
      <c r="F5698" t="s">
        <v>7</v>
      </c>
      <c r="G5698">
        <v>4</v>
      </c>
      <c r="H5698">
        <v>1211.8</v>
      </c>
      <c r="I5698">
        <v>4847.2</v>
      </c>
      <c r="J5698" t="s">
        <v>81</v>
      </c>
      <c r="K5698" t="s">
        <v>82</v>
      </c>
      <c r="L5698" t="s">
        <v>91</v>
      </c>
      <c r="M5698">
        <v>2024</v>
      </c>
      <c r="N5698" t="s">
        <v>84</v>
      </c>
      <c r="O5698" t="s">
        <v>1419</v>
      </c>
      <c r="P5698" t="s">
        <v>86</v>
      </c>
    </row>
    <row r="5699" spans="1:16" x14ac:dyDescent="0.45">
      <c r="A5699">
        <v>5698</v>
      </c>
      <c r="B5699" s="10">
        <v>45342</v>
      </c>
      <c r="C5699">
        <v>9388</v>
      </c>
      <c r="D5699" t="s">
        <v>80</v>
      </c>
      <c r="E5699">
        <v>41</v>
      </c>
      <c r="F5699" t="s">
        <v>102</v>
      </c>
      <c r="G5699">
        <v>5</v>
      </c>
      <c r="H5699">
        <v>2480.9299999999998</v>
      </c>
      <c r="I5699">
        <v>12404.65</v>
      </c>
      <c r="J5699" t="s">
        <v>97</v>
      </c>
      <c r="K5699" t="s">
        <v>82</v>
      </c>
      <c r="L5699" t="s">
        <v>91</v>
      </c>
      <c r="M5699">
        <v>2024</v>
      </c>
      <c r="N5699" t="s">
        <v>84</v>
      </c>
      <c r="O5699" t="s">
        <v>4515</v>
      </c>
      <c r="P5699" t="s">
        <v>86</v>
      </c>
    </row>
    <row r="5700" spans="1:16" x14ac:dyDescent="0.45">
      <c r="A5700">
        <v>5699</v>
      </c>
      <c r="B5700" s="10">
        <v>45342</v>
      </c>
      <c r="C5700">
        <v>1877</v>
      </c>
      <c r="D5700" t="s">
        <v>80</v>
      </c>
      <c r="E5700">
        <v>41</v>
      </c>
      <c r="F5700" t="s">
        <v>9</v>
      </c>
      <c r="G5700">
        <v>5</v>
      </c>
      <c r="H5700">
        <v>2098.09</v>
      </c>
      <c r="I5700">
        <v>10490.45</v>
      </c>
      <c r="J5700" t="s">
        <v>97</v>
      </c>
      <c r="K5700" t="s">
        <v>82</v>
      </c>
      <c r="L5700" t="s">
        <v>91</v>
      </c>
      <c r="M5700">
        <v>2024</v>
      </c>
      <c r="N5700" t="s">
        <v>84</v>
      </c>
      <c r="O5700" t="s">
        <v>4516</v>
      </c>
      <c r="P5700" t="s">
        <v>86</v>
      </c>
    </row>
    <row r="5701" spans="1:16" x14ac:dyDescent="0.45">
      <c r="A5701">
        <v>5700</v>
      </c>
      <c r="B5701" s="10">
        <v>45343</v>
      </c>
      <c r="C5701">
        <v>2868</v>
      </c>
      <c r="D5701" t="s">
        <v>89</v>
      </c>
      <c r="E5701">
        <v>41</v>
      </c>
      <c r="F5701" t="s">
        <v>7</v>
      </c>
      <c r="G5701">
        <v>3</v>
      </c>
      <c r="H5701">
        <v>4897.1000000000004</v>
      </c>
      <c r="I5701">
        <v>14691.3</v>
      </c>
      <c r="J5701" t="s">
        <v>97</v>
      </c>
      <c r="K5701" t="s">
        <v>82</v>
      </c>
      <c r="L5701" t="s">
        <v>91</v>
      </c>
      <c r="M5701">
        <v>2024</v>
      </c>
      <c r="N5701" t="s">
        <v>84</v>
      </c>
      <c r="O5701" t="s">
        <v>799</v>
      </c>
      <c r="P5701" t="s">
        <v>748</v>
      </c>
    </row>
    <row r="5702" spans="1:16" x14ac:dyDescent="0.45">
      <c r="A5702">
        <v>5701</v>
      </c>
      <c r="B5702" s="10">
        <v>45343</v>
      </c>
      <c r="C5702">
        <v>3665</v>
      </c>
      <c r="D5702" t="s">
        <v>80</v>
      </c>
      <c r="E5702">
        <v>36</v>
      </c>
      <c r="F5702" t="s">
        <v>6</v>
      </c>
      <c r="G5702">
        <v>2</v>
      </c>
      <c r="H5702">
        <v>4730.66</v>
      </c>
      <c r="I5702">
        <v>9461.32</v>
      </c>
      <c r="J5702" t="s">
        <v>97</v>
      </c>
      <c r="K5702" t="s">
        <v>82</v>
      </c>
      <c r="L5702" t="s">
        <v>91</v>
      </c>
      <c r="M5702">
        <v>2024</v>
      </c>
      <c r="N5702" t="s">
        <v>84</v>
      </c>
      <c r="O5702" t="s">
        <v>2807</v>
      </c>
      <c r="P5702" t="s">
        <v>86</v>
      </c>
    </row>
    <row r="5703" spans="1:16" x14ac:dyDescent="0.45">
      <c r="A5703">
        <v>5702</v>
      </c>
      <c r="B5703" s="10">
        <v>45343</v>
      </c>
      <c r="C5703">
        <v>2388</v>
      </c>
      <c r="D5703" t="s">
        <v>80</v>
      </c>
      <c r="E5703">
        <v>56</v>
      </c>
      <c r="F5703" t="s">
        <v>7</v>
      </c>
      <c r="G5703">
        <v>3</v>
      </c>
      <c r="H5703">
        <v>1993.98</v>
      </c>
      <c r="I5703">
        <v>5981.94</v>
      </c>
      <c r="J5703" t="s">
        <v>81</v>
      </c>
      <c r="K5703" t="s">
        <v>82</v>
      </c>
      <c r="L5703" t="s">
        <v>91</v>
      </c>
      <c r="M5703">
        <v>2024</v>
      </c>
      <c r="N5703" t="s">
        <v>84</v>
      </c>
      <c r="O5703" t="s">
        <v>8434</v>
      </c>
      <c r="P5703" t="s">
        <v>748</v>
      </c>
    </row>
    <row r="5704" spans="1:16" x14ac:dyDescent="0.45">
      <c r="A5704">
        <v>5703</v>
      </c>
      <c r="B5704" s="10">
        <v>45343</v>
      </c>
      <c r="C5704">
        <v>3415</v>
      </c>
      <c r="D5704" t="s">
        <v>89</v>
      </c>
      <c r="E5704">
        <v>42</v>
      </c>
      <c r="F5704" t="s">
        <v>5</v>
      </c>
      <c r="G5704">
        <v>3</v>
      </c>
      <c r="H5704">
        <v>3981.87</v>
      </c>
      <c r="I5704">
        <v>11945.61</v>
      </c>
      <c r="J5704" t="s">
        <v>97</v>
      </c>
      <c r="K5704" t="s">
        <v>82</v>
      </c>
      <c r="L5704" t="s">
        <v>91</v>
      </c>
      <c r="M5704">
        <v>2024</v>
      </c>
      <c r="N5704" t="s">
        <v>84</v>
      </c>
      <c r="O5704" t="s">
        <v>6352</v>
      </c>
      <c r="P5704" t="s">
        <v>86</v>
      </c>
    </row>
    <row r="5705" spans="1:16" x14ac:dyDescent="0.45">
      <c r="A5705">
        <v>5704</v>
      </c>
      <c r="B5705" s="10">
        <v>45343</v>
      </c>
      <c r="C5705">
        <v>9761</v>
      </c>
      <c r="D5705" t="s">
        <v>80</v>
      </c>
      <c r="E5705">
        <v>48</v>
      </c>
      <c r="F5705" t="s">
        <v>9</v>
      </c>
      <c r="G5705">
        <v>5</v>
      </c>
      <c r="H5705">
        <v>3200</v>
      </c>
      <c r="I5705">
        <v>16000</v>
      </c>
      <c r="J5705" t="s">
        <v>93</v>
      </c>
      <c r="K5705" t="s">
        <v>82</v>
      </c>
      <c r="L5705" t="s">
        <v>91</v>
      </c>
      <c r="M5705">
        <v>2024</v>
      </c>
      <c r="N5705" t="s">
        <v>84</v>
      </c>
      <c r="O5705" t="s">
        <v>4271</v>
      </c>
      <c r="P5705" t="s">
        <v>86</v>
      </c>
    </row>
    <row r="5706" spans="1:16" x14ac:dyDescent="0.45">
      <c r="A5706">
        <v>5705</v>
      </c>
      <c r="B5706" s="10">
        <v>45343</v>
      </c>
      <c r="C5706">
        <v>3637</v>
      </c>
      <c r="D5706" t="s">
        <v>89</v>
      </c>
      <c r="E5706">
        <v>55</v>
      </c>
      <c r="F5706" t="s">
        <v>8</v>
      </c>
      <c r="G5706">
        <v>1</v>
      </c>
      <c r="H5706">
        <v>1253.52</v>
      </c>
      <c r="I5706">
        <v>1253.52</v>
      </c>
      <c r="J5706" t="s">
        <v>81</v>
      </c>
      <c r="K5706" t="s">
        <v>567</v>
      </c>
      <c r="L5706" t="s">
        <v>91</v>
      </c>
      <c r="M5706">
        <v>2024</v>
      </c>
      <c r="N5706" t="s">
        <v>84</v>
      </c>
      <c r="O5706" t="s">
        <v>8093</v>
      </c>
      <c r="P5706" t="s">
        <v>86</v>
      </c>
    </row>
    <row r="5707" spans="1:16" x14ac:dyDescent="0.45">
      <c r="A5707">
        <v>5706</v>
      </c>
      <c r="B5707" s="10">
        <v>45343</v>
      </c>
      <c r="C5707">
        <v>8242</v>
      </c>
      <c r="D5707" t="s">
        <v>80</v>
      </c>
      <c r="E5707">
        <v>42</v>
      </c>
      <c r="F5707" t="s">
        <v>9</v>
      </c>
      <c r="G5707">
        <v>1</v>
      </c>
      <c r="H5707">
        <v>4659.33</v>
      </c>
      <c r="I5707">
        <v>4659.33</v>
      </c>
      <c r="J5707" t="s">
        <v>97</v>
      </c>
      <c r="K5707" t="s">
        <v>82</v>
      </c>
      <c r="L5707" t="s">
        <v>91</v>
      </c>
      <c r="M5707">
        <v>2024</v>
      </c>
      <c r="N5707" t="s">
        <v>84</v>
      </c>
      <c r="O5707" t="s">
        <v>5237</v>
      </c>
      <c r="P5707" t="s">
        <v>86</v>
      </c>
    </row>
    <row r="5708" spans="1:16" x14ac:dyDescent="0.45">
      <c r="A5708">
        <v>5707</v>
      </c>
      <c r="B5708" s="10">
        <v>45343</v>
      </c>
      <c r="C5708">
        <v>9613</v>
      </c>
      <c r="D5708" t="s">
        <v>80</v>
      </c>
      <c r="E5708">
        <v>44</v>
      </c>
      <c r="F5708" t="s">
        <v>102</v>
      </c>
      <c r="G5708">
        <v>2</v>
      </c>
      <c r="H5708">
        <v>1334.61</v>
      </c>
      <c r="I5708">
        <v>2669.22</v>
      </c>
      <c r="J5708" t="s">
        <v>97</v>
      </c>
      <c r="K5708" t="s">
        <v>82</v>
      </c>
      <c r="L5708" t="s">
        <v>91</v>
      </c>
      <c r="M5708">
        <v>2024</v>
      </c>
      <c r="N5708" t="s">
        <v>84</v>
      </c>
      <c r="O5708" t="s">
        <v>2808</v>
      </c>
      <c r="P5708" t="s">
        <v>86</v>
      </c>
    </row>
    <row r="5709" spans="1:16" x14ac:dyDescent="0.45">
      <c r="A5709">
        <v>5708</v>
      </c>
      <c r="B5709" s="10">
        <v>45343</v>
      </c>
      <c r="C5709">
        <v>3883</v>
      </c>
      <c r="D5709" t="s">
        <v>89</v>
      </c>
      <c r="E5709">
        <v>49</v>
      </c>
      <c r="F5709" t="s">
        <v>9</v>
      </c>
      <c r="G5709">
        <v>4</v>
      </c>
      <c r="H5709">
        <v>4358.2</v>
      </c>
      <c r="I5709">
        <v>17432.8</v>
      </c>
      <c r="J5709" t="s">
        <v>93</v>
      </c>
      <c r="K5709" t="s">
        <v>82</v>
      </c>
      <c r="L5709" t="s">
        <v>91</v>
      </c>
      <c r="M5709">
        <v>2024</v>
      </c>
      <c r="N5709" t="s">
        <v>84</v>
      </c>
      <c r="O5709" t="s">
        <v>2069</v>
      </c>
      <c r="P5709" t="s">
        <v>86</v>
      </c>
    </row>
    <row r="5710" spans="1:16" x14ac:dyDescent="0.45">
      <c r="A5710">
        <v>5709</v>
      </c>
      <c r="B5710" s="10">
        <v>45343</v>
      </c>
      <c r="C5710">
        <v>2204</v>
      </c>
      <c r="D5710" t="s">
        <v>89</v>
      </c>
      <c r="E5710">
        <v>28</v>
      </c>
      <c r="F5710" t="s">
        <v>7</v>
      </c>
      <c r="G5710">
        <v>5</v>
      </c>
      <c r="H5710">
        <v>3206.32</v>
      </c>
      <c r="I5710">
        <v>16031.6</v>
      </c>
      <c r="J5710" t="s">
        <v>87</v>
      </c>
      <c r="K5710" t="s">
        <v>82</v>
      </c>
      <c r="L5710" t="s">
        <v>91</v>
      </c>
      <c r="M5710">
        <v>2024</v>
      </c>
      <c r="N5710" t="s">
        <v>668</v>
      </c>
      <c r="O5710" t="s">
        <v>9753</v>
      </c>
      <c r="P5710" t="s">
        <v>86</v>
      </c>
    </row>
    <row r="5711" spans="1:16" x14ac:dyDescent="0.45">
      <c r="A5711">
        <v>5710</v>
      </c>
      <c r="B5711" s="10">
        <v>45343</v>
      </c>
      <c r="C5711">
        <v>1544</v>
      </c>
      <c r="D5711" t="s">
        <v>89</v>
      </c>
      <c r="E5711">
        <v>22</v>
      </c>
      <c r="F5711" t="s">
        <v>7</v>
      </c>
      <c r="G5711">
        <v>2</v>
      </c>
      <c r="H5711">
        <v>3124.58</v>
      </c>
      <c r="I5711">
        <v>6249.16</v>
      </c>
      <c r="J5711" t="s">
        <v>95</v>
      </c>
      <c r="K5711" t="s">
        <v>82</v>
      </c>
      <c r="L5711" t="s">
        <v>91</v>
      </c>
      <c r="M5711">
        <v>2024</v>
      </c>
      <c r="N5711" t="s">
        <v>84</v>
      </c>
      <c r="O5711" t="s">
        <v>2561</v>
      </c>
      <c r="P5711" t="s">
        <v>86</v>
      </c>
    </row>
    <row r="5712" spans="1:16" x14ac:dyDescent="0.45">
      <c r="A5712">
        <v>5711</v>
      </c>
      <c r="B5712" s="10">
        <v>45343</v>
      </c>
      <c r="C5712">
        <v>2223</v>
      </c>
      <c r="D5712" t="s">
        <v>89</v>
      </c>
      <c r="E5712">
        <v>61</v>
      </c>
      <c r="F5712" t="s">
        <v>8</v>
      </c>
      <c r="G5712">
        <v>3</v>
      </c>
      <c r="H5712">
        <v>4200.13</v>
      </c>
      <c r="I5712">
        <v>12600.39</v>
      </c>
      <c r="J5712" t="s">
        <v>81</v>
      </c>
      <c r="K5712" t="s">
        <v>82</v>
      </c>
      <c r="L5712" t="s">
        <v>91</v>
      </c>
      <c r="M5712">
        <v>2024</v>
      </c>
      <c r="N5712" t="s">
        <v>668</v>
      </c>
      <c r="O5712" t="s">
        <v>9512</v>
      </c>
      <c r="P5712" t="s">
        <v>86</v>
      </c>
    </row>
    <row r="5713" spans="1:16" x14ac:dyDescent="0.45">
      <c r="A5713">
        <v>5712</v>
      </c>
      <c r="B5713" s="10">
        <v>45343</v>
      </c>
      <c r="C5713">
        <v>4172</v>
      </c>
      <c r="D5713" t="s">
        <v>89</v>
      </c>
      <c r="E5713">
        <v>50</v>
      </c>
      <c r="F5713" t="s">
        <v>8</v>
      </c>
      <c r="G5713">
        <v>5</v>
      </c>
      <c r="H5713">
        <v>2496.84</v>
      </c>
      <c r="I5713">
        <v>12484.2</v>
      </c>
      <c r="J5713" t="s">
        <v>93</v>
      </c>
      <c r="K5713" t="s">
        <v>82</v>
      </c>
      <c r="L5713" t="s">
        <v>91</v>
      </c>
      <c r="M5713">
        <v>2024</v>
      </c>
      <c r="N5713" t="s">
        <v>84</v>
      </c>
      <c r="O5713" t="s">
        <v>4272</v>
      </c>
      <c r="P5713" t="s">
        <v>86</v>
      </c>
    </row>
    <row r="5714" spans="1:16" x14ac:dyDescent="0.45">
      <c r="A5714">
        <v>5713</v>
      </c>
      <c r="B5714" s="10">
        <v>45344</v>
      </c>
      <c r="C5714">
        <v>9959</v>
      </c>
      <c r="D5714" t="s">
        <v>89</v>
      </c>
      <c r="E5714">
        <v>36</v>
      </c>
      <c r="F5714" t="s">
        <v>8</v>
      </c>
      <c r="G5714">
        <v>3</v>
      </c>
      <c r="H5714">
        <v>4274.2</v>
      </c>
      <c r="I5714">
        <v>12822.6</v>
      </c>
      <c r="J5714" t="s">
        <v>97</v>
      </c>
      <c r="K5714" t="s">
        <v>82</v>
      </c>
      <c r="L5714" t="s">
        <v>91</v>
      </c>
      <c r="M5714">
        <v>2024</v>
      </c>
      <c r="N5714" t="s">
        <v>84</v>
      </c>
      <c r="O5714" t="s">
        <v>800</v>
      </c>
      <c r="P5714" t="s">
        <v>748</v>
      </c>
    </row>
    <row r="5715" spans="1:16" x14ac:dyDescent="0.45">
      <c r="A5715">
        <v>5714</v>
      </c>
      <c r="B5715" s="10">
        <v>45344</v>
      </c>
      <c r="C5715">
        <v>7450</v>
      </c>
      <c r="D5715" t="s">
        <v>80</v>
      </c>
      <c r="E5715">
        <v>60</v>
      </c>
      <c r="F5715" t="s">
        <v>6</v>
      </c>
      <c r="G5715">
        <v>2</v>
      </c>
      <c r="H5715">
        <v>2773.63</v>
      </c>
      <c r="I5715">
        <v>5547.26</v>
      </c>
      <c r="J5715" t="s">
        <v>81</v>
      </c>
      <c r="K5715" t="s">
        <v>82</v>
      </c>
      <c r="L5715" t="s">
        <v>91</v>
      </c>
      <c r="M5715">
        <v>2024</v>
      </c>
      <c r="N5715" t="s">
        <v>84</v>
      </c>
      <c r="O5715" t="s">
        <v>3112</v>
      </c>
      <c r="P5715" t="s">
        <v>86</v>
      </c>
    </row>
    <row r="5716" spans="1:16" x14ac:dyDescent="0.45">
      <c r="A5716">
        <v>5715</v>
      </c>
      <c r="B5716" s="10">
        <v>45344</v>
      </c>
      <c r="C5716">
        <v>7520</v>
      </c>
      <c r="D5716" t="s">
        <v>89</v>
      </c>
      <c r="E5716">
        <v>64</v>
      </c>
      <c r="F5716" t="s">
        <v>102</v>
      </c>
      <c r="G5716">
        <v>1</v>
      </c>
      <c r="H5716">
        <v>4924.01</v>
      </c>
      <c r="I5716">
        <v>4924.01</v>
      </c>
      <c r="J5716" t="s">
        <v>81</v>
      </c>
      <c r="K5716" t="s">
        <v>82</v>
      </c>
      <c r="L5716" t="s">
        <v>91</v>
      </c>
      <c r="M5716">
        <v>2024</v>
      </c>
      <c r="N5716" t="s">
        <v>668</v>
      </c>
      <c r="O5716" t="s">
        <v>9632</v>
      </c>
      <c r="P5716" t="s">
        <v>86</v>
      </c>
    </row>
    <row r="5717" spans="1:16" x14ac:dyDescent="0.45">
      <c r="A5717">
        <v>5716</v>
      </c>
      <c r="B5717" s="10">
        <v>45344</v>
      </c>
      <c r="C5717">
        <v>1654</v>
      </c>
      <c r="D5717" t="s">
        <v>80</v>
      </c>
      <c r="E5717">
        <v>33</v>
      </c>
      <c r="F5717" t="s">
        <v>6</v>
      </c>
      <c r="G5717">
        <v>2</v>
      </c>
      <c r="H5717">
        <v>3316.65</v>
      </c>
      <c r="I5717">
        <v>6633.3</v>
      </c>
      <c r="J5717" t="s">
        <v>87</v>
      </c>
      <c r="K5717" t="s">
        <v>82</v>
      </c>
      <c r="L5717" t="s">
        <v>91</v>
      </c>
      <c r="M5717">
        <v>2024</v>
      </c>
      <c r="N5717" t="s">
        <v>84</v>
      </c>
      <c r="O5717" t="s">
        <v>3753</v>
      </c>
      <c r="P5717" t="s">
        <v>86</v>
      </c>
    </row>
    <row r="5718" spans="1:16" x14ac:dyDescent="0.45">
      <c r="A5718">
        <v>5717</v>
      </c>
      <c r="B5718" s="10">
        <v>45344</v>
      </c>
      <c r="C5718">
        <v>7821</v>
      </c>
      <c r="D5718" t="s">
        <v>89</v>
      </c>
      <c r="E5718">
        <v>52</v>
      </c>
      <c r="F5718" t="s">
        <v>6</v>
      </c>
      <c r="G5718">
        <v>5</v>
      </c>
      <c r="H5718">
        <v>1901.6</v>
      </c>
      <c r="I5718">
        <v>9508</v>
      </c>
      <c r="J5718" t="s">
        <v>93</v>
      </c>
      <c r="K5718" t="s">
        <v>82</v>
      </c>
      <c r="L5718" t="s">
        <v>91</v>
      </c>
      <c r="M5718">
        <v>2024</v>
      </c>
      <c r="N5718" t="s">
        <v>84</v>
      </c>
      <c r="O5718" t="s">
        <v>4273</v>
      </c>
      <c r="P5718" t="s">
        <v>86</v>
      </c>
    </row>
    <row r="5719" spans="1:16" x14ac:dyDescent="0.45">
      <c r="A5719">
        <v>5718</v>
      </c>
      <c r="B5719" s="10">
        <v>45344</v>
      </c>
      <c r="C5719">
        <v>3446</v>
      </c>
      <c r="D5719" t="s">
        <v>80</v>
      </c>
      <c r="E5719">
        <v>28</v>
      </c>
      <c r="F5719" t="s">
        <v>6</v>
      </c>
      <c r="G5719">
        <v>5</v>
      </c>
      <c r="H5719">
        <v>3828.65</v>
      </c>
      <c r="I5719">
        <v>19143.25</v>
      </c>
      <c r="J5719" t="s">
        <v>87</v>
      </c>
      <c r="K5719" t="s">
        <v>82</v>
      </c>
      <c r="L5719" t="s">
        <v>91</v>
      </c>
      <c r="M5719">
        <v>2024</v>
      </c>
      <c r="N5719" t="s">
        <v>84</v>
      </c>
      <c r="O5719" t="s">
        <v>4030</v>
      </c>
      <c r="P5719" t="s">
        <v>86</v>
      </c>
    </row>
    <row r="5720" spans="1:16" x14ac:dyDescent="0.45">
      <c r="A5720">
        <v>5719</v>
      </c>
      <c r="B5720" s="10">
        <v>45344</v>
      </c>
      <c r="C5720">
        <v>6892</v>
      </c>
      <c r="D5720" t="s">
        <v>80</v>
      </c>
      <c r="E5720">
        <v>28</v>
      </c>
      <c r="F5720" t="s">
        <v>9</v>
      </c>
      <c r="G5720">
        <v>4</v>
      </c>
      <c r="H5720">
        <v>2573.9899999999998</v>
      </c>
      <c r="I5720">
        <v>10295.959999999999</v>
      </c>
      <c r="J5720" t="s">
        <v>87</v>
      </c>
      <c r="K5720" t="s">
        <v>82</v>
      </c>
      <c r="L5720" t="s">
        <v>91</v>
      </c>
      <c r="M5720">
        <v>2024</v>
      </c>
      <c r="N5720" t="s">
        <v>84</v>
      </c>
      <c r="O5720" t="s">
        <v>1070</v>
      </c>
      <c r="P5720" t="s">
        <v>86</v>
      </c>
    </row>
    <row r="5721" spans="1:16" x14ac:dyDescent="0.45">
      <c r="A5721">
        <v>5720</v>
      </c>
      <c r="B5721" s="10">
        <v>45344</v>
      </c>
      <c r="C5721">
        <v>9412</v>
      </c>
      <c r="D5721" t="s">
        <v>89</v>
      </c>
      <c r="E5721">
        <v>27</v>
      </c>
      <c r="F5721" t="s">
        <v>5</v>
      </c>
      <c r="G5721">
        <v>1</v>
      </c>
      <c r="H5721">
        <v>4039.82</v>
      </c>
      <c r="I5721">
        <v>4039.82</v>
      </c>
      <c r="J5721" t="s">
        <v>87</v>
      </c>
      <c r="K5721" t="s">
        <v>82</v>
      </c>
      <c r="L5721" t="s">
        <v>91</v>
      </c>
      <c r="M5721">
        <v>2024</v>
      </c>
      <c r="N5721" t="s">
        <v>668</v>
      </c>
      <c r="O5721" t="s">
        <v>9633</v>
      </c>
      <c r="P5721" t="s">
        <v>86</v>
      </c>
    </row>
    <row r="5722" spans="1:16" x14ac:dyDescent="0.45">
      <c r="A5722">
        <v>5721</v>
      </c>
      <c r="B5722" s="10">
        <v>45344</v>
      </c>
      <c r="C5722">
        <v>4666</v>
      </c>
      <c r="D5722" t="s">
        <v>80</v>
      </c>
      <c r="E5722">
        <v>51</v>
      </c>
      <c r="F5722" t="s">
        <v>9</v>
      </c>
      <c r="G5722">
        <v>5</v>
      </c>
      <c r="H5722">
        <v>4175.6400000000003</v>
      </c>
      <c r="I5722">
        <v>20878.2</v>
      </c>
      <c r="J5722" t="s">
        <v>93</v>
      </c>
      <c r="K5722" t="s">
        <v>82</v>
      </c>
      <c r="L5722" t="s">
        <v>91</v>
      </c>
      <c r="M5722">
        <v>2024</v>
      </c>
      <c r="N5722" t="s">
        <v>84</v>
      </c>
      <c r="O5722" t="s">
        <v>4274</v>
      </c>
      <c r="P5722" t="s">
        <v>86</v>
      </c>
    </row>
    <row r="5723" spans="1:16" x14ac:dyDescent="0.45">
      <c r="A5723">
        <v>5722</v>
      </c>
      <c r="B5723" s="10">
        <v>45344</v>
      </c>
      <c r="C5723">
        <v>5277</v>
      </c>
      <c r="D5723" t="s">
        <v>80</v>
      </c>
      <c r="E5723">
        <v>22</v>
      </c>
      <c r="F5723" t="s">
        <v>8</v>
      </c>
      <c r="G5723">
        <v>1</v>
      </c>
      <c r="H5723">
        <v>3103.72</v>
      </c>
      <c r="I5723">
        <v>3103.72</v>
      </c>
      <c r="J5723" t="s">
        <v>95</v>
      </c>
      <c r="K5723" t="s">
        <v>82</v>
      </c>
      <c r="L5723" t="s">
        <v>91</v>
      </c>
      <c r="M5723">
        <v>2024</v>
      </c>
      <c r="N5723" t="s">
        <v>84</v>
      </c>
      <c r="O5723" t="s">
        <v>5059</v>
      </c>
      <c r="P5723" t="s">
        <v>86</v>
      </c>
    </row>
    <row r="5724" spans="1:16" x14ac:dyDescent="0.45">
      <c r="A5724">
        <v>5723</v>
      </c>
      <c r="B5724" s="10">
        <v>45344</v>
      </c>
      <c r="C5724">
        <v>5402</v>
      </c>
      <c r="D5724" t="s">
        <v>80</v>
      </c>
      <c r="E5724">
        <v>40</v>
      </c>
      <c r="F5724" t="s">
        <v>102</v>
      </c>
      <c r="G5724">
        <v>5</v>
      </c>
      <c r="H5724">
        <v>4367.33</v>
      </c>
      <c r="I5724">
        <v>21836.65</v>
      </c>
      <c r="J5724" t="s">
        <v>97</v>
      </c>
      <c r="K5724" t="s">
        <v>82</v>
      </c>
      <c r="L5724" t="s">
        <v>91</v>
      </c>
      <c r="M5724">
        <v>2024</v>
      </c>
      <c r="N5724" t="s">
        <v>84</v>
      </c>
      <c r="O5724" t="s">
        <v>4517</v>
      </c>
      <c r="P5724" t="s">
        <v>86</v>
      </c>
    </row>
    <row r="5725" spans="1:16" x14ac:dyDescent="0.45">
      <c r="A5725">
        <v>5724</v>
      </c>
      <c r="B5725" s="10">
        <v>45344</v>
      </c>
      <c r="C5725">
        <v>3569</v>
      </c>
      <c r="D5725" t="s">
        <v>89</v>
      </c>
      <c r="E5725">
        <v>42</v>
      </c>
      <c r="F5725" t="s">
        <v>6</v>
      </c>
      <c r="G5725">
        <v>1</v>
      </c>
      <c r="H5725">
        <v>2046.96</v>
      </c>
      <c r="I5725">
        <v>2046.96</v>
      </c>
      <c r="J5725" t="s">
        <v>97</v>
      </c>
      <c r="K5725" t="s">
        <v>82</v>
      </c>
      <c r="L5725" t="s">
        <v>91</v>
      </c>
      <c r="M5725">
        <v>2024</v>
      </c>
      <c r="N5725" t="s">
        <v>668</v>
      </c>
      <c r="O5725" t="s">
        <v>9634</v>
      </c>
      <c r="P5725" t="s">
        <v>86</v>
      </c>
    </row>
    <row r="5726" spans="1:16" x14ac:dyDescent="0.45">
      <c r="A5726">
        <v>5725</v>
      </c>
      <c r="B5726" s="10">
        <v>45344</v>
      </c>
      <c r="C5726">
        <v>6515</v>
      </c>
      <c r="D5726" t="s">
        <v>89</v>
      </c>
      <c r="E5726">
        <v>46</v>
      </c>
      <c r="F5726" t="s">
        <v>9</v>
      </c>
      <c r="G5726">
        <v>2</v>
      </c>
      <c r="H5726">
        <v>334.02</v>
      </c>
      <c r="I5726">
        <v>668.04</v>
      </c>
      <c r="J5726" t="s">
        <v>93</v>
      </c>
      <c r="K5726" t="s">
        <v>567</v>
      </c>
      <c r="L5726" t="s">
        <v>91</v>
      </c>
      <c r="M5726">
        <v>2024</v>
      </c>
      <c r="N5726" t="s">
        <v>84</v>
      </c>
      <c r="O5726" t="s">
        <v>7253</v>
      </c>
      <c r="P5726" t="s">
        <v>86</v>
      </c>
    </row>
    <row r="5727" spans="1:16" x14ac:dyDescent="0.45">
      <c r="A5727">
        <v>5726</v>
      </c>
      <c r="B5727" s="10">
        <v>45344</v>
      </c>
      <c r="C5727">
        <v>4985</v>
      </c>
      <c r="D5727" t="s">
        <v>80</v>
      </c>
      <c r="E5727">
        <v>57</v>
      </c>
      <c r="F5727" t="s">
        <v>7</v>
      </c>
      <c r="G5727">
        <v>1</v>
      </c>
      <c r="H5727">
        <v>3330.11</v>
      </c>
      <c r="I5727">
        <v>3330.11</v>
      </c>
      <c r="J5727" t="s">
        <v>81</v>
      </c>
      <c r="K5727" t="s">
        <v>82</v>
      </c>
      <c r="L5727" t="s">
        <v>91</v>
      </c>
      <c r="M5727">
        <v>2024</v>
      </c>
      <c r="N5727" t="s">
        <v>84</v>
      </c>
      <c r="O5727" t="s">
        <v>5887</v>
      </c>
      <c r="P5727" t="s">
        <v>86</v>
      </c>
    </row>
    <row r="5728" spans="1:16" x14ac:dyDescent="0.45">
      <c r="A5728">
        <v>5727</v>
      </c>
      <c r="B5728" s="10">
        <v>45345</v>
      </c>
      <c r="C5728">
        <v>9167</v>
      </c>
      <c r="D5728" t="s">
        <v>89</v>
      </c>
      <c r="E5728">
        <v>30</v>
      </c>
      <c r="F5728" t="s">
        <v>6</v>
      </c>
      <c r="G5728">
        <v>3</v>
      </c>
      <c r="H5728">
        <v>3834.04</v>
      </c>
      <c r="I5728">
        <v>11502.12</v>
      </c>
      <c r="J5728" t="s">
        <v>87</v>
      </c>
      <c r="K5728" t="s">
        <v>82</v>
      </c>
      <c r="L5728" t="s">
        <v>91</v>
      </c>
      <c r="M5728">
        <v>2024</v>
      </c>
      <c r="N5728" t="s">
        <v>84</v>
      </c>
      <c r="O5728" t="s">
        <v>801</v>
      </c>
      <c r="P5728" t="s">
        <v>748</v>
      </c>
    </row>
    <row r="5729" spans="1:16" x14ac:dyDescent="0.45">
      <c r="A5729">
        <v>5728</v>
      </c>
      <c r="B5729" s="10">
        <v>45345</v>
      </c>
      <c r="C5729">
        <v>8448</v>
      </c>
      <c r="D5729" t="s">
        <v>89</v>
      </c>
      <c r="E5729">
        <v>64</v>
      </c>
      <c r="F5729" t="s">
        <v>9</v>
      </c>
      <c r="G5729">
        <v>2</v>
      </c>
      <c r="H5729">
        <v>410.37</v>
      </c>
      <c r="I5729">
        <v>820.74</v>
      </c>
      <c r="J5729" t="s">
        <v>81</v>
      </c>
      <c r="K5729" t="s">
        <v>567</v>
      </c>
      <c r="L5729" t="s">
        <v>91</v>
      </c>
      <c r="M5729">
        <v>2024</v>
      </c>
      <c r="N5729" t="s">
        <v>84</v>
      </c>
      <c r="O5729" t="s">
        <v>7005</v>
      </c>
      <c r="P5729" t="s">
        <v>86</v>
      </c>
    </row>
    <row r="5730" spans="1:16" x14ac:dyDescent="0.45">
      <c r="A5730">
        <v>5729</v>
      </c>
      <c r="B5730" s="10">
        <v>45345</v>
      </c>
      <c r="C5730">
        <v>5310</v>
      </c>
      <c r="D5730" t="s">
        <v>80</v>
      </c>
      <c r="E5730">
        <v>49</v>
      </c>
      <c r="F5730" t="s">
        <v>7</v>
      </c>
      <c r="G5730">
        <v>5</v>
      </c>
      <c r="H5730">
        <v>3866</v>
      </c>
      <c r="I5730">
        <v>19330</v>
      </c>
      <c r="J5730" t="s">
        <v>93</v>
      </c>
      <c r="K5730" t="s">
        <v>82</v>
      </c>
      <c r="L5730" t="s">
        <v>91</v>
      </c>
      <c r="M5730">
        <v>2024</v>
      </c>
      <c r="N5730" t="s">
        <v>84</v>
      </c>
      <c r="O5730" t="s">
        <v>4275</v>
      </c>
      <c r="P5730" t="s">
        <v>86</v>
      </c>
    </row>
    <row r="5731" spans="1:16" x14ac:dyDescent="0.45">
      <c r="A5731">
        <v>5730</v>
      </c>
      <c r="B5731" s="10">
        <v>45345</v>
      </c>
      <c r="C5731">
        <v>4019</v>
      </c>
      <c r="D5731" t="s">
        <v>80</v>
      </c>
      <c r="E5731">
        <v>51</v>
      </c>
      <c r="F5731" t="s">
        <v>9</v>
      </c>
      <c r="G5731">
        <v>5</v>
      </c>
      <c r="H5731">
        <v>3213.85</v>
      </c>
      <c r="I5731">
        <v>16069.25</v>
      </c>
      <c r="J5731" t="s">
        <v>93</v>
      </c>
      <c r="K5731" t="s">
        <v>82</v>
      </c>
      <c r="L5731" t="s">
        <v>91</v>
      </c>
      <c r="M5731">
        <v>2024</v>
      </c>
      <c r="N5731" t="s">
        <v>84</v>
      </c>
      <c r="O5731" t="s">
        <v>4276</v>
      </c>
      <c r="P5731" t="s">
        <v>86</v>
      </c>
    </row>
    <row r="5732" spans="1:16" x14ac:dyDescent="0.45">
      <c r="A5732">
        <v>5731</v>
      </c>
      <c r="B5732" s="10">
        <v>45345</v>
      </c>
      <c r="C5732">
        <v>4681</v>
      </c>
      <c r="D5732" t="s">
        <v>89</v>
      </c>
      <c r="E5732">
        <v>29</v>
      </c>
      <c r="F5732" t="s">
        <v>9</v>
      </c>
      <c r="G5732">
        <v>4</v>
      </c>
      <c r="H5732">
        <v>626.24</v>
      </c>
      <c r="I5732">
        <v>2504.96</v>
      </c>
      <c r="J5732" t="s">
        <v>87</v>
      </c>
      <c r="K5732" t="s">
        <v>82</v>
      </c>
      <c r="L5732" t="s">
        <v>91</v>
      </c>
      <c r="M5732">
        <v>2024</v>
      </c>
      <c r="N5732" t="s">
        <v>84</v>
      </c>
      <c r="O5732" t="s">
        <v>1071</v>
      </c>
      <c r="P5732" t="s">
        <v>86</v>
      </c>
    </row>
    <row r="5733" spans="1:16" x14ac:dyDescent="0.45">
      <c r="A5733">
        <v>5732</v>
      </c>
      <c r="B5733" s="10">
        <v>45345</v>
      </c>
      <c r="C5733">
        <v>5196</v>
      </c>
      <c r="D5733" t="s">
        <v>89</v>
      </c>
      <c r="E5733">
        <v>41</v>
      </c>
      <c r="F5733" t="s">
        <v>6</v>
      </c>
      <c r="G5733">
        <v>3</v>
      </c>
      <c r="H5733">
        <v>2722.7</v>
      </c>
      <c r="I5733">
        <v>8168.1</v>
      </c>
      <c r="J5733" t="s">
        <v>97</v>
      </c>
      <c r="K5733" t="s">
        <v>82</v>
      </c>
      <c r="L5733" t="s">
        <v>91</v>
      </c>
      <c r="M5733">
        <v>2024</v>
      </c>
      <c r="N5733" t="s">
        <v>84</v>
      </c>
      <c r="O5733" t="s">
        <v>8613</v>
      </c>
      <c r="P5733" t="s">
        <v>748</v>
      </c>
    </row>
    <row r="5734" spans="1:16" x14ac:dyDescent="0.45">
      <c r="A5734">
        <v>5733</v>
      </c>
      <c r="B5734" s="10">
        <v>45345</v>
      </c>
      <c r="C5734">
        <v>1572</v>
      </c>
      <c r="D5734" t="s">
        <v>89</v>
      </c>
      <c r="E5734">
        <v>57</v>
      </c>
      <c r="F5734" t="s">
        <v>9</v>
      </c>
      <c r="G5734">
        <v>4</v>
      </c>
      <c r="H5734">
        <v>588.27</v>
      </c>
      <c r="I5734">
        <v>2353.08</v>
      </c>
      <c r="J5734" t="s">
        <v>81</v>
      </c>
      <c r="K5734" t="s">
        <v>82</v>
      </c>
      <c r="L5734" t="s">
        <v>91</v>
      </c>
      <c r="M5734">
        <v>2024</v>
      </c>
      <c r="N5734" t="s">
        <v>84</v>
      </c>
      <c r="O5734" t="s">
        <v>1420</v>
      </c>
      <c r="P5734" t="s">
        <v>86</v>
      </c>
    </row>
    <row r="5735" spans="1:16" x14ac:dyDescent="0.45">
      <c r="A5735">
        <v>5734</v>
      </c>
      <c r="B5735" s="10">
        <v>45345</v>
      </c>
      <c r="C5735">
        <v>5753</v>
      </c>
      <c r="D5735" t="s">
        <v>80</v>
      </c>
      <c r="E5735">
        <v>38</v>
      </c>
      <c r="F5735" t="s">
        <v>8</v>
      </c>
      <c r="G5735">
        <v>2</v>
      </c>
      <c r="H5735">
        <v>1642.01</v>
      </c>
      <c r="I5735">
        <v>3284.02</v>
      </c>
      <c r="J5735" t="s">
        <v>97</v>
      </c>
      <c r="K5735" t="s">
        <v>82</v>
      </c>
      <c r="L5735" t="s">
        <v>91</v>
      </c>
      <c r="M5735">
        <v>2024</v>
      </c>
      <c r="N5735" t="s">
        <v>668</v>
      </c>
      <c r="O5735" t="s">
        <v>9882</v>
      </c>
      <c r="P5735" t="s">
        <v>86</v>
      </c>
    </row>
    <row r="5736" spans="1:16" x14ac:dyDescent="0.45">
      <c r="A5736">
        <v>5735</v>
      </c>
      <c r="B5736" s="10">
        <v>45345</v>
      </c>
      <c r="C5736">
        <v>8082</v>
      </c>
      <c r="D5736" t="s">
        <v>89</v>
      </c>
      <c r="E5736">
        <v>46</v>
      </c>
      <c r="F5736" t="s">
        <v>7</v>
      </c>
      <c r="G5736">
        <v>4</v>
      </c>
      <c r="H5736">
        <v>4029.73</v>
      </c>
      <c r="I5736">
        <v>16118.92</v>
      </c>
      <c r="J5736" t="s">
        <v>93</v>
      </c>
      <c r="K5736" t="s">
        <v>82</v>
      </c>
      <c r="L5736" t="s">
        <v>91</v>
      </c>
      <c r="M5736">
        <v>2024</v>
      </c>
      <c r="N5736" t="s">
        <v>84</v>
      </c>
      <c r="O5736" t="s">
        <v>2070</v>
      </c>
      <c r="P5736" t="s">
        <v>86</v>
      </c>
    </row>
    <row r="5737" spans="1:16" x14ac:dyDescent="0.45">
      <c r="A5737">
        <v>5736</v>
      </c>
      <c r="B5737" s="10">
        <v>45345</v>
      </c>
      <c r="C5737">
        <v>5002</v>
      </c>
      <c r="D5737" t="s">
        <v>89</v>
      </c>
      <c r="E5737">
        <v>40</v>
      </c>
      <c r="F5737" t="s">
        <v>102</v>
      </c>
      <c r="G5737">
        <v>2</v>
      </c>
      <c r="H5737">
        <v>548.91</v>
      </c>
      <c r="I5737">
        <v>1097.82</v>
      </c>
      <c r="J5737" t="s">
        <v>97</v>
      </c>
      <c r="K5737" t="s">
        <v>567</v>
      </c>
      <c r="L5737" t="s">
        <v>91</v>
      </c>
      <c r="M5737">
        <v>2024</v>
      </c>
      <c r="N5737" t="s">
        <v>84</v>
      </c>
      <c r="O5737" t="s">
        <v>7175</v>
      </c>
      <c r="P5737" t="s">
        <v>86</v>
      </c>
    </row>
    <row r="5738" spans="1:16" x14ac:dyDescent="0.45">
      <c r="A5738">
        <v>5737</v>
      </c>
      <c r="B5738" s="10">
        <v>45345</v>
      </c>
      <c r="C5738">
        <v>6629</v>
      </c>
      <c r="D5738" t="s">
        <v>89</v>
      </c>
      <c r="E5738">
        <v>50</v>
      </c>
      <c r="F5738" t="s">
        <v>5</v>
      </c>
      <c r="G5738">
        <v>4</v>
      </c>
      <c r="H5738">
        <v>2323.9699999999998</v>
      </c>
      <c r="I5738">
        <v>9295.8799999999992</v>
      </c>
      <c r="J5738" t="s">
        <v>93</v>
      </c>
      <c r="K5738" t="s">
        <v>82</v>
      </c>
      <c r="L5738" t="s">
        <v>91</v>
      </c>
      <c r="M5738">
        <v>2024</v>
      </c>
      <c r="N5738" t="s">
        <v>84</v>
      </c>
      <c r="O5738" t="s">
        <v>2071</v>
      </c>
      <c r="P5738" t="s">
        <v>86</v>
      </c>
    </row>
    <row r="5739" spans="1:16" x14ac:dyDescent="0.45">
      <c r="A5739">
        <v>5738</v>
      </c>
      <c r="B5739" s="10">
        <v>45345</v>
      </c>
      <c r="C5739">
        <v>9417</v>
      </c>
      <c r="D5739" t="s">
        <v>80</v>
      </c>
      <c r="E5739">
        <v>25</v>
      </c>
      <c r="F5739" t="s">
        <v>6</v>
      </c>
      <c r="G5739">
        <v>1</v>
      </c>
      <c r="H5739">
        <v>3048.28</v>
      </c>
      <c r="I5739">
        <v>3048.28</v>
      </c>
      <c r="J5739" t="s">
        <v>87</v>
      </c>
      <c r="K5739" t="s">
        <v>82</v>
      </c>
      <c r="L5739" t="s">
        <v>91</v>
      </c>
      <c r="M5739">
        <v>2024</v>
      </c>
      <c r="N5739" t="s">
        <v>84</v>
      </c>
      <c r="O5739" t="s">
        <v>5443</v>
      </c>
      <c r="P5739" t="s">
        <v>86</v>
      </c>
    </row>
    <row r="5740" spans="1:16" x14ac:dyDescent="0.45">
      <c r="A5740">
        <v>5739</v>
      </c>
      <c r="B5740" s="10">
        <v>45345</v>
      </c>
      <c r="C5740">
        <v>5200</v>
      </c>
      <c r="D5740" t="s">
        <v>80</v>
      </c>
      <c r="E5740">
        <v>59</v>
      </c>
      <c r="F5740" t="s">
        <v>7</v>
      </c>
      <c r="G5740">
        <v>2</v>
      </c>
      <c r="H5740">
        <v>4705.53</v>
      </c>
      <c r="I5740">
        <v>9411.06</v>
      </c>
      <c r="J5740" t="s">
        <v>81</v>
      </c>
      <c r="K5740" t="s">
        <v>82</v>
      </c>
      <c r="L5740" t="s">
        <v>91</v>
      </c>
      <c r="M5740">
        <v>2024</v>
      </c>
      <c r="N5740" t="s">
        <v>84</v>
      </c>
      <c r="O5740" t="s">
        <v>3113</v>
      </c>
      <c r="P5740" t="s">
        <v>86</v>
      </c>
    </row>
    <row r="5741" spans="1:16" x14ac:dyDescent="0.45">
      <c r="A5741">
        <v>5740</v>
      </c>
      <c r="B5741" s="10">
        <v>45345</v>
      </c>
      <c r="C5741">
        <v>2997</v>
      </c>
      <c r="D5741" t="s">
        <v>80</v>
      </c>
      <c r="E5741">
        <v>30</v>
      </c>
      <c r="F5741" t="s">
        <v>8</v>
      </c>
      <c r="G5741">
        <v>2</v>
      </c>
      <c r="H5741">
        <v>3699.46</v>
      </c>
      <c r="I5741">
        <v>7398.92</v>
      </c>
      <c r="J5741" t="s">
        <v>87</v>
      </c>
      <c r="K5741" t="s">
        <v>82</v>
      </c>
      <c r="L5741" t="s">
        <v>91</v>
      </c>
      <c r="M5741">
        <v>2024</v>
      </c>
      <c r="N5741" t="s">
        <v>84</v>
      </c>
      <c r="O5741" t="s">
        <v>3754</v>
      </c>
      <c r="P5741" t="s">
        <v>86</v>
      </c>
    </row>
    <row r="5742" spans="1:16" x14ac:dyDescent="0.45">
      <c r="A5742">
        <v>5741</v>
      </c>
      <c r="B5742" s="10">
        <v>45346</v>
      </c>
      <c r="C5742">
        <v>9963</v>
      </c>
      <c r="D5742" t="s">
        <v>89</v>
      </c>
      <c r="E5742">
        <v>22</v>
      </c>
      <c r="F5742" t="s">
        <v>7</v>
      </c>
      <c r="G5742">
        <v>1</v>
      </c>
      <c r="H5742">
        <v>739.27</v>
      </c>
      <c r="I5742">
        <v>739.27</v>
      </c>
      <c r="J5742" t="s">
        <v>95</v>
      </c>
      <c r="K5742" t="s">
        <v>567</v>
      </c>
      <c r="L5742" t="s">
        <v>91</v>
      </c>
      <c r="M5742">
        <v>2024</v>
      </c>
      <c r="N5742" t="s">
        <v>84</v>
      </c>
      <c r="O5742" t="s">
        <v>625</v>
      </c>
      <c r="P5742" t="s">
        <v>86</v>
      </c>
    </row>
    <row r="5743" spans="1:16" x14ac:dyDescent="0.45">
      <c r="A5743">
        <v>5742</v>
      </c>
      <c r="B5743" s="10">
        <v>45346</v>
      </c>
      <c r="C5743">
        <v>8422</v>
      </c>
      <c r="D5743" t="s">
        <v>89</v>
      </c>
      <c r="E5743">
        <v>58</v>
      </c>
      <c r="F5743" t="s">
        <v>102</v>
      </c>
      <c r="G5743">
        <v>1</v>
      </c>
      <c r="H5743">
        <v>4845.8999999999996</v>
      </c>
      <c r="I5743">
        <v>4845.8999999999996</v>
      </c>
      <c r="J5743" t="s">
        <v>81</v>
      </c>
      <c r="K5743" t="s">
        <v>82</v>
      </c>
      <c r="L5743" t="s">
        <v>91</v>
      </c>
      <c r="M5743">
        <v>2024</v>
      </c>
      <c r="N5743" t="s">
        <v>84</v>
      </c>
      <c r="O5743" t="s">
        <v>5888</v>
      </c>
      <c r="P5743" t="s">
        <v>86</v>
      </c>
    </row>
    <row r="5744" spans="1:16" x14ac:dyDescent="0.45">
      <c r="A5744">
        <v>5743</v>
      </c>
      <c r="B5744" s="10">
        <v>45346</v>
      </c>
      <c r="C5744">
        <v>5524</v>
      </c>
      <c r="D5744" t="s">
        <v>80</v>
      </c>
      <c r="E5744">
        <v>27</v>
      </c>
      <c r="F5744" t="s">
        <v>6</v>
      </c>
      <c r="G5744">
        <v>3</v>
      </c>
      <c r="H5744">
        <v>2415.89</v>
      </c>
      <c r="I5744">
        <v>7247.67</v>
      </c>
      <c r="J5744" t="s">
        <v>87</v>
      </c>
      <c r="K5744" t="s">
        <v>82</v>
      </c>
      <c r="L5744" t="s">
        <v>91</v>
      </c>
      <c r="M5744">
        <v>2024</v>
      </c>
      <c r="N5744" t="s">
        <v>84</v>
      </c>
      <c r="O5744" t="s">
        <v>6125</v>
      </c>
      <c r="P5744" t="s">
        <v>86</v>
      </c>
    </row>
    <row r="5745" spans="1:16" x14ac:dyDescent="0.45">
      <c r="A5745">
        <v>5744</v>
      </c>
      <c r="B5745" s="10">
        <v>45346</v>
      </c>
      <c r="C5745">
        <v>9625</v>
      </c>
      <c r="D5745" t="s">
        <v>89</v>
      </c>
      <c r="E5745">
        <v>31</v>
      </c>
      <c r="F5745" t="s">
        <v>7</v>
      </c>
      <c r="G5745">
        <v>1</v>
      </c>
      <c r="H5745">
        <v>1880.1</v>
      </c>
      <c r="I5745">
        <v>1880.1</v>
      </c>
      <c r="J5745" t="s">
        <v>87</v>
      </c>
      <c r="K5745" t="s">
        <v>567</v>
      </c>
      <c r="L5745" t="s">
        <v>91</v>
      </c>
      <c r="M5745">
        <v>2024</v>
      </c>
      <c r="N5745" t="s">
        <v>84</v>
      </c>
      <c r="O5745" t="s">
        <v>8222</v>
      </c>
      <c r="P5745" t="s">
        <v>86</v>
      </c>
    </row>
    <row r="5746" spans="1:16" x14ac:dyDescent="0.45">
      <c r="A5746">
        <v>5745</v>
      </c>
      <c r="B5746" s="10">
        <v>45346</v>
      </c>
      <c r="C5746">
        <v>4407</v>
      </c>
      <c r="D5746" t="s">
        <v>89</v>
      </c>
      <c r="E5746">
        <v>41</v>
      </c>
      <c r="F5746" t="s">
        <v>8</v>
      </c>
      <c r="G5746">
        <v>4</v>
      </c>
      <c r="H5746">
        <v>687.12</v>
      </c>
      <c r="I5746">
        <v>2748.48</v>
      </c>
      <c r="J5746" t="s">
        <v>97</v>
      </c>
      <c r="K5746" t="s">
        <v>82</v>
      </c>
      <c r="L5746" t="s">
        <v>91</v>
      </c>
      <c r="M5746">
        <v>2024</v>
      </c>
      <c r="N5746" t="s">
        <v>84</v>
      </c>
      <c r="O5746" t="s">
        <v>1759</v>
      </c>
      <c r="P5746" t="s">
        <v>86</v>
      </c>
    </row>
    <row r="5747" spans="1:16" x14ac:dyDescent="0.45">
      <c r="A5747">
        <v>5746</v>
      </c>
      <c r="B5747" s="10">
        <v>45346</v>
      </c>
      <c r="C5747">
        <v>7731</v>
      </c>
      <c r="D5747" t="s">
        <v>89</v>
      </c>
      <c r="E5747">
        <v>28</v>
      </c>
      <c r="F5747" t="s">
        <v>6</v>
      </c>
      <c r="G5747">
        <v>1</v>
      </c>
      <c r="H5747">
        <v>4670.74</v>
      </c>
      <c r="I5747">
        <v>4670.74</v>
      </c>
      <c r="J5747" t="s">
        <v>87</v>
      </c>
      <c r="K5747" t="s">
        <v>82</v>
      </c>
      <c r="L5747" t="s">
        <v>91</v>
      </c>
      <c r="M5747">
        <v>2024</v>
      </c>
      <c r="N5747" t="s">
        <v>84</v>
      </c>
      <c r="O5747" t="s">
        <v>5444</v>
      </c>
      <c r="P5747" t="s">
        <v>86</v>
      </c>
    </row>
    <row r="5748" spans="1:16" x14ac:dyDescent="0.45">
      <c r="A5748">
        <v>5747</v>
      </c>
      <c r="B5748" s="10">
        <v>45346</v>
      </c>
      <c r="C5748">
        <v>8795</v>
      </c>
      <c r="D5748" t="s">
        <v>80</v>
      </c>
      <c r="E5748">
        <v>63</v>
      </c>
      <c r="F5748" t="s">
        <v>8</v>
      </c>
      <c r="G5748">
        <v>1</v>
      </c>
      <c r="H5748">
        <v>2951.72</v>
      </c>
      <c r="I5748">
        <v>2951.72</v>
      </c>
      <c r="J5748" t="s">
        <v>81</v>
      </c>
      <c r="K5748" t="s">
        <v>82</v>
      </c>
      <c r="L5748" t="s">
        <v>91</v>
      </c>
      <c r="M5748">
        <v>2024</v>
      </c>
      <c r="N5748" t="s">
        <v>84</v>
      </c>
      <c r="O5748" t="s">
        <v>5889</v>
      </c>
      <c r="P5748" t="s">
        <v>86</v>
      </c>
    </row>
    <row r="5749" spans="1:16" x14ac:dyDescent="0.45">
      <c r="A5749">
        <v>5748</v>
      </c>
      <c r="B5749" s="10">
        <v>45346</v>
      </c>
      <c r="C5749">
        <v>3793</v>
      </c>
      <c r="D5749" t="s">
        <v>89</v>
      </c>
      <c r="E5749">
        <v>20</v>
      </c>
      <c r="F5749" t="s">
        <v>6</v>
      </c>
      <c r="G5749">
        <v>2</v>
      </c>
      <c r="H5749">
        <v>4940.54</v>
      </c>
      <c r="I5749">
        <v>9881.08</v>
      </c>
      <c r="J5749" t="s">
        <v>95</v>
      </c>
      <c r="K5749" t="s">
        <v>82</v>
      </c>
      <c r="L5749" t="s">
        <v>91</v>
      </c>
      <c r="M5749">
        <v>2024</v>
      </c>
      <c r="N5749" t="s">
        <v>84</v>
      </c>
      <c r="O5749" t="s">
        <v>2562</v>
      </c>
      <c r="P5749" t="s">
        <v>86</v>
      </c>
    </row>
    <row r="5750" spans="1:16" x14ac:dyDescent="0.45">
      <c r="A5750">
        <v>5749</v>
      </c>
      <c r="B5750" s="10">
        <v>45346</v>
      </c>
      <c r="C5750">
        <v>8334</v>
      </c>
      <c r="D5750" t="s">
        <v>89</v>
      </c>
      <c r="E5750">
        <v>46</v>
      </c>
      <c r="F5750" t="s">
        <v>5</v>
      </c>
      <c r="G5750">
        <v>2</v>
      </c>
      <c r="H5750">
        <v>910.64</v>
      </c>
      <c r="I5750">
        <v>1821.28</v>
      </c>
      <c r="J5750" t="s">
        <v>93</v>
      </c>
      <c r="K5750" t="s">
        <v>567</v>
      </c>
      <c r="L5750" t="s">
        <v>91</v>
      </c>
      <c r="M5750">
        <v>2024</v>
      </c>
      <c r="N5750" t="s">
        <v>84</v>
      </c>
      <c r="O5750" t="s">
        <v>7254</v>
      </c>
      <c r="P5750" t="s">
        <v>86</v>
      </c>
    </row>
    <row r="5751" spans="1:16" x14ac:dyDescent="0.45">
      <c r="A5751">
        <v>5750</v>
      </c>
      <c r="B5751" s="10">
        <v>45346</v>
      </c>
      <c r="C5751">
        <v>3911</v>
      </c>
      <c r="D5751" t="s">
        <v>80</v>
      </c>
      <c r="E5751">
        <v>47</v>
      </c>
      <c r="F5751" t="s">
        <v>102</v>
      </c>
      <c r="G5751">
        <v>1</v>
      </c>
      <c r="H5751">
        <v>2751.89</v>
      </c>
      <c r="I5751">
        <v>2751.89</v>
      </c>
      <c r="J5751" t="s">
        <v>93</v>
      </c>
      <c r="K5751" t="s">
        <v>82</v>
      </c>
      <c r="L5751" t="s">
        <v>91</v>
      </c>
      <c r="M5751">
        <v>2024</v>
      </c>
      <c r="N5751" t="s">
        <v>84</v>
      </c>
      <c r="O5751" t="s">
        <v>5658</v>
      </c>
      <c r="P5751" t="s">
        <v>86</v>
      </c>
    </row>
    <row r="5752" spans="1:16" x14ac:dyDescent="0.45">
      <c r="A5752">
        <v>5751</v>
      </c>
      <c r="B5752" s="10">
        <v>45346</v>
      </c>
      <c r="C5752">
        <v>8952</v>
      </c>
      <c r="D5752" t="s">
        <v>89</v>
      </c>
      <c r="E5752">
        <v>54</v>
      </c>
      <c r="F5752" t="s">
        <v>5</v>
      </c>
      <c r="G5752">
        <v>3</v>
      </c>
      <c r="H5752">
        <v>593.94000000000005</v>
      </c>
      <c r="I5752">
        <v>1781.82</v>
      </c>
      <c r="J5752" t="s">
        <v>93</v>
      </c>
      <c r="K5752" t="s">
        <v>567</v>
      </c>
      <c r="L5752" t="s">
        <v>91</v>
      </c>
      <c r="M5752">
        <v>2024</v>
      </c>
      <c r="N5752" t="s">
        <v>84</v>
      </c>
      <c r="O5752" t="s">
        <v>8749</v>
      </c>
      <c r="P5752" t="s">
        <v>748</v>
      </c>
    </row>
    <row r="5753" spans="1:16" x14ac:dyDescent="0.45">
      <c r="A5753">
        <v>5752</v>
      </c>
      <c r="B5753" s="10">
        <v>45346</v>
      </c>
      <c r="C5753">
        <v>3415</v>
      </c>
      <c r="D5753" t="s">
        <v>80</v>
      </c>
      <c r="E5753">
        <v>24</v>
      </c>
      <c r="F5753" t="s">
        <v>9</v>
      </c>
      <c r="G5753">
        <v>2</v>
      </c>
      <c r="H5753">
        <v>2645.17</v>
      </c>
      <c r="I5753">
        <v>5290.34</v>
      </c>
      <c r="J5753" t="s">
        <v>95</v>
      </c>
      <c r="K5753" t="s">
        <v>82</v>
      </c>
      <c r="L5753" t="s">
        <v>91</v>
      </c>
      <c r="M5753">
        <v>2024</v>
      </c>
      <c r="N5753" t="s">
        <v>84</v>
      </c>
      <c r="O5753" t="s">
        <v>2563</v>
      </c>
      <c r="P5753" t="s">
        <v>86</v>
      </c>
    </row>
    <row r="5754" spans="1:16" x14ac:dyDescent="0.45">
      <c r="A5754">
        <v>5753</v>
      </c>
      <c r="B5754" s="10">
        <v>45346</v>
      </c>
      <c r="C5754">
        <v>1250</v>
      </c>
      <c r="D5754" t="s">
        <v>89</v>
      </c>
      <c r="E5754">
        <v>34</v>
      </c>
      <c r="F5754" t="s">
        <v>8</v>
      </c>
      <c r="G5754">
        <v>4</v>
      </c>
      <c r="H5754">
        <v>4454.47</v>
      </c>
      <c r="I5754">
        <v>17817.88</v>
      </c>
      <c r="J5754" t="s">
        <v>87</v>
      </c>
      <c r="K5754" t="s">
        <v>82</v>
      </c>
      <c r="L5754" t="s">
        <v>91</v>
      </c>
      <c r="M5754">
        <v>2024</v>
      </c>
      <c r="N5754" t="s">
        <v>84</v>
      </c>
      <c r="O5754" t="s">
        <v>1072</v>
      </c>
      <c r="P5754" t="s">
        <v>86</v>
      </c>
    </row>
    <row r="5755" spans="1:16" x14ac:dyDescent="0.45">
      <c r="A5755">
        <v>5754</v>
      </c>
      <c r="B5755" s="10">
        <v>45347</v>
      </c>
      <c r="C5755">
        <v>5951</v>
      </c>
      <c r="D5755" t="s">
        <v>80</v>
      </c>
      <c r="E5755">
        <v>37</v>
      </c>
      <c r="F5755" t="s">
        <v>5</v>
      </c>
      <c r="G5755">
        <v>4</v>
      </c>
      <c r="H5755">
        <v>591.14</v>
      </c>
      <c r="I5755">
        <v>2364.56</v>
      </c>
      <c r="J5755" t="s">
        <v>97</v>
      </c>
      <c r="K5755" t="s">
        <v>82</v>
      </c>
      <c r="L5755" t="s">
        <v>91</v>
      </c>
      <c r="M5755">
        <v>2024</v>
      </c>
      <c r="N5755" t="s">
        <v>668</v>
      </c>
      <c r="O5755" t="s">
        <v>717</v>
      </c>
      <c r="P5755" t="s">
        <v>86</v>
      </c>
    </row>
    <row r="5756" spans="1:16" x14ac:dyDescent="0.45">
      <c r="A5756">
        <v>5755</v>
      </c>
      <c r="B5756" s="10">
        <v>45347</v>
      </c>
      <c r="C5756">
        <v>9098</v>
      </c>
      <c r="D5756" t="s">
        <v>80</v>
      </c>
      <c r="E5756">
        <v>28</v>
      </c>
      <c r="F5756" t="s">
        <v>8</v>
      </c>
      <c r="G5756">
        <v>1</v>
      </c>
      <c r="H5756">
        <v>1384.76</v>
      </c>
      <c r="I5756">
        <v>1384.76</v>
      </c>
      <c r="J5756" t="s">
        <v>87</v>
      </c>
      <c r="K5756" t="s">
        <v>567</v>
      </c>
      <c r="L5756" t="s">
        <v>91</v>
      </c>
      <c r="M5756">
        <v>2024</v>
      </c>
      <c r="N5756" t="s">
        <v>84</v>
      </c>
      <c r="O5756" t="s">
        <v>8223</v>
      </c>
      <c r="P5756" t="s">
        <v>86</v>
      </c>
    </row>
    <row r="5757" spans="1:16" x14ac:dyDescent="0.45">
      <c r="A5757">
        <v>5756</v>
      </c>
      <c r="B5757" s="10">
        <v>45347</v>
      </c>
      <c r="C5757">
        <v>6289</v>
      </c>
      <c r="D5757" t="s">
        <v>89</v>
      </c>
      <c r="E5757">
        <v>61</v>
      </c>
      <c r="F5757" t="s">
        <v>6</v>
      </c>
      <c r="G5757">
        <v>1</v>
      </c>
      <c r="H5757">
        <v>3427.89</v>
      </c>
      <c r="I5757">
        <v>3427.89</v>
      </c>
      <c r="J5757" t="s">
        <v>81</v>
      </c>
      <c r="K5757" t="s">
        <v>82</v>
      </c>
      <c r="L5757" t="s">
        <v>91</v>
      </c>
      <c r="M5757">
        <v>2024</v>
      </c>
      <c r="N5757" t="s">
        <v>84</v>
      </c>
      <c r="O5757" t="s">
        <v>5890</v>
      </c>
      <c r="P5757" t="s">
        <v>86</v>
      </c>
    </row>
    <row r="5758" spans="1:16" x14ac:dyDescent="0.45">
      <c r="A5758">
        <v>5757</v>
      </c>
      <c r="B5758" s="10">
        <v>45347</v>
      </c>
      <c r="C5758">
        <v>9102</v>
      </c>
      <c r="D5758" t="s">
        <v>89</v>
      </c>
      <c r="E5758">
        <v>42</v>
      </c>
      <c r="F5758" t="s">
        <v>8</v>
      </c>
      <c r="G5758">
        <v>3</v>
      </c>
      <c r="H5758">
        <v>427.62</v>
      </c>
      <c r="I5758">
        <v>1282.8599999999999</v>
      </c>
      <c r="J5758" t="s">
        <v>97</v>
      </c>
      <c r="K5758" t="s">
        <v>567</v>
      </c>
      <c r="L5758" t="s">
        <v>91</v>
      </c>
      <c r="M5758">
        <v>2024</v>
      </c>
      <c r="N5758" t="s">
        <v>84</v>
      </c>
      <c r="O5758" t="s">
        <v>8750</v>
      </c>
      <c r="P5758" t="s">
        <v>748</v>
      </c>
    </row>
    <row r="5759" spans="1:16" x14ac:dyDescent="0.45">
      <c r="A5759">
        <v>5758</v>
      </c>
      <c r="B5759" s="10">
        <v>45347</v>
      </c>
      <c r="C5759">
        <v>8257</v>
      </c>
      <c r="D5759" t="s">
        <v>80</v>
      </c>
      <c r="E5759">
        <v>41</v>
      </c>
      <c r="F5759" t="s">
        <v>9</v>
      </c>
      <c r="G5759">
        <v>1</v>
      </c>
      <c r="H5759">
        <v>2297.23</v>
      </c>
      <c r="I5759">
        <v>2297.23</v>
      </c>
      <c r="J5759" t="s">
        <v>97</v>
      </c>
      <c r="K5759" t="s">
        <v>82</v>
      </c>
      <c r="L5759" t="s">
        <v>91</v>
      </c>
      <c r="M5759">
        <v>2024</v>
      </c>
      <c r="N5759" t="s">
        <v>84</v>
      </c>
      <c r="O5759" t="s">
        <v>5238</v>
      </c>
      <c r="P5759" t="s">
        <v>86</v>
      </c>
    </row>
    <row r="5760" spans="1:16" x14ac:dyDescent="0.45">
      <c r="A5760">
        <v>5759</v>
      </c>
      <c r="B5760" s="10">
        <v>45347</v>
      </c>
      <c r="C5760">
        <v>6565</v>
      </c>
      <c r="D5760" t="s">
        <v>89</v>
      </c>
      <c r="E5760">
        <v>19</v>
      </c>
      <c r="F5760" t="s">
        <v>8</v>
      </c>
      <c r="G5760">
        <v>5</v>
      </c>
      <c r="H5760">
        <v>1698.66</v>
      </c>
      <c r="I5760">
        <v>8493.2999999999993</v>
      </c>
      <c r="J5760" t="s">
        <v>95</v>
      </c>
      <c r="K5760" t="s">
        <v>82</v>
      </c>
      <c r="L5760" t="s">
        <v>91</v>
      </c>
      <c r="M5760">
        <v>2024</v>
      </c>
      <c r="N5760" t="s">
        <v>84</v>
      </c>
      <c r="O5760" t="s">
        <v>8847</v>
      </c>
      <c r="P5760" t="s">
        <v>748</v>
      </c>
    </row>
    <row r="5761" spans="1:16" x14ac:dyDescent="0.45">
      <c r="A5761">
        <v>5760</v>
      </c>
      <c r="B5761" s="10">
        <v>45347</v>
      </c>
      <c r="C5761">
        <v>7437</v>
      </c>
      <c r="D5761" t="s">
        <v>80</v>
      </c>
      <c r="E5761">
        <v>44</v>
      </c>
      <c r="F5761" t="s">
        <v>6</v>
      </c>
      <c r="G5761">
        <v>5</v>
      </c>
      <c r="H5761">
        <v>4198.83</v>
      </c>
      <c r="I5761">
        <v>20994.15</v>
      </c>
      <c r="J5761" t="s">
        <v>97</v>
      </c>
      <c r="K5761" t="s">
        <v>82</v>
      </c>
      <c r="L5761" t="s">
        <v>91</v>
      </c>
      <c r="M5761">
        <v>2024</v>
      </c>
      <c r="N5761" t="s">
        <v>84</v>
      </c>
      <c r="O5761" t="s">
        <v>4518</v>
      </c>
      <c r="P5761" t="s">
        <v>86</v>
      </c>
    </row>
    <row r="5762" spans="1:16" x14ac:dyDescent="0.45">
      <c r="A5762">
        <v>5761</v>
      </c>
      <c r="B5762" s="10">
        <v>45347</v>
      </c>
      <c r="C5762">
        <v>2173</v>
      </c>
      <c r="D5762" t="s">
        <v>89</v>
      </c>
      <c r="E5762">
        <v>36</v>
      </c>
      <c r="F5762" t="s">
        <v>6</v>
      </c>
      <c r="G5762">
        <v>1</v>
      </c>
      <c r="H5762">
        <v>292.93</v>
      </c>
      <c r="I5762">
        <v>292.93</v>
      </c>
      <c r="J5762" t="s">
        <v>97</v>
      </c>
      <c r="K5762" t="s">
        <v>567</v>
      </c>
      <c r="L5762" t="s">
        <v>91</v>
      </c>
      <c r="M5762">
        <v>2024</v>
      </c>
      <c r="N5762" t="s">
        <v>84</v>
      </c>
      <c r="O5762" t="s">
        <v>7955</v>
      </c>
      <c r="P5762" t="s">
        <v>86</v>
      </c>
    </row>
    <row r="5763" spans="1:16" x14ac:dyDescent="0.45">
      <c r="A5763">
        <v>5762</v>
      </c>
      <c r="B5763" s="10">
        <v>45347</v>
      </c>
      <c r="C5763">
        <v>9624</v>
      </c>
      <c r="D5763" t="s">
        <v>89</v>
      </c>
      <c r="E5763">
        <v>46</v>
      </c>
      <c r="F5763" t="s">
        <v>5</v>
      </c>
      <c r="G5763">
        <v>5</v>
      </c>
      <c r="H5763">
        <v>4323.8100000000004</v>
      </c>
      <c r="I5763">
        <v>21619.05</v>
      </c>
      <c r="J5763" t="s">
        <v>93</v>
      </c>
      <c r="K5763" t="s">
        <v>82</v>
      </c>
      <c r="L5763" t="s">
        <v>91</v>
      </c>
      <c r="M5763">
        <v>2024</v>
      </c>
      <c r="N5763" t="s">
        <v>84</v>
      </c>
      <c r="O5763" t="s">
        <v>9180</v>
      </c>
      <c r="P5763" t="s">
        <v>748</v>
      </c>
    </row>
    <row r="5764" spans="1:16" x14ac:dyDescent="0.45">
      <c r="A5764">
        <v>5763</v>
      </c>
      <c r="B5764" s="10">
        <v>45347</v>
      </c>
      <c r="C5764">
        <v>1835</v>
      </c>
      <c r="D5764" t="s">
        <v>89</v>
      </c>
      <c r="E5764">
        <v>54</v>
      </c>
      <c r="F5764" t="s">
        <v>102</v>
      </c>
      <c r="G5764">
        <v>4</v>
      </c>
      <c r="H5764">
        <v>3532.98</v>
      </c>
      <c r="I5764">
        <v>14131.92</v>
      </c>
      <c r="J5764" t="s">
        <v>93</v>
      </c>
      <c r="K5764" t="s">
        <v>82</v>
      </c>
      <c r="L5764" t="s">
        <v>91</v>
      </c>
      <c r="M5764">
        <v>2024</v>
      </c>
      <c r="N5764" t="s">
        <v>84</v>
      </c>
      <c r="O5764" t="s">
        <v>2072</v>
      </c>
      <c r="P5764" t="s">
        <v>86</v>
      </c>
    </row>
    <row r="5765" spans="1:16" x14ac:dyDescent="0.45">
      <c r="A5765">
        <v>5764</v>
      </c>
      <c r="B5765" s="10">
        <v>45347</v>
      </c>
      <c r="C5765">
        <v>3262</v>
      </c>
      <c r="D5765" t="s">
        <v>89</v>
      </c>
      <c r="E5765">
        <v>28</v>
      </c>
      <c r="F5765" t="s">
        <v>7</v>
      </c>
      <c r="G5765">
        <v>1</v>
      </c>
      <c r="H5765">
        <v>1521.09</v>
      </c>
      <c r="I5765">
        <v>1521.09</v>
      </c>
      <c r="J5765" t="s">
        <v>87</v>
      </c>
      <c r="K5765" t="s">
        <v>567</v>
      </c>
      <c r="L5765" t="s">
        <v>91</v>
      </c>
      <c r="M5765">
        <v>2024</v>
      </c>
      <c r="N5765" t="s">
        <v>84</v>
      </c>
      <c r="O5765" t="s">
        <v>8224</v>
      </c>
      <c r="P5765" t="s">
        <v>86</v>
      </c>
    </row>
    <row r="5766" spans="1:16" x14ac:dyDescent="0.45">
      <c r="A5766">
        <v>5765</v>
      </c>
      <c r="B5766" s="10">
        <v>45347</v>
      </c>
      <c r="C5766">
        <v>5567</v>
      </c>
      <c r="D5766" t="s">
        <v>80</v>
      </c>
      <c r="E5766">
        <v>36</v>
      </c>
      <c r="F5766" t="s">
        <v>5</v>
      </c>
      <c r="G5766">
        <v>4</v>
      </c>
      <c r="H5766">
        <v>1028.95</v>
      </c>
      <c r="I5766">
        <v>4115.8</v>
      </c>
      <c r="J5766" t="s">
        <v>97</v>
      </c>
      <c r="K5766" t="s">
        <v>82</v>
      </c>
      <c r="L5766" t="s">
        <v>91</v>
      </c>
      <c r="M5766">
        <v>2024</v>
      </c>
      <c r="N5766" t="s">
        <v>84</v>
      </c>
      <c r="O5766" t="s">
        <v>1760</v>
      </c>
      <c r="P5766" t="s">
        <v>86</v>
      </c>
    </row>
    <row r="5767" spans="1:16" x14ac:dyDescent="0.45">
      <c r="A5767">
        <v>5766</v>
      </c>
      <c r="B5767" s="10">
        <v>45347</v>
      </c>
      <c r="C5767">
        <v>4815</v>
      </c>
      <c r="D5767" t="s">
        <v>80</v>
      </c>
      <c r="E5767">
        <v>45</v>
      </c>
      <c r="F5767" t="s">
        <v>9</v>
      </c>
      <c r="G5767">
        <v>4</v>
      </c>
      <c r="H5767">
        <v>4753.37</v>
      </c>
      <c r="I5767">
        <v>19013.48</v>
      </c>
      <c r="J5767" t="s">
        <v>93</v>
      </c>
      <c r="K5767" t="s">
        <v>82</v>
      </c>
      <c r="L5767" t="s">
        <v>91</v>
      </c>
      <c r="M5767">
        <v>2024</v>
      </c>
      <c r="N5767" t="s">
        <v>84</v>
      </c>
      <c r="O5767" t="s">
        <v>2073</v>
      </c>
      <c r="P5767" t="s">
        <v>86</v>
      </c>
    </row>
    <row r="5768" spans="1:16" x14ac:dyDescent="0.45">
      <c r="A5768">
        <v>5767</v>
      </c>
      <c r="B5768" s="10">
        <v>45347</v>
      </c>
      <c r="C5768">
        <v>1246</v>
      </c>
      <c r="D5768" t="s">
        <v>89</v>
      </c>
      <c r="E5768">
        <v>56</v>
      </c>
      <c r="F5768" t="s">
        <v>7</v>
      </c>
      <c r="G5768">
        <v>5</v>
      </c>
      <c r="H5768">
        <v>2791.84</v>
      </c>
      <c r="I5768">
        <v>13959.2</v>
      </c>
      <c r="J5768" t="s">
        <v>81</v>
      </c>
      <c r="K5768" t="s">
        <v>82</v>
      </c>
      <c r="L5768" t="s">
        <v>91</v>
      </c>
      <c r="M5768">
        <v>2024</v>
      </c>
      <c r="N5768" t="s">
        <v>84</v>
      </c>
      <c r="O5768" t="s">
        <v>4735</v>
      </c>
      <c r="P5768" t="s">
        <v>86</v>
      </c>
    </row>
    <row r="5769" spans="1:16" x14ac:dyDescent="0.45">
      <c r="A5769">
        <v>5768</v>
      </c>
      <c r="B5769" s="10">
        <v>45348</v>
      </c>
      <c r="C5769">
        <v>3429</v>
      </c>
      <c r="D5769" t="s">
        <v>89</v>
      </c>
      <c r="E5769">
        <v>38</v>
      </c>
      <c r="F5769" t="s">
        <v>8</v>
      </c>
      <c r="G5769">
        <v>3</v>
      </c>
      <c r="H5769">
        <v>1756.65</v>
      </c>
      <c r="I5769">
        <v>5269.95</v>
      </c>
      <c r="J5769" t="s">
        <v>97</v>
      </c>
      <c r="K5769" t="s">
        <v>82</v>
      </c>
      <c r="L5769" t="s">
        <v>91</v>
      </c>
      <c r="M5769">
        <v>2024</v>
      </c>
      <c r="N5769" t="s">
        <v>84</v>
      </c>
      <c r="O5769" t="s">
        <v>802</v>
      </c>
      <c r="P5769" t="s">
        <v>748</v>
      </c>
    </row>
    <row r="5770" spans="1:16" x14ac:dyDescent="0.45">
      <c r="A5770">
        <v>5769</v>
      </c>
      <c r="B5770" s="10">
        <v>45348</v>
      </c>
      <c r="C5770">
        <v>6287</v>
      </c>
      <c r="D5770" t="s">
        <v>89</v>
      </c>
      <c r="E5770">
        <v>43</v>
      </c>
      <c r="F5770" t="s">
        <v>5</v>
      </c>
      <c r="G5770">
        <v>4</v>
      </c>
      <c r="H5770">
        <v>270.12</v>
      </c>
      <c r="I5770">
        <v>1080.48</v>
      </c>
      <c r="J5770" t="s">
        <v>97</v>
      </c>
      <c r="K5770" t="s">
        <v>567</v>
      </c>
      <c r="L5770" t="s">
        <v>91</v>
      </c>
      <c r="M5770">
        <v>2024</v>
      </c>
      <c r="N5770" t="s">
        <v>84</v>
      </c>
      <c r="O5770" t="s">
        <v>7391</v>
      </c>
      <c r="P5770" t="s">
        <v>86</v>
      </c>
    </row>
    <row r="5771" spans="1:16" x14ac:dyDescent="0.45">
      <c r="A5771">
        <v>5770</v>
      </c>
      <c r="B5771" s="10">
        <v>45348</v>
      </c>
      <c r="C5771">
        <v>3607</v>
      </c>
      <c r="D5771" t="s">
        <v>89</v>
      </c>
      <c r="E5771">
        <v>39</v>
      </c>
      <c r="F5771" t="s">
        <v>7</v>
      </c>
      <c r="G5771">
        <v>5</v>
      </c>
      <c r="H5771">
        <v>870.63</v>
      </c>
      <c r="I5771">
        <v>4353.1499999999996</v>
      </c>
      <c r="J5771" t="s">
        <v>97</v>
      </c>
      <c r="K5771" t="s">
        <v>82</v>
      </c>
      <c r="L5771" t="s">
        <v>91</v>
      </c>
      <c r="M5771">
        <v>2024</v>
      </c>
      <c r="N5771" t="s">
        <v>84</v>
      </c>
      <c r="O5771" t="s">
        <v>4519</v>
      </c>
      <c r="P5771" t="s">
        <v>86</v>
      </c>
    </row>
    <row r="5772" spans="1:16" x14ac:dyDescent="0.45">
      <c r="A5772">
        <v>5771</v>
      </c>
      <c r="B5772" s="10">
        <v>45348</v>
      </c>
      <c r="C5772">
        <v>6930</v>
      </c>
      <c r="D5772" t="s">
        <v>89</v>
      </c>
      <c r="E5772">
        <v>23</v>
      </c>
      <c r="F5772" t="s">
        <v>5</v>
      </c>
      <c r="G5772">
        <v>3</v>
      </c>
      <c r="H5772">
        <v>3010.92</v>
      </c>
      <c r="I5772">
        <v>9032.76</v>
      </c>
      <c r="J5772" t="s">
        <v>95</v>
      </c>
      <c r="K5772" t="s">
        <v>82</v>
      </c>
      <c r="L5772" t="s">
        <v>91</v>
      </c>
      <c r="M5772">
        <v>2024</v>
      </c>
      <c r="N5772" t="s">
        <v>84</v>
      </c>
      <c r="O5772" t="s">
        <v>6900</v>
      </c>
      <c r="P5772" t="s">
        <v>86</v>
      </c>
    </row>
    <row r="5773" spans="1:16" x14ac:dyDescent="0.45">
      <c r="A5773">
        <v>5772</v>
      </c>
      <c r="B5773" s="10">
        <v>45348</v>
      </c>
      <c r="C5773">
        <v>5022</v>
      </c>
      <c r="D5773" t="s">
        <v>80</v>
      </c>
      <c r="E5773">
        <v>28</v>
      </c>
      <c r="F5773" t="s">
        <v>8</v>
      </c>
      <c r="G5773">
        <v>5</v>
      </c>
      <c r="H5773">
        <v>2589.89</v>
      </c>
      <c r="I5773">
        <v>12949.45</v>
      </c>
      <c r="J5773" t="s">
        <v>87</v>
      </c>
      <c r="K5773" t="s">
        <v>82</v>
      </c>
      <c r="L5773" t="s">
        <v>91</v>
      </c>
      <c r="M5773">
        <v>2024</v>
      </c>
      <c r="N5773" t="s">
        <v>84</v>
      </c>
      <c r="O5773" t="s">
        <v>8994</v>
      </c>
      <c r="P5773" t="s">
        <v>748</v>
      </c>
    </row>
    <row r="5774" spans="1:16" x14ac:dyDescent="0.45">
      <c r="A5774">
        <v>5773</v>
      </c>
      <c r="B5774" s="10">
        <v>45348</v>
      </c>
      <c r="C5774">
        <v>5784</v>
      </c>
      <c r="D5774" t="s">
        <v>80</v>
      </c>
      <c r="E5774">
        <v>31</v>
      </c>
      <c r="F5774" t="s">
        <v>6</v>
      </c>
      <c r="G5774">
        <v>5</v>
      </c>
      <c r="H5774">
        <v>3800.17</v>
      </c>
      <c r="I5774">
        <v>19000.849999999999</v>
      </c>
      <c r="J5774" t="s">
        <v>87</v>
      </c>
      <c r="K5774" t="s">
        <v>82</v>
      </c>
      <c r="L5774" t="s">
        <v>91</v>
      </c>
      <c r="M5774">
        <v>2024</v>
      </c>
      <c r="N5774" t="s">
        <v>84</v>
      </c>
      <c r="O5774" t="s">
        <v>4031</v>
      </c>
      <c r="P5774" t="s">
        <v>86</v>
      </c>
    </row>
    <row r="5775" spans="1:16" x14ac:dyDescent="0.45">
      <c r="A5775">
        <v>5774</v>
      </c>
      <c r="B5775" s="10">
        <v>45348</v>
      </c>
      <c r="C5775">
        <v>7617</v>
      </c>
      <c r="D5775" t="s">
        <v>89</v>
      </c>
      <c r="E5775">
        <v>53</v>
      </c>
      <c r="F5775" t="s">
        <v>5</v>
      </c>
      <c r="G5775">
        <v>1</v>
      </c>
      <c r="H5775">
        <v>4182.45</v>
      </c>
      <c r="I5775">
        <v>4182.45</v>
      </c>
      <c r="J5775" t="s">
        <v>93</v>
      </c>
      <c r="K5775" t="s">
        <v>82</v>
      </c>
      <c r="L5775" t="s">
        <v>91</v>
      </c>
      <c r="M5775">
        <v>2024</v>
      </c>
      <c r="N5775" t="s">
        <v>84</v>
      </c>
      <c r="O5775" t="s">
        <v>5659</v>
      </c>
      <c r="P5775" t="s">
        <v>86</v>
      </c>
    </row>
    <row r="5776" spans="1:16" x14ac:dyDescent="0.45">
      <c r="A5776">
        <v>5775</v>
      </c>
      <c r="B5776" s="10">
        <v>45348</v>
      </c>
      <c r="C5776">
        <v>4151</v>
      </c>
      <c r="D5776" t="s">
        <v>80</v>
      </c>
      <c r="E5776">
        <v>57</v>
      </c>
      <c r="F5776" t="s">
        <v>9</v>
      </c>
      <c r="G5776">
        <v>2</v>
      </c>
      <c r="H5776">
        <v>2016.02</v>
      </c>
      <c r="I5776">
        <v>4032.04</v>
      </c>
      <c r="J5776" t="s">
        <v>81</v>
      </c>
      <c r="K5776" t="s">
        <v>82</v>
      </c>
      <c r="L5776" t="s">
        <v>91</v>
      </c>
      <c r="M5776">
        <v>2024</v>
      </c>
      <c r="N5776" t="s">
        <v>84</v>
      </c>
      <c r="O5776" t="s">
        <v>3114</v>
      </c>
      <c r="P5776" t="s">
        <v>86</v>
      </c>
    </row>
    <row r="5777" spans="1:16" x14ac:dyDescent="0.45">
      <c r="A5777">
        <v>5776</v>
      </c>
      <c r="B5777" s="10">
        <v>45348</v>
      </c>
      <c r="C5777">
        <v>6580</v>
      </c>
      <c r="D5777" t="s">
        <v>80</v>
      </c>
      <c r="E5777">
        <v>58</v>
      </c>
      <c r="F5777" t="s">
        <v>7</v>
      </c>
      <c r="G5777">
        <v>3</v>
      </c>
      <c r="H5777">
        <v>549.6</v>
      </c>
      <c r="I5777">
        <v>1648.8</v>
      </c>
      <c r="J5777" t="s">
        <v>81</v>
      </c>
      <c r="K5777" t="s">
        <v>567</v>
      </c>
      <c r="L5777" t="s">
        <v>91</v>
      </c>
      <c r="M5777">
        <v>2024</v>
      </c>
      <c r="N5777" t="s">
        <v>84</v>
      </c>
      <c r="O5777" t="s">
        <v>8751</v>
      </c>
      <c r="P5777" t="s">
        <v>748</v>
      </c>
    </row>
    <row r="5778" spans="1:16" x14ac:dyDescent="0.45">
      <c r="A5778">
        <v>5777</v>
      </c>
      <c r="B5778" s="10">
        <v>45348</v>
      </c>
      <c r="C5778">
        <v>8054</v>
      </c>
      <c r="D5778" t="s">
        <v>89</v>
      </c>
      <c r="E5778">
        <v>19</v>
      </c>
      <c r="F5778" t="s">
        <v>7</v>
      </c>
      <c r="G5778">
        <v>5</v>
      </c>
      <c r="H5778">
        <v>3968.07</v>
      </c>
      <c r="I5778">
        <v>19840.349999999999</v>
      </c>
      <c r="J5778" t="s">
        <v>95</v>
      </c>
      <c r="K5778" t="s">
        <v>82</v>
      </c>
      <c r="L5778" t="s">
        <v>91</v>
      </c>
      <c r="M5778">
        <v>2024</v>
      </c>
      <c r="N5778" t="s">
        <v>84</v>
      </c>
      <c r="O5778" t="s">
        <v>8848</v>
      </c>
      <c r="P5778" t="s">
        <v>748</v>
      </c>
    </row>
    <row r="5779" spans="1:16" x14ac:dyDescent="0.45">
      <c r="A5779">
        <v>5778</v>
      </c>
      <c r="B5779" s="10">
        <v>45348</v>
      </c>
      <c r="C5779">
        <v>8706</v>
      </c>
      <c r="D5779" t="s">
        <v>80</v>
      </c>
      <c r="E5779">
        <v>60</v>
      </c>
      <c r="F5779" t="s">
        <v>7</v>
      </c>
      <c r="G5779">
        <v>4</v>
      </c>
      <c r="H5779">
        <v>2791.01</v>
      </c>
      <c r="I5779">
        <v>11164.04</v>
      </c>
      <c r="J5779" t="s">
        <v>81</v>
      </c>
      <c r="K5779" t="s">
        <v>82</v>
      </c>
      <c r="L5779" t="s">
        <v>91</v>
      </c>
      <c r="M5779">
        <v>2024</v>
      </c>
      <c r="N5779" t="s">
        <v>668</v>
      </c>
      <c r="O5779" t="s">
        <v>10038</v>
      </c>
      <c r="P5779" t="s">
        <v>86</v>
      </c>
    </row>
    <row r="5780" spans="1:16" x14ac:dyDescent="0.45">
      <c r="A5780">
        <v>5779</v>
      </c>
      <c r="B5780" s="10">
        <v>45348</v>
      </c>
      <c r="C5780">
        <v>8619</v>
      </c>
      <c r="D5780" t="s">
        <v>80</v>
      </c>
      <c r="E5780">
        <v>37</v>
      </c>
      <c r="F5780" t="s">
        <v>5</v>
      </c>
      <c r="G5780">
        <v>4</v>
      </c>
      <c r="H5780">
        <v>4899.97</v>
      </c>
      <c r="I5780">
        <v>19599.88</v>
      </c>
      <c r="J5780" t="s">
        <v>97</v>
      </c>
      <c r="K5780" t="s">
        <v>82</v>
      </c>
      <c r="L5780" t="s">
        <v>91</v>
      </c>
      <c r="M5780">
        <v>2024</v>
      </c>
      <c r="N5780" t="s">
        <v>84</v>
      </c>
      <c r="O5780" t="s">
        <v>1761</v>
      </c>
      <c r="P5780" t="s">
        <v>86</v>
      </c>
    </row>
    <row r="5781" spans="1:16" x14ac:dyDescent="0.45">
      <c r="A5781">
        <v>5780</v>
      </c>
      <c r="B5781" s="10">
        <v>45348</v>
      </c>
      <c r="C5781">
        <v>5573</v>
      </c>
      <c r="D5781" t="s">
        <v>80</v>
      </c>
      <c r="E5781">
        <v>39</v>
      </c>
      <c r="F5781" t="s">
        <v>8</v>
      </c>
      <c r="G5781">
        <v>2</v>
      </c>
      <c r="H5781">
        <v>3991.93</v>
      </c>
      <c r="I5781">
        <v>7983.86</v>
      </c>
      <c r="J5781" t="s">
        <v>97</v>
      </c>
      <c r="K5781" t="s">
        <v>82</v>
      </c>
      <c r="L5781" t="s">
        <v>91</v>
      </c>
      <c r="M5781">
        <v>2024</v>
      </c>
      <c r="N5781" t="s">
        <v>668</v>
      </c>
      <c r="O5781" t="s">
        <v>9883</v>
      </c>
      <c r="P5781" t="s">
        <v>86</v>
      </c>
    </row>
    <row r="5782" spans="1:16" x14ac:dyDescent="0.45">
      <c r="A5782">
        <v>5781</v>
      </c>
      <c r="B5782" s="10">
        <v>45348</v>
      </c>
      <c r="C5782">
        <v>4491</v>
      </c>
      <c r="D5782" t="s">
        <v>80</v>
      </c>
      <c r="E5782">
        <v>56</v>
      </c>
      <c r="F5782" t="s">
        <v>5</v>
      </c>
      <c r="G5782">
        <v>3</v>
      </c>
      <c r="H5782">
        <v>1678.91</v>
      </c>
      <c r="I5782">
        <v>5036.7299999999996</v>
      </c>
      <c r="J5782" t="s">
        <v>81</v>
      </c>
      <c r="K5782" t="s">
        <v>82</v>
      </c>
      <c r="L5782" t="s">
        <v>91</v>
      </c>
      <c r="M5782">
        <v>2024</v>
      </c>
      <c r="N5782" t="s">
        <v>84</v>
      </c>
      <c r="O5782" t="s">
        <v>8435</v>
      </c>
      <c r="P5782" t="s">
        <v>748</v>
      </c>
    </row>
    <row r="5783" spans="1:16" x14ac:dyDescent="0.45">
      <c r="A5783">
        <v>5782</v>
      </c>
      <c r="B5783" s="10">
        <v>45349</v>
      </c>
      <c r="C5783">
        <v>1706</v>
      </c>
      <c r="D5783" t="s">
        <v>89</v>
      </c>
      <c r="E5783">
        <v>21</v>
      </c>
      <c r="F5783" t="s">
        <v>5</v>
      </c>
      <c r="G5783">
        <v>1</v>
      </c>
      <c r="H5783">
        <v>2171.0300000000002</v>
      </c>
      <c r="I5783">
        <v>2171.0300000000002</v>
      </c>
      <c r="J5783" t="s">
        <v>95</v>
      </c>
      <c r="K5783" t="s">
        <v>82</v>
      </c>
      <c r="L5783" t="s">
        <v>91</v>
      </c>
      <c r="M5783">
        <v>2024</v>
      </c>
      <c r="N5783" t="s">
        <v>84</v>
      </c>
      <c r="O5783" t="s">
        <v>540</v>
      </c>
      <c r="P5783" t="s">
        <v>86</v>
      </c>
    </row>
    <row r="5784" spans="1:16" x14ac:dyDescent="0.45">
      <c r="A5784">
        <v>5783</v>
      </c>
      <c r="B5784" s="10">
        <v>45349</v>
      </c>
      <c r="C5784">
        <v>7997</v>
      </c>
      <c r="D5784" t="s">
        <v>80</v>
      </c>
      <c r="E5784">
        <v>46</v>
      </c>
      <c r="F5784" t="s">
        <v>6</v>
      </c>
      <c r="G5784">
        <v>3</v>
      </c>
      <c r="H5784">
        <v>1216.0999999999999</v>
      </c>
      <c r="I5784">
        <v>3648.3</v>
      </c>
      <c r="J5784" t="s">
        <v>93</v>
      </c>
      <c r="K5784" t="s">
        <v>82</v>
      </c>
      <c r="L5784" t="s">
        <v>91</v>
      </c>
      <c r="M5784">
        <v>2024</v>
      </c>
      <c r="N5784" t="s">
        <v>84</v>
      </c>
      <c r="O5784" t="s">
        <v>8530</v>
      </c>
      <c r="P5784" t="s">
        <v>748</v>
      </c>
    </row>
    <row r="5785" spans="1:16" x14ac:dyDescent="0.45">
      <c r="A5785">
        <v>5784</v>
      </c>
      <c r="B5785" s="10">
        <v>45349</v>
      </c>
      <c r="C5785">
        <v>6233</v>
      </c>
      <c r="D5785" t="s">
        <v>80</v>
      </c>
      <c r="E5785">
        <v>63</v>
      </c>
      <c r="F5785" t="s">
        <v>7</v>
      </c>
      <c r="G5785">
        <v>4</v>
      </c>
      <c r="H5785">
        <v>2584.39</v>
      </c>
      <c r="I5785">
        <v>10337.56</v>
      </c>
      <c r="J5785" t="s">
        <v>81</v>
      </c>
      <c r="K5785" t="s">
        <v>82</v>
      </c>
      <c r="L5785" t="s">
        <v>91</v>
      </c>
      <c r="M5785">
        <v>2024</v>
      </c>
      <c r="N5785" t="s">
        <v>84</v>
      </c>
      <c r="O5785" t="s">
        <v>1421</v>
      </c>
      <c r="P5785" t="s">
        <v>86</v>
      </c>
    </row>
    <row r="5786" spans="1:16" x14ac:dyDescent="0.45">
      <c r="A5786">
        <v>5785</v>
      </c>
      <c r="B5786" s="10">
        <v>45349</v>
      </c>
      <c r="C5786">
        <v>9945</v>
      </c>
      <c r="D5786" t="s">
        <v>80</v>
      </c>
      <c r="E5786">
        <v>41</v>
      </c>
      <c r="F5786" t="s">
        <v>8</v>
      </c>
      <c r="G5786">
        <v>4</v>
      </c>
      <c r="H5786">
        <v>3568.09</v>
      </c>
      <c r="I5786">
        <v>14272.36</v>
      </c>
      <c r="J5786" t="s">
        <v>97</v>
      </c>
      <c r="K5786" t="s">
        <v>82</v>
      </c>
      <c r="L5786" t="s">
        <v>91</v>
      </c>
      <c r="M5786">
        <v>2024</v>
      </c>
      <c r="N5786" t="s">
        <v>84</v>
      </c>
      <c r="O5786" t="s">
        <v>1762</v>
      </c>
      <c r="P5786" t="s">
        <v>86</v>
      </c>
    </row>
    <row r="5787" spans="1:16" x14ac:dyDescent="0.45">
      <c r="A5787">
        <v>5786</v>
      </c>
      <c r="B5787" s="10">
        <v>45349</v>
      </c>
      <c r="C5787">
        <v>6755</v>
      </c>
      <c r="D5787" t="s">
        <v>89</v>
      </c>
      <c r="E5787">
        <v>18</v>
      </c>
      <c r="F5787" t="s">
        <v>102</v>
      </c>
      <c r="G5787">
        <v>1</v>
      </c>
      <c r="H5787">
        <v>3081.82</v>
      </c>
      <c r="I5787">
        <v>3081.82</v>
      </c>
      <c r="J5787" t="s">
        <v>95</v>
      </c>
      <c r="K5787" t="s">
        <v>82</v>
      </c>
      <c r="L5787" t="s">
        <v>91</v>
      </c>
      <c r="M5787">
        <v>2024</v>
      </c>
      <c r="N5787" t="s">
        <v>84</v>
      </c>
      <c r="O5787" t="s">
        <v>5060</v>
      </c>
      <c r="P5787" t="s">
        <v>86</v>
      </c>
    </row>
    <row r="5788" spans="1:16" x14ac:dyDescent="0.45">
      <c r="A5788">
        <v>5787</v>
      </c>
      <c r="B5788" s="10">
        <v>45349</v>
      </c>
      <c r="C5788">
        <v>7960</v>
      </c>
      <c r="D5788" t="s">
        <v>80</v>
      </c>
      <c r="E5788">
        <v>41</v>
      </c>
      <c r="F5788" t="s">
        <v>8</v>
      </c>
      <c r="G5788">
        <v>1</v>
      </c>
      <c r="H5788">
        <v>1743.31</v>
      </c>
      <c r="I5788">
        <v>1743.31</v>
      </c>
      <c r="J5788" t="s">
        <v>97</v>
      </c>
      <c r="K5788" t="s">
        <v>567</v>
      </c>
      <c r="L5788" t="s">
        <v>91</v>
      </c>
      <c r="M5788">
        <v>2024</v>
      </c>
      <c r="N5788" t="s">
        <v>84</v>
      </c>
      <c r="O5788" t="s">
        <v>7956</v>
      </c>
      <c r="P5788" t="s">
        <v>86</v>
      </c>
    </row>
    <row r="5789" spans="1:16" x14ac:dyDescent="0.45">
      <c r="A5789">
        <v>5788</v>
      </c>
      <c r="B5789" s="10">
        <v>45349</v>
      </c>
      <c r="C5789">
        <v>9779</v>
      </c>
      <c r="D5789" t="s">
        <v>80</v>
      </c>
      <c r="E5789">
        <v>47</v>
      </c>
      <c r="F5789" t="s">
        <v>5</v>
      </c>
      <c r="G5789">
        <v>4</v>
      </c>
      <c r="H5789">
        <v>4125.33</v>
      </c>
      <c r="I5789">
        <v>16501.32</v>
      </c>
      <c r="J5789" t="s">
        <v>93</v>
      </c>
      <c r="K5789" t="s">
        <v>82</v>
      </c>
      <c r="L5789" t="s">
        <v>91</v>
      </c>
      <c r="M5789">
        <v>2024</v>
      </c>
      <c r="N5789" t="s">
        <v>84</v>
      </c>
      <c r="O5789" t="s">
        <v>2074</v>
      </c>
      <c r="P5789" t="s">
        <v>86</v>
      </c>
    </row>
    <row r="5790" spans="1:16" x14ac:dyDescent="0.45">
      <c r="A5790">
        <v>5789</v>
      </c>
      <c r="B5790" s="10">
        <v>45349</v>
      </c>
      <c r="C5790">
        <v>2334</v>
      </c>
      <c r="D5790" t="s">
        <v>80</v>
      </c>
      <c r="E5790">
        <v>29</v>
      </c>
      <c r="F5790" t="s">
        <v>9</v>
      </c>
      <c r="G5790">
        <v>5</v>
      </c>
      <c r="H5790">
        <v>570.04</v>
      </c>
      <c r="I5790">
        <v>2850.2</v>
      </c>
      <c r="J5790" t="s">
        <v>87</v>
      </c>
      <c r="K5790" t="s">
        <v>82</v>
      </c>
      <c r="L5790" t="s">
        <v>91</v>
      </c>
      <c r="M5790">
        <v>2024</v>
      </c>
      <c r="N5790" t="s">
        <v>84</v>
      </c>
      <c r="O5790" t="s">
        <v>4032</v>
      </c>
      <c r="P5790" t="s">
        <v>86</v>
      </c>
    </row>
    <row r="5791" spans="1:16" x14ac:dyDescent="0.45">
      <c r="A5791">
        <v>5790</v>
      </c>
      <c r="B5791" s="10">
        <v>45349</v>
      </c>
      <c r="C5791">
        <v>6588</v>
      </c>
      <c r="D5791" t="s">
        <v>89</v>
      </c>
      <c r="E5791">
        <v>36</v>
      </c>
      <c r="F5791" t="s">
        <v>8</v>
      </c>
      <c r="G5791">
        <v>5</v>
      </c>
      <c r="H5791">
        <v>755.65</v>
      </c>
      <c r="I5791">
        <v>3778.25</v>
      </c>
      <c r="J5791" t="s">
        <v>97</v>
      </c>
      <c r="K5791" t="s">
        <v>82</v>
      </c>
      <c r="L5791" t="s">
        <v>91</v>
      </c>
      <c r="M5791">
        <v>2024</v>
      </c>
      <c r="N5791" t="s">
        <v>84</v>
      </c>
      <c r="O5791" t="s">
        <v>4520</v>
      </c>
      <c r="P5791" t="s">
        <v>86</v>
      </c>
    </row>
    <row r="5792" spans="1:16" x14ac:dyDescent="0.45">
      <c r="A5792">
        <v>5791</v>
      </c>
      <c r="B5792" s="10">
        <v>45349</v>
      </c>
      <c r="C5792">
        <v>2847</v>
      </c>
      <c r="D5792" t="s">
        <v>89</v>
      </c>
      <c r="E5792">
        <v>54</v>
      </c>
      <c r="F5792" t="s">
        <v>7</v>
      </c>
      <c r="G5792">
        <v>1</v>
      </c>
      <c r="H5792">
        <v>2050.59</v>
      </c>
      <c r="I5792">
        <v>2050.59</v>
      </c>
      <c r="J5792" t="s">
        <v>93</v>
      </c>
      <c r="K5792" t="s">
        <v>82</v>
      </c>
      <c r="L5792" t="s">
        <v>91</v>
      </c>
      <c r="M5792">
        <v>2024</v>
      </c>
      <c r="N5792" t="s">
        <v>84</v>
      </c>
      <c r="O5792" t="s">
        <v>5660</v>
      </c>
      <c r="P5792" t="s">
        <v>86</v>
      </c>
    </row>
    <row r="5793" spans="1:16" x14ac:dyDescent="0.45">
      <c r="A5793">
        <v>5792</v>
      </c>
      <c r="B5793" s="10">
        <v>45349</v>
      </c>
      <c r="C5793">
        <v>7851</v>
      </c>
      <c r="D5793" t="s">
        <v>89</v>
      </c>
      <c r="E5793">
        <v>57</v>
      </c>
      <c r="F5793" t="s">
        <v>9</v>
      </c>
      <c r="G5793">
        <v>5</v>
      </c>
      <c r="H5793">
        <v>3526.1</v>
      </c>
      <c r="I5793">
        <v>17630.5</v>
      </c>
      <c r="J5793" t="s">
        <v>81</v>
      </c>
      <c r="K5793" t="s">
        <v>82</v>
      </c>
      <c r="L5793" t="s">
        <v>91</v>
      </c>
      <c r="M5793">
        <v>2024</v>
      </c>
      <c r="N5793" t="s">
        <v>84</v>
      </c>
      <c r="O5793" t="s">
        <v>4736</v>
      </c>
      <c r="P5793" t="s">
        <v>86</v>
      </c>
    </row>
    <row r="5794" spans="1:16" x14ac:dyDescent="0.45">
      <c r="A5794">
        <v>5793</v>
      </c>
      <c r="B5794" s="10">
        <v>45349</v>
      </c>
      <c r="C5794">
        <v>8211</v>
      </c>
      <c r="D5794" t="s">
        <v>89</v>
      </c>
      <c r="E5794">
        <v>60</v>
      </c>
      <c r="F5794" t="s">
        <v>102</v>
      </c>
      <c r="G5794">
        <v>1</v>
      </c>
      <c r="H5794">
        <v>3486.22</v>
      </c>
      <c r="I5794">
        <v>3486.22</v>
      </c>
      <c r="J5794" t="s">
        <v>81</v>
      </c>
      <c r="K5794" t="s">
        <v>82</v>
      </c>
      <c r="L5794" t="s">
        <v>91</v>
      </c>
      <c r="M5794">
        <v>2024</v>
      </c>
      <c r="N5794" t="s">
        <v>84</v>
      </c>
      <c r="O5794" t="s">
        <v>5891</v>
      </c>
      <c r="P5794" t="s">
        <v>86</v>
      </c>
    </row>
    <row r="5795" spans="1:16" x14ac:dyDescent="0.45">
      <c r="A5795">
        <v>5794</v>
      </c>
      <c r="B5795" s="10">
        <v>45349</v>
      </c>
      <c r="C5795">
        <v>8865</v>
      </c>
      <c r="D5795" t="s">
        <v>89</v>
      </c>
      <c r="E5795">
        <v>21</v>
      </c>
      <c r="F5795" t="s">
        <v>102</v>
      </c>
      <c r="G5795">
        <v>3</v>
      </c>
      <c r="H5795">
        <v>1864.29</v>
      </c>
      <c r="I5795">
        <v>5592.87</v>
      </c>
      <c r="J5795" t="s">
        <v>95</v>
      </c>
      <c r="K5795" t="s">
        <v>82</v>
      </c>
      <c r="L5795" t="s">
        <v>91</v>
      </c>
      <c r="M5795">
        <v>2024</v>
      </c>
      <c r="N5795" t="s">
        <v>84</v>
      </c>
      <c r="O5795" t="s">
        <v>6901</v>
      </c>
      <c r="P5795" t="s">
        <v>86</v>
      </c>
    </row>
    <row r="5796" spans="1:16" x14ac:dyDescent="0.45">
      <c r="A5796">
        <v>5795</v>
      </c>
      <c r="B5796" s="10">
        <v>45350</v>
      </c>
      <c r="C5796">
        <v>4317</v>
      </c>
      <c r="D5796" t="s">
        <v>80</v>
      </c>
      <c r="E5796">
        <v>32</v>
      </c>
      <c r="F5796" t="s">
        <v>9</v>
      </c>
      <c r="G5796">
        <v>3</v>
      </c>
      <c r="H5796">
        <v>3498.21</v>
      </c>
      <c r="I5796">
        <v>10494.63</v>
      </c>
      <c r="J5796" t="s">
        <v>87</v>
      </c>
      <c r="K5796" t="s">
        <v>82</v>
      </c>
      <c r="L5796" t="s">
        <v>91</v>
      </c>
      <c r="M5796">
        <v>2024</v>
      </c>
      <c r="N5796" t="s">
        <v>84</v>
      </c>
      <c r="O5796" t="s">
        <v>803</v>
      </c>
      <c r="P5796" t="s">
        <v>748</v>
      </c>
    </row>
    <row r="5797" spans="1:16" x14ac:dyDescent="0.45">
      <c r="A5797">
        <v>5796</v>
      </c>
      <c r="B5797" s="10">
        <v>45350</v>
      </c>
      <c r="C5797">
        <v>7811</v>
      </c>
      <c r="D5797" t="s">
        <v>89</v>
      </c>
      <c r="E5797">
        <v>37</v>
      </c>
      <c r="F5797" t="s">
        <v>102</v>
      </c>
      <c r="G5797">
        <v>3</v>
      </c>
      <c r="H5797">
        <v>349.9</v>
      </c>
      <c r="I5797">
        <v>1049.7</v>
      </c>
      <c r="J5797" t="s">
        <v>97</v>
      </c>
      <c r="K5797" t="s">
        <v>567</v>
      </c>
      <c r="L5797" t="s">
        <v>91</v>
      </c>
      <c r="M5797">
        <v>2024</v>
      </c>
      <c r="N5797" t="s">
        <v>84</v>
      </c>
      <c r="O5797" t="s">
        <v>8752</v>
      </c>
      <c r="P5797" t="s">
        <v>748</v>
      </c>
    </row>
    <row r="5798" spans="1:16" x14ac:dyDescent="0.45">
      <c r="A5798">
        <v>5797</v>
      </c>
      <c r="B5798" s="10">
        <v>45350</v>
      </c>
      <c r="C5798">
        <v>1164</v>
      </c>
      <c r="D5798" t="s">
        <v>80</v>
      </c>
      <c r="E5798">
        <v>61</v>
      </c>
      <c r="F5798" t="s">
        <v>9</v>
      </c>
      <c r="G5798">
        <v>1</v>
      </c>
      <c r="H5798">
        <v>1485.61</v>
      </c>
      <c r="I5798">
        <v>1485.61</v>
      </c>
      <c r="J5798" t="s">
        <v>81</v>
      </c>
      <c r="K5798" t="s">
        <v>567</v>
      </c>
      <c r="L5798" t="s">
        <v>91</v>
      </c>
      <c r="M5798">
        <v>2024</v>
      </c>
      <c r="N5798" t="s">
        <v>84</v>
      </c>
      <c r="O5798" t="s">
        <v>8094</v>
      </c>
      <c r="P5798" t="s">
        <v>86</v>
      </c>
    </row>
    <row r="5799" spans="1:16" x14ac:dyDescent="0.45">
      <c r="A5799">
        <v>5798</v>
      </c>
      <c r="B5799" s="10">
        <v>45350</v>
      </c>
      <c r="C5799">
        <v>8060</v>
      </c>
      <c r="D5799" t="s">
        <v>89</v>
      </c>
      <c r="E5799">
        <v>37</v>
      </c>
      <c r="F5799" t="s">
        <v>5</v>
      </c>
      <c r="G5799">
        <v>1</v>
      </c>
      <c r="H5799">
        <v>3484.18</v>
      </c>
      <c r="I5799">
        <v>3484.18</v>
      </c>
      <c r="J5799" t="s">
        <v>97</v>
      </c>
      <c r="K5799" t="s">
        <v>82</v>
      </c>
      <c r="L5799" t="s">
        <v>91</v>
      </c>
      <c r="M5799">
        <v>2024</v>
      </c>
      <c r="N5799" t="s">
        <v>84</v>
      </c>
      <c r="O5799" t="s">
        <v>5239</v>
      </c>
      <c r="P5799" t="s">
        <v>86</v>
      </c>
    </row>
    <row r="5800" spans="1:16" x14ac:dyDescent="0.45">
      <c r="A5800">
        <v>5799</v>
      </c>
      <c r="B5800" s="10">
        <v>45350</v>
      </c>
      <c r="C5800">
        <v>4057</v>
      </c>
      <c r="D5800" t="s">
        <v>89</v>
      </c>
      <c r="E5800">
        <v>38</v>
      </c>
      <c r="F5800" t="s">
        <v>9</v>
      </c>
      <c r="G5800">
        <v>5</v>
      </c>
      <c r="H5800">
        <v>961</v>
      </c>
      <c r="I5800">
        <v>4805</v>
      </c>
      <c r="J5800" t="s">
        <v>97</v>
      </c>
      <c r="K5800" t="s">
        <v>82</v>
      </c>
      <c r="L5800" t="s">
        <v>91</v>
      </c>
      <c r="M5800">
        <v>2024</v>
      </c>
      <c r="N5800" t="s">
        <v>84</v>
      </c>
      <c r="O5800" t="s">
        <v>4521</v>
      </c>
      <c r="P5800" t="s">
        <v>86</v>
      </c>
    </row>
    <row r="5801" spans="1:16" x14ac:dyDescent="0.45">
      <c r="A5801">
        <v>5800</v>
      </c>
      <c r="B5801" s="10">
        <v>45350</v>
      </c>
      <c r="C5801">
        <v>5428</v>
      </c>
      <c r="D5801" t="s">
        <v>89</v>
      </c>
      <c r="E5801">
        <v>27</v>
      </c>
      <c r="F5801" t="s">
        <v>5</v>
      </c>
      <c r="G5801">
        <v>5</v>
      </c>
      <c r="H5801">
        <v>1102.92</v>
      </c>
      <c r="I5801">
        <v>5514.6</v>
      </c>
      <c r="J5801" t="s">
        <v>87</v>
      </c>
      <c r="K5801" t="s">
        <v>82</v>
      </c>
      <c r="L5801" t="s">
        <v>91</v>
      </c>
      <c r="M5801">
        <v>2024</v>
      </c>
      <c r="N5801" t="s">
        <v>84</v>
      </c>
      <c r="O5801" t="s">
        <v>4033</v>
      </c>
      <c r="P5801" t="s">
        <v>86</v>
      </c>
    </row>
    <row r="5802" spans="1:16" x14ac:dyDescent="0.45">
      <c r="A5802">
        <v>5801</v>
      </c>
      <c r="B5802" s="10">
        <v>45350</v>
      </c>
      <c r="C5802">
        <v>1402</v>
      </c>
      <c r="D5802" t="s">
        <v>80</v>
      </c>
      <c r="E5802">
        <v>47</v>
      </c>
      <c r="F5802" t="s">
        <v>7</v>
      </c>
      <c r="G5802">
        <v>5</v>
      </c>
      <c r="H5802">
        <v>480.07</v>
      </c>
      <c r="I5802">
        <v>2400.35</v>
      </c>
      <c r="J5802" t="s">
        <v>93</v>
      </c>
      <c r="K5802" t="s">
        <v>82</v>
      </c>
      <c r="L5802" t="s">
        <v>91</v>
      </c>
      <c r="M5802">
        <v>2024</v>
      </c>
      <c r="N5802" t="s">
        <v>84</v>
      </c>
      <c r="O5802" t="s">
        <v>4277</v>
      </c>
      <c r="P5802" t="s">
        <v>86</v>
      </c>
    </row>
    <row r="5803" spans="1:16" x14ac:dyDescent="0.45">
      <c r="A5803">
        <v>5802</v>
      </c>
      <c r="B5803" s="10">
        <v>45350</v>
      </c>
      <c r="C5803">
        <v>9605</v>
      </c>
      <c r="D5803" t="s">
        <v>80</v>
      </c>
      <c r="E5803">
        <v>41</v>
      </c>
      <c r="F5803" t="s">
        <v>7</v>
      </c>
      <c r="G5803">
        <v>2</v>
      </c>
      <c r="H5803">
        <v>1854.13</v>
      </c>
      <c r="I5803">
        <v>3708.26</v>
      </c>
      <c r="J5803" t="s">
        <v>97</v>
      </c>
      <c r="K5803" t="s">
        <v>82</v>
      </c>
      <c r="L5803" t="s">
        <v>91</v>
      </c>
      <c r="M5803">
        <v>2024</v>
      </c>
      <c r="N5803" t="s">
        <v>84</v>
      </c>
      <c r="O5803" t="s">
        <v>2809</v>
      </c>
      <c r="P5803" t="s">
        <v>86</v>
      </c>
    </row>
    <row r="5804" spans="1:16" x14ac:dyDescent="0.45">
      <c r="A5804">
        <v>5803</v>
      </c>
      <c r="B5804" s="10">
        <v>45350</v>
      </c>
      <c r="C5804">
        <v>9236</v>
      </c>
      <c r="D5804" t="s">
        <v>80</v>
      </c>
      <c r="E5804">
        <v>57</v>
      </c>
      <c r="F5804" t="s">
        <v>102</v>
      </c>
      <c r="G5804">
        <v>1</v>
      </c>
      <c r="H5804">
        <v>4133.3900000000003</v>
      </c>
      <c r="I5804">
        <v>4133.3900000000003</v>
      </c>
      <c r="J5804" t="s">
        <v>81</v>
      </c>
      <c r="K5804" t="s">
        <v>82</v>
      </c>
      <c r="L5804" t="s">
        <v>91</v>
      </c>
      <c r="M5804">
        <v>2024</v>
      </c>
      <c r="N5804" t="s">
        <v>84</v>
      </c>
      <c r="O5804" t="s">
        <v>5892</v>
      </c>
      <c r="P5804" t="s">
        <v>86</v>
      </c>
    </row>
    <row r="5805" spans="1:16" x14ac:dyDescent="0.45">
      <c r="A5805">
        <v>5804</v>
      </c>
      <c r="B5805" s="10">
        <v>45350</v>
      </c>
      <c r="C5805">
        <v>7349</v>
      </c>
      <c r="D5805" t="s">
        <v>89</v>
      </c>
      <c r="E5805">
        <v>57</v>
      </c>
      <c r="F5805" t="s">
        <v>6</v>
      </c>
      <c r="G5805">
        <v>3</v>
      </c>
      <c r="H5805">
        <v>4189.9799999999996</v>
      </c>
      <c r="I5805">
        <v>12569.94</v>
      </c>
      <c r="J5805" t="s">
        <v>81</v>
      </c>
      <c r="K5805" t="s">
        <v>82</v>
      </c>
      <c r="L5805" t="s">
        <v>91</v>
      </c>
      <c r="M5805">
        <v>2024</v>
      </c>
      <c r="N5805" t="s">
        <v>668</v>
      </c>
      <c r="O5805" t="s">
        <v>9248</v>
      </c>
      <c r="P5805" t="s">
        <v>748</v>
      </c>
    </row>
    <row r="5806" spans="1:16" x14ac:dyDescent="0.45">
      <c r="A5806">
        <v>5805</v>
      </c>
      <c r="B5806" s="10">
        <v>45350</v>
      </c>
      <c r="C5806">
        <v>5157</v>
      </c>
      <c r="D5806" t="s">
        <v>89</v>
      </c>
      <c r="E5806">
        <v>55</v>
      </c>
      <c r="F5806" t="s">
        <v>6</v>
      </c>
      <c r="G5806">
        <v>3</v>
      </c>
      <c r="H5806">
        <v>4318.6899999999996</v>
      </c>
      <c r="I5806">
        <v>12956.07</v>
      </c>
      <c r="J5806" t="s">
        <v>81</v>
      </c>
      <c r="K5806" t="s">
        <v>82</v>
      </c>
      <c r="L5806" t="s">
        <v>91</v>
      </c>
      <c r="M5806">
        <v>2024</v>
      </c>
      <c r="N5806" t="s">
        <v>668</v>
      </c>
      <c r="O5806" t="s">
        <v>9513</v>
      </c>
      <c r="P5806" t="s">
        <v>86</v>
      </c>
    </row>
    <row r="5807" spans="1:16" x14ac:dyDescent="0.45">
      <c r="A5807">
        <v>5806</v>
      </c>
      <c r="B5807" s="10">
        <v>45350</v>
      </c>
      <c r="C5807">
        <v>1867</v>
      </c>
      <c r="D5807" t="s">
        <v>89</v>
      </c>
      <c r="E5807">
        <v>20</v>
      </c>
      <c r="F5807" t="s">
        <v>9</v>
      </c>
      <c r="G5807">
        <v>2</v>
      </c>
      <c r="H5807">
        <v>231.68</v>
      </c>
      <c r="I5807">
        <v>463.36</v>
      </c>
      <c r="J5807" t="s">
        <v>95</v>
      </c>
      <c r="K5807" t="s">
        <v>567</v>
      </c>
      <c r="L5807" t="s">
        <v>91</v>
      </c>
      <c r="M5807">
        <v>2024</v>
      </c>
      <c r="N5807" t="s">
        <v>84</v>
      </c>
      <c r="O5807" t="s">
        <v>7053</v>
      </c>
      <c r="P5807" t="s">
        <v>86</v>
      </c>
    </row>
    <row r="5808" spans="1:16" x14ac:dyDescent="0.45">
      <c r="A5808">
        <v>5807</v>
      </c>
      <c r="B5808" s="10">
        <v>45350</v>
      </c>
      <c r="C5808">
        <v>9210</v>
      </c>
      <c r="D5808" t="s">
        <v>89</v>
      </c>
      <c r="E5808">
        <v>46</v>
      </c>
      <c r="F5808" t="s">
        <v>5</v>
      </c>
      <c r="G5808">
        <v>2</v>
      </c>
      <c r="H5808">
        <v>4967.7700000000004</v>
      </c>
      <c r="I5808">
        <v>9935.5400000000009</v>
      </c>
      <c r="J5808" t="s">
        <v>93</v>
      </c>
      <c r="K5808" t="s">
        <v>82</v>
      </c>
      <c r="L5808" t="s">
        <v>91</v>
      </c>
      <c r="M5808">
        <v>2024</v>
      </c>
      <c r="N5808" t="s">
        <v>84</v>
      </c>
      <c r="O5808" t="s">
        <v>3417</v>
      </c>
      <c r="P5808" t="s">
        <v>86</v>
      </c>
    </row>
    <row r="5809" spans="1:16" x14ac:dyDescent="0.45">
      <c r="A5809">
        <v>5808</v>
      </c>
      <c r="B5809" s="10">
        <v>45350</v>
      </c>
      <c r="C5809">
        <v>1364</v>
      </c>
      <c r="D5809" t="s">
        <v>89</v>
      </c>
      <c r="E5809">
        <v>25</v>
      </c>
      <c r="F5809" t="s">
        <v>7</v>
      </c>
      <c r="G5809">
        <v>3</v>
      </c>
      <c r="H5809">
        <v>2538.0700000000002</v>
      </c>
      <c r="I5809">
        <v>7614.21</v>
      </c>
      <c r="J5809" t="s">
        <v>87</v>
      </c>
      <c r="K5809" t="s">
        <v>82</v>
      </c>
      <c r="L5809" t="s">
        <v>91</v>
      </c>
      <c r="M5809">
        <v>2024</v>
      </c>
      <c r="N5809" t="s">
        <v>84</v>
      </c>
      <c r="O5809" t="s">
        <v>8346</v>
      </c>
      <c r="P5809" t="s">
        <v>748</v>
      </c>
    </row>
    <row r="5810" spans="1:16" x14ac:dyDescent="0.45">
      <c r="A5810">
        <v>5809</v>
      </c>
      <c r="B5810" s="10">
        <v>45351</v>
      </c>
      <c r="C5810">
        <v>8467</v>
      </c>
      <c r="D5810" t="s">
        <v>89</v>
      </c>
      <c r="E5810">
        <v>46</v>
      </c>
      <c r="F5810" t="s">
        <v>7</v>
      </c>
      <c r="G5810">
        <v>1</v>
      </c>
      <c r="H5810">
        <v>4370</v>
      </c>
      <c r="I5810">
        <v>4370</v>
      </c>
      <c r="J5810" t="s">
        <v>93</v>
      </c>
      <c r="K5810" t="s">
        <v>82</v>
      </c>
      <c r="L5810" t="s">
        <v>91</v>
      </c>
      <c r="M5810">
        <v>2024</v>
      </c>
      <c r="N5810" t="s">
        <v>84</v>
      </c>
      <c r="O5810" t="s">
        <v>541</v>
      </c>
      <c r="P5810" t="s">
        <v>86</v>
      </c>
    </row>
    <row r="5811" spans="1:16" x14ac:dyDescent="0.45">
      <c r="A5811">
        <v>5810</v>
      </c>
      <c r="B5811" s="10">
        <v>45351</v>
      </c>
      <c r="C5811">
        <v>7571</v>
      </c>
      <c r="D5811" t="s">
        <v>80</v>
      </c>
      <c r="E5811">
        <v>27</v>
      </c>
      <c r="F5811" t="s">
        <v>7</v>
      </c>
      <c r="G5811">
        <v>3</v>
      </c>
      <c r="H5811">
        <v>4530.32</v>
      </c>
      <c r="I5811">
        <v>13590.96</v>
      </c>
      <c r="J5811" t="s">
        <v>87</v>
      </c>
      <c r="K5811" t="s">
        <v>82</v>
      </c>
      <c r="L5811" t="s">
        <v>91</v>
      </c>
      <c r="M5811">
        <v>2024</v>
      </c>
      <c r="N5811" t="s">
        <v>84</v>
      </c>
      <c r="O5811" t="s">
        <v>6126</v>
      </c>
      <c r="P5811" t="s">
        <v>86</v>
      </c>
    </row>
    <row r="5812" spans="1:16" x14ac:dyDescent="0.45">
      <c r="A5812">
        <v>5811</v>
      </c>
      <c r="B5812" s="10">
        <v>45351</v>
      </c>
      <c r="C5812">
        <v>1579</v>
      </c>
      <c r="D5812" t="s">
        <v>80</v>
      </c>
      <c r="E5812">
        <v>22</v>
      </c>
      <c r="F5812" t="s">
        <v>102</v>
      </c>
      <c r="G5812">
        <v>3</v>
      </c>
      <c r="H5812">
        <v>2596.77</v>
      </c>
      <c r="I5812">
        <v>7790.31</v>
      </c>
      <c r="J5812" t="s">
        <v>95</v>
      </c>
      <c r="K5812" t="s">
        <v>82</v>
      </c>
      <c r="L5812" t="s">
        <v>91</v>
      </c>
      <c r="M5812">
        <v>2024</v>
      </c>
      <c r="N5812" t="s">
        <v>84</v>
      </c>
      <c r="O5812" t="s">
        <v>8684</v>
      </c>
      <c r="P5812" t="s">
        <v>748</v>
      </c>
    </row>
    <row r="5813" spans="1:16" x14ac:dyDescent="0.45">
      <c r="A5813">
        <v>5812</v>
      </c>
      <c r="B5813" s="10">
        <v>45351</v>
      </c>
      <c r="C5813">
        <v>8674</v>
      </c>
      <c r="D5813" t="s">
        <v>89</v>
      </c>
      <c r="E5813">
        <v>28</v>
      </c>
      <c r="F5813" t="s">
        <v>7</v>
      </c>
      <c r="G5813">
        <v>2</v>
      </c>
      <c r="H5813">
        <v>302.89</v>
      </c>
      <c r="I5813">
        <v>605.78</v>
      </c>
      <c r="J5813" t="s">
        <v>87</v>
      </c>
      <c r="K5813" t="s">
        <v>567</v>
      </c>
      <c r="L5813" t="s">
        <v>91</v>
      </c>
      <c r="M5813">
        <v>2024</v>
      </c>
      <c r="N5813" t="s">
        <v>668</v>
      </c>
      <c r="O5813" t="s">
        <v>9358</v>
      </c>
      <c r="P5813" t="s">
        <v>86</v>
      </c>
    </row>
    <row r="5814" spans="1:16" x14ac:dyDescent="0.45">
      <c r="A5814">
        <v>5813</v>
      </c>
      <c r="B5814" s="10">
        <v>45351</v>
      </c>
      <c r="C5814">
        <v>9737</v>
      </c>
      <c r="D5814" t="s">
        <v>80</v>
      </c>
      <c r="E5814">
        <v>21</v>
      </c>
      <c r="F5814" t="s">
        <v>6</v>
      </c>
      <c r="G5814">
        <v>2</v>
      </c>
      <c r="H5814">
        <v>3007.48</v>
      </c>
      <c r="I5814">
        <v>6014.96</v>
      </c>
      <c r="J5814" t="s">
        <v>95</v>
      </c>
      <c r="K5814" t="s">
        <v>82</v>
      </c>
      <c r="L5814" t="s">
        <v>91</v>
      </c>
      <c r="M5814">
        <v>2024</v>
      </c>
      <c r="N5814" t="s">
        <v>84</v>
      </c>
      <c r="O5814" t="s">
        <v>2564</v>
      </c>
      <c r="P5814" t="s">
        <v>86</v>
      </c>
    </row>
    <row r="5815" spans="1:16" x14ac:dyDescent="0.45">
      <c r="A5815">
        <v>5814</v>
      </c>
      <c r="B5815" s="10">
        <v>45351</v>
      </c>
      <c r="C5815">
        <v>7468</v>
      </c>
      <c r="D5815" t="s">
        <v>80</v>
      </c>
      <c r="E5815">
        <v>52</v>
      </c>
      <c r="F5815" t="s">
        <v>8</v>
      </c>
      <c r="G5815">
        <v>5</v>
      </c>
      <c r="H5815">
        <v>1703.76</v>
      </c>
      <c r="I5815">
        <v>8518.7999999999993</v>
      </c>
      <c r="J5815" t="s">
        <v>93</v>
      </c>
      <c r="K5815" t="s">
        <v>82</v>
      </c>
      <c r="L5815" t="s">
        <v>91</v>
      </c>
      <c r="M5815">
        <v>2024</v>
      </c>
      <c r="N5815" t="s">
        <v>84</v>
      </c>
      <c r="O5815" t="s">
        <v>4278</v>
      </c>
      <c r="P5815" t="s">
        <v>86</v>
      </c>
    </row>
    <row r="5816" spans="1:16" x14ac:dyDescent="0.45">
      <c r="A5816">
        <v>5815</v>
      </c>
      <c r="B5816" s="10">
        <v>45351</v>
      </c>
      <c r="C5816">
        <v>5150</v>
      </c>
      <c r="D5816" t="s">
        <v>80</v>
      </c>
      <c r="E5816">
        <v>57</v>
      </c>
      <c r="F5816" t="s">
        <v>102</v>
      </c>
      <c r="G5816">
        <v>2</v>
      </c>
      <c r="H5816">
        <v>1073.5</v>
      </c>
      <c r="I5816">
        <v>2147</v>
      </c>
      <c r="J5816" t="s">
        <v>81</v>
      </c>
      <c r="K5816" t="s">
        <v>82</v>
      </c>
      <c r="L5816" t="s">
        <v>91</v>
      </c>
      <c r="M5816">
        <v>2024</v>
      </c>
      <c r="N5816" t="s">
        <v>84</v>
      </c>
      <c r="O5816" t="s">
        <v>3115</v>
      </c>
      <c r="P5816" t="s">
        <v>86</v>
      </c>
    </row>
    <row r="5817" spans="1:16" x14ac:dyDescent="0.45">
      <c r="A5817">
        <v>5816</v>
      </c>
      <c r="B5817" s="10">
        <v>45351</v>
      </c>
      <c r="C5817">
        <v>4039</v>
      </c>
      <c r="D5817" t="s">
        <v>89</v>
      </c>
      <c r="E5817">
        <v>29</v>
      </c>
      <c r="F5817" t="s">
        <v>9</v>
      </c>
      <c r="G5817">
        <v>3</v>
      </c>
      <c r="H5817">
        <v>953.38</v>
      </c>
      <c r="I5817">
        <v>2860.14</v>
      </c>
      <c r="J5817" t="s">
        <v>87</v>
      </c>
      <c r="K5817" t="s">
        <v>82</v>
      </c>
      <c r="L5817" t="s">
        <v>91</v>
      </c>
      <c r="M5817">
        <v>2024</v>
      </c>
      <c r="N5817" t="s">
        <v>84</v>
      </c>
      <c r="O5817" t="s">
        <v>6127</v>
      </c>
      <c r="P5817" t="s">
        <v>86</v>
      </c>
    </row>
    <row r="5818" spans="1:16" x14ac:dyDescent="0.45">
      <c r="A5818">
        <v>5817</v>
      </c>
      <c r="B5818" s="10">
        <v>45351</v>
      </c>
      <c r="C5818">
        <v>5137</v>
      </c>
      <c r="D5818" t="s">
        <v>89</v>
      </c>
      <c r="E5818">
        <v>38</v>
      </c>
      <c r="F5818" t="s">
        <v>8</v>
      </c>
      <c r="G5818">
        <v>5</v>
      </c>
      <c r="H5818">
        <v>2818.36</v>
      </c>
      <c r="I5818">
        <v>14091.8</v>
      </c>
      <c r="J5818" t="s">
        <v>97</v>
      </c>
      <c r="K5818" t="s">
        <v>82</v>
      </c>
      <c r="L5818" t="s">
        <v>91</v>
      </c>
      <c r="M5818">
        <v>2024</v>
      </c>
      <c r="N5818" t="s">
        <v>84</v>
      </c>
      <c r="O5818" t="s">
        <v>8906</v>
      </c>
      <c r="P5818" t="s">
        <v>748</v>
      </c>
    </row>
    <row r="5819" spans="1:16" x14ac:dyDescent="0.45">
      <c r="A5819">
        <v>5818</v>
      </c>
      <c r="B5819" s="10">
        <v>45351</v>
      </c>
      <c r="C5819">
        <v>1452</v>
      </c>
      <c r="D5819" t="s">
        <v>89</v>
      </c>
      <c r="E5819">
        <v>33</v>
      </c>
      <c r="F5819" t="s">
        <v>102</v>
      </c>
      <c r="G5819">
        <v>3</v>
      </c>
      <c r="H5819">
        <v>567.15</v>
      </c>
      <c r="I5819">
        <v>1701.45</v>
      </c>
      <c r="J5819" t="s">
        <v>87</v>
      </c>
      <c r="K5819" t="s">
        <v>567</v>
      </c>
      <c r="L5819" t="s">
        <v>91</v>
      </c>
      <c r="M5819">
        <v>2024</v>
      </c>
      <c r="N5819" t="s">
        <v>84</v>
      </c>
      <c r="O5819" t="s">
        <v>8753</v>
      </c>
      <c r="P5819" t="s">
        <v>748</v>
      </c>
    </row>
    <row r="5820" spans="1:16" x14ac:dyDescent="0.45">
      <c r="A5820">
        <v>5819</v>
      </c>
      <c r="B5820" s="10">
        <v>45351</v>
      </c>
      <c r="C5820">
        <v>7537</v>
      </c>
      <c r="D5820" t="s">
        <v>89</v>
      </c>
      <c r="E5820">
        <v>31</v>
      </c>
      <c r="F5820" t="s">
        <v>102</v>
      </c>
      <c r="G5820">
        <v>1</v>
      </c>
      <c r="H5820">
        <v>4117.1400000000003</v>
      </c>
      <c r="I5820">
        <v>4117.1400000000003</v>
      </c>
      <c r="J5820" t="s">
        <v>87</v>
      </c>
      <c r="K5820" t="s">
        <v>82</v>
      </c>
      <c r="L5820" t="s">
        <v>91</v>
      </c>
      <c r="M5820">
        <v>2024</v>
      </c>
      <c r="N5820" t="s">
        <v>84</v>
      </c>
      <c r="O5820" t="s">
        <v>5445</v>
      </c>
      <c r="P5820" t="s">
        <v>86</v>
      </c>
    </row>
    <row r="5821" spans="1:16" x14ac:dyDescent="0.45">
      <c r="A5821">
        <v>5820</v>
      </c>
      <c r="B5821" s="10">
        <v>45351</v>
      </c>
      <c r="C5821">
        <v>2381</v>
      </c>
      <c r="D5821" t="s">
        <v>80</v>
      </c>
      <c r="E5821">
        <v>38</v>
      </c>
      <c r="F5821" t="s">
        <v>5</v>
      </c>
      <c r="G5821">
        <v>1</v>
      </c>
      <c r="H5821">
        <v>1175.0999999999999</v>
      </c>
      <c r="I5821">
        <v>1175.0999999999999</v>
      </c>
      <c r="J5821" t="s">
        <v>97</v>
      </c>
      <c r="K5821" t="s">
        <v>567</v>
      </c>
      <c r="L5821" t="s">
        <v>91</v>
      </c>
      <c r="M5821">
        <v>2024</v>
      </c>
      <c r="N5821" t="s">
        <v>84</v>
      </c>
      <c r="O5821" t="s">
        <v>7957</v>
      </c>
      <c r="P5821" t="s">
        <v>86</v>
      </c>
    </row>
    <row r="5822" spans="1:16" x14ac:dyDescent="0.45">
      <c r="A5822">
        <v>5821</v>
      </c>
      <c r="B5822" s="10">
        <v>45351</v>
      </c>
      <c r="C5822">
        <v>9154</v>
      </c>
      <c r="D5822" t="s">
        <v>89</v>
      </c>
      <c r="E5822">
        <v>44</v>
      </c>
      <c r="F5822" t="s">
        <v>8</v>
      </c>
      <c r="G5822">
        <v>2</v>
      </c>
      <c r="H5822">
        <v>2768.99</v>
      </c>
      <c r="I5822">
        <v>5537.98</v>
      </c>
      <c r="J5822" t="s">
        <v>97</v>
      </c>
      <c r="K5822" t="s">
        <v>82</v>
      </c>
      <c r="L5822" t="s">
        <v>91</v>
      </c>
      <c r="M5822">
        <v>2024</v>
      </c>
      <c r="N5822" t="s">
        <v>84</v>
      </c>
      <c r="O5822" t="s">
        <v>2810</v>
      </c>
      <c r="P5822" t="s">
        <v>86</v>
      </c>
    </row>
    <row r="5823" spans="1:16" x14ac:dyDescent="0.45">
      <c r="A5823">
        <v>5822</v>
      </c>
      <c r="B5823" s="10">
        <v>45351</v>
      </c>
      <c r="C5823">
        <v>2467</v>
      </c>
      <c r="D5823" t="s">
        <v>89</v>
      </c>
      <c r="E5823">
        <v>53</v>
      </c>
      <c r="F5823" t="s">
        <v>8</v>
      </c>
      <c r="G5823">
        <v>5</v>
      </c>
      <c r="H5823">
        <v>671.03</v>
      </c>
      <c r="I5823">
        <v>3355.15</v>
      </c>
      <c r="J5823" t="s">
        <v>93</v>
      </c>
      <c r="K5823" t="s">
        <v>82</v>
      </c>
      <c r="L5823" t="s">
        <v>91</v>
      </c>
      <c r="M5823">
        <v>2024</v>
      </c>
      <c r="N5823" t="s">
        <v>668</v>
      </c>
      <c r="O5823" t="s">
        <v>9301</v>
      </c>
      <c r="P5823" t="s">
        <v>748</v>
      </c>
    </row>
    <row r="5824" spans="1:16" x14ac:dyDescent="0.45">
      <c r="A5824">
        <v>5823</v>
      </c>
      <c r="B5824" s="10">
        <v>45352</v>
      </c>
      <c r="C5824">
        <v>3738</v>
      </c>
      <c r="D5824" t="s">
        <v>89</v>
      </c>
      <c r="E5824">
        <v>18</v>
      </c>
      <c r="F5824" t="s">
        <v>6</v>
      </c>
      <c r="G5824">
        <v>4</v>
      </c>
      <c r="H5824">
        <v>4305.16</v>
      </c>
      <c r="I5824">
        <v>17220.64</v>
      </c>
      <c r="J5824" t="s">
        <v>95</v>
      </c>
      <c r="K5824" t="s">
        <v>82</v>
      </c>
      <c r="L5824" t="s">
        <v>103</v>
      </c>
      <c r="M5824">
        <v>2024</v>
      </c>
      <c r="N5824" t="s">
        <v>84</v>
      </c>
      <c r="O5824" t="s">
        <v>171</v>
      </c>
      <c r="P5824" t="s">
        <v>86</v>
      </c>
    </row>
    <row r="5825" spans="1:16" x14ac:dyDescent="0.45">
      <c r="A5825">
        <v>5824</v>
      </c>
      <c r="B5825" s="10">
        <v>45352</v>
      </c>
      <c r="C5825">
        <v>8572</v>
      </c>
      <c r="D5825" t="s">
        <v>80</v>
      </c>
      <c r="E5825">
        <v>18</v>
      </c>
      <c r="F5825" t="s">
        <v>8</v>
      </c>
      <c r="G5825">
        <v>1</v>
      </c>
      <c r="H5825">
        <v>3475.83</v>
      </c>
      <c r="I5825">
        <v>3475.83</v>
      </c>
      <c r="J5825" t="s">
        <v>95</v>
      </c>
      <c r="K5825" t="s">
        <v>82</v>
      </c>
      <c r="L5825" t="s">
        <v>103</v>
      </c>
      <c r="M5825">
        <v>2024</v>
      </c>
      <c r="N5825" t="s">
        <v>84</v>
      </c>
      <c r="O5825" t="s">
        <v>5061</v>
      </c>
      <c r="P5825" t="s">
        <v>86</v>
      </c>
    </row>
    <row r="5826" spans="1:16" x14ac:dyDescent="0.45">
      <c r="A5826">
        <v>5825</v>
      </c>
      <c r="B5826" s="10">
        <v>45352</v>
      </c>
      <c r="C5826">
        <v>7747</v>
      </c>
      <c r="D5826" t="s">
        <v>80</v>
      </c>
      <c r="E5826">
        <v>39</v>
      </c>
      <c r="F5826" t="s">
        <v>7</v>
      </c>
      <c r="G5826">
        <v>1</v>
      </c>
      <c r="H5826">
        <v>1072.28</v>
      </c>
      <c r="I5826">
        <v>1072.28</v>
      </c>
      <c r="J5826" t="s">
        <v>97</v>
      </c>
      <c r="K5826" t="s">
        <v>567</v>
      </c>
      <c r="L5826" t="s">
        <v>103</v>
      </c>
      <c r="M5826">
        <v>2024</v>
      </c>
      <c r="N5826" t="s">
        <v>84</v>
      </c>
      <c r="O5826" t="s">
        <v>7958</v>
      </c>
      <c r="P5826" t="s">
        <v>86</v>
      </c>
    </row>
    <row r="5827" spans="1:16" x14ac:dyDescent="0.45">
      <c r="A5827">
        <v>5826</v>
      </c>
      <c r="B5827" s="10">
        <v>45352</v>
      </c>
      <c r="C5827">
        <v>1880</v>
      </c>
      <c r="D5827" t="s">
        <v>80</v>
      </c>
      <c r="E5827">
        <v>32</v>
      </c>
      <c r="F5827" t="s">
        <v>6</v>
      </c>
      <c r="G5827">
        <v>1</v>
      </c>
      <c r="H5827">
        <v>3592.92</v>
      </c>
      <c r="I5827">
        <v>3592.92</v>
      </c>
      <c r="J5827" t="s">
        <v>87</v>
      </c>
      <c r="K5827" t="s">
        <v>82</v>
      </c>
      <c r="L5827" t="s">
        <v>103</v>
      </c>
      <c r="M5827">
        <v>2024</v>
      </c>
      <c r="N5827" t="s">
        <v>84</v>
      </c>
      <c r="O5827" t="s">
        <v>5446</v>
      </c>
      <c r="P5827" t="s">
        <v>86</v>
      </c>
    </row>
    <row r="5828" spans="1:16" x14ac:dyDescent="0.45">
      <c r="A5828">
        <v>5827</v>
      </c>
      <c r="B5828" s="10">
        <v>45352</v>
      </c>
      <c r="C5828">
        <v>4149</v>
      </c>
      <c r="D5828" t="s">
        <v>80</v>
      </c>
      <c r="E5828">
        <v>37</v>
      </c>
      <c r="F5828" t="s">
        <v>7</v>
      </c>
      <c r="G5828">
        <v>1</v>
      </c>
      <c r="H5828">
        <v>460.36</v>
      </c>
      <c r="I5828">
        <v>460.36</v>
      </c>
      <c r="J5828" t="s">
        <v>97</v>
      </c>
      <c r="K5828" t="s">
        <v>567</v>
      </c>
      <c r="L5828" t="s">
        <v>103</v>
      </c>
      <c r="M5828">
        <v>2024</v>
      </c>
      <c r="N5828" t="s">
        <v>84</v>
      </c>
      <c r="O5828" t="s">
        <v>7959</v>
      </c>
      <c r="P5828" t="s">
        <v>86</v>
      </c>
    </row>
    <row r="5829" spans="1:16" x14ac:dyDescent="0.45">
      <c r="A5829">
        <v>5828</v>
      </c>
      <c r="B5829" s="10">
        <v>45352</v>
      </c>
      <c r="C5829">
        <v>9276</v>
      </c>
      <c r="D5829" t="s">
        <v>80</v>
      </c>
      <c r="E5829">
        <v>20</v>
      </c>
      <c r="F5829" t="s">
        <v>6</v>
      </c>
      <c r="G5829">
        <v>2</v>
      </c>
      <c r="H5829">
        <v>3872.47</v>
      </c>
      <c r="I5829">
        <v>7744.94</v>
      </c>
      <c r="J5829" t="s">
        <v>95</v>
      </c>
      <c r="K5829" t="s">
        <v>82</v>
      </c>
      <c r="L5829" t="s">
        <v>103</v>
      </c>
      <c r="M5829">
        <v>2024</v>
      </c>
      <c r="N5829" t="s">
        <v>84</v>
      </c>
      <c r="O5829" t="s">
        <v>2565</v>
      </c>
      <c r="P5829" t="s">
        <v>86</v>
      </c>
    </row>
    <row r="5830" spans="1:16" x14ac:dyDescent="0.45">
      <c r="A5830">
        <v>5829</v>
      </c>
      <c r="B5830" s="10">
        <v>45352</v>
      </c>
      <c r="C5830">
        <v>8892</v>
      </c>
      <c r="D5830" t="s">
        <v>89</v>
      </c>
      <c r="E5830">
        <v>31</v>
      </c>
      <c r="F5830" t="s">
        <v>9</v>
      </c>
      <c r="G5830">
        <v>5</v>
      </c>
      <c r="H5830">
        <v>2477.2199999999998</v>
      </c>
      <c r="I5830">
        <v>12386.1</v>
      </c>
      <c r="J5830" t="s">
        <v>87</v>
      </c>
      <c r="K5830" t="s">
        <v>82</v>
      </c>
      <c r="L5830" t="s">
        <v>103</v>
      </c>
      <c r="M5830">
        <v>2024</v>
      </c>
      <c r="N5830" t="s">
        <v>84</v>
      </c>
      <c r="O5830" t="s">
        <v>8995</v>
      </c>
      <c r="P5830" t="s">
        <v>748</v>
      </c>
    </row>
    <row r="5831" spans="1:16" x14ac:dyDescent="0.45">
      <c r="A5831">
        <v>5830</v>
      </c>
      <c r="B5831" s="10">
        <v>45352</v>
      </c>
      <c r="C5831">
        <v>5144</v>
      </c>
      <c r="D5831" t="s">
        <v>80</v>
      </c>
      <c r="E5831">
        <v>26</v>
      </c>
      <c r="F5831" t="s">
        <v>6</v>
      </c>
      <c r="G5831">
        <v>1</v>
      </c>
      <c r="H5831">
        <v>644.91</v>
      </c>
      <c r="I5831">
        <v>644.91</v>
      </c>
      <c r="J5831" t="s">
        <v>87</v>
      </c>
      <c r="K5831" t="s">
        <v>567</v>
      </c>
      <c r="L5831" t="s">
        <v>103</v>
      </c>
      <c r="M5831">
        <v>2024</v>
      </c>
      <c r="N5831" t="s">
        <v>84</v>
      </c>
      <c r="O5831" t="s">
        <v>8225</v>
      </c>
      <c r="P5831" t="s">
        <v>86</v>
      </c>
    </row>
    <row r="5832" spans="1:16" x14ac:dyDescent="0.45">
      <c r="A5832">
        <v>5831</v>
      </c>
      <c r="B5832" s="10">
        <v>45352</v>
      </c>
      <c r="C5832">
        <v>2168</v>
      </c>
      <c r="D5832" t="s">
        <v>80</v>
      </c>
      <c r="E5832">
        <v>36</v>
      </c>
      <c r="F5832" t="s">
        <v>9</v>
      </c>
      <c r="G5832">
        <v>2</v>
      </c>
      <c r="H5832">
        <v>2774.87</v>
      </c>
      <c r="I5832">
        <v>5549.74</v>
      </c>
      <c r="J5832" t="s">
        <v>97</v>
      </c>
      <c r="K5832" t="s">
        <v>82</v>
      </c>
      <c r="L5832" t="s">
        <v>103</v>
      </c>
      <c r="M5832">
        <v>2024</v>
      </c>
      <c r="N5832" t="s">
        <v>84</v>
      </c>
      <c r="O5832" t="s">
        <v>2811</v>
      </c>
      <c r="P5832" t="s">
        <v>86</v>
      </c>
    </row>
    <row r="5833" spans="1:16" x14ac:dyDescent="0.45">
      <c r="A5833">
        <v>5832</v>
      </c>
      <c r="B5833" s="10">
        <v>45352</v>
      </c>
      <c r="C5833">
        <v>4129</v>
      </c>
      <c r="D5833" t="s">
        <v>89</v>
      </c>
      <c r="E5833">
        <v>57</v>
      </c>
      <c r="F5833" t="s">
        <v>6</v>
      </c>
      <c r="G5833">
        <v>5</v>
      </c>
      <c r="H5833">
        <v>1044.29</v>
      </c>
      <c r="I5833">
        <v>5221.45</v>
      </c>
      <c r="J5833" t="s">
        <v>81</v>
      </c>
      <c r="K5833" t="s">
        <v>82</v>
      </c>
      <c r="L5833" t="s">
        <v>103</v>
      </c>
      <c r="M5833">
        <v>2024</v>
      </c>
      <c r="N5833" t="s">
        <v>84</v>
      </c>
      <c r="O5833" t="s">
        <v>4737</v>
      </c>
      <c r="P5833" t="s">
        <v>86</v>
      </c>
    </row>
    <row r="5834" spans="1:16" x14ac:dyDescent="0.45">
      <c r="A5834">
        <v>5833</v>
      </c>
      <c r="B5834" s="10">
        <v>45352</v>
      </c>
      <c r="C5834">
        <v>4645</v>
      </c>
      <c r="D5834" t="s">
        <v>89</v>
      </c>
      <c r="E5834">
        <v>51</v>
      </c>
      <c r="F5834" t="s">
        <v>9</v>
      </c>
      <c r="G5834">
        <v>5</v>
      </c>
      <c r="H5834">
        <v>3380.22</v>
      </c>
      <c r="I5834">
        <v>16901.099999999999</v>
      </c>
      <c r="J5834" t="s">
        <v>93</v>
      </c>
      <c r="K5834" t="s">
        <v>82</v>
      </c>
      <c r="L5834" t="s">
        <v>103</v>
      </c>
      <c r="M5834">
        <v>2024</v>
      </c>
      <c r="N5834" t="s">
        <v>84</v>
      </c>
      <c r="O5834" t="s">
        <v>4279</v>
      </c>
      <c r="P5834" t="s">
        <v>86</v>
      </c>
    </row>
    <row r="5835" spans="1:16" x14ac:dyDescent="0.45">
      <c r="A5835">
        <v>5834</v>
      </c>
      <c r="B5835" s="10">
        <v>45352</v>
      </c>
      <c r="C5835">
        <v>3526</v>
      </c>
      <c r="D5835" t="s">
        <v>89</v>
      </c>
      <c r="E5835">
        <v>21</v>
      </c>
      <c r="F5835" t="s">
        <v>7</v>
      </c>
      <c r="G5835">
        <v>4</v>
      </c>
      <c r="H5835">
        <v>3557.67</v>
      </c>
      <c r="I5835">
        <v>14230.68</v>
      </c>
      <c r="J5835" t="s">
        <v>95</v>
      </c>
      <c r="K5835" t="s">
        <v>82</v>
      </c>
      <c r="L5835" t="s">
        <v>103</v>
      </c>
      <c r="M5835">
        <v>2024</v>
      </c>
      <c r="N5835" t="s">
        <v>84</v>
      </c>
      <c r="O5835" t="s">
        <v>2373</v>
      </c>
      <c r="P5835" t="s">
        <v>86</v>
      </c>
    </row>
    <row r="5836" spans="1:16" x14ac:dyDescent="0.45">
      <c r="A5836">
        <v>5835</v>
      </c>
      <c r="B5836" s="10">
        <v>45352</v>
      </c>
      <c r="C5836">
        <v>4516</v>
      </c>
      <c r="D5836" t="s">
        <v>80</v>
      </c>
      <c r="E5836">
        <v>50</v>
      </c>
      <c r="F5836" t="s">
        <v>6</v>
      </c>
      <c r="G5836">
        <v>3</v>
      </c>
      <c r="H5836">
        <v>3816.16</v>
      </c>
      <c r="I5836">
        <v>11448.48</v>
      </c>
      <c r="J5836" t="s">
        <v>93</v>
      </c>
      <c r="K5836" t="s">
        <v>82</v>
      </c>
      <c r="L5836" t="s">
        <v>103</v>
      </c>
      <c r="M5836">
        <v>2024</v>
      </c>
      <c r="N5836" t="s">
        <v>84</v>
      </c>
      <c r="O5836" t="s">
        <v>6560</v>
      </c>
      <c r="P5836" t="s">
        <v>86</v>
      </c>
    </row>
    <row r="5837" spans="1:16" x14ac:dyDescent="0.45">
      <c r="A5837">
        <v>5836</v>
      </c>
      <c r="B5837" s="10">
        <v>45352</v>
      </c>
      <c r="C5837">
        <v>4367</v>
      </c>
      <c r="D5837" t="s">
        <v>89</v>
      </c>
      <c r="E5837">
        <v>60</v>
      </c>
      <c r="F5837" t="s">
        <v>5</v>
      </c>
      <c r="G5837">
        <v>1</v>
      </c>
      <c r="H5837">
        <v>4479.6099999999997</v>
      </c>
      <c r="I5837">
        <v>4479.6099999999997</v>
      </c>
      <c r="J5837" t="s">
        <v>81</v>
      </c>
      <c r="K5837" t="s">
        <v>82</v>
      </c>
      <c r="L5837" t="s">
        <v>103</v>
      </c>
      <c r="M5837">
        <v>2024</v>
      </c>
      <c r="N5837" t="s">
        <v>84</v>
      </c>
      <c r="O5837" t="s">
        <v>5893</v>
      </c>
      <c r="P5837" t="s">
        <v>86</v>
      </c>
    </row>
    <row r="5838" spans="1:16" x14ac:dyDescent="0.45">
      <c r="A5838">
        <v>5837</v>
      </c>
      <c r="B5838" s="10">
        <v>45353</v>
      </c>
      <c r="C5838">
        <v>8338</v>
      </c>
      <c r="D5838" t="s">
        <v>80</v>
      </c>
      <c r="E5838">
        <v>54</v>
      </c>
      <c r="F5838" t="s">
        <v>6</v>
      </c>
      <c r="G5838">
        <v>2</v>
      </c>
      <c r="H5838">
        <v>3291.95</v>
      </c>
      <c r="I5838">
        <v>6583.9</v>
      </c>
      <c r="J5838" t="s">
        <v>93</v>
      </c>
      <c r="K5838" t="s">
        <v>82</v>
      </c>
      <c r="L5838" t="s">
        <v>103</v>
      </c>
      <c r="M5838">
        <v>2024</v>
      </c>
      <c r="N5838" t="s">
        <v>84</v>
      </c>
      <c r="O5838" t="s">
        <v>278</v>
      </c>
      <c r="P5838" t="s">
        <v>86</v>
      </c>
    </row>
    <row r="5839" spans="1:16" x14ac:dyDescent="0.45">
      <c r="A5839">
        <v>5838</v>
      </c>
      <c r="B5839" s="10">
        <v>45353</v>
      </c>
      <c r="C5839">
        <v>4555</v>
      </c>
      <c r="D5839" t="s">
        <v>89</v>
      </c>
      <c r="E5839">
        <v>19</v>
      </c>
      <c r="F5839" t="s">
        <v>9</v>
      </c>
      <c r="G5839">
        <v>5</v>
      </c>
      <c r="H5839">
        <v>2484.2600000000002</v>
      </c>
      <c r="I5839">
        <v>12421.3</v>
      </c>
      <c r="J5839" t="s">
        <v>95</v>
      </c>
      <c r="K5839" t="s">
        <v>82</v>
      </c>
      <c r="L5839" t="s">
        <v>103</v>
      </c>
      <c r="M5839">
        <v>2024</v>
      </c>
      <c r="N5839" t="s">
        <v>668</v>
      </c>
      <c r="O5839" t="s">
        <v>9302</v>
      </c>
      <c r="P5839" t="s">
        <v>748</v>
      </c>
    </row>
    <row r="5840" spans="1:16" x14ac:dyDescent="0.45">
      <c r="A5840">
        <v>5839</v>
      </c>
      <c r="B5840" s="10">
        <v>45353</v>
      </c>
      <c r="C5840">
        <v>6111</v>
      </c>
      <c r="D5840" t="s">
        <v>80</v>
      </c>
      <c r="E5840">
        <v>44</v>
      </c>
      <c r="F5840" t="s">
        <v>102</v>
      </c>
      <c r="G5840">
        <v>4</v>
      </c>
      <c r="H5840">
        <v>4278.42</v>
      </c>
      <c r="I5840">
        <v>17113.68</v>
      </c>
      <c r="J5840" t="s">
        <v>97</v>
      </c>
      <c r="K5840" t="s">
        <v>82</v>
      </c>
      <c r="L5840" t="s">
        <v>103</v>
      </c>
      <c r="M5840">
        <v>2024</v>
      </c>
      <c r="N5840" t="s">
        <v>84</v>
      </c>
      <c r="O5840" t="s">
        <v>1763</v>
      </c>
      <c r="P5840" t="s">
        <v>86</v>
      </c>
    </row>
    <row r="5841" spans="1:16" x14ac:dyDescent="0.45">
      <c r="A5841">
        <v>5840</v>
      </c>
      <c r="B5841" s="10">
        <v>45353</v>
      </c>
      <c r="C5841">
        <v>7752</v>
      </c>
      <c r="D5841" t="s">
        <v>80</v>
      </c>
      <c r="E5841">
        <v>62</v>
      </c>
      <c r="F5841" t="s">
        <v>7</v>
      </c>
      <c r="G5841">
        <v>3</v>
      </c>
      <c r="H5841">
        <v>4504.2299999999996</v>
      </c>
      <c r="I5841">
        <v>13512.69</v>
      </c>
      <c r="J5841" t="s">
        <v>81</v>
      </c>
      <c r="K5841" t="s">
        <v>82</v>
      </c>
      <c r="L5841" t="s">
        <v>103</v>
      </c>
      <c r="M5841">
        <v>2024</v>
      </c>
      <c r="N5841" t="s">
        <v>84</v>
      </c>
      <c r="O5841" t="s">
        <v>8436</v>
      </c>
      <c r="P5841" t="s">
        <v>748</v>
      </c>
    </row>
    <row r="5842" spans="1:16" x14ac:dyDescent="0.45">
      <c r="A5842">
        <v>5841</v>
      </c>
      <c r="B5842" s="10">
        <v>45353</v>
      </c>
      <c r="C5842">
        <v>1445</v>
      </c>
      <c r="D5842" t="s">
        <v>80</v>
      </c>
      <c r="E5842">
        <v>34</v>
      </c>
      <c r="F5842" t="s">
        <v>5</v>
      </c>
      <c r="G5842">
        <v>5</v>
      </c>
      <c r="H5842">
        <v>3919.68</v>
      </c>
      <c r="I5842">
        <v>19598.400000000001</v>
      </c>
      <c r="J5842" t="s">
        <v>87</v>
      </c>
      <c r="K5842" t="s">
        <v>82</v>
      </c>
      <c r="L5842" t="s">
        <v>103</v>
      </c>
      <c r="M5842">
        <v>2024</v>
      </c>
      <c r="N5842" t="s">
        <v>84</v>
      </c>
      <c r="O5842" t="s">
        <v>8996</v>
      </c>
      <c r="P5842" t="s">
        <v>748</v>
      </c>
    </row>
    <row r="5843" spans="1:16" x14ac:dyDescent="0.45">
      <c r="A5843">
        <v>5842</v>
      </c>
      <c r="B5843" s="10">
        <v>45353</v>
      </c>
      <c r="C5843">
        <v>7364</v>
      </c>
      <c r="D5843" t="s">
        <v>80</v>
      </c>
      <c r="E5843">
        <v>48</v>
      </c>
      <c r="F5843" t="s">
        <v>102</v>
      </c>
      <c r="G5843">
        <v>5</v>
      </c>
      <c r="H5843">
        <v>4715.0200000000004</v>
      </c>
      <c r="I5843">
        <v>23575.1</v>
      </c>
      <c r="J5843" t="s">
        <v>93</v>
      </c>
      <c r="K5843" t="s">
        <v>82</v>
      </c>
      <c r="L5843" t="s">
        <v>103</v>
      </c>
      <c r="M5843">
        <v>2024</v>
      </c>
      <c r="N5843" t="s">
        <v>84</v>
      </c>
      <c r="O5843" t="s">
        <v>9181</v>
      </c>
      <c r="P5843" t="s">
        <v>748</v>
      </c>
    </row>
    <row r="5844" spans="1:16" x14ac:dyDescent="0.45">
      <c r="A5844">
        <v>5843</v>
      </c>
      <c r="B5844" s="10">
        <v>45353</v>
      </c>
      <c r="C5844">
        <v>4626</v>
      </c>
      <c r="D5844" t="s">
        <v>89</v>
      </c>
      <c r="E5844">
        <v>58</v>
      </c>
      <c r="F5844" t="s">
        <v>102</v>
      </c>
      <c r="G5844">
        <v>1</v>
      </c>
      <c r="H5844">
        <v>4898.2</v>
      </c>
      <c r="I5844">
        <v>4898.2</v>
      </c>
      <c r="J5844" t="s">
        <v>81</v>
      </c>
      <c r="K5844" t="s">
        <v>82</v>
      </c>
      <c r="L5844" t="s">
        <v>103</v>
      </c>
      <c r="M5844">
        <v>2024</v>
      </c>
      <c r="N5844" t="s">
        <v>84</v>
      </c>
      <c r="O5844" t="s">
        <v>5894</v>
      </c>
      <c r="P5844" t="s">
        <v>86</v>
      </c>
    </row>
    <row r="5845" spans="1:16" x14ac:dyDescent="0.45">
      <c r="A5845">
        <v>5844</v>
      </c>
      <c r="B5845" s="10">
        <v>45353</v>
      </c>
      <c r="C5845">
        <v>5016</v>
      </c>
      <c r="D5845" t="s">
        <v>89</v>
      </c>
      <c r="E5845">
        <v>23</v>
      </c>
      <c r="F5845" t="s">
        <v>7</v>
      </c>
      <c r="G5845">
        <v>3</v>
      </c>
      <c r="H5845">
        <v>1293.99</v>
      </c>
      <c r="I5845">
        <v>3881.97</v>
      </c>
      <c r="J5845" t="s">
        <v>95</v>
      </c>
      <c r="K5845" t="s">
        <v>82</v>
      </c>
      <c r="L5845" t="s">
        <v>103</v>
      </c>
      <c r="M5845">
        <v>2024</v>
      </c>
      <c r="N5845" t="s">
        <v>84</v>
      </c>
      <c r="O5845" t="s">
        <v>8685</v>
      </c>
      <c r="P5845" t="s">
        <v>748</v>
      </c>
    </row>
    <row r="5846" spans="1:16" x14ac:dyDescent="0.45">
      <c r="A5846">
        <v>5845</v>
      </c>
      <c r="B5846" s="10">
        <v>45353</v>
      </c>
      <c r="C5846">
        <v>4875</v>
      </c>
      <c r="D5846" t="s">
        <v>80</v>
      </c>
      <c r="E5846">
        <v>48</v>
      </c>
      <c r="F5846" t="s">
        <v>6</v>
      </c>
      <c r="G5846">
        <v>3</v>
      </c>
      <c r="H5846">
        <v>959.29</v>
      </c>
      <c r="I5846">
        <v>2877.87</v>
      </c>
      <c r="J5846" t="s">
        <v>93</v>
      </c>
      <c r="K5846" t="s">
        <v>82</v>
      </c>
      <c r="L5846" t="s">
        <v>103</v>
      </c>
      <c r="M5846">
        <v>2024</v>
      </c>
      <c r="N5846" t="s">
        <v>84</v>
      </c>
      <c r="O5846" t="s">
        <v>6561</v>
      </c>
      <c r="P5846" t="s">
        <v>86</v>
      </c>
    </row>
    <row r="5847" spans="1:16" x14ac:dyDescent="0.45">
      <c r="A5847">
        <v>5846</v>
      </c>
      <c r="B5847" s="10">
        <v>45353</v>
      </c>
      <c r="C5847">
        <v>6497</v>
      </c>
      <c r="D5847" t="s">
        <v>89</v>
      </c>
      <c r="E5847">
        <v>20</v>
      </c>
      <c r="F5847" t="s">
        <v>8</v>
      </c>
      <c r="G5847">
        <v>2</v>
      </c>
      <c r="H5847">
        <v>2270.5300000000002</v>
      </c>
      <c r="I5847">
        <v>4541.0600000000004</v>
      </c>
      <c r="J5847" t="s">
        <v>95</v>
      </c>
      <c r="K5847" t="s">
        <v>82</v>
      </c>
      <c r="L5847" t="s">
        <v>103</v>
      </c>
      <c r="M5847">
        <v>2024</v>
      </c>
      <c r="N5847" t="s">
        <v>84</v>
      </c>
      <c r="O5847" t="s">
        <v>2566</v>
      </c>
      <c r="P5847" t="s">
        <v>86</v>
      </c>
    </row>
    <row r="5848" spans="1:16" x14ac:dyDescent="0.45">
      <c r="A5848">
        <v>5847</v>
      </c>
      <c r="B5848" s="10">
        <v>45353</v>
      </c>
      <c r="C5848">
        <v>7238</v>
      </c>
      <c r="D5848" t="s">
        <v>80</v>
      </c>
      <c r="E5848">
        <v>57</v>
      </c>
      <c r="F5848" t="s">
        <v>5</v>
      </c>
      <c r="G5848">
        <v>4</v>
      </c>
      <c r="H5848">
        <v>4984.79</v>
      </c>
      <c r="I5848">
        <v>19939.16</v>
      </c>
      <c r="J5848" t="s">
        <v>81</v>
      </c>
      <c r="K5848" t="s">
        <v>82</v>
      </c>
      <c r="L5848" t="s">
        <v>103</v>
      </c>
      <c r="M5848">
        <v>2024</v>
      </c>
      <c r="N5848" t="s">
        <v>84</v>
      </c>
      <c r="O5848" t="s">
        <v>1422</v>
      </c>
      <c r="P5848" t="s">
        <v>86</v>
      </c>
    </row>
    <row r="5849" spans="1:16" x14ac:dyDescent="0.45">
      <c r="A5849">
        <v>5848</v>
      </c>
      <c r="B5849" s="10">
        <v>45353</v>
      </c>
      <c r="C5849">
        <v>1261</v>
      </c>
      <c r="D5849" t="s">
        <v>89</v>
      </c>
      <c r="E5849">
        <v>20</v>
      </c>
      <c r="F5849" t="s">
        <v>6</v>
      </c>
      <c r="G5849">
        <v>2</v>
      </c>
      <c r="H5849">
        <v>487.94</v>
      </c>
      <c r="I5849">
        <v>975.88</v>
      </c>
      <c r="J5849" t="s">
        <v>95</v>
      </c>
      <c r="K5849" t="s">
        <v>567</v>
      </c>
      <c r="L5849" t="s">
        <v>103</v>
      </c>
      <c r="M5849">
        <v>2024</v>
      </c>
      <c r="N5849" t="s">
        <v>84</v>
      </c>
      <c r="O5849" t="s">
        <v>7054</v>
      </c>
      <c r="P5849" t="s">
        <v>86</v>
      </c>
    </row>
    <row r="5850" spans="1:16" x14ac:dyDescent="0.45">
      <c r="A5850">
        <v>5849</v>
      </c>
      <c r="B5850" s="10">
        <v>45353</v>
      </c>
      <c r="C5850">
        <v>5992</v>
      </c>
      <c r="D5850" t="s">
        <v>89</v>
      </c>
      <c r="E5850">
        <v>50</v>
      </c>
      <c r="F5850" t="s">
        <v>7</v>
      </c>
      <c r="G5850">
        <v>4</v>
      </c>
      <c r="H5850">
        <v>3574.37</v>
      </c>
      <c r="I5850">
        <v>14297.48</v>
      </c>
      <c r="J5850" t="s">
        <v>93</v>
      </c>
      <c r="K5850" t="s">
        <v>82</v>
      </c>
      <c r="L5850" t="s">
        <v>103</v>
      </c>
      <c r="M5850">
        <v>2024</v>
      </c>
      <c r="N5850" t="s">
        <v>84</v>
      </c>
      <c r="O5850" t="s">
        <v>2075</v>
      </c>
      <c r="P5850" t="s">
        <v>86</v>
      </c>
    </row>
    <row r="5851" spans="1:16" x14ac:dyDescent="0.45">
      <c r="A5851">
        <v>5850</v>
      </c>
      <c r="B5851" s="10">
        <v>45354</v>
      </c>
      <c r="C5851">
        <v>5025</v>
      </c>
      <c r="D5851" t="s">
        <v>80</v>
      </c>
      <c r="E5851">
        <v>30</v>
      </c>
      <c r="F5851" t="s">
        <v>8</v>
      </c>
      <c r="G5851">
        <v>2</v>
      </c>
      <c r="H5851">
        <v>4261.6400000000003</v>
      </c>
      <c r="I5851">
        <v>8523.2800000000007</v>
      </c>
      <c r="J5851" t="s">
        <v>87</v>
      </c>
      <c r="K5851" t="s">
        <v>82</v>
      </c>
      <c r="L5851" t="s">
        <v>103</v>
      </c>
      <c r="M5851">
        <v>2024</v>
      </c>
      <c r="N5851" t="s">
        <v>84</v>
      </c>
      <c r="O5851" t="s">
        <v>279</v>
      </c>
      <c r="P5851" t="s">
        <v>86</v>
      </c>
    </row>
    <row r="5852" spans="1:16" x14ac:dyDescent="0.45">
      <c r="A5852">
        <v>5851</v>
      </c>
      <c r="B5852" s="10">
        <v>45354</v>
      </c>
      <c r="C5852">
        <v>9283</v>
      </c>
      <c r="D5852" t="s">
        <v>80</v>
      </c>
      <c r="E5852">
        <v>38</v>
      </c>
      <c r="F5852" t="s">
        <v>7</v>
      </c>
      <c r="G5852">
        <v>4</v>
      </c>
      <c r="H5852">
        <v>4982.42</v>
      </c>
      <c r="I5852">
        <v>19929.68</v>
      </c>
      <c r="J5852" t="s">
        <v>97</v>
      </c>
      <c r="K5852" t="s">
        <v>82</v>
      </c>
      <c r="L5852" t="s">
        <v>103</v>
      </c>
      <c r="M5852">
        <v>2024</v>
      </c>
      <c r="N5852" t="s">
        <v>84</v>
      </c>
      <c r="O5852" t="s">
        <v>1764</v>
      </c>
      <c r="P5852" t="s">
        <v>86</v>
      </c>
    </row>
    <row r="5853" spans="1:16" x14ac:dyDescent="0.45">
      <c r="A5853">
        <v>5852</v>
      </c>
      <c r="B5853" s="10">
        <v>45354</v>
      </c>
      <c r="C5853">
        <v>5222</v>
      </c>
      <c r="D5853" t="s">
        <v>89</v>
      </c>
      <c r="E5853">
        <v>54</v>
      </c>
      <c r="F5853" t="s">
        <v>7</v>
      </c>
      <c r="G5853">
        <v>1</v>
      </c>
      <c r="H5853">
        <v>3117.58</v>
      </c>
      <c r="I5853">
        <v>3117.58</v>
      </c>
      <c r="J5853" t="s">
        <v>93</v>
      </c>
      <c r="K5853" t="s">
        <v>82</v>
      </c>
      <c r="L5853" t="s">
        <v>103</v>
      </c>
      <c r="M5853">
        <v>2024</v>
      </c>
      <c r="N5853" t="s">
        <v>84</v>
      </c>
      <c r="O5853" t="s">
        <v>5661</v>
      </c>
      <c r="P5853" t="s">
        <v>86</v>
      </c>
    </row>
    <row r="5854" spans="1:16" x14ac:dyDescent="0.45">
      <c r="A5854">
        <v>5853</v>
      </c>
      <c r="B5854" s="10">
        <v>45354</v>
      </c>
      <c r="C5854">
        <v>5175</v>
      </c>
      <c r="D5854" t="s">
        <v>80</v>
      </c>
      <c r="E5854">
        <v>33</v>
      </c>
      <c r="F5854" t="s">
        <v>102</v>
      </c>
      <c r="G5854">
        <v>4</v>
      </c>
      <c r="H5854">
        <v>1931.47</v>
      </c>
      <c r="I5854">
        <v>7725.88</v>
      </c>
      <c r="J5854" t="s">
        <v>87</v>
      </c>
      <c r="K5854" t="s">
        <v>82</v>
      </c>
      <c r="L5854" t="s">
        <v>103</v>
      </c>
      <c r="M5854">
        <v>2024</v>
      </c>
      <c r="N5854" t="s">
        <v>84</v>
      </c>
      <c r="O5854" t="s">
        <v>1073</v>
      </c>
      <c r="P5854" t="s">
        <v>86</v>
      </c>
    </row>
    <row r="5855" spans="1:16" x14ac:dyDescent="0.45">
      <c r="A5855">
        <v>5854</v>
      </c>
      <c r="B5855" s="10">
        <v>45354</v>
      </c>
      <c r="C5855">
        <v>4443</v>
      </c>
      <c r="D5855" t="s">
        <v>89</v>
      </c>
      <c r="E5855">
        <v>38</v>
      </c>
      <c r="F5855" t="s">
        <v>6</v>
      </c>
      <c r="G5855">
        <v>2</v>
      </c>
      <c r="H5855">
        <v>874.14</v>
      </c>
      <c r="I5855">
        <v>1748.28</v>
      </c>
      <c r="J5855" t="s">
        <v>97</v>
      </c>
      <c r="K5855" t="s">
        <v>567</v>
      </c>
      <c r="L5855" t="s">
        <v>103</v>
      </c>
      <c r="M5855">
        <v>2024</v>
      </c>
      <c r="N5855" t="s">
        <v>84</v>
      </c>
      <c r="O5855" t="s">
        <v>7176</v>
      </c>
      <c r="P5855" t="s">
        <v>86</v>
      </c>
    </row>
    <row r="5856" spans="1:16" x14ac:dyDescent="0.45">
      <c r="A5856">
        <v>5855</v>
      </c>
      <c r="B5856" s="10">
        <v>45354</v>
      </c>
      <c r="C5856">
        <v>6011</v>
      </c>
      <c r="D5856" t="s">
        <v>89</v>
      </c>
      <c r="E5856">
        <v>61</v>
      </c>
      <c r="F5856" t="s">
        <v>7</v>
      </c>
      <c r="G5856">
        <v>3</v>
      </c>
      <c r="H5856">
        <v>4909.72</v>
      </c>
      <c r="I5856">
        <v>14729.16</v>
      </c>
      <c r="J5856" t="s">
        <v>81</v>
      </c>
      <c r="K5856" t="s">
        <v>82</v>
      </c>
      <c r="L5856" t="s">
        <v>103</v>
      </c>
      <c r="M5856">
        <v>2024</v>
      </c>
      <c r="N5856" t="s">
        <v>84</v>
      </c>
      <c r="O5856" t="s">
        <v>6742</v>
      </c>
      <c r="P5856" t="s">
        <v>86</v>
      </c>
    </row>
    <row r="5857" spans="1:16" x14ac:dyDescent="0.45">
      <c r="A5857">
        <v>5856</v>
      </c>
      <c r="B5857" s="10">
        <v>45354</v>
      </c>
      <c r="C5857">
        <v>1693</v>
      </c>
      <c r="D5857" t="s">
        <v>89</v>
      </c>
      <c r="E5857">
        <v>30</v>
      </c>
      <c r="F5857" t="s">
        <v>6</v>
      </c>
      <c r="G5857">
        <v>5</v>
      </c>
      <c r="H5857">
        <v>4624.8100000000004</v>
      </c>
      <c r="I5857">
        <v>23124.05</v>
      </c>
      <c r="J5857" t="s">
        <v>87</v>
      </c>
      <c r="K5857" t="s">
        <v>82</v>
      </c>
      <c r="L5857" t="s">
        <v>103</v>
      </c>
      <c r="M5857">
        <v>2024</v>
      </c>
      <c r="N5857" t="s">
        <v>84</v>
      </c>
      <c r="O5857" t="s">
        <v>8997</v>
      </c>
      <c r="P5857" t="s">
        <v>748</v>
      </c>
    </row>
    <row r="5858" spans="1:16" x14ac:dyDescent="0.45">
      <c r="A5858">
        <v>5857</v>
      </c>
      <c r="B5858" s="10">
        <v>45354</v>
      </c>
      <c r="C5858">
        <v>9347</v>
      </c>
      <c r="D5858" t="s">
        <v>80</v>
      </c>
      <c r="E5858">
        <v>21</v>
      </c>
      <c r="F5858" t="s">
        <v>8</v>
      </c>
      <c r="G5858">
        <v>4</v>
      </c>
      <c r="H5858">
        <v>4032.37</v>
      </c>
      <c r="I5858">
        <v>16129.48</v>
      </c>
      <c r="J5858" t="s">
        <v>95</v>
      </c>
      <c r="K5858" t="s">
        <v>82</v>
      </c>
      <c r="L5858" t="s">
        <v>103</v>
      </c>
      <c r="M5858">
        <v>2024</v>
      </c>
      <c r="N5858" t="s">
        <v>84</v>
      </c>
      <c r="O5858" t="s">
        <v>2374</v>
      </c>
      <c r="P5858" t="s">
        <v>86</v>
      </c>
    </row>
    <row r="5859" spans="1:16" x14ac:dyDescent="0.45">
      <c r="A5859">
        <v>5858</v>
      </c>
      <c r="B5859" s="10">
        <v>45354</v>
      </c>
      <c r="C5859">
        <v>2812</v>
      </c>
      <c r="D5859" t="s">
        <v>80</v>
      </c>
      <c r="E5859">
        <v>48</v>
      </c>
      <c r="F5859" t="s">
        <v>102</v>
      </c>
      <c r="G5859">
        <v>4</v>
      </c>
      <c r="H5859">
        <v>4721.68</v>
      </c>
      <c r="I5859">
        <v>18886.72</v>
      </c>
      <c r="J5859" t="s">
        <v>93</v>
      </c>
      <c r="K5859" t="s">
        <v>82</v>
      </c>
      <c r="L5859" t="s">
        <v>103</v>
      </c>
      <c r="M5859">
        <v>2024</v>
      </c>
      <c r="N5859" t="s">
        <v>84</v>
      </c>
      <c r="O5859" t="s">
        <v>2076</v>
      </c>
      <c r="P5859" t="s">
        <v>86</v>
      </c>
    </row>
    <row r="5860" spans="1:16" x14ac:dyDescent="0.45">
      <c r="A5860">
        <v>5859</v>
      </c>
      <c r="B5860" s="10">
        <v>45354</v>
      </c>
      <c r="C5860">
        <v>6724</v>
      </c>
      <c r="D5860" t="s">
        <v>89</v>
      </c>
      <c r="E5860">
        <v>26</v>
      </c>
      <c r="F5860" t="s">
        <v>8</v>
      </c>
      <c r="G5860">
        <v>3</v>
      </c>
      <c r="H5860">
        <v>351.23</v>
      </c>
      <c r="I5860">
        <v>1053.69</v>
      </c>
      <c r="J5860" t="s">
        <v>87</v>
      </c>
      <c r="K5860" t="s">
        <v>567</v>
      </c>
      <c r="L5860" t="s">
        <v>103</v>
      </c>
      <c r="M5860">
        <v>2024</v>
      </c>
      <c r="N5860" t="s">
        <v>84</v>
      </c>
      <c r="O5860" t="s">
        <v>7531</v>
      </c>
      <c r="P5860" t="s">
        <v>86</v>
      </c>
    </row>
    <row r="5861" spans="1:16" x14ac:dyDescent="0.45">
      <c r="A5861">
        <v>5860</v>
      </c>
      <c r="B5861" s="10">
        <v>45354</v>
      </c>
      <c r="C5861">
        <v>2407</v>
      </c>
      <c r="D5861" t="s">
        <v>80</v>
      </c>
      <c r="E5861">
        <v>50</v>
      </c>
      <c r="F5861" t="s">
        <v>8</v>
      </c>
      <c r="G5861">
        <v>1</v>
      </c>
      <c r="H5861">
        <v>3175.89</v>
      </c>
      <c r="I5861">
        <v>3175.89</v>
      </c>
      <c r="J5861" t="s">
        <v>93</v>
      </c>
      <c r="K5861" t="s">
        <v>82</v>
      </c>
      <c r="L5861" t="s">
        <v>103</v>
      </c>
      <c r="M5861">
        <v>2024</v>
      </c>
      <c r="N5861" t="s">
        <v>668</v>
      </c>
      <c r="O5861" t="s">
        <v>9635</v>
      </c>
      <c r="P5861" t="s">
        <v>86</v>
      </c>
    </row>
    <row r="5862" spans="1:16" x14ac:dyDescent="0.45">
      <c r="A5862">
        <v>5861</v>
      </c>
      <c r="B5862" s="10">
        <v>45354</v>
      </c>
      <c r="C5862">
        <v>9032</v>
      </c>
      <c r="D5862" t="s">
        <v>80</v>
      </c>
      <c r="E5862">
        <v>54</v>
      </c>
      <c r="F5862" t="s">
        <v>102</v>
      </c>
      <c r="G5862">
        <v>2</v>
      </c>
      <c r="H5862">
        <v>1410.24</v>
      </c>
      <c r="I5862">
        <v>2820.48</v>
      </c>
      <c r="J5862" t="s">
        <v>93</v>
      </c>
      <c r="K5862" t="s">
        <v>82</v>
      </c>
      <c r="L5862" t="s">
        <v>103</v>
      </c>
      <c r="M5862">
        <v>2024</v>
      </c>
      <c r="N5862" t="s">
        <v>84</v>
      </c>
      <c r="O5862" t="s">
        <v>3418</v>
      </c>
      <c r="P5862" t="s">
        <v>86</v>
      </c>
    </row>
    <row r="5863" spans="1:16" x14ac:dyDescent="0.45">
      <c r="A5863">
        <v>5862</v>
      </c>
      <c r="B5863" s="10">
        <v>45354</v>
      </c>
      <c r="C5863">
        <v>2410</v>
      </c>
      <c r="D5863" t="s">
        <v>89</v>
      </c>
      <c r="E5863">
        <v>54</v>
      </c>
      <c r="F5863" t="s">
        <v>6</v>
      </c>
      <c r="G5863">
        <v>1</v>
      </c>
      <c r="H5863">
        <v>3839.68</v>
      </c>
      <c r="I5863">
        <v>3839.68</v>
      </c>
      <c r="J5863" t="s">
        <v>93</v>
      </c>
      <c r="K5863" t="s">
        <v>82</v>
      </c>
      <c r="L5863" t="s">
        <v>103</v>
      </c>
      <c r="M5863">
        <v>2024</v>
      </c>
      <c r="N5863" t="s">
        <v>84</v>
      </c>
      <c r="O5863" t="s">
        <v>5662</v>
      </c>
      <c r="P5863" t="s">
        <v>86</v>
      </c>
    </row>
    <row r="5864" spans="1:16" x14ac:dyDescent="0.45">
      <c r="A5864">
        <v>5863</v>
      </c>
      <c r="B5864" s="10">
        <v>45354</v>
      </c>
      <c r="C5864">
        <v>4497</v>
      </c>
      <c r="D5864" t="s">
        <v>80</v>
      </c>
      <c r="E5864">
        <v>41</v>
      </c>
      <c r="F5864" t="s">
        <v>8</v>
      </c>
      <c r="G5864">
        <v>4</v>
      </c>
      <c r="H5864">
        <v>523.79999999999995</v>
      </c>
      <c r="I5864">
        <v>2095.1999999999998</v>
      </c>
      <c r="J5864" t="s">
        <v>97</v>
      </c>
      <c r="K5864" t="s">
        <v>82</v>
      </c>
      <c r="L5864" t="s">
        <v>103</v>
      </c>
      <c r="M5864">
        <v>2024</v>
      </c>
      <c r="N5864" t="s">
        <v>84</v>
      </c>
      <c r="O5864" t="s">
        <v>1765</v>
      </c>
      <c r="P5864" t="s">
        <v>86</v>
      </c>
    </row>
    <row r="5865" spans="1:16" x14ac:dyDescent="0.45">
      <c r="A5865">
        <v>5864</v>
      </c>
      <c r="B5865" s="10">
        <v>45355</v>
      </c>
      <c r="C5865">
        <v>5372</v>
      </c>
      <c r="D5865" t="s">
        <v>80</v>
      </c>
      <c r="E5865">
        <v>42</v>
      </c>
      <c r="F5865" t="s">
        <v>9</v>
      </c>
      <c r="G5865">
        <v>4</v>
      </c>
      <c r="H5865">
        <v>1330.66</v>
      </c>
      <c r="I5865">
        <v>5322.64</v>
      </c>
      <c r="J5865" t="s">
        <v>97</v>
      </c>
      <c r="K5865" t="s">
        <v>82</v>
      </c>
      <c r="L5865" t="s">
        <v>103</v>
      </c>
      <c r="M5865">
        <v>2024</v>
      </c>
      <c r="N5865" t="s">
        <v>84</v>
      </c>
      <c r="O5865" t="s">
        <v>172</v>
      </c>
      <c r="P5865" t="s">
        <v>86</v>
      </c>
    </row>
    <row r="5866" spans="1:16" x14ac:dyDescent="0.45">
      <c r="A5866">
        <v>5865</v>
      </c>
      <c r="B5866" s="10">
        <v>45355</v>
      </c>
      <c r="C5866">
        <v>8394</v>
      </c>
      <c r="D5866" t="s">
        <v>89</v>
      </c>
      <c r="E5866">
        <v>58</v>
      </c>
      <c r="F5866" t="s">
        <v>6</v>
      </c>
      <c r="G5866">
        <v>1</v>
      </c>
      <c r="H5866">
        <v>4258.75</v>
      </c>
      <c r="I5866">
        <v>4258.75</v>
      </c>
      <c r="J5866" t="s">
        <v>81</v>
      </c>
      <c r="K5866" t="s">
        <v>82</v>
      </c>
      <c r="L5866" t="s">
        <v>103</v>
      </c>
      <c r="M5866">
        <v>2024</v>
      </c>
      <c r="N5866" t="s">
        <v>84</v>
      </c>
      <c r="O5866" t="s">
        <v>5895</v>
      </c>
      <c r="P5866" t="s">
        <v>86</v>
      </c>
    </row>
    <row r="5867" spans="1:16" x14ac:dyDescent="0.45">
      <c r="A5867">
        <v>5866</v>
      </c>
      <c r="B5867" s="10">
        <v>45355</v>
      </c>
      <c r="C5867">
        <v>1551</v>
      </c>
      <c r="D5867" t="s">
        <v>80</v>
      </c>
      <c r="E5867">
        <v>46</v>
      </c>
      <c r="F5867" t="s">
        <v>7</v>
      </c>
      <c r="G5867">
        <v>2</v>
      </c>
      <c r="H5867">
        <v>3759.76</v>
      </c>
      <c r="I5867">
        <v>7519.52</v>
      </c>
      <c r="J5867" t="s">
        <v>93</v>
      </c>
      <c r="K5867" t="s">
        <v>82</v>
      </c>
      <c r="L5867" t="s">
        <v>103</v>
      </c>
      <c r="M5867">
        <v>2024</v>
      </c>
      <c r="N5867" t="s">
        <v>84</v>
      </c>
      <c r="O5867" t="s">
        <v>3419</v>
      </c>
      <c r="P5867" t="s">
        <v>86</v>
      </c>
    </row>
    <row r="5868" spans="1:16" x14ac:dyDescent="0.45">
      <c r="A5868">
        <v>5867</v>
      </c>
      <c r="B5868" s="10">
        <v>45355</v>
      </c>
      <c r="C5868">
        <v>5332</v>
      </c>
      <c r="D5868" t="s">
        <v>89</v>
      </c>
      <c r="E5868">
        <v>57</v>
      </c>
      <c r="F5868" t="s">
        <v>102</v>
      </c>
      <c r="G5868">
        <v>4</v>
      </c>
      <c r="H5868">
        <v>4960.51</v>
      </c>
      <c r="I5868">
        <v>19842.04</v>
      </c>
      <c r="J5868" t="s">
        <v>81</v>
      </c>
      <c r="K5868" t="s">
        <v>82</v>
      </c>
      <c r="L5868" t="s">
        <v>103</v>
      </c>
      <c r="M5868">
        <v>2024</v>
      </c>
      <c r="N5868" t="s">
        <v>84</v>
      </c>
      <c r="O5868" t="s">
        <v>1423</v>
      </c>
      <c r="P5868" t="s">
        <v>86</v>
      </c>
    </row>
    <row r="5869" spans="1:16" x14ac:dyDescent="0.45">
      <c r="A5869">
        <v>5868</v>
      </c>
      <c r="B5869" s="10">
        <v>45355</v>
      </c>
      <c r="C5869">
        <v>1997</v>
      </c>
      <c r="D5869" t="s">
        <v>80</v>
      </c>
      <c r="E5869">
        <v>64</v>
      </c>
      <c r="F5869" t="s">
        <v>102</v>
      </c>
      <c r="G5869">
        <v>4</v>
      </c>
      <c r="H5869">
        <v>3237.72</v>
      </c>
      <c r="I5869">
        <v>12950.88</v>
      </c>
      <c r="J5869" t="s">
        <v>81</v>
      </c>
      <c r="K5869" t="s">
        <v>82</v>
      </c>
      <c r="L5869" t="s">
        <v>103</v>
      </c>
      <c r="M5869">
        <v>2024</v>
      </c>
      <c r="N5869" t="s">
        <v>84</v>
      </c>
      <c r="O5869" t="s">
        <v>1424</v>
      </c>
      <c r="P5869" t="s">
        <v>86</v>
      </c>
    </row>
    <row r="5870" spans="1:16" x14ac:dyDescent="0.45">
      <c r="A5870">
        <v>5869</v>
      </c>
      <c r="B5870" s="10">
        <v>45355</v>
      </c>
      <c r="C5870">
        <v>5076</v>
      </c>
      <c r="D5870" t="s">
        <v>80</v>
      </c>
      <c r="E5870">
        <v>53</v>
      </c>
      <c r="F5870" t="s">
        <v>6</v>
      </c>
      <c r="G5870">
        <v>1</v>
      </c>
      <c r="H5870">
        <v>1550.22</v>
      </c>
      <c r="I5870">
        <v>1550.22</v>
      </c>
      <c r="J5870" t="s">
        <v>93</v>
      </c>
      <c r="K5870" t="s">
        <v>567</v>
      </c>
      <c r="L5870" t="s">
        <v>103</v>
      </c>
      <c r="M5870">
        <v>2024</v>
      </c>
      <c r="N5870" t="s">
        <v>668</v>
      </c>
      <c r="O5870" t="s">
        <v>9434</v>
      </c>
      <c r="P5870" t="s">
        <v>86</v>
      </c>
    </row>
    <row r="5871" spans="1:16" x14ac:dyDescent="0.45">
      <c r="A5871">
        <v>5870</v>
      </c>
      <c r="B5871" s="10">
        <v>45355</v>
      </c>
      <c r="C5871">
        <v>7099</v>
      </c>
      <c r="D5871" t="s">
        <v>89</v>
      </c>
      <c r="E5871">
        <v>32</v>
      </c>
      <c r="F5871" t="s">
        <v>9</v>
      </c>
      <c r="G5871">
        <v>5</v>
      </c>
      <c r="H5871">
        <v>2762.02</v>
      </c>
      <c r="I5871">
        <v>13810.1</v>
      </c>
      <c r="J5871" t="s">
        <v>87</v>
      </c>
      <c r="K5871" t="s">
        <v>82</v>
      </c>
      <c r="L5871" t="s">
        <v>103</v>
      </c>
      <c r="M5871">
        <v>2024</v>
      </c>
      <c r="N5871" t="s">
        <v>84</v>
      </c>
      <c r="O5871" t="s">
        <v>4034</v>
      </c>
      <c r="P5871" t="s">
        <v>86</v>
      </c>
    </row>
    <row r="5872" spans="1:16" x14ac:dyDescent="0.45">
      <c r="A5872">
        <v>5871</v>
      </c>
      <c r="B5872" s="10">
        <v>45355</v>
      </c>
      <c r="C5872">
        <v>6555</v>
      </c>
      <c r="D5872" t="s">
        <v>89</v>
      </c>
      <c r="E5872">
        <v>62</v>
      </c>
      <c r="F5872" t="s">
        <v>9</v>
      </c>
      <c r="G5872">
        <v>3</v>
      </c>
      <c r="H5872">
        <v>4722.63</v>
      </c>
      <c r="I5872">
        <v>14167.89</v>
      </c>
      <c r="J5872" t="s">
        <v>81</v>
      </c>
      <c r="K5872" t="s">
        <v>82</v>
      </c>
      <c r="L5872" t="s">
        <v>103</v>
      </c>
      <c r="M5872">
        <v>2024</v>
      </c>
      <c r="N5872" t="s">
        <v>84</v>
      </c>
      <c r="O5872" t="s">
        <v>6743</v>
      </c>
      <c r="P5872" t="s">
        <v>86</v>
      </c>
    </row>
    <row r="5873" spans="1:16" x14ac:dyDescent="0.45">
      <c r="A5873">
        <v>5872</v>
      </c>
      <c r="B5873" s="10">
        <v>45355</v>
      </c>
      <c r="C5873">
        <v>5052</v>
      </c>
      <c r="D5873" t="s">
        <v>80</v>
      </c>
      <c r="E5873">
        <v>35</v>
      </c>
      <c r="F5873" t="s">
        <v>9</v>
      </c>
      <c r="G5873">
        <v>4</v>
      </c>
      <c r="H5873">
        <v>3276.23</v>
      </c>
      <c r="I5873">
        <v>13104.92</v>
      </c>
      <c r="J5873" t="s">
        <v>97</v>
      </c>
      <c r="K5873" t="s">
        <v>82</v>
      </c>
      <c r="L5873" t="s">
        <v>103</v>
      </c>
      <c r="M5873">
        <v>2024</v>
      </c>
      <c r="N5873" t="s">
        <v>84</v>
      </c>
      <c r="O5873" t="s">
        <v>1766</v>
      </c>
      <c r="P5873" t="s">
        <v>86</v>
      </c>
    </row>
    <row r="5874" spans="1:16" x14ac:dyDescent="0.45">
      <c r="A5874">
        <v>5873</v>
      </c>
      <c r="B5874" s="10">
        <v>45355</v>
      </c>
      <c r="C5874">
        <v>6303</v>
      </c>
      <c r="D5874" t="s">
        <v>89</v>
      </c>
      <c r="E5874">
        <v>37</v>
      </c>
      <c r="F5874" t="s">
        <v>9</v>
      </c>
      <c r="G5874">
        <v>2</v>
      </c>
      <c r="H5874">
        <v>4413.42</v>
      </c>
      <c r="I5874">
        <v>8826.84</v>
      </c>
      <c r="J5874" t="s">
        <v>97</v>
      </c>
      <c r="K5874" t="s">
        <v>82</v>
      </c>
      <c r="L5874" t="s">
        <v>103</v>
      </c>
      <c r="M5874">
        <v>2024</v>
      </c>
      <c r="N5874" t="s">
        <v>668</v>
      </c>
      <c r="O5874" t="s">
        <v>9884</v>
      </c>
      <c r="P5874" t="s">
        <v>86</v>
      </c>
    </row>
    <row r="5875" spans="1:16" x14ac:dyDescent="0.45">
      <c r="A5875">
        <v>5874</v>
      </c>
      <c r="B5875" s="10">
        <v>45355</v>
      </c>
      <c r="C5875">
        <v>9118</v>
      </c>
      <c r="D5875" t="s">
        <v>89</v>
      </c>
      <c r="E5875">
        <v>22</v>
      </c>
      <c r="F5875" t="s">
        <v>5</v>
      </c>
      <c r="G5875">
        <v>5</v>
      </c>
      <c r="H5875">
        <v>163.29</v>
      </c>
      <c r="I5875">
        <v>816.45</v>
      </c>
      <c r="J5875" t="s">
        <v>95</v>
      </c>
      <c r="K5875" t="s">
        <v>567</v>
      </c>
      <c r="L5875" t="s">
        <v>103</v>
      </c>
      <c r="M5875">
        <v>2024</v>
      </c>
      <c r="N5875" t="s">
        <v>84</v>
      </c>
      <c r="O5875" t="s">
        <v>8799</v>
      </c>
      <c r="P5875" t="s">
        <v>748</v>
      </c>
    </row>
    <row r="5876" spans="1:16" x14ac:dyDescent="0.45">
      <c r="A5876">
        <v>5875</v>
      </c>
      <c r="B5876" s="10">
        <v>45355</v>
      </c>
      <c r="C5876">
        <v>7102</v>
      </c>
      <c r="D5876" t="s">
        <v>80</v>
      </c>
      <c r="E5876">
        <v>35</v>
      </c>
      <c r="F5876" t="s">
        <v>102</v>
      </c>
      <c r="G5876">
        <v>1</v>
      </c>
      <c r="H5876">
        <v>1879.28</v>
      </c>
      <c r="I5876">
        <v>1879.28</v>
      </c>
      <c r="J5876" t="s">
        <v>97</v>
      </c>
      <c r="K5876" t="s">
        <v>567</v>
      </c>
      <c r="L5876" t="s">
        <v>103</v>
      </c>
      <c r="M5876">
        <v>2024</v>
      </c>
      <c r="N5876" t="s">
        <v>84</v>
      </c>
      <c r="O5876" t="s">
        <v>7960</v>
      </c>
      <c r="P5876" t="s">
        <v>86</v>
      </c>
    </row>
    <row r="5877" spans="1:16" x14ac:dyDescent="0.45">
      <c r="A5877">
        <v>5876</v>
      </c>
      <c r="B5877" s="10">
        <v>45355</v>
      </c>
      <c r="C5877">
        <v>6490</v>
      </c>
      <c r="D5877" t="s">
        <v>89</v>
      </c>
      <c r="E5877">
        <v>57</v>
      </c>
      <c r="F5877" t="s">
        <v>8</v>
      </c>
      <c r="G5877">
        <v>1</v>
      </c>
      <c r="H5877">
        <v>4679.7700000000004</v>
      </c>
      <c r="I5877">
        <v>4679.7700000000004</v>
      </c>
      <c r="J5877" t="s">
        <v>81</v>
      </c>
      <c r="K5877" t="s">
        <v>82</v>
      </c>
      <c r="L5877" t="s">
        <v>103</v>
      </c>
      <c r="M5877">
        <v>2024</v>
      </c>
      <c r="N5877" t="s">
        <v>84</v>
      </c>
      <c r="O5877" t="s">
        <v>5896</v>
      </c>
      <c r="P5877" t="s">
        <v>86</v>
      </c>
    </row>
    <row r="5878" spans="1:16" x14ac:dyDescent="0.45">
      <c r="A5878">
        <v>5877</v>
      </c>
      <c r="B5878" s="10">
        <v>45355</v>
      </c>
      <c r="C5878">
        <v>9564</v>
      </c>
      <c r="D5878" t="s">
        <v>80</v>
      </c>
      <c r="E5878">
        <v>18</v>
      </c>
      <c r="F5878" t="s">
        <v>102</v>
      </c>
      <c r="G5878">
        <v>2</v>
      </c>
      <c r="H5878">
        <v>244.48</v>
      </c>
      <c r="I5878">
        <v>488.96</v>
      </c>
      <c r="J5878" t="s">
        <v>95</v>
      </c>
      <c r="K5878" t="s">
        <v>567</v>
      </c>
      <c r="L5878" t="s">
        <v>103</v>
      </c>
      <c r="M5878">
        <v>2024</v>
      </c>
      <c r="N5878" t="s">
        <v>84</v>
      </c>
      <c r="O5878" t="s">
        <v>7055</v>
      </c>
      <c r="P5878" t="s">
        <v>86</v>
      </c>
    </row>
    <row r="5879" spans="1:16" x14ac:dyDescent="0.45">
      <c r="A5879">
        <v>5878</v>
      </c>
      <c r="B5879" s="10">
        <v>45356</v>
      </c>
      <c r="C5879">
        <v>6616</v>
      </c>
      <c r="D5879" t="s">
        <v>80</v>
      </c>
      <c r="E5879">
        <v>36</v>
      </c>
      <c r="F5879" t="s">
        <v>102</v>
      </c>
      <c r="G5879">
        <v>5</v>
      </c>
      <c r="H5879">
        <v>2619.5500000000002</v>
      </c>
      <c r="I5879">
        <v>13097.75</v>
      </c>
      <c r="J5879" t="s">
        <v>97</v>
      </c>
      <c r="K5879" t="s">
        <v>82</v>
      </c>
      <c r="L5879" t="s">
        <v>103</v>
      </c>
      <c r="M5879">
        <v>2024</v>
      </c>
      <c r="N5879" t="s">
        <v>84</v>
      </c>
      <c r="O5879" t="s">
        <v>364</v>
      </c>
      <c r="P5879" t="s">
        <v>86</v>
      </c>
    </row>
    <row r="5880" spans="1:16" x14ac:dyDescent="0.45">
      <c r="A5880">
        <v>5879</v>
      </c>
      <c r="B5880" s="10">
        <v>45356</v>
      </c>
      <c r="C5880">
        <v>3248</v>
      </c>
      <c r="D5880" t="s">
        <v>89</v>
      </c>
      <c r="E5880">
        <v>40</v>
      </c>
      <c r="F5880" t="s">
        <v>102</v>
      </c>
      <c r="G5880">
        <v>2</v>
      </c>
      <c r="H5880">
        <v>1765.32</v>
      </c>
      <c r="I5880">
        <v>3530.64</v>
      </c>
      <c r="J5880" t="s">
        <v>97</v>
      </c>
      <c r="K5880" t="s">
        <v>82</v>
      </c>
      <c r="L5880" t="s">
        <v>103</v>
      </c>
      <c r="M5880">
        <v>2024</v>
      </c>
      <c r="N5880" t="s">
        <v>84</v>
      </c>
      <c r="O5880" t="s">
        <v>2812</v>
      </c>
      <c r="P5880" t="s">
        <v>86</v>
      </c>
    </row>
    <row r="5881" spans="1:16" x14ac:dyDescent="0.45">
      <c r="A5881">
        <v>5880</v>
      </c>
      <c r="B5881" s="10">
        <v>45356</v>
      </c>
      <c r="C5881">
        <v>1848</v>
      </c>
      <c r="D5881" t="s">
        <v>80</v>
      </c>
      <c r="E5881">
        <v>43</v>
      </c>
      <c r="F5881" t="s">
        <v>9</v>
      </c>
      <c r="G5881">
        <v>4</v>
      </c>
      <c r="H5881">
        <v>3248.71</v>
      </c>
      <c r="I5881">
        <v>12994.84</v>
      </c>
      <c r="J5881" t="s">
        <v>97</v>
      </c>
      <c r="K5881" t="s">
        <v>82</v>
      </c>
      <c r="L5881" t="s">
        <v>103</v>
      </c>
      <c r="M5881">
        <v>2024</v>
      </c>
      <c r="N5881" t="s">
        <v>84</v>
      </c>
      <c r="O5881" t="s">
        <v>1767</v>
      </c>
      <c r="P5881" t="s">
        <v>86</v>
      </c>
    </row>
    <row r="5882" spans="1:16" x14ac:dyDescent="0.45">
      <c r="A5882">
        <v>5881</v>
      </c>
      <c r="B5882" s="10">
        <v>45356</v>
      </c>
      <c r="C5882">
        <v>7354</v>
      </c>
      <c r="D5882" t="s">
        <v>89</v>
      </c>
      <c r="E5882">
        <v>46</v>
      </c>
      <c r="F5882" t="s">
        <v>9</v>
      </c>
      <c r="G5882">
        <v>5</v>
      </c>
      <c r="H5882">
        <v>853</v>
      </c>
      <c r="I5882">
        <v>4265</v>
      </c>
      <c r="J5882" t="s">
        <v>93</v>
      </c>
      <c r="K5882" t="s">
        <v>82</v>
      </c>
      <c r="L5882" t="s">
        <v>103</v>
      </c>
      <c r="M5882">
        <v>2024</v>
      </c>
      <c r="N5882" t="s">
        <v>84</v>
      </c>
      <c r="O5882" t="s">
        <v>4280</v>
      </c>
      <c r="P5882" t="s">
        <v>86</v>
      </c>
    </row>
    <row r="5883" spans="1:16" x14ac:dyDescent="0.45">
      <c r="A5883">
        <v>5882</v>
      </c>
      <c r="B5883" s="10">
        <v>45356</v>
      </c>
      <c r="C5883">
        <v>9695</v>
      </c>
      <c r="D5883" t="s">
        <v>80</v>
      </c>
      <c r="E5883">
        <v>51</v>
      </c>
      <c r="F5883" t="s">
        <v>5</v>
      </c>
      <c r="G5883">
        <v>3</v>
      </c>
      <c r="H5883">
        <v>3283.84</v>
      </c>
      <c r="I5883">
        <v>9851.52</v>
      </c>
      <c r="J5883" t="s">
        <v>93</v>
      </c>
      <c r="K5883" t="s">
        <v>82</v>
      </c>
      <c r="L5883" t="s">
        <v>103</v>
      </c>
      <c r="M5883">
        <v>2024</v>
      </c>
      <c r="N5883" t="s">
        <v>84</v>
      </c>
      <c r="O5883" t="s">
        <v>6562</v>
      </c>
      <c r="P5883" t="s">
        <v>86</v>
      </c>
    </row>
    <row r="5884" spans="1:16" x14ac:dyDescent="0.45">
      <c r="A5884">
        <v>5883</v>
      </c>
      <c r="B5884" s="10">
        <v>45356</v>
      </c>
      <c r="C5884">
        <v>9070</v>
      </c>
      <c r="D5884" t="s">
        <v>89</v>
      </c>
      <c r="E5884">
        <v>36</v>
      </c>
      <c r="F5884" t="s">
        <v>6</v>
      </c>
      <c r="G5884">
        <v>3</v>
      </c>
      <c r="H5884">
        <v>4959.62</v>
      </c>
      <c r="I5884">
        <v>14878.86</v>
      </c>
      <c r="J5884" t="s">
        <v>97</v>
      </c>
      <c r="K5884" t="s">
        <v>82</v>
      </c>
      <c r="L5884" t="s">
        <v>103</v>
      </c>
      <c r="M5884">
        <v>2024</v>
      </c>
      <c r="N5884" t="s">
        <v>84</v>
      </c>
      <c r="O5884" t="s">
        <v>6353</v>
      </c>
      <c r="P5884" t="s">
        <v>86</v>
      </c>
    </row>
    <row r="5885" spans="1:16" x14ac:dyDescent="0.45">
      <c r="A5885">
        <v>5884</v>
      </c>
      <c r="B5885" s="10">
        <v>45356</v>
      </c>
      <c r="C5885">
        <v>9894</v>
      </c>
      <c r="D5885" t="s">
        <v>89</v>
      </c>
      <c r="E5885">
        <v>35</v>
      </c>
      <c r="F5885" t="s">
        <v>102</v>
      </c>
      <c r="G5885">
        <v>2</v>
      </c>
      <c r="H5885">
        <v>1392.26</v>
      </c>
      <c r="I5885">
        <v>2784.52</v>
      </c>
      <c r="J5885" t="s">
        <v>97</v>
      </c>
      <c r="K5885" t="s">
        <v>82</v>
      </c>
      <c r="L5885" t="s">
        <v>103</v>
      </c>
      <c r="M5885">
        <v>2024</v>
      </c>
      <c r="N5885" t="s">
        <v>84</v>
      </c>
      <c r="O5885" t="s">
        <v>2813</v>
      </c>
      <c r="P5885" t="s">
        <v>86</v>
      </c>
    </row>
    <row r="5886" spans="1:16" x14ac:dyDescent="0.45">
      <c r="A5886">
        <v>5885</v>
      </c>
      <c r="B5886" s="10">
        <v>45356</v>
      </c>
      <c r="C5886">
        <v>4625</v>
      </c>
      <c r="D5886" t="s">
        <v>80</v>
      </c>
      <c r="E5886">
        <v>19</v>
      </c>
      <c r="F5886" t="s">
        <v>7</v>
      </c>
      <c r="G5886">
        <v>3</v>
      </c>
      <c r="H5886">
        <v>2334.0700000000002</v>
      </c>
      <c r="I5886">
        <v>7002.21</v>
      </c>
      <c r="J5886" t="s">
        <v>95</v>
      </c>
      <c r="K5886" t="s">
        <v>82</v>
      </c>
      <c r="L5886" t="s">
        <v>103</v>
      </c>
      <c r="M5886">
        <v>2024</v>
      </c>
      <c r="N5886" t="s">
        <v>84</v>
      </c>
      <c r="O5886" t="s">
        <v>8686</v>
      </c>
      <c r="P5886" t="s">
        <v>748</v>
      </c>
    </row>
    <row r="5887" spans="1:16" x14ac:dyDescent="0.45">
      <c r="A5887">
        <v>5886</v>
      </c>
      <c r="B5887" s="10">
        <v>45356</v>
      </c>
      <c r="C5887">
        <v>1314</v>
      </c>
      <c r="D5887" t="s">
        <v>89</v>
      </c>
      <c r="E5887">
        <v>44</v>
      </c>
      <c r="F5887" t="s">
        <v>6</v>
      </c>
      <c r="G5887">
        <v>2</v>
      </c>
      <c r="H5887">
        <v>197.01</v>
      </c>
      <c r="I5887">
        <v>394.02</v>
      </c>
      <c r="J5887" t="s">
        <v>97</v>
      </c>
      <c r="K5887" t="s">
        <v>567</v>
      </c>
      <c r="L5887" t="s">
        <v>103</v>
      </c>
      <c r="M5887">
        <v>2024</v>
      </c>
      <c r="N5887" t="s">
        <v>84</v>
      </c>
      <c r="O5887" t="s">
        <v>7177</v>
      </c>
      <c r="P5887" t="s">
        <v>86</v>
      </c>
    </row>
    <row r="5888" spans="1:16" x14ac:dyDescent="0.45">
      <c r="A5888">
        <v>5887</v>
      </c>
      <c r="B5888" s="10">
        <v>45356</v>
      </c>
      <c r="C5888">
        <v>3376</v>
      </c>
      <c r="D5888" t="s">
        <v>89</v>
      </c>
      <c r="E5888">
        <v>23</v>
      </c>
      <c r="F5888" t="s">
        <v>5</v>
      </c>
      <c r="G5888">
        <v>4</v>
      </c>
      <c r="H5888">
        <v>2198.54</v>
      </c>
      <c r="I5888">
        <v>8794.16</v>
      </c>
      <c r="J5888" t="s">
        <v>95</v>
      </c>
      <c r="K5888" t="s">
        <v>82</v>
      </c>
      <c r="L5888" t="s">
        <v>103</v>
      </c>
      <c r="M5888">
        <v>2024</v>
      </c>
      <c r="N5888" t="s">
        <v>84</v>
      </c>
      <c r="O5888" t="s">
        <v>2375</v>
      </c>
      <c r="P5888" t="s">
        <v>86</v>
      </c>
    </row>
    <row r="5889" spans="1:16" x14ac:dyDescent="0.45">
      <c r="A5889">
        <v>5888</v>
      </c>
      <c r="B5889" s="10">
        <v>45356</v>
      </c>
      <c r="C5889">
        <v>5378</v>
      </c>
      <c r="D5889" t="s">
        <v>89</v>
      </c>
      <c r="E5889">
        <v>56</v>
      </c>
      <c r="F5889" t="s">
        <v>9</v>
      </c>
      <c r="G5889">
        <v>4</v>
      </c>
      <c r="H5889">
        <v>2059.66</v>
      </c>
      <c r="I5889">
        <v>8238.64</v>
      </c>
      <c r="J5889" t="s">
        <v>81</v>
      </c>
      <c r="K5889" t="s">
        <v>82</v>
      </c>
      <c r="L5889" t="s">
        <v>103</v>
      </c>
      <c r="M5889">
        <v>2024</v>
      </c>
      <c r="N5889" t="s">
        <v>84</v>
      </c>
      <c r="O5889" t="s">
        <v>1425</v>
      </c>
      <c r="P5889" t="s">
        <v>86</v>
      </c>
    </row>
    <row r="5890" spans="1:16" x14ac:dyDescent="0.45">
      <c r="A5890">
        <v>5889</v>
      </c>
      <c r="B5890" s="10">
        <v>45356</v>
      </c>
      <c r="C5890">
        <v>9449</v>
      </c>
      <c r="D5890" t="s">
        <v>80</v>
      </c>
      <c r="E5890">
        <v>23</v>
      </c>
      <c r="F5890" t="s">
        <v>102</v>
      </c>
      <c r="G5890">
        <v>2</v>
      </c>
      <c r="H5890">
        <v>2845.3</v>
      </c>
      <c r="I5890">
        <v>5690.6</v>
      </c>
      <c r="J5890" t="s">
        <v>95</v>
      </c>
      <c r="K5890" t="s">
        <v>82</v>
      </c>
      <c r="L5890" t="s">
        <v>103</v>
      </c>
      <c r="M5890">
        <v>2024</v>
      </c>
      <c r="N5890" t="s">
        <v>84</v>
      </c>
      <c r="O5890" t="s">
        <v>2567</v>
      </c>
      <c r="P5890" t="s">
        <v>86</v>
      </c>
    </row>
    <row r="5891" spans="1:16" x14ac:dyDescent="0.45">
      <c r="A5891">
        <v>5890</v>
      </c>
      <c r="B5891" s="10">
        <v>45356</v>
      </c>
      <c r="C5891">
        <v>1574</v>
      </c>
      <c r="D5891" t="s">
        <v>80</v>
      </c>
      <c r="E5891">
        <v>23</v>
      </c>
      <c r="F5891" t="s">
        <v>9</v>
      </c>
      <c r="G5891">
        <v>4</v>
      </c>
      <c r="H5891">
        <v>1321.01</v>
      </c>
      <c r="I5891">
        <v>5284.04</v>
      </c>
      <c r="J5891" t="s">
        <v>95</v>
      </c>
      <c r="K5891" t="s">
        <v>82</v>
      </c>
      <c r="L5891" t="s">
        <v>103</v>
      </c>
      <c r="M5891">
        <v>2024</v>
      </c>
      <c r="N5891" t="s">
        <v>84</v>
      </c>
      <c r="O5891" t="s">
        <v>2376</v>
      </c>
      <c r="P5891" t="s">
        <v>86</v>
      </c>
    </row>
    <row r="5892" spans="1:16" x14ac:dyDescent="0.45">
      <c r="A5892">
        <v>5891</v>
      </c>
      <c r="B5892" s="10">
        <v>45357</v>
      </c>
      <c r="C5892">
        <v>6585</v>
      </c>
      <c r="D5892" t="s">
        <v>89</v>
      </c>
      <c r="E5892">
        <v>48</v>
      </c>
      <c r="F5892" t="s">
        <v>6</v>
      </c>
      <c r="G5892">
        <v>3</v>
      </c>
      <c r="H5892">
        <v>1676.84</v>
      </c>
      <c r="I5892">
        <v>5030.5200000000004</v>
      </c>
      <c r="J5892" t="s">
        <v>93</v>
      </c>
      <c r="K5892" t="s">
        <v>82</v>
      </c>
      <c r="L5892" t="s">
        <v>103</v>
      </c>
      <c r="M5892">
        <v>2024</v>
      </c>
      <c r="N5892" t="s">
        <v>84</v>
      </c>
      <c r="O5892" t="s">
        <v>804</v>
      </c>
      <c r="P5892" t="s">
        <v>748</v>
      </c>
    </row>
    <row r="5893" spans="1:16" x14ac:dyDescent="0.45">
      <c r="A5893">
        <v>5892</v>
      </c>
      <c r="B5893" s="10">
        <v>45357</v>
      </c>
      <c r="C5893">
        <v>6492</v>
      </c>
      <c r="D5893" t="s">
        <v>89</v>
      </c>
      <c r="E5893">
        <v>58</v>
      </c>
      <c r="F5893" t="s">
        <v>8</v>
      </c>
      <c r="G5893">
        <v>4</v>
      </c>
      <c r="H5893">
        <v>3068.99</v>
      </c>
      <c r="I5893">
        <v>12275.96</v>
      </c>
      <c r="J5893" t="s">
        <v>81</v>
      </c>
      <c r="K5893" t="s">
        <v>82</v>
      </c>
      <c r="L5893" t="s">
        <v>103</v>
      </c>
      <c r="M5893">
        <v>2024</v>
      </c>
      <c r="N5893" t="s">
        <v>84</v>
      </c>
      <c r="O5893" t="s">
        <v>1426</v>
      </c>
      <c r="P5893" t="s">
        <v>86</v>
      </c>
    </row>
    <row r="5894" spans="1:16" x14ac:dyDescent="0.45">
      <c r="A5894">
        <v>5893</v>
      </c>
      <c r="B5894" s="10">
        <v>45357</v>
      </c>
      <c r="C5894">
        <v>9949</v>
      </c>
      <c r="D5894" t="s">
        <v>80</v>
      </c>
      <c r="E5894">
        <v>57</v>
      </c>
      <c r="F5894" t="s">
        <v>9</v>
      </c>
      <c r="G5894">
        <v>3</v>
      </c>
      <c r="H5894">
        <v>4546.95</v>
      </c>
      <c r="I5894">
        <v>13640.85</v>
      </c>
      <c r="J5894" t="s">
        <v>81</v>
      </c>
      <c r="K5894" t="s">
        <v>82</v>
      </c>
      <c r="L5894" t="s">
        <v>103</v>
      </c>
      <c r="M5894">
        <v>2024</v>
      </c>
      <c r="N5894" t="s">
        <v>84</v>
      </c>
      <c r="O5894" t="s">
        <v>8437</v>
      </c>
      <c r="P5894" t="s">
        <v>748</v>
      </c>
    </row>
    <row r="5895" spans="1:16" x14ac:dyDescent="0.45">
      <c r="A5895">
        <v>5894</v>
      </c>
      <c r="B5895" s="10">
        <v>45357</v>
      </c>
      <c r="C5895">
        <v>3810</v>
      </c>
      <c r="D5895" t="s">
        <v>80</v>
      </c>
      <c r="E5895">
        <v>47</v>
      </c>
      <c r="F5895" t="s">
        <v>9</v>
      </c>
      <c r="G5895">
        <v>3</v>
      </c>
      <c r="H5895">
        <v>1214.23</v>
      </c>
      <c r="I5895">
        <v>3642.69</v>
      </c>
      <c r="J5895" t="s">
        <v>93</v>
      </c>
      <c r="K5895" t="s">
        <v>82</v>
      </c>
      <c r="L5895" t="s">
        <v>103</v>
      </c>
      <c r="M5895">
        <v>2024</v>
      </c>
      <c r="N5895" t="s">
        <v>84</v>
      </c>
      <c r="O5895" t="s">
        <v>6563</v>
      </c>
      <c r="P5895" t="s">
        <v>86</v>
      </c>
    </row>
    <row r="5896" spans="1:16" x14ac:dyDescent="0.45">
      <c r="A5896">
        <v>5895</v>
      </c>
      <c r="B5896" s="10">
        <v>45357</v>
      </c>
      <c r="C5896">
        <v>9134</v>
      </c>
      <c r="D5896" t="s">
        <v>80</v>
      </c>
      <c r="E5896">
        <v>38</v>
      </c>
      <c r="F5896" t="s">
        <v>5</v>
      </c>
      <c r="G5896">
        <v>1</v>
      </c>
      <c r="H5896">
        <v>3403.42</v>
      </c>
      <c r="I5896">
        <v>3403.42</v>
      </c>
      <c r="J5896" t="s">
        <v>97</v>
      </c>
      <c r="K5896" t="s">
        <v>82</v>
      </c>
      <c r="L5896" t="s">
        <v>103</v>
      </c>
      <c r="M5896">
        <v>2024</v>
      </c>
      <c r="N5896" t="s">
        <v>668</v>
      </c>
      <c r="O5896" t="s">
        <v>9636</v>
      </c>
      <c r="P5896" t="s">
        <v>86</v>
      </c>
    </row>
    <row r="5897" spans="1:16" x14ac:dyDescent="0.45">
      <c r="A5897">
        <v>5896</v>
      </c>
      <c r="B5897" s="10">
        <v>45357</v>
      </c>
      <c r="C5897">
        <v>6670</v>
      </c>
      <c r="D5897" t="s">
        <v>89</v>
      </c>
      <c r="E5897">
        <v>58</v>
      </c>
      <c r="F5897" t="s">
        <v>8</v>
      </c>
      <c r="G5897">
        <v>4</v>
      </c>
      <c r="H5897">
        <v>2643.22</v>
      </c>
      <c r="I5897">
        <v>10572.88</v>
      </c>
      <c r="J5897" t="s">
        <v>81</v>
      </c>
      <c r="K5897" t="s">
        <v>82</v>
      </c>
      <c r="L5897" t="s">
        <v>103</v>
      </c>
      <c r="M5897">
        <v>2024</v>
      </c>
      <c r="N5897" t="s">
        <v>84</v>
      </c>
      <c r="O5897" t="s">
        <v>1427</v>
      </c>
      <c r="P5897" t="s">
        <v>86</v>
      </c>
    </row>
    <row r="5898" spans="1:16" x14ac:dyDescent="0.45">
      <c r="A5898">
        <v>5897</v>
      </c>
      <c r="B5898" s="10">
        <v>45357</v>
      </c>
      <c r="C5898">
        <v>8715</v>
      </c>
      <c r="D5898" t="s">
        <v>80</v>
      </c>
      <c r="E5898">
        <v>61</v>
      </c>
      <c r="F5898" t="s">
        <v>6</v>
      </c>
      <c r="G5898">
        <v>4</v>
      </c>
      <c r="H5898">
        <v>567.82000000000005</v>
      </c>
      <c r="I5898">
        <v>2271.2800000000002</v>
      </c>
      <c r="J5898" t="s">
        <v>81</v>
      </c>
      <c r="K5898" t="s">
        <v>82</v>
      </c>
      <c r="L5898" t="s">
        <v>103</v>
      </c>
      <c r="M5898">
        <v>2024</v>
      </c>
      <c r="N5898" t="s">
        <v>84</v>
      </c>
      <c r="O5898" t="s">
        <v>1428</v>
      </c>
      <c r="P5898" t="s">
        <v>86</v>
      </c>
    </row>
    <row r="5899" spans="1:16" x14ac:dyDescent="0.45">
      <c r="A5899">
        <v>5898</v>
      </c>
      <c r="B5899" s="10">
        <v>45357</v>
      </c>
      <c r="C5899">
        <v>7567</v>
      </c>
      <c r="D5899" t="s">
        <v>89</v>
      </c>
      <c r="E5899">
        <v>35</v>
      </c>
      <c r="F5899" t="s">
        <v>7</v>
      </c>
      <c r="G5899">
        <v>2</v>
      </c>
      <c r="H5899">
        <v>2848.89</v>
      </c>
      <c r="I5899">
        <v>5697.78</v>
      </c>
      <c r="J5899" t="s">
        <v>97</v>
      </c>
      <c r="K5899" t="s">
        <v>82</v>
      </c>
      <c r="L5899" t="s">
        <v>103</v>
      </c>
      <c r="M5899">
        <v>2024</v>
      </c>
      <c r="N5899" t="s">
        <v>84</v>
      </c>
      <c r="O5899" t="s">
        <v>2814</v>
      </c>
      <c r="P5899" t="s">
        <v>86</v>
      </c>
    </row>
    <row r="5900" spans="1:16" x14ac:dyDescent="0.45">
      <c r="A5900">
        <v>5899</v>
      </c>
      <c r="B5900" s="10">
        <v>45357</v>
      </c>
      <c r="C5900">
        <v>4459</v>
      </c>
      <c r="D5900" t="s">
        <v>80</v>
      </c>
      <c r="E5900">
        <v>40</v>
      </c>
      <c r="F5900" t="s">
        <v>7</v>
      </c>
      <c r="G5900">
        <v>2</v>
      </c>
      <c r="H5900">
        <v>3558.6</v>
      </c>
      <c r="I5900">
        <v>7117.2</v>
      </c>
      <c r="J5900" t="s">
        <v>97</v>
      </c>
      <c r="K5900" t="s">
        <v>82</v>
      </c>
      <c r="L5900" t="s">
        <v>103</v>
      </c>
      <c r="M5900">
        <v>2024</v>
      </c>
      <c r="N5900" t="s">
        <v>84</v>
      </c>
      <c r="O5900" t="s">
        <v>2815</v>
      </c>
      <c r="P5900" t="s">
        <v>86</v>
      </c>
    </row>
    <row r="5901" spans="1:16" x14ac:dyDescent="0.45">
      <c r="A5901">
        <v>5900</v>
      </c>
      <c r="B5901" s="10">
        <v>45357</v>
      </c>
      <c r="C5901">
        <v>7117</v>
      </c>
      <c r="D5901" t="s">
        <v>89</v>
      </c>
      <c r="E5901">
        <v>55</v>
      </c>
      <c r="F5901" t="s">
        <v>7</v>
      </c>
      <c r="G5901">
        <v>5</v>
      </c>
      <c r="H5901">
        <v>3011.36</v>
      </c>
      <c r="I5901">
        <v>15056.8</v>
      </c>
      <c r="J5901" t="s">
        <v>81</v>
      </c>
      <c r="K5901" t="s">
        <v>82</v>
      </c>
      <c r="L5901" t="s">
        <v>103</v>
      </c>
      <c r="M5901">
        <v>2024</v>
      </c>
      <c r="N5901" t="s">
        <v>84</v>
      </c>
      <c r="O5901" t="s">
        <v>9086</v>
      </c>
      <c r="P5901" t="s">
        <v>748</v>
      </c>
    </row>
    <row r="5902" spans="1:16" x14ac:dyDescent="0.45">
      <c r="A5902">
        <v>5901</v>
      </c>
      <c r="B5902" s="10">
        <v>45357</v>
      </c>
      <c r="C5902">
        <v>4992</v>
      </c>
      <c r="D5902" t="s">
        <v>80</v>
      </c>
      <c r="E5902">
        <v>40</v>
      </c>
      <c r="F5902" t="s">
        <v>102</v>
      </c>
      <c r="G5902">
        <v>3</v>
      </c>
      <c r="H5902">
        <v>566.85</v>
      </c>
      <c r="I5902">
        <v>1700.55</v>
      </c>
      <c r="J5902" t="s">
        <v>97</v>
      </c>
      <c r="K5902" t="s">
        <v>567</v>
      </c>
      <c r="L5902" t="s">
        <v>103</v>
      </c>
      <c r="M5902">
        <v>2024</v>
      </c>
      <c r="N5902" t="s">
        <v>84</v>
      </c>
      <c r="O5902" t="s">
        <v>8754</v>
      </c>
      <c r="P5902" t="s">
        <v>748</v>
      </c>
    </row>
    <row r="5903" spans="1:16" x14ac:dyDescent="0.45">
      <c r="A5903">
        <v>5902</v>
      </c>
      <c r="B5903" s="10">
        <v>45357</v>
      </c>
      <c r="C5903">
        <v>8837</v>
      </c>
      <c r="D5903" t="s">
        <v>89</v>
      </c>
      <c r="E5903">
        <v>45</v>
      </c>
      <c r="F5903" t="s">
        <v>7</v>
      </c>
      <c r="G5903">
        <v>1</v>
      </c>
      <c r="H5903">
        <v>4279.97</v>
      </c>
      <c r="I5903">
        <v>4279.97</v>
      </c>
      <c r="J5903" t="s">
        <v>93</v>
      </c>
      <c r="K5903" t="s">
        <v>82</v>
      </c>
      <c r="L5903" t="s">
        <v>103</v>
      </c>
      <c r="M5903">
        <v>2024</v>
      </c>
      <c r="N5903" t="s">
        <v>668</v>
      </c>
      <c r="O5903" t="s">
        <v>9637</v>
      </c>
      <c r="P5903" t="s">
        <v>86</v>
      </c>
    </row>
    <row r="5904" spans="1:16" x14ac:dyDescent="0.45">
      <c r="A5904">
        <v>5903</v>
      </c>
      <c r="B5904" s="10">
        <v>45357</v>
      </c>
      <c r="C5904">
        <v>1203</v>
      </c>
      <c r="D5904" t="s">
        <v>80</v>
      </c>
      <c r="E5904">
        <v>53</v>
      </c>
      <c r="F5904" t="s">
        <v>102</v>
      </c>
      <c r="G5904">
        <v>3</v>
      </c>
      <c r="H5904">
        <v>252.97</v>
      </c>
      <c r="I5904">
        <v>758.91</v>
      </c>
      <c r="J5904" t="s">
        <v>93</v>
      </c>
      <c r="K5904" t="s">
        <v>567</v>
      </c>
      <c r="L5904" t="s">
        <v>103</v>
      </c>
      <c r="M5904">
        <v>2024</v>
      </c>
      <c r="N5904" t="s">
        <v>84</v>
      </c>
      <c r="O5904" t="s">
        <v>7532</v>
      </c>
      <c r="P5904" t="s">
        <v>86</v>
      </c>
    </row>
    <row r="5905" spans="1:16" x14ac:dyDescent="0.45">
      <c r="A5905">
        <v>5904</v>
      </c>
      <c r="B5905" s="10">
        <v>45357</v>
      </c>
      <c r="C5905">
        <v>3775</v>
      </c>
      <c r="D5905" t="s">
        <v>80</v>
      </c>
      <c r="E5905">
        <v>42</v>
      </c>
      <c r="F5905" t="s">
        <v>6</v>
      </c>
      <c r="G5905">
        <v>4</v>
      </c>
      <c r="H5905">
        <v>1218.22</v>
      </c>
      <c r="I5905">
        <v>4872.88</v>
      </c>
      <c r="J5905" t="s">
        <v>97</v>
      </c>
      <c r="K5905" t="s">
        <v>82</v>
      </c>
      <c r="L5905" t="s">
        <v>103</v>
      </c>
      <c r="M5905">
        <v>2024</v>
      </c>
      <c r="N5905" t="s">
        <v>84</v>
      </c>
      <c r="O5905" t="s">
        <v>1768</v>
      </c>
      <c r="P5905" t="s">
        <v>86</v>
      </c>
    </row>
    <row r="5906" spans="1:16" x14ac:dyDescent="0.45">
      <c r="A5906">
        <v>5905</v>
      </c>
      <c r="B5906" s="10">
        <v>45358</v>
      </c>
      <c r="C5906">
        <v>2992</v>
      </c>
      <c r="D5906" t="s">
        <v>89</v>
      </c>
      <c r="E5906">
        <v>24</v>
      </c>
      <c r="F5906" t="s">
        <v>6</v>
      </c>
      <c r="G5906">
        <v>5</v>
      </c>
      <c r="H5906">
        <v>3097.76</v>
      </c>
      <c r="I5906">
        <v>15488.8</v>
      </c>
      <c r="J5906" t="s">
        <v>95</v>
      </c>
      <c r="K5906" t="s">
        <v>82</v>
      </c>
      <c r="L5906" t="s">
        <v>103</v>
      </c>
      <c r="M5906">
        <v>2024</v>
      </c>
      <c r="N5906" t="s">
        <v>84</v>
      </c>
      <c r="O5906" t="s">
        <v>805</v>
      </c>
      <c r="P5906" t="s">
        <v>748</v>
      </c>
    </row>
    <row r="5907" spans="1:16" x14ac:dyDescent="0.45">
      <c r="A5907">
        <v>5906</v>
      </c>
      <c r="B5907" s="10">
        <v>45358</v>
      </c>
      <c r="C5907">
        <v>3243</v>
      </c>
      <c r="D5907" t="s">
        <v>80</v>
      </c>
      <c r="E5907">
        <v>35</v>
      </c>
      <c r="F5907" t="s">
        <v>9</v>
      </c>
      <c r="G5907">
        <v>3</v>
      </c>
      <c r="H5907">
        <v>1129.1600000000001</v>
      </c>
      <c r="I5907">
        <v>3387.48</v>
      </c>
      <c r="J5907" t="s">
        <v>97</v>
      </c>
      <c r="K5907" t="s">
        <v>82</v>
      </c>
      <c r="L5907" t="s">
        <v>103</v>
      </c>
      <c r="M5907">
        <v>2024</v>
      </c>
      <c r="N5907" t="s">
        <v>668</v>
      </c>
      <c r="O5907" t="s">
        <v>9249</v>
      </c>
      <c r="P5907" t="s">
        <v>748</v>
      </c>
    </row>
    <row r="5908" spans="1:16" x14ac:dyDescent="0.45">
      <c r="A5908">
        <v>5907</v>
      </c>
      <c r="B5908" s="10">
        <v>45358</v>
      </c>
      <c r="C5908">
        <v>9498</v>
      </c>
      <c r="D5908" t="s">
        <v>80</v>
      </c>
      <c r="E5908">
        <v>37</v>
      </c>
      <c r="F5908" t="s">
        <v>7</v>
      </c>
      <c r="G5908">
        <v>5</v>
      </c>
      <c r="H5908">
        <v>553.9</v>
      </c>
      <c r="I5908">
        <v>2769.5</v>
      </c>
      <c r="J5908" t="s">
        <v>97</v>
      </c>
      <c r="K5908" t="s">
        <v>82</v>
      </c>
      <c r="L5908" t="s">
        <v>103</v>
      </c>
      <c r="M5908">
        <v>2024</v>
      </c>
      <c r="N5908" t="s">
        <v>84</v>
      </c>
      <c r="O5908" t="s">
        <v>4522</v>
      </c>
      <c r="P5908" t="s">
        <v>86</v>
      </c>
    </row>
    <row r="5909" spans="1:16" x14ac:dyDescent="0.45">
      <c r="A5909">
        <v>5908</v>
      </c>
      <c r="B5909" s="10">
        <v>45358</v>
      </c>
      <c r="C5909">
        <v>2687</v>
      </c>
      <c r="D5909" t="s">
        <v>80</v>
      </c>
      <c r="E5909">
        <v>22</v>
      </c>
      <c r="F5909" t="s">
        <v>5</v>
      </c>
      <c r="G5909">
        <v>3</v>
      </c>
      <c r="H5909">
        <v>2584</v>
      </c>
      <c r="I5909">
        <v>7752</v>
      </c>
      <c r="J5909" t="s">
        <v>95</v>
      </c>
      <c r="K5909" t="s">
        <v>82</v>
      </c>
      <c r="L5909" t="s">
        <v>103</v>
      </c>
      <c r="M5909">
        <v>2024</v>
      </c>
      <c r="N5909" t="s">
        <v>84</v>
      </c>
      <c r="O5909" t="s">
        <v>6902</v>
      </c>
      <c r="P5909" t="s">
        <v>86</v>
      </c>
    </row>
    <row r="5910" spans="1:16" x14ac:dyDescent="0.45">
      <c r="A5910">
        <v>5909</v>
      </c>
      <c r="B5910" s="10">
        <v>45358</v>
      </c>
      <c r="C5910">
        <v>5109</v>
      </c>
      <c r="D5910" t="s">
        <v>80</v>
      </c>
      <c r="E5910">
        <v>35</v>
      </c>
      <c r="F5910" t="s">
        <v>6</v>
      </c>
      <c r="G5910">
        <v>4</v>
      </c>
      <c r="H5910">
        <v>3626.18</v>
      </c>
      <c r="I5910">
        <v>14504.72</v>
      </c>
      <c r="J5910" t="s">
        <v>97</v>
      </c>
      <c r="K5910" t="s">
        <v>82</v>
      </c>
      <c r="L5910" t="s">
        <v>103</v>
      </c>
      <c r="M5910">
        <v>2024</v>
      </c>
      <c r="N5910" t="s">
        <v>84</v>
      </c>
      <c r="O5910" t="s">
        <v>1769</v>
      </c>
      <c r="P5910" t="s">
        <v>86</v>
      </c>
    </row>
    <row r="5911" spans="1:16" x14ac:dyDescent="0.45">
      <c r="A5911">
        <v>5910</v>
      </c>
      <c r="B5911" s="10">
        <v>45358</v>
      </c>
      <c r="C5911">
        <v>2860</v>
      </c>
      <c r="D5911" t="s">
        <v>89</v>
      </c>
      <c r="E5911">
        <v>59</v>
      </c>
      <c r="F5911" t="s">
        <v>8</v>
      </c>
      <c r="G5911">
        <v>4</v>
      </c>
      <c r="H5911">
        <v>2083.2399999999998</v>
      </c>
      <c r="I5911">
        <v>8332.9599999999991</v>
      </c>
      <c r="J5911" t="s">
        <v>81</v>
      </c>
      <c r="K5911" t="s">
        <v>82</v>
      </c>
      <c r="L5911" t="s">
        <v>103</v>
      </c>
      <c r="M5911">
        <v>2024</v>
      </c>
      <c r="N5911" t="s">
        <v>84</v>
      </c>
      <c r="O5911" t="s">
        <v>1429</v>
      </c>
      <c r="P5911" t="s">
        <v>86</v>
      </c>
    </row>
    <row r="5912" spans="1:16" x14ac:dyDescent="0.45">
      <c r="A5912">
        <v>5911</v>
      </c>
      <c r="B5912" s="10">
        <v>45358</v>
      </c>
      <c r="C5912">
        <v>6176</v>
      </c>
      <c r="D5912" t="s">
        <v>89</v>
      </c>
      <c r="E5912">
        <v>57</v>
      </c>
      <c r="F5912" t="s">
        <v>8</v>
      </c>
      <c r="G5912">
        <v>3</v>
      </c>
      <c r="H5912">
        <v>3507.38</v>
      </c>
      <c r="I5912">
        <v>10522.14</v>
      </c>
      <c r="J5912" t="s">
        <v>81</v>
      </c>
      <c r="K5912" t="s">
        <v>82</v>
      </c>
      <c r="L5912" t="s">
        <v>103</v>
      </c>
      <c r="M5912">
        <v>2024</v>
      </c>
      <c r="N5912" t="s">
        <v>84</v>
      </c>
      <c r="O5912" t="s">
        <v>6744</v>
      </c>
      <c r="P5912" t="s">
        <v>86</v>
      </c>
    </row>
    <row r="5913" spans="1:16" x14ac:dyDescent="0.45">
      <c r="A5913">
        <v>5912</v>
      </c>
      <c r="B5913" s="10">
        <v>45358</v>
      </c>
      <c r="C5913">
        <v>1722</v>
      </c>
      <c r="D5913" t="s">
        <v>80</v>
      </c>
      <c r="E5913">
        <v>50</v>
      </c>
      <c r="F5913" t="s">
        <v>6</v>
      </c>
      <c r="G5913">
        <v>1</v>
      </c>
      <c r="H5913">
        <v>4310.24</v>
      </c>
      <c r="I5913">
        <v>4310.24</v>
      </c>
      <c r="J5913" t="s">
        <v>93</v>
      </c>
      <c r="K5913" t="s">
        <v>82</v>
      </c>
      <c r="L5913" t="s">
        <v>103</v>
      </c>
      <c r="M5913">
        <v>2024</v>
      </c>
      <c r="N5913" t="s">
        <v>84</v>
      </c>
      <c r="O5913" t="s">
        <v>5663</v>
      </c>
      <c r="P5913" t="s">
        <v>86</v>
      </c>
    </row>
    <row r="5914" spans="1:16" x14ac:dyDescent="0.45">
      <c r="A5914">
        <v>5913</v>
      </c>
      <c r="B5914" s="10">
        <v>45358</v>
      </c>
      <c r="C5914">
        <v>9971</v>
      </c>
      <c r="D5914" t="s">
        <v>89</v>
      </c>
      <c r="E5914">
        <v>32</v>
      </c>
      <c r="F5914" t="s">
        <v>9</v>
      </c>
      <c r="G5914">
        <v>4</v>
      </c>
      <c r="H5914">
        <v>4796.04</v>
      </c>
      <c r="I5914">
        <v>19184.16</v>
      </c>
      <c r="J5914" t="s">
        <v>87</v>
      </c>
      <c r="K5914" t="s">
        <v>82</v>
      </c>
      <c r="L5914" t="s">
        <v>103</v>
      </c>
      <c r="M5914">
        <v>2024</v>
      </c>
      <c r="N5914" t="s">
        <v>84</v>
      </c>
      <c r="O5914" t="s">
        <v>1074</v>
      </c>
      <c r="P5914" t="s">
        <v>86</v>
      </c>
    </row>
    <row r="5915" spans="1:16" x14ac:dyDescent="0.45">
      <c r="A5915">
        <v>5914</v>
      </c>
      <c r="B5915" s="10">
        <v>45358</v>
      </c>
      <c r="C5915">
        <v>9720</v>
      </c>
      <c r="D5915" t="s">
        <v>89</v>
      </c>
      <c r="E5915">
        <v>52</v>
      </c>
      <c r="F5915" t="s">
        <v>8</v>
      </c>
      <c r="G5915">
        <v>2</v>
      </c>
      <c r="H5915">
        <v>1204.6600000000001</v>
      </c>
      <c r="I5915">
        <v>2409.3200000000002</v>
      </c>
      <c r="J5915" t="s">
        <v>93</v>
      </c>
      <c r="K5915" t="s">
        <v>82</v>
      </c>
      <c r="L5915" t="s">
        <v>103</v>
      </c>
      <c r="M5915">
        <v>2024</v>
      </c>
      <c r="N5915" t="s">
        <v>84</v>
      </c>
      <c r="O5915" t="s">
        <v>3420</v>
      </c>
      <c r="P5915" t="s">
        <v>86</v>
      </c>
    </row>
    <row r="5916" spans="1:16" x14ac:dyDescent="0.45">
      <c r="A5916">
        <v>5915</v>
      </c>
      <c r="B5916" s="10">
        <v>45358</v>
      </c>
      <c r="C5916">
        <v>5893</v>
      </c>
      <c r="D5916" t="s">
        <v>89</v>
      </c>
      <c r="E5916">
        <v>64</v>
      </c>
      <c r="F5916" t="s">
        <v>8</v>
      </c>
      <c r="G5916">
        <v>1</v>
      </c>
      <c r="H5916">
        <v>3046.54</v>
      </c>
      <c r="I5916">
        <v>3046.54</v>
      </c>
      <c r="J5916" t="s">
        <v>81</v>
      </c>
      <c r="K5916" t="s">
        <v>82</v>
      </c>
      <c r="L5916" t="s">
        <v>103</v>
      </c>
      <c r="M5916">
        <v>2024</v>
      </c>
      <c r="N5916" t="s">
        <v>84</v>
      </c>
      <c r="O5916" t="s">
        <v>5897</v>
      </c>
      <c r="P5916" t="s">
        <v>86</v>
      </c>
    </row>
    <row r="5917" spans="1:16" x14ac:dyDescent="0.45">
      <c r="A5917">
        <v>5916</v>
      </c>
      <c r="B5917" s="10">
        <v>45358</v>
      </c>
      <c r="C5917">
        <v>1343</v>
      </c>
      <c r="D5917" t="s">
        <v>89</v>
      </c>
      <c r="E5917">
        <v>63</v>
      </c>
      <c r="F5917" t="s">
        <v>9</v>
      </c>
      <c r="G5917">
        <v>3</v>
      </c>
      <c r="H5917">
        <v>1371.03</v>
      </c>
      <c r="I5917">
        <v>4113.09</v>
      </c>
      <c r="J5917" t="s">
        <v>81</v>
      </c>
      <c r="K5917" t="s">
        <v>82</v>
      </c>
      <c r="L5917" t="s">
        <v>103</v>
      </c>
      <c r="M5917">
        <v>2024</v>
      </c>
      <c r="N5917" t="s">
        <v>84</v>
      </c>
      <c r="O5917" t="s">
        <v>6745</v>
      </c>
      <c r="P5917" t="s">
        <v>86</v>
      </c>
    </row>
    <row r="5918" spans="1:16" x14ac:dyDescent="0.45">
      <c r="A5918">
        <v>5917</v>
      </c>
      <c r="B5918" s="10">
        <v>45358</v>
      </c>
      <c r="C5918">
        <v>6398</v>
      </c>
      <c r="D5918" t="s">
        <v>89</v>
      </c>
      <c r="E5918">
        <v>18</v>
      </c>
      <c r="F5918" t="s">
        <v>9</v>
      </c>
      <c r="G5918">
        <v>1</v>
      </c>
      <c r="H5918">
        <v>4361.05</v>
      </c>
      <c r="I5918">
        <v>4361.05</v>
      </c>
      <c r="J5918" t="s">
        <v>95</v>
      </c>
      <c r="K5918" t="s">
        <v>82</v>
      </c>
      <c r="L5918" t="s">
        <v>103</v>
      </c>
      <c r="M5918">
        <v>2024</v>
      </c>
      <c r="N5918" t="s">
        <v>84</v>
      </c>
      <c r="O5918" t="s">
        <v>5062</v>
      </c>
      <c r="P5918" t="s">
        <v>86</v>
      </c>
    </row>
    <row r="5919" spans="1:16" x14ac:dyDescent="0.45">
      <c r="A5919">
        <v>5918</v>
      </c>
      <c r="B5919" s="10">
        <v>45358</v>
      </c>
      <c r="C5919">
        <v>9400</v>
      </c>
      <c r="D5919" t="s">
        <v>80</v>
      </c>
      <c r="E5919">
        <v>38</v>
      </c>
      <c r="F5919" t="s">
        <v>9</v>
      </c>
      <c r="G5919">
        <v>2</v>
      </c>
      <c r="H5919">
        <v>4456.92</v>
      </c>
      <c r="I5919">
        <v>8913.84</v>
      </c>
      <c r="J5919" t="s">
        <v>97</v>
      </c>
      <c r="K5919" t="s">
        <v>82</v>
      </c>
      <c r="L5919" t="s">
        <v>103</v>
      </c>
      <c r="M5919">
        <v>2024</v>
      </c>
      <c r="N5919" t="s">
        <v>84</v>
      </c>
      <c r="O5919" t="s">
        <v>2816</v>
      </c>
      <c r="P5919" t="s">
        <v>86</v>
      </c>
    </row>
    <row r="5920" spans="1:16" x14ac:dyDescent="0.45">
      <c r="A5920">
        <v>5919</v>
      </c>
      <c r="B5920" s="10">
        <v>45359</v>
      </c>
      <c r="C5920">
        <v>5736</v>
      </c>
      <c r="D5920" t="s">
        <v>89</v>
      </c>
      <c r="E5920">
        <v>25</v>
      </c>
      <c r="F5920" t="s">
        <v>5</v>
      </c>
      <c r="G5920">
        <v>4</v>
      </c>
      <c r="H5920">
        <v>1644.7</v>
      </c>
      <c r="I5920">
        <v>6578.8</v>
      </c>
      <c r="J5920" t="s">
        <v>87</v>
      </c>
      <c r="K5920" t="s">
        <v>82</v>
      </c>
      <c r="L5920" t="s">
        <v>103</v>
      </c>
      <c r="M5920">
        <v>2024</v>
      </c>
      <c r="N5920" t="s">
        <v>668</v>
      </c>
      <c r="O5920" t="s">
        <v>718</v>
      </c>
      <c r="P5920" t="s">
        <v>86</v>
      </c>
    </row>
    <row r="5921" spans="1:16" x14ac:dyDescent="0.45">
      <c r="A5921">
        <v>5920</v>
      </c>
      <c r="B5921" s="10">
        <v>45359</v>
      </c>
      <c r="C5921">
        <v>4406</v>
      </c>
      <c r="D5921" t="s">
        <v>80</v>
      </c>
      <c r="E5921">
        <v>24</v>
      </c>
      <c r="F5921" t="s">
        <v>9</v>
      </c>
      <c r="G5921">
        <v>4</v>
      </c>
      <c r="H5921">
        <v>3244.45</v>
      </c>
      <c r="I5921">
        <v>12977.8</v>
      </c>
      <c r="J5921" t="s">
        <v>95</v>
      </c>
      <c r="K5921" t="s">
        <v>82</v>
      </c>
      <c r="L5921" t="s">
        <v>103</v>
      </c>
      <c r="M5921">
        <v>2024</v>
      </c>
      <c r="N5921" t="s">
        <v>84</v>
      </c>
      <c r="O5921" t="s">
        <v>2377</v>
      </c>
      <c r="P5921" t="s">
        <v>86</v>
      </c>
    </row>
    <row r="5922" spans="1:16" x14ac:dyDescent="0.45">
      <c r="A5922">
        <v>5921</v>
      </c>
      <c r="B5922" s="10">
        <v>45359</v>
      </c>
      <c r="C5922">
        <v>1919</v>
      </c>
      <c r="D5922" t="s">
        <v>89</v>
      </c>
      <c r="E5922">
        <v>58</v>
      </c>
      <c r="F5922" t="s">
        <v>9</v>
      </c>
      <c r="G5922">
        <v>4</v>
      </c>
      <c r="H5922">
        <v>4443.99</v>
      </c>
      <c r="I5922">
        <v>17775.96</v>
      </c>
      <c r="J5922" t="s">
        <v>81</v>
      </c>
      <c r="K5922" t="s">
        <v>82</v>
      </c>
      <c r="L5922" t="s">
        <v>103</v>
      </c>
      <c r="M5922">
        <v>2024</v>
      </c>
      <c r="N5922" t="s">
        <v>84</v>
      </c>
      <c r="O5922" t="s">
        <v>1430</v>
      </c>
      <c r="P5922" t="s">
        <v>86</v>
      </c>
    </row>
    <row r="5923" spans="1:16" x14ac:dyDescent="0.45">
      <c r="A5923">
        <v>5922</v>
      </c>
      <c r="B5923" s="10">
        <v>45359</v>
      </c>
      <c r="C5923">
        <v>6819</v>
      </c>
      <c r="D5923" t="s">
        <v>80</v>
      </c>
      <c r="E5923">
        <v>61</v>
      </c>
      <c r="F5923" t="s">
        <v>9</v>
      </c>
      <c r="G5923">
        <v>2</v>
      </c>
      <c r="H5923">
        <v>2566.4</v>
      </c>
      <c r="I5923">
        <v>5132.8</v>
      </c>
      <c r="J5923" t="s">
        <v>81</v>
      </c>
      <c r="K5923" t="s">
        <v>82</v>
      </c>
      <c r="L5923" t="s">
        <v>103</v>
      </c>
      <c r="M5923">
        <v>2024</v>
      </c>
      <c r="N5923" t="s">
        <v>84</v>
      </c>
      <c r="O5923" t="s">
        <v>3116</v>
      </c>
      <c r="P5923" t="s">
        <v>86</v>
      </c>
    </row>
    <row r="5924" spans="1:16" x14ac:dyDescent="0.45">
      <c r="A5924">
        <v>5923</v>
      </c>
      <c r="B5924" s="10">
        <v>45359</v>
      </c>
      <c r="C5924">
        <v>3044</v>
      </c>
      <c r="D5924" t="s">
        <v>80</v>
      </c>
      <c r="E5924">
        <v>57</v>
      </c>
      <c r="F5924" t="s">
        <v>6</v>
      </c>
      <c r="G5924">
        <v>1</v>
      </c>
      <c r="H5924">
        <v>3616.33</v>
      </c>
      <c r="I5924">
        <v>3616.33</v>
      </c>
      <c r="J5924" t="s">
        <v>81</v>
      </c>
      <c r="K5924" t="s">
        <v>82</v>
      </c>
      <c r="L5924" t="s">
        <v>103</v>
      </c>
      <c r="M5924">
        <v>2024</v>
      </c>
      <c r="N5924" t="s">
        <v>84</v>
      </c>
      <c r="O5924" t="s">
        <v>5898</v>
      </c>
      <c r="P5924" t="s">
        <v>86</v>
      </c>
    </row>
    <row r="5925" spans="1:16" x14ac:dyDescent="0.45">
      <c r="A5925">
        <v>5924</v>
      </c>
      <c r="B5925" s="10">
        <v>45359</v>
      </c>
      <c r="C5925">
        <v>1418</v>
      </c>
      <c r="D5925" t="s">
        <v>80</v>
      </c>
      <c r="E5925">
        <v>57</v>
      </c>
      <c r="F5925" t="s">
        <v>7</v>
      </c>
      <c r="G5925">
        <v>3</v>
      </c>
      <c r="H5925">
        <v>4014.23</v>
      </c>
      <c r="I5925">
        <v>12042.69</v>
      </c>
      <c r="J5925" t="s">
        <v>81</v>
      </c>
      <c r="K5925" t="s">
        <v>82</v>
      </c>
      <c r="L5925" t="s">
        <v>103</v>
      </c>
      <c r="M5925">
        <v>2024</v>
      </c>
      <c r="N5925" t="s">
        <v>84</v>
      </c>
      <c r="O5925" t="s">
        <v>6746</v>
      </c>
      <c r="P5925" t="s">
        <v>86</v>
      </c>
    </row>
    <row r="5926" spans="1:16" x14ac:dyDescent="0.45">
      <c r="A5926">
        <v>5925</v>
      </c>
      <c r="B5926" s="10">
        <v>45359</v>
      </c>
      <c r="C5926">
        <v>2749</v>
      </c>
      <c r="D5926" t="s">
        <v>89</v>
      </c>
      <c r="E5926">
        <v>47</v>
      </c>
      <c r="F5926" t="s">
        <v>6</v>
      </c>
      <c r="G5926">
        <v>3</v>
      </c>
      <c r="H5926">
        <v>4365.8900000000003</v>
      </c>
      <c r="I5926">
        <v>13097.67</v>
      </c>
      <c r="J5926" t="s">
        <v>93</v>
      </c>
      <c r="K5926" t="s">
        <v>82</v>
      </c>
      <c r="L5926" t="s">
        <v>103</v>
      </c>
      <c r="M5926">
        <v>2024</v>
      </c>
      <c r="N5926" t="s">
        <v>84</v>
      </c>
      <c r="O5926" t="s">
        <v>8531</v>
      </c>
      <c r="P5926" t="s">
        <v>748</v>
      </c>
    </row>
    <row r="5927" spans="1:16" x14ac:dyDescent="0.45">
      <c r="A5927">
        <v>5926</v>
      </c>
      <c r="B5927" s="10">
        <v>45359</v>
      </c>
      <c r="C5927">
        <v>8378</v>
      </c>
      <c r="D5927" t="s">
        <v>89</v>
      </c>
      <c r="E5927">
        <v>55</v>
      </c>
      <c r="F5927" t="s">
        <v>7</v>
      </c>
      <c r="G5927">
        <v>1</v>
      </c>
      <c r="H5927">
        <v>2600.2800000000002</v>
      </c>
      <c r="I5927">
        <v>2600.2800000000002</v>
      </c>
      <c r="J5927" t="s">
        <v>81</v>
      </c>
      <c r="K5927" t="s">
        <v>82</v>
      </c>
      <c r="L5927" t="s">
        <v>103</v>
      </c>
      <c r="M5927">
        <v>2024</v>
      </c>
      <c r="N5927" t="s">
        <v>84</v>
      </c>
      <c r="O5927" t="s">
        <v>5899</v>
      </c>
      <c r="P5927" t="s">
        <v>86</v>
      </c>
    </row>
    <row r="5928" spans="1:16" x14ac:dyDescent="0.45">
      <c r="A5928">
        <v>5927</v>
      </c>
      <c r="B5928" s="10">
        <v>45359</v>
      </c>
      <c r="C5928">
        <v>2099</v>
      </c>
      <c r="D5928" t="s">
        <v>80</v>
      </c>
      <c r="E5928">
        <v>52</v>
      </c>
      <c r="F5928" t="s">
        <v>5</v>
      </c>
      <c r="G5928">
        <v>4</v>
      </c>
      <c r="H5928">
        <v>4712.03</v>
      </c>
      <c r="I5928">
        <v>18848.12</v>
      </c>
      <c r="J5928" t="s">
        <v>93</v>
      </c>
      <c r="K5928" t="s">
        <v>82</v>
      </c>
      <c r="L5928" t="s">
        <v>103</v>
      </c>
      <c r="M5928">
        <v>2024</v>
      </c>
      <c r="N5928" t="s">
        <v>84</v>
      </c>
      <c r="O5928" t="s">
        <v>2077</v>
      </c>
      <c r="P5928" t="s">
        <v>86</v>
      </c>
    </row>
    <row r="5929" spans="1:16" x14ac:dyDescent="0.45">
      <c r="A5929">
        <v>5928</v>
      </c>
      <c r="B5929" s="10">
        <v>45359</v>
      </c>
      <c r="C5929">
        <v>4392</v>
      </c>
      <c r="D5929" t="s">
        <v>80</v>
      </c>
      <c r="E5929">
        <v>19</v>
      </c>
      <c r="F5929" t="s">
        <v>5</v>
      </c>
      <c r="G5929">
        <v>3</v>
      </c>
      <c r="H5929">
        <v>3163.32</v>
      </c>
      <c r="I5929">
        <v>9489.9599999999991</v>
      </c>
      <c r="J5929" t="s">
        <v>95</v>
      </c>
      <c r="K5929" t="s">
        <v>82</v>
      </c>
      <c r="L5929" t="s">
        <v>103</v>
      </c>
      <c r="M5929">
        <v>2024</v>
      </c>
      <c r="N5929" t="s">
        <v>84</v>
      </c>
      <c r="O5929" t="s">
        <v>8687</v>
      </c>
      <c r="P5929" t="s">
        <v>748</v>
      </c>
    </row>
    <row r="5930" spans="1:16" x14ac:dyDescent="0.45">
      <c r="A5930">
        <v>5929</v>
      </c>
      <c r="B5930" s="10">
        <v>45359</v>
      </c>
      <c r="C5930">
        <v>3772</v>
      </c>
      <c r="D5930" t="s">
        <v>89</v>
      </c>
      <c r="E5930">
        <v>63</v>
      </c>
      <c r="F5930" t="s">
        <v>8</v>
      </c>
      <c r="G5930">
        <v>4</v>
      </c>
      <c r="H5930">
        <v>801.05</v>
      </c>
      <c r="I5930">
        <v>3204.2</v>
      </c>
      <c r="J5930" t="s">
        <v>81</v>
      </c>
      <c r="K5930" t="s">
        <v>82</v>
      </c>
      <c r="L5930" t="s">
        <v>103</v>
      </c>
      <c r="M5930">
        <v>2024</v>
      </c>
      <c r="N5930" t="s">
        <v>84</v>
      </c>
      <c r="O5930" t="s">
        <v>1431</v>
      </c>
      <c r="P5930" t="s">
        <v>86</v>
      </c>
    </row>
    <row r="5931" spans="1:16" x14ac:dyDescent="0.45">
      <c r="A5931">
        <v>5930</v>
      </c>
      <c r="B5931" s="10">
        <v>45359</v>
      </c>
      <c r="C5931">
        <v>7784</v>
      </c>
      <c r="D5931" t="s">
        <v>89</v>
      </c>
      <c r="E5931">
        <v>25</v>
      </c>
      <c r="F5931" t="s">
        <v>6</v>
      </c>
      <c r="G5931">
        <v>5</v>
      </c>
      <c r="H5931">
        <v>3081.66</v>
      </c>
      <c r="I5931">
        <v>15408.3</v>
      </c>
      <c r="J5931" t="s">
        <v>87</v>
      </c>
      <c r="K5931" t="s">
        <v>82</v>
      </c>
      <c r="L5931" t="s">
        <v>103</v>
      </c>
      <c r="M5931">
        <v>2024</v>
      </c>
      <c r="N5931" t="s">
        <v>84</v>
      </c>
      <c r="O5931" t="s">
        <v>4035</v>
      </c>
      <c r="P5931" t="s">
        <v>86</v>
      </c>
    </row>
    <row r="5932" spans="1:16" x14ac:dyDescent="0.45">
      <c r="A5932">
        <v>5931</v>
      </c>
      <c r="B5932" s="10">
        <v>45359</v>
      </c>
      <c r="C5932">
        <v>2545</v>
      </c>
      <c r="D5932" t="s">
        <v>80</v>
      </c>
      <c r="E5932">
        <v>55</v>
      </c>
      <c r="F5932" t="s">
        <v>7</v>
      </c>
      <c r="G5932">
        <v>5</v>
      </c>
      <c r="H5932">
        <v>1527.45</v>
      </c>
      <c r="I5932">
        <v>7637.25</v>
      </c>
      <c r="J5932" t="s">
        <v>81</v>
      </c>
      <c r="K5932" t="s">
        <v>82</v>
      </c>
      <c r="L5932" t="s">
        <v>103</v>
      </c>
      <c r="M5932">
        <v>2024</v>
      </c>
      <c r="N5932" t="s">
        <v>84</v>
      </c>
      <c r="O5932" t="s">
        <v>4738</v>
      </c>
      <c r="P5932" t="s">
        <v>86</v>
      </c>
    </row>
    <row r="5933" spans="1:16" x14ac:dyDescent="0.45">
      <c r="A5933">
        <v>5932</v>
      </c>
      <c r="B5933" s="10">
        <v>45360</v>
      </c>
      <c r="C5933">
        <v>2070</v>
      </c>
      <c r="D5933" t="s">
        <v>89</v>
      </c>
      <c r="E5933">
        <v>21</v>
      </c>
      <c r="F5933" t="s">
        <v>5</v>
      </c>
      <c r="G5933">
        <v>3</v>
      </c>
      <c r="H5933">
        <v>1891.82</v>
      </c>
      <c r="I5933">
        <v>5675.46</v>
      </c>
      <c r="J5933" t="s">
        <v>95</v>
      </c>
      <c r="K5933" t="s">
        <v>82</v>
      </c>
      <c r="L5933" t="s">
        <v>103</v>
      </c>
      <c r="M5933">
        <v>2024</v>
      </c>
      <c r="N5933" t="s">
        <v>84</v>
      </c>
      <c r="O5933" t="s">
        <v>458</v>
      </c>
      <c r="P5933" t="s">
        <v>86</v>
      </c>
    </row>
    <row r="5934" spans="1:16" x14ac:dyDescent="0.45">
      <c r="A5934">
        <v>5933</v>
      </c>
      <c r="B5934" s="10">
        <v>45360</v>
      </c>
      <c r="C5934">
        <v>7522</v>
      </c>
      <c r="D5934" t="s">
        <v>89</v>
      </c>
      <c r="E5934">
        <v>54</v>
      </c>
      <c r="F5934" t="s">
        <v>5</v>
      </c>
      <c r="G5934">
        <v>1</v>
      </c>
      <c r="H5934">
        <v>4053.85</v>
      </c>
      <c r="I5934">
        <v>4053.85</v>
      </c>
      <c r="J5934" t="s">
        <v>93</v>
      </c>
      <c r="K5934" t="s">
        <v>82</v>
      </c>
      <c r="L5934" t="s">
        <v>103</v>
      </c>
      <c r="M5934">
        <v>2024</v>
      </c>
      <c r="N5934" t="s">
        <v>84</v>
      </c>
      <c r="O5934" t="s">
        <v>5664</v>
      </c>
      <c r="P5934" t="s">
        <v>86</v>
      </c>
    </row>
    <row r="5935" spans="1:16" x14ac:dyDescent="0.45">
      <c r="A5935">
        <v>5934</v>
      </c>
      <c r="B5935" s="10">
        <v>45360</v>
      </c>
      <c r="C5935">
        <v>2850</v>
      </c>
      <c r="D5935" t="s">
        <v>89</v>
      </c>
      <c r="E5935">
        <v>38</v>
      </c>
      <c r="F5935" t="s">
        <v>6</v>
      </c>
      <c r="G5935">
        <v>1</v>
      </c>
      <c r="H5935">
        <v>4868.07</v>
      </c>
      <c r="I5935">
        <v>4868.07</v>
      </c>
      <c r="J5935" t="s">
        <v>97</v>
      </c>
      <c r="K5935" t="s">
        <v>82</v>
      </c>
      <c r="L5935" t="s">
        <v>103</v>
      </c>
      <c r="M5935">
        <v>2024</v>
      </c>
      <c r="N5935" t="s">
        <v>84</v>
      </c>
      <c r="O5935" t="s">
        <v>5240</v>
      </c>
      <c r="P5935" t="s">
        <v>86</v>
      </c>
    </row>
    <row r="5936" spans="1:16" x14ac:dyDescent="0.45">
      <c r="A5936">
        <v>5935</v>
      </c>
      <c r="B5936" s="10">
        <v>45360</v>
      </c>
      <c r="C5936">
        <v>6053</v>
      </c>
      <c r="D5936" t="s">
        <v>89</v>
      </c>
      <c r="E5936">
        <v>30</v>
      </c>
      <c r="F5936" t="s">
        <v>8</v>
      </c>
      <c r="G5936">
        <v>1</v>
      </c>
      <c r="H5936">
        <v>4355.78</v>
      </c>
      <c r="I5936">
        <v>4355.78</v>
      </c>
      <c r="J5936" t="s">
        <v>87</v>
      </c>
      <c r="K5936" t="s">
        <v>82</v>
      </c>
      <c r="L5936" t="s">
        <v>103</v>
      </c>
      <c r="M5936">
        <v>2024</v>
      </c>
      <c r="N5936" t="s">
        <v>84</v>
      </c>
      <c r="O5936" t="s">
        <v>5447</v>
      </c>
      <c r="P5936" t="s">
        <v>86</v>
      </c>
    </row>
    <row r="5937" spans="1:16" x14ac:dyDescent="0.45">
      <c r="A5937">
        <v>5936</v>
      </c>
      <c r="B5937" s="10">
        <v>45360</v>
      </c>
      <c r="C5937">
        <v>3939</v>
      </c>
      <c r="D5937" t="s">
        <v>89</v>
      </c>
      <c r="E5937">
        <v>26</v>
      </c>
      <c r="F5937" t="s">
        <v>9</v>
      </c>
      <c r="G5937">
        <v>4</v>
      </c>
      <c r="H5937">
        <v>1662.73</v>
      </c>
      <c r="I5937">
        <v>6650.92</v>
      </c>
      <c r="J5937" t="s">
        <v>87</v>
      </c>
      <c r="K5937" t="s">
        <v>82</v>
      </c>
      <c r="L5937" t="s">
        <v>103</v>
      </c>
      <c r="M5937">
        <v>2024</v>
      </c>
      <c r="N5937" t="s">
        <v>84</v>
      </c>
      <c r="O5937" t="s">
        <v>1075</v>
      </c>
      <c r="P5937" t="s">
        <v>86</v>
      </c>
    </row>
    <row r="5938" spans="1:16" x14ac:dyDescent="0.45">
      <c r="A5938">
        <v>5937</v>
      </c>
      <c r="B5938" s="10">
        <v>45360</v>
      </c>
      <c r="C5938">
        <v>8194</v>
      </c>
      <c r="D5938" t="s">
        <v>89</v>
      </c>
      <c r="E5938">
        <v>62</v>
      </c>
      <c r="F5938" t="s">
        <v>102</v>
      </c>
      <c r="G5938">
        <v>5</v>
      </c>
      <c r="H5938">
        <v>2295.61</v>
      </c>
      <c r="I5938">
        <v>11478.05</v>
      </c>
      <c r="J5938" t="s">
        <v>81</v>
      </c>
      <c r="K5938" t="s">
        <v>82</v>
      </c>
      <c r="L5938" t="s">
        <v>103</v>
      </c>
      <c r="M5938">
        <v>2024</v>
      </c>
      <c r="N5938" t="s">
        <v>84</v>
      </c>
      <c r="O5938" t="s">
        <v>9087</v>
      </c>
      <c r="P5938" t="s">
        <v>748</v>
      </c>
    </row>
    <row r="5939" spans="1:16" x14ac:dyDescent="0.45">
      <c r="A5939">
        <v>5938</v>
      </c>
      <c r="B5939" s="10">
        <v>45360</v>
      </c>
      <c r="C5939">
        <v>6851</v>
      </c>
      <c r="D5939" t="s">
        <v>80</v>
      </c>
      <c r="E5939">
        <v>46</v>
      </c>
      <c r="F5939" t="s">
        <v>8</v>
      </c>
      <c r="G5939">
        <v>4</v>
      </c>
      <c r="H5939">
        <v>4918.3100000000004</v>
      </c>
      <c r="I5939">
        <v>19673.240000000002</v>
      </c>
      <c r="J5939" t="s">
        <v>93</v>
      </c>
      <c r="K5939" t="s">
        <v>82</v>
      </c>
      <c r="L5939" t="s">
        <v>103</v>
      </c>
      <c r="M5939">
        <v>2024</v>
      </c>
      <c r="N5939" t="s">
        <v>84</v>
      </c>
      <c r="O5939" t="s">
        <v>2078</v>
      </c>
      <c r="P5939" t="s">
        <v>86</v>
      </c>
    </row>
    <row r="5940" spans="1:16" x14ac:dyDescent="0.45">
      <c r="A5940">
        <v>5939</v>
      </c>
      <c r="B5940" s="10">
        <v>45360</v>
      </c>
      <c r="C5940">
        <v>7673</v>
      </c>
      <c r="D5940" t="s">
        <v>80</v>
      </c>
      <c r="E5940">
        <v>58</v>
      </c>
      <c r="F5940" t="s">
        <v>102</v>
      </c>
      <c r="G5940">
        <v>2</v>
      </c>
      <c r="H5940">
        <v>4621.4799999999996</v>
      </c>
      <c r="I5940">
        <v>9242.9599999999991</v>
      </c>
      <c r="J5940" t="s">
        <v>81</v>
      </c>
      <c r="K5940" t="s">
        <v>82</v>
      </c>
      <c r="L5940" t="s">
        <v>103</v>
      </c>
      <c r="M5940">
        <v>2024</v>
      </c>
      <c r="N5940" t="s">
        <v>668</v>
      </c>
      <c r="O5940" t="s">
        <v>9885</v>
      </c>
      <c r="P5940" t="s">
        <v>86</v>
      </c>
    </row>
    <row r="5941" spans="1:16" x14ac:dyDescent="0.45">
      <c r="A5941">
        <v>5940</v>
      </c>
      <c r="B5941" s="10">
        <v>45360</v>
      </c>
      <c r="C5941">
        <v>1678</v>
      </c>
      <c r="D5941" t="s">
        <v>80</v>
      </c>
      <c r="E5941">
        <v>41</v>
      </c>
      <c r="F5941" t="s">
        <v>8</v>
      </c>
      <c r="G5941">
        <v>2</v>
      </c>
      <c r="H5941">
        <v>4885.8999999999996</v>
      </c>
      <c r="I5941">
        <v>9771.7999999999993</v>
      </c>
      <c r="J5941" t="s">
        <v>97</v>
      </c>
      <c r="K5941" t="s">
        <v>82</v>
      </c>
      <c r="L5941" t="s">
        <v>103</v>
      </c>
      <c r="M5941">
        <v>2024</v>
      </c>
      <c r="N5941" t="s">
        <v>84</v>
      </c>
      <c r="O5941" t="s">
        <v>2817</v>
      </c>
      <c r="P5941" t="s">
        <v>86</v>
      </c>
    </row>
    <row r="5942" spans="1:16" x14ac:dyDescent="0.45">
      <c r="A5942">
        <v>5941</v>
      </c>
      <c r="B5942" s="10">
        <v>45360</v>
      </c>
      <c r="C5942">
        <v>1988</v>
      </c>
      <c r="D5942" t="s">
        <v>80</v>
      </c>
      <c r="E5942">
        <v>33</v>
      </c>
      <c r="F5942" t="s">
        <v>8</v>
      </c>
      <c r="G5942">
        <v>3</v>
      </c>
      <c r="H5942">
        <v>2192.94</v>
      </c>
      <c r="I5942">
        <v>6578.82</v>
      </c>
      <c r="J5942" t="s">
        <v>87</v>
      </c>
      <c r="K5942" t="s">
        <v>82</v>
      </c>
      <c r="L5942" t="s">
        <v>103</v>
      </c>
      <c r="M5942">
        <v>2024</v>
      </c>
      <c r="N5942" t="s">
        <v>84</v>
      </c>
      <c r="O5942" t="s">
        <v>6128</v>
      </c>
      <c r="P5942" t="s">
        <v>86</v>
      </c>
    </row>
    <row r="5943" spans="1:16" x14ac:dyDescent="0.45">
      <c r="A5943">
        <v>5942</v>
      </c>
      <c r="B5943" s="10">
        <v>45360</v>
      </c>
      <c r="C5943">
        <v>2502</v>
      </c>
      <c r="D5943" t="s">
        <v>80</v>
      </c>
      <c r="E5943">
        <v>29</v>
      </c>
      <c r="F5943" t="s">
        <v>9</v>
      </c>
      <c r="G5943">
        <v>2</v>
      </c>
      <c r="H5943">
        <v>4012.79</v>
      </c>
      <c r="I5943">
        <v>8025.58</v>
      </c>
      <c r="J5943" t="s">
        <v>87</v>
      </c>
      <c r="K5943" t="s">
        <v>82</v>
      </c>
      <c r="L5943" t="s">
        <v>103</v>
      </c>
      <c r="M5943">
        <v>2024</v>
      </c>
      <c r="N5943" t="s">
        <v>84</v>
      </c>
      <c r="O5943" t="s">
        <v>3755</v>
      </c>
      <c r="P5943" t="s">
        <v>86</v>
      </c>
    </row>
    <row r="5944" spans="1:16" x14ac:dyDescent="0.45">
      <c r="A5944">
        <v>5943</v>
      </c>
      <c r="B5944" s="10">
        <v>45360</v>
      </c>
      <c r="C5944">
        <v>2789</v>
      </c>
      <c r="D5944" t="s">
        <v>80</v>
      </c>
      <c r="E5944">
        <v>19</v>
      </c>
      <c r="F5944" t="s">
        <v>5</v>
      </c>
      <c r="G5944">
        <v>1</v>
      </c>
      <c r="H5944">
        <v>4362.53</v>
      </c>
      <c r="I5944">
        <v>4362.53</v>
      </c>
      <c r="J5944" t="s">
        <v>95</v>
      </c>
      <c r="K5944" t="s">
        <v>82</v>
      </c>
      <c r="L5944" t="s">
        <v>103</v>
      </c>
      <c r="M5944">
        <v>2024</v>
      </c>
      <c r="N5944" t="s">
        <v>84</v>
      </c>
      <c r="O5944" t="s">
        <v>5063</v>
      </c>
      <c r="P5944" t="s">
        <v>86</v>
      </c>
    </row>
    <row r="5945" spans="1:16" x14ac:dyDescent="0.45">
      <c r="A5945">
        <v>5944</v>
      </c>
      <c r="B5945" s="10">
        <v>45360</v>
      </c>
      <c r="C5945">
        <v>6281</v>
      </c>
      <c r="D5945" t="s">
        <v>89</v>
      </c>
      <c r="E5945">
        <v>36</v>
      </c>
      <c r="F5945" t="s">
        <v>7</v>
      </c>
      <c r="G5945">
        <v>3</v>
      </c>
      <c r="H5945">
        <v>269.10000000000002</v>
      </c>
      <c r="I5945">
        <v>807.3</v>
      </c>
      <c r="J5945" t="s">
        <v>97</v>
      </c>
      <c r="K5945" t="s">
        <v>567</v>
      </c>
      <c r="L5945" t="s">
        <v>103</v>
      </c>
      <c r="M5945">
        <v>2024</v>
      </c>
      <c r="N5945" t="s">
        <v>84</v>
      </c>
      <c r="O5945" t="s">
        <v>8755</v>
      </c>
      <c r="P5945" t="s">
        <v>748</v>
      </c>
    </row>
    <row r="5946" spans="1:16" x14ac:dyDescent="0.45">
      <c r="A5946">
        <v>5945</v>
      </c>
      <c r="B5946" s="10">
        <v>45360</v>
      </c>
      <c r="C5946">
        <v>6027</v>
      </c>
      <c r="D5946" t="s">
        <v>89</v>
      </c>
      <c r="E5946">
        <v>47</v>
      </c>
      <c r="F5946" t="s">
        <v>8</v>
      </c>
      <c r="G5946">
        <v>5</v>
      </c>
      <c r="H5946">
        <v>1367.13</v>
      </c>
      <c r="I5946">
        <v>6835.65</v>
      </c>
      <c r="J5946" t="s">
        <v>93</v>
      </c>
      <c r="K5946" t="s">
        <v>82</v>
      </c>
      <c r="L5946" t="s">
        <v>103</v>
      </c>
      <c r="M5946">
        <v>2024</v>
      </c>
      <c r="N5946" t="s">
        <v>668</v>
      </c>
      <c r="O5946" t="s">
        <v>9303</v>
      </c>
      <c r="P5946" t="s">
        <v>748</v>
      </c>
    </row>
    <row r="5947" spans="1:16" x14ac:dyDescent="0.45">
      <c r="A5947">
        <v>5946</v>
      </c>
      <c r="B5947" s="10">
        <v>45361</v>
      </c>
      <c r="C5947">
        <v>2425</v>
      </c>
      <c r="D5947" t="s">
        <v>80</v>
      </c>
      <c r="E5947">
        <v>33</v>
      </c>
      <c r="F5947" t="s">
        <v>9</v>
      </c>
      <c r="G5947">
        <v>5</v>
      </c>
      <c r="H5947">
        <v>4423.25</v>
      </c>
      <c r="I5947">
        <v>22116.25</v>
      </c>
      <c r="J5947" t="s">
        <v>87</v>
      </c>
      <c r="K5947" t="s">
        <v>82</v>
      </c>
      <c r="L5947" t="s">
        <v>103</v>
      </c>
      <c r="M5947">
        <v>2024</v>
      </c>
      <c r="N5947" t="s">
        <v>84</v>
      </c>
      <c r="O5947" t="s">
        <v>365</v>
      </c>
      <c r="P5947" t="s">
        <v>86</v>
      </c>
    </row>
    <row r="5948" spans="1:16" x14ac:dyDescent="0.45">
      <c r="A5948">
        <v>5947</v>
      </c>
      <c r="B5948" s="10">
        <v>45361</v>
      </c>
      <c r="C5948">
        <v>7654</v>
      </c>
      <c r="D5948" t="s">
        <v>80</v>
      </c>
      <c r="E5948">
        <v>41</v>
      </c>
      <c r="F5948" t="s">
        <v>102</v>
      </c>
      <c r="G5948">
        <v>2</v>
      </c>
      <c r="H5948">
        <v>1974.28</v>
      </c>
      <c r="I5948">
        <v>3948.56</v>
      </c>
      <c r="J5948" t="s">
        <v>97</v>
      </c>
      <c r="K5948" t="s">
        <v>82</v>
      </c>
      <c r="L5948" t="s">
        <v>103</v>
      </c>
      <c r="M5948">
        <v>2024</v>
      </c>
      <c r="N5948" t="s">
        <v>84</v>
      </c>
      <c r="O5948" t="s">
        <v>2818</v>
      </c>
      <c r="P5948" t="s">
        <v>86</v>
      </c>
    </row>
    <row r="5949" spans="1:16" x14ac:dyDescent="0.45">
      <c r="A5949">
        <v>5948</v>
      </c>
      <c r="B5949" s="10">
        <v>45361</v>
      </c>
      <c r="C5949">
        <v>3440</v>
      </c>
      <c r="D5949" t="s">
        <v>80</v>
      </c>
      <c r="E5949">
        <v>30</v>
      </c>
      <c r="F5949" t="s">
        <v>6</v>
      </c>
      <c r="G5949">
        <v>2</v>
      </c>
      <c r="H5949">
        <v>1429.18</v>
      </c>
      <c r="I5949">
        <v>2858.36</v>
      </c>
      <c r="J5949" t="s">
        <v>87</v>
      </c>
      <c r="K5949" t="s">
        <v>82</v>
      </c>
      <c r="L5949" t="s">
        <v>103</v>
      </c>
      <c r="M5949">
        <v>2024</v>
      </c>
      <c r="N5949" t="s">
        <v>84</v>
      </c>
      <c r="O5949" t="s">
        <v>3756</v>
      </c>
      <c r="P5949" t="s">
        <v>86</v>
      </c>
    </row>
    <row r="5950" spans="1:16" x14ac:dyDescent="0.45">
      <c r="A5950">
        <v>5949</v>
      </c>
      <c r="B5950" s="10">
        <v>45361</v>
      </c>
      <c r="C5950">
        <v>7856</v>
      </c>
      <c r="D5950" t="s">
        <v>89</v>
      </c>
      <c r="E5950">
        <v>22</v>
      </c>
      <c r="F5950" t="s">
        <v>6</v>
      </c>
      <c r="G5950">
        <v>5</v>
      </c>
      <c r="H5950">
        <v>1399.82</v>
      </c>
      <c r="I5950">
        <v>6999.1</v>
      </c>
      <c r="J5950" t="s">
        <v>95</v>
      </c>
      <c r="K5950" t="s">
        <v>82</v>
      </c>
      <c r="L5950" t="s">
        <v>103</v>
      </c>
      <c r="M5950">
        <v>2024</v>
      </c>
      <c r="N5950" t="s">
        <v>84</v>
      </c>
      <c r="O5950" t="s">
        <v>8849</v>
      </c>
      <c r="P5950" t="s">
        <v>748</v>
      </c>
    </row>
    <row r="5951" spans="1:16" x14ac:dyDescent="0.45">
      <c r="A5951">
        <v>5950</v>
      </c>
      <c r="B5951" s="10">
        <v>45361</v>
      </c>
      <c r="C5951">
        <v>8367</v>
      </c>
      <c r="D5951" t="s">
        <v>89</v>
      </c>
      <c r="E5951">
        <v>40</v>
      </c>
      <c r="F5951" t="s">
        <v>5</v>
      </c>
      <c r="G5951">
        <v>2</v>
      </c>
      <c r="H5951">
        <v>1908.25</v>
      </c>
      <c r="I5951">
        <v>3816.5</v>
      </c>
      <c r="J5951" t="s">
        <v>97</v>
      </c>
      <c r="K5951" t="s">
        <v>82</v>
      </c>
      <c r="L5951" t="s">
        <v>103</v>
      </c>
      <c r="M5951">
        <v>2024</v>
      </c>
      <c r="N5951" t="s">
        <v>668</v>
      </c>
      <c r="O5951" t="s">
        <v>9886</v>
      </c>
      <c r="P5951" t="s">
        <v>86</v>
      </c>
    </row>
    <row r="5952" spans="1:16" x14ac:dyDescent="0.45">
      <c r="A5952">
        <v>5951</v>
      </c>
      <c r="B5952" s="10">
        <v>45361</v>
      </c>
      <c r="C5952">
        <v>3594</v>
      </c>
      <c r="D5952" t="s">
        <v>89</v>
      </c>
      <c r="E5952">
        <v>55</v>
      </c>
      <c r="F5952" t="s">
        <v>6</v>
      </c>
      <c r="G5952">
        <v>2</v>
      </c>
      <c r="H5952">
        <v>1257.6199999999999</v>
      </c>
      <c r="I5952">
        <v>2515.2399999999998</v>
      </c>
      <c r="J5952" t="s">
        <v>81</v>
      </c>
      <c r="K5952" t="s">
        <v>82</v>
      </c>
      <c r="L5952" t="s">
        <v>103</v>
      </c>
      <c r="M5952">
        <v>2024</v>
      </c>
      <c r="N5952" t="s">
        <v>84</v>
      </c>
      <c r="O5952" t="s">
        <v>3117</v>
      </c>
      <c r="P5952" t="s">
        <v>86</v>
      </c>
    </row>
    <row r="5953" spans="1:16" x14ac:dyDescent="0.45">
      <c r="A5953">
        <v>5952</v>
      </c>
      <c r="B5953" s="10">
        <v>45361</v>
      </c>
      <c r="C5953">
        <v>5689</v>
      </c>
      <c r="D5953" t="s">
        <v>89</v>
      </c>
      <c r="E5953">
        <v>48</v>
      </c>
      <c r="F5953" t="s">
        <v>8</v>
      </c>
      <c r="G5953">
        <v>4</v>
      </c>
      <c r="H5953">
        <v>66.650000000000006</v>
      </c>
      <c r="I5953">
        <v>266.60000000000002</v>
      </c>
      <c r="J5953" t="s">
        <v>93</v>
      </c>
      <c r="K5953" t="s">
        <v>567</v>
      </c>
      <c r="L5953" t="s">
        <v>103</v>
      </c>
      <c r="M5953">
        <v>2024</v>
      </c>
      <c r="N5953" t="s">
        <v>668</v>
      </c>
      <c r="O5953" t="s">
        <v>9359</v>
      </c>
      <c r="P5953" t="s">
        <v>86</v>
      </c>
    </row>
    <row r="5954" spans="1:16" x14ac:dyDescent="0.45">
      <c r="A5954">
        <v>5953</v>
      </c>
      <c r="B5954" s="10">
        <v>45361</v>
      </c>
      <c r="C5954">
        <v>3436</v>
      </c>
      <c r="D5954" t="s">
        <v>80</v>
      </c>
      <c r="E5954">
        <v>34</v>
      </c>
      <c r="F5954" t="s">
        <v>102</v>
      </c>
      <c r="G5954">
        <v>5</v>
      </c>
      <c r="H5954">
        <v>904.35</v>
      </c>
      <c r="I5954">
        <v>4521.75</v>
      </c>
      <c r="J5954" t="s">
        <v>87</v>
      </c>
      <c r="K5954" t="s">
        <v>82</v>
      </c>
      <c r="L5954" t="s">
        <v>103</v>
      </c>
      <c r="M5954">
        <v>2024</v>
      </c>
      <c r="N5954" t="s">
        <v>84</v>
      </c>
      <c r="O5954" t="s">
        <v>4036</v>
      </c>
      <c r="P5954" t="s">
        <v>86</v>
      </c>
    </row>
    <row r="5955" spans="1:16" x14ac:dyDescent="0.45">
      <c r="A5955">
        <v>5954</v>
      </c>
      <c r="B5955" s="10">
        <v>45361</v>
      </c>
      <c r="C5955">
        <v>6517</v>
      </c>
      <c r="D5955" t="s">
        <v>80</v>
      </c>
      <c r="E5955">
        <v>20</v>
      </c>
      <c r="F5955" t="s">
        <v>8</v>
      </c>
      <c r="G5955">
        <v>5</v>
      </c>
      <c r="H5955">
        <v>4418.75</v>
      </c>
      <c r="I5955">
        <v>22093.75</v>
      </c>
      <c r="J5955" t="s">
        <v>95</v>
      </c>
      <c r="K5955" t="s">
        <v>82</v>
      </c>
      <c r="L5955" t="s">
        <v>103</v>
      </c>
      <c r="M5955">
        <v>2024</v>
      </c>
      <c r="N5955" t="s">
        <v>84</v>
      </c>
      <c r="O5955" t="s">
        <v>4924</v>
      </c>
      <c r="P5955" t="s">
        <v>86</v>
      </c>
    </row>
    <row r="5956" spans="1:16" x14ac:dyDescent="0.45">
      <c r="A5956">
        <v>5955</v>
      </c>
      <c r="B5956" s="10">
        <v>45361</v>
      </c>
      <c r="C5956">
        <v>7310</v>
      </c>
      <c r="D5956" t="s">
        <v>80</v>
      </c>
      <c r="E5956">
        <v>43</v>
      </c>
      <c r="F5956" t="s">
        <v>6</v>
      </c>
      <c r="G5956">
        <v>2</v>
      </c>
      <c r="H5956">
        <v>424.46</v>
      </c>
      <c r="I5956">
        <v>848.92</v>
      </c>
      <c r="J5956" t="s">
        <v>97</v>
      </c>
      <c r="K5956" t="s">
        <v>567</v>
      </c>
      <c r="L5956" t="s">
        <v>103</v>
      </c>
      <c r="M5956">
        <v>2024</v>
      </c>
      <c r="N5956" t="s">
        <v>84</v>
      </c>
      <c r="O5956" t="s">
        <v>7178</v>
      </c>
      <c r="P5956" t="s">
        <v>86</v>
      </c>
    </row>
    <row r="5957" spans="1:16" x14ac:dyDescent="0.45">
      <c r="A5957">
        <v>5956</v>
      </c>
      <c r="B5957" s="10">
        <v>45361</v>
      </c>
      <c r="C5957">
        <v>4539</v>
      </c>
      <c r="D5957" t="s">
        <v>80</v>
      </c>
      <c r="E5957">
        <v>30</v>
      </c>
      <c r="F5957" t="s">
        <v>7</v>
      </c>
      <c r="G5957">
        <v>1</v>
      </c>
      <c r="H5957">
        <v>2094.36</v>
      </c>
      <c r="I5957">
        <v>2094.36</v>
      </c>
      <c r="J5957" t="s">
        <v>87</v>
      </c>
      <c r="K5957" t="s">
        <v>82</v>
      </c>
      <c r="L5957" t="s">
        <v>103</v>
      </c>
      <c r="M5957">
        <v>2024</v>
      </c>
      <c r="N5957" t="s">
        <v>84</v>
      </c>
      <c r="O5957" t="s">
        <v>5448</v>
      </c>
      <c r="P5957" t="s">
        <v>86</v>
      </c>
    </row>
    <row r="5958" spans="1:16" x14ac:dyDescent="0.45">
      <c r="A5958">
        <v>5957</v>
      </c>
      <c r="B5958" s="10">
        <v>45361</v>
      </c>
      <c r="C5958">
        <v>4483</v>
      </c>
      <c r="D5958" t="s">
        <v>89</v>
      </c>
      <c r="E5958">
        <v>61</v>
      </c>
      <c r="F5958" t="s">
        <v>6</v>
      </c>
      <c r="G5958">
        <v>4</v>
      </c>
      <c r="H5958">
        <v>2309.61</v>
      </c>
      <c r="I5958">
        <v>9238.44</v>
      </c>
      <c r="J5958" t="s">
        <v>81</v>
      </c>
      <c r="K5958" t="s">
        <v>82</v>
      </c>
      <c r="L5958" t="s">
        <v>103</v>
      </c>
      <c r="M5958">
        <v>2024</v>
      </c>
      <c r="N5958" t="s">
        <v>84</v>
      </c>
      <c r="O5958" t="s">
        <v>1432</v>
      </c>
      <c r="P5958" t="s">
        <v>86</v>
      </c>
    </row>
    <row r="5959" spans="1:16" x14ac:dyDescent="0.45">
      <c r="A5959">
        <v>5958</v>
      </c>
      <c r="B5959" s="10">
        <v>45361</v>
      </c>
      <c r="C5959">
        <v>8371</v>
      </c>
      <c r="D5959" t="s">
        <v>89</v>
      </c>
      <c r="E5959">
        <v>55</v>
      </c>
      <c r="F5959" t="s">
        <v>7</v>
      </c>
      <c r="G5959">
        <v>1</v>
      </c>
      <c r="H5959">
        <v>3901.86</v>
      </c>
      <c r="I5959">
        <v>3901.86</v>
      </c>
      <c r="J5959" t="s">
        <v>81</v>
      </c>
      <c r="K5959" t="s">
        <v>82</v>
      </c>
      <c r="L5959" t="s">
        <v>103</v>
      </c>
      <c r="M5959">
        <v>2024</v>
      </c>
      <c r="N5959" t="s">
        <v>84</v>
      </c>
      <c r="O5959" t="s">
        <v>5900</v>
      </c>
      <c r="P5959" t="s">
        <v>86</v>
      </c>
    </row>
    <row r="5960" spans="1:16" x14ac:dyDescent="0.45">
      <c r="A5960">
        <v>5959</v>
      </c>
      <c r="B5960" s="10">
        <v>45361</v>
      </c>
      <c r="C5960">
        <v>3241</v>
      </c>
      <c r="D5960" t="s">
        <v>80</v>
      </c>
      <c r="E5960">
        <v>39</v>
      </c>
      <c r="F5960" t="s">
        <v>6</v>
      </c>
      <c r="G5960">
        <v>2</v>
      </c>
      <c r="H5960">
        <v>1300.32</v>
      </c>
      <c r="I5960">
        <v>2600.64</v>
      </c>
      <c r="J5960" t="s">
        <v>97</v>
      </c>
      <c r="K5960" t="s">
        <v>82</v>
      </c>
      <c r="L5960" t="s">
        <v>103</v>
      </c>
      <c r="M5960">
        <v>2024</v>
      </c>
      <c r="N5960" t="s">
        <v>84</v>
      </c>
      <c r="O5960" t="s">
        <v>2819</v>
      </c>
      <c r="P5960" t="s">
        <v>86</v>
      </c>
    </row>
    <row r="5961" spans="1:16" x14ac:dyDescent="0.45">
      <c r="A5961">
        <v>5960</v>
      </c>
      <c r="B5961" s="10">
        <v>45362</v>
      </c>
      <c r="C5961">
        <v>7378</v>
      </c>
      <c r="D5961" t="s">
        <v>89</v>
      </c>
      <c r="E5961">
        <v>38</v>
      </c>
      <c r="F5961" t="s">
        <v>5</v>
      </c>
      <c r="G5961">
        <v>5</v>
      </c>
      <c r="H5961">
        <v>1582.73</v>
      </c>
      <c r="I5961">
        <v>7913.65</v>
      </c>
      <c r="J5961" t="s">
        <v>97</v>
      </c>
      <c r="K5961" t="s">
        <v>82</v>
      </c>
      <c r="L5961" t="s">
        <v>103</v>
      </c>
      <c r="M5961">
        <v>2024</v>
      </c>
      <c r="N5961" t="s">
        <v>84</v>
      </c>
      <c r="O5961" t="s">
        <v>366</v>
      </c>
      <c r="P5961" t="s">
        <v>86</v>
      </c>
    </row>
    <row r="5962" spans="1:16" x14ac:dyDescent="0.45">
      <c r="A5962">
        <v>5961</v>
      </c>
      <c r="B5962" s="10">
        <v>45362</v>
      </c>
      <c r="C5962">
        <v>3765</v>
      </c>
      <c r="D5962" t="s">
        <v>89</v>
      </c>
      <c r="E5962">
        <v>46</v>
      </c>
      <c r="F5962" t="s">
        <v>102</v>
      </c>
      <c r="G5962">
        <v>1</v>
      </c>
      <c r="H5962">
        <v>120.67</v>
      </c>
      <c r="I5962">
        <v>120.67</v>
      </c>
      <c r="J5962" t="s">
        <v>93</v>
      </c>
      <c r="K5962" t="s">
        <v>567</v>
      </c>
      <c r="L5962" t="s">
        <v>103</v>
      </c>
      <c r="M5962">
        <v>2024</v>
      </c>
      <c r="N5962" t="s">
        <v>84</v>
      </c>
      <c r="O5962" t="s">
        <v>7823</v>
      </c>
      <c r="P5962" t="s">
        <v>86</v>
      </c>
    </row>
    <row r="5963" spans="1:16" x14ac:dyDescent="0.45">
      <c r="A5963">
        <v>5962</v>
      </c>
      <c r="B5963" s="10">
        <v>45362</v>
      </c>
      <c r="C5963">
        <v>5911</v>
      </c>
      <c r="D5963" t="s">
        <v>89</v>
      </c>
      <c r="E5963">
        <v>62</v>
      </c>
      <c r="F5963" t="s">
        <v>7</v>
      </c>
      <c r="G5963">
        <v>3</v>
      </c>
      <c r="H5963">
        <v>4519.01</v>
      </c>
      <c r="I5963">
        <v>13557.03</v>
      </c>
      <c r="J5963" t="s">
        <v>81</v>
      </c>
      <c r="K5963" t="s">
        <v>82</v>
      </c>
      <c r="L5963" t="s">
        <v>103</v>
      </c>
      <c r="M5963">
        <v>2024</v>
      </c>
      <c r="N5963" t="s">
        <v>84</v>
      </c>
      <c r="O5963" t="s">
        <v>6747</v>
      </c>
      <c r="P5963" t="s">
        <v>86</v>
      </c>
    </row>
    <row r="5964" spans="1:16" x14ac:dyDescent="0.45">
      <c r="A5964">
        <v>5963</v>
      </c>
      <c r="B5964" s="10">
        <v>45362</v>
      </c>
      <c r="C5964">
        <v>1403</v>
      </c>
      <c r="D5964" t="s">
        <v>89</v>
      </c>
      <c r="E5964">
        <v>63</v>
      </c>
      <c r="F5964" t="s">
        <v>9</v>
      </c>
      <c r="G5964">
        <v>1</v>
      </c>
      <c r="H5964">
        <v>3443.51</v>
      </c>
      <c r="I5964">
        <v>3443.51</v>
      </c>
      <c r="J5964" t="s">
        <v>81</v>
      </c>
      <c r="K5964" t="s">
        <v>82</v>
      </c>
      <c r="L5964" t="s">
        <v>103</v>
      </c>
      <c r="M5964">
        <v>2024</v>
      </c>
      <c r="N5964" t="s">
        <v>84</v>
      </c>
      <c r="O5964" t="s">
        <v>5901</v>
      </c>
      <c r="P5964" t="s">
        <v>86</v>
      </c>
    </row>
    <row r="5965" spans="1:16" x14ac:dyDescent="0.45">
      <c r="A5965">
        <v>5964</v>
      </c>
      <c r="B5965" s="10">
        <v>45362</v>
      </c>
      <c r="C5965">
        <v>4382</v>
      </c>
      <c r="D5965" t="s">
        <v>80</v>
      </c>
      <c r="E5965">
        <v>56</v>
      </c>
      <c r="F5965" t="s">
        <v>5</v>
      </c>
      <c r="G5965">
        <v>5</v>
      </c>
      <c r="H5965">
        <v>1351.09</v>
      </c>
      <c r="I5965">
        <v>6755.45</v>
      </c>
      <c r="J5965" t="s">
        <v>81</v>
      </c>
      <c r="K5965" t="s">
        <v>82</v>
      </c>
      <c r="L5965" t="s">
        <v>103</v>
      </c>
      <c r="M5965">
        <v>2024</v>
      </c>
      <c r="N5965" t="s">
        <v>84</v>
      </c>
      <c r="O5965" t="s">
        <v>4739</v>
      </c>
      <c r="P5965" t="s">
        <v>86</v>
      </c>
    </row>
    <row r="5966" spans="1:16" x14ac:dyDescent="0.45">
      <c r="A5966">
        <v>5965</v>
      </c>
      <c r="B5966" s="10">
        <v>45362</v>
      </c>
      <c r="C5966">
        <v>5163</v>
      </c>
      <c r="D5966" t="s">
        <v>89</v>
      </c>
      <c r="E5966">
        <v>22</v>
      </c>
      <c r="F5966" t="s">
        <v>8</v>
      </c>
      <c r="G5966">
        <v>2</v>
      </c>
      <c r="H5966">
        <v>4443.2</v>
      </c>
      <c r="I5966">
        <v>8886.4</v>
      </c>
      <c r="J5966" t="s">
        <v>95</v>
      </c>
      <c r="K5966" t="s">
        <v>82</v>
      </c>
      <c r="L5966" t="s">
        <v>103</v>
      </c>
      <c r="M5966">
        <v>2024</v>
      </c>
      <c r="N5966" t="s">
        <v>84</v>
      </c>
      <c r="O5966" t="s">
        <v>2568</v>
      </c>
      <c r="P5966" t="s">
        <v>86</v>
      </c>
    </row>
    <row r="5967" spans="1:16" x14ac:dyDescent="0.45">
      <c r="A5967">
        <v>5966</v>
      </c>
      <c r="B5967" s="10">
        <v>45362</v>
      </c>
      <c r="C5967">
        <v>8630</v>
      </c>
      <c r="D5967" t="s">
        <v>80</v>
      </c>
      <c r="E5967">
        <v>31</v>
      </c>
      <c r="F5967" t="s">
        <v>6</v>
      </c>
      <c r="G5967">
        <v>1</v>
      </c>
      <c r="H5967">
        <v>478.58</v>
      </c>
      <c r="I5967">
        <v>478.58</v>
      </c>
      <c r="J5967" t="s">
        <v>87</v>
      </c>
      <c r="K5967" t="s">
        <v>567</v>
      </c>
      <c r="L5967" t="s">
        <v>103</v>
      </c>
      <c r="M5967">
        <v>2024</v>
      </c>
      <c r="N5967" t="s">
        <v>84</v>
      </c>
      <c r="O5967" t="s">
        <v>8226</v>
      </c>
      <c r="P5967" t="s">
        <v>86</v>
      </c>
    </row>
    <row r="5968" spans="1:16" x14ac:dyDescent="0.45">
      <c r="A5968">
        <v>5967</v>
      </c>
      <c r="B5968" s="10">
        <v>45362</v>
      </c>
      <c r="C5968">
        <v>1087</v>
      </c>
      <c r="D5968" t="s">
        <v>89</v>
      </c>
      <c r="E5968">
        <v>35</v>
      </c>
      <c r="F5968" t="s">
        <v>102</v>
      </c>
      <c r="G5968">
        <v>2</v>
      </c>
      <c r="H5968">
        <v>1873.56</v>
      </c>
      <c r="I5968">
        <v>3747.12</v>
      </c>
      <c r="J5968" t="s">
        <v>97</v>
      </c>
      <c r="K5968" t="s">
        <v>82</v>
      </c>
      <c r="L5968" t="s">
        <v>103</v>
      </c>
      <c r="M5968">
        <v>2024</v>
      </c>
      <c r="N5968" t="s">
        <v>84</v>
      </c>
      <c r="O5968" t="s">
        <v>2820</v>
      </c>
      <c r="P5968" t="s">
        <v>86</v>
      </c>
    </row>
    <row r="5969" spans="1:16" x14ac:dyDescent="0.45">
      <c r="A5969">
        <v>5968</v>
      </c>
      <c r="B5969" s="10">
        <v>45362</v>
      </c>
      <c r="C5969">
        <v>6816</v>
      </c>
      <c r="D5969" t="s">
        <v>89</v>
      </c>
      <c r="E5969">
        <v>21</v>
      </c>
      <c r="F5969" t="s">
        <v>102</v>
      </c>
      <c r="G5969">
        <v>4</v>
      </c>
      <c r="H5969">
        <v>2839.81</v>
      </c>
      <c r="I5969">
        <v>11359.24</v>
      </c>
      <c r="J5969" t="s">
        <v>95</v>
      </c>
      <c r="K5969" t="s">
        <v>82</v>
      </c>
      <c r="L5969" t="s">
        <v>103</v>
      </c>
      <c r="M5969">
        <v>2024</v>
      </c>
      <c r="N5969" t="s">
        <v>668</v>
      </c>
      <c r="O5969" t="s">
        <v>10039</v>
      </c>
      <c r="P5969" t="s">
        <v>86</v>
      </c>
    </row>
    <row r="5970" spans="1:16" x14ac:dyDescent="0.45">
      <c r="A5970">
        <v>5969</v>
      </c>
      <c r="B5970" s="10">
        <v>45362</v>
      </c>
      <c r="C5970">
        <v>6470</v>
      </c>
      <c r="D5970" t="s">
        <v>80</v>
      </c>
      <c r="E5970">
        <v>50</v>
      </c>
      <c r="F5970" t="s">
        <v>6</v>
      </c>
      <c r="G5970">
        <v>3</v>
      </c>
      <c r="H5970">
        <v>2552.2800000000002</v>
      </c>
      <c r="I5970">
        <v>7656.84</v>
      </c>
      <c r="J5970" t="s">
        <v>93</v>
      </c>
      <c r="K5970" t="s">
        <v>82</v>
      </c>
      <c r="L5970" t="s">
        <v>103</v>
      </c>
      <c r="M5970">
        <v>2024</v>
      </c>
      <c r="N5970" t="s">
        <v>84</v>
      </c>
      <c r="O5970" t="s">
        <v>6564</v>
      </c>
      <c r="P5970" t="s">
        <v>86</v>
      </c>
    </row>
    <row r="5971" spans="1:16" x14ac:dyDescent="0.45">
      <c r="A5971">
        <v>5970</v>
      </c>
      <c r="B5971" s="10">
        <v>45362</v>
      </c>
      <c r="C5971">
        <v>7276</v>
      </c>
      <c r="D5971" t="s">
        <v>80</v>
      </c>
      <c r="E5971">
        <v>56</v>
      </c>
      <c r="F5971" t="s">
        <v>9</v>
      </c>
      <c r="G5971">
        <v>5</v>
      </c>
      <c r="H5971">
        <v>3291.79</v>
      </c>
      <c r="I5971">
        <v>16458.95</v>
      </c>
      <c r="J5971" t="s">
        <v>81</v>
      </c>
      <c r="K5971" t="s">
        <v>82</v>
      </c>
      <c r="L5971" t="s">
        <v>103</v>
      </c>
      <c r="M5971">
        <v>2024</v>
      </c>
      <c r="N5971" t="s">
        <v>84</v>
      </c>
      <c r="O5971" t="s">
        <v>4740</v>
      </c>
      <c r="P5971" t="s">
        <v>86</v>
      </c>
    </row>
    <row r="5972" spans="1:16" x14ac:dyDescent="0.45">
      <c r="A5972">
        <v>5971</v>
      </c>
      <c r="B5972" s="10">
        <v>45362</v>
      </c>
      <c r="C5972">
        <v>6739</v>
      </c>
      <c r="D5972" t="s">
        <v>89</v>
      </c>
      <c r="E5972">
        <v>37</v>
      </c>
      <c r="F5972" t="s">
        <v>7</v>
      </c>
      <c r="G5972">
        <v>5</v>
      </c>
      <c r="H5972">
        <v>1523.1</v>
      </c>
      <c r="I5972">
        <v>7615.5</v>
      </c>
      <c r="J5972" t="s">
        <v>97</v>
      </c>
      <c r="K5972" t="s">
        <v>82</v>
      </c>
      <c r="L5972" t="s">
        <v>103</v>
      </c>
      <c r="M5972">
        <v>2024</v>
      </c>
      <c r="N5972" t="s">
        <v>84</v>
      </c>
      <c r="O5972" t="s">
        <v>4523</v>
      </c>
      <c r="P5972" t="s">
        <v>86</v>
      </c>
    </row>
    <row r="5973" spans="1:16" x14ac:dyDescent="0.45">
      <c r="A5973">
        <v>5972</v>
      </c>
      <c r="B5973" s="10">
        <v>45362</v>
      </c>
      <c r="C5973">
        <v>5273</v>
      </c>
      <c r="D5973" t="s">
        <v>89</v>
      </c>
      <c r="E5973">
        <v>30</v>
      </c>
      <c r="F5973" t="s">
        <v>6</v>
      </c>
      <c r="G5973">
        <v>2</v>
      </c>
      <c r="H5973">
        <v>3801.32</v>
      </c>
      <c r="I5973">
        <v>7602.64</v>
      </c>
      <c r="J5973" t="s">
        <v>87</v>
      </c>
      <c r="K5973" t="s">
        <v>82</v>
      </c>
      <c r="L5973" t="s">
        <v>103</v>
      </c>
      <c r="M5973">
        <v>2024</v>
      </c>
      <c r="N5973" t="s">
        <v>84</v>
      </c>
      <c r="O5973" t="s">
        <v>3757</v>
      </c>
      <c r="P5973" t="s">
        <v>86</v>
      </c>
    </row>
    <row r="5974" spans="1:16" x14ac:dyDescent="0.45">
      <c r="A5974">
        <v>5973</v>
      </c>
      <c r="B5974" s="10">
        <v>45362</v>
      </c>
      <c r="C5974">
        <v>7523</v>
      </c>
      <c r="D5974" t="s">
        <v>80</v>
      </c>
      <c r="E5974">
        <v>53</v>
      </c>
      <c r="F5974" t="s">
        <v>102</v>
      </c>
      <c r="G5974">
        <v>3</v>
      </c>
      <c r="H5974">
        <v>2056.96</v>
      </c>
      <c r="I5974">
        <v>6170.88</v>
      </c>
      <c r="J5974" t="s">
        <v>93</v>
      </c>
      <c r="K5974" t="s">
        <v>82</v>
      </c>
      <c r="L5974" t="s">
        <v>103</v>
      </c>
      <c r="M5974">
        <v>2024</v>
      </c>
      <c r="N5974" t="s">
        <v>84</v>
      </c>
      <c r="O5974" t="s">
        <v>6565</v>
      </c>
      <c r="P5974" t="s">
        <v>86</v>
      </c>
    </row>
    <row r="5975" spans="1:16" x14ac:dyDescent="0.45">
      <c r="A5975">
        <v>5974</v>
      </c>
      <c r="B5975" s="10">
        <v>45363</v>
      </c>
      <c r="C5975">
        <v>6003</v>
      </c>
      <c r="D5975" t="s">
        <v>89</v>
      </c>
      <c r="E5975">
        <v>62</v>
      </c>
      <c r="F5975" t="s">
        <v>9</v>
      </c>
      <c r="G5975">
        <v>5</v>
      </c>
      <c r="H5975">
        <v>670.22</v>
      </c>
      <c r="I5975">
        <v>3351.1</v>
      </c>
      <c r="J5975" t="s">
        <v>81</v>
      </c>
      <c r="K5975" t="s">
        <v>82</v>
      </c>
      <c r="L5975" t="s">
        <v>103</v>
      </c>
      <c r="M5975">
        <v>2024</v>
      </c>
      <c r="N5975" t="s">
        <v>84</v>
      </c>
      <c r="O5975" t="s">
        <v>806</v>
      </c>
      <c r="P5975" t="s">
        <v>748</v>
      </c>
    </row>
    <row r="5976" spans="1:16" x14ac:dyDescent="0.45">
      <c r="A5976">
        <v>5975</v>
      </c>
      <c r="B5976" s="10">
        <v>45363</v>
      </c>
      <c r="C5976">
        <v>9038</v>
      </c>
      <c r="D5976" t="s">
        <v>89</v>
      </c>
      <c r="E5976">
        <v>21</v>
      </c>
      <c r="F5976" t="s">
        <v>9</v>
      </c>
      <c r="G5976">
        <v>1</v>
      </c>
      <c r="H5976">
        <v>3714.99</v>
      </c>
      <c r="I5976">
        <v>3714.99</v>
      </c>
      <c r="J5976" t="s">
        <v>95</v>
      </c>
      <c r="K5976" t="s">
        <v>82</v>
      </c>
      <c r="L5976" t="s">
        <v>103</v>
      </c>
      <c r="M5976">
        <v>2024</v>
      </c>
      <c r="N5976" t="s">
        <v>84</v>
      </c>
      <c r="O5976" t="s">
        <v>5064</v>
      </c>
      <c r="P5976" t="s">
        <v>86</v>
      </c>
    </row>
    <row r="5977" spans="1:16" x14ac:dyDescent="0.45">
      <c r="A5977">
        <v>5976</v>
      </c>
      <c r="B5977" s="10">
        <v>45363</v>
      </c>
      <c r="C5977">
        <v>7606</v>
      </c>
      <c r="D5977" t="s">
        <v>80</v>
      </c>
      <c r="E5977">
        <v>52</v>
      </c>
      <c r="F5977" t="s">
        <v>8</v>
      </c>
      <c r="G5977">
        <v>5</v>
      </c>
      <c r="H5977">
        <v>4564.12</v>
      </c>
      <c r="I5977">
        <v>22820.6</v>
      </c>
      <c r="J5977" t="s">
        <v>93</v>
      </c>
      <c r="K5977" t="s">
        <v>82</v>
      </c>
      <c r="L5977" t="s">
        <v>103</v>
      </c>
      <c r="M5977">
        <v>2024</v>
      </c>
      <c r="N5977" t="s">
        <v>84</v>
      </c>
      <c r="O5977" t="s">
        <v>4281</v>
      </c>
      <c r="P5977" t="s">
        <v>86</v>
      </c>
    </row>
    <row r="5978" spans="1:16" x14ac:dyDescent="0.45">
      <c r="A5978">
        <v>5977</v>
      </c>
      <c r="B5978" s="10">
        <v>45363</v>
      </c>
      <c r="C5978">
        <v>3064</v>
      </c>
      <c r="D5978" t="s">
        <v>89</v>
      </c>
      <c r="E5978">
        <v>25</v>
      </c>
      <c r="F5978" t="s">
        <v>9</v>
      </c>
      <c r="G5978">
        <v>1</v>
      </c>
      <c r="H5978">
        <v>1853.9</v>
      </c>
      <c r="I5978">
        <v>1853.9</v>
      </c>
      <c r="J5978" t="s">
        <v>87</v>
      </c>
      <c r="K5978" t="s">
        <v>567</v>
      </c>
      <c r="L5978" t="s">
        <v>103</v>
      </c>
      <c r="M5978">
        <v>2024</v>
      </c>
      <c r="N5978" t="s">
        <v>84</v>
      </c>
      <c r="O5978" t="s">
        <v>8227</v>
      </c>
      <c r="P5978" t="s">
        <v>86</v>
      </c>
    </row>
    <row r="5979" spans="1:16" x14ac:dyDescent="0.45">
      <c r="A5979">
        <v>5978</v>
      </c>
      <c r="B5979" s="10">
        <v>45363</v>
      </c>
      <c r="C5979">
        <v>6315</v>
      </c>
      <c r="D5979" t="s">
        <v>89</v>
      </c>
      <c r="E5979">
        <v>57</v>
      </c>
      <c r="F5979" t="s">
        <v>5</v>
      </c>
      <c r="G5979">
        <v>5</v>
      </c>
      <c r="H5979">
        <v>2968.78</v>
      </c>
      <c r="I5979">
        <v>14843.9</v>
      </c>
      <c r="J5979" t="s">
        <v>81</v>
      </c>
      <c r="K5979" t="s">
        <v>82</v>
      </c>
      <c r="L5979" t="s">
        <v>103</v>
      </c>
      <c r="M5979">
        <v>2024</v>
      </c>
      <c r="N5979" t="s">
        <v>84</v>
      </c>
      <c r="O5979" t="s">
        <v>9088</v>
      </c>
      <c r="P5979" t="s">
        <v>748</v>
      </c>
    </row>
    <row r="5980" spans="1:16" x14ac:dyDescent="0.45">
      <c r="A5980">
        <v>5979</v>
      </c>
      <c r="B5980" s="10">
        <v>45363</v>
      </c>
      <c r="C5980">
        <v>1317</v>
      </c>
      <c r="D5980" t="s">
        <v>89</v>
      </c>
      <c r="E5980">
        <v>64</v>
      </c>
      <c r="F5980" t="s">
        <v>102</v>
      </c>
      <c r="G5980">
        <v>1</v>
      </c>
      <c r="H5980">
        <v>3454.73</v>
      </c>
      <c r="I5980">
        <v>3454.73</v>
      </c>
      <c r="J5980" t="s">
        <v>81</v>
      </c>
      <c r="K5980" t="s">
        <v>82</v>
      </c>
      <c r="L5980" t="s">
        <v>103</v>
      </c>
      <c r="M5980">
        <v>2024</v>
      </c>
      <c r="N5980" t="s">
        <v>84</v>
      </c>
      <c r="O5980" t="s">
        <v>5902</v>
      </c>
      <c r="P5980" t="s">
        <v>86</v>
      </c>
    </row>
    <row r="5981" spans="1:16" x14ac:dyDescent="0.45">
      <c r="A5981">
        <v>5980</v>
      </c>
      <c r="B5981" s="10">
        <v>45363</v>
      </c>
      <c r="C5981">
        <v>2502</v>
      </c>
      <c r="D5981" t="s">
        <v>89</v>
      </c>
      <c r="E5981">
        <v>53</v>
      </c>
      <c r="F5981" t="s">
        <v>5</v>
      </c>
      <c r="G5981">
        <v>4</v>
      </c>
      <c r="H5981">
        <v>4166.04</v>
      </c>
      <c r="I5981">
        <v>16664.16</v>
      </c>
      <c r="J5981" t="s">
        <v>93</v>
      </c>
      <c r="K5981" t="s">
        <v>82</v>
      </c>
      <c r="L5981" t="s">
        <v>103</v>
      </c>
      <c r="M5981">
        <v>2024</v>
      </c>
      <c r="N5981" t="s">
        <v>668</v>
      </c>
      <c r="O5981" t="s">
        <v>10040</v>
      </c>
      <c r="P5981" t="s">
        <v>86</v>
      </c>
    </row>
    <row r="5982" spans="1:16" x14ac:dyDescent="0.45">
      <c r="A5982">
        <v>5981</v>
      </c>
      <c r="B5982" s="10">
        <v>45363</v>
      </c>
      <c r="C5982">
        <v>7130</v>
      </c>
      <c r="D5982" t="s">
        <v>89</v>
      </c>
      <c r="E5982">
        <v>23</v>
      </c>
      <c r="F5982" t="s">
        <v>9</v>
      </c>
      <c r="G5982">
        <v>2</v>
      </c>
      <c r="H5982">
        <v>1030.07</v>
      </c>
      <c r="I5982">
        <v>2060.14</v>
      </c>
      <c r="J5982" t="s">
        <v>95</v>
      </c>
      <c r="K5982" t="s">
        <v>82</v>
      </c>
      <c r="L5982" t="s">
        <v>103</v>
      </c>
      <c r="M5982">
        <v>2024</v>
      </c>
      <c r="N5982" t="s">
        <v>84</v>
      </c>
      <c r="O5982" t="s">
        <v>2569</v>
      </c>
      <c r="P5982" t="s">
        <v>86</v>
      </c>
    </row>
    <row r="5983" spans="1:16" x14ac:dyDescent="0.45">
      <c r="A5983">
        <v>5982</v>
      </c>
      <c r="B5983" s="10">
        <v>45363</v>
      </c>
      <c r="C5983">
        <v>8419</v>
      </c>
      <c r="D5983" t="s">
        <v>80</v>
      </c>
      <c r="E5983">
        <v>39</v>
      </c>
      <c r="F5983" t="s">
        <v>9</v>
      </c>
      <c r="G5983">
        <v>4</v>
      </c>
      <c r="H5983">
        <v>2871.39</v>
      </c>
      <c r="I5983">
        <v>11485.56</v>
      </c>
      <c r="J5983" t="s">
        <v>97</v>
      </c>
      <c r="K5983" t="s">
        <v>82</v>
      </c>
      <c r="L5983" t="s">
        <v>103</v>
      </c>
      <c r="M5983">
        <v>2024</v>
      </c>
      <c r="N5983" t="s">
        <v>84</v>
      </c>
      <c r="O5983" t="s">
        <v>1770</v>
      </c>
      <c r="P5983" t="s">
        <v>86</v>
      </c>
    </row>
    <row r="5984" spans="1:16" x14ac:dyDescent="0.45">
      <c r="A5984">
        <v>5983</v>
      </c>
      <c r="B5984" s="10">
        <v>45363</v>
      </c>
      <c r="C5984">
        <v>3042</v>
      </c>
      <c r="D5984" t="s">
        <v>89</v>
      </c>
      <c r="E5984">
        <v>23</v>
      </c>
      <c r="F5984" t="s">
        <v>5</v>
      </c>
      <c r="G5984">
        <v>1</v>
      </c>
      <c r="H5984">
        <v>3714.8</v>
      </c>
      <c r="I5984">
        <v>3714.8</v>
      </c>
      <c r="J5984" t="s">
        <v>95</v>
      </c>
      <c r="K5984" t="s">
        <v>82</v>
      </c>
      <c r="L5984" t="s">
        <v>103</v>
      </c>
      <c r="M5984">
        <v>2024</v>
      </c>
      <c r="N5984" t="s">
        <v>84</v>
      </c>
      <c r="O5984" t="s">
        <v>5065</v>
      </c>
      <c r="P5984" t="s">
        <v>86</v>
      </c>
    </row>
    <row r="5985" spans="1:16" x14ac:dyDescent="0.45">
      <c r="A5985">
        <v>5984</v>
      </c>
      <c r="B5985" s="10">
        <v>45363</v>
      </c>
      <c r="C5985">
        <v>5598</v>
      </c>
      <c r="D5985" t="s">
        <v>80</v>
      </c>
      <c r="E5985">
        <v>59</v>
      </c>
      <c r="F5985" t="s">
        <v>8</v>
      </c>
      <c r="G5985">
        <v>2</v>
      </c>
      <c r="H5985">
        <v>1035.67</v>
      </c>
      <c r="I5985">
        <v>2071.34</v>
      </c>
      <c r="J5985" t="s">
        <v>81</v>
      </c>
      <c r="K5985" t="s">
        <v>82</v>
      </c>
      <c r="L5985" t="s">
        <v>103</v>
      </c>
      <c r="M5985">
        <v>2024</v>
      </c>
      <c r="N5985" t="s">
        <v>84</v>
      </c>
      <c r="O5985" t="s">
        <v>3118</v>
      </c>
      <c r="P5985" t="s">
        <v>86</v>
      </c>
    </row>
    <row r="5986" spans="1:16" x14ac:dyDescent="0.45">
      <c r="A5986">
        <v>5985</v>
      </c>
      <c r="B5986" s="10">
        <v>45363</v>
      </c>
      <c r="C5986">
        <v>1118</v>
      </c>
      <c r="D5986" t="s">
        <v>80</v>
      </c>
      <c r="E5986">
        <v>53</v>
      </c>
      <c r="F5986" t="s">
        <v>9</v>
      </c>
      <c r="G5986">
        <v>3</v>
      </c>
      <c r="H5986">
        <v>2388.7800000000002</v>
      </c>
      <c r="I5986">
        <v>7166.34</v>
      </c>
      <c r="J5986" t="s">
        <v>93</v>
      </c>
      <c r="K5986" t="s">
        <v>82</v>
      </c>
      <c r="L5986" t="s">
        <v>103</v>
      </c>
      <c r="M5986">
        <v>2024</v>
      </c>
      <c r="N5986" t="s">
        <v>668</v>
      </c>
      <c r="O5986" t="s">
        <v>9514</v>
      </c>
      <c r="P5986" t="s">
        <v>86</v>
      </c>
    </row>
    <row r="5987" spans="1:16" x14ac:dyDescent="0.45">
      <c r="A5987">
        <v>5986</v>
      </c>
      <c r="B5987" s="10">
        <v>45363</v>
      </c>
      <c r="C5987">
        <v>1709</v>
      </c>
      <c r="D5987" t="s">
        <v>89</v>
      </c>
      <c r="E5987">
        <v>26</v>
      </c>
      <c r="F5987" t="s">
        <v>5</v>
      </c>
      <c r="G5987">
        <v>1</v>
      </c>
      <c r="H5987">
        <v>2348.59</v>
      </c>
      <c r="I5987">
        <v>2348.59</v>
      </c>
      <c r="J5987" t="s">
        <v>87</v>
      </c>
      <c r="K5987" t="s">
        <v>82</v>
      </c>
      <c r="L5987" t="s">
        <v>103</v>
      </c>
      <c r="M5987">
        <v>2024</v>
      </c>
      <c r="N5987" t="s">
        <v>668</v>
      </c>
      <c r="O5987" t="s">
        <v>9638</v>
      </c>
      <c r="P5987" t="s">
        <v>86</v>
      </c>
    </row>
    <row r="5988" spans="1:16" x14ac:dyDescent="0.45">
      <c r="A5988">
        <v>5987</v>
      </c>
      <c r="B5988" s="10">
        <v>45364</v>
      </c>
      <c r="C5988">
        <v>4557</v>
      </c>
      <c r="D5988" t="s">
        <v>80</v>
      </c>
      <c r="E5988">
        <v>33</v>
      </c>
      <c r="F5988" t="s">
        <v>5</v>
      </c>
      <c r="G5988">
        <v>5</v>
      </c>
      <c r="H5988">
        <v>4204.76</v>
      </c>
      <c r="I5988">
        <v>21023.8</v>
      </c>
      <c r="J5988" t="s">
        <v>87</v>
      </c>
      <c r="K5988" t="s">
        <v>82</v>
      </c>
      <c r="L5988" t="s">
        <v>103</v>
      </c>
      <c r="M5988">
        <v>2024</v>
      </c>
      <c r="N5988" t="s">
        <v>668</v>
      </c>
      <c r="O5988" t="s">
        <v>807</v>
      </c>
      <c r="P5988" t="s">
        <v>748</v>
      </c>
    </row>
    <row r="5989" spans="1:16" x14ac:dyDescent="0.45">
      <c r="A5989">
        <v>5988</v>
      </c>
      <c r="B5989" s="10">
        <v>45364</v>
      </c>
      <c r="C5989">
        <v>4250</v>
      </c>
      <c r="D5989" t="s">
        <v>89</v>
      </c>
      <c r="E5989">
        <v>56</v>
      </c>
      <c r="F5989" t="s">
        <v>102</v>
      </c>
      <c r="G5989">
        <v>5</v>
      </c>
      <c r="H5989">
        <v>3897.67</v>
      </c>
      <c r="I5989">
        <v>19488.349999999999</v>
      </c>
      <c r="J5989" t="s">
        <v>81</v>
      </c>
      <c r="K5989" t="s">
        <v>82</v>
      </c>
      <c r="L5989" t="s">
        <v>103</v>
      </c>
      <c r="M5989">
        <v>2024</v>
      </c>
      <c r="N5989" t="s">
        <v>84</v>
      </c>
      <c r="O5989" t="s">
        <v>4741</v>
      </c>
      <c r="P5989" t="s">
        <v>86</v>
      </c>
    </row>
    <row r="5990" spans="1:16" x14ac:dyDescent="0.45">
      <c r="A5990">
        <v>5989</v>
      </c>
      <c r="B5990" s="10">
        <v>45364</v>
      </c>
      <c r="C5990">
        <v>9061</v>
      </c>
      <c r="D5990" t="s">
        <v>80</v>
      </c>
      <c r="E5990">
        <v>63</v>
      </c>
      <c r="F5990" t="s">
        <v>8</v>
      </c>
      <c r="G5990">
        <v>3</v>
      </c>
      <c r="H5990">
        <v>1198.04</v>
      </c>
      <c r="I5990">
        <v>3594.12</v>
      </c>
      <c r="J5990" t="s">
        <v>81</v>
      </c>
      <c r="K5990" t="s">
        <v>82</v>
      </c>
      <c r="L5990" t="s">
        <v>103</v>
      </c>
      <c r="M5990">
        <v>2024</v>
      </c>
      <c r="N5990" t="s">
        <v>84</v>
      </c>
      <c r="O5990" t="s">
        <v>6748</v>
      </c>
      <c r="P5990" t="s">
        <v>86</v>
      </c>
    </row>
    <row r="5991" spans="1:16" x14ac:dyDescent="0.45">
      <c r="A5991">
        <v>5990</v>
      </c>
      <c r="B5991" s="10">
        <v>45364</v>
      </c>
      <c r="C5991">
        <v>9609</v>
      </c>
      <c r="D5991" t="s">
        <v>80</v>
      </c>
      <c r="E5991">
        <v>55</v>
      </c>
      <c r="F5991" t="s">
        <v>7</v>
      </c>
      <c r="G5991">
        <v>4</v>
      </c>
      <c r="H5991">
        <v>1203.1199999999999</v>
      </c>
      <c r="I5991">
        <v>4812.4799999999996</v>
      </c>
      <c r="J5991" t="s">
        <v>81</v>
      </c>
      <c r="K5991" t="s">
        <v>82</v>
      </c>
      <c r="L5991" t="s">
        <v>103</v>
      </c>
      <c r="M5991">
        <v>2024</v>
      </c>
      <c r="N5991" t="s">
        <v>84</v>
      </c>
      <c r="O5991" t="s">
        <v>1433</v>
      </c>
      <c r="P5991" t="s">
        <v>86</v>
      </c>
    </row>
    <row r="5992" spans="1:16" x14ac:dyDescent="0.45">
      <c r="A5992">
        <v>5991</v>
      </c>
      <c r="B5992" s="10">
        <v>45364</v>
      </c>
      <c r="C5992">
        <v>3603</v>
      </c>
      <c r="D5992" t="s">
        <v>80</v>
      </c>
      <c r="E5992">
        <v>50</v>
      </c>
      <c r="F5992" t="s">
        <v>5</v>
      </c>
      <c r="G5992">
        <v>1</v>
      </c>
      <c r="H5992">
        <v>3630.6</v>
      </c>
      <c r="I5992">
        <v>3630.6</v>
      </c>
      <c r="J5992" t="s">
        <v>93</v>
      </c>
      <c r="K5992" t="s">
        <v>82</v>
      </c>
      <c r="L5992" t="s">
        <v>103</v>
      </c>
      <c r="M5992">
        <v>2024</v>
      </c>
      <c r="N5992" t="s">
        <v>84</v>
      </c>
      <c r="O5992" t="s">
        <v>5665</v>
      </c>
      <c r="P5992" t="s">
        <v>86</v>
      </c>
    </row>
    <row r="5993" spans="1:16" x14ac:dyDescent="0.45">
      <c r="A5993">
        <v>5992</v>
      </c>
      <c r="B5993" s="10">
        <v>45364</v>
      </c>
      <c r="C5993">
        <v>2101</v>
      </c>
      <c r="D5993" t="s">
        <v>89</v>
      </c>
      <c r="E5993">
        <v>35</v>
      </c>
      <c r="F5993" t="s">
        <v>102</v>
      </c>
      <c r="G5993">
        <v>5</v>
      </c>
      <c r="H5993">
        <v>3711.08</v>
      </c>
      <c r="I5993">
        <v>18555.400000000001</v>
      </c>
      <c r="J5993" t="s">
        <v>97</v>
      </c>
      <c r="K5993" t="s">
        <v>82</v>
      </c>
      <c r="L5993" t="s">
        <v>103</v>
      </c>
      <c r="M5993">
        <v>2024</v>
      </c>
      <c r="N5993" t="s">
        <v>84</v>
      </c>
      <c r="O5993" t="s">
        <v>4524</v>
      </c>
      <c r="P5993" t="s">
        <v>86</v>
      </c>
    </row>
    <row r="5994" spans="1:16" x14ac:dyDescent="0.45">
      <c r="A5994">
        <v>5993</v>
      </c>
      <c r="B5994" s="10">
        <v>45364</v>
      </c>
      <c r="C5994">
        <v>5421</v>
      </c>
      <c r="D5994" t="s">
        <v>80</v>
      </c>
      <c r="E5994">
        <v>29</v>
      </c>
      <c r="F5994" t="s">
        <v>7</v>
      </c>
      <c r="G5994">
        <v>2</v>
      </c>
      <c r="H5994">
        <v>935.55</v>
      </c>
      <c r="I5994">
        <v>1871.1</v>
      </c>
      <c r="J5994" t="s">
        <v>87</v>
      </c>
      <c r="K5994" t="s">
        <v>567</v>
      </c>
      <c r="L5994" t="s">
        <v>103</v>
      </c>
      <c r="M5994">
        <v>2024</v>
      </c>
      <c r="N5994" t="s">
        <v>668</v>
      </c>
      <c r="O5994" t="s">
        <v>9360</v>
      </c>
      <c r="P5994" t="s">
        <v>86</v>
      </c>
    </row>
    <row r="5995" spans="1:16" x14ac:dyDescent="0.45">
      <c r="A5995">
        <v>5994</v>
      </c>
      <c r="B5995" s="10">
        <v>45364</v>
      </c>
      <c r="C5995">
        <v>8857</v>
      </c>
      <c r="D5995" t="s">
        <v>80</v>
      </c>
      <c r="E5995">
        <v>44</v>
      </c>
      <c r="F5995" t="s">
        <v>102</v>
      </c>
      <c r="G5995">
        <v>3</v>
      </c>
      <c r="H5995">
        <v>2085.34</v>
      </c>
      <c r="I5995">
        <v>6256.02</v>
      </c>
      <c r="J5995" t="s">
        <v>97</v>
      </c>
      <c r="K5995" t="s">
        <v>82</v>
      </c>
      <c r="L5995" t="s">
        <v>103</v>
      </c>
      <c r="M5995">
        <v>2024</v>
      </c>
      <c r="N5995" t="s">
        <v>84</v>
      </c>
      <c r="O5995" t="s">
        <v>6354</v>
      </c>
      <c r="P5995" t="s">
        <v>86</v>
      </c>
    </row>
    <row r="5996" spans="1:16" x14ac:dyDescent="0.45">
      <c r="A5996">
        <v>5995</v>
      </c>
      <c r="B5996" s="10">
        <v>45364</v>
      </c>
      <c r="C5996">
        <v>9177</v>
      </c>
      <c r="D5996" t="s">
        <v>80</v>
      </c>
      <c r="E5996">
        <v>64</v>
      </c>
      <c r="F5996" t="s">
        <v>102</v>
      </c>
      <c r="G5996">
        <v>4</v>
      </c>
      <c r="H5996">
        <v>4137.57</v>
      </c>
      <c r="I5996">
        <v>16550.28</v>
      </c>
      <c r="J5996" t="s">
        <v>81</v>
      </c>
      <c r="K5996" t="s">
        <v>82</v>
      </c>
      <c r="L5996" t="s">
        <v>103</v>
      </c>
      <c r="M5996">
        <v>2024</v>
      </c>
      <c r="N5996" t="s">
        <v>84</v>
      </c>
      <c r="O5996" t="s">
        <v>1434</v>
      </c>
      <c r="P5996" t="s">
        <v>86</v>
      </c>
    </row>
    <row r="5997" spans="1:16" x14ac:dyDescent="0.45">
      <c r="A5997">
        <v>5996</v>
      </c>
      <c r="B5997" s="10">
        <v>45364</v>
      </c>
      <c r="C5997">
        <v>7082</v>
      </c>
      <c r="D5997" t="s">
        <v>89</v>
      </c>
      <c r="E5997">
        <v>18</v>
      </c>
      <c r="F5997" t="s">
        <v>6</v>
      </c>
      <c r="G5997">
        <v>4</v>
      </c>
      <c r="H5997">
        <v>443.13</v>
      </c>
      <c r="I5997">
        <v>1772.52</v>
      </c>
      <c r="J5997" t="s">
        <v>95</v>
      </c>
      <c r="K5997" t="s">
        <v>567</v>
      </c>
      <c r="L5997" t="s">
        <v>103</v>
      </c>
      <c r="M5997">
        <v>2024</v>
      </c>
      <c r="N5997" t="s">
        <v>84</v>
      </c>
      <c r="O5997" t="s">
        <v>7392</v>
      </c>
      <c r="P5997" t="s">
        <v>86</v>
      </c>
    </row>
    <row r="5998" spans="1:16" x14ac:dyDescent="0.45">
      <c r="A5998">
        <v>5997</v>
      </c>
      <c r="B5998" s="10">
        <v>45364</v>
      </c>
      <c r="C5998">
        <v>7658</v>
      </c>
      <c r="D5998" t="s">
        <v>89</v>
      </c>
      <c r="E5998">
        <v>32</v>
      </c>
      <c r="F5998" t="s">
        <v>8</v>
      </c>
      <c r="G5998">
        <v>2</v>
      </c>
      <c r="H5998">
        <v>1900.78</v>
      </c>
      <c r="I5998">
        <v>3801.56</v>
      </c>
      <c r="J5998" t="s">
        <v>87</v>
      </c>
      <c r="K5998" t="s">
        <v>82</v>
      </c>
      <c r="L5998" t="s">
        <v>103</v>
      </c>
      <c r="M5998">
        <v>2024</v>
      </c>
      <c r="N5998" t="s">
        <v>84</v>
      </c>
      <c r="O5998" t="s">
        <v>3758</v>
      </c>
      <c r="P5998" t="s">
        <v>86</v>
      </c>
    </row>
    <row r="5999" spans="1:16" x14ac:dyDescent="0.45">
      <c r="A5999">
        <v>5998</v>
      </c>
      <c r="B5999" s="10">
        <v>45364</v>
      </c>
      <c r="C5999">
        <v>3261</v>
      </c>
      <c r="D5999" t="s">
        <v>80</v>
      </c>
      <c r="E5999">
        <v>64</v>
      </c>
      <c r="F5999" t="s">
        <v>9</v>
      </c>
      <c r="G5999">
        <v>2</v>
      </c>
      <c r="H5999">
        <v>3240.48</v>
      </c>
      <c r="I5999">
        <v>6480.96</v>
      </c>
      <c r="J5999" t="s">
        <v>81</v>
      </c>
      <c r="K5999" t="s">
        <v>82</v>
      </c>
      <c r="L5999" t="s">
        <v>103</v>
      </c>
      <c r="M5999">
        <v>2024</v>
      </c>
      <c r="N5999" t="s">
        <v>84</v>
      </c>
      <c r="O5999" t="s">
        <v>3119</v>
      </c>
      <c r="P5999" t="s">
        <v>86</v>
      </c>
    </row>
    <row r="6000" spans="1:16" x14ac:dyDescent="0.45">
      <c r="A6000">
        <v>5999</v>
      </c>
      <c r="B6000" s="10">
        <v>45364</v>
      </c>
      <c r="C6000">
        <v>9021</v>
      </c>
      <c r="D6000" t="s">
        <v>80</v>
      </c>
      <c r="E6000">
        <v>44</v>
      </c>
      <c r="F6000" t="s">
        <v>8</v>
      </c>
      <c r="G6000">
        <v>3</v>
      </c>
      <c r="H6000">
        <v>3866.88</v>
      </c>
      <c r="I6000">
        <v>11600.64</v>
      </c>
      <c r="J6000" t="s">
        <v>97</v>
      </c>
      <c r="K6000" t="s">
        <v>82</v>
      </c>
      <c r="L6000" t="s">
        <v>103</v>
      </c>
      <c r="M6000">
        <v>2024</v>
      </c>
      <c r="N6000" t="s">
        <v>84</v>
      </c>
      <c r="O6000" t="s">
        <v>6355</v>
      </c>
      <c r="P6000" t="s">
        <v>86</v>
      </c>
    </row>
    <row r="6001" spans="1:16" x14ac:dyDescent="0.45">
      <c r="A6001">
        <v>6000</v>
      </c>
      <c r="B6001" s="10">
        <v>45364</v>
      </c>
      <c r="C6001">
        <v>1508</v>
      </c>
      <c r="D6001" t="s">
        <v>80</v>
      </c>
      <c r="E6001">
        <v>33</v>
      </c>
      <c r="F6001" t="s">
        <v>7</v>
      </c>
      <c r="G6001">
        <v>2</v>
      </c>
      <c r="H6001">
        <v>3280.66</v>
      </c>
      <c r="I6001">
        <v>6561.32</v>
      </c>
      <c r="J6001" t="s">
        <v>87</v>
      </c>
      <c r="K6001" t="s">
        <v>82</v>
      </c>
      <c r="L6001" t="s">
        <v>103</v>
      </c>
      <c r="M6001">
        <v>2024</v>
      </c>
      <c r="N6001" t="s">
        <v>84</v>
      </c>
      <c r="O6001" t="s">
        <v>3759</v>
      </c>
      <c r="P6001" t="s">
        <v>86</v>
      </c>
    </row>
    <row r="6002" spans="1:16" x14ac:dyDescent="0.45">
      <c r="A6002">
        <v>6001</v>
      </c>
      <c r="B6002" s="10">
        <v>45365</v>
      </c>
      <c r="C6002">
        <v>3379</v>
      </c>
      <c r="D6002" t="s">
        <v>80</v>
      </c>
      <c r="E6002">
        <v>38</v>
      </c>
      <c r="F6002" t="s">
        <v>6</v>
      </c>
      <c r="G6002">
        <v>5</v>
      </c>
      <c r="H6002">
        <v>2017.73</v>
      </c>
      <c r="I6002">
        <v>10088.65</v>
      </c>
      <c r="J6002" t="s">
        <v>97</v>
      </c>
      <c r="K6002" t="s">
        <v>82</v>
      </c>
      <c r="L6002" t="s">
        <v>103</v>
      </c>
      <c r="M6002">
        <v>2024</v>
      </c>
      <c r="N6002" t="s">
        <v>668</v>
      </c>
      <c r="O6002" t="s">
        <v>719</v>
      </c>
      <c r="P6002" t="s">
        <v>86</v>
      </c>
    </row>
    <row r="6003" spans="1:16" x14ac:dyDescent="0.45">
      <c r="A6003">
        <v>6002</v>
      </c>
      <c r="B6003" s="10">
        <v>45365</v>
      </c>
      <c r="C6003">
        <v>9879</v>
      </c>
      <c r="D6003" t="s">
        <v>89</v>
      </c>
      <c r="E6003">
        <v>18</v>
      </c>
      <c r="F6003" t="s">
        <v>8</v>
      </c>
      <c r="G6003">
        <v>4</v>
      </c>
      <c r="H6003">
        <v>4960.16</v>
      </c>
      <c r="I6003">
        <v>19840.64</v>
      </c>
      <c r="J6003" t="s">
        <v>95</v>
      </c>
      <c r="K6003" t="s">
        <v>82</v>
      </c>
      <c r="L6003" t="s">
        <v>103</v>
      </c>
      <c r="M6003">
        <v>2024</v>
      </c>
      <c r="N6003" t="s">
        <v>84</v>
      </c>
      <c r="O6003" t="s">
        <v>2378</v>
      </c>
      <c r="P6003" t="s">
        <v>86</v>
      </c>
    </row>
    <row r="6004" spans="1:16" x14ac:dyDescent="0.45">
      <c r="A6004">
        <v>6003</v>
      </c>
      <c r="B6004" s="10">
        <v>45365</v>
      </c>
      <c r="C6004">
        <v>5752</v>
      </c>
      <c r="D6004" t="s">
        <v>89</v>
      </c>
      <c r="E6004">
        <v>46</v>
      </c>
      <c r="F6004" t="s">
        <v>9</v>
      </c>
      <c r="G6004">
        <v>2</v>
      </c>
      <c r="H6004">
        <v>255.59</v>
      </c>
      <c r="I6004">
        <v>511.18</v>
      </c>
      <c r="J6004" t="s">
        <v>93</v>
      </c>
      <c r="K6004" t="s">
        <v>567</v>
      </c>
      <c r="L6004" t="s">
        <v>103</v>
      </c>
      <c r="M6004">
        <v>2024</v>
      </c>
      <c r="N6004" t="s">
        <v>84</v>
      </c>
      <c r="O6004" t="s">
        <v>7255</v>
      </c>
      <c r="P6004" t="s">
        <v>86</v>
      </c>
    </row>
    <row r="6005" spans="1:16" x14ac:dyDescent="0.45">
      <c r="A6005">
        <v>6004</v>
      </c>
      <c r="B6005" s="10">
        <v>45365</v>
      </c>
      <c r="C6005">
        <v>6495</v>
      </c>
      <c r="D6005" t="s">
        <v>89</v>
      </c>
      <c r="E6005">
        <v>20</v>
      </c>
      <c r="F6005" t="s">
        <v>8</v>
      </c>
      <c r="G6005">
        <v>1</v>
      </c>
      <c r="H6005">
        <v>2499.04</v>
      </c>
      <c r="I6005">
        <v>2499.04</v>
      </c>
      <c r="J6005" t="s">
        <v>95</v>
      </c>
      <c r="K6005" t="s">
        <v>82</v>
      </c>
      <c r="L6005" t="s">
        <v>103</v>
      </c>
      <c r="M6005">
        <v>2024</v>
      </c>
      <c r="N6005" t="s">
        <v>84</v>
      </c>
      <c r="O6005" t="s">
        <v>5066</v>
      </c>
      <c r="P6005" t="s">
        <v>86</v>
      </c>
    </row>
    <row r="6006" spans="1:16" x14ac:dyDescent="0.45">
      <c r="A6006">
        <v>6005</v>
      </c>
      <c r="B6006" s="10">
        <v>45365</v>
      </c>
      <c r="C6006">
        <v>4209</v>
      </c>
      <c r="D6006" t="s">
        <v>80</v>
      </c>
      <c r="E6006">
        <v>29</v>
      </c>
      <c r="F6006" t="s">
        <v>8</v>
      </c>
      <c r="G6006">
        <v>2</v>
      </c>
      <c r="H6006">
        <v>2574.77</v>
      </c>
      <c r="I6006">
        <v>5149.54</v>
      </c>
      <c r="J6006" t="s">
        <v>87</v>
      </c>
      <c r="K6006" t="s">
        <v>82</v>
      </c>
      <c r="L6006" t="s">
        <v>103</v>
      </c>
      <c r="M6006">
        <v>2024</v>
      </c>
      <c r="N6006" t="s">
        <v>84</v>
      </c>
      <c r="O6006" t="s">
        <v>3760</v>
      </c>
      <c r="P6006" t="s">
        <v>86</v>
      </c>
    </row>
    <row r="6007" spans="1:16" x14ac:dyDescent="0.45">
      <c r="A6007">
        <v>6006</v>
      </c>
      <c r="B6007" s="10">
        <v>45365</v>
      </c>
      <c r="C6007">
        <v>8398</v>
      </c>
      <c r="D6007" t="s">
        <v>89</v>
      </c>
      <c r="E6007">
        <v>45</v>
      </c>
      <c r="F6007" t="s">
        <v>8</v>
      </c>
      <c r="G6007">
        <v>4</v>
      </c>
      <c r="H6007">
        <v>1236.97</v>
      </c>
      <c r="I6007">
        <v>4947.88</v>
      </c>
      <c r="J6007" t="s">
        <v>93</v>
      </c>
      <c r="K6007" t="s">
        <v>82</v>
      </c>
      <c r="L6007" t="s">
        <v>103</v>
      </c>
      <c r="M6007">
        <v>2024</v>
      </c>
      <c r="N6007" t="s">
        <v>84</v>
      </c>
      <c r="O6007" t="s">
        <v>2079</v>
      </c>
      <c r="P6007" t="s">
        <v>86</v>
      </c>
    </row>
    <row r="6008" spans="1:16" x14ac:dyDescent="0.45">
      <c r="A6008">
        <v>6007</v>
      </c>
      <c r="B6008" s="10">
        <v>45365</v>
      </c>
      <c r="C6008">
        <v>7743</v>
      </c>
      <c r="D6008" t="s">
        <v>80</v>
      </c>
      <c r="E6008">
        <v>56</v>
      </c>
      <c r="F6008" t="s">
        <v>5</v>
      </c>
      <c r="G6008">
        <v>5</v>
      </c>
      <c r="H6008">
        <v>2815.6</v>
      </c>
      <c r="I6008">
        <v>14078</v>
      </c>
      <c r="J6008" t="s">
        <v>81</v>
      </c>
      <c r="K6008" t="s">
        <v>82</v>
      </c>
      <c r="L6008" t="s">
        <v>103</v>
      </c>
      <c r="M6008">
        <v>2024</v>
      </c>
      <c r="N6008" t="s">
        <v>84</v>
      </c>
      <c r="O6008" t="s">
        <v>4742</v>
      </c>
      <c r="P6008" t="s">
        <v>86</v>
      </c>
    </row>
    <row r="6009" spans="1:16" x14ac:dyDescent="0.45">
      <c r="A6009">
        <v>6008</v>
      </c>
      <c r="B6009" s="10">
        <v>45365</v>
      </c>
      <c r="C6009">
        <v>6648</v>
      </c>
      <c r="D6009" t="s">
        <v>80</v>
      </c>
      <c r="E6009">
        <v>54</v>
      </c>
      <c r="F6009" t="s">
        <v>5</v>
      </c>
      <c r="G6009">
        <v>2</v>
      </c>
      <c r="H6009">
        <v>1139.28</v>
      </c>
      <c r="I6009">
        <v>2278.56</v>
      </c>
      <c r="J6009" t="s">
        <v>93</v>
      </c>
      <c r="K6009" t="s">
        <v>82</v>
      </c>
      <c r="L6009" t="s">
        <v>103</v>
      </c>
      <c r="M6009">
        <v>2024</v>
      </c>
      <c r="N6009" t="s">
        <v>84</v>
      </c>
      <c r="O6009" t="s">
        <v>3421</v>
      </c>
      <c r="P6009" t="s">
        <v>86</v>
      </c>
    </row>
    <row r="6010" spans="1:16" x14ac:dyDescent="0.45">
      <c r="A6010">
        <v>6009</v>
      </c>
      <c r="B6010" s="10">
        <v>45365</v>
      </c>
      <c r="C6010">
        <v>6171</v>
      </c>
      <c r="D6010" t="s">
        <v>80</v>
      </c>
      <c r="E6010">
        <v>48</v>
      </c>
      <c r="F6010" t="s">
        <v>8</v>
      </c>
      <c r="G6010">
        <v>5</v>
      </c>
      <c r="H6010">
        <v>2244.89</v>
      </c>
      <c r="I6010">
        <v>11224.45</v>
      </c>
      <c r="J6010" t="s">
        <v>93</v>
      </c>
      <c r="K6010" t="s">
        <v>82</v>
      </c>
      <c r="L6010" t="s">
        <v>103</v>
      </c>
      <c r="M6010">
        <v>2024</v>
      </c>
      <c r="N6010" t="s">
        <v>84</v>
      </c>
      <c r="O6010" t="s">
        <v>9182</v>
      </c>
      <c r="P6010" t="s">
        <v>748</v>
      </c>
    </row>
    <row r="6011" spans="1:16" x14ac:dyDescent="0.45">
      <c r="A6011">
        <v>6010</v>
      </c>
      <c r="B6011" s="10">
        <v>45365</v>
      </c>
      <c r="C6011">
        <v>8890</v>
      </c>
      <c r="D6011" t="s">
        <v>89</v>
      </c>
      <c r="E6011">
        <v>48</v>
      </c>
      <c r="F6011" t="s">
        <v>9</v>
      </c>
      <c r="G6011">
        <v>1</v>
      </c>
      <c r="H6011">
        <v>2186.59</v>
      </c>
      <c r="I6011">
        <v>2186.59</v>
      </c>
      <c r="J6011" t="s">
        <v>93</v>
      </c>
      <c r="K6011" t="s">
        <v>82</v>
      </c>
      <c r="L6011" t="s">
        <v>103</v>
      </c>
      <c r="M6011">
        <v>2024</v>
      </c>
      <c r="N6011" t="s">
        <v>84</v>
      </c>
      <c r="O6011" t="s">
        <v>5666</v>
      </c>
      <c r="P6011" t="s">
        <v>86</v>
      </c>
    </row>
    <row r="6012" spans="1:16" x14ac:dyDescent="0.45">
      <c r="A6012">
        <v>6011</v>
      </c>
      <c r="B6012" s="10">
        <v>45365</v>
      </c>
      <c r="C6012">
        <v>1324</v>
      </c>
      <c r="D6012" t="s">
        <v>80</v>
      </c>
      <c r="E6012">
        <v>50</v>
      </c>
      <c r="F6012" t="s">
        <v>9</v>
      </c>
      <c r="G6012">
        <v>4</v>
      </c>
      <c r="H6012">
        <v>3876.96</v>
      </c>
      <c r="I6012">
        <v>15507.84</v>
      </c>
      <c r="J6012" t="s">
        <v>93</v>
      </c>
      <c r="K6012" t="s">
        <v>82</v>
      </c>
      <c r="L6012" t="s">
        <v>103</v>
      </c>
      <c r="M6012">
        <v>2024</v>
      </c>
      <c r="N6012" t="s">
        <v>84</v>
      </c>
      <c r="O6012" t="s">
        <v>2080</v>
      </c>
      <c r="P6012" t="s">
        <v>86</v>
      </c>
    </row>
    <row r="6013" spans="1:16" x14ac:dyDescent="0.45">
      <c r="A6013">
        <v>6012</v>
      </c>
      <c r="B6013" s="10">
        <v>45365</v>
      </c>
      <c r="C6013">
        <v>4557</v>
      </c>
      <c r="D6013" t="s">
        <v>89</v>
      </c>
      <c r="E6013">
        <v>50</v>
      </c>
      <c r="F6013" t="s">
        <v>9</v>
      </c>
      <c r="G6013">
        <v>3</v>
      </c>
      <c r="H6013">
        <v>4715.83</v>
      </c>
      <c r="I6013">
        <v>14147.49</v>
      </c>
      <c r="J6013" t="s">
        <v>93</v>
      </c>
      <c r="K6013" t="s">
        <v>82</v>
      </c>
      <c r="L6013" t="s">
        <v>103</v>
      </c>
      <c r="M6013">
        <v>2024</v>
      </c>
      <c r="N6013" t="s">
        <v>84</v>
      </c>
      <c r="O6013" t="s">
        <v>6566</v>
      </c>
      <c r="P6013" t="s">
        <v>86</v>
      </c>
    </row>
    <row r="6014" spans="1:16" x14ac:dyDescent="0.45">
      <c r="A6014">
        <v>6013</v>
      </c>
      <c r="B6014" s="10">
        <v>45365</v>
      </c>
      <c r="C6014">
        <v>4587</v>
      </c>
      <c r="D6014" t="s">
        <v>80</v>
      </c>
      <c r="E6014">
        <v>64</v>
      </c>
      <c r="F6014" t="s">
        <v>9</v>
      </c>
      <c r="G6014">
        <v>4</v>
      </c>
      <c r="H6014">
        <v>1054.07</v>
      </c>
      <c r="I6014">
        <v>4216.28</v>
      </c>
      <c r="J6014" t="s">
        <v>81</v>
      </c>
      <c r="K6014" t="s">
        <v>82</v>
      </c>
      <c r="L6014" t="s">
        <v>103</v>
      </c>
      <c r="M6014">
        <v>2024</v>
      </c>
      <c r="N6014" t="s">
        <v>84</v>
      </c>
      <c r="O6014" t="s">
        <v>1435</v>
      </c>
      <c r="P6014" t="s">
        <v>86</v>
      </c>
    </row>
    <row r="6015" spans="1:16" x14ac:dyDescent="0.45">
      <c r="A6015">
        <v>6014</v>
      </c>
      <c r="B6015" s="10">
        <v>45365</v>
      </c>
      <c r="C6015">
        <v>1151</v>
      </c>
      <c r="D6015" t="s">
        <v>89</v>
      </c>
      <c r="E6015">
        <v>57</v>
      </c>
      <c r="F6015" t="s">
        <v>6</v>
      </c>
      <c r="G6015">
        <v>3</v>
      </c>
      <c r="H6015">
        <v>4958.01</v>
      </c>
      <c r="I6015">
        <v>14874.03</v>
      </c>
      <c r="J6015" t="s">
        <v>81</v>
      </c>
      <c r="K6015" t="s">
        <v>82</v>
      </c>
      <c r="L6015" t="s">
        <v>103</v>
      </c>
      <c r="M6015">
        <v>2024</v>
      </c>
      <c r="N6015" t="s">
        <v>84</v>
      </c>
      <c r="O6015" t="s">
        <v>6749</v>
      </c>
      <c r="P6015" t="s">
        <v>86</v>
      </c>
    </row>
    <row r="6016" spans="1:16" x14ac:dyDescent="0.45">
      <c r="A6016">
        <v>6015</v>
      </c>
      <c r="B6016" s="10">
        <v>45366</v>
      </c>
      <c r="C6016">
        <v>1954</v>
      </c>
      <c r="D6016" t="s">
        <v>80</v>
      </c>
      <c r="E6016">
        <v>28</v>
      </c>
      <c r="F6016" t="s">
        <v>6</v>
      </c>
      <c r="G6016">
        <v>3</v>
      </c>
      <c r="H6016">
        <v>4704.57</v>
      </c>
      <c r="I6016">
        <v>14113.71</v>
      </c>
      <c r="J6016" t="s">
        <v>87</v>
      </c>
      <c r="K6016" t="s">
        <v>82</v>
      </c>
      <c r="L6016" t="s">
        <v>103</v>
      </c>
      <c r="M6016">
        <v>2024</v>
      </c>
      <c r="N6016" t="s">
        <v>84</v>
      </c>
      <c r="O6016" t="s">
        <v>459</v>
      </c>
      <c r="P6016" t="s">
        <v>86</v>
      </c>
    </row>
    <row r="6017" spans="1:16" x14ac:dyDescent="0.45">
      <c r="A6017">
        <v>6016</v>
      </c>
      <c r="B6017" s="10">
        <v>45366</v>
      </c>
      <c r="C6017">
        <v>5354</v>
      </c>
      <c r="D6017" t="s">
        <v>89</v>
      </c>
      <c r="E6017">
        <v>63</v>
      </c>
      <c r="F6017" t="s">
        <v>102</v>
      </c>
      <c r="G6017">
        <v>4</v>
      </c>
      <c r="H6017">
        <v>607.63</v>
      </c>
      <c r="I6017">
        <v>2430.52</v>
      </c>
      <c r="J6017" t="s">
        <v>81</v>
      </c>
      <c r="K6017" t="s">
        <v>82</v>
      </c>
      <c r="L6017" t="s">
        <v>103</v>
      </c>
      <c r="M6017">
        <v>2024</v>
      </c>
      <c r="N6017" t="s">
        <v>84</v>
      </c>
      <c r="O6017" t="s">
        <v>1436</v>
      </c>
      <c r="P6017" t="s">
        <v>86</v>
      </c>
    </row>
    <row r="6018" spans="1:16" x14ac:dyDescent="0.45">
      <c r="A6018">
        <v>6017</v>
      </c>
      <c r="B6018" s="10">
        <v>45366</v>
      </c>
      <c r="C6018">
        <v>8160</v>
      </c>
      <c r="D6018" t="s">
        <v>80</v>
      </c>
      <c r="E6018">
        <v>46</v>
      </c>
      <c r="F6018" t="s">
        <v>8</v>
      </c>
      <c r="G6018">
        <v>3</v>
      </c>
      <c r="H6018">
        <v>4566.21</v>
      </c>
      <c r="I6018">
        <v>13698.63</v>
      </c>
      <c r="J6018" t="s">
        <v>93</v>
      </c>
      <c r="K6018" t="s">
        <v>82</v>
      </c>
      <c r="L6018" t="s">
        <v>103</v>
      </c>
      <c r="M6018">
        <v>2024</v>
      </c>
      <c r="N6018" t="s">
        <v>84</v>
      </c>
      <c r="O6018" t="s">
        <v>8532</v>
      </c>
      <c r="P6018" t="s">
        <v>748</v>
      </c>
    </row>
    <row r="6019" spans="1:16" x14ac:dyDescent="0.45">
      <c r="A6019">
        <v>6018</v>
      </c>
      <c r="B6019" s="10">
        <v>45366</v>
      </c>
      <c r="C6019">
        <v>1687</v>
      </c>
      <c r="D6019" t="s">
        <v>89</v>
      </c>
      <c r="E6019">
        <v>42</v>
      </c>
      <c r="F6019" t="s">
        <v>8</v>
      </c>
      <c r="G6019">
        <v>5</v>
      </c>
      <c r="H6019">
        <v>2844.66</v>
      </c>
      <c r="I6019">
        <v>14223.3</v>
      </c>
      <c r="J6019" t="s">
        <v>97</v>
      </c>
      <c r="K6019" t="s">
        <v>82</v>
      </c>
      <c r="L6019" t="s">
        <v>103</v>
      </c>
      <c r="M6019">
        <v>2024</v>
      </c>
      <c r="N6019" t="s">
        <v>84</v>
      </c>
      <c r="O6019" t="s">
        <v>4525</v>
      </c>
      <c r="P6019" t="s">
        <v>86</v>
      </c>
    </row>
    <row r="6020" spans="1:16" x14ac:dyDescent="0.45">
      <c r="A6020">
        <v>6019</v>
      </c>
      <c r="B6020" s="10">
        <v>45366</v>
      </c>
      <c r="C6020">
        <v>9501</v>
      </c>
      <c r="D6020" t="s">
        <v>80</v>
      </c>
      <c r="E6020">
        <v>30</v>
      </c>
      <c r="F6020" t="s">
        <v>102</v>
      </c>
      <c r="G6020">
        <v>1</v>
      </c>
      <c r="H6020">
        <v>4400.83</v>
      </c>
      <c r="I6020">
        <v>4400.83</v>
      </c>
      <c r="J6020" t="s">
        <v>87</v>
      </c>
      <c r="K6020" t="s">
        <v>82</v>
      </c>
      <c r="L6020" t="s">
        <v>103</v>
      </c>
      <c r="M6020">
        <v>2024</v>
      </c>
      <c r="N6020" t="s">
        <v>668</v>
      </c>
      <c r="O6020" t="s">
        <v>9639</v>
      </c>
      <c r="P6020" t="s">
        <v>86</v>
      </c>
    </row>
    <row r="6021" spans="1:16" x14ac:dyDescent="0.45">
      <c r="A6021">
        <v>6020</v>
      </c>
      <c r="B6021" s="10">
        <v>45366</v>
      </c>
      <c r="C6021">
        <v>4127</v>
      </c>
      <c r="D6021" t="s">
        <v>80</v>
      </c>
      <c r="E6021">
        <v>61</v>
      </c>
      <c r="F6021" t="s">
        <v>9</v>
      </c>
      <c r="G6021">
        <v>2</v>
      </c>
      <c r="H6021">
        <v>4730.8900000000003</v>
      </c>
      <c r="I6021">
        <v>9461.7800000000007</v>
      </c>
      <c r="J6021" t="s">
        <v>81</v>
      </c>
      <c r="K6021" t="s">
        <v>82</v>
      </c>
      <c r="L6021" t="s">
        <v>103</v>
      </c>
      <c r="M6021">
        <v>2024</v>
      </c>
      <c r="N6021" t="s">
        <v>84</v>
      </c>
      <c r="O6021" t="s">
        <v>3120</v>
      </c>
      <c r="P6021" t="s">
        <v>86</v>
      </c>
    </row>
    <row r="6022" spans="1:16" x14ac:dyDescent="0.45">
      <c r="A6022">
        <v>6021</v>
      </c>
      <c r="B6022" s="10">
        <v>45366</v>
      </c>
      <c r="C6022">
        <v>7763</v>
      </c>
      <c r="D6022" t="s">
        <v>80</v>
      </c>
      <c r="E6022">
        <v>36</v>
      </c>
      <c r="F6022" t="s">
        <v>7</v>
      </c>
      <c r="G6022">
        <v>3</v>
      </c>
      <c r="H6022">
        <v>4301.59</v>
      </c>
      <c r="I6022">
        <v>12904.77</v>
      </c>
      <c r="J6022" t="s">
        <v>97</v>
      </c>
      <c r="K6022" t="s">
        <v>82</v>
      </c>
      <c r="L6022" t="s">
        <v>103</v>
      </c>
      <c r="M6022">
        <v>2024</v>
      </c>
      <c r="N6022" t="s">
        <v>84</v>
      </c>
      <c r="O6022" t="s">
        <v>6356</v>
      </c>
      <c r="P6022" t="s">
        <v>86</v>
      </c>
    </row>
    <row r="6023" spans="1:16" x14ac:dyDescent="0.45">
      <c r="A6023">
        <v>6022</v>
      </c>
      <c r="B6023" s="10">
        <v>45366</v>
      </c>
      <c r="C6023">
        <v>4395</v>
      </c>
      <c r="D6023" t="s">
        <v>89</v>
      </c>
      <c r="E6023">
        <v>53</v>
      </c>
      <c r="F6023" t="s">
        <v>7</v>
      </c>
      <c r="G6023">
        <v>3</v>
      </c>
      <c r="H6023">
        <v>2044.24</v>
      </c>
      <c r="I6023">
        <v>6132.72</v>
      </c>
      <c r="J6023" t="s">
        <v>93</v>
      </c>
      <c r="K6023" t="s">
        <v>82</v>
      </c>
      <c r="L6023" t="s">
        <v>103</v>
      </c>
      <c r="M6023">
        <v>2024</v>
      </c>
      <c r="N6023" t="s">
        <v>84</v>
      </c>
      <c r="O6023" t="s">
        <v>6567</v>
      </c>
      <c r="P6023" t="s">
        <v>86</v>
      </c>
    </row>
    <row r="6024" spans="1:16" x14ac:dyDescent="0.45">
      <c r="A6024">
        <v>6023</v>
      </c>
      <c r="B6024" s="10">
        <v>45366</v>
      </c>
      <c r="C6024">
        <v>1845</v>
      </c>
      <c r="D6024" t="s">
        <v>80</v>
      </c>
      <c r="E6024">
        <v>45</v>
      </c>
      <c r="F6024" t="s">
        <v>102</v>
      </c>
      <c r="G6024">
        <v>4</v>
      </c>
      <c r="H6024">
        <v>3201.96</v>
      </c>
      <c r="I6024">
        <v>12807.84</v>
      </c>
      <c r="J6024" t="s">
        <v>93</v>
      </c>
      <c r="K6024" t="s">
        <v>82</v>
      </c>
      <c r="L6024" t="s">
        <v>103</v>
      </c>
      <c r="M6024">
        <v>2024</v>
      </c>
      <c r="N6024" t="s">
        <v>84</v>
      </c>
      <c r="O6024" t="s">
        <v>2081</v>
      </c>
      <c r="P6024" t="s">
        <v>86</v>
      </c>
    </row>
    <row r="6025" spans="1:16" x14ac:dyDescent="0.45">
      <c r="A6025">
        <v>6024</v>
      </c>
      <c r="B6025" s="10">
        <v>45366</v>
      </c>
      <c r="C6025">
        <v>2164</v>
      </c>
      <c r="D6025" t="s">
        <v>80</v>
      </c>
      <c r="E6025">
        <v>21</v>
      </c>
      <c r="F6025" t="s">
        <v>7</v>
      </c>
      <c r="G6025">
        <v>5</v>
      </c>
      <c r="H6025">
        <v>2350.61</v>
      </c>
      <c r="I6025">
        <v>11753.05</v>
      </c>
      <c r="J6025" t="s">
        <v>95</v>
      </c>
      <c r="K6025" t="s">
        <v>82</v>
      </c>
      <c r="L6025" t="s">
        <v>103</v>
      </c>
      <c r="M6025">
        <v>2024</v>
      </c>
      <c r="N6025" t="s">
        <v>84</v>
      </c>
      <c r="O6025" t="s">
        <v>8850</v>
      </c>
      <c r="P6025" t="s">
        <v>748</v>
      </c>
    </row>
    <row r="6026" spans="1:16" x14ac:dyDescent="0.45">
      <c r="A6026">
        <v>6025</v>
      </c>
      <c r="B6026" s="10">
        <v>45366</v>
      </c>
      <c r="C6026">
        <v>6904</v>
      </c>
      <c r="D6026" t="s">
        <v>80</v>
      </c>
      <c r="E6026">
        <v>20</v>
      </c>
      <c r="F6026" t="s">
        <v>5</v>
      </c>
      <c r="G6026">
        <v>2</v>
      </c>
      <c r="H6026">
        <v>1863.92</v>
      </c>
      <c r="I6026">
        <v>3727.84</v>
      </c>
      <c r="J6026" t="s">
        <v>95</v>
      </c>
      <c r="K6026" t="s">
        <v>82</v>
      </c>
      <c r="L6026" t="s">
        <v>103</v>
      </c>
      <c r="M6026">
        <v>2024</v>
      </c>
      <c r="N6026" t="s">
        <v>84</v>
      </c>
      <c r="O6026" t="s">
        <v>2570</v>
      </c>
      <c r="P6026" t="s">
        <v>86</v>
      </c>
    </row>
    <row r="6027" spans="1:16" x14ac:dyDescent="0.45">
      <c r="A6027">
        <v>6026</v>
      </c>
      <c r="B6027" s="10">
        <v>45366</v>
      </c>
      <c r="C6027">
        <v>6360</v>
      </c>
      <c r="D6027" t="s">
        <v>89</v>
      </c>
      <c r="E6027">
        <v>55</v>
      </c>
      <c r="F6027" t="s">
        <v>8</v>
      </c>
      <c r="G6027">
        <v>3</v>
      </c>
      <c r="H6027">
        <v>1291.01</v>
      </c>
      <c r="I6027">
        <v>3873.03</v>
      </c>
      <c r="J6027" t="s">
        <v>81</v>
      </c>
      <c r="K6027" t="s">
        <v>82</v>
      </c>
      <c r="L6027" t="s">
        <v>103</v>
      </c>
      <c r="M6027">
        <v>2024</v>
      </c>
      <c r="N6027" t="s">
        <v>84</v>
      </c>
      <c r="O6027" t="s">
        <v>8438</v>
      </c>
      <c r="P6027" t="s">
        <v>748</v>
      </c>
    </row>
    <row r="6028" spans="1:16" x14ac:dyDescent="0.45">
      <c r="A6028">
        <v>6027</v>
      </c>
      <c r="B6028" s="10">
        <v>45366</v>
      </c>
      <c r="C6028">
        <v>1354</v>
      </c>
      <c r="D6028" t="s">
        <v>80</v>
      </c>
      <c r="E6028">
        <v>54</v>
      </c>
      <c r="F6028" t="s">
        <v>7</v>
      </c>
      <c r="G6028">
        <v>5</v>
      </c>
      <c r="H6028">
        <v>2235.46</v>
      </c>
      <c r="I6028">
        <v>11177.3</v>
      </c>
      <c r="J6028" t="s">
        <v>93</v>
      </c>
      <c r="K6028" t="s">
        <v>82</v>
      </c>
      <c r="L6028" t="s">
        <v>103</v>
      </c>
      <c r="M6028">
        <v>2024</v>
      </c>
      <c r="N6028" t="s">
        <v>84</v>
      </c>
      <c r="O6028" t="s">
        <v>4282</v>
      </c>
      <c r="P6028" t="s">
        <v>86</v>
      </c>
    </row>
    <row r="6029" spans="1:16" x14ac:dyDescent="0.45">
      <c r="A6029">
        <v>6028</v>
      </c>
      <c r="B6029" s="10">
        <v>45367</v>
      </c>
      <c r="C6029">
        <v>2872</v>
      </c>
      <c r="D6029" t="s">
        <v>80</v>
      </c>
      <c r="E6029">
        <v>60</v>
      </c>
      <c r="F6029" t="s">
        <v>6</v>
      </c>
      <c r="G6029">
        <v>2</v>
      </c>
      <c r="H6029">
        <v>4039.56</v>
      </c>
      <c r="I6029">
        <v>8079.12</v>
      </c>
      <c r="J6029" t="s">
        <v>81</v>
      </c>
      <c r="K6029" t="s">
        <v>82</v>
      </c>
      <c r="L6029" t="s">
        <v>103</v>
      </c>
      <c r="M6029">
        <v>2024</v>
      </c>
      <c r="N6029" t="s">
        <v>84</v>
      </c>
      <c r="O6029" t="s">
        <v>280</v>
      </c>
      <c r="P6029" t="s">
        <v>86</v>
      </c>
    </row>
    <row r="6030" spans="1:16" x14ac:dyDescent="0.45">
      <c r="A6030">
        <v>6029</v>
      </c>
      <c r="B6030" s="10">
        <v>45367</v>
      </c>
      <c r="C6030">
        <v>3024</v>
      </c>
      <c r="D6030" t="s">
        <v>89</v>
      </c>
      <c r="E6030">
        <v>42</v>
      </c>
      <c r="F6030" t="s">
        <v>6</v>
      </c>
      <c r="G6030">
        <v>4</v>
      </c>
      <c r="H6030">
        <v>4227.91</v>
      </c>
      <c r="I6030">
        <v>16911.64</v>
      </c>
      <c r="J6030" t="s">
        <v>97</v>
      </c>
      <c r="K6030" t="s">
        <v>82</v>
      </c>
      <c r="L6030" t="s">
        <v>103</v>
      </c>
      <c r="M6030">
        <v>2024</v>
      </c>
      <c r="N6030" t="s">
        <v>84</v>
      </c>
      <c r="O6030" t="s">
        <v>1771</v>
      </c>
      <c r="P6030" t="s">
        <v>86</v>
      </c>
    </row>
    <row r="6031" spans="1:16" x14ac:dyDescent="0.45">
      <c r="A6031">
        <v>6030</v>
      </c>
      <c r="B6031" s="10">
        <v>45367</v>
      </c>
      <c r="C6031">
        <v>3817</v>
      </c>
      <c r="D6031" t="s">
        <v>80</v>
      </c>
      <c r="E6031">
        <v>58</v>
      </c>
      <c r="F6031" t="s">
        <v>5</v>
      </c>
      <c r="G6031">
        <v>3</v>
      </c>
      <c r="H6031">
        <v>4792.13</v>
      </c>
      <c r="I6031">
        <v>14376.39</v>
      </c>
      <c r="J6031" t="s">
        <v>81</v>
      </c>
      <c r="K6031" t="s">
        <v>82</v>
      </c>
      <c r="L6031" t="s">
        <v>103</v>
      </c>
      <c r="M6031">
        <v>2024</v>
      </c>
      <c r="N6031" t="s">
        <v>84</v>
      </c>
      <c r="O6031" t="s">
        <v>6750</v>
      </c>
      <c r="P6031" t="s">
        <v>86</v>
      </c>
    </row>
    <row r="6032" spans="1:16" x14ac:dyDescent="0.45">
      <c r="A6032">
        <v>6031</v>
      </c>
      <c r="B6032" s="10">
        <v>45367</v>
      </c>
      <c r="C6032">
        <v>4832</v>
      </c>
      <c r="D6032" t="s">
        <v>89</v>
      </c>
      <c r="E6032">
        <v>52</v>
      </c>
      <c r="F6032" t="s">
        <v>8</v>
      </c>
      <c r="G6032">
        <v>4</v>
      </c>
      <c r="H6032">
        <v>1488.55</v>
      </c>
      <c r="I6032">
        <v>5954.2</v>
      </c>
      <c r="J6032" t="s">
        <v>93</v>
      </c>
      <c r="K6032" t="s">
        <v>82</v>
      </c>
      <c r="L6032" t="s">
        <v>103</v>
      </c>
      <c r="M6032">
        <v>2024</v>
      </c>
      <c r="N6032" t="s">
        <v>84</v>
      </c>
      <c r="O6032" t="s">
        <v>2082</v>
      </c>
      <c r="P6032" t="s">
        <v>86</v>
      </c>
    </row>
    <row r="6033" spans="1:16" x14ac:dyDescent="0.45">
      <c r="A6033">
        <v>6032</v>
      </c>
      <c r="B6033" s="10">
        <v>45367</v>
      </c>
      <c r="C6033">
        <v>9257</v>
      </c>
      <c r="D6033" t="s">
        <v>80</v>
      </c>
      <c r="E6033">
        <v>46</v>
      </c>
      <c r="F6033" t="s">
        <v>5</v>
      </c>
      <c r="G6033">
        <v>4</v>
      </c>
      <c r="H6033">
        <v>3269.47</v>
      </c>
      <c r="I6033">
        <v>13077.88</v>
      </c>
      <c r="J6033" t="s">
        <v>93</v>
      </c>
      <c r="K6033" t="s">
        <v>82</v>
      </c>
      <c r="L6033" t="s">
        <v>103</v>
      </c>
      <c r="M6033">
        <v>2024</v>
      </c>
      <c r="N6033" t="s">
        <v>668</v>
      </c>
      <c r="O6033" t="s">
        <v>10041</v>
      </c>
      <c r="P6033" t="s">
        <v>86</v>
      </c>
    </row>
    <row r="6034" spans="1:16" x14ac:dyDescent="0.45">
      <c r="A6034">
        <v>6033</v>
      </c>
      <c r="B6034" s="10">
        <v>45367</v>
      </c>
      <c r="C6034">
        <v>3581</v>
      </c>
      <c r="D6034" t="s">
        <v>89</v>
      </c>
      <c r="E6034">
        <v>58</v>
      </c>
      <c r="F6034" t="s">
        <v>8</v>
      </c>
      <c r="G6034">
        <v>3</v>
      </c>
      <c r="H6034">
        <v>3484.21</v>
      </c>
      <c r="I6034">
        <v>10452.629999999999</v>
      </c>
      <c r="J6034" t="s">
        <v>81</v>
      </c>
      <c r="K6034" t="s">
        <v>82</v>
      </c>
      <c r="L6034" t="s">
        <v>103</v>
      </c>
      <c r="M6034">
        <v>2024</v>
      </c>
      <c r="N6034" t="s">
        <v>84</v>
      </c>
      <c r="O6034" t="s">
        <v>8439</v>
      </c>
      <c r="P6034" t="s">
        <v>748</v>
      </c>
    </row>
    <row r="6035" spans="1:16" x14ac:dyDescent="0.45">
      <c r="A6035">
        <v>6034</v>
      </c>
      <c r="B6035" s="10">
        <v>45367</v>
      </c>
      <c r="C6035">
        <v>3486</v>
      </c>
      <c r="D6035" t="s">
        <v>89</v>
      </c>
      <c r="E6035">
        <v>46</v>
      </c>
      <c r="F6035" t="s">
        <v>8</v>
      </c>
      <c r="G6035">
        <v>5</v>
      </c>
      <c r="H6035">
        <v>997.1</v>
      </c>
      <c r="I6035">
        <v>4985.5</v>
      </c>
      <c r="J6035" t="s">
        <v>93</v>
      </c>
      <c r="K6035" t="s">
        <v>82</v>
      </c>
      <c r="L6035" t="s">
        <v>103</v>
      </c>
      <c r="M6035">
        <v>2024</v>
      </c>
      <c r="N6035" t="s">
        <v>84</v>
      </c>
      <c r="O6035" t="s">
        <v>4283</v>
      </c>
      <c r="P6035" t="s">
        <v>86</v>
      </c>
    </row>
    <row r="6036" spans="1:16" x14ac:dyDescent="0.45">
      <c r="A6036">
        <v>6035</v>
      </c>
      <c r="B6036" s="10">
        <v>45367</v>
      </c>
      <c r="C6036">
        <v>9418</v>
      </c>
      <c r="D6036" t="s">
        <v>89</v>
      </c>
      <c r="E6036">
        <v>29</v>
      </c>
      <c r="F6036" t="s">
        <v>7</v>
      </c>
      <c r="G6036">
        <v>5</v>
      </c>
      <c r="H6036">
        <v>1866.07</v>
      </c>
      <c r="I6036">
        <v>9330.35</v>
      </c>
      <c r="J6036" t="s">
        <v>87</v>
      </c>
      <c r="K6036" t="s">
        <v>82</v>
      </c>
      <c r="L6036" t="s">
        <v>103</v>
      </c>
      <c r="M6036">
        <v>2024</v>
      </c>
      <c r="N6036" t="s">
        <v>84</v>
      </c>
      <c r="O6036" t="s">
        <v>4037</v>
      </c>
      <c r="P6036" t="s">
        <v>86</v>
      </c>
    </row>
    <row r="6037" spans="1:16" x14ac:dyDescent="0.45">
      <c r="A6037">
        <v>6036</v>
      </c>
      <c r="B6037" s="10">
        <v>45367</v>
      </c>
      <c r="C6037">
        <v>3443</v>
      </c>
      <c r="D6037" t="s">
        <v>80</v>
      </c>
      <c r="E6037">
        <v>52</v>
      </c>
      <c r="F6037" t="s">
        <v>6</v>
      </c>
      <c r="G6037">
        <v>4</v>
      </c>
      <c r="H6037">
        <v>1744.17</v>
      </c>
      <c r="I6037">
        <v>6976.68</v>
      </c>
      <c r="J6037" t="s">
        <v>93</v>
      </c>
      <c r="K6037" t="s">
        <v>82</v>
      </c>
      <c r="L6037" t="s">
        <v>103</v>
      </c>
      <c r="M6037">
        <v>2024</v>
      </c>
      <c r="N6037" t="s">
        <v>84</v>
      </c>
      <c r="O6037" t="s">
        <v>2083</v>
      </c>
      <c r="P6037" t="s">
        <v>86</v>
      </c>
    </row>
    <row r="6038" spans="1:16" x14ac:dyDescent="0.45">
      <c r="A6038">
        <v>6037</v>
      </c>
      <c r="B6038" s="10">
        <v>45367</v>
      </c>
      <c r="C6038">
        <v>9919</v>
      </c>
      <c r="D6038" t="s">
        <v>80</v>
      </c>
      <c r="E6038">
        <v>37</v>
      </c>
      <c r="F6038" t="s">
        <v>102</v>
      </c>
      <c r="G6038">
        <v>4</v>
      </c>
      <c r="H6038">
        <v>4930.25</v>
      </c>
      <c r="I6038">
        <v>19721</v>
      </c>
      <c r="J6038" t="s">
        <v>97</v>
      </c>
      <c r="K6038" t="s">
        <v>82</v>
      </c>
      <c r="L6038" t="s">
        <v>103</v>
      </c>
      <c r="M6038">
        <v>2024</v>
      </c>
      <c r="N6038" t="s">
        <v>84</v>
      </c>
      <c r="O6038" t="s">
        <v>1772</v>
      </c>
      <c r="P6038" t="s">
        <v>86</v>
      </c>
    </row>
    <row r="6039" spans="1:16" x14ac:dyDescent="0.45">
      <c r="A6039">
        <v>6038</v>
      </c>
      <c r="B6039" s="10">
        <v>45367</v>
      </c>
      <c r="C6039">
        <v>2036</v>
      </c>
      <c r="D6039" t="s">
        <v>89</v>
      </c>
      <c r="E6039">
        <v>34</v>
      </c>
      <c r="F6039" t="s">
        <v>7</v>
      </c>
      <c r="G6039">
        <v>1</v>
      </c>
      <c r="H6039">
        <v>4793.97</v>
      </c>
      <c r="I6039">
        <v>4793.97</v>
      </c>
      <c r="J6039" t="s">
        <v>87</v>
      </c>
      <c r="K6039" t="s">
        <v>82</v>
      </c>
      <c r="L6039" t="s">
        <v>103</v>
      </c>
      <c r="M6039">
        <v>2024</v>
      </c>
      <c r="N6039" t="s">
        <v>84</v>
      </c>
      <c r="O6039" t="s">
        <v>5449</v>
      </c>
      <c r="P6039" t="s">
        <v>86</v>
      </c>
    </row>
    <row r="6040" spans="1:16" x14ac:dyDescent="0.45">
      <c r="A6040">
        <v>6039</v>
      </c>
      <c r="B6040" s="10">
        <v>45367</v>
      </c>
      <c r="C6040">
        <v>9684</v>
      </c>
      <c r="D6040" t="s">
        <v>80</v>
      </c>
      <c r="E6040">
        <v>29</v>
      </c>
      <c r="F6040" t="s">
        <v>9</v>
      </c>
      <c r="G6040">
        <v>2</v>
      </c>
      <c r="H6040">
        <v>4117.75</v>
      </c>
      <c r="I6040">
        <v>8235.5</v>
      </c>
      <c r="J6040" t="s">
        <v>87</v>
      </c>
      <c r="K6040" t="s">
        <v>82</v>
      </c>
      <c r="L6040" t="s">
        <v>103</v>
      </c>
      <c r="M6040">
        <v>2024</v>
      </c>
      <c r="N6040" t="s">
        <v>84</v>
      </c>
      <c r="O6040" t="s">
        <v>3761</v>
      </c>
      <c r="P6040" t="s">
        <v>86</v>
      </c>
    </row>
    <row r="6041" spans="1:16" x14ac:dyDescent="0.45">
      <c r="A6041">
        <v>6040</v>
      </c>
      <c r="B6041" s="10">
        <v>45367</v>
      </c>
      <c r="C6041">
        <v>8435</v>
      </c>
      <c r="D6041" t="s">
        <v>80</v>
      </c>
      <c r="E6041">
        <v>53</v>
      </c>
      <c r="F6041" t="s">
        <v>5</v>
      </c>
      <c r="G6041">
        <v>4</v>
      </c>
      <c r="H6041">
        <v>2390.54</v>
      </c>
      <c r="I6041">
        <v>9562.16</v>
      </c>
      <c r="J6041" t="s">
        <v>93</v>
      </c>
      <c r="K6041" t="s">
        <v>82</v>
      </c>
      <c r="L6041" t="s">
        <v>103</v>
      </c>
      <c r="M6041">
        <v>2024</v>
      </c>
      <c r="N6041" t="s">
        <v>84</v>
      </c>
      <c r="O6041" t="s">
        <v>2084</v>
      </c>
      <c r="P6041" t="s">
        <v>86</v>
      </c>
    </row>
    <row r="6042" spans="1:16" x14ac:dyDescent="0.45">
      <c r="A6042">
        <v>6041</v>
      </c>
      <c r="B6042" s="10">
        <v>45367</v>
      </c>
      <c r="C6042">
        <v>2548</v>
      </c>
      <c r="D6042" t="s">
        <v>89</v>
      </c>
      <c r="E6042">
        <v>27</v>
      </c>
      <c r="F6042" t="s">
        <v>9</v>
      </c>
      <c r="G6042">
        <v>4</v>
      </c>
      <c r="H6042">
        <v>1357.16</v>
      </c>
      <c r="I6042">
        <v>5428.64</v>
      </c>
      <c r="J6042" t="s">
        <v>87</v>
      </c>
      <c r="K6042" t="s">
        <v>82</v>
      </c>
      <c r="L6042" t="s">
        <v>103</v>
      </c>
      <c r="M6042">
        <v>2024</v>
      </c>
      <c r="N6042" t="s">
        <v>84</v>
      </c>
      <c r="O6042" t="s">
        <v>1076</v>
      </c>
      <c r="P6042" t="s">
        <v>86</v>
      </c>
    </row>
    <row r="6043" spans="1:16" x14ac:dyDescent="0.45">
      <c r="A6043">
        <v>6042</v>
      </c>
      <c r="B6043" s="10">
        <v>45368</v>
      </c>
      <c r="C6043">
        <v>6065</v>
      </c>
      <c r="D6043" t="s">
        <v>89</v>
      </c>
      <c r="E6043">
        <v>35</v>
      </c>
      <c r="F6043" t="s">
        <v>8</v>
      </c>
      <c r="G6043">
        <v>2</v>
      </c>
      <c r="H6043">
        <v>4584.0200000000004</v>
      </c>
      <c r="I6043">
        <v>9168.0400000000009</v>
      </c>
      <c r="J6043" t="s">
        <v>97</v>
      </c>
      <c r="K6043" t="s">
        <v>82</v>
      </c>
      <c r="L6043" t="s">
        <v>103</v>
      </c>
      <c r="M6043">
        <v>2024</v>
      </c>
      <c r="N6043" t="s">
        <v>84</v>
      </c>
      <c r="O6043" t="s">
        <v>281</v>
      </c>
      <c r="P6043" t="s">
        <v>86</v>
      </c>
    </row>
    <row r="6044" spans="1:16" x14ac:dyDescent="0.45">
      <c r="A6044">
        <v>6043</v>
      </c>
      <c r="B6044" s="10">
        <v>45368</v>
      </c>
      <c r="C6044">
        <v>7496</v>
      </c>
      <c r="D6044" t="s">
        <v>89</v>
      </c>
      <c r="E6044">
        <v>47</v>
      </c>
      <c r="F6044" t="s">
        <v>7</v>
      </c>
      <c r="G6044">
        <v>3</v>
      </c>
      <c r="H6044">
        <v>1376.82</v>
      </c>
      <c r="I6044">
        <v>4130.46</v>
      </c>
      <c r="J6044" t="s">
        <v>93</v>
      </c>
      <c r="K6044" t="s">
        <v>82</v>
      </c>
      <c r="L6044" t="s">
        <v>103</v>
      </c>
      <c r="M6044">
        <v>2024</v>
      </c>
      <c r="N6044" t="s">
        <v>84</v>
      </c>
      <c r="O6044" t="s">
        <v>6568</v>
      </c>
      <c r="P6044" t="s">
        <v>86</v>
      </c>
    </row>
    <row r="6045" spans="1:16" x14ac:dyDescent="0.45">
      <c r="A6045">
        <v>6044</v>
      </c>
      <c r="B6045" s="10">
        <v>45368</v>
      </c>
      <c r="C6045">
        <v>7183</v>
      </c>
      <c r="D6045" t="s">
        <v>89</v>
      </c>
      <c r="E6045">
        <v>25</v>
      </c>
      <c r="F6045" t="s">
        <v>9</v>
      </c>
      <c r="G6045">
        <v>5</v>
      </c>
      <c r="H6045">
        <v>2633.62</v>
      </c>
      <c r="I6045">
        <v>13168.1</v>
      </c>
      <c r="J6045" t="s">
        <v>87</v>
      </c>
      <c r="K6045" t="s">
        <v>82</v>
      </c>
      <c r="L6045" t="s">
        <v>103</v>
      </c>
      <c r="M6045">
        <v>2024</v>
      </c>
      <c r="N6045" t="s">
        <v>84</v>
      </c>
      <c r="O6045" t="s">
        <v>8998</v>
      </c>
      <c r="P6045" t="s">
        <v>748</v>
      </c>
    </row>
    <row r="6046" spans="1:16" x14ac:dyDescent="0.45">
      <c r="A6046">
        <v>6045</v>
      </c>
      <c r="B6046" s="10">
        <v>45368</v>
      </c>
      <c r="C6046">
        <v>4957</v>
      </c>
      <c r="D6046" t="s">
        <v>80</v>
      </c>
      <c r="E6046">
        <v>58</v>
      </c>
      <c r="F6046" t="s">
        <v>9</v>
      </c>
      <c r="G6046">
        <v>3</v>
      </c>
      <c r="H6046">
        <v>1263.1099999999999</v>
      </c>
      <c r="I6046">
        <v>3789.33</v>
      </c>
      <c r="J6046" t="s">
        <v>81</v>
      </c>
      <c r="K6046" t="s">
        <v>82</v>
      </c>
      <c r="L6046" t="s">
        <v>103</v>
      </c>
      <c r="M6046">
        <v>2024</v>
      </c>
      <c r="N6046" t="s">
        <v>84</v>
      </c>
      <c r="O6046" t="s">
        <v>6751</v>
      </c>
      <c r="P6046" t="s">
        <v>86</v>
      </c>
    </row>
    <row r="6047" spans="1:16" x14ac:dyDescent="0.45">
      <c r="A6047">
        <v>6046</v>
      </c>
      <c r="B6047" s="10">
        <v>45368</v>
      </c>
      <c r="C6047">
        <v>4407</v>
      </c>
      <c r="D6047" t="s">
        <v>80</v>
      </c>
      <c r="E6047">
        <v>30</v>
      </c>
      <c r="F6047" t="s">
        <v>6</v>
      </c>
      <c r="G6047">
        <v>2</v>
      </c>
      <c r="H6047">
        <v>4857.7299999999996</v>
      </c>
      <c r="I6047">
        <v>9715.4599999999991</v>
      </c>
      <c r="J6047" t="s">
        <v>87</v>
      </c>
      <c r="K6047" t="s">
        <v>82</v>
      </c>
      <c r="L6047" t="s">
        <v>103</v>
      </c>
      <c r="M6047">
        <v>2024</v>
      </c>
      <c r="N6047" t="s">
        <v>84</v>
      </c>
      <c r="O6047" t="s">
        <v>3762</v>
      </c>
      <c r="P6047" t="s">
        <v>86</v>
      </c>
    </row>
    <row r="6048" spans="1:16" x14ac:dyDescent="0.45">
      <c r="A6048">
        <v>6047</v>
      </c>
      <c r="B6048" s="10">
        <v>45368</v>
      </c>
      <c r="C6048">
        <v>1639</v>
      </c>
      <c r="D6048" t="s">
        <v>80</v>
      </c>
      <c r="E6048">
        <v>48</v>
      </c>
      <c r="F6048" t="s">
        <v>9</v>
      </c>
      <c r="G6048">
        <v>2</v>
      </c>
      <c r="H6048">
        <v>256.72000000000003</v>
      </c>
      <c r="I6048">
        <v>513.44000000000005</v>
      </c>
      <c r="J6048" t="s">
        <v>93</v>
      </c>
      <c r="K6048" t="s">
        <v>567</v>
      </c>
      <c r="L6048" t="s">
        <v>103</v>
      </c>
      <c r="M6048">
        <v>2024</v>
      </c>
      <c r="N6048" t="s">
        <v>668</v>
      </c>
      <c r="O6048" t="s">
        <v>9361</v>
      </c>
      <c r="P6048" t="s">
        <v>86</v>
      </c>
    </row>
    <row r="6049" spans="1:16" x14ac:dyDescent="0.45">
      <c r="A6049">
        <v>6048</v>
      </c>
      <c r="B6049" s="10">
        <v>45368</v>
      </c>
      <c r="C6049">
        <v>1172</v>
      </c>
      <c r="D6049" t="s">
        <v>80</v>
      </c>
      <c r="E6049">
        <v>23</v>
      </c>
      <c r="F6049" t="s">
        <v>6</v>
      </c>
      <c r="G6049">
        <v>1</v>
      </c>
      <c r="H6049">
        <v>913.03</v>
      </c>
      <c r="I6049">
        <v>913.03</v>
      </c>
      <c r="J6049" t="s">
        <v>95</v>
      </c>
      <c r="K6049" t="s">
        <v>567</v>
      </c>
      <c r="L6049" t="s">
        <v>103</v>
      </c>
      <c r="M6049">
        <v>2024</v>
      </c>
      <c r="N6049" t="s">
        <v>84</v>
      </c>
      <c r="O6049" t="s">
        <v>7710</v>
      </c>
      <c r="P6049" t="s">
        <v>86</v>
      </c>
    </row>
    <row r="6050" spans="1:16" x14ac:dyDescent="0.45">
      <c r="A6050">
        <v>6049</v>
      </c>
      <c r="B6050" s="10">
        <v>45368</v>
      </c>
      <c r="C6050">
        <v>6666</v>
      </c>
      <c r="D6050" t="s">
        <v>80</v>
      </c>
      <c r="E6050">
        <v>24</v>
      </c>
      <c r="F6050" t="s">
        <v>6</v>
      </c>
      <c r="G6050">
        <v>1</v>
      </c>
      <c r="H6050">
        <v>3836.99</v>
      </c>
      <c r="I6050">
        <v>3836.99</v>
      </c>
      <c r="J6050" t="s">
        <v>95</v>
      </c>
      <c r="K6050" t="s">
        <v>82</v>
      </c>
      <c r="L6050" t="s">
        <v>103</v>
      </c>
      <c r="M6050">
        <v>2024</v>
      </c>
      <c r="N6050" t="s">
        <v>84</v>
      </c>
      <c r="O6050" t="s">
        <v>5067</v>
      </c>
      <c r="P6050" t="s">
        <v>86</v>
      </c>
    </row>
    <row r="6051" spans="1:16" x14ac:dyDescent="0.45">
      <c r="A6051">
        <v>6050</v>
      </c>
      <c r="B6051" s="10">
        <v>45368</v>
      </c>
      <c r="C6051">
        <v>5354</v>
      </c>
      <c r="D6051" t="s">
        <v>80</v>
      </c>
      <c r="E6051">
        <v>38</v>
      </c>
      <c r="F6051" t="s">
        <v>8</v>
      </c>
      <c r="G6051">
        <v>5</v>
      </c>
      <c r="H6051">
        <v>799.65</v>
      </c>
      <c r="I6051">
        <v>3998.25</v>
      </c>
      <c r="J6051" t="s">
        <v>97</v>
      </c>
      <c r="K6051" t="s">
        <v>82</v>
      </c>
      <c r="L6051" t="s">
        <v>103</v>
      </c>
      <c r="M6051">
        <v>2024</v>
      </c>
      <c r="N6051" t="s">
        <v>84</v>
      </c>
      <c r="O6051" t="s">
        <v>4526</v>
      </c>
      <c r="P6051" t="s">
        <v>86</v>
      </c>
    </row>
    <row r="6052" spans="1:16" x14ac:dyDescent="0.45">
      <c r="A6052">
        <v>6051</v>
      </c>
      <c r="B6052" s="10">
        <v>45368</v>
      </c>
      <c r="C6052">
        <v>4959</v>
      </c>
      <c r="D6052" t="s">
        <v>89</v>
      </c>
      <c r="E6052">
        <v>55</v>
      </c>
      <c r="F6052" t="s">
        <v>6</v>
      </c>
      <c r="G6052">
        <v>4</v>
      </c>
      <c r="H6052">
        <v>4897.78</v>
      </c>
      <c r="I6052">
        <v>19591.12</v>
      </c>
      <c r="J6052" t="s">
        <v>81</v>
      </c>
      <c r="K6052" t="s">
        <v>82</v>
      </c>
      <c r="L6052" t="s">
        <v>103</v>
      </c>
      <c r="M6052">
        <v>2024</v>
      </c>
      <c r="N6052" t="s">
        <v>84</v>
      </c>
      <c r="O6052" t="s">
        <v>1437</v>
      </c>
      <c r="P6052" t="s">
        <v>86</v>
      </c>
    </row>
    <row r="6053" spans="1:16" x14ac:dyDescent="0.45">
      <c r="A6053">
        <v>6052</v>
      </c>
      <c r="B6053" s="10">
        <v>45368</v>
      </c>
      <c r="C6053">
        <v>9708</v>
      </c>
      <c r="D6053" t="s">
        <v>80</v>
      </c>
      <c r="E6053">
        <v>60</v>
      </c>
      <c r="F6053" t="s">
        <v>8</v>
      </c>
      <c r="G6053">
        <v>2</v>
      </c>
      <c r="H6053">
        <v>1640.69</v>
      </c>
      <c r="I6053">
        <v>3281.38</v>
      </c>
      <c r="J6053" t="s">
        <v>81</v>
      </c>
      <c r="K6053" t="s">
        <v>82</v>
      </c>
      <c r="L6053" t="s">
        <v>103</v>
      </c>
      <c r="M6053">
        <v>2024</v>
      </c>
      <c r="N6053" t="s">
        <v>84</v>
      </c>
      <c r="O6053" t="s">
        <v>3121</v>
      </c>
      <c r="P6053" t="s">
        <v>86</v>
      </c>
    </row>
    <row r="6054" spans="1:16" x14ac:dyDescent="0.45">
      <c r="A6054">
        <v>6053</v>
      </c>
      <c r="B6054" s="10">
        <v>45368</v>
      </c>
      <c r="C6054">
        <v>9714</v>
      </c>
      <c r="D6054" t="s">
        <v>80</v>
      </c>
      <c r="E6054">
        <v>45</v>
      </c>
      <c r="F6054" t="s">
        <v>6</v>
      </c>
      <c r="G6054">
        <v>1</v>
      </c>
      <c r="H6054">
        <v>4597.3</v>
      </c>
      <c r="I6054">
        <v>4597.3</v>
      </c>
      <c r="J6054" t="s">
        <v>93</v>
      </c>
      <c r="K6054" t="s">
        <v>82</v>
      </c>
      <c r="L6054" t="s">
        <v>103</v>
      </c>
      <c r="M6054">
        <v>2024</v>
      </c>
      <c r="N6054" t="s">
        <v>84</v>
      </c>
      <c r="O6054" t="s">
        <v>5667</v>
      </c>
      <c r="P6054" t="s">
        <v>86</v>
      </c>
    </row>
    <row r="6055" spans="1:16" x14ac:dyDescent="0.45">
      <c r="A6055">
        <v>6054</v>
      </c>
      <c r="B6055" s="10">
        <v>45368</v>
      </c>
      <c r="C6055">
        <v>3886</v>
      </c>
      <c r="D6055" t="s">
        <v>80</v>
      </c>
      <c r="E6055">
        <v>61</v>
      </c>
      <c r="F6055" t="s">
        <v>6</v>
      </c>
      <c r="G6055">
        <v>3</v>
      </c>
      <c r="H6055">
        <v>3328.28</v>
      </c>
      <c r="I6055">
        <v>9984.84</v>
      </c>
      <c r="J6055" t="s">
        <v>81</v>
      </c>
      <c r="K6055" t="s">
        <v>82</v>
      </c>
      <c r="L6055" t="s">
        <v>103</v>
      </c>
      <c r="M6055">
        <v>2024</v>
      </c>
      <c r="N6055" t="s">
        <v>84</v>
      </c>
      <c r="O6055" t="s">
        <v>6752</v>
      </c>
      <c r="P6055" t="s">
        <v>86</v>
      </c>
    </row>
    <row r="6056" spans="1:16" x14ac:dyDescent="0.45">
      <c r="A6056">
        <v>6055</v>
      </c>
      <c r="B6056" s="10">
        <v>45368</v>
      </c>
      <c r="C6056">
        <v>3164</v>
      </c>
      <c r="D6056" t="s">
        <v>89</v>
      </c>
      <c r="E6056">
        <v>38</v>
      </c>
      <c r="F6056" t="s">
        <v>8</v>
      </c>
      <c r="G6056">
        <v>1</v>
      </c>
      <c r="H6056">
        <v>3188.88</v>
      </c>
      <c r="I6056">
        <v>3188.88</v>
      </c>
      <c r="J6056" t="s">
        <v>97</v>
      </c>
      <c r="K6056" t="s">
        <v>82</v>
      </c>
      <c r="L6056" t="s">
        <v>103</v>
      </c>
      <c r="M6056">
        <v>2024</v>
      </c>
      <c r="N6056" t="s">
        <v>84</v>
      </c>
      <c r="O6056" t="s">
        <v>5241</v>
      </c>
      <c r="P6056" t="s">
        <v>86</v>
      </c>
    </row>
    <row r="6057" spans="1:16" x14ac:dyDescent="0.45">
      <c r="A6057">
        <v>6056</v>
      </c>
      <c r="B6057" s="10">
        <v>45369</v>
      </c>
      <c r="C6057">
        <v>4945</v>
      </c>
      <c r="D6057" t="s">
        <v>89</v>
      </c>
      <c r="E6057">
        <v>38</v>
      </c>
      <c r="F6057" t="s">
        <v>9</v>
      </c>
      <c r="G6057">
        <v>3</v>
      </c>
      <c r="H6057">
        <v>4581.09</v>
      </c>
      <c r="I6057">
        <v>13743.27</v>
      </c>
      <c r="J6057" t="s">
        <v>97</v>
      </c>
      <c r="K6057" t="s">
        <v>82</v>
      </c>
      <c r="L6057" t="s">
        <v>103</v>
      </c>
      <c r="M6057">
        <v>2024</v>
      </c>
      <c r="N6057" t="s">
        <v>668</v>
      </c>
      <c r="O6057" t="s">
        <v>720</v>
      </c>
      <c r="P6057" t="s">
        <v>86</v>
      </c>
    </row>
    <row r="6058" spans="1:16" x14ac:dyDescent="0.45">
      <c r="A6058">
        <v>6057</v>
      </c>
      <c r="B6058" s="10">
        <v>45369</v>
      </c>
      <c r="C6058">
        <v>6235</v>
      </c>
      <c r="D6058" t="s">
        <v>80</v>
      </c>
      <c r="E6058">
        <v>41</v>
      </c>
      <c r="F6058" t="s">
        <v>5</v>
      </c>
      <c r="G6058">
        <v>1</v>
      </c>
      <c r="H6058">
        <v>2590.73</v>
      </c>
      <c r="I6058">
        <v>2590.73</v>
      </c>
      <c r="J6058" t="s">
        <v>97</v>
      </c>
      <c r="K6058" t="s">
        <v>82</v>
      </c>
      <c r="L6058" t="s">
        <v>103</v>
      </c>
      <c r="M6058">
        <v>2024</v>
      </c>
      <c r="N6058" t="s">
        <v>84</v>
      </c>
      <c r="O6058" t="s">
        <v>5242</v>
      </c>
      <c r="P6058" t="s">
        <v>86</v>
      </c>
    </row>
    <row r="6059" spans="1:16" x14ac:dyDescent="0.45">
      <c r="A6059">
        <v>6058</v>
      </c>
      <c r="B6059" s="10">
        <v>45369</v>
      </c>
      <c r="C6059">
        <v>8746</v>
      </c>
      <c r="D6059" t="s">
        <v>89</v>
      </c>
      <c r="E6059">
        <v>44</v>
      </c>
      <c r="F6059" t="s">
        <v>7</v>
      </c>
      <c r="G6059">
        <v>3</v>
      </c>
      <c r="H6059">
        <v>2033.85</v>
      </c>
      <c r="I6059">
        <v>6101.55</v>
      </c>
      <c r="J6059" t="s">
        <v>97</v>
      </c>
      <c r="K6059" t="s">
        <v>82</v>
      </c>
      <c r="L6059" t="s">
        <v>103</v>
      </c>
      <c r="M6059">
        <v>2024</v>
      </c>
      <c r="N6059" t="s">
        <v>668</v>
      </c>
      <c r="O6059" t="s">
        <v>9250</v>
      </c>
      <c r="P6059" t="s">
        <v>748</v>
      </c>
    </row>
    <row r="6060" spans="1:16" x14ac:dyDescent="0.45">
      <c r="A6060">
        <v>6059</v>
      </c>
      <c r="B6060" s="10">
        <v>45369</v>
      </c>
      <c r="C6060">
        <v>3590</v>
      </c>
      <c r="D6060" t="s">
        <v>89</v>
      </c>
      <c r="E6060">
        <v>44</v>
      </c>
      <c r="F6060" t="s">
        <v>7</v>
      </c>
      <c r="G6060">
        <v>1</v>
      </c>
      <c r="H6060">
        <v>1127.23</v>
      </c>
      <c r="I6060">
        <v>1127.23</v>
      </c>
      <c r="J6060" t="s">
        <v>97</v>
      </c>
      <c r="K6060" t="s">
        <v>567</v>
      </c>
      <c r="L6060" t="s">
        <v>103</v>
      </c>
      <c r="M6060">
        <v>2024</v>
      </c>
      <c r="N6060" t="s">
        <v>84</v>
      </c>
      <c r="O6060" t="s">
        <v>7961</v>
      </c>
      <c r="P6060" t="s">
        <v>86</v>
      </c>
    </row>
    <row r="6061" spans="1:16" x14ac:dyDescent="0.45">
      <c r="A6061">
        <v>6060</v>
      </c>
      <c r="B6061" s="10">
        <v>45369</v>
      </c>
      <c r="C6061">
        <v>8754</v>
      </c>
      <c r="D6061" t="s">
        <v>80</v>
      </c>
      <c r="E6061">
        <v>30</v>
      </c>
      <c r="F6061" t="s">
        <v>8</v>
      </c>
      <c r="G6061">
        <v>1</v>
      </c>
      <c r="H6061">
        <v>765.45</v>
      </c>
      <c r="I6061">
        <v>765.45</v>
      </c>
      <c r="J6061" t="s">
        <v>87</v>
      </c>
      <c r="K6061" t="s">
        <v>567</v>
      </c>
      <c r="L6061" t="s">
        <v>103</v>
      </c>
      <c r="M6061">
        <v>2024</v>
      </c>
      <c r="N6061" t="s">
        <v>84</v>
      </c>
      <c r="O6061" t="s">
        <v>8228</v>
      </c>
      <c r="P6061" t="s">
        <v>86</v>
      </c>
    </row>
    <row r="6062" spans="1:16" x14ac:dyDescent="0.45">
      <c r="A6062">
        <v>6061</v>
      </c>
      <c r="B6062" s="10">
        <v>45369</v>
      </c>
      <c r="C6062">
        <v>5934</v>
      </c>
      <c r="D6062" t="s">
        <v>80</v>
      </c>
      <c r="E6062">
        <v>46</v>
      </c>
      <c r="F6062" t="s">
        <v>9</v>
      </c>
      <c r="G6062">
        <v>5</v>
      </c>
      <c r="H6062">
        <v>3969.26</v>
      </c>
      <c r="I6062">
        <v>19846.3</v>
      </c>
      <c r="J6062" t="s">
        <v>93</v>
      </c>
      <c r="K6062" t="s">
        <v>82</v>
      </c>
      <c r="L6062" t="s">
        <v>103</v>
      </c>
      <c r="M6062">
        <v>2024</v>
      </c>
      <c r="N6062" t="s">
        <v>84</v>
      </c>
      <c r="O6062" t="s">
        <v>9183</v>
      </c>
      <c r="P6062" t="s">
        <v>748</v>
      </c>
    </row>
    <row r="6063" spans="1:16" x14ac:dyDescent="0.45">
      <c r="A6063">
        <v>6062</v>
      </c>
      <c r="B6063" s="10">
        <v>45369</v>
      </c>
      <c r="C6063">
        <v>5076</v>
      </c>
      <c r="D6063" t="s">
        <v>80</v>
      </c>
      <c r="E6063">
        <v>56</v>
      </c>
      <c r="F6063" t="s">
        <v>5</v>
      </c>
      <c r="G6063">
        <v>4</v>
      </c>
      <c r="H6063">
        <v>683.29</v>
      </c>
      <c r="I6063">
        <v>2733.16</v>
      </c>
      <c r="J6063" t="s">
        <v>81</v>
      </c>
      <c r="K6063" t="s">
        <v>82</v>
      </c>
      <c r="L6063" t="s">
        <v>103</v>
      </c>
      <c r="M6063">
        <v>2024</v>
      </c>
      <c r="N6063" t="s">
        <v>84</v>
      </c>
      <c r="O6063" t="s">
        <v>1438</v>
      </c>
      <c r="P6063" t="s">
        <v>86</v>
      </c>
    </row>
    <row r="6064" spans="1:16" x14ac:dyDescent="0.45">
      <c r="A6064">
        <v>6063</v>
      </c>
      <c r="B6064" s="10">
        <v>45369</v>
      </c>
      <c r="C6064">
        <v>6185</v>
      </c>
      <c r="D6064" t="s">
        <v>89</v>
      </c>
      <c r="E6064">
        <v>45</v>
      </c>
      <c r="F6064" t="s">
        <v>102</v>
      </c>
      <c r="G6064">
        <v>2</v>
      </c>
      <c r="H6064">
        <v>2000.39</v>
      </c>
      <c r="I6064">
        <v>4000.78</v>
      </c>
      <c r="J6064" t="s">
        <v>93</v>
      </c>
      <c r="K6064" t="s">
        <v>82</v>
      </c>
      <c r="L6064" t="s">
        <v>103</v>
      </c>
      <c r="M6064">
        <v>2024</v>
      </c>
      <c r="N6064" t="s">
        <v>84</v>
      </c>
      <c r="O6064" t="s">
        <v>3422</v>
      </c>
      <c r="P6064" t="s">
        <v>86</v>
      </c>
    </row>
    <row r="6065" spans="1:16" x14ac:dyDescent="0.45">
      <c r="A6065">
        <v>6064</v>
      </c>
      <c r="B6065" s="10">
        <v>45369</v>
      </c>
      <c r="C6065">
        <v>2093</v>
      </c>
      <c r="D6065" t="s">
        <v>89</v>
      </c>
      <c r="E6065">
        <v>54</v>
      </c>
      <c r="F6065" t="s">
        <v>8</v>
      </c>
      <c r="G6065">
        <v>4</v>
      </c>
      <c r="H6065">
        <v>2075.62</v>
      </c>
      <c r="I6065">
        <v>8302.48</v>
      </c>
      <c r="J6065" t="s">
        <v>93</v>
      </c>
      <c r="K6065" t="s">
        <v>82</v>
      </c>
      <c r="L6065" t="s">
        <v>103</v>
      </c>
      <c r="M6065">
        <v>2024</v>
      </c>
      <c r="N6065" t="s">
        <v>84</v>
      </c>
      <c r="O6065" t="s">
        <v>2085</v>
      </c>
      <c r="P6065" t="s">
        <v>86</v>
      </c>
    </row>
    <row r="6066" spans="1:16" x14ac:dyDescent="0.45">
      <c r="A6066">
        <v>6065</v>
      </c>
      <c r="B6066" s="10">
        <v>45369</v>
      </c>
      <c r="C6066">
        <v>4880</v>
      </c>
      <c r="D6066" t="s">
        <v>80</v>
      </c>
      <c r="E6066">
        <v>46</v>
      </c>
      <c r="F6066" t="s">
        <v>102</v>
      </c>
      <c r="G6066">
        <v>5</v>
      </c>
      <c r="H6066">
        <v>3339.27</v>
      </c>
      <c r="I6066">
        <v>16696.349999999999</v>
      </c>
      <c r="J6066" t="s">
        <v>93</v>
      </c>
      <c r="K6066" t="s">
        <v>82</v>
      </c>
      <c r="L6066" t="s">
        <v>103</v>
      </c>
      <c r="M6066">
        <v>2024</v>
      </c>
      <c r="N6066" t="s">
        <v>84</v>
      </c>
      <c r="O6066" t="s">
        <v>4284</v>
      </c>
      <c r="P6066" t="s">
        <v>86</v>
      </c>
    </row>
    <row r="6067" spans="1:16" x14ac:dyDescent="0.45">
      <c r="A6067">
        <v>6066</v>
      </c>
      <c r="B6067" s="10">
        <v>45369</v>
      </c>
      <c r="C6067">
        <v>7559</v>
      </c>
      <c r="D6067" t="s">
        <v>89</v>
      </c>
      <c r="E6067">
        <v>39</v>
      </c>
      <c r="F6067" t="s">
        <v>7</v>
      </c>
      <c r="G6067">
        <v>3</v>
      </c>
      <c r="H6067">
        <v>1428.65</v>
      </c>
      <c r="I6067">
        <v>4285.95</v>
      </c>
      <c r="J6067" t="s">
        <v>97</v>
      </c>
      <c r="K6067" t="s">
        <v>82</v>
      </c>
      <c r="L6067" t="s">
        <v>103</v>
      </c>
      <c r="M6067">
        <v>2024</v>
      </c>
      <c r="N6067" t="s">
        <v>84</v>
      </c>
      <c r="O6067" t="s">
        <v>8614</v>
      </c>
      <c r="P6067" t="s">
        <v>748</v>
      </c>
    </row>
    <row r="6068" spans="1:16" x14ac:dyDescent="0.45">
      <c r="A6068">
        <v>6067</v>
      </c>
      <c r="B6068" s="10">
        <v>45369</v>
      </c>
      <c r="C6068">
        <v>3785</v>
      </c>
      <c r="D6068" t="s">
        <v>89</v>
      </c>
      <c r="E6068">
        <v>53</v>
      </c>
      <c r="F6068" t="s">
        <v>7</v>
      </c>
      <c r="G6068">
        <v>4</v>
      </c>
      <c r="H6068">
        <v>4199.2299999999996</v>
      </c>
      <c r="I6068">
        <v>16796.919999999998</v>
      </c>
      <c r="J6068" t="s">
        <v>93</v>
      </c>
      <c r="K6068" t="s">
        <v>82</v>
      </c>
      <c r="L6068" t="s">
        <v>103</v>
      </c>
      <c r="M6068">
        <v>2024</v>
      </c>
      <c r="N6068" t="s">
        <v>84</v>
      </c>
      <c r="O6068" t="s">
        <v>2086</v>
      </c>
      <c r="P6068" t="s">
        <v>86</v>
      </c>
    </row>
    <row r="6069" spans="1:16" x14ac:dyDescent="0.45">
      <c r="A6069">
        <v>6068</v>
      </c>
      <c r="B6069" s="10">
        <v>45369</v>
      </c>
      <c r="C6069">
        <v>7065</v>
      </c>
      <c r="D6069" t="s">
        <v>89</v>
      </c>
      <c r="E6069">
        <v>47</v>
      </c>
      <c r="F6069" t="s">
        <v>5</v>
      </c>
      <c r="G6069">
        <v>2</v>
      </c>
      <c r="H6069">
        <v>1077.05</v>
      </c>
      <c r="I6069">
        <v>2154.1</v>
      </c>
      <c r="J6069" t="s">
        <v>93</v>
      </c>
      <c r="K6069" t="s">
        <v>82</v>
      </c>
      <c r="L6069" t="s">
        <v>103</v>
      </c>
      <c r="M6069">
        <v>2024</v>
      </c>
      <c r="N6069" t="s">
        <v>668</v>
      </c>
      <c r="O6069" t="s">
        <v>9887</v>
      </c>
      <c r="P6069" t="s">
        <v>86</v>
      </c>
    </row>
    <row r="6070" spans="1:16" x14ac:dyDescent="0.45">
      <c r="A6070">
        <v>6069</v>
      </c>
      <c r="B6070" s="10">
        <v>45370</v>
      </c>
      <c r="C6070">
        <v>7539</v>
      </c>
      <c r="D6070" t="s">
        <v>80</v>
      </c>
      <c r="E6070">
        <v>45</v>
      </c>
      <c r="F6070" t="s">
        <v>5</v>
      </c>
      <c r="G6070">
        <v>2</v>
      </c>
      <c r="H6070">
        <v>3956.29</v>
      </c>
      <c r="I6070">
        <v>7912.58</v>
      </c>
      <c r="J6070" t="s">
        <v>93</v>
      </c>
      <c r="K6070" t="s">
        <v>82</v>
      </c>
      <c r="L6070" t="s">
        <v>103</v>
      </c>
      <c r="M6070">
        <v>2024</v>
      </c>
      <c r="N6070" t="s">
        <v>668</v>
      </c>
      <c r="O6070" t="s">
        <v>721</v>
      </c>
      <c r="P6070" t="s">
        <v>86</v>
      </c>
    </row>
    <row r="6071" spans="1:16" x14ac:dyDescent="0.45">
      <c r="A6071">
        <v>6070</v>
      </c>
      <c r="B6071" s="10">
        <v>45370</v>
      </c>
      <c r="C6071">
        <v>2574</v>
      </c>
      <c r="D6071" t="s">
        <v>80</v>
      </c>
      <c r="E6071">
        <v>40</v>
      </c>
      <c r="F6071" t="s">
        <v>102</v>
      </c>
      <c r="G6071">
        <v>3</v>
      </c>
      <c r="H6071">
        <v>4256.3100000000004</v>
      </c>
      <c r="I6071">
        <v>12768.93</v>
      </c>
      <c r="J6071" t="s">
        <v>97</v>
      </c>
      <c r="K6071" t="s">
        <v>82</v>
      </c>
      <c r="L6071" t="s">
        <v>103</v>
      </c>
      <c r="M6071">
        <v>2024</v>
      </c>
      <c r="N6071" t="s">
        <v>84</v>
      </c>
      <c r="O6071" t="s">
        <v>6357</v>
      </c>
      <c r="P6071" t="s">
        <v>86</v>
      </c>
    </row>
    <row r="6072" spans="1:16" x14ac:dyDescent="0.45">
      <c r="A6072">
        <v>6071</v>
      </c>
      <c r="B6072" s="10">
        <v>45370</v>
      </c>
      <c r="C6072">
        <v>6676</v>
      </c>
      <c r="D6072" t="s">
        <v>80</v>
      </c>
      <c r="E6072">
        <v>50</v>
      </c>
      <c r="F6072" t="s">
        <v>7</v>
      </c>
      <c r="G6072">
        <v>2</v>
      </c>
      <c r="H6072">
        <v>1006.24</v>
      </c>
      <c r="I6072">
        <v>2012.48</v>
      </c>
      <c r="J6072" t="s">
        <v>93</v>
      </c>
      <c r="K6072" t="s">
        <v>82</v>
      </c>
      <c r="L6072" t="s">
        <v>103</v>
      </c>
      <c r="M6072">
        <v>2024</v>
      </c>
      <c r="N6072" t="s">
        <v>84</v>
      </c>
      <c r="O6072" t="s">
        <v>3423</v>
      </c>
      <c r="P6072" t="s">
        <v>86</v>
      </c>
    </row>
    <row r="6073" spans="1:16" x14ac:dyDescent="0.45">
      <c r="A6073">
        <v>6072</v>
      </c>
      <c r="B6073" s="10">
        <v>45370</v>
      </c>
      <c r="C6073">
        <v>9060</v>
      </c>
      <c r="D6073" t="s">
        <v>80</v>
      </c>
      <c r="E6073">
        <v>21</v>
      </c>
      <c r="F6073" t="s">
        <v>5</v>
      </c>
      <c r="G6073">
        <v>5</v>
      </c>
      <c r="H6073">
        <v>4056.61</v>
      </c>
      <c r="I6073">
        <v>20283.05</v>
      </c>
      <c r="J6073" t="s">
        <v>95</v>
      </c>
      <c r="K6073" t="s">
        <v>82</v>
      </c>
      <c r="L6073" t="s">
        <v>103</v>
      </c>
      <c r="M6073">
        <v>2024</v>
      </c>
      <c r="N6073" t="s">
        <v>84</v>
      </c>
      <c r="O6073" t="s">
        <v>4925</v>
      </c>
      <c r="P6073" t="s">
        <v>86</v>
      </c>
    </row>
    <row r="6074" spans="1:16" x14ac:dyDescent="0.45">
      <c r="A6074">
        <v>6073</v>
      </c>
      <c r="B6074" s="10">
        <v>45370</v>
      </c>
      <c r="C6074">
        <v>4990</v>
      </c>
      <c r="D6074" t="s">
        <v>80</v>
      </c>
      <c r="E6074">
        <v>20</v>
      </c>
      <c r="F6074" t="s">
        <v>5</v>
      </c>
      <c r="G6074">
        <v>4</v>
      </c>
      <c r="H6074">
        <v>3583.01</v>
      </c>
      <c r="I6074">
        <v>14332.04</v>
      </c>
      <c r="J6074" t="s">
        <v>95</v>
      </c>
      <c r="K6074" t="s">
        <v>82</v>
      </c>
      <c r="L6074" t="s">
        <v>103</v>
      </c>
      <c r="M6074">
        <v>2024</v>
      </c>
      <c r="N6074" t="s">
        <v>84</v>
      </c>
      <c r="O6074" t="s">
        <v>2379</v>
      </c>
      <c r="P6074" t="s">
        <v>86</v>
      </c>
    </row>
    <row r="6075" spans="1:16" x14ac:dyDescent="0.45">
      <c r="A6075">
        <v>6074</v>
      </c>
      <c r="B6075" s="10">
        <v>45370</v>
      </c>
      <c r="C6075">
        <v>6210</v>
      </c>
      <c r="D6075" t="s">
        <v>89</v>
      </c>
      <c r="E6075">
        <v>49</v>
      </c>
      <c r="F6075" t="s">
        <v>7</v>
      </c>
      <c r="G6075">
        <v>2</v>
      </c>
      <c r="H6075">
        <v>4378.17</v>
      </c>
      <c r="I6075">
        <v>8756.34</v>
      </c>
      <c r="J6075" t="s">
        <v>93</v>
      </c>
      <c r="K6075" t="s">
        <v>82</v>
      </c>
      <c r="L6075" t="s">
        <v>103</v>
      </c>
      <c r="M6075">
        <v>2024</v>
      </c>
      <c r="N6075" t="s">
        <v>84</v>
      </c>
      <c r="O6075" t="s">
        <v>3424</v>
      </c>
      <c r="P6075" t="s">
        <v>86</v>
      </c>
    </row>
    <row r="6076" spans="1:16" x14ac:dyDescent="0.45">
      <c r="A6076">
        <v>6075</v>
      </c>
      <c r="B6076" s="10">
        <v>45370</v>
      </c>
      <c r="C6076">
        <v>5845</v>
      </c>
      <c r="D6076" t="s">
        <v>89</v>
      </c>
      <c r="E6076">
        <v>21</v>
      </c>
      <c r="F6076" t="s">
        <v>7</v>
      </c>
      <c r="G6076">
        <v>4</v>
      </c>
      <c r="H6076">
        <v>2574.34</v>
      </c>
      <c r="I6076">
        <v>10297.36</v>
      </c>
      <c r="J6076" t="s">
        <v>95</v>
      </c>
      <c r="K6076" t="s">
        <v>82</v>
      </c>
      <c r="L6076" t="s">
        <v>103</v>
      </c>
      <c r="M6076">
        <v>2024</v>
      </c>
      <c r="N6076" t="s">
        <v>668</v>
      </c>
      <c r="O6076" t="s">
        <v>10042</v>
      </c>
      <c r="P6076" t="s">
        <v>86</v>
      </c>
    </row>
    <row r="6077" spans="1:16" x14ac:dyDescent="0.45">
      <c r="A6077">
        <v>6076</v>
      </c>
      <c r="B6077" s="10">
        <v>45370</v>
      </c>
      <c r="C6077">
        <v>2189</v>
      </c>
      <c r="D6077" t="s">
        <v>89</v>
      </c>
      <c r="E6077">
        <v>18</v>
      </c>
      <c r="F6077" t="s">
        <v>9</v>
      </c>
      <c r="G6077">
        <v>1</v>
      </c>
      <c r="H6077">
        <v>1207.5899999999999</v>
      </c>
      <c r="I6077">
        <v>1207.5899999999999</v>
      </c>
      <c r="J6077" t="s">
        <v>95</v>
      </c>
      <c r="K6077" t="s">
        <v>567</v>
      </c>
      <c r="L6077" t="s">
        <v>103</v>
      </c>
      <c r="M6077">
        <v>2024</v>
      </c>
      <c r="N6077" t="s">
        <v>84</v>
      </c>
      <c r="O6077" t="s">
        <v>7711</v>
      </c>
      <c r="P6077" t="s">
        <v>86</v>
      </c>
    </row>
    <row r="6078" spans="1:16" x14ac:dyDescent="0.45">
      <c r="A6078">
        <v>6077</v>
      </c>
      <c r="B6078" s="10">
        <v>45370</v>
      </c>
      <c r="C6078">
        <v>3689</v>
      </c>
      <c r="D6078" t="s">
        <v>89</v>
      </c>
      <c r="E6078">
        <v>29</v>
      </c>
      <c r="F6078" t="s">
        <v>6</v>
      </c>
      <c r="G6078">
        <v>4</v>
      </c>
      <c r="H6078">
        <v>4564.6000000000004</v>
      </c>
      <c r="I6078">
        <v>18258.400000000001</v>
      </c>
      <c r="J6078" t="s">
        <v>87</v>
      </c>
      <c r="K6078" t="s">
        <v>82</v>
      </c>
      <c r="L6078" t="s">
        <v>103</v>
      </c>
      <c r="M6078">
        <v>2024</v>
      </c>
      <c r="N6078" t="s">
        <v>84</v>
      </c>
      <c r="O6078" t="s">
        <v>1077</v>
      </c>
      <c r="P6078" t="s">
        <v>86</v>
      </c>
    </row>
    <row r="6079" spans="1:16" x14ac:dyDescent="0.45">
      <c r="A6079">
        <v>6078</v>
      </c>
      <c r="B6079" s="10">
        <v>45370</v>
      </c>
      <c r="C6079">
        <v>5095</v>
      </c>
      <c r="D6079" t="s">
        <v>89</v>
      </c>
      <c r="E6079">
        <v>30</v>
      </c>
      <c r="F6079" t="s">
        <v>5</v>
      </c>
      <c r="G6079">
        <v>3</v>
      </c>
      <c r="H6079">
        <v>3960.72</v>
      </c>
      <c r="I6079">
        <v>11882.16</v>
      </c>
      <c r="J6079" t="s">
        <v>87</v>
      </c>
      <c r="K6079" t="s">
        <v>82</v>
      </c>
      <c r="L6079" t="s">
        <v>103</v>
      </c>
      <c r="M6079">
        <v>2024</v>
      </c>
      <c r="N6079" t="s">
        <v>84</v>
      </c>
      <c r="O6079" t="s">
        <v>6129</v>
      </c>
      <c r="P6079" t="s">
        <v>86</v>
      </c>
    </row>
    <row r="6080" spans="1:16" x14ac:dyDescent="0.45">
      <c r="A6080">
        <v>6079</v>
      </c>
      <c r="B6080" s="10">
        <v>45370</v>
      </c>
      <c r="C6080">
        <v>2875</v>
      </c>
      <c r="D6080" t="s">
        <v>89</v>
      </c>
      <c r="E6080">
        <v>51</v>
      </c>
      <c r="F6080" t="s">
        <v>102</v>
      </c>
      <c r="G6080">
        <v>5</v>
      </c>
      <c r="H6080">
        <v>153.88</v>
      </c>
      <c r="I6080">
        <v>769.4</v>
      </c>
      <c r="J6080" t="s">
        <v>93</v>
      </c>
      <c r="K6080" t="s">
        <v>567</v>
      </c>
      <c r="L6080" t="s">
        <v>103</v>
      </c>
      <c r="M6080">
        <v>2024</v>
      </c>
      <c r="N6080" t="s">
        <v>84</v>
      </c>
      <c r="O6080" t="s">
        <v>7620</v>
      </c>
      <c r="P6080" t="s">
        <v>86</v>
      </c>
    </row>
    <row r="6081" spans="1:16" x14ac:dyDescent="0.45">
      <c r="A6081">
        <v>6080</v>
      </c>
      <c r="B6081" s="10">
        <v>45370</v>
      </c>
      <c r="C6081">
        <v>8768</v>
      </c>
      <c r="D6081" t="s">
        <v>80</v>
      </c>
      <c r="E6081">
        <v>46</v>
      </c>
      <c r="F6081" t="s">
        <v>8</v>
      </c>
      <c r="G6081">
        <v>2</v>
      </c>
      <c r="H6081">
        <v>4700.1000000000004</v>
      </c>
      <c r="I6081">
        <v>9400.2000000000007</v>
      </c>
      <c r="J6081" t="s">
        <v>93</v>
      </c>
      <c r="K6081" t="s">
        <v>82</v>
      </c>
      <c r="L6081" t="s">
        <v>103</v>
      </c>
      <c r="M6081">
        <v>2024</v>
      </c>
      <c r="N6081" t="s">
        <v>84</v>
      </c>
      <c r="O6081" t="s">
        <v>3425</v>
      </c>
      <c r="P6081" t="s">
        <v>86</v>
      </c>
    </row>
    <row r="6082" spans="1:16" x14ac:dyDescent="0.45">
      <c r="A6082">
        <v>6081</v>
      </c>
      <c r="B6082" s="10">
        <v>45370</v>
      </c>
      <c r="C6082">
        <v>4406</v>
      </c>
      <c r="D6082" t="s">
        <v>80</v>
      </c>
      <c r="E6082">
        <v>26</v>
      </c>
      <c r="F6082" t="s">
        <v>8</v>
      </c>
      <c r="G6082">
        <v>5</v>
      </c>
      <c r="H6082">
        <v>4745.2</v>
      </c>
      <c r="I6082">
        <v>23726</v>
      </c>
      <c r="J6082" t="s">
        <v>87</v>
      </c>
      <c r="K6082" t="s">
        <v>82</v>
      </c>
      <c r="L6082" t="s">
        <v>103</v>
      </c>
      <c r="M6082">
        <v>2024</v>
      </c>
      <c r="N6082" t="s">
        <v>84</v>
      </c>
      <c r="O6082" t="s">
        <v>4038</v>
      </c>
      <c r="P6082" t="s">
        <v>86</v>
      </c>
    </row>
    <row r="6083" spans="1:16" x14ac:dyDescent="0.45">
      <c r="A6083">
        <v>6082</v>
      </c>
      <c r="B6083" s="10">
        <v>45370</v>
      </c>
      <c r="C6083">
        <v>4932</v>
      </c>
      <c r="D6083" t="s">
        <v>89</v>
      </c>
      <c r="E6083">
        <v>48</v>
      </c>
      <c r="F6083" t="s">
        <v>7</v>
      </c>
      <c r="G6083">
        <v>4</v>
      </c>
      <c r="H6083">
        <v>1808.76</v>
      </c>
      <c r="I6083">
        <v>7235.04</v>
      </c>
      <c r="J6083" t="s">
        <v>93</v>
      </c>
      <c r="K6083" t="s">
        <v>82</v>
      </c>
      <c r="L6083" t="s">
        <v>103</v>
      </c>
      <c r="M6083">
        <v>2024</v>
      </c>
      <c r="N6083" t="s">
        <v>84</v>
      </c>
      <c r="O6083" t="s">
        <v>2087</v>
      </c>
      <c r="P6083" t="s">
        <v>86</v>
      </c>
    </row>
    <row r="6084" spans="1:16" x14ac:dyDescent="0.45">
      <c r="A6084">
        <v>6083</v>
      </c>
      <c r="B6084" s="10">
        <v>45371</v>
      </c>
      <c r="C6084">
        <v>9240</v>
      </c>
      <c r="D6084" t="s">
        <v>80</v>
      </c>
      <c r="E6084">
        <v>24</v>
      </c>
      <c r="F6084" t="s">
        <v>6</v>
      </c>
      <c r="G6084">
        <v>2</v>
      </c>
      <c r="H6084">
        <v>99.59</v>
      </c>
      <c r="I6084">
        <v>199.18</v>
      </c>
      <c r="J6084" t="s">
        <v>95</v>
      </c>
      <c r="K6084" t="s">
        <v>567</v>
      </c>
      <c r="L6084" t="s">
        <v>103</v>
      </c>
      <c r="M6084">
        <v>2024</v>
      </c>
      <c r="N6084" t="s">
        <v>84</v>
      </c>
      <c r="O6084" t="s">
        <v>626</v>
      </c>
      <c r="P6084" t="s">
        <v>86</v>
      </c>
    </row>
    <row r="6085" spans="1:16" x14ac:dyDescent="0.45">
      <c r="A6085">
        <v>6084</v>
      </c>
      <c r="B6085" s="10">
        <v>45371</v>
      </c>
      <c r="C6085">
        <v>6408</v>
      </c>
      <c r="D6085" t="s">
        <v>89</v>
      </c>
      <c r="E6085">
        <v>30</v>
      </c>
      <c r="F6085" t="s">
        <v>102</v>
      </c>
      <c r="G6085">
        <v>5</v>
      </c>
      <c r="H6085">
        <v>2785.06</v>
      </c>
      <c r="I6085">
        <v>13925.3</v>
      </c>
      <c r="J6085" t="s">
        <v>87</v>
      </c>
      <c r="K6085" t="s">
        <v>82</v>
      </c>
      <c r="L6085" t="s">
        <v>103</v>
      </c>
      <c r="M6085">
        <v>2024</v>
      </c>
      <c r="N6085" t="s">
        <v>84</v>
      </c>
      <c r="O6085" t="s">
        <v>4039</v>
      </c>
      <c r="P6085" t="s">
        <v>86</v>
      </c>
    </row>
    <row r="6086" spans="1:16" x14ac:dyDescent="0.45">
      <c r="A6086">
        <v>6085</v>
      </c>
      <c r="B6086" s="10">
        <v>45371</v>
      </c>
      <c r="C6086">
        <v>4861</v>
      </c>
      <c r="D6086" t="s">
        <v>89</v>
      </c>
      <c r="E6086">
        <v>19</v>
      </c>
      <c r="F6086" t="s">
        <v>9</v>
      </c>
      <c r="G6086">
        <v>3</v>
      </c>
      <c r="H6086">
        <v>4572.7</v>
      </c>
      <c r="I6086">
        <v>13718.1</v>
      </c>
      <c r="J6086" t="s">
        <v>95</v>
      </c>
      <c r="K6086" t="s">
        <v>82</v>
      </c>
      <c r="L6086" t="s">
        <v>103</v>
      </c>
      <c r="M6086">
        <v>2024</v>
      </c>
      <c r="N6086" t="s">
        <v>84</v>
      </c>
      <c r="O6086" t="s">
        <v>8688</v>
      </c>
      <c r="P6086" t="s">
        <v>748</v>
      </c>
    </row>
    <row r="6087" spans="1:16" x14ac:dyDescent="0.45">
      <c r="A6087">
        <v>6086</v>
      </c>
      <c r="B6087" s="10">
        <v>45371</v>
      </c>
      <c r="C6087">
        <v>8406</v>
      </c>
      <c r="D6087" t="s">
        <v>80</v>
      </c>
      <c r="E6087">
        <v>50</v>
      </c>
      <c r="F6087" t="s">
        <v>5</v>
      </c>
      <c r="G6087">
        <v>1</v>
      </c>
      <c r="H6087">
        <v>665.98</v>
      </c>
      <c r="I6087">
        <v>665.98</v>
      </c>
      <c r="J6087" t="s">
        <v>93</v>
      </c>
      <c r="K6087" t="s">
        <v>567</v>
      </c>
      <c r="L6087" t="s">
        <v>103</v>
      </c>
      <c r="M6087">
        <v>2024</v>
      </c>
      <c r="N6087" t="s">
        <v>84</v>
      </c>
      <c r="O6087" t="s">
        <v>7824</v>
      </c>
      <c r="P6087" t="s">
        <v>86</v>
      </c>
    </row>
    <row r="6088" spans="1:16" x14ac:dyDescent="0.45">
      <c r="A6088">
        <v>6087</v>
      </c>
      <c r="B6088" s="10">
        <v>45371</v>
      </c>
      <c r="C6088">
        <v>3833</v>
      </c>
      <c r="D6088" t="s">
        <v>80</v>
      </c>
      <c r="E6088">
        <v>24</v>
      </c>
      <c r="F6088" t="s">
        <v>9</v>
      </c>
      <c r="G6088">
        <v>1</v>
      </c>
      <c r="H6088">
        <v>2973.02</v>
      </c>
      <c r="I6088">
        <v>2973.02</v>
      </c>
      <c r="J6088" t="s">
        <v>95</v>
      </c>
      <c r="K6088" t="s">
        <v>82</v>
      </c>
      <c r="L6088" t="s">
        <v>103</v>
      </c>
      <c r="M6088">
        <v>2024</v>
      </c>
      <c r="N6088" t="s">
        <v>84</v>
      </c>
      <c r="O6088" t="s">
        <v>5068</v>
      </c>
      <c r="P6088" t="s">
        <v>86</v>
      </c>
    </row>
    <row r="6089" spans="1:16" x14ac:dyDescent="0.45">
      <c r="A6089">
        <v>6088</v>
      </c>
      <c r="B6089" s="10">
        <v>45371</v>
      </c>
      <c r="C6089">
        <v>6285</v>
      </c>
      <c r="D6089" t="s">
        <v>89</v>
      </c>
      <c r="E6089">
        <v>35</v>
      </c>
      <c r="F6089" t="s">
        <v>102</v>
      </c>
      <c r="G6089">
        <v>3</v>
      </c>
      <c r="H6089">
        <v>3672.26</v>
      </c>
      <c r="I6089">
        <v>11016.78</v>
      </c>
      <c r="J6089" t="s">
        <v>97</v>
      </c>
      <c r="K6089" t="s">
        <v>82</v>
      </c>
      <c r="L6089" t="s">
        <v>103</v>
      </c>
      <c r="M6089">
        <v>2024</v>
      </c>
      <c r="N6089" t="s">
        <v>668</v>
      </c>
      <c r="O6089" t="s">
        <v>9515</v>
      </c>
      <c r="P6089" t="s">
        <v>86</v>
      </c>
    </row>
    <row r="6090" spans="1:16" x14ac:dyDescent="0.45">
      <c r="A6090">
        <v>6089</v>
      </c>
      <c r="B6090" s="10">
        <v>45371</v>
      </c>
      <c r="C6090">
        <v>8645</v>
      </c>
      <c r="D6090" t="s">
        <v>80</v>
      </c>
      <c r="E6090">
        <v>25</v>
      </c>
      <c r="F6090" t="s">
        <v>9</v>
      </c>
      <c r="G6090">
        <v>1</v>
      </c>
      <c r="H6090">
        <v>716.71</v>
      </c>
      <c r="I6090">
        <v>716.71</v>
      </c>
      <c r="J6090" t="s">
        <v>87</v>
      </c>
      <c r="K6090" t="s">
        <v>567</v>
      </c>
      <c r="L6090" t="s">
        <v>103</v>
      </c>
      <c r="M6090">
        <v>2024</v>
      </c>
      <c r="N6090" t="s">
        <v>84</v>
      </c>
      <c r="O6090" t="s">
        <v>8229</v>
      </c>
      <c r="P6090" t="s">
        <v>86</v>
      </c>
    </row>
    <row r="6091" spans="1:16" x14ac:dyDescent="0.45">
      <c r="A6091">
        <v>6090</v>
      </c>
      <c r="B6091" s="10">
        <v>45371</v>
      </c>
      <c r="C6091">
        <v>5777</v>
      </c>
      <c r="D6091" t="s">
        <v>89</v>
      </c>
      <c r="E6091">
        <v>29</v>
      </c>
      <c r="F6091" t="s">
        <v>7</v>
      </c>
      <c r="G6091">
        <v>3</v>
      </c>
      <c r="H6091">
        <v>2590.6999999999998</v>
      </c>
      <c r="I6091">
        <v>7772.1</v>
      </c>
      <c r="J6091" t="s">
        <v>87</v>
      </c>
      <c r="K6091" t="s">
        <v>82</v>
      </c>
      <c r="L6091" t="s">
        <v>103</v>
      </c>
      <c r="M6091">
        <v>2024</v>
      </c>
      <c r="N6091" t="s">
        <v>84</v>
      </c>
      <c r="O6091" t="s">
        <v>8347</v>
      </c>
      <c r="P6091" t="s">
        <v>748</v>
      </c>
    </row>
    <row r="6092" spans="1:16" x14ac:dyDescent="0.45">
      <c r="A6092">
        <v>6091</v>
      </c>
      <c r="B6092" s="10">
        <v>45371</v>
      </c>
      <c r="C6092">
        <v>3735</v>
      </c>
      <c r="D6092" t="s">
        <v>89</v>
      </c>
      <c r="E6092">
        <v>60</v>
      </c>
      <c r="F6092" t="s">
        <v>8</v>
      </c>
      <c r="G6092">
        <v>4</v>
      </c>
      <c r="H6092">
        <v>489.58</v>
      </c>
      <c r="I6092">
        <v>1958.32</v>
      </c>
      <c r="J6092" t="s">
        <v>81</v>
      </c>
      <c r="K6092" t="s">
        <v>567</v>
      </c>
      <c r="L6092" t="s">
        <v>103</v>
      </c>
      <c r="M6092">
        <v>2024</v>
      </c>
      <c r="N6092" t="s">
        <v>84</v>
      </c>
      <c r="O6092" t="s">
        <v>7393</v>
      </c>
      <c r="P6092" t="s">
        <v>86</v>
      </c>
    </row>
    <row r="6093" spans="1:16" x14ac:dyDescent="0.45">
      <c r="A6093">
        <v>6092</v>
      </c>
      <c r="B6093" s="10">
        <v>45371</v>
      </c>
      <c r="C6093">
        <v>9273</v>
      </c>
      <c r="D6093" t="s">
        <v>89</v>
      </c>
      <c r="E6093">
        <v>47</v>
      </c>
      <c r="F6093" t="s">
        <v>7</v>
      </c>
      <c r="G6093">
        <v>3</v>
      </c>
      <c r="H6093">
        <v>2812.72</v>
      </c>
      <c r="I6093">
        <v>8438.16</v>
      </c>
      <c r="J6093" t="s">
        <v>93</v>
      </c>
      <c r="K6093" t="s">
        <v>82</v>
      </c>
      <c r="L6093" t="s">
        <v>103</v>
      </c>
      <c r="M6093">
        <v>2024</v>
      </c>
      <c r="N6093" t="s">
        <v>84</v>
      </c>
      <c r="O6093" t="s">
        <v>6569</v>
      </c>
      <c r="P6093" t="s">
        <v>86</v>
      </c>
    </row>
    <row r="6094" spans="1:16" x14ac:dyDescent="0.45">
      <c r="A6094">
        <v>6093</v>
      </c>
      <c r="B6094" s="10">
        <v>45371</v>
      </c>
      <c r="C6094">
        <v>9278</v>
      </c>
      <c r="D6094" t="s">
        <v>89</v>
      </c>
      <c r="E6094">
        <v>26</v>
      </c>
      <c r="F6094" t="s">
        <v>5</v>
      </c>
      <c r="G6094">
        <v>1</v>
      </c>
      <c r="H6094">
        <v>2238.4699999999998</v>
      </c>
      <c r="I6094">
        <v>2238.4699999999998</v>
      </c>
      <c r="J6094" t="s">
        <v>87</v>
      </c>
      <c r="K6094" t="s">
        <v>82</v>
      </c>
      <c r="L6094" t="s">
        <v>103</v>
      </c>
      <c r="M6094">
        <v>2024</v>
      </c>
      <c r="N6094" t="s">
        <v>84</v>
      </c>
      <c r="O6094" t="s">
        <v>5450</v>
      </c>
      <c r="P6094" t="s">
        <v>86</v>
      </c>
    </row>
    <row r="6095" spans="1:16" x14ac:dyDescent="0.45">
      <c r="A6095">
        <v>6094</v>
      </c>
      <c r="B6095" s="10">
        <v>45371</v>
      </c>
      <c r="C6095">
        <v>7368</v>
      </c>
      <c r="D6095" t="s">
        <v>89</v>
      </c>
      <c r="E6095">
        <v>45</v>
      </c>
      <c r="F6095" t="s">
        <v>7</v>
      </c>
      <c r="G6095">
        <v>4</v>
      </c>
      <c r="H6095">
        <v>1360.26</v>
      </c>
      <c r="I6095">
        <v>5441.04</v>
      </c>
      <c r="J6095" t="s">
        <v>93</v>
      </c>
      <c r="K6095" t="s">
        <v>82</v>
      </c>
      <c r="L6095" t="s">
        <v>103</v>
      </c>
      <c r="M6095">
        <v>2024</v>
      </c>
      <c r="N6095" t="s">
        <v>84</v>
      </c>
      <c r="O6095" t="s">
        <v>2088</v>
      </c>
      <c r="P6095" t="s">
        <v>86</v>
      </c>
    </row>
    <row r="6096" spans="1:16" x14ac:dyDescent="0.45">
      <c r="A6096">
        <v>6095</v>
      </c>
      <c r="B6096" s="10">
        <v>45371</v>
      </c>
      <c r="C6096">
        <v>1821</v>
      </c>
      <c r="D6096" t="s">
        <v>80</v>
      </c>
      <c r="E6096">
        <v>21</v>
      </c>
      <c r="F6096" t="s">
        <v>102</v>
      </c>
      <c r="G6096">
        <v>3</v>
      </c>
      <c r="H6096">
        <v>4272.75</v>
      </c>
      <c r="I6096">
        <v>12818.25</v>
      </c>
      <c r="J6096" t="s">
        <v>95</v>
      </c>
      <c r="K6096" t="s">
        <v>82</v>
      </c>
      <c r="L6096" t="s">
        <v>103</v>
      </c>
      <c r="M6096">
        <v>2024</v>
      </c>
      <c r="N6096" t="s">
        <v>84</v>
      </c>
      <c r="O6096" t="s">
        <v>6903</v>
      </c>
      <c r="P6096" t="s">
        <v>86</v>
      </c>
    </row>
    <row r="6097" spans="1:16" x14ac:dyDescent="0.45">
      <c r="A6097">
        <v>6096</v>
      </c>
      <c r="B6097" s="10">
        <v>45371</v>
      </c>
      <c r="C6097">
        <v>8525</v>
      </c>
      <c r="D6097" t="s">
        <v>89</v>
      </c>
      <c r="E6097">
        <v>56</v>
      </c>
      <c r="F6097" t="s">
        <v>102</v>
      </c>
      <c r="G6097">
        <v>3</v>
      </c>
      <c r="H6097">
        <v>1939.86</v>
      </c>
      <c r="I6097">
        <v>5819.58</v>
      </c>
      <c r="J6097" t="s">
        <v>81</v>
      </c>
      <c r="K6097" t="s">
        <v>82</v>
      </c>
      <c r="L6097" t="s">
        <v>103</v>
      </c>
      <c r="M6097">
        <v>2024</v>
      </c>
      <c r="N6097" t="s">
        <v>84</v>
      </c>
      <c r="O6097" t="s">
        <v>6753</v>
      </c>
      <c r="P6097" t="s">
        <v>86</v>
      </c>
    </row>
    <row r="6098" spans="1:16" x14ac:dyDescent="0.45">
      <c r="A6098">
        <v>6097</v>
      </c>
      <c r="B6098" s="10">
        <v>45372</v>
      </c>
      <c r="C6098">
        <v>1162</v>
      </c>
      <c r="D6098" t="s">
        <v>80</v>
      </c>
      <c r="E6098">
        <v>34</v>
      </c>
      <c r="F6098" t="s">
        <v>5</v>
      </c>
      <c r="G6098">
        <v>4</v>
      </c>
      <c r="H6098">
        <v>3514.09</v>
      </c>
      <c r="I6098">
        <v>14056.36</v>
      </c>
      <c r="J6098" t="s">
        <v>87</v>
      </c>
      <c r="K6098" t="s">
        <v>82</v>
      </c>
      <c r="L6098" t="s">
        <v>103</v>
      </c>
      <c r="M6098">
        <v>2024</v>
      </c>
      <c r="N6098" t="s">
        <v>84</v>
      </c>
      <c r="O6098" t="s">
        <v>173</v>
      </c>
      <c r="P6098" t="s">
        <v>86</v>
      </c>
    </row>
    <row r="6099" spans="1:16" x14ac:dyDescent="0.45">
      <c r="A6099">
        <v>6098</v>
      </c>
      <c r="B6099" s="10">
        <v>45372</v>
      </c>
      <c r="C6099">
        <v>8777</v>
      </c>
      <c r="D6099" t="s">
        <v>89</v>
      </c>
      <c r="E6099">
        <v>28</v>
      </c>
      <c r="F6099" t="s">
        <v>5</v>
      </c>
      <c r="G6099">
        <v>2</v>
      </c>
      <c r="H6099">
        <v>3963.88</v>
      </c>
      <c r="I6099">
        <v>7927.76</v>
      </c>
      <c r="J6099" t="s">
        <v>87</v>
      </c>
      <c r="K6099" t="s">
        <v>82</v>
      </c>
      <c r="L6099" t="s">
        <v>103</v>
      </c>
      <c r="M6099">
        <v>2024</v>
      </c>
      <c r="N6099" t="s">
        <v>84</v>
      </c>
      <c r="O6099" t="s">
        <v>3763</v>
      </c>
      <c r="P6099" t="s">
        <v>86</v>
      </c>
    </row>
    <row r="6100" spans="1:16" x14ac:dyDescent="0.45">
      <c r="A6100">
        <v>6099</v>
      </c>
      <c r="B6100" s="10">
        <v>45372</v>
      </c>
      <c r="C6100">
        <v>2932</v>
      </c>
      <c r="D6100" t="s">
        <v>80</v>
      </c>
      <c r="E6100">
        <v>19</v>
      </c>
      <c r="F6100" t="s">
        <v>8</v>
      </c>
      <c r="G6100">
        <v>1</v>
      </c>
      <c r="H6100">
        <v>934.21</v>
      </c>
      <c r="I6100">
        <v>934.21</v>
      </c>
      <c r="J6100" t="s">
        <v>95</v>
      </c>
      <c r="K6100" t="s">
        <v>567</v>
      </c>
      <c r="L6100" t="s">
        <v>103</v>
      </c>
      <c r="M6100">
        <v>2024</v>
      </c>
      <c r="N6100" t="s">
        <v>84</v>
      </c>
      <c r="O6100" t="s">
        <v>7712</v>
      </c>
      <c r="P6100" t="s">
        <v>86</v>
      </c>
    </row>
    <row r="6101" spans="1:16" x14ac:dyDescent="0.45">
      <c r="A6101">
        <v>6100</v>
      </c>
      <c r="B6101" s="10">
        <v>45372</v>
      </c>
      <c r="C6101">
        <v>4535</v>
      </c>
      <c r="D6101" t="s">
        <v>89</v>
      </c>
      <c r="E6101">
        <v>40</v>
      </c>
      <c r="F6101" t="s">
        <v>9</v>
      </c>
      <c r="G6101">
        <v>2</v>
      </c>
      <c r="H6101">
        <v>639.61</v>
      </c>
      <c r="I6101">
        <v>1279.22</v>
      </c>
      <c r="J6101" t="s">
        <v>97</v>
      </c>
      <c r="K6101" t="s">
        <v>567</v>
      </c>
      <c r="L6101" t="s">
        <v>103</v>
      </c>
      <c r="M6101">
        <v>2024</v>
      </c>
      <c r="N6101" t="s">
        <v>668</v>
      </c>
      <c r="O6101" t="s">
        <v>9362</v>
      </c>
      <c r="P6101" t="s">
        <v>86</v>
      </c>
    </row>
    <row r="6102" spans="1:16" x14ac:dyDescent="0.45">
      <c r="A6102">
        <v>6101</v>
      </c>
      <c r="B6102" s="10">
        <v>45372</v>
      </c>
      <c r="C6102">
        <v>6956</v>
      </c>
      <c r="D6102" t="s">
        <v>80</v>
      </c>
      <c r="E6102">
        <v>39</v>
      </c>
      <c r="F6102" t="s">
        <v>8</v>
      </c>
      <c r="G6102">
        <v>4</v>
      </c>
      <c r="H6102">
        <v>88.78</v>
      </c>
      <c r="I6102">
        <v>355.12</v>
      </c>
      <c r="J6102" t="s">
        <v>97</v>
      </c>
      <c r="K6102" t="s">
        <v>567</v>
      </c>
      <c r="L6102" t="s">
        <v>103</v>
      </c>
      <c r="M6102">
        <v>2024</v>
      </c>
      <c r="N6102" t="s">
        <v>84</v>
      </c>
      <c r="O6102" t="s">
        <v>7394</v>
      </c>
      <c r="P6102" t="s">
        <v>86</v>
      </c>
    </row>
    <row r="6103" spans="1:16" x14ac:dyDescent="0.45">
      <c r="A6103">
        <v>6102</v>
      </c>
      <c r="B6103" s="10">
        <v>45372</v>
      </c>
      <c r="C6103">
        <v>4446</v>
      </c>
      <c r="D6103" t="s">
        <v>89</v>
      </c>
      <c r="E6103">
        <v>43</v>
      </c>
      <c r="F6103" t="s">
        <v>7</v>
      </c>
      <c r="G6103">
        <v>4</v>
      </c>
      <c r="H6103">
        <v>1563.75</v>
      </c>
      <c r="I6103">
        <v>6255</v>
      </c>
      <c r="J6103" t="s">
        <v>97</v>
      </c>
      <c r="K6103" t="s">
        <v>82</v>
      </c>
      <c r="L6103" t="s">
        <v>103</v>
      </c>
      <c r="M6103">
        <v>2024</v>
      </c>
      <c r="N6103" t="s">
        <v>84</v>
      </c>
      <c r="O6103" t="s">
        <v>1773</v>
      </c>
      <c r="P6103" t="s">
        <v>86</v>
      </c>
    </row>
    <row r="6104" spans="1:16" x14ac:dyDescent="0.45">
      <c r="A6104">
        <v>6103</v>
      </c>
      <c r="B6104" s="10">
        <v>45372</v>
      </c>
      <c r="C6104">
        <v>3790</v>
      </c>
      <c r="D6104" t="s">
        <v>89</v>
      </c>
      <c r="E6104">
        <v>29</v>
      </c>
      <c r="F6104" t="s">
        <v>9</v>
      </c>
      <c r="G6104">
        <v>5</v>
      </c>
      <c r="H6104">
        <v>4088.98</v>
      </c>
      <c r="I6104">
        <v>20444.900000000001</v>
      </c>
      <c r="J6104" t="s">
        <v>87</v>
      </c>
      <c r="K6104" t="s">
        <v>82</v>
      </c>
      <c r="L6104" t="s">
        <v>103</v>
      </c>
      <c r="M6104">
        <v>2024</v>
      </c>
      <c r="N6104" t="s">
        <v>84</v>
      </c>
      <c r="O6104" t="s">
        <v>4040</v>
      </c>
      <c r="P6104" t="s">
        <v>86</v>
      </c>
    </row>
    <row r="6105" spans="1:16" x14ac:dyDescent="0.45">
      <c r="A6105">
        <v>6104</v>
      </c>
      <c r="B6105" s="10">
        <v>45372</v>
      </c>
      <c r="C6105">
        <v>3707</v>
      </c>
      <c r="D6105" t="s">
        <v>80</v>
      </c>
      <c r="E6105">
        <v>49</v>
      </c>
      <c r="F6105" t="s">
        <v>5</v>
      </c>
      <c r="G6105">
        <v>5</v>
      </c>
      <c r="H6105">
        <v>3875.19</v>
      </c>
      <c r="I6105">
        <v>19375.95</v>
      </c>
      <c r="J6105" t="s">
        <v>93</v>
      </c>
      <c r="K6105" t="s">
        <v>82</v>
      </c>
      <c r="L6105" t="s">
        <v>103</v>
      </c>
      <c r="M6105">
        <v>2024</v>
      </c>
      <c r="N6105" t="s">
        <v>84</v>
      </c>
      <c r="O6105" t="s">
        <v>4285</v>
      </c>
      <c r="P6105" t="s">
        <v>86</v>
      </c>
    </row>
    <row r="6106" spans="1:16" x14ac:dyDescent="0.45">
      <c r="A6106">
        <v>6105</v>
      </c>
      <c r="B6106" s="10">
        <v>45372</v>
      </c>
      <c r="C6106">
        <v>8959</v>
      </c>
      <c r="D6106" t="s">
        <v>80</v>
      </c>
      <c r="E6106">
        <v>26</v>
      </c>
      <c r="F6106" t="s">
        <v>102</v>
      </c>
      <c r="G6106">
        <v>4</v>
      </c>
      <c r="H6106">
        <v>4365.4399999999996</v>
      </c>
      <c r="I6106">
        <v>17461.759999999998</v>
      </c>
      <c r="J6106" t="s">
        <v>87</v>
      </c>
      <c r="K6106" t="s">
        <v>82</v>
      </c>
      <c r="L6106" t="s">
        <v>103</v>
      </c>
      <c r="M6106">
        <v>2024</v>
      </c>
      <c r="N6106" t="s">
        <v>668</v>
      </c>
      <c r="O6106" t="s">
        <v>10043</v>
      </c>
      <c r="P6106" t="s">
        <v>86</v>
      </c>
    </row>
    <row r="6107" spans="1:16" x14ac:dyDescent="0.45">
      <c r="A6107">
        <v>6106</v>
      </c>
      <c r="B6107" s="10">
        <v>45372</v>
      </c>
      <c r="C6107">
        <v>4933</v>
      </c>
      <c r="D6107" t="s">
        <v>80</v>
      </c>
      <c r="E6107">
        <v>60</v>
      </c>
      <c r="F6107" t="s">
        <v>7</v>
      </c>
      <c r="G6107">
        <v>5</v>
      </c>
      <c r="H6107">
        <v>3814.97</v>
      </c>
      <c r="I6107">
        <v>19074.849999999999</v>
      </c>
      <c r="J6107" t="s">
        <v>81</v>
      </c>
      <c r="K6107" t="s">
        <v>82</v>
      </c>
      <c r="L6107" t="s">
        <v>103</v>
      </c>
      <c r="M6107">
        <v>2024</v>
      </c>
      <c r="N6107" t="s">
        <v>84</v>
      </c>
      <c r="O6107" t="s">
        <v>4743</v>
      </c>
      <c r="P6107" t="s">
        <v>86</v>
      </c>
    </row>
    <row r="6108" spans="1:16" x14ac:dyDescent="0.45">
      <c r="A6108">
        <v>6107</v>
      </c>
      <c r="B6108" s="10">
        <v>45372</v>
      </c>
      <c r="C6108">
        <v>4385</v>
      </c>
      <c r="D6108" t="s">
        <v>80</v>
      </c>
      <c r="E6108">
        <v>22</v>
      </c>
      <c r="F6108" t="s">
        <v>8</v>
      </c>
      <c r="G6108">
        <v>3</v>
      </c>
      <c r="H6108">
        <v>168.76</v>
      </c>
      <c r="I6108">
        <v>506.28</v>
      </c>
      <c r="J6108" t="s">
        <v>95</v>
      </c>
      <c r="K6108" t="s">
        <v>567</v>
      </c>
      <c r="L6108" t="s">
        <v>103</v>
      </c>
      <c r="M6108">
        <v>2024</v>
      </c>
      <c r="N6108" t="s">
        <v>84</v>
      </c>
      <c r="O6108" t="s">
        <v>7533</v>
      </c>
      <c r="P6108" t="s">
        <v>86</v>
      </c>
    </row>
    <row r="6109" spans="1:16" x14ac:dyDescent="0.45">
      <c r="A6109">
        <v>6108</v>
      </c>
      <c r="B6109" s="10">
        <v>45372</v>
      </c>
      <c r="C6109">
        <v>7636</v>
      </c>
      <c r="D6109" t="s">
        <v>80</v>
      </c>
      <c r="E6109">
        <v>43</v>
      </c>
      <c r="F6109" t="s">
        <v>6</v>
      </c>
      <c r="G6109">
        <v>2</v>
      </c>
      <c r="H6109">
        <v>1958.31</v>
      </c>
      <c r="I6109">
        <v>3916.62</v>
      </c>
      <c r="J6109" t="s">
        <v>97</v>
      </c>
      <c r="K6109" t="s">
        <v>82</v>
      </c>
      <c r="L6109" t="s">
        <v>103</v>
      </c>
      <c r="M6109">
        <v>2024</v>
      </c>
      <c r="N6109" t="s">
        <v>668</v>
      </c>
      <c r="O6109" t="s">
        <v>9888</v>
      </c>
      <c r="P6109" t="s">
        <v>86</v>
      </c>
    </row>
    <row r="6110" spans="1:16" x14ac:dyDescent="0.45">
      <c r="A6110">
        <v>6109</v>
      </c>
      <c r="B6110" s="10">
        <v>45372</v>
      </c>
      <c r="C6110">
        <v>1922</v>
      </c>
      <c r="D6110" t="s">
        <v>80</v>
      </c>
      <c r="E6110">
        <v>24</v>
      </c>
      <c r="F6110" t="s">
        <v>6</v>
      </c>
      <c r="G6110">
        <v>4</v>
      </c>
      <c r="H6110">
        <v>79.34</v>
      </c>
      <c r="I6110">
        <v>317.36</v>
      </c>
      <c r="J6110" t="s">
        <v>95</v>
      </c>
      <c r="K6110" t="s">
        <v>567</v>
      </c>
      <c r="L6110" t="s">
        <v>103</v>
      </c>
      <c r="M6110">
        <v>2024</v>
      </c>
      <c r="N6110" t="s">
        <v>668</v>
      </c>
      <c r="O6110" t="s">
        <v>9363</v>
      </c>
      <c r="P6110" t="s">
        <v>86</v>
      </c>
    </row>
    <row r="6111" spans="1:16" x14ac:dyDescent="0.45">
      <c r="A6111">
        <v>6110</v>
      </c>
      <c r="B6111" s="10">
        <v>45373</v>
      </c>
      <c r="C6111">
        <v>9089</v>
      </c>
      <c r="D6111" t="s">
        <v>89</v>
      </c>
      <c r="E6111">
        <v>46</v>
      </c>
      <c r="F6111" t="s">
        <v>5</v>
      </c>
      <c r="G6111">
        <v>3</v>
      </c>
      <c r="H6111">
        <v>228.45</v>
      </c>
      <c r="I6111">
        <v>685.35</v>
      </c>
      <c r="J6111" t="s">
        <v>93</v>
      </c>
      <c r="K6111" t="s">
        <v>567</v>
      </c>
      <c r="L6111" t="s">
        <v>103</v>
      </c>
      <c r="M6111">
        <v>2024</v>
      </c>
      <c r="N6111" t="s">
        <v>84</v>
      </c>
      <c r="O6111" t="s">
        <v>808</v>
      </c>
      <c r="P6111" t="s">
        <v>748</v>
      </c>
    </row>
    <row r="6112" spans="1:16" x14ac:dyDescent="0.45">
      <c r="A6112">
        <v>6111</v>
      </c>
      <c r="B6112" s="10">
        <v>45373</v>
      </c>
      <c r="C6112">
        <v>1564</v>
      </c>
      <c r="D6112" t="s">
        <v>89</v>
      </c>
      <c r="E6112">
        <v>50</v>
      </c>
      <c r="F6112" t="s">
        <v>9</v>
      </c>
      <c r="G6112">
        <v>1</v>
      </c>
      <c r="H6112">
        <v>2418.87</v>
      </c>
      <c r="I6112">
        <v>2418.87</v>
      </c>
      <c r="J6112" t="s">
        <v>93</v>
      </c>
      <c r="K6112" t="s">
        <v>82</v>
      </c>
      <c r="L6112" t="s">
        <v>103</v>
      </c>
      <c r="M6112">
        <v>2024</v>
      </c>
      <c r="N6112" t="s">
        <v>84</v>
      </c>
      <c r="O6112" t="s">
        <v>5668</v>
      </c>
      <c r="P6112" t="s">
        <v>86</v>
      </c>
    </row>
    <row r="6113" spans="1:16" x14ac:dyDescent="0.45">
      <c r="A6113">
        <v>6112</v>
      </c>
      <c r="B6113" s="10">
        <v>45373</v>
      </c>
      <c r="C6113">
        <v>4258</v>
      </c>
      <c r="D6113" t="s">
        <v>89</v>
      </c>
      <c r="E6113">
        <v>41</v>
      </c>
      <c r="F6113" t="s">
        <v>6</v>
      </c>
      <c r="G6113">
        <v>1</v>
      </c>
      <c r="H6113">
        <v>1832.03</v>
      </c>
      <c r="I6113">
        <v>1832.03</v>
      </c>
      <c r="J6113" t="s">
        <v>97</v>
      </c>
      <c r="K6113" t="s">
        <v>567</v>
      </c>
      <c r="L6113" t="s">
        <v>103</v>
      </c>
      <c r="M6113">
        <v>2024</v>
      </c>
      <c r="N6113" t="s">
        <v>84</v>
      </c>
      <c r="O6113" t="s">
        <v>7962</v>
      </c>
      <c r="P6113" t="s">
        <v>86</v>
      </c>
    </row>
    <row r="6114" spans="1:16" x14ac:dyDescent="0.45">
      <c r="A6114">
        <v>6113</v>
      </c>
      <c r="B6114" s="10">
        <v>45373</v>
      </c>
      <c r="C6114">
        <v>3500</v>
      </c>
      <c r="D6114" t="s">
        <v>80</v>
      </c>
      <c r="E6114">
        <v>42</v>
      </c>
      <c r="F6114" t="s">
        <v>9</v>
      </c>
      <c r="G6114">
        <v>5</v>
      </c>
      <c r="H6114">
        <v>2814.69</v>
      </c>
      <c r="I6114">
        <v>14073.45</v>
      </c>
      <c r="J6114" t="s">
        <v>97</v>
      </c>
      <c r="K6114" t="s">
        <v>82</v>
      </c>
      <c r="L6114" t="s">
        <v>103</v>
      </c>
      <c r="M6114">
        <v>2024</v>
      </c>
      <c r="N6114" t="s">
        <v>84</v>
      </c>
      <c r="O6114" t="s">
        <v>4527</v>
      </c>
      <c r="P6114" t="s">
        <v>86</v>
      </c>
    </row>
    <row r="6115" spans="1:16" x14ac:dyDescent="0.45">
      <c r="A6115">
        <v>6114</v>
      </c>
      <c r="B6115" s="10">
        <v>45373</v>
      </c>
      <c r="C6115">
        <v>5566</v>
      </c>
      <c r="D6115" t="s">
        <v>80</v>
      </c>
      <c r="E6115">
        <v>48</v>
      </c>
      <c r="F6115" t="s">
        <v>102</v>
      </c>
      <c r="G6115">
        <v>5</v>
      </c>
      <c r="H6115">
        <v>377.5</v>
      </c>
      <c r="I6115">
        <v>1887.5</v>
      </c>
      <c r="J6115" t="s">
        <v>93</v>
      </c>
      <c r="K6115" t="s">
        <v>567</v>
      </c>
      <c r="L6115" t="s">
        <v>103</v>
      </c>
      <c r="M6115">
        <v>2024</v>
      </c>
      <c r="N6115" t="s">
        <v>84</v>
      </c>
      <c r="O6115" t="s">
        <v>7621</v>
      </c>
      <c r="P6115" t="s">
        <v>86</v>
      </c>
    </row>
    <row r="6116" spans="1:16" x14ac:dyDescent="0.45">
      <c r="A6116">
        <v>6115</v>
      </c>
      <c r="B6116" s="10">
        <v>45373</v>
      </c>
      <c r="C6116">
        <v>7881</v>
      </c>
      <c r="D6116" t="s">
        <v>80</v>
      </c>
      <c r="E6116">
        <v>46</v>
      </c>
      <c r="F6116" t="s">
        <v>5</v>
      </c>
      <c r="G6116">
        <v>3</v>
      </c>
      <c r="H6116">
        <v>2962.09</v>
      </c>
      <c r="I6116">
        <v>8886.27</v>
      </c>
      <c r="J6116" t="s">
        <v>93</v>
      </c>
      <c r="K6116" t="s">
        <v>82</v>
      </c>
      <c r="L6116" t="s">
        <v>103</v>
      </c>
      <c r="M6116">
        <v>2024</v>
      </c>
      <c r="N6116" t="s">
        <v>84</v>
      </c>
      <c r="O6116" t="s">
        <v>6570</v>
      </c>
      <c r="P6116" t="s">
        <v>86</v>
      </c>
    </row>
    <row r="6117" spans="1:16" x14ac:dyDescent="0.45">
      <c r="A6117">
        <v>6116</v>
      </c>
      <c r="B6117" s="10">
        <v>45373</v>
      </c>
      <c r="C6117">
        <v>4636</v>
      </c>
      <c r="D6117" t="s">
        <v>89</v>
      </c>
      <c r="E6117">
        <v>22</v>
      </c>
      <c r="F6117" t="s">
        <v>5</v>
      </c>
      <c r="G6117">
        <v>1</v>
      </c>
      <c r="H6117">
        <v>371.76</v>
      </c>
      <c r="I6117">
        <v>371.76</v>
      </c>
      <c r="J6117" t="s">
        <v>95</v>
      </c>
      <c r="K6117" t="s">
        <v>567</v>
      </c>
      <c r="L6117" t="s">
        <v>103</v>
      </c>
      <c r="M6117">
        <v>2024</v>
      </c>
      <c r="N6117" t="s">
        <v>84</v>
      </c>
      <c r="O6117" t="s">
        <v>7713</v>
      </c>
      <c r="P6117" t="s">
        <v>86</v>
      </c>
    </row>
    <row r="6118" spans="1:16" x14ac:dyDescent="0.45">
      <c r="A6118">
        <v>6117</v>
      </c>
      <c r="B6118" s="10">
        <v>45373</v>
      </c>
      <c r="C6118">
        <v>7030</v>
      </c>
      <c r="D6118" t="s">
        <v>80</v>
      </c>
      <c r="E6118">
        <v>55</v>
      </c>
      <c r="F6118" t="s">
        <v>7</v>
      </c>
      <c r="G6118">
        <v>4</v>
      </c>
      <c r="H6118">
        <v>2147.2399999999998</v>
      </c>
      <c r="I6118">
        <v>8588.9599999999991</v>
      </c>
      <c r="J6118" t="s">
        <v>81</v>
      </c>
      <c r="K6118" t="s">
        <v>82</v>
      </c>
      <c r="L6118" t="s">
        <v>103</v>
      </c>
      <c r="M6118">
        <v>2024</v>
      </c>
      <c r="N6118" t="s">
        <v>84</v>
      </c>
      <c r="O6118" t="s">
        <v>1439</v>
      </c>
      <c r="P6118" t="s">
        <v>86</v>
      </c>
    </row>
    <row r="6119" spans="1:16" x14ac:dyDescent="0.45">
      <c r="A6119">
        <v>6118</v>
      </c>
      <c r="B6119" s="10">
        <v>45373</v>
      </c>
      <c r="C6119">
        <v>1223</v>
      </c>
      <c r="D6119" t="s">
        <v>89</v>
      </c>
      <c r="E6119">
        <v>62</v>
      </c>
      <c r="F6119" t="s">
        <v>7</v>
      </c>
      <c r="G6119">
        <v>2</v>
      </c>
      <c r="H6119">
        <v>1794.17</v>
      </c>
      <c r="I6119">
        <v>3588.34</v>
      </c>
      <c r="J6119" t="s">
        <v>81</v>
      </c>
      <c r="K6119" t="s">
        <v>82</v>
      </c>
      <c r="L6119" t="s">
        <v>103</v>
      </c>
      <c r="M6119">
        <v>2024</v>
      </c>
      <c r="N6119" t="s">
        <v>84</v>
      </c>
      <c r="O6119" t="s">
        <v>3122</v>
      </c>
      <c r="P6119" t="s">
        <v>86</v>
      </c>
    </row>
    <row r="6120" spans="1:16" x14ac:dyDescent="0.45">
      <c r="A6120">
        <v>6119</v>
      </c>
      <c r="B6120" s="10">
        <v>45373</v>
      </c>
      <c r="C6120">
        <v>7297</v>
      </c>
      <c r="D6120" t="s">
        <v>80</v>
      </c>
      <c r="E6120">
        <v>28</v>
      </c>
      <c r="F6120" t="s">
        <v>9</v>
      </c>
      <c r="G6120">
        <v>5</v>
      </c>
      <c r="H6120">
        <v>1158.54</v>
      </c>
      <c r="I6120">
        <v>5792.7</v>
      </c>
      <c r="J6120" t="s">
        <v>87</v>
      </c>
      <c r="K6120" t="s">
        <v>82</v>
      </c>
      <c r="L6120" t="s">
        <v>103</v>
      </c>
      <c r="M6120">
        <v>2024</v>
      </c>
      <c r="N6120" t="s">
        <v>84</v>
      </c>
      <c r="O6120" t="s">
        <v>4041</v>
      </c>
      <c r="P6120" t="s">
        <v>86</v>
      </c>
    </row>
    <row r="6121" spans="1:16" x14ac:dyDescent="0.45">
      <c r="A6121">
        <v>6120</v>
      </c>
      <c r="B6121" s="10">
        <v>45373</v>
      </c>
      <c r="C6121">
        <v>1350</v>
      </c>
      <c r="D6121" t="s">
        <v>80</v>
      </c>
      <c r="E6121">
        <v>49</v>
      </c>
      <c r="F6121" t="s">
        <v>6</v>
      </c>
      <c r="G6121">
        <v>3</v>
      </c>
      <c r="H6121">
        <v>1594.26</v>
      </c>
      <c r="I6121">
        <v>4782.78</v>
      </c>
      <c r="J6121" t="s">
        <v>93</v>
      </c>
      <c r="K6121" t="s">
        <v>82</v>
      </c>
      <c r="L6121" t="s">
        <v>103</v>
      </c>
      <c r="M6121">
        <v>2024</v>
      </c>
      <c r="N6121" t="s">
        <v>668</v>
      </c>
      <c r="O6121" t="s">
        <v>9516</v>
      </c>
      <c r="P6121" t="s">
        <v>86</v>
      </c>
    </row>
    <row r="6122" spans="1:16" x14ac:dyDescent="0.45">
      <c r="A6122">
        <v>6121</v>
      </c>
      <c r="B6122" s="10">
        <v>45373</v>
      </c>
      <c r="C6122">
        <v>8314</v>
      </c>
      <c r="D6122" t="s">
        <v>80</v>
      </c>
      <c r="E6122">
        <v>25</v>
      </c>
      <c r="F6122" t="s">
        <v>6</v>
      </c>
      <c r="G6122">
        <v>5</v>
      </c>
      <c r="H6122">
        <v>52.59</v>
      </c>
      <c r="I6122">
        <v>262.95</v>
      </c>
      <c r="J6122" t="s">
        <v>87</v>
      </c>
      <c r="K6122" t="s">
        <v>567</v>
      </c>
      <c r="L6122" t="s">
        <v>103</v>
      </c>
      <c r="M6122">
        <v>2024</v>
      </c>
      <c r="N6122" t="s">
        <v>668</v>
      </c>
      <c r="O6122" t="s">
        <v>9304</v>
      </c>
      <c r="P6122" t="s">
        <v>748</v>
      </c>
    </row>
    <row r="6123" spans="1:16" x14ac:dyDescent="0.45">
      <c r="A6123">
        <v>6122</v>
      </c>
      <c r="B6123" s="10">
        <v>45373</v>
      </c>
      <c r="C6123">
        <v>2928</v>
      </c>
      <c r="D6123" t="s">
        <v>89</v>
      </c>
      <c r="E6123">
        <v>37</v>
      </c>
      <c r="F6123" t="s">
        <v>8</v>
      </c>
      <c r="G6123">
        <v>3</v>
      </c>
      <c r="H6123">
        <v>1654.26</v>
      </c>
      <c r="I6123">
        <v>4962.78</v>
      </c>
      <c r="J6123" t="s">
        <v>97</v>
      </c>
      <c r="K6123" t="s">
        <v>82</v>
      </c>
      <c r="L6123" t="s">
        <v>103</v>
      </c>
      <c r="M6123">
        <v>2024</v>
      </c>
      <c r="N6123" t="s">
        <v>84</v>
      </c>
      <c r="O6123" t="s">
        <v>6358</v>
      </c>
      <c r="P6123" t="s">
        <v>86</v>
      </c>
    </row>
    <row r="6124" spans="1:16" x14ac:dyDescent="0.45">
      <c r="A6124">
        <v>6123</v>
      </c>
      <c r="B6124" s="10">
        <v>45373</v>
      </c>
      <c r="C6124">
        <v>8743</v>
      </c>
      <c r="D6124" t="s">
        <v>80</v>
      </c>
      <c r="E6124">
        <v>51</v>
      </c>
      <c r="F6124" t="s">
        <v>9</v>
      </c>
      <c r="G6124">
        <v>1</v>
      </c>
      <c r="H6124">
        <v>438.12</v>
      </c>
      <c r="I6124">
        <v>438.12</v>
      </c>
      <c r="J6124" t="s">
        <v>93</v>
      </c>
      <c r="K6124" t="s">
        <v>567</v>
      </c>
      <c r="L6124" t="s">
        <v>103</v>
      </c>
      <c r="M6124">
        <v>2024</v>
      </c>
      <c r="N6124" t="s">
        <v>84</v>
      </c>
      <c r="O6124" t="s">
        <v>7825</v>
      </c>
      <c r="P6124" t="s">
        <v>86</v>
      </c>
    </row>
    <row r="6125" spans="1:16" x14ac:dyDescent="0.45">
      <c r="A6125">
        <v>6124</v>
      </c>
      <c r="B6125" s="10">
        <v>45374</v>
      </c>
      <c r="C6125">
        <v>9540</v>
      </c>
      <c r="D6125" t="s">
        <v>89</v>
      </c>
      <c r="E6125">
        <v>64</v>
      </c>
      <c r="F6125" t="s">
        <v>6</v>
      </c>
      <c r="G6125">
        <v>5</v>
      </c>
      <c r="H6125">
        <v>4610.45</v>
      </c>
      <c r="I6125">
        <v>23052.25</v>
      </c>
      <c r="J6125" t="s">
        <v>81</v>
      </c>
      <c r="K6125" t="s">
        <v>82</v>
      </c>
      <c r="L6125" t="s">
        <v>103</v>
      </c>
      <c r="M6125">
        <v>2024</v>
      </c>
      <c r="N6125" t="s">
        <v>668</v>
      </c>
      <c r="O6125" t="s">
        <v>722</v>
      </c>
      <c r="P6125" t="s">
        <v>86</v>
      </c>
    </row>
    <row r="6126" spans="1:16" x14ac:dyDescent="0.45">
      <c r="A6126">
        <v>6125</v>
      </c>
      <c r="B6126" s="10">
        <v>45374</v>
      </c>
      <c r="C6126">
        <v>5732</v>
      </c>
      <c r="D6126" t="s">
        <v>80</v>
      </c>
      <c r="E6126">
        <v>59</v>
      </c>
      <c r="F6126" t="s">
        <v>7</v>
      </c>
      <c r="G6126">
        <v>3</v>
      </c>
      <c r="H6126">
        <v>417.95</v>
      </c>
      <c r="I6126">
        <v>1253.8499999999999</v>
      </c>
      <c r="J6126" t="s">
        <v>81</v>
      </c>
      <c r="K6126" t="s">
        <v>567</v>
      </c>
      <c r="L6126" t="s">
        <v>103</v>
      </c>
      <c r="M6126">
        <v>2024</v>
      </c>
      <c r="N6126" t="s">
        <v>668</v>
      </c>
      <c r="O6126" t="s">
        <v>9364</v>
      </c>
      <c r="P6126" t="s">
        <v>86</v>
      </c>
    </row>
    <row r="6127" spans="1:16" x14ac:dyDescent="0.45">
      <c r="A6127">
        <v>6126</v>
      </c>
      <c r="B6127" s="10">
        <v>45374</v>
      </c>
      <c r="C6127">
        <v>2017</v>
      </c>
      <c r="D6127" t="s">
        <v>80</v>
      </c>
      <c r="E6127">
        <v>25</v>
      </c>
      <c r="F6127" t="s">
        <v>7</v>
      </c>
      <c r="G6127">
        <v>3</v>
      </c>
      <c r="H6127">
        <v>4767.87</v>
      </c>
      <c r="I6127">
        <v>14303.61</v>
      </c>
      <c r="J6127" t="s">
        <v>87</v>
      </c>
      <c r="K6127" t="s">
        <v>82</v>
      </c>
      <c r="L6127" t="s">
        <v>103</v>
      </c>
      <c r="M6127">
        <v>2024</v>
      </c>
      <c r="N6127" t="s">
        <v>84</v>
      </c>
      <c r="O6127" t="s">
        <v>6130</v>
      </c>
      <c r="P6127" t="s">
        <v>86</v>
      </c>
    </row>
    <row r="6128" spans="1:16" x14ac:dyDescent="0.45">
      <c r="A6128">
        <v>6127</v>
      </c>
      <c r="B6128" s="10">
        <v>45374</v>
      </c>
      <c r="C6128">
        <v>3226</v>
      </c>
      <c r="D6128" t="s">
        <v>80</v>
      </c>
      <c r="E6128">
        <v>19</v>
      </c>
      <c r="F6128" t="s">
        <v>7</v>
      </c>
      <c r="G6128">
        <v>5</v>
      </c>
      <c r="H6128">
        <v>2482.56</v>
      </c>
      <c r="I6128">
        <v>12412.8</v>
      </c>
      <c r="J6128" t="s">
        <v>95</v>
      </c>
      <c r="K6128" t="s">
        <v>82</v>
      </c>
      <c r="L6128" t="s">
        <v>103</v>
      </c>
      <c r="M6128">
        <v>2024</v>
      </c>
      <c r="N6128" t="s">
        <v>84</v>
      </c>
      <c r="O6128" t="s">
        <v>4926</v>
      </c>
      <c r="P6128" t="s">
        <v>86</v>
      </c>
    </row>
    <row r="6129" spans="1:16" x14ac:dyDescent="0.45">
      <c r="A6129">
        <v>6128</v>
      </c>
      <c r="B6129" s="10">
        <v>45374</v>
      </c>
      <c r="C6129">
        <v>8206</v>
      </c>
      <c r="D6129" t="s">
        <v>80</v>
      </c>
      <c r="E6129">
        <v>38</v>
      </c>
      <c r="F6129" t="s">
        <v>9</v>
      </c>
      <c r="G6129">
        <v>2</v>
      </c>
      <c r="H6129">
        <v>2590.21</v>
      </c>
      <c r="I6129">
        <v>5180.42</v>
      </c>
      <c r="J6129" t="s">
        <v>97</v>
      </c>
      <c r="K6129" t="s">
        <v>82</v>
      </c>
      <c r="L6129" t="s">
        <v>103</v>
      </c>
      <c r="M6129">
        <v>2024</v>
      </c>
      <c r="N6129" t="s">
        <v>84</v>
      </c>
      <c r="O6129" t="s">
        <v>2821</v>
      </c>
      <c r="P6129" t="s">
        <v>86</v>
      </c>
    </row>
    <row r="6130" spans="1:16" x14ac:dyDescent="0.45">
      <c r="A6130">
        <v>6129</v>
      </c>
      <c r="B6130" s="10">
        <v>45374</v>
      </c>
      <c r="C6130">
        <v>8170</v>
      </c>
      <c r="D6130" t="s">
        <v>89</v>
      </c>
      <c r="E6130">
        <v>32</v>
      </c>
      <c r="F6130" t="s">
        <v>5</v>
      </c>
      <c r="G6130">
        <v>4</v>
      </c>
      <c r="H6130">
        <v>3951.22</v>
      </c>
      <c r="I6130">
        <v>15804.88</v>
      </c>
      <c r="J6130" t="s">
        <v>87</v>
      </c>
      <c r="K6130" t="s">
        <v>82</v>
      </c>
      <c r="L6130" t="s">
        <v>103</v>
      </c>
      <c r="M6130">
        <v>2024</v>
      </c>
      <c r="N6130" t="s">
        <v>84</v>
      </c>
      <c r="O6130" t="s">
        <v>1078</v>
      </c>
      <c r="P6130" t="s">
        <v>86</v>
      </c>
    </row>
    <row r="6131" spans="1:16" x14ac:dyDescent="0.45">
      <c r="A6131">
        <v>6130</v>
      </c>
      <c r="B6131" s="10">
        <v>45374</v>
      </c>
      <c r="C6131">
        <v>7207</v>
      </c>
      <c r="D6131" t="s">
        <v>80</v>
      </c>
      <c r="E6131">
        <v>23</v>
      </c>
      <c r="F6131" t="s">
        <v>8</v>
      </c>
      <c r="G6131">
        <v>1</v>
      </c>
      <c r="H6131">
        <v>3492.13</v>
      </c>
      <c r="I6131">
        <v>3492.13</v>
      </c>
      <c r="J6131" t="s">
        <v>95</v>
      </c>
      <c r="K6131" t="s">
        <v>82</v>
      </c>
      <c r="L6131" t="s">
        <v>103</v>
      </c>
      <c r="M6131">
        <v>2024</v>
      </c>
      <c r="N6131" t="s">
        <v>84</v>
      </c>
      <c r="O6131" t="s">
        <v>5069</v>
      </c>
      <c r="P6131" t="s">
        <v>86</v>
      </c>
    </row>
    <row r="6132" spans="1:16" x14ac:dyDescent="0.45">
      <c r="A6132">
        <v>6131</v>
      </c>
      <c r="B6132" s="10">
        <v>45374</v>
      </c>
      <c r="C6132">
        <v>3419</v>
      </c>
      <c r="D6132" t="s">
        <v>89</v>
      </c>
      <c r="E6132">
        <v>22</v>
      </c>
      <c r="F6132" t="s">
        <v>8</v>
      </c>
      <c r="G6132">
        <v>5</v>
      </c>
      <c r="H6132">
        <v>1223.45</v>
      </c>
      <c r="I6132">
        <v>6117.25</v>
      </c>
      <c r="J6132" t="s">
        <v>95</v>
      </c>
      <c r="K6132" t="s">
        <v>82</v>
      </c>
      <c r="L6132" t="s">
        <v>103</v>
      </c>
      <c r="M6132">
        <v>2024</v>
      </c>
      <c r="N6132" t="s">
        <v>84</v>
      </c>
      <c r="O6132" t="s">
        <v>4927</v>
      </c>
      <c r="P6132" t="s">
        <v>86</v>
      </c>
    </row>
    <row r="6133" spans="1:16" x14ac:dyDescent="0.45">
      <c r="A6133">
        <v>6132</v>
      </c>
      <c r="B6133" s="10">
        <v>45374</v>
      </c>
      <c r="C6133">
        <v>7240</v>
      </c>
      <c r="D6133" t="s">
        <v>80</v>
      </c>
      <c r="E6133">
        <v>20</v>
      </c>
      <c r="F6133" t="s">
        <v>7</v>
      </c>
      <c r="G6133">
        <v>5</v>
      </c>
      <c r="H6133">
        <v>176.06</v>
      </c>
      <c r="I6133">
        <v>880.3</v>
      </c>
      <c r="J6133" t="s">
        <v>95</v>
      </c>
      <c r="K6133" t="s">
        <v>567</v>
      </c>
      <c r="L6133" t="s">
        <v>103</v>
      </c>
      <c r="M6133">
        <v>2024</v>
      </c>
      <c r="N6133" t="s">
        <v>84</v>
      </c>
      <c r="O6133" t="s">
        <v>7622</v>
      </c>
      <c r="P6133" t="s">
        <v>86</v>
      </c>
    </row>
    <row r="6134" spans="1:16" x14ac:dyDescent="0.45">
      <c r="A6134">
        <v>6133</v>
      </c>
      <c r="B6134" s="10">
        <v>45374</v>
      </c>
      <c r="C6134">
        <v>2893</v>
      </c>
      <c r="D6134" t="s">
        <v>80</v>
      </c>
      <c r="E6134">
        <v>60</v>
      </c>
      <c r="F6134" t="s">
        <v>102</v>
      </c>
      <c r="G6134">
        <v>2</v>
      </c>
      <c r="H6134">
        <v>3903.32</v>
      </c>
      <c r="I6134">
        <v>7806.64</v>
      </c>
      <c r="J6134" t="s">
        <v>81</v>
      </c>
      <c r="K6134" t="s">
        <v>82</v>
      </c>
      <c r="L6134" t="s">
        <v>103</v>
      </c>
      <c r="M6134">
        <v>2024</v>
      </c>
      <c r="N6134" t="s">
        <v>84</v>
      </c>
      <c r="O6134" t="s">
        <v>3123</v>
      </c>
      <c r="P6134" t="s">
        <v>86</v>
      </c>
    </row>
    <row r="6135" spans="1:16" x14ac:dyDescent="0.45">
      <c r="A6135">
        <v>6134</v>
      </c>
      <c r="B6135" s="10">
        <v>45374</v>
      </c>
      <c r="C6135">
        <v>6322</v>
      </c>
      <c r="D6135" t="s">
        <v>80</v>
      </c>
      <c r="E6135">
        <v>60</v>
      </c>
      <c r="F6135" t="s">
        <v>9</v>
      </c>
      <c r="G6135">
        <v>1</v>
      </c>
      <c r="H6135">
        <v>692.23</v>
      </c>
      <c r="I6135">
        <v>692.23</v>
      </c>
      <c r="J6135" t="s">
        <v>81</v>
      </c>
      <c r="K6135" t="s">
        <v>567</v>
      </c>
      <c r="L6135" t="s">
        <v>103</v>
      </c>
      <c r="M6135">
        <v>2024</v>
      </c>
      <c r="N6135" t="s">
        <v>84</v>
      </c>
      <c r="O6135" t="s">
        <v>8095</v>
      </c>
      <c r="P6135" t="s">
        <v>86</v>
      </c>
    </row>
    <row r="6136" spans="1:16" x14ac:dyDescent="0.45">
      <c r="A6136">
        <v>6135</v>
      </c>
      <c r="B6136" s="10">
        <v>45374</v>
      </c>
      <c r="C6136">
        <v>8718</v>
      </c>
      <c r="D6136" t="s">
        <v>89</v>
      </c>
      <c r="E6136">
        <v>33</v>
      </c>
      <c r="F6136" t="s">
        <v>6</v>
      </c>
      <c r="G6136">
        <v>5</v>
      </c>
      <c r="H6136">
        <v>3011.93</v>
      </c>
      <c r="I6136">
        <v>15059.65</v>
      </c>
      <c r="J6136" t="s">
        <v>87</v>
      </c>
      <c r="K6136" t="s">
        <v>82</v>
      </c>
      <c r="L6136" t="s">
        <v>103</v>
      </c>
      <c r="M6136">
        <v>2024</v>
      </c>
      <c r="N6136" t="s">
        <v>84</v>
      </c>
      <c r="O6136" t="s">
        <v>4042</v>
      </c>
      <c r="P6136" t="s">
        <v>86</v>
      </c>
    </row>
    <row r="6137" spans="1:16" x14ac:dyDescent="0.45">
      <c r="A6137">
        <v>6136</v>
      </c>
      <c r="B6137" s="10">
        <v>45374</v>
      </c>
      <c r="C6137">
        <v>7878</v>
      </c>
      <c r="D6137" t="s">
        <v>80</v>
      </c>
      <c r="E6137">
        <v>52</v>
      </c>
      <c r="F6137" t="s">
        <v>6</v>
      </c>
      <c r="G6137">
        <v>2</v>
      </c>
      <c r="H6137">
        <v>4716.03</v>
      </c>
      <c r="I6137">
        <v>9432.06</v>
      </c>
      <c r="J6137" t="s">
        <v>93</v>
      </c>
      <c r="K6137" t="s">
        <v>82</v>
      </c>
      <c r="L6137" t="s">
        <v>103</v>
      </c>
      <c r="M6137">
        <v>2024</v>
      </c>
      <c r="N6137" t="s">
        <v>84</v>
      </c>
      <c r="O6137" t="s">
        <v>3426</v>
      </c>
      <c r="P6137" t="s">
        <v>86</v>
      </c>
    </row>
    <row r="6138" spans="1:16" x14ac:dyDescent="0.45">
      <c r="A6138">
        <v>6137</v>
      </c>
      <c r="B6138" s="10">
        <v>45374</v>
      </c>
      <c r="C6138">
        <v>2125</v>
      </c>
      <c r="D6138" t="s">
        <v>89</v>
      </c>
      <c r="E6138">
        <v>26</v>
      </c>
      <c r="F6138" t="s">
        <v>5</v>
      </c>
      <c r="G6138">
        <v>4</v>
      </c>
      <c r="H6138">
        <v>2769.75</v>
      </c>
      <c r="I6138">
        <v>11079</v>
      </c>
      <c r="J6138" t="s">
        <v>87</v>
      </c>
      <c r="K6138" t="s">
        <v>82</v>
      </c>
      <c r="L6138" t="s">
        <v>103</v>
      </c>
      <c r="M6138">
        <v>2024</v>
      </c>
      <c r="N6138" t="s">
        <v>84</v>
      </c>
      <c r="O6138" t="s">
        <v>1079</v>
      </c>
      <c r="P6138" t="s">
        <v>86</v>
      </c>
    </row>
    <row r="6139" spans="1:16" x14ac:dyDescent="0.45">
      <c r="A6139">
        <v>6138</v>
      </c>
      <c r="B6139" s="10">
        <v>45375</v>
      </c>
      <c r="C6139">
        <v>4117</v>
      </c>
      <c r="D6139" t="s">
        <v>89</v>
      </c>
      <c r="E6139">
        <v>52</v>
      </c>
      <c r="F6139" t="s">
        <v>7</v>
      </c>
      <c r="G6139">
        <v>3</v>
      </c>
      <c r="H6139">
        <v>1463.59</v>
      </c>
      <c r="I6139">
        <v>4390.7700000000004</v>
      </c>
      <c r="J6139" t="s">
        <v>93</v>
      </c>
      <c r="K6139" t="s">
        <v>82</v>
      </c>
      <c r="L6139" t="s">
        <v>103</v>
      </c>
      <c r="M6139">
        <v>2024</v>
      </c>
      <c r="N6139" t="s">
        <v>84</v>
      </c>
      <c r="O6139" t="s">
        <v>809</v>
      </c>
      <c r="P6139" t="s">
        <v>748</v>
      </c>
    </row>
    <row r="6140" spans="1:16" x14ac:dyDescent="0.45">
      <c r="A6140">
        <v>6139</v>
      </c>
      <c r="B6140" s="10">
        <v>45375</v>
      </c>
      <c r="C6140">
        <v>5161</v>
      </c>
      <c r="D6140" t="s">
        <v>80</v>
      </c>
      <c r="E6140">
        <v>36</v>
      </c>
      <c r="F6140" t="s">
        <v>102</v>
      </c>
      <c r="G6140">
        <v>4</v>
      </c>
      <c r="H6140">
        <v>935.07</v>
      </c>
      <c r="I6140">
        <v>3740.28</v>
      </c>
      <c r="J6140" t="s">
        <v>97</v>
      </c>
      <c r="K6140" t="s">
        <v>82</v>
      </c>
      <c r="L6140" t="s">
        <v>103</v>
      </c>
      <c r="M6140">
        <v>2024</v>
      </c>
      <c r="N6140" t="s">
        <v>84</v>
      </c>
      <c r="O6140" t="s">
        <v>1774</v>
      </c>
      <c r="P6140" t="s">
        <v>86</v>
      </c>
    </row>
    <row r="6141" spans="1:16" x14ac:dyDescent="0.45">
      <c r="A6141">
        <v>6140</v>
      </c>
      <c r="B6141" s="10">
        <v>45375</v>
      </c>
      <c r="C6141">
        <v>5042</v>
      </c>
      <c r="D6141" t="s">
        <v>89</v>
      </c>
      <c r="E6141">
        <v>60</v>
      </c>
      <c r="F6141" t="s">
        <v>7</v>
      </c>
      <c r="G6141">
        <v>4</v>
      </c>
      <c r="H6141">
        <v>183.4</v>
      </c>
      <c r="I6141">
        <v>733.6</v>
      </c>
      <c r="J6141" t="s">
        <v>81</v>
      </c>
      <c r="K6141" t="s">
        <v>567</v>
      </c>
      <c r="L6141" t="s">
        <v>103</v>
      </c>
      <c r="M6141">
        <v>2024</v>
      </c>
      <c r="N6141" t="s">
        <v>84</v>
      </c>
      <c r="O6141" t="s">
        <v>7395</v>
      </c>
      <c r="P6141" t="s">
        <v>86</v>
      </c>
    </row>
    <row r="6142" spans="1:16" x14ac:dyDescent="0.45">
      <c r="A6142">
        <v>6141</v>
      </c>
      <c r="B6142" s="10">
        <v>45375</v>
      </c>
      <c r="C6142">
        <v>5433</v>
      </c>
      <c r="D6142" t="s">
        <v>80</v>
      </c>
      <c r="E6142">
        <v>63</v>
      </c>
      <c r="F6142" t="s">
        <v>102</v>
      </c>
      <c r="G6142">
        <v>4</v>
      </c>
      <c r="H6142">
        <v>3135.06</v>
      </c>
      <c r="I6142">
        <v>12540.24</v>
      </c>
      <c r="J6142" t="s">
        <v>81</v>
      </c>
      <c r="K6142" t="s">
        <v>82</v>
      </c>
      <c r="L6142" t="s">
        <v>103</v>
      </c>
      <c r="M6142">
        <v>2024</v>
      </c>
      <c r="N6142" t="s">
        <v>84</v>
      </c>
      <c r="O6142" t="s">
        <v>1440</v>
      </c>
      <c r="P6142" t="s">
        <v>86</v>
      </c>
    </row>
    <row r="6143" spans="1:16" x14ac:dyDescent="0.45">
      <c r="A6143">
        <v>6142</v>
      </c>
      <c r="B6143" s="10">
        <v>45375</v>
      </c>
      <c r="C6143">
        <v>9638</v>
      </c>
      <c r="D6143" t="s">
        <v>89</v>
      </c>
      <c r="E6143">
        <v>51</v>
      </c>
      <c r="F6143" t="s">
        <v>8</v>
      </c>
      <c r="G6143">
        <v>4</v>
      </c>
      <c r="H6143">
        <v>2812.1</v>
      </c>
      <c r="I6143">
        <v>11248.4</v>
      </c>
      <c r="J6143" t="s">
        <v>93</v>
      </c>
      <c r="K6143" t="s">
        <v>82</v>
      </c>
      <c r="L6143" t="s">
        <v>103</v>
      </c>
      <c r="M6143">
        <v>2024</v>
      </c>
      <c r="N6143" t="s">
        <v>84</v>
      </c>
      <c r="O6143" t="s">
        <v>2089</v>
      </c>
      <c r="P6143" t="s">
        <v>86</v>
      </c>
    </row>
    <row r="6144" spans="1:16" x14ac:dyDescent="0.45">
      <c r="A6144">
        <v>6143</v>
      </c>
      <c r="B6144" s="10">
        <v>45375</v>
      </c>
      <c r="C6144">
        <v>3658</v>
      </c>
      <c r="D6144" t="s">
        <v>89</v>
      </c>
      <c r="E6144">
        <v>56</v>
      </c>
      <c r="F6144" t="s">
        <v>102</v>
      </c>
      <c r="G6144">
        <v>3</v>
      </c>
      <c r="H6144">
        <v>2335.54</v>
      </c>
      <c r="I6144">
        <v>7006.62</v>
      </c>
      <c r="J6144" t="s">
        <v>81</v>
      </c>
      <c r="K6144" t="s">
        <v>82</v>
      </c>
      <c r="L6144" t="s">
        <v>103</v>
      </c>
      <c r="M6144">
        <v>2024</v>
      </c>
      <c r="N6144" t="s">
        <v>84</v>
      </c>
      <c r="O6144" t="s">
        <v>6754</v>
      </c>
      <c r="P6144" t="s">
        <v>86</v>
      </c>
    </row>
    <row r="6145" spans="1:16" x14ac:dyDescent="0.45">
      <c r="A6145">
        <v>6144</v>
      </c>
      <c r="B6145" s="10">
        <v>45375</v>
      </c>
      <c r="C6145">
        <v>4483</v>
      </c>
      <c r="D6145" t="s">
        <v>89</v>
      </c>
      <c r="E6145">
        <v>27</v>
      </c>
      <c r="F6145" t="s">
        <v>8</v>
      </c>
      <c r="G6145">
        <v>1</v>
      </c>
      <c r="H6145">
        <v>1009.17</v>
      </c>
      <c r="I6145">
        <v>1009.17</v>
      </c>
      <c r="J6145" t="s">
        <v>87</v>
      </c>
      <c r="K6145" t="s">
        <v>567</v>
      </c>
      <c r="L6145" t="s">
        <v>103</v>
      </c>
      <c r="M6145">
        <v>2024</v>
      </c>
      <c r="N6145" t="s">
        <v>84</v>
      </c>
      <c r="O6145" t="s">
        <v>8230</v>
      </c>
      <c r="P6145" t="s">
        <v>86</v>
      </c>
    </row>
    <row r="6146" spans="1:16" x14ac:dyDescent="0.45">
      <c r="A6146">
        <v>6145</v>
      </c>
      <c r="B6146" s="10">
        <v>45375</v>
      </c>
      <c r="C6146">
        <v>3944</v>
      </c>
      <c r="D6146" t="s">
        <v>89</v>
      </c>
      <c r="E6146">
        <v>27</v>
      </c>
      <c r="F6146" t="s">
        <v>8</v>
      </c>
      <c r="G6146">
        <v>1</v>
      </c>
      <c r="H6146">
        <v>1221.33</v>
      </c>
      <c r="I6146">
        <v>1221.33</v>
      </c>
      <c r="J6146" t="s">
        <v>87</v>
      </c>
      <c r="K6146" t="s">
        <v>567</v>
      </c>
      <c r="L6146" t="s">
        <v>103</v>
      </c>
      <c r="M6146">
        <v>2024</v>
      </c>
      <c r="N6146" t="s">
        <v>84</v>
      </c>
      <c r="O6146" t="s">
        <v>8231</v>
      </c>
      <c r="P6146" t="s">
        <v>86</v>
      </c>
    </row>
    <row r="6147" spans="1:16" x14ac:dyDescent="0.45">
      <c r="A6147">
        <v>6146</v>
      </c>
      <c r="B6147" s="10">
        <v>45375</v>
      </c>
      <c r="C6147">
        <v>8210</v>
      </c>
      <c r="D6147" t="s">
        <v>80</v>
      </c>
      <c r="E6147">
        <v>37</v>
      </c>
      <c r="F6147" t="s">
        <v>9</v>
      </c>
      <c r="G6147">
        <v>2</v>
      </c>
      <c r="H6147">
        <v>4794.72</v>
      </c>
      <c r="I6147">
        <v>9589.44</v>
      </c>
      <c r="J6147" t="s">
        <v>97</v>
      </c>
      <c r="K6147" t="s">
        <v>82</v>
      </c>
      <c r="L6147" t="s">
        <v>103</v>
      </c>
      <c r="M6147">
        <v>2024</v>
      </c>
      <c r="N6147" t="s">
        <v>84</v>
      </c>
      <c r="O6147" t="s">
        <v>2822</v>
      </c>
      <c r="P6147" t="s">
        <v>86</v>
      </c>
    </row>
    <row r="6148" spans="1:16" x14ac:dyDescent="0.45">
      <c r="A6148">
        <v>6147</v>
      </c>
      <c r="B6148" s="10">
        <v>45375</v>
      </c>
      <c r="C6148">
        <v>8653</v>
      </c>
      <c r="D6148" t="s">
        <v>89</v>
      </c>
      <c r="E6148">
        <v>18</v>
      </c>
      <c r="F6148" t="s">
        <v>102</v>
      </c>
      <c r="G6148">
        <v>2</v>
      </c>
      <c r="H6148">
        <v>151</v>
      </c>
      <c r="I6148">
        <v>302</v>
      </c>
      <c r="J6148" t="s">
        <v>95</v>
      </c>
      <c r="K6148" t="s">
        <v>567</v>
      </c>
      <c r="L6148" t="s">
        <v>103</v>
      </c>
      <c r="M6148">
        <v>2024</v>
      </c>
      <c r="N6148" t="s">
        <v>84</v>
      </c>
      <c r="O6148" t="s">
        <v>7056</v>
      </c>
      <c r="P6148" t="s">
        <v>86</v>
      </c>
    </row>
    <row r="6149" spans="1:16" x14ac:dyDescent="0.45">
      <c r="A6149">
        <v>6148</v>
      </c>
      <c r="B6149" s="10">
        <v>45375</v>
      </c>
      <c r="C6149">
        <v>9787</v>
      </c>
      <c r="D6149" t="s">
        <v>80</v>
      </c>
      <c r="E6149">
        <v>23</v>
      </c>
      <c r="F6149" t="s">
        <v>5</v>
      </c>
      <c r="G6149">
        <v>5</v>
      </c>
      <c r="H6149">
        <v>1849</v>
      </c>
      <c r="I6149">
        <v>9245</v>
      </c>
      <c r="J6149" t="s">
        <v>95</v>
      </c>
      <c r="K6149" t="s">
        <v>82</v>
      </c>
      <c r="L6149" t="s">
        <v>103</v>
      </c>
      <c r="M6149">
        <v>2024</v>
      </c>
      <c r="N6149" t="s">
        <v>84</v>
      </c>
      <c r="O6149" t="s">
        <v>4928</v>
      </c>
      <c r="P6149" t="s">
        <v>86</v>
      </c>
    </row>
    <row r="6150" spans="1:16" x14ac:dyDescent="0.45">
      <c r="A6150">
        <v>6149</v>
      </c>
      <c r="B6150" s="10">
        <v>45375</v>
      </c>
      <c r="C6150">
        <v>2986</v>
      </c>
      <c r="D6150" t="s">
        <v>89</v>
      </c>
      <c r="E6150">
        <v>63</v>
      </c>
      <c r="F6150" t="s">
        <v>5</v>
      </c>
      <c r="G6150">
        <v>4</v>
      </c>
      <c r="H6150">
        <v>242.12</v>
      </c>
      <c r="I6150">
        <v>968.48</v>
      </c>
      <c r="J6150" t="s">
        <v>81</v>
      </c>
      <c r="K6150" t="s">
        <v>567</v>
      </c>
      <c r="L6150" t="s">
        <v>103</v>
      </c>
      <c r="M6150">
        <v>2024</v>
      </c>
      <c r="N6150" t="s">
        <v>668</v>
      </c>
      <c r="O6150" t="s">
        <v>9365</v>
      </c>
      <c r="P6150" t="s">
        <v>86</v>
      </c>
    </row>
    <row r="6151" spans="1:16" x14ac:dyDescent="0.45">
      <c r="A6151">
        <v>6150</v>
      </c>
      <c r="B6151" s="10">
        <v>45375</v>
      </c>
      <c r="C6151">
        <v>2074</v>
      </c>
      <c r="D6151" t="s">
        <v>80</v>
      </c>
      <c r="E6151">
        <v>19</v>
      </c>
      <c r="F6151" t="s">
        <v>102</v>
      </c>
      <c r="G6151">
        <v>4</v>
      </c>
      <c r="H6151">
        <v>998.27</v>
      </c>
      <c r="I6151">
        <v>3993.08</v>
      </c>
      <c r="J6151" t="s">
        <v>95</v>
      </c>
      <c r="K6151" t="s">
        <v>82</v>
      </c>
      <c r="L6151" t="s">
        <v>103</v>
      </c>
      <c r="M6151">
        <v>2024</v>
      </c>
      <c r="N6151" t="s">
        <v>668</v>
      </c>
      <c r="O6151" t="s">
        <v>10044</v>
      </c>
      <c r="P6151" t="s">
        <v>86</v>
      </c>
    </row>
    <row r="6152" spans="1:16" x14ac:dyDescent="0.45">
      <c r="A6152">
        <v>6151</v>
      </c>
      <c r="B6152" s="10">
        <v>45375</v>
      </c>
      <c r="C6152">
        <v>5305</v>
      </c>
      <c r="D6152" t="s">
        <v>80</v>
      </c>
      <c r="E6152">
        <v>55</v>
      </c>
      <c r="F6152" t="s">
        <v>9</v>
      </c>
      <c r="G6152">
        <v>3</v>
      </c>
      <c r="H6152">
        <v>4669.0200000000004</v>
      </c>
      <c r="I6152">
        <v>14007.06</v>
      </c>
      <c r="J6152" t="s">
        <v>81</v>
      </c>
      <c r="K6152" t="s">
        <v>82</v>
      </c>
      <c r="L6152" t="s">
        <v>103</v>
      </c>
      <c r="M6152">
        <v>2024</v>
      </c>
      <c r="N6152" t="s">
        <v>84</v>
      </c>
      <c r="O6152" t="s">
        <v>8440</v>
      </c>
      <c r="P6152" t="s">
        <v>748</v>
      </c>
    </row>
    <row r="6153" spans="1:16" x14ac:dyDescent="0.45">
      <c r="A6153">
        <v>6152</v>
      </c>
      <c r="B6153" s="10">
        <v>45376</v>
      </c>
      <c r="C6153">
        <v>4007</v>
      </c>
      <c r="D6153" t="s">
        <v>89</v>
      </c>
      <c r="E6153">
        <v>50</v>
      </c>
      <c r="F6153" t="s">
        <v>5</v>
      </c>
      <c r="G6153">
        <v>4</v>
      </c>
      <c r="H6153">
        <v>790.34</v>
      </c>
      <c r="I6153">
        <v>3161.36</v>
      </c>
      <c r="J6153" t="s">
        <v>93</v>
      </c>
      <c r="K6153" t="s">
        <v>82</v>
      </c>
      <c r="L6153" t="s">
        <v>103</v>
      </c>
      <c r="M6153">
        <v>2024</v>
      </c>
      <c r="N6153" t="s">
        <v>84</v>
      </c>
      <c r="O6153" t="s">
        <v>174</v>
      </c>
      <c r="P6153" t="s">
        <v>86</v>
      </c>
    </row>
    <row r="6154" spans="1:16" x14ac:dyDescent="0.45">
      <c r="A6154">
        <v>6153</v>
      </c>
      <c r="B6154" s="10">
        <v>45376</v>
      </c>
      <c r="C6154">
        <v>1969</v>
      </c>
      <c r="D6154" t="s">
        <v>89</v>
      </c>
      <c r="E6154">
        <v>20</v>
      </c>
      <c r="F6154" t="s">
        <v>7</v>
      </c>
      <c r="G6154">
        <v>3</v>
      </c>
      <c r="H6154">
        <v>3023.89</v>
      </c>
      <c r="I6154">
        <v>9071.67</v>
      </c>
      <c r="J6154" t="s">
        <v>95</v>
      </c>
      <c r="K6154" t="s">
        <v>82</v>
      </c>
      <c r="L6154" t="s">
        <v>103</v>
      </c>
      <c r="M6154">
        <v>2024</v>
      </c>
      <c r="N6154" t="s">
        <v>84</v>
      </c>
      <c r="O6154" t="s">
        <v>6904</v>
      </c>
      <c r="P6154" t="s">
        <v>86</v>
      </c>
    </row>
    <row r="6155" spans="1:16" x14ac:dyDescent="0.45">
      <c r="A6155">
        <v>6154</v>
      </c>
      <c r="B6155" s="10">
        <v>45376</v>
      </c>
      <c r="C6155">
        <v>9772</v>
      </c>
      <c r="D6155" t="s">
        <v>80</v>
      </c>
      <c r="E6155">
        <v>53</v>
      </c>
      <c r="F6155" t="s">
        <v>5</v>
      </c>
      <c r="G6155">
        <v>5</v>
      </c>
      <c r="H6155">
        <v>1767.38</v>
      </c>
      <c r="I6155">
        <v>8836.9</v>
      </c>
      <c r="J6155" t="s">
        <v>93</v>
      </c>
      <c r="K6155" t="s">
        <v>82</v>
      </c>
      <c r="L6155" t="s">
        <v>103</v>
      </c>
      <c r="M6155">
        <v>2024</v>
      </c>
      <c r="N6155" t="s">
        <v>84</v>
      </c>
      <c r="O6155" t="s">
        <v>9184</v>
      </c>
      <c r="P6155" t="s">
        <v>748</v>
      </c>
    </row>
    <row r="6156" spans="1:16" x14ac:dyDescent="0.45">
      <c r="A6156">
        <v>6155</v>
      </c>
      <c r="B6156" s="10">
        <v>45376</v>
      </c>
      <c r="C6156">
        <v>3824</v>
      </c>
      <c r="D6156" t="s">
        <v>89</v>
      </c>
      <c r="E6156">
        <v>30</v>
      </c>
      <c r="F6156" t="s">
        <v>9</v>
      </c>
      <c r="G6156">
        <v>2</v>
      </c>
      <c r="H6156">
        <v>3183.59</v>
      </c>
      <c r="I6156">
        <v>6367.18</v>
      </c>
      <c r="J6156" t="s">
        <v>87</v>
      </c>
      <c r="K6156" t="s">
        <v>82</v>
      </c>
      <c r="L6156" t="s">
        <v>103</v>
      </c>
      <c r="M6156">
        <v>2024</v>
      </c>
      <c r="N6156" t="s">
        <v>84</v>
      </c>
      <c r="O6156" t="s">
        <v>3764</v>
      </c>
      <c r="P6156" t="s">
        <v>86</v>
      </c>
    </row>
    <row r="6157" spans="1:16" x14ac:dyDescent="0.45">
      <c r="A6157">
        <v>6156</v>
      </c>
      <c r="B6157" s="10">
        <v>45376</v>
      </c>
      <c r="C6157">
        <v>2211</v>
      </c>
      <c r="D6157" t="s">
        <v>89</v>
      </c>
      <c r="E6157">
        <v>52</v>
      </c>
      <c r="F6157" t="s">
        <v>8</v>
      </c>
      <c r="G6157">
        <v>2</v>
      </c>
      <c r="H6157">
        <v>4268.1099999999997</v>
      </c>
      <c r="I6157">
        <v>8536.2199999999993</v>
      </c>
      <c r="J6157" t="s">
        <v>93</v>
      </c>
      <c r="K6157" t="s">
        <v>82</v>
      </c>
      <c r="L6157" t="s">
        <v>103</v>
      </c>
      <c r="M6157">
        <v>2024</v>
      </c>
      <c r="N6157" t="s">
        <v>84</v>
      </c>
      <c r="O6157" t="s">
        <v>3427</v>
      </c>
      <c r="P6157" t="s">
        <v>86</v>
      </c>
    </row>
    <row r="6158" spans="1:16" x14ac:dyDescent="0.45">
      <c r="A6158">
        <v>6157</v>
      </c>
      <c r="B6158" s="10">
        <v>45376</v>
      </c>
      <c r="C6158">
        <v>1229</v>
      </c>
      <c r="D6158" t="s">
        <v>89</v>
      </c>
      <c r="E6158">
        <v>32</v>
      </c>
      <c r="F6158" t="s">
        <v>8</v>
      </c>
      <c r="G6158">
        <v>5</v>
      </c>
      <c r="H6158">
        <v>1468.39</v>
      </c>
      <c r="I6158">
        <v>7341.95</v>
      </c>
      <c r="J6158" t="s">
        <v>87</v>
      </c>
      <c r="K6158" t="s">
        <v>82</v>
      </c>
      <c r="L6158" t="s">
        <v>103</v>
      </c>
      <c r="M6158">
        <v>2024</v>
      </c>
      <c r="N6158" t="s">
        <v>84</v>
      </c>
      <c r="O6158" t="s">
        <v>8999</v>
      </c>
      <c r="P6158" t="s">
        <v>748</v>
      </c>
    </row>
    <row r="6159" spans="1:16" x14ac:dyDescent="0.45">
      <c r="A6159">
        <v>6158</v>
      </c>
      <c r="B6159" s="10">
        <v>45376</v>
      </c>
      <c r="C6159">
        <v>5284</v>
      </c>
      <c r="D6159" t="s">
        <v>89</v>
      </c>
      <c r="E6159">
        <v>62</v>
      </c>
      <c r="F6159" t="s">
        <v>8</v>
      </c>
      <c r="G6159">
        <v>5</v>
      </c>
      <c r="H6159">
        <v>439.18</v>
      </c>
      <c r="I6159">
        <v>2195.9</v>
      </c>
      <c r="J6159" t="s">
        <v>81</v>
      </c>
      <c r="K6159" t="s">
        <v>82</v>
      </c>
      <c r="L6159" t="s">
        <v>103</v>
      </c>
      <c r="M6159">
        <v>2024</v>
      </c>
      <c r="N6159" t="s">
        <v>84</v>
      </c>
      <c r="O6159" t="s">
        <v>4744</v>
      </c>
      <c r="P6159" t="s">
        <v>86</v>
      </c>
    </row>
    <row r="6160" spans="1:16" x14ac:dyDescent="0.45">
      <c r="A6160">
        <v>6159</v>
      </c>
      <c r="B6160" s="10">
        <v>45376</v>
      </c>
      <c r="C6160">
        <v>4185</v>
      </c>
      <c r="D6160" t="s">
        <v>89</v>
      </c>
      <c r="E6160">
        <v>39</v>
      </c>
      <c r="F6160" t="s">
        <v>9</v>
      </c>
      <c r="G6160">
        <v>4</v>
      </c>
      <c r="H6160">
        <v>1060.69</v>
      </c>
      <c r="I6160">
        <v>4242.76</v>
      </c>
      <c r="J6160" t="s">
        <v>97</v>
      </c>
      <c r="K6160" t="s">
        <v>82</v>
      </c>
      <c r="L6160" t="s">
        <v>103</v>
      </c>
      <c r="M6160">
        <v>2024</v>
      </c>
      <c r="N6160" t="s">
        <v>84</v>
      </c>
      <c r="O6160" t="s">
        <v>1775</v>
      </c>
      <c r="P6160" t="s">
        <v>86</v>
      </c>
    </row>
    <row r="6161" spans="1:16" x14ac:dyDescent="0.45">
      <c r="A6161">
        <v>6160</v>
      </c>
      <c r="B6161" s="10">
        <v>45376</v>
      </c>
      <c r="C6161">
        <v>1501</v>
      </c>
      <c r="D6161" t="s">
        <v>89</v>
      </c>
      <c r="E6161">
        <v>60</v>
      </c>
      <c r="F6161" t="s">
        <v>8</v>
      </c>
      <c r="G6161">
        <v>2</v>
      </c>
      <c r="H6161">
        <v>2223.5</v>
      </c>
      <c r="I6161">
        <v>4447</v>
      </c>
      <c r="J6161" t="s">
        <v>81</v>
      </c>
      <c r="K6161" t="s">
        <v>82</v>
      </c>
      <c r="L6161" t="s">
        <v>103</v>
      </c>
      <c r="M6161">
        <v>2024</v>
      </c>
      <c r="N6161" t="s">
        <v>84</v>
      </c>
      <c r="O6161" t="s">
        <v>3124</v>
      </c>
      <c r="P6161" t="s">
        <v>86</v>
      </c>
    </row>
    <row r="6162" spans="1:16" x14ac:dyDescent="0.45">
      <c r="A6162">
        <v>6161</v>
      </c>
      <c r="B6162" s="10">
        <v>45376</v>
      </c>
      <c r="C6162">
        <v>1048</v>
      </c>
      <c r="D6162" t="s">
        <v>89</v>
      </c>
      <c r="E6162">
        <v>21</v>
      </c>
      <c r="F6162" t="s">
        <v>8</v>
      </c>
      <c r="G6162">
        <v>1</v>
      </c>
      <c r="H6162">
        <v>2599.5700000000002</v>
      </c>
      <c r="I6162">
        <v>2599.5700000000002</v>
      </c>
      <c r="J6162" t="s">
        <v>95</v>
      </c>
      <c r="K6162" t="s">
        <v>82</v>
      </c>
      <c r="L6162" t="s">
        <v>103</v>
      </c>
      <c r="M6162">
        <v>2024</v>
      </c>
      <c r="N6162" t="s">
        <v>84</v>
      </c>
      <c r="O6162" t="s">
        <v>5070</v>
      </c>
      <c r="P6162" t="s">
        <v>86</v>
      </c>
    </row>
    <row r="6163" spans="1:16" x14ac:dyDescent="0.45">
      <c r="A6163">
        <v>6162</v>
      </c>
      <c r="B6163" s="10">
        <v>45376</v>
      </c>
      <c r="C6163">
        <v>4566</v>
      </c>
      <c r="D6163" t="s">
        <v>89</v>
      </c>
      <c r="E6163">
        <v>34</v>
      </c>
      <c r="F6163" t="s">
        <v>9</v>
      </c>
      <c r="G6163">
        <v>5</v>
      </c>
      <c r="H6163">
        <v>4712.38</v>
      </c>
      <c r="I6163">
        <v>23561.9</v>
      </c>
      <c r="J6163" t="s">
        <v>87</v>
      </c>
      <c r="K6163" t="s">
        <v>82</v>
      </c>
      <c r="L6163" t="s">
        <v>103</v>
      </c>
      <c r="M6163">
        <v>2024</v>
      </c>
      <c r="N6163" t="s">
        <v>668</v>
      </c>
      <c r="O6163" t="s">
        <v>9754</v>
      </c>
      <c r="P6163" t="s">
        <v>86</v>
      </c>
    </row>
    <row r="6164" spans="1:16" x14ac:dyDescent="0.45">
      <c r="A6164">
        <v>6163</v>
      </c>
      <c r="B6164" s="10">
        <v>45376</v>
      </c>
      <c r="C6164">
        <v>4055</v>
      </c>
      <c r="D6164" t="s">
        <v>89</v>
      </c>
      <c r="E6164">
        <v>22</v>
      </c>
      <c r="F6164" t="s">
        <v>7</v>
      </c>
      <c r="G6164">
        <v>2</v>
      </c>
      <c r="H6164">
        <v>129.69999999999999</v>
      </c>
      <c r="I6164">
        <v>259.39999999999998</v>
      </c>
      <c r="J6164" t="s">
        <v>95</v>
      </c>
      <c r="K6164" t="s">
        <v>567</v>
      </c>
      <c r="L6164" t="s">
        <v>103</v>
      </c>
      <c r="M6164">
        <v>2024</v>
      </c>
      <c r="N6164" t="s">
        <v>84</v>
      </c>
      <c r="O6164" t="s">
        <v>7057</v>
      </c>
      <c r="P6164" t="s">
        <v>86</v>
      </c>
    </row>
    <row r="6165" spans="1:16" x14ac:dyDescent="0.45">
      <c r="A6165">
        <v>6164</v>
      </c>
      <c r="B6165" s="10">
        <v>45376</v>
      </c>
      <c r="C6165">
        <v>9880</v>
      </c>
      <c r="D6165" t="s">
        <v>80</v>
      </c>
      <c r="E6165">
        <v>38</v>
      </c>
      <c r="F6165" t="s">
        <v>5</v>
      </c>
      <c r="G6165">
        <v>2</v>
      </c>
      <c r="H6165">
        <v>3800.25</v>
      </c>
      <c r="I6165">
        <v>7600.5</v>
      </c>
      <c r="J6165" t="s">
        <v>97</v>
      </c>
      <c r="K6165" t="s">
        <v>82</v>
      </c>
      <c r="L6165" t="s">
        <v>103</v>
      </c>
      <c r="M6165">
        <v>2024</v>
      </c>
      <c r="N6165" t="s">
        <v>84</v>
      </c>
      <c r="O6165" t="s">
        <v>2823</v>
      </c>
      <c r="P6165" t="s">
        <v>86</v>
      </c>
    </row>
    <row r="6166" spans="1:16" x14ac:dyDescent="0.45">
      <c r="A6166">
        <v>6165</v>
      </c>
      <c r="B6166" s="10">
        <v>45377</v>
      </c>
      <c r="C6166">
        <v>1386</v>
      </c>
      <c r="D6166" t="s">
        <v>89</v>
      </c>
      <c r="E6166">
        <v>41</v>
      </c>
      <c r="F6166" t="s">
        <v>9</v>
      </c>
      <c r="G6166">
        <v>3</v>
      </c>
      <c r="H6166">
        <v>408.92</v>
      </c>
      <c r="I6166">
        <v>1226.76</v>
      </c>
      <c r="J6166" t="s">
        <v>97</v>
      </c>
      <c r="K6166" t="s">
        <v>567</v>
      </c>
      <c r="L6166" t="s">
        <v>103</v>
      </c>
      <c r="M6166">
        <v>2024</v>
      </c>
      <c r="N6166" t="s">
        <v>84</v>
      </c>
      <c r="O6166" t="s">
        <v>627</v>
      </c>
      <c r="P6166" t="s">
        <v>86</v>
      </c>
    </row>
    <row r="6167" spans="1:16" x14ac:dyDescent="0.45">
      <c r="A6167">
        <v>6166</v>
      </c>
      <c r="B6167" s="10">
        <v>45377</v>
      </c>
      <c r="C6167">
        <v>1969</v>
      </c>
      <c r="D6167" t="s">
        <v>89</v>
      </c>
      <c r="E6167">
        <v>48</v>
      </c>
      <c r="F6167" t="s">
        <v>9</v>
      </c>
      <c r="G6167">
        <v>2</v>
      </c>
      <c r="H6167">
        <v>435.71</v>
      </c>
      <c r="I6167">
        <v>871.42</v>
      </c>
      <c r="J6167" t="s">
        <v>93</v>
      </c>
      <c r="K6167" t="s">
        <v>567</v>
      </c>
      <c r="L6167" t="s">
        <v>103</v>
      </c>
      <c r="M6167">
        <v>2024</v>
      </c>
      <c r="N6167" t="s">
        <v>668</v>
      </c>
      <c r="O6167" t="s">
        <v>9366</v>
      </c>
      <c r="P6167" t="s">
        <v>86</v>
      </c>
    </row>
    <row r="6168" spans="1:16" x14ac:dyDescent="0.45">
      <c r="A6168">
        <v>6167</v>
      </c>
      <c r="B6168" s="10">
        <v>45377</v>
      </c>
      <c r="C6168">
        <v>6820</v>
      </c>
      <c r="D6168" t="s">
        <v>89</v>
      </c>
      <c r="E6168">
        <v>57</v>
      </c>
      <c r="F6168" t="s">
        <v>102</v>
      </c>
      <c r="G6168">
        <v>5</v>
      </c>
      <c r="H6168">
        <v>3287.95</v>
      </c>
      <c r="I6168">
        <v>16439.75</v>
      </c>
      <c r="J6168" t="s">
        <v>81</v>
      </c>
      <c r="K6168" t="s">
        <v>82</v>
      </c>
      <c r="L6168" t="s">
        <v>103</v>
      </c>
      <c r="M6168">
        <v>2024</v>
      </c>
      <c r="N6168" t="s">
        <v>84</v>
      </c>
      <c r="O6168" t="s">
        <v>4745</v>
      </c>
      <c r="P6168" t="s">
        <v>86</v>
      </c>
    </row>
    <row r="6169" spans="1:16" x14ac:dyDescent="0.45">
      <c r="A6169">
        <v>6168</v>
      </c>
      <c r="B6169" s="10">
        <v>45377</v>
      </c>
      <c r="C6169">
        <v>4052</v>
      </c>
      <c r="D6169" t="s">
        <v>89</v>
      </c>
      <c r="E6169">
        <v>47</v>
      </c>
      <c r="F6169" t="s">
        <v>8</v>
      </c>
      <c r="G6169">
        <v>4</v>
      </c>
      <c r="H6169">
        <v>4549.22</v>
      </c>
      <c r="I6169">
        <v>18196.88</v>
      </c>
      <c r="J6169" t="s">
        <v>93</v>
      </c>
      <c r="K6169" t="s">
        <v>82</v>
      </c>
      <c r="L6169" t="s">
        <v>103</v>
      </c>
      <c r="M6169">
        <v>2024</v>
      </c>
      <c r="N6169" t="s">
        <v>84</v>
      </c>
      <c r="O6169" t="s">
        <v>2090</v>
      </c>
      <c r="P6169" t="s">
        <v>86</v>
      </c>
    </row>
    <row r="6170" spans="1:16" x14ac:dyDescent="0.45">
      <c r="A6170">
        <v>6169</v>
      </c>
      <c r="B6170" s="10">
        <v>45377</v>
      </c>
      <c r="C6170">
        <v>8397</v>
      </c>
      <c r="D6170" t="s">
        <v>89</v>
      </c>
      <c r="E6170">
        <v>59</v>
      </c>
      <c r="F6170" t="s">
        <v>6</v>
      </c>
      <c r="G6170">
        <v>2</v>
      </c>
      <c r="H6170">
        <v>1474.1</v>
      </c>
      <c r="I6170">
        <v>2948.2</v>
      </c>
      <c r="J6170" t="s">
        <v>81</v>
      </c>
      <c r="K6170" t="s">
        <v>82</v>
      </c>
      <c r="L6170" t="s">
        <v>103</v>
      </c>
      <c r="M6170">
        <v>2024</v>
      </c>
      <c r="N6170" t="s">
        <v>84</v>
      </c>
      <c r="O6170" t="s">
        <v>3125</v>
      </c>
      <c r="P6170" t="s">
        <v>86</v>
      </c>
    </row>
    <row r="6171" spans="1:16" x14ac:dyDescent="0.45">
      <c r="A6171">
        <v>6170</v>
      </c>
      <c r="B6171" s="10">
        <v>45377</v>
      </c>
      <c r="C6171">
        <v>3302</v>
      </c>
      <c r="D6171" t="s">
        <v>80</v>
      </c>
      <c r="E6171">
        <v>24</v>
      </c>
      <c r="F6171" t="s">
        <v>7</v>
      </c>
      <c r="G6171">
        <v>1</v>
      </c>
      <c r="H6171">
        <v>1383.07</v>
      </c>
      <c r="I6171">
        <v>1383.07</v>
      </c>
      <c r="J6171" t="s">
        <v>95</v>
      </c>
      <c r="K6171" t="s">
        <v>567</v>
      </c>
      <c r="L6171" t="s">
        <v>103</v>
      </c>
      <c r="M6171">
        <v>2024</v>
      </c>
      <c r="N6171" t="s">
        <v>84</v>
      </c>
      <c r="O6171" t="s">
        <v>7714</v>
      </c>
      <c r="P6171" t="s">
        <v>86</v>
      </c>
    </row>
    <row r="6172" spans="1:16" x14ac:dyDescent="0.45">
      <c r="A6172">
        <v>6171</v>
      </c>
      <c r="B6172" s="10">
        <v>45377</v>
      </c>
      <c r="C6172">
        <v>3283</v>
      </c>
      <c r="D6172" t="s">
        <v>80</v>
      </c>
      <c r="E6172">
        <v>24</v>
      </c>
      <c r="F6172" t="s">
        <v>6</v>
      </c>
      <c r="G6172">
        <v>5</v>
      </c>
      <c r="H6172">
        <v>3107.67</v>
      </c>
      <c r="I6172">
        <v>15538.35</v>
      </c>
      <c r="J6172" t="s">
        <v>95</v>
      </c>
      <c r="K6172" t="s">
        <v>82</v>
      </c>
      <c r="L6172" t="s">
        <v>103</v>
      </c>
      <c r="M6172">
        <v>2024</v>
      </c>
      <c r="N6172" t="s">
        <v>84</v>
      </c>
      <c r="O6172" t="s">
        <v>4929</v>
      </c>
      <c r="P6172" t="s">
        <v>86</v>
      </c>
    </row>
    <row r="6173" spans="1:16" x14ac:dyDescent="0.45">
      <c r="A6173">
        <v>6172</v>
      </c>
      <c r="B6173" s="10">
        <v>45377</v>
      </c>
      <c r="C6173">
        <v>5366</v>
      </c>
      <c r="D6173" t="s">
        <v>89</v>
      </c>
      <c r="E6173">
        <v>44</v>
      </c>
      <c r="F6173" t="s">
        <v>102</v>
      </c>
      <c r="G6173">
        <v>4</v>
      </c>
      <c r="H6173">
        <v>3892.59</v>
      </c>
      <c r="I6173">
        <v>15570.36</v>
      </c>
      <c r="J6173" t="s">
        <v>97</v>
      </c>
      <c r="K6173" t="s">
        <v>82</v>
      </c>
      <c r="L6173" t="s">
        <v>103</v>
      </c>
      <c r="M6173">
        <v>2024</v>
      </c>
      <c r="N6173" t="s">
        <v>84</v>
      </c>
      <c r="O6173" t="s">
        <v>1776</v>
      </c>
      <c r="P6173" t="s">
        <v>86</v>
      </c>
    </row>
    <row r="6174" spans="1:16" x14ac:dyDescent="0.45">
      <c r="A6174">
        <v>6173</v>
      </c>
      <c r="B6174" s="10">
        <v>45377</v>
      </c>
      <c r="C6174">
        <v>1122</v>
      </c>
      <c r="D6174" t="s">
        <v>80</v>
      </c>
      <c r="E6174">
        <v>41</v>
      </c>
      <c r="F6174" t="s">
        <v>7</v>
      </c>
      <c r="G6174">
        <v>4</v>
      </c>
      <c r="H6174">
        <v>4351.3500000000004</v>
      </c>
      <c r="I6174">
        <v>17405.400000000001</v>
      </c>
      <c r="J6174" t="s">
        <v>97</v>
      </c>
      <c r="K6174" t="s">
        <v>82</v>
      </c>
      <c r="L6174" t="s">
        <v>103</v>
      </c>
      <c r="M6174">
        <v>2024</v>
      </c>
      <c r="N6174" t="s">
        <v>84</v>
      </c>
      <c r="O6174" t="s">
        <v>1777</v>
      </c>
      <c r="P6174" t="s">
        <v>86</v>
      </c>
    </row>
    <row r="6175" spans="1:16" x14ac:dyDescent="0.45">
      <c r="A6175">
        <v>6174</v>
      </c>
      <c r="B6175" s="10">
        <v>45377</v>
      </c>
      <c r="C6175">
        <v>7799</v>
      </c>
      <c r="D6175" t="s">
        <v>89</v>
      </c>
      <c r="E6175">
        <v>36</v>
      </c>
      <c r="F6175" t="s">
        <v>8</v>
      </c>
      <c r="G6175">
        <v>5</v>
      </c>
      <c r="H6175">
        <v>1286.05</v>
      </c>
      <c r="I6175">
        <v>6430.25</v>
      </c>
      <c r="J6175" t="s">
        <v>97</v>
      </c>
      <c r="K6175" t="s">
        <v>82</v>
      </c>
      <c r="L6175" t="s">
        <v>103</v>
      </c>
      <c r="M6175">
        <v>2024</v>
      </c>
      <c r="N6175" t="s">
        <v>84</v>
      </c>
      <c r="O6175" t="s">
        <v>4528</v>
      </c>
      <c r="P6175" t="s">
        <v>86</v>
      </c>
    </row>
    <row r="6176" spans="1:16" x14ac:dyDescent="0.45">
      <c r="A6176">
        <v>6175</v>
      </c>
      <c r="B6176" s="10">
        <v>45377</v>
      </c>
      <c r="C6176">
        <v>4727</v>
      </c>
      <c r="D6176" t="s">
        <v>89</v>
      </c>
      <c r="E6176">
        <v>58</v>
      </c>
      <c r="F6176" t="s">
        <v>6</v>
      </c>
      <c r="G6176">
        <v>4</v>
      </c>
      <c r="H6176">
        <v>3713.99</v>
      </c>
      <c r="I6176">
        <v>14855.96</v>
      </c>
      <c r="J6176" t="s">
        <v>81</v>
      </c>
      <c r="K6176" t="s">
        <v>82</v>
      </c>
      <c r="L6176" t="s">
        <v>103</v>
      </c>
      <c r="M6176">
        <v>2024</v>
      </c>
      <c r="N6176" t="s">
        <v>84</v>
      </c>
      <c r="O6176" t="s">
        <v>1441</v>
      </c>
      <c r="P6176" t="s">
        <v>86</v>
      </c>
    </row>
    <row r="6177" spans="1:16" x14ac:dyDescent="0.45">
      <c r="A6177">
        <v>6176</v>
      </c>
      <c r="B6177" s="10">
        <v>45377</v>
      </c>
      <c r="C6177">
        <v>9450</v>
      </c>
      <c r="D6177" t="s">
        <v>80</v>
      </c>
      <c r="E6177">
        <v>51</v>
      </c>
      <c r="F6177" t="s">
        <v>8</v>
      </c>
      <c r="G6177">
        <v>1</v>
      </c>
      <c r="H6177">
        <v>1570.7</v>
      </c>
      <c r="I6177">
        <v>1570.7</v>
      </c>
      <c r="J6177" t="s">
        <v>93</v>
      </c>
      <c r="K6177" t="s">
        <v>567</v>
      </c>
      <c r="L6177" t="s">
        <v>103</v>
      </c>
      <c r="M6177">
        <v>2024</v>
      </c>
      <c r="N6177" t="s">
        <v>84</v>
      </c>
      <c r="O6177" t="s">
        <v>7826</v>
      </c>
      <c r="P6177" t="s">
        <v>86</v>
      </c>
    </row>
    <row r="6178" spans="1:16" x14ac:dyDescent="0.45">
      <c r="A6178">
        <v>6177</v>
      </c>
      <c r="B6178" s="10">
        <v>45377</v>
      </c>
      <c r="C6178">
        <v>5958</v>
      </c>
      <c r="D6178" t="s">
        <v>80</v>
      </c>
      <c r="E6178">
        <v>39</v>
      </c>
      <c r="F6178" t="s">
        <v>8</v>
      </c>
      <c r="G6178">
        <v>2</v>
      </c>
      <c r="H6178">
        <v>2746.82</v>
      </c>
      <c r="I6178">
        <v>5493.64</v>
      </c>
      <c r="J6178" t="s">
        <v>97</v>
      </c>
      <c r="K6178" t="s">
        <v>82</v>
      </c>
      <c r="L6178" t="s">
        <v>103</v>
      </c>
      <c r="M6178">
        <v>2024</v>
      </c>
      <c r="N6178" t="s">
        <v>84</v>
      </c>
      <c r="O6178" t="s">
        <v>2824</v>
      </c>
      <c r="P6178" t="s">
        <v>86</v>
      </c>
    </row>
    <row r="6179" spans="1:16" x14ac:dyDescent="0.45">
      <c r="A6179">
        <v>6178</v>
      </c>
      <c r="B6179" s="10">
        <v>45377</v>
      </c>
      <c r="C6179">
        <v>1524</v>
      </c>
      <c r="D6179" t="s">
        <v>80</v>
      </c>
      <c r="E6179">
        <v>44</v>
      </c>
      <c r="F6179" t="s">
        <v>5</v>
      </c>
      <c r="G6179">
        <v>5</v>
      </c>
      <c r="H6179">
        <v>994.72</v>
      </c>
      <c r="I6179">
        <v>4973.6000000000004</v>
      </c>
      <c r="J6179" t="s">
        <v>97</v>
      </c>
      <c r="K6179" t="s">
        <v>82</v>
      </c>
      <c r="L6179" t="s">
        <v>103</v>
      </c>
      <c r="M6179">
        <v>2024</v>
      </c>
      <c r="N6179" t="s">
        <v>84</v>
      </c>
      <c r="O6179" t="s">
        <v>4529</v>
      </c>
      <c r="P6179" t="s">
        <v>86</v>
      </c>
    </row>
    <row r="6180" spans="1:16" x14ac:dyDescent="0.45">
      <c r="A6180">
        <v>6179</v>
      </c>
      <c r="B6180" s="10">
        <v>45378</v>
      </c>
      <c r="C6180">
        <v>9399</v>
      </c>
      <c r="D6180" t="s">
        <v>80</v>
      </c>
      <c r="E6180">
        <v>23</v>
      </c>
      <c r="F6180" t="s">
        <v>7</v>
      </c>
      <c r="G6180">
        <v>2</v>
      </c>
      <c r="H6180">
        <v>772.71</v>
      </c>
      <c r="I6180">
        <v>1545.42</v>
      </c>
      <c r="J6180" t="s">
        <v>95</v>
      </c>
      <c r="K6180" t="s">
        <v>567</v>
      </c>
      <c r="L6180" t="s">
        <v>103</v>
      </c>
      <c r="M6180">
        <v>2024</v>
      </c>
      <c r="N6180" t="s">
        <v>84</v>
      </c>
      <c r="O6180" t="s">
        <v>628</v>
      </c>
      <c r="P6180" t="s">
        <v>86</v>
      </c>
    </row>
    <row r="6181" spans="1:16" x14ac:dyDescent="0.45">
      <c r="A6181">
        <v>6180</v>
      </c>
      <c r="B6181" s="10">
        <v>45378</v>
      </c>
      <c r="C6181">
        <v>1148</v>
      </c>
      <c r="D6181" t="s">
        <v>80</v>
      </c>
      <c r="E6181">
        <v>27</v>
      </c>
      <c r="F6181" t="s">
        <v>7</v>
      </c>
      <c r="G6181">
        <v>2</v>
      </c>
      <c r="H6181">
        <v>4679.75</v>
      </c>
      <c r="I6181">
        <v>9359.5</v>
      </c>
      <c r="J6181" t="s">
        <v>87</v>
      </c>
      <c r="K6181" t="s">
        <v>82</v>
      </c>
      <c r="L6181" t="s">
        <v>103</v>
      </c>
      <c r="M6181">
        <v>2024</v>
      </c>
      <c r="N6181" t="s">
        <v>84</v>
      </c>
      <c r="O6181" t="s">
        <v>3765</v>
      </c>
      <c r="P6181" t="s">
        <v>86</v>
      </c>
    </row>
    <row r="6182" spans="1:16" x14ac:dyDescent="0.45">
      <c r="A6182">
        <v>6181</v>
      </c>
      <c r="B6182" s="10">
        <v>45378</v>
      </c>
      <c r="C6182">
        <v>9001</v>
      </c>
      <c r="D6182" t="s">
        <v>89</v>
      </c>
      <c r="E6182">
        <v>62</v>
      </c>
      <c r="F6182" t="s">
        <v>102</v>
      </c>
      <c r="G6182">
        <v>4</v>
      </c>
      <c r="H6182">
        <v>2758.64</v>
      </c>
      <c r="I6182">
        <v>11034.56</v>
      </c>
      <c r="J6182" t="s">
        <v>81</v>
      </c>
      <c r="K6182" t="s">
        <v>82</v>
      </c>
      <c r="L6182" t="s">
        <v>103</v>
      </c>
      <c r="M6182">
        <v>2024</v>
      </c>
      <c r="N6182" t="s">
        <v>84</v>
      </c>
      <c r="O6182" t="s">
        <v>1442</v>
      </c>
      <c r="P6182" t="s">
        <v>86</v>
      </c>
    </row>
    <row r="6183" spans="1:16" x14ac:dyDescent="0.45">
      <c r="A6183">
        <v>6182</v>
      </c>
      <c r="B6183" s="10">
        <v>45378</v>
      </c>
      <c r="C6183">
        <v>1437</v>
      </c>
      <c r="D6183" t="s">
        <v>89</v>
      </c>
      <c r="E6183">
        <v>48</v>
      </c>
      <c r="F6183" t="s">
        <v>9</v>
      </c>
      <c r="G6183">
        <v>5</v>
      </c>
      <c r="H6183">
        <v>72.72</v>
      </c>
      <c r="I6183">
        <v>363.6</v>
      </c>
      <c r="J6183" t="s">
        <v>93</v>
      </c>
      <c r="K6183" t="s">
        <v>567</v>
      </c>
      <c r="L6183" t="s">
        <v>103</v>
      </c>
      <c r="M6183">
        <v>2024</v>
      </c>
      <c r="N6183" t="s">
        <v>84</v>
      </c>
      <c r="O6183" t="s">
        <v>7623</v>
      </c>
      <c r="P6183" t="s">
        <v>86</v>
      </c>
    </row>
    <row r="6184" spans="1:16" x14ac:dyDescent="0.45">
      <c r="A6184">
        <v>6183</v>
      </c>
      <c r="B6184" s="10">
        <v>45378</v>
      </c>
      <c r="C6184">
        <v>4749</v>
      </c>
      <c r="D6184" t="s">
        <v>89</v>
      </c>
      <c r="E6184">
        <v>42</v>
      </c>
      <c r="F6184" t="s">
        <v>8</v>
      </c>
      <c r="G6184">
        <v>2</v>
      </c>
      <c r="H6184">
        <v>3977.51</v>
      </c>
      <c r="I6184">
        <v>7955.02</v>
      </c>
      <c r="J6184" t="s">
        <v>97</v>
      </c>
      <c r="K6184" t="s">
        <v>82</v>
      </c>
      <c r="L6184" t="s">
        <v>103</v>
      </c>
      <c r="M6184">
        <v>2024</v>
      </c>
      <c r="N6184" t="s">
        <v>84</v>
      </c>
      <c r="O6184" t="s">
        <v>2825</v>
      </c>
      <c r="P6184" t="s">
        <v>86</v>
      </c>
    </row>
    <row r="6185" spans="1:16" x14ac:dyDescent="0.45">
      <c r="A6185">
        <v>6184</v>
      </c>
      <c r="B6185" s="10">
        <v>45378</v>
      </c>
      <c r="C6185">
        <v>9186</v>
      </c>
      <c r="D6185" t="s">
        <v>80</v>
      </c>
      <c r="E6185">
        <v>19</v>
      </c>
      <c r="F6185" t="s">
        <v>8</v>
      </c>
      <c r="G6185">
        <v>3</v>
      </c>
      <c r="H6185">
        <v>3469.81</v>
      </c>
      <c r="I6185">
        <v>10409.43</v>
      </c>
      <c r="J6185" t="s">
        <v>95</v>
      </c>
      <c r="K6185" t="s">
        <v>82</v>
      </c>
      <c r="L6185" t="s">
        <v>103</v>
      </c>
      <c r="M6185">
        <v>2024</v>
      </c>
      <c r="N6185" t="s">
        <v>84</v>
      </c>
      <c r="O6185" t="s">
        <v>6905</v>
      </c>
      <c r="P6185" t="s">
        <v>86</v>
      </c>
    </row>
    <row r="6186" spans="1:16" x14ac:dyDescent="0.45">
      <c r="A6186">
        <v>6185</v>
      </c>
      <c r="B6186" s="10">
        <v>45378</v>
      </c>
      <c r="C6186">
        <v>5453</v>
      </c>
      <c r="D6186" t="s">
        <v>89</v>
      </c>
      <c r="E6186">
        <v>27</v>
      </c>
      <c r="F6186" t="s">
        <v>6</v>
      </c>
      <c r="G6186">
        <v>1</v>
      </c>
      <c r="H6186">
        <v>1663.12</v>
      </c>
      <c r="I6186">
        <v>1663.12</v>
      </c>
      <c r="J6186" t="s">
        <v>87</v>
      </c>
      <c r="K6186" t="s">
        <v>567</v>
      </c>
      <c r="L6186" t="s">
        <v>103</v>
      </c>
      <c r="M6186">
        <v>2024</v>
      </c>
      <c r="N6186" t="s">
        <v>84</v>
      </c>
      <c r="O6186" t="s">
        <v>8232</v>
      </c>
      <c r="P6186" t="s">
        <v>86</v>
      </c>
    </row>
    <row r="6187" spans="1:16" x14ac:dyDescent="0.45">
      <c r="A6187">
        <v>6186</v>
      </c>
      <c r="B6187" s="10">
        <v>45378</v>
      </c>
      <c r="C6187">
        <v>6336</v>
      </c>
      <c r="D6187" t="s">
        <v>80</v>
      </c>
      <c r="E6187">
        <v>27</v>
      </c>
      <c r="F6187" t="s">
        <v>102</v>
      </c>
      <c r="G6187">
        <v>4</v>
      </c>
      <c r="H6187">
        <v>2346.62</v>
      </c>
      <c r="I6187">
        <v>9386.48</v>
      </c>
      <c r="J6187" t="s">
        <v>87</v>
      </c>
      <c r="K6187" t="s">
        <v>82</v>
      </c>
      <c r="L6187" t="s">
        <v>103</v>
      </c>
      <c r="M6187">
        <v>2024</v>
      </c>
      <c r="N6187" t="s">
        <v>84</v>
      </c>
      <c r="O6187" t="s">
        <v>1080</v>
      </c>
      <c r="P6187" t="s">
        <v>86</v>
      </c>
    </row>
    <row r="6188" spans="1:16" x14ac:dyDescent="0.45">
      <c r="A6188">
        <v>6187</v>
      </c>
      <c r="B6188" s="10">
        <v>45378</v>
      </c>
      <c r="C6188">
        <v>5551</v>
      </c>
      <c r="D6188" t="s">
        <v>89</v>
      </c>
      <c r="E6188">
        <v>43</v>
      </c>
      <c r="F6188" t="s">
        <v>7</v>
      </c>
      <c r="G6188">
        <v>5</v>
      </c>
      <c r="H6188">
        <v>2276.9</v>
      </c>
      <c r="I6188">
        <v>11384.5</v>
      </c>
      <c r="J6188" t="s">
        <v>97</v>
      </c>
      <c r="K6188" t="s">
        <v>82</v>
      </c>
      <c r="L6188" t="s">
        <v>103</v>
      </c>
      <c r="M6188">
        <v>2024</v>
      </c>
      <c r="N6188" t="s">
        <v>84</v>
      </c>
      <c r="O6188" t="s">
        <v>4530</v>
      </c>
      <c r="P6188" t="s">
        <v>86</v>
      </c>
    </row>
    <row r="6189" spans="1:16" x14ac:dyDescent="0.45">
      <c r="A6189">
        <v>6188</v>
      </c>
      <c r="B6189" s="10">
        <v>45378</v>
      </c>
      <c r="C6189">
        <v>3823</v>
      </c>
      <c r="D6189" t="s">
        <v>80</v>
      </c>
      <c r="E6189">
        <v>22</v>
      </c>
      <c r="F6189" t="s">
        <v>5</v>
      </c>
      <c r="G6189">
        <v>5</v>
      </c>
      <c r="H6189">
        <v>1410.11</v>
      </c>
      <c r="I6189">
        <v>7050.55</v>
      </c>
      <c r="J6189" t="s">
        <v>95</v>
      </c>
      <c r="K6189" t="s">
        <v>82</v>
      </c>
      <c r="L6189" t="s">
        <v>103</v>
      </c>
      <c r="M6189">
        <v>2024</v>
      </c>
      <c r="N6189" t="s">
        <v>84</v>
      </c>
      <c r="O6189" t="s">
        <v>8851</v>
      </c>
      <c r="P6189" t="s">
        <v>748</v>
      </c>
    </row>
    <row r="6190" spans="1:16" x14ac:dyDescent="0.45">
      <c r="A6190">
        <v>6189</v>
      </c>
      <c r="B6190" s="10">
        <v>45378</v>
      </c>
      <c r="C6190">
        <v>6728</v>
      </c>
      <c r="D6190" t="s">
        <v>80</v>
      </c>
      <c r="E6190">
        <v>39</v>
      </c>
      <c r="F6190" t="s">
        <v>7</v>
      </c>
      <c r="G6190">
        <v>4</v>
      </c>
      <c r="H6190">
        <v>4903.76</v>
      </c>
      <c r="I6190">
        <v>19615.04</v>
      </c>
      <c r="J6190" t="s">
        <v>97</v>
      </c>
      <c r="K6190" t="s">
        <v>82</v>
      </c>
      <c r="L6190" t="s">
        <v>103</v>
      </c>
      <c r="M6190">
        <v>2024</v>
      </c>
      <c r="N6190" t="s">
        <v>84</v>
      </c>
      <c r="O6190" t="s">
        <v>1778</v>
      </c>
      <c r="P6190" t="s">
        <v>86</v>
      </c>
    </row>
    <row r="6191" spans="1:16" x14ac:dyDescent="0.45">
      <c r="A6191">
        <v>6190</v>
      </c>
      <c r="B6191" s="10">
        <v>45378</v>
      </c>
      <c r="C6191">
        <v>9677</v>
      </c>
      <c r="D6191" t="s">
        <v>89</v>
      </c>
      <c r="E6191">
        <v>21</v>
      </c>
      <c r="F6191" t="s">
        <v>5</v>
      </c>
      <c r="G6191">
        <v>2</v>
      </c>
      <c r="H6191">
        <v>2742.23</v>
      </c>
      <c r="I6191">
        <v>5484.46</v>
      </c>
      <c r="J6191" t="s">
        <v>95</v>
      </c>
      <c r="K6191" t="s">
        <v>82</v>
      </c>
      <c r="L6191" t="s">
        <v>103</v>
      </c>
      <c r="M6191">
        <v>2024</v>
      </c>
      <c r="N6191" t="s">
        <v>668</v>
      </c>
      <c r="O6191" t="s">
        <v>9889</v>
      </c>
      <c r="P6191" t="s">
        <v>86</v>
      </c>
    </row>
    <row r="6192" spans="1:16" x14ac:dyDescent="0.45">
      <c r="A6192">
        <v>6191</v>
      </c>
      <c r="B6192" s="10">
        <v>45378</v>
      </c>
      <c r="C6192">
        <v>9391</v>
      </c>
      <c r="D6192" t="s">
        <v>89</v>
      </c>
      <c r="E6192">
        <v>51</v>
      </c>
      <c r="F6192" t="s">
        <v>5</v>
      </c>
      <c r="G6192">
        <v>4</v>
      </c>
      <c r="H6192">
        <v>4491.53</v>
      </c>
      <c r="I6192">
        <v>17966.12</v>
      </c>
      <c r="J6192" t="s">
        <v>93</v>
      </c>
      <c r="K6192" t="s">
        <v>82</v>
      </c>
      <c r="L6192" t="s">
        <v>103</v>
      </c>
      <c r="M6192">
        <v>2024</v>
      </c>
      <c r="N6192" t="s">
        <v>84</v>
      </c>
      <c r="O6192" t="s">
        <v>2091</v>
      </c>
      <c r="P6192" t="s">
        <v>86</v>
      </c>
    </row>
    <row r="6193" spans="1:16" x14ac:dyDescent="0.45">
      <c r="A6193">
        <v>6192</v>
      </c>
      <c r="B6193" s="10">
        <v>45378</v>
      </c>
      <c r="C6193">
        <v>2982</v>
      </c>
      <c r="D6193" t="s">
        <v>89</v>
      </c>
      <c r="E6193">
        <v>24</v>
      </c>
      <c r="F6193" t="s">
        <v>7</v>
      </c>
      <c r="G6193">
        <v>5</v>
      </c>
      <c r="H6193">
        <v>2947.51</v>
      </c>
      <c r="I6193">
        <v>14737.55</v>
      </c>
      <c r="J6193" t="s">
        <v>95</v>
      </c>
      <c r="K6193" t="s">
        <v>82</v>
      </c>
      <c r="L6193" t="s">
        <v>103</v>
      </c>
      <c r="M6193">
        <v>2024</v>
      </c>
      <c r="N6193" t="s">
        <v>84</v>
      </c>
      <c r="O6193" t="s">
        <v>8852</v>
      </c>
      <c r="P6193" t="s">
        <v>748</v>
      </c>
    </row>
    <row r="6194" spans="1:16" x14ac:dyDescent="0.45">
      <c r="A6194">
        <v>6193</v>
      </c>
      <c r="B6194" s="10">
        <v>45379</v>
      </c>
      <c r="C6194">
        <v>7996</v>
      </c>
      <c r="D6194" t="s">
        <v>89</v>
      </c>
      <c r="E6194">
        <v>34</v>
      </c>
      <c r="F6194" t="s">
        <v>6</v>
      </c>
      <c r="G6194">
        <v>3</v>
      </c>
      <c r="H6194">
        <v>3466.41</v>
      </c>
      <c r="I6194">
        <v>10399.23</v>
      </c>
      <c r="J6194" t="s">
        <v>87</v>
      </c>
      <c r="K6194" t="s">
        <v>82</v>
      </c>
      <c r="L6194" t="s">
        <v>103</v>
      </c>
      <c r="M6194">
        <v>2024</v>
      </c>
      <c r="N6194" t="s">
        <v>668</v>
      </c>
      <c r="O6194" t="s">
        <v>723</v>
      </c>
      <c r="P6194" t="s">
        <v>86</v>
      </c>
    </row>
    <row r="6195" spans="1:16" x14ac:dyDescent="0.45">
      <c r="A6195">
        <v>6194</v>
      </c>
      <c r="B6195" s="10">
        <v>45379</v>
      </c>
      <c r="C6195">
        <v>3311</v>
      </c>
      <c r="D6195" t="s">
        <v>80</v>
      </c>
      <c r="E6195">
        <v>28</v>
      </c>
      <c r="F6195" t="s">
        <v>8</v>
      </c>
      <c r="G6195">
        <v>2</v>
      </c>
      <c r="H6195">
        <v>196.24</v>
      </c>
      <c r="I6195">
        <v>392.48</v>
      </c>
      <c r="J6195" t="s">
        <v>87</v>
      </c>
      <c r="K6195" t="s">
        <v>567</v>
      </c>
      <c r="L6195" t="s">
        <v>103</v>
      </c>
      <c r="M6195">
        <v>2024</v>
      </c>
      <c r="N6195" t="s">
        <v>84</v>
      </c>
      <c r="O6195" t="s">
        <v>7105</v>
      </c>
      <c r="P6195" t="s">
        <v>86</v>
      </c>
    </row>
    <row r="6196" spans="1:16" x14ac:dyDescent="0.45">
      <c r="A6196">
        <v>6195</v>
      </c>
      <c r="B6196" s="10">
        <v>45379</v>
      </c>
      <c r="C6196">
        <v>8225</v>
      </c>
      <c r="D6196" t="s">
        <v>89</v>
      </c>
      <c r="E6196">
        <v>25</v>
      </c>
      <c r="F6196" t="s">
        <v>5</v>
      </c>
      <c r="G6196">
        <v>4</v>
      </c>
      <c r="H6196">
        <v>2583.5</v>
      </c>
      <c r="I6196">
        <v>10334</v>
      </c>
      <c r="J6196" t="s">
        <v>87</v>
      </c>
      <c r="K6196" t="s">
        <v>82</v>
      </c>
      <c r="L6196" t="s">
        <v>103</v>
      </c>
      <c r="M6196">
        <v>2024</v>
      </c>
      <c r="N6196" t="s">
        <v>84</v>
      </c>
      <c r="O6196" t="s">
        <v>1081</v>
      </c>
      <c r="P6196" t="s">
        <v>86</v>
      </c>
    </row>
    <row r="6197" spans="1:16" x14ac:dyDescent="0.45">
      <c r="A6197">
        <v>6196</v>
      </c>
      <c r="B6197" s="10">
        <v>45379</v>
      </c>
      <c r="C6197">
        <v>1604</v>
      </c>
      <c r="D6197" t="s">
        <v>80</v>
      </c>
      <c r="E6197">
        <v>45</v>
      </c>
      <c r="F6197" t="s">
        <v>6</v>
      </c>
      <c r="G6197">
        <v>5</v>
      </c>
      <c r="H6197">
        <v>3620.32</v>
      </c>
      <c r="I6197">
        <v>18101.599999999999</v>
      </c>
      <c r="J6197" t="s">
        <v>93</v>
      </c>
      <c r="K6197" t="s">
        <v>82</v>
      </c>
      <c r="L6197" t="s">
        <v>103</v>
      </c>
      <c r="M6197">
        <v>2024</v>
      </c>
      <c r="N6197" t="s">
        <v>84</v>
      </c>
      <c r="O6197" t="s">
        <v>9185</v>
      </c>
      <c r="P6197" t="s">
        <v>748</v>
      </c>
    </row>
    <row r="6198" spans="1:16" x14ac:dyDescent="0.45">
      <c r="A6198">
        <v>6197</v>
      </c>
      <c r="B6198" s="10">
        <v>45379</v>
      </c>
      <c r="C6198">
        <v>9175</v>
      </c>
      <c r="D6198" t="s">
        <v>89</v>
      </c>
      <c r="E6198">
        <v>61</v>
      </c>
      <c r="F6198" t="s">
        <v>102</v>
      </c>
      <c r="G6198">
        <v>5</v>
      </c>
      <c r="H6198">
        <v>653.22</v>
      </c>
      <c r="I6198">
        <v>3266.1</v>
      </c>
      <c r="J6198" t="s">
        <v>81</v>
      </c>
      <c r="K6198" t="s">
        <v>82</v>
      </c>
      <c r="L6198" t="s">
        <v>103</v>
      </c>
      <c r="M6198">
        <v>2024</v>
      </c>
      <c r="N6198" t="s">
        <v>84</v>
      </c>
      <c r="O6198" t="s">
        <v>9089</v>
      </c>
      <c r="P6198" t="s">
        <v>748</v>
      </c>
    </row>
    <row r="6199" spans="1:16" x14ac:dyDescent="0.45">
      <c r="A6199">
        <v>6198</v>
      </c>
      <c r="B6199" s="10">
        <v>45379</v>
      </c>
      <c r="C6199">
        <v>6785</v>
      </c>
      <c r="D6199" t="s">
        <v>89</v>
      </c>
      <c r="E6199">
        <v>50</v>
      </c>
      <c r="F6199" t="s">
        <v>102</v>
      </c>
      <c r="G6199">
        <v>5</v>
      </c>
      <c r="H6199">
        <v>3407.71</v>
      </c>
      <c r="I6199">
        <v>17038.55</v>
      </c>
      <c r="J6199" t="s">
        <v>93</v>
      </c>
      <c r="K6199" t="s">
        <v>82</v>
      </c>
      <c r="L6199" t="s">
        <v>103</v>
      </c>
      <c r="M6199">
        <v>2024</v>
      </c>
      <c r="N6199" t="s">
        <v>84</v>
      </c>
      <c r="O6199" t="s">
        <v>4286</v>
      </c>
      <c r="P6199" t="s">
        <v>86</v>
      </c>
    </row>
    <row r="6200" spans="1:16" x14ac:dyDescent="0.45">
      <c r="A6200">
        <v>6199</v>
      </c>
      <c r="B6200" s="10">
        <v>45379</v>
      </c>
      <c r="C6200">
        <v>5597</v>
      </c>
      <c r="D6200" t="s">
        <v>89</v>
      </c>
      <c r="E6200">
        <v>42</v>
      </c>
      <c r="F6200" t="s">
        <v>5</v>
      </c>
      <c r="G6200">
        <v>3</v>
      </c>
      <c r="H6200">
        <v>467.15</v>
      </c>
      <c r="I6200">
        <v>1401.45</v>
      </c>
      <c r="J6200" t="s">
        <v>97</v>
      </c>
      <c r="K6200" t="s">
        <v>567</v>
      </c>
      <c r="L6200" t="s">
        <v>103</v>
      </c>
      <c r="M6200">
        <v>2024</v>
      </c>
      <c r="N6200" t="s">
        <v>84</v>
      </c>
      <c r="O6200" t="s">
        <v>8756</v>
      </c>
      <c r="P6200" t="s">
        <v>748</v>
      </c>
    </row>
    <row r="6201" spans="1:16" x14ac:dyDescent="0.45">
      <c r="A6201">
        <v>6200</v>
      </c>
      <c r="B6201" s="10">
        <v>45379</v>
      </c>
      <c r="C6201">
        <v>8759</v>
      </c>
      <c r="D6201" t="s">
        <v>89</v>
      </c>
      <c r="E6201">
        <v>38</v>
      </c>
      <c r="F6201" t="s">
        <v>8</v>
      </c>
      <c r="G6201">
        <v>2</v>
      </c>
      <c r="H6201">
        <v>4044.76</v>
      </c>
      <c r="I6201">
        <v>8089.52</v>
      </c>
      <c r="J6201" t="s">
        <v>97</v>
      </c>
      <c r="K6201" t="s">
        <v>82</v>
      </c>
      <c r="L6201" t="s">
        <v>103</v>
      </c>
      <c r="M6201">
        <v>2024</v>
      </c>
      <c r="N6201" t="s">
        <v>84</v>
      </c>
      <c r="O6201" t="s">
        <v>2826</v>
      </c>
      <c r="P6201" t="s">
        <v>86</v>
      </c>
    </row>
    <row r="6202" spans="1:16" x14ac:dyDescent="0.45">
      <c r="A6202">
        <v>6201</v>
      </c>
      <c r="B6202" s="10">
        <v>45379</v>
      </c>
      <c r="C6202">
        <v>8532</v>
      </c>
      <c r="D6202" t="s">
        <v>89</v>
      </c>
      <c r="E6202">
        <v>29</v>
      </c>
      <c r="F6202" t="s">
        <v>5</v>
      </c>
      <c r="G6202">
        <v>4</v>
      </c>
      <c r="H6202">
        <v>4890.03</v>
      </c>
      <c r="I6202">
        <v>19560.12</v>
      </c>
      <c r="J6202" t="s">
        <v>87</v>
      </c>
      <c r="K6202" t="s">
        <v>82</v>
      </c>
      <c r="L6202" t="s">
        <v>103</v>
      </c>
      <c r="M6202">
        <v>2024</v>
      </c>
      <c r="N6202" t="s">
        <v>84</v>
      </c>
      <c r="O6202" t="s">
        <v>1082</v>
      </c>
      <c r="P6202" t="s">
        <v>86</v>
      </c>
    </row>
    <row r="6203" spans="1:16" x14ac:dyDescent="0.45">
      <c r="A6203">
        <v>6202</v>
      </c>
      <c r="B6203" s="10">
        <v>45379</v>
      </c>
      <c r="C6203">
        <v>9740</v>
      </c>
      <c r="D6203" t="s">
        <v>80</v>
      </c>
      <c r="E6203">
        <v>43</v>
      </c>
      <c r="F6203" t="s">
        <v>102</v>
      </c>
      <c r="G6203">
        <v>2</v>
      </c>
      <c r="H6203">
        <v>3152.34</v>
      </c>
      <c r="I6203">
        <v>6304.68</v>
      </c>
      <c r="J6203" t="s">
        <v>97</v>
      </c>
      <c r="K6203" t="s">
        <v>82</v>
      </c>
      <c r="L6203" t="s">
        <v>103</v>
      </c>
      <c r="M6203">
        <v>2024</v>
      </c>
      <c r="N6203" t="s">
        <v>668</v>
      </c>
      <c r="O6203" t="s">
        <v>9890</v>
      </c>
      <c r="P6203" t="s">
        <v>86</v>
      </c>
    </row>
    <row r="6204" spans="1:16" x14ac:dyDescent="0.45">
      <c r="A6204">
        <v>6203</v>
      </c>
      <c r="B6204" s="10">
        <v>45379</v>
      </c>
      <c r="C6204">
        <v>1838</v>
      </c>
      <c r="D6204" t="s">
        <v>89</v>
      </c>
      <c r="E6204">
        <v>46</v>
      </c>
      <c r="F6204" t="s">
        <v>102</v>
      </c>
      <c r="G6204">
        <v>5</v>
      </c>
      <c r="H6204">
        <v>431.54</v>
      </c>
      <c r="I6204">
        <v>2157.6999999999998</v>
      </c>
      <c r="J6204" t="s">
        <v>93</v>
      </c>
      <c r="K6204" t="s">
        <v>82</v>
      </c>
      <c r="L6204" t="s">
        <v>103</v>
      </c>
      <c r="M6204">
        <v>2024</v>
      </c>
      <c r="N6204" t="s">
        <v>84</v>
      </c>
      <c r="O6204" t="s">
        <v>9186</v>
      </c>
      <c r="P6204" t="s">
        <v>748</v>
      </c>
    </row>
    <row r="6205" spans="1:16" x14ac:dyDescent="0.45">
      <c r="A6205">
        <v>6204</v>
      </c>
      <c r="B6205" s="10">
        <v>45379</v>
      </c>
      <c r="C6205">
        <v>4815</v>
      </c>
      <c r="D6205" t="s">
        <v>80</v>
      </c>
      <c r="E6205">
        <v>55</v>
      </c>
      <c r="F6205" t="s">
        <v>7</v>
      </c>
      <c r="G6205">
        <v>3</v>
      </c>
      <c r="H6205">
        <v>2954.43</v>
      </c>
      <c r="I6205">
        <v>8863.2900000000009</v>
      </c>
      <c r="J6205" t="s">
        <v>81</v>
      </c>
      <c r="K6205" t="s">
        <v>82</v>
      </c>
      <c r="L6205" t="s">
        <v>103</v>
      </c>
      <c r="M6205">
        <v>2024</v>
      </c>
      <c r="N6205" t="s">
        <v>84</v>
      </c>
      <c r="O6205" t="s">
        <v>8441</v>
      </c>
      <c r="P6205" t="s">
        <v>748</v>
      </c>
    </row>
    <row r="6206" spans="1:16" x14ac:dyDescent="0.45">
      <c r="A6206">
        <v>6205</v>
      </c>
      <c r="B6206" s="10">
        <v>45379</v>
      </c>
      <c r="C6206">
        <v>1847</v>
      </c>
      <c r="D6206" t="s">
        <v>89</v>
      </c>
      <c r="E6206">
        <v>52</v>
      </c>
      <c r="F6206" t="s">
        <v>8</v>
      </c>
      <c r="G6206">
        <v>3</v>
      </c>
      <c r="H6206">
        <v>3717.27</v>
      </c>
      <c r="I6206">
        <v>11151.81</v>
      </c>
      <c r="J6206" t="s">
        <v>93</v>
      </c>
      <c r="K6206" t="s">
        <v>82</v>
      </c>
      <c r="L6206" t="s">
        <v>103</v>
      </c>
      <c r="M6206">
        <v>2024</v>
      </c>
      <c r="N6206" t="s">
        <v>668</v>
      </c>
      <c r="O6206" t="s">
        <v>9517</v>
      </c>
      <c r="P6206" t="s">
        <v>86</v>
      </c>
    </row>
    <row r="6207" spans="1:16" x14ac:dyDescent="0.45">
      <c r="A6207">
        <v>6206</v>
      </c>
      <c r="B6207" s="10">
        <v>45380</v>
      </c>
      <c r="C6207">
        <v>5709</v>
      </c>
      <c r="D6207" t="s">
        <v>80</v>
      </c>
      <c r="E6207">
        <v>54</v>
      </c>
      <c r="F6207" t="s">
        <v>7</v>
      </c>
      <c r="G6207">
        <v>5</v>
      </c>
      <c r="H6207">
        <v>4668.83</v>
      </c>
      <c r="I6207">
        <v>23344.15</v>
      </c>
      <c r="J6207" t="s">
        <v>93</v>
      </c>
      <c r="K6207" t="s">
        <v>82</v>
      </c>
      <c r="L6207" t="s">
        <v>103</v>
      </c>
      <c r="M6207">
        <v>2024</v>
      </c>
      <c r="N6207" t="s">
        <v>84</v>
      </c>
      <c r="O6207" t="s">
        <v>367</v>
      </c>
      <c r="P6207" t="s">
        <v>86</v>
      </c>
    </row>
    <row r="6208" spans="1:16" x14ac:dyDescent="0.45">
      <c r="A6208">
        <v>6207</v>
      </c>
      <c r="B6208" s="10">
        <v>45380</v>
      </c>
      <c r="C6208">
        <v>5507</v>
      </c>
      <c r="D6208" t="s">
        <v>89</v>
      </c>
      <c r="E6208">
        <v>63</v>
      </c>
      <c r="F6208" t="s">
        <v>6</v>
      </c>
      <c r="G6208">
        <v>2</v>
      </c>
      <c r="H6208">
        <v>275.02</v>
      </c>
      <c r="I6208">
        <v>550.04</v>
      </c>
      <c r="J6208" t="s">
        <v>81</v>
      </c>
      <c r="K6208" t="s">
        <v>567</v>
      </c>
      <c r="L6208" t="s">
        <v>103</v>
      </c>
      <c r="M6208">
        <v>2024</v>
      </c>
      <c r="N6208" t="s">
        <v>84</v>
      </c>
      <c r="O6208" t="s">
        <v>7006</v>
      </c>
      <c r="P6208" t="s">
        <v>86</v>
      </c>
    </row>
    <row r="6209" spans="1:16" x14ac:dyDescent="0.45">
      <c r="A6209">
        <v>6208</v>
      </c>
      <c r="B6209" s="10">
        <v>45380</v>
      </c>
      <c r="C6209">
        <v>7575</v>
      </c>
      <c r="D6209" t="s">
        <v>89</v>
      </c>
      <c r="E6209">
        <v>61</v>
      </c>
      <c r="F6209" t="s">
        <v>6</v>
      </c>
      <c r="G6209">
        <v>2</v>
      </c>
      <c r="H6209">
        <v>3886.46</v>
      </c>
      <c r="I6209">
        <v>7772.92</v>
      </c>
      <c r="J6209" t="s">
        <v>81</v>
      </c>
      <c r="K6209" t="s">
        <v>82</v>
      </c>
      <c r="L6209" t="s">
        <v>103</v>
      </c>
      <c r="M6209">
        <v>2024</v>
      </c>
      <c r="N6209" t="s">
        <v>84</v>
      </c>
      <c r="O6209" t="s">
        <v>3126</v>
      </c>
      <c r="P6209" t="s">
        <v>86</v>
      </c>
    </row>
    <row r="6210" spans="1:16" x14ac:dyDescent="0.45">
      <c r="A6210">
        <v>6209</v>
      </c>
      <c r="B6210" s="10">
        <v>45380</v>
      </c>
      <c r="C6210">
        <v>5773</v>
      </c>
      <c r="D6210" t="s">
        <v>89</v>
      </c>
      <c r="E6210">
        <v>62</v>
      </c>
      <c r="F6210" t="s">
        <v>6</v>
      </c>
      <c r="G6210">
        <v>3</v>
      </c>
      <c r="H6210">
        <v>706.28</v>
      </c>
      <c r="I6210">
        <v>2118.84</v>
      </c>
      <c r="J6210" t="s">
        <v>81</v>
      </c>
      <c r="K6210" t="s">
        <v>82</v>
      </c>
      <c r="L6210" t="s">
        <v>103</v>
      </c>
      <c r="M6210">
        <v>2024</v>
      </c>
      <c r="N6210" t="s">
        <v>84</v>
      </c>
      <c r="O6210" t="s">
        <v>6755</v>
      </c>
      <c r="P6210" t="s">
        <v>86</v>
      </c>
    </row>
    <row r="6211" spans="1:16" x14ac:dyDescent="0.45">
      <c r="A6211">
        <v>6210</v>
      </c>
      <c r="B6211" s="10">
        <v>45380</v>
      </c>
      <c r="C6211">
        <v>5468</v>
      </c>
      <c r="D6211" t="s">
        <v>80</v>
      </c>
      <c r="E6211">
        <v>62</v>
      </c>
      <c r="F6211" t="s">
        <v>9</v>
      </c>
      <c r="G6211">
        <v>1</v>
      </c>
      <c r="H6211">
        <v>3963.4</v>
      </c>
      <c r="I6211">
        <v>3963.4</v>
      </c>
      <c r="J6211" t="s">
        <v>81</v>
      </c>
      <c r="K6211" t="s">
        <v>82</v>
      </c>
      <c r="L6211" t="s">
        <v>103</v>
      </c>
      <c r="M6211">
        <v>2024</v>
      </c>
      <c r="N6211" t="s">
        <v>668</v>
      </c>
      <c r="O6211" t="s">
        <v>9640</v>
      </c>
      <c r="P6211" t="s">
        <v>86</v>
      </c>
    </row>
    <row r="6212" spans="1:16" x14ac:dyDescent="0.45">
      <c r="A6212">
        <v>6211</v>
      </c>
      <c r="B6212" s="10">
        <v>45380</v>
      </c>
      <c r="C6212">
        <v>6192</v>
      </c>
      <c r="D6212" t="s">
        <v>80</v>
      </c>
      <c r="E6212">
        <v>46</v>
      </c>
      <c r="F6212" t="s">
        <v>6</v>
      </c>
      <c r="G6212">
        <v>3</v>
      </c>
      <c r="H6212">
        <v>4449.12</v>
      </c>
      <c r="I6212">
        <v>13347.36</v>
      </c>
      <c r="J6212" t="s">
        <v>93</v>
      </c>
      <c r="K6212" t="s">
        <v>82</v>
      </c>
      <c r="L6212" t="s">
        <v>103</v>
      </c>
      <c r="M6212">
        <v>2024</v>
      </c>
      <c r="N6212" t="s">
        <v>84</v>
      </c>
      <c r="O6212" t="s">
        <v>6571</v>
      </c>
      <c r="P6212" t="s">
        <v>86</v>
      </c>
    </row>
    <row r="6213" spans="1:16" x14ac:dyDescent="0.45">
      <c r="A6213">
        <v>6212</v>
      </c>
      <c r="B6213" s="10">
        <v>45380</v>
      </c>
      <c r="C6213">
        <v>4320</v>
      </c>
      <c r="D6213" t="s">
        <v>89</v>
      </c>
      <c r="E6213">
        <v>41</v>
      </c>
      <c r="F6213" t="s">
        <v>5</v>
      </c>
      <c r="G6213">
        <v>3</v>
      </c>
      <c r="H6213">
        <v>4313.1499999999996</v>
      </c>
      <c r="I6213">
        <v>12939.45</v>
      </c>
      <c r="J6213" t="s">
        <v>97</v>
      </c>
      <c r="K6213" t="s">
        <v>82</v>
      </c>
      <c r="L6213" t="s">
        <v>103</v>
      </c>
      <c r="M6213">
        <v>2024</v>
      </c>
      <c r="N6213" t="s">
        <v>668</v>
      </c>
      <c r="O6213" t="s">
        <v>9251</v>
      </c>
      <c r="P6213" t="s">
        <v>748</v>
      </c>
    </row>
    <row r="6214" spans="1:16" x14ac:dyDescent="0.45">
      <c r="A6214">
        <v>6213</v>
      </c>
      <c r="B6214" s="10">
        <v>45380</v>
      </c>
      <c r="C6214">
        <v>5698</v>
      </c>
      <c r="D6214" t="s">
        <v>89</v>
      </c>
      <c r="E6214">
        <v>32</v>
      </c>
      <c r="F6214" t="s">
        <v>7</v>
      </c>
      <c r="G6214">
        <v>4</v>
      </c>
      <c r="H6214">
        <v>3281.72</v>
      </c>
      <c r="I6214">
        <v>13126.88</v>
      </c>
      <c r="J6214" t="s">
        <v>87</v>
      </c>
      <c r="K6214" t="s">
        <v>82</v>
      </c>
      <c r="L6214" t="s">
        <v>103</v>
      </c>
      <c r="M6214">
        <v>2024</v>
      </c>
      <c r="N6214" t="s">
        <v>84</v>
      </c>
      <c r="O6214" t="s">
        <v>1083</v>
      </c>
      <c r="P6214" t="s">
        <v>86</v>
      </c>
    </row>
    <row r="6215" spans="1:16" x14ac:dyDescent="0.45">
      <c r="A6215">
        <v>6214</v>
      </c>
      <c r="B6215" s="10">
        <v>45380</v>
      </c>
      <c r="C6215">
        <v>5311</v>
      </c>
      <c r="D6215" t="s">
        <v>89</v>
      </c>
      <c r="E6215">
        <v>23</v>
      </c>
      <c r="F6215" t="s">
        <v>6</v>
      </c>
      <c r="G6215">
        <v>3</v>
      </c>
      <c r="H6215">
        <v>2528.79</v>
      </c>
      <c r="I6215">
        <v>7586.37</v>
      </c>
      <c r="J6215" t="s">
        <v>95</v>
      </c>
      <c r="K6215" t="s">
        <v>82</v>
      </c>
      <c r="L6215" t="s">
        <v>103</v>
      </c>
      <c r="M6215">
        <v>2024</v>
      </c>
      <c r="N6215" t="s">
        <v>84</v>
      </c>
      <c r="O6215" t="s">
        <v>6906</v>
      </c>
      <c r="P6215" t="s">
        <v>86</v>
      </c>
    </row>
    <row r="6216" spans="1:16" x14ac:dyDescent="0.45">
      <c r="A6216">
        <v>6215</v>
      </c>
      <c r="B6216" s="10">
        <v>45380</v>
      </c>
      <c r="C6216">
        <v>4673</v>
      </c>
      <c r="D6216" t="s">
        <v>80</v>
      </c>
      <c r="E6216">
        <v>49</v>
      </c>
      <c r="F6216" t="s">
        <v>8</v>
      </c>
      <c r="G6216">
        <v>1</v>
      </c>
      <c r="H6216">
        <v>4379.2</v>
      </c>
      <c r="I6216">
        <v>4379.2</v>
      </c>
      <c r="J6216" t="s">
        <v>93</v>
      </c>
      <c r="K6216" t="s">
        <v>82</v>
      </c>
      <c r="L6216" t="s">
        <v>103</v>
      </c>
      <c r="M6216">
        <v>2024</v>
      </c>
      <c r="N6216" t="s">
        <v>84</v>
      </c>
      <c r="O6216" t="s">
        <v>5669</v>
      </c>
      <c r="P6216" t="s">
        <v>86</v>
      </c>
    </row>
    <row r="6217" spans="1:16" x14ac:dyDescent="0.45">
      <c r="A6217">
        <v>6216</v>
      </c>
      <c r="B6217" s="10">
        <v>45380</v>
      </c>
      <c r="C6217">
        <v>2564</v>
      </c>
      <c r="D6217" t="s">
        <v>89</v>
      </c>
      <c r="E6217">
        <v>61</v>
      </c>
      <c r="F6217" t="s">
        <v>6</v>
      </c>
      <c r="G6217">
        <v>3</v>
      </c>
      <c r="H6217">
        <v>2619.4</v>
      </c>
      <c r="I6217">
        <v>7858.2</v>
      </c>
      <c r="J6217" t="s">
        <v>81</v>
      </c>
      <c r="K6217" t="s">
        <v>82</v>
      </c>
      <c r="L6217" t="s">
        <v>103</v>
      </c>
      <c r="M6217">
        <v>2024</v>
      </c>
      <c r="N6217" t="s">
        <v>84</v>
      </c>
      <c r="O6217" t="s">
        <v>8442</v>
      </c>
      <c r="P6217" t="s">
        <v>748</v>
      </c>
    </row>
    <row r="6218" spans="1:16" x14ac:dyDescent="0.45">
      <c r="A6218">
        <v>6217</v>
      </c>
      <c r="B6218" s="10">
        <v>45380</v>
      </c>
      <c r="C6218">
        <v>2840</v>
      </c>
      <c r="D6218" t="s">
        <v>80</v>
      </c>
      <c r="E6218">
        <v>51</v>
      </c>
      <c r="F6218" t="s">
        <v>5</v>
      </c>
      <c r="G6218">
        <v>2</v>
      </c>
      <c r="H6218">
        <v>991.05</v>
      </c>
      <c r="I6218">
        <v>1982.1</v>
      </c>
      <c r="J6218" t="s">
        <v>93</v>
      </c>
      <c r="K6218" t="s">
        <v>567</v>
      </c>
      <c r="L6218" t="s">
        <v>103</v>
      </c>
      <c r="M6218">
        <v>2024</v>
      </c>
      <c r="N6218" t="s">
        <v>84</v>
      </c>
      <c r="O6218" t="s">
        <v>7256</v>
      </c>
      <c r="P6218" t="s">
        <v>86</v>
      </c>
    </row>
    <row r="6219" spans="1:16" x14ac:dyDescent="0.45">
      <c r="A6219">
        <v>6218</v>
      </c>
      <c r="B6219" s="10">
        <v>45380</v>
      </c>
      <c r="C6219">
        <v>7058</v>
      </c>
      <c r="D6219" t="s">
        <v>89</v>
      </c>
      <c r="E6219">
        <v>53</v>
      </c>
      <c r="F6219" t="s">
        <v>5</v>
      </c>
      <c r="G6219">
        <v>4</v>
      </c>
      <c r="H6219">
        <v>4717.0200000000004</v>
      </c>
      <c r="I6219">
        <v>18868.080000000002</v>
      </c>
      <c r="J6219" t="s">
        <v>93</v>
      </c>
      <c r="K6219" t="s">
        <v>82</v>
      </c>
      <c r="L6219" t="s">
        <v>103</v>
      </c>
      <c r="M6219">
        <v>2024</v>
      </c>
      <c r="N6219" t="s">
        <v>84</v>
      </c>
      <c r="O6219" t="s">
        <v>2092</v>
      </c>
      <c r="P6219" t="s">
        <v>86</v>
      </c>
    </row>
    <row r="6220" spans="1:16" x14ac:dyDescent="0.45">
      <c r="A6220">
        <v>6219</v>
      </c>
      <c r="B6220" s="10">
        <v>45380</v>
      </c>
      <c r="C6220">
        <v>8131</v>
      </c>
      <c r="D6220" t="s">
        <v>80</v>
      </c>
      <c r="E6220">
        <v>37</v>
      </c>
      <c r="F6220" t="s">
        <v>5</v>
      </c>
      <c r="G6220">
        <v>4</v>
      </c>
      <c r="H6220">
        <v>1897.79</v>
      </c>
      <c r="I6220">
        <v>7591.16</v>
      </c>
      <c r="J6220" t="s">
        <v>97</v>
      </c>
      <c r="K6220" t="s">
        <v>82</v>
      </c>
      <c r="L6220" t="s">
        <v>103</v>
      </c>
      <c r="M6220">
        <v>2024</v>
      </c>
      <c r="N6220" t="s">
        <v>84</v>
      </c>
      <c r="O6220" t="s">
        <v>1779</v>
      </c>
      <c r="P6220" t="s">
        <v>86</v>
      </c>
    </row>
    <row r="6221" spans="1:16" x14ac:dyDescent="0.45">
      <c r="A6221">
        <v>6220</v>
      </c>
      <c r="B6221" s="10">
        <v>45381</v>
      </c>
      <c r="C6221">
        <v>1726</v>
      </c>
      <c r="D6221" t="s">
        <v>80</v>
      </c>
      <c r="E6221">
        <v>29</v>
      </c>
      <c r="F6221" t="s">
        <v>5</v>
      </c>
      <c r="G6221">
        <v>3</v>
      </c>
      <c r="H6221">
        <v>3140.53</v>
      </c>
      <c r="I6221">
        <v>9421.59</v>
      </c>
      <c r="J6221" t="s">
        <v>87</v>
      </c>
      <c r="K6221" t="s">
        <v>82</v>
      </c>
      <c r="L6221" t="s">
        <v>103</v>
      </c>
      <c r="M6221">
        <v>2024</v>
      </c>
      <c r="N6221" t="s">
        <v>84</v>
      </c>
      <c r="O6221" t="s">
        <v>460</v>
      </c>
      <c r="P6221" t="s">
        <v>86</v>
      </c>
    </row>
    <row r="6222" spans="1:16" x14ac:dyDescent="0.45">
      <c r="A6222">
        <v>6221</v>
      </c>
      <c r="B6222" s="10">
        <v>45381</v>
      </c>
      <c r="C6222">
        <v>7697</v>
      </c>
      <c r="D6222" t="s">
        <v>80</v>
      </c>
      <c r="E6222">
        <v>52</v>
      </c>
      <c r="F6222" t="s">
        <v>5</v>
      </c>
      <c r="G6222">
        <v>4</v>
      </c>
      <c r="H6222">
        <v>1035.77</v>
      </c>
      <c r="I6222">
        <v>4143.08</v>
      </c>
      <c r="J6222" t="s">
        <v>93</v>
      </c>
      <c r="K6222" t="s">
        <v>82</v>
      </c>
      <c r="L6222" t="s">
        <v>103</v>
      </c>
      <c r="M6222">
        <v>2024</v>
      </c>
      <c r="N6222" t="s">
        <v>84</v>
      </c>
      <c r="O6222" t="s">
        <v>2093</v>
      </c>
      <c r="P6222" t="s">
        <v>86</v>
      </c>
    </row>
    <row r="6223" spans="1:16" x14ac:dyDescent="0.45">
      <c r="A6223">
        <v>6222</v>
      </c>
      <c r="B6223" s="10">
        <v>45381</v>
      </c>
      <c r="C6223">
        <v>1282</v>
      </c>
      <c r="D6223" t="s">
        <v>89</v>
      </c>
      <c r="E6223">
        <v>55</v>
      </c>
      <c r="F6223" t="s">
        <v>8</v>
      </c>
      <c r="G6223">
        <v>4</v>
      </c>
      <c r="H6223">
        <v>597.16999999999996</v>
      </c>
      <c r="I6223">
        <v>2388.6799999999998</v>
      </c>
      <c r="J6223" t="s">
        <v>81</v>
      </c>
      <c r="K6223" t="s">
        <v>82</v>
      </c>
      <c r="L6223" t="s">
        <v>103</v>
      </c>
      <c r="M6223">
        <v>2024</v>
      </c>
      <c r="N6223" t="s">
        <v>84</v>
      </c>
      <c r="O6223" t="s">
        <v>1443</v>
      </c>
      <c r="P6223" t="s">
        <v>86</v>
      </c>
    </row>
    <row r="6224" spans="1:16" x14ac:dyDescent="0.45">
      <c r="A6224">
        <v>6223</v>
      </c>
      <c r="B6224" s="10">
        <v>45381</v>
      </c>
      <c r="C6224">
        <v>2081</v>
      </c>
      <c r="D6224" t="s">
        <v>80</v>
      </c>
      <c r="E6224">
        <v>34</v>
      </c>
      <c r="F6224" t="s">
        <v>9</v>
      </c>
      <c r="G6224">
        <v>3</v>
      </c>
      <c r="H6224">
        <v>2777.64</v>
      </c>
      <c r="I6224">
        <v>8332.92</v>
      </c>
      <c r="J6224" t="s">
        <v>87</v>
      </c>
      <c r="K6224" t="s">
        <v>82</v>
      </c>
      <c r="L6224" t="s">
        <v>103</v>
      </c>
      <c r="M6224">
        <v>2024</v>
      </c>
      <c r="N6224" t="s">
        <v>668</v>
      </c>
      <c r="O6224" t="s">
        <v>9518</v>
      </c>
      <c r="P6224" t="s">
        <v>86</v>
      </c>
    </row>
    <row r="6225" spans="1:16" x14ac:dyDescent="0.45">
      <c r="A6225">
        <v>6224</v>
      </c>
      <c r="B6225" s="10">
        <v>45381</v>
      </c>
      <c r="C6225">
        <v>4885</v>
      </c>
      <c r="D6225" t="s">
        <v>89</v>
      </c>
      <c r="E6225">
        <v>44</v>
      </c>
      <c r="F6225" t="s">
        <v>102</v>
      </c>
      <c r="G6225">
        <v>1</v>
      </c>
      <c r="H6225">
        <v>2795.24</v>
      </c>
      <c r="I6225">
        <v>2795.24</v>
      </c>
      <c r="J6225" t="s">
        <v>97</v>
      </c>
      <c r="K6225" t="s">
        <v>82</v>
      </c>
      <c r="L6225" t="s">
        <v>103</v>
      </c>
      <c r="M6225">
        <v>2024</v>
      </c>
      <c r="N6225" t="s">
        <v>84</v>
      </c>
      <c r="O6225" t="s">
        <v>5243</v>
      </c>
      <c r="P6225" t="s">
        <v>86</v>
      </c>
    </row>
    <row r="6226" spans="1:16" x14ac:dyDescent="0.45">
      <c r="A6226">
        <v>6225</v>
      </c>
      <c r="B6226" s="10">
        <v>45381</v>
      </c>
      <c r="C6226">
        <v>3881</v>
      </c>
      <c r="D6226" t="s">
        <v>80</v>
      </c>
      <c r="E6226">
        <v>34</v>
      </c>
      <c r="F6226" t="s">
        <v>9</v>
      </c>
      <c r="G6226">
        <v>3</v>
      </c>
      <c r="H6226">
        <v>1880.22</v>
      </c>
      <c r="I6226">
        <v>5640.66</v>
      </c>
      <c r="J6226" t="s">
        <v>87</v>
      </c>
      <c r="K6226" t="s">
        <v>82</v>
      </c>
      <c r="L6226" t="s">
        <v>103</v>
      </c>
      <c r="M6226">
        <v>2024</v>
      </c>
      <c r="N6226" t="s">
        <v>84</v>
      </c>
      <c r="O6226" t="s">
        <v>6131</v>
      </c>
      <c r="P6226" t="s">
        <v>86</v>
      </c>
    </row>
    <row r="6227" spans="1:16" x14ac:dyDescent="0.45">
      <c r="A6227">
        <v>6226</v>
      </c>
      <c r="B6227" s="10">
        <v>45381</v>
      </c>
      <c r="C6227">
        <v>3970</v>
      </c>
      <c r="D6227" t="s">
        <v>89</v>
      </c>
      <c r="E6227">
        <v>28</v>
      </c>
      <c r="F6227" t="s">
        <v>102</v>
      </c>
      <c r="G6227">
        <v>2</v>
      </c>
      <c r="H6227">
        <v>1593.11</v>
      </c>
      <c r="I6227">
        <v>3186.22</v>
      </c>
      <c r="J6227" t="s">
        <v>87</v>
      </c>
      <c r="K6227" t="s">
        <v>82</v>
      </c>
      <c r="L6227" t="s">
        <v>103</v>
      </c>
      <c r="M6227">
        <v>2024</v>
      </c>
      <c r="N6227" t="s">
        <v>84</v>
      </c>
      <c r="O6227" t="s">
        <v>3766</v>
      </c>
      <c r="P6227" t="s">
        <v>86</v>
      </c>
    </row>
    <row r="6228" spans="1:16" x14ac:dyDescent="0.45">
      <c r="A6228">
        <v>6227</v>
      </c>
      <c r="B6228" s="10">
        <v>45381</v>
      </c>
      <c r="C6228">
        <v>7985</v>
      </c>
      <c r="D6228" t="s">
        <v>80</v>
      </c>
      <c r="E6228">
        <v>56</v>
      </c>
      <c r="F6228" t="s">
        <v>7</v>
      </c>
      <c r="G6228">
        <v>5</v>
      </c>
      <c r="H6228">
        <v>1902.16</v>
      </c>
      <c r="I6228">
        <v>9510.7999999999993</v>
      </c>
      <c r="J6228" t="s">
        <v>81</v>
      </c>
      <c r="K6228" t="s">
        <v>82</v>
      </c>
      <c r="L6228" t="s">
        <v>103</v>
      </c>
      <c r="M6228">
        <v>2024</v>
      </c>
      <c r="N6228" t="s">
        <v>84</v>
      </c>
      <c r="O6228" t="s">
        <v>9090</v>
      </c>
      <c r="P6228" t="s">
        <v>748</v>
      </c>
    </row>
    <row r="6229" spans="1:16" x14ac:dyDescent="0.45">
      <c r="A6229">
        <v>6228</v>
      </c>
      <c r="B6229" s="10">
        <v>45381</v>
      </c>
      <c r="C6229">
        <v>1947</v>
      </c>
      <c r="D6229" t="s">
        <v>80</v>
      </c>
      <c r="E6229">
        <v>19</v>
      </c>
      <c r="F6229" t="s">
        <v>5</v>
      </c>
      <c r="G6229">
        <v>1</v>
      </c>
      <c r="H6229">
        <v>3985.97</v>
      </c>
      <c r="I6229">
        <v>3985.97</v>
      </c>
      <c r="J6229" t="s">
        <v>95</v>
      </c>
      <c r="K6229" t="s">
        <v>82</v>
      </c>
      <c r="L6229" t="s">
        <v>103</v>
      </c>
      <c r="M6229">
        <v>2024</v>
      </c>
      <c r="N6229" t="s">
        <v>84</v>
      </c>
      <c r="O6229" t="s">
        <v>5071</v>
      </c>
      <c r="P6229" t="s">
        <v>86</v>
      </c>
    </row>
    <row r="6230" spans="1:16" x14ac:dyDescent="0.45">
      <c r="A6230">
        <v>6229</v>
      </c>
      <c r="B6230" s="10">
        <v>45381</v>
      </c>
      <c r="C6230">
        <v>5760</v>
      </c>
      <c r="D6230" t="s">
        <v>89</v>
      </c>
      <c r="E6230">
        <v>19</v>
      </c>
      <c r="F6230" t="s">
        <v>7</v>
      </c>
      <c r="G6230">
        <v>3</v>
      </c>
      <c r="H6230">
        <v>1820.79</v>
      </c>
      <c r="I6230">
        <v>5462.37</v>
      </c>
      <c r="J6230" t="s">
        <v>95</v>
      </c>
      <c r="K6230" t="s">
        <v>82</v>
      </c>
      <c r="L6230" t="s">
        <v>103</v>
      </c>
      <c r="M6230">
        <v>2024</v>
      </c>
      <c r="N6230" t="s">
        <v>84</v>
      </c>
      <c r="O6230" t="s">
        <v>6907</v>
      </c>
      <c r="P6230" t="s">
        <v>86</v>
      </c>
    </row>
    <row r="6231" spans="1:16" x14ac:dyDescent="0.45">
      <c r="A6231">
        <v>6230</v>
      </c>
      <c r="B6231" s="10">
        <v>45381</v>
      </c>
      <c r="C6231">
        <v>1066</v>
      </c>
      <c r="D6231" t="s">
        <v>89</v>
      </c>
      <c r="E6231">
        <v>46</v>
      </c>
      <c r="F6231" t="s">
        <v>7</v>
      </c>
      <c r="G6231">
        <v>1</v>
      </c>
      <c r="H6231">
        <v>4610.79</v>
      </c>
      <c r="I6231">
        <v>4610.79</v>
      </c>
      <c r="J6231" t="s">
        <v>93</v>
      </c>
      <c r="K6231" t="s">
        <v>82</v>
      </c>
      <c r="L6231" t="s">
        <v>103</v>
      </c>
      <c r="M6231">
        <v>2024</v>
      </c>
      <c r="N6231" t="s">
        <v>84</v>
      </c>
      <c r="O6231" t="s">
        <v>5670</v>
      </c>
      <c r="P6231" t="s">
        <v>86</v>
      </c>
    </row>
    <row r="6232" spans="1:16" x14ac:dyDescent="0.45">
      <c r="A6232">
        <v>6231</v>
      </c>
      <c r="B6232" s="10">
        <v>45381</v>
      </c>
      <c r="C6232">
        <v>9828</v>
      </c>
      <c r="D6232" t="s">
        <v>80</v>
      </c>
      <c r="E6232">
        <v>62</v>
      </c>
      <c r="F6232" t="s">
        <v>102</v>
      </c>
      <c r="G6232">
        <v>5</v>
      </c>
      <c r="H6232">
        <v>609.16</v>
      </c>
      <c r="I6232">
        <v>3045.8</v>
      </c>
      <c r="J6232" t="s">
        <v>81</v>
      </c>
      <c r="K6232" t="s">
        <v>82</v>
      </c>
      <c r="L6232" t="s">
        <v>103</v>
      </c>
      <c r="M6232">
        <v>2024</v>
      </c>
      <c r="N6232" t="s">
        <v>84</v>
      </c>
      <c r="O6232" t="s">
        <v>9091</v>
      </c>
      <c r="P6232" t="s">
        <v>748</v>
      </c>
    </row>
    <row r="6233" spans="1:16" x14ac:dyDescent="0.45">
      <c r="A6233">
        <v>6232</v>
      </c>
      <c r="B6233" s="10">
        <v>45381</v>
      </c>
      <c r="C6233">
        <v>9505</v>
      </c>
      <c r="D6233" t="s">
        <v>80</v>
      </c>
      <c r="E6233">
        <v>41</v>
      </c>
      <c r="F6233" t="s">
        <v>8</v>
      </c>
      <c r="G6233">
        <v>4</v>
      </c>
      <c r="H6233">
        <v>4661.3</v>
      </c>
      <c r="I6233">
        <v>18645.2</v>
      </c>
      <c r="J6233" t="s">
        <v>97</v>
      </c>
      <c r="K6233" t="s">
        <v>82</v>
      </c>
      <c r="L6233" t="s">
        <v>103</v>
      </c>
      <c r="M6233">
        <v>2024</v>
      </c>
      <c r="N6233" t="s">
        <v>84</v>
      </c>
      <c r="O6233" t="s">
        <v>1780</v>
      </c>
      <c r="P6233" t="s">
        <v>86</v>
      </c>
    </row>
    <row r="6234" spans="1:16" x14ac:dyDescent="0.45">
      <c r="A6234">
        <v>6233</v>
      </c>
      <c r="B6234" s="10">
        <v>45381</v>
      </c>
      <c r="C6234">
        <v>1564</v>
      </c>
      <c r="D6234" t="s">
        <v>89</v>
      </c>
      <c r="E6234">
        <v>41</v>
      </c>
      <c r="F6234" t="s">
        <v>5</v>
      </c>
      <c r="G6234">
        <v>4</v>
      </c>
      <c r="H6234">
        <v>3463.26</v>
      </c>
      <c r="I6234">
        <v>13853.04</v>
      </c>
      <c r="J6234" t="s">
        <v>97</v>
      </c>
      <c r="K6234" t="s">
        <v>82</v>
      </c>
      <c r="L6234" t="s">
        <v>103</v>
      </c>
      <c r="M6234">
        <v>2024</v>
      </c>
      <c r="N6234" t="s">
        <v>84</v>
      </c>
      <c r="O6234" t="s">
        <v>1781</v>
      </c>
      <c r="P6234" t="s">
        <v>86</v>
      </c>
    </row>
    <row r="6235" spans="1:16" x14ac:dyDescent="0.45">
      <c r="A6235">
        <v>6234</v>
      </c>
      <c r="B6235" s="10">
        <v>45382</v>
      </c>
      <c r="C6235">
        <v>4670</v>
      </c>
      <c r="D6235" t="s">
        <v>80</v>
      </c>
      <c r="E6235">
        <v>33</v>
      </c>
      <c r="F6235" t="s">
        <v>6</v>
      </c>
      <c r="G6235">
        <v>5</v>
      </c>
      <c r="H6235">
        <v>1754.54</v>
      </c>
      <c r="I6235">
        <v>8772.7000000000007</v>
      </c>
      <c r="J6235" t="s">
        <v>87</v>
      </c>
      <c r="K6235" t="s">
        <v>82</v>
      </c>
      <c r="L6235" t="s">
        <v>103</v>
      </c>
      <c r="M6235">
        <v>2024</v>
      </c>
      <c r="N6235" t="s">
        <v>84</v>
      </c>
      <c r="O6235" t="s">
        <v>368</v>
      </c>
      <c r="P6235" t="s">
        <v>86</v>
      </c>
    </row>
    <row r="6236" spans="1:16" x14ac:dyDescent="0.45">
      <c r="A6236">
        <v>6235</v>
      </c>
      <c r="B6236" s="10">
        <v>45382</v>
      </c>
      <c r="C6236">
        <v>3251</v>
      </c>
      <c r="D6236" t="s">
        <v>80</v>
      </c>
      <c r="E6236">
        <v>48</v>
      </c>
      <c r="F6236" t="s">
        <v>7</v>
      </c>
      <c r="G6236">
        <v>4</v>
      </c>
      <c r="H6236">
        <v>83.93</v>
      </c>
      <c r="I6236">
        <v>335.72</v>
      </c>
      <c r="J6236" t="s">
        <v>93</v>
      </c>
      <c r="K6236" t="s">
        <v>567</v>
      </c>
      <c r="L6236" t="s">
        <v>103</v>
      </c>
      <c r="M6236">
        <v>2024</v>
      </c>
      <c r="N6236" t="s">
        <v>84</v>
      </c>
      <c r="O6236" t="s">
        <v>7396</v>
      </c>
      <c r="P6236" t="s">
        <v>86</v>
      </c>
    </row>
    <row r="6237" spans="1:16" x14ac:dyDescent="0.45">
      <c r="A6237">
        <v>6236</v>
      </c>
      <c r="B6237" s="10">
        <v>45382</v>
      </c>
      <c r="C6237">
        <v>1804</v>
      </c>
      <c r="D6237" t="s">
        <v>89</v>
      </c>
      <c r="E6237">
        <v>60</v>
      </c>
      <c r="F6237" t="s">
        <v>9</v>
      </c>
      <c r="G6237">
        <v>1</v>
      </c>
      <c r="H6237">
        <v>4022.04</v>
      </c>
      <c r="I6237">
        <v>4022.04</v>
      </c>
      <c r="J6237" t="s">
        <v>81</v>
      </c>
      <c r="K6237" t="s">
        <v>82</v>
      </c>
      <c r="L6237" t="s">
        <v>103</v>
      </c>
      <c r="M6237">
        <v>2024</v>
      </c>
      <c r="N6237" t="s">
        <v>84</v>
      </c>
      <c r="O6237" t="s">
        <v>5903</v>
      </c>
      <c r="P6237" t="s">
        <v>86</v>
      </c>
    </row>
    <row r="6238" spans="1:16" x14ac:dyDescent="0.45">
      <c r="A6238">
        <v>6237</v>
      </c>
      <c r="B6238" s="10">
        <v>45382</v>
      </c>
      <c r="C6238">
        <v>5631</v>
      </c>
      <c r="D6238" t="s">
        <v>89</v>
      </c>
      <c r="E6238">
        <v>26</v>
      </c>
      <c r="F6238" t="s">
        <v>5</v>
      </c>
      <c r="G6238">
        <v>4</v>
      </c>
      <c r="H6238">
        <v>4848.17</v>
      </c>
      <c r="I6238">
        <v>19392.68</v>
      </c>
      <c r="J6238" t="s">
        <v>87</v>
      </c>
      <c r="K6238" t="s">
        <v>82</v>
      </c>
      <c r="L6238" t="s">
        <v>103</v>
      </c>
      <c r="M6238">
        <v>2024</v>
      </c>
      <c r="N6238" t="s">
        <v>84</v>
      </c>
      <c r="O6238" t="s">
        <v>1084</v>
      </c>
      <c r="P6238" t="s">
        <v>86</v>
      </c>
    </row>
    <row r="6239" spans="1:16" x14ac:dyDescent="0.45">
      <c r="A6239">
        <v>6238</v>
      </c>
      <c r="B6239" s="10">
        <v>45382</v>
      </c>
      <c r="C6239">
        <v>2235</v>
      </c>
      <c r="D6239" t="s">
        <v>89</v>
      </c>
      <c r="E6239">
        <v>44</v>
      </c>
      <c r="F6239" t="s">
        <v>8</v>
      </c>
      <c r="G6239">
        <v>5</v>
      </c>
      <c r="H6239">
        <v>4913.07</v>
      </c>
      <c r="I6239">
        <v>24565.35</v>
      </c>
      <c r="J6239" t="s">
        <v>97</v>
      </c>
      <c r="K6239" t="s">
        <v>82</v>
      </c>
      <c r="L6239" t="s">
        <v>103</v>
      </c>
      <c r="M6239">
        <v>2024</v>
      </c>
      <c r="N6239" t="s">
        <v>84</v>
      </c>
      <c r="O6239" t="s">
        <v>4531</v>
      </c>
      <c r="P6239" t="s">
        <v>86</v>
      </c>
    </row>
    <row r="6240" spans="1:16" x14ac:dyDescent="0.45">
      <c r="A6240">
        <v>6239</v>
      </c>
      <c r="B6240" s="10">
        <v>45382</v>
      </c>
      <c r="C6240">
        <v>7720</v>
      </c>
      <c r="D6240" t="s">
        <v>80</v>
      </c>
      <c r="E6240">
        <v>58</v>
      </c>
      <c r="F6240" t="s">
        <v>5</v>
      </c>
      <c r="G6240">
        <v>5</v>
      </c>
      <c r="H6240">
        <v>2145.86</v>
      </c>
      <c r="I6240">
        <v>10729.3</v>
      </c>
      <c r="J6240" t="s">
        <v>81</v>
      </c>
      <c r="K6240" t="s">
        <v>82</v>
      </c>
      <c r="L6240" t="s">
        <v>103</v>
      </c>
      <c r="M6240">
        <v>2024</v>
      </c>
      <c r="N6240" t="s">
        <v>84</v>
      </c>
      <c r="O6240" t="s">
        <v>9092</v>
      </c>
      <c r="P6240" t="s">
        <v>748</v>
      </c>
    </row>
    <row r="6241" spans="1:16" x14ac:dyDescent="0.45">
      <c r="A6241">
        <v>6240</v>
      </c>
      <c r="B6241" s="10">
        <v>45382</v>
      </c>
      <c r="C6241">
        <v>7906</v>
      </c>
      <c r="D6241" t="s">
        <v>80</v>
      </c>
      <c r="E6241">
        <v>31</v>
      </c>
      <c r="F6241" t="s">
        <v>6</v>
      </c>
      <c r="G6241">
        <v>5</v>
      </c>
      <c r="H6241">
        <v>399</v>
      </c>
      <c r="I6241">
        <v>1995</v>
      </c>
      <c r="J6241" t="s">
        <v>87</v>
      </c>
      <c r="K6241" t="s">
        <v>567</v>
      </c>
      <c r="L6241" t="s">
        <v>103</v>
      </c>
      <c r="M6241">
        <v>2024</v>
      </c>
      <c r="N6241" t="s">
        <v>668</v>
      </c>
      <c r="O6241" t="s">
        <v>9367</v>
      </c>
      <c r="P6241" t="s">
        <v>86</v>
      </c>
    </row>
    <row r="6242" spans="1:16" x14ac:dyDescent="0.45">
      <c r="A6242">
        <v>6241</v>
      </c>
      <c r="B6242" s="10">
        <v>45382</v>
      </c>
      <c r="C6242">
        <v>7016</v>
      </c>
      <c r="D6242" t="s">
        <v>80</v>
      </c>
      <c r="E6242">
        <v>62</v>
      </c>
      <c r="F6242" t="s">
        <v>6</v>
      </c>
      <c r="G6242">
        <v>2</v>
      </c>
      <c r="H6242">
        <v>1603.08</v>
      </c>
      <c r="I6242">
        <v>3206.16</v>
      </c>
      <c r="J6242" t="s">
        <v>81</v>
      </c>
      <c r="K6242" t="s">
        <v>82</v>
      </c>
      <c r="L6242" t="s">
        <v>103</v>
      </c>
      <c r="M6242">
        <v>2024</v>
      </c>
      <c r="N6242" t="s">
        <v>84</v>
      </c>
      <c r="O6242" t="s">
        <v>3127</v>
      </c>
      <c r="P6242" t="s">
        <v>86</v>
      </c>
    </row>
    <row r="6243" spans="1:16" x14ac:dyDescent="0.45">
      <c r="A6243">
        <v>6242</v>
      </c>
      <c r="B6243" s="10">
        <v>45382</v>
      </c>
      <c r="C6243">
        <v>4549</v>
      </c>
      <c r="D6243" t="s">
        <v>89</v>
      </c>
      <c r="E6243">
        <v>42</v>
      </c>
      <c r="F6243" t="s">
        <v>7</v>
      </c>
      <c r="G6243">
        <v>1</v>
      </c>
      <c r="H6243">
        <v>1583.21</v>
      </c>
      <c r="I6243">
        <v>1583.21</v>
      </c>
      <c r="J6243" t="s">
        <v>97</v>
      </c>
      <c r="K6243" t="s">
        <v>567</v>
      </c>
      <c r="L6243" t="s">
        <v>103</v>
      </c>
      <c r="M6243">
        <v>2024</v>
      </c>
      <c r="N6243" t="s">
        <v>84</v>
      </c>
      <c r="O6243" t="s">
        <v>7963</v>
      </c>
      <c r="P6243" t="s">
        <v>86</v>
      </c>
    </row>
    <row r="6244" spans="1:16" x14ac:dyDescent="0.45">
      <c r="A6244">
        <v>6243</v>
      </c>
      <c r="B6244" s="10">
        <v>45382</v>
      </c>
      <c r="C6244">
        <v>8938</v>
      </c>
      <c r="D6244" t="s">
        <v>80</v>
      </c>
      <c r="E6244">
        <v>60</v>
      </c>
      <c r="F6244" t="s">
        <v>9</v>
      </c>
      <c r="G6244">
        <v>5</v>
      </c>
      <c r="H6244">
        <v>556.79</v>
      </c>
      <c r="I6244">
        <v>2783.95</v>
      </c>
      <c r="J6244" t="s">
        <v>81</v>
      </c>
      <c r="K6244" t="s">
        <v>82</v>
      </c>
      <c r="L6244" t="s">
        <v>103</v>
      </c>
      <c r="M6244">
        <v>2024</v>
      </c>
      <c r="N6244" t="s">
        <v>84</v>
      </c>
      <c r="O6244" t="s">
        <v>4746</v>
      </c>
      <c r="P6244" t="s">
        <v>86</v>
      </c>
    </row>
    <row r="6245" spans="1:16" x14ac:dyDescent="0.45">
      <c r="A6245">
        <v>6244</v>
      </c>
      <c r="B6245" s="10">
        <v>45382</v>
      </c>
      <c r="C6245">
        <v>5141</v>
      </c>
      <c r="D6245" t="s">
        <v>89</v>
      </c>
      <c r="E6245">
        <v>61</v>
      </c>
      <c r="F6245" t="s">
        <v>7</v>
      </c>
      <c r="G6245">
        <v>1</v>
      </c>
      <c r="H6245">
        <v>2647.35</v>
      </c>
      <c r="I6245">
        <v>2647.35</v>
      </c>
      <c r="J6245" t="s">
        <v>81</v>
      </c>
      <c r="K6245" t="s">
        <v>82</v>
      </c>
      <c r="L6245" t="s">
        <v>103</v>
      </c>
      <c r="M6245">
        <v>2024</v>
      </c>
      <c r="N6245" t="s">
        <v>84</v>
      </c>
      <c r="O6245" t="s">
        <v>5904</v>
      </c>
      <c r="P6245" t="s">
        <v>86</v>
      </c>
    </row>
    <row r="6246" spans="1:16" x14ac:dyDescent="0.45">
      <c r="A6246">
        <v>6245</v>
      </c>
      <c r="B6246" s="10">
        <v>45382</v>
      </c>
      <c r="C6246">
        <v>7966</v>
      </c>
      <c r="D6246" t="s">
        <v>89</v>
      </c>
      <c r="E6246">
        <v>39</v>
      </c>
      <c r="F6246" t="s">
        <v>8</v>
      </c>
      <c r="G6246">
        <v>2</v>
      </c>
      <c r="H6246">
        <v>3042.66</v>
      </c>
      <c r="I6246">
        <v>6085.32</v>
      </c>
      <c r="J6246" t="s">
        <v>97</v>
      </c>
      <c r="K6246" t="s">
        <v>82</v>
      </c>
      <c r="L6246" t="s">
        <v>103</v>
      </c>
      <c r="M6246">
        <v>2024</v>
      </c>
      <c r="N6246" t="s">
        <v>84</v>
      </c>
      <c r="O6246" t="s">
        <v>2827</v>
      </c>
      <c r="P6246" t="s">
        <v>86</v>
      </c>
    </row>
    <row r="6247" spans="1:16" x14ac:dyDescent="0.45">
      <c r="A6247">
        <v>6246</v>
      </c>
      <c r="B6247" s="10">
        <v>45382</v>
      </c>
      <c r="C6247">
        <v>6335</v>
      </c>
      <c r="D6247" t="s">
        <v>80</v>
      </c>
      <c r="E6247">
        <v>52</v>
      </c>
      <c r="F6247" t="s">
        <v>102</v>
      </c>
      <c r="G6247">
        <v>1</v>
      </c>
      <c r="H6247">
        <v>3657.65</v>
      </c>
      <c r="I6247">
        <v>3657.65</v>
      </c>
      <c r="J6247" t="s">
        <v>93</v>
      </c>
      <c r="K6247" t="s">
        <v>82</v>
      </c>
      <c r="L6247" t="s">
        <v>103</v>
      </c>
      <c r="M6247">
        <v>2024</v>
      </c>
      <c r="N6247" t="s">
        <v>84</v>
      </c>
      <c r="O6247" t="s">
        <v>5671</v>
      </c>
      <c r="P6247" t="s">
        <v>86</v>
      </c>
    </row>
    <row r="6248" spans="1:16" x14ac:dyDescent="0.45">
      <c r="A6248">
        <v>6247</v>
      </c>
      <c r="B6248" s="10">
        <v>45383</v>
      </c>
      <c r="C6248">
        <v>6077</v>
      </c>
      <c r="D6248" t="s">
        <v>89</v>
      </c>
      <c r="E6248">
        <v>50</v>
      </c>
      <c r="F6248" t="s">
        <v>6</v>
      </c>
      <c r="G6248">
        <v>3</v>
      </c>
      <c r="H6248">
        <v>302.52</v>
      </c>
      <c r="I6248">
        <v>907.56</v>
      </c>
      <c r="J6248" t="s">
        <v>93</v>
      </c>
      <c r="K6248" t="s">
        <v>567</v>
      </c>
      <c r="L6248" t="s">
        <v>109</v>
      </c>
      <c r="M6248">
        <v>2024</v>
      </c>
      <c r="N6248" t="s">
        <v>84</v>
      </c>
      <c r="O6248" t="s">
        <v>629</v>
      </c>
      <c r="P6248" t="s">
        <v>86</v>
      </c>
    </row>
    <row r="6249" spans="1:16" x14ac:dyDescent="0.45">
      <c r="A6249">
        <v>6248</v>
      </c>
      <c r="B6249" s="10">
        <v>45383</v>
      </c>
      <c r="C6249">
        <v>6611</v>
      </c>
      <c r="D6249" t="s">
        <v>80</v>
      </c>
      <c r="E6249">
        <v>44</v>
      </c>
      <c r="F6249" t="s">
        <v>9</v>
      </c>
      <c r="G6249">
        <v>2</v>
      </c>
      <c r="H6249">
        <v>1413.22</v>
      </c>
      <c r="I6249">
        <v>2826.44</v>
      </c>
      <c r="J6249" t="s">
        <v>97</v>
      </c>
      <c r="K6249" t="s">
        <v>82</v>
      </c>
      <c r="L6249" t="s">
        <v>109</v>
      </c>
      <c r="M6249">
        <v>2024</v>
      </c>
      <c r="N6249" t="s">
        <v>84</v>
      </c>
      <c r="O6249" t="s">
        <v>2828</v>
      </c>
      <c r="P6249" t="s">
        <v>86</v>
      </c>
    </row>
    <row r="6250" spans="1:16" x14ac:dyDescent="0.45">
      <c r="A6250">
        <v>6249</v>
      </c>
      <c r="B6250" s="10">
        <v>45383</v>
      </c>
      <c r="C6250">
        <v>9089</v>
      </c>
      <c r="D6250" t="s">
        <v>89</v>
      </c>
      <c r="E6250">
        <v>57</v>
      </c>
      <c r="F6250" t="s">
        <v>6</v>
      </c>
      <c r="G6250">
        <v>2</v>
      </c>
      <c r="H6250">
        <v>1808.26</v>
      </c>
      <c r="I6250">
        <v>3616.52</v>
      </c>
      <c r="J6250" t="s">
        <v>81</v>
      </c>
      <c r="K6250" t="s">
        <v>82</v>
      </c>
      <c r="L6250" t="s">
        <v>109</v>
      </c>
      <c r="M6250">
        <v>2024</v>
      </c>
      <c r="N6250" t="s">
        <v>84</v>
      </c>
      <c r="O6250" t="s">
        <v>3128</v>
      </c>
      <c r="P6250" t="s">
        <v>86</v>
      </c>
    </row>
    <row r="6251" spans="1:16" x14ac:dyDescent="0.45">
      <c r="A6251">
        <v>6250</v>
      </c>
      <c r="B6251" s="10">
        <v>45383</v>
      </c>
      <c r="C6251">
        <v>3892</v>
      </c>
      <c r="D6251" t="s">
        <v>89</v>
      </c>
      <c r="E6251">
        <v>43</v>
      </c>
      <c r="F6251" t="s">
        <v>8</v>
      </c>
      <c r="G6251">
        <v>4</v>
      </c>
      <c r="H6251">
        <v>4466.59</v>
      </c>
      <c r="I6251">
        <v>17866.36</v>
      </c>
      <c r="J6251" t="s">
        <v>97</v>
      </c>
      <c r="K6251" t="s">
        <v>82</v>
      </c>
      <c r="L6251" t="s">
        <v>109</v>
      </c>
      <c r="M6251">
        <v>2024</v>
      </c>
      <c r="N6251" t="s">
        <v>84</v>
      </c>
      <c r="O6251" t="s">
        <v>1782</v>
      </c>
      <c r="P6251" t="s">
        <v>86</v>
      </c>
    </row>
    <row r="6252" spans="1:16" x14ac:dyDescent="0.45">
      <c r="A6252">
        <v>6251</v>
      </c>
      <c r="B6252" s="10">
        <v>45383</v>
      </c>
      <c r="C6252">
        <v>6577</v>
      </c>
      <c r="D6252" t="s">
        <v>89</v>
      </c>
      <c r="E6252">
        <v>36</v>
      </c>
      <c r="F6252" t="s">
        <v>8</v>
      </c>
      <c r="G6252">
        <v>5</v>
      </c>
      <c r="H6252">
        <v>4511.8900000000003</v>
      </c>
      <c r="I6252">
        <v>22559.45</v>
      </c>
      <c r="J6252" t="s">
        <v>97</v>
      </c>
      <c r="K6252" t="s">
        <v>82</v>
      </c>
      <c r="L6252" t="s">
        <v>109</v>
      </c>
      <c r="M6252">
        <v>2024</v>
      </c>
      <c r="N6252" t="s">
        <v>84</v>
      </c>
      <c r="O6252" t="s">
        <v>4532</v>
      </c>
      <c r="P6252" t="s">
        <v>86</v>
      </c>
    </row>
    <row r="6253" spans="1:16" x14ac:dyDescent="0.45">
      <c r="A6253">
        <v>6252</v>
      </c>
      <c r="B6253" s="10">
        <v>45383</v>
      </c>
      <c r="C6253">
        <v>4618</v>
      </c>
      <c r="D6253" t="s">
        <v>80</v>
      </c>
      <c r="E6253">
        <v>62</v>
      </c>
      <c r="F6253" t="s">
        <v>6</v>
      </c>
      <c r="G6253">
        <v>2</v>
      </c>
      <c r="H6253">
        <v>1336.86</v>
      </c>
      <c r="I6253">
        <v>2673.72</v>
      </c>
      <c r="J6253" t="s">
        <v>81</v>
      </c>
      <c r="K6253" t="s">
        <v>82</v>
      </c>
      <c r="L6253" t="s">
        <v>109</v>
      </c>
      <c r="M6253">
        <v>2024</v>
      </c>
      <c r="N6253" t="s">
        <v>84</v>
      </c>
      <c r="O6253" t="s">
        <v>3129</v>
      </c>
      <c r="P6253" t="s">
        <v>86</v>
      </c>
    </row>
    <row r="6254" spans="1:16" x14ac:dyDescent="0.45">
      <c r="A6254">
        <v>6253</v>
      </c>
      <c r="B6254" s="10">
        <v>45383</v>
      </c>
      <c r="C6254">
        <v>2559</v>
      </c>
      <c r="D6254" t="s">
        <v>89</v>
      </c>
      <c r="E6254">
        <v>56</v>
      </c>
      <c r="F6254" t="s">
        <v>7</v>
      </c>
      <c r="G6254">
        <v>1</v>
      </c>
      <c r="H6254">
        <v>2462.29</v>
      </c>
      <c r="I6254">
        <v>2462.29</v>
      </c>
      <c r="J6254" t="s">
        <v>81</v>
      </c>
      <c r="K6254" t="s">
        <v>82</v>
      </c>
      <c r="L6254" t="s">
        <v>109</v>
      </c>
      <c r="M6254">
        <v>2024</v>
      </c>
      <c r="N6254" t="s">
        <v>84</v>
      </c>
      <c r="O6254" t="s">
        <v>5905</v>
      </c>
      <c r="P6254" t="s">
        <v>86</v>
      </c>
    </row>
    <row r="6255" spans="1:16" x14ac:dyDescent="0.45">
      <c r="A6255">
        <v>6254</v>
      </c>
      <c r="B6255" s="10">
        <v>45383</v>
      </c>
      <c r="C6255">
        <v>7683</v>
      </c>
      <c r="D6255" t="s">
        <v>80</v>
      </c>
      <c r="E6255">
        <v>62</v>
      </c>
      <c r="F6255" t="s">
        <v>6</v>
      </c>
      <c r="G6255">
        <v>3</v>
      </c>
      <c r="H6255">
        <v>2152.54</v>
      </c>
      <c r="I6255">
        <v>6457.62</v>
      </c>
      <c r="J6255" t="s">
        <v>81</v>
      </c>
      <c r="K6255" t="s">
        <v>82</v>
      </c>
      <c r="L6255" t="s">
        <v>109</v>
      </c>
      <c r="M6255">
        <v>2024</v>
      </c>
      <c r="N6255" t="s">
        <v>84</v>
      </c>
      <c r="O6255" t="s">
        <v>6756</v>
      </c>
      <c r="P6255" t="s">
        <v>86</v>
      </c>
    </row>
    <row r="6256" spans="1:16" x14ac:dyDescent="0.45">
      <c r="A6256">
        <v>6255</v>
      </c>
      <c r="B6256" s="10">
        <v>45383</v>
      </c>
      <c r="C6256">
        <v>2507</v>
      </c>
      <c r="D6256" t="s">
        <v>89</v>
      </c>
      <c r="E6256">
        <v>43</v>
      </c>
      <c r="F6256" t="s">
        <v>7</v>
      </c>
      <c r="G6256">
        <v>1</v>
      </c>
      <c r="H6256">
        <v>2657.2</v>
      </c>
      <c r="I6256">
        <v>2657.2</v>
      </c>
      <c r="J6256" t="s">
        <v>97</v>
      </c>
      <c r="K6256" t="s">
        <v>82</v>
      </c>
      <c r="L6256" t="s">
        <v>109</v>
      </c>
      <c r="M6256">
        <v>2024</v>
      </c>
      <c r="N6256" t="s">
        <v>84</v>
      </c>
      <c r="O6256" t="s">
        <v>5244</v>
      </c>
      <c r="P6256" t="s">
        <v>86</v>
      </c>
    </row>
    <row r="6257" spans="1:16" x14ac:dyDescent="0.45">
      <c r="A6257">
        <v>6256</v>
      </c>
      <c r="B6257" s="10">
        <v>45383</v>
      </c>
      <c r="C6257">
        <v>3063</v>
      </c>
      <c r="D6257" t="s">
        <v>89</v>
      </c>
      <c r="E6257">
        <v>23</v>
      </c>
      <c r="F6257" t="s">
        <v>6</v>
      </c>
      <c r="G6257">
        <v>1</v>
      </c>
      <c r="H6257">
        <v>1466.27</v>
      </c>
      <c r="I6257">
        <v>1466.27</v>
      </c>
      <c r="J6257" t="s">
        <v>95</v>
      </c>
      <c r="K6257" t="s">
        <v>567</v>
      </c>
      <c r="L6257" t="s">
        <v>109</v>
      </c>
      <c r="M6257">
        <v>2024</v>
      </c>
      <c r="N6257" t="s">
        <v>84</v>
      </c>
      <c r="O6257" t="s">
        <v>7715</v>
      </c>
      <c r="P6257" t="s">
        <v>86</v>
      </c>
    </row>
    <row r="6258" spans="1:16" x14ac:dyDescent="0.45">
      <c r="A6258">
        <v>6257</v>
      </c>
      <c r="B6258" s="10">
        <v>45383</v>
      </c>
      <c r="C6258">
        <v>4642</v>
      </c>
      <c r="D6258" t="s">
        <v>89</v>
      </c>
      <c r="E6258">
        <v>20</v>
      </c>
      <c r="F6258" t="s">
        <v>7</v>
      </c>
      <c r="G6258">
        <v>3</v>
      </c>
      <c r="H6258">
        <v>2341.46</v>
      </c>
      <c r="I6258">
        <v>7024.38</v>
      </c>
      <c r="J6258" t="s">
        <v>95</v>
      </c>
      <c r="K6258" t="s">
        <v>82</v>
      </c>
      <c r="L6258" t="s">
        <v>109</v>
      </c>
      <c r="M6258">
        <v>2024</v>
      </c>
      <c r="N6258" t="s">
        <v>668</v>
      </c>
      <c r="O6258" t="s">
        <v>9519</v>
      </c>
      <c r="P6258" t="s">
        <v>86</v>
      </c>
    </row>
    <row r="6259" spans="1:16" x14ac:dyDescent="0.45">
      <c r="A6259">
        <v>6258</v>
      </c>
      <c r="B6259" s="10">
        <v>45383</v>
      </c>
      <c r="C6259">
        <v>3000</v>
      </c>
      <c r="D6259" t="s">
        <v>80</v>
      </c>
      <c r="E6259">
        <v>23</v>
      </c>
      <c r="F6259" t="s">
        <v>102</v>
      </c>
      <c r="G6259">
        <v>4</v>
      </c>
      <c r="H6259">
        <v>769.58</v>
      </c>
      <c r="I6259">
        <v>3078.32</v>
      </c>
      <c r="J6259" t="s">
        <v>95</v>
      </c>
      <c r="K6259" t="s">
        <v>82</v>
      </c>
      <c r="L6259" t="s">
        <v>109</v>
      </c>
      <c r="M6259">
        <v>2024</v>
      </c>
      <c r="N6259" t="s">
        <v>84</v>
      </c>
      <c r="O6259" t="s">
        <v>2380</v>
      </c>
      <c r="P6259" t="s">
        <v>86</v>
      </c>
    </row>
    <row r="6260" spans="1:16" x14ac:dyDescent="0.45">
      <c r="A6260">
        <v>6259</v>
      </c>
      <c r="B6260" s="10">
        <v>45383</v>
      </c>
      <c r="C6260">
        <v>2294</v>
      </c>
      <c r="D6260" t="s">
        <v>80</v>
      </c>
      <c r="E6260">
        <v>45</v>
      </c>
      <c r="F6260" t="s">
        <v>5</v>
      </c>
      <c r="G6260">
        <v>5</v>
      </c>
      <c r="H6260">
        <v>3562.27</v>
      </c>
      <c r="I6260">
        <v>17811.349999999999</v>
      </c>
      <c r="J6260" t="s">
        <v>93</v>
      </c>
      <c r="K6260" t="s">
        <v>82</v>
      </c>
      <c r="L6260" t="s">
        <v>109</v>
      </c>
      <c r="M6260">
        <v>2024</v>
      </c>
      <c r="N6260" t="s">
        <v>84</v>
      </c>
      <c r="O6260" t="s">
        <v>4287</v>
      </c>
      <c r="P6260" t="s">
        <v>86</v>
      </c>
    </row>
    <row r="6261" spans="1:16" x14ac:dyDescent="0.45">
      <c r="A6261">
        <v>6260</v>
      </c>
      <c r="B6261" s="10">
        <v>45383</v>
      </c>
      <c r="C6261">
        <v>5065</v>
      </c>
      <c r="D6261" t="s">
        <v>80</v>
      </c>
      <c r="E6261">
        <v>20</v>
      </c>
      <c r="F6261" t="s">
        <v>5</v>
      </c>
      <c r="G6261">
        <v>2</v>
      </c>
      <c r="H6261">
        <v>1880.22</v>
      </c>
      <c r="I6261">
        <v>3760.44</v>
      </c>
      <c r="J6261" t="s">
        <v>95</v>
      </c>
      <c r="K6261" t="s">
        <v>82</v>
      </c>
      <c r="L6261" t="s">
        <v>109</v>
      </c>
      <c r="M6261">
        <v>2024</v>
      </c>
      <c r="N6261" t="s">
        <v>84</v>
      </c>
      <c r="O6261" t="s">
        <v>2571</v>
      </c>
      <c r="P6261" t="s">
        <v>86</v>
      </c>
    </row>
    <row r="6262" spans="1:16" x14ac:dyDescent="0.45">
      <c r="A6262">
        <v>6261</v>
      </c>
      <c r="B6262" s="10">
        <v>45384</v>
      </c>
      <c r="C6262">
        <v>9014</v>
      </c>
      <c r="D6262" t="s">
        <v>80</v>
      </c>
      <c r="E6262">
        <v>30</v>
      </c>
      <c r="F6262" t="s">
        <v>7</v>
      </c>
      <c r="G6262">
        <v>5</v>
      </c>
      <c r="H6262">
        <v>2734.96</v>
      </c>
      <c r="I6262">
        <v>13674.8</v>
      </c>
      <c r="J6262" t="s">
        <v>87</v>
      </c>
      <c r="K6262" t="s">
        <v>82</v>
      </c>
      <c r="L6262" t="s">
        <v>109</v>
      </c>
      <c r="M6262">
        <v>2024</v>
      </c>
      <c r="N6262" t="s">
        <v>84</v>
      </c>
      <c r="O6262" t="s">
        <v>369</v>
      </c>
      <c r="P6262" t="s">
        <v>86</v>
      </c>
    </row>
    <row r="6263" spans="1:16" x14ac:dyDescent="0.45">
      <c r="A6263">
        <v>6262</v>
      </c>
      <c r="B6263" s="10">
        <v>45384</v>
      </c>
      <c r="C6263">
        <v>2603</v>
      </c>
      <c r="D6263" t="s">
        <v>80</v>
      </c>
      <c r="E6263">
        <v>30</v>
      </c>
      <c r="F6263" t="s">
        <v>7</v>
      </c>
      <c r="G6263">
        <v>4</v>
      </c>
      <c r="H6263">
        <v>3042.78</v>
      </c>
      <c r="I6263">
        <v>12171.12</v>
      </c>
      <c r="J6263" t="s">
        <v>87</v>
      </c>
      <c r="K6263" t="s">
        <v>82</v>
      </c>
      <c r="L6263" t="s">
        <v>109</v>
      </c>
      <c r="M6263">
        <v>2024</v>
      </c>
      <c r="N6263" t="s">
        <v>84</v>
      </c>
      <c r="O6263" t="s">
        <v>1085</v>
      </c>
      <c r="P6263" t="s">
        <v>86</v>
      </c>
    </row>
    <row r="6264" spans="1:16" x14ac:dyDescent="0.45">
      <c r="A6264">
        <v>6263</v>
      </c>
      <c r="B6264" s="10">
        <v>45384</v>
      </c>
      <c r="C6264">
        <v>2322</v>
      </c>
      <c r="D6264" t="s">
        <v>89</v>
      </c>
      <c r="E6264">
        <v>30</v>
      </c>
      <c r="F6264" t="s">
        <v>102</v>
      </c>
      <c r="G6264">
        <v>3</v>
      </c>
      <c r="H6264">
        <v>4190.8</v>
      </c>
      <c r="I6264">
        <v>12572.4</v>
      </c>
      <c r="J6264" t="s">
        <v>87</v>
      </c>
      <c r="K6264" t="s">
        <v>82</v>
      </c>
      <c r="L6264" t="s">
        <v>109</v>
      </c>
      <c r="M6264">
        <v>2024</v>
      </c>
      <c r="N6264" t="s">
        <v>84</v>
      </c>
      <c r="O6264" t="s">
        <v>8348</v>
      </c>
      <c r="P6264" t="s">
        <v>748</v>
      </c>
    </row>
    <row r="6265" spans="1:16" x14ac:dyDescent="0.45">
      <c r="A6265">
        <v>6264</v>
      </c>
      <c r="B6265" s="10">
        <v>45384</v>
      </c>
      <c r="C6265">
        <v>6956</v>
      </c>
      <c r="D6265" t="s">
        <v>89</v>
      </c>
      <c r="E6265">
        <v>18</v>
      </c>
      <c r="F6265" t="s">
        <v>5</v>
      </c>
      <c r="G6265">
        <v>5</v>
      </c>
      <c r="H6265">
        <v>454.71</v>
      </c>
      <c r="I6265">
        <v>2273.5500000000002</v>
      </c>
      <c r="J6265" t="s">
        <v>95</v>
      </c>
      <c r="K6265" t="s">
        <v>82</v>
      </c>
      <c r="L6265" t="s">
        <v>109</v>
      </c>
      <c r="M6265">
        <v>2024</v>
      </c>
      <c r="N6265" t="s">
        <v>84</v>
      </c>
      <c r="O6265" t="s">
        <v>8853</v>
      </c>
      <c r="P6265" t="s">
        <v>748</v>
      </c>
    </row>
    <row r="6266" spans="1:16" x14ac:dyDescent="0.45">
      <c r="A6266">
        <v>6265</v>
      </c>
      <c r="B6266" s="10">
        <v>45384</v>
      </c>
      <c r="C6266">
        <v>3441</v>
      </c>
      <c r="D6266" t="s">
        <v>80</v>
      </c>
      <c r="E6266">
        <v>57</v>
      </c>
      <c r="F6266" t="s">
        <v>102</v>
      </c>
      <c r="G6266">
        <v>1</v>
      </c>
      <c r="H6266">
        <v>2439.56</v>
      </c>
      <c r="I6266">
        <v>2439.56</v>
      </c>
      <c r="J6266" t="s">
        <v>81</v>
      </c>
      <c r="K6266" t="s">
        <v>82</v>
      </c>
      <c r="L6266" t="s">
        <v>109</v>
      </c>
      <c r="M6266">
        <v>2024</v>
      </c>
      <c r="N6266" t="s">
        <v>84</v>
      </c>
      <c r="O6266" t="s">
        <v>5906</v>
      </c>
      <c r="P6266" t="s">
        <v>86</v>
      </c>
    </row>
    <row r="6267" spans="1:16" x14ac:dyDescent="0.45">
      <c r="A6267">
        <v>6266</v>
      </c>
      <c r="B6267" s="10">
        <v>45384</v>
      </c>
      <c r="C6267">
        <v>2098</v>
      </c>
      <c r="D6267" t="s">
        <v>80</v>
      </c>
      <c r="E6267">
        <v>54</v>
      </c>
      <c r="F6267" t="s">
        <v>8</v>
      </c>
      <c r="G6267">
        <v>2</v>
      </c>
      <c r="H6267">
        <v>4475.66</v>
      </c>
      <c r="I6267">
        <v>8951.32</v>
      </c>
      <c r="J6267" t="s">
        <v>93</v>
      </c>
      <c r="K6267" t="s">
        <v>82</v>
      </c>
      <c r="L6267" t="s">
        <v>109</v>
      </c>
      <c r="M6267">
        <v>2024</v>
      </c>
      <c r="N6267" t="s">
        <v>84</v>
      </c>
      <c r="O6267" t="s">
        <v>3428</v>
      </c>
      <c r="P6267" t="s">
        <v>86</v>
      </c>
    </row>
    <row r="6268" spans="1:16" x14ac:dyDescent="0.45">
      <c r="A6268">
        <v>6267</v>
      </c>
      <c r="B6268" s="10">
        <v>45384</v>
      </c>
      <c r="C6268">
        <v>6073</v>
      </c>
      <c r="D6268" t="s">
        <v>80</v>
      </c>
      <c r="E6268">
        <v>48</v>
      </c>
      <c r="F6268" t="s">
        <v>6</v>
      </c>
      <c r="G6268">
        <v>2</v>
      </c>
      <c r="H6268">
        <v>1682.5</v>
      </c>
      <c r="I6268">
        <v>3365</v>
      </c>
      <c r="J6268" t="s">
        <v>93</v>
      </c>
      <c r="K6268" t="s">
        <v>82</v>
      </c>
      <c r="L6268" t="s">
        <v>109</v>
      </c>
      <c r="M6268">
        <v>2024</v>
      </c>
      <c r="N6268" t="s">
        <v>84</v>
      </c>
      <c r="O6268" t="s">
        <v>3429</v>
      </c>
      <c r="P6268" t="s">
        <v>86</v>
      </c>
    </row>
    <row r="6269" spans="1:16" x14ac:dyDescent="0.45">
      <c r="A6269">
        <v>6268</v>
      </c>
      <c r="B6269" s="10">
        <v>45384</v>
      </c>
      <c r="C6269">
        <v>9488</v>
      </c>
      <c r="D6269" t="s">
        <v>80</v>
      </c>
      <c r="E6269">
        <v>34</v>
      </c>
      <c r="F6269" t="s">
        <v>5</v>
      </c>
      <c r="G6269">
        <v>4</v>
      </c>
      <c r="H6269">
        <v>2250.4</v>
      </c>
      <c r="I6269">
        <v>9001.6</v>
      </c>
      <c r="J6269" t="s">
        <v>87</v>
      </c>
      <c r="K6269" t="s">
        <v>82</v>
      </c>
      <c r="L6269" t="s">
        <v>109</v>
      </c>
      <c r="M6269">
        <v>2024</v>
      </c>
      <c r="N6269" t="s">
        <v>84</v>
      </c>
      <c r="O6269" t="s">
        <v>1086</v>
      </c>
      <c r="P6269" t="s">
        <v>86</v>
      </c>
    </row>
    <row r="6270" spans="1:16" x14ac:dyDescent="0.45">
      <c r="A6270">
        <v>6269</v>
      </c>
      <c r="B6270" s="10">
        <v>45384</v>
      </c>
      <c r="C6270">
        <v>4787</v>
      </c>
      <c r="D6270" t="s">
        <v>89</v>
      </c>
      <c r="E6270">
        <v>26</v>
      </c>
      <c r="F6270" t="s">
        <v>7</v>
      </c>
      <c r="G6270">
        <v>4</v>
      </c>
      <c r="H6270">
        <v>471.12</v>
      </c>
      <c r="I6270">
        <v>1884.48</v>
      </c>
      <c r="J6270" t="s">
        <v>87</v>
      </c>
      <c r="K6270" t="s">
        <v>567</v>
      </c>
      <c r="L6270" t="s">
        <v>109</v>
      </c>
      <c r="M6270">
        <v>2024</v>
      </c>
      <c r="N6270" t="s">
        <v>84</v>
      </c>
      <c r="O6270" t="s">
        <v>7397</v>
      </c>
      <c r="P6270" t="s">
        <v>86</v>
      </c>
    </row>
    <row r="6271" spans="1:16" x14ac:dyDescent="0.45">
      <c r="A6271">
        <v>6270</v>
      </c>
      <c r="B6271" s="10">
        <v>45384</v>
      </c>
      <c r="C6271">
        <v>3096</v>
      </c>
      <c r="D6271" t="s">
        <v>80</v>
      </c>
      <c r="E6271">
        <v>62</v>
      </c>
      <c r="F6271" t="s">
        <v>9</v>
      </c>
      <c r="G6271">
        <v>3</v>
      </c>
      <c r="H6271">
        <v>3765.83</v>
      </c>
      <c r="I6271">
        <v>11297.49</v>
      </c>
      <c r="J6271" t="s">
        <v>81</v>
      </c>
      <c r="K6271" t="s">
        <v>82</v>
      </c>
      <c r="L6271" t="s">
        <v>109</v>
      </c>
      <c r="M6271">
        <v>2024</v>
      </c>
      <c r="N6271" t="s">
        <v>668</v>
      </c>
      <c r="O6271" t="s">
        <v>9520</v>
      </c>
      <c r="P6271" t="s">
        <v>86</v>
      </c>
    </row>
    <row r="6272" spans="1:16" x14ac:dyDescent="0.45">
      <c r="A6272">
        <v>6271</v>
      </c>
      <c r="B6272" s="10">
        <v>45384</v>
      </c>
      <c r="C6272">
        <v>3208</v>
      </c>
      <c r="D6272" t="s">
        <v>80</v>
      </c>
      <c r="E6272">
        <v>30</v>
      </c>
      <c r="F6272" t="s">
        <v>8</v>
      </c>
      <c r="G6272">
        <v>4</v>
      </c>
      <c r="H6272">
        <v>470.86</v>
      </c>
      <c r="I6272">
        <v>1883.44</v>
      </c>
      <c r="J6272" t="s">
        <v>87</v>
      </c>
      <c r="K6272" t="s">
        <v>567</v>
      </c>
      <c r="L6272" t="s">
        <v>109</v>
      </c>
      <c r="M6272">
        <v>2024</v>
      </c>
      <c r="N6272" t="s">
        <v>668</v>
      </c>
      <c r="O6272" t="s">
        <v>9368</v>
      </c>
      <c r="P6272" t="s">
        <v>86</v>
      </c>
    </row>
    <row r="6273" spans="1:16" x14ac:dyDescent="0.45">
      <c r="A6273">
        <v>6272</v>
      </c>
      <c r="B6273" s="10">
        <v>45384</v>
      </c>
      <c r="C6273">
        <v>6988</v>
      </c>
      <c r="D6273" t="s">
        <v>80</v>
      </c>
      <c r="E6273">
        <v>54</v>
      </c>
      <c r="F6273" t="s">
        <v>6</v>
      </c>
      <c r="G6273">
        <v>5</v>
      </c>
      <c r="H6273">
        <v>3173.34</v>
      </c>
      <c r="I6273">
        <v>15866.7</v>
      </c>
      <c r="J6273" t="s">
        <v>93</v>
      </c>
      <c r="K6273" t="s">
        <v>82</v>
      </c>
      <c r="L6273" t="s">
        <v>109</v>
      </c>
      <c r="M6273">
        <v>2024</v>
      </c>
      <c r="N6273" t="s">
        <v>84</v>
      </c>
      <c r="O6273" t="s">
        <v>4288</v>
      </c>
      <c r="P6273" t="s">
        <v>86</v>
      </c>
    </row>
    <row r="6274" spans="1:16" x14ac:dyDescent="0.45">
      <c r="A6274">
        <v>6273</v>
      </c>
      <c r="B6274" s="10">
        <v>45384</v>
      </c>
      <c r="C6274">
        <v>1175</v>
      </c>
      <c r="D6274" t="s">
        <v>80</v>
      </c>
      <c r="E6274">
        <v>31</v>
      </c>
      <c r="F6274" t="s">
        <v>9</v>
      </c>
      <c r="G6274">
        <v>2</v>
      </c>
      <c r="H6274">
        <v>1902.51</v>
      </c>
      <c r="I6274">
        <v>3805.02</v>
      </c>
      <c r="J6274" t="s">
        <v>87</v>
      </c>
      <c r="K6274" t="s">
        <v>82</v>
      </c>
      <c r="L6274" t="s">
        <v>109</v>
      </c>
      <c r="M6274">
        <v>2024</v>
      </c>
      <c r="N6274" t="s">
        <v>84</v>
      </c>
      <c r="O6274" t="s">
        <v>3767</v>
      </c>
      <c r="P6274" t="s">
        <v>86</v>
      </c>
    </row>
    <row r="6275" spans="1:16" x14ac:dyDescent="0.45">
      <c r="A6275">
        <v>6274</v>
      </c>
      <c r="B6275" s="10">
        <v>45384</v>
      </c>
      <c r="C6275">
        <v>8169</v>
      </c>
      <c r="D6275" t="s">
        <v>89</v>
      </c>
      <c r="E6275">
        <v>28</v>
      </c>
      <c r="F6275" t="s">
        <v>102</v>
      </c>
      <c r="G6275">
        <v>3</v>
      </c>
      <c r="H6275">
        <v>1723.89</v>
      </c>
      <c r="I6275">
        <v>5171.67</v>
      </c>
      <c r="J6275" t="s">
        <v>87</v>
      </c>
      <c r="K6275" t="s">
        <v>82</v>
      </c>
      <c r="L6275" t="s">
        <v>109</v>
      </c>
      <c r="M6275">
        <v>2024</v>
      </c>
      <c r="N6275" t="s">
        <v>84</v>
      </c>
      <c r="O6275" t="s">
        <v>6132</v>
      </c>
      <c r="P6275" t="s">
        <v>86</v>
      </c>
    </row>
    <row r="6276" spans="1:16" x14ac:dyDescent="0.45">
      <c r="A6276">
        <v>6275</v>
      </c>
      <c r="B6276" s="10">
        <v>45385</v>
      </c>
      <c r="C6276">
        <v>7014</v>
      </c>
      <c r="D6276" t="s">
        <v>89</v>
      </c>
      <c r="E6276">
        <v>42</v>
      </c>
      <c r="F6276" t="s">
        <v>6</v>
      </c>
      <c r="G6276">
        <v>4</v>
      </c>
      <c r="H6276">
        <v>2948.24</v>
      </c>
      <c r="I6276">
        <v>11792.96</v>
      </c>
      <c r="J6276" t="s">
        <v>97</v>
      </c>
      <c r="K6276" t="s">
        <v>82</v>
      </c>
      <c r="L6276" t="s">
        <v>109</v>
      </c>
      <c r="M6276">
        <v>2024</v>
      </c>
      <c r="N6276" t="s">
        <v>84</v>
      </c>
      <c r="O6276" t="s">
        <v>175</v>
      </c>
      <c r="P6276" t="s">
        <v>86</v>
      </c>
    </row>
    <row r="6277" spans="1:16" x14ac:dyDescent="0.45">
      <c r="A6277">
        <v>6276</v>
      </c>
      <c r="B6277" s="10">
        <v>45385</v>
      </c>
      <c r="C6277">
        <v>2667</v>
      </c>
      <c r="D6277" t="s">
        <v>80</v>
      </c>
      <c r="E6277">
        <v>48</v>
      </c>
      <c r="F6277" t="s">
        <v>102</v>
      </c>
      <c r="G6277">
        <v>1</v>
      </c>
      <c r="H6277">
        <v>2859.96</v>
      </c>
      <c r="I6277">
        <v>2859.96</v>
      </c>
      <c r="J6277" t="s">
        <v>93</v>
      </c>
      <c r="K6277" t="s">
        <v>82</v>
      </c>
      <c r="L6277" t="s">
        <v>109</v>
      </c>
      <c r="M6277">
        <v>2024</v>
      </c>
      <c r="N6277" t="s">
        <v>84</v>
      </c>
      <c r="O6277" t="s">
        <v>5672</v>
      </c>
      <c r="P6277" t="s">
        <v>86</v>
      </c>
    </row>
    <row r="6278" spans="1:16" x14ac:dyDescent="0.45">
      <c r="A6278">
        <v>6277</v>
      </c>
      <c r="B6278" s="10">
        <v>45385</v>
      </c>
      <c r="C6278">
        <v>9867</v>
      </c>
      <c r="D6278" t="s">
        <v>89</v>
      </c>
      <c r="E6278">
        <v>31</v>
      </c>
      <c r="F6278" t="s">
        <v>102</v>
      </c>
      <c r="G6278">
        <v>2</v>
      </c>
      <c r="H6278">
        <v>2056.9899999999998</v>
      </c>
      <c r="I6278">
        <v>4113.9799999999996</v>
      </c>
      <c r="J6278" t="s">
        <v>87</v>
      </c>
      <c r="K6278" t="s">
        <v>82</v>
      </c>
      <c r="L6278" t="s">
        <v>109</v>
      </c>
      <c r="M6278">
        <v>2024</v>
      </c>
      <c r="N6278" t="s">
        <v>668</v>
      </c>
      <c r="O6278" t="s">
        <v>9891</v>
      </c>
      <c r="P6278" t="s">
        <v>86</v>
      </c>
    </row>
    <row r="6279" spans="1:16" x14ac:dyDescent="0.45">
      <c r="A6279">
        <v>6278</v>
      </c>
      <c r="B6279" s="10">
        <v>45385</v>
      </c>
      <c r="C6279">
        <v>2823</v>
      </c>
      <c r="D6279" t="s">
        <v>89</v>
      </c>
      <c r="E6279">
        <v>24</v>
      </c>
      <c r="F6279" t="s">
        <v>7</v>
      </c>
      <c r="G6279">
        <v>3</v>
      </c>
      <c r="H6279">
        <v>1427.81</v>
      </c>
      <c r="I6279">
        <v>4283.43</v>
      </c>
      <c r="J6279" t="s">
        <v>95</v>
      </c>
      <c r="K6279" t="s">
        <v>82</v>
      </c>
      <c r="L6279" t="s">
        <v>109</v>
      </c>
      <c r="M6279">
        <v>2024</v>
      </c>
      <c r="N6279" t="s">
        <v>84</v>
      </c>
      <c r="O6279" t="s">
        <v>6908</v>
      </c>
      <c r="P6279" t="s">
        <v>86</v>
      </c>
    </row>
    <row r="6280" spans="1:16" x14ac:dyDescent="0.45">
      <c r="A6280">
        <v>6279</v>
      </c>
      <c r="B6280" s="10">
        <v>45385</v>
      </c>
      <c r="C6280">
        <v>6147</v>
      </c>
      <c r="D6280" t="s">
        <v>80</v>
      </c>
      <c r="E6280">
        <v>41</v>
      </c>
      <c r="F6280" t="s">
        <v>102</v>
      </c>
      <c r="G6280">
        <v>2</v>
      </c>
      <c r="H6280">
        <v>2565.44</v>
      </c>
      <c r="I6280">
        <v>5130.88</v>
      </c>
      <c r="J6280" t="s">
        <v>97</v>
      </c>
      <c r="K6280" t="s">
        <v>82</v>
      </c>
      <c r="L6280" t="s">
        <v>109</v>
      </c>
      <c r="M6280">
        <v>2024</v>
      </c>
      <c r="N6280" t="s">
        <v>84</v>
      </c>
      <c r="O6280" t="s">
        <v>2829</v>
      </c>
      <c r="P6280" t="s">
        <v>86</v>
      </c>
    </row>
    <row r="6281" spans="1:16" x14ac:dyDescent="0.45">
      <c r="A6281">
        <v>6280</v>
      </c>
      <c r="B6281" s="10">
        <v>45385</v>
      </c>
      <c r="C6281">
        <v>2356</v>
      </c>
      <c r="D6281" t="s">
        <v>80</v>
      </c>
      <c r="E6281">
        <v>53</v>
      </c>
      <c r="F6281" t="s">
        <v>9</v>
      </c>
      <c r="G6281">
        <v>5</v>
      </c>
      <c r="H6281">
        <v>1372.16</v>
      </c>
      <c r="I6281">
        <v>6860.8</v>
      </c>
      <c r="J6281" t="s">
        <v>93</v>
      </c>
      <c r="K6281" t="s">
        <v>82</v>
      </c>
      <c r="L6281" t="s">
        <v>109</v>
      </c>
      <c r="M6281">
        <v>2024</v>
      </c>
      <c r="N6281" t="s">
        <v>84</v>
      </c>
      <c r="O6281" t="s">
        <v>4289</v>
      </c>
      <c r="P6281" t="s">
        <v>86</v>
      </c>
    </row>
    <row r="6282" spans="1:16" x14ac:dyDescent="0.45">
      <c r="A6282">
        <v>6281</v>
      </c>
      <c r="B6282" s="10">
        <v>45385</v>
      </c>
      <c r="C6282">
        <v>4072</v>
      </c>
      <c r="D6282" t="s">
        <v>89</v>
      </c>
      <c r="E6282">
        <v>59</v>
      </c>
      <c r="F6282" t="s">
        <v>8</v>
      </c>
      <c r="G6282">
        <v>4</v>
      </c>
      <c r="H6282">
        <v>558.07000000000005</v>
      </c>
      <c r="I6282">
        <v>2232.2800000000002</v>
      </c>
      <c r="J6282" t="s">
        <v>81</v>
      </c>
      <c r="K6282" t="s">
        <v>82</v>
      </c>
      <c r="L6282" t="s">
        <v>109</v>
      </c>
      <c r="M6282">
        <v>2024</v>
      </c>
      <c r="N6282" t="s">
        <v>84</v>
      </c>
      <c r="O6282" t="s">
        <v>1444</v>
      </c>
      <c r="P6282" t="s">
        <v>86</v>
      </c>
    </row>
    <row r="6283" spans="1:16" x14ac:dyDescent="0.45">
      <c r="A6283">
        <v>6282</v>
      </c>
      <c r="B6283" s="10">
        <v>45385</v>
      </c>
      <c r="C6283">
        <v>4259</v>
      </c>
      <c r="D6283" t="s">
        <v>89</v>
      </c>
      <c r="E6283">
        <v>59</v>
      </c>
      <c r="F6283" t="s">
        <v>7</v>
      </c>
      <c r="G6283">
        <v>4</v>
      </c>
      <c r="H6283">
        <v>4005.8</v>
      </c>
      <c r="I6283">
        <v>16023.2</v>
      </c>
      <c r="J6283" t="s">
        <v>81</v>
      </c>
      <c r="K6283" t="s">
        <v>82</v>
      </c>
      <c r="L6283" t="s">
        <v>109</v>
      </c>
      <c r="M6283">
        <v>2024</v>
      </c>
      <c r="N6283" t="s">
        <v>84</v>
      </c>
      <c r="O6283" t="s">
        <v>1445</v>
      </c>
      <c r="P6283" t="s">
        <v>86</v>
      </c>
    </row>
    <row r="6284" spans="1:16" x14ac:dyDescent="0.45">
      <c r="A6284">
        <v>6283</v>
      </c>
      <c r="B6284" s="10">
        <v>45385</v>
      </c>
      <c r="C6284">
        <v>7199</v>
      </c>
      <c r="D6284" t="s">
        <v>89</v>
      </c>
      <c r="E6284">
        <v>64</v>
      </c>
      <c r="F6284" t="s">
        <v>8</v>
      </c>
      <c r="G6284">
        <v>4</v>
      </c>
      <c r="H6284">
        <v>3526.43</v>
      </c>
      <c r="I6284">
        <v>14105.72</v>
      </c>
      <c r="J6284" t="s">
        <v>81</v>
      </c>
      <c r="K6284" t="s">
        <v>82</v>
      </c>
      <c r="L6284" t="s">
        <v>109</v>
      </c>
      <c r="M6284">
        <v>2024</v>
      </c>
      <c r="N6284" t="s">
        <v>668</v>
      </c>
      <c r="O6284" t="s">
        <v>10045</v>
      </c>
      <c r="P6284" t="s">
        <v>86</v>
      </c>
    </row>
    <row r="6285" spans="1:16" x14ac:dyDescent="0.45">
      <c r="A6285">
        <v>6284</v>
      </c>
      <c r="B6285" s="10">
        <v>45385</v>
      </c>
      <c r="C6285">
        <v>1546</v>
      </c>
      <c r="D6285" t="s">
        <v>89</v>
      </c>
      <c r="E6285">
        <v>61</v>
      </c>
      <c r="F6285" t="s">
        <v>102</v>
      </c>
      <c r="G6285">
        <v>1</v>
      </c>
      <c r="H6285">
        <v>467.54</v>
      </c>
      <c r="I6285">
        <v>467.54</v>
      </c>
      <c r="J6285" t="s">
        <v>81</v>
      </c>
      <c r="K6285" t="s">
        <v>567</v>
      </c>
      <c r="L6285" t="s">
        <v>109</v>
      </c>
      <c r="M6285">
        <v>2024</v>
      </c>
      <c r="N6285" t="s">
        <v>84</v>
      </c>
      <c r="O6285" t="s">
        <v>8096</v>
      </c>
      <c r="P6285" t="s">
        <v>86</v>
      </c>
    </row>
    <row r="6286" spans="1:16" x14ac:dyDescent="0.45">
      <c r="A6286">
        <v>6285</v>
      </c>
      <c r="B6286" s="10">
        <v>45385</v>
      </c>
      <c r="C6286">
        <v>6231</v>
      </c>
      <c r="D6286" t="s">
        <v>89</v>
      </c>
      <c r="E6286">
        <v>58</v>
      </c>
      <c r="F6286" t="s">
        <v>5</v>
      </c>
      <c r="G6286">
        <v>5</v>
      </c>
      <c r="H6286">
        <v>854.9</v>
      </c>
      <c r="I6286">
        <v>4274.5</v>
      </c>
      <c r="J6286" t="s">
        <v>81</v>
      </c>
      <c r="K6286" t="s">
        <v>82</v>
      </c>
      <c r="L6286" t="s">
        <v>109</v>
      </c>
      <c r="M6286">
        <v>2024</v>
      </c>
      <c r="N6286" t="s">
        <v>84</v>
      </c>
      <c r="O6286" t="s">
        <v>4747</v>
      </c>
      <c r="P6286" t="s">
        <v>86</v>
      </c>
    </row>
    <row r="6287" spans="1:16" x14ac:dyDescent="0.45">
      <c r="A6287">
        <v>6286</v>
      </c>
      <c r="B6287" s="10">
        <v>45385</v>
      </c>
      <c r="C6287">
        <v>8965</v>
      </c>
      <c r="D6287" t="s">
        <v>80</v>
      </c>
      <c r="E6287">
        <v>20</v>
      </c>
      <c r="F6287" t="s">
        <v>6</v>
      </c>
      <c r="G6287">
        <v>1</v>
      </c>
      <c r="H6287">
        <v>545.83000000000004</v>
      </c>
      <c r="I6287">
        <v>545.83000000000004</v>
      </c>
      <c r="J6287" t="s">
        <v>95</v>
      </c>
      <c r="K6287" t="s">
        <v>567</v>
      </c>
      <c r="L6287" t="s">
        <v>109</v>
      </c>
      <c r="M6287">
        <v>2024</v>
      </c>
      <c r="N6287" t="s">
        <v>84</v>
      </c>
      <c r="O6287" t="s">
        <v>7716</v>
      </c>
      <c r="P6287" t="s">
        <v>86</v>
      </c>
    </row>
    <row r="6288" spans="1:16" x14ac:dyDescent="0.45">
      <c r="A6288">
        <v>6287</v>
      </c>
      <c r="B6288" s="10">
        <v>45385</v>
      </c>
      <c r="C6288">
        <v>3083</v>
      </c>
      <c r="D6288" t="s">
        <v>89</v>
      </c>
      <c r="E6288">
        <v>64</v>
      </c>
      <c r="F6288" t="s">
        <v>7</v>
      </c>
      <c r="G6288">
        <v>5</v>
      </c>
      <c r="H6288">
        <v>3964.02</v>
      </c>
      <c r="I6288">
        <v>19820.099999999999</v>
      </c>
      <c r="J6288" t="s">
        <v>81</v>
      </c>
      <c r="K6288" t="s">
        <v>82</v>
      </c>
      <c r="L6288" t="s">
        <v>109</v>
      </c>
      <c r="M6288">
        <v>2024</v>
      </c>
      <c r="N6288" t="s">
        <v>84</v>
      </c>
      <c r="O6288" t="s">
        <v>4748</v>
      </c>
      <c r="P6288" t="s">
        <v>86</v>
      </c>
    </row>
    <row r="6289" spans="1:16" x14ac:dyDescent="0.45">
      <c r="A6289">
        <v>6288</v>
      </c>
      <c r="B6289" s="10">
        <v>45385</v>
      </c>
      <c r="C6289">
        <v>3040</v>
      </c>
      <c r="D6289" t="s">
        <v>89</v>
      </c>
      <c r="E6289">
        <v>61</v>
      </c>
      <c r="F6289" t="s">
        <v>102</v>
      </c>
      <c r="G6289">
        <v>5</v>
      </c>
      <c r="H6289">
        <v>3875.71</v>
      </c>
      <c r="I6289">
        <v>19378.55</v>
      </c>
      <c r="J6289" t="s">
        <v>81</v>
      </c>
      <c r="K6289" t="s">
        <v>82</v>
      </c>
      <c r="L6289" t="s">
        <v>109</v>
      </c>
      <c r="M6289">
        <v>2024</v>
      </c>
      <c r="N6289" t="s">
        <v>84</v>
      </c>
      <c r="O6289" t="s">
        <v>4749</v>
      </c>
      <c r="P6289" t="s">
        <v>86</v>
      </c>
    </row>
    <row r="6290" spans="1:16" x14ac:dyDescent="0.45">
      <c r="A6290">
        <v>6289</v>
      </c>
      <c r="B6290" s="10">
        <v>45386</v>
      </c>
      <c r="C6290">
        <v>5534</v>
      </c>
      <c r="D6290" t="s">
        <v>89</v>
      </c>
      <c r="E6290">
        <v>43</v>
      </c>
      <c r="F6290" t="s">
        <v>7</v>
      </c>
      <c r="G6290">
        <v>5</v>
      </c>
      <c r="H6290">
        <v>2069.77</v>
      </c>
      <c r="I6290">
        <v>10348.85</v>
      </c>
      <c r="J6290" t="s">
        <v>97</v>
      </c>
      <c r="K6290" t="s">
        <v>82</v>
      </c>
      <c r="L6290" t="s">
        <v>109</v>
      </c>
      <c r="M6290">
        <v>2024</v>
      </c>
      <c r="N6290" t="s">
        <v>84</v>
      </c>
      <c r="O6290" t="s">
        <v>370</v>
      </c>
      <c r="P6290" t="s">
        <v>86</v>
      </c>
    </row>
    <row r="6291" spans="1:16" x14ac:dyDescent="0.45">
      <c r="A6291">
        <v>6290</v>
      </c>
      <c r="B6291" s="10">
        <v>45386</v>
      </c>
      <c r="C6291">
        <v>2752</v>
      </c>
      <c r="D6291" t="s">
        <v>89</v>
      </c>
      <c r="E6291">
        <v>64</v>
      </c>
      <c r="F6291" t="s">
        <v>5</v>
      </c>
      <c r="G6291">
        <v>4</v>
      </c>
      <c r="H6291">
        <v>4115.93</v>
      </c>
      <c r="I6291">
        <v>16463.72</v>
      </c>
      <c r="J6291" t="s">
        <v>81</v>
      </c>
      <c r="K6291" t="s">
        <v>82</v>
      </c>
      <c r="L6291" t="s">
        <v>109</v>
      </c>
      <c r="M6291">
        <v>2024</v>
      </c>
      <c r="N6291" t="s">
        <v>84</v>
      </c>
      <c r="O6291" t="s">
        <v>1446</v>
      </c>
      <c r="P6291" t="s">
        <v>86</v>
      </c>
    </row>
    <row r="6292" spans="1:16" x14ac:dyDescent="0.45">
      <c r="A6292">
        <v>6291</v>
      </c>
      <c r="B6292" s="10">
        <v>45386</v>
      </c>
      <c r="C6292">
        <v>2849</v>
      </c>
      <c r="D6292" t="s">
        <v>89</v>
      </c>
      <c r="E6292">
        <v>43</v>
      </c>
      <c r="F6292" t="s">
        <v>9</v>
      </c>
      <c r="G6292">
        <v>4</v>
      </c>
      <c r="H6292">
        <v>4871.1000000000004</v>
      </c>
      <c r="I6292">
        <v>19484.400000000001</v>
      </c>
      <c r="J6292" t="s">
        <v>97</v>
      </c>
      <c r="K6292" t="s">
        <v>82</v>
      </c>
      <c r="L6292" t="s">
        <v>109</v>
      </c>
      <c r="M6292">
        <v>2024</v>
      </c>
      <c r="N6292" t="s">
        <v>84</v>
      </c>
      <c r="O6292" t="s">
        <v>1783</v>
      </c>
      <c r="P6292" t="s">
        <v>86</v>
      </c>
    </row>
    <row r="6293" spans="1:16" x14ac:dyDescent="0.45">
      <c r="A6293">
        <v>6292</v>
      </c>
      <c r="B6293" s="10">
        <v>45386</v>
      </c>
      <c r="C6293">
        <v>3642</v>
      </c>
      <c r="D6293" t="s">
        <v>89</v>
      </c>
      <c r="E6293">
        <v>18</v>
      </c>
      <c r="F6293" t="s">
        <v>9</v>
      </c>
      <c r="G6293">
        <v>4</v>
      </c>
      <c r="H6293">
        <v>4853.8100000000004</v>
      </c>
      <c r="I6293">
        <v>19415.240000000002</v>
      </c>
      <c r="J6293" t="s">
        <v>95</v>
      </c>
      <c r="K6293" t="s">
        <v>82</v>
      </c>
      <c r="L6293" t="s">
        <v>109</v>
      </c>
      <c r="M6293">
        <v>2024</v>
      </c>
      <c r="N6293" t="s">
        <v>84</v>
      </c>
      <c r="O6293" t="s">
        <v>2381</v>
      </c>
      <c r="P6293" t="s">
        <v>86</v>
      </c>
    </row>
    <row r="6294" spans="1:16" x14ac:dyDescent="0.45">
      <c r="A6294">
        <v>6293</v>
      </c>
      <c r="B6294" s="10">
        <v>45386</v>
      </c>
      <c r="C6294">
        <v>2600</v>
      </c>
      <c r="D6294" t="s">
        <v>89</v>
      </c>
      <c r="E6294">
        <v>32</v>
      </c>
      <c r="F6294" t="s">
        <v>6</v>
      </c>
      <c r="G6294">
        <v>1</v>
      </c>
      <c r="H6294">
        <v>4905.24</v>
      </c>
      <c r="I6294">
        <v>4905.24</v>
      </c>
      <c r="J6294" t="s">
        <v>87</v>
      </c>
      <c r="K6294" t="s">
        <v>82</v>
      </c>
      <c r="L6294" t="s">
        <v>109</v>
      </c>
      <c r="M6294">
        <v>2024</v>
      </c>
      <c r="N6294" t="s">
        <v>84</v>
      </c>
      <c r="O6294" t="s">
        <v>5451</v>
      </c>
      <c r="P6294" t="s">
        <v>86</v>
      </c>
    </row>
    <row r="6295" spans="1:16" x14ac:dyDescent="0.45">
      <c r="A6295">
        <v>6294</v>
      </c>
      <c r="B6295" s="10">
        <v>45386</v>
      </c>
      <c r="C6295">
        <v>5402</v>
      </c>
      <c r="D6295" t="s">
        <v>89</v>
      </c>
      <c r="E6295">
        <v>28</v>
      </c>
      <c r="F6295" t="s">
        <v>9</v>
      </c>
      <c r="G6295">
        <v>3</v>
      </c>
      <c r="H6295">
        <v>4239.6000000000004</v>
      </c>
      <c r="I6295">
        <v>12718.8</v>
      </c>
      <c r="J6295" t="s">
        <v>87</v>
      </c>
      <c r="K6295" t="s">
        <v>82</v>
      </c>
      <c r="L6295" t="s">
        <v>109</v>
      </c>
      <c r="M6295">
        <v>2024</v>
      </c>
      <c r="N6295" t="s">
        <v>84</v>
      </c>
      <c r="O6295" t="s">
        <v>8349</v>
      </c>
      <c r="P6295" t="s">
        <v>748</v>
      </c>
    </row>
    <row r="6296" spans="1:16" x14ac:dyDescent="0.45">
      <c r="A6296">
        <v>6295</v>
      </c>
      <c r="B6296" s="10">
        <v>45386</v>
      </c>
      <c r="C6296">
        <v>4799</v>
      </c>
      <c r="D6296" t="s">
        <v>80</v>
      </c>
      <c r="E6296">
        <v>54</v>
      </c>
      <c r="F6296" t="s">
        <v>5</v>
      </c>
      <c r="G6296">
        <v>5</v>
      </c>
      <c r="H6296">
        <v>1124.0899999999999</v>
      </c>
      <c r="I6296">
        <v>5620.45</v>
      </c>
      <c r="J6296" t="s">
        <v>93</v>
      </c>
      <c r="K6296" t="s">
        <v>82</v>
      </c>
      <c r="L6296" t="s">
        <v>109</v>
      </c>
      <c r="M6296">
        <v>2024</v>
      </c>
      <c r="N6296" t="s">
        <v>84</v>
      </c>
      <c r="O6296" t="s">
        <v>4290</v>
      </c>
      <c r="P6296" t="s">
        <v>86</v>
      </c>
    </row>
    <row r="6297" spans="1:16" x14ac:dyDescent="0.45">
      <c r="A6297">
        <v>6296</v>
      </c>
      <c r="B6297" s="10">
        <v>45386</v>
      </c>
      <c r="C6297">
        <v>1618</v>
      </c>
      <c r="D6297" t="s">
        <v>80</v>
      </c>
      <c r="E6297">
        <v>24</v>
      </c>
      <c r="F6297" t="s">
        <v>8</v>
      </c>
      <c r="G6297">
        <v>1</v>
      </c>
      <c r="H6297">
        <v>334.22</v>
      </c>
      <c r="I6297">
        <v>334.22</v>
      </c>
      <c r="J6297" t="s">
        <v>95</v>
      </c>
      <c r="K6297" t="s">
        <v>567</v>
      </c>
      <c r="L6297" t="s">
        <v>109</v>
      </c>
      <c r="M6297">
        <v>2024</v>
      </c>
      <c r="N6297" t="s">
        <v>84</v>
      </c>
      <c r="O6297" t="s">
        <v>7717</v>
      </c>
      <c r="P6297" t="s">
        <v>86</v>
      </c>
    </row>
    <row r="6298" spans="1:16" x14ac:dyDescent="0.45">
      <c r="A6298">
        <v>6297</v>
      </c>
      <c r="B6298" s="10">
        <v>45386</v>
      </c>
      <c r="C6298">
        <v>2132</v>
      </c>
      <c r="D6298" t="s">
        <v>89</v>
      </c>
      <c r="E6298">
        <v>29</v>
      </c>
      <c r="F6298" t="s">
        <v>5</v>
      </c>
      <c r="G6298">
        <v>4</v>
      </c>
      <c r="H6298">
        <v>4067.72</v>
      </c>
      <c r="I6298">
        <v>16270.88</v>
      </c>
      <c r="J6298" t="s">
        <v>87</v>
      </c>
      <c r="K6298" t="s">
        <v>82</v>
      </c>
      <c r="L6298" t="s">
        <v>109</v>
      </c>
      <c r="M6298">
        <v>2024</v>
      </c>
      <c r="N6298" t="s">
        <v>668</v>
      </c>
      <c r="O6298" t="s">
        <v>10046</v>
      </c>
      <c r="P6298" t="s">
        <v>86</v>
      </c>
    </row>
    <row r="6299" spans="1:16" x14ac:dyDescent="0.45">
      <c r="A6299">
        <v>6298</v>
      </c>
      <c r="B6299" s="10">
        <v>45386</v>
      </c>
      <c r="C6299">
        <v>6491</v>
      </c>
      <c r="D6299" t="s">
        <v>80</v>
      </c>
      <c r="E6299">
        <v>55</v>
      </c>
      <c r="F6299" t="s">
        <v>5</v>
      </c>
      <c r="G6299">
        <v>4</v>
      </c>
      <c r="H6299">
        <v>1577.29</v>
      </c>
      <c r="I6299">
        <v>6309.16</v>
      </c>
      <c r="J6299" t="s">
        <v>81</v>
      </c>
      <c r="K6299" t="s">
        <v>82</v>
      </c>
      <c r="L6299" t="s">
        <v>109</v>
      </c>
      <c r="M6299">
        <v>2024</v>
      </c>
      <c r="N6299" t="s">
        <v>84</v>
      </c>
      <c r="O6299" t="s">
        <v>1447</v>
      </c>
      <c r="P6299" t="s">
        <v>86</v>
      </c>
    </row>
    <row r="6300" spans="1:16" x14ac:dyDescent="0.45">
      <c r="A6300">
        <v>6299</v>
      </c>
      <c r="B6300" s="10">
        <v>45386</v>
      </c>
      <c r="C6300">
        <v>6795</v>
      </c>
      <c r="D6300" t="s">
        <v>80</v>
      </c>
      <c r="E6300">
        <v>20</v>
      </c>
      <c r="F6300" t="s">
        <v>102</v>
      </c>
      <c r="G6300">
        <v>3</v>
      </c>
      <c r="H6300">
        <v>1721.88</v>
      </c>
      <c r="I6300">
        <v>5165.6400000000003</v>
      </c>
      <c r="J6300" t="s">
        <v>95</v>
      </c>
      <c r="K6300" t="s">
        <v>82</v>
      </c>
      <c r="L6300" t="s">
        <v>109</v>
      </c>
      <c r="M6300">
        <v>2024</v>
      </c>
      <c r="N6300" t="s">
        <v>84</v>
      </c>
      <c r="O6300" t="s">
        <v>6909</v>
      </c>
      <c r="P6300" t="s">
        <v>86</v>
      </c>
    </row>
    <row r="6301" spans="1:16" x14ac:dyDescent="0.45">
      <c r="A6301">
        <v>6300</v>
      </c>
      <c r="B6301" s="10">
        <v>45386</v>
      </c>
      <c r="C6301">
        <v>8633</v>
      </c>
      <c r="D6301" t="s">
        <v>80</v>
      </c>
      <c r="E6301">
        <v>59</v>
      </c>
      <c r="F6301" t="s">
        <v>9</v>
      </c>
      <c r="G6301">
        <v>4</v>
      </c>
      <c r="H6301">
        <v>411.33</v>
      </c>
      <c r="I6301">
        <v>1645.32</v>
      </c>
      <c r="J6301" t="s">
        <v>81</v>
      </c>
      <c r="K6301" t="s">
        <v>567</v>
      </c>
      <c r="L6301" t="s">
        <v>109</v>
      </c>
      <c r="M6301">
        <v>2024</v>
      </c>
      <c r="N6301" t="s">
        <v>84</v>
      </c>
      <c r="O6301" t="s">
        <v>7398</v>
      </c>
      <c r="P6301" t="s">
        <v>86</v>
      </c>
    </row>
    <row r="6302" spans="1:16" x14ac:dyDescent="0.45">
      <c r="A6302">
        <v>6301</v>
      </c>
      <c r="B6302" s="10">
        <v>45386</v>
      </c>
      <c r="C6302">
        <v>2487</v>
      </c>
      <c r="D6302" t="s">
        <v>80</v>
      </c>
      <c r="E6302">
        <v>43</v>
      </c>
      <c r="F6302" t="s">
        <v>7</v>
      </c>
      <c r="G6302">
        <v>5</v>
      </c>
      <c r="H6302">
        <v>3587.82</v>
      </c>
      <c r="I6302">
        <v>17939.099999999999</v>
      </c>
      <c r="J6302" t="s">
        <v>97</v>
      </c>
      <c r="K6302" t="s">
        <v>82</v>
      </c>
      <c r="L6302" t="s">
        <v>109</v>
      </c>
      <c r="M6302">
        <v>2024</v>
      </c>
      <c r="N6302" t="s">
        <v>84</v>
      </c>
      <c r="O6302" t="s">
        <v>8907</v>
      </c>
      <c r="P6302" t="s">
        <v>748</v>
      </c>
    </row>
    <row r="6303" spans="1:16" x14ac:dyDescent="0.45">
      <c r="A6303">
        <v>6302</v>
      </c>
      <c r="B6303" s="10">
        <v>45387</v>
      </c>
      <c r="C6303">
        <v>8848</v>
      </c>
      <c r="D6303" t="s">
        <v>80</v>
      </c>
      <c r="E6303">
        <v>47</v>
      </c>
      <c r="F6303" t="s">
        <v>6</v>
      </c>
      <c r="G6303">
        <v>2</v>
      </c>
      <c r="H6303">
        <v>2182.25</v>
      </c>
      <c r="I6303">
        <v>4364.5</v>
      </c>
      <c r="J6303" t="s">
        <v>93</v>
      </c>
      <c r="K6303" t="s">
        <v>82</v>
      </c>
      <c r="L6303" t="s">
        <v>109</v>
      </c>
      <c r="M6303">
        <v>2024</v>
      </c>
      <c r="N6303" t="s">
        <v>84</v>
      </c>
      <c r="O6303" t="s">
        <v>282</v>
      </c>
      <c r="P6303" t="s">
        <v>86</v>
      </c>
    </row>
    <row r="6304" spans="1:16" x14ac:dyDescent="0.45">
      <c r="A6304">
        <v>6303</v>
      </c>
      <c r="B6304" s="10">
        <v>45387</v>
      </c>
      <c r="C6304">
        <v>6009</v>
      </c>
      <c r="D6304" t="s">
        <v>80</v>
      </c>
      <c r="E6304">
        <v>49</v>
      </c>
      <c r="F6304" t="s">
        <v>8</v>
      </c>
      <c r="G6304">
        <v>4</v>
      </c>
      <c r="H6304">
        <v>1061.1099999999999</v>
      </c>
      <c r="I6304">
        <v>4244.4399999999996</v>
      </c>
      <c r="J6304" t="s">
        <v>93</v>
      </c>
      <c r="K6304" t="s">
        <v>82</v>
      </c>
      <c r="L6304" t="s">
        <v>109</v>
      </c>
      <c r="M6304">
        <v>2024</v>
      </c>
      <c r="N6304" t="s">
        <v>668</v>
      </c>
      <c r="O6304" t="s">
        <v>10047</v>
      </c>
      <c r="P6304" t="s">
        <v>86</v>
      </c>
    </row>
    <row r="6305" spans="1:16" x14ac:dyDescent="0.45">
      <c r="A6305">
        <v>6304</v>
      </c>
      <c r="B6305" s="10">
        <v>45387</v>
      </c>
      <c r="C6305">
        <v>3113</v>
      </c>
      <c r="D6305" t="s">
        <v>89</v>
      </c>
      <c r="E6305">
        <v>53</v>
      </c>
      <c r="F6305" t="s">
        <v>7</v>
      </c>
      <c r="G6305">
        <v>3</v>
      </c>
      <c r="H6305">
        <v>3279.68</v>
      </c>
      <c r="I6305">
        <v>9839.0400000000009</v>
      </c>
      <c r="J6305" t="s">
        <v>93</v>
      </c>
      <c r="K6305" t="s">
        <v>82</v>
      </c>
      <c r="L6305" t="s">
        <v>109</v>
      </c>
      <c r="M6305">
        <v>2024</v>
      </c>
      <c r="N6305" t="s">
        <v>84</v>
      </c>
      <c r="O6305" t="s">
        <v>8533</v>
      </c>
      <c r="P6305" t="s">
        <v>748</v>
      </c>
    </row>
    <row r="6306" spans="1:16" x14ac:dyDescent="0.45">
      <c r="A6306">
        <v>6305</v>
      </c>
      <c r="B6306" s="10">
        <v>45387</v>
      </c>
      <c r="C6306">
        <v>2044</v>
      </c>
      <c r="D6306" t="s">
        <v>89</v>
      </c>
      <c r="E6306">
        <v>62</v>
      </c>
      <c r="F6306" t="s">
        <v>102</v>
      </c>
      <c r="G6306">
        <v>2</v>
      </c>
      <c r="H6306">
        <v>4900.43</v>
      </c>
      <c r="I6306">
        <v>9800.86</v>
      </c>
      <c r="J6306" t="s">
        <v>81</v>
      </c>
      <c r="K6306" t="s">
        <v>82</v>
      </c>
      <c r="L6306" t="s">
        <v>109</v>
      </c>
      <c r="M6306">
        <v>2024</v>
      </c>
      <c r="N6306" t="s">
        <v>84</v>
      </c>
      <c r="O6306" t="s">
        <v>3130</v>
      </c>
      <c r="P6306" t="s">
        <v>86</v>
      </c>
    </row>
    <row r="6307" spans="1:16" x14ac:dyDescent="0.45">
      <c r="A6307">
        <v>6306</v>
      </c>
      <c r="B6307" s="10">
        <v>45387</v>
      </c>
      <c r="C6307">
        <v>3431</v>
      </c>
      <c r="D6307" t="s">
        <v>80</v>
      </c>
      <c r="E6307">
        <v>54</v>
      </c>
      <c r="F6307" t="s">
        <v>102</v>
      </c>
      <c r="G6307">
        <v>5</v>
      </c>
      <c r="H6307">
        <v>2517.08</v>
      </c>
      <c r="I6307">
        <v>12585.4</v>
      </c>
      <c r="J6307" t="s">
        <v>93</v>
      </c>
      <c r="K6307" t="s">
        <v>82</v>
      </c>
      <c r="L6307" t="s">
        <v>109</v>
      </c>
      <c r="M6307">
        <v>2024</v>
      </c>
      <c r="N6307" t="s">
        <v>84</v>
      </c>
      <c r="O6307" t="s">
        <v>4291</v>
      </c>
      <c r="P6307" t="s">
        <v>86</v>
      </c>
    </row>
    <row r="6308" spans="1:16" x14ac:dyDescent="0.45">
      <c r="A6308">
        <v>6307</v>
      </c>
      <c r="B6308" s="10">
        <v>45387</v>
      </c>
      <c r="C6308">
        <v>8979</v>
      </c>
      <c r="D6308" t="s">
        <v>89</v>
      </c>
      <c r="E6308">
        <v>35</v>
      </c>
      <c r="F6308" t="s">
        <v>8</v>
      </c>
      <c r="G6308">
        <v>5</v>
      </c>
      <c r="H6308">
        <v>3051.53</v>
      </c>
      <c r="I6308">
        <v>15257.65</v>
      </c>
      <c r="J6308" t="s">
        <v>97</v>
      </c>
      <c r="K6308" t="s">
        <v>82</v>
      </c>
      <c r="L6308" t="s">
        <v>109</v>
      </c>
      <c r="M6308">
        <v>2024</v>
      </c>
      <c r="N6308" t="s">
        <v>84</v>
      </c>
      <c r="O6308" t="s">
        <v>8908</v>
      </c>
      <c r="P6308" t="s">
        <v>748</v>
      </c>
    </row>
    <row r="6309" spans="1:16" x14ac:dyDescent="0.45">
      <c r="A6309">
        <v>6308</v>
      </c>
      <c r="B6309" s="10">
        <v>45387</v>
      </c>
      <c r="C6309">
        <v>2582</v>
      </c>
      <c r="D6309" t="s">
        <v>80</v>
      </c>
      <c r="E6309">
        <v>18</v>
      </c>
      <c r="F6309" t="s">
        <v>7</v>
      </c>
      <c r="G6309">
        <v>5</v>
      </c>
      <c r="H6309">
        <v>856.14</v>
      </c>
      <c r="I6309">
        <v>4280.7</v>
      </c>
      <c r="J6309" t="s">
        <v>95</v>
      </c>
      <c r="K6309" t="s">
        <v>82</v>
      </c>
      <c r="L6309" t="s">
        <v>109</v>
      </c>
      <c r="M6309">
        <v>2024</v>
      </c>
      <c r="N6309" t="s">
        <v>84</v>
      </c>
      <c r="O6309" t="s">
        <v>4930</v>
      </c>
      <c r="P6309" t="s">
        <v>86</v>
      </c>
    </row>
    <row r="6310" spans="1:16" x14ac:dyDescent="0.45">
      <c r="A6310">
        <v>6309</v>
      </c>
      <c r="B6310" s="10">
        <v>45387</v>
      </c>
      <c r="C6310">
        <v>2308</v>
      </c>
      <c r="D6310" t="s">
        <v>89</v>
      </c>
      <c r="E6310">
        <v>38</v>
      </c>
      <c r="F6310" t="s">
        <v>8</v>
      </c>
      <c r="G6310">
        <v>3</v>
      </c>
      <c r="H6310">
        <v>846.74</v>
      </c>
      <c r="I6310">
        <v>2540.2199999999998</v>
      </c>
      <c r="J6310" t="s">
        <v>97</v>
      </c>
      <c r="K6310" t="s">
        <v>82</v>
      </c>
      <c r="L6310" t="s">
        <v>109</v>
      </c>
      <c r="M6310">
        <v>2024</v>
      </c>
      <c r="N6310" t="s">
        <v>84</v>
      </c>
      <c r="O6310" t="s">
        <v>8615</v>
      </c>
      <c r="P6310" t="s">
        <v>748</v>
      </c>
    </row>
    <row r="6311" spans="1:16" x14ac:dyDescent="0.45">
      <c r="A6311">
        <v>6310</v>
      </c>
      <c r="B6311" s="10">
        <v>45387</v>
      </c>
      <c r="C6311">
        <v>5917</v>
      </c>
      <c r="D6311" t="s">
        <v>89</v>
      </c>
      <c r="E6311">
        <v>45</v>
      </c>
      <c r="F6311" t="s">
        <v>8</v>
      </c>
      <c r="G6311">
        <v>2</v>
      </c>
      <c r="H6311">
        <v>2318.3000000000002</v>
      </c>
      <c r="I6311">
        <v>4636.6000000000004</v>
      </c>
      <c r="J6311" t="s">
        <v>93</v>
      </c>
      <c r="K6311" t="s">
        <v>82</v>
      </c>
      <c r="L6311" t="s">
        <v>109</v>
      </c>
      <c r="M6311">
        <v>2024</v>
      </c>
      <c r="N6311" t="s">
        <v>84</v>
      </c>
      <c r="O6311" t="s">
        <v>3430</v>
      </c>
      <c r="P6311" t="s">
        <v>86</v>
      </c>
    </row>
    <row r="6312" spans="1:16" x14ac:dyDescent="0.45">
      <c r="A6312">
        <v>6311</v>
      </c>
      <c r="B6312" s="10">
        <v>45387</v>
      </c>
      <c r="C6312">
        <v>9793</v>
      </c>
      <c r="D6312" t="s">
        <v>89</v>
      </c>
      <c r="E6312">
        <v>33</v>
      </c>
      <c r="F6312" t="s">
        <v>9</v>
      </c>
      <c r="G6312">
        <v>5</v>
      </c>
      <c r="H6312">
        <v>4231.5600000000004</v>
      </c>
      <c r="I6312">
        <v>21157.8</v>
      </c>
      <c r="J6312" t="s">
        <v>87</v>
      </c>
      <c r="K6312" t="s">
        <v>82</v>
      </c>
      <c r="L6312" t="s">
        <v>109</v>
      </c>
      <c r="M6312">
        <v>2024</v>
      </c>
      <c r="N6312" t="s">
        <v>84</v>
      </c>
      <c r="O6312" t="s">
        <v>9000</v>
      </c>
      <c r="P6312" t="s">
        <v>748</v>
      </c>
    </row>
    <row r="6313" spans="1:16" x14ac:dyDescent="0.45">
      <c r="A6313">
        <v>6312</v>
      </c>
      <c r="B6313" s="10">
        <v>45387</v>
      </c>
      <c r="C6313">
        <v>2620</v>
      </c>
      <c r="D6313" t="s">
        <v>80</v>
      </c>
      <c r="E6313">
        <v>45</v>
      </c>
      <c r="F6313" t="s">
        <v>7</v>
      </c>
      <c r="G6313">
        <v>4</v>
      </c>
      <c r="H6313">
        <v>4550.29</v>
      </c>
      <c r="I6313">
        <v>18201.16</v>
      </c>
      <c r="J6313" t="s">
        <v>93</v>
      </c>
      <c r="K6313" t="s">
        <v>82</v>
      </c>
      <c r="L6313" t="s">
        <v>109</v>
      </c>
      <c r="M6313">
        <v>2024</v>
      </c>
      <c r="N6313" t="s">
        <v>84</v>
      </c>
      <c r="O6313" t="s">
        <v>2094</v>
      </c>
      <c r="P6313" t="s">
        <v>86</v>
      </c>
    </row>
    <row r="6314" spans="1:16" x14ac:dyDescent="0.45">
      <c r="A6314">
        <v>6313</v>
      </c>
      <c r="B6314" s="10">
        <v>45387</v>
      </c>
      <c r="C6314">
        <v>8503</v>
      </c>
      <c r="D6314" t="s">
        <v>89</v>
      </c>
      <c r="E6314">
        <v>39</v>
      </c>
      <c r="F6314" t="s">
        <v>9</v>
      </c>
      <c r="G6314">
        <v>2</v>
      </c>
      <c r="H6314">
        <v>3226.67</v>
      </c>
      <c r="I6314">
        <v>6453.34</v>
      </c>
      <c r="J6314" t="s">
        <v>97</v>
      </c>
      <c r="K6314" t="s">
        <v>82</v>
      </c>
      <c r="L6314" t="s">
        <v>109</v>
      </c>
      <c r="M6314">
        <v>2024</v>
      </c>
      <c r="N6314" t="s">
        <v>668</v>
      </c>
      <c r="O6314" t="s">
        <v>9892</v>
      </c>
      <c r="P6314" t="s">
        <v>86</v>
      </c>
    </row>
    <row r="6315" spans="1:16" x14ac:dyDescent="0.45">
      <c r="A6315">
        <v>6314</v>
      </c>
      <c r="B6315" s="10">
        <v>45387</v>
      </c>
      <c r="C6315">
        <v>5766</v>
      </c>
      <c r="D6315" t="s">
        <v>89</v>
      </c>
      <c r="E6315">
        <v>36</v>
      </c>
      <c r="F6315" t="s">
        <v>9</v>
      </c>
      <c r="G6315">
        <v>5</v>
      </c>
      <c r="H6315">
        <v>1834.57</v>
      </c>
      <c r="I6315">
        <v>9172.85</v>
      </c>
      <c r="J6315" t="s">
        <v>97</v>
      </c>
      <c r="K6315" t="s">
        <v>82</v>
      </c>
      <c r="L6315" t="s">
        <v>109</v>
      </c>
      <c r="M6315">
        <v>2024</v>
      </c>
      <c r="N6315" t="s">
        <v>84</v>
      </c>
      <c r="O6315" t="s">
        <v>4533</v>
      </c>
      <c r="P6315" t="s">
        <v>86</v>
      </c>
    </row>
    <row r="6316" spans="1:16" x14ac:dyDescent="0.45">
      <c r="A6316">
        <v>6315</v>
      </c>
      <c r="B6316" s="10">
        <v>45387</v>
      </c>
      <c r="C6316">
        <v>6362</v>
      </c>
      <c r="D6316" t="s">
        <v>80</v>
      </c>
      <c r="E6316">
        <v>18</v>
      </c>
      <c r="F6316" t="s">
        <v>6</v>
      </c>
      <c r="G6316">
        <v>2</v>
      </c>
      <c r="H6316">
        <v>3762.69</v>
      </c>
      <c r="I6316">
        <v>7525.38</v>
      </c>
      <c r="J6316" t="s">
        <v>95</v>
      </c>
      <c r="K6316" t="s">
        <v>82</v>
      </c>
      <c r="L6316" t="s">
        <v>109</v>
      </c>
      <c r="M6316">
        <v>2024</v>
      </c>
      <c r="N6316" t="s">
        <v>84</v>
      </c>
      <c r="O6316" t="s">
        <v>2572</v>
      </c>
      <c r="P6316" t="s">
        <v>86</v>
      </c>
    </row>
    <row r="6317" spans="1:16" x14ac:dyDescent="0.45">
      <c r="A6317">
        <v>6316</v>
      </c>
      <c r="B6317" s="10">
        <v>45388</v>
      </c>
      <c r="C6317">
        <v>6192</v>
      </c>
      <c r="D6317" t="s">
        <v>80</v>
      </c>
      <c r="E6317">
        <v>48</v>
      </c>
      <c r="F6317" t="s">
        <v>9</v>
      </c>
      <c r="G6317">
        <v>4</v>
      </c>
      <c r="H6317">
        <v>1495.1</v>
      </c>
      <c r="I6317">
        <v>5980.4</v>
      </c>
      <c r="J6317" t="s">
        <v>93</v>
      </c>
      <c r="K6317" t="s">
        <v>82</v>
      </c>
      <c r="L6317" t="s">
        <v>109</v>
      </c>
      <c r="M6317">
        <v>2024</v>
      </c>
      <c r="N6317" t="s">
        <v>84</v>
      </c>
      <c r="O6317" t="s">
        <v>176</v>
      </c>
      <c r="P6317" t="s">
        <v>86</v>
      </c>
    </row>
    <row r="6318" spans="1:16" x14ac:dyDescent="0.45">
      <c r="A6318">
        <v>6317</v>
      </c>
      <c r="B6318" s="10">
        <v>45388</v>
      </c>
      <c r="C6318">
        <v>7622</v>
      </c>
      <c r="D6318" t="s">
        <v>89</v>
      </c>
      <c r="E6318">
        <v>59</v>
      </c>
      <c r="F6318" t="s">
        <v>5</v>
      </c>
      <c r="G6318">
        <v>1</v>
      </c>
      <c r="H6318">
        <v>1136.79</v>
      </c>
      <c r="I6318">
        <v>1136.79</v>
      </c>
      <c r="J6318" t="s">
        <v>81</v>
      </c>
      <c r="K6318" t="s">
        <v>567</v>
      </c>
      <c r="L6318" t="s">
        <v>109</v>
      </c>
      <c r="M6318">
        <v>2024</v>
      </c>
      <c r="N6318" t="s">
        <v>84</v>
      </c>
      <c r="O6318" t="s">
        <v>8097</v>
      </c>
      <c r="P6318" t="s">
        <v>86</v>
      </c>
    </row>
    <row r="6319" spans="1:16" x14ac:dyDescent="0.45">
      <c r="A6319">
        <v>6318</v>
      </c>
      <c r="B6319" s="10">
        <v>45388</v>
      </c>
      <c r="C6319">
        <v>7093</v>
      </c>
      <c r="D6319" t="s">
        <v>80</v>
      </c>
      <c r="E6319">
        <v>51</v>
      </c>
      <c r="F6319" t="s">
        <v>102</v>
      </c>
      <c r="G6319">
        <v>5</v>
      </c>
      <c r="H6319">
        <v>3987.37</v>
      </c>
      <c r="I6319">
        <v>19936.849999999999</v>
      </c>
      <c r="J6319" t="s">
        <v>93</v>
      </c>
      <c r="K6319" t="s">
        <v>82</v>
      </c>
      <c r="L6319" t="s">
        <v>109</v>
      </c>
      <c r="M6319">
        <v>2024</v>
      </c>
      <c r="N6319" t="s">
        <v>84</v>
      </c>
      <c r="O6319" t="s">
        <v>4292</v>
      </c>
      <c r="P6319" t="s">
        <v>86</v>
      </c>
    </row>
    <row r="6320" spans="1:16" x14ac:dyDescent="0.45">
      <c r="A6320">
        <v>6319</v>
      </c>
      <c r="B6320" s="10">
        <v>45388</v>
      </c>
      <c r="C6320">
        <v>7704</v>
      </c>
      <c r="D6320" t="s">
        <v>89</v>
      </c>
      <c r="E6320">
        <v>63</v>
      </c>
      <c r="F6320" t="s">
        <v>102</v>
      </c>
      <c r="G6320">
        <v>4</v>
      </c>
      <c r="H6320">
        <v>3769.02</v>
      </c>
      <c r="I6320">
        <v>15076.08</v>
      </c>
      <c r="J6320" t="s">
        <v>81</v>
      </c>
      <c r="K6320" t="s">
        <v>82</v>
      </c>
      <c r="L6320" t="s">
        <v>109</v>
      </c>
      <c r="M6320">
        <v>2024</v>
      </c>
      <c r="N6320" t="s">
        <v>84</v>
      </c>
      <c r="O6320" t="s">
        <v>1448</v>
      </c>
      <c r="P6320" t="s">
        <v>86</v>
      </c>
    </row>
    <row r="6321" spans="1:16" x14ac:dyDescent="0.45">
      <c r="A6321">
        <v>6320</v>
      </c>
      <c r="B6321" s="10">
        <v>45388</v>
      </c>
      <c r="C6321">
        <v>1100</v>
      </c>
      <c r="D6321" t="s">
        <v>89</v>
      </c>
      <c r="E6321">
        <v>57</v>
      </c>
      <c r="F6321" t="s">
        <v>5</v>
      </c>
      <c r="G6321">
        <v>3</v>
      </c>
      <c r="H6321">
        <v>4416.42</v>
      </c>
      <c r="I6321">
        <v>13249.26</v>
      </c>
      <c r="J6321" t="s">
        <v>81</v>
      </c>
      <c r="K6321" t="s">
        <v>82</v>
      </c>
      <c r="L6321" t="s">
        <v>109</v>
      </c>
      <c r="M6321">
        <v>2024</v>
      </c>
      <c r="N6321" t="s">
        <v>84</v>
      </c>
      <c r="O6321" t="s">
        <v>6757</v>
      </c>
      <c r="P6321" t="s">
        <v>86</v>
      </c>
    </row>
    <row r="6322" spans="1:16" x14ac:dyDescent="0.45">
      <c r="A6322">
        <v>6321</v>
      </c>
      <c r="B6322" s="10">
        <v>45388</v>
      </c>
      <c r="C6322">
        <v>7657</v>
      </c>
      <c r="D6322" t="s">
        <v>80</v>
      </c>
      <c r="E6322">
        <v>23</v>
      </c>
      <c r="F6322" t="s">
        <v>8</v>
      </c>
      <c r="G6322">
        <v>5</v>
      </c>
      <c r="H6322">
        <v>2903.6</v>
      </c>
      <c r="I6322">
        <v>14518</v>
      </c>
      <c r="J6322" t="s">
        <v>95</v>
      </c>
      <c r="K6322" t="s">
        <v>82</v>
      </c>
      <c r="L6322" t="s">
        <v>109</v>
      </c>
      <c r="M6322">
        <v>2024</v>
      </c>
      <c r="N6322" t="s">
        <v>84</v>
      </c>
      <c r="O6322" t="s">
        <v>4931</v>
      </c>
      <c r="P6322" t="s">
        <v>86</v>
      </c>
    </row>
    <row r="6323" spans="1:16" x14ac:dyDescent="0.45">
      <c r="A6323">
        <v>6322</v>
      </c>
      <c r="B6323" s="10">
        <v>45388</v>
      </c>
      <c r="C6323">
        <v>6875</v>
      </c>
      <c r="D6323" t="s">
        <v>80</v>
      </c>
      <c r="E6323">
        <v>45</v>
      </c>
      <c r="F6323" t="s">
        <v>7</v>
      </c>
      <c r="G6323">
        <v>1</v>
      </c>
      <c r="H6323">
        <v>4488.74</v>
      </c>
      <c r="I6323">
        <v>4488.74</v>
      </c>
      <c r="J6323" t="s">
        <v>93</v>
      </c>
      <c r="K6323" t="s">
        <v>82</v>
      </c>
      <c r="L6323" t="s">
        <v>109</v>
      </c>
      <c r="M6323">
        <v>2024</v>
      </c>
      <c r="N6323" t="s">
        <v>84</v>
      </c>
      <c r="O6323" t="s">
        <v>5673</v>
      </c>
      <c r="P6323" t="s">
        <v>86</v>
      </c>
    </row>
    <row r="6324" spans="1:16" x14ac:dyDescent="0.45">
      <c r="A6324">
        <v>6323</v>
      </c>
      <c r="B6324" s="10">
        <v>45388</v>
      </c>
      <c r="C6324">
        <v>5271</v>
      </c>
      <c r="D6324" t="s">
        <v>89</v>
      </c>
      <c r="E6324">
        <v>20</v>
      </c>
      <c r="F6324" t="s">
        <v>7</v>
      </c>
      <c r="G6324">
        <v>4</v>
      </c>
      <c r="H6324">
        <v>181.07</v>
      </c>
      <c r="I6324">
        <v>724.28</v>
      </c>
      <c r="J6324" t="s">
        <v>95</v>
      </c>
      <c r="K6324" t="s">
        <v>567</v>
      </c>
      <c r="L6324" t="s">
        <v>109</v>
      </c>
      <c r="M6324">
        <v>2024</v>
      </c>
      <c r="N6324" t="s">
        <v>84</v>
      </c>
      <c r="O6324" t="s">
        <v>7399</v>
      </c>
      <c r="P6324" t="s">
        <v>86</v>
      </c>
    </row>
    <row r="6325" spans="1:16" x14ac:dyDescent="0.45">
      <c r="A6325">
        <v>6324</v>
      </c>
      <c r="B6325" s="10">
        <v>45388</v>
      </c>
      <c r="C6325">
        <v>1237</v>
      </c>
      <c r="D6325" t="s">
        <v>80</v>
      </c>
      <c r="E6325">
        <v>48</v>
      </c>
      <c r="F6325" t="s">
        <v>7</v>
      </c>
      <c r="G6325">
        <v>4</v>
      </c>
      <c r="H6325">
        <v>1305.8900000000001</v>
      </c>
      <c r="I6325">
        <v>5223.5600000000004</v>
      </c>
      <c r="J6325" t="s">
        <v>93</v>
      </c>
      <c r="K6325" t="s">
        <v>82</v>
      </c>
      <c r="L6325" t="s">
        <v>109</v>
      </c>
      <c r="M6325">
        <v>2024</v>
      </c>
      <c r="N6325" t="s">
        <v>84</v>
      </c>
      <c r="O6325" t="s">
        <v>2095</v>
      </c>
      <c r="P6325" t="s">
        <v>86</v>
      </c>
    </row>
    <row r="6326" spans="1:16" x14ac:dyDescent="0.45">
      <c r="A6326">
        <v>6325</v>
      </c>
      <c r="B6326" s="10">
        <v>45388</v>
      </c>
      <c r="C6326">
        <v>8226</v>
      </c>
      <c r="D6326" t="s">
        <v>89</v>
      </c>
      <c r="E6326">
        <v>33</v>
      </c>
      <c r="F6326" t="s">
        <v>9</v>
      </c>
      <c r="G6326">
        <v>2</v>
      </c>
      <c r="H6326">
        <v>4032.05</v>
      </c>
      <c r="I6326">
        <v>8064.1</v>
      </c>
      <c r="J6326" t="s">
        <v>87</v>
      </c>
      <c r="K6326" t="s">
        <v>82</v>
      </c>
      <c r="L6326" t="s">
        <v>109</v>
      </c>
      <c r="M6326">
        <v>2024</v>
      </c>
      <c r="N6326" t="s">
        <v>84</v>
      </c>
      <c r="O6326" t="s">
        <v>3768</v>
      </c>
      <c r="P6326" t="s">
        <v>86</v>
      </c>
    </row>
    <row r="6327" spans="1:16" x14ac:dyDescent="0.45">
      <c r="A6327">
        <v>6326</v>
      </c>
      <c r="B6327" s="10">
        <v>45388</v>
      </c>
      <c r="C6327">
        <v>9032</v>
      </c>
      <c r="D6327" t="s">
        <v>80</v>
      </c>
      <c r="E6327">
        <v>34</v>
      </c>
      <c r="F6327" t="s">
        <v>7</v>
      </c>
      <c r="G6327">
        <v>5</v>
      </c>
      <c r="H6327">
        <v>2147.11</v>
      </c>
      <c r="I6327">
        <v>10735.55</v>
      </c>
      <c r="J6327" t="s">
        <v>87</v>
      </c>
      <c r="K6327" t="s">
        <v>82</v>
      </c>
      <c r="L6327" t="s">
        <v>109</v>
      </c>
      <c r="M6327">
        <v>2024</v>
      </c>
      <c r="N6327" t="s">
        <v>84</v>
      </c>
      <c r="O6327" t="s">
        <v>9001</v>
      </c>
      <c r="P6327" t="s">
        <v>748</v>
      </c>
    </row>
    <row r="6328" spans="1:16" x14ac:dyDescent="0.45">
      <c r="A6328">
        <v>6327</v>
      </c>
      <c r="B6328" s="10">
        <v>45388</v>
      </c>
      <c r="C6328">
        <v>6218</v>
      </c>
      <c r="D6328" t="s">
        <v>80</v>
      </c>
      <c r="E6328">
        <v>61</v>
      </c>
      <c r="F6328" t="s">
        <v>7</v>
      </c>
      <c r="G6328">
        <v>1</v>
      </c>
      <c r="H6328">
        <v>1234.98</v>
      </c>
      <c r="I6328">
        <v>1234.98</v>
      </c>
      <c r="J6328" t="s">
        <v>81</v>
      </c>
      <c r="K6328" t="s">
        <v>567</v>
      </c>
      <c r="L6328" t="s">
        <v>109</v>
      </c>
      <c r="M6328">
        <v>2024</v>
      </c>
      <c r="N6328" t="s">
        <v>84</v>
      </c>
      <c r="O6328" t="s">
        <v>8098</v>
      </c>
      <c r="P6328" t="s">
        <v>86</v>
      </c>
    </row>
    <row r="6329" spans="1:16" x14ac:dyDescent="0.45">
      <c r="A6329">
        <v>6328</v>
      </c>
      <c r="B6329" s="10">
        <v>45388</v>
      </c>
      <c r="C6329">
        <v>5025</v>
      </c>
      <c r="D6329" t="s">
        <v>80</v>
      </c>
      <c r="E6329">
        <v>44</v>
      </c>
      <c r="F6329" t="s">
        <v>7</v>
      </c>
      <c r="G6329">
        <v>3</v>
      </c>
      <c r="H6329">
        <v>3990.89</v>
      </c>
      <c r="I6329">
        <v>11972.67</v>
      </c>
      <c r="J6329" t="s">
        <v>97</v>
      </c>
      <c r="K6329" t="s">
        <v>82</v>
      </c>
      <c r="L6329" t="s">
        <v>109</v>
      </c>
      <c r="M6329">
        <v>2024</v>
      </c>
      <c r="N6329" t="s">
        <v>84</v>
      </c>
      <c r="O6329" t="s">
        <v>6359</v>
      </c>
      <c r="P6329" t="s">
        <v>86</v>
      </c>
    </row>
    <row r="6330" spans="1:16" x14ac:dyDescent="0.45">
      <c r="A6330">
        <v>6329</v>
      </c>
      <c r="B6330" s="10">
        <v>45388</v>
      </c>
      <c r="C6330">
        <v>7073</v>
      </c>
      <c r="D6330" t="s">
        <v>80</v>
      </c>
      <c r="E6330">
        <v>41</v>
      </c>
      <c r="F6330" t="s">
        <v>102</v>
      </c>
      <c r="G6330">
        <v>2</v>
      </c>
      <c r="H6330">
        <v>4120.2299999999996</v>
      </c>
      <c r="I6330">
        <v>8240.4599999999991</v>
      </c>
      <c r="J6330" t="s">
        <v>97</v>
      </c>
      <c r="K6330" t="s">
        <v>82</v>
      </c>
      <c r="L6330" t="s">
        <v>109</v>
      </c>
      <c r="M6330">
        <v>2024</v>
      </c>
      <c r="N6330" t="s">
        <v>84</v>
      </c>
      <c r="O6330" t="s">
        <v>2830</v>
      </c>
      <c r="P6330" t="s">
        <v>86</v>
      </c>
    </row>
    <row r="6331" spans="1:16" x14ac:dyDescent="0.45">
      <c r="A6331">
        <v>6330</v>
      </c>
      <c r="B6331" s="10">
        <v>45389</v>
      </c>
      <c r="C6331">
        <v>3542</v>
      </c>
      <c r="D6331" t="s">
        <v>80</v>
      </c>
      <c r="E6331">
        <v>37</v>
      </c>
      <c r="F6331" t="s">
        <v>5</v>
      </c>
      <c r="G6331">
        <v>5</v>
      </c>
      <c r="H6331">
        <v>2308.4699999999998</v>
      </c>
      <c r="I6331">
        <v>11542.35</v>
      </c>
      <c r="J6331" t="s">
        <v>97</v>
      </c>
      <c r="K6331" t="s">
        <v>82</v>
      </c>
      <c r="L6331" t="s">
        <v>109</v>
      </c>
      <c r="M6331">
        <v>2024</v>
      </c>
      <c r="N6331" t="s">
        <v>84</v>
      </c>
      <c r="O6331" t="s">
        <v>810</v>
      </c>
      <c r="P6331" t="s">
        <v>748</v>
      </c>
    </row>
    <row r="6332" spans="1:16" x14ac:dyDescent="0.45">
      <c r="A6332">
        <v>6331</v>
      </c>
      <c r="B6332" s="10">
        <v>45389</v>
      </c>
      <c r="C6332">
        <v>2537</v>
      </c>
      <c r="D6332" t="s">
        <v>89</v>
      </c>
      <c r="E6332">
        <v>49</v>
      </c>
      <c r="F6332" t="s">
        <v>6</v>
      </c>
      <c r="G6332">
        <v>1</v>
      </c>
      <c r="H6332">
        <v>2359.64</v>
      </c>
      <c r="I6332">
        <v>2359.64</v>
      </c>
      <c r="J6332" t="s">
        <v>93</v>
      </c>
      <c r="K6332" t="s">
        <v>82</v>
      </c>
      <c r="L6332" t="s">
        <v>109</v>
      </c>
      <c r="M6332">
        <v>2024</v>
      </c>
      <c r="N6332" t="s">
        <v>84</v>
      </c>
      <c r="O6332" t="s">
        <v>5674</v>
      </c>
      <c r="P6332" t="s">
        <v>86</v>
      </c>
    </row>
    <row r="6333" spans="1:16" x14ac:dyDescent="0.45">
      <c r="A6333">
        <v>6332</v>
      </c>
      <c r="B6333" s="10">
        <v>45389</v>
      </c>
      <c r="C6333">
        <v>1754</v>
      </c>
      <c r="D6333" t="s">
        <v>89</v>
      </c>
      <c r="E6333">
        <v>52</v>
      </c>
      <c r="F6333" t="s">
        <v>8</v>
      </c>
      <c r="G6333">
        <v>2</v>
      </c>
      <c r="H6333">
        <v>3915.63</v>
      </c>
      <c r="I6333">
        <v>7831.26</v>
      </c>
      <c r="J6333" t="s">
        <v>93</v>
      </c>
      <c r="K6333" t="s">
        <v>82</v>
      </c>
      <c r="L6333" t="s">
        <v>109</v>
      </c>
      <c r="M6333">
        <v>2024</v>
      </c>
      <c r="N6333" t="s">
        <v>84</v>
      </c>
      <c r="O6333" t="s">
        <v>3431</v>
      </c>
      <c r="P6333" t="s">
        <v>86</v>
      </c>
    </row>
    <row r="6334" spans="1:16" x14ac:dyDescent="0.45">
      <c r="A6334">
        <v>6333</v>
      </c>
      <c r="B6334" s="10">
        <v>45389</v>
      </c>
      <c r="C6334">
        <v>8396</v>
      </c>
      <c r="D6334" t="s">
        <v>89</v>
      </c>
      <c r="E6334">
        <v>30</v>
      </c>
      <c r="F6334" t="s">
        <v>5</v>
      </c>
      <c r="G6334">
        <v>1</v>
      </c>
      <c r="H6334">
        <v>3868.09</v>
      </c>
      <c r="I6334">
        <v>3868.09</v>
      </c>
      <c r="J6334" t="s">
        <v>87</v>
      </c>
      <c r="K6334" t="s">
        <v>82</v>
      </c>
      <c r="L6334" t="s">
        <v>109</v>
      </c>
      <c r="M6334">
        <v>2024</v>
      </c>
      <c r="N6334" t="s">
        <v>84</v>
      </c>
      <c r="O6334" t="s">
        <v>5452</v>
      </c>
      <c r="P6334" t="s">
        <v>86</v>
      </c>
    </row>
    <row r="6335" spans="1:16" x14ac:dyDescent="0.45">
      <c r="A6335">
        <v>6334</v>
      </c>
      <c r="B6335" s="10">
        <v>45389</v>
      </c>
      <c r="C6335">
        <v>8823</v>
      </c>
      <c r="D6335" t="s">
        <v>80</v>
      </c>
      <c r="E6335">
        <v>60</v>
      </c>
      <c r="F6335" t="s">
        <v>7</v>
      </c>
      <c r="G6335">
        <v>1</v>
      </c>
      <c r="H6335">
        <v>4339.49</v>
      </c>
      <c r="I6335">
        <v>4339.49</v>
      </c>
      <c r="J6335" t="s">
        <v>81</v>
      </c>
      <c r="K6335" t="s">
        <v>82</v>
      </c>
      <c r="L6335" t="s">
        <v>109</v>
      </c>
      <c r="M6335">
        <v>2024</v>
      </c>
      <c r="N6335" t="s">
        <v>84</v>
      </c>
      <c r="O6335" t="s">
        <v>5907</v>
      </c>
      <c r="P6335" t="s">
        <v>86</v>
      </c>
    </row>
    <row r="6336" spans="1:16" x14ac:dyDescent="0.45">
      <c r="A6336">
        <v>6335</v>
      </c>
      <c r="B6336" s="10">
        <v>45389</v>
      </c>
      <c r="C6336">
        <v>6507</v>
      </c>
      <c r="D6336" t="s">
        <v>89</v>
      </c>
      <c r="E6336">
        <v>37</v>
      </c>
      <c r="F6336" t="s">
        <v>8</v>
      </c>
      <c r="G6336">
        <v>2</v>
      </c>
      <c r="H6336">
        <v>3245.39</v>
      </c>
      <c r="I6336">
        <v>6490.78</v>
      </c>
      <c r="J6336" t="s">
        <v>97</v>
      </c>
      <c r="K6336" t="s">
        <v>82</v>
      </c>
      <c r="L6336" t="s">
        <v>109</v>
      </c>
      <c r="M6336">
        <v>2024</v>
      </c>
      <c r="N6336" t="s">
        <v>84</v>
      </c>
      <c r="O6336" t="s">
        <v>2831</v>
      </c>
      <c r="P6336" t="s">
        <v>86</v>
      </c>
    </row>
    <row r="6337" spans="1:16" x14ac:dyDescent="0.45">
      <c r="A6337">
        <v>6336</v>
      </c>
      <c r="B6337" s="10">
        <v>45389</v>
      </c>
      <c r="C6337">
        <v>5235</v>
      </c>
      <c r="D6337" t="s">
        <v>89</v>
      </c>
      <c r="E6337">
        <v>19</v>
      </c>
      <c r="F6337" t="s">
        <v>8</v>
      </c>
      <c r="G6337">
        <v>2</v>
      </c>
      <c r="H6337">
        <v>970.16</v>
      </c>
      <c r="I6337">
        <v>1940.32</v>
      </c>
      <c r="J6337" t="s">
        <v>95</v>
      </c>
      <c r="K6337" t="s">
        <v>567</v>
      </c>
      <c r="L6337" t="s">
        <v>109</v>
      </c>
      <c r="M6337">
        <v>2024</v>
      </c>
      <c r="N6337" t="s">
        <v>84</v>
      </c>
      <c r="O6337" t="s">
        <v>7058</v>
      </c>
      <c r="P6337" t="s">
        <v>86</v>
      </c>
    </row>
    <row r="6338" spans="1:16" x14ac:dyDescent="0.45">
      <c r="A6338">
        <v>6337</v>
      </c>
      <c r="B6338" s="10">
        <v>45389</v>
      </c>
      <c r="C6338">
        <v>1540</v>
      </c>
      <c r="D6338" t="s">
        <v>80</v>
      </c>
      <c r="E6338">
        <v>21</v>
      </c>
      <c r="F6338" t="s">
        <v>5</v>
      </c>
      <c r="G6338">
        <v>5</v>
      </c>
      <c r="H6338">
        <v>2771.08</v>
      </c>
      <c r="I6338">
        <v>13855.4</v>
      </c>
      <c r="J6338" t="s">
        <v>95</v>
      </c>
      <c r="K6338" t="s">
        <v>82</v>
      </c>
      <c r="L6338" t="s">
        <v>109</v>
      </c>
      <c r="M6338">
        <v>2024</v>
      </c>
      <c r="N6338" t="s">
        <v>84</v>
      </c>
      <c r="O6338" t="s">
        <v>4932</v>
      </c>
      <c r="P6338" t="s">
        <v>86</v>
      </c>
    </row>
    <row r="6339" spans="1:16" x14ac:dyDescent="0.45">
      <c r="A6339">
        <v>6338</v>
      </c>
      <c r="B6339" s="10">
        <v>45389</v>
      </c>
      <c r="C6339">
        <v>6510</v>
      </c>
      <c r="D6339" t="s">
        <v>80</v>
      </c>
      <c r="E6339">
        <v>44</v>
      </c>
      <c r="F6339" t="s">
        <v>5</v>
      </c>
      <c r="G6339">
        <v>2</v>
      </c>
      <c r="H6339">
        <v>1942.8</v>
      </c>
      <c r="I6339">
        <v>3885.6</v>
      </c>
      <c r="J6339" t="s">
        <v>97</v>
      </c>
      <c r="K6339" t="s">
        <v>82</v>
      </c>
      <c r="L6339" t="s">
        <v>109</v>
      </c>
      <c r="M6339">
        <v>2024</v>
      </c>
      <c r="N6339" t="s">
        <v>84</v>
      </c>
      <c r="O6339" t="s">
        <v>2832</v>
      </c>
      <c r="P6339" t="s">
        <v>86</v>
      </c>
    </row>
    <row r="6340" spans="1:16" x14ac:dyDescent="0.45">
      <c r="A6340">
        <v>6339</v>
      </c>
      <c r="B6340" s="10">
        <v>45389</v>
      </c>
      <c r="C6340">
        <v>9461</v>
      </c>
      <c r="D6340" t="s">
        <v>80</v>
      </c>
      <c r="E6340">
        <v>42</v>
      </c>
      <c r="F6340" t="s">
        <v>5</v>
      </c>
      <c r="G6340">
        <v>5</v>
      </c>
      <c r="H6340">
        <v>183.84</v>
      </c>
      <c r="I6340">
        <v>919.2</v>
      </c>
      <c r="J6340" t="s">
        <v>97</v>
      </c>
      <c r="K6340" t="s">
        <v>567</v>
      </c>
      <c r="L6340" t="s">
        <v>109</v>
      </c>
      <c r="M6340">
        <v>2024</v>
      </c>
      <c r="N6340" t="s">
        <v>84</v>
      </c>
      <c r="O6340" t="s">
        <v>7624</v>
      </c>
      <c r="P6340" t="s">
        <v>86</v>
      </c>
    </row>
    <row r="6341" spans="1:16" x14ac:dyDescent="0.45">
      <c r="A6341">
        <v>6340</v>
      </c>
      <c r="B6341" s="10">
        <v>45389</v>
      </c>
      <c r="C6341">
        <v>8926</v>
      </c>
      <c r="D6341" t="s">
        <v>89</v>
      </c>
      <c r="E6341">
        <v>21</v>
      </c>
      <c r="F6341" t="s">
        <v>6</v>
      </c>
      <c r="G6341">
        <v>1</v>
      </c>
      <c r="H6341">
        <v>1022.69</v>
      </c>
      <c r="I6341">
        <v>1022.69</v>
      </c>
      <c r="J6341" t="s">
        <v>95</v>
      </c>
      <c r="K6341" t="s">
        <v>567</v>
      </c>
      <c r="L6341" t="s">
        <v>109</v>
      </c>
      <c r="M6341">
        <v>2024</v>
      </c>
      <c r="N6341" t="s">
        <v>668</v>
      </c>
      <c r="O6341" t="s">
        <v>9435</v>
      </c>
      <c r="P6341" t="s">
        <v>86</v>
      </c>
    </row>
    <row r="6342" spans="1:16" x14ac:dyDescent="0.45">
      <c r="A6342">
        <v>6341</v>
      </c>
      <c r="B6342" s="10">
        <v>45389</v>
      </c>
      <c r="C6342">
        <v>6131</v>
      </c>
      <c r="D6342" t="s">
        <v>89</v>
      </c>
      <c r="E6342">
        <v>49</v>
      </c>
      <c r="F6342" t="s">
        <v>5</v>
      </c>
      <c r="G6342">
        <v>2</v>
      </c>
      <c r="H6342">
        <v>1067.6099999999999</v>
      </c>
      <c r="I6342">
        <v>2135.2199999999998</v>
      </c>
      <c r="J6342" t="s">
        <v>93</v>
      </c>
      <c r="K6342" t="s">
        <v>82</v>
      </c>
      <c r="L6342" t="s">
        <v>109</v>
      </c>
      <c r="M6342">
        <v>2024</v>
      </c>
      <c r="N6342" t="s">
        <v>84</v>
      </c>
      <c r="O6342" t="s">
        <v>3432</v>
      </c>
      <c r="P6342" t="s">
        <v>86</v>
      </c>
    </row>
    <row r="6343" spans="1:16" x14ac:dyDescent="0.45">
      <c r="A6343">
        <v>6342</v>
      </c>
      <c r="B6343" s="10">
        <v>45389</v>
      </c>
      <c r="C6343">
        <v>9697</v>
      </c>
      <c r="D6343" t="s">
        <v>80</v>
      </c>
      <c r="E6343">
        <v>34</v>
      </c>
      <c r="F6343" t="s">
        <v>6</v>
      </c>
      <c r="G6343">
        <v>5</v>
      </c>
      <c r="H6343">
        <v>457.57</v>
      </c>
      <c r="I6343">
        <v>2287.85</v>
      </c>
      <c r="J6343" t="s">
        <v>87</v>
      </c>
      <c r="K6343" t="s">
        <v>82</v>
      </c>
      <c r="L6343" t="s">
        <v>109</v>
      </c>
      <c r="M6343">
        <v>2024</v>
      </c>
      <c r="N6343" t="s">
        <v>84</v>
      </c>
      <c r="O6343" t="s">
        <v>4043</v>
      </c>
      <c r="P6343" t="s">
        <v>86</v>
      </c>
    </row>
    <row r="6344" spans="1:16" x14ac:dyDescent="0.45">
      <c r="A6344">
        <v>6343</v>
      </c>
      <c r="B6344" s="10">
        <v>45390</v>
      </c>
      <c r="C6344">
        <v>2129</v>
      </c>
      <c r="D6344" t="s">
        <v>89</v>
      </c>
      <c r="E6344">
        <v>18</v>
      </c>
      <c r="F6344" t="s">
        <v>9</v>
      </c>
      <c r="G6344">
        <v>5</v>
      </c>
      <c r="H6344">
        <v>2293.9299999999998</v>
      </c>
      <c r="I6344">
        <v>11469.65</v>
      </c>
      <c r="J6344" t="s">
        <v>95</v>
      </c>
      <c r="K6344" t="s">
        <v>82</v>
      </c>
      <c r="L6344" t="s">
        <v>109</v>
      </c>
      <c r="M6344">
        <v>2024</v>
      </c>
      <c r="N6344" t="s">
        <v>84</v>
      </c>
      <c r="O6344" t="s">
        <v>371</v>
      </c>
      <c r="P6344" t="s">
        <v>86</v>
      </c>
    </row>
    <row r="6345" spans="1:16" x14ac:dyDescent="0.45">
      <c r="A6345">
        <v>6344</v>
      </c>
      <c r="B6345" s="10">
        <v>45390</v>
      </c>
      <c r="C6345">
        <v>4145</v>
      </c>
      <c r="D6345" t="s">
        <v>89</v>
      </c>
      <c r="E6345">
        <v>50</v>
      </c>
      <c r="F6345" t="s">
        <v>102</v>
      </c>
      <c r="G6345">
        <v>3</v>
      </c>
      <c r="H6345">
        <v>2564.77</v>
      </c>
      <c r="I6345">
        <v>7694.31</v>
      </c>
      <c r="J6345" t="s">
        <v>93</v>
      </c>
      <c r="K6345" t="s">
        <v>82</v>
      </c>
      <c r="L6345" t="s">
        <v>109</v>
      </c>
      <c r="M6345">
        <v>2024</v>
      </c>
      <c r="N6345" t="s">
        <v>84</v>
      </c>
      <c r="O6345" t="s">
        <v>8534</v>
      </c>
      <c r="P6345" t="s">
        <v>748</v>
      </c>
    </row>
    <row r="6346" spans="1:16" x14ac:dyDescent="0.45">
      <c r="A6346">
        <v>6345</v>
      </c>
      <c r="B6346" s="10">
        <v>45390</v>
      </c>
      <c r="C6346">
        <v>9553</v>
      </c>
      <c r="D6346" t="s">
        <v>80</v>
      </c>
      <c r="E6346">
        <v>47</v>
      </c>
      <c r="F6346" t="s">
        <v>6</v>
      </c>
      <c r="G6346">
        <v>5</v>
      </c>
      <c r="H6346">
        <v>1733.06</v>
      </c>
      <c r="I6346">
        <v>8665.2999999999993</v>
      </c>
      <c r="J6346" t="s">
        <v>93</v>
      </c>
      <c r="K6346" t="s">
        <v>82</v>
      </c>
      <c r="L6346" t="s">
        <v>109</v>
      </c>
      <c r="M6346">
        <v>2024</v>
      </c>
      <c r="N6346" t="s">
        <v>84</v>
      </c>
      <c r="O6346" t="s">
        <v>4293</v>
      </c>
      <c r="P6346" t="s">
        <v>86</v>
      </c>
    </row>
    <row r="6347" spans="1:16" x14ac:dyDescent="0.45">
      <c r="A6347">
        <v>6346</v>
      </c>
      <c r="B6347" s="10">
        <v>45390</v>
      </c>
      <c r="C6347">
        <v>4720</v>
      </c>
      <c r="D6347" t="s">
        <v>89</v>
      </c>
      <c r="E6347">
        <v>22</v>
      </c>
      <c r="F6347" t="s">
        <v>102</v>
      </c>
      <c r="G6347">
        <v>5</v>
      </c>
      <c r="H6347">
        <v>2091.1799999999998</v>
      </c>
      <c r="I6347">
        <v>10455.9</v>
      </c>
      <c r="J6347" t="s">
        <v>95</v>
      </c>
      <c r="K6347" t="s">
        <v>82</v>
      </c>
      <c r="L6347" t="s">
        <v>109</v>
      </c>
      <c r="M6347">
        <v>2024</v>
      </c>
      <c r="N6347" t="s">
        <v>84</v>
      </c>
      <c r="O6347" t="s">
        <v>4933</v>
      </c>
      <c r="P6347" t="s">
        <v>86</v>
      </c>
    </row>
    <row r="6348" spans="1:16" x14ac:dyDescent="0.45">
      <c r="A6348">
        <v>6347</v>
      </c>
      <c r="B6348" s="10">
        <v>45390</v>
      </c>
      <c r="C6348">
        <v>5067</v>
      </c>
      <c r="D6348" t="s">
        <v>80</v>
      </c>
      <c r="E6348">
        <v>29</v>
      </c>
      <c r="F6348" t="s">
        <v>7</v>
      </c>
      <c r="G6348">
        <v>3</v>
      </c>
      <c r="H6348">
        <v>2769.99</v>
      </c>
      <c r="I6348">
        <v>8309.9699999999993</v>
      </c>
      <c r="J6348" t="s">
        <v>87</v>
      </c>
      <c r="K6348" t="s">
        <v>82</v>
      </c>
      <c r="L6348" t="s">
        <v>109</v>
      </c>
      <c r="M6348">
        <v>2024</v>
      </c>
      <c r="N6348" t="s">
        <v>84</v>
      </c>
      <c r="O6348" t="s">
        <v>6133</v>
      </c>
      <c r="P6348" t="s">
        <v>86</v>
      </c>
    </row>
    <row r="6349" spans="1:16" x14ac:dyDescent="0.45">
      <c r="A6349">
        <v>6348</v>
      </c>
      <c r="B6349" s="10">
        <v>45390</v>
      </c>
      <c r="C6349">
        <v>5195</v>
      </c>
      <c r="D6349" t="s">
        <v>89</v>
      </c>
      <c r="E6349">
        <v>55</v>
      </c>
      <c r="F6349" t="s">
        <v>9</v>
      </c>
      <c r="G6349">
        <v>4</v>
      </c>
      <c r="H6349">
        <v>646.39</v>
      </c>
      <c r="I6349">
        <v>2585.56</v>
      </c>
      <c r="J6349" t="s">
        <v>81</v>
      </c>
      <c r="K6349" t="s">
        <v>82</v>
      </c>
      <c r="L6349" t="s">
        <v>109</v>
      </c>
      <c r="M6349">
        <v>2024</v>
      </c>
      <c r="N6349" t="s">
        <v>84</v>
      </c>
      <c r="O6349" t="s">
        <v>1449</v>
      </c>
      <c r="P6349" t="s">
        <v>86</v>
      </c>
    </row>
    <row r="6350" spans="1:16" x14ac:dyDescent="0.45">
      <c r="A6350">
        <v>6349</v>
      </c>
      <c r="B6350" s="10">
        <v>45390</v>
      </c>
      <c r="C6350">
        <v>8281</v>
      </c>
      <c r="D6350" t="s">
        <v>80</v>
      </c>
      <c r="E6350">
        <v>49</v>
      </c>
      <c r="F6350" t="s">
        <v>8</v>
      </c>
      <c r="G6350">
        <v>2</v>
      </c>
      <c r="H6350">
        <v>2833.29</v>
      </c>
      <c r="I6350">
        <v>5666.58</v>
      </c>
      <c r="J6350" t="s">
        <v>93</v>
      </c>
      <c r="K6350" t="s">
        <v>82</v>
      </c>
      <c r="L6350" t="s">
        <v>109</v>
      </c>
      <c r="M6350">
        <v>2024</v>
      </c>
      <c r="N6350" t="s">
        <v>84</v>
      </c>
      <c r="O6350" t="s">
        <v>3433</v>
      </c>
      <c r="P6350" t="s">
        <v>86</v>
      </c>
    </row>
    <row r="6351" spans="1:16" x14ac:dyDescent="0.45">
      <c r="A6351">
        <v>6350</v>
      </c>
      <c r="B6351" s="10">
        <v>45390</v>
      </c>
      <c r="C6351">
        <v>3509</v>
      </c>
      <c r="D6351" t="s">
        <v>89</v>
      </c>
      <c r="E6351">
        <v>55</v>
      </c>
      <c r="F6351" t="s">
        <v>5</v>
      </c>
      <c r="G6351">
        <v>3</v>
      </c>
      <c r="H6351">
        <v>3564.13</v>
      </c>
      <c r="I6351">
        <v>10692.39</v>
      </c>
      <c r="J6351" t="s">
        <v>81</v>
      </c>
      <c r="K6351" t="s">
        <v>82</v>
      </c>
      <c r="L6351" t="s">
        <v>109</v>
      </c>
      <c r="M6351">
        <v>2024</v>
      </c>
      <c r="N6351" t="s">
        <v>84</v>
      </c>
      <c r="O6351" t="s">
        <v>6758</v>
      </c>
      <c r="P6351" t="s">
        <v>86</v>
      </c>
    </row>
    <row r="6352" spans="1:16" x14ac:dyDescent="0.45">
      <c r="A6352">
        <v>6351</v>
      </c>
      <c r="B6352" s="10">
        <v>45390</v>
      </c>
      <c r="C6352">
        <v>6016</v>
      </c>
      <c r="D6352" t="s">
        <v>89</v>
      </c>
      <c r="E6352">
        <v>34</v>
      </c>
      <c r="F6352" t="s">
        <v>7</v>
      </c>
      <c r="G6352">
        <v>5</v>
      </c>
      <c r="H6352">
        <v>4380.07</v>
      </c>
      <c r="I6352">
        <v>21900.35</v>
      </c>
      <c r="J6352" t="s">
        <v>87</v>
      </c>
      <c r="K6352" t="s">
        <v>82</v>
      </c>
      <c r="L6352" t="s">
        <v>109</v>
      </c>
      <c r="M6352">
        <v>2024</v>
      </c>
      <c r="N6352" t="s">
        <v>84</v>
      </c>
      <c r="O6352" t="s">
        <v>4044</v>
      </c>
      <c r="P6352" t="s">
        <v>86</v>
      </c>
    </row>
    <row r="6353" spans="1:16" x14ac:dyDescent="0.45">
      <c r="A6353">
        <v>6352</v>
      </c>
      <c r="B6353" s="10">
        <v>45390</v>
      </c>
      <c r="C6353">
        <v>7533</v>
      </c>
      <c r="D6353" t="s">
        <v>80</v>
      </c>
      <c r="E6353">
        <v>62</v>
      </c>
      <c r="F6353" t="s">
        <v>8</v>
      </c>
      <c r="G6353">
        <v>5</v>
      </c>
      <c r="H6353">
        <v>1542.79</v>
      </c>
      <c r="I6353">
        <v>7713.95</v>
      </c>
      <c r="J6353" t="s">
        <v>81</v>
      </c>
      <c r="K6353" t="s">
        <v>82</v>
      </c>
      <c r="L6353" t="s">
        <v>109</v>
      </c>
      <c r="M6353">
        <v>2024</v>
      </c>
      <c r="N6353" t="s">
        <v>84</v>
      </c>
      <c r="O6353" t="s">
        <v>4750</v>
      </c>
      <c r="P6353" t="s">
        <v>86</v>
      </c>
    </row>
    <row r="6354" spans="1:16" x14ac:dyDescent="0.45">
      <c r="A6354">
        <v>6353</v>
      </c>
      <c r="B6354" s="10">
        <v>45390</v>
      </c>
      <c r="C6354">
        <v>5727</v>
      </c>
      <c r="D6354" t="s">
        <v>80</v>
      </c>
      <c r="E6354">
        <v>57</v>
      </c>
      <c r="F6354" t="s">
        <v>102</v>
      </c>
      <c r="G6354">
        <v>2</v>
      </c>
      <c r="H6354">
        <v>3749.68</v>
      </c>
      <c r="I6354">
        <v>7499.36</v>
      </c>
      <c r="J6354" t="s">
        <v>81</v>
      </c>
      <c r="K6354" t="s">
        <v>82</v>
      </c>
      <c r="L6354" t="s">
        <v>109</v>
      </c>
      <c r="M6354">
        <v>2024</v>
      </c>
      <c r="N6354" t="s">
        <v>668</v>
      </c>
      <c r="O6354" t="s">
        <v>9893</v>
      </c>
      <c r="P6354" t="s">
        <v>86</v>
      </c>
    </row>
    <row r="6355" spans="1:16" x14ac:dyDescent="0.45">
      <c r="A6355">
        <v>6354</v>
      </c>
      <c r="B6355" s="10">
        <v>45390</v>
      </c>
      <c r="C6355">
        <v>1681</v>
      </c>
      <c r="D6355" t="s">
        <v>80</v>
      </c>
      <c r="E6355">
        <v>49</v>
      </c>
      <c r="F6355" t="s">
        <v>8</v>
      </c>
      <c r="G6355">
        <v>1</v>
      </c>
      <c r="H6355">
        <v>3049.8</v>
      </c>
      <c r="I6355">
        <v>3049.8</v>
      </c>
      <c r="J6355" t="s">
        <v>93</v>
      </c>
      <c r="K6355" t="s">
        <v>82</v>
      </c>
      <c r="L6355" t="s">
        <v>109</v>
      </c>
      <c r="M6355">
        <v>2024</v>
      </c>
      <c r="N6355" t="s">
        <v>84</v>
      </c>
      <c r="O6355" t="s">
        <v>5675</v>
      </c>
      <c r="P6355" t="s">
        <v>86</v>
      </c>
    </row>
    <row r="6356" spans="1:16" x14ac:dyDescent="0.45">
      <c r="A6356">
        <v>6355</v>
      </c>
      <c r="B6356" s="10">
        <v>45390</v>
      </c>
      <c r="C6356">
        <v>4932</v>
      </c>
      <c r="D6356" t="s">
        <v>80</v>
      </c>
      <c r="E6356">
        <v>41</v>
      </c>
      <c r="F6356" t="s">
        <v>5</v>
      </c>
      <c r="G6356">
        <v>3</v>
      </c>
      <c r="H6356">
        <v>2538.86</v>
      </c>
      <c r="I6356">
        <v>7616.58</v>
      </c>
      <c r="J6356" t="s">
        <v>97</v>
      </c>
      <c r="K6356" t="s">
        <v>82</v>
      </c>
      <c r="L6356" t="s">
        <v>109</v>
      </c>
      <c r="M6356">
        <v>2024</v>
      </c>
      <c r="N6356" t="s">
        <v>84</v>
      </c>
      <c r="O6356" t="s">
        <v>6360</v>
      </c>
      <c r="P6356" t="s">
        <v>86</v>
      </c>
    </row>
    <row r="6357" spans="1:16" x14ac:dyDescent="0.45">
      <c r="A6357">
        <v>6356</v>
      </c>
      <c r="B6357" s="10">
        <v>45390</v>
      </c>
      <c r="C6357">
        <v>6560</v>
      </c>
      <c r="D6357" t="s">
        <v>89</v>
      </c>
      <c r="E6357">
        <v>29</v>
      </c>
      <c r="F6357" t="s">
        <v>5</v>
      </c>
      <c r="G6357">
        <v>4</v>
      </c>
      <c r="H6357">
        <v>4601.8</v>
      </c>
      <c r="I6357">
        <v>18407.2</v>
      </c>
      <c r="J6357" t="s">
        <v>87</v>
      </c>
      <c r="K6357" t="s">
        <v>82</v>
      </c>
      <c r="L6357" t="s">
        <v>109</v>
      </c>
      <c r="M6357">
        <v>2024</v>
      </c>
      <c r="N6357" t="s">
        <v>84</v>
      </c>
      <c r="O6357" t="s">
        <v>1087</v>
      </c>
      <c r="P6357" t="s">
        <v>86</v>
      </c>
    </row>
    <row r="6358" spans="1:16" x14ac:dyDescent="0.45">
      <c r="A6358">
        <v>6357</v>
      </c>
      <c r="B6358" s="10">
        <v>45391</v>
      </c>
      <c r="C6358">
        <v>5016</v>
      </c>
      <c r="D6358" t="s">
        <v>80</v>
      </c>
      <c r="E6358">
        <v>64</v>
      </c>
      <c r="F6358" t="s">
        <v>6</v>
      </c>
      <c r="G6358">
        <v>2</v>
      </c>
      <c r="H6358">
        <v>3119.03</v>
      </c>
      <c r="I6358">
        <v>6238.06</v>
      </c>
      <c r="J6358" t="s">
        <v>81</v>
      </c>
      <c r="K6358" t="s">
        <v>82</v>
      </c>
      <c r="L6358" t="s">
        <v>109</v>
      </c>
      <c r="M6358">
        <v>2024</v>
      </c>
      <c r="N6358" t="s">
        <v>84</v>
      </c>
      <c r="O6358" t="s">
        <v>283</v>
      </c>
      <c r="P6358" t="s">
        <v>86</v>
      </c>
    </row>
    <row r="6359" spans="1:16" x14ac:dyDescent="0.45">
      <c r="A6359">
        <v>6358</v>
      </c>
      <c r="B6359" s="10">
        <v>45391</v>
      </c>
      <c r="C6359">
        <v>8339</v>
      </c>
      <c r="D6359" t="s">
        <v>80</v>
      </c>
      <c r="E6359">
        <v>48</v>
      </c>
      <c r="F6359" t="s">
        <v>6</v>
      </c>
      <c r="G6359">
        <v>2</v>
      </c>
      <c r="H6359">
        <v>1862.04</v>
      </c>
      <c r="I6359">
        <v>3724.08</v>
      </c>
      <c r="J6359" t="s">
        <v>93</v>
      </c>
      <c r="K6359" t="s">
        <v>82</v>
      </c>
      <c r="L6359" t="s">
        <v>109</v>
      </c>
      <c r="M6359">
        <v>2024</v>
      </c>
      <c r="N6359" t="s">
        <v>84</v>
      </c>
      <c r="O6359" t="s">
        <v>3434</v>
      </c>
      <c r="P6359" t="s">
        <v>86</v>
      </c>
    </row>
    <row r="6360" spans="1:16" x14ac:dyDescent="0.45">
      <c r="A6360">
        <v>6359</v>
      </c>
      <c r="B6360" s="10">
        <v>45391</v>
      </c>
      <c r="C6360">
        <v>1719</v>
      </c>
      <c r="D6360" t="s">
        <v>80</v>
      </c>
      <c r="E6360">
        <v>36</v>
      </c>
      <c r="F6360" t="s">
        <v>102</v>
      </c>
      <c r="G6360">
        <v>3</v>
      </c>
      <c r="H6360">
        <v>3579.02</v>
      </c>
      <c r="I6360">
        <v>10737.06</v>
      </c>
      <c r="J6360" t="s">
        <v>97</v>
      </c>
      <c r="K6360" t="s">
        <v>82</v>
      </c>
      <c r="L6360" t="s">
        <v>109</v>
      </c>
      <c r="M6360">
        <v>2024</v>
      </c>
      <c r="N6360" t="s">
        <v>84</v>
      </c>
      <c r="O6360" t="s">
        <v>6361</v>
      </c>
      <c r="P6360" t="s">
        <v>86</v>
      </c>
    </row>
    <row r="6361" spans="1:16" x14ac:dyDescent="0.45">
      <c r="A6361">
        <v>6360</v>
      </c>
      <c r="B6361" s="10">
        <v>45391</v>
      </c>
      <c r="C6361">
        <v>1074</v>
      </c>
      <c r="D6361" t="s">
        <v>80</v>
      </c>
      <c r="E6361">
        <v>46</v>
      </c>
      <c r="F6361" t="s">
        <v>5</v>
      </c>
      <c r="G6361">
        <v>5</v>
      </c>
      <c r="H6361">
        <v>4801.3900000000003</v>
      </c>
      <c r="I6361">
        <v>24006.95</v>
      </c>
      <c r="J6361" t="s">
        <v>93</v>
      </c>
      <c r="K6361" t="s">
        <v>82</v>
      </c>
      <c r="L6361" t="s">
        <v>109</v>
      </c>
      <c r="M6361">
        <v>2024</v>
      </c>
      <c r="N6361" t="s">
        <v>84</v>
      </c>
      <c r="O6361" t="s">
        <v>4294</v>
      </c>
      <c r="P6361" t="s">
        <v>86</v>
      </c>
    </row>
    <row r="6362" spans="1:16" x14ac:dyDescent="0.45">
      <c r="A6362">
        <v>6361</v>
      </c>
      <c r="B6362" s="10">
        <v>45391</v>
      </c>
      <c r="C6362">
        <v>5157</v>
      </c>
      <c r="D6362" t="s">
        <v>80</v>
      </c>
      <c r="E6362">
        <v>38</v>
      </c>
      <c r="F6362" t="s">
        <v>9</v>
      </c>
      <c r="G6362">
        <v>5</v>
      </c>
      <c r="H6362">
        <v>4594.9799999999996</v>
      </c>
      <c r="I6362">
        <v>22974.9</v>
      </c>
      <c r="J6362" t="s">
        <v>97</v>
      </c>
      <c r="K6362" t="s">
        <v>82</v>
      </c>
      <c r="L6362" t="s">
        <v>109</v>
      </c>
      <c r="M6362">
        <v>2024</v>
      </c>
      <c r="N6362" t="s">
        <v>84</v>
      </c>
      <c r="O6362" t="s">
        <v>8909</v>
      </c>
      <c r="P6362" t="s">
        <v>748</v>
      </c>
    </row>
    <row r="6363" spans="1:16" x14ac:dyDescent="0.45">
      <c r="A6363">
        <v>6362</v>
      </c>
      <c r="B6363" s="10">
        <v>45391</v>
      </c>
      <c r="C6363">
        <v>9511</v>
      </c>
      <c r="D6363" t="s">
        <v>89</v>
      </c>
      <c r="E6363">
        <v>43</v>
      </c>
      <c r="F6363" t="s">
        <v>7</v>
      </c>
      <c r="G6363">
        <v>4</v>
      </c>
      <c r="H6363">
        <v>4902.34</v>
      </c>
      <c r="I6363">
        <v>19609.36</v>
      </c>
      <c r="J6363" t="s">
        <v>97</v>
      </c>
      <c r="K6363" t="s">
        <v>82</v>
      </c>
      <c r="L6363" t="s">
        <v>109</v>
      </c>
      <c r="M6363">
        <v>2024</v>
      </c>
      <c r="N6363" t="s">
        <v>84</v>
      </c>
      <c r="O6363" t="s">
        <v>1784</v>
      </c>
      <c r="P6363" t="s">
        <v>86</v>
      </c>
    </row>
    <row r="6364" spans="1:16" x14ac:dyDescent="0.45">
      <c r="A6364">
        <v>6363</v>
      </c>
      <c r="B6364" s="10">
        <v>45391</v>
      </c>
      <c r="C6364">
        <v>3149</v>
      </c>
      <c r="D6364" t="s">
        <v>80</v>
      </c>
      <c r="E6364">
        <v>45</v>
      </c>
      <c r="F6364" t="s">
        <v>102</v>
      </c>
      <c r="G6364">
        <v>3</v>
      </c>
      <c r="H6364">
        <v>520.66</v>
      </c>
      <c r="I6364">
        <v>1561.98</v>
      </c>
      <c r="J6364" t="s">
        <v>93</v>
      </c>
      <c r="K6364" t="s">
        <v>567</v>
      </c>
      <c r="L6364" t="s">
        <v>109</v>
      </c>
      <c r="M6364">
        <v>2024</v>
      </c>
      <c r="N6364" t="s">
        <v>668</v>
      </c>
      <c r="O6364" t="s">
        <v>9369</v>
      </c>
      <c r="P6364" t="s">
        <v>86</v>
      </c>
    </row>
    <row r="6365" spans="1:16" x14ac:dyDescent="0.45">
      <c r="A6365">
        <v>6364</v>
      </c>
      <c r="B6365" s="10">
        <v>45391</v>
      </c>
      <c r="C6365">
        <v>7713</v>
      </c>
      <c r="D6365" t="s">
        <v>80</v>
      </c>
      <c r="E6365">
        <v>34</v>
      </c>
      <c r="F6365" t="s">
        <v>102</v>
      </c>
      <c r="G6365">
        <v>2</v>
      </c>
      <c r="H6365">
        <v>2245.0500000000002</v>
      </c>
      <c r="I6365">
        <v>4490.1000000000004</v>
      </c>
      <c r="J6365" t="s">
        <v>87</v>
      </c>
      <c r="K6365" t="s">
        <v>82</v>
      </c>
      <c r="L6365" t="s">
        <v>109</v>
      </c>
      <c r="M6365">
        <v>2024</v>
      </c>
      <c r="N6365" t="s">
        <v>84</v>
      </c>
      <c r="O6365" t="s">
        <v>3769</v>
      </c>
      <c r="P6365" t="s">
        <v>86</v>
      </c>
    </row>
    <row r="6366" spans="1:16" x14ac:dyDescent="0.45">
      <c r="A6366">
        <v>6365</v>
      </c>
      <c r="B6366" s="10">
        <v>45391</v>
      </c>
      <c r="C6366">
        <v>5207</v>
      </c>
      <c r="D6366" t="s">
        <v>80</v>
      </c>
      <c r="E6366">
        <v>26</v>
      </c>
      <c r="F6366" t="s">
        <v>8</v>
      </c>
      <c r="G6366">
        <v>3</v>
      </c>
      <c r="H6366">
        <v>2191.81</v>
      </c>
      <c r="I6366">
        <v>6575.43</v>
      </c>
      <c r="J6366" t="s">
        <v>87</v>
      </c>
      <c r="K6366" t="s">
        <v>82</v>
      </c>
      <c r="L6366" t="s">
        <v>109</v>
      </c>
      <c r="M6366">
        <v>2024</v>
      </c>
      <c r="N6366" t="s">
        <v>84</v>
      </c>
      <c r="O6366" t="s">
        <v>6134</v>
      </c>
      <c r="P6366" t="s">
        <v>86</v>
      </c>
    </row>
    <row r="6367" spans="1:16" x14ac:dyDescent="0.45">
      <c r="A6367">
        <v>6366</v>
      </c>
      <c r="B6367" s="10">
        <v>45391</v>
      </c>
      <c r="C6367">
        <v>8141</v>
      </c>
      <c r="D6367" t="s">
        <v>89</v>
      </c>
      <c r="E6367">
        <v>38</v>
      </c>
      <c r="F6367" t="s">
        <v>102</v>
      </c>
      <c r="G6367">
        <v>1</v>
      </c>
      <c r="H6367">
        <v>1949.87</v>
      </c>
      <c r="I6367">
        <v>1949.87</v>
      </c>
      <c r="J6367" t="s">
        <v>97</v>
      </c>
      <c r="K6367" t="s">
        <v>567</v>
      </c>
      <c r="L6367" t="s">
        <v>109</v>
      </c>
      <c r="M6367">
        <v>2024</v>
      </c>
      <c r="N6367" t="s">
        <v>84</v>
      </c>
      <c r="O6367" t="s">
        <v>7964</v>
      </c>
      <c r="P6367" t="s">
        <v>86</v>
      </c>
    </row>
    <row r="6368" spans="1:16" x14ac:dyDescent="0.45">
      <c r="A6368">
        <v>6367</v>
      </c>
      <c r="B6368" s="10">
        <v>45391</v>
      </c>
      <c r="C6368">
        <v>9652</v>
      </c>
      <c r="D6368" t="s">
        <v>89</v>
      </c>
      <c r="E6368">
        <v>51</v>
      </c>
      <c r="F6368" t="s">
        <v>7</v>
      </c>
      <c r="G6368">
        <v>2</v>
      </c>
      <c r="H6368">
        <v>933.53</v>
      </c>
      <c r="I6368">
        <v>1867.06</v>
      </c>
      <c r="J6368" t="s">
        <v>93</v>
      </c>
      <c r="K6368" t="s">
        <v>567</v>
      </c>
      <c r="L6368" t="s">
        <v>109</v>
      </c>
      <c r="M6368">
        <v>2024</v>
      </c>
      <c r="N6368" t="s">
        <v>84</v>
      </c>
      <c r="O6368" t="s">
        <v>7257</v>
      </c>
      <c r="P6368" t="s">
        <v>86</v>
      </c>
    </row>
    <row r="6369" spans="1:16" x14ac:dyDescent="0.45">
      <c r="A6369">
        <v>6368</v>
      </c>
      <c r="B6369" s="10">
        <v>45391</v>
      </c>
      <c r="C6369">
        <v>4936</v>
      </c>
      <c r="D6369" t="s">
        <v>89</v>
      </c>
      <c r="E6369">
        <v>28</v>
      </c>
      <c r="F6369" t="s">
        <v>9</v>
      </c>
      <c r="G6369">
        <v>4</v>
      </c>
      <c r="H6369">
        <v>4169.3900000000003</v>
      </c>
      <c r="I6369">
        <v>16677.560000000001</v>
      </c>
      <c r="J6369" t="s">
        <v>87</v>
      </c>
      <c r="K6369" t="s">
        <v>82</v>
      </c>
      <c r="L6369" t="s">
        <v>109</v>
      </c>
      <c r="M6369">
        <v>2024</v>
      </c>
      <c r="N6369" t="s">
        <v>84</v>
      </c>
      <c r="O6369" t="s">
        <v>1088</v>
      </c>
      <c r="P6369" t="s">
        <v>86</v>
      </c>
    </row>
    <row r="6370" spans="1:16" x14ac:dyDescent="0.45">
      <c r="A6370">
        <v>6369</v>
      </c>
      <c r="B6370" s="10">
        <v>45391</v>
      </c>
      <c r="C6370">
        <v>2075</v>
      </c>
      <c r="D6370" t="s">
        <v>80</v>
      </c>
      <c r="E6370">
        <v>37</v>
      </c>
      <c r="F6370" t="s">
        <v>8</v>
      </c>
      <c r="G6370">
        <v>4</v>
      </c>
      <c r="H6370">
        <v>3381.74</v>
      </c>
      <c r="I6370">
        <v>13526.96</v>
      </c>
      <c r="J6370" t="s">
        <v>97</v>
      </c>
      <c r="K6370" t="s">
        <v>82</v>
      </c>
      <c r="L6370" t="s">
        <v>109</v>
      </c>
      <c r="M6370">
        <v>2024</v>
      </c>
      <c r="N6370" t="s">
        <v>84</v>
      </c>
      <c r="O6370" t="s">
        <v>1785</v>
      </c>
      <c r="P6370" t="s">
        <v>86</v>
      </c>
    </row>
    <row r="6371" spans="1:16" x14ac:dyDescent="0.45">
      <c r="A6371">
        <v>6370</v>
      </c>
      <c r="B6371" s="10">
        <v>45391</v>
      </c>
      <c r="C6371">
        <v>4876</v>
      </c>
      <c r="D6371" t="s">
        <v>80</v>
      </c>
      <c r="E6371">
        <v>64</v>
      </c>
      <c r="F6371" t="s">
        <v>7</v>
      </c>
      <c r="G6371">
        <v>2</v>
      </c>
      <c r="H6371">
        <v>3049.65</v>
      </c>
      <c r="I6371">
        <v>6099.3</v>
      </c>
      <c r="J6371" t="s">
        <v>81</v>
      </c>
      <c r="K6371" t="s">
        <v>82</v>
      </c>
      <c r="L6371" t="s">
        <v>109</v>
      </c>
      <c r="M6371">
        <v>2024</v>
      </c>
      <c r="N6371" t="s">
        <v>84</v>
      </c>
      <c r="O6371" t="s">
        <v>3131</v>
      </c>
      <c r="P6371" t="s">
        <v>86</v>
      </c>
    </row>
    <row r="6372" spans="1:16" x14ac:dyDescent="0.45">
      <c r="A6372">
        <v>6371</v>
      </c>
      <c r="B6372" s="10">
        <v>45392</v>
      </c>
      <c r="C6372">
        <v>5615</v>
      </c>
      <c r="D6372" t="s">
        <v>89</v>
      </c>
      <c r="E6372">
        <v>56</v>
      </c>
      <c r="F6372" t="s">
        <v>6</v>
      </c>
      <c r="G6372">
        <v>5</v>
      </c>
      <c r="H6372">
        <v>2261.92</v>
      </c>
      <c r="I6372">
        <v>11309.6</v>
      </c>
      <c r="J6372" t="s">
        <v>81</v>
      </c>
      <c r="K6372" t="s">
        <v>82</v>
      </c>
      <c r="L6372" t="s">
        <v>109</v>
      </c>
      <c r="M6372">
        <v>2024</v>
      </c>
      <c r="N6372" t="s">
        <v>84</v>
      </c>
      <c r="O6372" t="s">
        <v>372</v>
      </c>
      <c r="P6372" t="s">
        <v>86</v>
      </c>
    </row>
    <row r="6373" spans="1:16" x14ac:dyDescent="0.45">
      <c r="A6373">
        <v>6372</v>
      </c>
      <c r="B6373" s="10">
        <v>45392</v>
      </c>
      <c r="C6373">
        <v>8265</v>
      </c>
      <c r="D6373" t="s">
        <v>89</v>
      </c>
      <c r="E6373">
        <v>33</v>
      </c>
      <c r="F6373" t="s">
        <v>102</v>
      </c>
      <c r="G6373">
        <v>2</v>
      </c>
      <c r="H6373">
        <v>1973.18</v>
      </c>
      <c r="I6373">
        <v>3946.36</v>
      </c>
      <c r="J6373" t="s">
        <v>87</v>
      </c>
      <c r="K6373" t="s">
        <v>82</v>
      </c>
      <c r="L6373" t="s">
        <v>109</v>
      </c>
      <c r="M6373">
        <v>2024</v>
      </c>
      <c r="N6373" t="s">
        <v>668</v>
      </c>
      <c r="O6373" t="s">
        <v>9894</v>
      </c>
      <c r="P6373" t="s">
        <v>86</v>
      </c>
    </row>
    <row r="6374" spans="1:16" x14ac:dyDescent="0.45">
      <c r="A6374">
        <v>6373</v>
      </c>
      <c r="B6374" s="10">
        <v>45392</v>
      </c>
      <c r="C6374">
        <v>7379</v>
      </c>
      <c r="D6374" t="s">
        <v>80</v>
      </c>
      <c r="E6374">
        <v>46</v>
      </c>
      <c r="F6374" t="s">
        <v>5</v>
      </c>
      <c r="G6374">
        <v>2</v>
      </c>
      <c r="H6374">
        <v>3942.99</v>
      </c>
      <c r="I6374">
        <v>7885.98</v>
      </c>
      <c r="J6374" t="s">
        <v>93</v>
      </c>
      <c r="K6374" t="s">
        <v>82</v>
      </c>
      <c r="L6374" t="s">
        <v>109</v>
      </c>
      <c r="M6374">
        <v>2024</v>
      </c>
      <c r="N6374" t="s">
        <v>84</v>
      </c>
      <c r="O6374" t="s">
        <v>3435</v>
      </c>
      <c r="P6374" t="s">
        <v>86</v>
      </c>
    </row>
    <row r="6375" spans="1:16" x14ac:dyDescent="0.45">
      <c r="A6375">
        <v>6374</v>
      </c>
      <c r="B6375" s="10">
        <v>45392</v>
      </c>
      <c r="C6375">
        <v>5652</v>
      </c>
      <c r="D6375" t="s">
        <v>80</v>
      </c>
      <c r="E6375">
        <v>18</v>
      </c>
      <c r="F6375" t="s">
        <v>6</v>
      </c>
      <c r="G6375">
        <v>1</v>
      </c>
      <c r="H6375">
        <v>2657.83</v>
      </c>
      <c r="I6375">
        <v>2657.83</v>
      </c>
      <c r="J6375" t="s">
        <v>95</v>
      </c>
      <c r="K6375" t="s">
        <v>82</v>
      </c>
      <c r="L6375" t="s">
        <v>109</v>
      </c>
      <c r="M6375">
        <v>2024</v>
      </c>
      <c r="N6375" t="s">
        <v>84</v>
      </c>
      <c r="O6375" t="s">
        <v>5072</v>
      </c>
      <c r="P6375" t="s">
        <v>86</v>
      </c>
    </row>
    <row r="6376" spans="1:16" x14ac:dyDescent="0.45">
      <c r="A6376">
        <v>6375</v>
      </c>
      <c r="B6376" s="10">
        <v>45392</v>
      </c>
      <c r="C6376">
        <v>7792</v>
      </c>
      <c r="D6376" t="s">
        <v>80</v>
      </c>
      <c r="E6376">
        <v>35</v>
      </c>
      <c r="F6376" t="s">
        <v>5</v>
      </c>
      <c r="G6376">
        <v>2</v>
      </c>
      <c r="H6376">
        <v>3057.88</v>
      </c>
      <c r="I6376">
        <v>6115.76</v>
      </c>
      <c r="J6376" t="s">
        <v>97</v>
      </c>
      <c r="K6376" t="s">
        <v>82</v>
      </c>
      <c r="L6376" t="s">
        <v>109</v>
      </c>
      <c r="M6376">
        <v>2024</v>
      </c>
      <c r="N6376" t="s">
        <v>668</v>
      </c>
      <c r="O6376" t="s">
        <v>9895</v>
      </c>
      <c r="P6376" t="s">
        <v>86</v>
      </c>
    </row>
    <row r="6377" spans="1:16" x14ac:dyDescent="0.45">
      <c r="A6377">
        <v>6376</v>
      </c>
      <c r="B6377" s="10">
        <v>45392</v>
      </c>
      <c r="C6377">
        <v>8456</v>
      </c>
      <c r="D6377" t="s">
        <v>89</v>
      </c>
      <c r="E6377">
        <v>39</v>
      </c>
      <c r="F6377" t="s">
        <v>7</v>
      </c>
      <c r="G6377">
        <v>3</v>
      </c>
      <c r="H6377">
        <v>545.02</v>
      </c>
      <c r="I6377">
        <v>1635.06</v>
      </c>
      <c r="J6377" t="s">
        <v>97</v>
      </c>
      <c r="K6377" t="s">
        <v>567</v>
      </c>
      <c r="L6377" t="s">
        <v>109</v>
      </c>
      <c r="M6377">
        <v>2024</v>
      </c>
      <c r="N6377" t="s">
        <v>84</v>
      </c>
      <c r="O6377" t="s">
        <v>7534</v>
      </c>
      <c r="P6377" t="s">
        <v>86</v>
      </c>
    </row>
    <row r="6378" spans="1:16" x14ac:dyDescent="0.45">
      <c r="A6378">
        <v>6377</v>
      </c>
      <c r="B6378" s="10">
        <v>45392</v>
      </c>
      <c r="C6378">
        <v>5674</v>
      </c>
      <c r="D6378" t="s">
        <v>80</v>
      </c>
      <c r="E6378">
        <v>25</v>
      </c>
      <c r="F6378" t="s">
        <v>9</v>
      </c>
      <c r="G6378">
        <v>3</v>
      </c>
      <c r="H6378">
        <v>2383.84</v>
      </c>
      <c r="I6378">
        <v>7151.52</v>
      </c>
      <c r="J6378" t="s">
        <v>87</v>
      </c>
      <c r="K6378" t="s">
        <v>82</v>
      </c>
      <c r="L6378" t="s">
        <v>109</v>
      </c>
      <c r="M6378">
        <v>2024</v>
      </c>
      <c r="N6378" t="s">
        <v>84</v>
      </c>
      <c r="O6378" t="s">
        <v>6135</v>
      </c>
      <c r="P6378" t="s">
        <v>86</v>
      </c>
    </row>
    <row r="6379" spans="1:16" x14ac:dyDescent="0.45">
      <c r="A6379">
        <v>6378</v>
      </c>
      <c r="B6379" s="10">
        <v>45392</v>
      </c>
      <c r="C6379">
        <v>1541</v>
      </c>
      <c r="D6379" t="s">
        <v>80</v>
      </c>
      <c r="E6379">
        <v>24</v>
      </c>
      <c r="F6379" t="s">
        <v>5</v>
      </c>
      <c r="G6379">
        <v>4</v>
      </c>
      <c r="H6379">
        <v>695.06</v>
      </c>
      <c r="I6379">
        <v>2780.24</v>
      </c>
      <c r="J6379" t="s">
        <v>95</v>
      </c>
      <c r="K6379" t="s">
        <v>82</v>
      </c>
      <c r="L6379" t="s">
        <v>109</v>
      </c>
      <c r="M6379">
        <v>2024</v>
      </c>
      <c r="N6379" t="s">
        <v>84</v>
      </c>
      <c r="O6379" t="s">
        <v>2382</v>
      </c>
      <c r="P6379" t="s">
        <v>86</v>
      </c>
    </row>
    <row r="6380" spans="1:16" x14ac:dyDescent="0.45">
      <c r="A6380">
        <v>6379</v>
      </c>
      <c r="B6380" s="10">
        <v>45392</v>
      </c>
      <c r="C6380">
        <v>3161</v>
      </c>
      <c r="D6380" t="s">
        <v>89</v>
      </c>
      <c r="E6380">
        <v>42</v>
      </c>
      <c r="F6380" t="s">
        <v>7</v>
      </c>
      <c r="G6380">
        <v>5</v>
      </c>
      <c r="H6380">
        <v>316.48</v>
      </c>
      <c r="I6380">
        <v>1582.4</v>
      </c>
      <c r="J6380" t="s">
        <v>97</v>
      </c>
      <c r="K6380" t="s">
        <v>567</v>
      </c>
      <c r="L6380" t="s">
        <v>109</v>
      </c>
      <c r="M6380">
        <v>2024</v>
      </c>
      <c r="N6380" t="s">
        <v>84</v>
      </c>
      <c r="O6380" t="s">
        <v>7625</v>
      </c>
      <c r="P6380" t="s">
        <v>86</v>
      </c>
    </row>
    <row r="6381" spans="1:16" x14ac:dyDescent="0.45">
      <c r="A6381">
        <v>6380</v>
      </c>
      <c r="B6381" s="10">
        <v>45392</v>
      </c>
      <c r="C6381">
        <v>3251</v>
      </c>
      <c r="D6381" t="s">
        <v>89</v>
      </c>
      <c r="E6381">
        <v>47</v>
      </c>
      <c r="F6381" t="s">
        <v>8</v>
      </c>
      <c r="G6381">
        <v>4</v>
      </c>
      <c r="H6381">
        <v>3462.01</v>
      </c>
      <c r="I6381">
        <v>13848.04</v>
      </c>
      <c r="J6381" t="s">
        <v>93</v>
      </c>
      <c r="K6381" t="s">
        <v>82</v>
      </c>
      <c r="L6381" t="s">
        <v>109</v>
      </c>
      <c r="M6381">
        <v>2024</v>
      </c>
      <c r="N6381" t="s">
        <v>668</v>
      </c>
      <c r="O6381" t="s">
        <v>10048</v>
      </c>
      <c r="P6381" t="s">
        <v>86</v>
      </c>
    </row>
    <row r="6382" spans="1:16" x14ac:dyDescent="0.45">
      <c r="A6382">
        <v>6381</v>
      </c>
      <c r="B6382" s="10">
        <v>45392</v>
      </c>
      <c r="C6382">
        <v>5569</v>
      </c>
      <c r="D6382" t="s">
        <v>89</v>
      </c>
      <c r="E6382">
        <v>51</v>
      </c>
      <c r="F6382" t="s">
        <v>102</v>
      </c>
      <c r="G6382">
        <v>1</v>
      </c>
      <c r="H6382">
        <v>1410.33</v>
      </c>
      <c r="I6382">
        <v>1410.33</v>
      </c>
      <c r="J6382" t="s">
        <v>93</v>
      </c>
      <c r="K6382" t="s">
        <v>567</v>
      </c>
      <c r="L6382" t="s">
        <v>109</v>
      </c>
      <c r="M6382">
        <v>2024</v>
      </c>
      <c r="N6382" t="s">
        <v>84</v>
      </c>
      <c r="O6382" t="s">
        <v>7827</v>
      </c>
      <c r="P6382" t="s">
        <v>86</v>
      </c>
    </row>
    <row r="6383" spans="1:16" x14ac:dyDescent="0.45">
      <c r="A6383">
        <v>6382</v>
      </c>
      <c r="B6383" s="10">
        <v>45392</v>
      </c>
      <c r="C6383">
        <v>3744</v>
      </c>
      <c r="D6383" t="s">
        <v>80</v>
      </c>
      <c r="E6383">
        <v>61</v>
      </c>
      <c r="F6383" t="s">
        <v>9</v>
      </c>
      <c r="G6383">
        <v>2</v>
      </c>
      <c r="H6383">
        <v>4827.0200000000004</v>
      </c>
      <c r="I6383">
        <v>9654.0400000000009</v>
      </c>
      <c r="J6383" t="s">
        <v>81</v>
      </c>
      <c r="K6383" t="s">
        <v>82</v>
      </c>
      <c r="L6383" t="s">
        <v>109</v>
      </c>
      <c r="M6383">
        <v>2024</v>
      </c>
      <c r="N6383" t="s">
        <v>84</v>
      </c>
      <c r="O6383" t="s">
        <v>3132</v>
      </c>
      <c r="P6383" t="s">
        <v>86</v>
      </c>
    </row>
    <row r="6384" spans="1:16" x14ac:dyDescent="0.45">
      <c r="A6384">
        <v>6383</v>
      </c>
      <c r="B6384" s="10">
        <v>45392</v>
      </c>
      <c r="C6384">
        <v>7041</v>
      </c>
      <c r="D6384" t="s">
        <v>89</v>
      </c>
      <c r="E6384">
        <v>58</v>
      </c>
      <c r="F6384" t="s">
        <v>9</v>
      </c>
      <c r="G6384">
        <v>4</v>
      </c>
      <c r="H6384">
        <v>3047.22</v>
      </c>
      <c r="I6384">
        <v>12188.88</v>
      </c>
      <c r="J6384" t="s">
        <v>81</v>
      </c>
      <c r="K6384" t="s">
        <v>82</v>
      </c>
      <c r="L6384" t="s">
        <v>109</v>
      </c>
      <c r="M6384">
        <v>2024</v>
      </c>
      <c r="N6384" t="s">
        <v>84</v>
      </c>
      <c r="O6384" t="s">
        <v>1450</v>
      </c>
      <c r="P6384" t="s">
        <v>86</v>
      </c>
    </row>
    <row r="6385" spans="1:16" x14ac:dyDescent="0.45">
      <c r="A6385">
        <v>6384</v>
      </c>
      <c r="B6385" s="10">
        <v>45393</v>
      </c>
      <c r="C6385">
        <v>5675</v>
      </c>
      <c r="D6385" t="s">
        <v>89</v>
      </c>
      <c r="E6385">
        <v>28</v>
      </c>
      <c r="F6385" t="s">
        <v>8</v>
      </c>
      <c r="G6385">
        <v>2</v>
      </c>
      <c r="H6385">
        <v>3243.55</v>
      </c>
      <c r="I6385">
        <v>6487.1</v>
      </c>
      <c r="J6385" t="s">
        <v>87</v>
      </c>
      <c r="K6385" t="s">
        <v>82</v>
      </c>
      <c r="L6385" t="s">
        <v>109</v>
      </c>
      <c r="M6385">
        <v>2024</v>
      </c>
      <c r="N6385" t="s">
        <v>84</v>
      </c>
      <c r="O6385" t="s">
        <v>284</v>
      </c>
      <c r="P6385" t="s">
        <v>86</v>
      </c>
    </row>
    <row r="6386" spans="1:16" x14ac:dyDescent="0.45">
      <c r="A6386">
        <v>6385</v>
      </c>
      <c r="B6386" s="10">
        <v>45393</v>
      </c>
      <c r="C6386">
        <v>2560</v>
      </c>
      <c r="D6386" t="s">
        <v>80</v>
      </c>
      <c r="E6386">
        <v>32</v>
      </c>
      <c r="F6386" t="s">
        <v>9</v>
      </c>
      <c r="G6386">
        <v>4</v>
      </c>
      <c r="H6386">
        <v>1024.27</v>
      </c>
      <c r="I6386">
        <v>4097.08</v>
      </c>
      <c r="J6386" t="s">
        <v>87</v>
      </c>
      <c r="K6386" t="s">
        <v>82</v>
      </c>
      <c r="L6386" t="s">
        <v>109</v>
      </c>
      <c r="M6386">
        <v>2024</v>
      </c>
      <c r="N6386" t="s">
        <v>84</v>
      </c>
      <c r="O6386" t="s">
        <v>1089</v>
      </c>
      <c r="P6386" t="s">
        <v>86</v>
      </c>
    </row>
    <row r="6387" spans="1:16" x14ac:dyDescent="0.45">
      <c r="A6387">
        <v>6386</v>
      </c>
      <c r="B6387" s="10">
        <v>45393</v>
      </c>
      <c r="C6387">
        <v>2164</v>
      </c>
      <c r="D6387" t="s">
        <v>80</v>
      </c>
      <c r="E6387">
        <v>52</v>
      </c>
      <c r="F6387" t="s">
        <v>7</v>
      </c>
      <c r="G6387">
        <v>2</v>
      </c>
      <c r="H6387">
        <v>687.97</v>
      </c>
      <c r="I6387">
        <v>1375.94</v>
      </c>
      <c r="J6387" t="s">
        <v>93</v>
      </c>
      <c r="K6387" t="s">
        <v>567</v>
      </c>
      <c r="L6387" t="s">
        <v>109</v>
      </c>
      <c r="M6387">
        <v>2024</v>
      </c>
      <c r="N6387" t="s">
        <v>84</v>
      </c>
      <c r="O6387" t="s">
        <v>7258</v>
      </c>
      <c r="P6387" t="s">
        <v>86</v>
      </c>
    </row>
    <row r="6388" spans="1:16" x14ac:dyDescent="0.45">
      <c r="A6388">
        <v>6387</v>
      </c>
      <c r="B6388" s="10">
        <v>45393</v>
      </c>
      <c r="C6388">
        <v>6419</v>
      </c>
      <c r="D6388" t="s">
        <v>89</v>
      </c>
      <c r="E6388">
        <v>40</v>
      </c>
      <c r="F6388" t="s">
        <v>9</v>
      </c>
      <c r="G6388">
        <v>4</v>
      </c>
      <c r="H6388">
        <v>2650.77</v>
      </c>
      <c r="I6388">
        <v>10603.08</v>
      </c>
      <c r="J6388" t="s">
        <v>97</v>
      </c>
      <c r="K6388" t="s">
        <v>82</v>
      </c>
      <c r="L6388" t="s">
        <v>109</v>
      </c>
      <c r="M6388">
        <v>2024</v>
      </c>
      <c r="N6388" t="s">
        <v>84</v>
      </c>
      <c r="O6388" t="s">
        <v>1786</v>
      </c>
      <c r="P6388" t="s">
        <v>86</v>
      </c>
    </row>
    <row r="6389" spans="1:16" x14ac:dyDescent="0.45">
      <c r="A6389">
        <v>6388</v>
      </c>
      <c r="B6389" s="10">
        <v>45393</v>
      </c>
      <c r="C6389">
        <v>3722</v>
      </c>
      <c r="D6389" t="s">
        <v>80</v>
      </c>
      <c r="E6389">
        <v>62</v>
      </c>
      <c r="F6389" t="s">
        <v>9</v>
      </c>
      <c r="G6389">
        <v>3</v>
      </c>
      <c r="H6389">
        <v>4631.53</v>
      </c>
      <c r="I6389">
        <v>13894.59</v>
      </c>
      <c r="J6389" t="s">
        <v>81</v>
      </c>
      <c r="K6389" t="s">
        <v>82</v>
      </c>
      <c r="L6389" t="s">
        <v>109</v>
      </c>
      <c r="M6389">
        <v>2024</v>
      </c>
      <c r="N6389" t="s">
        <v>668</v>
      </c>
      <c r="O6389" t="s">
        <v>9521</v>
      </c>
      <c r="P6389" t="s">
        <v>86</v>
      </c>
    </row>
    <row r="6390" spans="1:16" x14ac:dyDescent="0.45">
      <c r="A6390">
        <v>6389</v>
      </c>
      <c r="B6390" s="10">
        <v>45393</v>
      </c>
      <c r="C6390">
        <v>1470</v>
      </c>
      <c r="D6390" t="s">
        <v>89</v>
      </c>
      <c r="E6390">
        <v>38</v>
      </c>
      <c r="F6390" t="s">
        <v>9</v>
      </c>
      <c r="G6390">
        <v>1</v>
      </c>
      <c r="H6390">
        <v>325.94</v>
      </c>
      <c r="I6390">
        <v>325.94</v>
      </c>
      <c r="J6390" t="s">
        <v>97</v>
      </c>
      <c r="K6390" t="s">
        <v>567</v>
      </c>
      <c r="L6390" t="s">
        <v>109</v>
      </c>
      <c r="M6390">
        <v>2024</v>
      </c>
      <c r="N6390" t="s">
        <v>84</v>
      </c>
      <c r="O6390" t="s">
        <v>7965</v>
      </c>
      <c r="P6390" t="s">
        <v>86</v>
      </c>
    </row>
    <row r="6391" spans="1:16" x14ac:dyDescent="0.45">
      <c r="A6391">
        <v>6390</v>
      </c>
      <c r="B6391" s="10">
        <v>45393</v>
      </c>
      <c r="C6391">
        <v>2468</v>
      </c>
      <c r="D6391" t="s">
        <v>80</v>
      </c>
      <c r="E6391">
        <v>45</v>
      </c>
      <c r="F6391" t="s">
        <v>7</v>
      </c>
      <c r="G6391">
        <v>4</v>
      </c>
      <c r="H6391">
        <v>2565.4499999999998</v>
      </c>
      <c r="I6391">
        <v>10261.799999999999</v>
      </c>
      <c r="J6391" t="s">
        <v>93</v>
      </c>
      <c r="K6391" t="s">
        <v>82</v>
      </c>
      <c r="L6391" t="s">
        <v>109</v>
      </c>
      <c r="M6391">
        <v>2024</v>
      </c>
      <c r="N6391" t="s">
        <v>84</v>
      </c>
      <c r="O6391" t="s">
        <v>2096</v>
      </c>
      <c r="P6391" t="s">
        <v>86</v>
      </c>
    </row>
    <row r="6392" spans="1:16" x14ac:dyDescent="0.45">
      <c r="A6392">
        <v>6391</v>
      </c>
      <c r="B6392" s="10">
        <v>45393</v>
      </c>
      <c r="C6392">
        <v>8925</v>
      </c>
      <c r="D6392" t="s">
        <v>80</v>
      </c>
      <c r="E6392">
        <v>30</v>
      </c>
      <c r="F6392" t="s">
        <v>6</v>
      </c>
      <c r="G6392">
        <v>3</v>
      </c>
      <c r="H6392">
        <v>1033.6199999999999</v>
      </c>
      <c r="I6392">
        <v>3100.86</v>
      </c>
      <c r="J6392" t="s">
        <v>87</v>
      </c>
      <c r="K6392" t="s">
        <v>82</v>
      </c>
      <c r="L6392" t="s">
        <v>109</v>
      </c>
      <c r="M6392">
        <v>2024</v>
      </c>
      <c r="N6392" t="s">
        <v>84</v>
      </c>
      <c r="O6392" t="s">
        <v>8350</v>
      </c>
      <c r="P6392" t="s">
        <v>748</v>
      </c>
    </row>
    <row r="6393" spans="1:16" x14ac:dyDescent="0.45">
      <c r="A6393">
        <v>6392</v>
      </c>
      <c r="B6393" s="10">
        <v>45393</v>
      </c>
      <c r="C6393">
        <v>1808</v>
      </c>
      <c r="D6393" t="s">
        <v>89</v>
      </c>
      <c r="E6393">
        <v>51</v>
      </c>
      <c r="F6393" t="s">
        <v>102</v>
      </c>
      <c r="G6393">
        <v>5</v>
      </c>
      <c r="H6393">
        <v>3920.82</v>
      </c>
      <c r="I6393">
        <v>19604.099999999999</v>
      </c>
      <c r="J6393" t="s">
        <v>93</v>
      </c>
      <c r="K6393" t="s">
        <v>82</v>
      </c>
      <c r="L6393" t="s">
        <v>109</v>
      </c>
      <c r="M6393">
        <v>2024</v>
      </c>
      <c r="N6393" t="s">
        <v>84</v>
      </c>
      <c r="O6393" t="s">
        <v>9187</v>
      </c>
      <c r="P6393" t="s">
        <v>748</v>
      </c>
    </row>
    <row r="6394" spans="1:16" x14ac:dyDescent="0.45">
      <c r="A6394">
        <v>6393</v>
      </c>
      <c r="B6394" s="10">
        <v>45393</v>
      </c>
      <c r="C6394">
        <v>9363</v>
      </c>
      <c r="D6394" t="s">
        <v>89</v>
      </c>
      <c r="E6394">
        <v>55</v>
      </c>
      <c r="F6394" t="s">
        <v>5</v>
      </c>
      <c r="G6394">
        <v>4</v>
      </c>
      <c r="H6394">
        <v>3425.65</v>
      </c>
      <c r="I6394">
        <v>13702.6</v>
      </c>
      <c r="J6394" t="s">
        <v>81</v>
      </c>
      <c r="K6394" t="s">
        <v>82</v>
      </c>
      <c r="L6394" t="s">
        <v>109</v>
      </c>
      <c r="M6394">
        <v>2024</v>
      </c>
      <c r="N6394" t="s">
        <v>84</v>
      </c>
      <c r="O6394" t="s">
        <v>1451</v>
      </c>
      <c r="P6394" t="s">
        <v>86</v>
      </c>
    </row>
    <row r="6395" spans="1:16" x14ac:dyDescent="0.45">
      <c r="A6395">
        <v>6394</v>
      </c>
      <c r="B6395" s="10">
        <v>45393</v>
      </c>
      <c r="C6395">
        <v>7719</v>
      </c>
      <c r="D6395" t="s">
        <v>89</v>
      </c>
      <c r="E6395">
        <v>23</v>
      </c>
      <c r="F6395" t="s">
        <v>6</v>
      </c>
      <c r="G6395">
        <v>2</v>
      </c>
      <c r="H6395">
        <v>531.16999999999996</v>
      </c>
      <c r="I6395">
        <v>1062.3399999999999</v>
      </c>
      <c r="J6395" t="s">
        <v>95</v>
      </c>
      <c r="K6395" t="s">
        <v>567</v>
      </c>
      <c r="L6395" t="s">
        <v>109</v>
      </c>
      <c r="M6395">
        <v>2024</v>
      </c>
      <c r="N6395" t="s">
        <v>84</v>
      </c>
      <c r="O6395" t="s">
        <v>7059</v>
      </c>
      <c r="P6395" t="s">
        <v>86</v>
      </c>
    </row>
    <row r="6396" spans="1:16" x14ac:dyDescent="0.45">
      <c r="A6396">
        <v>6395</v>
      </c>
      <c r="B6396" s="10">
        <v>45393</v>
      </c>
      <c r="C6396">
        <v>6073</v>
      </c>
      <c r="D6396" t="s">
        <v>80</v>
      </c>
      <c r="E6396">
        <v>61</v>
      </c>
      <c r="F6396" t="s">
        <v>9</v>
      </c>
      <c r="G6396">
        <v>1</v>
      </c>
      <c r="H6396">
        <v>3100.87</v>
      </c>
      <c r="I6396">
        <v>3100.87</v>
      </c>
      <c r="J6396" t="s">
        <v>81</v>
      </c>
      <c r="K6396" t="s">
        <v>82</v>
      </c>
      <c r="L6396" t="s">
        <v>109</v>
      </c>
      <c r="M6396">
        <v>2024</v>
      </c>
      <c r="N6396" t="s">
        <v>84</v>
      </c>
      <c r="O6396" t="s">
        <v>5908</v>
      </c>
      <c r="P6396" t="s">
        <v>86</v>
      </c>
    </row>
    <row r="6397" spans="1:16" x14ac:dyDescent="0.45">
      <c r="A6397">
        <v>6396</v>
      </c>
      <c r="B6397" s="10">
        <v>45393</v>
      </c>
      <c r="C6397">
        <v>9012</v>
      </c>
      <c r="D6397" t="s">
        <v>89</v>
      </c>
      <c r="E6397">
        <v>21</v>
      </c>
      <c r="F6397" t="s">
        <v>8</v>
      </c>
      <c r="G6397">
        <v>3</v>
      </c>
      <c r="H6397">
        <v>4918.82</v>
      </c>
      <c r="I6397">
        <v>14756.46</v>
      </c>
      <c r="J6397" t="s">
        <v>95</v>
      </c>
      <c r="K6397" t="s">
        <v>82</v>
      </c>
      <c r="L6397" t="s">
        <v>109</v>
      </c>
      <c r="M6397">
        <v>2024</v>
      </c>
      <c r="N6397" t="s">
        <v>84</v>
      </c>
      <c r="O6397" t="s">
        <v>6910</v>
      </c>
      <c r="P6397" t="s">
        <v>86</v>
      </c>
    </row>
    <row r="6398" spans="1:16" x14ac:dyDescent="0.45">
      <c r="A6398">
        <v>6397</v>
      </c>
      <c r="B6398" s="10">
        <v>45393</v>
      </c>
      <c r="C6398">
        <v>2645</v>
      </c>
      <c r="D6398" t="s">
        <v>80</v>
      </c>
      <c r="E6398">
        <v>22</v>
      </c>
      <c r="F6398" t="s">
        <v>8</v>
      </c>
      <c r="G6398">
        <v>3</v>
      </c>
      <c r="H6398">
        <v>2664.29</v>
      </c>
      <c r="I6398">
        <v>7992.87</v>
      </c>
      <c r="J6398" t="s">
        <v>95</v>
      </c>
      <c r="K6398" t="s">
        <v>82</v>
      </c>
      <c r="L6398" t="s">
        <v>109</v>
      </c>
      <c r="M6398">
        <v>2024</v>
      </c>
      <c r="N6398" t="s">
        <v>84</v>
      </c>
      <c r="O6398" t="s">
        <v>6911</v>
      </c>
      <c r="P6398" t="s">
        <v>86</v>
      </c>
    </row>
    <row r="6399" spans="1:16" x14ac:dyDescent="0.45">
      <c r="A6399">
        <v>6398</v>
      </c>
      <c r="B6399" s="10">
        <v>45394</v>
      </c>
      <c r="C6399">
        <v>9249</v>
      </c>
      <c r="D6399" t="s">
        <v>80</v>
      </c>
      <c r="E6399">
        <v>57</v>
      </c>
      <c r="F6399" t="s">
        <v>7</v>
      </c>
      <c r="G6399">
        <v>1</v>
      </c>
      <c r="H6399">
        <v>1462.97</v>
      </c>
      <c r="I6399">
        <v>1462.97</v>
      </c>
      <c r="J6399" t="s">
        <v>81</v>
      </c>
      <c r="K6399" t="s">
        <v>567</v>
      </c>
      <c r="L6399" t="s">
        <v>109</v>
      </c>
      <c r="M6399">
        <v>2024</v>
      </c>
      <c r="N6399" t="s">
        <v>668</v>
      </c>
      <c r="O6399" t="s">
        <v>724</v>
      </c>
      <c r="P6399" t="s">
        <v>86</v>
      </c>
    </row>
    <row r="6400" spans="1:16" x14ac:dyDescent="0.45">
      <c r="A6400">
        <v>6399</v>
      </c>
      <c r="B6400" s="10">
        <v>45394</v>
      </c>
      <c r="C6400">
        <v>2129</v>
      </c>
      <c r="D6400" t="s">
        <v>89</v>
      </c>
      <c r="E6400">
        <v>23</v>
      </c>
      <c r="F6400" t="s">
        <v>102</v>
      </c>
      <c r="G6400">
        <v>4</v>
      </c>
      <c r="H6400">
        <v>803.07</v>
      </c>
      <c r="I6400">
        <v>3212.28</v>
      </c>
      <c r="J6400" t="s">
        <v>95</v>
      </c>
      <c r="K6400" t="s">
        <v>82</v>
      </c>
      <c r="L6400" t="s">
        <v>109</v>
      </c>
      <c r="M6400">
        <v>2024</v>
      </c>
      <c r="N6400" t="s">
        <v>84</v>
      </c>
      <c r="O6400" t="s">
        <v>2383</v>
      </c>
      <c r="P6400" t="s">
        <v>86</v>
      </c>
    </row>
    <row r="6401" spans="1:16" x14ac:dyDescent="0.45">
      <c r="A6401">
        <v>6400</v>
      </c>
      <c r="B6401" s="10">
        <v>45394</v>
      </c>
      <c r="C6401">
        <v>2353</v>
      </c>
      <c r="D6401" t="s">
        <v>80</v>
      </c>
      <c r="E6401">
        <v>38</v>
      </c>
      <c r="F6401" t="s">
        <v>9</v>
      </c>
      <c r="G6401">
        <v>2</v>
      </c>
      <c r="H6401">
        <v>4948.7299999999996</v>
      </c>
      <c r="I6401">
        <v>9897.4599999999991</v>
      </c>
      <c r="J6401" t="s">
        <v>97</v>
      </c>
      <c r="K6401" t="s">
        <v>82</v>
      </c>
      <c r="L6401" t="s">
        <v>109</v>
      </c>
      <c r="M6401">
        <v>2024</v>
      </c>
      <c r="N6401" t="s">
        <v>84</v>
      </c>
      <c r="O6401" t="s">
        <v>2833</v>
      </c>
      <c r="P6401" t="s">
        <v>86</v>
      </c>
    </row>
    <row r="6402" spans="1:16" x14ac:dyDescent="0.45">
      <c r="A6402">
        <v>6401</v>
      </c>
      <c r="B6402" s="10">
        <v>45394</v>
      </c>
      <c r="C6402">
        <v>1767</v>
      </c>
      <c r="D6402" t="s">
        <v>80</v>
      </c>
      <c r="E6402">
        <v>45</v>
      </c>
      <c r="F6402" t="s">
        <v>7</v>
      </c>
      <c r="G6402">
        <v>5</v>
      </c>
      <c r="H6402">
        <v>2840.89</v>
      </c>
      <c r="I6402">
        <v>14204.45</v>
      </c>
      <c r="J6402" t="s">
        <v>93</v>
      </c>
      <c r="K6402" t="s">
        <v>82</v>
      </c>
      <c r="L6402" t="s">
        <v>109</v>
      </c>
      <c r="M6402">
        <v>2024</v>
      </c>
      <c r="N6402" t="s">
        <v>84</v>
      </c>
      <c r="O6402" t="s">
        <v>9188</v>
      </c>
      <c r="P6402" t="s">
        <v>748</v>
      </c>
    </row>
    <row r="6403" spans="1:16" x14ac:dyDescent="0.45">
      <c r="A6403">
        <v>6402</v>
      </c>
      <c r="B6403" s="10">
        <v>45394</v>
      </c>
      <c r="C6403">
        <v>4895</v>
      </c>
      <c r="D6403" t="s">
        <v>89</v>
      </c>
      <c r="E6403">
        <v>20</v>
      </c>
      <c r="F6403" t="s">
        <v>5</v>
      </c>
      <c r="G6403">
        <v>4</v>
      </c>
      <c r="H6403">
        <v>1904.76</v>
      </c>
      <c r="I6403">
        <v>7619.04</v>
      </c>
      <c r="J6403" t="s">
        <v>95</v>
      </c>
      <c r="K6403" t="s">
        <v>82</v>
      </c>
      <c r="L6403" t="s">
        <v>109</v>
      </c>
      <c r="M6403">
        <v>2024</v>
      </c>
      <c r="N6403" t="s">
        <v>84</v>
      </c>
      <c r="O6403" t="s">
        <v>2384</v>
      </c>
      <c r="P6403" t="s">
        <v>86</v>
      </c>
    </row>
    <row r="6404" spans="1:16" x14ac:dyDescent="0.45">
      <c r="A6404">
        <v>6403</v>
      </c>
      <c r="B6404" s="10">
        <v>45394</v>
      </c>
      <c r="C6404">
        <v>9874</v>
      </c>
      <c r="D6404" t="s">
        <v>80</v>
      </c>
      <c r="E6404">
        <v>40</v>
      </c>
      <c r="F6404" t="s">
        <v>102</v>
      </c>
      <c r="G6404">
        <v>1</v>
      </c>
      <c r="H6404">
        <v>1110.8599999999999</v>
      </c>
      <c r="I6404">
        <v>1110.8599999999999</v>
      </c>
      <c r="J6404" t="s">
        <v>97</v>
      </c>
      <c r="K6404" t="s">
        <v>567</v>
      </c>
      <c r="L6404" t="s">
        <v>109</v>
      </c>
      <c r="M6404">
        <v>2024</v>
      </c>
      <c r="N6404" t="s">
        <v>668</v>
      </c>
      <c r="O6404" t="s">
        <v>9436</v>
      </c>
      <c r="P6404" t="s">
        <v>86</v>
      </c>
    </row>
    <row r="6405" spans="1:16" x14ac:dyDescent="0.45">
      <c r="A6405">
        <v>6404</v>
      </c>
      <c r="B6405" s="10">
        <v>45394</v>
      </c>
      <c r="C6405">
        <v>4454</v>
      </c>
      <c r="D6405" t="s">
        <v>80</v>
      </c>
      <c r="E6405">
        <v>25</v>
      </c>
      <c r="F6405" t="s">
        <v>102</v>
      </c>
      <c r="G6405">
        <v>4</v>
      </c>
      <c r="H6405">
        <v>4753.49</v>
      </c>
      <c r="I6405">
        <v>19013.96</v>
      </c>
      <c r="J6405" t="s">
        <v>87</v>
      </c>
      <c r="K6405" t="s">
        <v>82</v>
      </c>
      <c r="L6405" t="s">
        <v>109</v>
      </c>
      <c r="M6405">
        <v>2024</v>
      </c>
      <c r="N6405" t="s">
        <v>84</v>
      </c>
      <c r="O6405" t="s">
        <v>1090</v>
      </c>
      <c r="P6405" t="s">
        <v>86</v>
      </c>
    </row>
    <row r="6406" spans="1:16" x14ac:dyDescent="0.45">
      <c r="A6406">
        <v>6405</v>
      </c>
      <c r="B6406" s="10">
        <v>45394</v>
      </c>
      <c r="C6406">
        <v>8329</v>
      </c>
      <c r="D6406" t="s">
        <v>89</v>
      </c>
      <c r="E6406">
        <v>36</v>
      </c>
      <c r="F6406" t="s">
        <v>7</v>
      </c>
      <c r="G6406">
        <v>4</v>
      </c>
      <c r="H6406">
        <v>3153.79</v>
      </c>
      <c r="I6406">
        <v>12615.16</v>
      </c>
      <c r="J6406" t="s">
        <v>97</v>
      </c>
      <c r="K6406" t="s">
        <v>82</v>
      </c>
      <c r="L6406" t="s">
        <v>109</v>
      </c>
      <c r="M6406">
        <v>2024</v>
      </c>
      <c r="N6406" t="s">
        <v>84</v>
      </c>
      <c r="O6406" t="s">
        <v>1787</v>
      </c>
      <c r="P6406" t="s">
        <v>86</v>
      </c>
    </row>
    <row r="6407" spans="1:16" x14ac:dyDescent="0.45">
      <c r="A6407">
        <v>6406</v>
      </c>
      <c r="B6407" s="10">
        <v>45394</v>
      </c>
      <c r="C6407">
        <v>2790</v>
      </c>
      <c r="D6407" t="s">
        <v>89</v>
      </c>
      <c r="E6407">
        <v>28</v>
      </c>
      <c r="F6407" t="s">
        <v>6</v>
      </c>
      <c r="G6407">
        <v>1</v>
      </c>
      <c r="H6407">
        <v>335.45</v>
      </c>
      <c r="I6407">
        <v>335.45</v>
      </c>
      <c r="J6407" t="s">
        <v>87</v>
      </c>
      <c r="K6407" t="s">
        <v>567</v>
      </c>
      <c r="L6407" t="s">
        <v>109</v>
      </c>
      <c r="M6407">
        <v>2024</v>
      </c>
      <c r="N6407" t="s">
        <v>84</v>
      </c>
      <c r="O6407" t="s">
        <v>8233</v>
      </c>
      <c r="P6407" t="s">
        <v>86</v>
      </c>
    </row>
    <row r="6408" spans="1:16" x14ac:dyDescent="0.45">
      <c r="A6408">
        <v>6407</v>
      </c>
      <c r="B6408" s="10">
        <v>45394</v>
      </c>
      <c r="C6408">
        <v>1885</v>
      </c>
      <c r="D6408" t="s">
        <v>80</v>
      </c>
      <c r="E6408">
        <v>27</v>
      </c>
      <c r="F6408" t="s">
        <v>8</v>
      </c>
      <c r="G6408">
        <v>1</v>
      </c>
      <c r="H6408">
        <v>344.26</v>
      </c>
      <c r="I6408">
        <v>344.26</v>
      </c>
      <c r="J6408" t="s">
        <v>87</v>
      </c>
      <c r="K6408" t="s">
        <v>567</v>
      </c>
      <c r="L6408" t="s">
        <v>109</v>
      </c>
      <c r="M6408">
        <v>2024</v>
      </c>
      <c r="N6408" t="s">
        <v>84</v>
      </c>
      <c r="O6408" t="s">
        <v>8234</v>
      </c>
      <c r="P6408" t="s">
        <v>86</v>
      </c>
    </row>
    <row r="6409" spans="1:16" x14ac:dyDescent="0.45">
      <c r="A6409">
        <v>6408</v>
      </c>
      <c r="B6409" s="10">
        <v>45394</v>
      </c>
      <c r="C6409">
        <v>8734</v>
      </c>
      <c r="D6409" t="s">
        <v>80</v>
      </c>
      <c r="E6409">
        <v>45</v>
      </c>
      <c r="F6409" t="s">
        <v>6</v>
      </c>
      <c r="G6409">
        <v>5</v>
      </c>
      <c r="H6409">
        <v>4700.21</v>
      </c>
      <c r="I6409">
        <v>23501.05</v>
      </c>
      <c r="J6409" t="s">
        <v>93</v>
      </c>
      <c r="K6409" t="s">
        <v>82</v>
      </c>
      <c r="L6409" t="s">
        <v>109</v>
      </c>
      <c r="M6409">
        <v>2024</v>
      </c>
      <c r="N6409" t="s">
        <v>84</v>
      </c>
      <c r="O6409" t="s">
        <v>4295</v>
      </c>
      <c r="P6409" t="s">
        <v>86</v>
      </c>
    </row>
    <row r="6410" spans="1:16" x14ac:dyDescent="0.45">
      <c r="A6410">
        <v>6409</v>
      </c>
      <c r="B6410" s="10">
        <v>45394</v>
      </c>
      <c r="C6410">
        <v>4906</v>
      </c>
      <c r="D6410" t="s">
        <v>80</v>
      </c>
      <c r="E6410">
        <v>37</v>
      </c>
      <c r="F6410" t="s">
        <v>102</v>
      </c>
      <c r="G6410">
        <v>1</v>
      </c>
      <c r="H6410">
        <v>3564.98</v>
      </c>
      <c r="I6410">
        <v>3564.98</v>
      </c>
      <c r="J6410" t="s">
        <v>97</v>
      </c>
      <c r="K6410" t="s">
        <v>82</v>
      </c>
      <c r="L6410" t="s">
        <v>109</v>
      </c>
      <c r="M6410">
        <v>2024</v>
      </c>
      <c r="N6410" t="s">
        <v>84</v>
      </c>
      <c r="O6410" t="s">
        <v>5245</v>
      </c>
      <c r="P6410" t="s">
        <v>86</v>
      </c>
    </row>
    <row r="6411" spans="1:16" x14ac:dyDescent="0.45">
      <c r="A6411">
        <v>6410</v>
      </c>
      <c r="B6411" s="10">
        <v>45394</v>
      </c>
      <c r="C6411">
        <v>5492</v>
      </c>
      <c r="D6411" t="s">
        <v>80</v>
      </c>
      <c r="E6411">
        <v>61</v>
      </c>
      <c r="F6411" t="s">
        <v>8</v>
      </c>
      <c r="G6411">
        <v>1</v>
      </c>
      <c r="H6411">
        <v>561.98</v>
      </c>
      <c r="I6411">
        <v>561.98</v>
      </c>
      <c r="J6411" t="s">
        <v>81</v>
      </c>
      <c r="K6411" t="s">
        <v>567</v>
      </c>
      <c r="L6411" t="s">
        <v>109</v>
      </c>
      <c r="M6411">
        <v>2024</v>
      </c>
      <c r="N6411" t="s">
        <v>84</v>
      </c>
      <c r="O6411" t="s">
        <v>8099</v>
      </c>
      <c r="P6411" t="s">
        <v>86</v>
      </c>
    </row>
    <row r="6412" spans="1:16" x14ac:dyDescent="0.45">
      <c r="A6412">
        <v>6411</v>
      </c>
      <c r="B6412" s="10">
        <v>45394</v>
      </c>
      <c r="C6412">
        <v>3073</v>
      </c>
      <c r="D6412" t="s">
        <v>89</v>
      </c>
      <c r="E6412">
        <v>45</v>
      </c>
      <c r="F6412" t="s">
        <v>102</v>
      </c>
      <c r="G6412">
        <v>1</v>
      </c>
      <c r="H6412">
        <v>3137.61</v>
      </c>
      <c r="I6412">
        <v>3137.61</v>
      </c>
      <c r="J6412" t="s">
        <v>93</v>
      </c>
      <c r="K6412" t="s">
        <v>82</v>
      </c>
      <c r="L6412" t="s">
        <v>109</v>
      </c>
      <c r="M6412">
        <v>2024</v>
      </c>
      <c r="N6412" t="s">
        <v>84</v>
      </c>
      <c r="O6412" t="s">
        <v>5676</v>
      </c>
      <c r="P6412" t="s">
        <v>86</v>
      </c>
    </row>
    <row r="6413" spans="1:16" x14ac:dyDescent="0.45">
      <c r="A6413">
        <v>6412</v>
      </c>
      <c r="B6413" s="10">
        <v>45395</v>
      </c>
      <c r="C6413">
        <v>1312</v>
      </c>
      <c r="D6413" t="s">
        <v>80</v>
      </c>
      <c r="E6413">
        <v>46</v>
      </c>
      <c r="F6413" t="s">
        <v>102</v>
      </c>
      <c r="G6413">
        <v>3</v>
      </c>
      <c r="H6413">
        <v>2126.19</v>
      </c>
      <c r="I6413">
        <v>6378.57</v>
      </c>
      <c r="J6413" t="s">
        <v>93</v>
      </c>
      <c r="K6413" t="s">
        <v>82</v>
      </c>
      <c r="L6413" t="s">
        <v>109</v>
      </c>
      <c r="M6413">
        <v>2024</v>
      </c>
      <c r="N6413" t="s">
        <v>84</v>
      </c>
      <c r="O6413" t="s">
        <v>461</v>
      </c>
      <c r="P6413" t="s">
        <v>86</v>
      </c>
    </row>
    <row r="6414" spans="1:16" x14ac:dyDescent="0.45">
      <c r="A6414">
        <v>6413</v>
      </c>
      <c r="B6414" s="10">
        <v>45395</v>
      </c>
      <c r="C6414">
        <v>7269</v>
      </c>
      <c r="D6414" t="s">
        <v>80</v>
      </c>
      <c r="E6414">
        <v>25</v>
      </c>
      <c r="F6414" t="s">
        <v>102</v>
      </c>
      <c r="G6414">
        <v>1</v>
      </c>
      <c r="H6414">
        <v>3954.08</v>
      </c>
      <c r="I6414">
        <v>3954.08</v>
      </c>
      <c r="J6414" t="s">
        <v>87</v>
      </c>
      <c r="K6414" t="s">
        <v>82</v>
      </c>
      <c r="L6414" t="s">
        <v>109</v>
      </c>
      <c r="M6414">
        <v>2024</v>
      </c>
      <c r="N6414" t="s">
        <v>84</v>
      </c>
      <c r="O6414" t="s">
        <v>5453</v>
      </c>
      <c r="P6414" t="s">
        <v>86</v>
      </c>
    </row>
    <row r="6415" spans="1:16" x14ac:dyDescent="0.45">
      <c r="A6415">
        <v>6414</v>
      </c>
      <c r="B6415" s="10">
        <v>45395</v>
      </c>
      <c r="C6415">
        <v>6317</v>
      </c>
      <c r="D6415" t="s">
        <v>80</v>
      </c>
      <c r="E6415">
        <v>36</v>
      </c>
      <c r="F6415" t="s">
        <v>5</v>
      </c>
      <c r="G6415">
        <v>1</v>
      </c>
      <c r="H6415">
        <v>1404.88</v>
      </c>
      <c r="I6415">
        <v>1404.88</v>
      </c>
      <c r="J6415" t="s">
        <v>97</v>
      </c>
      <c r="K6415" t="s">
        <v>567</v>
      </c>
      <c r="L6415" t="s">
        <v>109</v>
      </c>
      <c r="M6415">
        <v>2024</v>
      </c>
      <c r="N6415" t="s">
        <v>84</v>
      </c>
      <c r="O6415" t="s">
        <v>7966</v>
      </c>
      <c r="P6415" t="s">
        <v>86</v>
      </c>
    </row>
    <row r="6416" spans="1:16" x14ac:dyDescent="0.45">
      <c r="A6416">
        <v>6415</v>
      </c>
      <c r="B6416" s="10">
        <v>45395</v>
      </c>
      <c r="C6416">
        <v>1810</v>
      </c>
      <c r="D6416" t="s">
        <v>80</v>
      </c>
      <c r="E6416">
        <v>38</v>
      </c>
      <c r="F6416" t="s">
        <v>8</v>
      </c>
      <c r="G6416">
        <v>1</v>
      </c>
      <c r="H6416">
        <v>1945.09</v>
      </c>
      <c r="I6416">
        <v>1945.09</v>
      </c>
      <c r="J6416" t="s">
        <v>97</v>
      </c>
      <c r="K6416" t="s">
        <v>567</v>
      </c>
      <c r="L6416" t="s">
        <v>109</v>
      </c>
      <c r="M6416">
        <v>2024</v>
      </c>
      <c r="N6416" t="s">
        <v>84</v>
      </c>
      <c r="O6416" t="s">
        <v>7967</v>
      </c>
      <c r="P6416" t="s">
        <v>86</v>
      </c>
    </row>
    <row r="6417" spans="1:16" x14ac:dyDescent="0.45">
      <c r="A6417">
        <v>6416</v>
      </c>
      <c r="B6417" s="10">
        <v>45395</v>
      </c>
      <c r="C6417">
        <v>7841</v>
      </c>
      <c r="D6417" t="s">
        <v>89</v>
      </c>
      <c r="E6417">
        <v>35</v>
      </c>
      <c r="F6417" t="s">
        <v>5</v>
      </c>
      <c r="G6417">
        <v>5</v>
      </c>
      <c r="H6417">
        <v>878.59</v>
      </c>
      <c r="I6417">
        <v>4392.95</v>
      </c>
      <c r="J6417" t="s">
        <v>97</v>
      </c>
      <c r="K6417" t="s">
        <v>82</v>
      </c>
      <c r="L6417" t="s">
        <v>109</v>
      </c>
      <c r="M6417">
        <v>2024</v>
      </c>
      <c r="N6417" t="s">
        <v>84</v>
      </c>
      <c r="O6417" t="s">
        <v>4534</v>
      </c>
      <c r="P6417" t="s">
        <v>86</v>
      </c>
    </row>
    <row r="6418" spans="1:16" x14ac:dyDescent="0.45">
      <c r="A6418">
        <v>6417</v>
      </c>
      <c r="B6418" s="10">
        <v>45395</v>
      </c>
      <c r="C6418">
        <v>3032</v>
      </c>
      <c r="D6418" t="s">
        <v>80</v>
      </c>
      <c r="E6418">
        <v>26</v>
      </c>
      <c r="F6418" t="s">
        <v>8</v>
      </c>
      <c r="G6418">
        <v>4</v>
      </c>
      <c r="H6418">
        <v>1299.83</v>
      </c>
      <c r="I6418">
        <v>5199.32</v>
      </c>
      <c r="J6418" t="s">
        <v>87</v>
      </c>
      <c r="K6418" t="s">
        <v>82</v>
      </c>
      <c r="L6418" t="s">
        <v>109</v>
      </c>
      <c r="M6418">
        <v>2024</v>
      </c>
      <c r="N6418" t="s">
        <v>84</v>
      </c>
      <c r="O6418" t="s">
        <v>1091</v>
      </c>
      <c r="P6418" t="s">
        <v>86</v>
      </c>
    </row>
    <row r="6419" spans="1:16" x14ac:dyDescent="0.45">
      <c r="A6419">
        <v>6418</v>
      </c>
      <c r="B6419" s="10">
        <v>45395</v>
      </c>
      <c r="C6419">
        <v>8129</v>
      </c>
      <c r="D6419" t="s">
        <v>89</v>
      </c>
      <c r="E6419">
        <v>21</v>
      </c>
      <c r="F6419" t="s">
        <v>5</v>
      </c>
      <c r="G6419">
        <v>1</v>
      </c>
      <c r="H6419">
        <v>986.31</v>
      </c>
      <c r="I6419">
        <v>986.31</v>
      </c>
      <c r="J6419" t="s">
        <v>95</v>
      </c>
      <c r="K6419" t="s">
        <v>567</v>
      </c>
      <c r="L6419" t="s">
        <v>109</v>
      </c>
      <c r="M6419">
        <v>2024</v>
      </c>
      <c r="N6419" t="s">
        <v>84</v>
      </c>
      <c r="O6419" t="s">
        <v>7718</v>
      </c>
      <c r="P6419" t="s">
        <v>86</v>
      </c>
    </row>
    <row r="6420" spans="1:16" x14ac:dyDescent="0.45">
      <c r="A6420">
        <v>6419</v>
      </c>
      <c r="B6420" s="10">
        <v>45395</v>
      </c>
      <c r="C6420">
        <v>3705</v>
      </c>
      <c r="D6420" t="s">
        <v>89</v>
      </c>
      <c r="E6420">
        <v>58</v>
      </c>
      <c r="F6420" t="s">
        <v>5</v>
      </c>
      <c r="G6420">
        <v>1</v>
      </c>
      <c r="H6420">
        <v>170.29</v>
      </c>
      <c r="I6420">
        <v>170.29</v>
      </c>
      <c r="J6420" t="s">
        <v>81</v>
      </c>
      <c r="K6420" t="s">
        <v>567</v>
      </c>
      <c r="L6420" t="s">
        <v>109</v>
      </c>
      <c r="M6420">
        <v>2024</v>
      </c>
      <c r="N6420" t="s">
        <v>84</v>
      </c>
      <c r="O6420" t="s">
        <v>8100</v>
      </c>
      <c r="P6420" t="s">
        <v>86</v>
      </c>
    </row>
    <row r="6421" spans="1:16" x14ac:dyDescent="0.45">
      <c r="A6421">
        <v>6420</v>
      </c>
      <c r="B6421" s="10">
        <v>45395</v>
      </c>
      <c r="C6421">
        <v>9788</v>
      </c>
      <c r="D6421" t="s">
        <v>89</v>
      </c>
      <c r="E6421">
        <v>42</v>
      </c>
      <c r="F6421" t="s">
        <v>5</v>
      </c>
      <c r="G6421">
        <v>5</v>
      </c>
      <c r="H6421">
        <v>278.52</v>
      </c>
      <c r="I6421">
        <v>1392.6</v>
      </c>
      <c r="J6421" t="s">
        <v>97</v>
      </c>
      <c r="K6421" t="s">
        <v>567</v>
      </c>
      <c r="L6421" t="s">
        <v>109</v>
      </c>
      <c r="M6421">
        <v>2024</v>
      </c>
      <c r="N6421" t="s">
        <v>84</v>
      </c>
      <c r="O6421" t="s">
        <v>7626</v>
      </c>
      <c r="P6421" t="s">
        <v>86</v>
      </c>
    </row>
    <row r="6422" spans="1:16" x14ac:dyDescent="0.45">
      <c r="A6422">
        <v>6421</v>
      </c>
      <c r="B6422" s="10">
        <v>45395</v>
      </c>
      <c r="C6422">
        <v>3147</v>
      </c>
      <c r="D6422" t="s">
        <v>89</v>
      </c>
      <c r="E6422">
        <v>51</v>
      </c>
      <c r="F6422" t="s">
        <v>7</v>
      </c>
      <c r="G6422">
        <v>4</v>
      </c>
      <c r="H6422">
        <v>4186.34</v>
      </c>
      <c r="I6422">
        <v>16745.36</v>
      </c>
      <c r="J6422" t="s">
        <v>93</v>
      </c>
      <c r="K6422" t="s">
        <v>82</v>
      </c>
      <c r="L6422" t="s">
        <v>109</v>
      </c>
      <c r="M6422">
        <v>2024</v>
      </c>
      <c r="N6422" t="s">
        <v>84</v>
      </c>
      <c r="O6422" t="s">
        <v>2097</v>
      </c>
      <c r="P6422" t="s">
        <v>86</v>
      </c>
    </row>
    <row r="6423" spans="1:16" x14ac:dyDescent="0.45">
      <c r="A6423">
        <v>6422</v>
      </c>
      <c r="B6423" s="10">
        <v>45395</v>
      </c>
      <c r="C6423">
        <v>1615</v>
      </c>
      <c r="D6423" t="s">
        <v>89</v>
      </c>
      <c r="E6423">
        <v>26</v>
      </c>
      <c r="F6423" t="s">
        <v>5</v>
      </c>
      <c r="G6423">
        <v>5</v>
      </c>
      <c r="H6423">
        <v>4028.83</v>
      </c>
      <c r="I6423">
        <v>20144.150000000001</v>
      </c>
      <c r="J6423" t="s">
        <v>87</v>
      </c>
      <c r="K6423" t="s">
        <v>82</v>
      </c>
      <c r="L6423" t="s">
        <v>109</v>
      </c>
      <c r="M6423">
        <v>2024</v>
      </c>
      <c r="N6423" t="s">
        <v>84</v>
      </c>
      <c r="O6423" t="s">
        <v>4045</v>
      </c>
      <c r="P6423" t="s">
        <v>86</v>
      </c>
    </row>
    <row r="6424" spans="1:16" x14ac:dyDescent="0.45">
      <c r="A6424">
        <v>6423</v>
      </c>
      <c r="B6424" s="10">
        <v>45395</v>
      </c>
      <c r="C6424">
        <v>1947</v>
      </c>
      <c r="D6424" t="s">
        <v>80</v>
      </c>
      <c r="E6424">
        <v>26</v>
      </c>
      <c r="F6424" t="s">
        <v>6</v>
      </c>
      <c r="G6424">
        <v>2</v>
      </c>
      <c r="H6424">
        <v>746.58</v>
      </c>
      <c r="I6424">
        <v>1493.16</v>
      </c>
      <c r="J6424" t="s">
        <v>87</v>
      </c>
      <c r="K6424" t="s">
        <v>567</v>
      </c>
      <c r="L6424" t="s">
        <v>109</v>
      </c>
      <c r="M6424">
        <v>2024</v>
      </c>
      <c r="N6424" t="s">
        <v>84</v>
      </c>
      <c r="O6424" t="s">
        <v>7106</v>
      </c>
      <c r="P6424" t="s">
        <v>86</v>
      </c>
    </row>
    <row r="6425" spans="1:16" x14ac:dyDescent="0.45">
      <c r="A6425">
        <v>6424</v>
      </c>
      <c r="B6425" s="10">
        <v>45395</v>
      </c>
      <c r="C6425">
        <v>6677</v>
      </c>
      <c r="D6425" t="s">
        <v>89</v>
      </c>
      <c r="E6425">
        <v>35</v>
      </c>
      <c r="F6425" t="s">
        <v>6</v>
      </c>
      <c r="G6425">
        <v>2</v>
      </c>
      <c r="H6425">
        <v>3356.08</v>
      </c>
      <c r="I6425">
        <v>6712.16</v>
      </c>
      <c r="J6425" t="s">
        <v>97</v>
      </c>
      <c r="K6425" t="s">
        <v>82</v>
      </c>
      <c r="L6425" t="s">
        <v>109</v>
      </c>
      <c r="M6425">
        <v>2024</v>
      </c>
      <c r="N6425" t="s">
        <v>84</v>
      </c>
      <c r="O6425" t="s">
        <v>2834</v>
      </c>
      <c r="P6425" t="s">
        <v>86</v>
      </c>
    </row>
    <row r="6426" spans="1:16" x14ac:dyDescent="0.45">
      <c r="A6426">
        <v>6425</v>
      </c>
      <c r="B6426" s="10">
        <v>45395</v>
      </c>
      <c r="C6426">
        <v>5651</v>
      </c>
      <c r="D6426" t="s">
        <v>89</v>
      </c>
      <c r="E6426">
        <v>28</v>
      </c>
      <c r="F6426" t="s">
        <v>102</v>
      </c>
      <c r="G6426">
        <v>2</v>
      </c>
      <c r="H6426">
        <v>3740.94</v>
      </c>
      <c r="I6426">
        <v>7481.88</v>
      </c>
      <c r="J6426" t="s">
        <v>87</v>
      </c>
      <c r="K6426" t="s">
        <v>82</v>
      </c>
      <c r="L6426" t="s">
        <v>109</v>
      </c>
      <c r="M6426">
        <v>2024</v>
      </c>
      <c r="N6426" t="s">
        <v>84</v>
      </c>
      <c r="O6426" t="s">
        <v>3770</v>
      </c>
      <c r="P6426" t="s">
        <v>86</v>
      </c>
    </row>
    <row r="6427" spans="1:16" x14ac:dyDescent="0.45">
      <c r="A6427">
        <v>6426</v>
      </c>
      <c r="B6427" s="10">
        <v>45396</v>
      </c>
      <c r="C6427">
        <v>8866</v>
      </c>
      <c r="D6427" t="s">
        <v>89</v>
      </c>
      <c r="E6427">
        <v>30</v>
      </c>
      <c r="F6427" t="s">
        <v>9</v>
      </c>
      <c r="G6427">
        <v>1</v>
      </c>
      <c r="H6427">
        <v>303.81</v>
      </c>
      <c r="I6427">
        <v>303.81</v>
      </c>
      <c r="J6427" t="s">
        <v>87</v>
      </c>
      <c r="K6427" t="s">
        <v>567</v>
      </c>
      <c r="L6427" t="s">
        <v>109</v>
      </c>
      <c r="M6427">
        <v>2024</v>
      </c>
      <c r="N6427" t="s">
        <v>84</v>
      </c>
      <c r="O6427" t="s">
        <v>630</v>
      </c>
      <c r="P6427" t="s">
        <v>86</v>
      </c>
    </row>
    <row r="6428" spans="1:16" x14ac:dyDescent="0.45">
      <c r="A6428">
        <v>6427</v>
      </c>
      <c r="B6428" s="10">
        <v>45396</v>
      </c>
      <c r="C6428">
        <v>3013</v>
      </c>
      <c r="D6428" t="s">
        <v>80</v>
      </c>
      <c r="E6428">
        <v>55</v>
      </c>
      <c r="F6428" t="s">
        <v>5</v>
      </c>
      <c r="G6428">
        <v>5</v>
      </c>
      <c r="H6428">
        <v>488.29</v>
      </c>
      <c r="I6428">
        <v>2441.4499999999998</v>
      </c>
      <c r="J6428" t="s">
        <v>81</v>
      </c>
      <c r="K6428" t="s">
        <v>82</v>
      </c>
      <c r="L6428" t="s">
        <v>109</v>
      </c>
      <c r="M6428">
        <v>2024</v>
      </c>
      <c r="N6428" t="s">
        <v>84</v>
      </c>
      <c r="O6428" t="s">
        <v>9093</v>
      </c>
      <c r="P6428" t="s">
        <v>748</v>
      </c>
    </row>
    <row r="6429" spans="1:16" x14ac:dyDescent="0.45">
      <c r="A6429">
        <v>6428</v>
      </c>
      <c r="B6429" s="10">
        <v>45396</v>
      </c>
      <c r="C6429">
        <v>4697</v>
      </c>
      <c r="D6429" t="s">
        <v>89</v>
      </c>
      <c r="E6429">
        <v>26</v>
      </c>
      <c r="F6429" t="s">
        <v>9</v>
      </c>
      <c r="G6429">
        <v>1</v>
      </c>
      <c r="H6429">
        <v>2836.94</v>
      </c>
      <c r="I6429">
        <v>2836.94</v>
      </c>
      <c r="J6429" t="s">
        <v>87</v>
      </c>
      <c r="K6429" t="s">
        <v>82</v>
      </c>
      <c r="L6429" t="s">
        <v>109</v>
      </c>
      <c r="M6429">
        <v>2024</v>
      </c>
      <c r="N6429" t="s">
        <v>84</v>
      </c>
      <c r="O6429" t="s">
        <v>5454</v>
      </c>
      <c r="P6429" t="s">
        <v>86</v>
      </c>
    </row>
    <row r="6430" spans="1:16" x14ac:dyDescent="0.45">
      <c r="A6430">
        <v>6429</v>
      </c>
      <c r="B6430" s="10">
        <v>45396</v>
      </c>
      <c r="C6430">
        <v>1490</v>
      </c>
      <c r="D6430" t="s">
        <v>80</v>
      </c>
      <c r="E6430">
        <v>33</v>
      </c>
      <c r="F6430" t="s">
        <v>9</v>
      </c>
      <c r="G6430">
        <v>2</v>
      </c>
      <c r="H6430">
        <v>1902.04</v>
      </c>
      <c r="I6430">
        <v>3804.08</v>
      </c>
      <c r="J6430" t="s">
        <v>87</v>
      </c>
      <c r="K6430" t="s">
        <v>82</v>
      </c>
      <c r="L6430" t="s">
        <v>109</v>
      </c>
      <c r="M6430">
        <v>2024</v>
      </c>
      <c r="N6430" t="s">
        <v>84</v>
      </c>
      <c r="O6430" t="s">
        <v>3771</v>
      </c>
      <c r="P6430" t="s">
        <v>86</v>
      </c>
    </row>
    <row r="6431" spans="1:16" x14ac:dyDescent="0.45">
      <c r="A6431">
        <v>6430</v>
      </c>
      <c r="B6431" s="10">
        <v>45396</v>
      </c>
      <c r="C6431">
        <v>5350</v>
      </c>
      <c r="D6431" t="s">
        <v>89</v>
      </c>
      <c r="E6431">
        <v>21</v>
      </c>
      <c r="F6431" t="s">
        <v>102</v>
      </c>
      <c r="G6431">
        <v>4</v>
      </c>
      <c r="H6431">
        <v>3511.99</v>
      </c>
      <c r="I6431">
        <v>14047.96</v>
      </c>
      <c r="J6431" t="s">
        <v>95</v>
      </c>
      <c r="K6431" t="s">
        <v>82</v>
      </c>
      <c r="L6431" t="s">
        <v>109</v>
      </c>
      <c r="M6431">
        <v>2024</v>
      </c>
      <c r="N6431" t="s">
        <v>84</v>
      </c>
      <c r="O6431" t="s">
        <v>2385</v>
      </c>
      <c r="P6431" t="s">
        <v>86</v>
      </c>
    </row>
    <row r="6432" spans="1:16" x14ac:dyDescent="0.45">
      <c r="A6432">
        <v>6431</v>
      </c>
      <c r="B6432" s="10">
        <v>45396</v>
      </c>
      <c r="C6432">
        <v>3428</v>
      </c>
      <c r="D6432" t="s">
        <v>89</v>
      </c>
      <c r="E6432">
        <v>51</v>
      </c>
      <c r="F6432" t="s">
        <v>9</v>
      </c>
      <c r="G6432">
        <v>4</v>
      </c>
      <c r="H6432">
        <v>2810.56</v>
      </c>
      <c r="I6432">
        <v>11242.24</v>
      </c>
      <c r="J6432" t="s">
        <v>93</v>
      </c>
      <c r="K6432" t="s">
        <v>82</v>
      </c>
      <c r="L6432" t="s">
        <v>109</v>
      </c>
      <c r="M6432">
        <v>2024</v>
      </c>
      <c r="N6432" t="s">
        <v>84</v>
      </c>
      <c r="O6432" t="s">
        <v>2098</v>
      </c>
      <c r="P6432" t="s">
        <v>86</v>
      </c>
    </row>
    <row r="6433" spans="1:16" x14ac:dyDescent="0.45">
      <c r="A6433">
        <v>6432</v>
      </c>
      <c r="B6433" s="10">
        <v>45396</v>
      </c>
      <c r="C6433">
        <v>5987</v>
      </c>
      <c r="D6433" t="s">
        <v>80</v>
      </c>
      <c r="E6433">
        <v>24</v>
      </c>
      <c r="F6433" t="s">
        <v>9</v>
      </c>
      <c r="G6433">
        <v>5</v>
      </c>
      <c r="H6433">
        <v>203.56</v>
      </c>
      <c r="I6433">
        <v>1017.8</v>
      </c>
      <c r="J6433" t="s">
        <v>95</v>
      </c>
      <c r="K6433" t="s">
        <v>567</v>
      </c>
      <c r="L6433" t="s">
        <v>109</v>
      </c>
      <c r="M6433">
        <v>2024</v>
      </c>
      <c r="N6433" t="s">
        <v>668</v>
      </c>
      <c r="O6433" t="s">
        <v>9370</v>
      </c>
      <c r="P6433" t="s">
        <v>86</v>
      </c>
    </row>
    <row r="6434" spans="1:16" x14ac:dyDescent="0.45">
      <c r="A6434">
        <v>6433</v>
      </c>
      <c r="B6434" s="10">
        <v>45396</v>
      </c>
      <c r="C6434">
        <v>9733</v>
      </c>
      <c r="D6434" t="s">
        <v>80</v>
      </c>
      <c r="E6434">
        <v>32</v>
      </c>
      <c r="F6434" t="s">
        <v>6</v>
      </c>
      <c r="G6434">
        <v>4</v>
      </c>
      <c r="H6434">
        <v>3434.21</v>
      </c>
      <c r="I6434">
        <v>13736.84</v>
      </c>
      <c r="J6434" t="s">
        <v>87</v>
      </c>
      <c r="K6434" t="s">
        <v>82</v>
      </c>
      <c r="L6434" t="s">
        <v>109</v>
      </c>
      <c r="M6434">
        <v>2024</v>
      </c>
      <c r="N6434" t="s">
        <v>84</v>
      </c>
      <c r="O6434" t="s">
        <v>1092</v>
      </c>
      <c r="P6434" t="s">
        <v>86</v>
      </c>
    </row>
    <row r="6435" spans="1:16" x14ac:dyDescent="0.45">
      <c r="A6435">
        <v>6434</v>
      </c>
      <c r="B6435" s="10">
        <v>45396</v>
      </c>
      <c r="C6435">
        <v>5920</v>
      </c>
      <c r="D6435" t="s">
        <v>80</v>
      </c>
      <c r="E6435">
        <v>55</v>
      </c>
      <c r="F6435" t="s">
        <v>9</v>
      </c>
      <c r="G6435">
        <v>2</v>
      </c>
      <c r="H6435">
        <v>1059.3900000000001</v>
      </c>
      <c r="I6435">
        <v>2118.7800000000002</v>
      </c>
      <c r="J6435" t="s">
        <v>81</v>
      </c>
      <c r="K6435" t="s">
        <v>82</v>
      </c>
      <c r="L6435" t="s">
        <v>109</v>
      </c>
      <c r="M6435">
        <v>2024</v>
      </c>
      <c r="N6435" t="s">
        <v>84</v>
      </c>
      <c r="O6435" t="s">
        <v>3133</v>
      </c>
      <c r="P6435" t="s">
        <v>86</v>
      </c>
    </row>
    <row r="6436" spans="1:16" x14ac:dyDescent="0.45">
      <c r="A6436">
        <v>6435</v>
      </c>
      <c r="B6436" s="10">
        <v>45396</v>
      </c>
      <c r="C6436">
        <v>3926</v>
      </c>
      <c r="D6436" t="s">
        <v>89</v>
      </c>
      <c r="E6436">
        <v>28</v>
      </c>
      <c r="F6436" t="s">
        <v>8</v>
      </c>
      <c r="G6436">
        <v>5</v>
      </c>
      <c r="H6436">
        <v>1597.37</v>
      </c>
      <c r="I6436">
        <v>7986.85</v>
      </c>
      <c r="J6436" t="s">
        <v>87</v>
      </c>
      <c r="K6436" t="s">
        <v>82</v>
      </c>
      <c r="L6436" t="s">
        <v>109</v>
      </c>
      <c r="M6436">
        <v>2024</v>
      </c>
      <c r="N6436" t="s">
        <v>84</v>
      </c>
      <c r="O6436" t="s">
        <v>9002</v>
      </c>
      <c r="P6436" t="s">
        <v>748</v>
      </c>
    </row>
    <row r="6437" spans="1:16" x14ac:dyDescent="0.45">
      <c r="A6437">
        <v>6436</v>
      </c>
      <c r="B6437" s="10">
        <v>45396</v>
      </c>
      <c r="C6437">
        <v>8282</v>
      </c>
      <c r="D6437" t="s">
        <v>80</v>
      </c>
      <c r="E6437">
        <v>49</v>
      </c>
      <c r="F6437" t="s">
        <v>5</v>
      </c>
      <c r="G6437">
        <v>5</v>
      </c>
      <c r="H6437">
        <v>3695.13</v>
      </c>
      <c r="I6437">
        <v>18475.650000000001</v>
      </c>
      <c r="J6437" t="s">
        <v>93</v>
      </c>
      <c r="K6437" t="s">
        <v>82</v>
      </c>
      <c r="L6437" t="s">
        <v>109</v>
      </c>
      <c r="M6437">
        <v>2024</v>
      </c>
      <c r="N6437" t="s">
        <v>84</v>
      </c>
      <c r="O6437" t="s">
        <v>4296</v>
      </c>
      <c r="P6437" t="s">
        <v>86</v>
      </c>
    </row>
    <row r="6438" spans="1:16" x14ac:dyDescent="0.45">
      <c r="A6438">
        <v>6437</v>
      </c>
      <c r="B6438" s="10">
        <v>45396</v>
      </c>
      <c r="C6438">
        <v>5376</v>
      </c>
      <c r="D6438" t="s">
        <v>80</v>
      </c>
      <c r="E6438">
        <v>44</v>
      </c>
      <c r="F6438" t="s">
        <v>5</v>
      </c>
      <c r="G6438">
        <v>2</v>
      </c>
      <c r="H6438">
        <v>3867.7</v>
      </c>
      <c r="I6438">
        <v>7735.4</v>
      </c>
      <c r="J6438" t="s">
        <v>97</v>
      </c>
      <c r="K6438" t="s">
        <v>82</v>
      </c>
      <c r="L6438" t="s">
        <v>109</v>
      </c>
      <c r="M6438">
        <v>2024</v>
      </c>
      <c r="N6438" t="s">
        <v>84</v>
      </c>
      <c r="O6438" t="s">
        <v>2835</v>
      </c>
      <c r="P6438" t="s">
        <v>86</v>
      </c>
    </row>
    <row r="6439" spans="1:16" x14ac:dyDescent="0.45">
      <c r="A6439">
        <v>6438</v>
      </c>
      <c r="B6439" s="10">
        <v>45396</v>
      </c>
      <c r="C6439">
        <v>5868</v>
      </c>
      <c r="D6439" t="s">
        <v>80</v>
      </c>
      <c r="E6439">
        <v>47</v>
      </c>
      <c r="F6439" t="s">
        <v>9</v>
      </c>
      <c r="G6439">
        <v>2</v>
      </c>
      <c r="H6439">
        <v>1761.78</v>
      </c>
      <c r="I6439">
        <v>3523.56</v>
      </c>
      <c r="J6439" t="s">
        <v>93</v>
      </c>
      <c r="K6439" t="s">
        <v>82</v>
      </c>
      <c r="L6439" t="s">
        <v>109</v>
      </c>
      <c r="M6439">
        <v>2024</v>
      </c>
      <c r="N6439" t="s">
        <v>84</v>
      </c>
      <c r="O6439" t="s">
        <v>3436</v>
      </c>
      <c r="P6439" t="s">
        <v>86</v>
      </c>
    </row>
    <row r="6440" spans="1:16" x14ac:dyDescent="0.45">
      <c r="A6440">
        <v>6439</v>
      </c>
      <c r="B6440" s="10">
        <v>45397</v>
      </c>
      <c r="C6440">
        <v>7986</v>
      </c>
      <c r="D6440" t="s">
        <v>80</v>
      </c>
      <c r="E6440">
        <v>34</v>
      </c>
      <c r="F6440" t="s">
        <v>102</v>
      </c>
      <c r="G6440">
        <v>2</v>
      </c>
      <c r="H6440">
        <v>491.67</v>
      </c>
      <c r="I6440">
        <v>983.34</v>
      </c>
      <c r="J6440" t="s">
        <v>87</v>
      </c>
      <c r="K6440" t="s">
        <v>567</v>
      </c>
      <c r="L6440" t="s">
        <v>109</v>
      </c>
      <c r="M6440">
        <v>2024</v>
      </c>
      <c r="N6440" t="s">
        <v>84</v>
      </c>
      <c r="O6440" t="s">
        <v>631</v>
      </c>
      <c r="P6440" t="s">
        <v>86</v>
      </c>
    </row>
    <row r="6441" spans="1:16" x14ac:dyDescent="0.45">
      <c r="A6441">
        <v>6440</v>
      </c>
      <c r="B6441" s="10">
        <v>45397</v>
      </c>
      <c r="C6441">
        <v>7862</v>
      </c>
      <c r="D6441" t="s">
        <v>80</v>
      </c>
      <c r="E6441">
        <v>53</v>
      </c>
      <c r="F6441" t="s">
        <v>8</v>
      </c>
      <c r="G6441">
        <v>2</v>
      </c>
      <c r="H6441">
        <v>3859.88</v>
      </c>
      <c r="I6441">
        <v>7719.76</v>
      </c>
      <c r="J6441" t="s">
        <v>93</v>
      </c>
      <c r="K6441" t="s">
        <v>82</v>
      </c>
      <c r="L6441" t="s">
        <v>109</v>
      </c>
      <c r="M6441">
        <v>2024</v>
      </c>
      <c r="N6441" t="s">
        <v>84</v>
      </c>
      <c r="O6441" t="s">
        <v>3437</v>
      </c>
      <c r="P6441" t="s">
        <v>86</v>
      </c>
    </row>
    <row r="6442" spans="1:16" x14ac:dyDescent="0.45">
      <c r="A6442">
        <v>6441</v>
      </c>
      <c r="B6442" s="10">
        <v>45397</v>
      </c>
      <c r="C6442">
        <v>5423</v>
      </c>
      <c r="D6442" t="s">
        <v>89</v>
      </c>
      <c r="E6442">
        <v>36</v>
      </c>
      <c r="F6442" t="s">
        <v>102</v>
      </c>
      <c r="G6442">
        <v>5</v>
      </c>
      <c r="H6442">
        <v>4357.54</v>
      </c>
      <c r="I6442">
        <v>21787.7</v>
      </c>
      <c r="J6442" t="s">
        <v>97</v>
      </c>
      <c r="K6442" t="s">
        <v>82</v>
      </c>
      <c r="L6442" t="s">
        <v>109</v>
      </c>
      <c r="M6442">
        <v>2024</v>
      </c>
      <c r="N6442" t="s">
        <v>84</v>
      </c>
      <c r="O6442" t="s">
        <v>4535</v>
      </c>
      <c r="P6442" t="s">
        <v>86</v>
      </c>
    </row>
    <row r="6443" spans="1:16" x14ac:dyDescent="0.45">
      <c r="A6443">
        <v>6442</v>
      </c>
      <c r="B6443" s="10">
        <v>45397</v>
      </c>
      <c r="C6443">
        <v>7870</v>
      </c>
      <c r="D6443" t="s">
        <v>80</v>
      </c>
      <c r="E6443">
        <v>24</v>
      </c>
      <c r="F6443" t="s">
        <v>102</v>
      </c>
      <c r="G6443">
        <v>4</v>
      </c>
      <c r="H6443">
        <v>4823.3500000000004</v>
      </c>
      <c r="I6443">
        <v>19293.400000000001</v>
      </c>
      <c r="J6443" t="s">
        <v>95</v>
      </c>
      <c r="K6443" t="s">
        <v>82</v>
      </c>
      <c r="L6443" t="s">
        <v>109</v>
      </c>
      <c r="M6443">
        <v>2024</v>
      </c>
      <c r="N6443" t="s">
        <v>84</v>
      </c>
      <c r="O6443" t="s">
        <v>2386</v>
      </c>
      <c r="P6443" t="s">
        <v>86</v>
      </c>
    </row>
    <row r="6444" spans="1:16" x14ac:dyDescent="0.45">
      <c r="A6444">
        <v>6443</v>
      </c>
      <c r="B6444" s="10">
        <v>45397</v>
      </c>
      <c r="C6444">
        <v>9159</v>
      </c>
      <c r="D6444" t="s">
        <v>89</v>
      </c>
      <c r="E6444">
        <v>60</v>
      </c>
      <c r="F6444" t="s">
        <v>9</v>
      </c>
      <c r="G6444">
        <v>2</v>
      </c>
      <c r="H6444">
        <v>1623.24</v>
      </c>
      <c r="I6444">
        <v>3246.48</v>
      </c>
      <c r="J6444" t="s">
        <v>81</v>
      </c>
      <c r="K6444" t="s">
        <v>82</v>
      </c>
      <c r="L6444" t="s">
        <v>109</v>
      </c>
      <c r="M6444">
        <v>2024</v>
      </c>
      <c r="N6444" t="s">
        <v>84</v>
      </c>
      <c r="O6444" t="s">
        <v>3134</v>
      </c>
      <c r="P6444" t="s">
        <v>86</v>
      </c>
    </row>
    <row r="6445" spans="1:16" x14ac:dyDescent="0.45">
      <c r="A6445">
        <v>6444</v>
      </c>
      <c r="B6445" s="10">
        <v>45397</v>
      </c>
      <c r="C6445">
        <v>3073</v>
      </c>
      <c r="D6445" t="s">
        <v>80</v>
      </c>
      <c r="E6445">
        <v>62</v>
      </c>
      <c r="F6445" t="s">
        <v>7</v>
      </c>
      <c r="G6445">
        <v>3</v>
      </c>
      <c r="H6445">
        <v>663.07</v>
      </c>
      <c r="I6445">
        <v>1989.21</v>
      </c>
      <c r="J6445" t="s">
        <v>81</v>
      </c>
      <c r="K6445" t="s">
        <v>567</v>
      </c>
      <c r="L6445" t="s">
        <v>109</v>
      </c>
      <c r="M6445">
        <v>2024</v>
      </c>
      <c r="N6445" t="s">
        <v>84</v>
      </c>
      <c r="O6445" t="s">
        <v>7535</v>
      </c>
      <c r="P6445" t="s">
        <v>86</v>
      </c>
    </row>
    <row r="6446" spans="1:16" x14ac:dyDescent="0.45">
      <c r="A6446">
        <v>6445</v>
      </c>
      <c r="B6446" s="10">
        <v>45397</v>
      </c>
      <c r="C6446">
        <v>7170</v>
      </c>
      <c r="D6446" t="s">
        <v>80</v>
      </c>
      <c r="E6446">
        <v>38</v>
      </c>
      <c r="F6446" t="s">
        <v>9</v>
      </c>
      <c r="G6446">
        <v>5</v>
      </c>
      <c r="H6446">
        <v>4691.42</v>
      </c>
      <c r="I6446">
        <v>23457.1</v>
      </c>
      <c r="J6446" t="s">
        <v>97</v>
      </c>
      <c r="K6446" t="s">
        <v>82</v>
      </c>
      <c r="L6446" t="s">
        <v>109</v>
      </c>
      <c r="M6446">
        <v>2024</v>
      </c>
      <c r="N6446" t="s">
        <v>84</v>
      </c>
      <c r="O6446" t="s">
        <v>4536</v>
      </c>
      <c r="P6446" t="s">
        <v>86</v>
      </c>
    </row>
    <row r="6447" spans="1:16" x14ac:dyDescent="0.45">
      <c r="A6447">
        <v>6446</v>
      </c>
      <c r="B6447" s="10">
        <v>45397</v>
      </c>
      <c r="C6447">
        <v>1701</v>
      </c>
      <c r="D6447" t="s">
        <v>89</v>
      </c>
      <c r="E6447">
        <v>45</v>
      </c>
      <c r="F6447" t="s">
        <v>6</v>
      </c>
      <c r="G6447">
        <v>1</v>
      </c>
      <c r="H6447">
        <v>2028.84</v>
      </c>
      <c r="I6447">
        <v>2028.84</v>
      </c>
      <c r="J6447" t="s">
        <v>93</v>
      </c>
      <c r="K6447" t="s">
        <v>82</v>
      </c>
      <c r="L6447" t="s">
        <v>109</v>
      </c>
      <c r="M6447">
        <v>2024</v>
      </c>
      <c r="N6447" t="s">
        <v>84</v>
      </c>
      <c r="O6447" t="s">
        <v>5677</v>
      </c>
      <c r="P6447" t="s">
        <v>86</v>
      </c>
    </row>
    <row r="6448" spans="1:16" x14ac:dyDescent="0.45">
      <c r="A6448">
        <v>6447</v>
      </c>
      <c r="B6448" s="10">
        <v>45397</v>
      </c>
      <c r="C6448">
        <v>9113</v>
      </c>
      <c r="D6448" t="s">
        <v>89</v>
      </c>
      <c r="E6448">
        <v>20</v>
      </c>
      <c r="F6448" t="s">
        <v>7</v>
      </c>
      <c r="G6448">
        <v>4</v>
      </c>
      <c r="H6448">
        <v>512.99</v>
      </c>
      <c r="I6448">
        <v>2051.96</v>
      </c>
      <c r="J6448" t="s">
        <v>95</v>
      </c>
      <c r="K6448" t="s">
        <v>82</v>
      </c>
      <c r="L6448" t="s">
        <v>109</v>
      </c>
      <c r="M6448">
        <v>2024</v>
      </c>
      <c r="N6448" t="s">
        <v>84</v>
      </c>
      <c r="O6448" t="s">
        <v>2387</v>
      </c>
      <c r="P6448" t="s">
        <v>86</v>
      </c>
    </row>
    <row r="6449" spans="1:16" x14ac:dyDescent="0.45">
      <c r="A6449">
        <v>6448</v>
      </c>
      <c r="B6449" s="10">
        <v>45397</v>
      </c>
      <c r="C6449">
        <v>7825</v>
      </c>
      <c r="D6449" t="s">
        <v>89</v>
      </c>
      <c r="E6449">
        <v>31</v>
      </c>
      <c r="F6449" t="s">
        <v>8</v>
      </c>
      <c r="G6449">
        <v>5</v>
      </c>
      <c r="H6449">
        <v>2518.9699999999998</v>
      </c>
      <c r="I6449">
        <v>12594.85</v>
      </c>
      <c r="J6449" t="s">
        <v>87</v>
      </c>
      <c r="K6449" t="s">
        <v>82</v>
      </c>
      <c r="L6449" t="s">
        <v>109</v>
      </c>
      <c r="M6449">
        <v>2024</v>
      </c>
      <c r="N6449" t="s">
        <v>84</v>
      </c>
      <c r="O6449" t="s">
        <v>9003</v>
      </c>
      <c r="P6449" t="s">
        <v>748</v>
      </c>
    </row>
    <row r="6450" spans="1:16" x14ac:dyDescent="0.45">
      <c r="A6450">
        <v>6449</v>
      </c>
      <c r="B6450" s="10">
        <v>45397</v>
      </c>
      <c r="C6450">
        <v>8867</v>
      </c>
      <c r="D6450" t="s">
        <v>89</v>
      </c>
      <c r="E6450">
        <v>19</v>
      </c>
      <c r="F6450" t="s">
        <v>7</v>
      </c>
      <c r="G6450">
        <v>2</v>
      </c>
      <c r="H6450">
        <v>993.1</v>
      </c>
      <c r="I6450">
        <v>1986.2</v>
      </c>
      <c r="J6450" t="s">
        <v>95</v>
      </c>
      <c r="K6450" t="s">
        <v>567</v>
      </c>
      <c r="L6450" t="s">
        <v>109</v>
      </c>
      <c r="M6450">
        <v>2024</v>
      </c>
      <c r="N6450" t="s">
        <v>84</v>
      </c>
      <c r="O6450" t="s">
        <v>7060</v>
      </c>
      <c r="P6450" t="s">
        <v>86</v>
      </c>
    </row>
    <row r="6451" spans="1:16" x14ac:dyDescent="0.45">
      <c r="A6451">
        <v>6450</v>
      </c>
      <c r="B6451" s="10">
        <v>45397</v>
      </c>
      <c r="C6451">
        <v>5264</v>
      </c>
      <c r="D6451" t="s">
        <v>80</v>
      </c>
      <c r="E6451">
        <v>46</v>
      </c>
      <c r="F6451" t="s">
        <v>9</v>
      </c>
      <c r="G6451">
        <v>3</v>
      </c>
      <c r="H6451">
        <v>1808.63</v>
      </c>
      <c r="I6451">
        <v>5425.89</v>
      </c>
      <c r="J6451" t="s">
        <v>93</v>
      </c>
      <c r="K6451" t="s">
        <v>82</v>
      </c>
      <c r="L6451" t="s">
        <v>109</v>
      </c>
      <c r="M6451">
        <v>2024</v>
      </c>
      <c r="N6451" t="s">
        <v>84</v>
      </c>
      <c r="O6451" t="s">
        <v>6572</v>
      </c>
      <c r="P6451" t="s">
        <v>86</v>
      </c>
    </row>
    <row r="6452" spans="1:16" x14ac:dyDescent="0.45">
      <c r="A6452">
        <v>6451</v>
      </c>
      <c r="B6452" s="10">
        <v>45397</v>
      </c>
      <c r="C6452">
        <v>8968</v>
      </c>
      <c r="D6452" t="s">
        <v>89</v>
      </c>
      <c r="E6452">
        <v>35</v>
      </c>
      <c r="F6452" t="s">
        <v>9</v>
      </c>
      <c r="G6452">
        <v>1</v>
      </c>
      <c r="H6452">
        <v>1635.73</v>
      </c>
      <c r="I6452">
        <v>1635.73</v>
      </c>
      <c r="J6452" t="s">
        <v>97</v>
      </c>
      <c r="K6452" t="s">
        <v>567</v>
      </c>
      <c r="L6452" t="s">
        <v>109</v>
      </c>
      <c r="M6452">
        <v>2024</v>
      </c>
      <c r="N6452" t="s">
        <v>84</v>
      </c>
      <c r="O6452" t="s">
        <v>7968</v>
      </c>
      <c r="P6452" t="s">
        <v>86</v>
      </c>
    </row>
    <row r="6453" spans="1:16" x14ac:dyDescent="0.45">
      <c r="A6453">
        <v>6452</v>
      </c>
      <c r="B6453" s="10">
        <v>45397</v>
      </c>
      <c r="C6453">
        <v>9146</v>
      </c>
      <c r="D6453" t="s">
        <v>80</v>
      </c>
      <c r="E6453">
        <v>54</v>
      </c>
      <c r="F6453" t="s">
        <v>102</v>
      </c>
      <c r="G6453">
        <v>4</v>
      </c>
      <c r="H6453">
        <v>4937.07</v>
      </c>
      <c r="I6453">
        <v>19748.28</v>
      </c>
      <c r="J6453" t="s">
        <v>93</v>
      </c>
      <c r="K6453" t="s">
        <v>82</v>
      </c>
      <c r="L6453" t="s">
        <v>109</v>
      </c>
      <c r="M6453">
        <v>2024</v>
      </c>
      <c r="N6453" t="s">
        <v>84</v>
      </c>
      <c r="O6453" t="s">
        <v>2099</v>
      </c>
      <c r="P6453" t="s">
        <v>86</v>
      </c>
    </row>
    <row r="6454" spans="1:16" x14ac:dyDescent="0.45">
      <c r="A6454">
        <v>6453</v>
      </c>
      <c r="B6454" s="10">
        <v>45398</v>
      </c>
      <c r="C6454">
        <v>8776</v>
      </c>
      <c r="D6454" t="s">
        <v>80</v>
      </c>
      <c r="E6454">
        <v>62</v>
      </c>
      <c r="F6454" t="s">
        <v>9</v>
      </c>
      <c r="G6454">
        <v>2</v>
      </c>
      <c r="H6454">
        <v>3215.59</v>
      </c>
      <c r="I6454">
        <v>6431.18</v>
      </c>
      <c r="J6454" t="s">
        <v>81</v>
      </c>
      <c r="K6454" t="s">
        <v>82</v>
      </c>
      <c r="L6454" t="s">
        <v>109</v>
      </c>
      <c r="M6454">
        <v>2024</v>
      </c>
      <c r="N6454" t="s">
        <v>84</v>
      </c>
      <c r="O6454" t="s">
        <v>285</v>
      </c>
      <c r="P6454" t="s">
        <v>86</v>
      </c>
    </row>
    <row r="6455" spans="1:16" x14ac:dyDescent="0.45">
      <c r="A6455">
        <v>6454</v>
      </c>
      <c r="B6455" s="10">
        <v>45398</v>
      </c>
      <c r="C6455">
        <v>9558</v>
      </c>
      <c r="D6455" t="s">
        <v>80</v>
      </c>
      <c r="E6455">
        <v>62</v>
      </c>
      <c r="F6455" t="s">
        <v>6</v>
      </c>
      <c r="G6455">
        <v>5</v>
      </c>
      <c r="H6455">
        <v>2484.42</v>
      </c>
      <c r="I6455">
        <v>12422.1</v>
      </c>
      <c r="J6455" t="s">
        <v>81</v>
      </c>
      <c r="K6455" t="s">
        <v>82</v>
      </c>
      <c r="L6455" t="s">
        <v>109</v>
      </c>
      <c r="M6455">
        <v>2024</v>
      </c>
      <c r="N6455" t="s">
        <v>84</v>
      </c>
      <c r="O6455" t="s">
        <v>4751</v>
      </c>
      <c r="P6455" t="s">
        <v>86</v>
      </c>
    </row>
    <row r="6456" spans="1:16" x14ac:dyDescent="0.45">
      <c r="A6456">
        <v>6455</v>
      </c>
      <c r="B6456" s="10">
        <v>45398</v>
      </c>
      <c r="C6456">
        <v>9719</v>
      </c>
      <c r="D6456" t="s">
        <v>89</v>
      </c>
      <c r="E6456">
        <v>41</v>
      </c>
      <c r="F6456" t="s">
        <v>9</v>
      </c>
      <c r="G6456">
        <v>5</v>
      </c>
      <c r="H6456">
        <v>2593.0700000000002</v>
      </c>
      <c r="I6456">
        <v>12965.35</v>
      </c>
      <c r="J6456" t="s">
        <v>97</v>
      </c>
      <c r="K6456" t="s">
        <v>82</v>
      </c>
      <c r="L6456" t="s">
        <v>109</v>
      </c>
      <c r="M6456">
        <v>2024</v>
      </c>
      <c r="N6456" t="s">
        <v>84</v>
      </c>
      <c r="O6456" t="s">
        <v>4537</v>
      </c>
      <c r="P6456" t="s">
        <v>86</v>
      </c>
    </row>
    <row r="6457" spans="1:16" x14ac:dyDescent="0.45">
      <c r="A6457">
        <v>6456</v>
      </c>
      <c r="B6457" s="10">
        <v>45398</v>
      </c>
      <c r="C6457">
        <v>5886</v>
      </c>
      <c r="D6457" t="s">
        <v>89</v>
      </c>
      <c r="E6457">
        <v>63</v>
      </c>
      <c r="F6457" t="s">
        <v>5</v>
      </c>
      <c r="G6457">
        <v>4</v>
      </c>
      <c r="H6457">
        <v>3040.24</v>
      </c>
      <c r="I6457">
        <v>12160.96</v>
      </c>
      <c r="J6457" t="s">
        <v>81</v>
      </c>
      <c r="K6457" t="s">
        <v>82</v>
      </c>
      <c r="L6457" t="s">
        <v>109</v>
      </c>
      <c r="M6457">
        <v>2024</v>
      </c>
      <c r="N6457" t="s">
        <v>84</v>
      </c>
      <c r="O6457" t="s">
        <v>1452</v>
      </c>
      <c r="P6457" t="s">
        <v>86</v>
      </c>
    </row>
    <row r="6458" spans="1:16" x14ac:dyDescent="0.45">
      <c r="A6458">
        <v>6457</v>
      </c>
      <c r="B6458" s="10">
        <v>45398</v>
      </c>
      <c r="C6458">
        <v>4935</v>
      </c>
      <c r="D6458" t="s">
        <v>89</v>
      </c>
      <c r="E6458">
        <v>29</v>
      </c>
      <c r="F6458" t="s">
        <v>5</v>
      </c>
      <c r="G6458">
        <v>3</v>
      </c>
      <c r="H6458">
        <v>4370.13</v>
      </c>
      <c r="I6458">
        <v>13110.39</v>
      </c>
      <c r="J6458" t="s">
        <v>87</v>
      </c>
      <c r="K6458" t="s">
        <v>82</v>
      </c>
      <c r="L6458" t="s">
        <v>109</v>
      </c>
      <c r="M6458">
        <v>2024</v>
      </c>
      <c r="N6458" t="s">
        <v>84</v>
      </c>
      <c r="O6458" t="s">
        <v>6136</v>
      </c>
      <c r="P6458" t="s">
        <v>86</v>
      </c>
    </row>
    <row r="6459" spans="1:16" x14ac:dyDescent="0.45">
      <c r="A6459">
        <v>6458</v>
      </c>
      <c r="B6459" s="10">
        <v>45398</v>
      </c>
      <c r="C6459">
        <v>5619</v>
      </c>
      <c r="D6459" t="s">
        <v>80</v>
      </c>
      <c r="E6459">
        <v>62</v>
      </c>
      <c r="F6459" t="s">
        <v>102</v>
      </c>
      <c r="G6459">
        <v>2</v>
      </c>
      <c r="H6459">
        <v>772.61</v>
      </c>
      <c r="I6459">
        <v>1545.22</v>
      </c>
      <c r="J6459" t="s">
        <v>81</v>
      </c>
      <c r="K6459" t="s">
        <v>567</v>
      </c>
      <c r="L6459" t="s">
        <v>109</v>
      </c>
      <c r="M6459">
        <v>2024</v>
      </c>
      <c r="N6459" t="s">
        <v>84</v>
      </c>
      <c r="O6459" t="s">
        <v>7007</v>
      </c>
      <c r="P6459" t="s">
        <v>86</v>
      </c>
    </row>
    <row r="6460" spans="1:16" x14ac:dyDescent="0.45">
      <c r="A6460">
        <v>6459</v>
      </c>
      <c r="B6460" s="10">
        <v>45398</v>
      </c>
      <c r="C6460">
        <v>6191</v>
      </c>
      <c r="D6460" t="s">
        <v>89</v>
      </c>
      <c r="E6460">
        <v>49</v>
      </c>
      <c r="F6460" t="s">
        <v>7</v>
      </c>
      <c r="G6460">
        <v>4</v>
      </c>
      <c r="H6460">
        <v>3018.18</v>
      </c>
      <c r="I6460">
        <v>12072.72</v>
      </c>
      <c r="J6460" t="s">
        <v>93</v>
      </c>
      <c r="K6460" t="s">
        <v>82</v>
      </c>
      <c r="L6460" t="s">
        <v>109</v>
      </c>
      <c r="M6460">
        <v>2024</v>
      </c>
      <c r="N6460" t="s">
        <v>84</v>
      </c>
      <c r="O6460" t="s">
        <v>2100</v>
      </c>
      <c r="P6460" t="s">
        <v>86</v>
      </c>
    </row>
    <row r="6461" spans="1:16" x14ac:dyDescent="0.45">
      <c r="A6461">
        <v>6460</v>
      </c>
      <c r="B6461" s="10">
        <v>45398</v>
      </c>
      <c r="C6461">
        <v>7875</v>
      </c>
      <c r="D6461" t="s">
        <v>89</v>
      </c>
      <c r="E6461">
        <v>35</v>
      </c>
      <c r="F6461" t="s">
        <v>7</v>
      </c>
      <c r="G6461">
        <v>4</v>
      </c>
      <c r="H6461">
        <v>1644.81</v>
      </c>
      <c r="I6461">
        <v>6579.24</v>
      </c>
      <c r="J6461" t="s">
        <v>97</v>
      </c>
      <c r="K6461" t="s">
        <v>82</v>
      </c>
      <c r="L6461" t="s">
        <v>109</v>
      </c>
      <c r="M6461">
        <v>2024</v>
      </c>
      <c r="N6461" t="s">
        <v>84</v>
      </c>
      <c r="O6461" t="s">
        <v>1788</v>
      </c>
      <c r="P6461" t="s">
        <v>86</v>
      </c>
    </row>
    <row r="6462" spans="1:16" x14ac:dyDescent="0.45">
      <c r="A6462">
        <v>6461</v>
      </c>
      <c r="B6462" s="10">
        <v>45398</v>
      </c>
      <c r="C6462">
        <v>8856</v>
      </c>
      <c r="D6462" t="s">
        <v>80</v>
      </c>
      <c r="E6462">
        <v>30</v>
      </c>
      <c r="F6462" t="s">
        <v>5</v>
      </c>
      <c r="G6462">
        <v>5</v>
      </c>
      <c r="H6462">
        <v>2878.44</v>
      </c>
      <c r="I6462">
        <v>14392.2</v>
      </c>
      <c r="J6462" t="s">
        <v>87</v>
      </c>
      <c r="K6462" t="s">
        <v>82</v>
      </c>
      <c r="L6462" t="s">
        <v>109</v>
      </c>
      <c r="M6462">
        <v>2024</v>
      </c>
      <c r="N6462" t="s">
        <v>84</v>
      </c>
      <c r="O6462" t="s">
        <v>4046</v>
      </c>
      <c r="P6462" t="s">
        <v>86</v>
      </c>
    </row>
    <row r="6463" spans="1:16" x14ac:dyDescent="0.45">
      <c r="A6463">
        <v>6462</v>
      </c>
      <c r="B6463" s="10">
        <v>45398</v>
      </c>
      <c r="C6463">
        <v>6401</v>
      </c>
      <c r="D6463" t="s">
        <v>89</v>
      </c>
      <c r="E6463">
        <v>21</v>
      </c>
      <c r="F6463" t="s">
        <v>6</v>
      </c>
      <c r="G6463">
        <v>4</v>
      </c>
      <c r="H6463">
        <v>2612.77</v>
      </c>
      <c r="I6463">
        <v>10451.08</v>
      </c>
      <c r="J6463" t="s">
        <v>95</v>
      </c>
      <c r="K6463" t="s">
        <v>82</v>
      </c>
      <c r="L6463" t="s">
        <v>109</v>
      </c>
      <c r="M6463">
        <v>2024</v>
      </c>
      <c r="N6463" t="s">
        <v>84</v>
      </c>
      <c r="O6463" t="s">
        <v>2388</v>
      </c>
      <c r="P6463" t="s">
        <v>86</v>
      </c>
    </row>
    <row r="6464" spans="1:16" x14ac:dyDescent="0.45">
      <c r="A6464">
        <v>6463</v>
      </c>
      <c r="B6464" s="10">
        <v>45398</v>
      </c>
      <c r="C6464">
        <v>4022</v>
      </c>
      <c r="D6464" t="s">
        <v>80</v>
      </c>
      <c r="E6464">
        <v>40</v>
      </c>
      <c r="F6464" t="s">
        <v>8</v>
      </c>
      <c r="G6464">
        <v>1</v>
      </c>
      <c r="H6464">
        <v>198.17</v>
      </c>
      <c r="I6464">
        <v>198.17</v>
      </c>
      <c r="J6464" t="s">
        <v>97</v>
      </c>
      <c r="K6464" t="s">
        <v>567</v>
      </c>
      <c r="L6464" t="s">
        <v>109</v>
      </c>
      <c r="M6464">
        <v>2024</v>
      </c>
      <c r="N6464" t="s">
        <v>84</v>
      </c>
      <c r="O6464" t="s">
        <v>7969</v>
      </c>
      <c r="P6464" t="s">
        <v>86</v>
      </c>
    </row>
    <row r="6465" spans="1:16" x14ac:dyDescent="0.45">
      <c r="A6465">
        <v>6464</v>
      </c>
      <c r="B6465" s="10">
        <v>45398</v>
      </c>
      <c r="C6465">
        <v>6738</v>
      </c>
      <c r="D6465" t="s">
        <v>89</v>
      </c>
      <c r="E6465">
        <v>27</v>
      </c>
      <c r="F6465" t="s">
        <v>6</v>
      </c>
      <c r="G6465">
        <v>1</v>
      </c>
      <c r="H6465">
        <v>2933.2</v>
      </c>
      <c r="I6465">
        <v>2933.2</v>
      </c>
      <c r="J6465" t="s">
        <v>87</v>
      </c>
      <c r="K6465" t="s">
        <v>82</v>
      </c>
      <c r="L6465" t="s">
        <v>109</v>
      </c>
      <c r="M6465">
        <v>2024</v>
      </c>
      <c r="N6465" t="s">
        <v>84</v>
      </c>
      <c r="O6465" t="s">
        <v>5455</v>
      </c>
      <c r="P6465" t="s">
        <v>86</v>
      </c>
    </row>
    <row r="6466" spans="1:16" x14ac:dyDescent="0.45">
      <c r="A6466">
        <v>6465</v>
      </c>
      <c r="B6466" s="10">
        <v>45398</v>
      </c>
      <c r="C6466">
        <v>6984</v>
      </c>
      <c r="D6466" t="s">
        <v>89</v>
      </c>
      <c r="E6466">
        <v>22</v>
      </c>
      <c r="F6466" t="s">
        <v>5</v>
      </c>
      <c r="G6466">
        <v>2</v>
      </c>
      <c r="H6466">
        <v>3560.61</v>
      </c>
      <c r="I6466">
        <v>7121.22</v>
      </c>
      <c r="J6466" t="s">
        <v>95</v>
      </c>
      <c r="K6466" t="s">
        <v>82</v>
      </c>
      <c r="L6466" t="s">
        <v>109</v>
      </c>
      <c r="M6466">
        <v>2024</v>
      </c>
      <c r="N6466" t="s">
        <v>84</v>
      </c>
      <c r="O6466" t="s">
        <v>2573</v>
      </c>
      <c r="P6466" t="s">
        <v>86</v>
      </c>
    </row>
    <row r="6467" spans="1:16" x14ac:dyDescent="0.45">
      <c r="A6467">
        <v>6466</v>
      </c>
      <c r="B6467" s="10">
        <v>45398</v>
      </c>
      <c r="C6467">
        <v>2770</v>
      </c>
      <c r="D6467" t="s">
        <v>89</v>
      </c>
      <c r="E6467">
        <v>57</v>
      </c>
      <c r="F6467" t="s">
        <v>6</v>
      </c>
      <c r="G6467">
        <v>4</v>
      </c>
      <c r="H6467">
        <v>1267.7</v>
      </c>
      <c r="I6467">
        <v>5070.8</v>
      </c>
      <c r="J6467" t="s">
        <v>81</v>
      </c>
      <c r="K6467" t="s">
        <v>82</v>
      </c>
      <c r="L6467" t="s">
        <v>109</v>
      </c>
      <c r="M6467">
        <v>2024</v>
      </c>
      <c r="N6467" t="s">
        <v>668</v>
      </c>
      <c r="O6467" t="s">
        <v>10049</v>
      </c>
      <c r="P6467" t="s">
        <v>86</v>
      </c>
    </row>
    <row r="6468" spans="1:16" x14ac:dyDescent="0.45">
      <c r="A6468">
        <v>6467</v>
      </c>
      <c r="B6468" s="10">
        <v>45399</v>
      </c>
      <c r="C6468">
        <v>9989</v>
      </c>
      <c r="D6468" t="s">
        <v>89</v>
      </c>
      <c r="E6468">
        <v>31</v>
      </c>
      <c r="F6468" t="s">
        <v>8</v>
      </c>
      <c r="G6468">
        <v>5</v>
      </c>
      <c r="H6468">
        <v>579</v>
      </c>
      <c r="I6468">
        <v>2895</v>
      </c>
      <c r="J6468" t="s">
        <v>87</v>
      </c>
      <c r="K6468" t="s">
        <v>82</v>
      </c>
      <c r="L6468" t="s">
        <v>109</v>
      </c>
      <c r="M6468">
        <v>2024</v>
      </c>
      <c r="N6468" t="s">
        <v>84</v>
      </c>
      <c r="O6468" t="s">
        <v>373</v>
      </c>
      <c r="P6468" t="s">
        <v>86</v>
      </c>
    </row>
    <row r="6469" spans="1:16" x14ac:dyDescent="0.45">
      <c r="A6469">
        <v>6468</v>
      </c>
      <c r="B6469" s="10">
        <v>45399</v>
      </c>
      <c r="C6469">
        <v>4215</v>
      </c>
      <c r="D6469" t="s">
        <v>89</v>
      </c>
      <c r="E6469">
        <v>51</v>
      </c>
      <c r="F6469" t="s">
        <v>7</v>
      </c>
      <c r="G6469">
        <v>2</v>
      </c>
      <c r="H6469">
        <v>1097.6400000000001</v>
      </c>
      <c r="I6469">
        <v>2195.2800000000002</v>
      </c>
      <c r="J6469" t="s">
        <v>93</v>
      </c>
      <c r="K6469" t="s">
        <v>82</v>
      </c>
      <c r="L6469" t="s">
        <v>109</v>
      </c>
      <c r="M6469">
        <v>2024</v>
      </c>
      <c r="N6469" t="s">
        <v>84</v>
      </c>
      <c r="O6469" t="s">
        <v>3438</v>
      </c>
      <c r="P6469" t="s">
        <v>86</v>
      </c>
    </row>
    <row r="6470" spans="1:16" x14ac:dyDescent="0.45">
      <c r="A6470">
        <v>6469</v>
      </c>
      <c r="B6470" s="10">
        <v>45399</v>
      </c>
      <c r="C6470">
        <v>7694</v>
      </c>
      <c r="D6470" t="s">
        <v>80</v>
      </c>
      <c r="E6470">
        <v>45</v>
      </c>
      <c r="F6470" t="s">
        <v>5</v>
      </c>
      <c r="G6470">
        <v>3</v>
      </c>
      <c r="H6470">
        <v>3200.24</v>
      </c>
      <c r="I6470">
        <v>9600.7199999999993</v>
      </c>
      <c r="J6470" t="s">
        <v>93</v>
      </c>
      <c r="K6470" t="s">
        <v>82</v>
      </c>
      <c r="L6470" t="s">
        <v>109</v>
      </c>
      <c r="M6470">
        <v>2024</v>
      </c>
      <c r="N6470" t="s">
        <v>668</v>
      </c>
      <c r="O6470" t="s">
        <v>9522</v>
      </c>
      <c r="P6470" t="s">
        <v>86</v>
      </c>
    </row>
    <row r="6471" spans="1:16" x14ac:dyDescent="0.45">
      <c r="A6471">
        <v>6470</v>
      </c>
      <c r="B6471" s="10">
        <v>45399</v>
      </c>
      <c r="C6471">
        <v>3976</v>
      </c>
      <c r="D6471" t="s">
        <v>89</v>
      </c>
      <c r="E6471">
        <v>25</v>
      </c>
      <c r="F6471" t="s">
        <v>9</v>
      </c>
      <c r="G6471">
        <v>5</v>
      </c>
      <c r="H6471">
        <v>2370.52</v>
      </c>
      <c r="I6471">
        <v>11852.6</v>
      </c>
      <c r="J6471" t="s">
        <v>87</v>
      </c>
      <c r="K6471" t="s">
        <v>82</v>
      </c>
      <c r="L6471" t="s">
        <v>109</v>
      </c>
      <c r="M6471">
        <v>2024</v>
      </c>
      <c r="N6471" t="s">
        <v>84</v>
      </c>
      <c r="O6471" t="s">
        <v>4047</v>
      </c>
      <c r="P6471" t="s">
        <v>86</v>
      </c>
    </row>
    <row r="6472" spans="1:16" x14ac:dyDescent="0.45">
      <c r="A6472">
        <v>6471</v>
      </c>
      <c r="B6472" s="10">
        <v>45399</v>
      </c>
      <c r="C6472">
        <v>4737</v>
      </c>
      <c r="D6472" t="s">
        <v>89</v>
      </c>
      <c r="E6472">
        <v>33</v>
      </c>
      <c r="F6472" t="s">
        <v>8</v>
      </c>
      <c r="G6472">
        <v>3</v>
      </c>
      <c r="H6472">
        <v>4333.26</v>
      </c>
      <c r="I6472">
        <v>12999.78</v>
      </c>
      <c r="J6472" t="s">
        <v>87</v>
      </c>
      <c r="K6472" t="s">
        <v>82</v>
      </c>
      <c r="L6472" t="s">
        <v>109</v>
      </c>
      <c r="M6472">
        <v>2024</v>
      </c>
      <c r="N6472" t="s">
        <v>84</v>
      </c>
      <c r="O6472" t="s">
        <v>6137</v>
      </c>
      <c r="P6472" t="s">
        <v>86</v>
      </c>
    </row>
    <row r="6473" spans="1:16" x14ac:dyDescent="0.45">
      <c r="A6473">
        <v>6472</v>
      </c>
      <c r="B6473" s="10">
        <v>45399</v>
      </c>
      <c r="C6473">
        <v>1752</v>
      </c>
      <c r="D6473" t="s">
        <v>89</v>
      </c>
      <c r="E6473">
        <v>48</v>
      </c>
      <c r="F6473" t="s">
        <v>8</v>
      </c>
      <c r="G6473">
        <v>2</v>
      </c>
      <c r="H6473">
        <v>1460.69</v>
      </c>
      <c r="I6473">
        <v>2921.38</v>
      </c>
      <c r="J6473" t="s">
        <v>93</v>
      </c>
      <c r="K6473" t="s">
        <v>82</v>
      </c>
      <c r="L6473" t="s">
        <v>109</v>
      </c>
      <c r="M6473">
        <v>2024</v>
      </c>
      <c r="N6473" t="s">
        <v>84</v>
      </c>
      <c r="O6473" t="s">
        <v>3439</v>
      </c>
      <c r="P6473" t="s">
        <v>86</v>
      </c>
    </row>
    <row r="6474" spans="1:16" x14ac:dyDescent="0.45">
      <c r="A6474">
        <v>6473</v>
      </c>
      <c r="B6474" s="10">
        <v>45399</v>
      </c>
      <c r="C6474">
        <v>2392</v>
      </c>
      <c r="D6474" t="s">
        <v>89</v>
      </c>
      <c r="E6474">
        <v>24</v>
      </c>
      <c r="F6474" t="s">
        <v>8</v>
      </c>
      <c r="G6474">
        <v>1</v>
      </c>
      <c r="H6474">
        <v>1857.23</v>
      </c>
      <c r="I6474">
        <v>1857.23</v>
      </c>
      <c r="J6474" t="s">
        <v>95</v>
      </c>
      <c r="K6474" t="s">
        <v>567</v>
      </c>
      <c r="L6474" t="s">
        <v>109</v>
      </c>
      <c r="M6474">
        <v>2024</v>
      </c>
      <c r="N6474" t="s">
        <v>84</v>
      </c>
      <c r="O6474" t="s">
        <v>7719</v>
      </c>
      <c r="P6474" t="s">
        <v>86</v>
      </c>
    </row>
    <row r="6475" spans="1:16" x14ac:dyDescent="0.45">
      <c r="A6475">
        <v>6474</v>
      </c>
      <c r="B6475" s="10">
        <v>45399</v>
      </c>
      <c r="C6475">
        <v>7789</v>
      </c>
      <c r="D6475" t="s">
        <v>89</v>
      </c>
      <c r="E6475">
        <v>20</v>
      </c>
      <c r="F6475" t="s">
        <v>7</v>
      </c>
      <c r="G6475">
        <v>5</v>
      </c>
      <c r="H6475">
        <v>2663.85</v>
      </c>
      <c r="I6475">
        <v>13319.25</v>
      </c>
      <c r="J6475" t="s">
        <v>95</v>
      </c>
      <c r="K6475" t="s">
        <v>82</v>
      </c>
      <c r="L6475" t="s">
        <v>109</v>
      </c>
      <c r="M6475">
        <v>2024</v>
      </c>
      <c r="N6475" t="s">
        <v>668</v>
      </c>
      <c r="O6475" t="s">
        <v>9755</v>
      </c>
      <c r="P6475" t="s">
        <v>86</v>
      </c>
    </row>
    <row r="6476" spans="1:16" x14ac:dyDescent="0.45">
      <c r="A6476">
        <v>6475</v>
      </c>
      <c r="B6476" s="10">
        <v>45399</v>
      </c>
      <c r="C6476">
        <v>1677</v>
      </c>
      <c r="D6476" t="s">
        <v>89</v>
      </c>
      <c r="E6476">
        <v>46</v>
      </c>
      <c r="F6476" t="s">
        <v>6</v>
      </c>
      <c r="G6476">
        <v>5</v>
      </c>
      <c r="H6476">
        <v>2327.08</v>
      </c>
      <c r="I6476">
        <v>11635.4</v>
      </c>
      <c r="J6476" t="s">
        <v>93</v>
      </c>
      <c r="K6476" t="s">
        <v>82</v>
      </c>
      <c r="L6476" t="s">
        <v>109</v>
      </c>
      <c r="M6476">
        <v>2024</v>
      </c>
      <c r="N6476" t="s">
        <v>84</v>
      </c>
      <c r="O6476" t="s">
        <v>4297</v>
      </c>
      <c r="P6476" t="s">
        <v>86</v>
      </c>
    </row>
    <row r="6477" spans="1:16" x14ac:dyDescent="0.45">
      <c r="A6477">
        <v>6476</v>
      </c>
      <c r="B6477" s="10">
        <v>45399</v>
      </c>
      <c r="C6477">
        <v>1105</v>
      </c>
      <c r="D6477" t="s">
        <v>89</v>
      </c>
      <c r="E6477">
        <v>53</v>
      </c>
      <c r="F6477" t="s">
        <v>102</v>
      </c>
      <c r="G6477">
        <v>2</v>
      </c>
      <c r="H6477">
        <v>2761.42</v>
      </c>
      <c r="I6477">
        <v>5522.84</v>
      </c>
      <c r="J6477" t="s">
        <v>93</v>
      </c>
      <c r="K6477" t="s">
        <v>82</v>
      </c>
      <c r="L6477" t="s">
        <v>109</v>
      </c>
      <c r="M6477">
        <v>2024</v>
      </c>
      <c r="N6477" t="s">
        <v>84</v>
      </c>
      <c r="O6477" t="s">
        <v>3440</v>
      </c>
      <c r="P6477" t="s">
        <v>86</v>
      </c>
    </row>
    <row r="6478" spans="1:16" x14ac:dyDescent="0.45">
      <c r="A6478">
        <v>6477</v>
      </c>
      <c r="B6478" s="10">
        <v>45399</v>
      </c>
      <c r="C6478">
        <v>5753</v>
      </c>
      <c r="D6478" t="s">
        <v>80</v>
      </c>
      <c r="E6478">
        <v>56</v>
      </c>
      <c r="F6478" t="s">
        <v>9</v>
      </c>
      <c r="G6478">
        <v>5</v>
      </c>
      <c r="H6478">
        <v>1594.84</v>
      </c>
      <c r="I6478">
        <v>7974.2</v>
      </c>
      <c r="J6478" t="s">
        <v>81</v>
      </c>
      <c r="K6478" t="s">
        <v>82</v>
      </c>
      <c r="L6478" t="s">
        <v>109</v>
      </c>
      <c r="M6478">
        <v>2024</v>
      </c>
      <c r="N6478" t="s">
        <v>84</v>
      </c>
      <c r="O6478" t="s">
        <v>4752</v>
      </c>
      <c r="P6478" t="s">
        <v>86</v>
      </c>
    </row>
    <row r="6479" spans="1:16" x14ac:dyDescent="0.45">
      <c r="A6479">
        <v>6478</v>
      </c>
      <c r="B6479" s="10">
        <v>45399</v>
      </c>
      <c r="C6479">
        <v>2946</v>
      </c>
      <c r="D6479" t="s">
        <v>80</v>
      </c>
      <c r="E6479">
        <v>21</v>
      </c>
      <c r="F6479" t="s">
        <v>5</v>
      </c>
      <c r="G6479">
        <v>5</v>
      </c>
      <c r="H6479">
        <v>875.02</v>
      </c>
      <c r="I6479">
        <v>4375.1000000000004</v>
      </c>
      <c r="J6479" t="s">
        <v>95</v>
      </c>
      <c r="K6479" t="s">
        <v>82</v>
      </c>
      <c r="L6479" t="s">
        <v>109</v>
      </c>
      <c r="M6479">
        <v>2024</v>
      </c>
      <c r="N6479" t="s">
        <v>668</v>
      </c>
      <c r="O6479" t="s">
        <v>9756</v>
      </c>
      <c r="P6479" t="s">
        <v>86</v>
      </c>
    </row>
    <row r="6480" spans="1:16" x14ac:dyDescent="0.45">
      <c r="A6480">
        <v>6479</v>
      </c>
      <c r="B6480" s="10">
        <v>45399</v>
      </c>
      <c r="C6480">
        <v>6544</v>
      </c>
      <c r="D6480" t="s">
        <v>89</v>
      </c>
      <c r="E6480">
        <v>26</v>
      </c>
      <c r="F6480" t="s">
        <v>6</v>
      </c>
      <c r="G6480">
        <v>2</v>
      </c>
      <c r="H6480">
        <v>4026.41</v>
      </c>
      <c r="I6480">
        <v>8052.82</v>
      </c>
      <c r="J6480" t="s">
        <v>87</v>
      </c>
      <c r="K6480" t="s">
        <v>82</v>
      </c>
      <c r="L6480" t="s">
        <v>109</v>
      </c>
      <c r="M6480">
        <v>2024</v>
      </c>
      <c r="N6480" t="s">
        <v>84</v>
      </c>
      <c r="O6480" t="s">
        <v>3772</v>
      </c>
      <c r="P6480" t="s">
        <v>86</v>
      </c>
    </row>
    <row r="6481" spans="1:16" x14ac:dyDescent="0.45">
      <c r="A6481">
        <v>6480</v>
      </c>
      <c r="B6481" s="10">
        <v>45400</v>
      </c>
      <c r="C6481">
        <v>2095</v>
      </c>
      <c r="D6481" t="s">
        <v>80</v>
      </c>
      <c r="E6481">
        <v>34</v>
      </c>
      <c r="F6481" t="s">
        <v>8</v>
      </c>
      <c r="G6481">
        <v>4</v>
      </c>
      <c r="H6481">
        <v>244.51</v>
      </c>
      <c r="I6481">
        <v>978.04</v>
      </c>
      <c r="J6481" t="s">
        <v>87</v>
      </c>
      <c r="K6481" t="s">
        <v>567</v>
      </c>
      <c r="L6481" t="s">
        <v>109</v>
      </c>
      <c r="M6481">
        <v>2024</v>
      </c>
      <c r="N6481" t="s">
        <v>84</v>
      </c>
      <c r="O6481" t="s">
        <v>632</v>
      </c>
      <c r="P6481" t="s">
        <v>86</v>
      </c>
    </row>
    <row r="6482" spans="1:16" x14ac:dyDescent="0.45">
      <c r="A6482">
        <v>6481</v>
      </c>
      <c r="B6482" s="10">
        <v>45400</v>
      </c>
      <c r="C6482">
        <v>7985</v>
      </c>
      <c r="D6482" t="s">
        <v>89</v>
      </c>
      <c r="E6482">
        <v>37</v>
      </c>
      <c r="F6482" t="s">
        <v>7</v>
      </c>
      <c r="G6482">
        <v>2</v>
      </c>
      <c r="H6482">
        <v>1880.04</v>
      </c>
      <c r="I6482">
        <v>3760.08</v>
      </c>
      <c r="J6482" t="s">
        <v>97</v>
      </c>
      <c r="K6482" t="s">
        <v>82</v>
      </c>
      <c r="L6482" t="s">
        <v>109</v>
      </c>
      <c r="M6482">
        <v>2024</v>
      </c>
      <c r="N6482" t="s">
        <v>668</v>
      </c>
      <c r="O6482" t="s">
        <v>9896</v>
      </c>
      <c r="P6482" t="s">
        <v>86</v>
      </c>
    </row>
    <row r="6483" spans="1:16" x14ac:dyDescent="0.45">
      <c r="A6483">
        <v>6482</v>
      </c>
      <c r="B6483" s="10">
        <v>45400</v>
      </c>
      <c r="C6483">
        <v>2782</v>
      </c>
      <c r="D6483" t="s">
        <v>80</v>
      </c>
      <c r="E6483">
        <v>31</v>
      </c>
      <c r="F6483" t="s">
        <v>8</v>
      </c>
      <c r="G6483">
        <v>5</v>
      </c>
      <c r="H6483">
        <v>482.64</v>
      </c>
      <c r="I6483">
        <v>2413.1999999999998</v>
      </c>
      <c r="J6483" t="s">
        <v>87</v>
      </c>
      <c r="K6483" t="s">
        <v>82</v>
      </c>
      <c r="L6483" t="s">
        <v>109</v>
      </c>
      <c r="M6483">
        <v>2024</v>
      </c>
      <c r="N6483" t="s">
        <v>668</v>
      </c>
      <c r="O6483" t="s">
        <v>9757</v>
      </c>
      <c r="P6483" t="s">
        <v>86</v>
      </c>
    </row>
    <row r="6484" spans="1:16" x14ac:dyDescent="0.45">
      <c r="A6484">
        <v>6483</v>
      </c>
      <c r="B6484" s="10">
        <v>45400</v>
      </c>
      <c r="C6484">
        <v>5541</v>
      </c>
      <c r="D6484" t="s">
        <v>89</v>
      </c>
      <c r="E6484">
        <v>63</v>
      </c>
      <c r="F6484" t="s">
        <v>6</v>
      </c>
      <c r="G6484">
        <v>2</v>
      </c>
      <c r="H6484">
        <v>3694.83</v>
      </c>
      <c r="I6484">
        <v>7389.66</v>
      </c>
      <c r="J6484" t="s">
        <v>81</v>
      </c>
      <c r="K6484" t="s">
        <v>82</v>
      </c>
      <c r="L6484" t="s">
        <v>109</v>
      </c>
      <c r="M6484">
        <v>2024</v>
      </c>
      <c r="N6484" t="s">
        <v>84</v>
      </c>
      <c r="O6484" t="s">
        <v>3135</v>
      </c>
      <c r="P6484" t="s">
        <v>86</v>
      </c>
    </row>
    <row r="6485" spans="1:16" x14ac:dyDescent="0.45">
      <c r="A6485">
        <v>6484</v>
      </c>
      <c r="B6485" s="10">
        <v>45400</v>
      </c>
      <c r="C6485">
        <v>4257</v>
      </c>
      <c r="D6485" t="s">
        <v>89</v>
      </c>
      <c r="E6485">
        <v>46</v>
      </c>
      <c r="F6485" t="s">
        <v>5</v>
      </c>
      <c r="G6485">
        <v>5</v>
      </c>
      <c r="H6485">
        <v>1859.29</v>
      </c>
      <c r="I6485">
        <v>9296.4500000000007</v>
      </c>
      <c r="J6485" t="s">
        <v>93</v>
      </c>
      <c r="K6485" t="s">
        <v>82</v>
      </c>
      <c r="L6485" t="s">
        <v>109</v>
      </c>
      <c r="M6485">
        <v>2024</v>
      </c>
      <c r="N6485" t="s">
        <v>84</v>
      </c>
      <c r="O6485" t="s">
        <v>4298</v>
      </c>
      <c r="P6485" t="s">
        <v>86</v>
      </c>
    </row>
    <row r="6486" spans="1:16" x14ac:dyDescent="0.45">
      <c r="A6486">
        <v>6485</v>
      </c>
      <c r="B6486" s="10">
        <v>45400</v>
      </c>
      <c r="C6486">
        <v>7213</v>
      </c>
      <c r="D6486" t="s">
        <v>80</v>
      </c>
      <c r="E6486">
        <v>30</v>
      </c>
      <c r="F6486" t="s">
        <v>9</v>
      </c>
      <c r="G6486">
        <v>3</v>
      </c>
      <c r="H6486">
        <v>198.75</v>
      </c>
      <c r="I6486">
        <v>596.25</v>
      </c>
      <c r="J6486" t="s">
        <v>87</v>
      </c>
      <c r="K6486" t="s">
        <v>567</v>
      </c>
      <c r="L6486" t="s">
        <v>109</v>
      </c>
      <c r="M6486">
        <v>2024</v>
      </c>
      <c r="N6486" t="s">
        <v>84</v>
      </c>
      <c r="O6486" t="s">
        <v>7536</v>
      </c>
      <c r="P6486" t="s">
        <v>86</v>
      </c>
    </row>
    <row r="6487" spans="1:16" x14ac:dyDescent="0.45">
      <c r="A6487">
        <v>6486</v>
      </c>
      <c r="B6487" s="10">
        <v>45400</v>
      </c>
      <c r="C6487">
        <v>5869</v>
      </c>
      <c r="D6487" t="s">
        <v>89</v>
      </c>
      <c r="E6487">
        <v>53</v>
      </c>
      <c r="F6487" t="s">
        <v>8</v>
      </c>
      <c r="G6487">
        <v>3</v>
      </c>
      <c r="H6487">
        <v>425.58</v>
      </c>
      <c r="I6487">
        <v>1276.74</v>
      </c>
      <c r="J6487" t="s">
        <v>93</v>
      </c>
      <c r="K6487" t="s">
        <v>567</v>
      </c>
      <c r="L6487" t="s">
        <v>109</v>
      </c>
      <c r="M6487">
        <v>2024</v>
      </c>
      <c r="N6487" t="s">
        <v>84</v>
      </c>
      <c r="O6487" t="s">
        <v>7537</v>
      </c>
      <c r="P6487" t="s">
        <v>86</v>
      </c>
    </row>
    <row r="6488" spans="1:16" x14ac:dyDescent="0.45">
      <c r="A6488">
        <v>6487</v>
      </c>
      <c r="B6488" s="10">
        <v>45400</v>
      </c>
      <c r="C6488">
        <v>2561</v>
      </c>
      <c r="D6488" t="s">
        <v>80</v>
      </c>
      <c r="E6488">
        <v>62</v>
      </c>
      <c r="F6488" t="s">
        <v>7</v>
      </c>
      <c r="G6488">
        <v>1</v>
      </c>
      <c r="H6488">
        <v>1033.06</v>
      </c>
      <c r="I6488">
        <v>1033.06</v>
      </c>
      <c r="J6488" t="s">
        <v>81</v>
      </c>
      <c r="K6488" t="s">
        <v>567</v>
      </c>
      <c r="L6488" t="s">
        <v>109</v>
      </c>
      <c r="M6488">
        <v>2024</v>
      </c>
      <c r="N6488" t="s">
        <v>84</v>
      </c>
      <c r="O6488" t="s">
        <v>8101</v>
      </c>
      <c r="P6488" t="s">
        <v>86</v>
      </c>
    </row>
    <row r="6489" spans="1:16" x14ac:dyDescent="0.45">
      <c r="A6489">
        <v>6488</v>
      </c>
      <c r="B6489" s="10">
        <v>45400</v>
      </c>
      <c r="C6489">
        <v>5006</v>
      </c>
      <c r="D6489" t="s">
        <v>89</v>
      </c>
      <c r="E6489">
        <v>34</v>
      </c>
      <c r="F6489" t="s">
        <v>7</v>
      </c>
      <c r="G6489">
        <v>2</v>
      </c>
      <c r="H6489">
        <v>3945.23</v>
      </c>
      <c r="I6489">
        <v>7890.46</v>
      </c>
      <c r="J6489" t="s">
        <v>87</v>
      </c>
      <c r="K6489" t="s">
        <v>82</v>
      </c>
      <c r="L6489" t="s">
        <v>109</v>
      </c>
      <c r="M6489">
        <v>2024</v>
      </c>
      <c r="N6489" t="s">
        <v>84</v>
      </c>
      <c r="O6489" t="s">
        <v>3773</v>
      </c>
      <c r="P6489" t="s">
        <v>86</v>
      </c>
    </row>
    <row r="6490" spans="1:16" x14ac:dyDescent="0.45">
      <c r="A6490">
        <v>6489</v>
      </c>
      <c r="B6490" s="10">
        <v>45400</v>
      </c>
      <c r="C6490">
        <v>4981</v>
      </c>
      <c r="D6490" t="s">
        <v>89</v>
      </c>
      <c r="E6490">
        <v>64</v>
      </c>
      <c r="F6490" t="s">
        <v>102</v>
      </c>
      <c r="G6490">
        <v>2</v>
      </c>
      <c r="H6490">
        <v>4005.98</v>
      </c>
      <c r="I6490">
        <v>8011.96</v>
      </c>
      <c r="J6490" t="s">
        <v>81</v>
      </c>
      <c r="K6490" t="s">
        <v>82</v>
      </c>
      <c r="L6490" t="s">
        <v>109</v>
      </c>
      <c r="M6490">
        <v>2024</v>
      </c>
      <c r="N6490" t="s">
        <v>84</v>
      </c>
      <c r="O6490" t="s">
        <v>3136</v>
      </c>
      <c r="P6490" t="s">
        <v>86</v>
      </c>
    </row>
    <row r="6491" spans="1:16" x14ac:dyDescent="0.45">
      <c r="A6491">
        <v>6490</v>
      </c>
      <c r="B6491" s="10">
        <v>45400</v>
      </c>
      <c r="C6491">
        <v>6682</v>
      </c>
      <c r="D6491" t="s">
        <v>89</v>
      </c>
      <c r="E6491">
        <v>60</v>
      </c>
      <c r="F6491" t="s">
        <v>7</v>
      </c>
      <c r="G6491">
        <v>3</v>
      </c>
      <c r="H6491">
        <v>4983.2299999999996</v>
      </c>
      <c r="I6491">
        <v>14949.69</v>
      </c>
      <c r="J6491" t="s">
        <v>81</v>
      </c>
      <c r="K6491" t="s">
        <v>82</v>
      </c>
      <c r="L6491" t="s">
        <v>109</v>
      </c>
      <c r="M6491">
        <v>2024</v>
      </c>
      <c r="N6491" t="s">
        <v>84</v>
      </c>
      <c r="O6491" t="s">
        <v>8443</v>
      </c>
      <c r="P6491" t="s">
        <v>748</v>
      </c>
    </row>
    <row r="6492" spans="1:16" x14ac:dyDescent="0.45">
      <c r="A6492">
        <v>6491</v>
      </c>
      <c r="B6492" s="10">
        <v>45400</v>
      </c>
      <c r="C6492">
        <v>6782</v>
      </c>
      <c r="D6492" t="s">
        <v>89</v>
      </c>
      <c r="E6492">
        <v>21</v>
      </c>
      <c r="F6492" t="s">
        <v>102</v>
      </c>
      <c r="G6492">
        <v>3</v>
      </c>
      <c r="H6492">
        <v>1242.57</v>
      </c>
      <c r="I6492">
        <v>3727.71</v>
      </c>
      <c r="J6492" t="s">
        <v>95</v>
      </c>
      <c r="K6492" t="s">
        <v>82</v>
      </c>
      <c r="L6492" t="s">
        <v>109</v>
      </c>
      <c r="M6492">
        <v>2024</v>
      </c>
      <c r="N6492" t="s">
        <v>84</v>
      </c>
      <c r="O6492" t="s">
        <v>6912</v>
      </c>
      <c r="P6492" t="s">
        <v>86</v>
      </c>
    </row>
    <row r="6493" spans="1:16" x14ac:dyDescent="0.45">
      <c r="A6493">
        <v>6492</v>
      </c>
      <c r="B6493" s="10">
        <v>45400</v>
      </c>
      <c r="C6493">
        <v>1943</v>
      </c>
      <c r="D6493" t="s">
        <v>80</v>
      </c>
      <c r="E6493">
        <v>37</v>
      </c>
      <c r="F6493" t="s">
        <v>9</v>
      </c>
      <c r="G6493">
        <v>3</v>
      </c>
      <c r="H6493">
        <v>349.16</v>
      </c>
      <c r="I6493">
        <v>1047.48</v>
      </c>
      <c r="J6493" t="s">
        <v>97</v>
      </c>
      <c r="K6493" t="s">
        <v>567</v>
      </c>
      <c r="L6493" t="s">
        <v>109</v>
      </c>
      <c r="M6493">
        <v>2024</v>
      </c>
      <c r="N6493" t="s">
        <v>84</v>
      </c>
      <c r="O6493" t="s">
        <v>7538</v>
      </c>
      <c r="P6493" t="s">
        <v>86</v>
      </c>
    </row>
    <row r="6494" spans="1:16" x14ac:dyDescent="0.45">
      <c r="A6494">
        <v>6493</v>
      </c>
      <c r="B6494" s="10">
        <v>45400</v>
      </c>
      <c r="C6494">
        <v>5550</v>
      </c>
      <c r="D6494" t="s">
        <v>89</v>
      </c>
      <c r="E6494">
        <v>28</v>
      </c>
      <c r="F6494" t="s">
        <v>5</v>
      </c>
      <c r="G6494">
        <v>1</v>
      </c>
      <c r="H6494">
        <v>1451.5</v>
      </c>
      <c r="I6494">
        <v>1451.5</v>
      </c>
      <c r="J6494" t="s">
        <v>87</v>
      </c>
      <c r="K6494" t="s">
        <v>567</v>
      </c>
      <c r="L6494" t="s">
        <v>109</v>
      </c>
      <c r="M6494">
        <v>2024</v>
      </c>
      <c r="N6494" t="s">
        <v>668</v>
      </c>
      <c r="O6494" t="s">
        <v>9437</v>
      </c>
      <c r="P6494" t="s">
        <v>86</v>
      </c>
    </row>
    <row r="6495" spans="1:16" x14ac:dyDescent="0.45">
      <c r="A6495">
        <v>6494</v>
      </c>
      <c r="B6495" s="10">
        <v>45401</v>
      </c>
      <c r="C6495">
        <v>1600</v>
      </c>
      <c r="D6495" t="s">
        <v>80</v>
      </c>
      <c r="E6495">
        <v>59</v>
      </c>
      <c r="F6495" t="s">
        <v>102</v>
      </c>
      <c r="G6495">
        <v>1</v>
      </c>
      <c r="H6495">
        <v>935.16</v>
      </c>
      <c r="I6495">
        <v>935.16</v>
      </c>
      <c r="J6495" t="s">
        <v>81</v>
      </c>
      <c r="K6495" t="s">
        <v>567</v>
      </c>
      <c r="L6495" t="s">
        <v>109</v>
      </c>
      <c r="M6495">
        <v>2024</v>
      </c>
      <c r="N6495" t="s">
        <v>668</v>
      </c>
      <c r="O6495" t="s">
        <v>725</v>
      </c>
      <c r="P6495" t="s">
        <v>86</v>
      </c>
    </row>
    <row r="6496" spans="1:16" x14ac:dyDescent="0.45">
      <c r="A6496">
        <v>6495</v>
      </c>
      <c r="B6496" s="10">
        <v>45401</v>
      </c>
      <c r="C6496">
        <v>7376</v>
      </c>
      <c r="D6496" t="s">
        <v>80</v>
      </c>
      <c r="E6496">
        <v>39</v>
      </c>
      <c r="F6496" t="s">
        <v>8</v>
      </c>
      <c r="G6496">
        <v>4</v>
      </c>
      <c r="H6496">
        <v>3566.42</v>
      </c>
      <c r="I6496">
        <v>14265.68</v>
      </c>
      <c r="J6496" t="s">
        <v>97</v>
      </c>
      <c r="K6496" t="s">
        <v>82</v>
      </c>
      <c r="L6496" t="s">
        <v>109</v>
      </c>
      <c r="M6496">
        <v>2024</v>
      </c>
      <c r="N6496" t="s">
        <v>84</v>
      </c>
      <c r="O6496" t="s">
        <v>1789</v>
      </c>
      <c r="P6496" t="s">
        <v>86</v>
      </c>
    </row>
    <row r="6497" spans="1:16" x14ac:dyDescent="0.45">
      <c r="A6497">
        <v>6496</v>
      </c>
      <c r="B6497" s="10">
        <v>45401</v>
      </c>
      <c r="C6497">
        <v>2524</v>
      </c>
      <c r="D6497" t="s">
        <v>89</v>
      </c>
      <c r="E6497">
        <v>62</v>
      </c>
      <c r="F6497" t="s">
        <v>6</v>
      </c>
      <c r="G6497">
        <v>2</v>
      </c>
      <c r="H6497">
        <v>4847.74</v>
      </c>
      <c r="I6497">
        <v>9695.48</v>
      </c>
      <c r="J6497" t="s">
        <v>81</v>
      </c>
      <c r="K6497" t="s">
        <v>82</v>
      </c>
      <c r="L6497" t="s">
        <v>109</v>
      </c>
      <c r="M6497">
        <v>2024</v>
      </c>
      <c r="N6497" t="s">
        <v>84</v>
      </c>
      <c r="O6497" t="s">
        <v>3137</v>
      </c>
      <c r="P6497" t="s">
        <v>86</v>
      </c>
    </row>
    <row r="6498" spans="1:16" x14ac:dyDescent="0.45">
      <c r="A6498">
        <v>6497</v>
      </c>
      <c r="B6498" s="10">
        <v>45401</v>
      </c>
      <c r="C6498">
        <v>4766</v>
      </c>
      <c r="D6498" t="s">
        <v>89</v>
      </c>
      <c r="E6498">
        <v>25</v>
      </c>
      <c r="F6498" t="s">
        <v>8</v>
      </c>
      <c r="G6498">
        <v>1</v>
      </c>
      <c r="H6498">
        <v>1401.47</v>
      </c>
      <c r="I6498">
        <v>1401.47</v>
      </c>
      <c r="J6498" t="s">
        <v>87</v>
      </c>
      <c r="K6498" t="s">
        <v>567</v>
      </c>
      <c r="L6498" t="s">
        <v>109</v>
      </c>
      <c r="M6498">
        <v>2024</v>
      </c>
      <c r="N6498" t="s">
        <v>84</v>
      </c>
      <c r="O6498" t="s">
        <v>8235</v>
      </c>
      <c r="P6498" t="s">
        <v>86</v>
      </c>
    </row>
    <row r="6499" spans="1:16" x14ac:dyDescent="0.45">
      <c r="A6499">
        <v>6498</v>
      </c>
      <c r="B6499" s="10">
        <v>45401</v>
      </c>
      <c r="C6499">
        <v>1250</v>
      </c>
      <c r="D6499" t="s">
        <v>80</v>
      </c>
      <c r="E6499">
        <v>45</v>
      </c>
      <c r="F6499" t="s">
        <v>5</v>
      </c>
      <c r="G6499">
        <v>5</v>
      </c>
      <c r="H6499">
        <v>1676.73</v>
      </c>
      <c r="I6499">
        <v>8383.65</v>
      </c>
      <c r="J6499" t="s">
        <v>93</v>
      </c>
      <c r="K6499" t="s">
        <v>82</v>
      </c>
      <c r="L6499" t="s">
        <v>109</v>
      </c>
      <c r="M6499">
        <v>2024</v>
      </c>
      <c r="N6499" t="s">
        <v>84</v>
      </c>
      <c r="O6499" t="s">
        <v>4299</v>
      </c>
      <c r="P6499" t="s">
        <v>86</v>
      </c>
    </row>
    <row r="6500" spans="1:16" x14ac:dyDescent="0.45">
      <c r="A6500">
        <v>6499</v>
      </c>
      <c r="B6500" s="10">
        <v>45401</v>
      </c>
      <c r="C6500">
        <v>1078</v>
      </c>
      <c r="D6500" t="s">
        <v>80</v>
      </c>
      <c r="E6500">
        <v>62</v>
      </c>
      <c r="F6500" t="s">
        <v>7</v>
      </c>
      <c r="G6500">
        <v>2</v>
      </c>
      <c r="H6500">
        <v>1788.03</v>
      </c>
      <c r="I6500">
        <v>3576.06</v>
      </c>
      <c r="J6500" t="s">
        <v>81</v>
      </c>
      <c r="K6500" t="s">
        <v>82</v>
      </c>
      <c r="L6500" t="s">
        <v>109</v>
      </c>
      <c r="M6500">
        <v>2024</v>
      </c>
      <c r="N6500" t="s">
        <v>84</v>
      </c>
      <c r="O6500" t="s">
        <v>3138</v>
      </c>
      <c r="P6500" t="s">
        <v>86</v>
      </c>
    </row>
    <row r="6501" spans="1:16" x14ac:dyDescent="0.45">
      <c r="A6501">
        <v>6500</v>
      </c>
      <c r="B6501" s="10">
        <v>45401</v>
      </c>
      <c r="C6501">
        <v>4123</v>
      </c>
      <c r="D6501" t="s">
        <v>89</v>
      </c>
      <c r="E6501">
        <v>58</v>
      </c>
      <c r="F6501" t="s">
        <v>6</v>
      </c>
      <c r="G6501">
        <v>4</v>
      </c>
      <c r="H6501">
        <v>4291.92</v>
      </c>
      <c r="I6501">
        <v>17167.68</v>
      </c>
      <c r="J6501" t="s">
        <v>81</v>
      </c>
      <c r="K6501" t="s">
        <v>82</v>
      </c>
      <c r="L6501" t="s">
        <v>109</v>
      </c>
      <c r="M6501">
        <v>2024</v>
      </c>
      <c r="N6501" t="s">
        <v>668</v>
      </c>
      <c r="O6501" t="s">
        <v>10050</v>
      </c>
      <c r="P6501" t="s">
        <v>86</v>
      </c>
    </row>
    <row r="6502" spans="1:16" x14ac:dyDescent="0.45">
      <c r="A6502">
        <v>6501</v>
      </c>
      <c r="B6502" s="10">
        <v>45401</v>
      </c>
      <c r="C6502">
        <v>8064</v>
      </c>
      <c r="D6502" t="s">
        <v>80</v>
      </c>
      <c r="E6502">
        <v>47</v>
      </c>
      <c r="F6502" t="s">
        <v>8</v>
      </c>
      <c r="G6502">
        <v>3</v>
      </c>
      <c r="H6502">
        <v>2911.19</v>
      </c>
      <c r="I6502">
        <v>8733.57</v>
      </c>
      <c r="J6502" t="s">
        <v>93</v>
      </c>
      <c r="K6502" t="s">
        <v>82</v>
      </c>
      <c r="L6502" t="s">
        <v>109</v>
      </c>
      <c r="M6502">
        <v>2024</v>
      </c>
      <c r="N6502" t="s">
        <v>84</v>
      </c>
      <c r="O6502" t="s">
        <v>6573</v>
      </c>
      <c r="P6502" t="s">
        <v>86</v>
      </c>
    </row>
    <row r="6503" spans="1:16" x14ac:dyDescent="0.45">
      <c r="A6503">
        <v>6502</v>
      </c>
      <c r="B6503" s="10">
        <v>45401</v>
      </c>
      <c r="C6503">
        <v>9417</v>
      </c>
      <c r="D6503" t="s">
        <v>80</v>
      </c>
      <c r="E6503">
        <v>50</v>
      </c>
      <c r="F6503" t="s">
        <v>6</v>
      </c>
      <c r="G6503">
        <v>4</v>
      </c>
      <c r="H6503">
        <v>4871.18</v>
      </c>
      <c r="I6503">
        <v>19484.72</v>
      </c>
      <c r="J6503" t="s">
        <v>93</v>
      </c>
      <c r="K6503" t="s">
        <v>82</v>
      </c>
      <c r="L6503" t="s">
        <v>109</v>
      </c>
      <c r="M6503">
        <v>2024</v>
      </c>
      <c r="N6503" t="s">
        <v>84</v>
      </c>
      <c r="O6503" t="s">
        <v>2101</v>
      </c>
      <c r="P6503" t="s">
        <v>86</v>
      </c>
    </row>
    <row r="6504" spans="1:16" x14ac:dyDescent="0.45">
      <c r="A6504">
        <v>6503</v>
      </c>
      <c r="B6504" s="10">
        <v>45401</v>
      </c>
      <c r="C6504">
        <v>2209</v>
      </c>
      <c r="D6504" t="s">
        <v>80</v>
      </c>
      <c r="E6504">
        <v>50</v>
      </c>
      <c r="F6504" t="s">
        <v>102</v>
      </c>
      <c r="G6504">
        <v>2</v>
      </c>
      <c r="H6504">
        <v>3154.45</v>
      </c>
      <c r="I6504">
        <v>6308.9</v>
      </c>
      <c r="J6504" t="s">
        <v>93</v>
      </c>
      <c r="K6504" t="s">
        <v>82</v>
      </c>
      <c r="L6504" t="s">
        <v>109</v>
      </c>
      <c r="M6504">
        <v>2024</v>
      </c>
      <c r="N6504" t="s">
        <v>84</v>
      </c>
      <c r="O6504" t="s">
        <v>3441</v>
      </c>
      <c r="P6504" t="s">
        <v>86</v>
      </c>
    </row>
    <row r="6505" spans="1:16" x14ac:dyDescent="0.45">
      <c r="A6505">
        <v>6504</v>
      </c>
      <c r="B6505" s="10">
        <v>45401</v>
      </c>
      <c r="C6505">
        <v>6153</v>
      </c>
      <c r="D6505" t="s">
        <v>89</v>
      </c>
      <c r="E6505">
        <v>64</v>
      </c>
      <c r="F6505" t="s">
        <v>5</v>
      </c>
      <c r="G6505">
        <v>3</v>
      </c>
      <c r="H6505">
        <v>3544.12</v>
      </c>
      <c r="I6505">
        <v>10632.36</v>
      </c>
      <c r="J6505" t="s">
        <v>81</v>
      </c>
      <c r="K6505" t="s">
        <v>82</v>
      </c>
      <c r="L6505" t="s">
        <v>109</v>
      </c>
      <c r="M6505">
        <v>2024</v>
      </c>
      <c r="N6505" t="s">
        <v>84</v>
      </c>
      <c r="O6505" t="s">
        <v>6759</v>
      </c>
      <c r="P6505" t="s">
        <v>86</v>
      </c>
    </row>
    <row r="6506" spans="1:16" x14ac:dyDescent="0.45">
      <c r="A6506">
        <v>6505</v>
      </c>
      <c r="B6506" s="10">
        <v>45401</v>
      </c>
      <c r="C6506">
        <v>5898</v>
      </c>
      <c r="D6506" t="s">
        <v>80</v>
      </c>
      <c r="E6506">
        <v>53</v>
      </c>
      <c r="F6506" t="s">
        <v>8</v>
      </c>
      <c r="G6506">
        <v>4</v>
      </c>
      <c r="H6506">
        <v>491.38</v>
      </c>
      <c r="I6506">
        <v>1965.52</v>
      </c>
      <c r="J6506" t="s">
        <v>93</v>
      </c>
      <c r="K6506" t="s">
        <v>567</v>
      </c>
      <c r="L6506" t="s">
        <v>109</v>
      </c>
      <c r="M6506">
        <v>2024</v>
      </c>
      <c r="N6506" t="s">
        <v>84</v>
      </c>
      <c r="O6506" t="s">
        <v>7400</v>
      </c>
      <c r="P6506" t="s">
        <v>86</v>
      </c>
    </row>
    <row r="6507" spans="1:16" x14ac:dyDescent="0.45">
      <c r="A6507">
        <v>6506</v>
      </c>
      <c r="B6507" s="10">
        <v>45401</v>
      </c>
      <c r="C6507">
        <v>3178</v>
      </c>
      <c r="D6507" t="s">
        <v>80</v>
      </c>
      <c r="E6507">
        <v>44</v>
      </c>
      <c r="F6507" t="s">
        <v>7</v>
      </c>
      <c r="G6507">
        <v>4</v>
      </c>
      <c r="H6507">
        <v>4760.82</v>
      </c>
      <c r="I6507">
        <v>19043.28</v>
      </c>
      <c r="J6507" t="s">
        <v>97</v>
      </c>
      <c r="K6507" t="s">
        <v>82</v>
      </c>
      <c r="L6507" t="s">
        <v>109</v>
      </c>
      <c r="M6507">
        <v>2024</v>
      </c>
      <c r="N6507" t="s">
        <v>84</v>
      </c>
      <c r="O6507" t="s">
        <v>1790</v>
      </c>
      <c r="P6507" t="s">
        <v>86</v>
      </c>
    </row>
    <row r="6508" spans="1:16" x14ac:dyDescent="0.45">
      <c r="A6508">
        <v>6507</v>
      </c>
      <c r="B6508" s="10">
        <v>45401</v>
      </c>
      <c r="C6508">
        <v>8610</v>
      </c>
      <c r="D6508" t="s">
        <v>80</v>
      </c>
      <c r="E6508">
        <v>37</v>
      </c>
      <c r="F6508" t="s">
        <v>6</v>
      </c>
      <c r="G6508">
        <v>2</v>
      </c>
      <c r="H6508">
        <v>3158.88</v>
      </c>
      <c r="I6508">
        <v>6317.76</v>
      </c>
      <c r="J6508" t="s">
        <v>97</v>
      </c>
      <c r="K6508" t="s">
        <v>82</v>
      </c>
      <c r="L6508" t="s">
        <v>109</v>
      </c>
      <c r="M6508">
        <v>2024</v>
      </c>
      <c r="N6508" t="s">
        <v>84</v>
      </c>
      <c r="O6508" t="s">
        <v>2836</v>
      </c>
      <c r="P6508" t="s">
        <v>86</v>
      </c>
    </row>
    <row r="6509" spans="1:16" x14ac:dyDescent="0.45">
      <c r="A6509">
        <v>6508</v>
      </c>
      <c r="B6509" s="10">
        <v>45402</v>
      </c>
      <c r="C6509">
        <v>9895</v>
      </c>
      <c r="D6509" t="s">
        <v>80</v>
      </c>
      <c r="E6509">
        <v>50</v>
      </c>
      <c r="F6509" t="s">
        <v>7</v>
      </c>
      <c r="G6509">
        <v>1</v>
      </c>
      <c r="H6509">
        <v>2624.89</v>
      </c>
      <c r="I6509">
        <v>2624.89</v>
      </c>
      <c r="J6509" t="s">
        <v>93</v>
      </c>
      <c r="K6509" t="s">
        <v>82</v>
      </c>
      <c r="L6509" t="s">
        <v>109</v>
      </c>
      <c r="M6509">
        <v>2024</v>
      </c>
      <c r="N6509" t="s">
        <v>84</v>
      </c>
      <c r="O6509" t="s">
        <v>542</v>
      </c>
      <c r="P6509" t="s">
        <v>86</v>
      </c>
    </row>
    <row r="6510" spans="1:16" x14ac:dyDescent="0.45">
      <c r="A6510">
        <v>6509</v>
      </c>
      <c r="B6510" s="10">
        <v>45402</v>
      </c>
      <c r="C6510">
        <v>3544</v>
      </c>
      <c r="D6510" t="s">
        <v>89</v>
      </c>
      <c r="E6510">
        <v>42</v>
      </c>
      <c r="F6510" t="s">
        <v>6</v>
      </c>
      <c r="G6510">
        <v>5</v>
      </c>
      <c r="H6510">
        <v>1967.65</v>
      </c>
      <c r="I6510">
        <v>9838.25</v>
      </c>
      <c r="J6510" t="s">
        <v>97</v>
      </c>
      <c r="K6510" t="s">
        <v>82</v>
      </c>
      <c r="L6510" t="s">
        <v>109</v>
      </c>
      <c r="M6510">
        <v>2024</v>
      </c>
      <c r="N6510" t="s">
        <v>84</v>
      </c>
      <c r="O6510" t="s">
        <v>4538</v>
      </c>
      <c r="P6510" t="s">
        <v>86</v>
      </c>
    </row>
    <row r="6511" spans="1:16" x14ac:dyDescent="0.45">
      <c r="A6511">
        <v>6510</v>
      </c>
      <c r="B6511" s="10">
        <v>45402</v>
      </c>
      <c r="C6511">
        <v>6522</v>
      </c>
      <c r="D6511" t="s">
        <v>89</v>
      </c>
      <c r="E6511">
        <v>61</v>
      </c>
      <c r="F6511" t="s">
        <v>8</v>
      </c>
      <c r="G6511">
        <v>4</v>
      </c>
      <c r="H6511">
        <v>431.4</v>
      </c>
      <c r="I6511">
        <v>1725.6</v>
      </c>
      <c r="J6511" t="s">
        <v>81</v>
      </c>
      <c r="K6511" t="s">
        <v>567</v>
      </c>
      <c r="L6511" t="s">
        <v>109</v>
      </c>
      <c r="M6511">
        <v>2024</v>
      </c>
      <c r="N6511" t="s">
        <v>84</v>
      </c>
      <c r="O6511" t="s">
        <v>7401</v>
      </c>
      <c r="P6511" t="s">
        <v>86</v>
      </c>
    </row>
    <row r="6512" spans="1:16" x14ac:dyDescent="0.45">
      <c r="A6512">
        <v>6511</v>
      </c>
      <c r="B6512" s="10">
        <v>45402</v>
      </c>
      <c r="C6512">
        <v>3370</v>
      </c>
      <c r="D6512" t="s">
        <v>80</v>
      </c>
      <c r="E6512">
        <v>60</v>
      </c>
      <c r="F6512" t="s">
        <v>5</v>
      </c>
      <c r="G6512">
        <v>5</v>
      </c>
      <c r="H6512">
        <v>710.07</v>
      </c>
      <c r="I6512">
        <v>3550.35</v>
      </c>
      <c r="J6512" t="s">
        <v>81</v>
      </c>
      <c r="K6512" t="s">
        <v>82</v>
      </c>
      <c r="L6512" t="s">
        <v>109</v>
      </c>
      <c r="M6512">
        <v>2024</v>
      </c>
      <c r="N6512" t="s">
        <v>84</v>
      </c>
      <c r="O6512" t="s">
        <v>9094</v>
      </c>
      <c r="P6512" t="s">
        <v>748</v>
      </c>
    </row>
    <row r="6513" spans="1:16" x14ac:dyDescent="0.45">
      <c r="A6513">
        <v>6512</v>
      </c>
      <c r="B6513" s="10">
        <v>45402</v>
      </c>
      <c r="C6513">
        <v>4281</v>
      </c>
      <c r="D6513" t="s">
        <v>80</v>
      </c>
      <c r="E6513">
        <v>36</v>
      </c>
      <c r="F6513" t="s">
        <v>9</v>
      </c>
      <c r="G6513">
        <v>2</v>
      </c>
      <c r="H6513">
        <v>107.89</v>
      </c>
      <c r="I6513">
        <v>215.78</v>
      </c>
      <c r="J6513" t="s">
        <v>97</v>
      </c>
      <c r="K6513" t="s">
        <v>567</v>
      </c>
      <c r="L6513" t="s">
        <v>109</v>
      </c>
      <c r="M6513">
        <v>2024</v>
      </c>
      <c r="N6513" t="s">
        <v>84</v>
      </c>
      <c r="O6513" t="s">
        <v>7179</v>
      </c>
      <c r="P6513" t="s">
        <v>86</v>
      </c>
    </row>
    <row r="6514" spans="1:16" x14ac:dyDescent="0.45">
      <c r="A6514">
        <v>6513</v>
      </c>
      <c r="B6514" s="10">
        <v>45402</v>
      </c>
      <c r="C6514">
        <v>5710</v>
      </c>
      <c r="D6514" t="s">
        <v>80</v>
      </c>
      <c r="E6514">
        <v>64</v>
      </c>
      <c r="F6514" t="s">
        <v>8</v>
      </c>
      <c r="G6514">
        <v>2</v>
      </c>
      <c r="H6514">
        <v>4993.53</v>
      </c>
      <c r="I6514">
        <v>9987.06</v>
      </c>
      <c r="J6514" t="s">
        <v>81</v>
      </c>
      <c r="K6514" t="s">
        <v>82</v>
      </c>
      <c r="L6514" t="s">
        <v>109</v>
      </c>
      <c r="M6514">
        <v>2024</v>
      </c>
      <c r="N6514" t="s">
        <v>84</v>
      </c>
      <c r="O6514" t="s">
        <v>3139</v>
      </c>
      <c r="P6514" t="s">
        <v>86</v>
      </c>
    </row>
    <row r="6515" spans="1:16" x14ac:dyDescent="0.45">
      <c r="A6515">
        <v>6514</v>
      </c>
      <c r="B6515" s="10">
        <v>45402</v>
      </c>
      <c r="C6515">
        <v>1328</v>
      </c>
      <c r="D6515" t="s">
        <v>89</v>
      </c>
      <c r="E6515">
        <v>38</v>
      </c>
      <c r="F6515" t="s">
        <v>7</v>
      </c>
      <c r="G6515">
        <v>1</v>
      </c>
      <c r="H6515">
        <v>3942.13</v>
      </c>
      <c r="I6515">
        <v>3942.13</v>
      </c>
      <c r="J6515" t="s">
        <v>97</v>
      </c>
      <c r="K6515" t="s">
        <v>82</v>
      </c>
      <c r="L6515" t="s">
        <v>109</v>
      </c>
      <c r="M6515">
        <v>2024</v>
      </c>
      <c r="N6515" t="s">
        <v>84</v>
      </c>
      <c r="O6515" t="s">
        <v>5246</v>
      </c>
      <c r="P6515" t="s">
        <v>86</v>
      </c>
    </row>
    <row r="6516" spans="1:16" x14ac:dyDescent="0.45">
      <c r="A6516">
        <v>6515</v>
      </c>
      <c r="B6516" s="10">
        <v>45402</v>
      </c>
      <c r="C6516">
        <v>6579</v>
      </c>
      <c r="D6516" t="s">
        <v>89</v>
      </c>
      <c r="E6516">
        <v>59</v>
      </c>
      <c r="F6516" t="s">
        <v>9</v>
      </c>
      <c r="G6516">
        <v>3</v>
      </c>
      <c r="H6516">
        <v>3997.39</v>
      </c>
      <c r="I6516">
        <v>11992.17</v>
      </c>
      <c r="J6516" t="s">
        <v>81</v>
      </c>
      <c r="K6516" t="s">
        <v>82</v>
      </c>
      <c r="L6516" t="s">
        <v>109</v>
      </c>
      <c r="M6516">
        <v>2024</v>
      </c>
      <c r="N6516" t="s">
        <v>668</v>
      </c>
      <c r="O6516" t="s">
        <v>9523</v>
      </c>
      <c r="P6516" t="s">
        <v>86</v>
      </c>
    </row>
    <row r="6517" spans="1:16" x14ac:dyDescent="0.45">
      <c r="A6517">
        <v>6516</v>
      </c>
      <c r="B6517" s="10">
        <v>45402</v>
      </c>
      <c r="C6517">
        <v>5228</v>
      </c>
      <c r="D6517" t="s">
        <v>80</v>
      </c>
      <c r="E6517">
        <v>50</v>
      </c>
      <c r="F6517" t="s">
        <v>5</v>
      </c>
      <c r="G6517">
        <v>5</v>
      </c>
      <c r="H6517">
        <v>3663.95</v>
      </c>
      <c r="I6517">
        <v>18319.75</v>
      </c>
      <c r="J6517" t="s">
        <v>93</v>
      </c>
      <c r="K6517" t="s">
        <v>82</v>
      </c>
      <c r="L6517" t="s">
        <v>109</v>
      </c>
      <c r="M6517">
        <v>2024</v>
      </c>
      <c r="N6517" t="s">
        <v>84</v>
      </c>
      <c r="O6517" t="s">
        <v>4300</v>
      </c>
      <c r="P6517" t="s">
        <v>86</v>
      </c>
    </row>
    <row r="6518" spans="1:16" x14ac:dyDescent="0.45">
      <c r="A6518">
        <v>6517</v>
      </c>
      <c r="B6518" s="10">
        <v>45402</v>
      </c>
      <c r="C6518">
        <v>7794</v>
      </c>
      <c r="D6518" t="s">
        <v>80</v>
      </c>
      <c r="E6518">
        <v>20</v>
      </c>
      <c r="F6518" t="s">
        <v>7</v>
      </c>
      <c r="G6518">
        <v>4</v>
      </c>
      <c r="H6518">
        <v>2446.3200000000002</v>
      </c>
      <c r="I6518">
        <v>9785.2800000000007</v>
      </c>
      <c r="J6518" t="s">
        <v>95</v>
      </c>
      <c r="K6518" t="s">
        <v>82</v>
      </c>
      <c r="L6518" t="s">
        <v>109</v>
      </c>
      <c r="M6518">
        <v>2024</v>
      </c>
      <c r="N6518" t="s">
        <v>84</v>
      </c>
      <c r="O6518" t="s">
        <v>2389</v>
      </c>
      <c r="P6518" t="s">
        <v>86</v>
      </c>
    </row>
    <row r="6519" spans="1:16" x14ac:dyDescent="0.45">
      <c r="A6519">
        <v>6518</v>
      </c>
      <c r="B6519" s="10">
        <v>45402</v>
      </c>
      <c r="C6519">
        <v>1120</v>
      </c>
      <c r="D6519" t="s">
        <v>89</v>
      </c>
      <c r="E6519">
        <v>31</v>
      </c>
      <c r="F6519" t="s">
        <v>5</v>
      </c>
      <c r="G6519">
        <v>3</v>
      </c>
      <c r="H6519">
        <v>486.58</v>
      </c>
      <c r="I6519">
        <v>1459.74</v>
      </c>
      <c r="J6519" t="s">
        <v>87</v>
      </c>
      <c r="K6519" t="s">
        <v>567</v>
      </c>
      <c r="L6519" t="s">
        <v>109</v>
      </c>
      <c r="M6519">
        <v>2024</v>
      </c>
      <c r="N6519" t="s">
        <v>84</v>
      </c>
      <c r="O6519" t="s">
        <v>7539</v>
      </c>
      <c r="P6519" t="s">
        <v>86</v>
      </c>
    </row>
    <row r="6520" spans="1:16" x14ac:dyDescent="0.45">
      <c r="A6520">
        <v>6519</v>
      </c>
      <c r="B6520" s="10">
        <v>45402</v>
      </c>
      <c r="C6520">
        <v>7749</v>
      </c>
      <c r="D6520" t="s">
        <v>80</v>
      </c>
      <c r="E6520">
        <v>32</v>
      </c>
      <c r="F6520" t="s">
        <v>6</v>
      </c>
      <c r="G6520">
        <v>5</v>
      </c>
      <c r="H6520">
        <v>407.73</v>
      </c>
      <c r="I6520">
        <v>2038.65</v>
      </c>
      <c r="J6520" t="s">
        <v>87</v>
      </c>
      <c r="K6520" t="s">
        <v>82</v>
      </c>
      <c r="L6520" t="s">
        <v>109</v>
      </c>
      <c r="M6520">
        <v>2024</v>
      </c>
      <c r="N6520" t="s">
        <v>84</v>
      </c>
      <c r="O6520" t="s">
        <v>4048</v>
      </c>
      <c r="P6520" t="s">
        <v>86</v>
      </c>
    </row>
    <row r="6521" spans="1:16" x14ac:dyDescent="0.45">
      <c r="A6521">
        <v>6520</v>
      </c>
      <c r="B6521" s="10">
        <v>45402</v>
      </c>
      <c r="C6521">
        <v>1964</v>
      </c>
      <c r="D6521" t="s">
        <v>80</v>
      </c>
      <c r="E6521">
        <v>50</v>
      </c>
      <c r="F6521" t="s">
        <v>8</v>
      </c>
      <c r="G6521">
        <v>5</v>
      </c>
      <c r="H6521">
        <v>4586.05</v>
      </c>
      <c r="I6521">
        <v>22930.25</v>
      </c>
      <c r="J6521" t="s">
        <v>93</v>
      </c>
      <c r="K6521" t="s">
        <v>82</v>
      </c>
      <c r="L6521" t="s">
        <v>109</v>
      </c>
      <c r="M6521">
        <v>2024</v>
      </c>
      <c r="N6521" t="s">
        <v>84</v>
      </c>
      <c r="O6521" t="s">
        <v>4301</v>
      </c>
      <c r="P6521" t="s">
        <v>86</v>
      </c>
    </row>
    <row r="6522" spans="1:16" x14ac:dyDescent="0.45">
      <c r="A6522">
        <v>6521</v>
      </c>
      <c r="B6522" s="10">
        <v>45403</v>
      </c>
      <c r="C6522">
        <v>5224</v>
      </c>
      <c r="D6522" t="s">
        <v>89</v>
      </c>
      <c r="E6522">
        <v>59</v>
      </c>
      <c r="F6522" t="s">
        <v>5</v>
      </c>
      <c r="G6522">
        <v>3</v>
      </c>
      <c r="H6522">
        <v>51.56</v>
      </c>
      <c r="I6522">
        <v>154.68</v>
      </c>
      <c r="J6522" t="s">
        <v>81</v>
      </c>
      <c r="K6522" t="s">
        <v>567</v>
      </c>
      <c r="L6522" t="s">
        <v>109</v>
      </c>
      <c r="M6522">
        <v>2024</v>
      </c>
      <c r="N6522" t="s">
        <v>84</v>
      </c>
      <c r="O6522" t="s">
        <v>633</v>
      </c>
      <c r="P6522" t="s">
        <v>86</v>
      </c>
    </row>
    <row r="6523" spans="1:16" x14ac:dyDescent="0.45">
      <c r="A6523">
        <v>6522</v>
      </c>
      <c r="B6523" s="10">
        <v>45403</v>
      </c>
      <c r="C6523">
        <v>4675</v>
      </c>
      <c r="D6523" t="s">
        <v>89</v>
      </c>
      <c r="E6523">
        <v>39</v>
      </c>
      <c r="F6523" t="s">
        <v>7</v>
      </c>
      <c r="G6523">
        <v>3</v>
      </c>
      <c r="H6523">
        <v>3510.56</v>
      </c>
      <c r="I6523">
        <v>10531.68</v>
      </c>
      <c r="J6523" t="s">
        <v>97</v>
      </c>
      <c r="K6523" t="s">
        <v>82</v>
      </c>
      <c r="L6523" t="s">
        <v>109</v>
      </c>
      <c r="M6523">
        <v>2024</v>
      </c>
      <c r="N6523" t="s">
        <v>84</v>
      </c>
      <c r="O6523" t="s">
        <v>6362</v>
      </c>
      <c r="P6523" t="s">
        <v>86</v>
      </c>
    </row>
    <row r="6524" spans="1:16" x14ac:dyDescent="0.45">
      <c r="A6524">
        <v>6523</v>
      </c>
      <c r="B6524" s="10">
        <v>45403</v>
      </c>
      <c r="C6524">
        <v>6694</v>
      </c>
      <c r="D6524" t="s">
        <v>89</v>
      </c>
      <c r="E6524">
        <v>18</v>
      </c>
      <c r="F6524" t="s">
        <v>8</v>
      </c>
      <c r="G6524">
        <v>1</v>
      </c>
      <c r="H6524">
        <v>3161.46</v>
      </c>
      <c r="I6524">
        <v>3161.46</v>
      </c>
      <c r="J6524" t="s">
        <v>95</v>
      </c>
      <c r="K6524" t="s">
        <v>82</v>
      </c>
      <c r="L6524" t="s">
        <v>109</v>
      </c>
      <c r="M6524">
        <v>2024</v>
      </c>
      <c r="N6524" t="s">
        <v>84</v>
      </c>
      <c r="O6524" t="s">
        <v>5073</v>
      </c>
      <c r="P6524" t="s">
        <v>86</v>
      </c>
    </row>
    <row r="6525" spans="1:16" x14ac:dyDescent="0.45">
      <c r="A6525">
        <v>6524</v>
      </c>
      <c r="B6525" s="10">
        <v>45403</v>
      </c>
      <c r="C6525">
        <v>3076</v>
      </c>
      <c r="D6525" t="s">
        <v>89</v>
      </c>
      <c r="E6525">
        <v>48</v>
      </c>
      <c r="F6525" t="s">
        <v>7</v>
      </c>
      <c r="G6525">
        <v>4</v>
      </c>
      <c r="H6525">
        <v>2531.0700000000002</v>
      </c>
      <c r="I6525">
        <v>10124.280000000001</v>
      </c>
      <c r="J6525" t="s">
        <v>93</v>
      </c>
      <c r="K6525" t="s">
        <v>82</v>
      </c>
      <c r="L6525" t="s">
        <v>109</v>
      </c>
      <c r="M6525">
        <v>2024</v>
      </c>
      <c r="N6525" t="s">
        <v>84</v>
      </c>
      <c r="O6525" t="s">
        <v>2102</v>
      </c>
      <c r="P6525" t="s">
        <v>86</v>
      </c>
    </row>
    <row r="6526" spans="1:16" x14ac:dyDescent="0.45">
      <c r="A6526">
        <v>6525</v>
      </c>
      <c r="B6526" s="10">
        <v>45403</v>
      </c>
      <c r="C6526">
        <v>7865</v>
      </c>
      <c r="D6526" t="s">
        <v>89</v>
      </c>
      <c r="E6526">
        <v>64</v>
      </c>
      <c r="F6526" t="s">
        <v>7</v>
      </c>
      <c r="G6526">
        <v>4</v>
      </c>
      <c r="H6526">
        <v>4876.01</v>
      </c>
      <c r="I6526">
        <v>19504.04</v>
      </c>
      <c r="J6526" t="s">
        <v>81</v>
      </c>
      <c r="K6526" t="s">
        <v>82</v>
      </c>
      <c r="L6526" t="s">
        <v>109</v>
      </c>
      <c r="M6526">
        <v>2024</v>
      </c>
      <c r="N6526" t="s">
        <v>84</v>
      </c>
      <c r="O6526" t="s">
        <v>1453</v>
      </c>
      <c r="P6526" t="s">
        <v>86</v>
      </c>
    </row>
    <row r="6527" spans="1:16" x14ac:dyDescent="0.45">
      <c r="A6527">
        <v>6526</v>
      </c>
      <c r="B6527" s="10">
        <v>45403</v>
      </c>
      <c r="C6527">
        <v>6643</v>
      </c>
      <c r="D6527" t="s">
        <v>80</v>
      </c>
      <c r="E6527">
        <v>52</v>
      </c>
      <c r="F6527" t="s">
        <v>9</v>
      </c>
      <c r="G6527">
        <v>4</v>
      </c>
      <c r="H6527">
        <v>1030.74</v>
      </c>
      <c r="I6527">
        <v>4122.96</v>
      </c>
      <c r="J6527" t="s">
        <v>93</v>
      </c>
      <c r="K6527" t="s">
        <v>82</v>
      </c>
      <c r="L6527" t="s">
        <v>109</v>
      </c>
      <c r="M6527">
        <v>2024</v>
      </c>
      <c r="N6527" t="s">
        <v>668</v>
      </c>
      <c r="O6527" t="s">
        <v>10051</v>
      </c>
      <c r="P6527" t="s">
        <v>86</v>
      </c>
    </row>
    <row r="6528" spans="1:16" x14ac:dyDescent="0.45">
      <c r="A6528">
        <v>6527</v>
      </c>
      <c r="B6528" s="10">
        <v>45403</v>
      </c>
      <c r="C6528">
        <v>9524</v>
      </c>
      <c r="D6528" t="s">
        <v>89</v>
      </c>
      <c r="E6528">
        <v>37</v>
      </c>
      <c r="F6528" t="s">
        <v>102</v>
      </c>
      <c r="G6528">
        <v>3</v>
      </c>
      <c r="H6528">
        <v>3937.17</v>
      </c>
      <c r="I6528">
        <v>11811.51</v>
      </c>
      <c r="J6528" t="s">
        <v>97</v>
      </c>
      <c r="K6528" t="s">
        <v>82</v>
      </c>
      <c r="L6528" t="s">
        <v>109</v>
      </c>
      <c r="M6528">
        <v>2024</v>
      </c>
      <c r="N6528" t="s">
        <v>84</v>
      </c>
      <c r="O6528" t="s">
        <v>6363</v>
      </c>
      <c r="P6528" t="s">
        <v>86</v>
      </c>
    </row>
    <row r="6529" spans="1:16" x14ac:dyDescent="0.45">
      <c r="A6529">
        <v>6528</v>
      </c>
      <c r="B6529" s="10">
        <v>45403</v>
      </c>
      <c r="C6529">
        <v>6249</v>
      </c>
      <c r="D6529" t="s">
        <v>89</v>
      </c>
      <c r="E6529">
        <v>49</v>
      </c>
      <c r="F6529" t="s">
        <v>5</v>
      </c>
      <c r="G6529">
        <v>1</v>
      </c>
      <c r="H6529">
        <v>3390.45</v>
      </c>
      <c r="I6529">
        <v>3390.45</v>
      </c>
      <c r="J6529" t="s">
        <v>93</v>
      </c>
      <c r="K6529" t="s">
        <v>82</v>
      </c>
      <c r="L6529" t="s">
        <v>109</v>
      </c>
      <c r="M6529">
        <v>2024</v>
      </c>
      <c r="N6529" t="s">
        <v>84</v>
      </c>
      <c r="O6529" t="s">
        <v>5678</v>
      </c>
      <c r="P6529" t="s">
        <v>86</v>
      </c>
    </row>
    <row r="6530" spans="1:16" x14ac:dyDescent="0.45">
      <c r="A6530">
        <v>6529</v>
      </c>
      <c r="B6530" s="10">
        <v>45403</v>
      </c>
      <c r="C6530">
        <v>2316</v>
      </c>
      <c r="D6530" t="s">
        <v>89</v>
      </c>
      <c r="E6530">
        <v>29</v>
      </c>
      <c r="F6530" t="s">
        <v>5</v>
      </c>
      <c r="G6530">
        <v>2</v>
      </c>
      <c r="H6530">
        <v>4873.4399999999996</v>
      </c>
      <c r="I6530">
        <v>9746.8799999999992</v>
      </c>
      <c r="J6530" t="s">
        <v>87</v>
      </c>
      <c r="K6530" t="s">
        <v>82</v>
      </c>
      <c r="L6530" t="s">
        <v>109</v>
      </c>
      <c r="M6530">
        <v>2024</v>
      </c>
      <c r="N6530" t="s">
        <v>84</v>
      </c>
      <c r="O6530" t="s">
        <v>3774</v>
      </c>
      <c r="P6530" t="s">
        <v>86</v>
      </c>
    </row>
    <row r="6531" spans="1:16" x14ac:dyDescent="0.45">
      <c r="A6531">
        <v>6530</v>
      </c>
      <c r="B6531" s="10">
        <v>45403</v>
      </c>
      <c r="C6531">
        <v>2196</v>
      </c>
      <c r="D6531" t="s">
        <v>89</v>
      </c>
      <c r="E6531">
        <v>33</v>
      </c>
      <c r="F6531" t="s">
        <v>9</v>
      </c>
      <c r="G6531">
        <v>1</v>
      </c>
      <c r="H6531">
        <v>4673.66</v>
      </c>
      <c r="I6531">
        <v>4673.66</v>
      </c>
      <c r="J6531" t="s">
        <v>87</v>
      </c>
      <c r="K6531" t="s">
        <v>82</v>
      </c>
      <c r="L6531" t="s">
        <v>109</v>
      </c>
      <c r="M6531">
        <v>2024</v>
      </c>
      <c r="N6531" t="s">
        <v>84</v>
      </c>
      <c r="O6531" t="s">
        <v>5456</v>
      </c>
      <c r="P6531" t="s">
        <v>86</v>
      </c>
    </row>
    <row r="6532" spans="1:16" x14ac:dyDescent="0.45">
      <c r="A6532">
        <v>6531</v>
      </c>
      <c r="B6532" s="10">
        <v>45403</v>
      </c>
      <c r="C6532">
        <v>4170</v>
      </c>
      <c r="D6532" t="s">
        <v>89</v>
      </c>
      <c r="E6532">
        <v>25</v>
      </c>
      <c r="F6532" t="s">
        <v>6</v>
      </c>
      <c r="G6532">
        <v>3</v>
      </c>
      <c r="H6532">
        <v>686.43</v>
      </c>
      <c r="I6532">
        <v>2059.29</v>
      </c>
      <c r="J6532" t="s">
        <v>87</v>
      </c>
      <c r="K6532" t="s">
        <v>82</v>
      </c>
      <c r="L6532" t="s">
        <v>109</v>
      </c>
      <c r="M6532">
        <v>2024</v>
      </c>
      <c r="N6532" t="s">
        <v>84</v>
      </c>
      <c r="O6532" t="s">
        <v>6138</v>
      </c>
      <c r="P6532" t="s">
        <v>86</v>
      </c>
    </row>
    <row r="6533" spans="1:16" x14ac:dyDescent="0.45">
      <c r="A6533">
        <v>6532</v>
      </c>
      <c r="B6533" s="10">
        <v>45403</v>
      </c>
      <c r="C6533">
        <v>1355</v>
      </c>
      <c r="D6533" t="s">
        <v>89</v>
      </c>
      <c r="E6533">
        <v>31</v>
      </c>
      <c r="F6533" t="s">
        <v>5</v>
      </c>
      <c r="G6533">
        <v>1</v>
      </c>
      <c r="H6533">
        <v>1573.2</v>
      </c>
      <c r="I6533">
        <v>1573.2</v>
      </c>
      <c r="J6533" t="s">
        <v>87</v>
      </c>
      <c r="K6533" t="s">
        <v>567</v>
      </c>
      <c r="L6533" t="s">
        <v>109</v>
      </c>
      <c r="M6533">
        <v>2024</v>
      </c>
      <c r="N6533" t="s">
        <v>84</v>
      </c>
      <c r="O6533" t="s">
        <v>8236</v>
      </c>
      <c r="P6533" t="s">
        <v>86</v>
      </c>
    </row>
    <row r="6534" spans="1:16" x14ac:dyDescent="0.45">
      <c r="A6534">
        <v>6533</v>
      </c>
      <c r="B6534" s="10">
        <v>45403</v>
      </c>
      <c r="C6534">
        <v>1028</v>
      </c>
      <c r="D6534" t="s">
        <v>80</v>
      </c>
      <c r="E6534">
        <v>35</v>
      </c>
      <c r="F6534" t="s">
        <v>9</v>
      </c>
      <c r="G6534">
        <v>3</v>
      </c>
      <c r="H6534">
        <v>4261.46</v>
      </c>
      <c r="I6534">
        <v>12784.38</v>
      </c>
      <c r="J6534" t="s">
        <v>97</v>
      </c>
      <c r="K6534" t="s">
        <v>82</v>
      </c>
      <c r="L6534" t="s">
        <v>109</v>
      </c>
      <c r="M6534">
        <v>2024</v>
      </c>
      <c r="N6534" t="s">
        <v>84</v>
      </c>
      <c r="O6534" t="s">
        <v>8616</v>
      </c>
      <c r="P6534" t="s">
        <v>748</v>
      </c>
    </row>
    <row r="6535" spans="1:16" x14ac:dyDescent="0.45">
      <c r="A6535">
        <v>6534</v>
      </c>
      <c r="B6535" s="10">
        <v>45403</v>
      </c>
      <c r="C6535">
        <v>2013</v>
      </c>
      <c r="D6535" t="s">
        <v>89</v>
      </c>
      <c r="E6535">
        <v>47</v>
      </c>
      <c r="F6535" t="s">
        <v>5</v>
      </c>
      <c r="G6535">
        <v>5</v>
      </c>
      <c r="H6535">
        <v>1181.8699999999999</v>
      </c>
      <c r="I6535">
        <v>5909.35</v>
      </c>
      <c r="J6535" t="s">
        <v>93</v>
      </c>
      <c r="K6535" t="s">
        <v>82</v>
      </c>
      <c r="L6535" t="s">
        <v>109</v>
      </c>
      <c r="M6535">
        <v>2024</v>
      </c>
      <c r="N6535" t="s">
        <v>84</v>
      </c>
      <c r="O6535" t="s">
        <v>9189</v>
      </c>
      <c r="P6535" t="s">
        <v>748</v>
      </c>
    </row>
    <row r="6536" spans="1:16" x14ac:dyDescent="0.45">
      <c r="A6536">
        <v>6535</v>
      </c>
      <c r="B6536" s="10">
        <v>45404</v>
      </c>
      <c r="C6536">
        <v>3024</v>
      </c>
      <c r="D6536" t="s">
        <v>80</v>
      </c>
      <c r="E6536">
        <v>50</v>
      </c>
      <c r="F6536" t="s">
        <v>5</v>
      </c>
      <c r="G6536">
        <v>5</v>
      </c>
      <c r="H6536">
        <v>1923.77</v>
      </c>
      <c r="I6536">
        <v>9618.85</v>
      </c>
      <c r="J6536" t="s">
        <v>93</v>
      </c>
      <c r="K6536" t="s">
        <v>82</v>
      </c>
      <c r="L6536" t="s">
        <v>109</v>
      </c>
      <c r="M6536">
        <v>2024</v>
      </c>
      <c r="N6536" t="s">
        <v>84</v>
      </c>
      <c r="O6536" t="s">
        <v>374</v>
      </c>
      <c r="P6536" t="s">
        <v>86</v>
      </c>
    </row>
    <row r="6537" spans="1:16" x14ac:dyDescent="0.45">
      <c r="A6537">
        <v>6536</v>
      </c>
      <c r="B6537" s="10">
        <v>45404</v>
      </c>
      <c r="C6537">
        <v>9490</v>
      </c>
      <c r="D6537" t="s">
        <v>80</v>
      </c>
      <c r="E6537">
        <v>51</v>
      </c>
      <c r="F6537" t="s">
        <v>7</v>
      </c>
      <c r="G6537">
        <v>2</v>
      </c>
      <c r="H6537">
        <v>3148.52</v>
      </c>
      <c r="I6537">
        <v>6297.04</v>
      </c>
      <c r="J6537" t="s">
        <v>93</v>
      </c>
      <c r="K6537" t="s">
        <v>82</v>
      </c>
      <c r="L6537" t="s">
        <v>109</v>
      </c>
      <c r="M6537">
        <v>2024</v>
      </c>
      <c r="N6537" t="s">
        <v>84</v>
      </c>
      <c r="O6537" t="s">
        <v>3442</v>
      </c>
      <c r="P6537" t="s">
        <v>86</v>
      </c>
    </row>
    <row r="6538" spans="1:16" x14ac:dyDescent="0.45">
      <c r="A6538">
        <v>6537</v>
      </c>
      <c r="B6538" s="10">
        <v>45404</v>
      </c>
      <c r="C6538">
        <v>6839</v>
      </c>
      <c r="D6538" t="s">
        <v>89</v>
      </c>
      <c r="E6538">
        <v>61</v>
      </c>
      <c r="F6538" t="s">
        <v>9</v>
      </c>
      <c r="G6538">
        <v>5</v>
      </c>
      <c r="H6538">
        <v>2836.42</v>
      </c>
      <c r="I6538">
        <v>14182.1</v>
      </c>
      <c r="J6538" t="s">
        <v>81</v>
      </c>
      <c r="K6538" t="s">
        <v>82</v>
      </c>
      <c r="L6538" t="s">
        <v>109</v>
      </c>
      <c r="M6538">
        <v>2024</v>
      </c>
      <c r="N6538" t="s">
        <v>84</v>
      </c>
      <c r="O6538" t="s">
        <v>4753</v>
      </c>
      <c r="P6538" t="s">
        <v>86</v>
      </c>
    </row>
    <row r="6539" spans="1:16" x14ac:dyDescent="0.45">
      <c r="A6539">
        <v>6538</v>
      </c>
      <c r="B6539" s="10">
        <v>45404</v>
      </c>
      <c r="C6539">
        <v>6791</v>
      </c>
      <c r="D6539" t="s">
        <v>89</v>
      </c>
      <c r="E6539">
        <v>51</v>
      </c>
      <c r="F6539" t="s">
        <v>6</v>
      </c>
      <c r="G6539">
        <v>2</v>
      </c>
      <c r="H6539">
        <v>3221</v>
      </c>
      <c r="I6539">
        <v>6442</v>
      </c>
      <c r="J6539" t="s">
        <v>93</v>
      </c>
      <c r="K6539" t="s">
        <v>82</v>
      </c>
      <c r="L6539" t="s">
        <v>109</v>
      </c>
      <c r="M6539">
        <v>2024</v>
      </c>
      <c r="N6539" t="s">
        <v>84</v>
      </c>
      <c r="O6539" t="s">
        <v>3443</v>
      </c>
      <c r="P6539" t="s">
        <v>86</v>
      </c>
    </row>
    <row r="6540" spans="1:16" x14ac:dyDescent="0.45">
      <c r="A6540">
        <v>6539</v>
      </c>
      <c r="B6540" s="10">
        <v>45404</v>
      </c>
      <c r="C6540">
        <v>1754</v>
      </c>
      <c r="D6540" t="s">
        <v>80</v>
      </c>
      <c r="E6540">
        <v>24</v>
      </c>
      <c r="F6540" t="s">
        <v>5</v>
      </c>
      <c r="G6540">
        <v>4</v>
      </c>
      <c r="H6540">
        <v>3581.77</v>
      </c>
      <c r="I6540">
        <v>14327.08</v>
      </c>
      <c r="J6540" t="s">
        <v>95</v>
      </c>
      <c r="K6540" t="s">
        <v>82</v>
      </c>
      <c r="L6540" t="s">
        <v>109</v>
      </c>
      <c r="M6540">
        <v>2024</v>
      </c>
      <c r="N6540" t="s">
        <v>84</v>
      </c>
      <c r="O6540" t="s">
        <v>2390</v>
      </c>
      <c r="P6540" t="s">
        <v>86</v>
      </c>
    </row>
    <row r="6541" spans="1:16" x14ac:dyDescent="0.45">
      <c r="A6541">
        <v>6540</v>
      </c>
      <c r="B6541" s="10">
        <v>45404</v>
      </c>
      <c r="C6541">
        <v>9961</v>
      </c>
      <c r="D6541" t="s">
        <v>80</v>
      </c>
      <c r="E6541">
        <v>23</v>
      </c>
      <c r="F6541" t="s">
        <v>6</v>
      </c>
      <c r="G6541">
        <v>3</v>
      </c>
      <c r="H6541">
        <v>3657.41</v>
      </c>
      <c r="I6541">
        <v>10972.23</v>
      </c>
      <c r="J6541" t="s">
        <v>95</v>
      </c>
      <c r="K6541" t="s">
        <v>82</v>
      </c>
      <c r="L6541" t="s">
        <v>109</v>
      </c>
      <c r="M6541">
        <v>2024</v>
      </c>
      <c r="N6541" t="s">
        <v>84</v>
      </c>
      <c r="O6541" t="s">
        <v>6913</v>
      </c>
      <c r="P6541" t="s">
        <v>86</v>
      </c>
    </row>
    <row r="6542" spans="1:16" x14ac:dyDescent="0.45">
      <c r="A6542">
        <v>6541</v>
      </c>
      <c r="B6542" s="10">
        <v>45404</v>
      </c>
      <c r="C6542">
        <v>4735</v>
      </c>
      <c r="D6542" t="s">
        <v>80</v>
      </c>
      <c r="E6542">
        <v>23</v>
      </c>
      <c r="F6542" t="s">
        <v>102</v>
      </c>
      <c r="G6542">
        <v>4</v>
      </c>
      <c r="H6542">
        <v>3700.91</v>
      </c>
      <c r="I6542">
        <v>14803.64</v>
      </c>
      <c r="J6542" t="s">
        <v>95</v>
      </c>
      <c r="K6542" t="s">
        <v>82</v>
      </c>
      <c r="L6542" t="s">
        <v>109</v>
      </c>
      <c r="M6542">
        <v>2024</v>
      </c>
      <c r="N6542" t="s">
        <v>84</v>
      </c>
      <c r="O6542" t="s">
        <v>2391</v>
      </c>
      <c r="P6542" t="s">
        <v>86</v>
      </c>
    </row>
    <row r="6543" spans="1:16" x14ac:dyDescent="0.45">
      <c r="A6543">
        <v>6542</v>
      </c>
      <c r="B6543" s="10">
        <v>45404</v>
      </c>
      <c r="C6543">
        <v>2238</v>
      </c>
      <c r="D6543" t="s">
        <v>89</v>
      </c>
      <c r="E6543">
        <v>39</v>
      </c>
      <c r="F6543" t="s">
        <v>9</v>
      </c>
      <c r="G6543">
        <v>4</v>
      </c>
      <c r="H6543">
        <v>4958.8</v>
      </c>
      <c r="I6543">
        <v>19835.2</v>
      </c>
      <c r="J6543" t="s">
        <v>97</v>
      </c>
      <c r="K6543" t="s">
        <v>82</v>
      </c>
      <c r="L6543" t="s">
        <v>109</v>
      </c>
      <c r="M6543">
        <v>2024</v>
      </c>
      <c r="N6543" t="s">
        <v>84</v>
      </c>
      <c r="O6543" t="s">
        <v>1791</v>
      </c>
      <c r="P6543" t="s">
        <v>86</v>
      </c>
    </row>
    <row r="6544" spans="1:16" x14ac:dyDescent="0.45">
      <c r="A6544">
        <v>6543</v>
      </c>
      <c r="B6544" s="10">
        <v>45404</v>
      </c>
      <c r="C6544">
        <v>2906</v>
      </c>
      <c r="D6544" t="s">
        <v>80</v>
      </c>
      <c r="E6544">
        <v>25</v>
      </c>
      <c r="F6544" t="s">
        <v>9</v>
      </c>
      <c r="G6544">
        <v>2</v>
      </c>
      <c r="H6544">
        <v>1815.11</v>
      </c>
      <c r="I6544">
        <v>3630.22</v>
      </c>
      <c r="J6544" t="s">
        <v>87</v>
      </c>
      <c r="K6544" t="s">
        <v>82</v>
      </c>
      <c r="L6544" t="s">
        <v>109</v>
      </c>
      <c r="M6544">
        <v>2024</v>
      </c>
      <c r="N6544" t="s">
        <v>84</v>
      </c>
      <c r="O6544" t="s">
        <v>3775</v>
      </c>
      <c r="P6544" t="s">
        <v>86</v>
      </c>
    </row>
    <row r="6545" spans="1:16" x14ac:dyDescent="0.45">
      <c r="A6545">
        <v>6544</v>
      </c>
      <c r="B6545" s="10">
        <v>45404</v>
      </c>
      <c r="C6545">
        <v>8399</v>
      </c>
      <c r="D6545" t="s">
        <v>89</v>
      </c>
      <c r="E6545">
        <v>54</v>
      </c>
      <c r="F6545" t="s">
        <v>9</v>
      </c>
      <c r="G6545">
        <v>3</v>
      </c>
      <c r="H6545">
        <v>268.72000000000003</v>
      </c>
      <c r="I6545">
        <v>806.16</v>
      </c>
      <c r="J6545" t="s">
        <v>93</v>
      </c>
      <c r="K6545" t="s">
        <v>567</v>
      </c>
      <c r="L6545" t="s">
        <v>109</v>
      </c>
      <c r="M6545">
        <v>2024</v>
      </c>
      <c r="N6545" t="s">
        <v>84</v>
      </c>
      <c r="O6545" t="s">
        <v>8757</v>
      </c>
      <c r="P6545" t="s">
        <v>748</v>
      </c>
    </row>
    <row r="6546" spans="1:16" x14ac:dyDescent="0.45">
      <c r="A6546">
        <v>6545</v>
      </c>
      <c r="B6546" s="10">
        <v>45404</v>
      </c>
      <c r="C6546">
        <v>8961</v>
      </c>
      <c r="D6546" t="s">
        <v>89</v>
      </c>
      <c r="E6546">
        <v>32</v>
      </c>
      <c r="F6546" t="s">
        <v>7</v>
      </c>
      <c r="G6546">
        <v>2</v>
      </c>
      <c r="H6546">
        <v>1776.87</v>
      </c>
      <c r="I6546">
        <v>3553.74</v>
      </c>
      <c r="J6546" t="s">
        <v>87</v>
      </c>
      <c r="K6546" t="s">
        <v>82</v>
      </c>
      <c r="L6546" t="s">
        <v>109</v>
      </c>
      <c r="M6546">
        <v>2024</v>
      </c>
      <c r="N6546" t="s">
        <v>84</v>
      </c>
      <c r="O6546" t="s">
        <v>3776</v>
      </c>
      <c r="P6546" t="s">
        <v>86</v>
      </c>
    </row>
    <row r="6547" spans="1:16" x14ac:dyDescent="0.45">
      <c r="A6547">
        <v>6546</v>
      </c>
      <c r="B6547" s="10">
        <v>45404</v>
      </c>
      <c r="C6547">
        <v>5601</v>
      </c>
      <c r="D6547" t="s">
        <v>80</v>
      </c>
      <c r="E6547">
        <v>43</v>
      </c>
      <c r="F6547" t="s">
        <v>9</v>
      </c>
      <c r="G6547">
        <v>1</v>
      </c>
      <c r="H6547">
        <v>4562.3</v>
      </c>
      <c r="I6547">
        <v>4562.3</v>
      </c>
      <c r="J6547" t="s">
        <v>97</v>
      </c>
      <c r="K6547" t="s">
        <v>82</v>
      </c>
      <c r="L6547" t="s">
        <v>109</v>
      </c>
      <c r="M6547">
        <v>2024</v>
      </c>
      <c r="N6547" t="s">
        <v>84</v>
      </c>
      <c r="O6547" t="s">
        <v>5247</v>
      </c>
      <c r="P6547" t="s">
        <v>86</v>
      </c>
    </row>
    <row r="6548" spans="1:16" x14ac:dyDescent="0.45">
      <c r="A6548">
        <v>6547</v>
      </c>
      <c r="B6548" s="10">
        <v>45404</v>
      </c>
      <c r="C6548">
        <v>2460</v>
      </c>
      <c r="D6548" t="s">
        <v>89</v>
      </c>
      <c r="E6548">
        <v>56</v>
      </c>
      <c r="F6548" t="s">
        <v>7</v>
      </c>
      <c r="G6548">
        <v>4</v>
      </c>
      <c r="H6548">
        <v>462.77</v>
      </c>
      <c r="I6548">
        <v>1851.08</v>
      </c>
      <c r="J6548" t="s">
        <v>81</v>
      </c>
      <c r="K6548" t="s">
        <v>567</v>
      </c>
      <c r="L6548" t="s">
        <v>109</v>
      </c>
      <c r="M6548">
        <v>2024</v>
      </c>
      <c r="N6548" t="s">
        <v>84</v>
      </c>
      <c r="O6548" t="s">
        <v>7402</v>
      </c>
      <c r="P6548" t="s">
        <v>86</v>
      </c>
    </row>
    <row r="6549" spans="1:16" x14ac:dyDescent="0.45">
      <c r="A6549">
        <v>6548</v>
      </c>
      <c r="B6549" s="10">
        <v>45404</v>
      </c>
      <c r="C6549">
        <v>8669</v>
      </c>
      <c r="D6549" t="s">
        <v>89</v>
      </c>
      <c r="E6549">
        <v>20</v>
      </c>
      <c r="F6549" t="s">
        <v>102</v>
      </c>
      <c r="G6549">
        <v>3</v>
      </c>
      <c r="H6549">
        <v>3252.36</v>
      </c>
      <c r="I6549">
        <v>9757.08</v>
      </c>
      <c r="J6549" t="s">
        <v>95</v>
      </c>
      <c r="K6549" t="s">
        <v>82</v>
      </c>
      <c r="L6549" t="s">
        <v>109</v>
      </c>
      <c r="M6549">
        <v>2024</v>
      </c>
      <c r="N6549" t="s">
        <v>84</v>
      </c>
      <c r="O6549" t="s">
        <v>6914</v>
      </c>
      <c r="P6549" t="s">
        <v>86</v>
      </c>
    </row>
    <row r="6550" spans="1:16" x14ac:dyDescent="0.45">
      <c r="A6550">
        <v>6549</v>
      </c>
      <c r="B6550" s="10">
        <v>45405</v>
      </c>
      <c r="C6550">
        <v>2416</v>
      </c>
      <c r="D6550" t="s">
        <v>80</v>
      </c>
      <c r="E6550">
        <v>27</v>
      </c>
      <c r="F6550" t="s">
        <v>8</v>
      </c>
      <c r="G6550">
        <v>4</v>
      </c>
      <c r="H6550">
        <v>2144.65</v>
      </c>
      <c r="I6550">
        <v>8578.6</v>
      </c>
      <c r="J6550" t="s">
        <v>87</v>
      </c>
      <c r="K6550" t="s">
        <v>82</v>
      </c>
      <c r="L6550" t="s">
        <v>109</v>
      </c>
      <c r="M6550">
        <v>2024</v>
      </c>
      <c r="N6550" t="s">
        <v>84</v>
      </c>
      <c r="O6550" t="s">
        <v>177</v>
      </c>
      <c r="P6550" t="s">
        <v>86</v>
      </c>
    </row>
    <row r="6551" spans="1:16" x14ac:dyDescent="0.45">
      <c r="A6551">
        <v>6550</v>
      </c>
      <c r="B6551" s="10">
        <v>45405</v>
      </c>
      <c r="C6551">
        <v>8766</v>
      </c>
      <c r="D6551" t="s">
        <v>80</v>
      </c>
      <c r="E6551">
        <v>20</v>
      </c>
      <c r="F6551" t="s">
        <v>7</v>
      </c>
      <c r="G6551">
        <v>1</v>
      </c>
      <c r="H6551">
        <v>4611.79</v>
      </c>
      <c r="I6551">
        <v>4611.79</v>
      </c>
      <c r="J6551" t="s">
        <v>95</v>
      </c>
      <c r="K6551" t="s">
        <v>82</v>
      </c>
      <c r="L6551" t="s">
        <v>109</v>
      </c>
      <c r="M6551">
        <v>2024</v>
      </c>
      <c r="N6551" t="s">
        <v>84</v>
      </c>
      <c r="O6551" t="s">
        <v>5074</v>
      </c>
      <c r="P6551" t="s">
        <v>86</v>
      </c>
    </row>
    <row r="6552" spans="1:16" x14ac:dyDescent="0.45">
      <c r="A6552">
        <v>6551</v>
      </c>
      <c r="B6552" s="10">
        <v>45405</v>
      </c>
      <c r="C6552">
        <v>2428</v>
      </c>
      <c r="D6552" t="s">
        <v>89</v>
      </c>
      <c r="E6552">
        <v>47</v>
      </c>
      <c r="F6552" t="s">
        <v>5</v>
      </c>
      <c r="G6552">
        <v>1</v>
      </c>
      <c r="H6552">
        <v>4646.4399999999996</v>
      </c>
      <c r="I6552">
        <v>4646.4399999999996</v>
      </c>
      <c r="J6552" t="s">
        <v>93</v>
      </c>
      <c r="K6552" t="s">
        <v>82</v>
      </c>
      <c r="L6552" t="s">
        <v>109</v>
      </c>
      <c r="M6552">
        <v>2024</v>
      </c>
      <c r="N6552" t="s">
        <v>84</v>
      </c>
      <c r="O6552" t="s">
        <v>5679</v>
      </c>
      <c r="P6552" t="s">
        <v>86</v>
      </c>
    </row>
    <row r="6553" spans="1:16" x14ac:dyDescent="0.45">
      <c r="A6553">
        <v>6552</v>
      </c>
      <c r="B6553" s="10">
        <v>45405</v>
      </c>
      <c r="C6553">
        <v>5378</v>
      </c>
      <c r="D6553" t="s">
        <v>80</v>
      </c>
      <c r="E6553">
        <v>63</v>
      </c>
      <c r="F6553" t="s">
        <v>9</v>
      </c>
      <c r="G6553">
        <v>3</v>
      </c>
      <c r="H6553">
        <v>3936.96</v>
      </c>
      <c r="I6553">
        <v>11810.88</v>
      </c>
      <c r="J6553" t="s">
        <v>81</v>
      </c>
      <c r="K6553" t="s">
        <v>82</v>
      </c>
      <c r="L6553" t="s">
        <v>109</v>
      </c>
      <c r="M6553">
        <v>2024</v>
      </c>
      <c r="N6553" t="s">
        <v>84</v>
      </c>
      <c r="O6553" t="s">
        <v>8444</v>
      </c>
      <c r="P6553" t="s">
        <v>748</v>
      </c>
    </row>
    <row r="6554" spans="1:16" x14ac:dyDescent="0.45">
      <c r="A6554">
        <v>6553</v>
      </c>
      <c r="B6554" s="10">
        <v>45405</v>
      </c>
      <c r="C6554">
        <v>8529</v>
      </c>
      <c r="D6554" t="s">
        <v>89</v>
      </c>
      <c r="E6554">
        <v>39</v>
      </c>
      <c r="F6554" t="s">
        <v>8</v>
      </c>
      <c r="G6554">
        <v>3</v>
      </c>
      <c r="H6554">
        <v>537.67999999999995</v>
      </c>
      <c r="I6554">
        <v>1613.04</v>
      </c>
      <c r="J6554" t="s">
        <v>97</v>
      </c>
      <c r="K6554" t="s">
        <v>567</v>
      </c>
      <c r="L6554" t="s">
        <v>109</v>
      </c>
      <c r="M6554">
        <v>2024</v>
      </c>
      <c r="N6554" t="s">
        <v>84</v>
      </c>
      <c r="O6554" t="s">
        <v>7540</v>
      </c>
      <c r="P6554" t="s">
        <v>86</v>
      </c>
    </row>
    <row r="6555" spans="1:16" x14ac:dyDescent="0.45">
      <c r="A6555">
        <v>6554</v>
      </c>
      <c r="B6555" s="10">
        <v>45405</v>
      </c>
      <c r="C6555">
        <v>5474</v>
      </c>
      <c r="D6555" t="s">
        <v>80</v>
      </c>
      <c r="E6555">
        <v>20</v>
      </c>
      <c r="F6555" t="s">
        <v>7</v>
      </c>
      <c r="G6555">
        <v>1</v>
      </c>
      <c r="H6555">
        <v>172.34</v>
      </c>
      <c r="I6555">
        <v>172.34</v>
      </c>
      <c r="J6555" t="s">
        <v>95</v>
      </c>
      <c r="K6555" t="s">
        <v>567</v>
      </c>
      <c r="L6555" t="s">
        <v>109</v>
      </c>
      <c r="M6555">
        <v>2024</v>
      </c>
      <c r="N6555" t="s">
        <v>84</v>
      </c>
      <c r="O6555" t="s">
        <v>7720</v>
      </c>
      <c r="P6555" t="s">
        <v>86</v>
      </c>
    </row>
    <row r="6556" spans="1:16" x14ac:dyDescent="0.45">
      <c r="A6556">
        <v>6555</v>
      </c>
      <c r="B6556" s="10">
        <v>45405</v>
      </c>
      <c r="C6556">
        <v>4071</v>
      </c>
      <c r="D6556" t="s">
        <v>80</v>
      </c>
      <c r="E6556">
        <v>18</v>
      </c>
      <c r="F6556" t="s">
        <v>6</v>
      </c>
      <c r="G6556">
        <v>4</v>
      </c>
      <c r="H6556">
        <v>726.12</v>
      </c>
      <c r="I6556">
        <v>2904.48</v>
      </c>
      <c r="J6556" t="s">
        <v>95</v>
      </c>
      <c r="K6556" t="s">
        <v>82</v>
      </c>
      <c r="L6556" t="s">
        <v>109</v>
      </c>
      <c r="M6556">
        <v>2024</v>
      </c>
      <c r="N6556" t="s">
        <v>84</v>
      </c>
      <c r="O6556" t="s">
        <v>2392</v>
      </c>
      <c r="P6556" t="s">
        <v>86</v>
      </c>
    </row>
    <row r="6557" spans="1:16" x14ac:dyDescent="0.45">
      <c r="A6557">
        <v>6556</v>
      </c>
      <c r="B6557" s="10">
        <v>45405</v>
      </c>
      <c r="C6557">
        <v>1555</v>
      </c>
      <c r="D6557" t="s">
        <v>80</v>
      </c>
      <c r="E6557">
        <v>50</v>
      </c>
      <c r="F6557" t="s">
        <v>6</v>
      </c>
      <c r="G6557">
        <v>5</v>
      </c>
      <c r="H6557">
        <v>1643.03</v>
      </c>
      <c r="I6557">
        <v>8215.15</v>
      </c>
      <c r="J6557" t="s">
        <v>93</v>
      </c>
      <c r="K6557" t="s">
        <v>82</v>
      </c>
      <c r="L6557" t="s">
        <v>109</v>
      </c>
      <c r="M6557">
        <v>2024</v>
      </c>
      <c r="N6557" t="s">
        <v>84</v>
      </c>
      <c r="O6557" t="s">
        <v>4302</v>
      </c>
      <c r="P6557" t="s">
        <v>86</v>
      </c>
    </row>
    <row r="6558" spans="1:16" x14ac:dyDescent="0.45">
      <c r="A6558">
        <v>6557</v>
      </c>
      <c r="B6558" s="10">
        <v>45405</v>
      </c>
      <c r="C6558">
        <v>9547</v>
      </c>
      <c r="D6558" t="s">
        <v>80</v>
      </c>
      <c r="E6558">
        <v>36</v>
      </c>
      <c r="F6558" t="s">
        <v>5</v>
      </c>
      <c r="G6558">
        <v>4</v>
      </c>
      <c r="H6558">
        <v>1245.0899999999999</v>
      </c>
      <c r="I6558">
        <v>4980.3599999999997</v>
      </c>
      <c r="J6558" t="s">
        <v>97</v>
      </c>
      <c r="K6558" t="s">
        <v>82</v>
      </c>
      <c r="L6558" t="s">
        <v>109</v>
      </c>
      <c r="M6558">
        <v>2024</v>
      </c>
      <c r="N6558" t="s">
        <v>84</v>
      </c>
      <c r="O6558" t="s">
        <v>1792</v>
      </c>
      <c r="P6558" t="s">
        <v>86</v>
      </c>
    </row>
    <row r="6559" spans="1:16" x14ac:dyDescent="0.45">
      <c r="A6559">
        <v>6558</v>
      </c>
      <c r="B6559" s="10">
        <v>45405</v>
      </c>
      <c r="C6559">
        <v>2563</v>
      </c>
      <c r="D6559" t="s">
        <v>89</v>
      </c>
      <c r="E6559">
        <v>53</v>
      </c>
      <c r="F6559" t="s">
        <v>8</v>
      </c>
      <c r="G6559">
        <v>5</v>
      </c>
      <c r="H6559">
        <v>1880.31</v>
      </c>
      <c r="I6559">
        <v>9401.5499999999993</v>
      </c>
      <c r="J6559" t="s">
        <v>93</v>
      </c>
      <c r="K6559" t="s">
        <v>82</v>
      </c>
      <c r="L6559" t="s">
        <v>109</v>
      </c>
      <c r="M6559">
        <v>2024</v>
      </c>
      <c r="N6559" t="s">
        <v>84</v>
      </c>
      <c r="O6559" t="s">
        <v>4303</v>
      </c>
      <c r="P6559" t="s">
        <v>86</v>
      </c>
    </row>
    <row r="6560" spans="1:16" x14ac:dyDescent="0.45">
      <c r="A6560">
        <v>6559</v>
      </c>
      <c r="B6560" s="10">
        <v>45405</v>
      </c>
      <c r="C6560">
        <v>2040</v>
      </c>
      <c r="D6560" t="s">
        <v>80</v>
      </c>
      <c r="E6560">
        <v>51</v>
      </c>
      <c r="F6560" t="s">
        <v>102</v>
      </c>
      <c r="G6560">
        <v>2</v>
      </c>
      <c r="H6560">
        <v>758.23</v>
      </c>
      <c r="I6560">
        <v>1516.46</v>
      </c>
      <c r="J6560" t="s">
        <v>93</v>
      </c>
      <c r="K6560" t="s">
        <v>567</v>
      </c>
      <c r="L6560" t="s">
        <v>109</v>
      </c>
      <c r="M6560">
        <v>2024</v>
      </c>
      <c r="N6560" t="s">
        <v>84</v>
      </c>
      <c r="O6560" t="s">
        <v>7259</v>
      </c>
      <c r="P6560" t="s">
        <v>86</v>
      </c>
    </row>
    <row r="6561" spans="1:16" x14ac:dyDescent="0.45">
      <c r="A6561">
        <v>6560</v>
      </c>
      <c r="B6561" s="10">
        <v>45405</v>
      </c>
      <c r="C6561">
        <v>3686</v>
      </c>
      <c r="D6561" t="s">
        <v>89</v>
      </c>
      <c r="E6561">
        <v>48</v>
      </c>
      <c r="F6561" t="s">
        <v>7</v>
      </c>
      <c r="G6561">
        <v>3</v>
      </c>
      <c r="H6561">
        <v>3774.89</v>
      </c>
      <c r="I6561">
        <v>11324.67</v>
      </c>
      <c r="J6561" t="s">
        <v>93</v>
      </c>
      <c r="K6561" t="s">
        <v>82</v>
      </c>
      <c r="L6561" t="s">
        <v>109</v>
      </c>
      <c r="M6561">
        <v>2024</v>
      </c>
      <c r="N6561" t="s">
        <v>84</v>
      </c>
      <c r="O6561" t="s">
        <v>6574</v>
      </c>
      <c r="P6561" t="s">
        <v>86</v>
      </c>
    </row>
    <row r="6562" spans="1:16" x14ac:dyDescent="0.45">
      <c r="A6562">
        <v>6561</v>
      </c>
      <c r="B6562" s="10">
        <v>45405</v>
      </c>
      <c r="C6562">
        <v>3553</v>
      </c>
      <c r="D6562" t="s">
        <v>89</v>
      </c>
      <c r="E6562">
        <v>60</v>
      </c>
      <c r="F6562" t="s">
        <v>6</v>
      </c>
      <c r="G6562">
        <v>1</v>
      </c>
      <c r="H6562">
        <v>4234.22</v>
      </c>
      <c r="I6562">
        <v>4234.22</v>
      </c>
      <c r="J6562" t="s">
        <v>81</v>
      </c>
      <c r="K6562" t="s">
        <v>82</v>
      </c>
      <c r="L6562" t="s">
        <v>109</v>
      </c>
      <c r="M6562">
        <v>2024</v>
      </c>
      <c r="N6562" t="s">
        <v>84</v>
      </c>
      <c r="O6562" t="s">
        <v>5909</v>
      </c>
      <c r="P6562" t="s">
        <v>86</v>
      </c>
    </row>
    <row r="6563" spans="1:16" x14ac:dyDescent="0.45">
      <c r="A6563">
        <v>6562</v>
      </c>
      <c r="B6563" s="10">
        <v>45406</v>
      </c>
      <c r="C6563">
        <v>2779</v>
      </c>
      <c r="D6563" t="s">
        <v>80</v>
      </c>
      <c r="E6563">
        <v>41</v>
      </c>
      <c r="F6563" t="s">
        <v>6</v>
      </c>
      <c r="G6563">
        <v>2</v>
      </c>
      <c r="H6563">
        <v>2465.37</v>
      </c>
      <c r="I6563">
        <v>4930.74</v>
      </c>
      <c r="J6563" t="s">
        <v>97</v>
      </c>
      <c r="K6563" t="s">
        <v>82</v>
      </c>
      <c r="L6563" t="s">
        <v>109</v>
      </c>
      <c r="M6563">
        <v>2024</v>
      </c>
      <c r="N6563" t="s">
        <v>84</v>
      </c>
      <c r="O6563" t="s">
        <v>286</v>
      </c>
      <c r="P6563" t="s">
        <v>86</v>
      </c>
    </row>
    <row r="6564" spans="1:16" x14ac:dyDescent="0.45">
      <c r="A6564">
        <v>6563</v>
      </c>
      <c r="B6564" s="10">
        <v>45406</v>
      </c>
      <c r="C6564">
        <v>1075</v>
      </c>
      <c r="D6564" t="s">
        <v>80</v>
      </c>
      <c r="E6564">
        <v>29</v>
      </c>
      <c r="F6564" t="s">
        <v>7</v>
      </c>
      <c r="G6564">
        <v>4</v>
      </c>
      <c r="H6564">
        <v>4784.8100000000004</v>
      </c>
      <c r="I6564">
        <v>19139.240000000002</v>
      </c>
      <c r="J6564" t="s">
        <v>87</v>
      </c>
      <c r="K6564" t="s">
        <v>82</v>
      </c>
      <c r="L6564" t="s">
        <v>109</v>
      </c>
      <c r="M6564">
        <v>2024</v>
      </c>
      <c r="N6564" t="s">
        <v>84</v>
      </c>
      <c r="O6564" t="s">
        <v>1093</v>
      </c>
      <c r="P6564" t="s">
        <v>86</v>
      </c>
    </row>
    <row r="6565" spans="1:16" x14ac:dyDescent="0.45">
      <c r="A6565">
        <v>6564</v>
      </c>
      <c r="B6565" s="10">
        <v>45406</v>
      </c>
      <c r="C6565">
        <v>5326</v>
      </c>
      <c r="D6565" t="s">
        <v>80</v>
      </c>
      <c r="E6565">
        <v>30</v>
      </c>
      <c r="F6565" t="s">
        <v>6</v>
      </c>
      <c r="G6565">
        <v>5</v>
      </c>
      <c r="H6565">
        <v>645.71</v>
      </c>
      <c r="I6565">
        <v>3228.55</v>
      </c>
      <c r="J6565" t="s">
        <v>87</v>
      </c>
      <c r="K6565" t="s">
        <v>82</v>
      </c>
      <c r="L6565" t="s">
        <v>109</v>
      </c>
      <c r="M6565">
        <v>2024</v>
      </c>
      <c r="N6565" t="s">
        <v>668</v>
      </c>
      <c r="O6565" t="s">
        <v>9758</v>
      </c>
      <c r="P6565" t="s">
        <v>86</v>
      </c>
    </row>
    <row r="6566" spans="1:16" x14ac:dyDescent="0.45">
      <c r="A6566">
        <v>6565</v>
      </c>
      <c r="B6566" s="10">
        <v>45406</v>
      </c>
      <c r="C6566">
        <v>6835</v>
      </c>
      <c r="D6566" t="s">
        <v>80</v>
      </c>
      <c r="E6566">
        <v>33</v>
      </c>
      <c r="F6566" t="s">
        <v>102</v>
      </c>
      <c r="G6566">
        <v>3</v>
      </c>
      <c r="H6566">
        <v>573.78</v>
      </c>
      <c r="I6566">
        <v>1721.34</v>
      </c>
      <c r="J6566" t="s">
        <v>87</v>
      </c>
      <c r="K6566" t="s">
        <v>567</v>
      </c>
      <c r="L6566" t="s">
        <v>109</v>
      </c>
      <c r="M6566">
        <v>2024</v>
      </c>
      <c r="N6566" t="s">
        <v>84</v>
      </c>
      <c r="O6566" t="s">
        <v>7541</v>
      </c>
      <c r="P6566" t="s">
        <v>86</v>
      </c>
    </row>
    <row r="6567" spans="1:16" x14ac:dyDescent="0.45">
      <c r="A6567">
        <v>6566</v>
      </c>
      <c r="B6567" s="10">
        <v>45406</v>
      </c>
      <c r="C6567">
        <v>6057</v>
      </c>
      <c r="D6567" t="s">
        <v>80</v>
      </c>
      <c r="E6567">
        <v>33</v>
      </c>
      <c r="F6567" t="s">
        <v>6</v>
      </c>
      <c r="G6567">
        <v>5</v>
      </c>
      <c r="H6567">
        <v>1041.98</v>
      </c>
      <c r="I6567">
        <v>5209.8999999999996</v>
      </c>
      <c r="J6567" t="s">
        <v>87</v>
      </c>
      <c r="K6567" t="s">
        <v>82</v>
      </c>
      <c r="L6567" t="s">
        <v>109</v>
      </c>
      <c r="M6567">
        <v>2024</v>
      </c>
      <c r="N6567" t="s">
        <v>84</v>
      </c>
      <c r="O6567" t="s">
        <v>4049</v>
      </c>
      <c r="P6567" t="s">
        <v>86</v>
      </c>
    </row>
    <row r="6568" spans="1:16" x14ac:dyDescent="0.45">
      <c r="A6568">
        <v>6567</v>
      </c>
      <c r="B6568" s="10">
        <v>45406</v>
      </c>
      <c r="C6568">
        <v>3349</v>
      </c>
      <c r="D6568" t="s">
        <v>89</v>
      </c>
      <c r="E6568">
        <v>37</v>
      </c>
      <c r="F6568" t="s">
        <v>7</v>
      </c>
      <c r="G6568">
        <v>4</v>
      </c>
      <c r="H6568">
        <v>4910.47</v>
      </c>
      <c r="I6568">
        <v>19641.88</v>
      </c>
      <c r="J6568" t="s">
        <v>97</v>
      </c>
      <c r="K6568" t="s">
        <v>82</v>
      </c>
      <c r="L6568" t="s">
        <v>109</v>
      </c>
      <c r="M6568">
        <v>2024</v>
      </c>
      <c r="N6568" t="s">
        <v>84</v>
      </c>
      <c r="O6568" t="s">
        <v>1793</v>
      </c>
      <c r="P6568" t="s">
        <v>86</v>
      </c>
    </row>
    <row r="6569" spans="1:16" x14ac:dyDescent="0.45">
      <c r="A6569">
        <v>6568</v>
      </c>
      <c r="B6569" s="10">
        <v>45406</v>
      </c>
      <c r="C6569">
        <v>3773</v>
      </c>
      <c r="D6569" t="s">
        <v>80</v>
      </c>
      <c r="E6569">
        <v>58</v>
      </c>
      <c r="F6569" t="s">
        <v>9</v>
      </c>
      <c r="G6569">
        <v>4</v>
      </c>
      <c r="H6569">
        <v>2111.66</v>
      </c>
      <c r="I6569">
        <v>8446.64</v>
      </c>
      <c r="J6569" t="s">
        <v>81</v>
      </c>
      <c r="K6569" t="s">
        <v>82</v>
      </c>
      <c r="L6569" t="s">
        <v>109</v>
      </c>
      <c r="M6569">
        <v>2024</v>
      </c>
      <c r="N6569" t="s">
        <v>84</v>
      </c>
      <c r="O6569" t="s">
        <v>1454</v>
      </c>
      <c r="P6569" t="s">
        <v>86</v>
      </c>
    </row>
    <row r="6570" spans="1:16" x14ac:dyDescent="0.45">
      <c r="A6570">
        <v>6569</v>
      </c>
      <c r="B6570" s="10">
        <v>45406</v>
      </c>
      <c r="C6570">
        <v>3262</v>
      </c>
      <c r="D6570" t="s">
        <v>89</v>
      </c>
      <c r="E6570">
        <v>44</v>
      </c>
      <c r="F6570" t="s">
        <v>6</v>
      </c>
      <c r="G6570">
        <v>1</v>
      </c>
      <c r="H6570">
        <v>4624.32</v>
      </c>
      <c r="I6570">
        <v>4624.32</v>
      </c>
      <c r="J6570" t="s">
        <v>97</v>
      </c>
      <c r="K6570" t="s">
        <v>82</v>
      </c>
      <c r="L6570" t="s">
        <v>109</v>
      </c>
      <c r="M6570">
        <v>2024</v>
      </c>
      <c r="N6570" t="s">
        <v>84</v>
      </c>
      <c r="O6570" t="s">
        <v>5248</v>
      </c>
      <c r="P6570" t="s">
        <v>86</v>
      </c>
    </row>
    <row r="6571" spans="1:16" x14ac:dyDescent="0.45">
      <c r="A6571">
        <v>6570</v>
      </c>
      <c r="B6571" s="10">
        <v>45406</v>
      </c>
      <c r="C6571">
        <v>4229</v>
      </c>
      <c r="D6571" t="s">
        <v>89</v>
      </c>
      <c r="E6571">
        <v>56</v>
      </c>
      <c r="F6571" t="s">
        <v>7</v>
      </c>
      <c r="G6571">
        <v>2</v>
      </c>
      <c r="H6571">
        <v>1049.95</v>
      </c>
      <c r="I6571">
        <v>2099.9</v>
      </c>
      <c r="J6571" t="s">
        <v>81</v>
      </c>
      <c r="K6571" t="s">
        <v>82</v>
      </c>
      <c r="L6571" t="s">
        <v>109</v>
      </c>
      <c r="M6571">
        <v>2024</v>
      </c>
      <c r="N6571" t="s">
        <v>84</v>
      </c>
      <c r="O6571" t="s">
        <v>3140</v>
      </c>
      <c r="P6571" t="s">
        <v>86</v>
      </c>
    </row>
    <row r="6572" spans="1:16" x14ac:dyDescent="0.45">
      <c r="A6572">
        <v>6571</v>
      </c>
      <c r="B6572" s="10">
        <v>45406</v>
      </c>
      <c r="C6572">
        <v>1392</v>
      </c>
      <c r="D6572" t="s">
        <v>89</v>
      </c>
      <c r="E6572">
        <v>30</v>
      </c>
      <c r="F6572" t="s">
        <v>9</v>
      </c>
      <c r="G6572">
        <v>3</v>
      </c>
      <c r="H6572">
        <v>4238.21</v>
      </c>
      <c r="I6572">
        <v>12714.63</v>
      </c>
      <c r="J6572" t="s">
        <v>87</v>
      </c>
      <c r="K6572" t="s">
        <v>82</v>
      </c>
      <c r="L6572" t="s">
        <v>109</v>
      </c>
      <c r="M6572">
        <v>2024</v>
      </c>
      <c r="N6572" t="s">
        <v>668</v>
      </c>
      <c r="O6572" t="s">
        <v>9252</v>
      </c>
      <c r="P6572" t="s">
        <v>748</v>
      </c>
    </row>
    <row r="6573" spans="1:16" x14ac:dyDescent="0.45">
      <c r="A6573">
        <v>6572</v>
      </c>
      <c r="B6573" s="10">
        <v>45406</v>
      </c>
      <c r="C6573">
        <v>2108</v>
      </c>
      <c r="D6573" t="s">
        <v>89</v>
      </c>
      <c r="E6573">
        <v>21</v>
      </c>
      <c r="F6573" t="s">
        <v>6</v>
      </c>
      <c r="G6573">
        <v>1</v>
      </c>
      <c r="H6573">
        <v>1584.59</v>
      </c>
      <c r="I6573">
        <v>1584.59</v>
      </c>
      <c r="J6573" t="s">
        <v>95</v>
      </c>
      <c r="K6573" t="s">
        <v>567</v>
      </c>
      <c r="L6573" t="s">
        <v>109</v>
      </c>
      <c r="M6573">
        <v>2024</v>
      </c>
      <c r="N6573" t="s">
        <v>84</v>
      </c>
      <c r="O6573" t="s">
        <v>7721</v>
      </c>
      <c r="P6573" t="s">
        <v>86</v>
      </c>
    </row>
    <row r="6574" spans="1:16" x14ac:dyDescent="0.45">
      <c r="A6574">
        <v>6573</v>
      </c>
      <c r="B6574" s="10">
        <v>45406</v>
      </c>
      <c r="C6574">
        <v>5362</v>
      </c>
      <c r="D6574" t="s">
        <v>80</v>
      </c>
      <c r="E6574">
        <v>49</v>
      </c>
      <c r="F6574" t="s">
        <v>6</v>
      </c>
      <c r="G6574">
        <v>5</v>
      </c>
      <c r="H6574">
        <v>3685.28</v>
      </c>
      <c r="I6574">
        <v>18426.400000000001</v>
      </c>
      <c r="J6574" t="s">
        <v>93</v>
      </c>
      <c r="K6574" t="s">
        <v>82</v>
      </c>
      <c r="L6574" t="s">
        <v>109</v>
      </c>
      <c r="M6574">
        <v>2024</v>
      </c>
      <c r="N6574" t="s">
        <v>84</v>
      </c>
      <c r="O6574" t="s">
        <v>4304</v>
      </c>
      <c r="P6574" t="s">
        <v>86</v>
      </c>
    </row>
    <row r="6575" spans="1:16" x14ac:dyDescent="0.45">
      <c r="A6575">
        <v>6574</v>
      </c>
      <c r="B6575" s="10">
        <v>45406</v>
      </c>
      <c r="C6575">
        <v>6188</v>
      </c>
      <c r="D6575" t="s">
        <v>80</v>
      </c>
      <c r="E6575">
        <v>62</v>
      </c>
      <c r="F6575" t="s">
        <v>7</v>
      </c>
      <c r="G6575">
        <v>2</v>
      </c>
      <c r="H6575">
        <v>4873.59</v>
      </c>
      <c r="I6575">
        <v>9747.18</v>
      </c>
      <c r="J6575" t="s">
        <v>81</v>
      </c>
      <c r="K6575" t="s">
        <v>82</v>
      </c>
      <c r="L6575" t="s">
        <v>109</v>
      </c>
      <c r="M6575">
        <v>2024</v>
      </c>
      <c r="N6575" t="s">
        <v>84</v>
      </c>
      <c r="O6575" t="s">
        <v>3141</v>
      </c>
      <c r="P6575" t="s">
        <v>86</v>
      </c>
    </row>
    <row r="6576" spans="1:16" x14ac:dyDescent="0.45">
      <c r="A6576">
        <v>6575</v>
      </c>
      <c r="B6576" s="10">
        <v>45406</v>
      </c>
      <c r="C6576">
        <v>9802</v>
      </c>
      <c r="D6576" t="s">
        <v>89</v>
      </c>
      <c r="E6576">
        <v>57</v>
      </c>
      <c r="F6576" t="s">
        <v>5</v>
      </c>
      <c r="G6576">
        <v>3</v>
      </c>
      <c r="H6576">
        <v>4668.47</v>
      </c>
      <c r="I6576">
        <v>14005.41</v>
      </c>
      <c r="J6576" t="s">
        <v>81</v>
      </c>
      <c r="K6576" t="s">
        <v>82</v>
      </c>
      <c r="L6576" t="s">
        <v>109</v>
      </c>
      <c r="M6576">
        <v>2024</v>
      </c>
      <c r="N6576" t="s">
        <v>84</v>
      </c>
      <c r="O6576" t="s">
        <v>6760</v>
      </c>
      <c r="P6576" t="s">
        <v>86</v>
      </c>
    </row>
    <row r="6577" spans="1:16" x14ac:dyDescent="0.45">
      <c r="A6577">
        <v>6576</v>
      </c>
      <c r="B6577" s="10">
        <v>45407</v>
      </c>
      <c r="C6577">
        <v>6057</v>
      </c>
      <c r="D6577" t="s">
        <v>89</v>
      </c>
      <c r="E6577">
        <v>51</v>
      </c>
      <c r="F6577" t="s">
        <v>5</v>
      </c>
      <c r="G6577">
        <v>5</v>
      </c>
      <c r="H6577">
        <v>4165.07</v>
      </c>
      <c r="I6577">
        <v>20825.349999999999</v>
      </c>
      <c r="J6577" t="s">
        <v>93</v>
      </c>
      <c r="K6577" t="s">
        <v>82</v>
      </c>
      <c r="L6577" t="s">
        <v>109</v>
      </c>
      <c r="M6577">
        <v>2024</v>
      </c>
      <c r="N6577" t="s">
        <v>84</v>
      </c>
      <c r="O6577" t="s">
        <v>375</v>
      </c>
      <c r="P6577" t="s">
        <v>86</v>
      </c>
    </row>
    <row r="6578" spans="1:16" x14ac:dyDescent="0.45">
      <c r="A6578">
        <v>6577</v>
      </c>
      <c r="B6578" s="10">
        <v>45407</v>
      </c>
      <c r="C6578">
        <v>4998</v>
      </c>
      <c r="D6578" t="s">
        <v>80</v>
      </c>
      <c r="E6578">
        <v>56</v>
      </c>
      <c r="F6578" t="s">
        <v>8</v>
      </c>
      <c r="G6578">
        <v>3</v>
      </c>
      <c r="H6578">
        <v>298.52</v>
      </c>
      <c r="I6578">
        <v>895.56</v>
      </c>
      <c r="J6578" t="s">
        <v>81</v>
      </c>
      <c r="K6578" t="s">
        <v>567</v>
      </c>
      <c r="L6578" t="s">
        <v>109</v>
      </c>
      <c r="M6578">
        <v>2024</v>
      </c>
      <c r="N6578" t="s">
        <v>84</v>
      </c>
      <c r="O6578" t="s">
        <v>7542</v>
      </c>
      <c r="P6578" t="s">
        <v>86</v>
      </c>
    </row>
    <row r="6579" spans="1:16" x14ac:dyDescent="0.45">
      <c r="A6579">
        <v>6578</v>
      </c>
      <c r="B6579" s="10">
        <v>45407</v>
      </c>
      <c r="C6579">
        <v>9864</v>
      </c>
      <c r="D6579" t="s">
        <v>89</v>
      </c>
      <c r="E6579">
        <v>60</v>
      </c>
      <c r="F6579" t="s">
        <v>5</v>
      </c>
      <c r="G6579">
        <v>3</v>
      </c>
      <c r="H6579">
        <v>3058.46</v>
      </c>
      <c r="I6579">
        <v>9175.3799999999992</v>
      </c>
      <c r="J6579" t="s">
        <v>81</v>
      </c>
      <c r="K6579" t="s">
        <v>82</v>
      </c>
      <c r="L6579" t="s">
        <v>109</v>
      </c>
      <c r="M6579">
        <v>2024</v>
      </c>
      <c r="N6579" t="s">
        <v>84</v>
      </c>
      <c r="O6579" t="s">
        <v>8445</v>
      </c>
      <c r="P6579" t="s">
        <v>748</v>
      </c>
    </row>
    <row r="6580" spans="1:16" x14ac:dyDescent="0.45">
      <c r="A6580">
        <v>6579</v>
      </c>
      <c r="B6580" s="10">
        <v>45407</v>
      </c>
      <c r="C6580">
        <v>7566</v>
      </c>
      <c r="D6580" t="s">
        <v>80</v>
      </c>
      <c r="E6580">
        <v>34</v>
      </c>
      <c r="F6580" t="s">
        <v>102</v>
      </c>
      <c r="G6580">
        <v>2</v>
      </c>
      <c r="H6580">
        <v>4185.47</v>
      </c>
      <c r="I6580">
        <v>8370.94</v>
      </c>
      <c r="J6580" t="s">
        <v>87</v>
      </c>
      <c r="K6580" t="s">
        <v>82</v>
      </c>
      <c r="L6580" t="s">
        <v>109</v>
      </c>
      <c r="M6580">
        <v>2024</v>
      </c>
      <c r="N6580" t="s">
        <v>84</v>
      </c>
      <c r="O6580" t="s">
        <v>3777</v>
      </c>
      <c r="P6580" t="s">
        <v>86</v>
      </c>
    </row>
    <row r="6581" spans="1:16" x14ac:dyDescent="0.45">
      <c r="A6581">
        <v>6580</v>
      </c>
      <c r="B6581" s="10">
        <v>45407</v>
      </c>
      <c r="C6581">
        <v>4677</v>
      </c>
      <c r="D6581" t="s">
        <v>89</v>
      </c>
      <c r="E6581">
        <v>41</v>
      </c>
      <c r="F6581" t="s">
        <v>8</v>
      </c>
      <c r="G6581">
        <v>5</v>
      </c>
      <c r="H6581">
        <v>2026.67</v>
      </c>
      <c r="I6581">
        <v>10133.35</v>
      </c>
      <c r="J6581" t="s">
        <v>97</v>
      </c>
      <c r="K6581" t="s">
        <v>82</v>
      </c>
      <c r="L6581" t="s">
        <v>109</v>
      </c>
      <c r="M6581">
        <v>2024</v>
      </c>
      <c r="N6581" t="s">
        <v>84</v>
      </c>
      <c r="O6581" t="s">
        <v>4539</v>
      </c>
      <c r="P6581" t="s">
        <v>86</v>
      </c>
    </row>
    <row r="6582" spans="1:16" x14ac:dyDescent="0.45">
      <c r="A6582">
        <v>6581</v>
      </c>
      <c r="B6582" s="10">
        <v>45407</v>
      </c>
      <c r="C6582">
        <v>6796</v>
      </c>
      <c r="D6582" t="s">
        <v>80</v>
      </c>
      <c r="E6582">
        <v>46</v>
      </c>
      <c r="F6582" t="s">
        <v>5</v>
      </c>
      <c r="G6582">
        <v>1</v>
      </c>
      <c r="H6582">
        <v>3669.38</v>
      </c>
      <c r="I6582">
        <v>3669.38</v>
      </c>
      <c r="J6582" t="s">
        <v>93</v>
      </c>
      <c r="K6582" t="s">
        <v>82</v>
      </c>
      <c r="L6582" t="s">
        <v>109</v>
      </c>
      <c r="M6582">
        <v>2024</v>
      </c>
      <c r="N6582" t="s">
        <v>84</v>
      </c>
      <c r="O6582" t="s">
        <v>5680</v>
      </c>
      <c r="P6582" t="s">
        <v>86</v>
      </c>
    </row>
    <row r="6583" spans="1:16" x14ac:dyDescent="0.45">
      <c r="A6583">
        <v>6582</v>
      </c>
      <c r="B6583" s="10">
        <v>45407</v>
      </c>
      <c r="C6583">
        <v>7363</v>
      </c>
      <c r="D6583" t="s">
        <v>89</v>
      </c>
      <c r="E6583">
        <v>63</v>
      </c>
      <c r="F6583" t="s">
        <v>9</v>
      </c>
      <c r="G6583">
        <v>1</v>
      </c>
      <c r="H6583">
        <v>733.66</v>
      </c>
      <c r="I6583">
        <v>733.66</v>
      </c>
      <c r="J6583" t="s">
        <v>81</v>
      </c>
      <c r="K6583" t="s">
        <v>567</v>
      </c>
      <c r="L6583" t="s">
        <v>109</v>
      </c>
      <c r="M6583">
        <v>2024</v>
      </c>
      <c r="N6583" t="s">
        <v>84</v>
      </c>
      <c r="O6583" t="s">
        <v>8102</v>
      </c>
      <c r="P6583" t="s">
        <v>86</v>
      </c>
    </row>
    <row r="6584" spans="1:16" x14ac:dyDescent="0.45">
      <c r="A6584">
        <v>6583</v>
      </c>
      <c r="B6584" s="10">
        <v>45407</v>
      </c>
      <c r="C6584">
        <v>9123</v>
      </c>
      <c r="D6584" t="s">
        <v>89</v>
      </c>
      <c r="E6584">
        <v>45</v>
      </c>
      <c r="F6584" t="s">
        <v>7</v>
      </c>
      <c r="G6584">
        <v>1</v>
      </c>
      <c r="H6584">
        <v>924.99</v>
      </c>
      <c r="I6584">
        <v>924.99</v>
      </c>
      <c r="J6584" t="s">
        <v>93</v>
      </c>
      <c r="K6584" t="s">
        <v>567</v>
      </c>
      <c r="L6584" t="s">
        <v>109</v>
      </c>
      <c r="M6584">
        <v>2024</v>
      </c>
      <c r="N6584" t="s">
        <v>84</v>
      </c>
      <c r="O6584" t="s">
        <v>7828</v>
      </c>
      <c r="P6584" t="s">
        <v>86</v>
      </c>
    </row>
    <row r="6585" spans="1:16" x14ac:dyDescent="0.45">
      <c r="A6585">
        <v>6584</v>
      </c>
      <c r="B6585" s="10">
        <v>45407</v>
      </c>
      <c r="C6585">
        <v>9222</v>
      </c>
      <c r="D6585" t="s">
        <v>89</v>
      </c>
      <c r="E6585">
        <v>62</v>
      </c>
      <c r="F6585" t="s">
        <v>5</v>
      </c>
      <c r="G6585">
        <v>3</v>
      </c>
      <c r="H6585">
        <v>3236.36</v>
      </c>
      <c r="I6585">
        <v>9709.08</v>
      </c>
      <c r="J6585" t="s">
        <v>81</v>
      </c>
      <c r="K6585" t="s">
        <v>82</v>
      </c>
      <c r="L6585" t="s">
        <v>109</v>
      </c>
      <c r="M6585">
        <v>2024</v>
      </c>
      <c r="N6585" t="s">
        <v>668</v>
      </c>
      <c r="O6585" t="s">
        <v>9524</v>
      </c>
      <c r="P6585" t="s">
        <v>86</v>
      </c>
    </row>
    <row r="6586" spans="1:16" x14ac:dyDescent="0.45">
      <c r="A6586">
        <v>6585</v>
      </c>
      <c r="B6586" s="10">
        <v>45407</v>
      </c>
      <c r="C6586">
        <v>8690</v>
      </c>
      <c r="D6586" t="s">
        <v>80</v>
      </c>
      <c r="E6586">
        <v>64</v>
      </c>
      <c r="F6586" t="s">
        <v>9</v>
      </c>
      <c r="G6586">
        <v>4</v>
      </c>
      <c r="H6586">
        <v>2213.6999999999998</v>
      </c>
      <c r="I6586">
        <v>8854.7999999999993</v>
      </c>
      <c r="J6586" t="s">
        <v>81</v>
      </c>
      <c r="K6586" t="s">
        <v>82</v>
      </c>
      <c r="L6586" t="s">
        <v>109</v>
      </c>
      <c r="M6586">
        <v>2024</v>
      </c>
      <c r="N6586" t="s">
        <v>84</v>
      </c>
      <c r="O6586" t="s">
        <v>1455</v>
      </c>
      <c r="P6586" t="s">
        <v>86</v>
      </c>
    </row>
    <row r="6587" spans="1:16" x14ac:dyDescent="0.45">
      <c r="A6587">
        <v>6586</v>
      </c>
      <c r="B6587" s="10">
        <v>45407</v>
      </c>
      <c r="C6587">
        <v>2400</v>
      </c>
      <c r="D6587" t="s">
        <v>80</v>
      </c>
      <c r="E6587">
        <v>39</v>
      </c>
      <c r="F6587" t="s">
        <v>8</v>
      </c>
      <c r="G6587">
        <v>2</v>
      </c>
      <c r="H6587">
        <v>1130.3399999999999</v>
      </c>
      <c r="I6587">
        <v>2260.6799999999998</v>
      </c>
      <c r="J6587" t="s">
        <v>97</v>
      </c>
      <c r="K6587" t="s">
        <v>82</v>
      </c>
      <c r="L6587" t="s">
        <v>109</v>
      </c>
      <c r="M6587">
        <v>2024</v>
      </c>
      <c r="N6587" t="s">
        <v>84</v>
      </c>
      <c r="O6587" t="s">
        <v>2837</v>
      </c>
      <c r="P6587" t="s">
        <v>86</v>
      </c>
    </row>
    <row r="6588" spans="1:16" x14ac:dyDescent="0.45">
      <c r="A6588">
        <v>6587</v>
      </c>
      <c r="B6588" s="10">
        <v>45407</v>
      </c>
      <c r="C6588">
        <v>5071</v>
      </c>
      <c r="D6588" t="s">
        <v>80</v>
      </c>
      <c r="E6588">
        <v>45</v>
      </c>
      <c r="F6588" t="s">
        <v>7</v>
      </c>
      <c r="G6588">
        <v>1</v>
      </c>
      <c r="H6588">
        <v>1450.23</v>
      </c>
      <c r="I6588">
        <v>1450.23</v>
      </c>
      <c r="J6588" t="s">
        <v>93</v>
      </c>
      <c r="K6588" t="s">
        <v>567</v>
      </c>
      <c r="L6588" t="s">
        <v>109</v>
      </c>
      <c r="M6588">
        <v>2024</v>
      </c>
      <c r="N6588" t="s">
        <v>84</v>
      </c>
      <c r="O6588" t="s">
        <v>7829</v>
      </c>
      <c r="P6588" t="s">
        <v>86</v>
      </c>
    </row>
    <row r="6589" spans="1:16" x14ac:dyDescent="0.45">
      <c r="A6589">
        <v>6588</v>
      </c>
      <c r="B6589" s="10">
        <v>45407</v>
      </c>
      <c r="C6589">
        <v>9808</v>
      </c>
      <c r="D6589" t="s">
        <v>89</v>
      </c>
      <c r="E6589">
        <v>42</v>
      </c>
      <c r="F6589" t="s">
        <v>5</v>
      </c>
      <c r="G6589">
        <v>2</v>
      </c>
      <c r="H6589">
        <v>3113.65</v>
      </c>
      <c r="I6589">
        <v>6227.3</v>
      </c>
      <c r="J6589" t="s">
        <v>97</v>
      </c>
      <c r="K6589" t="s">
        <v>82</v>
      </c>
      <c r="L6589" t="s">
        <v>109</v>
      </c>
      <c r="M6589">
        <v>2024</v>
      </c>
      <c r="N6589" t="s">
        <v>84</v>
      </c>
      <c r="O6589" t="s">
        <v>2838</v>
      </c>
      <c r="P6589" t="s">
        <v>86</v>
      </c>
    </row>
    <row r="6590" spans="1:16" x14ac:dyDescent="0.45">
      <c r="A6590">
        <v>6589</v>
      </c>
      <c r="B6590" s="10">
        <v>45407</v>
      </c>
      <c r="C6590">
        <v>3786</v>
      </c>
      <c r="D6590" t="s">
        <v>89</v>
      </c>
      <c r="E6590">
        <v>58</v>
      </c>
      <c r="F6590" t="s">
        <v>8</v>
      </c>
      <c r="G6590">
        <v>3</v>
      </c>
      <c r="H6590">
        <v>3640.59</v>
      </c>
      <c r="I6590">
        <v>10921.77</v>
      </c>
      <c r="J6590" t="s">
        <v>81</v>
      </c>
      <c r="K6590" t="s">
        <v>82</v>
      </c>
      <c r="L6590" t="s">
        <v>109</v>
      </c>
      <c r="M6590">
        <v>2024</v>
      </c>
      <c r="N6590" t="s">
        <v>84</v>
      </c>
      <c r="O6590" t="s">
        <v>6761</v>
      </c>
      <c r="P6590" t="s">
        <v>86</v>
      </c>
    </row>
    <row r="6591" spans="1:16" x14ac:dyDescent="0.45">
      <c r="A6591">
        <v>6590</v>
      </c>
      <c r="B6591" s="10">
        <v>45408</v>
      </c>
      <c r="C6591">
        <v>8169</v>
      </c>
      <c r="D6591" t="s">
        <v>89</v>
      </c>
      <c r="E6591">
        <v>20</v>
      </c>
      <c r="F6591" t="s">
        <v>5</v>
      </c>
      <c r="G6591">
        <v>2</v>
      </c>
      <c r="H6591">
        <v>1077.69</v>
      </c>
      <c r="I6591">
        <v>2155.38</v>
      </c>
      <c r="J6591" t="s">
        <v>95</v>
      </c>
      <c r="K6591" t="s">
        <v>82</v>
      </c>
      <c r="L6591" t="s">
        <v>109</v>
      </c>
      <c r="M6591">
        <v>2024</v>
      </c>
      <c r="N6591" t="s">
        <v>84</v>
      </c>
      <c r="O6591" t="s">
        <v>287</v>
      </c>
      <c r="P6591" t="s">
        <v>86</v>
      </c>
    </row>
    <row r="6592" spans="1:16" x14ac:dyDescent="0.45">
      <c r="A6592">
        <v>6591</v>
      </c>
      <c r="B6592" s="10">
        <v>45408</v>
      </c>
      <c r="C6592">
        <v>1870</v>
      </c>
      <c r="D6592" t="s">
        <v>89</v>
      </c>
      <c r="E6592">
        <v>30</v>
      </c>
      <c r="F6592" t="s">
        <v>8</v>
      </c>
      <c r="G6592">
        <v>1</v>
      </c>
      <c r="H6592">
        <v>4778.21</v>
      </c>
      <c r="I6592">
        <v>4778.21</v>
      </c>
      <c r="J6592" t="s">
        <v>87</v>
      </c>
      <c r="K6592" t="s">
        <v>82</v>
      </c>
      <c r="L6592" t="s">
        <v>109</v>
      </c>
      <c r="M6592">
        <v>2024</v>
      </c>
      <c r="N6592" t="s">
        <v>84</v>
      </c>
      <c r="O6592" t="s">
        <v>5457</v>
      </c>
      <c r="P6592" t="s">
        <v>86</v>
      </c>
    </row>
    <row r="6593" spans="1:16" x14ac:dyDescent="0.45">
      <c r="A6593">
        <v>6592</v>
      </c>
      <c r="B6593" s="10">
        <v>45408</v>
      </c>
      <c r="C6593">
        <v>5196</v>
      </c>
      <c r="D6593" t="s">
        <v>89</v>
      </c>
      <c r="E6593">
        <v>48</v>
      </c>
      <c r="F6593" t="s">
        <v>5</v>
      </c>
      <c r="G6593">
        <v>1</v>
      </c>
      <c r="H6593">
        <v>90.48</v>
      </c>
      <c r="I6593">
        <v>90.48</v>
      </c>
      <c r="J6593" t="s">
        <v>93</v>
      </c>
      <c r="K6593" t="s">
        <v>567</v>
      </c>
      <c r="L6593" t="s">
        <v>109</v>
      </c>
      <c r="M6593">
        <v>2024</v>
      </c>
      <c r="N6593" t="s">
        <v>668</v>
      </c>
      <c r="O6593" t="s">
        <v>9438</v>
      </c>
      <c r="P6593" t="s">
        <v>86</v>
      </c>
    </row>
    <row r="6594" spans="1:16" x14ac:dyDescent="0.45">
      <c r="A6594">
        <v>6593</v>
      </c>
      <c r="B6594" s="10">
        <v>45408</v>
      </c>
      <c r="C6594">
        <v>3739</v>
      </c>
      <c r="D6594" t="s">
        <v>89</v>
      </c>
      <c r="E6594">
        <v>30</v>
      </c>
      <c r="F6594" t="s">
        <v>9</v>
      </c>
      <c r="G6594">
        <v>3</v>
      </c>
      <c r="H6594">
        <v>3515.31</v>
      </c>
      <c r="I6594">
        <v>10545.93</v>
      </c>
      <c r="J6594" t="s">
        <v>87</v>
      </c>
      <c r="K6594" t="s">
        <v>82</v>
      </c>
      <c r="L6594" t="s">
        <v>109</v>
      </c>
      <c r="M6594">
        <v>2024</v>
      </c>
      <c r="N6594" t="s">
        <v>84</v>
      </c>
      <c r="O6594" t="s">
        <v>6139</v>
      </c>
      <c r="P6594" t="s">
        <v>86</v>
      </c>
    </row>
    <row r="6595" spans="1:16" x14ac:dyDescent="0.45">
      <c r="A6595">
        <v>6594</v>
      </c>
      <c r="B6595" s="10">
        <v>45408</v>
      </c>
      <c r="C6595">
        <v>1940</v>
      </c>
      <c r="D6595" t="s">
        <v>80</v>
      </c>
      <c r="E6595">
        <v>58</v>
      </c>
      <c r="F6595" t="s">
        <v>102</v>
      </c>
      <c r="G6595">
        <v>3</v>
      </c>
      <c r="H6595">
        <v>1490.45</v>
      </c>
      <c r="I6595">
        <v>4471.3500000000004</v>
      </c>
      <c r="J6595" t="s">
        <v>81</v>
      </c>
      <c r="K6595" t="s">
        <v>82</v>
      </c>
      <c r="L6595" t="s">
        <v>109</v>
      </c>
      <c r="M6595">
        <v>2024</v>
      </c>
      <c r="N6595" t="s">
        <v>84</v>
      </c>
      <c r="O6595" t="s">
        <v>6762</v>
      </c>
      <c r="P6595" t="s">
        <v>86</v>
      </c>
    </row>
    <row r="6596" spans="1:16" x14ac:dyDescent="0.45">
      <c r="A6596">
        <v>6595</v>
      </c>
      <c r="B6596" s="10">
        <v>45408</v>
      </c>
      <c r="C6596">
        <v>1340</v>
      </c>
      <c r="D6596" t="s">
        <v>80</v>
      </c>
      <c r="E6596">
        <v>35</v>
      </c>
      <c r="F6596" t="s">
        <v>9</v>
      </c>
      <c r="G6596">
        <v>5</v>
      </c>
      <c r="H6596">
        <v>2418.65</v>
      </c>
      <c r="I6596">
        <v>12093.25</v>
      </c>
      <c r="J6596" t="s">
        <v>97</v>
      </c>
      <c r="K6596" t="s">
        <v>82</v>
      </c>
      <c r="L6596" t="s">
        <v>109</v>
      </c>
      <c r="M6596">
        <v>2024</v>
      </c>
      <c r="N6596" t="s">
        <v>84</v>
      </c>
      <c r="O6596" t="s">
        <v>4540</v>
      </c>
      <c r="P6596" t="s">
        <v>86</v>
      </c>
    </row>
    <row r="6597" spans="1:16" x14ac:dyDescent="0.45">
      <c r="A6597">
        <v>6596</v>
      </c>
      <c r="B6597" s="10">
        <v>45408</v>
      </c>
      <c r="C6597">
        <v>8422</v>
      </c>
      <c r="D6597" t="s">
        <v>80</v>
      </c>
      <c r="E6597">
        <v>54</v>
      </c>
      <c r="F6597" t="s">
        <v>7</v>
      </c>
      <c r="G6597">
        <v>3</v>
      </c>
      <c r="H6597">
        <v>2870.74</v>
      </c>
      <c r="I6597">
        <v>8612.2199999999993</v>
      </c>
      <c r="J6597" t="s">
        <v>93</v>
      </c>
      <c r="K6597" t="s">
        <v>82</v>
      </c>
      <c r="L6597" t="s">
        <v>109</v>
      </c>
      <c r="M6597">
        <v>2024</v>
      </c>
      <c r="N6597" t="s">
        <v>84</v>
      </c>
      <c r="O6597" t="s">
        <v>6575</v>
      </c>
      <c r="P6597" t="s">
        <v>86</v>
      </c>
    </row>
    <row r="6598" spans="1:16" x14ac:dyDescent="0.45">
      <c r="A6598">
        <v>6597</v>
      </c>
      <c r="B6598" s="10">
        <v>45408</v>
      </c>
      <c r="C6598">
        <v>5133</v>
      </c>
      <c r="D6598" t="s">
        <v>89</v>
      </c>
      <c r="E6598">
        <v>60</v>
      </c>
      <c r="F6598" t="s">
        <v>5</v>
      </c>
      <c r="G6598">
        <v>4</v>
      </c>
      <c r="H6598">
        <v>2829.53</v>
      </c>
      <c r="I6598">
        <v>11318.12</v>
      </c>
      <c r="J6598" t="s">
        <v>81</v>
      </c>
      <c r="K6598" t="s">
        <v>82</v>
      </c>
      <c r="L6598" t="s">
        <v>109</v>
      </c>
      <c r="M6598">
        <v>2024</v>
      </c>
      <c r="N6598" t="s">
        <v>84</v>
      </c>
      <c r="O6598" t="s">
        <v>1456</v>
      </c>
      <c r="P6598" t="s">
        <v>86</v>
      </c>
    </row>
    <row r="6599" spans="1:16" x14ac:dyDescent="0.45">
      <c r="A6599">
        <v>6598</v>
      </c>
      <c r="B6599" s="10">
        <v>45408</v>
      </c>
      <c r="C6599">
        <v>1659</v>
      </c>
      <c r="D6599" t="s">
        <v>80</v>
      </c>
      <c r="E6599">
        <v>51</v>
      </c>
      <c r="F6599" t="s">
        <v>102</v>
      </c>
      <c r="G6599">
        <v>4</v>
      </c>
      <c r="H6599">
        <v>3892.57</v>
      </c>
      <c r="I6599">
        <v>15570.28</v>
      </c>
      <c r="J6599" t="s">
        <v>93</v>
      </c>
      <c r="K6599" t="s">
        <v>82</v>
      </c>
      <c r="L6599" t="s">
        <v>109</v>
      </c>
      <c r="M6599">
        <v>2024</v>
      </c>
      <c r="N6599" t="s">
        <v>84</v>
      </c>
      <c r="O6599" t="s">
        <v>2103</v>
      </c>
      <c r="P6599" t="s">
        <v>86</v>
      </c>
    </row>
    <row r="6600" spans="1:16" x14ac:dyDescent="0.45">
      <c r="A6600">
        <v>6599</v>
      </c>
      <c r="B6600" s="10">
        <v>45408</v>
      </c>
      <c r="C6600">
        <v>4457</v>
      </c>
      <c r="D6600" t="s">
        <v>89</v>
      </c>
      <c r="E6600">
        <v>34</v>
      </c>
      <c r="F6600" t="s">
        <v>102</v>
      </c>
      <c r="G6600">
        <v>1</v>
      </c>
      <c r="H6600">
        <v>4127.96</v>
      </c>
      <c r="I6600">
        <v>4127.96</v>
      </c>
      <c r="J6600" t="s">
        <v>87</v>
      </c>
      <c r="K6600" t="s">
        <v>82</v>
      </c>
      <c r="L6600" t="s">
        <v>109</v>
      </c>
      <c r="M6600">
        <v>2024</v>
      </c>
      <c r="N6600" t="s">
        <v>84</v>
      </c>
      <c r="O6600" t="s">
        <v>5458</v>
      </c>
      <c r="P6600" t="s">
        <v>86</v>
      </c>
    </row>
    <row r="6601" spans="1:16" x14ac:dyDescent="0.45">
      <c r="A6601">
        <v>6600</v>
      </c>
      <c r="B6601" s="10">
        <v>45408</v>
      </c>
      <c r="C6601">
        <v>3975</v>
      </c>
      <c r="D6601" t="s">
        <v>89</v>
      </c>
      <c r="E6601">
        <v>38</v>
      </c>
      <c r="F6601" t="s">
        <v>7</v>
      </c>
      <c r="G6601">
        <v>3</v>
      </c>
      <c r="H6601">
        <v>413.08</v>
      </c>
      <c r="I6601">
        <v>1239.24</v>
      </c>
      <c r="J6601" t="s">
        <v>97</v>
      </c>
      <c r="K6601" t="s">
        <v>567</v>
      </c>
      <c r="L6601" t="s">
        <v>109</v>
      </c>
      <c r="M6601">
        <v>2024</v>
      </c>
      <c r="N6601" t="s">
        <v>84</v>
      </c>
      <c r="O6601" t="s">
        <v>7543</v>
      </c>
      <c r="P6601" t="s">
        <v>86</v>
      </c>
    </row>
    <row r="6602" spans="1:16" x14ac:dyDescent="0.45">
      <c r="A6602">
        <v>6601</v>
      </c>
      <c r="B6602" s="10">
        <v>45408</v>
      </c>
      <c r="C6602">
        <v>1453</v>
      </c>
      <c r="D6602" t="s">
        <v>80</v>
      </c>
      <c r="E6602">
        <v>53</v>
      </c>
      <c r="F6602" t="s">
        <v>7</v>
      </c>
      <c r="G6602">
        <v>4</v>
      </c>
      <c r="H6602">
        <v>3529.89</v>
      </c>
      <c r="I6602">
        <v>14119.56</v>
      </c>
      <c r="J6602" t="s">
        <v>93</v>
      </c>
      <c r="K6602" t="s">
        <v>82</v>
      </c>
      <c r="L6602" t="s">
        <v>109</v>
      </c>
      <c r="M6602">
        <v>2024</v>
      </c>
      <c r="N6602" t="s">
        <v>84</v>
      </c>
      <c r="O6602" t="s">
        <v>2104</v>
      </c>
      <c r="P6602" t="s">
        <v>86</v>
      </c>
    </row>
    <row r="6603" spans="1:16" x14ac:dyDescent="0.45">
      <c r="A6603">
        <v>6602</v>
      </c>
      <c r="B6603" s="10">
        <v>45408</v>
      </c>
      <c r="C6603">
        <v>9184</v>
      </c>
      <c r="D6603" t="s">
        <v>89</v>
      </c>
      <c r="E6603">
        <v>57</v>
      </c>
      <c r="F6603" t="s">
        <v>102</v>
      </c>
      <c r="G6603">
        <v>4</v>
      </c>
      <c r="H6603">
        <v>2025.33</v>
      </c>
      <c r="I6603">
        <v>8101.32</v>
      </c>
      <c r="J6603" t="s">
        <v>81</v>
      </c>
      <c r="K6603" t="s">
        <v>82</v>
      </c>
      <c r="L6603" t="s">
        <v>109</v>
      </c>
      <c r="M6603">
        <v>2024</v>
      </c>
      <c r="N6603" t="s">
        <v>84</v>
      </c>
      <c r="O6603" t="s">
        <v>1457</v>
      </c>
      <c r="P6603" t="s">
        <v>86</v>
      </c>
    </row>
    <row r="6604" spans="1:16" x14ac:dyDescent="0.45">
      <c r="A6604">
        <v>6603</v>
      </c>
      <c r="B6604" s="10">
        <v>45408</v>
      </c>
      <c r="C6604">
        <v>6442</v>
      </c>
      <c r="D6604" t="s">
        <v>89</v>
      </c>
      <c r="E6604">
        <v>36</v>
      </c>
      <c r="F6604" t="s">
        <v>7</v>
      </c>
      <c r="G6604">
        <v>5</v>
      </c>
      <c r="H6604">
        <v>4102.0200000000004</v>
      </c>
      <c r="I6604">
        <v>20510.099999999999</v>
      </c>
      <c r="J6604" t="s">
        <v>97</v>
      </c>
      <c r="K6604" t="s">
        <v>82</v>
      </c>
      <c r="L6604" t="s">
        <v>109</v>
      </c>
      <c r="M6604">
        <v>2024</v>
      </c>
      <c r="N6604" t="s">
        <v>84</v>
      </c>
      <c r="O6604" t="s">
        <v>8910</v>
      </c>
      <c r="P6604" t="s">
        <v>748</v>
      </c>
    </row>
    <row r="6605" spans="1:16" x14ac:dyDescent="0.45">
      <c r="A6605">
        <v>6604</v>
      </c>
      <c r="B6605" s="10">
        <v>45409</v>
      </c>
      <c r="C6605">
        <v>1818</v>
      </c>
      <c r="D6605" t="s">
        <v>89</v>
      </c>
      <c r="E6605">
        <v>29</v>
      </c>
      <c r="F6605" t="s">
        <v>7</v>
      </c>
      <c r="G6605">
        <v>3</v>
      </c>
      <c r="H6605">
        <v>3064.01</v>
      </c>
      <c r="I6605">
        <v>9192.0300000000007</v>
      </c>
      <c r="J6605" t="s">
        <v>87</v>
      </c>
      <c r="K6605" t="s">
        <v>82</v>
      </c>
      <c r="L6605" t="s">
        <v>109</v>
      </c>
      <c r="M6605">
        <v>2024</v>
      </c>
      <c r="N6605" t="s">
        <v>84</v>
      </c>
      <c r="O6605" t="s">
        <v>462</v>
      </c>
      <c r="P6605" t="s">
        <v>86</v>
      </c>
    </row>
    <row r="6606" spans="1:16" x14ac:dyDescent="0.45">
      <c r="A6606">
        <v>6605</v>
      </c>
      <c r="B6606" s="10">
        <v>45409</v>
      </c>
      <c r="C6606">
        <v>5868</v>
      </c>
      <c r="D6606" t="s">
        <v>89</v>
      </c>
      <c r="E6606">
        <v>45</v>
      </c>
      <c r="F6606" t="s">
        <v>5</v>
      </c>
      <c r="G6606">
        <v>5</v>
      </c>
      <c r="H6606">
        <v>100.67</v>
      </c>
      <c r="I6606">
        <v>503.35</v>
      </c>
      <c r="J6606" t="s">
        <v>93</v>
      </c>
      <c r="K6606" t="s">
        <v>567</v>
      </c>
      <c r="L6606" t="s">
        <v>109</v>
      </c>
      <c r="M6606">
        <v>2024</v>
      </c>
      <c r="N6606" t="s">
        <v>84</v>
      </c>
      <c r="O6606" t="s">
        <v>7627</v>
      </c>
      <c r="P6606" t="s">
        <v>86</v>
      </c>
    </row>
    <row r="6607" spans="1:16" x14ac:dyDescent="0.45">
      <c r="A6607">
        <v>6606</v>
      </c>
      <c r="B6607" s="10">
        <v>45409</v>
      </c>
      <c r="C6607">
        <v>1012</v>
      </c>
      <c r="D6607" t="s">
        <v>89</v>
      </c>
      <c r="E6607">
        <v>28</v>
      </c>
      <c r="F6607" t="s">
        <v>9</v>
      </c>
      <c r="G6607">
        <v>2</v>
      </c>
      <c r="H6607">
        <v>3349</v>
      </c>
      <c r="I6607">
        <v>6698</v>
      </c>
      <c r="J6607" t="s">
        <v>87</v>
      </c>
      <c r="K6607" t="s">
        <v>82</v>
      </c>
      <c r="L6607" t="s">
        <v>109</v>
      </c>
      <c r="M6607">
        <v>2024</v>
      </c>
      <c r="N6607" t="s">
        <v>84</v>
      </c>
      <c r="O6607" t="s">
        <v>3778</v>
      </c>
      <c r="P6607" t="s">
        <v>86</v>
      </c>
    </row>
    <row r="6608" spans="1:16" x14ac:dyDescent="0.45">
      <c r="A6608">
        <v>6607</v>
      </c>
      <c r="B6608" s="10">
        <v>45409</v>
      </c>
      <c r="C6608">
        <v>8727</v>
      </c>
      <c r="D6608" t="s">
        <v>80</v>
      </c>
      <c r="E6608">
        <v>54</v>
      </c>
      <c r="F6608" t="s">
        <v>6</v>
      </c>
      <c r="G6608">
        <v>5</v>
      </c>
      <c r="H6608">
        <v>4632.2700000000004</v>
      </c>
      <c r="I6608">
        <v>23161.35</v>
      </c>
      <c r="J6608" t="s">
        <v>93</v>
      </c>
      <c r="K6608" t="s">
        <v>82</v>
      </c>
      <c r="L6608" t="s">
        <v>109</v>
      </c>
      <c r="M6608">
        <v>2024</v>
      </c>
      <c r="N6608" t="s">
        <v>84</v>
      </c>
      <c r="O6608" t="s">
        <v>9190</v>
      </c>
      <c r="P6608" t="s">
        <v>748</v>
      </c>
    </row>
    <row r="6609" spans="1:16" x14ac:dyDescent="0.45">
      <c r="A6609">
        <v>6608</v>
      </c>
      <c r="B6609" s="10">
        <v>45409</v>
      </c>
      <c r="C6609">
        <v>1920</v>
      </c>
      <c r="D6609" t="s">
        <v>80</v>
      </c>
      <c r="E6609">
        <v>45</v>
      </c>
      <c r="F6609" t="s">
        <v>8</v>
      </c>
      <c r="G6609">
        <v>2</v>
      </c>
      <c r="H6609">
        <v>461.33</v>
      </c>
      <c r="I6609">
        <v>922.66</v>
      </c>
      <c r="J6609" t="s">
        <v>93</v>
      </c>
      <c r="K6609" t="s">
        <v>567</v>
      </c>
      <c r="L6609" t="s">
        <v>109</v>
      </c>
      <c r="M6609">
        <v>2024</v>
      </c>
      <c r="N6609" t="s">
        <v>84</v>
      </c>
      <c r="O6609" t="s">
        <v>7260</v>
      </c>
      <c r="P6609" t="s">
        <v>86</v>
      </c>
    </row>
    <row r="6610" spans="1:16" x14ac:dyDescent="0.45">
      <c r="A6610">
        <v>6609</v>
      </c>
      <c r="B6610" s="10">
        <v>45409</v>
      </c>
      <c r="C6610">
        <v>5920</v>
      </c>
      <c r="D6610" t="s">
        <v>89</v>
      </c>
      <c r="E6610">
        <v>52</v>
      </c>
      <c r="F6610" t="s">
        <v>102</v>
      </c>
      <c r="G6610">
        <v>2</v>
      </c>
      <c r="H6610">
        <v>2496.44</v>
      </c>
      <c r="I6610">
        <v>4992.88</v>
      </c>
      <c r="J6610" t="s">
        <v>93</v>
      </c>
      <c r="K6610" t="s">
        <v>82</v>
      </c>
      <c r="L6610" t="s">
        <v>109</v>
      </c>
      <c r="M6610">
        <v>2024</v>
      </c>
      <c r="N6610" t="s">
        <v>84</v>
      </c>
      <c r="O6610" t="s">
        <v>3444</v>
      </c>
      <c r="P6610" t="s">
        <v>86</v>
      </c>
    </row>
    <row r="6611" spans="1:16" x14ac:dyDescent="0.45">
      <c r="A6611">
        <v>6610</v>
      </c>
      <c r="B6611" s="10">
        <v>45409</v>
      </c>
      <c r="C6611">
        <v>3418</v>
      </c>
      <c r="D6611" t="s">
        <v>89</v>
      </c>
      <c r="E6611">
        <v>61</v>
      </c>
      <c r="F6611" t="s">
        <v>8</v>
      </c>
      <c r="G6611">
        <v>3</v>
      </c>
      <c r="H6611">
        <v>3147.97</v>
      </c>
      <c r="I6611">
        <v>9443.91</v>
      </c>
      <c r="J6611" t="s">
        <v>81</v>
      </c>
      <c r="K6611" t="s">
        <v>82</v>
      </c>
      <c r="L6611" t="s">
        <v>109</v>
      </c>
      <c r="M6611">
        <v>2024</v>
      </c>
      <c r="N6611" t="s">
        <v>84</v>
      </c>
      <c r="O6611" t="s">
        <v>6763</v>
      </c>
      <c r="P6611" t="s">
        <v>86</v>
      </c>
    </row>
    <row r="6612" spans="1:16" x14ac:dyDescent="0.45">
      <c r="A6612">
        <v>6611</v>
      </c>
      <c r="B6612" s="10">
        <v>45409</v>
      </c>
      <c r="C6612">
        <v>7475</v>
      </c>
      <c r="D6612" t="s">
        <v>80</v>
      </c>
      <c r="E6612">
        <v>32</v>
      </c>
      <c r="F6612" t="s">
        <v>102</v>
      </c>
      <c r="G6612">
        <v>2</v>
      </c>
      <c r="H6612">
        <v>1019.52</v>
      </c>
      <c r="I6612">
        <v>2039.04</v>
      </c>
      <c r="J6612" t="s">
        <v>87</v>
      </c>
      <c r="K6612" t="s">
        <v>82</v>
      </c>
      <c r="L6612" t="s">
        <v>109</v>
      </c>
      <c r="M6612">
        <v>2024</v>
      </c>
      <c r="N6612" t="s">
        <v>84</v>
      </c>
      <c r="O6612" t="s">
        <v>3779</v>
      </c>
      <c r="P6612" t="s">
        <v>86</v>
      </c>
    </row>
    <row r="6613" spans="1:16" x14ac:dyDescent="0.45">
      <c r="A6613">
        <v>6612</v>
      </c>
      <c r="B6613" s="10">
        <v>45409</v>
      </c>
      <c r="C6613">
        <v>3017</v>
      </c>
      <c r="D6613" t="s">
        <v>80</v>
      </c>
      <c r="E6613">
        <v>33</v>
      </c>
      <c r="F6613" t="s">
        <v>102</v>
      </c>
      <c r="G6613">
        <v>2</v>
      </c>
      <c r="H6613">
        <v>3270.92</v>
      </c>
      <c r="I6613">
        <v>6541.84</v>
      </c>
      <c r="J6613" t="s">
        <v>87</v>
      </c>
      <c r="K6613" t="s">
        <v>82</v>
      </c>
      <c r="L6613" t="s">
        <v>109</v>
      </c>
      <c r="M6613">
        <v>2024</v>
      </c>
      <c r="N6613" t="s">
        <v>84</v>
      </c>
      <c r="O6613" t="s">
        <v>3780</v>
      </c>
      <c r="P6613" t="s">
        <v>86</v>
      </c>
    </row>
    <row r="6614" spans="1:16" x14ac:dyDescent="0.45">
      <c r="A6614">
        <v>6613</v>
      </c>
      <c r="B6614" s="10">
        <v>45409</v>
      </c>
      <c r="C6614">
        <v>8957</v>
      </c>
      <c r="D6614" t="s">
        <v>80</v>
      </c>
      <c r="E6614">
        <v>62</v>
      </c>
      <c r="F6614" t="s">
        <v>9</v>
      </c>
      <c r="G6614">
        <v>5</v>
      </c>
      <c r="H6614">
        <v>296.5</v>
      </c>
      <c r="I6614">
        <v>1482.5</v>
      </c>
      <c r="J6614" t="s">
        <v>81</v>
      </c>
      <c r="K6614" t="s">
        <v>567</v>
      </c>
      <c r="L6614" t="s">
        <v>109</v>
      </c>
      <c r="M6614">
        <v>2024</v>
      </c>
      <c r="N6614" t="s">
        <v>84</v>
      </c>
      <c r="O6614" t="s">
        <v>7628</v>
      </c>
      <c r="P6614" t="s">
        <v>86</v>
      </c>
    </row>
    <row r="6615" spans="1:16" x14ac:dyDescent="0.45">
      <c r="A6615">
        <v>6614</v>
      </c>
      <c r="B6615" s="10">
        <v>45409</v>
      </c>
      <c r="C6615">
        <v>5792</v>
      </c>
      <c r="D6615" t="s">
        <v>89</v>
      </c>
      <c r="E6615">
        <v>24</v>
      </c>
      <c r="F6615" t="s">
        <v>102</v>
      </c>
      <c r="G6615">
        <v>3</v>
      </c>
      <c r="H6615">
        <v>4533.1099999999997</v>
      </c>
      <c r="I6615">
        <v>13599.33</v>
      </c>
      <c r="J6615" t="s">
        <v>95</v>
      </c>
      <c r="K6615" t="s">
        <v>82</v>
      </c>
      <c r="L6615" t="s">
        <v>109</v>
      </c>
      <c r="M6615">
        <v>2024</v>
      </c>
      <c r="N6615" t="s">
        <v>668</v>
      </c>
      <c r="O6615" t="s">
        <v>9253</v>
      </c>
      <c r="P6615" t="s">
        <v>748</v>
      </c>
    </row>
    <row r="6616" spans="1:16" x14ac:dyDescent="0.45">
      <c r="A6616">
        <v>6615</v>
      </c>
      <c r="B6616" s="10">
        <v>45409</v>
      </c>
      <c r="C6616">
        <v>7830</v>
      </c>
      <c r="D6616" t="s">
        <v>80</v>
      </c>
      <c r="E6616">
        <v>64</v>
      </c>
      <c r="F6616" t="s">
        <v>102</v>
      </c>
      <c r="G6616">
        <v>3</v>
      </c>
      <c r="H6616">
        <v>3825.14</v>
      </c>
      <c r="I6616">
        <v>11475.42</v>
      </c>
      <c r="J6616" t="s">
        <v>81</v>
      </c>
      <c r="K6616" t="s">
        <v>82</v>
      </c>
      <c r="L6616" t="s">
        <v>109</v>
      </c>
      <c r="M6616">
        <v>2024</v>
      </c>
      <c r="N6616" t="s">
        <v>84</v>
      </c>
      <c r="O6616" t="s">
        <v>6764</v>
      </c>
      <c r="P6616" t="s">
        <v>86</v>
      </c>
    </row>
    <row r="6617" spans="1:16" x14ac:dyDescent="0.45">
      <c r="A6617">
        <v>6616</v>
      </c>
      <c r="B6617" s="10">
        <v>45409</v>
      </c>
      <c r="C6617">
        <v>3434</v>
      </c>
      <c r="D6617" t="s">
        <v>80</v>
      </c>
      <c r="E6617">
        <v>20</v>
      </c>
      <c r="F6617" t="s">
        <v>9</v>
      </c>
      <c r="G6617">
        <v>2</v>
      </c>
      <c r="H6617">
        <v>4708.07</v>
      </c>
      <c r="I6617">
        <v>9416.14</v>
      </c>
      <c r="J6617" t="s">
        <v>95</v>
      </c>
      <c r="K6617" t="s">
        <v>82</v>
      </c>
      <c r="L6617" t="s">
        <v>109</v>
      </c>
      <c r="M6617">
        <v>2024</v>
      </c>
      <c r="N6617" t="s">
        <v>84</v>
      </c>
      <c r="O6617" t="s">
        <v>2574</v>
      </c>
      <c r="P6617" t="s">
        <v>86</v>
      </c>
    </row>
    <row r="6618" spans="1:16" x14ac:dyDescent="0.45">
      <c r="A6618">
        <v>6617</v>
      </c>
      <c r="B6618" s="10">
        <v>45410</v>
      </c>
      <c r="C6618">
        <v>3868</v>
      </c>
      <c r="D6618" t="s">
        <v>89</v>
      </c>
      <c r="E6618">
        <v>48</v>
      </c>
      <c r="F6618" t="s">
        <v>7</v>
      </c>
      <c r="G6618">
        <v>5</v>
      </c>
      <c r="H6618">
        <v>2121.21</v>
      </c>
      <c r="I6618">
        <v>10606.05</v>
      </c>
      <c r="J6618" t="s">
        <v>93</v>
      </c>
      <c r="K6618" t="s">
        <v>82</v>
      </c>
      <c r="L6618" t="s">
        <v>109</v>
      </c>
      <c r="M6618">
        <v>2024</v>
      </c>
      <c r="N6618" t="s">
        <v>84</v>
      </c>
      <c r="O6618" t="s">
        <v>376</v>
      </c>
      <c r="P6618" t="s">
        <v>86</v>
      </c>
    </row>
    <row r="6619" spans="1:16" x14ac:dyDescent="0.45">
      <c r="A6619">
        <v>6618</v>
      </c>
      <c r="B6619" s="10">
        <v>45410</v>
      </c>
      <c r="C6619">
        <v>2438</v>
      </c>
      <c r="D6619" t="s">
        <v>89</v>
      </c>
      <c r="E6619">
        <v>29</v>
      </c>
      <c r="F6619" t="s">
        <v>6</v>
      </c>
      <c r="G6619">
        <v>5</v>
      </c>
      <c r="H6619">
        <v>219.31</v>
      </c>
      <c r="I6619">
        <v>1096.55</v>
      </c>
      <c r="J6619" t="s">
        <v>87</v>
      </c>
      <c r="K6619" t="s">
        <v>567</v>
      </c>
      <c r="L6619" t="s">
        <v>109</v>
      </c>
      <c r="M6619">
        <v>2024</v>
      </c>
      <c r="N6619" t="s">
        <v>84</v>
      </c>
      <c r="O6619" t="s">
        <v>7629</v>
      </c>
      <c r="P6619" t="s">
        <v>86</v>
      </c>
    </row>
    <row r="6620" spans="1:16" x14ac:dyDescent="0.45">
      <c r="A6620">
        <v>6619</v>
      </c>
      <c r="B6620" s="10">
        <v>45410</v>
      </c>
      <c r="C6620">
        <v>4543</v>
      </c>
      <c r="D6620" t="s">
        <v>80</v>
      </c>
      <c r="E6620">
        <v>25</v>
      </c>
      <c r="F6620" t="s">
        <v>8</v>
      </c>
      <c r="G6620">
        <v>5</v>
      </c>
      <c r="H6620">
        <v>1740.59</v>
      </c>
      <c r="I6620">
        <v>8702.9500000000007</v>
      </c>
      <c r="J6620" t="s">
        <v>87</v>
      </c>
      <c r="K6620" t="s">
        <v>82</v>
      </c>
      <c r="L6620" t="s">
        <v>109</v>
      </c>
      <c r="M6620">
        <v>2024</v>
      </c>
      <c r="N6620" t="s">
        <v>84</v>
      </c>
      <c r="O6620" t="s">
        <v>9004</v>
      </c>
      <c r="P6620" t="s">
        <v>748</v>
      </c>
    </row>
    <row r="6621" spans="1:16" x14ac:dyDescent="0.45">
      <c r="A6621">
        <v>6620</v>
      </c>
      <c r="B6621" s="10">
        <v>45410</v>
      </c>
      <c r="C6621">
        <v>2781</v>
      </c>
      <c r="D6621" t="s">
        <v>89</v>
      </c>
      <c r="E6621">
        <v>42</v>
      </c>
      <c r="F6621" t="s">
        <v>102</v>
      </c>
      <c r="G6621">
        <v>5</v>
      </c>
      <c r="H6621">
        <v>2602.9699999999998</v>
      </c>
      <c r="I6621">
        <v>13014.85</v>
      </c>
      <c r="J6621" t="s">
        <v>97</v>
      </c>
      <c r="K6621" t="s">
        <v>82</v>
      </c>
      <c r="L6621" t="s">
        <v>109</v>
      </c>
      <c r="M6621">
        <v>2024</v>
      </c>
      <c r="N6621" t="s">
        <v>84</v>
      </c>
      <c r="O6621" t="s">
        <v>8911</v>
      </c>
      <c r="P6621" t="s">
        <v>748</v>
      </c>
    </row>
    <row r="6622" spans="1:16" x14ac:dyDescent="0.45">
      <c r="A6622">
        <v>6621</v>
      </c>
      <c r="B6622" s="10">
        <v>45410</v>
      </c>
      <c r="C6622">
        <v>7343</v>
      </c>
      <c r="D6622" t="s">
        <v>80</v>
      </c>
      <c r="E6622">
        <v>61</v>
      </c>
      <c r="F6622" t="s">
        <v>9</v>
      </c>
      <c r="G6622">
        <v>1</v>
      </c>
      <c r="H6622">
        <v>4682.57</v>
      </c>
      <c r="I6622">
        <v>4682.57</v>
      </c>
      <c r="J6622" t="s">
        <v>81</v>
      </c>
      <c r="K6622" t="s">
        <v>82</v>
      </c>
      <c r="L6622" t="s">
        <v>109</v>
      </c>
      <c r="M6622">
        <v>2024</v>
      </c>
      <c r="N6622" t="s">
        <v>84</v>
      </c>
      <c r="O6622" t="s">
        <v>5910</v>
      </c>
      <c r="P6622" t="s">
        <v>86</v>
      </c>
    </row>
    <row r="6623" spans="1:16" x14ac:dyDescent="0.45">
      <c r="A6623">
        <v>6622</v>
      </c>
      <c r="B6623" s="10">
        <v>45410</v>
      </c>
      <c r="C6623">
        <v>3263</v>
      </c>
      <c r="D6623" t="s">
        <v>80</v>
      </c>
      <c r="E6623">
        <v>52</v>
      </c>
      <c r="F6623" t="s">
        <v>102</v>
      </c>
      <c r="G6623">
        <v>2</v>
      </c>
      <c r="H6623">
        <v>4421.18</v>
      </c>
      <c r="I6623">
        <v>8842.36</v>
      </c>
      <c r="J6623" t="s">
        <v>93</v>
      </c>
      <c r="K6623" t="s">
        <v>82</v>
      </c>
      <c r="L6623" t="s">
        <v>109</v>
      </c>
      <c r="M6623">
        <v>2024</v>
      </c>
      <c r="N6623" t="s">
        <v>84</v>
      </c>
      <c r="O6623" t="s">
        <v>3445</v>
      </c>
      <c r="P6623" t="s">
        <v>86</v>
      </c>
    </row>
    <row r="6624" spans="1:16" x14ac:dyDescent="0.45">
      <c r="A6624">
        <v>6623</v>
      </c>
      <c r="B6624" s="10">
        <v>45410</v>
      </c>
      <c r="C6624">
        <v>1211</v>
      </c>
      <c r="D6624" t="s">
        <v>89</v>
      </c>
      <c r="E6624">
        <v>29</v>
      </c>
      <c r="F6624" t="s">
        <v>9</v>
      </c>
      <c r="G6624">
        <v>2</v>
      </c>
      <c r="H6624">
        <v>2990.66</v>
      </c>
      <c r="I6624">
        <v>5981.32</v>
      </c>
      <c r="J6624" t="s">
        <v>87</v>
      </c>
      <c r="K6624" t="s">
        <v>82</v>
      </c>
      <c r="L6624" t="s">
        <v>109</v>
      </c>
      <c r="M6624">
        <v>2024</v>
      </c>
      <c r="N6624" t="s">
        <v>84</v>
      </c>
      <c r="O6624" t="s">
        <v>3781</v>
      </c>
      <c r="P6624" t="s">
        <v>86</v>
      </c>
    </row>
    <row r="6625" spans="1:16" x14ac:dyDescent="0.45">
      <c r="A6625">
        <v>6624</v>
      </c>
      <c r="B6625" s="10">
        <v>45410</v>
      </c>
      <c r="C6625">
        <v>9699</v>
      </c>
      <c r="D6625" t="s">
        <v>89</v>
      </c>
      <c r="E6625">
        <v>38</v>
      </c>
      <c r="F6625" t="s">
        <v>8</v>
      </c>
      <c r="G6625">
        <v>2</v>
      </c>
      <c r="H6625">
        <v>3662.27</v>
      </c>
      <c r="I6625">
        <v>7324.54</v>
      </c>
      <c r="J6625" t="s">
        <v>97</v>
      </c>
      <c r="K6625" t="s">
        <v>82</v>
      </c>
      <c r="L6625" t="s">
        <v>109</v>
      </c>
      <c r="M6625">
        <v>2024</v>
      </c>
      <c r="N6625" t="s">
        <v>84</v>
      </c>
      <c r="O6625" t="s">
        <v>2839</v>
      </c>
      <c r="P6625" t="s">
        <v>86</v>
      </c>
    </row>
    <row r="6626" spans="1:16" x14ac:dyDescent="0.45">
      <c r="A6626">
        <v>6625</v>
      </c>
      <c r="B6626" s="10">
        <v>45410</v>
      </c>
      <c r="C6626">
        <v>7159</v>
      </c>
      <c r="D6626" t="s">
        <v>80</v>
      </c>
      <c r="E6626">
        <v>43</v>
      </c>
      <c r="F6626" t="s">
        <v>5</v>
      </c>
      <c r="G6626">
        <v>3</v>
      </c>
      <c r="H6626">
        <v>4771.8</v>
      </c>
      <c r="I6626">
        <v>14315.4</v>
      </c>
      <c r="J6626" t="s">
        <v>97</v>
      </c>
      <c r="K6626" t="s">
        <v>82</v>
      </c>
      <c r="L6626" t="s">
        <v>109</v>
      </c>
      <c r="M6626">
        <v>2024</v>
      </c>
      <c r="N6626" t="s">
        <v>84</v>
      </c>
      <c r="O6626" t="s">
        <v>8617</v>
      </c>
      <c r="P6626" t="s">
        <v>748</v>
      </c>
    </row>
    <row r="6627" spans="1:16" x14ac:dyDescent="0.45">
      <c r="A6627">
        <v>6626</v>
      </c>
      <c r="B6627" s="10">
        <v>45410</v>
      </c>
      <c r="C6627">
        <v>8027</v>
      </c>
      <c r="D6627" t="s">
        <v>89</v>
      </c>
      <c r="E6627">
        <v>19</v>
      </c>
      <c r="F6627" t="s">
        <v>7</v>
      </c>
      <c r="G6627">
        <v>3</v>
      </c>
      <c r="H6627">
        <v>4260.43</v>
      </c>
      <c r="I6627">
        <v>12781.29</v>
      </c>
      <c r="J6627" t="s">
        <v>95</v>
      </c>
      <c r="K6627" t="s">
        <v>82</v>
      </c>
      <c r="L6627" t="s">
        <v>109</v>
      </c>
      <c r="M6627">
        <v>2024</v>
      </c>
      <c r="N6627" t="s">
        <v>668</v>
      </c>
      <c r="O6627" t="s">
        <v>9525</v>
      </c>
      <c r="P6627" t="s">
        <v>86</v>
      </c>
    </row>
    <row r="6628" spans="1:16" x14ac:dyDescent="0.45">
      <c r="A6628">
        <v>6627</v>
      </c>
      <c r="B6628" s="10">
        <v>45410</v>
      </c>
      <c r="C6628">
        <v>1331</v>
      </c>
      <c r="D6628" t="s">
        <v>89</v>
      </c>
      <c r="E6628">
        <v>31</v>
      </c>
      <c r="F6628" t="s">
        <v>5</v>
      </c>
      <c r="G6628">
        <v>5</v>
      </c>
      <c r="H6628">
        <v>3311.16</v>
      </c>
      <c r="I6628">
        <v>16555.8</v>
      </c>
      <c r="J6628" t="s">
        <v>87</v>
      </c>
      <c r="K6628" t="s">
        <v>82</v>
      </c>
      <c r="L6628" t="s">
        <v>109</v>
      </c>
      <c r="M6628">
        <v>2024</v>
      </c>
      <c r="N6628" t="s">
        <v>668</v>
      </c>
      <c r="O6628" t="s">
        <v>9759</v>
      </c>
      <c r="P6628" t="s">
        <v>86</v>
      </c>
    </row>
    <row r="6629" spans="1:16" x14ac:dyDescent="0.45">
      <c r="A6629">
        <v>6628</v>
      </c>
      <c r="B6629" s="10">
        <v>45410</v>
      </c>
      <c r="C6629">
        <v>7860</v>
      </c>
      <c r="D6629" t="s">
        <v>89</v>
      </c>
      <c r="E6629">
        <v>63</v>
      </c>
      <c r="F6629" t="s">
        <v>9</v>
      </c>
      <c r="G6629">
        <v>3</v>
      </c>
      <c r="H6629">
        <v>2723.27</v>
      </c>
      <c r="I6629">
        <v>8169.81</v>
      </c>
      <c r="J6629" t="s">
        <v>81</v>
      </c>
      <c r="K6629" t="s">
        <v>82</v>
      </c>
      <c r="L6629" t="s">
        <v>109</v>
      </c>
      <c r="M6629">
        <v>2024</v>
      </c>
      <c r="N6629" t="s">
        <v>84</v>
      </c>
      <c r="O6629" t="s">
        <v>8446</v>
      </c>
      <c r="P6629" t="s">
        <v>748</v>
      </c>
    </row>
    <row r="6630" spans="1:16" x14ac:dyDescent="0.45">
      <c r="A6630">
        <v>6629</v>
      </c>
      <c r="B6630" s="10">
        <v>45410</v>
      </c>
      <c r="C6630">
        <v>9044</v>
      </c>
      <c r="D6630" t="s">
        <v>89</v>
      </c>
      <c r="E6630">
        <v>21</v>
      </c>
      <c r="F6630" t="s">
        <v>102</v>
      </c>
      <c r="G6630">
        <v>4</v>
      </c>
      <c r="H6630">
        <v>2406.4</v>
      </c>
      <c r="I6630">
        <v>9625.6</v>
      </c>
      <c r="J6630" t="s">
        <v>95</v>
      </c>
      <c r="K6630" t="s">
        <v>82</v>
      </c>
      <c r="L6630" t="s">
        <v>109</v>
      </c>
      <c r="M6630">
        <v>2024</v>
      </c>
      <c r="N6630" t="s">
        <v>84</v>
      </c>
      <c r="O6630" t="s">
        <v>2393</v>
      </c>
      <c r="P6630" t="s">
        <v>86</v>
      </c>
    </row>
    <row r="6631" spans="1:16" x14ac:dyDescent="0.45">
      <c r="A6631">
        <v>6630</v>
      </c>
      <c r="B6631" s="10">
        <v>45410</v>
      </c>
      <c r="C6631">
        <v>9169</v>
      </c>
      <c r="D6631" t="s">
        <v>89</v>
      </c>
      <c r="E6631">
        <v>34</v>
      </c>
      <c r="F6631" t="s">
        <v>7</v>
      </c>
      <c r="G6631">
        <v>2</v>
      </c>
      <c r="H6631">
        <v>3795.22</v>
      </c>
      <c r="I6631">
        <v>7590.44</v>
      </c>
      <c r="J6631" t="s">
        <v>87</v>
      </c>
      <c r="K6631" t="s">
        <v>82</v>
      </c>
      <c r="L6631" t="s">
        <v>109</v>
      </c>
      <c r="M6631">
        <v>2024</v>
      </c>
      <c r="N6631" t="s">
        <v>84</v>
      </c>
      <c r="O6631" t="s">
        <v>3782</v>
      </c>
      <c r="P6631" t="s">
        <v>86</v>
      </c>
    </row>
    <row r="6632" spans="1:16" x14ac:dyDescent="0.45">
      <c r="A6632">
        <v>6631</v>
      </c>
      <c r="B6632" s="10">
        <v>45411</v>
      </c>
      <c r="C6632">
        <v>9742</v>
      </c>
      <c r="D6632" t="s">
        <v>89</v>
      </c>
      <c r="E6632">
        <v>64</v>
      </c>
      <c r="F6632" t="s">
        <v>8</v>
      </c>
      <c r="G6632">
        <v>2</v>
      </c>
      <c r="H6632">
        <v>4053.43</v>
      </c>
      <c r="I6632">
        <v>8106.86</v>
      </c>
      <c r="J6632" t="s">
        <v>81</v>
      </c>
      <c r="K6632" t="s">
        <v>82</v>
      </c>
      <c r="L6632" t="s">
        <v>109</v>
      </c>
      <c r="M6632">
        <v>2024</v>
      </c>
      <c r="N6632" t="s">
        <v>84</v>
      </c>
      <c r="O6632" t="s">
        <v>288</v>
      </c>
      <c r="P6632" t="s">
        <v>86</v>
      </c>
    </row>
    <row r="6633" spans="1:16" x14ac:dyDescent="0.45">
      <c r="A6633">
        <v>6632</v>
      </c>
      <c r="B6633" s="10">
        <v>45411</v>
      </c>
      <c r="C6633">
        <v>6720</v>
      </c>
      <c r="D6633" t="s">
        <v>89</v>
      </c>
      <c r="E6633">
        <v>22</v>
      </c>
      <c r="F6633" t="s">
        <v>6</v>
      </c>
      <c r="G6633">
        <v>1</v>
      </c>
      <c r="H6633">
        <v>1127.3399999999999</v>
      </c>
      <c r="I6633">
        <v>1127.3399999999999</v>
      </c>
      <c r="J6633" t="s">
        <v>95</v>
      </c>
      <c r="K6633" t="s">
        <v>567</v>
      </c>
      <c r="L6633" t="s">
        <v>109</v>
      </c>
      <c r="M6633">
        <v>2024</v>
      </c>
      <c r="N6633" t="s">
        <v>84</v>
      </c>
      <c r="O6633" t="s">
        <v>7722</v>
      </c>
      <c r="P6633" t="s">
        <v>86</v>
      </c>
    </row>
    <row r="6634" spans="1:16" x14ac:dyDescent="0.45">
      <c r="A6634">
        <v>6633</v>
      </c>
      <c r="B6634" s="10">
        <v>45411</v>
      </c>
      <c r="C6634">
        <v>1727</v>
      </c>
      <c r="D6634" t="s">
        <v>80</v>
      </c>
      <c r="E6634">
        <v>41</v>
      </c>
      <c r="F6634" t="s">
        <v>7</v>
      </c>
      <c r="G6634">
        <v>1</v>
      </c>
      <c r="H6634">
        <v>2396.42</v>
      </c>
      <c r="I6634">
        <v>2396.42</v>
      </c>
      <c r="J6634" t="s">
        <v>97</v>
      </c>
      <c r="K6634" t="s">
        <v>82</v>
      </c>
      <c r="L6634" t="s">
        <v>109</v>
      </c>
      <c r="M6634">
        <v>2024</v>
      </c>
      <c r="N6634" t="s">
        <v>84</v>
      </c>
      <c r="O6634" t="s">
        <v>5249</v>
      </c>
      <c r="P6634" t="s">
        <v>86</v>
      </c>
    </row>
    <row r="6635" spans="1:16" x14ac:dyDescent="0.45">
      <c r="A6635">
        <v>6634</v>
      </c>
      <c r="B6635" s="10">
        <v>45411</v>
      </c>
      <c r="C6635">
        <v>5975</v>
      </c>
      <c r="D6635" t="s">
        <v>89</v>
      </c>
      <c r="E6635">
        <v>24</v>
      </c>
      <c r="F6635" t="s">
        <v>102</v>
      </c>
      <c r="G6635">
        <v>4</v>
      </c>
      <c r="H6635">
        <v>3867.21</v>
      </c>
      <c r="I6635">
        <v>15468.84</v>
      </c>
      <c r="J6635" t="s">
        <v>95</v>
      </c>
      <c r="K6635" t="s">
        <v>82</v>
      </c>
      <c r="L6635" t="s">
        <v>109</v>
      </c>
      <c r="M6635">
        <v>2024</v>
      </c>
      <c r="N6635" t="s">
        <v>84</v>
      </c>
      <c r="O6635" t="s">
        <v>2394</v>
      </c>
      <c r="P6635" t="s">
        <v>86</v>
      </c>
    </row>
    <row r="6636" spans="1:16" x14ac:dyDescent="0.45">
      <c r="A6636">
        <v>6635</v>
      </c>
      <c r="B6636" s="10">
        <v>45411</v>
      </c>
      <c r="C6636">
        <v>4243</v>
      </c>
      <c r="D6636" t="s">
        <v>80</v>
      </c>
      <c r="E6636">
        <v>40</v>
      </c>
      <c r="F6636" t="s">
        <v>5</v>
      </c>
      <c r="G6636">
        <v>1</v>
      </c>
      <c r="H6636">
        <v>3394.75</v>
      </c>
      <c r="I6636">
        <v>3394.75</v>
      </c>
      <c r="J6636" t="s">
        <v>97</v>
      </c>
      <c r="K6636" t="s">
        <v>82</v>
      </c>
      <c r="L6636" t="s">
        <v>109</v>
      </c>
      <c r="M6636">
        <v>2024</v>
      </c>
      <c r="N6636" t="s">
        <v>668</v>
      </c>
      <c r="O6636" t="s">
        <v>9641</v>
      </c>
      <c r="P6636" t="s">
        <v>86</v>
      </c>
    </row>
    <row r="6637" spans="1:16" x14ac:dyDescent="0.45">
      <c r="A6637">
        <v>6636</v>
      </c>
      <c r="B6637" s="10">
        <v>45411</v>
      </c>
      <c r="C6637">
        <v>1648</v>
      </c>
      <c r="D6637" t="s">
        <v>89</v>
      </c>
      <c r="E6637">
        <v>64</v>
      </c>
      <c r="F6637" t="s">
        <v>9</v>
      </c>
      <c r="G6637">
        <v>5</v>
      </c>
      <c r="H6637">
        <v>2978.31</v>
      </c>
      <c r="I6637">
        <v>14891.55</v>
      </c>
      <c r="J6637" t="s">
        <v>81</v>
      </c>
      <c r="K6637" t="s">
        <v>82</v>
      </c>
      <c r="L6637" t="s">
        <v>109</v>
      </c>
      <c r="M6637">
        <v>2024</v>
      </c>
      <c r="N6637" t="s">
        <v>84</v>
      </c>
      <c r="O6637" t="s">
        <v>4754</v>
      </c>
      <c r="P6637" t="s">
        <v>86</v>
      </c>
    </row>
    <row r="6638" spans="1:16" x14ac:dyDescent="0.45">
      <c r="A6638">
        <v>6637</v>
      </c>
      <c r="B6638" s="10">
        <v>45411</v>
      </c>
      <c r="C6638">
        <v>6095</v>
      </c>
      <c r="D6638" t="s">
        <v>80</v>
      </c>
      <c r="E6638">
        <v>34</v>
      </c>
      <c r="F6638" t="s">
        <v>5</v>
      </c>
      <c r="G6638">
        <v>5</v>
      </c>
      <c r="H6638">
        <v>1652.45</v>
      </c>
      <c r="I6638">
        <v>8262.25</v>
      </c>
      <c r="J6638" t="s">
        <v>87</v>
      </c>
      <c r="K6638" t="s">
        <v>82</v>
      </c>
      <c r="L6638" t="s">
        <v>109</v>
      </c>
      <c r="M6638">
        <v>2024</v>
      </c>
      <c r="N6638" t="s">
        <v>84</v>
      </c>
      <c r="O6638" t="s">
        <v>4050</v>
      </c>
      <c r="P6638" t="s">
        <v>86</v>
      </c>
    </row>
    <row r="6639" spans="1:16" x14ac:dyDescent="0.45">
      <c r="A6639">
        <v>6638</v>
      </c>
      <c r="B6639" s="10">
        <v>45411</v>
      </c>
      <c r="C6639">
        <v>7614</v>
      </c>
      <c r="D6639" t="s">
        <v>89</v>
      </c>
      <c r="E6639">
        <v>29</v>
      </c>
      <c r="F6639" t="s">
        <v>7</v>
      </c>
      <c r="G6639">
        <v>2</v>
      </c>
      <c r="H6639">
        <v>3065.63</v>
      </c>
      <c r="I6639">
        <v>6131.26</v>
      </c>
      <c r="J6639" t="s">
        <v>87</v>
      </c>
      <c r="K6639" t="s">
        <v>82</v>
      </c>
      <c r="L6639" t="s">
        <v>109</v>
      </c>
      <c r="M6639">
        <v>2024</v>
      </c>
      <c r="N6639" t="s">
        <v>84</v>
      </c>
      <c r="O6639" t="s">
        <v>3783</v>
      </c>
      <c r="P6639" t="s">
        <v>86</v>
      </c>
    </row>
    <row r="6640" spans="1:16" x14ac:dyDescent="0.45">
      <c r="A6640">
        <v>6639</v>
      </c>
      <c r="B6640" s="10">
        <v>45411</v>
      </c>
      <c r="C6640">
        <v>8135</v>
      </c>
      <c r="D6640" t="s">
        <v>80</v>
      </c>
      <c r="E6640">
        <v>28</v>
      </c>
      <c r="F6640" t="s">
        <v>6</v>
      </c>
      <c r="G6640">
        <v>5</v>
      </c>
      <c r="H6640">
        <v>3080.12</v>
      </c>
      <c r="I6640">
        <v>15400.6</v>
      </c>
      <c r="J6640" t="s">
        <v>87</v>
      </c>
      <c r="K6640" t="s">
        <v>82</v>
      </c>
      <c r="L6640" t="s">
        <v>109</v>
      </c>
      <c r="M6640">
        <v>2024</v>
      </c>
      <c r="N6640" t="s">
        <v>668</v>
      </c>
      <c r="O6640" t="s">
        <v>9305</v>
      </c>
      <c r="P6640" t="s">
        <v>748</v>
      </c>
    </row>
    <row r="6641" spans="1:16" x14ac:dyDescent="0.45">
      <c r="A6641">
        <v>6640</v>
      </c>
      <c r="B6641" s="10">
        <v>45411</v>
      </c>
      <c r="C6641">
        <v>2009</v>
      </c>
      <c r="D6641" t="s">
        <v>89</v>
      </c>
      <c r="E6641">
        <v>28</v>
      </c>
      <c r="F6641" t="s">
        <v>102</v>
      </c>
      <c r="G6641">
        <v>1</v>
      </c>
      <c r="H6641">
        <v>2190.54</v>
      </c>
      <c r="I6641">
        <v>2190.54</v>
      </c>
      <c r="J6641" t="s">
        <v>87</v>
      </c>
      <c r="K6641" t="s">
        <v>82</v>
      </c>
      <c r="L6641" t="s">
        <v>109</v>
      </c>
      <c r="M6641">
        <v>2024</v>
      </c>
      <c r="N6641" t="s">
        <v>84</v>
      </c>
      <c r="O6641" t="s">
        <v>5459</v>
      </c>
      <c r="P6641" t="s">
        <v>86</v>
      </c>
    </row>
    <row r="6642" spans="1:16" x14ac:dyDescent="0.45">
      <c r="A6642">
        <v>6641</v>
      </c>
      <c r="B6642" s="10">
        <v>45411</v>
      </c>
      <c r="C6642">
        <v>2550</v>
      </c>
      <c r="D6642" t="s">
        <v>80</v>
      </c>
      <c r="E6642">
        <v>51</v>
      </c>
      <c r="F6642" t="s">
        <v>9</v>
      </c>
      <c r="G6642">
        <v>4</v>
      </c>
      <c r="H6642">
        <v>4803.4799999999996</v>
      </c>
      <c r="I6642">
        <v>19213.919999999998</v>
      </c>
      <c r="J6642" t="s">
        <v>93</v>
      </c>
      <c r="K6642" t="s">
        <v>82</v>
      </c>
      <c r="L6642" t="s">
        <v>109</v>
      </c>
      <c r="M6642">
        <v>2024</v>
      </c>
      <c r="N6642" t="s">
        <v>84</v>
      </c>
      <c r="O6642" t="s">
        <v>2105</v>
      </c>
      <c r="P6642" t="s">
        <v>86</v>
      </c>
    </row>
    <row r="6643" spans="1:16" x14ac:dyDescent="0.45">
      <c r="A6643">
        <v>6642</v>
      </c>
      <c r="B6643" s="10">
        <v>45411</v>
      </c>
      <c r="C6643">
        <v>9995</v>
      </c>
      <c r="D6643" t="s">
        <v>89</v>
      </c>
      <c r="E6643">
        <v>64</v>
      </c>
      <c r="F6643" t="s">
        <v>102</v>
      </c>
      <c r="G6643">
        <v>5</v>
      </c>
      <c r="H6643">
        <v>3282.95</v>
      </c>
      <c r="I6643">
        <v>16414.75</v>
      </c>
      <c r="J6643" t="s">
        <v>81</v>
      </c>
      <c r="K6643" t="s">
        <v>82</v>
      </c>
      <c r="L6643" t="s">
        <v>109</v>
      </c>
      <c r="M6643">
        <v>2024</v>
      </c>
      <c r="N6643" t="s">
        <v>84</v>
      </c>
      <c r="O6643" t="s">
        <v>4755</v>
      </c>
      <c r="P6643" t="s">
        <v>86</v>
      </c>
    </row>
    <row r="6644" spans="1:16" x14ac:dyDescent="0.45">
      <c r="A6644">
        <v>6643</v>
      </c>
      <c r="B6644" s="10">
        <v>45411</v>
      </c>
      <c r="C6644">
        <v>8492</v>
      </c>
      <c r="D6644" t="s">
        <v>89</v>
      </c>
      <c r="E6644">
        <v>54</v>
      </c>
      <c r="F6644" t="s">
        <v>102</v>
      </c>
      <c r="G6644">
        <v>2</v>
      </c>
      <c r="H6644">
        <v>4260.95</v>
      </c>
      <c r="I6644">
        <v>8521.9</v>
      </c>
      <c r="J6644" t="s">
        <v>93</v>
      </c>
      <c r="K6644" t="s">
        <v>82</v>
      </c>
      <c r="L6644" t="s">
        <v>109</v>
      </c>
      <c r="M6644">
        <v>2024</v>
      </c>
      <c r="N6644" t="s">
        <v>84</v>
      </c>
      <c r="O6644" t="s">
        <v>3446</v>
      </c>
      <c r="P6644" t="s">
        <v>86</v>
      </c>
    </row>
    <row r="6645" spans="1:16" x14ac:dyDescent="0.45">
      <c r="A6645">
        <v>6644</v>
      </c>
      <c r="B6645" s="10">
        <v>45411</v>
      </c>
      <c r="C6645">
        <v>4401</v>
      </c>
      <c r="D6645" t="s">
        <v>80</v>
      </c>
      <c r="E6645">
        <v>46</v>
      </c>
      <c r="F6645" t="s">
        <v>6</v>
      </c>
      <c r="G6645">
        <v>2</v>
      </c>
      <c r="H6645">
        <v>688.34</v>
      </c>
      <c r="I6645">
        <v>1376.68</v>
      </c>
      <c r="J6645" t="s">
        <v>93</v>
      </c>
      <c r="K6645" t="s">
        <v>567</v>
      </c>
      <c r="L6645" t="s">
        <v>109</v>
      </c>
      <c r="M6645">
        <v>2024</v>
      </c>
      <c r="N6645" t="s">
        <v>84</v>
      </c>
      <c r="O6645" t="s">
        <v>7261</v>
      </c>
      <c r="P6645" t="s">
        <v>86</v>
      </c>
    </row>
    <row r="6646" spans="1:16" x14ac:dyDescent="0.45">
      <c r="A6646">
        <v>6645</v>
      </c>
      <c r="B6646" s="10">
        <v>45412</v>
      </c>
      <c r="C6646">
        <v>8447</v>
      </c>
      <c r="D6646" t="s">
        <v>80</v>
      </c>
      <c r="E6646">
        <v>53</v>
      </c>
      <c r="F6646" t="s">
        <v>7</v>
      </c>
      <c r="G6646">
        <v>1</v>
      </c>
      <c r="H6646">
        <v>3796.06</v>
      </c>
      <c r="I6646">
        <v>3796.06</v>
      </c>
      <c r="J6646" t="s">
        <v>93</v>
      </c>
      <c r="K6646" t="s">
        <v>82</v>
      </c>
      <c r="L6646" t="s">
        <v>109</v>
      </c>
      <c r="M6646">
        <v>2024</v>
      </c>
      <c r="N6646" t="s">
        <v>84</v>
      </c>
      <c r="O6646" t="s">
        <v>543</v>
      </c>
      <c r="P6646" t="s">
        <v>86</v>
      </c>
    </row>
    <row r="6647" spans="1:16" x14ac:dyDescent="0.45">
      <c r="A6647">
        <v>6646</v>
      </c>
      <c r="B6647" s="10">
        <v>45412</v>
      </c>
      <c r="C6647">
        <v>6424</v>
      </c>
      <c r="D6647" t="s">
        <v>89</v>
      </c>
      <c r="E6647">
        <v>44</v>
      </c>
      <c r="F6647" t="s">
        <v>5</v>
      </c>
      <c r="G6647">
        <v>5</v>
      </c>
      <c r="H6647">
        <v>3029.25</v>
      </c>
      <c r="I6647">
        <v>15146.25</v>
      </c>
      <c r="J6647" t="s">
        <v>97</v>
      </c>
      <c r="K6647" t="s">
        <v>82</v>
      </c>
      <c r="L6647" t="s">
        <v>109</v>
      </c>
      <c r="M6647">
        <v>2024</v>
      </c>
      <c r="N6647" t="s">
        <v>84</v>
      </c>
      <c r="O6647" t="s">
        <v>4541</v>
      </c>
      <c r="P6647" t="s">
        <v>86</v>
      </c>
    </row>
    <row r="6648" spans="1:16" x14ac:dyDescent="0.45">
      <c r="A6648">
        <v>6647</v>
      </c>
      <c r="B6648" s="10">
        <v>45412</v>
      </c>
      <c r="C6648">
        <v>5241</v>
      </c>
      <c r="D6648" t="s">
        <v>80</v>
      </c>
      <c r="E6648">
        <v>59</v>
      </c>
      <c r="F6648" t="s">
        <v>102</v>
      </c>
      <c r="G6648">
        <v>1</v>
      </c>
      <c r="H6648">
        <v>1575.97</v>
      </c>
      <c r="I6648">
        <v>1575.97</v>
      </c>
      <c r="J6648" t="s">
        <v>81</v>
      </c>
      <c r="K6648" t="s">
        <v>567</v>
      </c>
      <c r="L6648" t="s">
        <v>109</v>
      </c>
      <c r="M6648">
        <v>2024</v>
      </c>
      <c r="N6648" t="s">
        <v>84</v>
      </c>
      <c r="O6648" t="s">
        <v>8103</v>
      </c>
      <c r="P6648" t="s">
        <v>86</v>
      </c>
    </row>
    <row r="6649" spans="1:16" x14ac:dyDescent="0.45">
      <c r="A6649">
        <v>6648</v>
      </c>
      <c r="B6649" s="10">
        <v>45412</v>
      </c>
      <c r="C6649">
        <v>4161</v>
      </c>
      <c r="D6649" t="s">
        <v>80</v>
      </c>
      <c r="E6649">
        <v>39</v>
      </c>
      <c r="F6649" t="s">
        <v>102</v>
      </c>
      <c r="G6649">
        <v>2</v>
      </c>
      <c r="H6649">
        <v>724.99</v>
      </c>
      <c r="I6649">
        <v>1449.98</v>
      </c>
      <c r="J6649" t="s">
        <v>97</v>
      </c>
      <c r="K6649" t="s">
        <v>567</v>
      </c>
      <c r="L6649" t="s">
        <v>109</v>
      </c>
      <c r="M6649">
        <v>2024</v>
      </c>
      <c r="N6649" t="s">
        <v>84</v>
      </c>
      <c r="O6649" t="s">
        <v>7180</v>
      </c>
      <c r="P6649" t="s">
        <v>86</v>
      </c>
    </row>
    <row r="6650" spans="1:16" x14ac:dyDescent="0.45">
      <c r="A6650">
        <v>6649</v>
      </c>
      <c r="B6650" s="10">
        <v>45412</v>
      </c>
      <c r="C6650">
        <v>5155</v>
      </c>
      <c r="D6650" t="s">
        <v>89</v>
      </c>
      <c r="E6650">
        <v>19</v>
      </c>
      <c r="F6650" t="s">
        <v>102</v>
      </c>
      <c r="G6650">
        <v>4</v>
      </c>
      <c r="H6650">
        <v>1929.25</v>
      </c>
      <c r="I6650">
        <v>7717</v>
      </c>
      <c r="J6650" t="s">
        <v>95</v>
      </c>
      <c r="K6650" t="s">
        <v>82</v>
      </c>
      <c r="L6650" t="s">
        <v>109</v>
      </c>
      <c r="M6650">
        <v>2024</v>
      </c>
      <c r="N6650" t="s">
        <v>84</v>
      </c>
      <c r="O6650" t="s">
        <v>2395</v>
      </c>
      <c r="P6650" t="s">
        <v>86</v>
      </c>
    </row>
    <row r="6651" spans="1:16" x14ac:dyDescent="0.45">
      <c r="A6651">
        <v>6650</v>
      </c>
      <c r="B6651" s="10">
        <v>45412</v>
      </c>
      <c r="C6651">
        <v>8478</v>
      </c>
      <c r="D6651" t="s">
        <v>80</v>
      </c>
      <c r="E6651">
        <v>64</v>
      </c>
      <c r="F6651" t="s">
        <v>9</v>
      </c>
      <c r="G6651">
        <v>5</v>
      </c>
      <c r="H6651">
        <v>2234.8200000000002</v>
      </c>
      <c r="I6651">
        <v>11174.1</v>
      </c>
      <c r="J6651" t="s">
        <v>81</v>
      </c>
      <c r="K6651" t="s">
        <v>82</v>
      </c>
      <c r="L6651" t="s">
        <v>109</v>
      </c>
      <c r="M6651">
        <v>2024</v>
      </c>
      <c r="N6651" t="s">
        <v>84</v>
      </c>
      <c r="O6651" t="s">
        <v>4756</v>
      </c>
      <c r="P6651" t="s">
        <v>86</v>
      </c>
    </row>
    <row r="6652" spans="1:16" x14ac:dyDescent="0.45">
      <c r="A6652">
        <v>6651</v>
      </c>
      <c r="B6652" s="10">
        <v>45412</v>
      </c>
      <c r="C6652">
        <v>9719</v>
      </c>
      <c r="D6652" t="s">
        <v>89</v>
      </c>
      <c r="E6652">
        <v>53</v>
      </c>
      <c r="F6652" t="s">
        <v>102</v>
      </c>
      <c r="G6652">
        <v>4</v>
      </c>
      <c r="H6652">
        <v>746.78</v>
      </c>
      <c r="I6652">
        <v>2987.12</v>
      </c>
      <c r="J6652" t="s">
        <v>93</v>
      </c>
      <c r="K6652" t="s">
        <v>82</v>
      </c>
      <c r="L6652" t="s">
        <v>109</v>
      </c>
      <c r="M6652">
        <v>2024</v>
      </c>
      <c r="N6652" t="s">
        <v>84</v>
      </c>
      <c r="O6652" t="s">
        <v>2106</v>
      </c>
      <c r="P6652" t="s">
        <v>86</v>
      </c>
    </row>
    <row r="6653" spans="1:16" x14ac:dyDescent="0.45">
      <c r="A6653">
        <v>6652</v>
      </c>
      <c r="B6653" s="10">
        <v>45412</v>
      </c>
      <c r="C6653">
        <v>7617</v>
      </c>
      <c r="D6653" t="s">
        <v>80</v>
      </c>
      <c r="E6653">
        <v>47</v>
      </c>
      <c r="F6653" t="s">
        <v>102</v>
      </c>
      <c r="G6653">
        <v>5</v>
      </c>
      <c r="H6653">
        <v>3367.13</v>
      </c>
      <c r="I6653">
        <v>16835.650000000001</v>
      </c>
      <c r="J6653" t="s">
        <v>93</v>
      </c>
      <c r="K6653" t="s">
        <v>82</v>
      </c>
      <c r="L6653" t="s">
        <v>109</v>
      </c>
      <c r="M6653">
        <v>2024</v>
      </c>
      <c r="N6653" t="s">
        <v>84</v>
      </c>
      <c r="O6653" t="s">
        <v>4305</v>
      </c>
      <c r="P6653" t="s">
        <v>86</v>
      </c>
    </row>
    <row r="6654" spans="1:16" x14ac:dyDescent="0.45">
      <c r="A6654">
        <v>6653</v>
      </c>
      <c r="B6654" s="10">
        <v>45412</v>
      </c>
      <c r="C6654">
        <v>6660</v>
      </c>
      <c r="D6654" t="s">
        <v>89</v>
      </c>
      <c r="E6654">
        <v>24</v>
      </c>
      <c r="F6654" t="s">
        <v>7</v>
      </c>
      <c r="G6654">
        <v>2</v>
      </c>
      <c r="H6654">
        <v>1570.19</v>
      </c>
      <c r="I6654">
        <v>3140.38</v>
      </c>
      <c r="J6654" t="s">
        <v>95</v>
      </c>
      <c r="K6654" t="s">
        <v>82</v>
      </c>
      <c r="L6654" t="s">
        <v>109</v>
      </c>
      <c r="M6654">
        <v>2024</v>
      </c>
      <c r="N6654" t="s">
        <v>84</v>
      </c>
      <c r="O6654" t="s">
        <v>2575</v>
      </c>
      <c r="P6654" t="s">
        <v>86</v>
      </c>
    </row>
    <row r="6655" spans="1:16" x14ac:dyDescent="0.45">
      <c r="A6655">
        <v>6654</v>
      </c>
      <c r="B6655" s="10">
        <v>45412</v>
      </c>
      <c r="C6655">
        <v>9624</v>
      </c>
      <c r="D6655" t="s">
        <v>80</v>
      </c>
      <c r="E6655">
        <v>29</v>
      </c>
      <c r="F6655" t="s">
        <v>102</v>
      </c>
      <c r="G6655">
        <v>5</v>
      </c>
      <c r="H6655">
        <v>4039.9</v>
      </c>
      <c r="I6655">
        <v>20199.5</v>
      </c>
      <c r="J6655" t="s">
        <v>87</v>
      </c>
      <c r="K6655" t="s">
        <v>82</v>
      </c>
      <c r="L6655" t="s">
        <v>109</v>
      </c>
      <c r="M6655">
        <v>2024</v>
      </c>
      <c r="N6655" t="s">
        <v>84</v>
      </c>
      <c r="O6655" t="s">
        <v>4051</v>
      </c>
      <c r="P6655" t="s">
        <v>86</v>
      </c>
    </row>
    <row r="6656" spans="1:16" x14ac:dyDescent="0.45">
      <c r="A6656">
        <v>6655</v>
      </c>
      <c r="B6656" s="10">
        <v>45412</v>
      </c>
      <c r="C6656">
        <v>2176</v>
      </c>
      <c r="D6656" t="s">
        <v>89</v>
      </c>
      <c r="E6656">
        <v>20</v>
      </c>
      <c r="F6656" t="s">
        <v>6</v>
      </c>
      <c r="G6656">
        <v>2</v>
      </c>
      <c r="H6656">
        <v>3259.33</v>
      </c>
      <c r="I6656">
        <v>6518.66</v>
      </c>
      <c r="J6656" t="s">
        <v>95</v>
      </c>
      <c r="K6656" t="s">
        <v>82</v>
      </c>
      <c r="L6656" t="s">
        <v>109</v>
      </c>
      <c r="M6656">
        <v>2024</v>
      </c>
      <c r="N6656" t="s">
        <v>84</v>
      </c>
      <c r="O6656" t="s">
        <v>2576</v>
      </c>
      <c r="P6656" t="s">
        <v>86</v>
      </c>
    </row>
    <row r="6657" spans="1:16" x14ac:dyDescent="0.45">
      <c r="A6657">
        <v>6656</v>
      </c>
      <c r="B6657" s="10">
        <v>45412</v>
      </c>
      <c r="C6657">
        <v>8956</v>
      </c>
      <c r="D6657" t="s">
        <v>89</v>
      </c>
      <c r="E6657">
        <v>34</v>
      </c>
      <c r="F6657" t="s">
        <v>6</v>
      </c>
      <c r="G6657">
        <v>3</v>
      </c>
      <c r="H6657">
        <v>1586.99</v>
      </c>
      <c r="I6657">
        <v>4760.97</v>
      </c>
      <c r="J6657" t="s">
        <v>87</v>
      </c>
      <c r="K6657" t="s">
        <v>82</v>
      </c>
      <c r="L6657" t="s">
        <v>109</v>
      </c>
      <c r="M6657">
        <v>2024</v>
      </c>
      <c r="N6657" t="s">
        <v>84</v>
      </c>
      <c r="O6657" t="s">
        <v>6140</v>
      </c>
      <c r="P6657" t="s">
        <v>86</v>
      </c>
    </row>
    <row r="6658" spans="1:16" x14ac:dyDescent="0.45">
      <c r="A6658">
        <v>6657</v>
      </c>
      <c r="B6658" s="10">
        <v>45412</v>
      </c>
      <c r="C6658">
        <v>9592</v>
      </c>
      <c r="D6658" t="s">
        <v>80</v>
      </c>
      <c r="E6658">
        <v>58</v>
      </c>
      <c r="F6658" t="s">
        <v>102</v>
      </c>
      <c r="G6658">
        <v>2</v>
      </c>
      <c r="H6658">
        <v>1832.1</v>
      </c>
      <c r="I6658">
        <v>3664.2</v>
      </c>
      <c r="J6658" t="s">
        <v>81</v>
      </c>
      <c r="K6658" t="s">
        <v>82</v>
      </c>
      <c r="L6658" t="s">
        <v>109</v>
      </c>
      <c r="M6658">
        <v>2024</v>
      </c>
      <c r="N6658" t="s">
        <v>84</v>
      </c>
      <c r="O6658" t="s">
        <v>3142</v>
      </c>
      <c r="P6658" t="s">
        <v>86</v>
      </c>
    </row>
    <row r="6659" spans="1:16" x14ac:dyDescent="0.45">
      <c r="A6659">
        <v>6658</v>
      </c>
      <c r="B6659" s="10">
        <v>45413</v>
      </c>
      <c r="C6659">
        <v>3233</v>
      </c>
      <c r="D6659" t="s">
        <v>80</v>
      </c>
      <c r="E6659">
        <v>49</v>
      </c>
      <c r="F6659" t="s">
        <v>6</v>
      </c>
      <c r="G6659">
        <v>2</v>
      </c>
      <c r="H6659">
        <v>4713.63</v>
      </c>
      <c r="I6659">
        <v>9427.26</v>
      </c>
      <c r="J6659" t="s">
        <v>93</v>
      </c>
      <c r="K6659" t="s">
        <v>82</v>
      </c>
      <c r="L6659" t="s">
        <v>114</v>
      </c>
      <c r="M6659">
        <v>2024</v>
      </c>
      <c r="N6659" t="s">
        <v>84</v>
      </c>
      <c r="O6659" t="s">
        <v>289</v>
      </c>
      <c r="P6659" t="s">
        <v>86</v>
      </c>
    </row>
    <row r="6660" spans="1:16" x14ac:dyDescent="0.45">
      <c r="A6660">
        <v>6659</v>
      </c>
      <c r="B6660" s="10">
        <v>45413</v>
      </c>
      <c r="C6660">
        <v>5700</v>
      </c>
      <c r="D6660" t="s">
        <v>89</v>
      </c>
      <c r="E6660">
        <v>25</v>
      </c>
      <c r="F6660" t="s">
        <v>7</v>
      </c>
      <c r="G6660">
        <v>5</v>
      </c>
      <c r="H6660">
        <v>4743.1899999999996</v>
      </c>
      <c r="I6660">
        <v>23715.95</v>
      </c>
      <c r="J6660" t="s">
        <v>87</v>
      </c>
      <c r="K6660" t="s">
        <v>82</v>
      </c>
      <c r="L6660" t="s">
        <v>114</v>
      </c>
      <c r="M6660">
        <v>2024</v>
      </c>
      <c r="N6660" t="s">
        <v>84</v>
      </c>
      <c r="O6660" t="s">
        <v>9005</v>
      </c>
      <c r="P6660" t="s">
        <v>748</v>
      </c>
    </row>
    <row r="6661" spans="1:16" x14ac:dyDescent="0.45">
      <c r="A6661">
        <v>6660</v>
      </c>
      <c r="B6661" s="10">
        <v>45413</v>
      </c>
      <c r="C6661">
        <v>6906</v>
      </c>
      <c r="D6661" t="s">
        <v>89</v>
      </c>
      <c r="E6661">
        <v>40</v>
      </c>
      <c r="F6661" t="s">
        <v>9</v>
      </c>
      <c r="G6661">
        <v>4</v>
      </c>
      <c r="H6661">
        <v>2120.94</v>
      </c>
      <c r="I6661">
        <v>8483.76</v>
      </c>
      <c r="J6661" t="s">
        <v>97</v>
      </c>
      <c r="K6661" t="s">
        <v>82</v>
      </c>
      <c r="L6661" t="s">
        <v>114</v>
      </c>
      <c r="M6661">
        <v>2024</v>
      </c>
      <c r="N6661" t="s">
        <v>84</v>
      </c>
      <c r="O6661" t="s">
        <v>1794</v>
      </c>
      <c r="P6661" t="s">
        <v>86</v>
      </c>
    </row>
    <row r="6662" spans="1:16" x14ac:dyDescent="0.45">
      <c r="A6662">
        <v>6661</v>
      </c>
      <c r="B6662" s="10">
        <v>45413</v>
      </c>
      <c r="C6662">
        <v>8860</v>
      </c>
      <c r="D6662" t="s">
        <v>80</v>
      </c>
      <c r="E6662">
        <v>55</v>
      </c>
      <c r="F6662" t="s">
        <v>6</v>
      </c>
      <c r="G6662">
        <v>2</v>
      </c>
      <c r="H6662">
        <v>3411.89</v>
      </c>
      <c r="I6662">
        <v>6823.78</v>
      </c>
      <c r="J6662" t="s">
        <v>81</v>
      </c>
      <c r="K6662" t="s">
        <v>82</v>
      </c>
      <c r="L6662" t="s">
        <v>114</v>
      </c>
      <c r="M6662">
        <v>2024</v>
      </c>
      <c r="N6662" t="s">
        <v>84</v>
      </c>
      <c r="O6662" t="s">
        <v>3143</v>
      </c>
      <c r="P6662" t="s">
        <v>86</v>
      </c>
    </row>
    <row r="6663" spans="1:16" x14ac:dyDescent="0.45">
      <c r="A6663">
        <v>6662</v>
      </c>
      <c r="B6663" s="10">
        <v>45413</v>
      </c>
      <c r="C6663">
        <v>8526</v>
      </c>
      <c r="D6663" t="s">
        <v>80</v>
      </c>
      <c r="E6663">
        <v>47</v>
      </c>
      <c r="F6663" t="s">
        <v>6</v>
      </c>
      <c r="G6663">
        <v>5</v>
      </c>
      <c r="H6663">
        <v>4900.8599999999997</v>
      </c>
      <c r="I6663">
        <v>24504.3</v>
      </c>
      <c r="J6663" t="s">
        <v>93</v>
      </c>
      <c r="K6663" t="s">
        <v>82</v>
      </c>
      <c r="L6663" t="s">
        <v>114</v>
      </c>
      <c r="M6663">
        <v>2024</v>
      </c>
      <c r="N6663" t="s">
        <v>84</v>
      </c>
      <c r="O6663" t="s">
        <v>4306</v>
      </c>
      <c r="P6663" t="s">
        <v>86</v>
      </c>
    </row>
    <row r="6664" spans="1:16" x14ac:dyDescent="0.45">
      <c r="A6664">
        <v>6663</v>
      </c>
      <c r="B6664" s="10">
        <v>45413</v>
      </c>
      <c r="C6664">
        <v>6559</v>
      </c>
      <c r="D6664" t="s">
        <v>80</v>
      </c>
      <c r="E6664">
        <v>32</v>
      </c>
      <c r="F6664" t="s">
        <v>5</v>
      </c>
      <c r="G6664">
        <v>2</v>
      </c>
      <c r="H6664">
        <v>4970.55</v>
      </c>
      <c r="I6664">
        <v>9941.1</v>
      </c>
      <c r="J6664" t="s">
        <v>87</v>
      </c>
      <c r="K6664" t="s">
        <v>82</v>
      </c>
      <c r="L6664" t="s">
        <v>114</v>
      </c>
      <c r="M6664">
        <v>2024</v>
      </c>
      <c r="N6664" t="s">
        <v>84</v>
      </c>
      <c r="O6664" t="s">
        <v>3784</v>
      </c>
      <c r="P6664" t="s">
        <v>86</v>
      </c>
    </row>
    <row r="6665" spans="1:16" x14ac:dyDescent="0.45">
      <c r="A6665">
        <v>6664</v>
      </c>
      <c r="B6665" s="10">
        <v>45413</v>
      </c>
      <c r="C6665">
        <v>7732</v>
      </c>
      <c r="D6665" t="s">
        <v>80</v>
      </c>
      <c r="E6665">
        <v>27</v>
      </c>
      <c r="F6665" t="s">
        <v>7</v>
      </c>
      <c r="G6665">
        <v>1</v>
      </c>
      <c r="H6665">
        <v>407.06</v>
      </c>
      <c r="I6665">
        <v>407.06</v>
      </c>
      <c r="J6665" t="s">
        <v>87</v>
      </c>
      <c r="K6665" t="s">
        <v>567</v>
      </c>
      <c r="L6665" t="s">
        <v>114</v>
      </c>
      <c r="M6665">
        <v>2024</v>
      </c>
      <c r="N6665" t="s">
        <v>84</v>
      </c>
      <c r="O6665" t="s">
        <v>8237</v>
      </c>
      <c r="P6665" t="s">
        <v>86</v>
      </c>
    </row>
    <row r="6666" spans="1:16" x14ac:dyDescent="0.45">
      <c r="A6666">
        <v>6665</v>
      </c>
      <c r="B6666" s="10">
        <v>45413</v>
      </c>
      <c r="C6666">
        <v>3513</v>
      </c>
      <c r="D6666" t="s">
        <v>80</v>
      </c>
      <c r="E6666">
        <v>55</v>
      </c>
      <c r="F6666" t="s">
        <v>6</v>
      </c>
      <c r="G6666">
        <v>1</v>
      </c>
      <c r="H6666">
        <v>2789.82</v>
      </c>
      <c r="I6666">
        <v>2789.82</v>
      </c>
      <c r="J6666" t="s">
        <v>81</v>
      </c>
      <c r="K6666" t="s">
        <v>82</v>
      </c>
      <c r="L6666" t="s">
        <v>114</v>
      </c>
      <c r="M6666">
        <v>2024</v>
      </c>
      <c r="N6666" t="s">
        <v>668</v>
      </c>
      <c r="O6666" t="s">
        <v>9642</v>
      </c>
      <c r="P6666" t="s">
        <v>86</v>
      </c>
    </row>
    <row r="6667" spans="1:16" x14ac:dyDescent="0.45">
      <c r="A6667">
        <v>6666</v>
      </c>
      <c r="B6667" s="10">
        <v>45413</v>
      </c>
      <c r="C6667">
        <v>8830</v>
      </c>
      <c r="D6667" t="s">
        <v>80</v>
      </c>
      <c r="E6667">
        <v>32</v>
      </c>
      <c r="F6667" t="s">
        <v>9</v>
      </c>
      <c r="G6667">
        <v>1</v>
      </c>
      <c r="H6667">
        <v>3646.76</v>
      </c>
      <c r="I6667">
        <v>3646.76</v>
      </c>
      <c r="J6667" t="s">
        <v>87</v>
      </c>
      <c r="K6667" t="s">
        <v>82</v>
      </c>
      <c r="L6667" t="s">
        <v>114</v>
      </c>
      <c r="M6667">
        <v>2024</v>
      </c>
      <c r="N6667" t="s">
        <v>84</v>
      </c>
      <c r="O6667" t="s">
        <v>5460</v>
      </c>
      <c r="P6667" t="s">
        <v>86</v>
      </c>
    </row>
    <row r="6668" spans="1:16" x14ac:dyDescent="0.45">
      <c r="A6668">
        <v>6667</v>
      </c>
      <c r="B6668" s="10">
        <v>45413</v>
      </c>
      <c r="C6668">
        <v>7944</v>
      </c>
      <c r="D6668" t="s">
        <v>89</v>
      </c>
      <c r="E6668">
        <v>47</v>
      </c>
      <c r="F6668" t="s">
        <v>5</v>
      </c>
      <c r="G6668">
        <v>1</v>
      </c>
      <c r="H6668">
        <v>974.99</v>
      </c>
      <c r="I6668">
        <v>974.99</v>
      </c>
      <c r="J6668" t="s">
        <v>93</v>
      </c>
      <c r="K6668" t="s">
        <v>567</v>
      </c>
      <c r="L6668" t="s">
        <v>114</v>
      </c>
      <c r="M6668">
        <v>2024</v>
      </c>
      <c r="N6668" t="s">
        <v>84</v>
      </c>
      <c r="O6668" t="s">
        <v>7830</v>
      </c>
      <c r="P6668" t="s">
        <v>86</v>
      </c>
    </row>
    <row r="6669" spans="1:16" x14ac:dyDescent="0.45">
      <c r="A6669">
        <v>6668</v>
      </c>
      <c r="B6669" s="10">
        <v>45413</v>
      </c>
      <c r="C6669">
        <v>8910</v>
      </c>
      <c r="D6669" t="s">
        <v>80</v>
      </c>
      <c r="E6669">
        <v>63</v>
      </c>
      <c r="F6669" t="s">
        <v>102</v>
      </c>
      <c r="G6669">
        <v>4</v>
      </c>
      <c r="H6669">
        <v>4118.43</v>
      </c>
      <c r="I6669">
        <v>16473.72</v>
      </c>
      <c r="J6669" t="s">
        <v>81</v>
      </c>
      <c r="K6669" t="s">
        <v>82</v>
      </c>
      <c r="L6669" t="s">
        <v>114</v>
      </c>
      <c r="M6669">
        <v>2024</v>
      </c>
      <c r="N6669" t="s">
        <v>84</v>
      </c>
      <c r="O6669" t="s">
        <v>1458</v>
      </c>
      <c r="P6669" t="s">
        <v>86</v>
      </c>
    </row>
    <row r="6670" spans="1:16" x14ac:dyDescent="0.45">
      <c r="A6670">
        <v>6669</v>
      </c>
      <c r="B6670" s="10">
        <v>45413</v>
      </c>
      <c r="C6670">
        <v>6649</v>
      </c>
      <c r="D6670" t="s">
        <v>80</v>
      </c>
      <c r="E6670">
        <v>43</v>
      </c>
      <c r="F6670" t="s">
        <v>7</v>
      </c>
      <c r="G6670">
        <v>2</v>
      </c>
      <c r="H6670">
        <v>2368.85</v>
      </c>
      <c r="I6670">
        <v>4737.7</v>
      </c>
      <c r="J6670" t="s">
        <v>97</v>
      </c>
      <c r="K6670" t="s">
        <v>82</v>
      </c>
      <c r="L6670" t="s">
        <v>114</v>
      </c>
      <c r="M6670">
        <v>2024</v>
      </c>
      <c r="N6670" t="s">
        <v>84</v>
      </c>
      <c r="O6670" t="s">
        <v>2840</v>
      </c>
      <c r="P6670" t="s">
        <v>86</v>
      </c>
    </row>
    <row r="6671" spans="1:16" x14ac:dyDescent="0.45">
      <c r="A6671">
        <v>6670</v>
      </c>
      <c r="B6671" s="10">
        <v>45413</v>
      </c>
      <c r="C6671">
        <v>2096</v>
      </c>
      <c r="D6671" t="s">
        <v>80</v>
      </c>
      <c r="E6671">
        <v>62</v>
      </c>
      <c r="F6671" t="s">
        <v>6</v>
      </c>
      <c r="G6671">
        <v>1</v>
      </c>
      <c r="H6671">
        <v>2513.87</v>
      </c>
      <c r="I6671">
        <v>2513.87</v>
      </c>
      <c r="J6671" t="s">
        <v>81</v>
      </c>
      <c r="K6671" t="s">
        <v>82</v>
      </c>
      <c r="L6671" t="s">
        <v>114</v>
      </c>
      <c r="M6671">
        <v>2024</v>
      </c>
      <c r="N6671" t="s">
        <v>84</v>
      </c>
      <c r="O6671" t="s">
        <v>5911</v>
      </c>
      <c r="P6671" t="s">
        <v>86</v>
      </c>
    </row>
    <row r="6672" spans="1:16" x14ac:dyDescent="0.45">
      <c r="A6672">
        <v>6671</v>
      </c>
      <c r="B6672" s="10">
        <v>45413</v>
      </c>
      <c r="C6672">
        <v>2951</v>
      </c>
      <c r="D6672" t="s">
        <v>80</v>
      </c>
      <c r="E6672">
        <v>31</v>
      </c>
      <c r="F6672" t="s">
        <v>102</v>
      </c>
      <c r="G6672">
        <v>5</v>
      </c>
      <c r="H6672">
        <v>1407.9</v>
      </c>
      <c r="I6672">
        <v>7039.5</v>
      </c>
      <c r="J6672" t="s">
        <v>87</v>
      </c>
      <c r="K6672" t="s">
        <v>82</v>
      </c>
      <c r="L6672" t="s">
        <v>114</v>
      </c>
      <c r="M6672">
        <v>2024</v>
      </c>
      <c r="N6672" t="s">
        <v>84</v>
      </c>
      <c r="O6672" t="s">
        <v>4052</v>
      </c>
      <c r="P6672" t="s">
        <v>86</v>
      </c>
    </row>
    <row r="6673" spans="1:16" x14ac:dyDescent="0.45">
      <c r="A6673">
        <v>6672</v>
      </c>
      <c r="B6673" s="10">
        <v>45414</v>
      </c>
      <c r="C6673">
        <v>8799</v>
      </c>
      <c r="D6673" t="s">
        <v>89</v>
      </c>
      <c r="E6673">
        <v>20</v>
      </c>
      <c r="F6673" t="s">
        <v>7</v>
      </c>
      <c r="G6673">
        <v>1</v>
      </c>
      <c r="H6673">
        <v>1535.73</v>
      </c>
      <c r="I6673">
        <v>1535.73</v>
      </c>
      <c r="J6673" t="s">
        <v>95</v>
      </c>
      <c r="K6673" t="s">
        <v>567</v>
      </c>
      <c r="L6673" t="s">
        <v>114</v>
      </c>
      <c r="M6673">
        <v>2024</v>
      </c>
      <c r="N6673" t="s">
        <v>84</v>
      </c>
      <c r="O6673" t="s">
        <v>634</v>
      </c>
      <c r="P6673" t="s">
        <v>86</v>
      </c>
    </row>
    <row r="6674" spans="1:16" x14ac:dyDescent="0.45">
      <c r="A6674">
        <v>6673</v>
      </c>
      <c r="B6674" s="10">
        <v>45414</v>
      </c>
      <c r="C6674">
        <v>9804</v>
      </c>
      <c r="D6674" t="s">
        <v>89</v>
      </c>
      <c r="E6674">
        <v>53</v>
      </c>
      <c r="F6674" t="s">
        <v>5</v>
      </c>
      <c r="G6674">
        <v>3</v>
      </c>
      <c r="H6674">
        <v>466.66</v>
      </c>
      <c r="I6674">
        <v>1399.98</v>
      </c>
      <c r="J6674" t="s">
        <v>93</v>
      </c>
      <c r="K6674" t="s">
        <v>567</v>
      </c>
      <c r="L6674" t="s">
        <v>114</v>
      </c>
      <c r="M6674">
        <v>2024</v>
      </c>
      <c r="N6674" t="s">
        <v>84</v>
      </c>
      <c r="O6674" t="s">
        <v>7544</v>
      </c>
      <c r="P6674" t="s">
        <v>86</v>
      </c>
    </row>
    <row r="6675" spans="1:16" x14ac:dyDescent="0.45">
      <c r="A6675">
        <v>6674</v>
      </c>
      <c r="B6675" s="10">
        <v>45414</v>
      </c>
      <c r="C6675">
        <v>1595</v>
      </c>
      <c r="D6675" t="s">
        <v>89</v>
      </c>
      <c r="E6675">
        <v>43</v>
      </c>
      <c r="F6675" t="s">
        <v>6</v>
      </c>
      <c r="G6675">
        <v>3</v>
      </c>
      <c r="H6675">
        <v>4661</v>
      </c>
      <c r="I6675">
        <v>13983</v>
      </c>
      <c r="J6675" t="s">
        <v>97</v>
      </c>
      <c r="K6675" t="s">
        <v>82</v>
      </c>
      <c r="L6675" t="s">
        <v>114</v>
      </c>
      <c r="M6675">
        <v>2024</v>
      </c>
      <c r="N6675" t="s">
        <v>84</v>
      </c>
      <c r="O6675" t="s">
        <v>6364</v>
      </c>
      <c r="P6675" t="s">
        <v>86</v>
      </c>
    </row>
    <row r="6676" spans="1:16" x14ac:dyDescent="0.45">
      <c r="A6676">
        <v>6675</v>
      </c>
      <c r="B6676" s="10">
        <v>45414</v>
      </c>
      <c r="C6676">
        <v>8875</v>
      </c>
      <c r="D6676" t="s">
        <v>89</v>
      </c>
      <c r="E6676">
        <v>31</v>
      </c>
      <c r="F6676" t="s">
        <v>9</v>
      </c>
      <c r="G6676">
        <v>4</v>
      </c>
      <c r="H6676">
        <v>1940.24</v>
      </c>
      <c r="I6676">
        <v>7760.96</v>
      </c>
      <c r="J6676" t="s">
        <v>87</v>
      </c>
      <c r="K6676" t="s">
        <v>82</v>
      </c>
      <c r="L6676" t="s">
        <v>114</v>
      </c>
      <c r="M6676">
        <v>2024</v>
      </c>
      <c r="N6676" t="s">
        <v>84</v>
      </c>
      <c r="O6676" t="s">
        <v>1094</v>
      </c>
      <c r="P6676" t="s">
        <v>86</v>
      </c>
    </row>
    <row r="6677" spans="1:16" x14ac:dyDescent="0.45">
      <c r="A6677">
        <v>6676</v>
      </c>
      <c r="B6677" s="10">
        <v>45414</v>
      </c>
      <c r="C6677">
        <v>5439</v>
      </c>
      <c r="D6677" t="s">
        <v>80</v>
      </c>
      <c r="E6677">
        <v>48</v>
      </c>
      <c r="F6677" t="s">
        <v>7</v>
      </c>
      <c r="G6677">
        <v>3</v>
      </c>
      <c r="H6677">
        <v>853.04</v>
      </c>
      <c r="I6677">
        <v>2559.12</v>
      </c>
      <c r="J6677" t="s">
        <v>93</v>
      </c>
      <c r="K6677" t="s">
        <v>82</v>
      </c>
      <c r="L6677" t="s">
        <v>114</v>
      </c>
      <c r="M6677">
        <v>2024</v>
      </c>
      <c r="N6677" t="s">
        <v>84</v>
      </c>
      <c r="O6677" t="s">
        <v>6576</v>
      </c>
      <c r="P6677" t="s">
        <v>86</v>
      </c>
    </row>
    <row r="6678" spans="1:16" x14ac:dyDescent="0.45">
      <c r="A6678">
        <v>6677</v>
      </c>
      <c r="B6678" s="10">
        <v>45414</v>
      </c>
      <c r="C6678">
        <v>6972</v>
      </c>
      <c r="D6678" t="s">
        <v>89</v>
      </c>
      <c r="E6678">
        <v>31</v>
      </c>
      <c r="F6678" t="s">
        <v>9</v>
      </c>
      <c r="G6678">
        <v>5</v>
      </c>
      <c r="H6678">
        <v>754.66</v>
      </c>
      <c r="I6678">
        <v>3773.3</v>
      </c>
      <c r="J6678" t="s">
        <v>87</v>
      </c>
      <c r="K6678" t="s">
        <v>82</v>
      </c>
      <c r="L6678" t="s">
        <v>114</v>
      </c>
      <c r="M6678">
        <v>2024</v>
      </c>
      <c r="N6678" t="s">
        <v>84</v>
      </c>
      <c r="O6678" t="s">
        <v>9006</v>
      </c>
      <c r="P6678" t="s">
        <v>748</v>
      </c>
    </row>
    <row r="6679" spans="1:16" x14ac:dyDescent="0.45">
      <c r="A6679">
        <v>6678</v>
      </c>
      <c r="B6679" s="10">
        <v>45414</v>
      </c>
      <c r="C6679">
        <v>1858</v>
      </c>
      <c r="D6679" t="s">
        <v>80</v>
      </c>
      <c r="E6679">
        <v>57</v>
      </c>
      <c r="F6679" t="s">
        <v>102</v>
      </c>
      <c r="G6679">
        <v>1</v>
      </c>
      <c r="H6679">
        <v>2066.66</v>
      </c>
      <c r="I6679">
        <v>2066.66</v>
      </c>
      <c r="J6679" t="s">
        <v>81</v>
      </c>
      <c r="K6679" t="s">
        <v>82</v>
      </c>
      <c r="L6679" t="s">
        <v>114</v>
      </c>
      <c r="M6679">
        <v>2024</v>
      </c>
      <c r="N6679" t="s">
        <v>84</v>
      </c>
      <c r="O6679" t="s">
        <v>5912</v>
      </c>
      <c r="P6679" t="s">
        <v>86</v>
      </c>
    </row>
    <row r="6680" spans="1:16" x14ac:dyDescent="0.45">
      <c r="A6680">
        <v>6679</v>
      </c>
      <c r="B6680" s="10">
        <v>45414</v>
      </c>
      <c r="C6680">
        <v>6519</v>
      </c>
      <c r="D6680" t="s">
        <v>80</v>
      </c>
      <c r="E6680">
        <v>27</v>
      </c>
      <c r="F6680" t="s">
        <v>102</v>
      </c>
      <c r="G6680">
        <v>3</v>
      </c>
      <c r="H6680">
        <v>3179.43</v>
      </c>
      <c r="I6680">
        <v>9538.2900000000009</v>
      </c>
      <c r="J6680" t="s">
        <v>87</v>
      </c>
      <c r="K6680" t="s">
        <v>82</v>
      </c>
      <c r="L6680" t="s">
        <v>114</v>
      </c>
      <c r="M6680">
        <v>2024</v>
      </c>
      <c r="N6680" t="s">
        <v>84</v>
      </c>
      <c r="O6680" t="s">
        <v>8351</v>
      </c>
      <c r="P6680" t="s">
        <v>748</v>
      </c>
    </row>
    <row r="6681" spans="1:16" x14ac:dyDescent="0.45">
      <c r="A6681">
        <v>6680</v>
      </c>
      <c r="B6681" s="10">
        <v>45414</v>
      </c>
      <c r="C6681">
        <v>8385</v>
      </c>
      <c r="D6681" t="s">
        <v>89</v>
      </c>
      <c r="E6681">
        <v>26</v>
      </c>
      <c r="F6681" t="s">
        <v>5</v>
      </c>
      <c r="G6681">
        <v>3</v>
      </c>
      <c r="H6681">
        <v>3900.02</v>
      </c>
      <c r="I6681">
        <v>11700.06</v>
      </c>
      <c r="J6681" t="s">
        <v>87</v>
      </c>
      <c r="K6681" t="s">
        <v>82</v>
      </c>
      <c r="L6681" t="s">
        <v>114</v>
      </c>
      <c r="M6681">
        <v>2024</v>
      </c>
      <c r="N6681" t="s">
        <v>84</v>
      </c>
      <c r="O6681" t="s">
        <v>6141</v>
      </c>
      <c r="P6681" t="s">
        <v>86</v>
      </c>
    </row>
    <row r="6682" spans="1:16" x14ac:dyDescent="0.45">
      <c r="A6682">
        <v>6681</v>
      </c>
      <c r="B6682" s="10">
        <v>45414</v>
      </c>
      <c r="C6682">
        <v>9636</v>
      </c>
      <c r="D6682" t="s">
        <v>89</v>
      </c>
      <c r="E6682">
        <v>63</v>
      </c>
      <c r="F6682" t="s">
        <v>5</v>
      </c>
      <c r="G6682">
        <v>4</v>
      </c>
      <c r="H6682">
        <v>4626.79</v>
      </c>
      <c r="I6682">
        <v>18507.16</v>
      </c>
      <c r="J6682" t="s">
        <v>81</v>
      </c>
      <c r="K6682" t="s">
        <v>82</v>
      </c>
      <c r="L6682" t="s">
        <v>114</v>
      </c>
      <c r="M6682">
        <v>2024</v>
      </c>
      <c r="N6682" t="s">
        <v>84</v>
      </c>
      <c r="O6682" t="s">
        <v>1459</v>
      </c>
      <c r="P6682" t="s">
        <v>86</v>
      </c>
    </row>
    <row r="6683" spans="1:16" x14ac:dyDescent="0.45">
      <c r="A6683">
        <v>6682</v>
      </c>
      <c r="B6683" s="10">
        <v>45414</v>
      </c>
      <c r="C6683">
        <v>5317</v>
      </c>
      <c r="D6683" t="s">
        <v>80</v>
      </c>
      <c r="E6683">
        <v>57</v>
      </c>
      <c r="F6683" t="s">
        <v>8</v>
      </c>
      <c r="G6683">
        <v>3</v>
      </c>
      <c r="H6683">
        <v>3196.73</v>
      </c>
      <c r="I6683">
        <v>9590.19</v>
      </c>
      <c r="J6683" t="s">
        <v>81</v>
      </c>
      <c r="K6683" t="s">
        <v>82</v>
      </c>
      <c r="L6683" t="s">
        <v>114</v>
      </c>
      <c r="M6683">
        <v>2024</v>
      </c>
      <c r="N6683" t="s">
        <v>84</v>
      </c>
      <c r="O6683" t="s">
        <v>6765</v>
      </c>
      <c r="P6683" t="s">
        <v>86</v>
      </c>
    </row>
    <row r="6684" spans="1:16" x14ac:dyDescent="0.45">
      <c r="A6684">
        <v>6683</v>
      </c>
      <c r="B6684" s="10">
        <v>45414</v>
      </c>
      <c r="C6684">
        <v>4454</v>
      </c>
      <c r="D6684" t="s">
        <v>89</v>
      </c>
      <c r="E6684">
        <v>60</v>
      </c>
      <c r="F6684" t="s">
        <v>8</v>
      </c>
      <c r="G6684">
        <v>1</v>
      </c>
      <c r="H6684">
        <v>2132.2800000000002</v>
      </c>
      <c r="I6684">
        <v>2132.2800000000002</v>
      </c>
      <c r="J6684" t="s">
        <v>81</v>
      </c>
      <c r="K6684" t="s">
        <v>82</v>
      </c>
      <c r="L6684" t="s">
        <v>114</v>
      </c>
      <c r="M6684">
        <v>2024</v>
      </c>
      <c r="N6684" t="s">
        <v>84</v>
      </c>
      <c r="O6684" t="s">
        <v>5913</v>
      </c>
      <c r="P6684" t="s">
        <v>86</v>
      </c>
    </row>
    <row r="6685" spans="1:16" x14ac:dyDescent="0.45">
      <c r="A6685">
        <v>6684</v>
      </c>
      <c r="B6685" s="10">
        <v>45414</v>
      </c>
      <c r="C6685">
        <v>2030</v>
      </c>
      <c r="D6685" t="s">
        <v>89</v>
      </c>
      <c r="E6685">
        <v>59</v>
      </c>
      <c r="F6685" t="s">
        <v>5</v>
      </c>
      <c r="G6685">
        <v>2</v>
      </c>
      <c r="H6685">
        <v>2138.63</v>
      </c>
      <c r="I6685">
        <v>4277.26</v>
      </c>
      <c r="J6685" t="s">
        <v>81</v>
      </c>
      <c r="K6685" t="s">
        <v>82</v>
      </c>
      <c r="L6685" t="s">
        <v>114</v>
      </c>
      <c r="M6685">
        <v>2024</v>
      </c>
      <c r="N6685" t="s">
        <v>668</v>
      </c>
      <c r="O6685" t="s">
        <v>9897</v>
      </c>
      <c r="P6685" t="s">
        <v>86</v>
      </c>
    </row>
    <row r="6686" spans="1:16" x14ac:dyDescent="0.45">
      <c r="A6686">
        <v>6685</v>
      </c>
      <c r="B6686" s="10">
        <v>45414</v>
      </c>
      <c r="C6686">
        <v>8906</v>
      </c>
      <c r="D6686" t="s">
        <v>80</v>
      </c>
      <c r="E6686">
        <v>35</v>
      </c>
      <c r="F6686" t="s">
        <v>6</v>
      </c>
      <c r="G6686">
        <v>1</v>
      </c>
      <c r="H6686">
        <v>2893.17</v>
      </c>
      <c r="I6686">
        <v>2893.17</v>
      </c>
      <c r="J6686" t="s">
        <v>97</v>
      </c>
      <c r="K6686" t="s">
        <v>82</v>
      </c>
      <c r="L6686" t="s">
        <v>114</v>
      </c>
      <c r="M6686">
        <v>2024</v>
      </c>
      <c r="N6686" t="s">
        <v>84</v>
      </c>
      <c r="O6686" t="s">
        <v>5250</v>
      </c>
      <c r="P6686" t="s">
        <v>86</v>
      </c>
    </row>
    <row r="6687" spans="1:16" x14ac:dyDescent="0.45">
      <c r="A6687">
        <v>6686</v>
      </c>
      <c r="B6687" s="10">
        <v>45415</v>
      </c>
      <c r="C6687">
        <v>2447</v>
      </c>
      <c r="D6687" t="s">
        <v>80</v>
      </c>
      <c r="E6687">
        <v>53</v>
      </c>
      <c r="F6687" t="s">
        <v>102</v>
      </c>
      <c r="G6687">
        <v>3</v>
      </c>
      <c r="H6687">
        <v>2713.3</v>
      </c>
      <c r="I6687">
        <v>8139.9</v>
      </c>
      <c r="J6687" t="s">
        <v>93</v>
      </c>
      <c r="K6687" t="s">
        <v>82</v>
      </c>
      <c r="L6687" t="s">
        <v>114</v>
      </c>
      <c r="M6687">
        <v>2024</v>
      </c>
      <c r="N6687" t="s">
        <v>668</v>
      </c>
      <c r="O6687" t="s">
        <v>811</v>
      </c>
      <c r="P6687" t="s">
        <v>748</v>
      </c>
    </row>
    <row r="6688" spans="1:16" x14ac:dyDescent="0.45">
      <c r="A6688">
        <v>6687</v>
      </c>
      <c r="B6688" s="10">
        <v>45415</v>
      </c>
      <c r="C6688">
        <v>3850</v>
      </c>
      <c r="D6688" t="s">
        <v>80</v>
      </c>
      <c r="E6688">
        <v>53</v>
      </c>
      <c r="F6688" t="s">
        <v>9</v>
      </c>
      <c r="G6688">
        <v>3</v>
      </c>
      <c r="H6688">
        <v>3222.03</v>
      </c>
      <c r="I6688">
        <v>9666.09</v>
      </c>
      <c r="J6688" t="s">
        <v>93</v>
      </c>
      <c r="K6688" t="s">
        <v>82</v>
      </c>
      <c r="L6688" t="s">
        <v>114</v>
      </c>
      <c r="M6688">
        <v>2024</v>
      </c>
      <c r="N6688" t="s">
        <v>84</v>
      </c>
      <c r="O6688" t="s">
        <v>6577</v>
      </c>
      <c r="P6688" t="s">
        <v>86</v>
      </c>
    </row>
    <row r="6689" spans="1:16" x14ac:dyDescent="0.45">
      <c r="A6689">
        <v>6688</v>
      </c>
      <c r="B6689" s="10">
        <v>45415</v>
      </c>
      <c r="C6689">
        <v>9106</v>
      </c>
      <c r="D6689" t="s">
        <v>80</v>
      </c>
      <c r="E6689">
        <v>29</v>
      </c>
      <c r="F6689" t="s">
        <v>5</v>
      </c>
      <c r="G6689">
        <v>3</v>
      </c>
      <c r="H6689">
        <v>2541.88</v>
      </c>
      <c r="I6689">
        <v>7625.64</v>
      </c>
      <c r="J6689" t="s">
        <v>87</v>
      </c>
      <c r="K6689" t="s">
        <v>82</v>
      </c>
      <c r="L6689" t="s">
        <v>114</v>
      </c>
      <c r="M6689">
        <v>2024</v>
      </c>
      <c r="N6689" t="s">
        <v>668</v>
      </c>
      <c r="O6689" t="s">
        <v>9526</v>
      </c>
      <c r="P6689" t="s">
        <v>86</v>
      </c>
    </row>
    <row r="6690" spans="1:16" x14ac:dyDescent="0.45">
      <c r="A6690">
        <v>6689</v>
      </c>
      <c r="B6690" s="10">
        <v>45415</v>
      </c>
      <c r="C6690">
        <v>8151</v>
      </c>
      <c r="D6690" t="s">
        <v>80</v>
      </c>
      <c r="E6690">
        <v>57</v>
      </c>
      <c r="F6690" t="s">
        <v>6</v>
      </c>
      <c r="G6690">
        <v>4</v>
      </c>
      <c r="H6690">
        <v>342</v>
      </c>
      <c r="I6690">
        <v>1368</v>
      </c>
      <c r="J6690" t="s">
        <v>81</v>
      </c>
      <c r="K6690" t="s">
        <v>567</v>
      </c>
      <c r="L6690" t="s">
        <v>114</v>
      </c>
      <c r="M6690">
        <v>2024</v>
      </c>
      <c r="N6690" t="s">
        <v>84</v>
      </c>
      <c r="O6690" t="s">
        <v>7403</v>
      </c>
      <c r="P6690" t="s">
        <v>86</v>
      </c>
    </row>
    <row r="6691" spans="1:16" x14ac:dyDescent="0.45">
      <c r="A6691">
        <v>6690</v>
      </c>
      <c r="B6691" s="10">
        <v>45415</v>
      </c>
      <c r="C6691">
        <v>7952</v>
      </c>
      <c r="D6691" t="s">
        <v>89</v>
      </c>
      <c r="E6691">
        <v>20</v>
      </c>
      <c r="F6691" t="s">
        <v>9</v>
      </c>
      <c r="G6691">
        <v>5</v>
      </c>
      <c r="H6691">
        <v>2528.61</v>
      </c>
      <c r="I6691">
        <v>12643.05</v>
      </c>
      <c r="J6691" t="s">
        <v>95</v>
      </c>
      <c r="K6691" t="s">
        <v>82</v>
      </c>
      <c r="L6691" t="s">
        <v>114</v>
      </c>
      <c r="M6691">
        <v>2024</v>
      </c>
      <c r="N6691" t="s">
        <v>668</v>
      </c>
      <c r="O6691" t="s">
        <v>9306</v>
      </c>
      <c r="P6691" t="s">
        <v>748</v>
      </c>
    </row>
    <row r="6692" spans="1:16" x14ac:dyDescent="0.45">
      <c r="A6692">
        <v>6691</v>
      </c>
      <c r="B6692" s="10">
        <v>45415</v>
      </c>
      <c r="C6692">
        <v>5055</v>
      </c>
      <c r="D6692" t="s">
        <v>80</v>
      </c>
      <c r="E6692">
        <v>35</v>
      </c>
      <c r="F6692" t="s">
        <v>8</v>
      </c>
      <c r="G6692">
        <v>1</v>
      </c>
      <c r="H6692">
        <v>161.54</v>
      </c>
      <c r="I6692">
        <v>161.54</v>
      </c>
      <c r="J6692" t="s">
        <v>97</v>
      </c>
      <c r="K6692" t="s">
        <v>567</v>
      </c>
      <c r="L6692" t="s">
        <v>114</v>
      </c>
      <c r="M6692">
        <v>2024</v>
      </c>
      <c r="N6692" t="s">
        <v>84</v>
      </c>
      <c r="O6692" t="s">
        <v>7970</v>
      </c>
      <c r="P6692" t="s">
        <v>86</v>
      </c>
    </row>
    <row r="6693" spans="1:16" x14ac:dyDescent="0.45">
      <c r="A6693">
        <v>6692</v>
      </c>
      <c r="B6693" s="10">
        <v>45415</v>
      </c>
      <c r="C6693">
        <v>6402</v>
      </c>
      <c r="D6693" t="s">
        <v>80</v>
      </c>
      <c r="E6693">
        <v>24</v>
      </c>
      <c r="F6693" t="s">
        <v>9</v>
      </c>
      <c r="G6693">
        <v>3</v>
      </c>
      <c r="H6693">
        <v>944.01</v>
      </c>
      <c r="I6693">
        <v>2832.03</v>
      </c>
      <c r="J6693" t="s">
        <v>95</v>
      </c>
      <c r="K6693" t="s">
        <v>82</v>
      </c>
      <c r="L6693" t="s">
        <v>114</v>
      </c>
      <c r="M6693">
        <v>2024</v>
      </c>
      <c r="N6693" t="s">
        <v>84</v>
      </c>
      <c r="O6693" t="s">
        <v>8689</v>
      </c>
      <c r="P6693" t="s">
        <v>748</v>
      </c>
    </row>
    <row r="6694" spans="1:16" x14ac:dyDescent="0.45">
      <c r="A6694">
        <v>6693</v>
      </c>
      <c r="B6694" s="10">
        <v>45415</v>
      </c>
      <c r="C6694">
        <v>2672</v>
      </c>
      <c r="D6694" t="s">
        <v>80</v>
      </c>
      <c r="E6694">
        <v>48</v>
      </c>
      <c r="F6694" t="s">
        <v>5</v>
      </c>
      <c r="G6694">
        <v>2</v>
      </c>
      <c r="H6694">
        <v>1967.77</v>
      </c>
      <c r="I6694">
        <v>3935.54</v>
      </c>
      <c r="J6694" t="s">
        <v>93</v>
      </c>
      <c r="K6694" t="s">
        <v>82</v>
      </c>
      <c r="L6694" t="s">
        <v>114</v>
      </c>
      <c r="M6694">
        <v>2024</v>
      </c>
      <c r="N6694" t="s">
        <v>668</v>
      </c>
      <c r="O6694" t="s">
        <v>9898</v>
      </c>
      <c r="P6694" t="s">
        <v>86</v>
      </c>
    </row>
    <row r="6695" spans="1:16" x14ac:dyDescent="0.45">
      <c r="A6695">
        <v>6694</v>
      </c>
      <c r="B6695" s="10">
        <v>45415</v>
      </c>
      <c r="C6695">
        <v>5532</v>
      </c>
      <c r="D6695" t="s">
        <v>89</v>
      </c>
      <c r="E6695">
        <v>18</v>
      </c>
      <c r="F6695" t="s">
        <v>102</v>
      </c>
      <c r="G6695">
        <v>4</v>
      </c>
      <c r="H6695">
        <v>2778.98</v>
      </c>
      <c r="I6695">
        <v>11115.92</v>
      </c>
      <c r="J6695" t="s">
        <v>95</v>
      </c>
      <c r="K6695" t="s">
        <v>82</v>
      </c>
      <c r="L6695" t="s">
        <v>114</v>
      </c>
      <c r="M6695">
        <v>2024</v>
      </c>
      <c r="N6695" t="s">
        <v>84</v>
      </c>
      <c r="O6695" t="s">
        <v>2396</v>
      </c>
      <c r="P6695" t="s">
        <v>86</v>
      </c>
    </row>
    <row r="6696" spans="1:16" x14ac:dyDescent="0.45">
      <c r="A6696">
        <v>6695</v>
      </c>
      <c r="B6696" s="10">
        <v>45415</v>
      </c>
      <c r="C6696">
        <v>5924</v>
      </c>
      <c r="D6696" t="s">
        <v>80</v>
      </c>
      <c r="E6696">
        <v>48</v>
      </c>
      <c r="F6696" t="s">
        <v>5</v>
      </c>
      <c r="G6696">
        <v>5</v>
      </c>
      <c r="H6696">
        <v>964.85</v>
      </c>
      <c r="I6696">
        <v>4824.25</v>
      </c>
      <c r="J6696" t="s">
        <v>93</v>
      </c>
      <c r="K6696" t="s">
        <v>82</v>
      </c>
      <c r="L6696" t="s">
        <v>114</v>
      </c>
      <c r="M6696">
        <v>2024</v>
      </c>
      <c r="N6696" t="s">
        <v>84</v>
      </c>
      <c r="O6696" t="s">
        <v>4307</v>
      </c>
      <c r="P6696" t="s">
        <v>86</v>
      </c>
    </row>
    <row r="6697" spans="1:16" x14ac:dyDescent="0.45">
      <c r="A6697">
        <v>6696</v>
      </c>
      <c r="B6697" s="10">
        <v>45415</v>
      </c>
      <c r="C6697">
        <v>7085</v>
      </c>
      <c r="D6697" t="s">
        <v>80</v>
      </c>
      <c r="E6697">
        <v>30</v>
      </c>
      <c r="F6697" t="s">
        <v>7</v>
      </c>
      <c r="G6697">
        <v>3</v>
      </c>
      <c r="H6697">
        <v>1417.69</v>
      </c>
      <c r="I6697">
        <v>4253.07</v>
      </c>
      <c r="J6697" t="s">
        <v>87</v>
      </c>
      <c r="K6697" t="s">
        <v>82</v>
      </c>
      <c r="L6697" t="s">
        <v>114</v>
      </c>
      <c r="M6697">
        <v>2024</v>
      </c>
      <c r="N6697" t="s">
        <v>84</v>
      </c>
      <c r="O6697" t="s">
        <v>6142</v>
      </c>
      <c r="P6697" t="s">
        <v>86</v>
      </c>
    </row>
    <row r="6698" spans="1:16" x14ac:dyDescent="0.45">
      <c r="A6698">
        <v>6697</v>
      </c>
      <c r="B6698" s="10">
        <v>45415</v>
      </c>
      <c r="C6698">
        <v>8734</v>
      </c>
      <c r="D6698" t="s">
        <v>89</v>
      </c>
      <c r="E6698">
        <v>46</v>
      </c>
      <c r="F6698" t="s">
        <v>6</v>
      </c>
      <c r="G6698">
        <v>1</v>
      </c>
      <c r="H6698">
        <v>1902.34</v>
      </c>
      <c r="I6698">
        <v>1902.34</v>
      </c>
      <c r="J6698" t="s">
        <v>93</v>
      </c>
      <c r="K6698" t="s">
        <v>567</v>
      </c>
      <c r="L6698" t="s">
        <v>114</v>
      </c>
      <c r="M6698">
        <v>2024</v>
      </c>
      <c r="N6698" t="s">
        <v>84</v>
      </c>
      <c r="O6698" t="s">
        <v>7831</v>
      </c>
      <c r="P6698" t="s">
        <v>86</v>
      </c>
    </row>
    <row r="6699" spans="1:16" x14ac:dyDescent="0.45">
      <c r="A6699">
        <v>6698</v>
      </c>
      <c r="B6699" s="10">
        <v>45415</v>
      </c>
      <c r="C6699">
        <v>5864</v>
      </c>
      <c r="D6699" t="s">
        <v>80</v>
      </c>
      <c r="E6699">
        <v>20</v>
      </c>
      <c r="F6699" t="s">
        <v>6</v>
      </c>
      <c r="G6699">
        <v>2</v>
      </c>
      <c r="H6699">
        <v>1026.22</v>
      </c>
      <c r="I6699">
        <v>2052.44</v>
      </c>
      <c r="J6699" t="s">
        <v>95</v>
      </c>
      <c r="K6699" t="s">
        <v>82</v>
      </c>
      <c r="L6699" t="s">
        <v>114</v>
      </c>
      <c r="M6699">
        <v>2024</v>
      </c>
      <c r="N6699" t="s">
        <v>84</v>
      </c>
      <c r="O6699" t="s">
        <v>2577</v>
      </c>
      <c r="P6699" t="s">
        <v>86</v>
      </c>
    </row>
    <row r="6700" spans="1:16" x14ac:dyDescent="0.45">
      <c r="A6700">
        <v>6699</v>
      </c>
      <c r="B6700" s="10">
        <v>45416</v>
      </c>
      <c r="C6700">
        <v>2221</v>
      </c>
      <c r="D6700" t="s">
        <v>80</v>
      </c>
      <c r="E6700">
        <v>46</v>
      </c>
      <c r="F6700" t="s">
        <v>6</v>
      </c>
      <c r="G6700">
        <v>4</v>
      </c>
      <c r="H6700">
        <v>4993.88</v>
      </c>
      <c r="I6700">
        <v>19975.52</v>
      </c>
      <c r="J6700" t="s">
        <v>93</v>
      </c>
      <c r="K6700" t="s">
        <v>82</v>
      </c>
      <c r="L6700" t="s">
        <v>114</v>
      </c>
      <c r="M6700">
        <v>2024</v>
      </c>
      <c r="N6700" t="s">
        <v>84</v>
      </c>
      <c r="O6700" t="s">
        <v>178</v>
      </c>
      <c r="P6700" t="s">
        <v>86</v>
      </c>
    </row>
    <row r="6701" spans="1:16" x14ac:dyDescent="0.45">
      <c r="A6701">
        <v>6700</v>
      </c>
      <c r="B6701" s="10">
        <v>45416</v>
      </c>
      <c r="C6701">
        <v>3860</v>
      </c>
      <c r="D6701" t="s">
        <v>80</v>
      </c>
      <c r="E6701">
        <v>52</v>
      </c>
      <c r="F6701" t="s">
        <v>7</v>
      </c>
      <c r="G6701">
        <v>1</v>
      </c>
      <c r="H6701">
        <v>4033.33</v>
      </c>
      <c r="I6701">
        <v>4033.33</v>
      </c>
      <c r="J6701" t="s">
        <v>93</v>
      </c>
      <c r="K6701" t="s">
        <v>82</v>
      </c>
      <c r="L6701" t="s">
        <v>114</v>
      </c>
      <c r="M6701">
        <v>2024</v>
      </c>
      <c r="N6701" t="s">
        <v>84</v>
      </c>
      <c r="O6701" t="s">
        <v>5681</v>
      </c>
      <c r="P6701" t="s">
        <v>86</v>
      </c>
    </row>
    <row r="6702" spans="1:16" x14ac:dyDescent="0.45">
      <c r="A6702">
        <v>6701</v>
      </c>
      <c r="B6702" s="10">
        <v>45416</v>
      </c>
      <c r="C6702">
        <v>9428</v>
      </c>
      <c r="D6702" t="s">
        <v>89</v>
      </c>
      <c r="E6702">
        <v>32</v>
      </c>
      <c r="F6702" t="s">
        <v>7</v>
      </c>
      <c r="G6702">
        <v>1</v>
      </c>
      <c r="H6702">
        <v>4064.14</v>
      </c>
      <c r="I6702">
        <v>4064.14</v>
      </c>
      <c r="J6702" t="s">
        <v>87</v>
      </c>
      <c r="K6702" t="s">
        <v>82</v>
      </c>
      <c r="L6702" t="s">
        <v>114</v>
      </c>
      <c r="M6702">
        <v>2024</v>
      </c>
      <c r="N6702" t="s">
        <v>84</v>
      </c>
      <c r="O6702" t="s">
        <v>5461</v>
      </c>
      <c r="P6702" t="s">
        <v>86</v>
      </c>
    </row>
    <row r="6703" spans="1:16" x14ac:dyDescent="0.45">
      <c r="A6703">
        <v>6702</v>
      </c>
      <c r="B6703" s="10">
        <v>45416</v>
      </c>
      <c r="C6703">
        <v>4253</v>
      </c>
      <c r="D6703" t="s">
        <v>89</v>
      </c>
      <c r="E6703">
        <v>38</v>
      </c>
      <c r="F6703" t="s">
        <v>102</v>
      </c>
      <c r="G6703">
        <v>4</v>
      </c>
      <c r="H6703">
        <v>2865.88</v>
      </c>
      <c r="I6703">
        <v>11463.52</v>
      </c>
      <c r="J6703" t="s">
        <v>97</v>
      </c>
      <c r="K6703" t="s">
        <v>82</v>
      </c>
      <c r="L6703" t="s">
        <v>114</v>
      </c>
      <c r="M6703">
        <v>2024</v>
      </c>
      <c r="N6703" t="s">
        <v>84</v>
      </c>
      <c r="O6703" t="s">
        <v>1795</v>
      </c>
      <c r="P6703" t="s">
        <v>86</v>
      </c>
    </row>
    <row r="6704" spans="1:16" x14ac:dyDescent="0.45">
      <c r="A6704">
        <v>6703</v>
      </c>
      <c r="B6704" s="10">
        <v>45416</v>
      </c>
      <c r="C6704">
        <v>4782</v>
      </c>
      <c r="D6704" t="s">
        <v>80</v>
      </c>
      <c r="E6704">
        <v>36</v>
      </c>
      <c r="F6704" t="s">
        <v>6</v>
      </c>
      <c r="G6704">
        <v>1</v>
      </c>
      <c r="H6704">
        <v>4808.5600000000004</v>
      </c>
      <c r="I6704">
        <v>4808.5600000000004</v>
      </c>
      <c r="J6704" t="s">
        <v>97</v>
      </c>
      <c r="K6704" t="s">
        <v>82</v>
      </c>
      <c r="L6704" t="s">
        <v>114</v>
      </c>
      <c r="M6704">
        <v>2024</v>
      </c>
      <c r="N6704" t="s">
        <v>84</v>
      </c>
      <c r="O6704" t="s">
        <v>5251</v>
      </c>
      <c r="P6704" t="s">
        <v>86</v>
      </c>
    </row>
    <row r="6705" spans="1:16" x14ac:dyDescent="0.45">
      <c r="A6705">
        <v>6704</v>
      </c>
      <c r="B6705" s="10">
        <v>45416</v>
      </c>
      <c r="C6705">
        <v>7957</v>
      </c>
      <c r="D6705" t="s">
        <v>80</v>
      </c>
      <c r="E6705">
        <v>45</v>
      </c>
      <c r="F6705" t="s">
        <v>5</v>
      </c>
      <c r="G6705">
        <v>2</v>
      </c>
      <c r="H6705">
        <v>3674.39</v>
      </c>
      <c r="I6705">
        <v>7348.78</v>
      </c>
      <c r="J6705" t="s">
        <v>93</v>
      </c>
      <c r="K6705" t="s">
        <v>82</v>
      </c>
      <c r="L6705" t="s">
        <v>114</v>
      </c>
      <c r="M6705">
        <v>2024</v>
      </c>
      <c r="N6705" t="s">
        <v>84</v>
      </c>
      <c r="O6705" t="s">
        <v>3447</v>
      </c>
      <c r="P6705" t="s">
        <v>86</v>
      </c>
    </row>
    <row r="6706" spans="1:16" x14ac:dyDescent="0.45">
      <c r="A6706">
        <v>6705</v>
      </c>
      <c r="B6706" s="10">
        <v>45416</v>
      </c>
      <c r="C6706">
        <v>1766</v>
      </c>
      <c r="D6706" t="s">
        <v>80</v>
      </c>
      <c r="E6706">
        <v>21</v>
      </c>
      <c r="F6706" t="s">
        <v>7</v>
      </c>
      <c r="G6706">
        <v>2</v>
      </c>
      <c r="H6706">
        <v>1687.85</v>
      </c>
      <c r="I6706">
        <v>3375.7</v>
      </c>
      <c r="J6706" t="s">
        <v>95</v>
      </c>
      <c r="K6706" t="s">
        <v>82</v>
      </c>
      <c r="L6706" t="s">
        <v>114</v>
      </c>
      <c r="M6706">
        <v>2024</v>
      </c>
      <c r="N6706" t="s">
        <v>84</v>
      </c>
      <c r="O6706" t="s">
        <v>2578</v>
      </c>
      <c r="P6706" t="s">
        <v>86</v>
      </c>
    </row>
    <row r="6707" spans="1:16" x14ac:dyDescent="0.45">
      <c r="A6707">
        <v>6706</v>
      </c>
      <c r="B6707" s="10">
        <v>45416</v>
      </c>
      <c r="C6707">
        <v>3681</v>
      </c>
      <c r="D6707" t="s">
        <v>89</v>
      </c>
      <c r="E6707">
        <v>62</v>
      </c>
      <c r="F6707" t="s">
        <v>5</v>
      </c>
      <c r="G6707">
        <v>1</v>
      </c>
      <c r="H6707">
        <v>3072.11</v>
      </c>
      <c r="I6707">
        <v>3072.11</v>
      </c>
      <c r="J6707" t="s">
        <v>81</v>
      </c>
      <c r="K6707" t="s">
        <v>82</v>
      </c>
      <c r="L6707" t="s">
        <v>114</v>
      </c>
      <c r="M6707">
        <v>2024</v>
      </c>
      <c r="N6707" t="s">
        <v>84</v>
      </c>
      <c r="O6707" t="s">
        <v>5914</v>
      </c>
      <c r="P6707" t="s">
        <v>86</v>
      </c>
    </row>
    <row r="6708" spans="1:16" x14ac:dyDescent="0.45">
      <c r="A6708">
        <v>6707</v>
      </c>
      <c r="B6708" s="10">
        <v>45416</v>
      </c>
      <c r="C6708">
        <v>8710</v>
      </c>
      <c r="D6708" t="s">
        <v>89</v>
      </c>
      <c r="E6708">
        <v>30</v>
      </c>
      <c r="F6708" t="s">
        <v>8</v>
      </c>
      <c r="G6708">
        <v>3</v>
      </c>
      <c r="H6708">
        <v>2741.32</v>
      </c>
      <c r="I6708">
        <v>8223.9599999999991</v>
      </c>
      <c r="J6708" t="s">
        <v>87</v>
      </c>
      <c r="K6708" t="s">
        <v>82</v>
      </c>
      <c r="L6708" t="s">
        <v>114</v>
      </c>
      <c r="M6708">
        <v>2024</v>
      </c>
      <c r="N6708" t="s">
        <v>84</v>
      </c>
      <c r="O6708" t="s">
        <v>8352</v>
      </c>
      <c r="P6708" t="s">
        <v>748</v>
      </c>
    </row>
    <row r="6709" spans="1:16" x14ac:dyDescent="0.45">
      <c r="A6709">
        <v>6708</v>
      </c>
      <c r="B6709" s="10">
        <v>45416</v>
      </c>
      <c r="C6709">
        <v>8482</v>
      </c>
      <c r="D6709" t="s">
        <v>89</v>
      </c>
      <c r="E6709">
        <v>32</v>
      </c>
      <c r="F6709" t="s">
        <v>6</v>
      </c>
      <c r="G6709">
        <v>1</v>
      </c>
      <c r="H6709">
        <v>2922.43</v>
      </c>
      <c r="I6709">
        <v>2922.43</v>
      </c>
      <c r="J6709" t="s">
        <v>87</v>
      </c>
      <c r="K6709" t="s">
        <v>82</v>
      </c>
      <c r="L6709" t="s">
        <v>114</v>
      </c>
      <c r="M6709">
        <v>2024</v>
      </c>
      <c r="N6709" t="s">
        <v>84</v>
      </c>
      <c r="O6709" t="s">
        <v>5462</v>
      </c>
      <c r="P6709" t="s">
        <v>86</v>
      </c>
    </row>
    <row r="6710" spans="1:16" x14ac:dyDescent="0.45">
      <c r="A6710">
        <v>6709</v>
      </c>
      <c r="B6710" s="10">
        <v>45416</v>
      </c>
      <c r="C6710">
        <v>6086</v>
      </c>
      <c r="D6710" t="s">
        <v>89</v>
      </c>
      <c r="E6710">
        <v>56</v>
      </c>
      <c r="F6710" t="s">
        <v>7</v>
      </c>
      <c r="G6710">
        <v>3</v>
      </c>
      <c r="H6710">
        <v>4097.75</v>
      </c>
      <c r="I6710">
        <v>12293.25</v>
      </c>
      <c r="J6710" t="s">
        <v>81</v>
      </c>
      <c r="K6710" t="s">
        <v>82</v>
      </c>
      <c r="L6710" t="s">
        <v>114</v>
      </c>
      <c r="M6710">
        <v>2024</v>
      </c>
      <c r="N6710" t="s">
        <v>84</v>
      </c>
      <c r="O6710" t="s">
        <v>6766</v>
      </c>
      <c r="P6710" t="s">
        <v>86</v>
      </c>
    </row>
    <row r="6711" spans="1:16" x14ac:dyDescent="0.45">
      <c r="A6711">
        <v>6710</v>
      </c>
      <c r="B6711" s="10">
        <v>45416</v>
      </c>
      <c r="C6711">
        <v>8964</v>
      </c>
      <c r="D6711" t="s">
        <v>89</v>
      </c>
      <c r="E6711">
        <v>49</v>
      </c>
      <c r="F6711" t="s">
        <v>7</v>
      </c>
      <c r="G6711">
        <v>1</v>
      </c>
      <c r="H6711">
        <v>2572.33</v>
      </c>
      <c r="I6711">
        <v>2572.33</v>
      </c>
      <c r="J6711" t="s">
        <v>93</v>
      </c>
      <c r="K6711" t="s">
        <v>82</v>
      </c>
      <c r="L6711" t="s">
        <v>114</v>
      </c>
      <c r="M6711">
        <v>2024</v>
      </c>
      <c r="N6711" t="s">
        <v>84</v>
      </c>
      <c r="O6711" t="s">
        <v>5682</v>
      </c>
      <c r="P6711" t="s">
        <v>86</v>
      </c>
    </row>
    <row r="6712" spans="1:16" x14ac:dyDescent="0.45">
      <c r="A6712">
        <v>6711</v>
      </c>
      <c r="B6712" s="10">
        <v>45416</v>
      </c>
      <c r="C6712">
        <v>3665</v>
      </c>
      <c r="D6712" t="s">
        <v>89</v>
      </c>
      <c r="E6712">
        <v>20</v>
      </c>
      <c r="F6712" t="s">
        <v>102</v>
      </c>
      <c r="G6712">
        <v>5</v>
      </c>
      <c r="H6712">
        <v>3656.77</v>
      </c>
      <c r="I6712">
        <v>18283.849999999999</v>
      </c>
      <c r="J6712" t="s">
        <v>95</v>
      </c>
      <c r="K6712" t="s">
        <v>82</v>
      </c>
      <c r="L6712" t="s">
        <v>114</v>
      </c>
      <c r="M6712">
        <v>2024</v>
      </c>
      <c r="N6712" t="s">
        <v>84</v>
      </c>
      <c r="O6712" t="s">
        <v>4934</v>
      </c>
      <c r="P6712" t="s">
        <v>86</v>
      </c>
    </row>
    <row r="6713" spans="1:16" x14ac:dyDescent="0.45">
      <c r="A6713">
        <v>6712</v>
      </c>
      <c r="B6713" s="10">
        <v>45416</v>
      </c>
      <c r="C6713">
        <v>4513</v>
      </c>
      <c r="D6713" t="s">
        <v>80</v>
      </c>
      <c r="E6713">
        <v>47</v>
      </c>
      <c r="F6713" t="s">
        <v>5</v>
      </c>
      <c r="G6713">
        <v>2</v>
      </c>
      <c r="H6713">
        <v>1290.45</v>
      </c>
      <c r="I6713">
        <v>2580.9</v>
      </c>
      <c r="J6713" t="s">
        <v>93</v>
      </c>
      <c r="K6713" t="s">
        <v>82</v>
      </c>
      <c r="L6713" t="s">
        <v>114</v>
      </c>
      <c r="M6713">
        <v>2024</v>
      </c>
      <c r="N6713" t="s">
        <v>668</v>
      </c>
      <c r="O6713" t="s">
        <v>9899</v>
      </c>
      <c r="P6713" t="s">
        <v>86</v>
      </c>
    </row>
    <row r="6714" spans="1:16" x14ac:dyDescent="0.45">
      <c r="A6714">
        <v>6713</v>
      </c>
      <c r="B6714" s="10">
        <v>45417</v>
      </c>
      <c r="C6714">
        <v>1495</v>
      </c>
      <c r="D6714" t="s">
        <v>89</v>
      </c>
      <c r="E6714">
        <v>37</v>
      </c>
      <c r="F6714" t="s">
        <v>102</v>
      </c>
      <c r="G6714">
        <v>1</v>
      </c>
      <c r="H6714">
        <v>4663.71</v>
      </c>
      <c r="I6714">
        <v>4663.71</v>
      </c>
      <c r="J6714" t="s">
        <v>97</v>
      </c>
      <c r="K6714" t="s">
        <v>82</v>
      </c>
      <c r="L6714" t="s">
        <v>114</v>
      </c>
      <c r="M6714">
        <v>2024</v>
      </c>
      <c r="N6714" t="s">
        <v>84</v>
      </c>
      <c r="O6714" t="s">
        <v>544</v>
      </c>
      <c r="P6714" t="s">
        <v>86</v>
      </c>
    </row>
    <row r="6715" spans="1:16" x14ac:dyDescent="0.45">
      <c r="A6715">
        <v>6714</v>
      </c>
      <c r="B6715" s="10">
        <v>45417</v>
      </c>
      <c r="C6715">
        <v>6822</v>
      </c>
      <c r="D6715" t="s">
        <v>80</v>
      </c>
      <c r="E6715">
        <v>19</v>
      </c>
      <c r="F6715" t="s">
        <v>102</v>
      </c>
      <c r="G6715">
        <v>2</v>
      </c>
      <c r="H6715">
        <v>477.59</v>
      </c>
      <c r="I6715">
        <v>955.18</v>
      </c>
      <c r="J6715" t="s">
        <v>95</v>
      </c>
      <c r="K6715" t="s">
        <v>567</v>
      </c>
      <c r="L6715" t="s">
        <v>114</v>
      </c>
      <c r="M6715">
        <v>2024</v>
      </c>
      <c r="N6715" t="s">
        <v>668</v>
      </c>
      <c r="O6715" t="s">
        <v>9371</v>
      </c>
      <c r="P6715" t="s">
        <v>86</v>
      </c>
    </row>
    <row r="6716" spans="1:16" x14ac:dyDescent="0.45">
      <c r="A6716">
        <v>6715</v>
      </c>
      <c r="B6716" s="10">
        <v>45417</v>
      </c>
      <c r="C6716">
        <v>3072</v>
      </c>
      <c r="D6716" t="s">
        <v>89</v>
      </c>
      <c r="E6716">
        <v>42</v>
      </c>
      <c r="F6716" t="s">
        <v>5</v>
      </c>
      <c r="G6716">
        <v>4</v>
      </c>
      <c r="H6716">
        <v>4968.22</v>
      </c>
      <c r="I6716">
        <v>19872.88</v>
      </c>
      <c r="J6716" t="s">
        <v>97</v>
      </c>
      <c r="K6716" t="s">
        <v>82</v>
      </c>
      <c r="L6716" t="s">
        <v>114</v>
      </c>
      <c r="M6716">
        <v>2024</v>
      </c>
      <c r="N6716" t="s">
        <v>84</v>
      </c>
      <c r="O6716" t="s">
        <v>1796</v>
      </c>
      <c r="P6716" t="s">
        <v>86</v>
      </c>
    </row>
    <row r="6717" spans="1:16" x14ac:dyDescent="0.45">
      <c r="A6717">
        <v>6716</v>
      </c>
      <c r="B6717" s="10">
        <v>45417</v>
      </c>
      <c r="C6717">
        <v>8795</v>
      </c>
      <c r="D6717" t="s">
        <v>80</v>
      </c>
      <c r="E6717">
        <v>28</v>
      </c>
      <c r="F6717" t="s">
        <v>8</v>
      </c>
      <c r="G6717">
        <v>5</v>
      </c>
      <c r="H6717">
        <v>3181.73</v>
      </c>
      <c r="I6717">
        <v>15908.65</v>
      </c>
      <c r="J6717" t="s">
        <v>87</v>
      </c>
      <c r="K6717" t="s">
        <v>82</v>
      </c>
      <c r="L6717" t="s">
        <v>114</v>
      </c>
      <c r="M6717">
        <v>2024</v>
      </c>
      <c r="N6717" t="s">
        <v>84</v>
      </c>
      <c r="O6717" t="s">
        <v>4053</v>
      </c>
      <c r="P6717" t="s">
        <v>86</v>
      </c>
    </row>
    <row r="6718" spans="1:16" x14ac:dyDescent="0.45">
      <c r="A6718">
        <v>6717</v>
      </c>
      <c r="B6718" s="10">
        <v>45417</v>
      </c>
      <c r="C6718">
        <v>9529</v>
      </c>
      <c r="D6718" t="s">
        <v>89</v>
      </c>
      <c r="E6718">
        <v>18</v>
      </c>
      <c r="F6718" t="s">
        <v>5</v>
      </c>
      <c r="G6718">
        <v>3</v>
      </c>
      <c r="H6718">
        <v>2376.2600000000002</v>
      </c>
      <c r="I6718">
        <v>7128.78</v>
      </c>
      <c r="J6718" t="s">
        <v>95</v>
      </c>
      <c r="K6718" t="s">
        <v>82</v>
      </c>
      <c r="L6718" t="s">
        <v>114</v>
      </c>
      <c r="M6718">
        <v>2024</v>
      </c>
      <c r="N6718" t="s">
        <v>84</v>
      </c>
      <c r="O6718" t="s">
        <v>8690</v>
      </c>
      <c r="P6718" t="s">
        <v>748</v>
      </c>
    </row>
    <row r="6719" spans="1:16" x14ac:dyDescent="0.45">
      <c r="A6719">
        <v>6718</v>
      </c>
      <c r="B6719" s="10">
        <v>45417</v>
      </c>
      <c r="C6719">
        <v>4949</v>
      </c>
      <c r="D6719" t="s">
        <v>80</v>
      </c>
      <c r="E6719">
        <v>27</v>
      </c>
      <c r="F6719" t="s">
        <v>8</v>
      </c>
      <c r="G6719">
        <v>4</v>
      </c>
      <c r="H6719">
        <v>1588.37</v>
      </c>
      <c r="I6719">
        <v>6353.48</v>
      </c>
      <c r="J6719" t="s">
        <v>87</v>
      </c>
      <c r="K6719" t="s">
        <v>82</v>
      </c>
      <c r="L6719" t="s">
        <v>114</v>
      </c>
      <c r="M6719">
        <v>2024</v>
      </c>
      <c r="N6719" t="s">
        <v>84</v>
      </c>
      <c r="O6719" t="s">
        <v>1095</v>
      </c>
      <c r="P6719" t="s">
        <v>86</v>
      </c>
    </row>
    <row r="6720" spans="1:16" x14ac:dyDescent="0.45">
      <c r="A6720">
        <v>6719</v>
      </c>
      <c r="B6720" s="10">
        <v>45417</v>
      </c>
      <c r="C6720">
        <v>7033</v>
      </c>
      <c r="D6720" t="s">
        <v>80</v>
      </c>
      <c r="E6720">
        <v>34</v>
      </c>
      <c r="F6720" t="s">
        <v>102</v>
      </c>
      <c r="G6720">
        <v>5</v>
      </c>
      <c r="H6720">
        <v>2055.4499999999998</v>
      </c>
      <c r="I6720">
        <v>10277.25</v>
      </c>
      <c r="J6720" t="s">
        <v>87</v>
      </c>
      <c r="K6720" t="s">
        <v>82</v>
      </c>
      <c r="L6720" t="s">
        <v>114</v>
      </c>
      <c r="M6720">
        <v>2024</v>
      </c>
      <c r="N6720" t="s">
        <v>84</v>
      </c>
      <c r="O6720" t="s">
        <v>4054</v>
      </c>
      <c r="P6720" t="s">
        <v>86</v>
      </c>
    </row>
    <row r="6721" spans="1:16" x14ac:dyDescent="0.45">
      <c r="A6721">
        <v>6720</v>
      </c>
      <c r="B6721" s="10">
        <v>45417</v>
      </c>
      <c r="C6721">
        <v>9328</v>
      </c>
      <c r="D6721" t="s">
        <v>80</v>
      </c>
      <c r="E6721">
        <v>47</v>
      </c>
      <c r="F6721" t="s">
        <v>8</v>
      </c>
      <c r="G6721">
        <v>4</v>
      </c>
      <c r="H6721">
        <v>3923</v>
      </c>
      <c r="I6721">
        <v>15692</v>
      </c>
      <c r="J6721" t="s">
        <v>93</v>
      </c>
      <c r="K6721" t="s">
        <v>82</v>
      </c>
      <c r="L6721" t="s">
        <v>114</v>
      </c>
      <c r="M6721">
        <v>2024</v>
      </c>
      <c r="N6721" t="s">
        <v>668</v>
      </c>
      <c r="O6721" t="s">
        <v>10052</v>
      </c>
      <c r="P6721" t="s">
        <v>86</v>
      </c>
    </row>
    <row r="6722" spans="1:16" x14ac:dyDescent="0.45">
      <c r="A6722">
        <v>6721</v>
      </c>
      <c r="B6722" s="10">
        <v>45417</v>
      </c>
      <c r="C6722">
        <v>3555</v>
      </c>
      <c r="D6722" t="s">
        <v>89</v>
      </c>
      <c r="E6722">
        <v>52</v>
      </c>
      <c r="F6722" t="s">
        <v>6</v>
      </c>
      <c r="G6722">
        <v>2</v>
      </c>
      <c r="H6722">
        <v>740.19</v>
      </c>
      <c r="I6722">
        <v>1480.38</v>
      </c>
      <c r="J6722" t="s">
        <v>93</v>
      </c>
      <c r="K6722" t="s">
        <v>567</v>
      </c>
      <c r="L6722" t="s">
        <v>114</v>
      </c>
      <c r="M6722">
        <v>2024</v>
      </c>
      <c r="N6722" t="s">
        <v>84</v>
      </c>
      <c r="O6722" t="s">
        <v>7262</v>
      </c>
      <c r="P6722" t="s">
        <v>86</v>
      </c>
    </row>
    <row r="6723" spans="1:16" x14ac:dyDescent="0.45">
      <c r="A6723">
        <v>6722</v>
      </c>
      <c r="B6723" s="10">
        <v>45417</v>
      </c>
      <c r="C6723">
        <v>7370</v>
      </c>
      <c r="D6723" t="s">
        <v>89</v>
      </c>
      <c r="E6723">
        <v>36</v>
      </c>
      <c r="F6723" t="s">
        <v>8</v>
      </c>
      <c r="G6723">
        <v>5</v>
      </c>
      <c r="H6723">
        <v>1300.79</v>
      </c>
      <c r="I6723">
        <v>6503.95</v>
      </c>
      <c r="J6723" t="s">
        <v>97</v>
      </c>
      <c r="K6723" t="s">
        <v>82</v>
      </c>
      <c r="L6723" t="s">
        <v>114</v>
      </c>
      <c r="M6723">
        <v>2024</v>
      </c>
      <c r="N6723" t="s">
        <v>84</v>
      </c>
      <c r="O6723" t="s">
        <v>4542</v>
      </c>
      <c r="P6723" t="s">
        <v>86</v>
      </c>
    </row>
    <row r="6724" spans="1:16" x14ac:dyDescent="0.45">
      <c r="A6724">
        <v>6723</v>
      </c>
      <c r="B6724" s="10">
        <v>45417</v>
      </c>
      <c r="C6724">
        <v>5415</v>
      </c>
      <c r="D6724" t="s">
        <v>89</v>
      </c>
      <c r="E6724">
        <v>63</v>
      </c>
      <c r="F6724" t="s">
        <v>8</v>
      </c>
      <c r="G6724">
        <v>4</v>
      </c>
      <c r="H6724">
        <v>662.45</v>
      </c>
      <c r="I6724">
        <v>2649.8</v>
      </c>
      <c r="J6724" t="s">
        <v>81</v>
      </c>
      <c r="K6724" t="s">
        <v>82</v>
      </c>
      <c r="L6724" t="s">
        <v>114</v>
      </c>
      <c r="M6724">
        <v>2024</v>
      </c>
      <c r="N6724" t="s">
        <v>84</v>
      </c>
      <c r="O6724" t="s">
        <v>1460</v>
      </c>
      <c r="P6724" t="s">
        <v>86</v>
      </c>
    </row>
    <row r="6725" spans="1:16" x14ac:dyDescent="0.45">
      <c r="A6725">
        <v>6724</v>
      </c>
      <c r="B6725" s="10">
        <v>45417</v>
      </c>
      <c r="C6725">
        <v>6959</v>
      </c>
      <c r="D6725" t="s">
        <v>80</v>
      </c>
      <c r="E6725">
        <v>51</v>
      </c>
      <c r="F6725" t="s">
        <v>7</v>
      </c>
      <c r="G6725">
        <v>3</v>
      </c>
      <c r="H6725">
        <v>2161.94</v>
      </c>
      <c r="I6725">
        <v>6485.82</v>
      </c>
      <c r="J6725" t="s">
        <v>93</v>
      </c>
      <c r="K6725" t="s">
        <v>82</v>
      </c>
      <c r="L6725" t="s">
        <v>114</v>
      </c>
      <c r="M6725">
        <v>2024</v>
      </c>
      <c r="N6725" t="s">
        <v>84</v>
      </c>
      <c r="O6725" t="s">
        <v>6578</v>
      </c>
      <c r="P6725" t="s">
        <v>86</v>
      </c>
    </row>
    <row r="6726" spans="1:16" x14ac:dyDescent="0.45">
      <c r="A6726">
        <v>6725</v>
      </c>
      <c r="B6726" s="10">
        <v>45417</v>
      </c>
      <c r="C6726">
        <v>6993</v>
      </c>
      <c r="D6726" t="s">
        <v>80</v>
      </c>
      <c r="E6726">
        <v>49</v>
      </c>
      <c r="F6726" t="s">
        <v>7</v>
      </c>
      <c r="G6726">
        <v>5</v>
      </c>
      <c r="H6726">
        <v>1966.75</v>
      </c>
      <c r="I6726">
        <v>9833.75</v>
      </c>
      <c r="J6726" t="s">
        <v>93</v>
      </c>
      <c r="K6726" t="s">
        <v>82</v>
      </c>
      <c r="L6726" t="s">
        <v>114</v>
      </c>
      <c r="M6726">
        <v>2024</v>
      </c>
      <c r="N6726" t="s">
        <v>84</v>
      </c>
      <c r="O6726" t="s">
        <v>4308</v>
      </c>
      <c r="P6726" t="s">
        <v>86</v>
      </c>
    </row>
    <row r="6727" spans="1:16" x14ac:dyDescent="0.45">
      <c r="A6727">
        <v>6726</v>
      </c>
      <c r="B6727" s="10">
        <v>45417</v>
      </c>
      <c r="C6727">
        <v>6021</v>
      </c>
      <c r="D6727" t="s">
        <v>80</v>
      </c>
      <c r="E6727">
        <v>29</v>
      </c>
      <c r="F6727" t="s">
        <v>102</v>
      </c>
      <c r="G6727">
        <v>5</v>
      </c>
      <c r="H6727">
        <v>3261.49</v>
      </c>
      <c r="I6727">
        <v>16307.45</v>
      </c>
      <c r="J6727" t="s">
        <v>87</v>
      </c>
      <c r="K6727" t="s">
        <v>82</v>
      </c>
      <c r="L6727" t="s">
        <v>114</v>
      </c>
      <c r="M6727">
        <v>2024</v>
      </c>
      <c r="N6727" t="s">
        <v>84</v>
      </c>
      <c r="O6727" t="s">
        <v>9007</v>
      </c>
      <c r="P6727" t="s">
        <v>748</v>
      </c>
    </row>
    <row r="6728" spans="1:16" x14ac:dyDescent="0.45">
      <c r="A6728">
        <v>6727</v>
      </c>
      <c r="B6728" s="10">
        <v>45418</v>
      </c>
      <c r="C6728">
        <v>3907</v>
      </c>
      <c r="D6728" t="s">
        <v>89</v>
      </c>
      <c r="E6728">
        <v>60</v>
      </c>
      <c r="F6728" t="s">
        <v>5</v>
      </c>
      <c r="G6728">
        <v>4</v>
      </c>
      <c r="H6728">
        <v>4978.79</v>
      </c>
      <c r="I6728">
        <v>19915.16</v>
      </c>
      <c r="J6728" t="s">
        <v>81</v>
      </c>
      <c r="K6728" t="s">
        <v>82</v>
      </c>
      <c r="L6728" t="s">
        <v>114</v>
      </c>
      <c r="M6728">
        <v>2024</v>
      </c>
      <c r="N6728" t="s">
        <v>84</v>
      </c>
      <c r="O6728" t="s">
        <v>179</v>
      </c>
      <c r="P6728" t="s">
        <v>86</v>
      </c>
    </row>
    <row r="6729" spans="1:16" x14ac:dyDescent="0.45">
      <c r="A6729">
        <v>6728</v>
      </c>
      <c r="B6729" s="10">
        <v>45418</v>
      </c>
      <c r="C6729">
        <v>3914</v>
      </c>
      <c r="D6729" t="s">
        <v>89</v>
      </c>
      <c r="E6729">
        <v>34</v>
      </c>
      <c r="F6729" t="s">
        <v>8</v>
      </c>
      <c r="G6729">
        <v>1</v>
      </c>
      <c r="H6729">
        <v>4467.18</v>
      </c>
      <c r="I6729">
        <v>4467.18</v>
      </c>
      <c r="J6729" t="s">
        <v>87</v>
      </c>
      <c r="K6729" t="s">
        <v>82</v>
      </c>
      <c r="L6729" t="s">
        <v>114</v>
      </c>
      <c r="M6729">
        <v>2024</v>
      </c>
      <c r="N6729" t="s">
        <v>84</v>
      </c>
      <c r="O6729" t="s">
        <v>5463</v>
      </c>
      <c r="P6729" t="s">
        <v>86</v>
      </c>
    </row>
    <row r="6730" spans="1:16" x14ac:dyDescent="0.45">
      <c r="A6730">
        <v>6729</v>
      </c>
      <c r="B6730" s="10">
        <v>45418</v>
      </c>
      <c r="C6730">
        <v>4870</v>
      </c>
      <c r="D6730" t="s">
        <v>80</v>
      </c>
      <c r="E6730">
        <v>23</v>
      </c>
      <c r="F6730" t="s">
        <v>6</v>
      </c>
      <c r="G6730">
        <v>3</v>
      </c>
      <c r="H6730">
        <v>4407.87</v>
      </c>
      <c r="I6730">
        <v>13223.61</v>
      </c>
      <c r="J6730" t="s">
        <v>95</v>
      </c>
      <c r="K6730" t="s">
        <v>82</v>
      </c>
      <c r="L6730" t="s">
        <v>114</v>
      </c>
      <c r="M6730">
        <v>2024</v>
      </c>
      <c r="N6730" t="s">
        <v>668</v>
      </c>
      <c r="O6730" t="s">
        <v>9527</v>
      </c>
      <c r="P6730" t="s">
        <v>86</v>
      </c>
    </row>
    <row r="6731" spans="1:16" x14ac:dyDescent="0.45">
      <c r="A6731">
        <v>6730</v>
      </c>
      <c r="B6731" s="10">
        <v>45418</v>
      </c>
      <c r="C6731">
        <v>6085</v>
      </c>
      <c r="D6731" t="s">
        <v>89</v>
      </c>
      <c r="E6731">
        <v>30</v>
      </c>
      <c r="F6731" t="s">
        <v>7</v>
      </c>
      <c r="G6731">
        <v>3</v>
      </c>
      <c r="H6731">
        <v>3246.26</v>
      </c>
      <c r="I6731">
        <v>9738.7800000000007</v>
      </c>
      <c r="J6731" t="s">
        <v>87</v>
      </c>
      <c r="K6731" t="s">
        <v>82</v>
      </c>
      <c r="L6731" t="s">
        <v>114</v>
      </c>
      <c r="M6731">
        <v>2024</v>
      </c>
      <c r="N6731" t="s">
        <v>84</v>
      </c>
      <c r="O6731" t="s">
        <v>6143</v>
      </c>
      <c r="P6731" t="s">
        <v>86</v>
      </c>
    </row>
    <row r="6732" spans="1:16" x14ac:dyDescent="0.45">
      <c r="A6732">
        <v>6731</v>
      </c>
      <c r="B6732" s="10">
        <v>45418</v>
      </c>
      <c r="C6732">
        <v>7546</v>
      </c>
      <c r="D6732" t="s">
        <v>89</v>
      </c>
      <c r="E6732">
        <v>56</v>
      </c>
      <c r="F6732" t="s">
        <v>5</v>
      </c>
      <c r="G6732">
        <v>4</v>
      </c>
      <c r="H6732">
        <v>1389.51</v>
      </c>
      <c r="I6732">
        <v>5558.04</v>
      </c>
      <c r="J6732" t="s">
        <v>81</v>
      </c>
      <c r="K6732" t="s">
        <v>82</v>
      </c>
      <c r="L6732" t="s">
        <v>114</v>
      </c>
      <c r="M6732">
        <v>2024</v>
      </c>
      <c r="N6732" t="s">
        <v>84</v>
      </c>
      <c r="O6732" t="s">
        <v>1461</v>
      </c>
      <c r="P6732" t="s">
        <v>86</v>
      </c>
    </row>
    <row r="6733" spans="1:16" x14ac:dyDescent="0.45">
      <c r="A6733">
        <v>6732</v>
      </c>
      <c r="B6733" s="10">
        <v>45418</v>
      </c>
      <c r="C6733">
        <v>1395</v>
      </c>
      <c r="D6733" t="s">
        <v>89</v>
      </c>
      <c r="E6733">
        <v>39</v>
      </c>
      <c r="F6733" t="s">
        <v>6</v>
      </c>
      <c r="G6733">
        <v>2</v>
      </c>
      <c r="H6733">
        <v>1951.22</v>
      </c>
      <c r="I6733">
        <v>3902.44</v>
      </c>
      <c r="J6733" t="s">
        <v>97</v>
      </c>
      <c r="K6733" t="s">
        <v>82</v>
      </c>
      <c r="L6733" t="s">
        <v>114</v>
      </c>
      <c r="M6733">
        <v>2024</v>
      </c>
      <c r="N6733" t="s">
        <v>84</v>
      </c>
      <c r="O6733" t="s">
        <v>2841</v>
      </c>
      <c r="P6733" t="s">
        <v>86</v>
      </c>
    </row>
    <row r="6734" spans="1:16" x14ac:dyDescent="0.45">
      <c r="A6734">
        <v>6733</v>
      </c>
      <c r="B6734" s="10">
        <v>45418</v>
      </c>
      <c r="C6734">
        <v>1938</v>
      </c>
      <c r="D6734" t="s">
        <v>89</v>
      </c>
      <c r="E6734">
        <v>28</v>
      </c>
      <c r="F6734" t="s">
        <v>8</v>
      </c>
      <c r="G6734">
        <v>2</v>
      </c>
      <c r="H6734">
        <v>1288.0999999999999</v>
      </c>
      <c r="I6734">
        <v>2576.1999999999998</v>
      </c>
      <c r="J6734" t="s">
        <v>87</v>
      </c>
      <c r="K6734" t="s">
        <v>82</v>
      </c>
      <c r="L6734" t="s">
        <v>114</v>
      </c>
      <c r="M6734">
        <v>2024</v>
      </c>
      <c r="N6734" t="s">
        <v>668</v>
      </c>
      <c r="O6734" t="s">
        <v>9900</v>
      </c>
      <c r="P6734" t="s">
        <v>86</v>
      </c>
    </row>
    <row r="6735" spans="1:16" x14ac:dyDescent="0.45">
      <c r="A6735">
        <v>6734</v>
      </c>
      <c r="B6735" s="10">
        <v>45418</v>
      </c>
      <c r="C6735">
        <v>3510</v>
      </c>
      <c r="D6735" t="s">
        <v>80</v>
      </c>
      <c r="E6735">
        <v>24</v>
      </c>
      <c r="F6735" t="s">
        <v>5</v>
      </c>
      <c r="G6735">
        <v>1</v>
      </c>
      <c r="H6735">
        <v>718.67</v>
      </c>
      <c r="I6735">
        <v>718.67</v>
      </c>
      <c r="J6735" t="s">
        <v>95</v>
      </c>
      <c r="K6735" t="s">
        <v>567</v>
      </c>
      <c r="L6735" t="s">
        <v>114</v>
      </c>
      <c r="M6735">
        <v>2024</v>
      </c>
      <c r="N6735" t="s">
        <v>84</v>
      </c>
      <c r="O6735" t="s">
        <v>7723</v>
      </c>
      <c r="P6735" t="s">
        <v>86</v>
      </c>
    </row>
    <row r="6736" spans="1:16" x14ac:dyDescent="0.45">
      <c r="A6736">
        <v>6735</v>
      </c>
      <c r="B6736" s="10">
        <v>45418</v>
      </c>
      <c r="C6736">
        <v>5636</v>
      </c>
      <c r="D6736" t="s">
        <v>89</v>
      </c>
      <c r="E6736">
        <v>62</v>
      </c>
      <c r="F6736" t="s">
        <v>6</v>
      </c>
      <c r="G6736">
        <v>1</v>
      </c>
      <c r="H6736">
        <v>2208.35</v>
      </c>
      <c r="I6736">
        <v>2208.35</v>
      </c>
      <c r="J6736" t="s">
        <v>81</v>
      </c>
      <c r="K6736" t="s">
        <v>82</v>
      </c>
      <c r="L6736" t="s">
        <v>114</v>
      </c>
      <c r="M6736">
        <v>2024</v>
      </c>
      <c r="N6736" t="s">
        <v>84</v>
      </c>
      <c r="O6736" t="s">
        <v>5915</v>
      </c>
      <c r="P6736" t="s">
        <v>86</v>
      </c>
    </row>
    <row r="6737" spans="1:16" x14ac:dyDescent="0.45">
      <c r="A6737">
        <v>6736</v>
      </c>
      <c r="B6737" s="10">
        <v>45418</v>
      </c>
      <c r="C6737">
        <v>2649</v>
      </c>
      <c r="D6737" t="s">
        <v>89</v>
      </c>
      <c r="E6737">
        <v>62</v>
      </c>
      <c r="F6737" t="s">
        <v>9</v>
      </c>
      <c r="G6737">
        <v>4</v>
      </c>
      <c r="H6737">
        <v>4492.8</v>
      </c>
      <c r="I6737">
        <v>17971.2</v>
      </c>
      <c r="J6737" t="s">
        <v>81</v>
      </c>
      <c r="K6737" t="s">
        <v>82</v>
      </c>
      <c r="L6737" t="s">
        <v>114</v>
      </c>
      <c r="M6737">
        <v>2024</v>
      </c>
      <c r="N6737" t="s">
        <v>84</v>
      </c>
      <c r="O6737" t="s">
        <v>1462</v>
      </c>
      <c r="P6737" t="s">
        <v>86</v>
      </c>
    </row>
    <row r="6738" spans="1:16" x14ac:dyDescent="0.45">
      <c r="A6738">
        <v>6737</v>
      </c>
      <c r="B6738" s="10">
        <v>45418</v>
      </c>
      <c r="C6738">
        <v>4690</v>
      </c>
      <c r="D6738" t="s">
        <v>80</v>
      </c>
      <c r="E6738">
        <v>38</v>
      </c>
      <c r="F6738" t="s">
        <v>6</v>
      </c>
      <c r="G6738">
        <v>2</v>
      </c>
      <c r="H6738">
        <v>3732.01</v>
      </c>
      <c r="I6738">
        <v>7464.02</v>
      </c>
      <c r="J6738" t="s">
        <v>97</v>
      </c>
      <c r="K6738" t="s">
        <v>82</v>
      </c>
      <c r="L6738" t="s">
        <v>114</v>
      </c>
      <c r="M6738">
        <v>2024</v>
      </c>
      <c r="N6738" t="s">
        <v>84</v>
      </c>
      <c r="O6738" t="s">
        <v>2842</v>
      </c>
      <c r="P6738" t="s">
        <v>86</v>
      </c>
    </row>
    <row r="6739" spans="1:16" x14ac:dyDescent="0.45">
      <c r="A6739">
        <v>6738</v>
      </c>
      <c r="B6739" s="10">
        <v>45418</v>
      </c>
      <c r="C6739">
        <v>4435</v>
      </c>
      <c r="D6739" t="s">
        <v>80</v>
      </c>
      <c r="E6739">
        <v>18</v>
      </c>
      <c r="F6739" t="s">
        <v>6</v>
      </c>
      <c r="G6739">
        <v>3</v>
      </c>
      <c r="H6739">
        <v>4924.95</v>
      </c>
      <c r="I6739">
        <v>14774.85</v>
      </c>
      <c r="J6739" t="s">
        <v>95</v>
      </c>
      <c r="K6739" t="s">
        <v>82</v>
      </c>
      <c r="L6739" t="s">
        <v>114</v>
      </c>
      <c r="M6739">
        <v>2024</v>
      </c>
      <c r="N6739" t="s">
        <v>84</v>
      </c>
      <c r="O6739" t="s">
        <v>8691</v>
      </c>
      <c r="P6739" t="s">
        <v>748</v>
      </c>
    </row>
    <row r="6740" spans="1:16" x14ac:dyDescent="0.45">
      <c r="A6740">
        <v>6739</v>
      </c>
      <c r="B6740" s="10">
        <v>45418</v>
      </c>
      <c r="C6740">
        <v>4201</v>
      </c>
      <c r="D6740" t="s">
        <v>89</v>
      </c>
      <c r="E6740">
        <v>47</v>
      </c>
      <c r="F6740" t="s">
        <v>8</v>
      </c>
      <c r="G6740">
        <v>2</v>
      </c>
      <c r="H6740">
        <v>1014.34</v>
      </c>
      <c r="I6740">
        <v>2028.68</v>
      </c>
      <c r="J6740" t="s">
        <v>93</v>
      </c>
      <c r="K6740" t="s">
        <v>82</v>
      </c>
      <c r="L6740" t="s">
        <v>114</v>
      </c>
      <c r="M6740">
        <v>2024</v>
      </c>
      <c r="N6740" t="s">
        <v>84</v>
      </c>
      <c r="O6740" t="s">
        <v>3448</v>
      </c>
      <c r="P6740" t="s">
        <v>86</v>
      </c>
    </row>
    <row r="6741" spans="1:16" x14ac:dyDescent="0.45">
      <c r="A6741">
        <v>6740</v>
      </c>
      <c r="B6741" s="10">
        <v>45418</v>
      </c>
      <c r="C6741">
        <v>5179</v>
      </c>
      <c r="D6741" t="s">
        <v>89</v>
      </c>
      <c r="E6741">
        <v>36</v>
      </c>
      <c r="F6741" t="s">
        <v>5</v>
      </c>
      <c r="G6741">
        <v>4</v>
      </c>
      <c r="H6741">
        <v>2527.69</v>
      </c>
      <c r="I6741">
        <v>10110.76</v>
      </c>
      <c r="J6741" t="s">
        <v>97</v>
      </c>
      <c r="K6741" t="s">
        <v>82</v>
      </c>
      <c r="L6741" t="s">
        <v>114</v>
      </c>
      <c r="M6741">
        <v>2024</v>
      </c>
      <c r="N6741" t="s">
        <v>84</v>
      </c>
      <c r="O6741" t="s">
        <v>1797</v>
      </c>
      <c r="P6741" t="s">
        <v>86</v>
      </c>
    </row>
    <row r="6742" spans="1:16" x14ac:dyDescent="0.45">
      <c r="A6742">
        <v>6741</v>
      </c>
      <c r="B6742" s="10">
        <v>45419</v>
      </c>
      <c r="C6742">
        <v>9405</v>
      </c>
      <c r="D6742" t="s">
        <v>89</v>
      </c>
      <c r="E6742">
        <v>64</v>
      </c>
      <c r="F6742" t="s">
        <v>8</v>
      </c>
      <c r="G6742">
        <v>2</v>
      </c>
      <c r="H6742">
        <v>3975.58</v>
      </c>
      <c r="I6742">
        <v>7951.16</v>
      </c>
      <c r="J6742" t="s">
        <v>81</v>
      </c>
      <c r="K6742" t="s">
        <v>82</v>
      </c>
      <c r="L6742" t="s">
        <v>114</v>
      </c>
      <c r="M6742">
        <v>2024</v>
      </c>
      <c r="N6742" t="s">
        <v>84</v>
      </c>
      <c r="O6742" t="s">
        <v>290</v>
      </c>
      <c r="P6742" t="s">
        <v>86</v>
      </c>
    </row>
    <row r="6743" spans="1:16" x14ac:dyDescent="0.45">
      <c r="A6743">
        <v>6742</v>
      </c>
      <c r="B6743" s="10">
        <v>45419</v>
      </c>
      <c r="C6743">
        <v>4237</v>
      </c>
      <c r="D6743" t="s">
        <v>89</v>
      </c>
      <c r="E6743">
        <v>63</v>
      </c>
      <c r="F6743" t="s">
        <v>8</v>
      </c>
      <c r="G6743">
        <v>5</v>
      </c>
      <c r="H6743">
        <v>2329.2800000000002</v>
      </c>
      <c r="I6743">
        <v>11646.4</v>
      </c>
      <c r="J6743" t="s">
        <v>81</v>
      </c>
      <c r="K6743" t="s">
        <v>82</v>
      </c>
      <c r="L6743" t="s">
        <v>114</v>
      </c>
      <c r="M6743">
        <v>2024</v>
      </c>
      <c r="N6743" t="s">
        <v>668</v>
      </c>
      <c r="O6743" t="s">
        <v>9307</v>
      </c>
      <c r="P6743" t="s">
        <v>748</v>
      </c>
    </row>
    <row r="6744" spans="1:16" x14ac:dyDescent="0.45">
      <c r="A6744">
        <v>6743</v>
      </c>
      <c r="B6744" s="10">
        <v>45419</v>
      </c>
      <c r="C6744">
        <v>4862</v>
      </c>
      <c r="D6744" t="s">
        <v>80</v>
      </c>
      <c r="E6744">
        <v>46</v>
      </c>
      <c r="F6744" t="s">
        <v>9</v>
      </c>
      <c r="G6744">
        <v>4</v>
      </c>
      <c r="H6744">
        <v>1807.52</v>
      </c>
      <c r="I6744">
        <v>7230.08</v>
      </c>
      <c r="J6744" t="s">
        <v>93</v>
      </c>
      <c r="K6744" t="s">
        <v>82</v>
      </c>
      <c r="L6744" t="s">
        <v>114</v>
      </c>
      <c r="M6744">
        <v>2024</v>
      </c>
      <c r="N6744" t="s">
        <v>84</v>
      </c>
      <c r="O6744" t="s">
        <v>2107</v>
      </c>
      <c r="P6744" t="s">
        <v>86</v>
      </c>
    </row>
    <row r="6745" spans="1:16" x14ac:dyDescent="0.45">
      <c r="A6745">
        <v>6744</v>
      </c>
      <c r="B6745" s="10">
        <v>45419</v>
      </c>
      <c r="C6745">
        <v>1058</v>
      </c>
      <c r="D6745" t="s">
        <v>80</v>
      </c>
      <c r="E6745">
        <v>52</v>
      </c>
      <c r="F6745" t="s">
        <v>6</v>
      </c>
      <c r="G6745">
        <v>5</v>
      </c>
      <c r="H6745">
        <v>4088.64</v>
      </c>
      <c r="I6745">
        <v>20443.2</v>
      </c>
      <c r="J6745" t="s">
        <v>93</v>
      </c>
      <c r="K6745" t="s">
        <v>82</v>
      </c>
      <c r="L6745" t="s">
        <v>114</v>
      </c>
      <c r="M6745">
        <v>2024</v>
      </c>
      <c r="N6745" t="s">
        <v>84</v>
      </c>
      <c r="O6745" t="s">
        <v>4309</v>
      </c>
      <c r="P6745" t="s">
        <v>86</v>
      </c>
    </row>
    <row r="6746" spans="1:16" x14ac:dyDescent="0.45">
      <c r="A6746">
        <v>6745</v>
      </c>
      <c r="B6746" s="10">
        <v>45419</v>
      </c>
      <c r="C6746">
        <v>5938</v>
      </c>
      <c r="D6746" t="s">
        <v>80</v>
      </c>
      <c r="E6746">
        <v>37</v>
      </c>
      <c r="F6746" t="s">
        <v>5</v>
      </c>
      <c r="G6746">
        <v>4</v>
      </c>
      <c r="H6746">
        <v>2180.02</v>
      </c>
      <c r="I6746">
        <v>8720.08</v>
      </c>
      <c r="J6746" t="s">
        <v>97</v>
      </c>
      <c r="K6746" t="s">
        <v>82</v>
      </c>
      <c r="L6746" t="s">
        <v>114</v>
      </c>
      <c r="M6746">
        <v>2024</v>
      </c>
      <c r="N6746" t="s">
        <v>668</v>
      </c>
      <c r="O6746" t="s">
        <v>10053</v>
      </c>
      <c r="P6746" t="s">
        <v>86</v>
      </c>
    </row>
    <row r="6747" spans="1:16" x14ac:dyDescent="0.45">
      <c r="A6747">
        <v>6746</v>
      </c>
      <c r="B6747" s="10">
        <v>45419</v>
      </c>
      <c r="C6747">
        <v>3971</v>
      </c>
      <c r="D6747" t="s">
        <v>89</v>
      </c>
      <c r="E6747">
        <v>53</v>
      </c>
      <c r="F6747" t="s">
        <v>102</v>
      </c>
      <c r="G6747">
        <v>3</v>
      </c>
      <c r="H6747">
        <v>4569.1899999999996</v>
      </c>
      <c r="I6747">
        <v>13707.57</v>
      </c>
      <c r="J6747" t="s">
        <v>93</v>
      </c>
      <c r="K6747" t="s">
        <v>82</v>
      </c>
      <c r="L6747" t="s">
        <v>114</v>
      </c>
      <c r="M6747">
        <v>2024</v>
      </c>
      <c r="N6747" t="s">
        <v>84</v>
      </c>
      <c r="O6747" t="s">
        <v>6579</v>
      </c>
      <c r="P6747" t="s">
        <v>86</v>
      </c>
    </row>
    <row r="6748" spans="1:16" x14ac:dyDescent="0.45">
      <c r="A6748">
        <v>6747</v>
      </c>
      <c r="B6748" s="10">
        <v>45419</v>
      </c>
      <c r="C6748">
        <v>9314</v>
      </c>
      <c r="D6748" t="s">
        <v>89</v>
      </c>
      <c r="E6748">
        <v>56</v>
      </c>
      <c r="F6748" t="s">
        <v>7</v>
      </c>
      <c r="G6748">
        <v>4</v>
      </c>
      <c r="H6748">
        <v>1378.59</v>
      </c>
      <c r="I6748">
        <v>5514.36</v>
      </c>
      <c r="J6748" t="s">
        <v>81</v>
      </c>
      <c r="K6748" t="s">
        <v>82</v>
      </c>
      <c r="L6748" t="s">
        <v>114</v>
      </c>
      <c r="M6748">
        <v>2024</v>
      </c>
      <c r="N6748" t="s">
        <v>84</v>
      </c>
      <c r="O6748" t="s">
        <v>1463</v>
      </c>
      <c r="P6748" t="s">
        <v>86</v>
      </c>
    </row>
    <row r="6749" spans="1:16" x14ac:dyDescent="0.45">
      <c r="A6749">
        <v>6748</v>
      </c>
      <c r="B6749" s="10">
        <v>45419</v>
      </c>
      <c r="C6749">
        <v>4345</v>
      </c>
      <c r="D6749" t="s">
        <v>80</v>
      </c>
      <c r="E6749">
        <v>18</v>
      </c>
      <c r="F6749" t="s">
        <v>8</v>
      </c>
      <c r="G6749">
        <v>4</v>
      </c>
      <c r="H6749">
        <v>4487.45</v>
      </c>
      <c r="I6749">
        <v>17949.8</v>
      </c>
      <c r="J6749" t="s">
        <v>95</v>
      </c>
      <c r="K6749" t="s">
        <v>82</v>
      </c>
      <c r="L6749" t="s">
        <v>114</v>
      </c>
      <c r="M6749">
        <v>2024</v>
      </c>
      <c r="N6749" t="s">
        <v>84</v>
      </c>
      <c r="O6749" t="s">
        <v>2397</v>
      </c>
      <c r="P6749" t="s">
        <v>86</v>
      </c>
    </row>
    <row r="6750" spans="1:16" x14ac:dyDescent="0.45">
      <c r="A6750">
        <v>6749</v>
      </c>
      <c r="B6750" s="10">
        <v>45419</v>
      </c>
      <c r="C6750">
        <v>3486</v>
      </c>
      <c r="D6750" t="s">
        <v>89</v>
      </c>
      <c r="E6750">
        <v>40</v>
      </c>
      <c r="F6750" t="s">
        <v>8</v>
      </c>
      <c r="G6750">
        <v>4</v>
      </c>
      <c r="H6750">
        <v>1428.38</v>
      </c>
      <c r="I6750">
        <v>5713.52</v>
      </c>
      <c r="J6750" t="s">
        <v>97</v>
      </c>
      <c r="K6750" t="s">
        <v>82</v>
      </c>
      <c r="L6750" t="s">
        <v>114</v>
      </c>
      <c r="M6750">
        <v>2024</v>
      </c>
      <c r="N6750" t="s">
        <v>84</v>
      </c>
      <c r="O6750" t="s">
        <v>1798</v>
      </c>
      <c r="P6750" t="s">
        <v>86</v>
      </c>
    </row>
    <row r="6751" spans="1:16" x14ac:dyDescent="0.45">
      <c r="A6751">
        <v>6750</v>
      </c>
      <c r="B6751" s="10">
        <v>45419</v>
      </c>
      <c r="C6751">
        <v>1561</v>
      </c>
      <c r="D6751" t="s">
        <v>80</v>
      </c>
      <c r="E6751">
        <v>48</v>
      </c>
      <c r="F6751" t="s">
        <v>8</v>
      </c>
      <c r="G6751">
        <v>4</v>
      </c>
      <c r="H6751">
        <v>1483.34</v>
      </c>
      <c r="I6751">
        <v>5933.36</v>
      </c>
      <c r="J6751" t="s">
        <v>93</v>
      </c>
      <c r="K6751" t="s">
        <v>82</v>
      </c>
      <c r="L6751" t="s">
        <v>114</v>
      </c>
      <c r="M6751">
        <v>2024</v>
      </c>
      <c r="N6751" t="s">
        <v>84</v>
      </c>
      <c r="O6751" t="s">
        <v>2108</v>
      </c>
      <c r="P6751" t="s">
        <v>86</v>
      </c>
    </row>
    <row r="6752" spans="1:16" x14ac:dyDescent="0.45">
      <c r="A6752">
        <v>6751</v>
      </c>
      <c r="B6752" s="10">
        <v>45419</v>
      </c>
      <c r="C6752">
        <v>4981</v>
      </c>
      <c r="D6752" t="s">
        <v>80</v>
      </c>
      <c r="E6752">
        <v>52</v>
      </c>
      <c r="F6752" t="s">
        <v>8</v>
      </c>
      <c r="G6752">
        <v>1</v>
      </c>
      <c r="H6752">
        <v>2131.89</v>
      </c>
      <c r="I6752">
        <v>2131.89</v>
      </c>
      <c r="J6752" t="s">
        <v>93</v>
      </c>
      <c r="K6752" t="s">
        <v>82</v>
      </c>
      <c r="L6752" t="s">
        <v>114</v>
      </c>
      <c r="M6752">
        <v>2024</v>
      </c>
      <c r="N6752" t="s">
        <v>84</v>
      </c>
      <c r="O6752" t="s">
        <v>5683</v>
      </c>
      <c r="P6752" t="s">
        <v>86</v>
      </c>
    </row>
    <row r="6753" spans="1:16" x14ac:dyDescent="0.45">
      <c r="A6753">
        <v>6752</v>
      </c>
      <c r="B6753" s="10">
        <v>45419</v>
      </c>
      <c r="C6753">
        <v>7261</v>
      </c>
      <c r="D6753" t="s">
        <v>80</v>
      </c>
      <c r="E6753">
        <v>64</v>
      </c>
      <c r="F6753" t="s">
        <v>7</v>
      </c>
      <c r="G6753">
        <v>5</v>
      </c>
      <c r="H6753">
        <v>2603.27</v>
      </c>
      <c r="I6753">
        <v>13016.35</v>
      </c>
      <c r="J6753" t="s">
        <v>81</v>
      </c>
      <c r="K6753" t="s">
        <v>82</v>
      </c>
      <c r="L6753" t="s">
        <v>114</v>
      </c>
      <c r="M6753">
        <v>2024</v>
      </c>
      <c r="N6753" t="s">
        <v>84</v>
      </c>
      <c r="O6753" t="s">
        <v>4757</v>
      </c>
      <c r="P6753" t="s">
        <v>86</v>
      </c>
    </row>
    <row r="6754" spans="1:16" x14ac:dyDescent="0.45">
      <c r="A6754">
        <v>6753</v>
      </c>
      <c r="B6754" s="10">
        <v>45419</v>
      </c>
      <c r="C6754">
        <v>2737</v>
      </c>
      <c r="D6754" t="s">
        <v>80</v>
      </c>
      <c r="E6754">
        <v>62</v>
      </c>
      <c r="F6754" t="s">
        <v>102</v>
      </c>
      <c r="G6754">
        <v>4</v>
      </c>
      <c r="H6754">
        <v>2120.21</v>
      </c>
      <c r="I6754">
        <v>8480.84</v>
      </c>
      <c r="J6754" t="s">
        <v>81</v>
      </c>
      <c r="K6754" t="s">
        <v>82</v>
      </c>
      <c r="L6754" t="s">
        <v>114</v>
      </c>
      <c r="M6754">
        <v>2024</v>
      </c>
      <c r="N6754" t="s">
        <v>84</v>
      </c>
      <c r="O6754" t="s">
        <v>1464</v>
      </c>
      <c r="P6754" t="s">
        <v>86</v>
      </c>
    </row>
    <row r="6755" spans="1:16" x14ac:dyDescent="0.45">
      <c r="A6755">
        <v>6754</v>
      </c>
      <c r="B6755" s="10">
        <v>45420</v>
      </c>
      <c r="C6755">
        <v>4554</v>
      </c>
      <c r="D6755" t="s">
        <v>80</v>
      </c>
      <c r="E6755">
        <v>39</v>
      </c>
      <c r="F6755" t="s">
        <v>9</v>
      </c>
      <c r="G6755">
        <v>4</v>
      </c>
      <c r="H6755">
        <v>4317.6400000000003</v>
      </c>
      <c r="I6755">
        <v>17270.560000000001</v>
      </c>
      <c r="J6755" t="s">
        <v>97</v>
      </c>
      <c r="K6755" t="s">
        <v>82</v>
      </c>
      <c r="L6755" t="s">
        <v>114</v>
      </c>
      <c r="M6755">
        <v>2024</v>
      </c>
      <c r="N6755" t="s">
        <v>84</v>
      </c>
      <c r="O6755" t="s">
        <v>180</v>
      </c>
      <c r="P6755" t="s">
        <v>86</v>
      </c>
    </row>
    <row r="6756" spans="1:16" x14ac:dyDescent="0.45">
      <c r="A6756">
        <v>6755</v>
      </c>
      <c r="B6756" s="10">
        <v>45420</v>
      </c>
      <c r="C6756">
        <v>8095</v>
      </c>
      <c r="D6756" t="s">
        <v>80</v>
      </c>
      <c r="E6756">
        <v>63</v>
      </c>
      <c r="F6756" t="s">
        <v>102</v>
      </c>
      <c r="G6756">
        <v>1</v>
      </c>
      <c r="H6756">
        <v>3988.07</v>
      </c>
      <c r="I6756">
        <v>3988.07</v>
      </c>
      <c r="J6756" t="s">
        <v>81</v>
      </c>
      <c r="K6756" t="s">
        <v>82</v>
      </c>
      <c r="L6756" t="s">
        <v>114</v>
      </c>
      <c r="M6756">
        <v>2024</v>
      </c>
      <c r="N6756" t="s">
        <v>84</v>
      </c>
      <c r="O6756" t="s">
        <v>5916</v>
      </c>
      <c r="P6756" t="s">
        <v>86</v>
      </c>
    </row>
    <row r="6757" spans="1:16" x14ac:dyDescent="0.45">
      <c r="A6757">
        <v>6756</v>
      </c>
      <c r="B6757" s="10">
        <v>45420</v>
      </c>
      <c r="C6757">
        <v>9266</v>
      </c>
      <c r="D6757" t="s">
        <v>80</v>
      </c>
      <c r="E6757">
        <v>24</v>
      </c>
      <c r="F6757" t="s">
        <v>7</v>
      </c>
      <c r="G6757">
        <v>2</v>
      </c>
      <c r="H6757">
        <v>1583.82</v>
      </c>
      <c r="I6757">
        <v>3167.64</v>
      </c>
      <c r="J6757" t="s">
        <v>95</v>
      </c>
      <c r="K6757" t="s">
        <v>82</v>
      </c>
      <c r="L6757" t="s">
        <v>114</v>
      </c>
      <c r="M6757">
        <v>2024</v>
      </c>
      <c r="N6757" t="s">
        <v>84</v>
      </c>
      <c r="O6757" t="s">
        <v>2579</v>
      </c>
      <c r="P6757" t="s">
        <v>86</v>
      </c>
    </row>
    <row r="6758" spans="1:16" x14ac:dyDescent="0.45">
      <c r="A6758">
        <v>6757</v>
      </c>
      <c r="B6758" s="10">
        <v>45420</v>
      </c>
      <c r="C6758">
        <v>1294</v>
      </c>
      <c r="D6758" t="s">
        <v>89</v>
      </c>
      <c r="E6758">
        <v>50</v>
      </c>
      <c r="F6758" t="s">
        <v>5</v>
      </c>
      <c r="G6758">
        <v>1</v>
      </c>
      <c r="H6758">
        <v>2582.02</v>
      </c>
      <c r="I6758">
        <v>2582.02</v>
      </c>
      <c r="J6758" t="s">
        <v>93</v>
      </c>
      <c r="K6758" t="s">
        <v>82</v>
      </c>
      <c r="L6758" t="s">
        <v>114</v>
      </c>
      <c r="M6758">
        <v>2024</v>
      </c>
      <c r="N6758" t="s">
        <v>84</v>
      </c>
      <c r="O6758" t="s">
        <v>5684</v>
      </c>
      <c r="P6758" t="s">
        <v>86</v>
      </c>
    </row>
    <row r="6759" spans="1:16" x14ac:dyDescent="0.45">
      <c r="A6759">
        <v>6758</v>
      </c>
      <c r="B6759" s="10">
        <v>45420</v>
      </c>
      <c r="C6759">
        <v>9212</v>
      </c>
      <c r="D6759" t="s">
        <v>80</v>
      </c>
      <c r="E6759">
        <v>62</v>
      </c>
      <c r="F6759" t="s">
        <v>9</v>
      </c>
      <c r="G6759">
        <v>1</v>
      </c>
      <c r="H6759">
        <v>2183.6</v>
      </c>
      <c r="I6759">
        <v>2183.6</v>
      </c>
      <c r="J6759" t="s">
        <v>81</v>
      </c>
      <c r="K6759" t="s">
        <v>82</v>
      </c>
      <c r="L6759" t="s">
        <v>114</v>
      </c>
      <c r="M6759">
        <v>2024</v>
      </c>
      <c r="N6759" t="s">
        <v>84</v>
      </c>
      <c r="O6759" t="s">
        <v>5917</v>
      </c>
      <c r="P6759" t="s">
        <v>86</v>
      </c>
    </row>
    <row r="6760" spans="1:16" x14ac:dyDescent="0.45">
      <c r="A6760">
        <v>6759</v>
      </c>
      <c r="B6760" s="10">
        <v>45420</v>
      </c>
      <c r="C6760">
        <v>6330</v>
      </c>
      <c r="D6760" t="s">
        <v>80</v>
      </c>
      <c r="E6760">
        <v>53</v>
      </c>
      <c r="F6760" t="s">
        <v>9</v>
      </c>
      <c r="G6760">
        <v>1</v>
      </c>
      <c r="H6760">
        <v>327.55</v>
      </c>
      <c r="I6760">
        <v>327.55</v>
      </c>
      <c r="J6760" t="s">
        <v>93</v>
      </c>
      <c r="K6760" t="s">
        <v>567</v>
      </c>
      <c r="L6760" t="s">
        <v>114</v>
      </c>
      <c r="M6760">
        <v>2024</v>
      </c>
      <c r="N6760" t="s">
        <v>84</v>
      </c>
      <c r="O6760" t="s">
        <v>7832</v>
      </c>
      <c r="P6760" t="s">
        <v>86</v>
      </c>
    </row>
    <row r="6761" spans="1:16" x14ac:dyDescent="0.45">
      <c r="A6761">
        <v>6760</v>
      </c>
      <c r="B6761" s="10">
        <v>45420</v>
      </c>
      <c r="C6761">
        <v>5655</v>
      </c>
      <c r="D6761" t="s">
        <v>89</v>
      </c>
      <c r="E6761">
        <v>61</v>
      </c>
      <c r="F6761" t="s">
        <v>5</v>
      </c>
      <c r="G6761">
        <v>4</v>
      </c>
      <c r="H6761">
        <v>3753.33</v>
      </c>
      <c r="I6761">
        <v>15013.32</v>
      </c>
      <c r="J6761" t="s">
        <v>81</v>
      </c>
      <c r="K6761" t="s">
        <v>82</v>
      </c>
      <c r="L6761" t="s">
        <v>114</v>
      </c>
      <c r="M6761">
        <v>2024</v>
      </c>
      <c r="N6761" t="s">
        <v>84</v>
      </c>
      <c r="O6761" t="s">
        <v>1465</v>
      </c>
      <c r="P6761" t="s">
        <v>86</v>
      </c>
    </row>
    <row r="6762" spans="1:16" x14ac:dyDescent="0.45">
      <c r="A6762">
        <v>6761</v>
      </c>
      <c r="B6762" s="10">
        <v>45420</v>
      </c>
      <c r="C6762">
        <v>2109</v>
      </c>
      <c r="D6762" t="s">
        <v>80</v>
      </c>
      <c r="E6762">
        <v>24</v>
      </c>
      <c r="F6762" t="s">
        <v>6</v>
      </c>
      <c r="G6762">
        <v>1</v>
      </c>
      <c r="H6762">
        <v>949.25</v>
      </c>
      <c r="I6762">
        <v>949.25</v>
      </c>
      <c r="J6762" t="s">
        <v>95</v>
      </c>
      <c r="K6762" t="s">
        <v>567</v>
      </c>
      <c r="L6762" t="s">
        <v>114</v>
      </c>
      <c r="M6762">
        <v>2024</v>
      </c>
      <c r="N6762" t="s">
        <v>84</v>
      </c>
      <c r="O6762" t="s">
        <v>7724</v>
      </c>
      <c r="P6762" t="s">
        <v>86</v>
      </c>
    </row>
    <row r="6763" spans="1:16" x14ac:dyDescent="0.45">
      <c r="A6763">
        <v>6762</v>
      </c>
      <c r="B6763" s="10">
        <v>45420</v>
      </c>
      <c r="C6763">
        <v>4771</v>
      </c>
      <c r="D6763" t="s">
        <v>89</v>
      </c>
      <c r="E6763">
        <v>44</v>
      </c>
      <c r="F6763" t="s">
        <v>8</v>
      </c>
      <c r="G6763">
        <v>1</v>
      </c>
      <c r="H6763">
        <v>4674</v>
      </c>
      <c r="I6763">
        <v>4674</v>
      </c>
      <c r="J6763" t="s">
        <v>97</v>
      </c>
      <c r="K6763" t="s">
        <v>82</v>
      </c>
      <c r="L6763" t="s">
        <v>114</v>
      </c>
      <c r="M6763">
        <v>2024</v>
      </c>
      <c r="N6763" t="s">
        <v>84</v>
      </c>
      <c r="O6763" t="s">
        <v>5252</v>
      </c>
      <c r="P6763" t="s">
        <v>86</v>
      </c>
    </row>
    <row r="6764" spans="1:16" x14ac:dyDescent="0.45">
      <c r="A6764">
        <v>6763</v>
      </c>
      <c r="B6764" s="10">
        <v>45420</v>
      </c>
      <c r="C6764">
        <v>9563</v>
      </c>
      <c r="D6764" t="s">
        <v>80</v>
      </c>
      <c r="E6764">
        <v>19</v>
      </c>
      <c r="F6764" t="s">
        <v>7</v>
      </c>
      <c r="G6764">
        <v>1</v>
      </c>
      <c r="H6764">
        <v>2019</v>
      </c>
      <c r="I6764">
        <v>2019</v>
      </c>
      <c r="J6764" t="s">
        <v>95</v>
      </c>
      <c r="K6764" t="s">
        <v>82</v>
      </c>
      <c r="L6764" t="s">
        <v>114</v>
      </c>
      <c r="M6764">
        <v>2024</v>
      </c>
      <c r="N6764" t="s">
        <v>668</v>
      </c>
      <c r="O6764" t="s">
        <v>9643</v>
      </c>
      <c r="P6764" t="s">
        <v>86</v>
      </c>
    </row>
    <row r="6765" spans="1:16" x14ac:dyDescent="0.45">
      <c r="A6765">
        <v>6764</v>
      </c>
      <c r="B6765" s="10">
        <v>45420</v>
      </c>
      <c r="C6765">
        <v>7123</v>
      </c>
      <c r="D6765" t="s">
        <v>89</v>
      </c>
      <c r="E6765">
        <v>34</v>
      </c>
      <c r="F6765" t="s">
        <v>5</v>
      </c>
      <c r="G6765">
        <v>4</v>
      </c>
      <c r="H6765">
        <v>3130.18</v>
      </c>
      <c r="I6765">
        <v>12520.72</v>
      </c>
      <c r="J6765" t="s">
        <v>87</v>
      </c>
      <c r="K6765" t="s">
        <v>82</v>
      </c>
      <c r="L6765" t="s">
        <v>114</v>
      </c>
      <c r="M6765">
        <v>2024</v>
      </c>
      <c r="N6765" t="s">
        <v>84</v>
      </c>
      <c r="O6765" t="s">
        <v>1096</v>
      </c>
      <c r="P6765" t="s">
        <v>86</v>
      </c>
    </row>
    <row r="6766" spans="1:16" x14ac:dyDescent="0.45">
      <c r="A6766">
        <v>6765</v>
      </c>
      <c r="B6766" s="10">
        <v>45420</v>
      </c>
      <c r="C6766">
        <v>8647</v>
      </c>
      <c r="D6766" t="s">
        <v>89</v>
      </c>
      <c r="E6766">
        <v>18</v>
      </c>
      <c r="F6766" t="s">
        <v>102</v>
      </c>
      <c r="G6766">
        <v>3</v>
      </c>
      <c r="H6766">
        <v>4100.58</v>
      </c>
      <c r="I6766">
        <v>12301.74</v>
      </c>
      <c r="J6766" t="s">
        <v>95</v>
      </c>
      <c r="K6766" t="s">
        <v>82</v>
      </c>
      <c r="L6766" t="s">
        <v>114</v>
      </c>
      <c r="M6766">
        <v>2024</v>
      </c>
      <c r="N6766" t="s">
        <v>84</v>
      </c>
      <c r="O6766" t="s">
        <v>6915</v>
      </c>
      <c r="P6766" t="s">
        <v>86</v>
      </c>
    </row>
    <row r="6767" spans="1:16" x14ac:dyDescent="0.45">
      <c r="A6767">
        <v>6766</v>
      </c>
      <c r="B6767" s="10">
        <v>45420</v>
      </c>
      <c r="C6767">
        <v>2174</v>
      </c>
      <c r="D6767" t="s">
        <v>89</v>
      </c>
      <c r="E6767">
        <v>63</v>
      </c>
      <c r="F6767" t="s">
        <v>102</v>
      </c>
      <c r="G6767">
        <v>3</v>
      </c>
      <c r="H6767">
        <v>942.47</v>
      </c>
      <c r="I6767">
        <v>2827.41</v>
      </c>
      <c r="J6767" t="s">
        <v>81</v>
      </c>
      <c r="K6767" t="s">
        <v>82</v>
      </c>
      <c r="L6767" t="s">
        <v>114</v>
      </c>
      <c r="M6767">
        <v>2024</v>
      </c>
      <c r="N6767" t="s">
        <v>84</v>
      </c>
      <c r="O6767" t="s">
        <v>6767</v>
      </c>
      <c r="P6767" t="s">
        <v>86</v>
      </c>
    </row>
    <row r="6768" spans="1:16" x14ac:dyDescent="0.45">
      <c r="A6768">
        <v>6767</v>
      </c>
      <c r="B6768" s="10">
        <v>45420</v>
      </c>
      <c r="C6768">
        <v>2164</v>
      </c>
      <c r="D6768" t="s">
        <v>80</v>
      </c>
      <c r="E6768">
        <v>47</v>
      </c>
      <c r="F6768" t="s">
        <v>6</v>
      </c>
      <c r="G6768">
        <v>2</v>
      </c>
      <c r="H6768">
        <v>2728.62</v>
      </c>
      <c r="I6768">
        <v>5457.24</v>
      </c>
      <c r="J6768" t="s">
        <v>93</v>
      </c>
      <c r="K6768" t="s">
        <v>82</v>
      </c>
      <c r="L6768" t="s">
        <v>114</v>
      </c>
      <c r="M6768">
        <v>2024</v>
      </c>
      <c r="N6768" t="s">
        <v>84</v>
      </c>
      <c r="O6768" t="s">
        <v>3449</v>
      </c>
      <c r="P6768" t="s">
        <v>86</v>
      </c>
    </row>
    <row r="6769" spans="1:16" x14ac:dyDescent="0.45">
      <c r="A6769">
        <v>6768</v>
      </c>
      <c r="B6769" s="10">
        <v>45421</v>
      </c>
      <c r="C6769">
        <v>9712</v>
      </c>
      <c r="D6769" t="s">
        <v>89</v>
      </c>
      <c r="E6769">
        <v>39</v>
      </c>
      <c r="F6769" t="s">
        <v>5</v>
      </c>
      <c r="G6769">
        <v>4</v>
      </c>
      <c r="H6769">
        <v>1225.23</v>
      </c>
      <c r="I6769">
        <v>4900.92</v>
      </c>
      <c r="J6769" t="s">
        <v>97</v>
      </c>
      <c r="K6769" t="s">
        <v>82</v>
      </c>
      <c r="L6769" t="s">
        <v>114</v>
      </c>
      <c r="M6769">
        <v>2024</v>
      </c>
      <c r="N6769" t="s">
        <v>84</v>
      </c>
      <c r="O6769" t="s">
        <v>181</v>
      </c>
      <c r="P6769" t="s">
        <v>86</v>
      </c>
    </row>
    <row r="6770" spans="1:16" x14ac:dyDescent="0.45">
      <c r="A6770">
        <v>6769</v>
      </c>
      <c r="B6770" s="10">
        <v>45421</v>
      </c>
      <c r="C6770">
        <v>5466</v>
      </c>
      <c r="D6770" t="s">
        <v>80</v>
      </c>
      <c r="E6770">
        <v>45</v>
      </c>
      <c r="F6770" t="s">
        <v>7</v>
      </c>
      <c r="G6770">
        <v>1</v>
      </c>
      <c r="H6770">
        <v>2572.87</v>
      </c>
      <c r="I6770">
        <v>2572.87</v>
      </c>
      <c r="J6770" t="s">
        <v>93</v>
      </c>
      <c r="K6770" t="s">
        <v>82</v>
      </c>
      <c r="L6770" t="s">
        <v>114</v>
      </c>
      <c r="M6770">
        <v>2024</v>
      </c>
      <c r="N6770" t="s">
        <v>84</v>
      </c>
      <c r="O6770" t="s">
        <v>5685</v>
      </c>
      <c r="P6770" t="s">
        <v>86</v>
      </c>
    </row>
    <row r="6771" spans="1:16" x14ac:dyDescent="0.45">
      <c r="A6771">
        <v>6770</v>
      </c>
      <c r="B6771" s="10">
        <v>45421</v>
      </c>
      <c r="C6771">
        <v>6538</v>
      </c>
      <c r="D6771" t="s">
        <v>80</v>
      </c>
      <c r="E6771">
        <v>50</v>
      </c>
      <c r="F6771" t="s">
        <v>6</v>
      </c>
      <c r="G6771">
        <v>1</v>
      </c>
      <c r="H6771">
        <v>2918.21</v>
      </c>
      <c r="I6771">
        <v>2918.21</v>
      </c>
      <c r="J6771" t="s">
        <v>93</v>
      </c>
      <c r="K6771" t="s">
        <v>82</v>
      </c>
      <c r="L6771" t="s">
        <v>114</v>
      </c>
      <c r="M6771">
        <v>2024</v>
      </c>
      <c r="N6771" t="s">
        <v>84</v>
      </c>
      <c r="O6771" t="s">
        <v>5686</v>
      </c>
      <c r="P6771" t="s">
        <v>86</v>
      </c>
    </row>
    <row r="6772" spans="1:16" x14ac:dyDescent="0.45">
      <c r="A6772">
        <v>6771</v>
      </c>
      <c r="B6772" s="10">
        <v>45421</v>
      </c>
      <c r="C6772">
        <v>8111</v>
      </c>
      <c r="D6772" t="s">
        <v>80</v>
      </c>
      <c r="E6772">
        <v>43</v>
      </c>
      <c r="F6772" t="s">
        <v>6</v>
      </c>
      <c r="G6772">
        <v>1</v>
      </c>
      <c r="H6772">
        <v>887.25</v>
      </c>
      <c r="I6772">
        <v>887.25</v>
      </c>
      <c r="J6772" t="s">
        <v>97</v>
      </c>
      <c r="K6772" t="s">
        <v>567</v>
      </c>
      <c r="L6772" t="s">
        <v>114</v>
      </c>
      <c r="M6772">
        <v>2024</v>
      </c>
      <c r="N6772" t="s">
        <v>84</v>
      </c>
      <c r="O6772" t="s">
        <v>7971</v>
      </c>
      <c r="P6772" t="s">
        <v>86</v>
      </c>
    </row>
    <row r="6773" spans="1:16" x14ac:dyDescent="0.45">
      <c r="A6773">
        <v>6772</v>
      </c>
      <c r="B6773" s="10">
        <v>45421</v>
      </c>
      <c r="C6773">
        <v>9434</v>
      </c>
      <c r="D6773" t="s">
        <v>80</v>
      </c>
      <c r="E6773">
        <v>52</v>
      </c>
      <c r="F6773" t="s">
        <v>6</v>
      </c>
      <c r="G6773">
        <v>3</v>
      </c>
      <c r="H6773">
        <v>2925.05</v>
      </c>
      <c r="I6773">
        <v>8775.15</v>
      </c>
      <c r="J6773" t="s">
        <v>93</v>
      </c>
      <c r="K6773" t="s">
        <v>82</v>
      </c>
      <c r="L6773" t="s">
        <v>114</v>
      </c>
      <c r="M6773">
        <v>2024</v>
      </c>
      <c r="N6773" t="s">
        <v>84</v>
      </c>
      <c r="O6773" t="s">
        <v>8535</v>
      </c>
      <c r="P6773" t="s">
        <v>748</v>
      </c>
    </row>
    <row r="6774" spans="1:16" x14ac:dyDescent="0.45">
      <c r="A6774">
        <v>6773</v>
      </c>
      <c r="B6774" s="10">
        <v>45421</v>
      </c>
      <c r="C6774">
        <v>3800</v>
      </c>
      <c r="D6774" t="s">
        <v>80</v>
      </c>
      <c r="E6774">
        <v>28</v>
      </c>
      <c r="F6774" t="s">
        <v>9</v>
      </c>
      <c r="G6774">
        <v>1</v>
      </c>
      <c r="H6774">
        <v>2301.79</v>
      </c>
      <c r="I6774">
        <v>2301.79</v>
      </c>
      <c r="J6774" t="s">
        <v>87</v>
      </c>
      <c r="K6774" t="s">
        <v>82</v>
      </c>
      <c r="L6774" t="s">
        <v>114</v>
      </c>
      <c r="M6774">
        <v>2024</v>
      </c>
      <c r="N6774" t="s">
        <v>84</v>
      </c>
      <c r="O6774" t="s">
        <v>5464</v>
      </c>
      <c r="P6774" t="s">
        <v>86</v>
      </c>
    </row>
    <row r="6775" spans="1:16" x14ac:dyDescent="0.45">
      <c r="A6775">
        <v>6774</v>
      </c>
      <c r="B6775" s="10">
        <v>45421</v>
      </c>
      <c r="C6775">
        <v>5607</v>
      </c>
      <c r="D6775" t="s">
        <v>80</v>
      </c>
      <c r="E6775">
        <v>24</v>
      </c>
      <c r="F6775" t="s">
        <v>9</v>
      </c>
      <c r="G6775">
        <v>1</v>
      </c>
      <c r="H6775">
        <v>2633.9</v>
      </c>
      <c r="I6775">
        <v>2633.9</v>
      </c>
      <c r="J6775" t="s">
        <v>95</v>
      </c>
      <c r="K6775" t="s">
        <v>82</v>
      </c>
      <c r="L6775" t="s">
        <v>114</v>
      </c>
      <c r="M6775">
        <v>2024</v>
      </c>
      <c r="N6775" t="s">
        <v>84</v>
      </c>
      <c r="O6775" t="s">
        <v>5075</v>
      </c>
      <c r="P6775" t="s">
        <v>86</v>
      </c>
    </row>
    <row r="6776" spans="1:16" x14ac:dyDescent="0.45">
      <c r="A6776">
        <v>6775</v>
      </c>
      <c r="B6776" s="10">
        <v>45421</v>
      </c>
      <c r="C6776">
        <v>8262</v>
      </c>
      <c r="D6776" t="s">
        <v>80</v>
      </c>
      <c r="E6776">
        <v>45</v>
      </c>
      <c r="F6776" t="s">
        <v>8</v>
      </c>
      <c r="G6776">
        <v>3</v>
      </c>
      <c r="H6776">
        <v>4529.59</v>
      </c>
      <c r="I6776">
        <v>13588.77</v>
      </c>
      <c r="J6776" t="s">
        <v>93</v>
      </c>
      <c r="K6776" t="s">
        <v>82</v>
      </c>
      <c r="L6776" t="s">
        <v>114</v>
      </c>
      <c r="M6776">
        <v>2024</v>
      </c>
      <c r="N6776" t="s">
        <v>84</v>
      </c>
      <c r="O6776" t="s">
        <v>6580</v>
      </c>
      <c r="P6776" t="s">
        <v>86</v>
      </c>
    </row>
    <row r="6777" spans="1:16" x14ac:dyDescent="0.45">
      <c r="A6777">
        <v>6776</v>
      </c>
      <c r="B6777" s="10">
        <v>45421</v>
      </c>
      <c r="C6777">
        <v>2541</v>
      </c>
      <c r="D6777" t="s">
        <v>89</v>
      </c>
      <c r="E6777">
        <v>42</v>
      </c>
      <c r="F6777" t="s">
        <v>7</v>
      </c>
      <c r="G6777">
        <v>1</v>
      </c>
      <c r="H6777">
        <v>2444.83</v>
      </c>
      <c r="I6777">
        <v>2444.83</v>
      </c>
      <c r="J6777" t="s">
        <v>97</v>
      </c>
      <c r="K6777" t="s">
        <v>82</v>
      </c>
      <c r="L6777" t="s">
        <v>114</v>
      </c>
      <c r="M6777">
        <v>2024</v>
      </c>
      <c r="N6777" t="s">
        <v>84</v>
      </c>
      <c r="O6777" t="s">
        <v>5253</v>
      </c>
      <c r="P6777" t="s">
        <v>86</v>
      </c>
    </row>
    <row r="6778" spans="1:16" x14ac:dyDescent="0.45">
      <c r="A6778">
        <v>6777</v>
      </c>
      <c r="B6778" s="10">
        <v>45421</v>
      </c>
      <c r="C6778">
        <v>3765</v>
      </c>
      <c r="D6778" t="s">
        <v>80</v>
      </c>
      <c r="E6778">
        <v>58</v>
      </c>
      <c r="F6778" t="s">
        <v>102</v>
      </c>
      <c r="G6778">
        <v>2</v>
      </c>
      <c r="H6778">
        <v>2406.94</v>
      </c>
      <c r="I6778">
        <v>4813.88</v>
      </c>
      <c r="J6778" t="s">
        <v>81</v>
      </c>
      <c r="K6778" t="s">
        <v>82</v>
      </c>
      <c r="L6778" t="s">
        <v>114</v>
      </c>
      <c r="M6778">
        <v>2024</v>
      </c>
      <c r="N6778" t="s">
        <v>84</v>
      </c>
      <c r="O6778" t="s">
        <v>3144</v>
      </c>
      <c r="P6778" t="s">
        <v>86</v>
      </c>
    </row>
    <row r="6779" spans="1:16" x14ac:dyDescent="0.45">
      <c r="A6779">
        <v>6778</v>
      </c>
      <c r="B6779" s="10">
        <v>45421</v>
      </c>
      <c r="C6779">
        <v>5491</v>
      </c>
      <c r="D6779" t="s">
        <v>80</v>
      </c>
      <c r="E6779">
        <v>48</v>
      </c>
      <c r="F6779" t="s">
        <v>102</v>
      </c>
      <c r="G6779">
        <v>5</v>
      </c>
      <c r="H6779">
        <v>2378.4699999999998</v>
      </c>
      <c r="I6779">
        <v>11892.35</v>
      </c>
      <c r="J6779" t="s">
        <v>93</v>
      </c>
      <c r="K6779" t="s">
        <v>82</v>
      </c>
      <c r="L6779" t="s">
        <v>114</v>
      </c>
      <c r="M6779">
        <v>2024</v>
      </c>
      <c r="N6779" t="s">
        <v>84</v>
      </c>
      <c r="O6779" t="s">
        <v>9191</v>
      </c>
      <c r="P6779" t="s">
        <v>748</v>
      </c>
    </row>
    <row r="6780" spans="1:16" x14ac:dyDescent="0.45">
      <c r="A6780">
        <v>6779</v>
      </c>
      <c r="B6780" s="10">
        <v>45421</v>
      </c>
      <c r="C6780">
        <v>4083</v>
      </c>
      <c r="D6780" t="s">
        <v>89</v>
      </c>
      <c r="E6780">
        <v>20</v>
      </c>
      <c r="F6780" t="s">
        <v>8</v>
      </c>
      <c r="G6780">
        <v>2</v>
      </c>
      <c r="H6780">
        <v>3134.37</v>
      </c>
      <c r="I6780">
        <v>6268.74</v>
      </c>
      <c r="J6780" t="s">
        <v>95</v>
      </c>
      <c r="K6780" t="s">
        <v>82</v>
      </c>
      <c r="L6780" t="s">
        <v>114</v>
      </c>
      <c r="M6780">
        <v>2024</v>
      </c>
      <c r="N6780" t="s">
        <v>668</v>
      </c>
      <c r="O6780" t="s">
        <v>9901</v>
      </c>
      <c r="P6780" t="s">
        <v>86</v>
      </c>
    </row>
    <row r="6781" spans="1:16" x14ac:dyDescent="0.45">
      <c r="A6781">
        <v>6780</v>
      </c>
      <c r="B6781" s="10">
        <v>45421</v>
      </c>
      <c r="C6781">
        <v>6356</v>
      </c>
      <c r="D6781" t="s">
        <v>80</v>
      </c>
      <c r="E6781">
        <v>50</v>
      </c>
      <c r="F6781" t="s">
        <v>102</v>
      </c>
      <c r="G6781">
        <v>4</v>
      </c>
      <c r="H6781">
        <v>1869.21</v>
      </c>
      <c r="I6781">
        <v>7476.84</v>
      </c>
      <c r="J6781" t="s">
        <v>93</v>
      </c>
      <c r="K6781" t="s">
        <v>82</v>
      </c>
      <c r="L6781" t="s">
        <v>114</v>
      </c>
      <c r="M6781">
        <v>2024</v>
      </c>
      <c r="N6781" t="s">
        <v>84</v>
      </c>
      <c r="O6781" t="s">
        <v>2109</v>
      </c>
      <c r="P6781" t="s">
        <v>86</v>
      </c>
    </row>
    <row r="6782" spans="1:16" x14ac:dyDescent="0.45">
      <c r="A6782">
        <v>6781</v>
      </c>
      <c r="B6782" s="10">
        <v>45421</v>
      </c>
      <c r="C6782">
        <v>2857</v>
      </c>
      <c r="D6782" t="s">
        <v>89</v>
      </c>
      <c r="E6782">
        <v>51</v>
      </c>
      <c r="F6782" t="s">
        <v>6</v>
      </c>
      <c r="G6782">
        <v>2</v>
      </c>
      <c r="H6782">
        <v>4016.73</v>
      </c>
      <c r="I6782">
        <v>8033.46</v>
      </c>
      <c r="J6782" t="s">
        <v>93</v>
      </c>
      <c r="K6782" t="s">
        <v>82</v>
      </c>
      <c r="L6782" t="s">
        <v>114</v>
      </c>
      <c r="M6782">
        <v>2024</v>
      </c>
      <c r="N6782" t="s">
        <v>84</v>
      </c>
      <c r="O6782" t="s">
        <v>3450</v>
      </c>
      <c r="P6782" t="s">
        <v>86</v>
      </c>
    </row>
    <row r="6783" spans="1:16" x14ac:dyDescent="0.45">
      <c r="A6783">
        <v>6782</v>
      </c>
      <c r="B6783" s="10">
        <v>45422</v>
      </c>
      <c r="C6783">
        <v>1769</v>
      </c>
      <c r="D6783" t="s">
        <v>89</v>
      </c>
      <c r="E6783">
        <v>38</v>
      </c>
      <c r="F6783" t="s">
        <v>8</v>
      </c>
      <c r="G6783">
        <v>2</v>
      </c>
      <c r="H6783">
        <v>1465.95</v>
      </c>
      <c r="I6783">
        <v>2931.9</v>
      </c>
      <c r="J6783" t="s">
        <v>97</v>
      </c>
      <c r="K6783" t="s">
        <v>82</v>
      </c>
      <c r="L6783" t="s">
        <v>114</v>
      </c>
      <c r="M6783">
        <v>2024</v>
      </c>
      <c r="N6783" t="s">
        <v>84</v>
      </c>
      <c r="O6783" t="s">
        <v>291</v>
      </c>
      <c r="P6783" t="s">
        <v>86</v>
      </c>
    </row>
    <row r="6784" spans="1:16" x14ac:dyDescent="0.45">
      <c r="A6784">
        <v>6783</v>
      </c>
      <c r="B6784" s="10">
        <v>45422</v>
      </c>
      <c r="C6784">
        <v>2422</v>
      </c>
      <c r="D6784" t="s">
        <v>80</v>
      </c>
      <c r="E6784">
        <v>54</v>
      </c>
      <c r="F6784" t="s">
        <v>8</v>
      </c>
      <c r="G6784">
        <v>3</v>
      </c>
      <c r="H6784">
        <v>1532.75</v>
      </c>
      <c r="I6784">
        <v>4598.25</v>
      </c>
      <c r="J6784" t="s">
        <v>93</v>
      </c>
      <c r="K6784" t="s">
        <v>82</v>
      </c>
      <c r="L6784" t="s">
        <v>114</v>
      </c>
      <c r="M6784">
        <v>2024</v>
      </c>
      <c r="N6784" t="s">
        <v>668</v>
      </c>
      <c r="O6784" t="s">
        <v>9528</v>
      </c>
      <c r="P6784" t="s">
        <v>86</v>
      </c>
    </row>
    <row r="6785" spans="1:16" x14ac:dyDescent="0.45">
      <c r="A6785">
        <v>6784</v>
      </c>
      <c r="B6785" s="10">
        <v>45422</v>
      </c>
      <c r="C6785">
        <v>9598</v>
      </c>
      <c r="D6785" t="s">
        <v>80</v>
      </c>
      <c r="E6785">
        <v>36</v>
      </c>
      <c r="F6785" t="s">
        <v>5</v>
      </c>
      <c r="G6785">
        <v>4</v>
      </c>
      <c r="H6785">
        <v>2964.31</v>
      </c>
      <c r="I6785">
        <v>11857.24</v>
      </c>
      <c r="J6785" t="s">
        <v>97</v>
      </c>
      <c r="K6785" t="s">
        <v>82</v>
      </c>
      <c r="L6785" t="s">
        <v>114</v>
      </c>
      <c r="M6785">
        <v>2024</v>
      </c>
      <c r="N6785" t="s">
        <v>84</v>
      </c>
      <c r="O6785" t="s">
        <v>1799</v>
      </c>
      <c r="P6785" t="s">
        <v>86</v>
      </c>
    </row>
    <row r="6786" spans="1:16" x14ac:dyDescent="0.45">
      <c r="A6786">
        <v>6785</v>
      </c>
      <c r="B6786" s="10">
        <v>45422</v>
      </c>
      <c r="C6786">
        <v>3972</v>
      </c>
      <c r="D6786" t="s">
        <v>89</v>
      </c>
      <c r="E6786">
        <v>54</v>
      </c>
      <c r="F6786" t="s">
        <v>9</v>
      </c>
      <c r="G6786">
        <v>2</v>
      </c>
      <c r="H6786">
        <v>1336.45</v>
      </c>
      <c r="I6786">
        <v>2672.9</v>
      </c>
      <c r="J6786" t="s">
        <v>93</v>
      </c>
      <c r="K6786" t="s">
        <v>82</v>
      </c>
      <c r="L6786" t="s">
        <v>114</v>
      </c>
      <c r="M6786">
        <v>2024</v>
      </c>
      <c r="N6786" t="s">
        <v>84</v>
      </c>
      <c r="O6786" t="s">
        <v>3451</v>
      </c>
      <c r="P6786" t="s">
        <v>86</v>
      </c>
    </row>
    <row r="6787" spans="1:16" x14ac:dyDescent="0.45">
      <c r="A6787">
        <v>6786</v>
      </c>
      <c r="B6787" s="10">
        <v>45422</v>
      </c>
      <c r="C6787">
        <v>2872</v>
      </c>
      <c r="D6787" t="s">
        <v>80</v>
      </c>
      <c r="E6787">
        <v>38</v>
      </c>
      <c r="F6787" t="s">
        <v>7</v>
      </c>
      <c r="G6787">
        <v>5</v>
      </c>
      <c r="H6787">
        <v>495.23</v>
      </c>
      <c r="I6787">
        <v>2476.15</v>
      </c>
      <c r="J6787" t="s">
        <v>97</v>
      </c>
      <c r="K6787" t="s">
        <v>82</v>
      </c>
      <c r="L6787" t="s">
        <v>114</v>
      </c>
      <c r="M6787">
        <v>2024</v>
      </c>
      <c r="N6787" t="s">
        <v>84</v>
      </c>
      <c r="O6787" t="s">
        <v>4543</v>
      </c>
      <c r="P6787" t="s">
        <v>86</v>
      </c>
    </row>
    <row r="6788" spans="1:16" x14ac:dyDescent="0.45">
      <c r="A6788">
        <v>6787</v>
      </c>
      <c r="B6788" s="10">
        <v>45422</v>
      </c>
      <c r="C6788">
        <v>6599</v>
      </c>
      <c r="D6788" t="s">
        <v>89</v>
      </c>
      <c r="E6788">
        <v>31</v>
      </c>
      <c r="F6788" t="s">
        <v>7</v>
      </c>
      <c r="G6788">
        <v>2</v>
      </c>
      <c r="H6788">
        <v>1067.6500000000001</v>
      </c>
      <c r="I6788">
        <v>2135.3000000000002</v>
      </c>
      <c r="J6788" t="s">
        <v>87</v>
      </c>
      <c r="K6788" t="s">
        <v>82</v>
      </c>
      <c r="L6788" t="s">
        <v>114</v>
      </c>
      <c r="M6788">
        <v>2024</v>
      </c>
      <c r="N6788" t="s">
        <v>84</v>
      </c>
      <c r="O6788" t="s">
        <v>3785</v>
      </c>
      <c r="P6788" t="s">
        <v>86</v>
      </c>
    </row>
    <row r="6789" spans="1:16" x14ac:dyDescent="0.45">
      <c r="A6789">
        <v>6788</v>
      </c>
      <c r="B6789" s="10">
        <v>45422</v>
      </c>
      <c r="C6789">
        <v>3269</v>
      </c>
      <c r="D6789" t="s">
        <v>89</v>
      </c>
      <c r="E6789">
        <v>27</v>
      </c>
      <c r="F6789" t="s">
        <v>9</v>
      </c>
      <c r="G6789">
        <v>1</v>
      </c>
      <c r="H6789">
        <v>4572.6000000000004</v>
      </c>
      <c r="I6789">
        <v>4572.6000000000004</v>
      </c>
      <c r="J6789" t="s">
        <v>87</v>
      </c>
      <c r="K6789" t="s">
        <v>82</v>
      </c>
      <c r="L6789" t="s">
        <v>114</v>
      </c>
      <c r="M6789">
        <v>2024</v>
      </c>
      <c r="N6789" t="s">
        <v>84</v>
      </c>
      <c r="O6789" t="s">
        <v>5465</v>
      </c>
      <c r="P6789" t="s">
        <v>86</v>
      </c>
    </row>
    <row r="6790" spans="1:16" x14ac:dyDescent="0.45">
      <c r="A6790">
        <v>6789</v>
      </c>
      <c r="B6790" s="10">
        <v>45422</v>
      </c>
      <c r="C6790">
        <v>6275</v>
      </c>
      <c r="D6790" t="s">
        <v>80</v>
      </c>
      <c r="E6790">
        <v>24</v>
      </c>
      <c r="F6790" t="s">
        <v>6</v>
      </c>
      <c r="G6790">
        <v>3</v>
      </c>
      <c r="H6790">
        <v>102.97</v>
      </c>
      <c r="I6790">
        <v>308.91000000000003</v>
      </c>
      <c r="J6790" t="s">
        <v>95</v>
      </c>
      <c r="K6790" t="s">
        <v>567</v>
      </c>
      <c r="L6790" t="s">
        <v>114</v>
      </c>
      <c r="M6790">
        <v>2024</v>
      </c>
      <c r="N6790" t="s">
        <v>84</v>
      </c>
      <c r="O6790" t="s">
        <v>8758</v>
      </c>
      <c r="P6790" t="s">
        <v>748</v>
      </c>
    </row>
    <row r="6791" spans="1:16" x14ac:dyDescent="0.45">
      <c r="A6791">
        <v>6790</v>
      </c>
      <c r="B6791" s="10">
        <v>45422</v>
      </c>
      <c r="C6791">
        <v>5749</v>
      </c>
      <c r="D6791" t="s">
        <v>89</v>
      </c>
      <c r="E6791">
        <v>46</v>
      </c>
      <c r="F6791" t="s">
        <v>7</v>
      </c>
      <c r="G6791">
        <v>1</v>
      </c>
      <c r="H6791">
        <v>710.63</v>
      </c>
      <c r="I6791">
        <v>710.63</v>
      </c>
      <c r="J6791" t="s">
        <v>93</v>
      </c>
      <c r="K6791" t="s">
        <v>567</v>
      </c>
      <c r="L6791" t="s">
        <v>114</v>
      </c>
      <c r="M6791">
        <v>2024</v>
      </c>
      <c r="N6791" t="s">
        <v>84</v>
      </c>
      <c r="O6791" t="s">
        <v>7833</v>
      </c>
      <c r="P6791" t="s">
        <v>86</v>
      </c>
    </row>
    <row r="6792" spans="1:16" x14ac:dyDescent="0.45">
      <c r="A6792">
        <v>6791</v>
      </c>
      <c r="B6792" s="10">
        <v>45422</v>
      </c>
      <c r="C6792">
        <v>7571</v>
      </c>
      <c r="D6792" t="s">
        <v>80</v>
      </c>
      <c r="E6792">
        <v>57</v>
      </c>
      <c r="F6792" t="s">
        <v>102</v>
      </c>
      <c r="G6792">
        <v>4</v>
      </c>
      <c r="H6792">
        <v>3802.3</v>
      </c>
      <c r="I6792">
        <v>15209.2</v>
      </c>
      <c r="J6792" t="s">
        <v>81</v>
      </c>
      <c r="K6792" t="s">
        <v>82</v>
      </c>
      <c r="L6792" t="s">
        <v>114</v>
      </c>
      <c r="M6792">
        <v>2024</v>
      </c>
      <c r="N6792" t="s">
        <v>84</v>
      </c>
      <c r="O6792" t="s">
        <v>1466</v>
      </c>
      <c r="P6792" t="s">
        <v>86</v>
      </c>
    </row>
    <row r="6793" spans="1:16" x14ac:dyDescent="0.45">
      <c r="A6793">
        <v>6792</v>
      </c>
      <c r="B6793" s="10">
        <v>45422</v>
      </c>
      <c r="C6793">
        <v>6072</v>
      </c>
      <c r="D6793" t="s">
        <v>80</v>
      </c>
      <c r="E6793">
        <v>25</v>
      </c>
      <c r="F6793" t="s">
        <v>102</v>
      </c>
      <c r="G6793">
        <v>4</v>
      </c>
      <c r="H6793">
        <v>4900.3100000000004</v>
      </c>
      <c r="I6793">
        <v>19601.240000000002</v>
      </c>
      <c r="J6793" t="s">
        <v>87</v>
      </c>
      <c r="K6793" t="s">
        <v>82</v>
      </c>
      <c r="L6793" t="s">
        <v>114</v>
      </c>
      <c r="M6793">
        <v>2024</v>
      </c>
      <c r="N6793" t="s">
        <v>84</v>
      </c>
      <c r="O6793" t="s">
        <v>1097</v>
      </c>
      <c r="P6793" t="s">
        <v>86</v>
      </c>
    </row>
    <row r="6794" spans="1:16" x14ac:dyDescent="0.45">
      <c r="A6794">
        <v>6793</v>
      </c>
      <c r="B6794" s="10">
        <v>45422</v>
      </c>
      <c r="C6794">
        <v>6463</v>
      </c>
      <c r="D6794" t="s">
        <v>89</v>
      </c>
      <c r="E6794">
        <v>56</v>
      </c>
      <c r="F6794" t="s">
        <v>7</v>
      </c>
      <c r="G6794">
        <v>3</v>
      </c>
      <c r="H6794">
        <v>3456.52</v>
      </c>
      <c r="I6794">
        <v>10369.56</v>
      </c>
      <c r="J6794" t="s">
        <v>81</v>
      </c>
      <c r="K6794" t="s">
        <v>82</v>
      </c>
      <c r="L6794" t="s">
        <v>114</v>
      </c>
      <c r="M6794">
        <v>2024</v>
      </c>
      <c r="N6794" t="s">
        <v>84</v>
      </c>
      <c r="O6794" t="s">
        <v>6768</v>
      </c>
      <c r="P6794" t="s">
        <v>86</v>
      </c>
    </row>
    <row r="6795" spans="1:16" x14ac:dyDescent="0.45">
      <c r="A6795">
        <v>6794</v>
      </c>
      <c r="B6795" s="10">
        <v>45422</v>
      </c>
      <c r="C6795">
        <v>8450</v>
      </c>
      <c r="D6795" t="s">
        <v>89</v>
      </c>
      <c r="E6795">
        <v>30</v>
      </c>
      <c r="F6795" t="s">
        <v>5</v>
      </c>
      <c r="G6795">
        <v>2</v>
      </c>
      <c r="H6795">
        <v>4615.5600000000004</v>
      </c>
      <c r="I6795">
        <v>9231.1200000000008</v>
      </c>
      <c r="J6795" t="s">
        <v>87</v>
      </c>
      <c r="K6795" t="s">
        <v>82</v>
      </c>
      <c r="L6795" t="s">
        <v>114</v>
      </c>
      <c r="M6795">
        <v>2024</v>
      </c>
      <c r="N6795" t="s">
        <v>84</v>
      </c>
      <c r="O6795" t="s">
        <v>3786</v>
      </c>
      <c r="P6795" t="s">
        <v>86</v>
      </c>
    </row>
    <row r="6796" spans="1:16" x14ac:dyDescent="0.45">
      <c r="A6796">
        <v>6795</v>
      </c>
      <c r="B6796" s="10">
        <v>45423</v>
      </c>
      <c r="C6796">
        <v>9420</v>
      </c>
      <c r="D6796" t="s">
        <v>80</v>
      </c>
      <c r="E6796">
        <v>63</v>
      </c>
      <c r="F6796" t="s">
        <v>7</v>
      </c>
      <c r="G6796">
        <v>4</v>
      </c>
      <c r="H6796">
        <v>4283.42</v>
      </c>
      <c r="I6796">
        <v>17133.68</v>
      </c>
      <c r="J6796" t="s">
        <v>81</v>
      </c>
      <c r="K6796" t="s">
        <v>82</v>
      </c>
      <c r="L6796" t="s">
        <v>114</v>
      </c>
      <c r="M6796">
        <v>2024</v>
      </c>
      <c r="N6796" t="s">
        <v>668</v>
      </c>
      <c r="O6796" t="s">
        <v>726</v>
      </c>
      <c r="P6796" t="s">
        <v>86</v>
      </c>
    </row>
    <row r="6797" spans="1:16" x14ac:dyDescent="0.45">
      <c r="A6797">
        <v>6796</v>
      </c>
      <c r="B6797" s="10">
        <v>45423</v>
      </c>
      <c r="C6797">
        <v>4959</v>
      </c>
      <c r="D6797" t="s">
        <v>80</v>
      </c>
      <c r="E6797">
        <v>36</v>
      </c>
      <c r="F6797" t="s">
        <v>8</v>
      </c>
      <c r="G6797">
        <v>5</v>
      </c>
      <c r="H6797">
        <v>2425.85</v>
      </c>
      <c r="I6797">
        <v>12129.25</v>
      </c>
      <c r="J6797" t="s">
        <v>97</v>
      </c>
      <c r="K6797" t="s">
        <v>82</v>
      </c>
      <c r="L6797" t="s">
        <v>114</v>
      </c>
      <c r="M6797">
        <v>2024</v>
      </c>
      <c r="N6797" t="s">
        <v>84</v>
      </c>
      <c r="O6797" t="s">
        <v>4544</v>
      </c>
      <c r="P6797" t="s">
        <v>86</v>
      </c>
    </row>
    <row r="6798" spans="1:16" x14ac:dyDescent="0.45">
      <c r="A6798">
        <v>6797</v>
      </c>
      <c r="B6798" s="10">
        <v>45423</v>
      </c>
      <c r="C6798">
        <v>2313</v>
      </c>
      <c r="D6798" t="s">
        <v>80</v>
      </c>
      <c r="E6798">
        <v>28</v>
      </c>
      <c r="F6798" t="s">
        <v>6</v>
      </c>
      <c r="G6798">
        <v>3</v>
      </c>
      <c r="H6798">
        <v>1700.94</v>
      </c>
      <c r="I6798">
        <v>5102.82</v>
      </c>
      <c r="J6798" t="s">
        <v>87</v>
      </c>
      <c r="K6798" t="s">
        <v>82</v>
      </c>
      <c r="L6798" t="s">
        <v>114</v>
      </c>
      <c r="M6798">
        <v>2024</v>
      </c>
      <c r="N6798" t="s">
        <v>84</v>
      </c>
      <c r="O6798" t="s">
        <v>6144</v>
      </c>
      <c r="P6798" t="s">
        <v>86</v>
      </c>
    </row>
    <row r="6799" spans="1:16" x14ac:dyDescent="0.45">
      <c r="A6799">
        <v>6798</v>
      </c>
      <c r="B6799" s="10">
        <v>45423</v>
      </c>
      <c r="C6799">
        <v>8847</v>
      </c>
      <c r="D6799" t="s">
        <v>89</v>
      </c>
      <c r="E6799">
        <v>19</v>
      </c>
      <c r="F6799" t="s">
        <v>8</v>
      </c>
      <c r="G6799">
        <v>1</v>
      </c>
      <c r="H6799">
        <v>3179.58</v>
      </c>
      <c r="I6799">
        <v>3179.58</v>
      </c>
      <c r="J6799" t="s">
        <v>95</v>
      </c>
      <c r="K6799" t="s">
        <v>82</v>
      </c>
      <c r="L6799" t="s">
        <v>114</v>
      </c>
      <c r="M6799">
        <v>2024</v>
      </c>
      <c r="N6799" t="s">
        <v>84</v>
      </c>
      <c r="O6799" t="s">
        <v>5076</v>
      </c>
      <c r="P6799" t="s">
        <v>86</v>
      </c>
    </row>
    <row r="6800" spans="1:16" x14ac:dyDescent="0.45">
      <c r="A6800">
        <v>6799</v>
      </c>
      <c r="B6800" s="10">
        <v>45423</v>
      </c>
      <c r="C6800">
        <v>2070</v>
      </c>
      <c r="D6800" t="s">
        <v>80</v>
      </c>
      <c r="E6800">
        <v>23</v>
      </c>
      <c r="F6800" t="s">
        <v>9</v>
      </c>
      <c r="G6800">
        <v>5</v>
      </c>
      <c r="H6800">
        <v>2691.09</v>
      </c>
      <c r="I6800">
        <v>13455.45</v>
      </c>
      <c r="J6800" t="s">
        <v>95</v>
      </c>
      <c r="K6800" t="s">
        <v>82</v>
      </c>
      <c r="L6800" t="s">
        <v>114</v>
      </c>
      <c r="M6800">
        <v>2024</v>
      </c>
      <c r="N6800" t="s">
        <v>84</v>
      </c>
      <c r="O6800" t="s">
        <v>4935</v>
      </c>
      <c r="P6800" t="s">
        <v>86</v>
      </c>
    </row>
    <row r="6801" spans="1:16" x14ac:dyDescent="0.45">
      <c r="A6801">
        <v>6800</v>
      </c>
      <c r="B6801" s="10">
        <v>45423</v>
      </c>
      <c r="C6801">
        <v>4285</v>
      </c>
      <c r="D6801" t="s">
        <v>89</v>
      </c>
      <c r="E6801">
        <v>46</v>
      </c>
      <c r="F6801" t="s">
        <v>6</v>
      </c>
      <c r="G6801">
        <v>3</v>
      </c>
      <c r="H6801">
        <v>177.86</v>
      </c>
      <c r="I6801">
        <v>533.58000000000004</v>
      </c>
      <c r="J6801" t="s">
        <v>93</v>
      </c>
      <c r="K6801" t="s">
        <v>567</v>
      </c>
      <c r="L6801" t="s">
        <v>114</v>
      </c>
      <c r="M6801">
        <v>2024</v>
      </c>
      <c r="N6801" t="s">
        <v>84</v>
      </c>
      <c r="O6801" t="s">
        <v>7545</v>
      </c>
      <c r="P6801" t="s">
        <v>86</v>
      </c>
    </row>
    <row r="6802" spans="1:16" x14ac:dyDescent="0.45">
      <c r="A6802">
        <v>6801</v>
      </c>
      <c r="B6802" s="10">
        <v>45423</v>
      </c>
      <c r="C6802">
        <v>9949</v>
      </c>
      <c r="D6802" t="s">
        <v>89</v>
      </c>
      <c r="E6802">
        <v>58</v>
      </c>
      <c r="F6802" t="s">
        <v>6</v>
      </c>
      <c r="G6802">
        <v>5</v>
      </c>
      <c r="H6802">
        <v>4788.62</v>
      </c>
      <c r="I6802">
        <v>23943.1</v>
      </c>
      <c r="J6802" t="s">
        <v>81</v>
      </c>
      <c r="K6802" t="s">
        <v>82</v>
      </c>
      <c r="L6802" t="s">
        <v>114</v>
      </c>
      <c r="M6802">
        <v>2024</v>
      </c>
      <c r="N6802" t="s">
        <v>84</v>
      </c>
      <c r="O6802" t="s">
        <v>4758</v>
      </c>
      <c r="P6802" t="s">
        <v>86</v>
      </c>
    </row>
    <row r="6803" spans="1:16" x14ac:dyDescent="0.45">
      <c r="A6803">
        <v>6802</v>
      </c>
      <c r="B6803" s="10">
        <v>45423</v>
      </c>
      <c r="C6803">
        <v>4095</v>
      </c>
      <c r="D6803" t="s">
        <v>89</v>
      </c>
      <c r="E6803">
        <v>22</v>
      </c>
      <c r="F6803" t="s">
        <v>102</v>
      </c>
      <c r="G6803">
        <v>3</v>
      </c>
      <c r="H6803">
        <v>2872.72</v>
      </c>
      <c r="I6803">
        <v>8618.16</v>
      </c>
      <c r="J6803" t="s">
        <v>95</v>
      </c>
      <c r="K6803" t="s">
        <v>82</v>
      </c>
      <c r="L6803" t="s">
        <v>114</v>
      </c>
      <c r="M6803">
        <v>2024</v>
      </c>
      <c r="N6803" t="s">
        <v>84</v>
      </c>
      <c r="O6803" t="s">
        <v>6916</v>
      </c>
      <c r="P6803" t="s">
        <v>86</v>
      </c>
    </row>
    <row r="6804" spans="1:16" x14ac:dyDescent="0.45">
      <c r="A6804">
        <v>6803</v>
      </c>
      <c r="B6804" s="10">
        <v>45423</v>
      </c>
      <c r="C6804">
        <v>1320</v>
      </c>
      <c r="D6804" t="s">
        <v>80</v>
      </c>
      <c r="E6804">
        <v>58</v>
      </c>
      <c r="F6804" t="s">
        <v>6</v>
      </c>
      <c r="G6804">
        <v>1</v>
      </c>
      <c r="H6804">
        <v>4378.7299999999996</v>
      </c>
      <c r="I6804">
        <v>4378.7299999999996</v>
      </c>
      <c r="J6804" t="s">
        <v>81</v>
      </c>
      <c r="K6804" t="s">
        <v>82</v>
      </c>
      <c r="L6804" t="s">
        <v>114</v>
      </c>
      <c r="M6804">
        <v>2024</v>
      </c>
      <c r="N6804" t="s">
        <v>84</v>
      </c>
      <c r="O6804" t="s">
        <v>5918</v>
      </c>
      <c r="P6804" t="s">
        <v>86</v>
      </c>
    </row>
    <row r="6805" spans="1:16" x14ac:dyDescent="0.45">
      <c r="A6805">
        <v>6804</v>
      </c>
      <c r="B6805" s="10">
        <v>45423</v>
      </c>
      <c r="C6805">
        <v>3321</v>
      </c>
      <c r="D6805" t="s">
        <v>89</v>
      </c>
      <c r="E6805">
        <v>47</v>
      </c>
      <c r="F6805" t="s">
        <v>5</v>
      </c>
      <c r="G6805">
        <v>2</v>
      </c>
      <c r="H6805">
        <v>3686.42</v>
      </c>
      <c r="I6805">
        <v>7372.84</v>
      </c>
      <c r="J6805" t="s">
        <v>93</v>
      </c>
      <c r="K6805" t="s">
        <v>82</v>
      </c>
      <c r="L6805" t="s">
        <v>114</v>
      </c>
      <c r="M6805">
        <v>2024</v>
      </c>
      <c r="N6805" t="s">
        <v>84</v>
      </c>
      <c r="O6805" t="s">
        <v>3452</v>
      </c>
      <c r="P6805" t="s">
        <v>86</v>
      </c>
    </row>
    <row r="6806" spans="1:16" x14ac:dyDescent="0.45">
      <c r="A6806">
        <v>6805</v>
      </c>
      <c r="B6806" s="10">
        <v>45423</v>
      </c>
      <c r="C6806">
        <v>1555</v>
      </c>
      <c r="D6806" t="s">
        <v>80</v>
      </c>
      <c r="E6806">
        <v>56</v>
      </c>
      <c r="F6806" t="s">
        <v>7</v>
      </c>
      <c r="G6806">
        <v>3</v>
      </c>
      <c r="H6806">
        <v>1737.12</v>
      </c>
      <c r="I6806">
        <v>5211.3599999999997</v>
      </c>
      <c r="J6806" t="s">
        <v>81</v>
      </c>
      <c r="K6806" t="s">
        <v>82</v>
      </c>
      <c r="L6806" t="s">
        <v>114</v>
      </c>
      <c r="M6806">
        <v>2024</v>
      </c>
      <c r="N6806" t="s">
        <v>84</v>
      </c>
      <c r="O6806" t="s">
        <v>6769</v>
      </c>
      <c r="P6806" t="s">
        <v>86</v>
      </c>
    </row>
    <row r="6807" spans="1:16" x14ac:dyDescent="0.45">
      <c r="A6807">
        <v>6806</v>
      </c>
      <c r="B6807" s="10">
        <v>45423</v>
      </c>
      <c r="C6807">
        <v>5939</v>
      </c>
      <c r="D6807" t="s">
        <v>89</v>
      </c>
      <c r="E6807">
        <v>53</v>
      </c>
      <c r="F6807" t="s">
        <v>8</v>
      </c>
      <c r="G6807">
        <v>4</v>
      </c>
      <c r="H6807">
        <v>4510.7299999999996</v>
      </c>
      <c r="I6807">
        <v>18042.919999999998</v>
      </c>
      <c r="J6807" t="s">
        <v>93</v>
      </c>
      <c r="K6807" t="s">
        <v>82</v>
      </c>
      <c r="L6807" t="s">
        <v>114</v>
      </c>
      <c r="M6807">
        <v>2024</v>
      </c>
      <c r="N6807" t="s">
        <v>84</v>
      </c>
      <c r="O6807" t="s">
        <v>2110</v>
      </c>
      <c r="P6807" t="s">
        <v>86</v>
      </c>
    </row>
    <row r="6808" spans="1:16" x14ac:dyDescent="0.45">
      <c r="A6808">
        <v>6807</v>
      </c>
      <c r="B6808" s="10">
        <v>45423</v>
      </c>
      <c r="C6808">
        <v>6432</v>
      </c>
      <c r="D6808" t="s">
        <v>80</v>
      </c>
      <c r="E6808">
        <v>44</v>
      </c>
      <c r="F6808" t="s">
        <v>102</v>
      </c>
      <c r="G6808">
        <v>1</v>
      </c>
      <c r="H6808">
        <v>3962.59</v>
      </c>
      <c r="I6808">
        <v>3962.59</v>
      </c>
      <c r="J6808" t="s">
        <v>97</v>
      </c>
      <c r="K6808" t="s">
        <v>82</v>
      </c>
      <c r="L6808" t="s">
        <v>114</v>
      </c>
      <c r="M6808">
        <v>2024</v>
      </c>
      <c r="N6808" t="s">
        <v>84</v>
      </c>
      <c r="O6808" t="s">
        <v>5254</v>
      </c>
      <c r="P6808" t="s">
        <v>86</v>
      </c>
    </row>
    <row r="6809" spans="1:16" x14ac:dyDescent="0.45">
      <c r="A6809">
        <v>6808</v>
      </c>
      <c r="B6809" s="10">
        <v>45423</v>
      </c>
      <c r="C6809">
        <v>2386</v>
      </c>
      <c r="D6809" t="s">
        <v>80</v>
      </c>
      <c r="E6809">
        <v>35</v>
      </c>
      <c r="F6809" t="s">
        <v>102</v>
      </c>
      <c r="G6809">
        <v>1</v>
      </c>
      <c r="H6809">
        <v>2177.4699999999998</v>
      </c>
      <c r="I6809">
        <v>2177.4699999999998</v>
      </c>
      <c r="J6809" t="s">
        <v>97</v>
      </c>
      <c r="K6809" t="s">
        <v>82</v>
      </c>
      <c r="L6809" t="s">
        <v>114</v>
      </c>
      <c r="M6809">
        <v>2024</v>
      </c>
      <c r="N6809" t="s">
        <v>84</v>
      </c>
      <c r="O6809" t="s">
        <v>5255</v>
      </c>
      <c r="P6809" t="s">
        <v>86</v>
      </c>
    </row>
    <row r="6810" spans="1:16" x14ac:dyDescent="0.45">
      <c r="A6810">
        <v>6809</v>
      </c>
      <c r="B6810" s="10">
        <v>45424</v>
      </c>
      <c r="C6810">
        <v>5763</v>
      </c>
      <c r="D6810" t="s">
        <v>89</v>
      </c>
      <c r="E6810">
        <v>53</v>
      </c>
      <c r="F6810" t="s">
        <v>5</v>
      </c>
      <c r="G6810">
        <v>5</v>
      </c>
      <c r="H6810">
        <v>4210.37</v>
      </c>
      <c r="I6810">
        <v>21051.85</v>
      </c>
      <c r="J6810" t="s">
        <v>93</v>
      </c>
      <c r="K6810" t="s">
        <v>82</v>
      </c>
      <c r="L6810" t="s">
        <v>114</v>
      </c>
      <c r="M6810">
        <v>2024</v>
      </c>
      <c r="N6810" t="s">
        <v>84</v>
      </c>
      <c r="O6810" t="s">
        <v>377</v>
      </c>
      <c r="P6810" t="s">
        <v>86</v>
      </c>
    </row>
    <row r="6811" spans="1:16" x14ac:dyDescent="0.45">
      <c r="A6811">
        <v>6810</v>
      </c>
      <c r="B6811" s="10">
        <v>45424</v>
      </c>
      <c r="C6811">
        <v>7854</v>
      </c>
      <c r="D6811" t="s">
        <v>80</v>
      </c>
      <c r="E6811">
        <v>33</v>
      </c>
      <c r="F6811" t="s">
        <v>5</v>
      </c>
      <c r="G6811">
        <v>4</v>
      </c>
      <c r="H6811">
        <v>1394.18</v>
      </c>
      <c r="I6811">
        <v>5576.72</v>
      </c>
      <c r="J6811" t="s">
        <v>87</v>
      </c>
      <c r="K6811" t="s">
        <v>82</v>
      </c>
      <c r="L6811" t="s">
        <v>114</v>
      </c>
      <c r="M6811">
        <v>2024</v>
      </c>
      <c r="N6811" t="s">
        <v>84</v>
      </c>
      <c r="O6811" t="s">
        <v>1098</v>
      </c>
      <c r="P6811" t="s">
        <v>86</v>
      </c>
    </row>
    <row r="6812" spans="1:16" x14ac:dyDescent="0.45">
      <c r="A6812">
        <v>6811</v>
      </c>
      <c r="B6812" s="10">
        <v>45424</v>
      </c>
      <c r="C6812">
        <v>8637</v>
      </c>
      <c r="D6812" t="s">
        <v>89</v>
      </c>
      <c r="E6812">
        <v>22</v>
      </c>
      <c r="F6812" t="s">
        <v>5</v>
      </c>
      <c r="G6812">
        <v>5</v>
      </c>
      <c r="H6812">
        <v>3369.88</v>
      </c>
      <c r="I6812">
        <v>16849.400000000001</v>
      </c>
      <c r="J6812" t="s">
        <v>95</v>
      </c>
      <c r="K6812" t="s">
        <v>82</v>
      </c>
      <c r="L6812" t="s">
        <v>114</v>
      </c>
      <c r="M6812">
        <v>2024</v>
      </c>
      <c r="N6812" t="s">
        <v>84</v>
      </c>
      <c r="O6812" t="s">
        <v>4936</v>
      </c>
      <c r="P6812" t="s">
        <v>86</v>
      </c>
    </row>
    <row r="6813" spans="1:16" x14ac:dyDescent="0.45">
      <c r="A6813">
        <v>6812</v>
      </c>
      <c r="B6813" s="10">
        <v>45424</v>
      </c>
      <c r="C6813">
        <v>5841</v>
      </c>
      <c r="D6813" t="s">
        <v>89</v>
      </c>
      <c r="E6813">
        <v>26</v>
      </c>
      <c r="F6813" t="s">
        <v>5</v>
      </c>
      <c r="G6813">
        <v>1</v>
      </c>
      <c r="H6813">
        <v>617.17999999999995</v>
      </c>
      <c r="I6813">
        <v>617.17999999999995</v>
      </c>
      <c r="J6813" t="s">
        <v>87</v>
      </c>
      <c r="K6813" t="s">
        <v>567</v>
      </c>
      <c r="L6813" t="s">
        <v>114</v>
      </c>
      <c r="M6813">
        <v>2024</v>
      </c>
      <c r="N6813" t="s">
        <v>84</v>
      </c>
      <c r="O6813" t="s">
        <v>8238</v>
      </c>
      <c r="P6813" t="s">
        <v>86</v>
      </c>
    </row>
    <row r="6814" spans="1:16" x14ac:dyDescent="0.45">
      <c r="A6814">
        <v>6813</v>
      </c>
      <c r="B6814" s="10">
        <v>45424</v>
      </c>
      <c r="C6814">
        <v>4867</v>
      </c>
      <c r="D6814" t="s">
        <v>89</v>
      </c>
      <c r="E6814">
        <v>51</v>
      </c>
      <c r="F6814" t="s">
        <v>8</v>
      </c>
      <c r="G6814">
        <v>3</v>
      </c>
      <c r="H6814">
        <v>4335.55</v>
      </c>
      <c r="I6814">
        <v>13006.65</v>
      </c>
      <c r="J6814" t="s">
        <v>93</v>
      </c>
      <c r="K6814" t="s">
        <v>82</v>
      </c>
      <c r="L6814" t="s">
        <v>114</v>
      </c>
      <c r="M6814">
        <v>2024</v>
      </c>
      <c r="N6814" t="s">
        <v>84</v>
      </c>
      <c r="O6814" t="s">
        <v>8536</v>
      </c>
      <c r="P6814" t="s">
        <v>748</v>
      </c>
    </row>
    <row r="6815" spans="1:16" x14ac:dyDescent="0.45">
      <c r="A6815">
        <v>6814</v>
      </c>
      <c r="B6815" s="10">
        <v>45424</v>
      </c>
      <c r="C6815">
        <v>4793</v>
      </c>
      <c r="D6815" t="s">
        <v>89</v>
      </c>
      <c r="E6815">
        <v>51</v>
      </c>
      <c r="F6815" t="s">
        <v>5</v>
      </c>
      <c r="G6815">
        <v>4</v>
      </c>
      <c r="H6815">
        <v>3660.69</v>
      </c>
      <c r="I6815">
        <v>14642.76</v>
      </c>
      <c r="J6815" t="s">
        <v>93</v>
      </c>
      <c r="K6815" t="s">
        <v>82</v>
      </c>
      <c r="L6815" t="s">
        <v>114</v>
      </c>
      <c r="M6815">
        <v>2024</v>
      </c>
      <c r="N6815" t="s">
        <v>84</v>
      </c>
      <c r="O6815" t="s">
        <v>2111</v>
      </c>
      <c r="P6815" t="s">
        <v>86</v>
      </c>
    </row>
    <row r="6816" spans="1:16" x14ac:dyDescent="0.45">
      <c r="A6816">
        <v>6815</v>
      </c>
      <c r="B6816" s="10">
        <v>45424</v>
      </c>
      <c r="C6816">
        <v>8373</v>
      </c>
      <c r="D6816" t="s">
        <v>89</v>
      </c>
      <c r="E6816">
        <v>53</v>
      </c>
      <c r="F6816" t="s">
        <v>102</v>
      </c>
      <c r="G6816">
        <v>1</v>
      </c>
      <c r="H6816">
        <v>805.21</v>
      </c>
      <c r="I6816">
        <v>805.21</v>
      </c>
      <c r="J6816" t="s">
        <v>93</v>
      </c>
      <c r="K6816" t="s">
        <v>567</v>
      </c>
      <c r="L6816" t="s">
        <v>114</v>
      </c>
      <c r="M6816">
        <v>2024</v>
      </c>
      <c r="N6816" t="s">
        <v>84</v>
      </c>
      <c r="O6816" t="s">
        <v>7834</v>
      </c>
      <c r="P6816" t="s">
        <v>86</v>
      </c>
    </row>
    <row r="6817" spans="1:16" x14ac:dyDescent="0.45">
      <c r="A6817">
        <v>6816</v>
      </c>
      <c r="B6817" s="10">
        <v>45424</v>
      </c>
      <c r="C6817">
        <v>3513</v>
      </c>
      <c r="D6817" t="s">
        <v>89</v>
      </c>
      <c r="E6817">
        <v>48</v>
      </c>
      <c r="F6817" t="s">
        <v>102</v>
      </c>
      <c r="G6817">
        <v>4</v>
      </c>
      <c r="H6817">
        <v>155.61000000000001</v>
      </c>
      <c r="I6817">
        <v>622.44000000000005</v>
      </c>
      <c r="J6817" t="s">
        <v>93</v>
      </c>
      <c r="K6817" t="s">
        <v>567</v>
      </c>
      <c r="L6817" t="s">
        <v>114</v>
      </c>
      <c r="M6817">
        <v>2024</v>
      </c>
      <c r="N6817" t="s">
        <v>84</v>
      </c>
      <c r="O6817" t="s">
        <v>7404</v>
      </c>
      <c r="P6817" t="s">
        <v>86</v>
      </c>
    </row>
    <row r="6818" spans="1:16" x14ac:dyDescent="0.45">
      <c r="A6818">
        <v>6817</v>
      </c>
      <c r="B6818" s="10">
        <v>45424</v>
      </c>
      <c r="C6818">
        <v>4803</v>
      </c>
      <c r="D6818" t="s">
        <v>89</v>
      </c>
      <c r="E6818">
        <v>37</v>
      </c>
      <c r="F6818" t="s">
        <v>6</v>
      </c>
      <c r="G6818">
        <v>3</v>
      </c>
      <c r="H6818">
        <v>1979.85</v>
      </c>
      <c r="I6818">
        <v>5939.55</v>
      </c>
      <c r="J6818" t="s">
        <v>97</v>
      </c>
      <c r="K6818" t="s">
        <v>82</v>
      </c>
      <c r="L6818" t="s">
        <v>114</v>
      </c>
      <c r="M6818">
        <v>2024</v>
      </c>
      <c r="N6818" t="s">
        <v>668</v>
      </c>
      <c r="O6818" t="s">
        <v>9254</v>
      </c>
      <c r="P6818" t="s">
        <v>748</v>
      </c>
    </row>
    <row r="6819" spans="1:16" x14ac:dyDescent="0.45">
      <c r="A6819">
        <v>6818</v>
      </c>
      <c r="B6819" s="10">
        <v>45424</v>
      </c>
      <c r="C6819">
        <v>3327</v>
      </c>
      <c r="D6819" t="s">
        <v>80</v>
      </c>
      <c r="E6819">
        <v>34</v>
      </c>
      <c r="F6819" t="s">
        <v>7</v>
      </c>
      <c r="G6819">
        <v>2</v>
      </c>
      <c r="H6819">
        <v>3392.6</v>
      </c>
      <c r="I6819">
        <v>6785.2</v>
      </c>
      <c r="J6819" t="s">
        <v>87</v>
      </c>
      <c r="K6819" t="s">
        <v>82</v>
      </c>
      <c r="L6819" t="s">
        <v>114</v>
      </c>
      <c r="M6819">
        <v>2024</v>
      </c>
      <c r="N6819" t="s">
        <v>84</v>
      </c>
      <c r="O6819" t="s">
        <v>3787</v>
      </c>
      <c r="P6819" t="s">
        <v>86</v>
      </c>
    </row>
    <row r="6820" spans="1:16" x14ac:dyDescent="0.45">
      <c r="A6820">
        <v>6819</v>
      </c>
      <c r="B6820" s="10">
        <v>45424</v>
      </c>
      <c r="C6820">
        <v>9809</v>
      </c>
      <c r="D6820" t="s">
        <v>89</v>
      </c>
      <c r="E6820">
        <v>37</v>
      </c>
      <c r="F6820" t="s">
        <v>102</v>
      </c>
      <c r="G6820">
        <v>5</v>
      </c>
      <c r="H6820">
        <v>1451.58</v>
      </c>
      <c r="I6820">
        <v>7257.9</v>
      </c>
      <c r="J6820" t="s">
        <v>97</v>
      </c>
      <c r="K6820" t="s">
        <v>82</v>
      </c>
      <c r="L6820" t="s">
        <v>114</v>
      </c>
      <c r="M6820">
        <v>2024</v>
      </c>
      <c r="N6820" t="s">
        <v>84</v>
      </c>
      <c r="O6820" t="s">
        <v>4545</v>
      </c>
      <c r="P6820" t="s">
        <v>86</v>
      </c>
    </row>
    <row r="6821" spans="1:16" x14ac:dyDescent="0.45">
      <c r="A6821">
        <v>6820</v>
      </c>
      <c r="B6821" s="10">
        <v>45424</v>
      </c>
      <c r="C6821">
        <v>3165</v>
      </c>
      <c r="D6821" t="s">
        <v>89</v>
      </c>
      <c r="E6821">
        <v>45</v>
      </c>
      <c r="F6821" t="s">
        <v>102</v>
      </c>
      <c r="G6821">
        <v>5</v>
      </c>
      <c r="H6821">
        <v>4867.6099999999997</v>
      </c>
      <c r="I6821">
        <v>24338.05</v>
      </c>
      <c r="J6821" t="s">
        <v>93</v>
      </c>
      <c r="K6821" t="s">
        <v>82</v>
      </c>
      <c r="L6821" t="s">
        <v>114</v>
      </c>
      <c r="M6821">
        <v>2024</v>
      </c>
      <c r="N6821" t="s">
        <v>84</v>
      </c>
      <c r="O6821" t="s">
        <v>4310</v>
      </c>
      <c r="P6821" t="s">
        <v>86</v>
      </c>
    </row>
    <row r="6822" spans="1:16" x14ac:dyDescent="0.45">
      <c r="A6822">
        <v>6821</v>
      </c>
      <c r="B6822" s="10">
        <v>45424</v>
      </c>
      <c r="C6822">
        <v>4308</v>
      </c>
      <c r="D6822" t="s">
        <v>80</v>
      </c>
      <c r="E6822">
        <v>38</v>
      </c>
      <c r="F6822" t="s">
        <v>8</v>
      </c>
      <c r="G6822">
        <v>1</v>
      </c>
      <c r="H6822">
        <v>4676.67</v>
      </c>
      <c r="I6822">
        <v>4676.67</v>
      </c>
      <c r="J6822" t="s">
        <v>97</v>
      </c>
      <c r="K6822" t="s">
        <v>82</v>
      </c>
      <c r="L6822" t="s">
        <v>114</v>
      </c>
      <c r="M6822">
        <v>2024</v>
      </c>
      <c r="N6822" t="s">
        <v>84</v>
      </c>
      <c r="O6822" t="s">
        <v>5256</v>
      </c>
      <c r="P6822" t="s">
        <v>86</v>
      </c>
    </row>
    <row r="6823" spans="1:16" x14ac:dyDescent="0.45">
      <c r="A6823">
        <v>6822</v>
      </c>
      <c r="B6823" s="10">
        <v>45424</v>
      </c>
      <c r="C6823">
        <v>7452</v>
      </c>
      <c r="D6823" t="s">
        <v>80</v>
      </c>
      <c r="E6823">
        <v>36</v>
      </c>
      <c r="F6823" t="s">
        <v>6</v>
      </c>
      <c r="G6823">
        <v>1</v>
      </c>
      <c r="H6823">
        <v>3009.81</v>
      </c>
      <c r="I6823">
        <v>3009.81</v>
      </c>
      <c r="J6823" t="s">
        <v>97</v>
      </c>
      <c r="K6823" t="s">
        <v>82</v>
      </c>
      <c r="L6823" t="s">
        <v>114</v>
      </c>
      <c r="M6823">
        <v>2024</v>
      </c>
      <c r="N6823" t="s">
        <v>84</v>
      </c>
      <c r="O6823" t="s">
        <v>5257</v>
      </c>
      <c r="P6823" t="s">
        <v>86</v>
      </c>
    </row>
    <row r="6824" spans="1:16" x14ac:dyDescent="0.45">
      <c r="A6824">
        <v>6823</v>
      </c>
      <c r="B6824" s="10">
        <v>45425</v>
      </c>
      <c r="C6824">
        <v>9067</v>
      </c>
      <c r="D6824" t="s">
        <v>89</v>
      </c>
      <c r="E6824">
        <v>20</v>
      </c>
      <c r="F6824" t="s">
        <v>102</v>
      </c>
      <c r="G6824">
        <v>3</v>
      </c>
      <c r="H6824">
        <v>1612.22</v>
      </c>
      <c r="I6824">
        <v>4836.66</v>
      </c>
      <c r="J6824" t="s">
        <v>95</v>
      </c>
      <c r="K6824" t="s">
        <v>82</v>
      </c>
      <c r="L6824" t="s">
        <v>114</v>
      </c>
      <c r="M6824">
        <v>2024</v>
      </c>
      <c r="N6824" t="s">
        <v>84</v>
      </c>
      <c r="O6824" t="s">
        <v>463</v>
      </c>
      <c r="P6824" t="s">
        <v>86</v>
      </c>
    </row>
    <row r="6825" spans="1:16" x14ac:dyDescent="0.45">
      <c r="A6825">
        <v>6824</v>
      </c>
      <c r="B6825" s="10">
        <v>45425</v>
      </c>
      <c r="C6825">
        <v>8642</v>
      </c>
      <c r="D6825" t="s">
        <v>89</v>
      </c>
      <c r="E6825">
        <v>47</v>
      </c>
      <c r="F6825" t="s">
        <v>9</v>
      </c>
      <c r="G6825">
        <v>1</v>
      </c>
      <c r="H6825">
        <v>4486.53</v>
      </c>
      <c r="I6825">
        <v>4486.53</v>
      </c>
      <c r="J6825" t="s">
        <v>93</v>
      </c>
      <c r="K6825" t="s">
        <v>82</v>
      </c>
      <c r="L6825" t="s">
        <v>114</v>
      </c>
      <c r="M6825">
        <v>2024</v>
      </c>
      <c r="N6825" t="s">
        <v>84</v>
      </c>
      <c r="O6825" t="s">
        <v>5687</v>
      </c>
      <c r="P6825" t="s">
        <v>86</v>
      </c>
    </row>
    <row r="6826" spans="1:16" x14ac:dyDescent="0.45">
      <c r="A6826">
        <v>6825</v>
      </c>
      <c r="B6826" s="10">
        <v>45425</v>
      </c>
      <c r="C6826">
        <v>7404</v>
      </c>
      <c r="D6826" t="s">
        <v>89</v>
      </c>
      <c r="E6826">
        <v>22</v>
      </c>
      <c r="F6826" t="s">
        <v>102</v>
      </c>
      <c r="G6826">
        <v>1</v>
      </c>
      <c r="H6826">
        <v>4027.18</v>
      </c>
      <c r="I6826">
        <v>4027.18</v>
      </c>
      <c r="J6826" t="s">
        <v>95</v>
      </c>
      <c r="K6826" t="s">
        <v>82</v>
      </c>
      <c r="L6826" t="s">
        <v>114</v>
      </c>
      <c r="M6826">
        <v>2024</v>
      </c>
      <c r="N6826" t="s">
        <v>84</v>
      </c>
      <c r="O6826" t="s">
        <v>5077</v>
      </c>
      <c r="P6826" t="s">
        <v>86</v>
      </c>
    </row>
    <row r="6827" spans="1:16" x14ac:dyDescent="0.45">
      <c r="A6827">
        <v>6826</v>
      </c>
      <c r="B6827" s="10">
        <v>45425</v>
      </c>
      <c r="C6827">
        <v>1992</v>
      </c>
      <c r="D6827" t="s">
        <v>80</v>
      </c>
      <c r="E6827">
        <v>59</v>
      </c>
      <c r="F6827" t="s">
        <v>7</v>
      </c>
      <c r="G6827">
        <v>1</v>
      </c>
      <c r="H6827">
        <v>476.46</v>
      </c>
      <c r="I6827">
        <v>476.46</v>
      </c>
      <c r="J6827" t="s">
        <v>81</v>
      </c>
      <c r="K6827" t="s">
        <v>567</v>
      </c>
      <c r="L6827" t="s">
        <v>114</v>
      </c>
      <c r="M6827">
        <v>2024</v>
      </c>
      <c r="N6827" t="s">
        <v>84</v>
      </c>
      <c r="O6827" t="s">
        <v>8104</v>
      </c>
      <c r="P6827" t="s">
        <v>86</v>
      </c>
    </row>
    <row r="6828" spans="1:16" x14ac:dyDescent="0.45">
      <c r="A6828">
        <v>6827</v>
      </c>
      <c r="B6828" s="10">
        <v>45425</v>
      </c>
      <c r="C6828">
        <v>6424</v>
      </c>
      <c r="D6828" t="s">
        <v>89</v>
      </c>
      <c r="E6828">
        <v>23</v>
      </c>
      <c r="F6828" t="s">
        <v>7</v>
      </c>
      <c r="G6828">
        <v>4</v>
      </c>
      <c r="H6828">
        <v>2407.8000000000002</v>
      </c>
      <c r="I6828">
        <v>9631.2000000000007</v>
      </c>
      <c r="J6828" t="s">
        <v>95</v>
      </c>
      <c r="K6828" t="s">
        <v>82</v>
      </c>
      <c r="L6828" t="s">
        <v>114</v>
      </c>
      <c r="M6828">
        <v>2024</v>
      </c>
      <c r="N6828" t="s">
        <v>84</v>
      </c>
      <c r="O6828" t="s">
        <v>2398</v>
      </c>
      <c r="P6828" t="s">
        <v>86</v>
      </c>
    </row>
    <row r="6829" spans="1:16" x14ac:dyDescent="0.45">
      <c r="A6829">
        <v>6828</v>
      </c>
      <c r="B6829" s="10">
        <v>45425</v>
      </c>
      <c r="C6829">
        <v>5381</v>
      </c>
      <c r="D6829" t="s">
        <v>80</v>
      </c>
      <c r="E6829">
        <v>20</v>
      </c>
      <c r="F6829" t="s">
        <v>6</v>
      </c>
      <c r="G6829">
        <v>4</v>
      </c>
      <c r="H6829">
        <v>4907.01</v>
      </c>
      <c r="I6829">
        <v>19628.04</v>
      </c>
      <c r="J6829" t="s">
        <v>95</v>
      </c>
      <c r="K6829" t="s">
        <v>82</v>
      </c>
      <c r="L6829" t="s">
        <v>114</v>
      </c>
      <c r="M6829">
        <v>2024</v>
      </c>
      <c r="N6829" t="s">
        <v>84</v>
      </c>
      <c r="O6829" t="s">
        <v>2399</v>
      </c>
      <c r="P6829" t="s">
        <v>86</v>
      </c>
    </row>
    <row r="6830" spans="1:16" x14ac:dyDescent="0.45">
      <c r="A6830">
        <v>6829</v>
      </c>
      <c r="B6830" s="10">
        <v>45425</v>
      </c>
      <c r="C6830">
        <v>4174</v>
      </c>
      <c r="D6830" t="s">
        <v>89</v>
      </c>
      <c r="E6830">
        <v>59</v>
      </c>
      <c r="F6830" t="s">
        <v>6</v>
      </c>
      <c r="G6830">
        <v>2</v>
      </c>
      <c r="H6830">
        <v>2296.83</v>
      </c>
      <c r="I6830">
        <v>4593.66</v>
      </c>
      <c r="J6830" t="s">
        <v>81</v>
      </c>
      <c r="K6830" t="s">
        <v>82</v>
      </c>
      <c r="L6830" t="s">
        <v>114</v>
      </c>
      <c r="M6830">
        <v>2024</v>
      </c>
      <c r="N6830" t="s">
        <v>84</v>
      </c>
      <c r="O6830" t="s">
        <v>3145</v>
      </c>
      <c r="P6830" t="s">
        <v>86</v>
      </c>
    </row>
    <row r="6831" spans="1:16" x14ac:dyDescent="0.45">
      <c r="A6831">
        <v>6830</v>
      </c>
      <c r="B6831" s="10">
        <v>45425</v>
      </c>
      <c r="C6831">
        <v>5782</v>
      </c>
      <c r="D6831" t="s">
        <v>89</v>
      </c>
      <c r="E6831">
        <v>41</v>
      </c>
      <c r="F6831" t="s">
        <v>5</v>
      </c>
      <c r="G6831">
        <v>4</v>
      </c>
      <c r="H6831">
        <v>4667.8999999999996</v>
      </c>
      <c r="I6831">
        <v>18671.599999999999</v>
      </c>
      <c r="J6831" t="s">
        <v>97</v>
      </c>
      <c r="K6831" t="s">
        <v>82</v>
      </c>
      <c r="L6831" t="s">
        <v>114</v>
      </c>
      <c r="M6831">
        <v>2024</v>
      </c>
      <c r="N6831" t="s">
        <v>84</v>
      </c>
      <c r="O6831" t="s">
        <v>1800</v>
      </c>
      <c r="P6831" t="s">
        <v>86</v>
      </c>
    </row>
    <row r="6832" spans="1:16" x14ac:dyDescent="0.45">
      <c r="A6832">
        <v>6831</v>
      </c>
      <c r="B6832" s="10">
        <v>45425</v>
      </c>
      <c r="C6832">
        <v>6560</v>
      </c>
      <c r="D6832" t="s">
        <v>80</v>
      </c>
      <c r="E6832">
        <v>61</v>
      </c>
      <c r="F6832" t="s">
        <v>8</v>
      </c>
      <c r="G6832">
        <v>5</v>
      </c>
      <c r="H6832">
        <v>4887.58</v>
      </c>
      <c r="I6832">
        <v>24437.9</v>
      </c>
      <c r="J6832" t="s">
        <v>81</v>
      </c>
      <c r="K6832" t="s">
        <v>82</v>
      </c>
      <c r="L6832" t="s">
        <v>114</v>
      </c>
      <c r="M6832">
        <v>2024</v>
      </c>
      <c r="N6832" t="s">
        <v>84</v>
      </c>
      <c r="O6832" t="s">
        <v>4759</v>
      </c>
      <c r="P6832" t="s">
        <v>86</v>
      </c>
    </row>
    <row r="6833" spans="1:16" x14ac:dyDescent="0.45">
      <c r="A6833">
        <v>6832</v>
      </c>
      <c r="B6833" s="10">
        <v>45425</v>
      </c>
      <c r="C6833">
        <v>8460</v>
      </c>
      <c r="D6833" t="s">
        <v>89</v>
      </c>
      <c r="E6833">
        <v>18</v>
      </c>
      <c r="F6833" t="s">
        <v>7</v>
      </c>
      <c r="G6833">
        <v>2</v>
      </c>
      <c r="H6833">
        <v>1967.43</v>
      </c>
      <c r="I6833">
        <v>3934.86</v>
      </c>
      <c r="J6833" t="s">
        <v>95</v>
      </c>
      <c r="K6833" t="s">
        <v>82</v>
      </c>
      <c r="L6833" t="s">
        <v>114</v>
      </c>
      <c r="M6833">
        <v>2024</v>
      </c>
      <c r="N6833" t="s">
        <v>668</v>
      </c>
      <c r="O6833" t="s">
        <v>9902</v>
      </c>
      <c r="P6833" t="s">
        <v>86</v>
      </c>
    </row>
    <row r="6834" spans="1:16" x14ac:dyDescent="0.45">
      <c r="A6834">
        <v>6833</v>
      </c>
      <c r="B6834" s="10">
        <v>45425</v>
      </c>
      <c r="C6834">
        <v>4078</v>
      </c>
      <c r="D6834" t="s">
        <v>89</v>
      </c>
      <c r="E6834">
        <v>53</v>
      </c>
      <c r="F6834" t="s">
        <v>9</v>
      </c>
      <c r="G6834">
        <v>1</v>
      </c>
      <c r="H6834">
        <v>4824.5600000000004</v>
      </c>
      <c r="I6834">
        <v>4824.5600000000004</v>
      </c>
      <c r="J6834" t="s">
        <v>93</v>
      </c>
      <c r="K6834" t="s">
        <v>82</v>
      </c>
      <c r="L6834" t="s">
        <v>114</v>
      </c>
      <c r="M6834">
        <v>2024</v>
      </c>
      <c r="N6834" t="s">
        <v>84</v>
      </c>
      <c r="O6834" t="s">
        <v>5688</v>
      </c>
      <c r="P6834" t="s">
        <v>86</v>
      </c>
    </row>
    <row r="6835" spans="1:16" x14ac:dyDescent="0.45">
      <c r="A6835">
        <v>6834</v>
      </c>
      <c r="B6835" s="10">
        <v>45425</v>
      </c>
      <c r="C6835">
        <v>3983</v>
      </c>
      <c r="D6835" t="s">
        <v>89</v>
      </c>
      <c r="E6835">
        <v>32</v>
      </c>
      <c r="F6835" t="s">
        <v>9</v>
      </c>
      <c r="G6835">
        <v>5</v>
      </c>
      <c r="H6835">
        <v>732.81</v>
      </c>
      <c r="I6835">
        <v>3664.05</v>
      </c>
      <c r="J6835" t="s">
        <v>87</v>
      </c>
      <c r="K6835" t="s">
        <v>82</v>
      </c>
      <c r="L6835" t="s">
        <v>114</v>
      </c>
      <c r="M6835">
        <v>2024</v>
      </c>
      <c r="N6835" t="s">
        <v>84</v>
      </c>
      <c r="O6835" t="s">
        <v>9008</v>
      </c>
      <c r="P6835" t="s">
        <v>748</v>
      </c>
    </row>
    <row r="6836" spans="1:16" x14ac:dyDescent="0.45">
      <c r="A6836">
        <v>6835</v>
      </c>
      <c r="B6836" s="10">
        <v>45425</v>
      </c>
      <c r="C6836">
        <v>8259</v>
      </c>
      <c r="D6836" t="s">
        <v>80</v>
      </c>
      <c r="E6836">
        <v>58</v>
      </c>
      <c r="F6836" t="s">
        <v>5</v>
      </c>
      <c r="G6836">
        <v>2</v>
      </c>
      <c r="H6836">
        <v>842.59</v>
      </c>
      <c r="I6836">
        <v>1685.18</v>
      </c>
      <c r="J6836" t="s">
        <v>81</v>
      </c>
      <c r="K6836" t="s">
        <v>567</v>
      </c>
      <c r="L6836" t="s">
        <v>114</v>
      </c>
      <c r="M6836">
        <v>2024</v>
      </c>
      <c r="N6836" t="s">
        <v>84</v>
      </c>
      <c r="O6836" t="s">
        <v>7008</v>
      </c>
      <c r="P6836" t="s">
        <v>86</v>
      </c>
    </row>
    <row r="6837" spans="1:16" x14ac:dyDescent="0.45">
      <c r="A6837">
        <v>6836</v>
      </c>
      <c r="B6837" s="10">
        <v>45426</v>
      </c>
      <c r="C6837">
        <v>7054</v>
      </c>
      <c r="D6837" t="s">
        <v>89</v>
      </c>
      <c r="E6837">
        <v>55</v>
      </c>
      <c r="F6837" t="s">
        <v>8</v>
      </c>
      <c r="G6837">
        <v>2</v>
      </c>
      <c r="H6837">
        <v>1418.89</v>
      </c>
      <c r="I6837">
        <v>2837.78</v>
      </c>
      <c r="J6837" t="s">
        <v>81</v>
      </c>
      <c r="K6837" t="s">
        <v>82</v>
      </c>
      <c r="L6837" t="s">
        <v>114</v>
      </c>
      <c r="M6837">
        <v>2024</v>
      </c>
      <c r="N6837" t="s">
        <v>84</v>
      </c>
      <c r="O6837" t="s">
        <v>292</v>
      </c>
      <c r="P6837" t="s">
        <v>86</v>
      </c>
    </row>
    <row r="6838" spans="1:16" x14ac:dyDescent="0.45">
      <c r="A6838">
        <v>6837</v>
      </c>
      <c r="B6838" s="10">
        <v>45426</v>
      </c>
      <c r="C6838">
        <v>3523</v>
      </c>
      <c r="D6838" t="s">
        <v>89</v>
      </c>
      <c r="E6838">
        <v>61</v>
      </c>
      <c r="F6838" t="s">
        <v>8</v>
      </c>
      <c r="G6838">
        <v>5</v>
      </c>
      <c r="H6838">
        <v>2364.4</v>
      </c>
      <c r="I6838">
        <v>11822</v>
      </c>
      <c r="J6838" t="s">
        <v>81</v>
      </c>
      <c r="K6838" t="s">
        <v>82</v>
      </c>
      <c r="L6838" t="s">
        <v>114</v>
      </c>
      <c r="M6838">
        <v>2024</v>
      </c>
      <c r="N6838" t="s">
        <v>84</v>
      </c>
      <c r="O6838" t="s">
        <v>4760</v>
      </c>
      <c r="P6838" t="s">
        <v>86</v>
      </c>
    </row>
    <row r="6839" spans="1:16" x14ac:dyDescent="0.45">
      <c r="A6839">
        <v>6838</v>
      </c>
      <c r="B6839" s="10">
        <v>45426</v>
      </c>
      <c r="C6839">
        <v>5581</v>
      </c>
      <c r="D6839" t="s">
        <v>80</v>
      </c>
      <c r="E6839">
        <v>35</v>
      </c>
      <c r="F6839" t="s">
        <v>6</v>
      </c>
      <c r="G6839">
        <v>2</v>
      </c>
      <c r="H6839">
        <v>946.07</v>
      </c>
      <c r="I6839">
        <v>1892.14</v>
      </c>
      <c r="J6839" t="s">
        <v>97</v>
      </c>
      <c r="K6839" t="s">
        <v>567</v>
      </c>
      <c r="L6839" t="s">
        <v>114</v>
      </c>
      <c r="M6839">
        <v>2024</v>
      </c>
      <c r="N6839" t="s">
        <v>84</v>
      </c>
      <c r="O6839" t="s">
        <v>7181</v>
      </c>
      <c r="P6839" t="s">
        <v>86</v>
      </c>
    </row>
    <row r="6840" spans="1:16" x14ac:dyDescent="0.45">
      <c r="A6840">
        <v>6839</v>
      </c>
      <c r="B6840" s="10">
        <v>45426</v>
      </c>
      <c r="C6840">
        <v>6609</v>
      </c>
      <c r="D6840" t="s">
        <v>80</v>
      </c>
      <c r="E6840">
        <v>40</v>
      </c>
      <c r="F6840" t="s">
        <v>102</v>
      </c>
      <c r="G6840">
        <v>5</v>
      </c>
      <c r="H6840">
        <v>1733.88</v>
      </c>
      <c r="I6840">
        <v>8669.4</v>
      </c>
      <c r="J6840" t="s">
        <v>97</v>
      </c>
      <c r="K6840" t="s">
        <v>82</v>
      </c>
      <c r="L6840" t="s">
        <v>114</v>
      </c>
      <c r="M6840">
        <v>2024</v>
      </c>
      <c r="N6840" t="s">
        <v>84</v>
      </c>
      <c r="O6840" t="s">
        <v>8912</v>
      </c>
      <c r="P6840" t="s">
        <v>748</v>
      </c>
    </row>
    <row r="6841" spans="1:16" x14ac:dyDescent="0.45">
      <c r="A6841">
        <v>6840</v>
      </c>
      <c r="B6841" s="10">
        <v>45426</v>
      </c>
      <c r="C6841">
        <v>3001</v>
      </c>
      <c r="D6841" t="s">
        <v>89</v>
      </c>
      <c r="E6841">
        <v>64</v>
      </c>
      <c r="F6841" t="s">
        <v>9</v>
      </c>
      <c r="G6841">
        <v>2</v>
      </c>
      <c r="H6841">
        <v>563.08000000000004</v>
      </c>
      <c r="I6841">
        <v>1126.1600000000001</v>
      </c>
      <c r="J6841" t="s">
        <v>81</v>
      </c>
      <c r="K6841" t="s">
        <v>567</v>
      </c>
      <c r="L6841" t="s">
        <v>114</v>
      </c>
      <c r="M6841">
        <v>2024</v>
      </c>
      <c r="N6841" t="s">
        <v>84</v>
      </c>
      <c r="O6841" t="s">
        <v>7009</v>
      </c>
      <c r="P6841" t="s">
        <v>86</v>
      </c>
    </row>
    <row r="6842" spans="1:16" x14ac:dyDescent="0.45">
      <c r="A6842">
        <v>6841</v>
      </c>
      <c r="B6842" s="10">
        <v>45426</v>
      </c>
      <c r="C6842">
        <v>2387</v>
      </c>
      <c r="D6842" t="s">
        <v>89</v>
      </c>
      <c r="E6842">
        <v>46</v>
      </c>
      <c r="F6842" t="s">
        <v>9</v>
      </c>
      <c r="G6842">
        <v>2</v>
      </c>
      <c r="H6842">
        <v>2178.54</v>
      </c>
      <c r="I6842">
        <v>4357.08</v>
      </c>
      <c r="J6842" t="s">
        <v>93</v>
      </c>
      <c r="K6842" t="s">
        <v>82</v>
      </c>
      <c r="L6842" t="s">
        <v>114</v>
      </c>
      <c r="M6842">
        <v>2024</v>
      </c>
      <c r="N6842" t="s">
        <v>84</v>
      </c>
      <c r="O6842" t="s">
        <v>3453</v>
      </c>
      <c r="P6842" t="s">
        <v>86</v>
      </c>
    </row>
    <row r="6843" spans="1:16" x14ac:dyDescent="0.45">
      <c r="A6843">
        <v>6842</v>
      </c>
      <c r="B6843" s="10">
        <v>45426</v>
      </c>
      <c r="C6843">
        <v>7552</v>
      </c>
      <c r="D6843" t="s">
        <v>80</v>
      </c>
      <c r="E6843">
        <v>58</v>
      </c>
      <c r="F6843" t="s">
        <v>9</v>
      </c>
      <c r="G6843">
        <v>2</v>
      </c>
      <c r="H6843">
        <v>4146.0200000000004</v>
      </c>
      <c r="I6843">
        <v>8292.0400000000009</v>
      </c>
      <c r="J6843" t="s">
        <v>81</v>
      </c>
      <c r="K6843" t="s">
        <v>82</v>
      </c>
      <c r="L6843" t="s">
        <v>114</v>
      </c>
      <c r="M6843">
        <v>2024</v>
      </c>
      <c r="N6843" t="s">
        <v>84</v>
      </c>
      <c r="O6843" t="s">
        <v>3146</v>
      </c>
      <c r="P6843" t="s">
        <v>86</v>
      </c>
    </row>
    <row r="6844" spans="1:16" x14ac:dyDescent="0.45">
      <c r="A6844">
        <v>6843</v>
      </c>
      <c r="B6844" s="10">
        <v>45426</v>
      </c>
      <c r="C6844">
        <v>2030</v>
      </c>
      <c r="D6844" t="s">
        <v>89</v>
      </c>
      <c r="E6844">
        <v>39</v>
      </c>
      <c r="F6844" t="s">
        <v>9</v>
      </c>
      <c r="G6844">
        <v>5</v>
      </c>
      <c r="H6844">
        <v>2995.52</v>
      </c>
      <c r="I6844">
        <v>14977.6</v>
      </c>
      <c r="J6844" t="s">
        <v>97</v>
      </c>
      <c r="K6844" t="s">
        <v>82</v>
      </c>
      <c r="L6844" t="s">
        <v>114</v>
      </c>
      <c r="M6844">
        <v>2024</v>
      </c>
      <c r="N6844" t="s">
        <v>84</v>
      </c>
      <c r="O6844" t="s">
        <v>4546</v>
      </c>
      <c r="P6844" t="s">
        <v>86</v>
      </c>
    </row>
    <row r="6845" spans="1:16" x14ac:dyDescent="0.45">
      <c r="A6845">
        <v>6844</v>
      </c>
      <c r="B6845" s="10">
        <v>45426</v>
      </c>
      <c r="C6845">
        <v>2220</v>
      </c>
      <c r="D6845" t="s">
        <v>89</v>
      </c>
      <c r="E6845">
        <v>41</v>
      </c>
      <c r="F6845" t="s">
        <v>7</v>
      </c>
      <c r="G6845">
        <v>2</v>
      </c>
      <c r="H6845">
        <v>4060.29</v>
      </c>
      <c r="I6845">
        <v>8120.58</v>
      </c>
      <c r="J6845" t="s">
        <v>97</v>
      </c>
      <c r="K6845" t="s">
        <v>82</v>
      </c>
      <c r="L6845" t="s">
        <v>114</v>
      </c>
      <c r="M6845">
        <v>2024</v>
      </c>
      <c r="N6845" t="s">
        <v>84</v>
      </c>
      <c r="O6845" t="s">
        <v>2843</v>
      </c>
      <c r="P6845" t="s">
        <v>86</v>
      </c>
    </row>
    <row r="6846" spans="1:16" x14ac:dyDescent="0.45">
      <c r="A6846">
        <v>6845</v>
      </c>
      <c r="B6846" s="10">
        <v>45426</v>
      </c>
      <c r="C6846">
        <v>7035</v>
      </c>
      <c r="D6846" t="s">
        <v>80</v>
      </c>
      <c r="E6846">
        <v>62</v>
      </c>
      <c r="F6846" t="s">
        <v>8</v>
      </c>
      <c r="G6846">
        <v>4</v>
      </c>
      <c r="H6846">
        <v>721.78</v>
      </c>
      <c r="I6846">
        <v>2887.12</v>
      </c>
      <c r="J6846" t="s">
        <v>81</v>
      </c>
      <c r="K6846" t="s">
        <v>82</v>
      </c>
      <c r="L6846" t="s">
        <v>114</v>
      </c>
      <c r="M6846">
        <v>2024</v>
      </c>
      <c r="N6846" t="s">
        <v>84</v>
      </c>
      <c r="O6846" t="s">
        <v>1467</v>
      </c>
      <c r="P6846" t="s">
        <v>86</v>
      </c>
    </row>
    <row r="6847" spans="1:16" x14ac:dyDescent="0.45">
      <c r="A6847">
        <v>6846</v>
      </c>
      <c r="B6847" s="10">
        <v>45426</v>
      </c>
      <c r="C6847">
        <v>7523</v>
      </c>
      <c r="D6847" t="s">
        <v>89</v>
      </c>
      <c r="E6847">
        <v>30</v>
      </c>
      <c r="F6847" t="s">
        <v>102</v>
      </c>
      <c r="G6847">
        <v>4</v>
      </c>
      <c r="H6847">
        <v>2027.21</v>
      </c>
      <c r="I6847">
        <v>8108.84</v>
      </c>
      <c r="J6847" t="s">
        <v>87</v>
      </c>
      <c r="K6847" t="s">
        <v>82</v>
      </c>
      <c r="L6847" t="s">
        <v>114</v>
      </c>
      <c r="M6847">
        <v>2024</v>
      </c>
      <c r="N6847" t="s">
        <v>84</v>
      </c>
      <c r="O6847" t="s">
        <v>1099</v>
      </c>
      <c r="P6847" t="s">
        <v>86</v>
      </c>
    </row>
    <row r="6848" spans="1:16" x14ac:dyDescent="0.45">
      <c r="A6848">
        <v>6847</v>
      </c>
      <c r="B6848" s="10">
        <v>45426</v>
      </c>
      <c r="C6848">
        <v>9074</v>
      </c>
      <c r="D6848" t="s">
        <v>89</v>
      </c>
      <c r="E6848">
        <v>50</v>
      </c>
      <c r="F6848" t="s">
        <v>7</v>
      </c>
      <c r="G6848">
        <v>4</v>
      </c>
      <c r="H6848">
        <v>244.65</v>
      </c>
      <c r="I6848">
        <v>978.6</v>
      </c>
      <c r="J6848" t="s">
        <v>93</v>
      </c>
      <c r="K6848" t="s">
        <v>567</v>
      </c>
      <c r="L6848" t="s">
        <v>114</v>
      </c>
      <c r="M6848">
        <v>2024</v>
      </c>
      <c r="N6848" t="s">
        <v>84</v>
      </c>
      <c r="O6848" t="s">
        <v>7405</v>
      </c>
      <c r="P6848" t="s">
        <v>86</v>
      </c>
    </row>
    <row r="6849" spans="1:16" x14ac:dyDescent="0.45">
      <c r="A6849">
        <v>6848</v>
      </c>
      <c r="B6849" s="10">
        <v>45426</v>
      </c>
      <c r="C6849">
        <v>1834</v>
      </c>
      <c r="D6849" t="s">
        <v>80</v>
      </c>
      <c r="E6849">
        <v>39</v>
      </c>
      <c r="F6849" t="s">
        <v>8</v>
      </c>
      <c r="G6849">
        <v>4</v>
      </c>
      <c r="H6849">
        <v>1881.4</v>
      </c>
      <c r="I6849">
        <v>7525.6</v>
      </c>
      <c r="J6849" t="s">
        <v>97</v>
      </c>
      <c r="K6849" t="s">
        <v>82</v>
      </c>
      <c r="L6849" t="s">
        <v>114</v>
      </c>
      <c r="M6849">
        <v>2024</v>
      </c>
      <c r="N6849" t="s">
        <v>84</v>
      </c>
      <c r="O6849" t="s">
        <v>1801</v>
      </c>
      <c r="P6849" t="s">
        <v>86</v>
      </c>
    </row>
    <row r="6850" spans="1:16" x14ac:dyDescent="0.45">
      <c r="A6850">
        <v>6849</v>
      </c>
      <c r="B6850" s="10">
        <v>45426</v>
      </c>
      <c r="C6850">
        <v>2724</v>
      </c>
      <c r="D6850" t="s">
        <v>89</v>
      </c>
      <c r="E6850">
        <v>52</v>
      </c>
      <c r="F6850" t="s">
        <v>5</v>
      </c>
      <c r="G6850">
        <v>4</v>
      </c>
      <c r="H6850">
        <v>3091.76</v>
      </c>
      <c r="I6850">
        <v>12367.04</v>
      </c>
      <c r="J6850" t="s">
        <v>93</v>
      </c>
      <c r="K6850" t="s">
        <v>82</v>
      </c>
      <c r="L6850" t="s">
        <v>114</v>
      </c>
      <c r="M6850">
        <v>2024</v>
      </c>
      <c r="N6850" t="s">
        <v>84</v>
      </c>
      <c r="O6850" t="s">
        <v>2112</v>
      </c>
      <c r="P6850" t="s">
        <v>86</v>
      </c>
    </row>
    <row r="6851" spans="1:16" x14ac:dyDescent="0.45">
      <c r="A6851">
        <v>6850</v>
      </c>
      <c r="B6851" s="10">
        <v>45427</v>
      </c>
      <c r="C6851">
        <v>7598</v>
      </c>
      <c r="D6851" t="s">
        <v>89</v>
      </c>
      <c r="E6851">
        <v>34</v>
      </c>
      <c r="F6851" t="s">
        <v>9</v>
      </c>
      <c r="G6851">
        <v>1</v>
      </c>
      <c r="H6851">
        <v>2865.9</v>
      </c>
      <c r="I6851">
        <v>2865.9</v>
      </c>
      <c r="J6851" t="s">
        <v>87</v>
      </c>
      <c r="K6851" t="s">
        <v>82</v>
      </c>
      <c r="L6851" t="s">
        <v>114</v>
      </c>
      <c r="M6851">
        <v>2024</v>
      </c>
      <c r="N6851" t="s">
        <v>84</v>
      </c>
      <c r="O6851" t="s">
        <v>545</v>
      </c>
      <c r="P6851" t="s">
        <v>86</v>
      </c>
    </row>
    <row r="6852" spans="1:16" x14ac:dyDescent="0.45">
      <c r="A6852">
        <v>6851</v>
      </c>
      <c r="B6852" s="10">
        <v>45427</v>
      </c>
      <c r="C6852">
        <v>3413</v>
      </c>
      <c r="D6852" t="s">
        <v>89</v>
      </c>
      <c r="E6852">
        <v>39</v>
      </c>
      <c r="F6852" t="s">
        <v>102</v>
      </c>
      <c r="G6852">
        <v>2</v>
      </c>
      <c r="H6852">
        <v>348.6</v>
      </c>
      <c r="I6852">
        <v>697.2</v>
      </c>
      <c r="J6852" t="s">
        <v>97</v>
      </c>
      <c r="K6852" t="s">
        <v>567</v>
      </c>
      <c r="L6852" t="s">
        <v>114</v>
      </c>
      <c r="M6852">
        <v>2024</v>
      </c>
      <c r="N6852" t="s">
        <v>84</v>
      </c>
      <c r="O6852" t="s">
        <v>7182</v>
      </c>
      <c r="P6852" t="s">
        <v>86</v>
      </c>
    </row>
    <row r="6853" spans="1:16" x14ac:dyDescent="0.45">
      <c r="A6853">
        <v>6852</v>
      </c>
      <c r="B6853" s="10">
        <v>45427</v>
      </c>
      <c r="C6853">
        <v>6993</v>
      </c>
      <c r="D6853" t="s">
        <v>80</v>
      </c>
      <c r="E6853">
        <v>22</v>
      </c>
      <c r="F6853" t="s">
        <v>8</v>
      </c>
      <c r="G6853">
        <v>3</v>
      </c>
      <c r="H6853">
        <v>357.19</v>
      </c>
      <c r="I6853">
        <v>1071.57</v>
      </c>
      <c r="J6853" t="s">
        <v>95</v>
      </c>
      <c r="K6853" t="s">
        <v>567</v>
      </c>
      <c r="L6853" t="s">
        <v>114</v>
      </c>
      <c r="M6853">
        <v>2024</v>
      </c>
      <c r="N6853" t="s">
        <v>84</v>
      </c>
      <c r="O6853" t="s">
        <v>7546</v>
      </c>
      <c r="P6853" t="s">
        <v>86</v>
      </c>
    </row>
    <row r="6854" spans="1:16" x14ac:dyDescent="0.45">
      <c r="A6854">
        <v>6853</v>
      </c>
      <c r="B6854" s="10">
        <v>45427</v>
      </c>
      <c r="C6854">
        <v>5498</v>
      </c>
      <c r="D6854" t="s">
        <v>89</v>
      </c>
      <c r="E6854">
        <v>42</v>
      </c>
      <c r="F6854" t="s">
        <v>5</v>
      </c>
      <c r="G6854">
        <v>1</v>
      </c>
      <c r="H6854">
        <v>1560.08</v>
      </c>
      <c r="I6854">
        <v>1560.08</v>
      </c>
      <c r="J6854" t="s">
        <v>97</v>
      </c>
      <c r="K6854" t="s">
        <v>567</v>
      </c>
      <c r="L6854" t="s">
        <v>114</v>
      </c>
      <c r="M6854">
        <v>2024</v>
      </c>
      <c r="N6854" t="s">
        <v>84</v>
      </c>
      <c r="O6854" t="s">
        <v>7972</v>
      </c>
      <c r="P6854" t="s">
        <v>86</v>
      </c>
    </row>
    <row r="6855" spans="1:16" x14ac:dyDescent="0.45">
      <c r="A6855">
        <v>6854</v>
      </c>
      <c r="B6855" s="10">
        <v>45427</v>
      </c>
      <c r="C6855">
        <v>3105</v>
      </c>
      <c r="D6855" t="s">
        <v>80</v>
      </c>
      <c r="E6855">
        <v>23</v>
      </c>
      <c r="F6855" t="s">
        <v>9</v>
      </c>
      <c r="G6855">
        <v>5</v>
      </c>
      <c r="H6855">
        <v>3868.43</v>
      </c>
      <c r="I6855">
        <v>19342.150000000001</v>
      </c>
      <c r="J6855" t="s">
        <v>95</v>
      </c>
      <c r="K6855" t="s">
        <v>82</v>
      </c>
      <c r="L6855" t="s">
        <v>114</v>
      </c>
      <c r="M6855">
        <v>2024</v>
      </c>
      <c r="N6855" t="s">
        <v>84</v>
      </c>
      <c r="O6855" t="s">
        <v>8854</v>
      </c>
      <c r="P6855" t="s">
        <v>748</v>
      </c>
    </row>
    <row r="6856" spans="1:16" x14ac:dyDescent="0.45">
      <c r="A6856">
        <v>6855</v>
      </c>
      <c r="B6856" s="10">
        <v>45427</v>
      </c>
      <c r="C6856">
        <v>3568</v>
      </c>
      <c r="D6856" t="s">
        <v>80</v>
      </c>
      <c r="E6856">
        <v>34</v>
      </c>
      <c r="F6856" t="s">
        <v>5</v>
      </c>
      <c r="G6856">
        <v>1</v>
      </c>
      <c r="H6856">
        <v>151.85</v>
      </c>
      <c r="I6856">
        <v>151.85</v>
      </c>
      <c r="J6856" t="s">
        <v>87</v>
      </c>
      <c r="K6856" t="s">
        <v>567</v>
      </c>
      <c r="L6856" t="s">
        <v>114</v>
      </c>
      <c r="M6856">
        <v>2024</v>
      </c>
      <c r="N6856" t="s">
        <v>84</v>
      </c>
      <c r="O6856" t="s">
        <v>8239</v>
      </c>
      <c r="P6856" t="s">
        <v>86</v>
      </c>
    </row>
    <row r="6857" spans="1:16" x14ac:dyDescent="0.45">
      <c r="A6857">
        <v>6856</v>
      </c>
      <c r="B6857" s="10">
        <v>45427</v>
      </c>
      <c r="C6857">
        <v>1209</v>
      </c>
      <c r="D6857" t="s">
        <v>89</v>
      </c>
      <c r="E6857">
        <v>48</v>
      </c>
      <c r="F6857" t="s">
        <v>5</v>
      </c>
      <c r="G6857">
        <v>3</v>
      </c>
      <c r="H6857">
        <v>3098.84</v>
      </c>
      <c r="I6857">
        <v>9296.52</v>
      </c>
      <c r="J6857" t="s">
        <v>93</v>
      </c>
      <c r="K6857" t="s">
        <v>82</v>
      </c>
      <c r="L6857" t="s">
        <v>114</v>
      </c>
      <c r="M6857">
        <v>2024</v>
      </c>
      <c r="N6857" t="s">
        <v>84</v>
      </c>
      <c r="O6857" t="s">
        <v>6581</v>
      </c>
      <c r="P6857" t="s">
        <v>86</v>
      </c>
    </row>
    <row r="6858" spans="1:16" x14ac:dyDescent="0.45">
      <c r="A6858">
        <v>6857</v>
      </c>
      <c r="B6858" s="10">
        <v>45427</v>
      </c>
      <c r="C6858">
        <v>5911</v>
      </c>
      <c r="D6858" t="s">
        <v>80</v>
      </c>
      <c r="E6858">
        <v>34</v>
      </c>
      <c r="F6858" t="s">
        <v>7</v>
      </c>
      <c r="G6858">
        <v>1</v>
      </c>
      <c r="H6858">
        <v>959.32</v>
      </c>
      <c r="I6858">
        <v>959.32</v>
      </c>
      <c r="J6858" t="s">
        <v>87</v>
      </c>
      <c r="K6858" t="s">
        <v>567</v>
      </c>
      <c r="L6858" t="s">
        <v>114</v>
      </c>
      <c r="M6858">
        <v>2024</v>
      </c>
      <c r="N6858" t="s">
        <v>84</v>
      </c>
      <c r="O6858" t="s">
        <v>8240</v>
      </c>
      <c r="P6858" t="s">
        <v>86</v>
      </c>
    </row>
    <row r="6859" spans="1:16" x14ac:dyDescent="0.45">
      <c r="A6859">
        <v>6858</v>
      </c>
      <c r="B6859" s="10">
        <v>45427</v>
      </c>
      <c r="C6859">
        <v>3220</v>
      </c>
      <c r="D6859" t="s">
        <v>89</v>
      </c>
      <c r="E6859">
        <v>50</v>
      </c>
      <c r="F6859" t="s">
        <v>5</v>
      </c>
      <c r="G6859">
        <v>2</v>
      </c>
      <c r="H6859">
        <v>4724.37</v>
      </c>
      <c r="I6859">
        <v>9448.74</v>
      </c>
      <c r="J6859" t="s">
        <v>93</v>
      </c>
      <c r="K6859" t="s">
        <v>82</v>
      </c>
      <c r="L6859" t="s">
        <v>114</v>
      </c>
      <c r="M6859">
        <v>2024</v>
      </c>
      <c r="N6859" t="s">
        <v>84</v>
      </c>
      <c r="O6859" t="s">
        <v>3454</v>
      </c>
      <c r="P6859" t="s">
        <v>86</v>
      </c>
    </row>
    <row r="6860" spans="1:16" x14ac:dyDescent="0.45">
      <c r="A6860">
        <v>6859</v>
      </c>
      <c r="B6860" s="10">
        <v>45427</v>
      </c>
      <c r="C6860">
        <v>1233</v>
      </c>
      <c r="D6860" t="s">
        <v>89</v>
      </c>
      <c r="E6860">
        <v>56</v>
      </c>
      <c r="F6860" t="s">
        <v>7</v>
      </c>
      <c r="G6860">
        <v>4</v>
      </c>
      <c r="H6860">
        <v>2179.5700000000002</v>
      </c>
      <c r="I6860">
        <v>8718.2800000000007</v>
      </c>
      <c r="J6860" t="s">
        <v>81</v>
      </c>
      <c r="K6860" t="s">
        <v>82</v>
      </c>
      <c r="L6860" t="s">
        <v>114</v>
      </c>
      <c r="M6860">
        <v>2024</v>
      </c>
      <c r="N6860" t="s">
        <v>84</v>
      </c>
      <c r="O6860" t="s">
        <v>1468</v>
      </c>
      <c r="P6860" t="s">
        <v>86</v>
      </c>
    </row>
    <row r="6861" spans="1:16" x14ac:dyDescent="0.45">
      <c r="A6861">
        <v>6860</v>
      </c>
      <c r="B6861" s="10">
        <v>45427</v>
      </c>
      <c r="C6861">
        <v>1792</v>
      </c>
      <c r="D6861" t="s">
        <v>89</v>
      </c>
      <c r="E6861">
        <v>54</v>
      </c>
      <c r="F6861" t="s">
        <v>6</v>
      </c>
      <c r="G6861">
        <v>2</v>
      </c>
      <c r="H6861">
        <v>287.02999999999997</v>
      </c>
      <c r="I6861">
        <v>574.05999999999995</v>
      </c>
      <c r="J6861" t="s">
        <v>93</v>
      </c>
      <c r="K6861" t="s">
        <v>567</v>
      </c>
      <c r="L6861" t="s">
        <v>114</v>
      </c>
      <c r="M6861">
        <v>2024</v>
      </c>
      <c r="N6861" t="s">
        <v>668</v>
      </c>
      <c r="O6861" t="s">
        <v>9372</v>
      </c>
      <c r="P6861" t="s">
        <v>86</v>
      </c>
    </row>
    <row r="6862" spans="1:16" x14ac:dyDescent="0.45">
      <c r="A6862">
        <v>6861</v>
      </c>
      <c r="B6862" s="10">
        <v>45427</v>
      </c>
      <c r="C6862">
        <v>4110</v>
      </c>
      <c r="D6862" t="s">
        <v>80</v>
      </c>
      <c r="E6862">
        <v>21</v>
      </c>
      <c r="F6862" t="s">
        <v>7</v>
      </c>
      <c r="G6862">
        <v>1</v>
      </c>
      <c r="H6862">
        <v>3582.51</v>
      </c>
      <c r="I6862">
        <v>3582.51</v>
      </c>
      <c r="J6862" t="s">
        <v>95</v>
      </c>
      <c r="K6862" t="s">
        <v>82</v>
      </c>
      <c r="L6862" t="s">
        <v>114</v>
      </c>
      <c r="M6862">
        <v>2024</v>
      </c>
      <c r="N6862" t="s">
        <v>84</v>
      </c>
      <c r="O6862" t="s">
        <v>5078</v>
      </c>
      <c r="P6862" t="s">
        <v>86</v>
      </c>
    </row>
    <row r="6863" spans="1:16" x14ac:dyDescent="0.45">
      <c r="A6863">
        <v>6862</v>
      </c>
      <c r="B6863" s="10">
        <v>45427</v>
      </c>
      <c r="C6863">
        <v>3166</v>
      </c>
      <c r="D6863" t="s">
        <v>89</v>
      </c>
      <c r="E6863">
        <v>60</v>
      </c>
      <c r="F6863" t="s">
        <v>5</v>
      </c>
      <c r="G6863">
        <v>3</v>
      </c>
      <c r="H6863">
        <v>2448.8200000000002</v>
      </c>
      <c r="I6863">
        <v>7346.46</v>
      </c>
      <c r="J6863" t="s">
        <v>81</v>
      </c>
      <c r="K6863" t="s">
        <v>82</v>
      </c>
      <c r="L6863" t="s">
        <v>114</v>
      </c>
      <c r="M6863">
        <v>2024</v>
      </c>
      <c r="N6863" t="s">
        <v>84</v>
      </c>
      <c r="O6863" t="s">
        <v>8447</v>
      </c>
      <c r="P6863" t="s">
        <v>748</v>
      </c>
    </row>
    <row r="6864" spans="1:16" x14ac:dyDescent="0.45">
      <c r="A6864">
        <v>6863</v>
      </c>
      <c r="B6864" s="10">
        <v>45427</v>
      </c>
      <c r="C6864">
        <v>9526</v>
      </c>
      <c r="D6864" t="s">
        <v>89</v>
      </c>
      <c r="E6864">
        <v>31</v>
      </c>
      <c r="F6864" t="s">
        <v>8</v>
      </c>
      <c r="G6864">
        <v>5</v>
      </c>
      <c r="H6864">
        <v>4412.1400000000003</v>
      </c>
      <c r="I6864">
        <v>22060.7</v>
      </c>
      <c r="J6864" t="s">
        <v>87</v>
      </c>
      <c r="K6864" t="s">
        <v>82</v>
      </c>
      <c r="L6864" t="s">
        <v>114</v>
      </c>
      <c r="M6864">
        <v>2024</v>
      </c>
      <c r="N6864" t="s">
        <v>84</v>
      </c>
      <c r="O6864" t="s">
        <v>4055</v>
      </c>
      <c r="P6864" t="s">
        <v>86</v>
      </c>
    </row>
    <row r="6865" spans="1:16" x14ac:dyDescent="0.45">
      <c r="A6865">
        <v>6864</v>
      </c>
      <c r="B6865" s="10">
        <v>45428</v>
      </c>
      <c r="C6865">
        <v>6193</v>
      </c>
      <c r="D6865" t="s">
        <v>89</v>
      </c>
      <c r="E6865">
        <v>30</v>
      </c>
      <c r="F6865" t="s">
        <v>5</v>
      </c>
      <c r="G6865">
        <v>2</v>
      </c>
      <c r="H6865">
        <v>3276.53</v>
      </c>
      <c r="I6865">
        <v>6553.06</v>
      </c>
      <c r="J6865" t="s">
        <v>87</v>
      </c>
      <c r="K6865" t="s">
        <v>82</v>
      </c>
      <c r="L6865" t="s">
        <v>114</v>
      </c>
      <c r="M6865">
        <v>2024</v>
      </c>
      <c r="N6865" t="s">
        <v>84</v>
      </c>
      <c r="O6865" t="s">
        <v>293</v>
      </c>
      <c r="P6865" t="s">
        <v>86</v>
      </c>
    </row>
    <row r="6866" spans="1:16" x14ac:dyDescent="0.45">
      <c r="A6866">
        <v>6865</v>
      </c>
      <c r="B6866" s="10">
        <v>45428</v>
      </c>
      <c r="C6866">
        <v>2214</v>
      </c>
      <c r="D6866" t="s">
        <v>80</v>
      </c>
      <c r="E6866">
        <v>44</v>
      </c>
      <c r="F6866" t="s">
        <v>5</v>
      </c>
      <c r="G6866">
        <v>3</v>
      </c>
      <c r="H6866">
        <v>3478</v>
      </c>
      <c r="I6866">
        <v>10434</v>
      </c>
      <c r="J6866" t="s">
        <v>97</v>
      </c>
      <c r="K6866" t="s">
        <v>82</v>
      </c>
      <c r="L6866" t="s">
        <v>114</v>
      </c>
      <c r="M6866">
        <v>2024</v>
      </c>
      <c r="N6866" t="s">
        <v>84</v>
      </c>
      <c r="O6866" t="s">
        <v>6365</v>
      </c>
      <c r="P6866" t="s">
        <v>86</v>
      </c>
    </row>
    <row r="6867" spans="1:16" x14ac:dyDescent="0.45">
      <c r="A6867">
        <v>6866</v>
      </c>
      <c r="B6867" s="10">
        <v>45428</v>
      </c>
      <c r="C6867">
        <v>5419</v>
      </c>
      <c r="D6867" t="s">
        <v>80</v>
      </c>
      <c r="E6867">
        <v>41</v>
      </c>
      <c r="F6867" t="s">
        <v>8</v>
      </c>
      <c r="G6867">
        <v>5</v>
      </c>
      <c r="H6867">
        <v>3847.94</v>
      </c>
      <c r="I6867">
        <v>19239.7</v>
      </c>
      <c r="J6867" t="s">
        <v>97</v>
      </c>
      <c r="K6867" t="s">
        <v>82</v>
      </c>
      <c r="L6867" t="s">
        <v>114</v>
      </c>
      <c r="M6867">
        <v>2024</v>
      </c>
      <c r="N6867" t="s">
        <v>84</v>
      </c>
      <c r="O6867" t="s">
        <v>4547</v>
      </c>
      <c r="P6867" t="s">
        <v>86</v>
      </c>
    </row>
    <row r="6868" spans="1:16" x14ac:dyDescent="0.45">
      <c r="A6868">
        <v>6867</v>
      </c>
      <c r="B6868" s="10">
        <v>45428</v>
      </c>
      <c r="C6868">
        <v>8314</v>
      </c>
      <c r="D6868" t="s">
        <v>89</v>
      </c>
      <c r="E6868">
        <v>44</v>
      </c>
      <c r="F6868" t="s">
        <v>9</v>
      </c>
      <c r="G6868">
        <v>4</v>
      </c>
      <c r="H6868">
        <v>2130.75</v>
      </c>
      <c r="I6868">
        <v>8523</v>
      </c>
      <c r="J6868" t="s">
        <v>97</v>
      </c>
      <c r="K6868" t="s">
        <v>82</v>
      </c>
      <c r="L6868" t="s">
        <v>114</v>
      </c>
      <c r="M6868">
        <v>2024</v>
      </c>
      <c r="N6868" t="s">
        <v>84</v>
      </c>
      <c r="O6868" t="s">
        <v>1802</v>
      </c>
      <c r="P6868" t="s">
        <v>86</v>
      </c>
    </row>
    <row r="6869" spans="1:16" x14ac:dyDescent="0.45">
      <c r="A6869">
        <v>6868</v>
      </c>
      <c r="B6869" s="10">
        <v>45428</v>
      </c>
      <c r="C6869">
        <v>9475</v>
      </c>
      <c r="D6869" t="s">
        <v>89</v>
      </c>
      <c r="E6869">
        <v>25</v>
      </c>
      <c r="F6869" t="s">
        <v>102</v>
      </c>
      <c r="G6869">
        <v>2</v>
      </c>
      <c r="H6869">
        <v>3973.11</v>
      </c>
      <c r="I6869">
        <v>7946.22</v>
      </c>
      <c r="J6869" t="s">
        <v>87</v>
      </c>
      <c r="K6869" t="s">
        <v>82</v>
      </c>
      <c r="L6869" t="s">
        <v>114</v>
      </c>
      <c r="M6869">
        <v>2024</v>
      </c>
      <c r="N6869" t="s">
        <v>84</v>
      </c>
      <c r="O6869" t="s">
        <v>3788</v>
      </c>
      <c r="P6869" t="s">
        <v>86</v>
      </c>
    </row>
    <row r="6870" spans="1:16" x14ac:dyDescent="0.45">
      <c r="A6870">
        <v>6869</v>
      </c>
      <c r="B6870" s="10">
        <v>45428</v>
      </c>
      <c r="C6870">
        <v>1212</v>
      </c>
      <c r="D6870" t="s">
        <v>89</v>
      </c>
      <c r="E6870">
        <v>64</v>
      </c>
      <c r="F6870" t="s">
        <v>6</v>
      </c>
      <c r="G6870">
        <v>2</v>
      </c>
      <c r="H6870">
        <v>300.58</v>
      </c>
      <c r="I6870">
        <v>601.16</v>
      </c>
      <c r="J6870" t="s">
        <v>81</v>
      </c>
      <c r="K6870" t="s">
        <v>567</v>
      </c>
      <c r="L6870" t="s">
        <v>114</v>
      </c>
      <c r="M6870">
        <v>2024</v>
      </c>
      <c r="N6870" t="s">
        <v>84</v>
      </c>
      <c r="O6870" t="s">
        <v>7010</v>
      </c>
      <c r="P6870" t="s">
        <v>86</v>
      </c>
    </row>
    <row r="6871" spans="1:16" x14ac:dyDescent="0.45">
      <c r="A6871">
        <v>6870</v>
      </c>
      <c r="B6871" s="10">
        <v>45428</v>
      </c>
      <c r="C6871">
        <v>2658</v>
      </c>
      <c r="D6871" t="s">
        <v>89</v>
      </c>
      <c r="E6871">
        <v>56</v>
      </c>
      <c r="F6871" t="s">
        <v>9</v>
      </c>
      <c r="G6871">
        <v>4</v>
      </c>
      <c r="H6871">
        <v>3839.36</v>
      </c>
      <c r="I6871">
        <v>15357.44</v>
      </c>
      <c r="J6871" t="s">
        <v>81</v>
      </c>
      <c r="K6871" t="s">
        <v>82</v>
      </c>
      <c r="L6871" t="s">
        <v>114</v>
      </c>
      <c r="M6871">
        <v>2024</v>
      </c>
      <c r="N6871" t="s">
        <v>84</v>
      </c>
      <c r="O6871" t="s">
        <v>1469</v>
      </c>
      <c r="P6871" t="s">
        <v>86</v>
      </c>
    </row>
    <row r="6872" spans="1:16" x14ac:dyDescent="0.45">
      <c r="A6872">
        <v>6871</v>
      </c>
      <c r="B6872" s="10">
        <v>45428</v>
      </c>
      <c r="C6872">
        <v>6024</v>
      </c>
      <c r="D6872" t="s">
        <v>80</v>
      </c>
      <c r="E6872">
        <v>38</v>
      </c>
      <c r="F6872" t="s">
        <v>5</v>
      </c>
      <c r="G6872">
        <v>4</v>
      </c>
      <c r="H6872">
        <v>3199.72</v>
      </c>
      <c r="I6872">
        <v>12798.88</v>
      </c>
      <c r="J6872" t="s">
        <v>97</v>
      </c>
      <c r="K6872" t="s">
        <v>82</v>
      </c>
      <c r="L6872" t="s">
        <v>114</v>
      </c>
      <c r="M6872">
        <v>2024</v>
      </c>
      <c r="N6872" t="s">
        <v>84</v>
      </c>
      <c r="O6872" t="s">
        <v>1803</v>
      </c>
      <c r="P6872" t="s">
        <v>86</v>
      </c>
    </row>
    <row r="6873" spans="1:16" x14ac:dyDescent="0.45">
      <c r="A6873">
        <v>6872</v>
      </c>
      <c r="B6873" s="10">
        <v>45428</v>
      </c>
      <c r="C6873">
        <v>6917</v>
      </c>
      <c r="D6873" t="s">
        <v>80</v>
      </c>
      <c r="E6873">
        <v>58</v>
      </c>
      <c r="F6873" t="s">
        <v>9</v>
      </c>
      <c r="G6873">
        <v>1</v>
      </c>
      <c r="H6873">
        <v>2854.99</v>
      </c>
      <c r="I6873">
        <v>2854.99</v>
      </c>
      <c r="J6873" t="s">
        <v>81</v>
      </c>
      <c r="K6873" t="s">
        <v>82</v>
      </c>
      <c r="L6873" t="s">
        <v>114</v>
      </c>
      <c r="M6873">
        <v>2024</v>
      </c>
      <c r="N6873" t="s">
        <v>84</v>
      </c>
      <c r="O6873" t="s">
        <v>5919</v>
      </c>
      <c r="P6873" t="s">
        <v>86</v>
      </c>
    </row>
    <row r="6874" spans="1:16" x14ac:dyDescent="0.45">
      <c r="A6874">
        <v>6873</v>
      </c>
      <c r="B6874" s="10">
        <v>45428</v>
      </c>
      <c r="C6874">
        <v>6141</v>
      </c>
      <c r="D6874" t="s">
        <v>80</v>
      </c>
      <c r="E6874">
        <v>28</v>
      </c>
      <c r="F6874" t="s">
        <v>102</v>
      </c>
      <c r="G6874">
        <v>5</v>
      </c>
      <c r="H6874">
        <v>1624.85</v>
      </c>
      <c r="I6874">
        <v>8124.25</v>
      </c>
      <c r="J6874" t="s">
        <v>87</v>
      </c>
      <c r="K6874" t="s">
        <v>82</v>
      </c>
      <c r="L6874" t="s">
        <v>114</v>
      </c>
      <c r="M6874">
        <v>2024</v>
      </c>
      <c r="N6874" t="s">
        <v>84</v>
      </c>
      <c r="O6874" t="s">
        <v>4056</v>
      </c>
      <c r="P6874" t="s">
        <v>86</v>
      </c>
    </row>
    <row r="6875" spans="1:16" x14ac:dyDescent="0.45">
      <c r="A6875">
        <v>6874</v>
      </c>
      <c r="B6875" s="10">
        <v>45428</v>
      </c>
      <c r="C6875">
        <v>2794</v>
      </c>
      <c r="D6875" t="s">
        <v>80</v>
      </c>
      <c r="E6875">
        <v>48</v>
      </c>
      <c r="F6875" t="s">
        <v>9</v>
      </c>
      <c r="G6875">
        <v>3</v>
      </c>
      <c r="H6875">
        <v>614.86</v>
      </c>
      <c r="I6875">
        <v>1844.58</v>
      </c>
      <c r="J6875" t="s">
        <v>93</v>
      </c>
      <c r="K6875" t="s">
        <v>567</v>
      </c>
      <c r="L6875" t="s">
        <v>114</v>
      </c>
      <c r="M6875">
        <v>2024</v>
      </c>
      <c r="N6875" t="s">
        <v>84</v>
      </c>
      <c r="O6875" t="s">
        <v>7547</v>
      </c>
      <c r="P6875" t="s">
        <v>86</v>
      </c>
    </row>
    <row r="6876" spans="1:16" x14ac:dyDescent="0.45">
      <c r="A6876">
        <v>6875</v>
      </c>
      <c r="B6876" s="10">
        <v>45428</v>
      </c>
      <c r="C6876">
        <v>6988</v>
      </c>
      <c r="D6876" t="s">
        <v>80</v>
      </c>
      <c r="E6876">
        <v>44</v>
      </c>
      <c r="F6876" t="s">
        <v>102</v>
      </c>
      <c r="G6876">
        <v>4</v>
      </c>
      <c r="H6876">
        <v>3253.64</v>
      </c>
      <c r="I6876">
        <v>13014.56</v>
      </c>
      <c r="J6876" t="s">
        <v>97</v>
      </c>
      <c r="K6876" t="s">
        <v>82</v>
      </c>
      <c r="L6876" t="s">
        <v>114</v>
      </c>
      <c r="M6876">
        <v>2024</v>
      </c>
      <c r="N6876" t="s">
        <v>84</v>
      </c>
      <c r="O6876" t="s">
        <v>1804</v>
      </c>
      <c r="P6876" t="s">
        <v>86</v>
      </c>
    </row>
    <row r="6877" spans="1:16" x14ac:dyDescent="0.45">
      <c r="A6877">
        <v>6876</v>
      </c>
      <c r="B6877" s="10">
        <v>45428</v>
      </c>
      <c r="C6877">
        <v>9296</v>
      </c>
      <c r="D6877" t="s">
        <v>80</v>
      </c>
      <c r="E6877">
        <v>59</v>
      </c>
      <c r="F6877" t="s">
        <v>9</v>
      </c>
      <c r="G6877">
        <v>1</v>
      </c>
      <c r="H6877">
        <v>2384.77</v>
      </c>
      <c r="I6877">
        <v>2384.77</v>
      </c>
      <c r="J6877" t="s">
        <v>81</v>
      </c>
      <c r="K6877" t="s">
        <v>82</v>
      </c>
      <c r="L6877" t="s">
        <v>114</v>
      </c>
      <c r="M6877">
        <v>2024</v>
      </c>
      <c r="N6877" t="s">
        <v>84</v>
      </c>
      <c r="O6877" t="s">
        <v>5920</v>
      </c>
      <c r="P6877" t="s">
        <v>86</v>
      </c>
    </row>
    <row r="6878" spans="1:16" x14ac:dyDescent="0.45">
      <c r="A6878">
        <v>6877</v>
      </c>
      <c r="B6878" s="10">
        <v>45428</v>
      </c>
      <c r="C6878">
        <v>6578</v>
      </c>
      <c r="D6878" t="s">
        <v>80</v>
      </c>
      <c r="E6878">
        <v>63</v>
      </c>
      <c r="F6878" t="s">
        <v>7</v>
      </c>
      <c r="G6878">
        <v>5</v>
      </c>
      <c r="H6878">
        <v>1128.33</v>
      </c>
      <c r="I6878">
        <v>5641.65</v>
      </c>
      <c r="J6878" t="s">
        <v>81</v>
      </c>
      <c r="K6878" t="s">
        <v>82</v>
      </c>
      <c r="L6878" t="s">
        <v>114</v>
      </c>
      <c r="M6878">
        <v>2024</v>
      </c>
      <c r="N6878" t="s">
        <v>84</v>
      </c>
      <c r="O6878" t="s">
        <v>4761</v>
      </c>
      <c r="P6878" t="s">
        <v>86</v>
      </c>
    </row>
    <row r="6879" spans="1:16" x14ac:dyDescent="0.45">
      <c r="A6879">
        <v>6878</v>
      </c>
      <c r="B6879" s="10">
        <v>45429</v>
      </c>
      <c r="C6879">
        <v>6551</v>
      </c>
      <c r="D6879" t="s">
        <v>89</v>
      </c>
      <c r="E6879">
        <v>44</v>
      </c>
      <c r="F6879" t="s">
        <v>5</v>
      </c>
      <c r="G6879">
        <v>5</v>
      </c>
      <c r="H6879">
        <v>264.67</v>
      </c>
      <c r="I6879">
        <v>1323.35</v>
      </c>
      <c r="J6879" t="s">
        <v>97</v>
      </c>
      <c r="K6879" t="s">
        <v>567</v>
      </c>
      <c r="L6879" t="s">
        <v>114</v>
      </c>
      <c r="M6879">
        <v>2024</v>
      </c>
      <c r="N6879" t="s">
        <v>84</v>
      </c>
      <c r="O6879" t="s">
        <v>812</v>
      </c>
      <c r="P6879" t="s">
        <v>748</v>
      </c>
    </row>
    <row r="6880" spans="1:16" x14ac:dyDescent="0.45">
      <c r="A6880">
        <v>6879</v>
      </c>
      <c r="B6880" s="10">
        <v>45429</v>
      </c>
      <c r="C6880">
        <v>4845</v>
      </c>
      <c r="D6880" t="s">
        <v>89</v>
      </c>
      <c r="E6880">
        <v>25</v>
      </c>
      <c r="F6880" t="s">
        <v>102</v>
      </c>
      <c r="G6880">
        <v>2</v>
      </c>
      <c r="H6880">
        <v>2716.89</v>
      </c>
      <c r="I6880">
        <v>5433.78</v>
      </c>
      <c r="J6880" t="s">
        <v>87</v>
      </c>
      <c r="K6880" t="s">
        <v>82</v>
      </c>
      <c r="L6880" t="s">
        <v>114</v>
      </c>
      <c r="M6880">
        <v>2024</v>
      </c>
      <c r="N6880" t="s">
        <v>84</v>
      </c>
      <c r="O6880" t="s">
        <v>3789</v>
      </c>
      <c r="P6880" t="s">
        <v>86</v>
      </c>
    </row>
    <row r="6881" spans="1:16" x14ac:dyDescent="0.45">
      <c r="A6881">
        <v>6880</v>
      </c>
      <c r="B6881" s="10">
        <v>45429</v>
      </c>
      <c r="C6881">
        <v>7906</v>
      </c>
      <c r="D6881" t="s">
        <v>89</v>
      </c>
      <c r="E6881">
        <v>50</v>
      </c>
      <c r="F6881" t="s">
        <v>6</v>
      </c>
      <c r="G6881">
        <v>1</v>
      </c>
      <c r="H6881">
        <v>675.17</v>
      </c>
      <c r="I6881">
        <v>675.17</v>
      </c>
      <c r="J6881" t="s">
        <v>93</v>
      </c>
      <c r="K6881" t="s">
        <v>567</v>
      </c>
      <c r="L6881" t="s">
        <v>114</v>
      </c>
      <c r="M6881">
        <v>2024</v>
      </c>
      <c r="N6881" t="s">
        <v>668</v>
      </c>
      <c r="O6881" t="s">
        <v>9439</v>
      </c>
      <c r="P6881" t="s">
        <v>86</v>
      </c>
    </row>
    <row r="6882" spans="1:16" x14ac:dyDescent="0.45">
      <c r="A6882">
        <v>6881</v>
      </c>
      <c r="B6882" s="10">
        <v>45429</v>
      </c>
      <c r="C6882">
        <v>1378</v>
      </c>
      <c r="D6882" t="s">
        <v>89</v>
      </c>
      <c r="E6882">
        <v>29</v>
      </c>
      <c r="F6882" t="s">
        <v>5</v>
      </c>
      <c r="G6882">
        <v>1</v>
      </c>
      <c r="H6882">
        <v>4650.63</v>
      </c>
      <c r="I6882">
        <v>4650.63</v>
      </c>
      <c r="J6882" t="s">
        <v>87</v>
      </c>
      <c r="K6882" t="s">
        <v>82</v>
      </c>
      <c r="L6882" t="s">
        <v>114</v>
      </c>
      <c r="M6882">
        <v>2024</v>
      </c>
      <c r="N6882" t="s">
        <v>84</v>
      </c>
      <c r="O6882" t="s">
        <v>5466</v>
      </c>
      <c r="P6882" t="s">
        <v>86</v>
      </c>
    </row>
    <row r="6883" spans="1:16" x14ac:dyDescent="0.45">
      <c r="A6883">
        <v>6882</v>
      </c>
      <c r="B6883" s="10">
        <v>45429</v>
      </c>
      <c r="C6883">
        <v>4293</v>
      </c>
      <c r="D6883" t="s">
        <v>89</v>
      </c>
      <c r="E6883">
        <v>52</v>
      </c>
      <c r="F6883" t="s">
        <v>7</v>
      </c>
      <c r="G6883">
        <v>2</v>
      </c>
      <c r="H6883">
        <v>795.63</v>
      </c>
      <c r="I6883">
        <v>1591.26</v>
      </c>
      <c r="J6883" t="s">
        <v>93</v>
      </c>
      <c r="K6883" t="s">
        <v>567</v>
      </c>
      <c r="L6883" t="s">
        <v>114</v>
      </c>
      <c r="M6883">
        <v>2024</v>
      </c>
      <c r="N6883" t="s">
        <v>84</v>
      </c>
      <c r="O6883" t="s">
        <v>7263</v>
      </c>
      <c r="P6883" t="s">
        <v>86</v>
      </c>
    </row>
    <row r="6884" spans="1:16" x14ac:dyDescent="0.45">
      <c r="A6884">
        <v>6883</v>
      </c>
      <c r="B6884" s="10">
        <v>45429</v>
      </c>
      <c r="C6884">
        <v>4329</v>
      </c>
      <c r="D6884" t="s">
        <v>89</v>
      </c>
      <c r="E6884">
        <v>51</v>
      </c>
      <c r="F6884" t="s">
        <v>9</v>
      </c>
      <c r="G6884">
        <v>3</v>
      </c>
      <c r="H6884">
        <v>208.53</v>
      </c>
      <c r="I6884">
        <v>625.59</v>
      </c>
      <c r="J6884" t="s">
        <v>93</v>
      </c>
      <c r="K6884" t="s">
        <v>567</v>
      </c>
      <c r="L6884" t="s">
        <v>114</v>
      </c>
      <c r="M6884">
        <v>2024</v>
      </c>
      <c r="N6884" t="s">
        <v>84</v>
      </c>
      <c r="O6884" t="s">
        <v>7548</v>
      </c>
      <c r="P6884" t="s">
        <v>86</v>
      </c>
    </row>
    <row r="6885" spans="1:16" x14ac:dyDescent="0.45">
      <c r="A6885">
        <v>6884</v>
      </c>
      <c r="B6885" s="10">
        <v>45429</v>
      </c>
      <c r="C6885">
        <v>5808</v>
      </c>
      <c r="D6885" t="s">
        <v>80</v>
      </c>
      <c r="E6885">
        <v>33</v>
      </c>
      <c r="F6885" t="s">
        <v>5</v>
      </c>
      <c r="G6885">
        <v>4</v>
      </c>
      <c r="H6885">
        <v>1347.14</v>
      </c>
      <c r="I6885">
        <v>5388.56</v>
      </c>
      <c r="J6885" t="s">
        <v>87</v>
      </c>
      <c r="K6885" t="s">
        <v>82</v>
      </c>
      <c r="L6885" t="s">
        <v>114</v>
      </c>
      <c r="M6885">
        <v>2024</v>
      </c>
      <c r="N6885" t="s">
        <v>84</v>
      </c>
      <c r="O6885" t="s">
        <v>1100</v>
      </c>
      <c r="P6885" t="s">
        <v>86</v>
      </c>
    </row>
    <row r="6886" spans="1:16" x14ac:dyDescent="0.45">
      <c r="A6886">
        <v>6885</v>
      </c>
      <c r="B6886" s="10">
        <v>45429</v>
      </c>
      <c r="C6886">
        <v>8937</v>
      </c>
      <c r="D6886" t="s">
        <v>89</v>
      </c>
      <c r="E6886">
        <v>53</v>
      </c>
      <c r="F6886" t="s">
        <v>9</v>
      </c>
      <c r="G6886">
        <v>2</v>
      </c>
      <c r="H6886">
        <v>916.04</v>
      </c>
      <c r="I6886">
        <v>1832.08</v>
      </c>
      <c r="J6886" t="s">
        <v>93</v>
      </c>
      <c r="K6886" t="s">
        <v>567</v>
      </c>
      <c r="L6886" t="s">
        <v>114</v>
      </c>
      <c r="M6886">
        <v>2024</v>
      </c>
      <c r="N6886" t="s">
        <v>84</v>
      </c>
      <c r="O6886" t="s">
        <v>7264</v>
      </c>
      <c r="P6886" t="s">
        <v>86</v>
      </c>
    </row>
    <row r="6887" spans="1:16" x14ac:dyDescent="0.45">
      <c r="A6887">
        <v>6886</v>
      </c>
      <c r="B6887" s="10">
        <v>45429</v>
      </c>
      <c r="C6887">
        <v>1224</v>
      </c>
      <c r="D6887" t="s">
        <v>80</v>
      </c>
      <c r="E6887">
        <v>19</v>
      </c>
      <c r="F6887" t="s">
        <v>9</v>
      </c>
      <c r="G6887">
        <v>4</v>
      </c>
      <c r="H6887">
        <v>3966.63</v>
      </c>
      <c r="I6887">
        <v>15866.52</v>
      </c>
      <c r="J6887" t="s">
        <v>95</v>
      </c>
      <c r="K6887" t="s">
        <v>82</v>
      </c>
      <c r="L6887" t="s">
        <v>114</v>
      </c>
      <c r="M6887">
        <v>2024</v>
      </c>
      <c r="N6887" t="s">
        <v>84</v>
      </c>
      <c r="O6887" t="s">
        <v>2400</v>
      </c>
      <c r="P6887" t="s">
        <v>86</v>
      </c>
    </row>
    <row r="6888" spans="1:16" x14ac:dyDescent="0.45">
      <c r="A6888">
        <v>6887</v>
      </c>
      <c r="B6888" s="10">
        <v>45429</v>
      </c>
      <c r="C6888">
        <v>1737</v>
      </c>
      <c r="D6888" t="s">
        <v>89</v>
      </c>
      <c r="E6888">
        <v>29</v>
      </c>
      <c r="F6888" t="s">
        <v>5</v>
      </c>
      <c r="G6888">
        <v>1</v>
      </c>
      <c r="H6888">
        <v>1482.25</v>
      </c>
      <c r="I6888">
        <v>1482.25</v>
      </c>
      <c r="J6888" t="s">
        <v>87</v>
      </c>
      <c r="K6888" t="s">
        <v>567</v>
      </c>
      <c r="L6888" t="s">
        <v>114</v>
      </c>
      <c r="M6888">
        <v>2024</v>
      </c>
      <c r="N6888" t="s">
        <v>84</v>
      </c>
      <c r="O6888" t="s">
        <v>8241</v>
      </c>
      <c r="P6888" t="s">
        <v>86</v>
      </c>
    </row>
    <row r="6889" spans="1:16" x14ac:dyDescent="0.45">
      <c r="A6889">
        <v>6888</v>
      </c>
      <c r="B6889" s="10">
        <v>45429</v>
      </c>
      <c r="C6889">
        <v>1235</v>
      </c>
      <c r="D6889" t="s">
        <v>80</v>
      </c>
      <c r="E6889">
        <v>44</v>
      </c>
      <c r="F6889" t="s">
        <v>102</v>
      </c>
      <c r="G6889">
        <v>2</v>
      </c>
      <c r="H6889">
        <v>1263.94</v>
      </c>
      <c r="I6889">
        <v>2527.88</v>
      </c>
      <c r="J6889" t="s">
        <v>97</v>
      </c>
      <c r="K6889" t="s">
        <v>82</v>
      </c>
      <c r="L6889" t="s">
        <v>114</v>
      </c>
      <c r="M6889">
        <v>2024</v>
      </c>
      <c r="N6889" t="s">
        <v>84</v>
      </c>
      <c r="O6889" t="s">
        <v>2844</v>
      </c>
      <c r="P6889" t="s">
        <v>86</v>
      </c>
    </row>
    <row r="6890" spans="1:16" x14ac:dyDescent="0.45">
      <c r="A6890">
        <v>6889</v>
      </c>
      <c r="B6890" s="10">
        <v>45429</v>
      </c>
      <c r="C6890">
        <v>1711</v>
      </c>
      <c r="D6890" t="s">
        <v>80</v>
      </c>
      <c r="E6890">
        <v>34</v>
      </c>
      <c r="F6890" t="s">
        <v>102</v>
      </c>
      <c r="G6890">
        <v>3</v>
      </c>
      <c r="H6890">
        <v>4974.3</v>
      </c>
      <c r="I6890">
        <v>14922.9</v>
      </c>
      <c r="J6890" t="s">
        <v>87</v>
      </c>
      <c r="K6890" t="s">
        <v>82</v>
      </c>
      <c r="L6890" t="s">
        <v>114</v>
      </c>
      <c r="M6890">
        <v>2024</v>
      </c>
      <c r="N6890" t="s">
        <v>84</v>
      </c>
      <c r="O6890" t="s">
        <v>8353</v>
      </c>
      <c r="P6890" t="s">
        <v>748</v>
      </c>
    </row>
    <row r="6891" spans="1:16" x14ac:dyDescent="0.45">
      <c r="A6891">
        <v>6890</v>
      </c>
      <c r="B6891" s="10">
        <v>45429</v>
      </c>
      <c r="C6891">
        <v>6988</v>
      </c>
      <c r="D6891" t="s">
        <v>89</v>
      </c>
      <c r="E6891">
        <v>37</v>
      </c>
      <c r="F6891" t="s">
        <v>5</v>
      </c>
      <c r="G6891">
        <v>4</v>
      </c>
      <c r="H6891">
        <v>792.81</v>
      </c>
      <c r="I6891">
        <v>3171.24</v>
      </c>
      <c r="J6891" t="s">
        <v>97</v>
      </c>
      <c r="K6891" t="s">
        <v>82</v>
      </c>
      <c r="L6891" t="s">
        <v>114</v>
      </c>
      <c r="M6891">
        <v>2024</v>
      </c>
      <c r="N6891" t="s">
        <v>84</v>
      </c>
      <c r="O6891" t="s">
        <v>1805</v>
      </c>
      <c r="P6891" t="s">
        <v>86</v>
      </c>
    </row>
    <row r="6892" spans="1:16" x14ac:dyDescent="0.45">
      <c r="A6892">
        <v>6891</v>
      </c>
      <c r="B6892" s="10">
        <v>45430</v>
      </c>
      <c r="C6892">
        <v>2888</v>
      </c>
      <c r="D6892" t="s">
        <v>89</v>
      </c>
      <c r="E6892">
        <v>38</v>
      </c>
      <c r="F6892" t="s">
        <v>102</v>
      </c>
      <c r="G6892">
        <v>4</v>
      </c>
      <c r="H6892">
        <v>470.74</v>
      </c>
      <c r="I6892">
        <v>1882.96</v>
      </c>
      <c r="J6892" t="s">
        <v>97</v>
      </c>
      <c r="K6892" t="s">
        <v>567</v>
      </c>
      <c r="L6892" t="s">
        <v>114</v>
      </c>
      <c r="M6892">
        <v>2024</v>
      </c>
      <c r="N6892" t="s">
        <v>84</v>
      </c>
      <c r="O6892" t="s">
        <v>635</v>
      </c>
      <c r="P6892" t="s">
        <v>86</v>
      </c>
    </row>
    <row r="6893" spans="1:16" x14ac:dyDescent="0.45">
      <c r="A6893">
        <v>6892</v>
      </c>
      <c r="B6893" s="10">
        <v>45430</v>
      </c>
      <c r="C6893">
        <v>8173</v>
      </c>
      <c r="D6893" t="s">
        <v>89</v>
      </c>
      <c r="E6893">
        <v>47</v>
      </c>
      <c r="F6893" t="s">
        <v>8</v>
      </c>
      <c r="G6893">
        <v>4</v>
      </c>
      <c r="H6893">
        <v>1562.84</v>
      </c>
      <c r="I6893">
        <v>6251.36</v>
      </c>
      <c r="J6893" t="s">
        <v>93</v>
      </c>
      <c r="K6893" t="s">
        <v>82</v>
      </c>
      <c r="L6893" t="s">
        <v>114</v>
      </c>
      <c r="M6893">
        <v>2024</v>
      </c>
      <c r="N6893" t="s">
        <v>84</v>
      </c>
      <c r="O6893" t="s">
        <v>2113</v>
      </c>
      <c r="P6893" t="s">
        <v>86</v>
      </c>
    </row>
    <row r="6894" spans="1:16" x14ac:dyDescent="0.45">
      <c r="A6894">
        <v>6893</v>
      </c>
      <c r="B6894" s="10">
        <v>45430</v>
      </c>
      <c r="C6894">
        <v>2259</v>
      </c>
      <c r="D6894" t="s">
        <v>89</v>
      </c>
      <c r="E6894">
        <v>59</v>
      </c>
      <c r="F6894" t="s">
        <v>9</v>
      </c>
      <c r="G6894">
        <v>1</v>
      </c>
      <c r="H6894">
        <v>2055.1999999999998</v>
      </c>
      <c r="I6894">
        <v>2055.1999999999998</v>
      </c>
      <c r="J6894" t="s">
        <v>81</v>
      </c>
      <c r="K6894" t="s">
        <v>82</v>
      </c>
      <c r="L6894" t="s">
        <v>114</v>
      </c>
      <c r="M6894">
        <v>2024</v>
      </c>
      <c r="N6894" t="s">
        <v>84</v>
      </c>
      <c r="O6894" t="s">
        <v>5921</v>
      </c>
      <c r="P6894" t="s">
        <v>86</v>
      </c>
    </row>
    <row r="6895" spans="1:16" x14ac:dyDescent="0.45">
      <c r="A6895">
        <v>6894</v>
      </c>
      <c r="B6895" s="10">
        <v>45430</v>
      </c>
      <c r="C6895">
        <v>6246</v>
      </c>
      <c r="D6895" t="s">
        <v>89</v>
      </c>
      <c r="E6895">
        <v>37</v>
      </c>
      <c r="F6895" t="s">
        <v>5</v>
      </c>
      <c r="G6895">
        <v>4</v>
      </c>
      <c r="H6895">
        <v>3814.1</v>
      </c>
      <c r="I6895">
        <v>15256.4</v>
      </c>
      <c r="J6895" t="s">
        <v>97</v>
      </c>
      <c r="K6895" t="s">
        <v>82</v>
      </c>
      <c r="L6895" t="s">
        <v>114</v>
      </c>
      <c r="M6895">
        <v>2024</v>
      </c>
      <c r="N6895" t="s">
        <v>84</v>
      </c>
      <c r="O6895" t="s">
        <v>1806</v>
      </c>
      <c r="P6895" t="s">
        <v>86</v>
      </c>
    </row>
    <row r="6896" spans="1:16" x14ac:dyDescent="0.45">
      <c r="A6896">
        <v>6895</v>
      </c>
      <c r="B6896" s="10">
        <v>45430</v>
      </c>
      <c r="C6896">
        <v>8271</v>
      </c>
      <c r="D6896" t="s">
        <v>80</v>
      </c>
      <c r="E6896">
        <v>25</v>
      </c>
      <c r="F6896" t="s">
        <v>6</v>
      </c>
      <c r="G6896">
        <v>5</v>
      </c>
      <c r="H6896">
        <v>4779.45</v>
      </c>
      <c r="I6896">
        <v>23897.25</v>
      </c>
      <c r="J6896" t="s">
        <v>87</v>
      </c>
      <c r="K6896" t="s">
        <v>82</v>
      </c>
      <c r="L6896" t="s">
        <v>114</v>
      </c>
      <c r="M6896">
        <v>2024</v>
      </c>
      <c r="N6896" t="s">
        <v>84</v>
      </c>
      <c r="O6896" t="s">
        <v>4057</v>
      </c>
      <c r="P6896" t="s">
        <v>86</v>
      </c>
    </row>
    <row r="6897" spans="1:16" x14ac:dyDescent="0.45">
      <c r="A6897">
        <v>6896</v>
      </c>
      <c r="B6897" s="10">
        <v>45430</v>
      </c>
      <c r="C6897">
        <v>1748</v>
      </c>
      <c r="D6897" t="s">
        <v>89</v>
      </c>
      <c r="E6897">
        <v>35</v>
      </c>
      <c r="F6897" t="s">
        <v>7</v>
      </c>
      <c r="G6897">
        <v>4</v>
      </c>
      <c r="H6897">
        <v>3830.2</v>
      </c>
      <c r="I6897">
        <v>15320.8</v>
      </c>
      <c r="J6897" t="s">
        <v>97</v>
      </c>
      <c r="K6897" t="s">
        <v>82</v>
      </c>
      <c r="L6897" t="s">
        <v>114</v>
      </c>
      <c r="M6897">
        <v>2024</v>
      </c>
      <c r="N6897" t="s">
        <v>84</v>
      </c>
      <c r="O6897" t="s">
        <v>1807</v>
      </c>
      <c r="P6897" t="s">
        <v>86</v>
      </c>
    </row>
    <row r="6898" spans="1:16" x14ac:dyDescent="0.45">
      <c r="A6898">
        <v>6897</v>
      </c>
      <c r="B6898" s="10">
        <v>45430</v>
      </c>
      <c r="C6898">
        <v>4551</v>
      </c>
      <c r="D6898" t="s">
        <v>80</v>
      </c>
      <c r="E6898">
        <v>35</v>
      </c>
      <c r="F6898" t="s">
        <v>5</v>
      </c>
      <c r="G6898">
        <v>1</v>
      </c>
      <c r="H6898">
        <v>3646.86</v>
      </c>
      <c r="I6898">
        <v>3646.86</v>
      </c>
      <c r="J6898" t="s">
        <v>97</v>
      </c>
      <c r="K6898" t="s">
        <v>82</v>
      </c>
      <c r="L6898" t="s">
        <v>114</v>
      </c>
      <c r="M6898">
        <v>2024</v>
      </c>
      <c r="N6898" t="s">
        <v>84</v>
      </c>
      <c r="O6898" t="s">
        <v>5258</v>
      </c>
      <c r="P6898" t="s">
        <v>86</v>
      </c>
    </row>
    <row r="6899" spans="1:16" x14ac:dyDescent="0.45">
      <c r="A6899">
        <v>6898</v>
      </c>
      <c r="B6899" s="10">
        <v>45430</v>
      </c>
      <c r="C6899">
        <v>7400</v>
      </c>
      <c r="D6899" t="s">
        <v>80</v>
      </c>
      <c r="E6899">
        <v>35</v>
      </c>
      <c r="F6899" t="s">
        <v>5</v>
      </c>
      <c r="G6899">
        <v>2</v>
      </c>
      <c r="H6899">
        <v>4957.67</v>
      </c>
      <c r="I6899">
        <v>9915.34</v>
      </c>
      <c r="J6899" t="s">
        <v>97</v>
      </c>
      <c r="K6899" t="s">
        <v>82</v>
      </c>
      <c r="L6899" t="s">
        <v>114</v>
      </c>
      <c r="M6899">
        <v>2024</v>
      </c>
      <c r="N6899" t="s">
        <v>84</v>
      </c>
      <c r="O6899" t="s">
        <v>2845</v>
      </c>
      <c r="P6899" t="s">
        <v>86</v>
      </c>
    </row>
    <row r="6900" spans="1:16" x14ac:dyDescent="0.45">
      <c r="A6900">
        <v>6899</v>
      </c>
      <c r="B6900" s="10">
        <v>45430</v>
      </c>
      <c r="C6900">
        <v>7643</v>
      </c>
      <c r="D6900" t="s">
        <v>80</v>
      </c>
      <c r="E6900">
        <v>19</v>
      </c>
      <c r="F6900" t="s">
        <v>9</v>
      </c>
      <c r="G6900">
        <v>4</v>
      </c>
      <c r="H6900">
        <v>3838.55</v>
      </c>
      <c r="I6900">
        <v>15354.2</v>
      </c>
      <c r="J6900" t="s">
        <v>95</v>
      </c>
      <c r="K6900" t="s">
        <v>82</v>
      </c>
      <c r="L6900" t="s">
        <v>114</v>
      </c>
      <c r="M6900">
        <v>2024</v>
      </c>
      <c r="N6900" t="s">
        <v>84</v>
      </c>
      <c r="O6900" t="s">
        <v>2401</v>
      </c>
      <c r="P6900" t="s">
        <v>86</v>
      </c>
    </row>
    <row r="6901" spans="1:16" x14ac:dyDescent="0.45">
      <c r="A6901">
        <v>6900</v>
      </c>
      <c r="B6901" s="10">
        <v>45430</v>
      </c>
      <c r="C6901">
        <v>9701</v>
      </c>
      <c r="D6901" t="s">
        <v>89</v>
      </c>
      <c r="E6901">
        <v>29</v>
      </c>
      <c r="F6901" t="s">
        <v>7</v>
      </c>
      <c r="G6901">
        <v>4</v>
      </c>
      <c r="H6901">
        <v>740.69</v>
      </c>
      <c r="I6901">
        <v>2962.76</v>
      </c>
      <c r="J6901" t="s">
        <v>87</v>
      </c>
      <c r="K6901" t="s">
        <v>82</v>
      </c>
      <c r="L6901" t="s">
        <v>114</v>
      </c>
      <c r="M6901">
        <v>2024</v>
      </c>
      <c r="N6901" t="s">
        <v>84</v>
      </c>
      <c r="O6901" t="s">
        <v>1101</v>
      </c>
      <c r="P6901" t="s">
        <v>86</v>
      </c>
    </row>
    <row r="6902" spans="1:16" x14ac:dyDescent="0.45">
      <c r="A6902">
        <v>6901</v>
      </c>
      <c r="B6902" s="10">
        <v>45430</v>
      </c>
      <c r="C6902">
        <v>2823</v>
      </c>
      <c r="D6902" t="s">
        <v>89</v>
      </c>
      <c r="E6902">
        <v>49</v>
      </c>
      <c r="F6902" t="s">
        <v>9</v>
      </c>
      <c r="G6902">
        <v>2</v>
      </c>
      <c r="H6902">
        <v>2334.5700000000002</v>
      </c>
      <c r="I6902">
        <v>4669.1400000000003</v>
      </c>
      <c r="J6902" t="s">
        <v>93</v>
      </c>
      <c r="K6902" t="s">
        <v>82</v>
      </c>
      <c r="L6902" t="s">
        <v>114</v>
      </c>
      <c r="M6902">
        <v>2024</v>
      </c>
      <c r="N6902" t="s">
        <v>668</v>
      </c>
      <c r="O6902" t="s">
        <v>9903</v>
      </c>
      <c r="P6902" t="s">
        <v>86</v>
      </c>
    </row>
    <row r="6903" spans="1:16" x14ac:dyDescent="0.45">
      <c r="A6903">
        <v>6902</v>
      </c>
      <c r="B6903" s="10">
        <v>45430</v>
      </c>
      <c r="C6903">
        <v>7852</v>
      </c>
      <c r="D6903" t="s">
        <v>89</v>
      </c>
      <c r="E6903">
        <v>59</v>
      </c>
      <c r="F6903" t="s">
        <v>6</v>
      </c>
      <c r="G6903">
        <v>5</v>
      </c>
      <c r="H6903">
        <v>2542.35</v>
      </c>
      <c r="I6903">
        <v>12711.75</v>
      </c>
      <c r="J6903" t="s">
        <v>81</v>
      </c>
      <c r="K6903" t="s">
        <v>82</v>
      </c>
      <c r="L6903" t="s">
        <v>114</v>
      </c>
      <c r="M6903">
        <v>2024</v>
      </c>
      <c r="N6903" t="s">
        <v>668</v>
      </c>
      <c r="O6903" t="s">
        <v>9760</v>
      </c>
      <c r="P6903" t="s">
        <v>86</v>
      </c>
    </row>
    <row r="6904" spans="1:16" x14ac:dyDescent="0.45">
      <c r="A6904">
        <v>6903</v>
      </c>
      <c r="B6904" s="10">
        <v>45430</v>
      </c>
      <c r="C6904">
        <v>8777</v>
      </c>
      <c r="D6904" t="s">
        <v>89</v>
      </c>
      <c r="E6904">
        <v>25</v>
      </c>
      <c r="F6904" t="s">
        <v>102</v>
      </c>
      <c r="G6904">
        <v>1</v>
      </c>
      <c r="H6904">
        <v>1558.81</v>
      </c>
      <c r="I6904">
        <v>1558.81</v>
      </c>
      <c r="J6904" t="s">
        <v>87</v>
      </c>
      <c r="K6904" t="s">
        <v>567</v>
      </c>
      <c r="L6904" t="s">
        <v>114</v>
      </c>
      <c r="M6904">
        <v>2024</v>
      </c>
      <c r="N6904" t="s">
        <v>668</v>
      </c>
      <c r="O6904" t="s">
        <v>9440</v>
      </c>
      <c r="P6904" t="s">
        <v>86</v>
      </c>
    </row>
    <row r="6905" spans="1:16" x14ac:dyDescent="0.45">
      <c r="A6905">
        <v>6904</v>
      </c>
      <c r="B6905" s="10">
        <v>45430</v>
      </c>
      <c r="C6905">
        <v>5232</v>
      </c>
      <c r="D6905" t="s">
        <v>89</v>
      </c>
      <c r="E6905">
        <v>27</v>
      </c>
      <c r="F6905" t="s">
        <v>5</v>
      </c>
      <c r="G6905">
        <v>2</v>
      </c>
      <c r="H6905">
        <v>863.16</v>
      </c>
      <c r="I6905">
        <v>1726.32</v>
      </c>
      <c r="J6905" t="s">
        <v>87</v>
      </c>
      <c r="K6905" t="s">
        <v>567</v>
      </c>
      <c r="L6905" t="s">
        <v>114</v>
      </c>
      <c r="M6905">
        <v>2024</v>
      </c>
      <c r="N6905" t="s">
        <v>84</v>
      </c>
      <c r="O6905" t="s">
        <v>7107</v>
      </c>
      <c r="P6905" t="s">
        <v>86</v>
      </c>
    </row>
    <row r="6906" spans="1:16" x14ac:dyDescent="0.45">
      <c r="A6906">
        <v>6905</v>
      </c>
      <c r="B6906" s="10">
        <v>45431</v>
      </c>
      <c r="C6906">
        <v>7519</v>
      </c>
      <c r="D6906" t="s">
        <v>89</v>
      </c>
      <c r="E6906">
        <v>28</v>
      </c>
      <c r="F6906" t="s">
        <v>9</v>
      </c>
      <c r="G6906">
        <v>1</v>
      </c>
      <c r="H6906">
        <v>3573.12</v>
      </c>
      <c r="I6906">
        <v>3573.12</v>
      </c>
      <c r="J6906" t="s">
        <v>87</v>
      </c>
      <c r="K6906" t="s">
        <v>82</v>
      </c>
      <c r="L6906" t="s">
        <v>114</v>
      </c>
      <c r="M6906">
        <v>2024</v>
      </c>
      <c r="N6906" t="s">
        <v>84</v>
      </c>
      <c r="O6906" t="s">
        <v>546</v>
      </c>
      <c r="P6906" t="s">
        <v>86</v>
      </c>
    </row>
    <row r="6907" spans="1:16" x14ac:dyDescent="0.45">
      <c r="A6907">
        <v>6906</v>
      </c>
      <c r="B6907" s="10">
        <v>45431</v>
      </c>
      <c r="C6907">
        <v>2777</v>
      </c>
      <c r="D6907" t="s">
        <v>80</v>
      </c>
      <c r="E6907">
        <v>31</v>
      </c>
      <c r="F6907" t="s">
        <v>6</v>
      </c>
      <c r="G6907">
        <v>2</v>
      </c>
      <c r="H6907">
        <v>1423.6</v>
      </c>
      <c r="I6907">
        <v>2847.2</v>
      </c>
      <c r="J6907" t="s">
        <v>87</v>
      </c>
      <c r="K6907" t="s">
        <v>82</v>
      </c>
      <c r="L6907" t="s">
        <v>114</v>
      </c>
      <c r="M6907">
        <v>2024</v>
      </c>
      <c r="N6907" t="s">
        <v>84</v>
      </c>
      <c r="O6907" t="s">
        <v>3790</v>
      </c>
      <c r="P6907" t="s">
        <v>86</v>
      </c>
    </row>
    <row r="6908" spans="1:16" x14ac:dyDescent="0.45">
      <c r="A6908">
        <v>6907</v>
      </c>
      <c r="B6908" s="10">
        <v>45431</v>
      </c>
      <c r="C6908">
        <v>2222</v>
      </c>
      <c r="D6908" t="s">
        <v>89</v>
      </c>
      <c r="E6908">
        <v>43</v>
      </c>
      <c r="F6908" t="s">
        <v>6</v>
      </c>
      <c r="G6908">
        <v>3</v>
      </c>
      <c r="H6908">
        <v>3142.04</v>
      </c>
      <c r="I6908">
        <v>9426.1200000000008</v>
      </c>
      <c r="J6908" t="s">
        <v>97</v>
      </c>
      <c r="K6908" t="s">
        <v>82</v>
      </c>
      <c r="L6908" t="s">
        <v>114</v>
      </c>
      <c r="M6908">
        <v>2024</v>
      </c>
      <c r="N6908" t="s">
        <v>84</v>
      </c>
      <c r="O6908" t="s">
        <v>8618</v>
      </c>
      <c r="P6908" t="s">
        <v>748</v>
      </c>
    </row>
    <row r="6909" spans="1:16" x14ac:dyDescent="0.45">
      <c r="A6909">
        <v>6908</v>
      </c>
      <c r="B6909" s="10">
        <v>45431</v>
      </c>
      <c r="C6909">
        <v>8630</v>
      </c>
      <c r="D6909" t="s">
        <v>80</v>
      </c>
      <c r="E6909">
        <v>64</v>
      </c>
      <c r="F6909" t="s">
        <v>8</v>
      </c>
      <c r="G6909">
        <v>5</v>
      </c>
      <c r="H6909">
        <v>1646.82</v>
      </c>
      <c r="I6909">
        <v>8234.1</v>
      </c>
      <c r="J6909" t="s">
        <v>81</v>
      </c>
      <c r="K6909" t="s">
        <v>82</v>
      </c>
      <c r="L6909" t="s">
        <v>114</v>
      </c>
      <c r="M6909">
        <v>2024</v>
      </c>
      <c r="N6909" t="s">
        <v>84</v>
      </c>
      <c r="O6909" t="s">
        <v>4762</v>
      </c>
      <c r="P6909" t="s">
        <v>86</v>
      </c>
    </row>
    <row r="6910" spans="1:16" x14ac:dyDescent="0.45">
      <c r="A6910">
        <v>6909</v>
      </c>
      <c r="B6910" s="10">
        <v>45431</v>
      </c>
      <c r="C6910">
        <v>2777</v>
      </c>
      <c r="D6910" t="s">
        <v>80</v>
      </c>
      <c r="E6910">
        <v>47</v>
      </c>
      <c r="F6910" t="s">
        <v>5</v>
      </c>
      <c r="G6910">
        <v>3</v>
      </c>
      <c r="H6910">
        <v>2555.87</v>
      </c>
      <c r="I6910">
        <v>7667.61</v>
      </c>
      <c r="J6910" t="s">
        <v>93</v>
      </c>
      <c r="K6910" t="s">
        <v>82</v>
      </c>
      <c r="L6910" t="s">
        <v>114</v>
      </c>
      <c r="M6910">
        <v>2024</v>
      </c>
      <c r="N6910" t="s">
        <v>84</v>
      </c>
      <c r="O6910" t="s">
        <v>6582</v>
      </c>
      <c r="P6910" t="s">
        <v>86</v>
      </c>
    </row>
    <row r="6911" spans="1:16" x14ac:dyDescent="0.45">
      <c r="A6911">
        <v>6910</v>
      </c>
      <c r="B6911" s="10">
        <v>45431</v>
      </c>
      <c r="C6911">
        <v>8490</v>
      </c>
      <c r="D6911" t="s">
        <v>89</v>
      </c>
      <c r="E6911">
        <v>59</v>
      </c>
      <c r="F6911" t="s">
        <v>6</v>
      </c>
      <c r="G6911">
        <v>2</v>
      </c>
      <c r="H6911">
        <v>1718.41</v>
      </c>
      <c r="I6911">
        <v>3436.82</v>
      </c>
      <c r="J6911" t="s">
        <v>81</v>
      </c>
      <c r="K6911" t="s">
        <v>82</v>
      </c>
      <c r="L6911" t="s">
        <v>114</v>
      </c>
      <c r="M6911">
        <v>2024</v>
      </c>
      <c r="N6911" t="s">
        <v>84</v>
      </c>
      <c r="O6911" t="s">
        <v>3147</v>
      </c>
      <c r="P6911" t="s">
        <v>86</v>
      </c>
    </row>
    <row r="6912" spans="1:16" x14ac:dyDescent="0.45">
      <c r="A6912">
        <v>6911</v>
      </c>
      <c r="B6912" s="10">
        <v>45431</v>
      </c>
      <c r="C6912">
        <v>5859</v>
      </c>
      <c r="D6912" t="s">
        <v>89</v>
      </c>
      <c r="E6912">
        <v>21</v>
      </c>
      <c r="F6912" t="s">
        <v>102</v>
      </c>
      <c r="G6912">
        <v>2</v>
      </c>
      <c r="H6912">
        <v>2088.1999999999998</v>
      </c>
      <c r="I6912">
        <v>4176.3999999999996</v>
      </c>
      <c r="J6912" t="s">
        <v>95</v>
      </c>
      <c r="K6912" t="s">
        <v>82</v>
      </c>
      <c r="L6912" t="s">
        <v>114</v>
      </c>
      <c r="M6912">
        <v>2024</v>
      </c>
      <c r="N6912" t="s">
        <v>84</v>
      </c>
      <c r="O6912" t="s">
        <v>2580</v>
      </c>
      <c r="P6912" t="s">
        <v>86</v>
      </c>
    </row>
    <row r="6913" spans="1:16" x14ac:dyDescent="0.45">
      <c r="A6913">
        <v>6912</v>
      </c>
      <c r="B6913" s="10">
        <v>45431</v>
      </c>
      <c r="C6913">
        <v>9893</v>
      </c>
      <c r="D6913" t="s">
        <v>89</v>
      </c>
      <c r="E6913">
        <v>56</v>
      </c>
      <c r="F6913" t="s">
        <v>9</v>
      </c>
      <c r="G6913">
        <v>1</v>
      </c>
      <c r="H6913">
        <v>3673.73</v>
      </c>
      <c r="I6913">
        <v>3673.73</v>
      </c>
      <c r="J6913" t="s">
        <v>81</v>
      </c>
      <c r="K6913" t="s">
        <v>82</v>
      </c>
      <c r="L6913" t="s">
        <v>114</v>
      </c>
      <c r="M6913">
        <v>2024</v>
      </c>
      <c r="N6913" t="s">
        <v>84</v>
      </c>
      <c r="O6913" t="s">
        <v>5922</v>
      </c>
      <c r="P6913" t="s">
        <v>86</v>
      </c>
    </row>
    <row r="6914" spans="1:16" x14ac:dyDescent="0.45">
      <c r="A6914">
        <v>6913</v>
      </c>
      <c r="B6914" s="10">
        <v>45431</v>
      </c>
      <c r="C6914">
        <v>9118</v>
      </c>
      <c r="D6914" t="s">
        <v>89</v>
      </c>
      <c r="E6914">
        <v>28</v>
      </c>
      <c r="F6914" t="s">
        <v>9</v>
      </c>
      <c r="G6914">
        <v>2</v>
      </c>
      <c r="H6914">
        <v>4424.93</v>
      </c>
      <c r="I6914">
        <v>8849.86</v>
      </c>
      <c r="J6914" t="s">
        <v>87</v>
      </c>
      <c r="K6914" t="s">
        <v>82</v>
      </c>
      <c r="L6914" t="s">
        <v>114</v>
      </c>
      <c r="M6914">
        <v>2024</v>
      </c>
      <c r="N6914" t="s">
        <v>84</v>
      </c>
      <c r="O6914" t="s">
        <v>3791</v>
      </c>
      <c r="P6914" t="s">
        <v>86</v>
      </c>
    </row>
    <row r="6915" spans="1:16" x14ac:dyDescent="0.45">
      <c r="A6915">
        <v>6914</v>
      </c>
      <c r="B6915" s="10">
        <v>45431</v>
      </c>
      <c r="C6915">
        <v>3989</v>
      </c>
      <c r="D6915" t="s">
        <v>89</v>
      </c>
      <c r="E6915">
        <v>41</v>
      </c>
      <c r="F6915" t="s">
        <v>8</v>
      </c>
      <c r="G6915">
        <v>1</v>
      </c>
      <c r="H6915">
        <v>2568.29</v>
      </c>
      <c r="I6915">
        <v>2568.29</v>
      </c>
      <c r="J6915" t="s">
        <v>97</v>
      </c>
      <c r="K6915" t="s">
        <v>82</v>
      </c>
      <c r="L6915" t="s">
        <v>114</v>
      </c>
      <c r="M6915">
        <v>2024</v>
      </c>
      <c r="N6915" t="s">
        <v>84</v>
      </c>
      <c r="O6915" t="s">
        <v>5259</v>
      </c>
      <c r="P6915" t="s">
        <v>86</v>
      </c>
    </row>
    <row r="6916" spans="1:16" x14ac:dyDescent="0.45">
      <c r="A6916">
        <v>6915</v>
      </c>
      <c r="B6916" s="10">
        <v>45431</v>
      </c>
      <c r="C6916">
        <v>9343</v>
      </c>
      <c r="D6916" t="s">
        <v>89</v>
      </c>
      <c r="E6916">
        <v>39</v>
      </c>
      <c r="F6916" t="s">
        <v>102</v>
      </c>
      <c r="G6916">
        <v>1</v>
      </c>
      <c r="H6916">
        <v>3070.74</v>
      </c>
      <c r="I6916">
        <v>3070.74</v>
      </c>
      <c r="J6916" t="s">
        <v>97</v>
      </c>
      <c r="K6916" t="s">
        <v>82</v>
      </c>
      <c r="L6916" t="s">
        <v>114</v>
      </c>
      <c r="M6916">
        <v>2024</v>
      </c>
      <c r="N6916" t="s">
        <v>84</v>
      </c>
      <c r="O6916" t="s">
        <v>5260</v>
      </c>
      <c r="P6916" t="s">
        <v>86</v>
      </c>
    </row>
    <row r="6917" spans="1:16" x14ac:dyDescent="0.45">
      <c r="A6917">
        <v>6916</v>
      </c>
      <c r="B6917" s="10">
        <v>45431</v>
      </c>
      <c r="C6917">
        <v>2325</v>
      </c>
      <c r="D6917" t="s">
        <v>80</v>
      </c>
      <c r="E6917">
        <v>20</v>
      </c>
      <c r="F6917" t="s">
        <v>6</v>
      </c>
      <c r="G6917">
        <v>2</v>
      </c>
      <c r="H6917">
        <v>4328.83</v>
      </c>
      <c r="I6917">
        <v>8657.66</v>
      </c>
      <c r="J6917" t="s">
        <v>95</v>
      </c>
      <c r="K6917" t="s">
        <v>82</v>
      </c>
      <c r="L6917" t="s">
        <v>114</v>
      </c>
      <c r="M6917">
        <v>2024</v>
      </c>
      <c r="N6917" t="s">
        <v>84</v>
      </c>
      <c r="O6917" t="s">
        <v>2581</v>
      </c>
      <c r="P6917" t="s">
        <v>86</v>
      </c>
    </row>
    <row r="6918" spans="1:16" x14ac:dyDescent="0.45">
      <c r="A6918">
        <v>6917</v>
      </c>
      <c r="B6918" s="10">
        <v>45431</v>
      </c>
      <c r="C6918">
        <v>6127</v>
      </c>
      <c r="D6918" t="s">
        <v>80</v>
      </c>
      <c r="E6918">
        <v>54</v>
      </c>
      <c r="F6918" t="s">
        <v>8</v>
      </c>
      <c r="G6918">
        <v>1</v>
      </c>
      <c r="H6918">
        <v>758.95</v>
      </c>
      <c r="I6918">
        <v>758.95</v>
      </c>
      <c r="J6918" t="s">
        <v>93</v>
      </c>
      <c r="K6918" t="s">
        <v>567</v>
      </c>
      <c r="L6918" t="s">
        <v>114</v>
      </c>
      <c r="M6918">
        <v>2024</v>
      </c>
      <c r="N6918" t="s">
        <v>84</v>
      </c>
      <c r="O6918" t="s">
        <v>7835</v>
      </c>
      <c r="P6918" t="s">
        <v>86</v>
      </c>
    </row>
    <row r="6919" spans="1:16" x14ac:dyDescent="0.45">
      <c r="A6919">
        <v>6918</v>
      </c>
      <c r="B6919" s="10">
        <v>45431</v>
      </c>
      <c r="C6919">
        <v>9998</v>
      </c>
      <c r="D6919" t="s">
        <v>80</v>
      </c>
      <c r="E6919">
        <v>19</v>
      </c>
      <c r="F6919" t="s">
        <v>6</v>
      </c>
      <c r="G6919">
        <v>5</v>
      </c>
      <c r="H6919">
        <v>852.88</v>
      </c>
      <c r="I6919">
        <v>4264.3999999999996</v>
      </c>
      <c r="J6919" t="s">
        <v>95</v>
      </c>
      <c r="K6919" t="s">
        <v>82</v>
      </c>
      <c r="L6919" t="s">
        <v>114</v>
      </c>
      <c r="M6919">
        <v>2024</v>
      </c>
      <c r="N6919" t="s">
        <v>84</v>
      </c>
      <c r="O6919" t="s">
        <v>4937</v>
      </c>
      <c r="P6919" t="s">
        <v>86</v>
      </c>
    </row>
    <row r="6920" spans="1:16" x14ac:dyDescent="0.45">
      <c r="A6920">
        <v>6919</v>
      </c>
      <c r="B6920" s="10">
        <v>45432</v>
      </c>
      <c r="C6920">
        <v>3722</v>
      </c>
      <c r="D6920" t="s">
        <v>80</v>
      </c>
      <c r="E6920">
        <v>29</v>
      </c>
      <c r="F6920" t="s">
        <v>6</v>
      </c>
      <c r="G6920">
        <v>3</v>
      </c>
      <c r="H6920">
        <v>1828.22</v>
      </c>
      <c r="I6920">
        <v>5484.66</v>
      </c>
      <c r="J6920" t="s">
        <v>87</v>
      </c>
      <c r="K6920" t="s">
        <v>82</v>
      </c>
      <c r="L6920" t="s">
        <v>114</v>
      </c>
      <c r="M6920">
        <v>2024</v>
      </c>
      <c r="N6920" t="s">
        <v>84</v>
      </c>
      <c r="O6920" t="s">
        <v>464</v>
      </c>
      <c r="P6920" t="s">
        <v>86</v>
      </c>
    </row>
    <row r="6921" spans="1:16" x14ac:dyDescent="0.45">
      <c r="A6921">
        <v>6920</v>
      </c>
      <c r="B6921" s="10">
        <v>45432</v>
      </c>
      <c r="C6921">
        <v>5656</v>
      </c>
      <c r="D6921" t="s">
        <v>80</v>
      </c>
      <c r="E6921">
        <v>38</v>
      </c>
      <c r="F6921" t="s">
        <v>5</v>
      </c>
      <c r="G6921">
        <v>2</v>
      </c>
      <c r="H6921">
        <v>1579.89</v>
      </c>
      <c r="I6921">
        <v>3159.78</v>
      </c>
      <c r="J6921" t="s">
        <v>97</v>
      </c>
      <c r="K6921" t="s">
        <v>82</v>
      </c>
      <c r="L6921" t="s">
        <v>114</v>
      </c>
      <c r="M6921">
        <v>2024</v>
      </c>
      <c r="N6921" t="s">
        <v>84</v>
      </c>
      <c r="O6921" t="s">
        <v>2846</v>
      </c>
      <c r="P6921" t="s">
        <v>86</v>
      </c>
    </row>
    <row r="6922" spans="1:16" x14ac:dyDescent="0.45">
      <c r="A6922">
        <v>6921</v>
      </c>
      <c r="B6922" s="10">
        <v>45432</v>
      </c>
      <c r="C6922">
        <v>2325</v>
      </c>
      <c r="D6922" t="s">
        <v>80</v>
      </c>
      <c r="E6922">
        <v>22</v>
      </c>
      <c r="F6922" t="s">
        <v>7</v>
      </c>
      <c r="G6922">
        <v>1</v>
      </c>
      <c r="H6922">
        <v>4932.55</v>
      </c>
      <c r="I6922">
        <v>4932.55</v>
      </c>
      <c r="J6922" t="s">
        <v>95</v>
      </c>
      <c r="K6922" t="s">
        <v>82</v>
      </c>
      <c r="L6922" t="s">
        <v>114</v>
      </c>
      <c r="M6922">
        <v>2024</v>
      </c>
      <c r="N6922" t="s">
        <v>84</v>
      </c>
      <c r="O6922" t="s">
        <v>5079</v>
      </c>
      <c r="P6922" t="s">
        <v>86</v>
      </c>
    </row>
    <row r="6923" spans="1:16" x14ac:dyDescent="0.45">
      <c r="A6923">
        <v>6922</v>
      </c>
      <c r="B6923" s="10">
        <v>45432</v>
      </c>
      <c r="C6923">
        <v>5133</v>
      </c>
      <c r="D6923" t="s">
        <v>89</v>
      </c>
      <c r="E6923">
        <v>24</v>
      </c>
      <c r="F6923" t="s">
        <v>6</v>
      </c>
      <c r="G6923">
        <v>1</v>
      </c>
      <c r="H6923">
        <v>2842.26</v>
      </c>
      <c r="I6923">
        <v>2842.26</v>
      </c>
      <c r="J6923" t="s">
        <v>95</v>
      </c>
      <c r="K6923" t="s">
        <v>82</v>
      </c>
      <c r="L6923" t="s">
        <v>114</v>
      </c>
      <c r="M6923">
        <v>2024</v>
      </c>
      <c r="N6923" t="s">
        <v>84</v>
      </c>
      <c r="O6923" t="s">
        <v>5080</v>
      </c>
      <c r="P6923" t="s">
        <v>86</v>
      </c>
    </row>
    <row r="6924" spans="1:16" x14ac:dyDescent="0.45">
      <c r="A6924">
        <v>6923</v>
      </c>
      <c r="B6924" s="10">
        <v>45432</v>
      </c>
      <c r="C6924">
        <v>3869</v>
      </c>
      <c r="D6924" t="s">
        <v>89</v>
      </c>
      <c r="E6924">
        <v>21</v>
      </c>
      <c r="F6924" t="s">
        <v>9</v>
      </c>
      <c r="G6924">
        <v>1</v>
      </c>
      <c r="H6924">
        <v>2643.34</v>
      </c>
      <c r="I6924">
        <v>2643.34</v>
      </c>
      <c r="J6924" t="s">
        <v>95</v>
      </c>
      <c r="K6924" t="s">
        <v>82</v>
      </c>
      <c r="L6924" t="s">
        <v>114</v>
      </c>
      <c r="M6924">
        <v>2024</v>
      </c>
      <c r="N6924" t="s">
        <v>84</v>
      </c>
      <c r="O6924" t="s">
        <v>5081</v>
      </c>
      <c r="P6924" t="s">
        <v>86</v>
      </c>
    </row>
    <row r="6925" spans="1:16" x14ac:dyDescent="0.45">
      <c r="A6925">
        <v>6924</v>
      </c>
      <c r="B6925" s="10">
        <v>45432</v>
      </c>
      <c r="C6925">
        <v>2242</v>
      </c>
      <c r="D6925" t="s">
        <v>89</v>
      </c>
      <c r="E6925">
        <v>60</v>
      </c>
      <c r="F6925" t="s">
        <v>6</v>
      </c>
      <c r="G6925">
        <v>1</v>
      </c>
      <c r="H6925">
        <v>2914.66</v>
      </c>
      <c r="I6925">
        <v>2914.66</v>
      </c>
      <c r="J6925" t="s">
        <v>81</v>
      </c>
      <c r="K6925" t="s">
        <v>82</v>
      </c>
      <c r="L6925" t="s">
        <v>114</v>
      </c>
      <c r="M6925">
        <v>2024</v>
      </c>
      <c r="N6925" t="s">
        <v>84</v>
      </c>
      <c r="O6925" t="s">
        <v>5923</v>
      </c>
      <c r="P6925" t="s">
        <v>86</v>
      </c>
    </row>
    <row r="6926" spans="1:16" x14ac:dyDescent="0.45">
      <c r="A6926">
        <v>6925</v>
      </c>
      <c r="B6926" s="10">
        <v>45432</v>
      </c>
      <c r="C6926">
        <v>9539</v>
      </c>
      <c r="D6926" t="s">
        <v>80</v>
      </c>
      <c r="E6926">
        <v>58</v>
      </c>
      <c r="F6926" t="s">
        <v>8</v>
      </c>
      <c r="G6926">
        <v>5</v>
      </c>
      <c r="H6926">
        <v>4382.01</v>
      </c>
      <c r="I6926">
        <v>21910.05</v>
      </c>
      <c r="J6926" t="s">
        <v>81</v>
      </c>
      <c r="K6926" t="s">
        <v>82</v>
      </c>
      <c r="L6926" t="s">
        <v>114</v>
      </c>
      <c r="M6926">
        <v>2024</v>
      </c>
      <c r="N6926" t="s">
        <v>84</v>
      </c>
      <c r="O6926" t="s">
        <v>9095</v>
      </c>
      <c r="P6926" t="s">
        <v>748</v>
      </c>
    </row>
    <row r="6927" spans="1:16" x14ac:dyDescent="0.45">
      <c r="A6927">
        <v>6926</v>
      </c>
      <c r="B6927" s="10">
        <v>45432</v>
      </c>
      <c r="C6927">
        <v>2831</v>
      </c>
      <c r="D6927" t="s">
        <v>80</v>
      </c>
      <c r="E6927">
        <v>53</v>
      </c>
      <c r="F6927" t="s">
        <v>6</v>
      </c>
      <c r="G6927">
        <v>2</v>
      </c>
      <c r="H6927">
        <v>1255.56</v>
      </c>
      <c r="I6927">
        <v>2511.12</v>
      </c>
      <c r="J6927" t="s">
        <v>93</v>
      </c>
      <c r="K6927" t="s">
        <v>82</v>
      </c>
      <c r="L6927" t="s">
        <v>114</v>
      </c>
      <c r="M6927">
        <v>2024</v>
      </c>
      <c r="N6927" t="s">
        <v>84</v>
      </c>
      <c r="O6927" t="s">
        <v>3455</v>
      </c>
      <c r="P6927" t="s">
        <v>86</v>
      </c>
    </row>
    <row r="6928" spans="1:16" x14ac:dyDescent="0.45">
      <c r="A6928">
        <v>6927</v>
      </c>
      <c r="B6928" s="10">
        <v>45432</v>
      </c>
      <c r="C6928">
        <v>2569</v>
      </c>
      <c r="D6928" t="s">
        <v>80</v>
      </c>
      <c r="E6928">
        <v>39</v>
      </c>
      <c r="F6928" t="s">
        <v>9</v>
      </c>
      <c r="G6928">
        <v>2</v>
      </c>
      <c r="H6928">
        <v>2579.29</v>
      </c>
      <c r="I6928">
        <v>5158.58</v>
      </c>
      <c r="J6928" t="s">
        <v>97</v>
      </c>
      <c r="K6928" t="s">
        <v>82</v>
      </c>
      <c r="L6928" t="s">
        <v>114</v>
      </c>
      <c r="M6928">
        <v>2024</v>
      </c>
      <c r="N6928" t="s">
        <v>84</v>
      </c>
      <c r="O6928" t="s">
        <v>2847</v>
      </c>
      <c r="P6928" t="s">
        <v>86</v>
      </c>
    </row>
    <row r="6929" spans="1:16" x14ac:dyDescent="0.45">
      <c r="A6929">
        <v>6928</v>
      </c>
      <c r="B6929" s="10">
        <v>45432</v>
      </c>
      <c r="C6929">
        <v>8246</v>
      </c>
      <c r="D6929" t="s">
        <v>89</v>
      </c>
      <c r="E6929">
        <v>46</v>
      </c>
      <c r="F6929" t="s">
        <v>9</v>
      </c>
      <c r="G6929">
        <v>5</v>
      </c>
      <c r="H6929">
        <v>1391.27</v>
      </c>
      <c r="I6929">
        <v>6956.35</v>
      </c>
      <c r="J6929" t="s">
        <v>93</v>
      </c>
      <c r="K6929" t="s">
        <v>82</v>
      </c>
      <c r="L6929" t="s">
        <v>114</v>
      </c>
      <c r="M6929">
        <v>2024</v>
      </c>
      <c r="N6929" t="s">
        <v>84</v>
      </c>
      <c r="O6929" t="s">
        <v>4311</v>
      </c>
      <c r="P6929" t="s">
        <v>86</v>
      </c>
    </row>
    <row r="6930" spans="1:16" x14ac:dyDescent="0.45">
      <c r="A6930">
        <v>6929</v>
      </c>
      <c r="B6930" s="10">
        <v>45432</v>
      </c>
      <c r="C6930">
        <v>2918</v>
      </c>
      <c r="D6930" t="s">
        <v>89</v>
      </c>
      <c r="E6930">
        <v>26</v>
      </c>
      <c r="F6930" t="s">
        <v>8</v>
      </c>
      <c r="G6930">
        <v>5</v>
      </c>
      <c r="H6930">
        <v>3913.85</v>
      </c>
      <c r="I6930">
        <v>19569.25</v>
      </c>
      <c r="J6930" t="s">
        <v>87</v>
      </c>
      <c r="K6930" t="s">
        <v>82</v>
      </c>
      <c r="L6930" t="s">
        <v>114</v>
      </c>
      <c r="M6930">
        <v>2024</v>
      </c>
      <c r="N6930" t="s">
        <v>84</v>
      </c>
      <c r="O6930" t="s">
        <v>4058</v>
      </c>
      <c r="P6930" t="s">
        <v>86</v>
      </c>
    </row>
    <row r="6931" spans="1:16" x14ac:dyDescent="0.45">
      <c r="A6931">
        <v>6930</v>
      </c>
      <c r="B6931" s="10">
        <v>45432</v>
      </c>
      <c r="C6931">
        <v>7416</v>
      </c>
      <c r="D6931" t="s">
        <v>89</v>
      </c>
      <c r="E6931">
        <v>43</v>
      </c>
      <c r="F6931" t="s">
        <v>9</v>
      </c>
      <c r="G6931">
        <v>5</v>
      </c>
      <c r="H6931">
        <v>3896.72</v>
      </c>
      <c r="I6931">
        <v>19483.599999999999</v>
      </c>
      <c r="J6931" t="s">
        <v>97</v>
      </c>
      <c r="K6931" t="s">
        <v>82</v>
      </c>
      <c r="L6931" t="s">
        <v>114</v>
      </c>
      <c r="M6931">
        <v>2024</v>
      </c>
      <c r="N6931" t="s">
        <v>84</v>
      </c>
      <c r="O6931" t="s">
        <v>4548</v>
      </c>
      <c r="P6931" t="s">
        <v>86</v>
      </c>
    </row>
    <row r="6932" spans="1:16" x14ac:dyDescent="0.45">
      <c r="A6932">
        <v>6931</v>
      </c>
      <c r="B6932" s="10">
        <v>45432</v>
      </c>
      <c r="C6932">
        <v>4232</v>
      </c>
      <c r="D6932" t="s">
        <v>80</v>
      </c>
      <c r="E6932">
        <v>29</v>
      </c>
      <c r="F6932" t="s">
        <v>102</v>
      </c>
      <c r="G6932">
        <v>2</v>
      </c>
      <c r="H6932">
        <v>4789.28</v>
      </c>
      <c r="I6932">
        <v>9578.56</v>
      </c>
      <c r="J6932" t="s">
        <v>87</v>
      </c>
      <c r="K6932" t="s">
        <v>82</v>
      </c>
      <c r="L6932" t="s">
        <v>114</v>
      </c>
      <c r="M6932">
        <v>2024</v>
      </c>
      <c r="N6932" t="s">
        <v>84</v>
      </c>
      <c r="O6932" t="s">
        <v>3792</v>
      </c>
      <c r="P6932" t="s">
        <v>86</v>
      </c>
    </row>
    <row r="6933" spans="1:16" x14ac:dyDescent="0.45">
      <c r="A6933">
        <v>6932</v>
      </c>
      <c r="B6933" s="10">
        <v>45433</v>
      </c>
      <c r="C6933">
        <v>4758</v>
      </c>
      <c r="D6933" t="s">
        <v>80</v>
      </c>
      <c r="E6933">
        <v>18</v>
      </c>
      <c r="F6933" t="s">
        <v>102</v>
      </c>
      <c r="G6933">
        <v>4</v>
      </c>
      <c r="H6933">
        <v>2261.77</v>
      </c>
      <c r="I6933">
        <v>9047.08</v>
      </c>
      <c r="J6933" t="s">
        <v>95</v>
      </c>
      <c r="K6933" t="s">
        <v>82</v>
      </c>
      <c r="L6933" t="s">
        <v>114</v>
      </c>
      <c r="M6933">
        <v>2024</v>
      </c>
      <c r="N6933" t="s">
        <v>84</v>
      </c>
      <c r="O6933" t="s">
        <v>182</v>
      </c>
      <c r="P6933" t="s">
        <v>86</v>
      </c>
    </row>
    <row r="6934" spans="1:16" x14ac:dyDescent="0.45">
      <c r="A6934">
        <v>6933</v>
      </c>
      <c r="B6934" s="10">
        <v>45433</v>
      </c>
      <c r="C6934">
        <v>6997</v>
      </c>
      <c r="D6934" t="s">
        <v>80</v>
      </c>
      <c r="E6934">
        <v>25</v>
      </c>
      <c r="F6934" t="s">
        <v>7</v>
      </c>
      <c r="G6934">
        <v>3</v>
      </c>
      <c r="H6934">
        <v>835.32</v>
      </c>
      <c r="I6934">
        <v>2505.96</v>
      </c>
      <c r="J6934" t="s">
        <v>87</v>
      </c>
      <c r="K6934" t="s">
        <v>82</v>
      </c>
      <c r="L6934" t="s">
        <v>114</v>
      </c>
      <c r="M6934">
        <v>2024</v>
      </c>
      <c r="N6934" t="s">
        <v>668</v>
      </c>
      <c r="O6934" t="s">
        <v>9529</v>
      </c>
      <c r="P6934" t="s">
        <v>86</v>
      </c>
    </row>
    <row r="6935" spans="1:16" x14ac:dyDescent="0.45">
      <c r="A6935">
        <v>6934</v>
      </c>
      <c r="B6935" s="10">
        <v>45433</v>
      </c>
      <c r="C6935">
        <v>3355</v>
      </c>
      <c r="D6935" t="s">
        <v>89</v>
      </c>
      <c r="E6935">
        <v>50</v>
      </c>
      <c r="F6935" t="s">
        <v>102</v>
      </c>
      <c r="G6935">
        <v>5</v>
      </c>
      <c r="H6935">
        <v>4487.2299999999996</v>
      </c>
      <c r="I6935">
        <v>22436.15</v>
      </c>
      <c r="J6935" t="s">
        <v>93</v>
      </c>
      <c r="K6935" t="s">
        <v>82</v>
      </c>
      <c r="L6935" t="s">
        <v>114</v>
      </c>
      <c r="M6935">
        <v>2024</v>
      </c>
      <c r="N6935" t="s">
        <v>668</v>
      </c>
      <c r="O6935" t="s">
        <v>9308</v>
      </c>
      <c r="P6935" t="s">
        <v>748</v>
      </c>
    </row>
    <row r="6936" spans="1:16" x14ac:dyDescent="0.45">
      <c r="A6936">
        <v>6935</v>
      </c>
      <c r="B6936" s="10">
        <v>45433</v>
      </c>
      <c r="C6936">
        <v>2824</v>
      </c>
      <c r="D6936" t="s">
        <v>80</v>
      </c>
      <c r="E6936">
        <v>21</v>
      </c>
      <c r="F6936" t="s">
        <v>8</v>
      </c>
      <c r="G6936">
        <v>5</v>
      </c>
      <c r="H6936">
        <v>4458.4799999999996</v>
      </c>
      <c r="I6936">
        <v>22292.400000000001</v>
      </c>
      <c r="J6936" t="s">
        <v>95</v>
      </c>
      <c r="K6936" t="s">
        <v>82</v>
      </c>
      <c r="L6936" t="s">
        <v>114</v>
      </c>
      <c r="M6936">
        <v>2024</v>
      </c>
      <c r="N6936" t="s">
        <v>84</v>
      </c>
      <c r="O6936" t="s">
        <v>8855</v>
      </c>
      <c r="P6936" t="s">
        <v>748</v>
      </c>
    </row>
    <row r="6937" spans="1:16" x14ac:dyDescent="0.45">
      <c r="A6937">
        <v>6936</v>
      </c>
      <c r="B6937" s="10">
        <v>45433</v>
      </c>
      <c r="C6937">
        <v>8280</v>
      </c>
      <c r="D6937" t="s">
        <v>89</v>
      </c>
      <c r="E6937">
        <v>31</v>
      </c>
      <c r="F6937" t="s">
        <v>6</v>
      </c>
      <c r="G6937">
        <v>2</v>
      </c>
      <c r="H6937">
        <v>1211.6099999999999</v>
      </c>
      <c r="I6937">
        <v>2423.2199999999998</v>
      </c>
      <c r="J6937" t="s">
        <v>87</v>
      </c>
      <c r="K6937" t="s">
        <v>82</v>
      </c>
      <c r="L6937" t="s">
        <v>114</v>
      </c>
      <c r="M6937">
        <v>2024</v>
      </c>
      <c r="N6937" t="s">
        <v>84</v>
      </c>
      <c r="O6937" t="s">
        <v>3793</v>
      </c>
      <c r="P6937" t="s">
        <v>86</v>
      </c>
    </row>
    <row r="6938" spans="1:16" x14ac:dyDescent="0.45">
      <c r="A6938">
        <v>6937</v>
      </c>
      <c r="B6938" s="10">
        <v>45433</v>
      </c>
      <c r="C6938">
        <v>5060</v>
      </c>
      <c r="D6938" t="s">
        <v>89</v>
      </c>
      <c r="E6938">
        <v>46</v>
      </c>
      <c r="F6938" t="s">
        <v>102</v>
      </c>
      <c r="G6938">
        <v>2</v>
      </c>
      <c r="H6938">
        <v>1417.54</v>
      </c>
      <c r="I6938">
        <v>2835.08</v>
      </c>
      <c r="J6938" t="s">
        <v>93</v>
      </c>
      <c r="K6938" t="s">
        <v>82</v>
      </c>
      <c r="L6938" t="s">
        <v>114</v>
      </c>
      <c r="M6938">
        <v>2024</v>
      </c>
      <c r="N6938" t="s">
        <v>84</v>
      </c>
      <c r="O6938" t="s">
        <v>3456</v>
      </c>
      <c r="P6938" t="s">
        <v>86</v>
      </c>
    </row>
    <row r="6939" spans="1:16" x14ac:dyDescent="0.45">
      <c r="A6939">
        <v>6938</v>
      </c>
      <c r="B6939" s="10">
        <v>45433</v>
      </c>
      <c r="C6939">
        <v>6324</v>
      </c>
      <c r="D6939" t="s">
        <v>89</v>
      </c>
      <c r="E6939">
        <v>31</v>
      </c>
      <c r="F6939" t="s">
        <v>7</v>
      </c>
      <c r="G6939">
        <v>3</v>
      </c>
      <c r="H6939">
        <v>1601.4</v>
      </c>
      <c r="I6939">
        <v>4804.2</v>
      </c>
      <c r="J6939" t="s">
        <v>87</v>
      </c>
      <c r="K6939" t="s">
        <v>82</v>
      </c>
      <c r="L6939" t="s">
        <v>114</v>
      </c>
      <c r="M6939">
        <v>2024</v>
      </c>
      <c r="N6939" t="s">
        <v>84</v>
      </c>
      <c r="O6939" t="s">
        <v>8354</v>
      </c>
      <c r="P6939" t="s">
        <v>748</v>
      </c>
    </row>
    <row r="6940" spans="1:16" x14ac:dyDescent="0.45">
      <c r="A6940">
        <v>6939</v>
      </c>
      <c r="B6940" s="10">
        <v>45433</v>
      </c>
      <c r="C6940">
        <v>1404</v>
      </c>
      <c r="D6940" t="s">
        <v>89</v>
      </c>
      <c r="E6940">
        <v>26</v>
      </c>
      <c r="F6940" t="s">
        <v>5</v>
      </c>
      <c r="G6940">
        <v>1</v>
      </c>
      <c r="H6940">
        <v>2286.16</v>
      </c>
      <c r="I6940">
        <v>2286.16</v>
      </c>
      <c r="J6940" t="s">
        <v>87</v>
      </c>
      <c r="K6940" t="s">
        <v>82</v>
      </c>
      <c r="L6940" t="s">
        <v>114</v>
      </c>
      <c r="M6940">
        <v>2024</v>
      </c>
      <c r="N6940" t="s">
        <v>84</v>
      </c>
      <c r="O6940" t="s">
        <v>5467</v>
      </c>
      <c r="P6940" t="s">
        <v>86</v>
      </c>
    </row>
    <row r="6941" spans="1:16" x14ac:dyDescent="0.45">
      <c r="A6941">
        <v>6940</v>
      </c>
      <c r="B6941" s="10">
        <v>45433</v>
      </c>
      <c r="C6941">
        <v>2721</v>
      </c>
      <c r="D6941" t="s">
        <v>89</v>
      </c>
      <c r="E6941">
        <v>26</v>
      </c>
      <c r="F6941" t="s">
        <v>5</v>
      </c>
      <c r="G6941">
        <v>2</v>
      </c>
      <c r="H6941">
        <v>4153.76</v>
      </c>
      <c r="I6941">
        <v>8307.52</v>
      </c>
      <c r="J6941" t="s">
        <v>87</v>
      </c>
      <c r="K6941" t="s">
        <v>82</v>
      </c>
      <c r="L6941" t="s">
        <v>114</v>
      </c>
      <c r="M6941">
        <v>2024</v>
      </c>
      <c r="N6941" t="s">
        <v>84</v>
      </c>
      <c r="O6941" t="s">
        <v>3794</v>
      </c>
      <c r="P6941" t="s">
        <v>86</v>
      </c>
    </row>
    <row r="6942" spans="1:16" x14ac:dyDescent="0.45">
      <c r="A6942">
        <v>6941</v>
      </c>
      <c r="B6942" s="10">
        <v>45433</v>
      </c>
      <c r="C6942">
        <v>6316</v>
      </c>
      <c r="D6942" t="s">
        <v>89</v>
      </c>
      <c r="E6942">
        <v>43</v>
      </c>
      <c r="F6942" t="s">
        <v>8</v>
      </c>
      <c r="G6942">
        <v>3</v>
      </c>
      <c r="H6942">
        <v>764.63</v>
      </c>
      <c r="I6942">
        <v>2293.89</v>
      </c>
      <c r="J6942" t="s">
        <v>97</v>
      </c>
      <c r="K6942" t="s">
        <v>82</v>
      </c>
      <c r="L6942" t="s">
        <v>114</v>
      </c>
      <c r="M6942">
        <v>2024</v>
      </c>
      <c r="N6942" t="s">
        <v>84</v>
      </c>
      <c r="O6942" t="s">
        <v>6366</v>
      </c>
      <c r="P6942" t="s">
        <v>86</v>
      </c>
    </row>
    <row r="6943" spans="1:16" x14ac:dyDescent="0.45">
      <c r="A6943">
        <v>6942</v>
      </c>
      <c r="B6943" s="10">
        <v>45433</v>
      </c>
      <c r="C6943">
        <v>4845</v>
      </c>
      <c r="D6943" t="s">
        <v>89</v>
      </c>
      <c r="E6943">
        <v>64</v>
      </c>
      <c r="F6943" t="s">
        <v>7</v>
      </c>
      <c r="G6943">
        <v>2</v>
      </c>
      <c r="H6943">
        <v>3516.94</v>
      </c>
      <c r="I6943">
        <v>7033.88</v>
      </c>
      <c r="J6943" t="s">
        <v>81</v>
      </c>
      <c r="K6943" t="s">
        <v>82</v>
      </c>
      <c r="L6943" t="s">
        <v>114</v>
      </c>
      <c r="M6943">
        <v>2024</v>
      </c>
      <c r="N6943" t="s">
        <v>84</v>
      </c>
      <c r="O6943" t="s">
        <v>3148</v>
      </c>
      <c r="P6943" t="s">
        <v>86</v>
      </c>
    </row>
    <row r="6944" spans="1:16" x14ac:dyDescent="0.45">
      <c r="A6944">
        <v>6943</v>
      </c>
      <c r="B6944" s="10">
        <v>45433</v>
      </c>
      <c r="C6944">
        <v>5210</v>
      </c>
      <c r="D6944" t="s">
        <v>80</v>
      </c>
      <c r="E6944">
        <v>59</v>
      </c>
      <c r="F6944" t="s">
        <v>102</v>
      </c>
      <c r="G6944">
        <v>2</v>
      </c>
      <c r="H6944">
        <v>1796.36</v>
      </c>
      <c r="I6944">
        <v>3592.72</v>
      </c>
      <c r="J6944" t="s">
        <v>81</v>
      </c>
      <c r="K6944" t="s">
        <v>82</v>
      </c>
      <c r="L6944" t="s">
        <v>114</v>
      </c>
      <c r="M6944">
        <v>2024</v>
      </c>
      <c r="N6944" t="s">
        <v>84</v>
      </c>
      <c r="O6944" t="s">
        <v>3149</v>
      </c>
      <c r="P6944" t="s">
        <v>86</v>
      </c>
    </row>
    <row r="6945" spans="1:16" x14ac:dyDescent="0.45">
      <c r="A6945">
        <v>6944</v>
      </c>
      <c r="B6945" s="10">
        <v>45433</v>
      </c>
      <c r="C6945">
        <v>1064</v>
      </c>
      <c r="D6945" t="s">
        <v>89</v>
      </c>
      <c r="E6945">
        <v>34</v>
      </c>
      <c r="F6945" t="s">
        <v>7</v>
      </c>
      <c r="G6945">
        <v>2</v>
      </c>
      <c r="H6945">
        <v>1018.53</v>
      </c>
      <c r="I6945">
        <v>2037.06</v>
      </c>
      <c r="J6945" t="s">
        <v>87</v>
      </c>
      <c r="K6945" t="s">
        <v>82</v>
      </c>
      <c r="L6945" t="s">
        <v>114</v>
      </c>
      <c r="M6945">
        <v>2024</v>
      </c>
      <c r="N6945" t="s">
        <v>84</v>
      </c>
      <c r="O6945" t="s">
        <v>3795</v>
      </c>
      <c r="P6945" t="s">
        <v>86</v>
      </c>
    </row>
    <row r="6946" spans="1:16" x14ac:dyDescent="0.45">
      <c r="A6946">
        <v>6945</v>
      </c>
      <c r="B6946" s="10">
        <v>45433</v>
      </c>
      <c r="C6946">
        <v>7382</v>
      </c>
      <c r="D6946" t="s">
        <v>80</v>
      </c>
      <c r="E6946">
        <v>58</v>
      </c>
      <c r="F6946" t="s">
        <v>9</v>
      </c>
      <c r="G6946">
        <v>4</v>
      </c>
      <c r="H6946">
        <v>1725.27</v>
      </c>
      <c r="I6946">
        <v>6901.08</v>
      </c>
      <c r="J6946" t="s">
        <v>81</v>
      </c>
      <c r="K6946" t="s">
        <v>82</v>
      </c>
      <c r="L6946" t="s">
        <v>114</v>
      </c>
      <c r="M6946">
        <v>2024</v>
      </c>
      <c r="N6946" t="s">
        <v>84</v>
      </c>
      <c r="O6946" t="s">
        <v>1470</v>
      </c>
      <c r="P6946" t="s">
        <v>86</v>
      </c>
    </row>
    <row r="6947" spans="1:16" x14ac:dyDescent="0.45">
      <c r="A6947">
        <v>6946</v>
      </c>
      <c r="B6947" s="10">
        <v>45434</v>
      </c>
      <c r="C6947">
        <v>1968</v>
      </c>
      <c r="D6947" t="s">
        <v>89</v>
      </c>
      <c r="E6947">
        <v>21</v>
      </c>
      <c r="F6947" t="s">
        <v>7</v>
      </c>
      <c r="G6947">
        <v>4</v>
      </c>
      <c r="H6947">
        <v>2689.72</v>
      </c>
      <c r="I6947">
        <v>10758.88</v>
      </c>
      <c r="J6947" t="s">
        <v>95</v>
      </c>
      <c r="K6947" t="s">
        <v>82</v>
      </c>
      <c r="L6947" t="s">
        <v>114</v>
      </c>
      <c r="M6947">
        <v>2024</v>
      </c>
      <c r="N6947" t="s">
        <v>84</v>
      </c>
      <c r="O6947" t="s">
        <v>183</v>
      </c>
      <c r="P6947" t="s">
        <v>86</v>
      </c>
    </row>
    <row r="6948" spans="1:16" x14ac:dyDescent="0.45">
      <c r="A6948">
        <v>6947</v>
      </c>
      <c r="B6948" s="10">
        <v>45434</v>
      </c>
      <c r="C6948">
        <v>1368</v>
      </c>
      <c r="D6948" t="s">
        <v>89</v>
      </c>
      <c r="E6948">
        <v>63</v>
      </c>
      <c r="F6948" t="s">
        <v>102</v>
      </c>
      <c r="G6948">
        <v>5</v>
      </c>
      <c r="H6948">
        <v>4611</v>
      </c>
      <c r="I6948">
        <v>23055</v>
      </c>
      <c r="J6948" t="s">
        <v>81</v>
      </c>
      <c r="K6948" t="s">
        <v>82</v>
      </c>
      <c r="L6948" t="s">
        <v>114</v>
      </c>
      <c r="M6948">
        <v>2024</v>
      </c>
      <c r="N6948" t="s">
        <v>84</v>
      </c>
      <c r="O6948" t="s">
        <v>4763</v>
      </c>
      <c r="P6948" t="s">
        <v>86</v>
      </c>
    </row>
    <row r="6949" spans="1:16" x14ac:dyDescent="0.45">
      <c r="A6949">
        <v>6948</v>
      </c>
      <c r="B6949" s="10">
        <v>45434</v>
      </c>
      <c r="C6949">
        <v>9424</v>
      </c>
      <c r="D6949" t="s">
        <v>89</v>
      </c>
      <c r="E6949">
        <v>20</v>
      </c>
      <c r="F6949" t="s">
        <v>8</v>
      </c>
      <c r="G6949">
        <v>4</v>
      </c>
      <c r="H6949">
        <v>3159.93</v>
      </c>
      <c r="I6949">
        <v>12639.72</v>
      </c>
      <c r="J6949" t="s">
        <v>95</v>
      </c>
      <c r="K6949" t="s">
        <v>82</v>
      </c>
      <c r="L6949" t="s">
        <v>114</v>
      </c>
      <c r="M6949">
        <v>2024</v>
      </c>
      <c r="N6949" t="s">
        <v>84</v>
      </c>
      <c r="O6949" t="s">
        <v>2402</v>
      </c>
      <c r="P6949" t="s">
        <v>86</v>
      </c>
    </row>
    <row r="6950" spans="1:16" x14ac:dyDescent="0.45">
      <c r="A6950">
        <v>6949</v>
      </c>
      <c r="B6950" s="10">
        <v>45434</v>
      </c>
      <c r="C6950">
        <v>3242</v>
      </c>
      <c r="D6950" t="s">
        <v>80</v>
      </c>
      <c r="E6950">
        <v>46</v>
      </c>
      <c r="F6950" t="s">
        <v>9</v>
      </c>
      <c r="G6950">
        <v>3</v>
      </c>
      <c r="H6950">
        <v>3055.05</v>
      </c>
      <c r="I6950">
        <v>9165.15</v>
      </c>
      <c r="J6950" t="s">
        <v>93</v>
      </c>
      <c r="K6950" t="s">
        <v>82</v>
      </c>
      <c r="L6950" t="s">
        <v>114</v>
      </c>
      <c r="M6950">
        <v>2024</v>
      </c>
      <c r="N6950" t="s">
        <v>84</v>
      </c>
      <c r="O6950" t="s">
        <v>8537</v>
      </c>
      <c r="P6950" t="s">
        <v>748</v>
      </c>
    </row>
    <row r="6951" spans="1:16" x14ac:dyDescent="0.45">
      <c r="A6951">
        <v>6950</v>
      </c>
      <c r="B6951" s="10">
        <v>45434</v>
      </c>
      <c r="C6951">
        <v>6002</v>
      </c>
      <c r="D6951" t="s">
        <v>89</v>
      </c>
      <c r="E6951">
        <v>42</v>
      </c>
      <c r="F6951" t="s">
        <v>7</v>
      </c>
      <c r="G6951">
        <v>2</v>
      </c>
      <c r="H6951">
        <v>588.27</v>
      </c>
      <c r="I6951">
        <v>1176.54</v>
      </c>
      <c r="J6951" t="s">
        <v>97</v>
      </c>
      <c r="K6951" t="s">
        <v>567</v>
      </c>
      <c r="L6951" t="s">
        <v>114</v>
      </c>
      <c r="M6951">
        <v>2024</v>
      </c>
      <c r="N6951" t="s">
        <v>84</v>
      </c>
      <c r="O6951" t="s">
        <v>7183</v>
      </c>
      <c r="P6951" t="s">
        <v>86</v>
      </c>
    </row>
    <row r="6952" spans="1:16" x14ac:dyDescent="0.45">
      <c r="A6952">
        <v>6951</v>
      </c>
      <c r="B6952" s="10">
        <v>45434</v>
      </c>
      <c r="C6952">
        <v>4083</v>
      </c>
      <c r="D6952" t="s">
        <v>89</v>
      </c>
      <c r="E6952">
        <v>38</v>
      </c>
      <c r="F6952" t="s">
        <v>5</v>
      </c>
      <c r="G6952">
        <v>4</v>
      </c>
      <c r="H6952">
        <v>445.01</v>
      </c>
      <c r="I6952">
        <v>1780.04</v>
      </c>
      <c r="J6952" t="s">
        <v>97</v>
      </c>
      <c r="K6952" t="s">
        <v>567</v>
      </c>
      <c r="L6952" t="s">
        <v>114</v>
      </c>
      <c r="M6952">
        <v>2024</v>
      </c>
      <c r="N6952" t="s">
        <v>668</v>
      </c>
      <c r="O6952" t="s">
        <v>9373</v>
      </c>
      <c r="P6952" t="s">
        <v>86</v>
      </c>
    </row>
    <row r="6953" spans="1:16" x14ac:dyDescent="0.45">
      <c r="A6953">
        <v>6952</v>
      </c>
      <c r="B6953" s="10">
        <v>45434</v>
      </c>
      <c r="C6953">
        <v>9073</v>
      </c>
      <c r="D6953" t="s">
        <v>80</v>
      </c>
      <c r="E6953">
        <v>29</v>
      </c>
      <c r="F6953" t="s">
        <v>102</v>
      </c>
      <c r="G6953">
        <v>2</v>
      </c>
      <c r="H6953">
        <v>690.84</v>
      </c>
      <c r="I6953">
        <v>1381.68</v>
      </c>
      <c r="J6953" t="s">
        <v>87</v>
      </c>
      <c r="K6953" t="s">
        <v>567</v>
      </c>
      <c r="L6953" t="s">
        <v>114</v>
      </c>
      <c r="M6953">
        <v>2024</v>
      </c>
      <c r="N6953" t="s">
        <v>84</v>
      </c>
      <c r="O6953" t="s">
        <v>7108</v>
      </c>
      <c r="P6953" t="s">
        <v>86</v>
      </c>
    </row>
    <row r="6954" spans="1:16" x14ac:dyDescent="0.45">
      <c r="A6954">
        <v>6953</v>
      </c>
      <c r="B6954" s="10">
        <v>45434</v>
      </c>
      <c r="C6954">
        <v>9880</v>
      </c>
      <c r="D6954" t="s">
        <v>80</v>
      </c>
      <c r="E6954">
        <v>18</v>
      </c>
      <c r="F6954" t="s">
        <v>8</v>
      </c>
      <c r="G6954">
        <v>1</v>
      </c>
      <c r="H6954">
        <v>522.95000000000005</v>
      </c>
      <c r="I6954">
        <v>522.95000000000005</v>
      </c>
      <c r="J6954" t="s">
        <v>95</v>
      </c>
      <c r="K6954" t="s">
        <v>567</v>
      </c>
      <c r="L6954" t="s">
        <v>114</v>
      </c>
      <c r="M6954">
        <v>2024</v>
      </c>
      <c r="N6954" t="s">
        <v>84</v>
      </c>
      <c r="O6954" t="s">
        <v>7725</v>
      </c>
      <c r="P6954" t="s">
        <v>86</v>
      </c>
    </row>
    <row r="6955" spans="1:16" x14ac:dyDescent="0.45">
      <c r="A6955">
        <v>6954</v>
      </c>
      <c r="B6955" s="10">
        <v>45434</v>
      </c>
      <c r="C6955">
        <v>2469</v>
      </c>
      <c r="D6955" t="s">
        <v>80</v>
      </c>
      <c r="E6955">
        <v>18</v>
      </c>
      <c r="F6955" t="s">
        <v>6</v>
      </c>
      <c r="G6955">
        <v>5</v>
      </c>
      <c r="H6955">
        <v>2903</v>
      </c>
      <c r="I6955">
        <v>14515</v>
      </c>
      <c r="J6955" t="s">
        <v>95</v>
      </c>
      <c r="K6955" t="s">
        <v>82</v>
      </c>
      <c r="L6955" t="s">
        <v>114</v>
      </c>
      <c r="M6955">
        <v>2024</v>
      </c>
      <c r="N6955" t="s">
        <v>84</v>
      </c>
      <c r="O6955" t="s">
        <v>4938</v>
      </c>
      <c r="P6955" t="s">
        <v>86</v>
      </c>
    </row>
    <row r="6956" spans="1:16" x14ac:dyDescent="0.45">
      <c r="A6956">
        <v>6955</v>
      </c>
      <c r="B6956" s="10">
        <v>45434</v>
      </c>
      <c r="C6956">
        <v>5725</v>
      </c>
      <c r="D6956" t="s">
        <v>80</v>
      </c>
      <c r="E6956">
        <v>62</v>
      </c>
      <c r="F6956" t="s">
        <v>102</v>
      </c>
      <c r="G6956">
        <v>4</v>
      </c>
      <c r="H6956">
        <v>2290.4499999999998</v>
      </c>
      <c r="I6956">
        <v>9161.7999999999993</v>
      </c>
      <c r="J6956" t="s">
        <v>81</v>
      </c>
      <c r="K6956" t="s">
        <v>82</v>
      </c>
      <c r="L6956" t="s">
        <v>114</v>
      </c>
      <c r="M6956">
        <v>2024</v>
      </c>
      <c r="N6956" t="s">
        <v>84</v>
      </c>
      <c r="O6956" t="s">
        <v>1471</v>
      </c>
      <c r="P6956" t="s">
        <v>86</v>
      </c>
    </row>
    <row r="6957" spans="1:16" x14ac:dyDescent="0.45">
      <c r="A6957">
        <v>6956</v>
      </c>
      <c r="B6957" s="10">
        <v>45434</v>
      </c>
      <c r="C6957">
        <v>5259</v>
      </c>
      <c r="D6957" t="s">
        <v>89</v>
      </c>
      <c r="E6957">
        <v>63</v>
      </c>
      <c r="F6957" t="s">
        <v>7</v>
      </c>
      <c r="G6957">
        <v>2</v>
      </c>
      <c r="H6957">
        <v>74.709999999999994</v>
      </c>
      <c r="I6957">
        <v>149.41999999999999</v>
      </c>
      <c r="J6957" t="s">
        <v>81</v>
      </c>
      <c r="K6957" t="s">
        <v>567</v>
      </c>
      <c r="L6957" t="s">
        <v>114</v>
      </c>
      <c r="M6957">
        <v>2024</v>
      </c>
      <c r="N6957" t="s">
        <v>84</v>
      </c>
      <c r="O6957" t="s">
        <v>7011</v>
      </c>
      <c r="P6957" t="s">
        <v>86</v>
      </c>
    </row>
    <row r="6958" spans="1:16" x14ac:dyDescent="0.45">
      <c r="A6958">
        <v>6957</v>
      </c>
      <c r="B6958" s="10">
        <v>45434</v>
      </c>
      <c r="C6958">
        <v>4622</v>
      </c>
      <c r="D6958" t="s">
        <v>89</v>
      </c>
      <c r="E6958">
        <v>24</v>
      </c>
      <c r="F6958" t="s">
        <v>8</v>
      </c>
      <c r="G6958">
        <v>1</v>
      </c>
      <c r="H6958">
        <v>1787.78</v>
      </c>
      <c r="I6958">
        <v>1787.78</v>
      </c>
      <c r="J6958" t="s">
        <v>95</v>
      </c>
      <c r="K6958" t="s">
        <v>567</v>
      </c>
      <c r="L6958" t="s">
        <v>114</v>
      </c>
      <c r="M6958">
        <v>2024</v>
      </c>
      <c r="N6958" t="s">
        <v>84</v>
      </c>
      <c r="O6958" t="s">
        <v>7726</v>
      </c>
      <c r="P6958" t="s">
        <v>86</v>
      </c>
    </row>
    <row r="6959" spans="1:16" x14ac:dyDescent="0.45">
      <c r="A6959">
        <v>6958</v>
      </c>
      <c r="B6959" s="10">
        <v>45434</v>
      </c>
      <c r="C6959">
        <v>1823</v>
      </c>
      <c r="D6959" t="s">
        <v>80</v>
      </c>
      <c r="E6959">
        <v>27</v>
      </c>
      <c r="F6959" t="s">
        <v>5</v>
      </c>
      <c r="G6959">
        <v>5</v>
      </c>
      <c r="H6959">
        <v>680.45</v>
      </c>
      <c r="I6959">
        <v>3402.25</v>
      </c>
      <c r="J6959" t="s">
        <v>87</v>
      </c>
      <c r="K6959" t="s">
        <v>82</v>
      </c>
      <c r="L6959" t="s">
        <v>114</v>
      </c>
      <c r="M6959">
        <v>2024</v>
      </c>
      <c r="N6959" t="s">
        <v>668</v>
      </c>
      <c r="O6959" t="s">
        <v>9761</v>
      </c>
      <c r="P6959" t="s">
        <v>86</v>
      </c>
    </row>
    <row r="6960" spans="1:16" x14ac:dyDescent="0.45">
      <c r="A6960">
        <v>6959</v>
      </c>
      <c r="B6960" s="10">
        <v>45434</v>
      </c>
      <c r="C6960">
        <v>4431</v>
      </c>
      <c r="D6960" t="s">
        <v>89</v>
      </c>
      <c r="E6960">
        <v>32</v>
      </c>
      <c r="F6960" t="s">
        <v>9</v>
      </c>
      <c r="G6960">
        <v>5</v>
      </c>
      <c r="H6960">
        <v>4941.1899999999996</v>
      </c>
      <c r="I6960">
        <v>24705.95</v>
      </c>
      <c r="J6960" t="s">
        <v>87</v>
      </c>
      <c r="K6960" t="s">
        <v>82</v>
      </c>
      <c r="L6960" t="s">
        <v>114</v>
      </c>
      <c r="M6960">
        <v>2024</v>
      </c>
      <c r="N6960" t="s">
        <v>84</v>
      </c>
      <c r="O6960" t="s">
        <v>9009</v>
      </c>
      <c r="P6960" t="s">
        <v>748</v>
      </c>
    </row>
    <row r="6961" spans="1:16" x14ac:dyDescent="0.45">
      <c r="A6961">
        <v>6960</v>
      </c>
      <c r="B6961" s="10">
        <v>45435</v>
      </c>
      <c r="C6961">
        <v>7528</v>
      </c>
      <c r="D6961" t="s">
        <v>80</v>
      </c>
      <c r="E6961">
        <v>57</v>
      </c>
      <c r="F6961" t="s">
        <v>7</v>
      </c>
      <c r="G6961">
        <v>1</v>
      </c>
      <c r="H6961">
        <v>2327.7800000000002</v>
      </c>
      <c r="I6961">
        <v>2327.7800000000002</v>
      </c>
      <c r="J6961" t="s">
        <v>81</v>
      </c>
      <c r="K6961" t="s">
        <v>82</v>
      </c>
      <c r="L6961" t="s">
        <v>114</v>
      </c>
      <c r="M6961">
        <v>2024</v>
      </c>
      <c r="N6961" t="s">
        <v>84</v>
      </c>
      <c r="O6961" t="s">
        <v>547</v>
      </c>
      <c r="P6961" t="s">
        <v>86</v>
      </c>
    </row>
    <row r="6962" spans="1:16" x14ac:dyDescent="0.45">
      <c r="A6962">
        <v>6961</v>
      </c>
      <c r="B6962" s="10">
        <v>45435</v>
      </c>
      <c r="C6962">
        <v>5151</v>
      </c>
      <c r="D6962" t="s">
        <v>80</v>
      </c>
      <c r="E6962">
        <v>28</v>
      </c>
      <c r="F6962" t="s">
        <v>8</v>
      </c>
      <c r="G6962">
        <v>4</v>
      </c>
      <c r="H6962">
        <v>2159.33</v>
      </c>
      <c r="I6962">
        <v>8637.32</v>
      </c>
      <c r="J6962" t="s">
        <v>87</v>
      </c>
      <c r="K6962" t="s">
        <v>82</v>
      </c>
      <c r="L6962" t="s">
        <v>114</v>
      </c>
      <c r="M6962">
        <v>2024</v>
      </c>
      <c r="N6962" t="s">
        <v>84</v>
      </c>
      <c r="O6962" t="s">
        <v>1102</v>
      </c>
      <c r="P6962" t="s">
        <v>86</v>
      </c>
    </row>
    <row r="6963" spans="1:16" x14ac:dyDescent="0.45">
      <c r="A6963">
        <v>6962</v>
      </c>
      <c r="B6963" s="10">
        <v>45435</v>
      </c>
      <c r="C6963">
        <v>5213</v>
      </c>
      <c r="D6963" t="s">
        <v>80</v>
      </c>
      <c r="E6963">
        <v>63</v>
      </c>
      <c r="F6963" t="s">
        <v>9</v>
      </c>
      <c r="G6963">
        <v>4</v>
      </c>
      <c r="H6963">
        <v>3238.66</v>
      </c>
      <c r="I6963">
        <v>12954.64</v>
      </c>
      <c r="J6963" t="s">
        <v>81</v>
      </c>
      <c r="K6963" t="s">
        <v>82</v>
      </c>
      <c r="L6963" t="s">
        <v>114</v>
      </c>
      <c r="M6963">
        <v>2024</v>
      </c>
      <c r="N6963" t="s">
        <v>84</v>
      </c>
      <c r="O6963" t="s">
        <v>1472</v>
      </c>
      <c r="P6963" t="s">
        <v>86</v>
      </c>
    </row>
    <row r="6964" spans="1:16" x14ac:dyDescent="0.45">
      <c r="A6964">
        <v>6963</v>
      </c>
      <c r="B6964" s="10">
        <v>45435</v>
      </c>
      <c r="C6964">
        <v>8420</v>
      </c>
      <c r="D6964" t="s">
        <v>89</v>
      </c>
      <c r="E6964">
        <v>62</v>
      </c>
      <c r="F6964" t="s">
        <v>8</v>
      </c>
      <c r="G6964">
        <v>2</v>
      </c>
      <c r="H6964">
        <v>1817.61</v>
      </c>
      <c r="I6964">
        <v>3635.22</v>
      </c>
      <c r="J6964" t="s">
        <v>81</v>
      </c>
      <c r="K6964" t="s">
        <v>82</v>
      </c>
      <c r="L6964" t="s">
        <v>114</v>
      </c>
      <c r="M6964">
        <v>2024</v>
      </c>
      <c r="N6964" t="s">
        <v>84</v>
      </c>
      <c r="O6964" t="s">
        <v>3150</v>
      </c>
      <c r="P6964" t="s">
        <v>86</v>
      </c>
    </row>
    <row r="6965" spans="1:16" x14ac:dyDescent="0.45">
      <c r="A6965">
        <v>6964</v>
      </c>
      <c r="B6965" s="10">
        <v>45435</v>
      </c>
      <c r="C6965">
        <v>9989</v>
      </c>
      <c r="D6965" t="s">
        <v>80</v>
      </c>
      <c r="E6965">
        <v>40</v>
      </c>
      <c r="F6965" t="s">
        <v>6</v>
      </c>
      <c r="G6965">
        <v>3</v>
      </c>
      <c r="H6965">
        <v>3591.8</v>
      </c>
      <c r="I6965">
        <v>10775.4</v>
      </c>
      <c r="J6965" t="s">
        <v>97</v>
      </c>
      <c r="K6965" t="s">
        <v>82</v>
      </c>
      <c r="L6965" t="s">
        <v>114</v>
      </c>
      <c r="M6965">
        <v>2024</v>
      </c>
      <c r="N6965" t="s">
        <v>84</v>
      </c>
      <c r="O6965" t="s">
        <v>8619</v>
      </c>
      <c r="P6965" t="s">
        <v>748</v>
      </c>
    </row>
    <row r="6966" spans="1:16" x14ac:dyDescent="0.45">
      <c r="A6966">
        <v>6965</v>
      </c>
      <c r="B6966" s="10">
        <v>45435</v>
      </c>
      <c r="C6966">
        <v>1779</v>
      </c>
      <c r="D6966" t="s">
        <v>89</v>
      </c>
      <c r="E6966">
        <v>30</v>
      </c>
      <c r="F6966" t="s">
        <v>7</v>
      </c>
      <c r="G6966">
        <v>2</v>
      </c>
      <c r="H6966">
        <v>4528.7299999999996</v>
      </c>
      <c r="I6966">
        <v>9057.4599999999991</v>
      </c>
      <c r="J6966" t="s">
        <v>87</v>
      </c>
      <c r="K6966" t="s">
        <v>82</v>
      </c>
      <c r="L6966" t="s">
        <v>114</v>
      </c>
      <c r="M6966">
        <v>2024</v>
      </c>
      <c r="N6966" t="s">
        <v>84</v>
      </c>
      <c r="O6966" t="s">
        <v>3796</v>
      </c>
      <c r="P6966" t="s">
        <v>86</v>
      </c>
    </row>
    <row r="6967" spans="1:16" x14ac:dyDescent="0.45">
      <c r="A6967">
        <v>6966</v>
      </c>
      <c r="B6967" s="10">
        <v>45435</v>
      </c>
      <c r="C6967">
        <v>3892</v>
      </c>
      <c r="D6967" t="s">
        <v>89</v>
      </c>
      <c r="E6967">
        <v>44</v>
      </c>
      <c r="F6967" t="s">
        <v>8</v>
      </c>
      <c r="G6967">
        <v>2</v>
      </c>
      <c r="H6967">
        <v>2519.54</v>
      </c>
      <c r="I6967">
        <v>5039.08</v>
      </c>
      <c r="J6967" t="s">
        <v>97</v>
      </c>
      <c r="K6967" t="s">
        <v>82</v>
      </c>
      <c r="L6967" t="s">
        <v>114</v>
      </c>
      <c r="M6967">
        <v>2024</v>
      </c>
      <c r="N6967" t="s">
        <v>84</v>
      </c>
      <c r="O6967" t="s">
        <v>2848</v>
      </c>
      <c r="P6967" t="s">
        <v>86</v>
      </c>
    </row>
    <row r="6968" spans="1:16" x14ac:dyDescent="0.45">
      <c r="A6968">
        <v>6967</v>
      </c>
      <c r="B6968" s="10">
        <v>45435</v>
      </c>
      <c r="C6968">
        <v>6534</v>
      </c>
      <c r="D6968" t="s">
        <v>89</v>
      </c>
      <c r="E6968">
        <v>58</v>
      </c>
      <c r="F6968" t="s">
        <v>5</v>
      </c>
      <c r="G6968">
        <v>2</v>
      </c>
      <c r="H6968">
        <v>1945.47</v>
      </c>
      <c r="I6968">
        <v>3890.94</v>
      </c>
      <c r="J6968" t="s">
        <v>81</v>
      </c>
      <c r="K6968" t="s">
        <v>82</v>
      </c>
      <c r="L6968" t="s">
        <v>114</v>
      </c>
      <c r="M6968">
        <v>2024</v>
      </c>
      <c r="N6968" t="s">
        <v>84</v>
      </c>
      <c r="O6968" t="s">
        <v>3151</v>
      </c>
      <c r="P6968" t="s">
        <v>86</v>
      </c>
    </row>
    <row r="6969" spans="1:16" x14ac:dyDescent="0.45">
      <c r="A6969">
        <v>6968</v>
      </c>
      <c r="B6969" s="10">
        <v>45435</v>
      </c>
      <c r="C6969">
        <v>4306</v>
      </c>
      <c r="D6969" t="s">
        <v>80</v>
      </c>
      <c r="E6969">
        <v>34</v>
      </c>
      <c r="F6969" t="s">
        <v>8</v>
      </c>
      <c r="G6969">
        <v>1</v>
      </c>
      <c r="H6969">
        <v>2633.39</v>
      </c>
      <c r="I6969">
        <v>2633.39</v>
      </c>
      <c r="J6969" t="s">
        <v>87</v>
      </c>
      <c r="K6969" t="s">
        <v>82</v>
      </c>
      <c r="L6969" t="s">
        <v>114</v>
      </c>
      <c r="M6969">
        <v>2024</v>
      </c>
      <c r="N6969" t="s">
        <v>84</v>
      </c>
      <c r="O6969" t="s">
        <v>5468</v>
      </c>
      <c r="P6969" t="s">
        <v>86</v>
      </c>
    </row>
    <row r="6970" spans="1:16" x14ac:dyDescent="0.45">
      <c r="A6970">
        <v>6969</v>
      </c>
      <c r="B6970" s="10">
        <v>45435</v>
      </c>
      <c r="C6970">
        <v>3902</v>
      </c>
      <c r="D6970" t="s">
        <v>89</v>
      </c>
      <c r="E6970">
        <v>30</v>
      </c>
      <c r="F6970" t="s">
        <v>7</v>
      </c>
      <c r="G6970">
        <v>5</v>
      </c>
      <c r="H6970">
        <v>3037.59</v>
      </c>
      <c r="I6970">
        <v>15187.95</v>
      </c>
      <c r="J6970" t="s">
        <v>87</v>
      </c>
      <c r="K6970" t="s">
        <v>82</v>
      </c>
      <c r="L6970" t="s">
        <v>114</v>
      </c>
      <c r="M6970">
        <v>2024</v>
      </c>
      <c r="N6970" t="s">
        <v>84</v>
      </c>
      <c r="O6970" t="s">
        <v>4059</v>
      </c>
      <c r="P6970" t="s">
        <v>86</v>
      </c>
    </row>
    <row r="6971" spans="1:16" x14ac:dyDescent="0.45">
      <c r="A6971">
        <v>6970</v>
      </c>
      <c r="B6971" s="10">
        <v>45435</v>
      </c>
      <c r="C6971">
        <v>4718</v>
      </c>
      <c r="D6971" t="s">
        <v>80</v>
      </c>
      <c r="E6971">
        <v>29</v>
      </c>
      <c r="F6971" t="s">
        <v>8</v>
      </c>
      <c r="G6971">
        <v>5</v>
      </c>
      <c r="H6971">
        <v>4246.13</v>
      </c>
      <c r="I6971">
        <v>21230.65</v>
      </c>
      <c r="J6971" t="s">
        <v>87</v>
      </c>
      <c r="K6971" t="s">
        <v>82</v>
      </c>
      <c r="L6971" t="s">
        <v>114</v>
      </c>
      <c r="M6971">
        <v>2024</v>
      </c>
      <c r="N6971" t="s">
        <v>84</v>
      </c>
      <c r="O6971" t="s">
        <v>4060</v>
      </c>
      <c r="P6971" t="s">
        <v>86</v>
      </c>
    </row>
    <row r="6972" spans="1:16" x14ac:dyDescent="0.45">
      <c r="A6972">
        <v>6971</v>
      </c>
      <c r="B6972" s="10">
        <v>45435</v>
      </c>
      <c r="C6972">
        <v>1021</v>
      </c>
      <c r="D6972" t="s">
        <v>89</v>
      </c>
      <c r="E6972">
        <v>46</v>
      </c>
      <c r="F6972" t="s">
        <v>9</v>
      </c>
      <c r="G6972">
        <v>3</v>
      </c>
      <c r="H6972">
        <v>2002.67</v>
      </c>
      <c r="I6972">
        <v>6008.01</v>
      </c>
      <c r="J6972" t="s">
        <v>93</v>
      </c>
      <c r="K6972" t="s">
        <v>82</v>
      </c>
      <c r="L6972" t="s">
        <v>114</v>
      </c>
      <c r="M6972">
        <v>2024</v>
      </c>
      <c r="N6972" t="s">
        <v>668</v>
      </c>
      <c r="O6972" t="s">
        <v>9530</v>
      </c>
      <c r="P6972" t="s">
        <v>86</v>
      </c>
    </row>
    <row r="6973" spans="1:16" x14ac:dyDescent="0.45">
      <c r="A6973">
        <v>6972</v>
      </c>
      <c r="B6973" s="10">
        <v>45435</v>
      </c>
      <c r="C6973">
        <v>2500</v>
      </c>
      <c r="D6973" t="s">
        <v>89</v>
      </c>
      <c r="E6973">
        <v>38</v>
      </c>
      <c r="F6973" t="s">
        <v>9</v>
      </c>
      <c r="G6973">
        <v>4</v>
      </c>
      <c r="H6973">
        <v>304.58999999999997</v>
      </c>
      <c r="I6973">
        <v>1218.3599999999999</v>
      </c>
      <c r="J6973" t="s">
        <v>97</v>
      </c>
      <c r="K6973" t="s">
        <v>567</v>
      </c>
      <c r="L6973" t="s">
        <v>114</v>
      </c>
      <c r="M6973">
        <v>2024</v>
      </c>
      <c r="N6973" t="s">
        <v>84</v>
      </c>
      <c r="O6973" t="s">
        <v>7406</v>
      </c>
      <c r="P6973" t="s">
        <v>86</v>
      </c>
    </row>
    <row r="6974" spans="1:16" x14ac:dyDescent="0.45">
      <c r="A6974">
        <v>6973</v>
      </c>
      <c r="B6974" s="10">
        <v>45436</v>
      </c>
      <c r="C6974">
        <v>4641</v>
      </c>
      <c r="D6974" t="s">
        <v>89</v>
      </c>
      <c r="E6974">
        <v>37</v>
      </c>
      <c r="F6974" t="s">
        <v>6</v>
      </c>
      <c r="G6974">
        <v>2</v>
      </c>
      <c r="H6974">
        <v>3172.13</v>
      </c>
      <c r="I6974">
        <v>6344.26</v>
      </c>
      <c r="J6974" t="s">
        <v>97</v>
      </c>
      <c r="K6974" t="s">
        <v>82</v>
      </c>
      <c r="L6974" t="s">
        <v>114</v>
      </c>
      <c r="M6974">
        <v>2024</v>
      </c>
      <c r="N6974" t="s">
        <v>668</v>
      </c>
      <c r="O6974" t="s">
        <v>727</v>
      </c>
      <c r="P6974" t="s">
        <v>86</v>
      </c>
    </row>
    <row r="6975" spans="1:16" x14ac:dyDescent="0.45">
      <c r="A6975">
        <v>6974</v>
      </c>
      <c r="B6975" s="10">
        <v>45436</v>
      </c>
      <c r="C6975">
        <v>6212</v>
      </c>
      <c r="D6975" t="s">
        <v>80</v>
      </c>
      <c r="E6975">
        <v>37</v>
      </c>
      <c r="F6975" t="s">
        <v>102</v>
      </c>
      <c r="G6975">
        <v>1</v>
      </c>
      <c r="H6975">
        <v>4935.05</v>
      </c>
      <c r="I6975">
        <v>4935.05</v>
      </c>
      <c r="J6975" t="s">
        <v>97</v>
      </c>
      <c r="K6975" t="s">
        <v>82</v>
      </c>
      <c r="L6975" t="s">
        <v>114</v>
      </c>
      <c r="M6975">
        <v>2024</v>
      </c>
      <c r="N6975" t="s">
        <v>84</v>
      </c>
      <c r="O6975" t="s">
        <v>5261</v>
      </c>
      <c r="P6975" t="s">
        <v>86</v>
      </c>
    </row>
    <row r="6976" spans="1:16" x14ac:dyDescent="0.45">
      <c r="A6976">
        <v>6975</v>
      </c>
      <c r="B6976" s="10">
        <v>45436</v>
      </c>
      <c r="C6976">
        <v>1191</v>
      </c>
      <c r="D6976" t="s">
        <v>80</v>
      </c>
      <c r="E6976">
        <v>48</v>
      </c>
      <c r="F6976" t="s">
        <v>6</v>
      </c>
      <c r="G6976">
        <v>1</v>
      </c>
      <c r="H6976">
        <v>4278.47</v>
      </c>
      <c r="I6976">
        <v>4278.47</v>
      </c>
      <c r="J6976" t="s">
        <v>93</v>
      </c>
      <c r="K6976" t="s">
        <v>82</v>
      </c>
      <c r="L6976" t="s">
        <v>114</v>
      </c>
      <c r="M6976">
        <v>2024</v>
      </c>
      <c r="N6976" t="s">
        <v>668</v>
      </c>
      <c r="O6976" t="s">
        <v>9644</v>
      </c>
      <c r="P6976" t="s">
        <v>86</v>
      </c>
    </row>
    <row r="6977" spans="1:16" x14ac:dyDescent="0.45">
      <c r="A6977">
        <v>6976</v>
      </c>
      <c r="B6977" s="10">
        <v>45436</v>
      </c>
      <c r="C6977">
        <v>9587</v>
      </c>
      <c r="D6977" t="s">
        <v>80</v>
      </c>
      <c r="E6977">
        <v>25</v>
      </c>
      <c r="F6977" t="s">
        <v>102</v>
      </c>
      <c r="G6977">
        <v>2</v>
      </c>
      <c r="H6977">
        <v>3803.37</v>
      </c>
      <c r="I6977">
        <v>7606.74</v>
      </c>
      <c r="J6977" t="s">
        <v>87</v>
      </c>
      <c r="K6977" t="s">
        <v>82</v>
      </c>
      <c r="L6977" t="s">
        <v>114</v>
      </c>
      <c r="M6977">
        <v>2024</v>
      </c>
      <c r="N6977" t="s">
        <v>84</v>
      </c>
      <c r="O6977" t="s">
        <v>3797</v>
      </c>
      <c r="P6977" t="s">
        <v>86</v>
      </c>
    </row>
    <row r="6978" spans="1:16" x14ac:dyDescent="0.45">
      <c r="A6978">
        <v>6977</v>
      </c>
      <c r="B6978" s="10">
        <v>45436</v>
      </c>
      <c r="C6978">
        <v>8174</v>
      </c>
      <c r="D6978" t="s">
        <v>80</v>
      </c>
      <c r="E6978">
        <v>41</v>
      </c>
      <c r="F6978" t="s">
        <v>5</v>
      </c>
      <c r="G6978">
        <v>1</v>
      </c>
      <c r="H6978">
        <v>923.68</v>
      </c>
      <c r="I6978">
        <v>923.68</v>
      </c>
      <c r="J6978" t="s">
        <v>97</v>
      </c>
      <c r="K6978" t="s">
        <v>567</v>
      </c>
      <c r="L6978" t="s">
        <v>114</v>
      </c>
      <c r="M6978">
        <v>2024</v>
      </c>
      <c r="N6978" t="s">
        <v>84</v>
      </c>
      <c r="O6978" t="s">
        <v>7973</v>
      </c>
      <c r="P6978" t="s">
        <v>86</v>
      </c>
    </row>
    <row r="6979" spans="1:16" x14ac:dyDescent="0.45">
      <c r="A6979">
        <v>6978</v>
      </c>
      <c r="B6979" s="10">
        <v>45436</v>
      </c>
      <c r="C6979">
        <v>6114</v>
      </c>
      <c r="D6979" t="s">
        <v>89</v>
      </c>
      <c r="E6979">
        <v>28</v>
      </c>
      <c r="F6979" t="s">
        <v>9</v>
      </c>
      <c r="G6979">
        <v>1</v>
      </c>
      <c r="H6979">
        <v>3755.67</v>
      </c>
      <c r="I6979">
        <v>3755.67</v>
      </c>
      <c r="J6979" t="s">
        <v>87</v>
      </c>
      <c r="K6979" t="s">
        <v>82</v>
      </c>
      <c r="L6979" t="s">
        <v>114</v>
      </c>
      <c r="M6979">
        <v>2024</v>
      </c>
      <c r="N6979" t="s">
        <v>84</v>
      </c>
      <c r="O6979" t="s">
        <v>5469</v>
      </c>
      <c r="P6979" t="s">
        <v>86</v>
      </c>
    </row>
    <row r="6980" spans="1:16" x14ac:dyDescent="0.45">
      <c r="A6980">
        <v>6979</v>
      </c>
      <c r="B6980" s="10">
        <v>45436</v>
      </c>
      <c r="C6980">
        <v>5662</v>
      </c>
      <c r="D6980" t="s">
        <v>89</v>
      </c>
      <c r="E6980">
        <v>56</v>
      </c>
      <c r="F6980" t="s">
        <v>102</v>
      </c>
      <c r="G6980">
        <v>2</v>
      </c>
      <c r="H6980">
        <v>453.31</v>
      </c>
      <c r="I6980">
        <v>906.62</v>
      </c>
      <c r="J6980" t="s">
        <v>81</v>
      </c>
      <c r="K6980" t="s">
        <v>567</v>
      </c>
      <c r="L6980" t="s">
        <v>114</v>
      </c>
      <c r="M6980">
        <v>2024</v>
      </c>
      <c r="N6980" t="s">
        <v>84</v>
      </c>
      <c r="O6980" t="s">
        <v>7012</v>
      </c>
      <c r="P6980" t="s">
        <v>86</v>
      </c>
    </row>
    <row r="6981" spans="1:16" x14ac:dyDescent="0.45">
      <c r="A6981">
        <v>6980</v>
      </c>
      <c r="B6981" s="10">
        <v>45436</v>
      </c>
      <c r="C6981">
        <v>5326</v>
      </c>
      <c r="D6981" t="s">
        <v>80</v>
      </c>
      <c r="E6981">
        <v>50</v>
      </c>
      <c r="F6981" t="s">
        <v>8</v>
      </c>
      <c r="G6981">
        <v>3</v>
      </c>
      <c r="H6981">
        <v>2494.89</v>
      </c>
      <c r="I6981">
        <v>7484.67</v>
      </c>
      <c r="J6981" t="s">
        <v>93</v>
      </c>
      <c r="K6981" t="s">
        <v>82</v>
      </c>
      <c r="L6981" t="s">
        <v>114</v>
      </c>
      <c r="M6981">
        <v>2024</v>
      </c>
      <c r="N6981" t="s">
        <v>84</v>
      </c>
      <c r="O6981" t="s">
        <v>6583</v>
      </c>
      <c r="P6981" t="s">
        <v>86</v>
      </c>
    </row>
    <row r="6982" spans="1:16" x14ac:dyDescent="0.45">
      <c r="A6982">
        <v>6981</v>
      </c>
      <c r="B6982" s="10">
        <v>45436</v>
      </c>
      <c r="C6982">
        <v>5335</v>
      </c>
      <c r="D6982" t="s">
        <v>80</v>
      </c>
      <c r="E6982">
        <v>59</v>
      </c>
      <c r="F6982" t="s">
        <v>5</v>
      </c>
      <c r="G6982">
        <v>1</v>
      </c>
      <c r="H6982">
        <v>1885.95</v>
      </c>
      <c r="I6982">
        <v>1885.95</v>
      </c>
      <c r="J6982" t="s">
        <v>81</v>
      </c>
      <c r="K6982" t="s">
        <v>567</v>
      </c>
      <c r="L6982" t="s">
        <v>114</v>
      </c>
      <c r="M6982">
        <v>2024</v>
      </c>
      <c r="N6982" t="s">
        <v>84</v>
      </c>
      <c r="O6982" t="s">
        <v>8105</v>
      </c>
      <c r="P6982" t="s">
        <v>86</v>
      </c>
    </row>
    <row r="6983" spans="1:16" x14ac:dyDescent="0.45">
      <c r="A6983">
        <v>6982</v>
      </c>
      <c r="B6983" s="10">
        <v>45436</v>
      </c>
      <c r="C6983">
        <v>9281</v>
      </c>
      <c r="D6983" t="s">
        <v>80</v>
      </c>
      <c r="E6983">
        <v>32</v>
      </c>
      <c r="F6983" t="s">
        <v>7</v>
      </c>
      <c r="G6983">
        <v>5</v>
      </c>
      <c r="H6983">
        <v>4531.17</v>
      </c>
      <c r="I6983">
        <v>22655.85</v>
      </c>
      <c r="J6983" t="s">
        <v>87</v>
      </c>
      <c r="K6983" t="s">
        <v>82</v>
      </c>
      <c r="L6983" t="s">
        <v>114</v>
      </c>
      <c r="M6983">
        <v>2024</v>
      </c>
      <c r="N6983" t="s">
        <v>84</v>
      </c>
      <c r="O6983" t="s">
        <v>4061</v>
      </c>
      <c r="P6983" t="s">
        <v>86</v>
      </c>
    </row>
    <row r="6984" spans="1:16" x14ac:dyDescent="0.45">
      <c r="A6984">
        <v>6983</v>
      </c>
      <c r="B6984" s="10">
        <v>45436</v>
      </c>
      <c r="C6984">
        <v>9648</v>
      </c>
      <c r="D6984" t="s">
        <v>80</v>
      </c>
      <c r="E6984">
        <v>21</v>
      </c>
      <c r="F6984" t="s">
        <v>102</v>
      </c>
      <c r="G6984">
        <v>5</v>
      </c>
      <c r="H6984">
        <v>841.19</v>
      </c>
      <c r="I6984">
        <v>4205.95</v>
      </c>
      <c r="J6984" t="s">
        <v>95</v>
      </c>
      <c r="K6984" t="s">
        <v>82</v>
      </c>
      <c r="L6984" t="s">
        <v>114</v>
      </c>
      <c r="M6984">
        <v>2024</v>
      </c>
      <c r="N6984" t="s">
        <v>84</v>
      </c>
      <c r="O6984" t="s">
        <v>8856</v>
      </c>
      <c r="P6984" t="s">
        <v>748</v>
      </c>
    </row>
    <row r="6985" spans="1:16" x14ac:dyDescent="0.45">
      <c r="A6985">
        <v>6984</v>
      </c>
      <c r="B6985" s="10">
        <v>45436</v>
      </c>
      <c r="C6985">
        <v>6494</v>
      </c>
      <c r="D6985" t="s">
        <v>89</v>
      </c>
      <c r="E6985">
        <v>18</v>
      </c>
      <c r="F6985" t="s">
        <v>6</v>
      </c>
      <c r="G6985">
        <v>5</v>
      </c>
      <c r="H6985">
        <v>3954.98</v>
      </c>
      <c r="I6985">
        <v>19774.900000000001</v>
      </c>
      <c r="J6985" t="s">
        <v>95</v>
      </c>
      <c r="K6985" t="s">
        <v>82</v>
      </c>
      <c r="L6985" t="s">
        <v>114</v>
      </c>
      <c r="M6985">
        <v>2024</v>
      </c>
      <c r="N6985" t="s">
        <v>84</v>
      </c>
      <c r="O6985" t="s">
        <v>4939</v>
      </c>
      <c r="P6985" t="s">
        <v>86</v>
      </c>
    </row>
    <row r="6986" spans="1:16" x14ac:dyDescent="0.45">
      <c r="A6986">
        <v>6985</v>
      </c>
      <c r="B6986" s="10">
        <v>45436</v>
      </c>
      <c r="C6986">
        <v>9536</v>
      </c>
      <c r="D6986" t="s">
        <v>80</v>
      </c>
      <c r="E6986">
        <v>49</v>
      </c>
      <c r="F6986" t="s">
        <v>102</v>
      </c>
      <c r="G6986">
        <v>2</v>
      </c>
      <c r="H6986">
        <v>290.13</v>
      </c>
      <c r="I6986">
        <v>580.26</v>
      </c>
      <c r="J6986" t="s">
        <v>93</v>
      </c>
      <c r="K6986" t="s">
        <v>567</v>
      </c>
      <c r="L6986" t="s">
        <v>114</v>
      </c>
      <c r="M6986">
        <v>2024</v>
      </c>
      <c r="N6986" t="s">
        <v>668</v>
      </c>
      <c r="O6986" t="s">
        <v>9374</v>
      </c>
      <c r="P6986" t="s">
        <v>86</v>
      </c>
    </row>
    <row r="6987" spans="1:16" x14ac:dyDescent="0.45">
      <c r="A6987">
        <v>6986</v>
      </c>
      <c r="B6987" s="10">
        <v>45436</v>
      </c>
      <c r="C6987">
        <v>3711</v>
      </c>
      <c r="D6987" t="s">
        <v>80</v>
      </c>
      <c r="E6987">
        <v>28</v>
      </c>
      <c r="F6987" t="s">
        <v>6</v>
      </c>
      <c r="G6987">
        <v>5</v>
      </c>
      <c r="H6987">
        <v>3523.69</v>
      </c>
      <c r="I6987">
        <v>17618.45</v>
      </c>
      <c r="J6987" t="s">
        <v>87</v>
      </c>
      <c r="K6987" t="s">
        <v>82</v>
      </c>
      <c r="L6987" t="s">
        <v>114</v>
      </c>
      <c r="M6987">
        <v>2024</v>
      </c>
      <c r="N6987" t="s">
        <v>84</v>
      </c>
      <c r="O6987" t="s">
        <v>4062</v>
      </c>
      <c r="P6987" t="s">
        <v>86</v>
      </c>
    </row>
    <row r="6988" spans="1:16" x14ac:dyDescent="0.45">
      <c r="A6988">
        <v>6987</v>
      </c>
      <c r="B6988" s="10">
        <v>45437</v>
      </c>
      <c r="C6988">
        <v>8595</v>
      </c>
      <c r="D6988" t="s">
        <v>89</v>
      </c>
      <c r="E6988">
        <v>47</v>
      </c>
      <c r="F6988" t="s">
        <v>6</v>
      </c>
      <c r="G6988">
        <v>4</v>
      </c>
      <c r="H6988">
        <v>1504.2</v>
      </c>
      <c r="I6988">
        <v>6016.8</v>
      </c>
      <c r="J6988" t="s">
        <v>93</v>
      </c>
      <c r="K6988" t="s">
        <v>82</v>
      </c>
      <c r="L6988" t="s">
        <v>114</v>
      </c>
      <c r="M6988">
        <v>2024</v>
      </c>
      <c r="N6988" t="s">
        <v>84</v>
      </c>
      <c r="O6988" t="s">
        <v>184</v>
      </c>
      <c r="P6988" t="s">
        <v>86</v>
      </c>
    </row>
    <row r="6989" spans="1:16" x14ac:dyDescent="0.45">
      <c r="A6989">
        <v>6988</v>
      </c>
      <c r="B6989" s="10">
        <v>45437</v>
      </c>
      <c r="C6989">
        <v>7273</v>
      </c>
      <c r="D6989" t="s">
        <v>80</v>
      </c>
      <c r="E6989">
        <v>54</v>
      </c>
      <c r="F6989" t="s">
        <v>9</v>
      </c>
      <c r="G6989">
        <v>1</v>
      </c>
      <c r="H6989">
        <v>4880.7700000000004</v>
      </c>
      <c r="I6989">
        <v>4880.7700000000004</v>
      </c>
      <c r="J6989" t="s">
        <v>93</v>
      </c>
      <c r="K6989" t="s">
        <v>82</v>
      </c>
      <c r="L6989" t="s">
        <v>114</v>
      </c>
      <c r="M6989">
        <v>2024</v>
      </c>
      <c r="N6989" t="s">
        <v>84</v>
      </c>
      <c r="O6989" t="s">
        <v>5689</v>
      </c>
      <c r="P6989" t="s">
        <v>86</v>
      </c>
    </row>
    <row r="6990" spans="1:16" x14ac:dyDescent="0.45">
      <c r="A6990">
        <v>6989</v>
      </c>
      <c r="B6990" s="10">
        <v>45437</v>
      </c>
      <c r="C6990">
        <v>7284</v>
      </c>
      <c r="D6990" t="s">
        <v>89</v>
      </c>
      <c r="E6990">
        <v>36</v>
      </c>
      <c r="F6990" t="s">
        <v>5</v>
      </c>
      <c r="G6990">
        <v>3</v>
      </c>
      <c r="H6990">
        <v>3375.13</v>
      </c>
      <c r="I6990">
        <v>10125.39</v>
      </c>
      <c r="J6990" t="s">
        <v>97</v>
      </c>
      <c r="K6990" t="s">
        <v>82</v>
      </c>
      <c r="L6990" t="s">
        <v>114</v>
      </c>
      <c r="M6990">
        <v>2024</v>
      </c>
      <c r="N6990" t="s">
        <v>84</v>
      </c>
      <c r="O6990" t="s">
        <v>6367</v>
      </c>
      <c r="P6990" t="s">
        <v>86</v>
      </c>
    </row>
    <row r="6991" spans="1:16" x14ac:dyDescent="0.45">
      <c r="A6991">
        <v>6990</v>
      </c>
      <c r="B6991" s="10">
        <v>45437</v>
      </c>
      <c r="C6991">
        <v>9817</v>
      </c>
      <c r="D6991" t="s">
        <v>80</v>
      </c>
      <c r="E6991">
        <v>53</v>
      </c>
      <c r="F6991" t="s">
        <v>6</v>
      </c>
      <c r="G6991">
        <v>5</v>
      </c>
      <c r="H6991">
        <v>1579.08</v>
      </c>
      <c r="I6991">
        <v>7895.4</v>
      </c>
      <c r="J6991" t="s">
        <v>93</v>
      </c>
      <c r="K6991" t="s">
        <v>82</v>
      </c>
      <c r="L6991" t="s">
        <v>114</v>
      </c>
      <c r="M6991">
        <v>2024</v>
      </c>
      <c r="N6991" t="s">
        <v>84</v>
      </c>
      <c r="O6991" t="s">
        <v>4312</v>
      </c>
      <c r="P6991" t="s">
        <v>86</v>
      </c>
    </row>
    <row r="6992" spans="1:16" x14ac:dyDescent="0.45">
      <c r="A6992">
        <v>6991</v>
      </c>
      <c r="B6992" s="10">
        <v>45437</v>
      </c>
      <c r="C6992">
        <v>4994</v>
      </c>
      <c r="D6992" t="s">
        <v>89</v>
      </c>
      <c r="E6992">
        <v>51</v>
      </c>
      <c r="F6992" t="s">
        <v>9</v>
      </c>
      <c r="G6992">
        <v>2</v>
      </c>
      <c r="H6992">
        <v>1215.83</v>
      </c>
      <c r="I6992">
        <v>2431.66</v>
      </c>
      <c r="J6992" t="s">
        <v>93</v>
      </c>
      <c r="K6992" t="s">
        <v>82</v>
      </c>
      <c r="L6992" t="s">
        <v>114</v>
      </c>
      <c r="M6992">
        <v>2024</v>
      </c>
      <c r="N6992" t="s">
        <v>84</v>
      </c>
      <c r="O6992" t="s">
        <v>3457</v>
      </c>
      <c r="P6992" t="s">
        <v>86</v>
      </c>
    </row>
    <row r="6993" spans="1:16" x14ac:dyDescent="0.45">
      <c r="A6993">
        <v>6992</v>
      </c>
      <c r="B6993" s="10">
        <v>45437</v>
      </c>
      <c r="C6993">
        <v>2678</v>
      </c>
      <c r="D6993" t="s">
        <v>80</v>
      </c>
      <c r="E6993">
        <v>24</v>
      </c>
      <c r="F6993" t="s">
        <v>9</v>
      </c>
      <c r="G6993">
        <v>3</v>
      </c>
      <c r="H6993">
        <v>3214.58</v>
      </c>
      <c r="I6993">
        <v>9643.74</v>
      </c>
      <c r="J6993" t="s">
        <v>95</v>
      </c>
      <c r="K6993" t="s">
        <v>82</v>
      </c>
      <c r="L6993" t="s">
        <v>114</v>
      </c>
      <c r="M6993">
        <v>2024</v>
      </c>
      <c r="N6993" t="s">
        <v>84</v>
      </c>
      <c r="O6993" t="s">
        <v>6917</v>
      </c>
      <c r="P6993" t="s">
        <v>86</v>
      </c>
    </row>
    <row r="6994" spans="1:16" x14ac:dyDescent="0.45">
      <c r="A6994">
        <v>6993</v>
      </c>
      <c r="B6994" s="10">
        <v>45437</v>
      </c>
      <c r="C6994">
        <v>9414</v>
      </c>
      <c r="D6994" t="s">
        <v>80</v>
      </c>
      <c r="E6994">
        <v>62</v>
      </c>
      <c r="F6994" t="s">
        <v>6</v>
      </c>
      <c r="G6994">
        <v>2</v>
      </c>
      <c r="H6994">
        <v>1400.02</v>
      </c>
      <c r="I6994">
        <v>2800.04</v>
      </c>
      <c r="J6994" t="s">
        <v>81</v>
      </c>
      <c r="K6994" t="s">
        <v>82</v>
      </c>
      <c r="L6994" t="s">
        <v>114</v>
      </c>
      <c r="M6994">
        <v>2024</v>
      </c>
      <c r="N6994" t="s">
        <v>84</v>
      </c>
      <c r="O6994" t="s">
        <v>3152</v>
      </c>
      <c r="P6994" t="s">
        <v>86</v>
      </c>
    </row>
    <row r="6995" spans="1:16" x14ac:dyDescent="0.45">
      <c r="A6995">
        <v>6994</v>
      </c>
      <c r="B6995" s="10">
        <v>45437</v>
      </c>
      <c r="C6995">
        <v>1743</v>
      </c>
      <c r="D6995" t="s">
        <v>80</v>
      </c>
      <c r="E6995">
        <v>37</v>
      </c>
      <c r="F6995" t="s">
        <v>5</v>
      </c>
      <c r="G6995">
        <v>3</v>
      </c>
      <c r="H6995">
        <v>974.69</v>
      </c>
      <c r="I6995">
        <v>2924.07</v>
      </c>
      <c r="J6995" t="s">
        <v>97</v>
      </c>
      <c r="K6995" t="s">
        <v>82</v>
      </c>
      <c r="L6995" t="s">
        <v>114</v>
      </c>
      <c r="M6995">
        <v>2024</v>
      </c>
      <c r="N6995" t="s">
        <v>84</v>
      </c>
      <c r="O6995" t="s">
        <v>6368</v>
      </c>
      <c r="P6995" t="s">
        <v>86</v>
      </c>
    </row>
    <row r="6996" spans="1:16" x14ac:dyDescent="0.45">
      <c r="A6996">
        <v>6995</v>
      </c>
      <c r="B6996" s="10">
        <v>45437</v>
      </c>
      <c r="C6996">
        <v>1462</v>
      </c>
      <c r="D6996" t="s">
        <v>80</v>
      </c>
      <c r="E6996">
        <v>29</v>
      </c>
      <c r="F6996" t="s">
        <v>8</v>
      </c>
      <c r="G6996">
        <v>3</v>
      </c>
      <c r="H6996">
        <v>3255.97</v>
      </c>
      <c r="I6996">
        <v>9767.91</v>
      </c>
      <c r="J6996" t="s">
        <v>87</v>
      </c>
      <c r="K6996" t="s">
        <v>82</v>
      </c>
      <c r="L6996" t="s">
        <v>114</v>
      </c>
      <c r="M6996">
        <v>2024</v>
      </c>
      <c r="N6996" t="s">
        <v>84</v>
      </c>
      <c r="O6996" t="s">
        <v>6145</v>
      </c>
      <c r="P6996" t="s">
        <v>86</v>
      </c>
    </row>
    <row r="6997" spans="1:16" x14ac:dyDescent="0.45">
      <c r="A6997">
        <v>6996</v>
      </c>
      <c r="B6997" s="10">
        <v>45437</v>
      </c>
      <c r="C6997">
        <v>2568</v>
      </c>
      <c r="D6997" t="s">
        <v>80</v>
      </c>
      <c r="E6997">
        <v>49</v>
      </c>
      <c r="F6997" t="s">
        <v>102</v>
      </c>
      <c r="G6997">
        <v>1</v>
      </c>
      <c r="H6997">
        <v>3635.22</v>
      </c>
      <c r="I6997">
        <v>3635.22</v>
      </c>
      <c r="J6997" t="s">
        <v>93</v>
      </c>
      <c r="K6997" t="s">
        <v>82</v>
      </c>
      <c r="L6997" t="s">
        <v>114</v>
      </c>
      <c r="M6997">
        <v>2024</v>
      </c>
      <c r="N6997" t="s">
        <v>668</v>
      </c>
      <c r="O6997" t="s">
        <v>3150</v>
      </c>
      <c r="P6997" t="s">
        <v>86</v>
      </c>
    </row>
    <row r="6998" spans="1:16" x14ac:dyDescent="0.45">
      <c r="A6998">
        <v>6997</v>
      </c>
      <c r="B6998" s="10">
        <v>45437</v>
      </c>
      <c r="C6998">
        <v>2736</v>
      </c>
      <c r="D6998" t="s">
        <v>89</v>
      </c>
      <c r="E6998">
        <v>19</v>
      </c>
      <c r="F6998" t="s">
        <v>9</v>
      </c>
      <c r="G6998">
        <v>3</v>
      </c>
      <c r="H6998">
        <v>1228.24</v>
      </c>
      <c r="I6998">
        <v>3684.72</v>
      </c>
      <c r="J6998" t="s">
        <v>95</v>
      </c>
      <c r="K6998" t="s">
        <v>82</v>
      </c>
      <c r="L6998" t="s">
        <v>114</v>
      </c>
      <c r="M6998">
        <v>2024</v>
      </c>
      <c r="N6998" t="s">
        <v>84</v>
      </c>
      <c r="O6998" t="s">
        <v>8692</v>
      </c>
      <c r="P6998" t="s">
        <v>748</v>
      </c>
    </row>
    <row r="6999" spans="1:16" x14ac:dyDescent="0.45">
      <c r="A6999">
        <v>6998</v>
      </c>
      <c r="B6999" s="10">
        <v>45437</v>
      </c>
      <c r="C6999">
        <v>8903</v>
      </c>
      <c r="D6999" t="s">
        <v>80</v>
      </c>
      <c r="E6999">
        <v>39</v>
      </c>
      <c r="F6999" t="s">
        <v>102</v>
      </c>
      <c r="G6999">
        <v>4</v>
      </c>
      <c r="H6999">
        <v>2702.57</v>
      </c>
      <c r="I6999">
        <v>10810.28</v>
      </c>
      <c r="J6999" t="s">
        <v>97</v>
      </c>
      <c r="K6999" t="s">
        <v>82</v>
      </c>
      <c r="L6999" t="s">
        <v>114</v>
      </c>
      <c r="M6999">
        <v>2024</v>
      </c>
      <c r="N6999" t="s">
        <v>84</v>
      </c>
      <c r="O6999" t="s">
        <v>1808</v>
      </c>
      <c r="P6999" t="s">
        <v>86</v>
      </c>
    </row>
    <row r="7000" spans="1:16" x14ac:dyDescent="0.45">
      <c r="A7000">
        <v>6999</v>
      </c>
      <c r="B7000" s="10">
        <v>45437</v>
      </c>
      <c r="C7000">
        <v>8002</v>
      </c>
      <c r="D7000" t="s">
        <v>89</v>
      </c>
      <c r="E7000">
        <v>58</v>
      </c>
      <c r="F7000" t="s">
        <v>5</v>
      </c>
      <c r="G7000">
        <v>4</v>
      </c>
      <c r="H7000">
        <v>3334.97</v>
      </c>
      <c r="I7000">
        <v>13339.88</v>
      </c>
      <c r="J7000" t="s">
        <v>81</v>
      </c>
      <c r="K7000" t="s">
        <v>82</v>
      </c>
      <c r="L7000" t="s">
        <v>114</v>
      </c>
      <c r="M7000">
        <v>2024</v>
      </c>
      <c r="N7000" t="s">
        <v>84</v>
      </c>
      <c r="O7000" t="s">
        <v>1473</v>
      </c>
      <c r="P7000" t="s">
        <v>86</v>
      </c>
    </row>
    <row r="7001" spans="1:16" x14ac:dyDescent="0.45">
      <c r="A7001">
        <v>7000</v>
      </c>
      <c r="B7001" s="10">
        <v>45437</v>
      </c>
      <c r="C7001">
        <v>9856</v>
      </c>
      <c r="D7001" t="s">
        <v>89</v>
      </c>
      <c r="E7001">
        <v>57</v>
      </c>
      <c r="F7001" t="s">
        <v>8</v>
      </c>
      <c r="G7001">
        <v>4</v>
      </c>
      <c r="H7001">
        <v>4712.49</v>
      </c>
      <c r="I7001">
        <v>18849.96</v>
      </c>
      <c r="J7001" t="s">
        <v>81</v>
      </c>
      <c r="K7001" t="s">
        <v>82</v>
      </c>
      <c r="L7001" t="s">
        <v>114</v>
      </c>
      <c r="M7001">
        <v>2024</v>
      </c>
      <c r="N7001" t="s">
        <v>84</v>
      </c>
      <c r="O7001" t="s">
        <v>1474</v>
      </c>
      <c r="P7001" t="s">
        <v>86</v>
      </c>
    </row>
    <row r="7002" spans="1:16" x14ac:dyDescent="0.45">
      <c r="A7002">
        <v>7001</v>
      </c>
      <c r="B7002" s="10">
        <v>45438</v>
      </c>
      <c r="C7002">
        <v>2356</v>
      </c>
      <c r="D7002" t="s">
        <v>89</v>
      </c>
      <c r="E7002">
        <v>41</v>
      </c>
      <c r="F7002" t="s">
        <v>7</v>
      </c>
      <c r="G7002">
        <v>2</v>
      </c>
      <c r="H7002">
        <v>4026.99</v>
      </c>
      <c r="I7002">
        <v>8053.98</v>
      </c>
      <c r="J7002" t="s">
        <v>97</v>
      </c>
      <c r="K7002" t="s">
        <v>82</v>
      </c>
      <c r="L7002" t="s">
        <v>114</v>
      </c>
      <c r="M7002">
        <v>2024</v>
      </c>
      <c r="N7002" t="s">
        <v>84</v>
      </c>
      <c r="O7002" t="s">
        <v>294</v>
      </c>
      <c r="P7002" t="s">
        <v>86</v>
      </c>
    </row>
    <row r="7003" spans="1:16" x14ac:dyDescent="0.45">
      <c r="A7003">
        <v>7002</v>
      </c>
      <c r="B7003" s="10">
        <v>45438</v>
      </c>
      <c r="C7003">
        <v>2014</v>
      </c>
      <c r="D7003" t="s">
        <v>89</v>
      </c>
      <c r="E7003">
        <v>48</v>
      </c>
      <c r="F7003" t="s">
        <v>8</v>
      </c>
      <c r="G7003">
        <v>1</v>
      </c>
      <c r="H7003">
        <v>2133.0300000000002</v>
      </c>
      <c r="I7003">
        <v>2133.0300000000002</v>
      </c>
      <c r="J7003" t="s">
        <v>93</v>
      </c>
      <c r="K7003" t="s">
        <v>82</v>
      </c>
      <c r="L7003" t="s">
        <v>114</v>
      </c>
      <c r="M7003">
        <v>2024</v>
      </c>
      <c r="N7003" t="s">
        <v>668</v>
      </c>
      <c r="O7003" t="s">
        <v>9645</v>
      </c>
      <c r="P7003" t="s">
        <v>86</v>
      </c>
    </row>
    <row r="7004" spans="1:16" x14ac:dyDescent="0.45">
      <c r="A7004">
        <v>7003</v>
      </c>
      <c r="B7004" s="10">
        <v>45438</v>
      </c>
      <c r="C7004">
        <v>2054</v>
      </c>
      <c r="D7004" t="s">
        <v>80</v>
      </c>
      <c r="E7004">
        <v>21</v>
      </c>
      <c r="F7004" t="s">
        <v>5</v>
      </c>
      <c r="G7004">
        <v>2</v>
      </c>
      <c r="H7004">
        <v>4229.82</v>
      </c>
      <c r="I7004">
        <v>8459.64</v>
      </c>
      <c r="J7004" t="s">
        <v>95</v>
      </c>
      <c r="K7004" t="s">
        <v>82</v>
      </c>
      <c r="L7004" t="s">
        <v>114</v>
      </c>
      <c r="M7004">
        <v>2024</v>
      </c>
      <c r="N7004" t="s">
        <v>84</v>
      </c>
      <c r="O7004" t="s">
        <v>2582</v>
      </c>
      <c r="P7004" t="s">
        <v>86</v>
      </c>
    </row>
    <row r="7005" spans="1:16" x14ac:dyDescent="0.45">
      <c r="A7005">
        <v>7004</v>
      </c>
      <c r="B7005" s="10">
        <v>45438</v>
      </c>
      <c r="C7005">
        <v>2764</v>
      </c>
      <c r="D7005" t="s">
        <v>80</v>
      </c>
      <c r="E7005">
        <v>41</v>
      </c>
      <c r="F7005" t="s">
        <v>8</v>
      </c>
      <c r="G7005">
        <v>5</v>
      </c>
      <c r="H7005">
        <v>2236.39</v>
      </c>
      <c r="I7005">
        <v>11181.95</v>
      </c>
      <c r="J7005" t="s">
        <v>97</v>
      </c>
      <c r="K7005" t="s">
        <v>82</v>
      </c>
      <c r="L7005" t="s">
        <v>114</v>
      </c>
      <c r="M7005">
        <v>2024</v>
      </c>
      <c r="N7005" t="s">
        <v>84</v>
      </c>
      <c r="O7005" t="s">
        <v>8913</v>
      </c>
      <c r="P7005" t="s">
        <v>748</v>
      </c>
    </row>
    <row r="7006" spans="1:16" x14ac:dyDescent="0.45">
      <c r="A7006">
        <v>7005</v>
      </c>
      <c r="B7006" s="10">
        <v>45438</v>
      </c>
      <c r="C7006">
        <v>7009</v>
      </c>
      <c r="D7006" t="s">
        <v>80</v>
      </c>
      <c r="E7006">
        <v>60</v>
      </c>
      <c r="F7006" t="s">
        <v>7</v>
      </c>
      <c r="G7006">
        <v>4</v>
      </c>
      <c r="H7006">
        <v>694.13</v>
      </c>
      <c r="I7006">
        <v>2776.52</v>
      </c>
      <c r="J7006" t="s">
        <v>81</v>
      </c>
      <c r="K7006" t="s">
        <v>82</v>
      </c>
      <c r="L7006" t="s">
        <v>114</v>
      </c>
      <c r="M7006">
        <v>2024</v>
      </c>
      <c r="N7006" t="s">
        <v>84</v>
      </c>
      <c r="O7006" t="s">
        <v>1475</v>
      </c>
      <c r="P7006" t="s">
        <v>86</v>
      </c>
    </row>
    <row r="7007" spans="1:16" x14ac:dyDescent="0.45">
      <c r="A7007">
        <v>7006</v>
      </c>
      <c r="B7007" s="10">
        <v>45438</v>
      </c>
      <c r="C7007">
        <v>5458</v>
      </c>
      <c r="D7007" t="s">
        <v>80</v>
      </c>
      <c r="E7007">
        <v>34</v>
      </c>
      <c r="F7007" t="s">
        <v>9</v>
      </c>
      <c r="G7007">
        <v>1</v>
      </c>
      <c r="H7007">
        <v>1738.45</v>
      </c>
      <c r="I7007">
        <v>1738.45</v>
      </c>
      <c r="J7007" t="s">
        <v>87</v>
      </c>
      <c r="K7007" t="s">
        <v>567</v>
      </c>
      <c r="L7007" t="s">
        <v>114</v>
      </c>
      <c r="M7007">
        <v>2024</v>
      </c>
      <c r="N7007" t="s">
        <v>84</v>
      </c>
      <c r="O7007" t="s">
        <v>8242</v>
      </c>
      <c r="P7007" t="s">
        <v>86</v>
      </c>
    </row>
    <row r="7008" spans="1:16" x14ac:dyDescent="0.45">
      <c r="A7008">
        <v>7007</v>
      </c>
      <c r="B7008" s="10">
        <v>45438</v>
      </c>
      <c r="C7008">
        <v>1667</v>
      </c>
      <c r="D7008" t="s">
        <v>89</v>
      </c>
      <c r="E7008">
        <v>57</v>
      </c>
      <c r="F7008" t="s">
        <v>8</v>
      </c>
      <c r="G7008">
        <v>4</v>
      </c>
      <c r="H7008">
        <v>4033.38</v>
      </c>
      <c r="I7008">
        <v>16133.52</v>
      </c>
      <c r="J7008" t="s">
        <v>81</v>
      </c>
      <c r="K7008" t="s">
        <v>82</v>
      </c>
      <c r="L7008" t="s">
        <v>114</v>
      </c>
      <c r="M7008">
        <v>2024</v>
      </c>
      <c r="N7008" t="s">
        <v>84</v>
      </c>
      <c r="O7008" t="s">
        <v>1476</v>
      </c>
      <c r="P7008" t="s">
        <v>86</v>
      </c>
    </row>
    <row r="7009" spans="1:16" x14ac:dyDescent="0.45">
      <c r="A7009">
        <v>7008</v>
      </c>
      <c r="B7009" s="10">
        <v>45438</v>
      </c>
      <c r="C7009">
        <v>4370</v>
      </c>
      <c r="D7009" t="s">
        <v>89</v>
      </c>
      <c r="E7009">
        <v>36</v>
      </c>
      <c r="F7009" t="s">
        <v>6</v>
      </c>
      <c r="G7009">
        <v>1</v>
      </c>
      <c r="H7009">
        <v>4781.2299999999996</v>
      </c>
      <c r="I7009">
        <v>4781.2299999999996</v>
      </c>
      <c r="J7009" t="s">
        <v>97</v>
      </c>
      <c r="K7009" t="s">
        <v>82</v>
      </c>
      <c r="L7009" t="s">
        <v>114</v>
      </c>
      <c r="M7009">
        <v>2024</v>
      </c>
      <c r="N7009" t="s">
        <v>84</v>
      </c>
      <c r="O7009" t="s">
        <v>5262</v>
      </c>
      <c r="P7009" t="s">
        <v>86</v>
      </c>
    </row>
    <row r="7010" spans="1:16" x14ac:dyDescent="0.45">
      <c r="A7010">
        <v>7009</v>
      </c>
      <c r="B7010" s="10">
        <v>45438</v>
      </c>
      <c r="C7010">
        <v>6976</v>
      </c>
      <c r="D7010" t="s">
        <v>89</v>
      </c>
      <c r="E7010">
        <v>57</v>
      </c>
      <c r="F7010" t="s">
        <v>6</v>
      </c>
      <c r="G7010">
        <v>2</v>
      </c>
      <c r="H7010">
        <v>4918.74</v>
      </c>
      <c r="I7010">
        <v>9837.48</v>
      </c>
      <c r="J7010" t="s">
        <v>81</v>
      </c>
      <c r="K7010" t="s">
        <v>82</v>
      </c>
      <c r="L7010" t="s">
        <v>114</v>
      </c>
      <c r="M7010">
        <v>2024</v>
      </c>
      <c r="N7010" t="s">
        <v>84</v>
      </c>
      <c r="O7010" t="s">
        <v>3153</v>
      </c>
      <c r="P7010" t="s">
        <v>86</v>
      </c>
    </row>
    <row r="7011" spans="1:16" x14ac:dyDescent="0.45">
      <c r="A7011">
        <v>7010</v>
      </c>
      <c r="B7011" s="10">
        <v>45438</v>
      </c>
      <c r="C7011">
        <v>2394</v>
      </c>
      <c r="D7011" t="s">
        <v>80</v>
      </c>
      <c r="E7011">
        <v>55</v>
      </c>
      <c r="F7011" t="s">
        <v>5</v>
      </c>
      <c r="G7011">
        <v>2</v>
      </c>
      <c r="H7011">
        <v>3213.52</v>
      </c>
      <c r="I7011">
        <v>6427.04</v>
      </c>
      <c r="J7011" t="s">
        <v>81</v>
      </c>
      <c r="K7011" t="s">
        <v>82</v>
      </c>
      <c r="L7011" t="s">
        <v>114</v>
      </c>
      <c r="M7011">
        <v>2024</v>
      </c>
      <c r="N7011" t="s">
        <v>84</v>
      </c>
      <c r="O7011" t="s">
        <v>3154</v>
      </c>
      <c r="P7011" t="s">
        <v>86</v>
      </c>
    </row>
    <row r="7012" spans="1:16" x14ac:dyDescent="0.45">
      <c r="A7012">
        <v>7011</v>
      </c>
      <c r="B7012" s="10">
        <v>45438</v>
      </c>
      <c r="C7012">
        <v>9290</v>
      </c>
      <c r="D7012" t="s">
        <v>80</v>
      </c>
      <c r="E7012">
        <v>51</v>
      </c>
      <c r="F7012" t="s">
        <v>8</v>
      </c>
      <c r="G7012">
        <v>4</v>
      </c>
      <c r="H7012">
        <v>2417.79</v>
      </c>
      <c r="I7012">
        <v>9671.16</v>
      </c>
      <c r="J7012" t="s">
        <v>93</v>
      </c>
      <c r="K7012" t="s">
        <v>82</v>
      </c>
      <c r="L7012" t="s">
        <v>114</v>
      </c>
      <c r="M7012">
        <v>2024</v>
      </c>
      <c r="N7012" t="s">
        <v>668</v>
      </c>
      <c r="O7012" t="s">
        <v>10054</v>
      </c>
      <c r="P7012" t="s">
        <v>86</v>
      </c>
    </row>
    <row r="7013" spans="1:16" x14ac:dyDescent="0.45">
      <c r="A7013">
        <v>7012</v>
      </c>
      <c r="B7013" s="10">
        <v>45438</v>
      </c>
      <c r="C7013">
        <v>5070</v>
      </c>
      <c r="D7013" t="s">
        <v>80</v>
      </c>
      <c r="E7013">
        <v>64</v>
      </c>
      <c r="F7013" t="s">
        <v>7</v>
      </c>
      <c r="G7013">
        <v>3</v>
      </c>
      <c r="H7013">
        <v>852.18</v>
      </c>
      <c r="I7013">
        <v>2556.54</v>
      </c>
      <c r="J7013" t="s">
        <v>81</v>
      </c>
      <c r="K7013" t="s">
        <v>82</v>
      </c>
      <c r="L7013" t="s">
        <v>114</v>
      </c>
      <c r="M7013">
        <v>2024</v>
      </c>
      <c r="N7013" t="s">
        <v>84</v>
      </c>
      <c r="O7013" t="s">
        <v>6770</v>
      </c>
      <c r="P7013" t="s">
        <v>86</v>
      </c>
    </row>
    <row r="7014" spans="1:16" x14ac:dyDescent="0.45">
      <c r="A7014">
        <v>7013</v>
      </c>
      <c r="B7014" s="10">
        <v>45438</v>
      </c>
      <c r="C7014">
        <v>7982</v>
      </c>
      <c r="D7014" t="s">
        <v>80</v>
      </c>
      <c r="E7014">
        <v>50</v>
      </c>
      <c r="F7014" t="s">
        <v>5</v>
      </c>
      <c r="G7014">
        <v>1</v>
      </c>
      <c r="H7014">
        <v>557.5</v>
      </c>
      <c r="I7014">
        <v>557.5</v>
      </c>
      <c r="J7014" t="s">
        <v>93</v>
      </c>
      <c r="K7014" t="s">
        <v>567</v>
      </c>
      <c r="L7014" t="s">
        <v>114</v>
      </c>
      <c r="M7014">
        <v>2024</v>
      </c>
      <c r="N7014" t="s">
        <v>84</v>
      </c>
      <c r="O7014" t="s">
        <v>7836</v>
      </c>
      <c r="P7014" t="s">
        <v>86</v>
      </c>
    </row>
    <row r="7015" spans="1:16" x14ac:dyDescent="0.45">
      <c r="A7015">
        <v>7014</v>
      </c>
      <c r="B7015" s="10">
        <v>45439</v>
      </c>
      <c r="C7015">
        <v>9613</v>
      </c>
      <c r="D7015" t="s">
        <v>89</v>
      </c>
      <c r="E7015">
        <v>23</v>
      </c>
      <c r="F7015" t="s">
        <v>8</v>
      </c>
      <c r="G7015">
        <v>5</v>
      </c>
      <c r="H7015">
        <v>2616.59</v>
      </c>
      <c r="I7015">
        <v>13082.95</v>
      </c>
      <c r="J7015" t="s">
        <v>95</v>
      </c>
      <c r="K7015" t="s">
        <v>82</v>
      </c>
      <c r="L7015" t="s">
        <v>114</v>
      </c>
      <c r="M7015">
        <v>2024</v>
      </c>
      <c r="N7015" t="s">
        <v>668</v>
      </c>
      <c r="O7015" t="s">
        <v>728</v>
      </c>
      <c r="P7015" t="s">
        <v>86</v>
      </c>
    </row>
    <row r="7016" spans="1:16" x14ac:dyDescent="0.45">
      <c r="A7016">
        <v>7015</v>
      </c>
      <c r="B7016" s="10">
        <v>45439</v>
      </c>
      <c r="C7016">
        <v>6599</v>
      </c>
      <c r="D7016" t="s">
        <v>80</v>
      </c>
      <c r="E7016">
        <v>53</v>
      </c>
      <c r="F7016" t="s">
        <v>5</v>
      </c>
      <c r="G7016">
        <v>3</v>
      </c>
      <c r="H7016">
        <v>3652.51</v>
      </c>
      <c r="I7016">
        <v>10957.53</v>
      </c>
      <c r="J7016" t="s">
        <v>93</v>
      </c>
      <c r="K7016" t="s">
        <v>82</v>
      </c>
      <c r="L7016" t="s">
        <v>114</v>
      </c>
      <c r="M7016">
        <v>2024</v>
      </c>
      <c r="N7016" t="s">
        <v>84</v>
      </c>
      <c r="O7016" t="s">
        <v>6584</v>
      </c>
      <c r="P7016" t="s">
        <v>86</v>
      </c>
    </row>
    <row r="7017" spans="1:16" x14ac:dyDescent="0.45">
      <c r="A7017">
        <v>7016</v>
      </c>
      <c r="B7017" s="10">
        <v>45439</v>
      </c>
      <c r="C7017">
        <v>4650</v>
      </c>
      <c r="D7017" t="s">
        <v>80</v>
      </c>
      <c r="E7017">
        <v>30</v>
      </c>
      <c r="F7017" t="s">
        <v>6</v>
      </c>
      <c r="G7017">
        <v>2</v>
      </c>
      <c r="H7017">
        <v>1653.41</v>
      </c>
      <c r="I7017">
        <v>3306.82</v>
      </c>
      <c r="J7017" t="s">
        <v>87</v>
      </c>
      <c r="K7017" t="s">
        <v>82</v>
      </c>
      <c r="L7017" t="s">
        <v>114</v>
      </c>
      <c r="M7017">
        <v>2024</v>
      </c>
      <c r="N7017" t="s">
        <v>84</v>
      </c>
      <c r="O7017" t="s">
        <v>3798</v>
      </c>
      <c r="P7017" t="s">
        <v>86</v>
      </c>
    </row>
    <row r="7018" spans="1:16" x14ac:dyDescent="0.45">
      <c r="A7018">
        <v>7017</v>
      </c>
      <c r="B7018" s="10">
        <v>45439</v>
      </c>
      <c r="C7018">
        <v>4620</v>
      </c>
      <c r="D7018" t="s">
        <v>89</v>
      </c>
      <c r="E7018">
        <v>64</v>
      </c>
      <c r="F7018" t="s">
        <v>7</v>
      </c>
      <c r="G7018">
        <v>1</v>
      </c>
      <c r="H7018">
        <v>3389.65</v>
      </c>
      <c r="I7018">
        <v>3389.65</v>
      </c>
      <c r="J7018" t="s">
        <v>81</v>
      </c>
      <c r="K7018" t="s">
        <v>82</v>
      </c>
      <c r="L7018" t="s">
        <v>114</v>
      </c>
      <c r="M7018">
        <v>2024</v>
      </c>
      <c r="N7018" t="s">
        <v>84</v>
      </c>
      <c r="O7018" t="s">
        <v>5924</v>
      </c>
      <c r="P7018" t="s">
        <v>86</v>
      </c>
    </row>
    <row r="7019" spans="1:16" x14ac:dyDescent="0.45">
      <c r="A7019">
        <v>7018</v>
      </c>
      <c r="B7019" s="10">
        <v>45439</v>
      </c>
      <c r="C7019">
        <v>4190</v>
      </c>
      <c r="D7019" t="s">
        <v>89</v>
      </c>
      <c r="E7019">
        <v>26</v>
      </c>
      <c r="F7019" t="s">
        <v>9</v>
      </c>
      <c r="G7019">
        <v>3</v>
      </c>
      <c r="H7019">
        <v>2875.51</v>
      </c>
      <c r="I7019">
        <v>8626.5300000000007</v>
      </c>
      <c r="J7019" t="s">
        <v>87</v>
      </c>
      <c r="K7019" t="s">
        <v>82</v>
      </c>
      <c r="L7019" t="s">
        <v>114</v>
      </c>
      <c r="M7019">
        <v>2024</v>
      </c>
      <c r="N7019" t="s">
        <v>84</v>
      </c>
      <c r="O7019" t="s">
        <v>6146</v>
      </c>
      <c r="P7019" t="s">
        <v>86</v>
      </c>
    </row>
    <row r="7020" spans="1:16" x14ac:dyDescent="0.45">
      <c r="A7020">
        <v>7019</v>
      </c>
      <c r="B7020" s="10">
        <v>45439</v>
      </c>
      <c r="C7020">
        <v>9789</v>
      </c>
      <c r="D7020" t="s">
        <v>80</v>
      </c>
      <c r="E7020">
        <v>52</v>
      </c>
      <c r="F7020" t="s">
        <v>7</v>
      </c>
      <c r="G7020">
        <v>5</v>
      </c>
      <c r="H7020">
        <v>4706.71</v>
      </c>
      <c r="I7020">
        <v>23533.55</v>
      </c>
      <c r="J7020" t="s">
        <v>93</v>
      </c>
      <c r="K7020" t="s">
        <v>82</v>
      </c>
      <c r="L7020" t="s">
        <v>114</v>
      </c>
      <c r="M7020">
        <v>2024</v>
      </c>
      <c r="N7020" t="s">
        <v>84</v>
      </c>
      <c r="O7020" t="s">
        <v>4313</v>
      </c>
      <c r="P7020" t="s">
        <v>86</v>
      </c>
    </row>
    <row r="7021" spans="1:16" x14ac:dyDescent="0.45">
      <c r="A7021">
        <v>7020</v>
      </c>
      <c r="B7021" s="10">
        <v>45439</v>
      </c>
      <c r="C7021">
        <v>1391</v>
      </c>
      <c r="D7021" t="s">
        <v>80</v>
      </c>
      <c r="E7021">
        <v>51</v>
      </c>
      <c r="F7021" t="s">
        <v>9</v>
      </c>
      <c r="G7021">
        <v>3</v>
      </c>
      <c r="H7021">
        <v>1087.31</v>
      </c>
      <c r="I7021">
        <v>3261.93</v>
      </c>
      <c r="J7021" t="s">
        <v>93</v>
      </c>
      <c r="K7021" t="s">
        <v>82</v>
      </c>
      <c r="L7021" t="s">
        <v>114</v>
      </c>
      <c r="M7021">
        <v>2024</v>
      </c>
      <c r="N7021" t="s">
        <v>84</v>
      </c>
      <c r="O7021" t="s">
        <v>6585</v>
      </c>
      <c r="P7021" t="s">
        <v>86</v>
      </c>
    </row>
    <row r="7022" spans="1:16" x14ac:dyDescent="0.45">
      <c r="A7022">
        <v>7021</v>
      </c>
      <c r="B7022" s="10">
        <v>45439</v>
      </c>
      <c r="C7022">
        <v>2075</v>
      </c>
      <c r="D7022" t="s">
        <v>89</v>
      </c>
      <c r="E7022">
        <v>33</v>
      </c>
      <c r="F7022" t="s">
        <v>102</v>
      </c>
      <c r="G7022">
        <v>5</v>
      </c>
      <c r="H7022">
        <v>2975.74</v>
      </c>
      <c r="I7022">
        <v>14878.7</v>
      </c>
      <c r="J7022" t="s">
        <v>87</v>
      </c>
      <c r="K7022" t="s">
        <v>82</v>
      </c>
      <c r="L7022" t="s">
        <v>114</v>
      </c>
      <c r="M7022">
        <v>2024</v>
      </c>
      <c r="N7022" t="s">
        <v>84</v>
      </c>
      <c r="O7022" t="s">
        <v>9010</v>
      </c>
      <c r="P7022" t="s">
        <v>748</v>
      </c>
    </row>
    <row r="7023" spans="1:16" x14ac:dyDescent="0.45">
      <c r="A7023">
        <v>7022</v>
      </c>
      <c r="B7023" s="10">
        <v>45439</v>
      </c>
      <c r="C7023">
        <v>3650</v>
      </c>
      <c r="D7023" t="s">
        <v>80</v>
      </c>
      <c r="E7023">
        <v>35</v>
      </c>
      <c r="F7023" t="s">
        <v>6</v>
      </c>
      <c r="G7023">
        <v>2</v>
      </c>
      <c r="H7023">
        <v>2098.29</v>
      </c>
      <c r="I7023">
        <v>4196.58</v>
      </c>
      <c r="J7023" t="s">
        <v>97</v>
      </c>
      <c r="K7023" t="s">
        <v>82</v>
      </c>
      <c r="L7023" t="s">
        <v>114</v>
      </c>
      <c r="M7023">
        <v>2024</v>
      </c>
      <c r="N7023" t="s">
        <v>84</v>
      </c>
      <c r="O7023" t="s">
        <v>2849</v>
      </c>
      <c r="P7023" t="s">
        <v>86</v>
      </c>
    </row>
    <row r="7024" spans="1:16" x14ac:dyDescent="0.45">
      <c r="A7024">
        <v>7023</v>
      </c>
      <c r="B7024" s="10">
        <v>45439</v>
      </c>
      <c r="C7024">
        <v>3384</v>
      </c>
      <c r="D7024" t="s">
        <v>89</v>
      </c>
      <c r="E7024">
        <v>35</v>
      </c>
      <c r="F7024" t="s">
        <v>6</v>
      </c>
      <c r="G7024">
        <v>1</v>
      </c>
      <c r="H7024">
        <v>1344.8</v>
      </c>
      <c r="I7024">
        <v>1344.8</v>
      </c>
      <c r="J7024" t="s">
        <v>97</v>
      </c>
      <c r="K7024" t="s">
        <v>567</v>
      </c>
      <c r="L7024" t="s">
        <v>114</v>
      </c>
      <c r="M7024">
        <v>2024</v>
      </c>
      <c r="N7024" t="s">
        <v>84</v>
      </c>
      <c r="O7024" t="s">
        <v>7974</v>
      </c>
      <c r="P7024" t="s">
        <v>86</v>
      </c>
    </row>
    <row r="7025" spans="1:16" x14ac:dyDescent="0.45">
      <c r="A7025">
        <v>7024</v>
      </c>
      <c r="B7025" s="10">
        <v>45439</v>
      </c>
      <c r="C7025">
        <v>1809</v>
      </c>
      <c r="D7025" t="s">
        <v>89</v>
      </c>
      <c r="E7025">
        <v>55</v>
      </c>
      <c r="F7025" t="s">
        <v>6</v>
      </c>
      <c r="G7025">
        <v>2</v>
      </c>
      <c r="H7025">
        <v>1818.6</v>
      </c>
      <c r="I7025">
        <v>3637.2</v>
      </c>
      <c r="J7025" t="s">
        <v>81</v>
      </c>
      <c r="K7025" t="s">
        <v>82</v>
      </c>
      <c r="L7025" t="s">
        <v>114</v>
      </c>
      <c r="M7025">
        <v>2024</v>
      </c>
      <c r="N7025" t="s">
        <v>84</v>
      </c>
      <c r="O7025" t="s">
        <v>3155</v>
      </c>
      <c r="P7025" t="s">
        <v>86</v>
      </c>
    </row>
    <row r="7026" spans="1:16" x14ac:dyDescent="0.45">
      <c r="A7026">
        <v>7025</v>
      </c>
      <c r="B7026" s="10">
        <v>45439</v>
      </c>
      <c r="C7026">
        <v>9047</v>
      </c>
      <c r="D7026" t="s">
        <v>80</v>
      </c>
      <c r="E7026">
        <v>60</v>
      </c>
      <c r="F7026" t="s">
        <v>7</v>
      </c>
      <c r="G7026">
        <v>1</v>
      </c>
      <c r="H7026">
        <v>1507.95</v>
      </c>
      <c r="I7026">
        <v>1507.95</v>
      </c>
      <c r="J7026" t="s">
        <v>81</v>
      </c>
      <c r="K7026" t="s">
        <v>567</v>
      </c>
      <c r="L7026" t="s">
        <v>114</v>
      </c>
      <c r="M7026">
        <v>2024</v>
      </c>
      <c r="N7026" t="s">
        <v>84</v>
      </c>
      <c r="O7026" t="s">
        <v>8106</v>
      </c>
      <c r="P7026" t="s">
        <v>86</v>
      </c>
    </row>
    <row r="7027" spans="1:16" x14ac:dyDescent="0.45">
      <c r="A7027">
        <v>7026</v>
      </c>
      <c r="B7027" s="10">
        <v>45439</v>
      </c>
      <c r="C7027">
        <v>6501</v>
      </c>
      <c r="D7027" t="s">
        <v>89</v>
      </c>
      <c r="E7027">
        <v>49</v>
      </c>
      <c r="F7027" t="s">
        <v>9</v>
      </c>
      <c r="G7027">
        <v>3</v>
      </c>
      <c r="H7027">
        <v>2661.86</v>
      </c>
      <c r="I7027">
        <v>7985.58</v>
      </c>
      <c r="J7027" t="s">
        <v>93</v>
      </c>
      <c r="K7027" t="s">
        <v>82</v>
      </c>
      <c r="L7027" t="s">
        <v>114</v>
      </c>
      <c r="M7027">
        <v>2024</v>
      </c>
      <c r="N7027" t="s">
        <v>84</v>
      </c>
      <c r="O7027" t="s">
        <v>6586</v>
      </c>
      <c r="P7027" t="s">
        <v>86</v>
      </c>
    </row>
    <row r="7028" spans="1:16" x14ac:dyDescent="0.45">
      <c r="A7028">
        <v>7027</v>
      </c>
      <c r="B7028" s="10">
        <v>45439</v>
      </c>
      <c r="C7028">
        <v>7895</v>
      </c>
      <c r="D7028" t="s">
        <v>80</v>
      </c>
      <c r="E7028">
        <v>24</v>
      </c>
      <c r="F7028" t="s">
        <v>102</v>
      </c>
      <c r="G7028">
        <v>2</v>
      </c>
      <c r="H7028">
        <v>2812.37</v>
      </c>
      <c r="I7028">
        <v>5624.74</v>
      </c>
      <c r="J7028" t="s">
        <v>95</v>
      </c>
      <c r="K7028" t="s">
        <v>82</v>
      </c>
      <c r="L7028" t="s">
        <v>114</v>
      </c>
      <c r="M7028">
        <v>2024</v>
      </c>
      <c r="N7028" t="s">
        <v>84</v>
      </c>
      <c r="O7028" t="s">
        <v>2583</v>
      </c>
      <c r="P7028" t="s">
        <v>86</v>
      </c>
    </row>
    <row r="7029" spans="1:16" x14ac:dyDescent="0.45">
      <c r="A7029">
        <v>7028</v>
      </c>
      <c r="B7029" s="10">
        <v>45440</v>
      </c>
      <c r="C7029">
        <v>2159</v>
      </c>
      <c r="D7029" t="s">
        <v>80</v>
      </c>
      <c r="E7029">
        <v>40</v>
      </c>
      <c r="F7029" t="s">
        <v>102</v>
      </c>
      <c r="G7029">
        <v>1</v>
      </c>
      <c r="H7029">
        <v>4334.42</v>
      </c>
      <c r="I7029">
        <v>4334.42</v>
      </c>
      <c r="J7029" t="s">
        <v>97</v>
      </c>
      <c r="K7029" t="s">
        <v>82</v>
      </c>
      <c r="L7029" t="s">
        <v>114</v>
      </c>
      <c r="M7029">
        <v>2024</v>
      </c>
      <c r="N7029" t="s">
        <v>84</v>
      </c>
      <c r="O7029" t="s">
        <v>548</v>
      </c>
      <c r="P7029" t="s">
        <v>86</v>
      </c>
    </row>
    <row r="7030" spans="1:16" x14ac:dyDescent="0.45">
      <c r="A7030">
        <v>7029</v>
      </c>
      <c r="B7030" s="10">
        <v>45440</v>
      </c>
      <c r="C7030">
        <v>8574</v>
      </c>
      <c r="D7030" t="s">
        <v>80</v>
      </c>
      <c r="E7030">
        <v>40</v>
      </c>
      <c r="F7030" t="s">
        <v>102</v>
      </c>
      <c r="G7030">
        <v>5</v>
      </c>
      <c r="H7030">
        <v>3917.46</v>
      </c>
      <c r="I7030">
        <v>19587.3</v>
      </c>
      <c r="J7030" t="s">
        <v>97</v>
      </c>
      <c r="K7030" t="s">
        <v>82</v>
      </c>
      <c r="L7030" t="s">
        <v>114</v>
      </c>
      <c r="M7030">
        <v>2024</v>
      </c>
      <c r="N7030" t="s">
        <v>668</v>
      </c>
      <c r="O7030" t="s">
        <v>9762</v>
      </c>
      <c r="P7030" t="s">
        <v>86</v>
      </c>
    </row>
    <row r="7031" spans="1:16" x14ac:dyDescent="0.45">
      <c r="A7031">
        <v>7030</v>
      </c>
      <c r="B7031" s="10">
        <v>45440</v>
      </c>
      <c r="C7031">
        <v>2531</v>
      </c>
      <c r="D7031" t="s">
        <v>80</v>
      </c>
      <c r="E7031">
        <v>63</v>
      </c>
      <c r="F7031" t="s">
        <v>5</v>
      </c>
      <c r="G7031">
        <v>1</v>
      </c>
      <c r="H7031">
        <v>1547.45</v>
      </c>
      <c r="I7031">
        <v>1547.45</v>
      </c>
      <c r="J7031" t="s">
        <v>81</v>
      </c>
      <c r="K7031" t="s">
        <v>567</v>
      </c>
      <c r="L7031" t="s">
        <v>114</v>
      </c>
      <c r="M7031">
        <v>2024</v>
      </c>
      <c r="N7031" t="s">
        <v>84</v>
      </c>
      <c r="O7031" t="s">
        <v>8107</v>
      </c>
      <c r="P7031" t="s">
        <v>86</v>
      </c>
    </row>
    <row r="7032" spans="1:16" x14ac:dyDescent="0.45">
      <c r="A7032">
        <v>7031</v>
      </c>
      <c r="B7032" s="10">
        <v>45440</v>
      </c>
      <c r="C7032">
        <v>6481</v>
      </c>
      <c r="D7032" t="s">
        <v>89</v>
      </c>
      <c r="E7032">
        <v>35</v>
      </c>
      <c r="F7032" t="s">
        <v>7</v>
      </c>
      <c r="G7032">
        <v>2</v>
      </c>
      <c r="H7032">
        <v>4660.0600000000004</v>
      </c>
      <c r="I7032">
        <v>9320.1200000000008</v>
      </c>
      <c r="J7032" t="s">
        <v>97</v>
      </c>
      <c r="K7032" t="s">
        <v>82</v>
      </c>
      <c r="L7032" t="s">
        <v>114</v>
      </c>
      <c r="M7032">
        <v>2024</v>
      </c>
      <c r="N7032" t="s">
        <v>84</v>
      </c>
      <c r="O7032" t="s">
        <v>2850</v>
      </c>
      <c r="P7032" t="s">
        <v>86</v>
      </c>
    </row>
    <row r="7033" spans="1:16" x14ac:dyDescent="0.45">
      <c r="A7033">
        <v>7032</v>
      </c>
      <c r="B7033" s="10">
        <v>45440</v>
      </c>
      <c r="C7033">
        <v>8548</v>
      </c>
      <c r="D7033" t="s">
        <v>80</v>
      </c>
      <c r="E7033">
        <v>24</v>
      </c>
      <c r="F7033" t="s">
        <v>7</v>
      </c>
      <c r="G7033">
        <v>2</v>
      </c>
      <c r="H7033">
        <v>4348.3500000000004</v>
      </c>
      <c r="I7033">
        <v>8696.7000000000007</v>
      </c>
      <c r="J7033" t="s">
        <v>95</v>
      </c>
      <c r="K7033" t="s">
        <v>82</v>
      </c>
      <c r="L7033" t="s">
        <v>114</v>
      </c>
      <c r="M7033">
        <v>2024</v>
      </c>
      <c r="N7033" t="s">
        <v>84</v>
      </c>
      <c r="O7033" t="s">
        <v>2584</v>
      </c>
      <c r="P7033" t="s">
        <v>86</v>
      </c>
    </row>
    <row r="7034" spans="1:16" x14ac:dyDescent="0.45">
      <c r="A7034">
        <v>7033</v>
      </c>
      <c r="B7034" s="10">
        <v>45440</v>
      </c>
      <c r="C7034">
        <v>5976</v>
      </c>
      <c r="D7034" t="s">
        <v>80</v>
      </c>
      <c r="E7034">
        <v>59</v>
      </c>
      <c r="F7034" t="s">
        <v>6</v>
      </c>
      <c r="G7034">
        <v>3</v>
      </c>
      <c r="H7034">
        <v>3148.02</v>
      </c>
      <c r="I7034">
        <v>9444.06</v>
      </c>
      <c r="J7034" t="s">
        <v>81</v>
      </c>
      <c r="K7034" t="s">
        <v>82</v>
      </c>
      <c r="L7034" t="s">
        <v>114</v>
      </c>
      <c r="M7034">
        <v>2024</v>
      </c>
      <c r="N7034" t="s">
        <v>84</v>
      </c>
      <c r="O7034" t="s">
        <v>6771</v>
      </c>
      <c r="P7034" t="s">
        <v>86</v>
      </c>
    </row>
    <row r="7035" spans="1:16" x14ac:dyDescent="0.45">
      <c r="A7035">
        <v>7034</v>
      </c>
      <c r="B7035" s="10">
        <v>45440</v>
      </c>
      <c r="C7035">
        <v>6695</v>
      </c>
      <c r="D7035" t="s">
        <v>89</v>
      </c>
      <c r="E7035">
        <v>57</v>
      </c>
      <c r="F7035" t="s">
        <v>7</v>
      </c>
      <c r="G7035">
        <v>5</v>
      </c>
      <c r="H7035">
        <v>142.21</v>
      </c>
      <c r="I7035">
        <v>711.05</v>
      </c>
      <c r="J7035" t="s">
        <v>81</v>
      </c>
      <c r="K7035" t="s">
        <v>567</v>
      </c>
      <c r="L7035" t="s">
        <v>114</v>
      </c>
      <c r="M7035">
        <v>2024</v>
      </c>
      <c r="N7035" t="s">
        <v>84</v>
      </c>
      <c r="O7035" t="s">
        <v>8800</v>
      </c>
      <c r="P7035" t="s">
        <v>748</v>
      </c>
    </row>
    <row r="7036" spans="1:16" x14ac:dyDescent="0.45">
      <c r="A7036">
        <v>7035</v>
      </c>
      <c r="B7036" s="10">
        <v>45440</v>
      </c>
      <c r="C7036">
        <v>9445</v>
      </c>
      <c r="D7036" t="s">
        <v>80</v>
      </c>
      <c r="E7036">
        <v>41</v>
      </c>
      <c r="F7036" t="s">
        <v>7</v>
      </c>
      <c r="G7036">
        <v>1</v>
      </c>
      <c r="H7036">
        <v>1085.23</v>
      </c>
      <c r="I7036">
        <v>1085.23</v>
      </c>
      <c r="J7036" t="s">
        <v>97</v>
      </c>
      <c r="K7036" t="s">
        <v>567</v>
      </c>
      <c r="L7036" t="s">
        <v>114</v>
      </c>
      <c r="M7036">
        <v>2024</v>
      </c>
      <c r="N7036" t="s">
        <v>668</v>
      </c>
      <c r="O7036" t="s">
        <v>9441</v>
      </c>
      <c r="P7036" t="s">
        <v>86</v>
      </c>
    </row>
    <row r="7037" spans="1:16" x14ac:dyDescent="0.45">
      <c r="A7037">
        <v>7036</v>
      </c>
      <c r="B7037" s="10">
        <v>45440</v>
      </c>
      <c r="C7037">
        <v>4548</v>
      </c>
      <c r="D7037" t="s">
        <v>80</v>
      </c>
      <c r="E7037">
        <v>31</v>
      </c>
      <c r="F7037" t="s">
        <v>5</v>
      </c>
      <c r="G7037">
        <v>2</v>
      </c>
      <c r="H7037">
        <v>3957.13</v>
      </c>
      <c r="I7037">
        <v>7914.26</v>
      </c>
      <c r="J7037" t="s">
        <v>87</v>
      </c>
      <c r="K7037" t="s">
        <v>82</v>
      </c>
      <c r="L7037" t="s">
        <v>114</v>
      </c>
      <c r="M7037">
        <v>2024</v>
      </c>
      <c r="N7037" t="s">
        <v>84</v>
      </c>
      <c r="O7037" t="s">
        <v>3799</v>
      </c>
      <c r="P7037" t="s">
        <v>86</v>
      </c>
    </row>
    <row r="7038" spans="1:16" x14ac:dyDescent="0.45">
      <c r="A7038">
        <v>7037</v>
      </c>
      <c r="B7038" s="10">
        <v>45440</v>
      </c>
      <c r="C7038">
        <v>7163</v>
      </c>
      <c r="D7038" t="s">
        <v>80</v>
      </c>
      <c r="E7038">
        <v>22</v>
      </c>
      <c r="F7038" t="s">
        <v>7</v>
      </c>
      <c r="G7038">
        <v>1</v>
      </c>
      <c r="H7038">
        <v>2296.12</v>
      </c>
      <c r="I7038">
        <v>2296.12</v>
      </c>
      <c r="J7038" t="s">
        <v>95</v>
      </c>
      <c r="K7038" t="s">
        <v>82</v>
      </c>
      <c r="L7038" t="s">
        <v>114</v>
      </c>
      <c r="M7038">
        <v>2024</v>
      </c>
      <c r="N7038" t="s">
        <v>84</v>
      </c>
      <c r="O7038" t="s">
        <v>5082</v>
      </c>
      <c r="P7038" t="s">
        <v>86</v>
      </c>
    </row>
    <row r="7039" spans="1:16" x14ac:dyDescent="0.45">
      <c r="A7039">
        <v>7038</v>
      </c>
      <c r="B7039" s="10">
        <v>45440</v>
      </c>
      <c r="C7039">
        <v>7671</v>
      </c>
      <c r="D7039" t="s">
        <v>80</v>
      </c>
      <c r="E7039">
        <v>63</v>
      </c>
      <c r="F7039" t="s">
        <v>9</v>
      </c>
      <c r="G7039">
        <v>4</v>
      </c>
      <c r="H7039">
        <v>673.46</v>
      </c>
      <c r="I7039">
        <v>2693.84</v>
      </c>
      <c r="J7039" t="s">
        <v>81</v>
      </c>
      <c r="K7039" t="s">
        <v>82</v>
      </c>
      <c r="L7039" t="s">
        <v>114</v>
      </c>
      <c r="M7039">
        <v>2024</v>
      </c>
      <c r="N7039" t="s">
        <v>84</v>
      </c>
      <c r="O7039" t="s">
        <v>1477</v>
      </c>
      <c r="P7039" t="s">
        <v>86</v>
      </c>
    </row>
    <row r="7040" spans="1:16" x14ac:dyDescent="0.45">
      <c r="A7040">
        <v>7039</v>
      </c>
      <c r="B7040" s="10">
        <v>45440</v>
      </c>
      <c r="C7040">
        <v>6264</v>
      </c>
      <c r="D7040" t="s">
        <v>89</v>
      </c>
      <c r="E7040">
        <v>39</v>
      </c>
      <c r="F7040" t="s">
        <v>102</v>
      </c>
      <c r="G7040">
        <v>5</v>
      </c>
      <c r="H7040">
        <v>2070.89</v>
      </c>
      <c r="I7040">
        <v>10354.450000000001</v>
      </c>
      <c r="J7040" t="s">
        <v>97</v>
      </c>
      <c r="K7040" t="s">
        <v>82</v>
      </c>
      <c r="L7040" t="s">
        <v>114</v>
      </c>
      <c r="M7040">
        <v>2024</v>
      </c>
      <c r="N7040" t="s">
        <v>84</v>
      </c>
      <c r="O7040" t="s">
        <v>8914</v>
      </c>
      <c r="P7040" t="s">
        <v>748</v>
      </c>
    </row>
    <row r="7041" spans="1:16" x14ac:dyDescent="0.45">
      <c r="A7041">
        <v>7040</v>
      </c>
      <c r="B7041" s="10">
        <v>45440</v>
      </c>
      <c r="C7041">
        <v>2231</v>
      </c>
      <c r="D7041" t="s">
        <v>89</v>
      </c>
      <c r="E7041">
        <v>39</v>
      </c>
      <c r="F7041" t="s">
        <v>5</v>
      </c>
      <c r="G7041">
        <v>5</v>
      </c>
      <c r="H7041">
        <v>1098.92</v>
      </c>
      <c r="I7041">
        <v>5494.6</v>
      </c>
      <c r="J7041" t="s">
        <v>97</v>
      </c>
      <c r="K7041" t="s">
        <v>82</v>
      </c>
      <c r="L7041" t="s">
        <v>114</v>
      </c>
      <c r="M7041">
        <v>2024</v>
      </c>
      <c r="N7041" t="s">
        <v>84</v>
      </c>
      <c r="O7041" t="s">
        <v>4549</v>
      </c>
      <c r="P7041" t="s">
        <v>86</v>
      </c>
    </row>
    <row r="7042" spans="1:16" x14ac:dyDescent="0.45">
      <c r="A7042">
        <v>7041</v>
      </c>
      <c r="B7042" s="10">
        <v>45440</v>
      </c>
      <c r="C7042">
        <v>3423</v>
      </c>
      <c r="D7042" t="s">
        <v>80</v>
      </c>
      <c r="E7042">
        <v>27</v>
      </c>
      <c r="F7042" t="s">
        <v>5</v>
      </c>
      <c r="G7042">
        <v>4</v>
      </c>
      <c r="H7042">
        <v>4468.21</v>
      </c>
      <c r="I7042">
        <v>17872.84</v>
      </c>
      <c r="J7042" t="s">
        <v>87</v>
      </c>
      <c r="K7042" t="s">
        <v>82</v>
      </c>
      <c r="L7042" t="s">
        <v>114</v>
      </c>
      <c r="M7042">
        <v>2024</v>
      </c>
      <c r="N7042" t="s">
        <v>668</v>
      </c>
      <c r="O7042" t="s">
        <v>10055</v>
      </c>
      <c r="P7042" t="s">
        <v>86</v>
      </c>
    </row>
    <row r="7043" spans="1:16" x14ac:dyDescent="0.45">
      <c r="A7043">
        <v>7042</v>
      </c>
      <c r="B7043" s="10">
        <v>45441</v>
      </c>
      <c r="C7043">
        <v>9071</v>
      </c>
      <c r="D7043" t="s">
        <v>89</v>
      </c>
      <c r="E7043">
        <v>43</v>
      </c>
      <c r="F7043" t="s">
        <v>6</v>
      </c>
      <c r="G7043">
        <v>5</v>
      </c>
      <c r="H7043">
        <v>4451.83</v>
      </c>
      <c r="I7043">
        <v>22259.15</v>
      </c>
      <c r="J7043" t="s">
        <v>97</v>
      </c>
      <c r="K7043" t="s">
        <v>82</v>
      </c>
      <c r="L7043" t="s">
        <v>114</v>
      </c>
      <c r="M7043">
        <v>2024</v>
      </c>
      <c r="N7043" t="s">
        <v>84</v>
      </c>
      <c r="O7043" t="s">
        <v>378</v>
      </c>
      <c r="P7043" t="s">
        <v>86</v>
      </c>
    </row>
    <row r="7044" spans="1:16" x14ac:dyDescent="0.45">
      <c r="A7044">
        <v>7043</v>
      </c>
      <c r="B7044" s="10">
        <v>45441</v>
      </c>
      <c r="C7044">
        <v>5261</v>
      </c>
      <c r="D7044" t="s">
        <v>89</v>
      </c>
      <c r="E7044">
        <v>32</v>
      </c>
      <c r="F7044" t="s">
        <v>7</v>
      </c>
      <c r="G7044">
        <v>4</v>
      </c>
      <c r="H7044">
        <v>1965.96</v>
      </c>
      <c r="I7044">
        <v>7863.84</v>
      </c>
      <c r="J7044" t="s">
        <v>87</v>
      </c>
      <c r="K7044" t="s">
        <v>82</v>
      </c>
      <c r="L7044" t="s">
        <v>114</v>
      </c>
      <c r="M7044">
        <v>2024</v>
      </c>
      <c r="N7044" t="s">
        <v>84</v>
      </c>
      <c r="O7044" t="s">
        <v>1103</v>
      </c>
      <c r="P7044" t="s">
        <v>86</v>
      </c>
    </row>
    <row r="7045" spans="1:16" x14ac:dyDescent="0.45">
      <c r="A7045">
        <v>7044</v>
      </c>
      <c r="B7045" s="10">
        <v>45441</v>
      </c>
      <c r="C7045">
        <v>3908</v>
      </c>
      <c r="D7045" t="s">
        <v>89</v>
      </c>
      <c r="E7045">
        <v>55</v>
      </c>
      <c r="F7045" t="s">
        <v>102</v>
      </c>
      <c r="G7045">
        <v>1</v>
      </c>
      <c r="H7045">
        <v>730.1</v>
      </c>
      <c r="I7045">
        <v>730.1</v>
      </c>
      <c r="J7045" t="s">
        <v>81</v>
      </c>
      <c r="K7045" t="s">
        <v>567</v>
      </c>
      <c r="L7045" t="s">
        <v>114</v>
      </c>
      <c r="M7045">
        <v>2024</v>
      </c>
      <c r="N7045" t="s">
        <v>84</v>
      </c>
      <c r="O7045" t="s">
        <v>8108</v>
      </c>
      <c r="P7045" t="s">
        <v>86</v>
      </c>
    </row>
    <row r="7046" spans="1:16" x14ac:dyDescent="0.45">
      <c r="A7046">
        <v>7045</v>
      </c>
      <c r="B7046" s="10">
        <v>45441</v>
      </c>
      <c r="C7046">
        <v>5712</v>
      </c>
      <c r="D7046" t="s">
        <v>89</v>
      </c>
      <c r="E7046">
        <v>58</v>
      </c>
      <c r="F7046" t="s">
        <v>9</v>
      </c>
      <c r="G7046">
        <v>4</v>
      </c>
      <c r="H7046">
        <v>1826.21</v>
      </c>
      <c r="I7046">
        <v>7304.84</v>
      </c>
      <c r="J7046" t="s">
        <v>81</v>
      </c>
      <c r="K7046" t="s">
        <v>82</v>
      </c>
      <c r="L7046" t="s">
        <v>114</v>
      </c>
      <c r="M7046">
        <v>2024</v>
      </c>
      <c r="N7046" t="s">
        <v>84</v>
      </c>
      <c r="O7046" t="s">
        <v>1478</v>
      </c>
      <c r="P7046" t="s">
        <v>86</v>
      </c>
    </row>
    <row r="7047" spans="1:16" x14ac:dyDescent="0.45">
      <c r="A7047">
        <v>7046</v>
      </c>
      <c r="B7047" s="10">
        <v>45441</v>
      </c>
      <c r="C7047">
        <v>7755</v>
      </c>
      <c r="D7047" t="s">
        <v>80</v>
      </c>
      <c r="E7047">
        <v>59</v>
      </c>
      <c r="F7047" t="s">
        <v>102</v>
      </c>
      <c r="G7047">
        <v>3</v>
      </c>
      <c r="H7047">
        <v>687.26</v>
      </c>
      <c r="I7047">
        <v>2061.7800000000002</v>
      </c>
      <c r="J7047" t="s">
        <v>81</v>
      </c>
      <c r="K7047" t="s">
        <v>82</v>
      </c>
      <c r="L7047" t="s">
        <v>114</v>
      </c>
      <c r="M7047">
        <v>2024</v>
      </c>
      <c r="N7047" t="s">
        <v>84</v>
      </c>
      <c r="O7047" t="s">
        <v>8448</v>
      </c>
      <c r="P7047" t="s">
        <v>748</v>
      </c>
    </row>
    <row r="7048" spans="1:16" x14ac:dyDescent="0.45">
      <c r="A7048">
        <v>7047</v>
      </c>
      <c r="B7048" s="10">
        <v>45441</v>
      </c>
      <c r="C7048">
        <v>4883</v>
      </c>
      <c r="D7048" t="s">
        <v>89</v>
      </c>
      <c r="E7048">
        <v>18</v>
      </c>
      <c r="F7048" t="s">
        <v>8</v>
      </c>
      <c r="G7048">
        <v>4</v>
      </c>
      <c r="H7048">
        <v>1555.03</v>
      </c>
      <c r="I7048">
        <v>6220.12</v>
      </c>
      <c r="J7048" t="s">
        <v>95</v>
      </c>
      <c r="K7048" t="s">
        <v>82</v>
      </c>
      <c r="L7048" t="s">
        <v>114</v>
      </c>
      <c r="M7048">
        <v>2024</v>
      </c>
      <c r="N7048" t="s">
        <v>84</v>
      </c>
      <c r="O7048" t="s">
        <v>2403</v>
      </c>
      <c r="P7048" t="s">
        <v>86</v>
      </c>
    </row>
    <row r="7049" spans="1:16" x14ac:dyDescent="0.45">
      <c r="A7049">
        <v>7048</v>
      </c>
      <c r="B7049" s="10">
        <v>45441</v>
      </c>
      <c r="C7049">
        <v>4515</v>
      </c>
      <c r="D7049" t="s">
        <v>80</v>
      </c>
      <c r="E7049">
        <v>31</v>
      </c>
      <c r="F7049" t="s">
        <v>102</v>
      </c>
      <c r="G7049">
        <v>1</v>
      </c>
      <c r="H7049">
        <v>3867.35</v>
      </c>
      <c r="I7049">
        <v>3867.35</v>
      </c>
      <c r="J7049" t="s">
        <v>87</v>
      </c>
      <c r="K7049" t="s">
        <v>82</v>
      </c>
      <c r="L7049" t="s">
        <v>114</v>
      </c>
      <c r="M7049">
        <v>2024</v>
      </c>
      <c r="N7049" t="s">
        <v>84</v>
      </c>
      <c r="O7049" t="s">
        <v>5470</v>
      </c>
      <c r="P7049" t="s">
        <v>86</v>
      </c>
    </row>
    <row r="7050" spans="1:16" x14ac:dyDescent="0.45">
      <c r="A7050">
        <v>7049</v>
      </c>
      <c r="B7050" s="10">
        <v>45441</v>
      </c>
      <c r="C7050">
        <v>4403</v>
      </c>
      <c r="D7050" t="s">
        <v>80</v>
      </c>
      <c r="E7050">
        <v>53</v>
      </c>
      <c r="F7050" t="s">
        <v>9</v>
      </c>
      <c r="G7050">
        <v>5</v>
      </c>
      <c r="H7050">
        <v>1495.13</v>
      </c>
      <c r="I7050">
        <v>7475.65</v>
      </c>
      <c r="J7050" t="s">
        <v>93</v>
      </c>
      <c r="K7050" t="s">
        <v>82</v>
      </c>
      <c r="L7050" t="s">
        <v>114</v>
      </c>
      <c r="M7050">
        <v>2024</v>
      </c>
      <c r="N7050" t="s">
        <v>84</v>
      </c>
      <c r="O7050" t="s">
        <v>9192</v>
      </c>
      <c r="P7050" t="s">
        <v>748</v>
      </c>
    </row>
    <row r="7051" spans="1:16" x14ac:dyDescent="0.45">
      <c r="A7051">
        <v>7050</v>
      </c>
      <c r="B7051" s="10">
        <v>45441</v>
      </c>
      <c r="C7051">
        <v>5598</v>
      </c>
      <c r="D7051" t="s">
        <v>89</v>
      </c>
      <c r="E7051">
        <v>48</v>
      </c>
      <c r="F7051" t="s">
        <v>9</v>
      </c>
      <c r="G7051">
        <v>3</v>
      </c>
      <c r="H7051">
        <v>2743.8</v>
      </c>
      <c r="I7051">
        <v>8231.4</v>
      </c>
      <c r="J7051" t="s">
        <v>93</v>
      </c>
      <c r="K7051" t="s">
        <v>82</v>
      </c>
      <c r="L7051" t="s">
        <v>114</v>
      </c>
      <c r="M7051">
        <v>2024</v>
      </c>
      <c r="N7051" t="s">
        <v>84</v>
      </c>
      <c r="O7051" t="s">
        <v>8538</v>
      </c>
      <c r="P7051" t="s">
        <v>748</v>
      </c>
    </row>
    <row r="7052" spans="1:16" x14ac:dyDescent="0.45">
      <c r="A7052">
        <v>7051</v>
      </c>
      <c r="B7052" s="10">
        <v>45441</v>
      </c>
      <c r="C7052">
        <v>6008</v>
      </c>
      <c r="D7052" t="s">
        <v>80</v>
      </c>
      <c r="E7052">
        <v>45</v>
      </c>
      <c r="F7052" t="s">
        <v>9</v>
      </c>
      <c r="G7052">
        <v>4</v>
      </c>
      <c r="H7052">
        <v>638.41999999999996</v>
      </c>
      <c r="I7052">
        <v>2553.6799999999998</v>
      </c>
      <c r="J7052" t="s">
        <v>93</v>
      </c>
      <c r="K7052" t="s">
        <v>82</v>
      </c>
      <c r="L7052" t="s">
        <v>114</v>
      </c>
      <c r="M7052">
        <v>2024</v>
      </c>
      <c r="N7052" t="s">
        <v>84</v>
      </c>
      <c r="O7052" t="s">
        <v>2114</v>
      </c>
      <c r="P7052" t="s">
        <v>86</v>
      </c>
    </row>
    <row r="7053" spans="1:16" x14ac:dyDescent="0.45">
      <c r="A7053">
        <v>7052</v>
      </c>
      <c r="B7053" s="10">
        <v>45441</v>
      </c>
      <c r="C7053">
        <v>7222</v>
      </c>
      <c r="D7053" t="s">
        <v>89</v>
      </c>
      <c r="E7053">
        <v>51</v>
      </c>
      <c r="F7053" t="s">
        <v>5</v>
      </c>
      <c r="G7053">
        <v>1</v>
      </c>
      <c r="H7053">
        <v>1770.75</v>
      </c>
      <c r="I7053">
        <v>1770.75</v>
      </c>
      <c r="J7053" t="s">
        <v>93</v>
      </c>
      <c r="K7053" t="s">
        <v>567</v>
      </c>
      <c r="L7053" t="s">
        <v>114</v>
      </c>
      <c r="M7053">
        <v>2024</v>
      </c>
      <c r="N7053" t="s">
        <v>84</v>
      </c>
      <c r="O7053" t="s">
        <v>7837</v>
      </c>
      <c r="P7053" t="s">
        <v>86</v>
      </c>
    </row>
    <row r="7054" spans="1:16" x14ac:dyDescent="0.45">
      <c r="A7054">
        <v>7053</v>
      </c>
      <c r="B7054" s="10">
        <v>45441</v>
      </c>
      <c r="C7054">
        <v>5009</v>
      </c>
      <c r="D7054" t="s">
        <v>80</v>
      </c>
      <c r="E7054">
        <v>52</v>
      </c>
      <c r="F7054" t="s">
        <v>5</v>
      </c>
      <c r="G7054">
        <v>3</v>
      </c>
      <c r="H7054">
        <v>246.21</v>
      </c>
      <c r="I7054">
        <v>738.63</v>
      </c>
      <c r="J7054" t="s">
        <v>93</v>
      </c>
      <c r="K7054" t="s">
        <v>567</v>
      </c>
      <c r="L7054" t="s">
        <v>114</v>
      </c>
      <c r="M7054">
        <v>2024</v>
      </c>
      <c r="N7054" t="s">
        <v>84</v>
      </c>
      <c r="O7054" t="s">
        <v>7549</v>
      </c>
      <c r="P7054" t="s">
        <v>86</v>
      </c>
    </row>
    <row r="7055" spans="1:16" x14ac:dyDescent="0.45">
      <c r="A7055">
        <v>7054</v>
      </c>
      <c r="B7055" s="10">
        <v>45441</v>
      </c>
      <c r="C7055">
        <v>3735</v>
      </c>
      <c r="D7055" t="s">
        <v>80</v>
      </c>
      <c r="E7055">
        <v>56</v>
      </c>
      <c r="F7055" t="s">
        <v>8</v>
      </c>
      <c r="G7055">
        <v>3</v>
      </c>
      <c r="H7055">
        <v>2763.43</v>
      </c>
      <c r="I7055">
        <v>8290.2900000000009</v>
      </c>
      <c r="J7055" t="s">
        <v>81</v>
      </c>
      <c r="K7055" t="s">
        <v>82</v>
      </c>
      <c r="L7055" t="s">
        <v>114</v>
      </c>
      <c r="M7055">
        <v>2024</v>
      </c>
      <c r="N7055" t="s">
        <v>84</v>
      </c>
      <c r="O7055" t="s">
        <v>8449</v>
      </c>
      <c r="P7055" t="s">
        <v>748</v>
      </c>
    </row>
    <row r="7056" spans="1:16" x14ac:dyDescent="0.45">
      <c r="A7056">
        <v>7055</v>
      </c>
      <c r="B7056" s="10">
        <v>45441</v>
      </c>
      <c r="C7056">
        <v>5491</v>
      </c>
      <c r="D7056" t="s">
        <v>89</v>
      </c>
      <c r="E7056">
        <v>40</v>
      </c>
      <c r="F7056" t="s">
        <v>102</v>
      </c>
      <c r="G7056">
        <v>3</v>
      </c>
      <c r="H7056">
        <v>1770.73</v>
      </c>
      <c r="I7056">
        <v>5312.19</v>
      </c>
      <c r="J7056" t="s">
        <v>97</v>
      </c>
      <c r="K7056" t="s">
        <v>82</v>
      </c>
      <c r="L7056" t="s">
        <v>114</v>
      </c>
      <c r="M7056">
        <v>2024</v>
      </c>
      <c r="N7056" t="s">
        <v>84</v>
      </c>
      <c r="O7056" t="s">
        <v>8620</v>
      </c>
      <c r="P7056" t="s">
        <v>748</v>
      </c>
    </row>
    <row r="7057" spans="1:16" x14ac:dyDescent="0.45">
      <c r="A7057">
        <v>7056</v>
      </c>
      <c r="B7057" s="10">
        <v>45442</v>
      </c>
      <c r="C7057">
        <v>9593</v>
      </c>
      <c r="D7057" t="s">
        <v>80</v>
      </c>
      <c r="E7057">
        <v>63</v>
      </c>
      <c r="F7057" t="s">
        <v>7</v>
      </c>
      <c r="G7057">
        <v>4</v>
      </c>
      <c r="H7057">
        <v>4366.42</v>
      </c>
      <c r="I7057">
        <v>17465.68</v>
      </c>
      <c r="J7057" t="s">
        <v>81</v>
      </c>
      <c r="K7057" t="s">
        <v>82</v>
      </c>
      <c r="L7057" t="s">
        <v>114</v>
      </c>
      <c r="M7057">
        <v>2024</v>
      </c>
      <c r="N7057" t="s">
        <v>668</v>
      </c>
      <c r="O7057" t="s">
        <v>729</v>
      </c>
      <c r="P7057" t="s">
        <v>86</v>
      </c>
    </row>
    <row r="7058" spans="1:16" x14ac:dyDescent="0.45">
      <c r="A7058">
        <v>7057</v>
      </c>
      <c r="B7058" s="10">
        <v>45442</v>
      </c>
      <c r="C7058">
        <v>1974</v>
      </c>
      <c r="D7058" t="s">
        <v>89</v>
      </c>
      <c r="E7058">
        <v>61</v>
      </c>
      <c r="F7058" t="s">
        <v>6</v>
      </c>
      <c r="G7058">
        <v>1</v>
      </c>
      <c r="H7058">
        <v>1993.14</v>
      </c>
      <c r="I7058">
        <v>1993.14</v>
      </c>
      <c r="J7058" t="s">
        <v>81</v>
      </c>
      <c r="K7058" t="s">
        <v>567</v>
      </c>
      <c r="L7058" t="s">
        <v>114</v>
      </c>
      <c r="M7058">
        <v>2024</v>
      </c>
      <c r="N7058" t="s">
        <v>84</v>
      </c>
      <c r="O7058" t="s">
        <v>8109</v>
      </c>
      <c r="P7058" t="s">
        <v>86</v>
      </c>
    </row>
    <row r="7059" spans="1:16" x14ac:dyDescent="0.45">
      <c r="A7059">
        <v>7058</v>
      </c>
      <c r="B7059" s="10">
        <v>45442</v>
      </c>
      <c r="C7059">
        <v>1223</v>
      </c>
      <c r="D7059" t="s">
        <v>80</v>
      </c>
      <c r="E7059">
        <v>36</v>
      </c>
      <c r="F7059" t="s">
        <v>8</v>
      </c>
      <c r="G7059">
        <v>1</v>
      </c>
      <c r="H7059">
        <v>2810.99</v>
      </c>
      <c r="I7059">
        <v>2810.99</v>
      </c>
      <c r="J7059" t="s">
        <v>97</v>
      </c>
      <c r="K7059" t="s">
        <v>82</v>
      </c>
      <c r="L7059" t="s">
        <v>114</v>
      </c>
      <c r="M7059">
        <v>2024</v>
      </c>
      <c r="N7059" t="s">
        <v>84</v>
      </c>
      <c r="O7059" t="s">
        <v>5263</v>
      </c>
      <c r="P7059" t="s">
        <v>86</v>
      </c>
    </row>
    <row r="7060" spans="1:16" x14ac:dyDescent="0.45">
      <c r="A7060">
        <v>7059</v>
      </c>
      <c r="B7060" s="10">
        <v>45442</v>
      </c>
      <c r="C7060">
        <v>5613</v>
      </c>
      <c r="D7060" t="s">
        <v>80</v>
      </c>
      <c r="E7060">
        <v>35</v>
      </c>
      <c r="F7060" t="s">
        <v>7</v>
      </c>
      <c r="G7060">
        <v>1</v>
      </c>
      <c r="H7060">
        <v>4884.3900000000003</v>
      </c>
      <c r="I7060">
        <v>4884.3900000000003</v>
      </c>
      <c r="J7060" t="s">
        <v>97</v>
      </c>
      <c r="K7060" t="s">
        <v>82</v>
      </c>
      <c r="L7060" t="s">
        <v>114</v>
      </c>
      <c r="M7060">
        <v>2024</v>
      </c>
      <c r="N7060" t="s">
        <v>84</v>
      </c>
      <c r="O7060" t="s">
        <v>5264</v>
      </c>
      <c r="P7060" t="s">
        <v>86</v>
      </c>
    </row>
    <row r="7061" spans="1:16" x14ac:dyDescent="0.45">
      <c r="A7061">
        <v>7060</v>
      </c>
      <c r="B7061" s="10">
        <v>45442</v>
      </c>
      <c r="C7061">
        <v>7777</v>
      </c>
      <c r="D7061" t="s">
        <v>89</v>
      </c>
      <c r="E7061">
        <v>32</v>
      </c>
      <c r="F7061" t="s">
        <v>7</v>
      </c>
      <c r="G7061">
        <v>2</v>
      </c>
      <c r="H7061">
        <v>3231.39</v>
      </c>
      <c r="I7061">
        <v>6462.78</v>
      </c>
      <c r="J7061" t="s">
        <v>87</v>
      </c>
      <c r="K7061" t="s">
        <v>82</v>
      </c>
      <c r="L7061" t="s">
        <v>114</v>
      </c>
      <c r="M7061">
        <v>2024</v>
      </c>
      <c r="N7061" t="s">
        <v>84</v>
      </c>
      <c r="O7061" t="s">
        <v>3800</v>
      </c>
      <c r="P7061" t="s">
        <v>86</v>
      </c>
    </row>
    <row r="7062" spans="1:16" x14ac:dyDescent="0.45">
      <c r="A7062">
        <v>7061</v>
      </c>
      <c r="B7062" s="10">
        <v>45442</v>
      </c>
      <c r="C7062">
        <v>9427</v>
      </c>
      <c r="D7062" t="s">
        <v>89</v>
      </c>
      <c r="E7062">
        <v>18</v>
      </c>
      <c r="F7062" t="s">
        <v>8</v>
      </c>
      <c r="G7062">
        <v>5</v>
      </c>
      <c r="H7062">
        <v>2527.34</v>
      </c>
      <c r="I7062">
        <v>12636.7</v>
      </c>
      <c r="J7062" t="s">
        <v>95</v>
      </c>
      <c r="K7062" t="s">
        <v>82</v>
      </c>
      <c r="L7062" t="s">
        <v>114</v>
      </c>
      <c r="M7062">
        <v>2024</v>
      </c>
      <c r="N7062" t="s">
        <v>84</v>
      </c>
      <c r="O7062" t="s">
        <v>4940</v>
      </c>
      <c r="P7062" t="s">
        <v>86</v>
      </c>
    </row>
    <row r="7063" spans="1:16" x14ac:dyDescent="0.45">
      <c r="A7063">
        <v>7062</v>
      </c>
      <c r="B7063" s="10">
        <v>45442</v>
      </c>
      <c r="C7063">
        <v>5211</v>
      </c>
      <c r="D7063" t="s">
        <v>89</v>
      </c>
      <c r="E7063">
        <v>42</v>
      </c>
      <c r="F7063" t="s">
        <v>102</v>
      </c>
      <c r="G7063">
        <v>1</v>
      </c>
      <c r="H7063">
        <v>535.72</v>
      </c>
      <c r="I7063">
        <v>535.72</v>
      </c>
      <c r="J7063" t="s">
        <v>97</v>
      </c>
      <c r="K7063" t="s">
        <v>567</v>
      </c>
      <c r="L7063" t="s">
        <v>114</v>
      </c>
      <c r="M7063">
        <v>2024</v>
      </c>
      <c r="N7063" t="s">
        <v>84</v>
      </c>
      <c r="O7063" t="s">
        <v>7975</v>
      </c>
      <c r="P7063" t="s">
        <v>86</v>
      </c>
    </row>
    <row r="7064" spans="1:16" x14ac:dyDescent="0.45">
      <c r="A7064">
        <v>7063</v>
      </c>
      <c r="B7064" s="10">
        <v>45442</v>
      </c>
      <c r="C7064">
        <v>1225</v>
      </c>
      <c r="D7064" t="s">
        <v>80</v>
      </c>
      <c r="E7064">
        <v>43</v>
      </c>
      <c r="F7064" t="s">
        <v>6</v>
      </c>
      <c r="G7064">
        <v>2</v>
      </c>
      <c r="H7064">
        <v>4113.7700000000004</v>
      </c>
      <c r="I7064">
        <v>8227.5400000000009</v>
      </c>
      <c r="J7064" t="s">
        <v>97</v>
      </c>
      <c r="K7064" t="s">
        <v>82</v>
      </c>
      <c r="L7064" t="s">
        <v>114</v>
      </c>
      <c r="M7064">
        <v>2024</v>
      </c>
      <c r="N7064" t="s">
        <v>84</v>
      </c>
      <c r="O7064" t="s">
        <v>2851</v>
      </c>
      <c r="P7064" t="s">
        <v>86</v>
      </c>
    </row>
    <row r="7065" spans="1:16" x14ac:dyDescent="0.45">
      <c r="A7065">
        <v>7064</v>
      </c>
      <c r="B7065" s="10">
        <v>45442</v>
      </c>
      <c r="C7065">
        <v>9183</v>
      </c>
      <c r="D7065" t="s">
        <v>89</v>
      </c>
      <c r="E7065">
        <v>52</v>
      </c>
      <c r="F7065" t="s">
        <v>7</v>
      </c>
      <c r="G7065">
        <v>2</v>
      </c>
      <c r="H7065">
        <v>3229.8</v>
      </c>
      <c r="I7065">
        <v>6459.6</v>
      </c>
      <c r="J7065" t="s">
        <v>93</v>
      </c>
      <c r="K7065" t="s">
        <v>82</v>
      </c>
      <c r="L7065" t="s">
        <v>114</v>
      </c>
      <c r="M7065">
        <v>2024</v>
      </c>
      <c r="N7065" t="s">
        <v>84</v>
      </c>
      <c r="O7065" t="s">
        <v>3458</v>
      </c>
      <c r="P7065" t="s">
        <v>86</v>
      </c>
    </row>
    <row r="7066" spans="1:16" x14ac:dyDescent="0.45">
      <c r="A7066">
        <v>7065</v>
      </c>
      <c r="B7066" s="10">
        <v>45442</v>
      </c>
      <c r="C7066">
        <v>5277</v>
      </c>
      <c r="D7066" t="s">
        <v>89</v>
      </c>
      <c r="E7066">
        <v>32</v>
      </c>
      <c r="F7066" t="s">
        <v>5</v>
      </c>
      <c r="G7066">
        <v>3</v>
      </c>
      <c r="H7066">
        <v>587.20000000000005</v>
      </c>
      <c r="I7066">
        <v>1761.6</v>
      </c>
      <c r="J7066" t="s">
        <v>87</v>
      </c>
      <c r="K7066" t="s">
        <v>567</v>
      </c>
      <c r="L7066" t="s">
        <v>114</v>
      </c>
      <c r="M7066">
        <v>2024</v>
      </c>
      <c r="N7066" t="s">
        <v>84</v>
      </c>
      <c r="O7066" t="s">
        <v>8759</v>
      </c>
      <c r="P7066" t="s">
        <v>748</v>
      </c>
    </row>
    <row r="7067" spans="1:16" x14ac:dyDescent="0.45">
      <c r="A7067">
        <v>7066</v>
      </c>
      <c r="B7067" s="10">
        <v>45442</v>
      </c>
      <c r="C7067">
        <v>2341</v>
      </c>
      <c r="D7067" t="s">
        <v>89</v>
      </c>
      <c r="E7067">
        <v>21</v>
      </c>
      <c r="F7067" t="s">
        <v>5</v>
      </c>
      <c r="G7067">
        <v>5</v>
      </c>
      <c r="H7067">
        <v>1266.06</v>
      </c>
      <c r="I7067">
        <v>6330.3</v>
      </c>
      <c r="J7067" t="s">
        <v>95</v>
      </c>
      <c r="K7067" t="s">
        <v>82</v>
      </c>
      <c r="L7067" t="s">
        <v>114</v>
      </c>
      <c r="M7067">
        <v>2024</v>
      </c>
      <c r="N7067" t="s">
        <v>84</v>
      </c>
      <c r="O7067" t="s">
        <v>8857</v>
      </c>
      <c r="P7067" t="s">
        <v>748</v>
      </c>
    </row>
    <row r="7068" spans="1:16" x14ac:dyDescent="0.45">
      <c r="A7068">
        <v>7067</v>
      </c>
      <c r="B7068" s="10">
        <v>45442</v>
      </c>
      <c r="C7068">
        <v>5036</v>
      </c>
      <c r="D7068" t="s">
        <v>89</v>
      </c>
      <c r="E7068">
        <v>32</v>
      </c>
      <c r="F7068" t="s">
        <v>8</v>
      </c>
      <c r="G7068">
        <v>3</v>
      </c>
      <c r="H7068">
        <v>2711.35</v>
      </c>
      <c r="I7068">
        <v>8134.05</v>
      </c>
      <c r="J7068" t="s">
        <v>87</v>
      </c>
      <c r="K7068" t="s">
        <v>82</v>
      </c>
      <c r="L7068" t="s">
        <v>114</v>
      </c>
      <c r="M7068">
        <v>2024</v>
      </c>
      <c r="N7068" t="s">
        <v>84</v>
      </c>
      <c r="O7068" t="s">
        <v>8355</v>
      </c>
      <c r="P7068" t="s">
        <v>748</v>
      </c>
    </row>
    <row r="7069" spans="1:16" x14ac:dyDescent="0.45">
      <c r="A7069">
        <v>7068</v>
      </c>
      <c r="B7069" s="10">
        <v>45442</v>
      </c>
      <c r="C7069">
        <v>9401</v>
      </c>
      <c r="D7069" t="s">
        <v>80</v>
      </c>
      <c r="E7069">
        <v>59</v>
      </c>
      <c r="F7069" t="s">
        <v>6</v>
      </c>
      <c r="G7069">
        <v>5</v>
      </c>
      <c r="H7069">
        <v>273.06</v>
      </c>
      <c r="I7069">
        <v>1365.3</v>
      </c>
      <c r="J7069" t="s">
        <v>81</v>
      </c>
      <c r="K7069" t="s">
        <v>567</v>
      </c>
      <c r="L7069" t="s">
        <v>114</v>
      </c>
      <c r="M7069">
        <v>2024</v>
      </c>
      <c r="N7069" t="s">
        <v>84</v>
      </c>
      <c r="O7069" t="s">
        <v>7630</v>
      </c>
      <c r="P7069" t="s">
        <v>86</v>
      </c>
    </row>
    <row r="7070" spans="1:16" x14ac:dyDescent="0.45">
      <c r="A7070">
        <v>7069</v>
      </c>
      <c r="B7070" s="10">
        <v>45443</v>
      </c>
      <c r="C7070">
        <v>4727</v>
      </c>
      <c r="D7070" t="s">
        <v>80</v>
      </c>
      <c r="E7070">
        <v>55</v>
      </c>
      <c r="F7070" t="s">
        <v>6</v>
      </c>
      <c r="G7070">
        <v>3</v>
      </c>
      <c r="H7070">
        <v>3605.63</v>
      </c>
      <c r="I7070">
        <v>10816.89</v>
      </c>
      <c r="J7070" t="s">
        <v>81</v>
      </c>
      <c r="K7070" t="s">
        <v>82</v>
      </c>
      <c r="L7070" t="s">
        <v>114</v>
      </c>
      <c r="M7070">
        <v>2024</v>
      </c>
      <c r="N7070" t="s">
        <v>84</v>
      </c>
      <c r="O7070" t="s">
        <v>465</v>
      </c>
      <c r="P7070" t="s">
        <v>86</v>
      </c>
    </row>
    <row r="7071" spans="1:16" x14ac:dyDescent="0.45">
      <c r="A7071">
        <v>7070</v>
      </c>
      <c r="B7071" s="10">
        <v>45443</v>
      </c>
      <c r="C7071">
        <v>4928</v>
      </c>
      <c r="D7071" t="s">
        <v>80</v>
      </c>
      <c r="E7071">
        <v>62</v>
      </c>
      <c r="F7071" t="s">
        <v>7</v>
      </c>
      <c r="G7071">
        <v>4</v>
      </c>
      <c r="H7071">
        <v>1177.58</v>
      </c>
      <c r="I7071">
        <v>4710.32</v>
      </c>
      <c r="J7071" t="s">
        <v>81</v>
      </c>
      <c r="K7071" t="s">
        <v>82</v>
      </c>
      <c r="L7071" t="s">
        <v>114</v>
      </c>
      <c r="M7071">
        <v>2024</v>
      </c>
      <c r="N7071" t="s">
        <v>84</v>
      </c>
      <c r="O7071" t="s">
        <v>1479</v>
      </c>
      <c r="P7071" t="s">
        <v>86</v>
      </c>
    </row>
    <row r="7072" spans="1:16" x14ac:dyDescent="0.45">
      <c r="A7072">
        <v>7071</v>
      </c>
      <c r="B7072" s="10">
        <v>45443</v>
      </c>
      <c r="C7072">
        <v>3803</v>
      </c>
      <c r="D7072" t="s">
        <v>80</v>
      </c>
      <c r="E7072">
        <v>56</v>
      </c>
      <c r="F7072" t="s">
        <v>8</v>
      </c>
      <c r="G7072">
        <v>5</v>
      </c>
      <c r="H7072">
        <v>2474.0700000000002</v>
      </c>
      <c r="I7072">
        <v>12370.35</v>
      </c>
      <c r="J7072" t="s">
        <v>81</v>
      </c>
      <c r="K7072" t="s">
        <v>82</v>
      </c>
      <c r="L7072" t="s">
        <v>114</v>
      </c>
      <c r="M7072">
        <v>2024</v>
      </c>
      <c r="N7072" t="s">
        <v>84</v>
      </c>
      <c r="O7072" t="s">
        <v>4764</v>
      </c>
      <c r="P7072" t="s">
        <v>86</v>
      </c>
    </row>
    <row r="7073" spans="1:16" x14ac:dyDescent="0.45">
      <c r="A7073">
        <v>7072</v>
      </c>
      <c r="B7073" s="10">
        <v>45443</v>
      </c>
      <c r="C7073">
        <v>7558</v>
      </c>
      <c r="D7073" t="s">
        <v>80</v>
      </c>
      <c r="E7073">
        <v>18</v>
      </c>
      <c r="F7073" t="s">
        <v>6</v>
      </c>
      <c r="G7073">
        <v>2</v>
      </c>
      <c r="H7073">
        <v>1246.1300000000001</v>
      </c>
      <c r="I7073">
        <v>2492.2600000000002</v>
      </c>
      <c r="J7073" t="s">
        <v>95</v>
      </c>
      <c r="K7073" t="s">
        <v>82</v>
      </c>
      <c r="L7073" t="s">
        <v>114</v>
      </c>
      <c r="M7073">
        <v>2024</v>
      </c>
      <c r="N7073" t="s">
        <v>84</v>
      </c>
      <c r="O7073" t="s">
        <v>2585</v>
      </c>
      <c r="P7073" t="s">
        <v>86</v>
      </c>
    </row>
    <row r="7074" spans="1:16" x14ac:dyDescent="0.45">
      <c r="A7074">
        <v>7073</v>
      </c>
      <c r="B7074" s="10">
        <v>45443</v>
      </c>
      <c r="C7074">
        <v>1393</v>
      </c>
      <c r="D7074" t="s">
        <v>80</v>
      </c>
      <c r="E7074">
        <v>39</v>
      </c>
      <c r="F7074" t="s">
        <v>6</v>
      </c>
      <c r="G7074">
        <v>2</v>
      </c>
      <c r="H7074">
        <v>2471.48</v>
      </c>
      <c r="I7074">
        <v>4942.96</v>
      </c>
      <c r="J7074" t="s">
        <v>97</v>
      </c>
      <c r="K7074" t="s">
        <v>82</v>
      </c>
      <c r="L7074" t="s">
        <v>114</v>
      </c>
      <c r="M7074">
        <v>2024</v>
      </c>
      <c r="N7074" t="s">
        <v>84</v>
      </c>
      <c r="O7074" t="s">
        <v>2852</v>
      </c>
      <c r="P7074" t="s">
        <v>86</v>
      </c>
    </row>
    <row r="7075" spans="1:16" x14ac:dyDescent="0.45">
      <c r="A7075">
        <v>7074</v>
      </c>
      <c r="B7075" s="10">
        <v>45443</v>
      </c>
      <c r="C7075">
        <v>7839</v>
      </c>
      <c r="D7075" t="s">
        <v>89</v>
      </c>
      <c r="E7075">
        <v>28</v>
      </c>
      <c r="F7075" t="s">
        <v>5</v>
      </c>
      <c r="G7075">
        <v>5</v>
      </c>
      <c r="H7075">
        <v>988.91</v>
      </c>
      <c r="I7075">
        <v>4944.55</v>
      </c>
      <c r="J7075" t="s">
        <v>87</v>
      </c>
      <c r="K7075" t="s">
        <v>82</v>
      </c>
      <c r="L7075" t="s">
        <v>114</v>
      </c>
      <c r="M7075">
        <v>2024</v>
      </c>
      <c r="N7075" t="s">
        <v>84</v>
      </c>
      <c r="O7075" t="s">
        <v>4063</v>
      </c>
      <c r="P7075" t="s">
        <v>86</v>
      </c>
    </row>
    <row r="7076" spans="1:16" x14ac:dyDescent="0.45">
      <c r="A7076">
        <v>7075</v>
      </c>
      <c r="B7076" s="10">
        <v>45443</v>
      </c>
      <c r="C7076">
        <v>9795</v>
      </c>
      <c r="D7076" t="s">
        <v>80</v>
      </c>
      <c r="E7076">
        <v>63</v>
      </c>
      <c r="F7076" t="s">
        <v>8</v>
      </c>
      <c r="G7076">
        <v>3</v>
      </c>
      <c r="H7076">
        <v>2989.91</v>
      </c>
      <c r="I7076">
        <v>8969.73</v>
      </c>
      <c r="J7076" t="s">
        <v>81</v>
      </c>
      <c r="K7076" t="s">
        <v>82</v>
      </c>
      <c r="L7076" t="s">
        <v>114</v>
      </c>
      <c r="M7076">
        <v>2024</v>
      </c>
      <c r="N7076" t="s">
        <v>84</v>
      </c>
      <c r="O7076" t="s">
        <v>6772</v>
      </c>
      <c r="P7076" t="s">
        <v>86</v>
      </c>
    </row>
    <row r="7077" spans="1:16" x14ac:dyDescent="0.45">
      <c r="A7077">
        <v>7076</v>
      </c>
      <c r="B7077" s="10">
        <v>45443</v>
      </c>
      <c r="C7077">
        <v>1581</v>
      </c>
      <c r="D7077" t="s">
        <v>89</v>
      </c>
      <c r="E7077">
        <v>55</v>
      </c>
      <c r="F7077" t="s">
        <v>7</v>
      </c>
      <c r="G7077">
        <v>4</v>
      </c>
      <c r="H7077">
        <v>4556.51</v>
      </c>
      <c r="I7077">
        <v>18226.04</v>
      </c>
      <c r="J7077" t="s">
        <v>81</v>
      </c>
      <c r="K7077" t="s">
        <v>82</v>
      </c>
      <c r="L7077" t="s">
        <v>114</v>
      </c>
      <c r="M7077">
        <v>2024</v>
      </c>
      <c r="N7077" t="s">
        <v>84</v>
      </c>
      <c r="O7077" t="s">
        <v>1480</v>
      </c>
      <c r="P7077" t="s">
        <v>86</v>
      </c>
    </row>
    <row r="7078" spans="1:16" x14ac:dyDescent="0.45">
      <c r="A7078">
        <v>7077</v>
      </c>
      <c r="B7078" s="10">
        <v>45443</v>
      </c>
      <c r="C7078">
        <v>1132</v>
      </c>
      <c r="D7078" t="s">
        <v>89</v>
      </c>
      <c r="E7078">
        <v>54</v>
      </c>
      <c r="F7078" t="s">
        <v>7</v>
      </c>
      <c r="G7078">
        <v>4</v>
      </c>
      <c r="H7078">
        <v>4046.31</v>
      </c>
      <c r="I7078">
        <v>16185.24</v>
      </c>
      <c r="J7078" t="s">
        <v>93</v>
      </c>
      <c r="K7078" t="s">
        <v>82</v>
      </c>
      <c r="L7078" t="s">
        <v>114</v>
      </c>
      <c r="M7078">
        <v>2024</v>
      </c>
      <c r="N7078" t="s">
        <v>84</v>
      </c>
      <c r="O7078" t="s">
        <v>2115</v>
      </c>
      <c r="P7078" t="s">
        <v>86</v>
      </c>
    </row>
    <row r="7079" spans="1:16" x14ac:dyDescent="0.45">
      <c r="A7079">
        <v>7078</v>
      </c>
      <c r="B7079" s="10">
        <v>45443</v>
      </c>
      <c r="C7079">
        <v>3838</v>
      </c>
      <c r="D7079" t="s">
        <v>89</v>
      </c>
      <c r="E7079">
        <v>43</v>
      </c>
      <c r="F7079" t="s">
        <v>5</v>
      </c>
      <c r="G7079">
        <v>1</v>
      </c>
      <c r="H7079">
        <v>1245.53</v>
      </c>
      <c r="I7079">
        <v>1245.53</v>
      </c>
      <c r="J7079" t="s">
        <v>97</v>
      </c>
      <c r="K7079" t="s">
        <v>567</v>
      </c>
      <c r="L7079" t="s">
        <v>114</v>
      </c>
      <c r="M7079">
        <v>2024</v>
      </c>
      <c r="N7079" t="s">
        <v>84</v>
      </c>
      <c r="O7079" t="s">
        <v>7976</v>
      </c>
      <c r="P7079" t="s">
        <v>86</v>
      </c>
    </row>
    <row r="7080" spans="1:16" x14ac:dyDescent="0.45">
      <c r="A7080">
        <v>7079</v>
      </c>
      <c r="B7080" s="10">
        <v>45443</v>
      </c>
      <c r="C7080">
        <v>4385</v>
      </c>
      <c r="D7080" t="s">
        <v>89</v>
      </c>
      <c r="E7080">
        <v>44</v>
      </c>
      <c r="F7080" t="s">
        <v>9</v>
      </c>
      <c r="G7080">
        <v>5</v>
      </c>
      <c r="H7080">
        <v>2515.64</v>
      </c>
      <c r="I7080">
        <v>12578.2</v>
      </c>
      <c r="J7080" t="s">
        <v>97</v>
      </c>
      <c r="K7080" t="s">
        <v>82</v>
      </c>
      <c r="L7080" t="s">
        <v>114</v>
      </c>
      <c r="M7080">
        <v>2024</v>
      </c>
      <c r="N7080" t="s">
        <v>84</v>
      </c>
      <c r="O7080" t="s">
        <v>8915</v>
      </c>
      <c r="P7080" t="s">
        <v>748</v>
      </c>
    </row>
    <row r="7081" spans="1:16" x14ac:dyDescent="0.45">
      <c r="A7081">
        <v>7080</v>
      </c>
      <c r="B7081" s="10">
        <v>45443</v>
      </c>
      <c r="C7081">
        <v>4770</v>
      </c>
      <c r="D7081" t="s">
        <v>80</v>
      </c>
      <c r="E7081">
        <v>30</v>
      </c>
      <c r="F7081" t="s">
        <v>9</v>
      </c>
      <c r="G7081">
        <v>4</v>
      </c>
      <c r="H7081">
        <v>2144.39</v>
      </c>
      <c r="I7081">
        <v>8577.56</v>
      </c>
      <c r="J7081" t="s">
        <v>87</v>
      </c>
      <c r="K7081" t="s">
        <v>82</v>
      </c>
      <c r="L7081" t="s">
        <v>114</v>
      </c>
      <c r="M7081">
        <v>2024</v>
      </c>
      <c r="N7081" t="s">
        <v>84</v>
      </c>
      <c r="O7081" t="s">
        <v>1104</v>
      </c>
      <c r="P7081" t="s">
        <v>86</v>
      </c>
    </row>
    <row r="7082" spans="1:16" x14ac:dyDescent="0.45">
      <c r="A7082">
        <v>7081</v>
      </c>
      <c r="B7082" s="10">
        <v>45443</v>
      </c>
      <c r="C7082">
        <v>3268</v>
      </c>
      <c r="D7082" t="s">
        <v>80</v>
      </c>
      <c r="E7082">
        <v>24</v>
      </c>
      <c r="F7082" t="s">
        <v>6</v>
      </c>
      <c r="G7082">
        <v>3</v>
      </c>
      <c r="H7082">
        <v>4829.1000000000004</v>
      </c>
      <c r="I7082">
        <v>14487.3</v>
      </c>
      <c r="J7082" t="s">
        <v>95</v>
      </c>
      <c r="K7082" t="s">
        <v>82</v>
      </c>
      <c r="L7082" t="s">
        <v>114</v>
      </c>
      <c r="M7082">
        <v>2024</v>
      </c>
      <c r="N7082" t="s">
        <v>84</v>
      </c>
      <c r="O7082" t="s">
        <v>8693</v>
      </c>
      <c r="P7082" t="s">
        <v>748</v>
      </c>
    </row>
    <row r="7083" spans="1:16" x14ac:dyDescent="0.45">
      <c r="A7083">
        <v>7082</v>
      </c>
      <c r="B7083" s="10">
        <v>45443</v>
      </c>
      <c r="C7083">
        <v>1975</v>
      </c>
      <c r="D7083" t="s">
        <v>80</v>
      </c>
      <c r="E7083">
        <v>25</v>
      </c>
      <c r="F7083" t="s">
        <v>102</v>
      </c>
      <c r="G7083">
        <v>3</v>
      </c>
      <c r="H7083">
        <v>4004.16</v>
      </c>
      <c r="I7083">
        <v>12012.48</v>
      </c>
      <c r="J7083" t="s">
        <v>87</v>
      </c>
      <c r="K7083" t="s">
        <v>82</v>
      </c>
      <c r="L7083" t="s">
        <v>114</v>
      </c>
      <c r="M7083">
        <v>2024</v>
      </c>
      <c r="N7083" t="s">
        <v>84</v>
      </c>
      <c r="O7083" t="s">
        <v>6147</v>
      </c>
      <c r="P7083" t="s">
        <v>86</v>
      </c>
    </row>
    <row r="7084" spans="1:16" x14ac:dyDescent="0.45">
      <c r="A7084">
        <v>7083</v>
      </c>
      <c r="B7084" s="10">
        <v>45444</v>
      </c>
      <c r="C7084">
        <v>8605</v>
      </c>
      <c r="D7084" t="s">
        <v>89</v>
      </c>
      <c r="E7084">
        <v>63</v>
      </c>
      <c r="F7084" t="s">
        <v>5</v>
      </c>
      <c r="G7084">
        <v>2</v>
      </c>
      <c r="H7084">
        <v>581.77</v>
      </c>
      <c r="I7084">
        <v>1163.54</v>
      </c>
      <c r="J7084" t="s">
        <v>81</v>
      </c>
      <c r="K7084" t="s">
        <v>567</v>
      </c>
      <c r="L7084" t="s">
        <v>119</v>
      </c>
      <c r="M7084">
        <v>2024</v>
      </c>
      <c r="N7084" t="s">
        <v>84</v>
      </c>
      <c r="O7084" t="s">
        <v>636</v>
      </c>
      <c r="P7084" t="s">
        <v>86</v>
      </c>
    </row>
    <row r="7085" spans="1:16" x14ac:dyDescent="0.45">
      <c r="A7085">
        <v>7084</v>
      </c>
      <c r="B7085" s="10">
        <v>45444</v>
      </c>
      <c r="C7085">
        <v>8213</v>
      </c>
      <c r="D7085" t="s">
        <v>80</v>
      </c>
      <c r="E7085">
        <v>40</v>
      </c>
      <c r="F7085" t="s">
        <v>102</v>
      </c>
      <c r="G7085">
        <v>4</v>
      </c>
      <c r="H7085">
        <v>884.33</v>
      </c>
      <c r="I7085">
        <v>3537.32</v>
      </c>
      <c r="J7085" t="s">
        <v>97</v>
      </c>
      <c r="K7085" t="s">
        <v>82</v>
      </c>
      <c r="L7085" t="s">
        <v>119</v>
      </c>
      <c r="M7085">
        <v>2024</v>
      </c>
      <c r="N7085" t="s">
        <v>84</v>
      </c>
      <c r="O7085" t="s">
        <v>1809</v>
      </c>
      <c r="P7085" t="s">
        <v>86</v>
      </c>
    </row>
    <row r="7086" spans="1:16" x14ac:dyDescent="0.45">
      <c r="A7086">
        <v>7085</v>
      </c>
      <c r="B7086" s="10">
        <v>45444</v>
      </c>
      <c r="C7086">
        <v>3835</v>
      </c>
      <c r="D7086" t="s">
        <v>80</v>
      </c>
      <c r="E7086">
        <v>43</v>
      </c>
      <c r="F7086" t="s">
        <v>6</v>
      </c>
      <c r="G7086">
        <v>4</v>
      </c>
      <c r="H7086">
        <v>3525.04</v>
      </c>
      <c r="I7086">
        <v>14100.16</v>
      </c>
      <c r="J7086" t="s">
        <v>97</v>
      </c>
      <c r="K7086" t="s">
        <v>82</v>
      </c>
      <c r="L7086" t="s">
        <v>119</v>
      </c>
      <c r="M7086">
        <v>2024</v>
      </c>
      <c r="N7086" t="s">
        <v>84</v>
      </c>
      <c r="O7086" t="s">
        <v>1810</v>
      </c>
      <c r="P7086" t="s">
        <v>86</v>
      </c>
    </row>
    <row r="7087" spans="1:16" x14ac:dyDescent="0.45">
      <c r="A7087">
        <v>7086</v>
      </c>
      <c r="B7087" s="10">
        <v>45444</v>
      </c>
      <c r="C7087">
        <v>3738</v>
      </c>
      <c r="D7087" t="s">
        <v>80</v>
      </c>
      <c r="E7087">
        <v>61</v>
      </c>
      <c r="F7087" t="s">
        <v>5</v>
      </c>
      <c r="G7087">
        <v>3</v>
      </c>
      <c r="H7087">
        <v>841.3</v>
      </c>
      <c r="I7087">
        <v>2523.9</v>
      </c>
      <c r="J7087" t="s">
        <v>81</v>
      </c>
      <c r="K7087" t="s">
        <v>82</v>
      </c>
      <c r="L7087" t="s">
        <v>119</v>
      </c>
      <c r="M7087">
        <v>2024</v>
      </c>
      <c r="N7087" t="s">
        <v>668</v>
      </c>
      <c r="O7087" t="s">
        <v>9255</v>
      </c>
      <c r="P7087" t="s">
        <v>748</v>
      </c>
    </row>
    <row r="7088" spans="1:16" x14ac:dyDescent="0.45">
      <c r="A7088">
        <v>7087</v>
      </c>
      <c r="B7088" s="10">
        <v>45444</v>
      </c>
      <c r="C7088">
        <v>5134</v>
      </c>
      <c r="D7088" t="s">
        <v>80</v>
      </c>
      <c r="E7088">
        <v>44</v>
      </c>
      <c r="F7088" t="s">
        <v>7</v>
      </c>
      <c r="G7088">
        <v>2</v>
      </c>
      <c r="H7088">
        <v>4754.82</v>
      </c>
      <c r="I7088">
        <v>9509.64</v>
      </c>
      <c r="J7088" t="s">
        <v>97</v>
      </c>
      <c r="K7088" t="s">
        <v>82</v>
      </c>
      <c r="L7088" t="s">
        <v>119</v>
      </c>
      <c r="M7088">
        <v>2024</v>
      </c>
      <c r="N7088" t="s">
        <v>84</v>
      </c>
      <c r="O7088" t="s">
        <v>2853</v>
      </c>
      <c r="P7088" t="s">
        <v>86</v>
      </c>
    </row>
    <row r="7089" spans="1:16" x14ac:dyDescent="0.45">
      <c r="A7089">
        <v>7088</v>
      </c>
      <c r="B7089" s="10">
        <v>45444</v>
      </c>
      <c r="C7089">
        <v>7833</v>
      </c>
      <c r="D7089" t="s">
        <v>80</v>
      </c>
      <c r="E7089">
        <v>26</v>
      </c>
      <c r="F7089" t="s">
        <v>5</v>
      </c>
      <c r="G7089">
        <v>4</v>
      </c>
      <c r="H7089">
        <v>4965.09</v>
      </c>
      <c r="I7089">
        <v>19860.36</v>
      </c>
      <c r="J7089" t="s">
        <v>87</v>
      </c>
      <c r="K7089" t="s">
        <v>82</v>
      </c>
      <c r="L7089" t="s">
        <v>119</v>
      </c>
      <c r="M7089">
        <v>2024</v>
      </c>
      <c r="N7089" t="s">
        <v>84</v>
      </c>
      <c r="O7089" t="s">
        <v>1105</v>
      </c>
      <c r="P7089" t="s">
        <v>86</v>
      </c>
    </row>
    <row r="7090" spans="1:16" x14ac:dyDescent="0.45">
      <c r="A7090">
        <v>7089</v>
      </c>
      <c r="B7090" s="10">
        <v>45444</v>
      </c>
      <c r="C7090">
        <v>9353</v>
      </c>
      <c r="D7090" t="s">
        <v>80</v>
      </c>
      <c r="E7090">
        <v>63</v>
      </c>
      <c r="F7090" t="s">
        <v>8</v>
      </c>
      <c r="G7090">
        <v>3</v>
      </c>
      <c r="H7090">
        <v>3902.94</v>
      </c>
      <c r="I7090">
        <v>11708.82</v>
      </c>
      <c r="J7090" t="s">
        <v>81</v>
      </c>
      <c r="K7090" t="s">
        <v>82</v>
      </c>
      <c r="L7090" t="s">
        <v>119</v>
      </c>
      <c r="M7090">
        <v>2024</v>
      </c>
      <c r="N7090" t="s">
        <v>84</v>
      </c>
      <c r="O7090" t="s">
        <v>6773</v>
      </c>
      <c r="P7090" t="s">
        <v>86</v>
      </c>
    </row>
    <row r="7091" spans="1:16" x14ac:dyDescent="0.45">
      <c r="A7091">
        <v>7090</v>
      </c>
      <c r="B7091" s="10">
        <v>45444</v>
      </c>
      <c r="C7091">
        <v>2909</v>
      </c>
      <c r="D7091" t="s">
        <v>89</v>
      </c>
      <c r="E7091">
        <v>55</v>
      </c>
      <c r="F7091" t="s">
        <v>102</v>
      </c>
      <c r="G7091">
        <v>2</v>
      </c>
      <c r="H7091">
        <v>182.66</v>
      </c>
      <c r="I7091">
        <v>365.32</v>
      </c>
      <c r="J7091" t="s">
        <v>81</v>
      </c>
      <c r="K7091" t="s">
        <v>567</v>
      </c>
      <c r="L7091" t="s">
        <v>119</v>
      </c>
      <c r="M7091">
        <v>2024</v>
      </c>
      <c r="N7091" t="s">
        <v>84</v>
      </c>
      <c r="O7091" t="s">
        <v>7013</v>
      </c>
      <c r="P7091" t="s">
        <v>86</v>
      </c>
    </row>
    <row r="7092" spans="1:16" x14ac:dyDescent="0.45">
      <c r="A7092">
        <v>7091</v>
      </c>
      <c r="B7092" s="10">
        <v>45444</v>
      </c>
      <c r="C7092">
        <v>2963</v>
      </c>
      <c r="D7092" t="s">
        <v>89</v>
      </c>
      <c r="E7092">
        <v>64</v>
      </c>
      <c r="F7092" t="s">
        <v>5</v>
      </c>
      <c r="G7092">
        <v>2</v>
      </c>
      <c r="H7092">
        <v>2439.5</v>
      </c>
      <c r="I7092">
        <v>4879</v>
      </c>
      <c r="J7092" t="s">
        <v>81</v>
      </c>
      <c r="K7092" t="s">
        <v>82</v>
      </c>
      <c r="L7092" t="s">
        <v>119</v>
      </c>
      <c r="M7092">
        <v>2024</v>
      </c>
      <c r="N7092" t="s">
        <v>84</v>
      </c>
      <c r="O7092" t="s">
        <v>3156</v>
      </c>
      <c r="P7092" t="s">
        <v>86</v>
      </c>
    </row>
    <row r="7093" spans="1:16" x14ac:dyDescent="0.45">
      <c r="A7093">
        <v>7092</v>
      </c>
      <c r="B7093" s="10">
        <v>45444</v>
      </c>
      <c r="C7093">
        <v>6153</v>
      </c>
      <c r="D7093" t="s">
        <v>80</v>
      </c>
      <c r="E7093">
        <v>30</v>
      </c>
      <c r="F7093" t="s">
        <v>102</v>
      </c>
      <c r="G7093">
        <v>3</v>
      </c>
      <c r="H7093">
        <v>2060.09</v>
      </c>
      <c r="I7093">
        <v>6180.27</v>
      </c>
      <c r="J7093" t="s">
        <v>87</v>
      </c>
      <c r="K7093" t="s">
        <v>82</v>
      </c>
      <c r="L7093" t="s">
        <v>119</v>
      </c>
      <c r="M7093">
        <v>2024</v>
      </c>
      <c r="N7093" t="s">
        <v>84</v>
      </c>
      <c r="O7093" t="s">
        <v>6148</v>
      </c>
      <c r="P7093" t="s">
        <v>86</v>
      </c>
    </row>
    <row r="7094" spans="1:16" x14ac:dyDescent="0.45">
      <c r="A7094">
        <v>7093</v>
      </c>
      <c r="B7094" s="10">
        <v>45444</v>
      </c>
      <c r="C7094">
        <v>1966</v>
      </c>
      <c r="D7094" t="s">
        <v>89</v>
      </c>
      <c r="E7094">
        <v>24</v>
      </c>
      <c r="F7094" t="s">
        <v>6</v>
      </c>
      <c r="G7094">
        <v>2</v>
      </c>
      <c r="H7094">
        <v>4007.7</v>
      </c>
      <c r="I7094">
        <v>8015.4</v>
      </c>
      <c r="J7094" t="s">
        <v>95</v>
      </c>
      <c r="K7094" t="s">
        <v>82</v>
      </c>
      <c r="L7094" t="s">
        <v>119</v>
      </c>
      <c r="M7094">
        <v>2024</v>
      </c>
      <c r="N7094" t="s">
        <v>84</v>
      </c>
      <c r="O7094" t="s">
        <v>2586</v>
      </c>
      <c r="P7094" t="s">
        <v>86</v>
      </c>
    </row>
    <row r="7095" spans="1:16" x14ac:dyDescent="0.45">
      <c r="A7095">
        <v>7094</v>
      </c>
      <c r="B7095" s="10">
        <v>45444</v>
      </c>
      <c r="C7095">
        <v>1889</v>
      </c>
      <c r="D7095" t="s">
        <v>89</v>
      </c>
      <c r="E7095">
        <v>28</v>
      </c>
      <c r="F7095" t="s">
        <v>5</v>
      </c>
      <c r="G7095">
        <v>2</v>
      </c>
      <c r="H7095">
        <v>1470.69</v>
      </c>
      <c r="I7095">
        <v>2941.38</v>
      </c>
      <c r="J7095" t="s">
        <v>87</v>
      </c>
      <c r="K7095" t="s">
        <v>82</v>
      </c>
      <c r="L7095" t="s">
        <v>119</v>
      </c>
      <c r="M7095">
        <v>2024</v>
      </c>
      <c r="N7095" t="s">
        <v>84</v>
      </c>
      <c r="O7095" t="s">
        <v>3801</v>
      </c>
      <c r="P7095" t="s">
        <v>86</v>
      </c>
    </row>
    <row r="7096" spans="1:16" x14ac:dyDescent="0.45">
      <c r="A7096">
        <v>7095</v>
      </c>
      <c r="B7096" s="10">
        <v>45444</v>
      </c>
      <c r="C7096">
        <v>4061</v>
      </c>
      <c r="D7096" t="s">
        <v>80</v>
      </c>
      <c r="E7096">
        <v>27</v>
      </c>
      <c r="F7096" t="s">
        <v>9</v>
      </c>
      <c r="G7096">
        <v>1</v>
      </c>
      <c r="H7096">
        <v>1961.32</v>
      </c>
      <c r="I7096">
        <v>1961.32</v>
      </c>
      <c r="J7096" t="s">
        <v>87</v>
      </c>
      <c r="K7096" t="s">
        <v>567</v>
      </c>
      <c r="L7096" t="s">
        <v>119</v>
      </c>
      <c r="M7096">
        <v>2024</v>
      </c>
      <c r="N7096" t="s">
        <v>668</v>
      </c>
      <c r="O7096" t="s">
        <v>9442</v>
      </c>
      <c r="P7096" t="s">
        <v>86</v>
      </c>
    </row>
    <row r="7097" spans="1:16" x14ac:dyDescent="0.45">
      <c r="A7097">
        <v>7096</v>
      </c>
      <c r="B7097" s="10">
        <v>45444</v>
      </c>
      <c r="C7097">
        <v>7461</v>
      </c>
      <c r="D7097" t="s">
        <v>89</v>
      </c>
      <c r="E7097">
        <v>50</v>
      </c>
      <c r="F7097" t="s">
        <v>102</v>
      </c>
      <c r="G7097">
        <v>2</v>
      </c>
      <c r="H7097">
        <v>512.83000000000004</v>
      </c>
      <c r="I7097">
        <v>1025.6600000000001</v>
      </c>
      <c r="J7097" t="s">
        <v>93</v>
      </c>
      <c r="K7097" t="s">
        <v>567</v>
      </c>
      <c r="L7097" t="s">
        <v>119</v>
      </c>
      <c r="M7097">
        <v>2024</v>
      </c>
      <c r="N7097" t="s">
        <v>84</v>
      </c>
      <c r="O7097" t="s">
        <v>7265</v>
      </c>
      <c r="P7097" t="s">
        <v>86</v>
      </c>
    </row>
    <row r="7098" spans="1:16" x14ac:dyDescent="0.45">
      <c r="A7098">
        <v>7097</v>
      </c>
      <c r="B7098" s="10">
        <v>45445</v>
      </c>
      <c r="C7098">
        <v>7166</v>
      </c>
      <c r="D7098" t="s">
        <v>80</v>
      </c>
      <c r="E7098">
        <v>56</v>
      </c>
      <c r="F7098" t="s">
        <v>7</v>
      </c>
      <c r="G7098">
        <v>4</v>
      </c>
      <c r="H7098">
        <v>1746.05</v>
      </c>
      <c r="I7098">
        <v>6984.2</v>
      </c>
      <c r="J7098" t="s">
        <v>81</v>
      </c>
      <c r="K7098" t="s">
        <v>82</v>
      </c>
      <c r="L7098" t="s">
        <v>119</v>
      </c>
      <c r="M7098">
        <v>2024</v>
      </c>
      <c r="N7098" t="s">
        <v>84</v>
      </c>
      <c r="O7098" t="s">
        <v>185</v>
      </c>
      <c r="P7098" t="s">
        <v>86</v>
      </c>
    </row>
    <row r="7099" spans="1:16" x14ac:dyDescent="0.45">
      <c r="A7099">
        <v>7098</v>
      </c>
      <c r="B7099" s="10">
        <v>45445</v>
      </c>
      <c r="C7099">
        <v>7967</v>
      </c>
      <c r="D7099" t="s">
        <v>89</v>
      </c>
      <c r="E7099">
        <v>20</v>
      </c>
      <c r="F7099" t="s">
        <v>7</v>
      </c>
      <c r="G7099">
        <v>2</v>
      </c>
      <c r="H7099">
        <v>4870.58</v>
      </c>
      <c r="I7099">
        <v>9741.16</v>
      </c>
      <c r="J7099" t="s">
        <v>95</v>
      </c>
      <c r="K7099" t="s">
        <v>82</v>
      </c>
      <c r="L7099" t="s">
        <v>119</v>
      </c>
      <c r="M7099">
        <v>2024</v>
      </c>
      <c r="N7099" t="s">
        <v>84</v>
      </c>
      <c r="O7099" t="s">
        <v>2587</v>
      </c>
      <c r="P7099" t="s">
        <v>86</v>
      </c>
    </row>
    <row r="7100" spans="1:16" x14ac:dyDescent="0.45">
      <c r="A7100">
        <v>7099</v>
      </c>
      <c r="B7100" s="10">
        <v>45445</v>
      </c>
      <c r="C7100">
        <v>9101</v>
      </c>
      <c r="D7100" t="s">
        <v>80</v>
      </c>
      <c r="E7100">
        <v>58</v>
      </c>
      <c r="F7100" t="s">
        <v>5</v>
      </c>
      <c r="G7100">
        <v>4</v>
      </c>
      <c r="H7100">
        <v>4713.6400000000003</v>
      </c>
      <c r="I7100">
        <v>18854.560000000001</v>
      </c>
      <c r="J7100" t="s">
        <v>81</v>
      </c>
      <c r="K7100" t="s">
        <v>82</v>
      </c>
      <c r="L7100" t="s">
        <v>119</v>
      </c>
      <c r="M7100">
        <v>2024</v>
      </c>
      <c r="N7100" t="s">
        <v>84</v>
      </c>
      <c r="O7100" t="s">
        <v>1481</v>
      </c>
      <c r="P7100" t="s">
        <v>86</v>
      </c>
    </row>
    <row r="7101" spans="1:16" x14ac:dyDescent="0.45">
      <c r="A7101">
        <v>7100</v>
      </c>
      <c r="B7101" s="10">
        <v>45445</v>
      </c>
      <c r="C7101">
        <v>8379</v>
      </c>
      <c r="D7101" t="s">
        <v>89</v>
      </c>
      <c r="E7101">
        <v>46</v>
      </c>
      <c r="F7101" t="s">
        <v>7</v>
      </c>
      <c r="G7101">
        <v>3</v>
      </c>
      <c r="H7101">
        <v>3763.78</v>
      </c>
      <c r="I7101">
        <v>11291.34</v>
      </c>
      <c r="J7101" t="s">
        <v>93</v>
      </c>
      <c r="K7101" t="s">
        <v>82</v>
      </c>
      <c r="L7101" t="s">
        <v>119</v>
      </c>
      <c r="M7101">
        <v>2024</v>
      </c>
      <c r="N7101" t="s">
        <v>84</v>
      </c>
      <c r="O7101" t="s">
        <v>6587</v>
      </c>
      <c r="P7101" t="s">
        <v>86</v>
      </c>
    </row>
    <row r="7102" spans="1:16" x14ac:dyDescent="0.45">
      <c r="A7102">
        <v>7101</v>
      </c>
      <c r="B7102" s="10">
        <v>45445</v>
      </c>
      <c r="C7102">
        <v>8280</v>
      </c>
      <c r="D7102" t="s">
        <v>89</v>
      </c>
      <c r="E7102">
        <v>54</v>
      </c>
      <c r="F7102" t="s">
        <v>7</v>
      </c>
      <c r="G7102">
        <v>2</v>
      </c>
      <c r="H7102">
        <v>4540.96</v>
      </c>
      <c r="I7102">
        <v>9081.92</v>
      </c>
      <c r="J7102" t="s">
        <v>93</v>
      </c>
      <c r="K7102" t="s">
        <v>82</v>
      </c>
      <c r="L7102" t="s">
        <v>119</v>
      </c>
      <c r="M7102">
        <v>2024</v>
      </c>
      <c r="N7102" t="s">
        <v>84</v>
      </c>
      <c r="O7102" t="s">
        <v>3459</v>
      </c>
      <c r="P7102" t="s">
        <v>86</v>
      </c>
    </row>
    <row r="7103" spans="1:16" x14ac:dyDescent="0.45">
      <c r="A7103">
        <v>7102</v>
      </c>
      <c r="B7103" s="10">
        <v>45445</v>
      </c>
      <c r="C7103">
        <v>2067</v>
      </c>
      <c r="D7103" t="s">
        <v>89</v>
      </c>
      <c r="E7103">
        <v>62</v>
      </c>
      <c r="F7103" t="s">
        <v>102</v>
      </c>
      <c r="G7103">
        <v>3</v>
      </c>
      <c r="H7103">
        <v>1095.29</v>
      </c>
      <c r="I7103">
        <v>3285.87</v>
      </c>
      <c r="J7103" t="s">
        <v>81</v>
      </c>
      <c r="K7103" t="s">
        <v>82</v>
      </c>
      <c r="L7103" t="s">
        <v>119</v>
      </c>
      <c r="M7103">
        <v>2024</v>
      </c>
      <c r="N7103" t="s">
        <v>84</v>
      </c>
      <c r="O7103" t="s">
        <v>6774</v>
      </c>
      <c r="P7103" t="s">
        <v>86</v>
      </c>
    </row>
    <row r="7104" spans="1:16" x14ac:dyDescent="0.45">
      <c r="A7104">
        <v>7103</v>
      </c>
      <c r="B7104" s="10">
        <v>45445</v>
      </c>
      <c r="C7104">
        <v>5223</v>
      </c>
      <c r="D7104" t="s">
        <v>89</v>
      </c>
      <c r="E7104">
        <v>33</v>
      </c>
      <c r="F7104" t="s">
        <v>5</v>
      </c>
      <c r="G7104">
        <v>5</v>
      </c>
      <c r="H7104">
        <v>3128.07</v>
      </c>
      <c r="I7104">
        <v>15640.35</v>
      </c>
      <c r="J7104" t="s">
        <v>87</v>
      </c>
      <c r="K7104" t="s">
        <v>82</v>
      </c>
      <c r="L7104" t="s">
        <v>119</v>
      </c>
      <c r="M7104">
        <v>2024</v>
      </c>
      <c r="N7104" t="s">
        <v>84</v>
      </c>
      <c r="O7104" t="s">
        <v>4064</v>
      </c>
      <c r="P7104" t="s">
        <v>86</v>
      </c>
    </row>
    <row r="7105" spans="1:16" x14ac:dyDescent="0.45">
      <c r="A7105">
        <v>7104</v>
      </c>
      <c r="B7105" s="10">
        <v>45445</v>
      </c>
      <c r="C7105">
        <v>5607</v>
      </c>
      <c r="D7105" t="s">
        <v>80</v>
      </c>
      <c r="E7105">
        <v>33</v>
      </c>
      <c r="F7105" t="s">
        <v>102</v>
      </c>
      <c r="G7105">
        <v>2</v>
      </c>
      <c r="H7105">
        <v>2524.86</v>
      </c>
      <c r="I7105">
        <v>5049.72</v>
      </c>
      <c r="J7105" t="s">
        <v>87</v>
      </c>
      <c r="K7105" t="s">
        <v>82</v>
      </c>
      <c r="L7105" t="s">
        <v>119</v>
      </c>
      <c r="M7105">
        <v>2024</v>
      </c>
      <c r="N7105" t="s">
        <v>84</v>
      </c>
      <c r="O7105" t="s">
        <v>3802</v>
      </c>
      <c r="P7105" t="s">
        <v>86</v>
      </c>
    </row>
    <row r="7106" spans="1:16" x14ac:dyDescent="0.45">
      <c r="A7106">
        <v>7105</v>
      </c>
      <c r="B7106" s="10">
        <v>45445</v>
      </c>
      <c r="C7106">
        <v>4985</v>
      </c>
      <c r="D7106" t="s">
        <v>89</v>
      </c>
      <c r="E7106">
        <v>61</v>
      </c>
      <c r="F7106" t="s">
        <v>5</v>
      </c>
      <c r="G7106">
        <v>3</v>
      </c>
      <c r="H7106">
        <v>2142.3200000000002</v>
      </c>
      <c r="I7106">
        <v>6426.96</v>
      </c>
      <c r="J7106" t="s">
        <v>81</v>
      </c>
      <c r="K7106" t="s">
        <v>82</v>
      </c>
      <c r="L7106" t="s">
        <v>119</v>
      </c>
      <c r="M7106">
        <v>2024</v>
      </c>
      <c r="N7106" t="s">
        <v>84</v>
      </c>
      <c r="O7106" t="s">
        <v>8450</v>
      </c>
      <c r="P7106" t="s">
        <v>748</v>
      </c>
    </row>
    <row r="7107" spans="1:16" x14ac:dyDescent="0.45">
      <c r="A7107">
        <v>7106</v>
      </c>
      <c r="B7107" s="10">
        <v>45445</v>
      </c>
      <c r="C7107">
        <v>4179</v>
      </c>
      <c r="D7107" t="s">
        <v>80</v>
      </c>
      <c r="E7107">
        <v>60</v>
      </c>
      <c r="F7107" t="s">
        <v>7</v>
      </c>
      <c r="G7107">
        <v>5</v>
      </c>
      <c r="H7107">
        <v>1657.93</v>
      </c>
      <c r="I7107">
        <v>8289.65</v>
      </c>
      <c r="J7107" t="s">
        <v>81</v>
      </c>
      <c r="K7107" t="s">
        <v>82</v>
      </c>
      <c r="L7107" t="s">
        <v>119</v>
      </c>
      <c r="M7107">
        <v>2024</v>
      </c>
      <c r="N7107" t="s">
        <v>84</v>
      </c>
      <c r="O7107" t="s">
        <v>4765</v>
      </c>
      <c r="P7107" t="s">
        <v>86</v>
      </c>
    </row>
    <row r="7108" spans="1:16" x14ac:dyDescent="0.45">
      <c r="A7108">
        <v>7107</v>
      </c>
      <c r="B7108" s="10">
        <v>45445</v>
      </c>
      <c r="C7108">
        <v>5538</v>
      </c>
      <c r="D7108" t="s">
        <v>80</v>
      </c>
      <c r="E7108">
        <v>24</v>
      </c>
      <c r="F7108" t="s">
        <v>5</v>
      </c>
      <c r="G7108">
        <v>4</v>
      </c>
      <c r="H7108">
        <v>4338.28</v>
      </c>
      <c r="I7108">
        <v>17353.12</v>
      </c>
      <c r="J7108" t="s">
        <v>95</v>
      </c>
      <c r="K7108" t="s">
        <v>82</v>
      </c>
      <c r="L7108" t="s">
        <v>119</v>
      </c>
      <c r="M7108">
        <v>2024</v>
      </c>
      <c r="N7108" t="s">
        <v>84</v>
      </c>
      <c r="O7108" t="s">
        <v>2404</v>
      </c>
      <c r="P7108" t="s">
        <v>86</v>
      </c>
    </row>
    <row r="7109" spans="1:16" x14ac:dyDescent="0.45">
      <c r="A7109">
        <v>7108</v>
      </c>
      <c r="B7109" s="10">
        <v>45445</v>
      </c>
      <c r="C7109">
        <v>3362</v>
      </c>
      <c r="D7109" t="s">
        <v>89</v>
      </c>
      <c r="E7109">
        <v>32</v>
      </c>
      <c r="F7109" t="s">
        <v>6</v>
      </c>
      <c r="G7109">
        <v>4</v>
      </c>
      <c r="H7109">
        <v>2448.3000000000002</v>
      </c>
      <c r="I7109">
        <v>9793.2000000000007</v>
      </c>
      <c r="J7109" t="s">
        <v>87</v>
      </c>
      <c r="K7109" t="s">
        <v>82</v>
      </c>
      <c r="L7109" t="s">
        <v>119</v>
      </c>
      <c r="M7109">
        <v>2024</v>
      </c>
      <c r="N7109" t="s">
        <v>84</v>
      </c>
      <c r="O7109" t="s">
        <v>1106</v>
      </c>
      <c r="P7109" t="s">
        <v>86</v>
      </c>
    </row>
    <row r="7110" spans="1:16" x14ac:dyDescent="0.45">
      <c r="A7110">
        <v>7109</v>
      </c>
      <c r="B7110" s="10">
        <v>45445</v>
      </c>
      <c r="C7110">
        <v>3224</v>
      </c>
      <c r="D7110" t="s">
        <v>89</v>
      </c>
      <c r="E7110">
        <v>55</v>
      </c>
      <c r="F7110" t="s">
        <v>5</v>
      </c>
      <c r="G7110">
        <v>4</v>
      </c>
      <c r="H7110">
        <v>3633.97</v>
      </c>
      <c r="I7110">
        <v>14535.88</v>
      </c>
      <c r="J7110" t="s">
        <v>81</v>
      </c>
      <c r="K7110" t="s">
        <v>82</v>
      </c>
      <c r="L7110" t="s">
        <v>119</v>
      </c>
      <c r="M7110">
        <v>2024</v>
      </c>
      <c r="N7110" t="s">
        <v>84</v>
      </c>
      <c r="O7110" t="s">
        <v>1482</v>
      </c>
      <c r="P7110" t="s">
        <v>86</v>
      </c>
    </row>
    <row r="7111" spans="1:16" x14ac:dyDescent="0.45">
      <c r="A7111">
        <v>7110</v>
      </c>
      <c r="B7111" s="10">
        <v>45446</v>
      </c>
      <c r="C7111">
        <v>7371</v>
      </c>
      <c r="D7111" t="s">
        <v>80</v>
      </c>
      <c r="E7111">
        <v>23</v>
      </c>
      <c r="F7111" t="s">
        <v>8</v>
      </c>
      <c r="G7111">
        <v>4</v>
      </c>
      <c r="H7111">
        <v>3544.45</v>
      </c>
      <c r="I7111">
        <v>14177.8</v>
      </c>
      <c r="J7111" t="s">
        <v>95</v>
      </c>
      <c r="K7111" t="s">
        <v>82</v>
      </c>
      <c r="L7111" t="s">
        <v>119</v>
      </c>
      <c r="M7111">
        <v>2024</v>
      </c>
      <c r="N7111" t="s">
        <v>84</v>
      </c>
      <c r="O7111" t="s">
        <v>186</v>
      </c>
      <c r="P7111" t="s">
        <v>86</v>
      </c>
    </row>
    <row r="7112" spans="1:16" x14ac:dyDescent="0.45">
      <c r="A7112">
        <v>7111</v>
      </c>
      <c r="B7112" s="10">
        <v>45446</v>
      </c>
      <c r="C7112">
        <v>2726</v>
      </c>
      <c r="D7112" t="s">
        <v>89</v>
      </c>
      <c r="E7112">
        <v>35</v>
      </c>
      <c r="F7112" t="s">
        <v>5</v>
      </c>
      <c r="G7112">
        <v>4</v>
      </c>
      <c r="H7112">
        <v>723.55</v>
      </c>
      <c r="I7112">
        <v>2894.2</v>
      </c>
      <c r="J7112" t="s">
        <v>97</v>
      </c>
      <c r="K7112" t="s">
        <v>82</v>
      </c>
      <c r="L7112" t="s">
        <v>119</v>
      </c>
      <c r="M7112">
        <v>2024</v>
      </c>
      <c r="N7112" t="s">
        <v>84</v>
      </c>
      <c r="O7112" t="s">
        <v>1811</v>
      </c>
      <c r="P7112" t="s">
        <v>86</v>
      </c>
    </row>
    <row r="7113" spans="1:16" x14ac:dyDescent="0.45">
      <c r="A7113">
        <v>7112</v>
      </c>
      <c r="B7113" s="10">
        <v>45446</v>
      </c>
      <c r="C7113">
        <v>6791</v>
      </c>
      <c r="D7113" t="s">
        <v>80</v>
      </c>
      <c r="E7113">
        <v>36</v>
      </c>
      <c r="F7113" t="s">
        <v>8</v>
      </c>
      <c r="G7113">
        <v>1</v>
      </c>
      <c r="H7113">
        <v>292.23</v>
      </c>
      <c r="I7113">
        <v>292.23</v>
      </c>
      <c r="J7113" t="s">
        <v>97</v>
      </c>
      <c r="K7113" t="s">
        <v>567</v>
      </c>
      <c r="L7113" t="s">
        <v>119</v>
      </c>
      <c r="M7113">
        <v>2024</v>
      </c>
      <c r="N7113" t="s">
        <v>84</v>
      </c>
      <c r="O7113" t="s">
        <v>7977</v>
      </c>
      <c r="P7113" t="s">
        <v>86</v>
      </c>
    </row>
    <row r="7114" spans="1:16" x14ac:dyDescent="0.45">
      <c r="A7114">
        <v>7113</v>
      </c>
      <c r="B7114" s="10">
        <v>45446</v>
      </c>
      <c r="C7114">
        <v>9073</v>
      </c>
      <c r="D7114" t="s">
        <v>89</v>
      </c>
      <c r="E7114">
        <v>19</v>
      </c>
      <c r="F7114" t="s">
        <v>102</v>
      </c>
      <c r="G7114">
        <v>3</v>
      </c>
      <c r="H7114">
        <v>4207.82</v>
      </c>
      <c r="I7114">
        <v>12623.46</v>
      </c>
      <c r="J7114" t="s">
        <v>95</v>
      </c>
      <c r="K7114" t="s">
        <v>82</v>
      </c>
      <c r="L7114" t="s">
        <v>119</v>
      </c>
      <c r="M7114">
        <v>2024</v>
      </c>
      <c r="N7114" t="s">
        <v>84</v>
      </c>
      <c r="O7114" t="s">
        <v>6918</v>
      </c>
      <c r="P7114" t="s">
        <v>86</v>
      </c>
    </row>
    <row r="7115" spans="1:16" x14ac:dyDescent="0.45">
      <c r="A7115">
        <v>7114</v>
      </c>
      <c r="B7115" s="10">
        <v>45446</v>
      </c>
      <c r="C7115">
        <v>9458</v>
      </c>
      <c r="D7115" t="s">
        <v>80</v>
      </c>
      <c r="E7115">
        <v>20</v>
      </c>
      <c r="F7115" t="s">
        <v>8</v>
      </c>
      <c r="G7115">
        <v>5</v>
      </c>
      <c r="H7115">
        <v>2477.08</v>
      </c>
      <c r="I7115">
        <v>12385.4</v>
      </c>
      <c r="J7115" t="s">
        <v>95</v>
      </c>
      <c r="K7115" t="s">
        <v>82</v>
      </c>
      <c r="L7115" t="s">
        <v>119</v>
      </c>
      <c r="M7115">
        <v>2024</v>
      </c>
      <c r="N7115" t="s">
        <v>668</v>
      </c>
      <c r="O7115" t="s">
        <v>9763</v>
      </c>
      <c r="P7115" t="s">
        <v>86</v>
      </c>
    </row>
    <row r="7116" spans="1:16" x14ac:dyDescent="0.45">
      <c r="A7116">
        <v>7115</v>
      </c>
      <c r="B7116" s="10">
        <v>45446</v>
      </c>
      <c r="C7116">
        <v>8013</v>
      </c>
      <c r="D7116" t="s">
        <v>89</v>
      </c>
      <c r="E7116">
        <v>63</v>
      </c>
      <c r="F7116" t="s">
        <v>102</v>
      </c>
      <c r="G7116">
        <v>5</v>
      </c>
      <c r="H7116">
        <v>4059.92</v>
      </c>
      <c r="I7116">
        <v>20299.599999999999</v>
      </c>
      <c r="J7116" t="s">
        <v>81</v>
      </c>
      <c r="K7116" t="s">
        <v>82</v>
      </c>
      <c r="L7116" t="s">
        <v>119</v>
      </c>
      <c r="M7116">
        <v>2024</v>
      </c>
      <c r="N7116" t="s">
        <v>84</v>
      </c>
      <c r="O7116" t="s">
        <v>4766</v>
      </c>
      <c r="P7116" t="s">
        <v>86</v>
      </c>
    </row>
    <row r="7117" spans="1:16" x14ac:dyDescent="0.45">
      <c r="A7117">
        <v>7116</v>
      </c>
      <c r="B7117" s="10">
        <v>45446</v>
      </c>
      <c r="C7117">
        <v>1837</v>
      </c>
      <c r="D7117" t="s">
        <v>89</v>
      </c>
      <c r="E7117">
        <v>42</v>
      </c>
      <c r="F7117" t="s">
        <v>5</v>
      </c>
      <c r="G7117">
        <v>2</v>
      </c>
      <c r="H7117">
        <v>1520.47</v>
      </c>
      <c r="I7117">
        <v>3040.94</v>
      </c>
      <c r="J7117" t="s">
        <v>97</v>
      </c>
      <c r="K7117" t="s">
        <v>82</v>
      </c>
      <c r="L7117" t="s">
        <v>119</v>
      </c>
      <c r="M7117">
        <v>2024</v>
      </c>
      <c r="N7117" t="s">
        <v>84</v>
      </c>
      <c r="O7117" t="s">
        <v>2854</v>
      </c>
      <c r="P7117" t="s">
        <v>86</v>
      </c>
    </row>
    <row r="7118" spans="1:16" x14ac:dyDescent="0.45">
      <c r="A7118">
        <v>7117</v>
      </c>
      <c r="B7118" s="10">
        <v>45446</v>
      </c>
      <c r="C7118">
        <v>5584</v>
      </c>
      <c r="D7118" t="s">
        <v>80</v>
      </c>
      <c r="E7118">
        <v>53</v>
      </c>
      <c r="F7118" t="s">
        <v>102</v>
      </c>
      <c r="G7118">
        <v>3</v>
      </c>
      <c r="H7118">
        <v>4316.07</v>
      </c>
      <c r="I7118">
        <v>12948.21</v>
      </c>
      <c r="J7118" t="s">
        <v>93</v>
      </c>
      <c r="K7118" t="s">
        <v>82</v>
      </c>
      <c r="L7118" t="s">
        <v>119</v>
      </c>
      <c r="M7118">
        <v>2024</v>
      </c>
      <c r="N7118" t="s">
        <v>84</v>
      </c>
      <c r="O7118" t="s">
        <v>6588</v>
      </c>
      <c r="P7118" t="s">
        <v>86</v>
      </c>
    </row>
    <row r="7119" spans="1:16" x14ac:dyDescent="0.45">
      <c r="A7119">
        <v>7118</v>
      </c>
      <c r="B7119" s="10">
        <v>45446</v>
      </c>
      <c r="C7119">
        <v>1686</v>
      </c>
      <c r="D7119" t="s">
        <v>80</v>
      </c>
      <c r="E7119">
        <v>45</v>
      </c>
      <c r="F7119" t="s">
        <v>7</v>
      </c>
      <c r="G7119">
        <v>1</v>
      </c>
      <c r="H7119">
        <v>4162.5600000000004</v>
      </c>
      <c r="I7119">
        <v>4162.5600000000004</v>
      </c>
      <c r="J7119" t="s">
        <v>93</v>
      </c>
      <c r="K7119" t="s">
        <v>82</v>
      </c>
      <c r="L7119" t="s">
        <v>119</v>
      </c>
      <c r="M7119">
        <v>2024</v>
      </c>
      <c r="N7119" t="s">
        <v>84</v>
      </c>
      <c r="O7119" t="s">
        <v>5690</v>
      </c>
      <c r="P7119" t="s">
        <v>86</v>
      </c>
    </row>
    <row r="7120" spans="1:16" x14ac:dyDescent="0.45">
      <c r="A7120">
        <v>7119</v>
      </c>
      <c r="B7120" s="10">
        <v>45446</v>
      </c>
      <c r="C7120">
        <v>1356</v>
      </c>
      <c r="D7120" t="s">
        <v>80</v>
      </c>
      <c r="E7120">
        <v>55</v>
      </c>
      <c r="F7120" t="s">
        <v>6</v>
      </c>
      <c r="G7120">
        <v>1</v>
      </c>
      <c r="H7120">
        <v>1939.27</v>
      </c>
      <c r="I7120">
        <v>1939.27</v>
      </c>
      <c r="J7120" t="s">
        <v>81</v>
      </c>
      <c r="K7120" t="s">
        <v>567</v>
      </c>
      <c r="L7120" t="s">
        <v>119</v>
      </c>
      <c r="M7120">
        <v>2024</v>
      </c>
      <c r="N7120" t="s">
        <v>84</v>
      </c>
      <c r="O7120" t="s">
        <v>8110</v>
      </c>
      <c r="P7120" t="s">
        <v>86</v>
      </c>
    </row>
    <row r="7121" spans="1:16" x14ac:dyDescent="0.45">
      <c r="A7121">
        <v>7120</v>
      </c>
      <c r="B7121" s="10">
        <v>45446</v>
      </c>
      <c r="C7121">
        <v>5647</v>
      </c>
      <c r="D7121" t="s">
        <v>89</v>
      </c>
      <c r="E7121">
        <v>45</v>
      </c>
      <c r="F7121" t="s">
        <v>5</v>
      </c>
      <c r="G7121">
        <v>3</v>
      </c>
      <c r="H7121">
        <v>2087.91</v>
      </c>
      <c r="I7121">
        <v>6263.73</v>
      </c>
      <c r="J7121" t="s">
        <v>93</v>
      </c>
      <c r="K7121" t="s">
        <v>82</v>
      </c>
      <c r="L7121" t="s">
        <v>119</v>
      </c>
      <c r="M7121">
        <v>2024</v>
      </c>
      <c r="N7121" t="s">
        <v>84</v>
      </c>
      <c r="O7121" t="s">
        <v>6589</v>
      </c>
      <c r="P7121" t="s">
        <v>86</v>
      </c>
    </row>
    <row r="7122" spans="1:16" x14ac:dyDescent="0.45">
      <c r="A7122">
        <v>7121</v>
      </c>
      <c r="B7122" s="10">
        <v>45446</v>
      </c>
      <c r="C7122">
        <v>5418</v>
      </c>
      <c r="D7122" t="s">
        <v>89</v>
      </c>
      <c r="E7122">
        <v>49</v>
      </c>
      <c r="F7122" t="s">
        <v>8</v>
      </c>
      <c r="G7122">
        <v>4</v>
      </c>
      <c r="H7122">
        <v>1786.92</v>
      </c>
      <c r="I7122">
        <v>7147.68</v>
      </c>
      <c r="J7122" t="s">
        <v>93</v>
      </c>
      <c r="K7122" t="s">
        <v>82</v>
      </c>
      <c r="L7122" t="s">
        <v>119</v>
      </c>
      <c r="M7122">
        <v>2024</v>
      </c>
      <c r="N7122" t="s">
        <v>84</v>
      </c>
      <c r="O7122" t="s">
        <v>2116</v>
      </c>
      <c r="P7122" t="s">
        <v>86</v>
      </c>
    </row>
    <row r="7123" spans="1:16" x14ac:dyDescent="0.45">
      <c r="A7123">
        <v>7122</v>
      </c>
      <c r="B7123" s="10">
        <v>45446</v>
      </c>
      <c r="C7123">
        <v>7642</v>
      </c>
      <c r="D7123" t="s">
        <v>89</v>
      </c>
      <c r="E7123">
        <v>58</v>
      </c>
      <c r="F7123" t="s">
        <v>6</v>
      </c>
      <c r="G7123">
        <v>4</v>
      </c>
      <c r="H7123">
        <v>222.37</v>
      </c>
      <c r="I7123">
        <v>889.48</v>
      </c>
      <c r="J7123" t="s">
        <v>81</v>
      </c>
      <c r="K7123" t="s">
        <v>567</v>
      </c>
      <c r="L7123" t="s">
        <v>119</v>
      </c>
      <c r="M7123">
        <v>2024</v>
      </c>
      <c r="N7123" t="s">
        <v>668</v>
      </c>
      <c r="O7123" t="s">
        <v>9375</v>
      </c>
      <c r="P7123" t="s">
        <v>86</v>
      </c>
    </row>
    <row r="7124" spans="1:16" x14ac:dyDescent="0.45">
      <c r="A7124">
        <v>7123</v>
      </c>
      <c r="B7124" s="10">
        <v>45446</v>
      </c>
      <c r="C7124">
        <v>4391</v>
      </c>
      <c r="D7124" t="s">
        <v>89</v>
      </c>
      <c r="E7124">
        <v>53</v>
      </c>
      <c r="F7124" t="s">
        <v>9</v>
      </c>
      <c r="G7124">
        <v>3</v>
      </c>
      <c r="H7124">
        <v>3453.92</v>
      </c>
      <c r="I7124">
        <v>10361.76</v>
      </c>
      <c r="J7124" t="s">
        <v>93</v>
      </c>
      <c r="K7124" t="s">
        <v>82</v>
      </c>
      <c r="L7124" t="s">
        <v>119</v>
      </c>
      <c r="M7124">
        <v>2024</v>
      </c>
      <c r="N7124" t="s">
        <v>84</v>
      </c>
      <c r="O7124" t="s">
        <v>6590</v>
      </c>
      <c r="P7124" t="s">
        <v>86</v>
      </c>
    </row>
    <row r="7125" spans="1:16" x14ac:dyDescent="0.45">
      <c r="A7125">
        <v>7124</v>
      </c>
      <c r="B7125" s="10">
        <v>45447</v>
      </c>
      <c r="C7125">
        <v>5357</v>
      </c>
      <c r="D7125" t="s">
        <v>80</v>
      </c>
      <c r="E7125">
        <v>56</v>
      </c>
      <c r="F7125" t="s">
        <v>6</v>
      </c>
      <c r="G7125">
        <v>5</v>
      </c>
      <c r="H7125">
        <v>1400.03</v>
      </c>
      <c r="I7125">
        <v>7000.15</v>
      </c>
      <c r="J7125" t="s">
        <v>81</v>
      </c>
      <c r="K7125" t="s">
        <v>82</v>
      </c>
      <c r="L7125" t="s">
        <v>119</v>
      </c>
      <c r="M7125">
        <v>2024</v>
      </c>
      <c r="N7125" t="s">
        <v>84</v>
      </c>
      <c r="O7125" t="s">
        <v>379</v>
      </c>
      <c r="P7125" t="s">
        <v>86</v>
      </c>
    </row>
    <row r="7126" spans="1:16" x14ac:dyDescent="0.45">
      <c r="A7126">
        <v>7125</v>
      </c>
      <c r="B7126" s="10">
        <v>45447</v>
      </c>
      <c r="C7126">
        <v>5879</v>
      </c>
      <c r="D7126" t="s">
        <v>80</v>
      </c>
      <c r="E7126">
        <v>53</v>
      </c>
      <c r="F7126" t="s">
        <v>5</v>
      </c>
      <c r="G7126">
        <v>4</v>
      </c>
      <c r="H7126">
        <v>4425.87</v>
      </c>
      <c r="I7126">
        <v>17703.48</v>
      </c>
      <c r="J7126" t="s">
        <v>93</v>
      </c>
      <c r="K7126" t="s">
        <v>82</v>
      </c>
      <c r="L7126" t="s">
        <v>119</v>
      </c>
      <c r="M7126">
        <v>2024</v>
      </c>
      <c r="N7126" t="s">
        <v>84</v>
      </c>
      <c r="O7126" t="s">
        <v>2117</v>
      </c>
      <c r="P7126" t="s">
        <v>86</v>
      </c>
    </row>
    <row r="7127" spans="1:16" x14ac:dyDescent="0.45">
      <c r="A7127">
        <v>7126</v>
      </c>
      <c r="B7127" s="10">
        <v>45447</v>
      </c>
      <c r="C7127">
        <v>6319</v>
      </c>
      <c r="D7127" t="s">
        <v>89</v>
      </c>
      <c r="E7127">
        <v>60</v>
      </c>
      <c r="F7127" t="s">
        <v>6</v>
      </c>
      <c r="G7127">
        <v>2</v>
      </c>
      <c r="H7127">
        <v>4492.0200000000004</v>
      </c>
      <c r="I7127">
        <v>8984.0400000000009</v>
      </c>
      <c r="J7127" t="s">
        <v>81</v>
      </c>
      <c r="K7127" t="s">
        <v>82</v>
      </c>
      <c r="L7127" t="s">
        <v>119</v>
      </c>
      <c r="M7127">
        <v>2024</v>
      </c>
      <c r="N7127" t="s">
        <v>84</v>
      </c>
      <c r="O7127" t="s">
        <v>3157</v>
      </c>
      <c r="P7127" t="s">
        <v>86</v>
      </c>
    </row>
    <row r="7128" spans="1:16" x14ac:dyDescent="0.45">
      <c r="A7128">
        <v>7127</v>
      </c>
      <c r="B7128" s="10">
        <v>45447</v>
      </c>
      <c r="C7128">
        <v>3739</v>
      </c>
      <c r="D7128" t="s">
        <v>89</v>
      </c>
      <c r="E7128">
        <v>40</v>
      </c>
      <c r="F7128" t="s">
        <v>6</v>
      </c>
      <c r="G7128">
        <v>1</v>
      </c>
      <c r="H7128">
        <v>3626.77</v>
      </c>
      <c r="I7128">
        <v>3626.77</v>
      </c>
      <c r="J7128" t="s">
        <v>97</v>
      </c>
      <c r="K7128" t="s">
        <v>82</v>
      </c>
      <c r="L7128" t="s">
        <v>119</v>
      </c>
      <c r="M7128">
        <v>2024</v>
      </c>
      <c r="N7128" t="s">
        <v>84</v>
      </c>
      <c r="O7128" t="s">
        <v>5265</v>
      </c>
      <c r="P7128" t="s">
        <v>86</v>
      </c>
    </row>
    <row r="7129" spans="1:16" x14ac:dyDescent="0.45">
      <c r="A7129">
        <v>7128</v>
      </c>
      <c r="B7129" s="10">
        <v>45447</v>
      </c>
      <c r="C7129">
        <v>5784</v>
      </c>
      <c r="D7129" t="s">
        <v>89</v>
      </c>
      <c r="E7129">
        <v>19</v>
      </c>
      <c r="F7129" t="s">
        <v>7</v>
      </c>
      <c r="G7129">
        <v>4</v>
      </c>
      <c r="H7129">
        <v>948.74</v>
      </c>
      <c r="I7129">
        <v>3794.96</v>
      </c>
      <c r="J7129" t="s">
        <v>95</v>
      </c>
      <c r="K7129" t="s">
        <v>82</v>
      </c>
      <c r="L7129" t="s">
        <v>119</v>
      </c>
      <c r="M7129">
        <v>2024</v>
      </c>
      <c r="N7129" t="s">
        <v>84</v>
      </c>
      <c r="O7129" t="s">
        <v>2405</v>
      </c>
      <c r="P7129" t="s">
        <v>86</v>
      </c>
    </row>
    <row r="7130" spans="1:16" x14ac:dyDescent="0.45">
      <c r="A7130">
        <v>7129</v>
      </c>
      <c r="B7130" s="10">
        <v>45447</v>
      </c>
      <c r="C7130">
        <v>1877</v>
      </c>
      <c r="D7130" t="s">
        <v>80</v>
      </c>
      <c r="E7130">
        <v>27</v>
      </c>
      <c r="F7130" t="s">
        <v>102</v>
      </c>
      <c r="G7130">
        <v>5</v>
      </c>
      <c r="H7130">
        <v>492</v>
      </c>
      <c r="I7130">
        <v>2460</v>
      </c>
      <c r="J7130" t="s">
        <v>87</v>
      </c>
      <c r="K7130" t="s">
        <v>82</v>
      </c>
      <c r="L7130" t="s">
        <v>119</v>
      </c>
      <c r="M7130">
        <v>2024</v>
      </c>
      <c r="N7130" t="s">
        <v>84</v>
      </c>
      <c r="O7130" t="s">
        <v>4065</v>
      </c>
      <c r="P7130" t="s">
        <v>86</v>
      </c>
    </row>
    <row r="7131" spans="1:16" x14ac:dyDescent="0.45">
      <c r="A7131">
        <v>7130</v>
      </c>
      <c r="B7131" s="10">
        <v>45447</v>
      </c>
      <c r="C7131">
        <v>3870</v>
      </c>
      <c r="D7131" t="s">
        <v>80</v>
      </c>
      <c r="E7131">
        <v>23</v>
      </c>
      <c r="F7131" t="s">
        <v>6</v>
      </c>
      <c r="G7131">
        <v>4</v>
      </c>
      <c r="H7131">
        <v>4091.41</v>
      </c>
      <c r="I7131">
        <v>16365.64</v>
      </c>
      <c r="J7131" t="s">
        <v>95</v>
      </c>
      <c r="K7131" t="s">
        <v>82</v>
      </c>
      <c r="L7131" t="s">
        <v>119</v>
      </c>
      <c r="M7131">
        <v>2024</v>
      </c>
      <c r="N7131" t="s">
        <v>84</v>
      </c>
      <c r="O7131" t="s">
        <v>2406</v>
      </c>
      <c r="P7131" t="s">
        <v>86</v>
      </c>
    </row>
    <row r="7132" spans="1:16" x14ac:dyDescent="0.45">
      <c r="A7132">
        <v>7131</v>
      </c>
      <c r="B7132" s="10">
        <v>45447</v>
      </c>
      <c r="C7132">
        <v>1292</v>
      </c>
      <c r="D7132" t="s">
        <v>89</v>
      </c>
      <c r="E7132">
        <v>25</v>
      </c>
      <c r="F7132" t="s">
        <v>8</v>
      </c>
      <c r="G7132">
        <v>4</v>
      </c>
      <c r="H7132">
        <v>4470.68</v>
      </c>
      <c r="I7132">
        <v>17882.72</v>
      </c>
      <c r="J7132" t="s">
        <v>87</v>
      </c>
      <c r="K7132" t="s">
        <v>82</v>
      </c>
      <c r="L7132" t="s">
        <v>119</v>
      </c>
      <c r="M7132">
        <v>2024</v>
      </c>
      <c r="N7132" t="s">
        <v>84</v>
      </c>
      <c r="O7132" t="s">
        <v>1107</v>
      </c>
      <c r="P7132" t="s">
        <v>86</v>
      </c>
    </row>
    <row r="7133" spans="1:16" x14ac:dyDescent="0.45">
      <c r="A7133">
        <v>7132</v>
      </c>
      <c r="B7133" s="10">
        <v>45447</v>
      </c>
      <c r="C7133">
        <v>9728</v>
      </c>
      <c r="D7133" t="s">
        <v>80</v>
      </c>
      <c r="E7133">
        <v>32</v>
      </c>
      <c r="F7133" t="s">
        <v>8</v>
      </c>
      <c r="G7133">
        <v>1</v>
      </c>
      <c r="H7133">
        <v>1792.59</v>
      </c>
      <c r="I7133">
        <v>1792.59</v>
      </c>
      <c r="J7133" t="s">
        <v>87</v>
      </c>
      <c r="K7133" t="s">
        <v>567</v>
      </c>
      <c r="L7133" t="s">
        <v>119</v>
      </c>
      <c r="M7133">
        <v>2024</v>
      </c>
      <c r="N7133" t="s">
        <v>84</v>
      </c>
      <c r="O7133" t="s">
        <v>8243</v>
      </c>
      <c r="P7133" t="s">
        <v>86</v>
      </c>
    </row>
    <row r="7134" spans="1:16" x14ac:dyDescent="0.45">
      <c r="A7134">
        <v>7133</v>
      </c>
      <c r="B7134" s="10">
        <v>45447</v>
      </c>
      <c r="C7134">
        <v>3686</v>
      </c>
      <c r="D7134" t="s">
        <v>89</v>
      </c>
      <c r="E7134">
        <v>62</v>
      </c>
      <c r="F7134" t="s">
        <v>7</v>
      </c>
      <c r="G7134">
        <v>2</v>
      </c>
      <c r="H7134">
        <v>1797.13</v>
      </c>
      <c r="I7134">
        <v>3594.26</v>
      </c>
      <c r="J7134" t="s">
        <v>81</v>
      </c>
      <c r="K7134" t="s">
        <v>82</v>
      </c>
      <c r="L7134" t="s">
        <v>119</v>
      </c>
      <c r="M7134">
        <v>2024</v>
      </c>
      <c r="N7134" t="s">
        <v>84</v>
      </c>
      <c r="O7134" t="s">
        <v>3158</v>
      </c>
      <c r="P7134" t="s">
        <v>86</v>
      </c>
    </row>
    <row r="7135" spans="1:16" x14ac:dyDescent="0.45">
      <c r="A7135">
        <v>7134</v>
      </c>
      <c r="B7135" s="10">
        <v>45447</v>
      </c>
      <c r="C7135">
        <v>1233</v>
      </c>
      <c r="D7135" t="s">
        <v>89</v>
      </c>
      <c r="E7135">
        <v>46</v>
      </c>
      <c r="F7135" t="s">
        <v>6</v>
      </c>
      <c r="G7135">
        <v>2</v>
      </c>
      <c r="H7135">
        <v>1981.87</v>
      </c>
      <c r="I7135">
        <v>3963.74</v>
      </c>
      <c r="J7135" t="s">
        <v>93</v>
      </c>
      <c r="K7135" t="s">
        <v>82</v>
      </c>
      <c r="L7135" t="s">
        <v>119</v>
      </c>
      <c r="M7135">
        <v>2024</v>
      </c>
      <c r="N7135" t="s">
        <v>84</v>
      </c>
      <c r="O7135" t="s">
        <v>3460</v>
      </c>
      <c r="P7135" t="s">
        <v>86</v>
      </c>
    </row>
    <row r="7136" spans="1:16" x14ac:dyDescent="0.45">
      <c r="A7136">
        <v>7135</v>
      </c>
      <c r="B7136" s="10">
        <v>45447</v>
      </c>
      <c r="C7136">
        <v>3374</v>
      </c>
      <c r="D7136" t="s">
        <v>80</v>
      </c>
      <c r="E7136">
        <v>45</v>
      </c>
      <c r="F7136" t="s">
        <v>6</v>
      </c>
      <c r="G7136">
        <v>5</v>
      </c>
      <c r="H7136">
        <v>4146.7299999999996</v>
      </c>
      <c r="I7136">
        <v>20733.650000000001</v>
      </c>
      <c r="J7136" t="s">
        <v>93</v>
      </c>
      <c r="K7136" t="s">
        <v>82</v>
      </c>
      <c r="L7136" t="s">
        <v>119</v>
      </c>
      <c r="M7136">
        <v>2024</v>
      </c>
      <c r="N7136" t="s">
        <v>84</v>
      </c>
      <c r="O7136" t="s">
        <v>9193</v>
      </c>
      <c r="P7136" t="s">
        <v>748</v>
      </c>
    </row>
    <row r="7137" spans="1:16" x14ac:dyDescent="0.45">
      <c r="A7137">
        <v>7136</v>
      </c>
      <c r="B7137" s="10">
        <v>45447</v>
      </c>
      <c r="C7137">
        <v>3272</v>
      </c>
      <c r="D7137" t="s">
        <v>80</v>
      </c>
      <c r="E7137">
        <v>39</v>
      </c>
      <c r="F7137" t="s">
        <v>7</v>
      </c>
      <c r="G7137">
        <v>3</v>
      </c>
      <c r="H7137">
        <v>3550.01</v>
      </c>
      <c r="I7137">
        <v>10650.03</v>
      </c>
      <c r="J7137" t="s">
        <v>97</v>
      </c>
      <c r="K7137" t="s">
        <v>82</v>
      </c>
      <c r="L7137" t="s">
        <v>119</v>
      </c>
      <c r="M7137">
        <v>2024</v>
      </c>
      <c r="N7137" t="s">
        <v>84</v>
      </c>
      <c r="O7137" t="s">
        <v>6369</v>
      </c>
      <c r="P7137" t="s">
        <v>86</v>
      </c>
    </row>
    <row r="7138" spans="1:16" x14ac:dyDescent="0.45">
      <c r="A7138">
        <v>7137</v>
      </c>
      <c r="B7138" s="10">
        <v>45447</v>
      </c>
      <c r="C7138">
        <v>1966</v>
      </c>
      <c r="D7138" t="s">
        <v>80</v>
      </c>
      <c r="E7138">
        <v>51</v>
      </c>
      <c r="F7138" t="s">
        <v>5</v>
      </c>
      <c r="G7138">
        <v>3</v>
      </c>
      <c r="H7138">
        <v>653.78</v>
      </c>
      <c r="I7138">
        <v>1961.34</v>
      </c>
      <c r="J7138" t="s">
        <v>93</v>
      </c>
      <c r="K7138" t="s">
        <v>567</v>
      </c>
      <c r="L7138" t="s">
        <v>119</v>
      </c>
      <c r="M7138">
        <v>2024</v>
      </c>
      <c r="N7138" t="s">
        <v>84</v>
      </c>
      <c r="O7138" t="s">
        <v>7550</v>
      </c>
      <c r="P7138" t="s">
        <v>86</v>
      </c>
    </row>
    <row r="7139" spans="1:16" x14ac:dyDescent="0.45">
      <c r="A7139">
        <v>7138</v>
      </c>
      <c r="B7139" s="10">
        <v>45448</v>
      </c>
      <c r="C7139">
        <v>1889</v>
      </c>
      <c r="D7139" t="s">
        <v>80</v>
      </c>
      <c r="E7139">
        <v>37</v>
      </c>
      <c r="F7139" t="s">
        <v>9</v>
      </c>
      <c r="G7139">
        <v>3</v>
      </c>
      <c r="H7139">
        <v>3191.72</v>
      </c>
      <c r="I7139">
        <v>9575.16</v>
      </c>
      <c r="J7139" t="s">
        <v>97</v>
      </c>
      <c r="K7139" t="s">
        <v>82</v>
      </c>
      <c r="L7139" t="s">
        <v>119</v>
      </c>
      <c r="M7139">
        <v>2024</v>
      </c>
      <c r="N7139" t="s">
        <v>84</v>
      </c>
      <c r="O7139" t="s">
        <v>466</v>
      </c>
      <c r="P7139" t="s">
        <v>86</v>
      </c>
    </row>
    <row r="7140" spans="1:16" x14ac:dyDescent="0.45">
      <c r="A7140">
        <v>7139</v>
      </c>
      <c r="B7140" s="10">
        <v>45448</v>
      </c>
      <c r="C7140">
        <v>4863</v>
      </c>
      <c r="D7140" t="s">
        <v>89</v>
      </c>
      <c r="E7140">
        <v>50</v>
      </c>
      <c r="F7140" t="s">
        <v>9</v>
      </c>
      <c r="G7140">
        <v>5</v>
      </c>
      <c r="H7140">
        <v>98.4</v>
      </c>
      <c r="I7140">
        <v>492</v>
      </c>
      <c r="J7140" t="s">
        <v>93</v>
      </c>
      <c r="K7140" t="s">
        <v>567</v>
      </c>
      <c r="L7140" t="s">
        <v>119</v>
      </c>
      <c r="M7140">
        <v>2024</v>
      </c>
      <c r="N7140" t="s">
        <v>84</v>
      </c>
      <c r="O7140" t="s">
        <v>7631</v>
      </c>
      <c r="P7140" t="s">
        <v>86</v>
      </c>
    </row>
    <row r="7141" spans="1:16" x14ac:dyDescent="0.45">
      <c r="A7141">
        <v>7140</v>
      </c>
      <c r="B7141" s="10">
        <v>45448</v>
      </c>
      <c r="C7141">
        <v>7154</v>
      </c>
      <c r="D7141" t="s">
        <v>80</v>
      </c>
      <c r="E7141">
        <v>32</v>
      </c>
      <c r="F7141" t="s">
        <v>102</v>
      </c>
      <c r="G7141">
        <v>4</v>
      </c>
      <c r="H7141">
        <v>3566.41</v>
      </c>
      <c r="I7141">
        <v>14265.64</v>
      </c>
      <c r="J7141" t="s">
        <v>87</v>
      </c>
      <c r="K7141" t="s">
        <v>82</v>
      </c>
      <c r="L7141" t="s">
        <v>119</v>
      </c>
      <c r="M7141">
        <v>2024</v>
      </c>
      <c r="N7141" t="s">
        <v>84</v>
      </c>
      <c r="O7141" t="s">
        <v>1108</v>
      </c>
      <c r="P7141" t="s">
        <v>86</v>
      </c>
    </row>
    <row r="7142" spans="1:16" x14ac:dyDescent="0.45">
      <c r="A7142">
        <v>7141</v>
      </c>
      <c r="B7142" s="10">
        <v>45448</v>
      </c>
      <c r="C7142">
        <v>4400</v>
      </c>
      <c r="D7142" t="s">
        <v>80</v>
      </c>
      <c r="E7142">
        <v>24</v>
      </c>
      <c r="F7142" t="s">
        <v>8</v>
      </c>
      <c r="G7142">
        <v>2</v>
      </c>
      <c r="H7142">
        <v>3834.93</v>
      </c>
      <c r="I7142">
        <v>7669.86</v>
      </c>
      <c r="J7142" t="s">
        <v>95</v>
      </c>
      <c r="K7142" t="s">
        <v>82</v>
      </c>
      <c r="L7142" t="s">
        <v>119</v>
      </c>
      <c r="M7142">
        <v>2024</v>
      </c>
      <c r="N7142" t="s">
        <v>668</v>
      </c>
      <c r="O7142" t="s">
        <v>9904</v>
      </c>
      <c r="P7142" t="s">
        <v>86</v>
      </c>
    </row>
    <row r="7143" spans="1:16" x14ac:dyDescent="0.45">
      <c r="A7143">
        <v>7142</v>
      </c>
      <c r="B7143" s="10">
        <v>45448</v>
      </c>
      <c r="C7143">
        <v>9226</v>
      </c>
      <c r="D7143" t="s">
        <v>80</v>
      </c>
      <c r="E7143">
        <v>41</v>
      </c>
      <c r="F7143" t="s">
        <v>5</v>
      </c>
      <c r="G7143">
        <v>2</v>
      </c>
      <c r="H7143">
        <v>4083.99</v>
      </c>
      <c r="I7143">
        <v>8167.98</v>
      </c>
      <c r="J7143" t="s">
        <v>97</v>
      </c>
      <c r="K7143" t="s">
        <v>82</v>
      </c>
      <c r="L7143" t="s">
        <v>119</v>
      </c>
      <c r="M7143">
        <v>2024</v>
      </c>
      <c r="N7143" t="s">
        <v>84</v>
      </c>
      <c r="O7143" t="s">
        <v>2855</v>
      </c>
      <c r="P7143" t="s">
        <v>86</v>
      </c>
    </row>
    <row r="7144" spans="1:16" x14ac:dyDescent="0.45">
      <c r="A7144">
        <v>7143</v>
      </c>
      <c r="B7144" s="10">
        <v>45448</v>
      </c>
      <c r="C7144">
        <v>5542</v>
      </c>
      <c r="D7144" t="s">
        <v>80</v>
      </c>
      <c r="E7144">
        <v>43</v>
      </c>
      <c r="F7144" t="s">
        <v>8</v>
      </c>
      <c r="G7144">
        <v>4</v>
      </c>
      <c r="H7144">
        <v>3146.93</v>
      </c>
      <c r="I7144">
        <v>12587.72</v>
      </c>
      <c r="J7144" t="s">
        <v>97</v>
      </c>
      <c r="K7144" t="s">
        <v>82</v>
      </c>
      <c r="L7144" t="s">
        <v>119</v>
      </c>
      <c r="M7144">
        <v>2024</v>
      </c>
      <c r="N7144" t="s">
        <v>668</v>
      </c>
      <c r="O7144" t="s">
        <v>10056</v>
      </c>
      <c r="P7144" t="s">
        <v>86</v>
      </c>
    </row>
    <row r="7145" spans="1:16" x14ac:dyDescent="0.45">
      <c r="A7145">
        <v>7144</v>
      </c>
      <c r="B7145" s="10">
        <v>45448</v>
      </c>
      <c r="C7145">
        <v>4523</v>
      </c>
      <c r="D7145" t="s">
        <v>89</v>
      </c>
      <c r="E7145">
        <v>27</v>
      </c>
      <c r="F7145" t="s">
        <v>5</v>
      </c>
      <c r="G7145">
        <v>2</v>
      </c>
      <c r="H7145">
        <v>943.91</v>
      </c>
      <c r="I7145">
        <v>1887.82</v>
      </c>
      <c r="J7145" t="s">
        <v>87</v>
      </c>
      <c r="K7145" t="s">
        <v>567</v>
      </c>
      <c r="L7145" t="s">
        <v>119</v>
      </c>
      <c r="M7145">
        <v>2024</v>
      </c>
      <c r="N7145" t="s">
        <v>84</v>
      </c>
      <c r="O7145" t="s">
        <v>7109</v>
      </c>
      <c r="P7145" t="s">
        <v>86</v>
      </c>
    </row>
    <row r="7146" spans="1:16" x14ac:dyDescent="0.45">
      <c r="A7146">
        <v>7145</v>
      </c>
      <c r="B7146" s="10">
        <v>45448</v>
      </c>
      <c r="C7146">
        <v>2763</v>
      </c>
      <c r="D7146" t="s">
        <v>89</v>
      </c>
      <c r="E7146">
        <v>32</v>
      </c>
      <c r="F7146" t="s">
        <v>7</v>
      </c>
      <c r="G7146">
        <v>2</v>
      </c>
      <c r="H7146">
        <v>3979.05</v>
      </c>
      <c r="I7146">
        <v>7958.1</v>
      </c>
      <c r="J7146" t="s">
        <v>87</v>
      </c>
      <c r="K7146" t="s">
        <v>82</v>
      </c>
      <c r="L7146" t="s">
        <v>119</v>
      </c>
      <c r="M7146">
        <v>2024</v>
      </c>
      <c r="N7146" t="s">
        <v>84</v>
      </c>
      <c r="O7146" t="s">
        <v>3803</v>
      </c>
      <c r="P7146" t="s">
        <v>86</v>
      </c>
    </row>
    <row r="7147" spans="1:16" x14ac:dyDescent="0.45">
      <c r="A7147">
        <v>7146</v>
      </c>
      <c r="B7147" s="10">
        <v>45448</v>
      </c>
      <c r="C7147">
        <v>4291</v>
      </c>
      <c r="D7147" t="s">
        <v>80</v>
      </c>
      <c r="E7147">
        <v>54</v>
      </c>
      <c r="F7147" t="s">
        <v>102</v>
      </c>
      <c r="G7147">
        <v>3</v>
      </c>
      <c r="H7147">
        <v>4503.96</v>
      </c>
      <c r="I7147">
        <v>13511.88</v>
      </c>
      <c r="J7147" t="s">
        <v>93</v>
      </c>
      <c r="K7147" t="s">
        <v>82</v>
      </c>
      <c r="L7147" t="s">
        <v>119</v>
      </c>
      <c r="M7147">
        <v>2024</v>
      </c>
      <c r="N7147" t="s">
        <v>84</v>
      </c>
      <c r="O7147" t="s">
        <v>8539</v>
      </c>
      <c r="P7147" t="s">
        <v>748</v>
      </c>
    </row>
    <row r="7148" spans="1:16" x14ac:dyDescent="0.45">
      <c r="A7148">
        <v>7147</v>
      </c>
      <c r="B7148" s="10">
        <v>45448</v>
      </c>
      <c r="C7148">
        <v>3488</v>
      </c>
      <c r="D7148" t="s">
        <v>80</v>
      </c>
      <c r="E7148">
        <v>41</v>
      </c>
      <c r="F7148" t="s">
        <v>7</v>
      </c>
      <c r="G7148">
        <v>3</v>
      </c>
      <c r="H7148">
        <v>3187.29</v>
      </c>
      <c r="I7148">
        <v>9561.8700000000008</v>
      </c>
      <c r="J7148" t="s">
        <v>97</v>
      </c>
      <c r="K7148" t="s">
        <v>82</v>
      </c>
      <c r="L7148" t="s">
        <v>119</v>
      </c>
      <c r="M7148">
        <v>2024</v>
      </c>
      <c r="N7148" t="s">
        <v>84</v>
      </c>
      <c r="O7148" t="s">
        <v>8621</v>
      </c>
      <c r="P7148" t="s">
        <v>748</v>
      </c>
    </row>
    <row r="7149" spans="1:16" x14ac:dyDescent="0.45">
      <c r="A7149">
        <v>7148</v>
      </c>
      <c r="B7149" s="10">
        <v>45448</v>
      </c>
      <c r="C7149">
        <v>2558</v>
      </c>
      <c r="D7149" t="s">
        <v>89</v>
      </c>
      <c r="E7149">
        <v>28</v>
      </c>
      <c r="F7149" t="s">
        <v>8</v>
      </c>
      <c r="G7149">
        <v>1</v>
      </c>
      <c r="H7149">
        <v>1411.83</v>
      </c>
      <c r="I7149">
        <v>1411.83</v>
      </c>
      <c r="J7149" t="s">
        <v>87</v>
      </c>
      <c r="K7149" t="s">
        <v>567</v>
      </c>
      <c r="L7149" t="s">
        <v>119</v>
      </c>
      <c r="M7149">
        <v>2024</v>
      </c>
      <c r="N7149" t="s">
        <v>84</v>
      </c>
      <c r="O7149" t="s">
        <v>8244</v>
      </c>
      <c r="P7149" t="s">
        <v>86</v>
      </c>
    </row>
    <row r="7150" spans="1:16" x14ac:dyDescent="0.45">
      <c r="A7150">
        <v>7149</v>
      </c>
      <c r="B7150" s="10">
        <v>45448</v>
      </c>
      <c r="C7150">
        <v>5690</v>
      </c>
      <c r="D7150" t="s">
        <v>89</v>
      </c>
      <c r="E7150">
        <v>57</v>
      </c>
      <c r="F7150" t="s">
        <v>102</v>
      </c>
      <c r="G7150">
        <v>1</v>
      </c>
      <c r="H7150">
        <v>937.84</v>
      </c>
      <c r="I7150">
        <v>937.84</v>
      </c>
      <c r="J7150" t="s">
        <v>81</v>
      </c>
      <c r="K7150" t="s">
        <v>567</v>
      </c>
      <c r="L7150" t="s">
        <v>119</v>
      </c>
      <c r="M7150">
        <v>2024</v>
      </c>
      <c r="N7150" t="s">
        <v>84</v>
      </c>
      <c r="O7150" t="s">
        <v>8111</v>
      </c>
      <c r="P7150" t="s">
        <v>86</v>
      </c>
    </row>
    <row r="7151" spans="1:16" x14ac:dyDescent="0.45">
      <c r="A7151">
        <v>7150</v>
      </c>
      <c r="B7151" s="10">
        <v>45448</v>
      </c>
      <c r="C7151">
        <v>7121</v>
      </c>
      <c r="D7151" t="s">
        <v>80</v>
      </c>
      <c r="E7151">
        <v>38</v>
      </c>
      <c r="F7151" t="s">
        <v>6</v>
      </c>
      <c r="G7151">
        <v>2</v>
      </c>
      <c r="H7151">
        <v>1195.74</v>
      </c>
      <c r="I7151">
        <v>2391.48</v>
      </c>
      <c r="J7151" t="s">
        <v>97</v>
      </c>
      <c r="K7151" t="s">
        <v>82</v>
      </c>
      <c r="L7151" t="s">
        <v>119</v>
      </c>
      <c r="M7151">
        <v>2024</v>
      </c>
      <c r="N7151" t="s">
        <v>84</v>
      </c>
      <c r="O7151" t="s">
        <v>2856</v>
      </c>
      <c r="P7151" t="s">
        <v>86</v>
      </c>
    </row>
    <row r="7152" spans="1:16" x14ac:dyDescent="0.45">
      <c r="A7152">
        <v>7151</v>
      </c>
      <c r="B7152" s="10">
        <v>45449</v>
      </c>
      <c r="C7152">
        <v>3276</v>
      </c>
      <c r="D7152" t="s">
        <v>89</v>
      </c>
      <c r="E7152">
        <v>57</v>
      </c>
      <c r="F7152" t="s">
        <v>5</v>
      </c>
      <c r="G7152">
        <v>3</v>
      </c>
      <c r="H7152">
        <v>133.68</v>
      </c>
      <c r="I7152">
        <v>401.04</v>
      </c>
      <c r="J7152" t="s">
        <v>81</v>
      </c>
      <c r="K7152" t="s">
        <v>567</v>
      </c>
      <c r="L7152" t="s">
        <v>119</v>
      </c>
      <c r="M7152">
        <v>2024</v>
      </c>
      <c r="N7152" t="s">
        <v>84</v>
      </c>
      <c r="O7152" t="s">
        <v>637</v>
      </c>
      <c r="P7152" t="s">
        <v>86</v>
      </c>
    </row>
    <row r="7153" spans="1:16" x14ac:dyDescent="0.45">
      <c r="A7153">
        <v>7152</v>
      </c>
      <c r="B7153" s="10">
        <v>45449</v>
      </c>
      <c r="C7153">
        <v>5439</v>
      </c>
      <c r="D7153" t="s">
        <v>89</v>
      </c>
      <c r="E7153">
        <v>55</v>
      </c>
      <c r="F7153" t="s">
        <v>5</v>
      </c>
      <c r="G7153">
        <v>1</v>
      </c>
      <c r="H7153">
        <v>100.33</v>
      </c>
      <c r="I7153">
        <v>100.33</v>
      </c>
      <c r="J7153" t="s">
        <v>81</v>
      </c>
      <c r="K7153" t="s">
        <v>567</v>
      </c>
      <c r="L7153" t="s">
        <v>119</v>
      </c>
      <c r="M7153">
        <v>2024</v>
      </c>
      <c r="N7153" t="s">
        <v>668</v>
      </c>
      <c r="O7153" t="s">
        <v>9443</v>
      </c>
      <c r="P7153" t="s">
        <v>86</v>
      </c>
    </row>
    <row r="7154" spans="1:16" x14ac:dyDescent="0.45">
      <c r="A7154">
        <v>7153</v>
      </c>
      <c r="B7154" s="10">
        <v>45449</v>
      </c>
      <c r="C7154">
        <v>2103</v>
      </c>
      <c r="D7154" t="s">
        <v>89</v>
      </c>
      <c r="E7154">
        <v>32</v>
      </c>
      <c r="F7154" t="s">
        <v>102</v>
      </c>
      <c r="G7154">
        <v>1</v>
      </c>
      <c r="H7154">
        <v>1520.34</v>
      </c>
      <c r="I7154">
        <v>1520.34</v>
      </c>
      <c r="J7154" t="s">
        <v>87</v>
      </c>
      <c r="K7154" t="s">
        <v>567</v>
      </c>
      <c r="L7154" t="s">
        <v>119</v>
      </c>
      <c r="M7154">
        <v>2024</v>
      </c>
      <c r="N7154" t="s">
        <v>84</v>
      </c>
      <c r="O7154" t="s">
        <v>8245</v>
      </c>
      <c r="P7154" t="s">
        <v>86</v>
      </c>
    </row>
    <row r="7155" spans="1:16" x14ac:dyDescent="0.45">
      <c r="A7155">
        <v>7154</v>
      </c>
      <c r="B7155" s="10">
        <v>45449</v>
      </c>
      <c r="C7155">
        <v>8520</v>
      </c>
      <c r="D7155" t="s">
        <v>89</v>
      </c>
      <c r="E7155">
        <v>32</v>
      </c>
      <c r="F7155" t="s">
        <v>7</v>
      </c>
      <c r="G7155">
        <v>3</v>
      </c>
      <c r="H7155">
        <v>4618.6499999999996</v>
      </c>
      <c r="I7155">
        <v>13855.95</v>
      </c>
      <c r="J7155" t="s">
        <v>87</v>
      </c>
      <c r="K7155" t="s">
        <v>82</v>
      </c>
      <c r="L7155" t="s">
        <v>119</v>
      </c>
      <c r="M7155">
        <v>2024</v>
      </c>
      <c r="N7155" t="s">
        <v>84</v>
      </c>
      <c r="O7155" t="s">
        <v>8356</v>
      </c>
      <c r="P7155" t="s">
        <v>748</v>
      </c>
    </row>
    <row r="7156" spans="1:16" x14ac:dyDescent="0.45">
      <c r="A7156">
        <v>7155</v>
      </c>
      <c r="B7156" s="10">
        <v>45449</v>
      </c>
      <c r="C7156">
        <v>6409</v>
      </c>
      <c r="D7156" t="s">
        <v>80</v>
      </c>
      <c r="E7156">
        <v>54</v>
      </c>
      <c r="F7156" t="s">
        <v>102</v>
      </c>
      <c r="G7156">
        <v>1</v>
      </c>
      <c r="H7156">
        <v>3125.57</v>
      </c>
      <c r="I7156">
        <v>3125.57</v>
      </c>
      <c r="J7156" t="s">
        <v>93</v>
      </c>
      <c r="K7156" t="s">
        <v>82</v>
      </c>
      <c r="L7156" t="s">
        <v>119</v>
      </c>
      <c r="M7156">
        <v>2024</v>
      </c>
      <c r="N7156" t="s">
        <v>84</v>
      </c>
      <c r="O7156" t="s">
        <v>5691</v>
      </c>
      <c r="P7156" t="s">
        <v>86</v>
      </c>
    </row>
    <row r="7157" spans="1:16" x14ac:dyDescent="0.45">
      <c r="A7157">
        <v>7156</v>
      </c>
      <c r="B7157" s="10">
        <v>45449</v>
      </c>
      <c r="C7157">
        <v>8869</v>
      </c>
      <c r="D7157" t="s">
        <v>89</v>
      </c>
      <c r="E7157">
        <v>62</v>
      </c>
      <c r="F7157" t="s">
        <v>7</v>
      </c>
      <c r="G7157">
        <v>4</v>
      </c>
      <c r="H7157">
        <v>1961.23</v>
      </c>
      <c r="I7157">
        <v>7844.92</v>
      </c>
      <c r="J7157" t="s">
        <v>81</v>
      </c>
      <c r="K7157" t="s">
        <v>82</v>
      </c>
      <c r="L7157" t="s">
        <v>119</v>
      </c>
      <c r="M7157">
        <v>2024</v>
      </c>
      <c r="N7157" t="s">
        <v>84</v>
      </c>
      <c r="O7157" t="s">
        <v>1483</v>
      </c>
      <c r="P7157" t="s">
        <v>86</v>
      </c>
    </row>
    <row r="7158" spans="1:16" x14ac:dyDescent="0.45">
      <c r="A7158">
        <v>7157</v>
      </c>
      <c r="B7158" s="10">
        <v>45449</v>
      </c>
      <c r="C7158">
        <v>3956</v>
      </c>
      <c r="D7158" t="s">
        <v>89</v>
      </c>
      <c r="E7158">
        <v>31</v>
      </c>
      <c r="F7158" t="s">
        <v>102</v>
      </c>
      <c r="G7158">
        <v>4</v>
      </c>
      <c r="H7158">
        <v>103.7</v>
      </c>
      <c r="I7158">
        <v>414.8</v>
      </c>
      <c r="J7158" t="s">
        <v>87</v>
      </c>
      <c r="K7158" t="s">
        <v>567</v>
      </c>
      <c r="L7158" t="s">
        <v>119</v>
      </c>
      <c r="M7158">
        <v>2024</v>
      </c>
      <c r="N7158" t="s">
        <v>84</v>
      </c>
      <c r="O7158" t="s">
        <v>7407</v>
      </c>
      <c r="P7158" t="s">
        <v>86</v>
      </c>
    </row>
    <row r="7159" spans="1:16" x14ac:dyDescent="0.45">
      <c r="A7159">
        <v>7158</v>
      </c>
      <c r="B7159" s="10">
        <v>45449</v>
      </c>
      <c r="C7159">
        <v>8710</v>
      </c>
      <c r="D7159" t="s">
        <v>80</v>
      </c>
      <c r="E7159">
        <v>60</v>
      </c>
      <c r="F7159" t="s">
        <v>7</v>
      </c>
      <c r="G7159">
        <v>3</v>
      </c>
      <c r="H7159">
        <v>4949.0200000000004</v>
      </c>
      <c r="I7159">
        <v>14847.06</v>
      </c>
      <c r="J7159" t="s">
        <v>81</v>
      </c>
      <c r="K7159" t="s">
        <v>82</v>
      </c>
      <c r="L7159" t="s">
        <v>119</v>
      </c>
      <c r="M7159">
        <v>2024</v>
      </c>
      <c r="N7159" t="s">
        <v>84</v>
      </c>
      <c r="O7159" t="s">
        <v>8451</v>
      </c>
      <c r="P7159" t="s">
        <v>748</v>
      </c>
    </row>
    <row r="7160" spans="1:16" x14ac:dyDescent="0.45">
      <c r="A7160">
        <v>7159</v>
      </c>
      <c r="B7160" s="10">
        <v>45449</v>
      </c>
      <c r="C7160">
        <v>7017</v>
      </c>
      <c r="D7160" t="s">
        <v>80</v>
      </c>
      <c r="E7160">
        <v>38</v>
      </c>
      <c r="F7160" t="s">
        <v>9</v>
      </c>
      <c r="G7160">
        <v>3</v>
      </c>
      <c r="H7160">
        <v>2306.4299999999998</v>
      </c>
      <c r="I7160">
        <v>6919.29</v>
      </c>
      <c r="J7160" t="s">
        <v>97</v>
      </c>
      <c r="K7160" t="s">
        <v>82</v>
      </c>
      <c r="L7160" t="s">
        <v>119</v>
      </c>
      <c r="M7160">
        <v>2024</v>
      </c>
      <c r="N7160" t="s">
        <v>84</v>
      </c>
      <c r="O7160" t="s">
        <v>8622</v>
      </c>
      <c r="P7160" t="s">
        <v>748</v>
      </c>
    </row>
    <row r="7161" spans="1:16" x14ac:dyDescent="0.45">
      <c r="A7161">
        <v>7160</v>
      </c>
      <c r="B7161" s="10">
        <v>45449</v>
      </c>
      <c r="C7161">
        <v>4384</v>
      </c>
      <c r="D7161" t="s">
        <v>80</v>
      </c>
      <c r="E7161">
        <v>61</v>
      </c>
      <c r="F7161" t="s">
        <v>102</v>
      </c>
      <c r="G7161">
        <v>1</v>
      </c>
      <c r="H7161">
        <v>4957.9399999999996</v>
      </c>
      <c r="I7161">
        <v>4957.9399999999996</v>
      </c>
      <c r="J7161" t="s">
        <v>81</v>
      </c>
      <c r="K7161" t="s">
        <v>82</v>
      </c>
      <c r="L7161" t="s">
        <v>119</v>
      </c>
      <c r="M7161">
        <v>2024</v>
      </c>
      <c r="N7161" t="s">
        <v>84</v>
      </c>
      <c r="O7161" t="s">
        <v>5925</v>
      </c>
      <c r="P7161" t="s">
        <v>86</v>
      </c>
    </row>
    <row r="7162" spans="1:16" x14ac:dyDescent="0.45">
      <c r="A7162">
        <v>7161</v>
      </c>
      <c r="B7162" s="10">
        <v>45449</v>
      </c>
      <c r="C7162">
        <v>1028</v>
      </c>
      <c r="D7162" t="s">
        <v>89</v>
      </c>
      <c r="E7162">
        <v>37</v>
      </c>
      <c r="F7162" t="s">
        <v>7</v>
      </c>
      <c r="G7162">
        <v>2</v>
      </c>
      <c r="H7162">
        <v>3614.69</v>
      </c>
      <c r="I7162">
        <v>7229.38</v>
      </c>
      <c r="J7162" t="s">
        <v>97</v>
      </c>
      <c r="K7162" t="s">
        <v>82</v>
      </c>
      <c r="L7162" t="s">
        <v>119</v>
      </c>
      <c r="M7162">
        <v>2024</v>
      </c>
      <c r="N7162" t="s">
        <v>84</v>
      </c>
      <c r="O7162" t="s">
        <v>2857</v>
      </c>
      <c r="P7162" t="s">
        <v>86</v>
      </c>
    </row>
    <row r="7163" spans="1:16" x14ac:dyDescent="0.45">
      <c r="A7163">
        <v>7162</v>
      </c>
      <c r="B7163" s="10">
        <v>45449</v>
      </c>
      <c r="C7163">
        <v>9897</v>
      </c>
      <c r="D7163" t="s">
        <v>80</v>
      </c>
      <c r="E7163">
        <v>50</v>
      </c>
      <c r="F7163" t="s">
        <v>6</v>
      </c>
      <c r="G7163">
        <v>5</v>
      </c>
      <c r="H7163">
        <v>303.63</v>
      </c>
      <c r="I7163">
        <v>1518.15</v>
      </c>
      <c r="J7163" t="s">
        <v>93</v>
      </c>
      <c r="K7163" t="s">
        <v>567</v>
      </c>
      <c r="L7163" t="s">
        <v>119</v>
      </c>
      <c r="M7163">
        <v>2024</v>
      </c>
      <c r="N7163" t="s">
        <v>84</v>
      </c>
      <c r="O7163" t="s">
        <v>7632</v>
      </c>
      <c r="P7163" t="s">
        <v>86</v>
      </c>
    </row>
    <row r="7164" spans="1:16" x14ac:dyDescent="0.45">
      <c r="A7164">
        <v>7163</v>
      </c>
      <c r="B7164" s="10">
        <v>45449</v>
      </c>
      <c r="C7164">
        <v>8756</v>
      </c>
      <c r="D7164" t="s">
        <v>89</v>
      </c>
      <c r="E7164">
        <v>20</v>
      </c>
      <c r="F7164" t="s">
        <v>8</v>
      </c>
      <c r="G7164">
        <v>4</v>
      </c>
      <c r="H7164">
        <v>4302.18</v>
      </c>
      <c r="I7164">
        <v>17208.72</v>
      </c>
      <c r="J7164" t="s">
        <v>95</v>
      </c>
      <c r="K7164" t="s">
        <v>82</v>
      </c>
      <c r="L7164" t="s">
        <v>119</v>
      </c>
      <c r="M7164">
        <v>2024</v>
      </c>
      <c r="N7164" t="s">
        <v>84</v>
      </c>
      <c r="O7164" t="s">
        <v>2407</v>
      </c>
      <c r="P7164" t="s">
        <v>86</v>
      </c>
    </row>
    <row r="7165" spans="1:16" x14ac:dyDescent="0.45">
      <c r="A7165">
        <v>7164</v>
      </c>
      <c r="B7165" s="10">
        <v>45449</v>
      </c>
      <c r="C7165">
        <v>7948</v>
      </c>
      <c r="D7165" t="s">
        <v>80</v>
      </c>
      <c r="E7165">
        <v>57</v>
      </c>
      <c r="F7165" t="s">
        <v>8</v>
      </c>
      <c r="G7165">
        <v>4</v>
      </c>
      <c r="H7165">
        <v>2675.48</v>
      </c>
      <c r="I7165">
        <v>10701.92</v>
      </c>
      <c r="J7165" t="s">
        <v>81</v>
      </c>
      <c r="K7165" t="s">
        <v>82</v>
      </c>
      <c r="L7165" t="s">
        <v>119</v>
      </c>
      <c r="M7165">
        <v>2024</v>
      </c>
      <c r="N7165" t="s">
        <v>84</v>
      </c>
      <c r="O7165" t="s">
        <v>1484</v>
      </c>
      <c r="P7165" t="s">
        <v>86</v>
      </c>
    </row>
    <row r="7166" spans="1:16" x14ac:dyDescent="0.45">
      <c r="A7166">
        <v>7165</v>
      </c>
      <c r="B7166" s="10">
        <v>45450</v>
      </c>
      <c r="C7166">
        <v>6755</v>
      </c>
      <c r="D7166" t="s">
        <v>89</v>
      </c>
      <c r="E7166">
        <v>40</v>
      </c>
      <c r="F7166" t="s">
        <v>102</v>
      </c>
      <c r="G7166">
        <v>3</v>
      </c>
      <c r="H7166">
        <v>2291.0100000000002</v>
      </c>
      <c r="I7166">
        <v>6873.03</v>
      </c>
      <c r="J7166" t="s">
        <v>97</v>
      </c>
      <c r="K7166" t="s">
        <v>82</v>
      </c>
      <c r="L7166" t="s">
        <v>119</v>
      </c>
      <c r="M7166">
        <v>2024</v>
      </c>
      <c r="N7166" t="s">
        <v>84</v>
      </c>
      <c r="O7166" t="s">
        <v>813</v>
      </c>
      <c r="P7166" t="s">
        <v>748</v>
      </c>
    </row>
    <row r="7167" spans="1:16" x14ac:dyDescent="0.45">
      <c r="A7167">
        <v>7166</v>
      </c>
      <c r="B7167" s="10">
        <v>45450</v>
      </c>
      <c r="C7167">
        <v>4602</v>
      </c>
      <c r="D7167" t="s">
        <v>80</v>
      </c>
      <c r="E7167">
        <v>61</v>
      </c>
      <c r="F7167" t="s">
        <v>102</v>
      </c>
      <c r="G7167">
        <v>2</v>
      </c>
      <c r="H7167">
        <v>3801.37</v>
      </c>
      <c r="I7167">
        <v>7602.74</v>
      </c>
      <c r="J7167" t="s">
        <v>81</v>
      </c>
      <c r="K7167" t="s">
        <v>82</v>
      </c>
      <c r="L7167" t="s">
        <v>119</v>
      </c>
      <c r="M7167">
        <v>2024</v>
      </c>
      <c r="N7167" t="s">
        <v>84</v>
      </c>
      <c r="O7167" t="s">
        <v>3159</v>
      </c>
      <c r="P7167" t="s">
        <v>86</v>
      </c>
    </row>
    <row r="7168" spans="1:16" x14ac:dyDescent="0.45">
      <c r="A7168">
        <v>7167</v>
      </c>
      <c r="B7168" s="10">
        <v>45450</v>
      </c>
      <c r="C7168">
        <v>6062</v>
      </c>
      <c r="D7168" t="s">
        <v>80</v>
      </c>
      <c r="E7168">
        <v>64</v>
      </c>
      <c r="F7168" t="s">
        <v>5</v>
      </c>
      <c r="G7168">
        <v>3</v>
      </c>
      <c r="H7168">
        <v>3885.26</v>
      </c>
      <c r="I7168">
        <v>11655.78</v>
      </c>
      <c r="J7168" t="s">
        <v>81</v>
      </c>
      <c r="K7168" t="s">
        <v>82</v>
      </c>
      <c r="L7168" t="s">
        <v>119</v>
      </c>
      <c r="M7168">
        <v>2024</v>
      </c>
      <c r="N7168" t="s">
        <v>668</v>
      </c>
      <c r="O7168" t="s">
        <v>9531</v>
      </c>
      <c r="P7168" t="s">
        <v>86</v>
      </c>
    </row>
    <row r="7169" spans="1:16" x14ac:dyDescent="0.45">
      <c r="A7169">
        <v>7168</v>
      </c>
      <c r="B7169" s="10">
        <v>45450</v>
      </c>
      <c r="C7169">
        <v>9071</v>
      </c>
      <c r="D7169" t="s">
        <v>89</v>
      </c>
      <c r="E7169">
        <v>40</v>
      </c>
      <c r="F7169" t="s">
        <v>7</v>
      </c>
      <c r="G7169">
        <v>1</v>
      </c>
      <c r="H7169">
        <v>3992.33</v>
      </c>
      <c r="I7169">
        <v>3992.33</v>
      </c>
      <c r="J7169" t="s">
        <v>97</v>
      </c>
      <c r="K7169" t="s">
        <v>82</v>
      </c>
      <c r="L7169" t="s">
        <v>119</v>
      </c>
      <c r="M7169">
        <v>2024</v>
      </c>
      <c r="N7169" t="s">
        <v>668</v>
      </c>
      <c r="O7169" t="s">
        <v>9646</v>
      </c>
      <c r="P7169" t="s">
        <v>86</v>
      </c>
    </row>
    <row r="7170" spans="1:16" x14ac:dyDescent="0.45">
      <c r="A7170">
        <v>7169</v>
      </c>
      <c r="B7170" s="10">
        <v>45450</v>
      </c>
      <c r="C7170">
        <v>8244</v>
      </c>
      <c r="D7170" t="s">
        <v>80</v>
      </c>
      <c r="E7170">
        <v>44</v>
      </c>
      <c r="F7170" t="s">
        <v>102</v>
      </c>
      <c r="G7170">
        <v>2</v>
      </c>
      <c r="H7170">
        <v>3814.65</v>
      </c>
      <c r="I7170">
        <v>7629.3</v>
      </c>
      <c r="J7170" t="s">
        <v>97</v>
      </c>
      <c r="K7170" t="s">
        <v>82</v>
      </c>
      <c r="L7170" t="s">
        <v>119</v>
      </c>
      <c r="M7170">
        <v>2024</v>
      </c>
      <c r="N7170" t="s">
        <v>84</v>
      </c>
      <c r="O7170" t="s">
        <v>2858</v>
      </c>
      <c r="P7170" t="s">
        <v>86</v>
      </c>
    </row>
    <row r="7171" spans="1:16" x14ac:dyDescent="0.45">
      <c r="A7171">
        <v>7170</v>
      </c>
      <c r="B7171" s="10">
        <v>45450</v>
      </c>
      <c r="C7171">
        <v>7372</v>
      </c>
      <c r="D7171" t="s">
        <v>80</v>
      </c>
      <c r="E7171">
        <v>52</v>
      </c>
      <c r="F7171" t="s">
        <v>8</v>
      </c>
      <c r="G7171">
        <v>1</v>
      </c>
      <c r="H7171">
        <v>3224.29</v>
      </c>
      <c r="I7171">
        <v>3224.29</v>
      </c>
      <c r="J7171" t="s">
        <v>93</v>
      </c>
      <c r="K7171" t="s">
        <v>82</v>
      </c>
      <c r="L7171" t="s">
        <v>119</v>
      </c>
      <c r="M7171">
        <v>2024</v>
      </c>
      <c r="N7171" t="s">
        <v>84</v>
      </c>
      <c r="O7171" t="s">
        <v>5692</v>
      </c>
      <c r="P7171" t="s">
        <v>86</v>
      </c>
    </row>
    <row r="7172" spans="1:16" x14ac:dyDescent="0.45">
      <c r="A7172">
        <v>7171</v>
      </c>
      <c r="B7172" s="10">
        <v>45450</v>
      </c>
      <c r="C7172">
        <v>8105</v>
      </c>
      <c r="D7172" t="s">
        <v>80</v>
      </c>
      <c r="E7172">
        <v>42</v>
      </c>
      <c r="F7172" t="s">
        <v>8</v>
      </c>
      <c r="G7172">
        <v>4</v>
      </c>
      <c r="H7172">
        <v>3394.33</v>
      </c>
      <c r="I7172">
        <v>13577.32</v>
      </c>
      <c r="J7172" t="s">
        <v>97</v>
      </c>
      <c r="K7172" t="s">
        <v>82</v>
      </c>
      <c r="L7172" t="s">
        <v>119</v>
      </c>
      <c r="M7172">
        <v>2024</v>
      </c>
      <c r="N7172" t="s">
        <v>84</v>
      </c>
      <c r="O7172" t="s">
        <v>1812</v>
      </c>
      <c r="P7172" t="s">
        <v>86</v>
      </c>
    </row>
    <row r="7173" spans="1:16" x14ac:dyDescent="0.45">
      <c r="A7173">
        <v>7172</v>
      </c>
      <c r="B7173" s="10">
        <v>45450</v>
      </c>
      <c r="C7173">
        <v>4581</v>
      </c>
      <c r="D7173" t="s">
        <v>80</v>
      </c>
      <c r="E7173">
        <v>49</v>
      </c>
      <c r="F7173" t="s">
        <v>8</v>
      </c>
      <c r="G7173">
        <v>3</v>
      </c>
      <c r="H7173">
        <v>4299.9799999999996</v>
      </c>
      <c r="I7173">
        <v>12899.94</v>
      </c>
      <c r="J7173" t="s">
        <v>93</v>
      </c>
      <c r="K7173" t="s">
        <v>82</v>
      </c>
      <c r="L7173" t="s">
        <v>119</v>
      </c>
      <c r="M7173">
        <v>2024</v>
      </c>
      <c r="N7173" t="s">
        <v>84</v>
      </c>
      <c r="O7173" t="s">
        <v>8540</v>
      </c>
      <c r="P7173" t="s">
        <v>748</v>
      </c>
    </row>
    <row r="7174" spans="1:16" x14ac:dyDescent="0.45">
      <c r="A7174">
        <v>7173</v>
      </c>
      <c r="B7174" s="10">
        <v>45450</v>
      </c>
      <c r="C7174">
        <v>3762</v>
      </c>
      <c r="D7174" t="s">
        <v>80</v>
      </c>
      <c r="E7174">
        <v>39</v>
      </c>
      <c r="F7174" t="s">
        <v>7</v>
      </c>
      <c r="G7174">
        <v>3</v>
      </c>
      <c r="H7174">
        <v>3468.18</v>
      </c>
      <c r="I7174">
        <v>10404.540000000001</v>
      </c>
      <c r="J7174" t="s">
        <v>97</v>
      </c>
      <c r="K7174" t="s">
        <v>82</v>
      </c>
      <c r="L7174" t="s">
        <v>119</v>
      </c>
      <c r="M7174">
        <v>2024</v>
      </c>
      <c r="N7174" t="s">
        <v>84</v>
      </c>
      <c r="O7174" t="s">
        <v>8623</v>
      </c>
      <c r="P7174" t="s">
        <v>748</v>
      </c>
    </row>
    <row r="7175" spans="1:16" x14ac:dyDescent="0.45">
      <c r="A7175">
        <v>7174</v>
      </c>
      <c r="B7175" s="10">
        <v>45450</v>
      </c>
      <c r="C7175">
        <v>1572</v>
      </c>
      <c r="D7175" t="s">
        <v>89</v>
      </c>
      <c r="E7175">
        <v>25</v>
      </c>
      <c r="F7175" t="s">
        <v>9</v>
      </c>
      <c r="G7175">
        <v>5</v>
      </c>
      <c r="H7175">
        <v>551.72</v>
      </c>
      <c r="I7175">
        <v>2758.6</v>
      </c>
      <c r="J7175" t="s">
        <v>87</v>
      </c>
      <c r="K7175" t="s">
        <v>82</v>
      </c>
      <c r="L7175" t="s">
        <v>119</v>
      </c>
      <c r="M7175">
        <v>2024</v>
      </c>
      <c r="N7175" t="s">
        <v>84</v>
      </c>
      <c r="O7175" t="s">
        <v>9011</v>
      </c>
      <c r="P7175" t="s">
        <v>748</v>
      </c>
    </row>
    <row r="7176" spans="1:16" x14ac:dyDescent="0.45">
      <c r="A7176">
        <v>7175</v>
      </c>
      <c r="B7176" s="10">
        <v>45450</v>
      </c>
      <c r="C7176">
        <v>8705</v>
      </c>
      <c r="D7176" t="s">
        <v>89</v>
      </c>
      <c r="E7176">
        <v>55</v>
      </c>
      <c r="F7176" t="s">
        <v>102</v>
      </c>
      <c r="G7176">
        <v>2</v>
      </c>
      <c r="H7176">
        <v>3245.23</v>
      </c>
      <c r="I7176">
        <v>6490.46</v>
      </c>
      <c r="J7176" t="s">
        <v>81</v>
      </c>
      <c r="K7176" t="s">
        <v>82</v>
      </c>
      <c r="L7176" t="s">
        <v>119</v>
      </c>
      <c r="M7176">
        <v>2024</v>
      </c>
      <c r="N7176" t="s">
        <v>668</v>
      </c>
      <c r="O7176" t="s">
        <v>9905</v>
      </c>
      <c r="P7176" t="s">
        <v>86</v>
      </c>
    </row>
    <row r="7177" spans="1:16" x14ac:dyDescent="0.45">
      <c r="A7177">
        <v>7176</v>
      </c>
      <c r="B7177" s="10">
        <v>45450</v>
      </c>
      <c r="C7177">
        <v>1614</v>
      </c>
      <c r="D7177" t="s">
        <v>80</v>
      </c>
      <c r="E7177">
        <v>35</v>
      </c>
      <c r="F7177" t="s">
        <v>9</v>
      </c>
      <c r="G7177">
        <v>4</v>
      </c>
      <c r="H7177">
        <v>891.47</v>
      </c>
      <c r="I7177">
        <v>3565.88</v>
      </c>
      <c r="J7177" t="s">
        <v>97</v>
      </c>
      <c r="K7177" t="s">
        <v>82</v>
      </c>
      <c r="L7177" t="s">
        <v>119</v>
      </c>
      <c r="M7177">
        <v>2024</v>
      </c>
      <c r="N7177" t="s">
        <v>84</v>
      </c>
      <c r="O7177" t="s">
        <v>1813</v>
      </c>
      <c r="P7177" t="s">
        <v>86</v>
      </c>
    </row>
    <row r="7178" spans="1:16" x14ac:dyDescent="0.45">
      <c r="A7178">
        <v>7177</v>
      </c>
      <c r="B7178" s="10">
        <v>45450</v>
      </c>
      <c r="C7178">
        <v>5050</v>
      </c>
      <c r="D7178" t="s">
        <v>80</v>
      </c>
      <c r="E7178">
        <v>45</v>
      </c>
      <c r="F7178" t="s">
        <v>7</v>
      </c>
      <c r="G7178">
        <v>5</v>
      </c>
      <c r="H7178">
        <v>120.55</v>
      </c>
      <c r="I7178">
        <v>602.75</v>
      </c>
      <c r="J7178" t="s">
        <v>93</v>
      </c>
      <c r="K7178" t="s">
        <v>567</v>
      </c>
      <c r="L7178" t="s">
        <v>119</v>
      </c>
      <c r="M7178">
        <v>2024</v>
      </c>
      <c r="N7178" t="s">
        <v>84</v>
      </c>
      <c r="O7178" t="s">
        <v>7633</v>
      </c>
      <c r="P7178" t="s">
        <v>86</v>
      </c>
    </row>
    <row r="7179" spans="1:16" x14ac:dyDescent="0.45">
      <c r="A7179">
        <v>7178</v>
      </c>
      <c r="B7179" s="10">
        <v>45450</v>
      </c>
      <c r="C7179">
        <v>1325</v>
      </c>
      <c r="D7179" t="s">
        <v>89</v>
      </c>
      <c r="E7179">
        <v>45</v>
      </c>
      <c r="F7179" t="s">
        <v>6</v>
      </c>
      <c r="G7179">
        <v>5</v>
      </c>
      <c r="H7179">
        <v>1110.1300000000001</v>
      </c>
      <c r="I7179">
        <v>5550.65</v>
      </c>
      <c r="J7179" t="s">
        <v>93</v>
      </c>
      <c r="K7179" t="s">
        <v>82</v>
      </c>
      <c r="L7179" t="s">
        <v>119</v>
      </c>
      <c r="M7179">
        <v>2024</v>
      </c>
      <c r="N7179" t="s">
        <v>84</v>
      </c>
      <c r="O7179" t="s">
        <v>9194</v>
      </c>
      <c r="P7179" t="s">
        <v>748</v>
      </c>
    </row>
    <row r="7180" spans="1:16" x14ac:dyDescent="0.45">
      <c r="A7180">
        <v>7179</v>
      </c>
      <c r="B7180" s="10">
        <v>45451</v>
      </c>
      <c r="C7180">
        <v>4740</v>
      </c>
      <c r="D7180" t="s">
        <v>89</v>
      </c>
      <c r="E7180">
        <v>28</v>
      </c>
      <c r="F7180" t="s">
        <v>102</v>
      </c>
      <c r="G7180">
        <v>3</v>
      </c>
      <c r="H7180">
        <v>814.3</v>
      </c>
      <c r="I7180">
        <v>2442.9</v>
      </c>
      <c r="J7180" t="s">
        <v>87</v>
      </c>
      <c r="K7180" t="s">
        <v>82</v>
      </c>
      <c r="L7180" t="s">
        <v>119</v>
      </c>
      <c r="M7180">
        <v>2024</v>
      </c>
      <c r="N7180" t="s">
        <v>668</v>
      </c>
      <c r="O7180" t="s">
        <v>814</v>
      </c>
      <c r="P7180" t="s">
        <v>748</v>
      </c>
    </row>
    <row r="7181" spans="1:16" x14ac:dyDescent="0.45">
      <c r="A7181">
        <v>7180</v>
      </c>
      <c r="B7181" s="10">
        <v>45451</v>
      </c>
      <c r="C7181">
        <v>1358</v>
      </c>
      <c r="D7181" t="s">
        <v>80</v>
      </c>
      <c r="E7181">
        <v>29</v>
      </c>
      <c r="F7181" t="s">
        <v>5</v>
      </c>
      <c r="G7181">
        <v>2</v>
      </c>
      <c r="H7181">
        <v>555.37</v>
      </c>
      <c r="I7181">
        <v>1110.74</v>
      </c>
      <c r="J7181" t="s">
        <v>87</v>
      </c>
      <c r="K7181" t="s">
        <v>567</v>
      </c>
      <c r="L7181" t="s">
        <v>119</v>
      </c>
      <c r="M7181">
        <v>2024</v>
      </c>
      <c r="N7181" t="s">
        <v>84</v>
      </c>
      <c r="O7181" t="s">
        <v>7110</v>
      </c>
      <c r="P7181" t="s">
        <v>86</v>
      </c>
    </row>
    <row r="7182" spans="1:16" x14ac:dyDescent="0.45">
      <c r="A7182">
        <v>7181</v>
      </c>
      <c r="B7182" s="10">
        <v>45451</v>
      </c>
      <c r="C7182">
        <v>4777</v>
      </c>
      <c r="D7182" t="s">
        <v>89</v>
      </c>
      <c r="E7182">
        <v>19</v>
      </c>
      <c r="F7182" t="s">
        <v>102</v>
      </c>
      <c r="G7182">
        <v>3</v>
      </c>
      <c r="H7182">
        <v>1114.18</v>
      </c>
      <c r="I7182">
        <v>3342.54</v>
      </c>
      <c r="J7182" t="s">
        <v>95</v>
      </c>
      <c r="K7182" t="s">
        <v>82</v>
      </c>
      <c r="L7182" t="s">
        <v>119</v>
      </c>
      <c r="M7182">
        <v>2024</v>
      </c>
      <c r="N7182" t="s">
        <v>84</v>
      </c>
      <c r="O7182" t="s">
        <v>6919</v>
      </c>
      <c r="P7182" t="s">
        <v>86</v>
      </c>
    </row>
    <row r="7183" spans="1:16" x14ac:dyDescent="0.45">
      <c r="A7183">
        <v>7182</v>
      </c>
      <c r="B7183" s="10">
        <v>45451</v>
      </c>
      <c r="C7183">
        <v>6906</v>
      </c>
      <c r="D7183" t="s">
        <v>80</v>
      </c>
      <c r="E7183">
        <v>54</v>
      </c>
      <c r="F7183" t="s">
        <v>102</v>
      </c>
      <c r="G7183">
        <v>2</v>
      </c>
      <c r="H7183">
        <v>2839.67</v>
      </c>
      <c r="I7183">
        <v>5679.34</v>
      </c>
      <c r="J7183" t="s">
        <v>93</v>
      </c>
      <c r="K7183" t="s">
        <v>82</v>
      </c>
      <c r="L7183" t="s">
        <v>119</v>
      </c>
      <c r="M7183">
        <v>2024</v>
      </c>
      <c r="N7183" t="s">
        <v>84</v>
      </c>
      <c r="O7183" t="s">
        <v>3461</v>
      </c>
      <c r="P7183" t="s">
        <v>86</v>
      </c>
    </row>
    <row r="7184" spans="1:16" x14ac:dyDescent="0.45">
      <c r="A7184">
        <v>7183</v>
      </c>
      <c r="B7184" s="10">
        <v>45451</v>
      </c>
      <c r="C7184">
        <v>2721</v>
      </c>
      <c r="D7184" t="s">
        <v>80</v>
      </c>
      <c r="E7184">
        <v>21</v>
      </c>
      <c r="F7184" t="s">
        <v>102</v>
      </c>
      <c r="G7184">
        <v>5</v>
      </c>
      <c r="H7184">
        <v>799.78</v>
      </c>
      <c r="I7184">
        <v>3998.9</v>
      </c>
      <c r="J7184" t="s">
        <v>95</v>
      </c>
      <c r="K7184" t="s">
        <v>82</v>
      </c>
      <c r="L7184" t="s">
        <v>119</v>
      </c>
      <c r="M7184">
        <v>2024</v>
      </c>
      <c r="N7184" t="s">
        <v>84</v>
      </c>
      <c r="O7184" t="s">
        <v>8858</v>
      </c>
      <c r="P7184" t="s">
        <v>748</v>
      </c>
    </row>
    <row r="7185" spans="1:16" x14ac:dyDescent="0.45">
      <c r="A7185">
        <v>7184</v>
      </c>
      <c r="B7185" s="10">
        <v>45451</v>
      </c>
      <c r="C7185">
        <v>2349</v>
      </c>
      <c r="D7185" t="s">
        <v>80</v>
      </c>
      <c r="E7185">
        <v>58</v>
      </c>
      <c r="F7185" t="s">
        <v>102</v>
      </c>
      <c r="G7185">
        <v>1</v>
      </c>
      <c r="H7185">
        <v>1433.22</v>
      </c>
      <c r="I7185">
        <v>1433.22</v>
      </c>
      <c r="J7185" t="s">
        <v>81</v>
      </c>
      <c r="K7185" t="s">
        <v>567</v>
      </c>
      <c r="L7185" t="s">
        <v>119</v>
      </c>
      <c r="M7185">
        <v>2024</v>
      </c>
      <c r="N7185" t="s">
        <v>84</v>
      </c>
      <c r="O7185" t="s">
        <v>8112</v>
      </c>
      <c r="P7185" t="s">
        <v>86</v>
      </c>
    </row>
    <row r="7186" spans="1:16" x14ac:dyDescent="0.45">
      <c r="A7186">
        <v>7185</v>
      </c>
      <c r="B7186" s="10">
        <v>45451</v>
      </c>
      <c r="C7186">
        <v>4696</v>
      </c>
      <c r="D7186" t="s">
        <v>80</v>
      </c>
      <c r="E7186">
        <v>62</v>
      </c>
      <c r="F7186" t="s">
        <v>6</v>
      </c>
      <c r="G7186">
        <v>4</v>
      </c>
      <c r="H7186">
        <v>4255.4799999999996</v>
      </c>
      <c r="I7186">
        <v>17021.919999999998</v>
      </c>
      <c r="J7186" t="s">
        <v>81</v>
      </c>
      <c r="K7186" t="s">
        <v>82</v>
      </c>
      <c r="L7186" t="s">
        <v>119</v>
      </c>
      <c r="M7186">
        <v>2024</v>
      </c>
      <c r="N7186" t="s">
        <v>84</v>
      </c>
      <c r="O7186" t="s">
        <v>1485</v>
      </c>
      <c r="P7186" t="s">
        <v>86</v>
      </c>
    </row>
    <row r="7187" spans="1:16" x14ac:dyDescent="0.45">
      <c r="A7187">
        <v>7186</v>
      </c>
      <c r="B7187" s="10">
        <v>45451</v>
      </c>
      <c r="C7187">
        <v>4896</v>
      </c>
      <c r="D7187" t="s">
        <v>89</v>
      </c>
      <c r="E7187">
        <v>62</v>
      </c>
      <c r="F7187" t="s">
        <v>102</v>
      </c>
      <c r="G7187">
        <v>5</v>
      </c>
      <c r="H7187">
        <v>4445.8500000000004</v>
      </c>
      <c r="I7187">
        <v>22229.25</v>
      </c>
      <c r="J7187" t="s">
        <v>81</v>
      </c>
      <c r="K7187" t="s">
        <v>82</v>
      </c>
      <c r="L7187" t="s">
        <v>119</v>
      </c>
      <c r="M7187">
        <v>2024</v>
      </c>
      <c r="N7187" t="s">
        <v>84</v>
      </c>
      <c r="O7187" t="s">
        <v>4767</v>
      </c>
      <c r="P7187" t="s">
        <v>86</v>
      </c>
    </row>
    <row r="7188" spans="1:16" x14ac:dyDescent="0.45">
      <c r="A7188">
        <v>7187</v>
      </c>
      <c r="B7188" s="10">
        <v>45451</v>
      </c>
      <c r="C7188">
        <v>5260</v>
      </c>
      <c r="D7188" t="s">
        <v>89</v>
      </c>
      <c r="E7188">
        <v>64</v>
      </c>
      <c r="F7188" t="s">
        <v>7</v>
      </c>
      <c r="G7188">
        <v>3</v>
      </c>
      <c r="H7188">
        <v>1698.77</v>
      </c>
      <c r="I7188">
        <v>5096.3100000000004</v>
      </c>
      <c r="J7188" t="s">
        <v>81</v>
      </c>
      <c r="K7188" t="s">
        <v>82</v>
      </c>
      <c r="L7188" t="s">
        <v>119</v>
      </c>
      <c r="M7188">
        <v>2024</v>
      </c>
      <c r="N7188" t="s">
        <v>84</v>
      </c>
      <c r="O7188" t="s">
        <v>8452</v>
      </c>
      <c r="P7188" t="s">
        <v>748</v>
      </c>
    </row>
    <row r="7189" spans="1:16" x14ac:dyDescent="0.45">
      <c r="A7189">
        <v>7188</v>
      </c>
      <c r="B7189" s="10">
        <v>45451</v>
      </c>
      <c r="C7189">
        <v>7941</v>
      </c>
      <c r="D7189" t="s">
        <v>89</v>
      </c>
      <c r="E7189">
        <v>51</v>
      </c>
      <c r="F7189" t="s">
        <v>102</v>
      </c>
      <c r="G7189">
        <v>4</v>
      </c>
      <c r="H7189">
        <v>4499.8100000000004</v>
      </c>
      <c r="I7189">
        <v>17999.240000000002</v>
      </c>
      <c r="J7189" t="s">
        <v>93</v>
      </c>
      <c r="K7189" t="s">
        <v>82</v>
      </c>
      <c r="L7189" t="s">
        <v>119</v>
      </c>
      <c r="M7189">
        <v>2024</v>
      </c>
      <c r="N7189" t="s">
        <v>84</v>
      </c>
      <c r="O7189" t="s">
        <v>2118</v>
      </c>
      <c r="P7189" t="s">
        <v>86</v>
      </c>
    </row>
    <row r="7190" spans="1:16" x14ac:dyDescent="0.45">
      <c r="A7190">
        <v>7189</v>
      </c>
      <c r="B7190" s="10">
        <v>45451</v>
      </c>
      <c r="C7190">
        <v>4808</v>
      </c>
      <c r="D7190" t="s">
        <v>80</v>
      </c>
      <c r="E7190">
        <v>40</v>
      </c>
      <c r="F7190" t="s">
        <v>6</v>
      </c>
      <c r="G7190">
        <v>5</v>
      </c>
      <c r="H7190">
        <v>2949.35</v>
      </c>
      <c r="I7190">
        <v>14746.75</v>
      </c>
      <c r="J7190" t="s">
        <v>97</v>
      </c>
      <c r="K7190" t="s">
        <v>82</v>
      </c>
      <c r="L7190" t="s">
        <v>119</v>
      </c>
      <c r="M7190">
        <v>2024</v>
      </c>
      <c r="N7190" t="s">
        <v>668</v>
      </c>
      <c r="O7190" t="s">
        <v>9764</v>
      </c>
      <c r="P7190" t="s">
        <v>86</v>
      </c>
    </row>
    <row r="7191" spans="1:16" x14ac:dyDescent="0.45">
      <c r="A7191">
        <v>7190</v>
      </c>
      <c r="B7191" s="10">
        <v>45451</v>
      </c>
      <c r="C7191">
        <v>6246</v>
      </c>
      <c r="D7191" t="s">
        <v>89</v>
      </c>
      <c r="E7191">
        <v>30</v>
      </c>
      <c r="F7191" t="s">
        <v>7</v>
      </c>
      <c r="G7191">
        <v>2</v>
      </c>
      <c r="H7191">
        <v>1170.52</v>
      </c>
      <c r="I7191">
        <v>2341.04</v>
      </c>
      <c r="J7191" t="s">
        <v>87</v>
      </c>
      <c r="K7191" t="s">
        <v>82</v>
      </c>
      <c r="L7191" t="s">
        <v>119</v>
      </c>
      <c r="M7191">
        <v>2024</v>
      </c>
      <c r="N7191" t="s">
        <v>84</v>
      </c>
      <c r="O7191" t="s">
        <v>3804</v>
      </c>
      <c r="P7191" t="s">
        <v>86</v>
      </c>
    </row>
    <row r="7192" spans="1:16" x14ac:dyDescent="0.45">
      <c r="A7192">
        <v>7191</v>
      </c>
      <c r="B7192" s="10">
        <v>45451</v>
      </c>
      <c r="C7192">
        <v>9384</v>
      </c>
      <c r="D7192" t="s">
        <v>80</v>
      </c>
      <c r="E7192">
        <v>24</v>
      </c>
      <c r="F7192" t="s">
        <v>102</v>
      </c>
      <c r="G7192">
        <v>3</v>
      </c>
      <c r="H7192">
        <v>3783.75</v>
      </c>
      <c r="I7192">
        <v>11351.25</v>
      </c>
      <c r="J7192" t="s">
        <v>95</v>
      </c>
      <c r="K7192" t="s">
        <v>82</v>
      </c>
      <c r="L7192" t="s">
        <v>119</v>
      </c>
      <c r="M7192">
        <v>2024</v>
      </c>
      <c r="N7192" t="s">
        <v>84</v>
      </c>
      <c r="O7192" t="s">
        <v>6920</v>
      </c>
      <c r="P7192" t="s">
        <v>86</v>
      </c>
    </row>
    <row r="7193" spans="1:16" x14ac:dyDescent="0.45">
      <c r="A7193">
        <v>7192</v>
      </c>
      <c r="B7193" s="10">
        <v>45451</v>
      </c>
      <c r="C7193">
        <v>4845</v>
      </c>
      <c r="D7193" t="s">
        <v>80</v>
      </c>
      <c r="E7193">
        <v>49</v>
      </c>
      <c r="F7193" t="s">
        <v>102</v>
      </c>
      <c r="G7193">
        <v>5</v>
      </c>
      <c r="H7193">
        <v>4614.37</v>
      </c>
      <c r="I7193">
        <v>23071.85</v>
      </c>
      <c r="J7193" t="s">
        <v>93</v>
      </c>
      <c r="K7193" t="s">
        <v>82</v>
      </c>
      <c r="L7193" t="s">
        <v>119</v>
      </c>
      <c r="M7193">
        <v>2024</v>
      </c>
      <c r="N7193" t="s">
        <v>84</v>
      </c>
      <c r="O7193" t="s">
        <v>4314</v>
      </c>
      <c r="P7193" t="s">
        <v>86</v>
      </c>
    </row>
    <row r="7194" spans="1:16" x14ac:dyDescent="0.45">
      <c r="A7194">
        <v>7193</v>
      </c>
      <c r="B7194" s="10">
        <v>45452</v>
      </c>
      <c r="C7194">
        <v>3577</v>
      </c>
      <c r="D7194" t="s">
        <v>89</v>
      </c>
      <c r="E7194">
        <v>40</v>
      </c>
      <c r="F7194" t="s">
        <v>7</v>
      </c>
      <c r="G7194">
        <v>2</v>
      </c>
      <c r="H7194">
        <v>3313.22</v>
      </c>
      <c r="I7194">
        <v>6626.44</v>
      </c>
      <c r="J7194" t="s">
        <v>97</v>
      </c>
      <c r="K7194" t="s">
        <v>82</v>
      </c>
      <c r="L7194" t="s">
        <v>119</v>
      </c>
      <c r="M7194">
        <v>2024</v>
      </c>
      <c r="N7194" t="s">
        <v>84</v>
      </c>
      <c r="O7194" t="s">
        <v>295</v>
      </c>
      <c r="P7194" t="s">
        <v>86</v>
      </c>
    </row>
    <row r="7195" spans="1:16" x14ac:dyDescent="0.45">
      <c r="A7195">
        <v>7194</v>
      </c>
      <c r="B7195" s="10">
        <v>45452</v>
      </c>
      <c r="C7195">
        <v>1091</v>
      </c>
      <c r="D7195" t="s">
        <v>80</v>
      </c>
      <c r="E7195">
        <v>25</v>
      </c>
      <c r="F7195" t="s">
        <v>102</v>
      </c>
      <c r="G7195">
        <v>2</v>
      </c>
      <c r="H7195">
        <v>1046.5899999999999</v>
      </c>
      <c r="I7195">
        <v>2093.1799999999998</v>
      </c>
      <c r="J7195" t="s">
        <v>87</v>
      </c>
      <c r="K7195" t="s">
        <v>82</v>
      </c>
      <c r="L7195" t="s">
        <v>119</v>
      </c>
      <c r="M7195">
        <v>2024</v>
      </c>
      <c r="N7195" t="s">
        <v>84</v>
      </c>
      <c r="O7195" t="s">
        <v>3805</v>
      </c>
      <c r="P7195" t="s">
        <v>86</v>
      </c>
    </row>
    <row r="7196" spans="1:16" x14ac:dyDescent="0.45">
      <c r="A7196">
        <v>7195</v>
      </c>
      <c r="B7196" s="10">
        <v>45452</v>
      </c>
      <c r="C7196">
        <v>5234</v>
      </c>
      <c r="D7196" t="s">
        <v>80</v>
      </c>
      <c r="E7196">
        <v>64</v>
      </c>
      <c r="F7196" t="s">
        <v>6</v>
      </c>
      <c r="G7196">
        <v>2</v>
      </c>
      <c r="H7196">
        <v>475.11</v>
      </c>
      <c r="I7196">
        <v>950.22</v>
      </c>
      <c r="J7196" t="s">
        <v>81</v>
      </c>
      <c r="K7196" t="s">
        <v>567</v>
      </c>
      <c r="L7196" t="s">
        <v>119</v>
      </c>
      <c r="M7196">
        <v>2024</v>
      </c>
      <c r="N7196" t="s">
        <v>84</v>
      </c>
      <c r="O7196" t="s">
        <v>7014</v>
      </c>
      <c r="P7196" t="s">
        <v>86</v>
      </c>
    </row>
    <row r="7197" spans="1:16" x14ac:dyDescent="0.45">
      <c r="A7197">
        <v>7196</v>
      </c>
      <c r="B7197" s="10">
        <v>45452</v>
      </c>
      <c r="C7197">
        <v>9672</v>
      </c>
      <c r="D7197" t="s">
        <v>80</v>
      </c>
      <c r="E7197">
        <v>64</v>
      </c>
      <c r="F7197" t="s">
        <v>8</v>
      </c>
      <c r="G7197">
        <v>4</v>
      </c>
      <c r="H7197">
        <v>1185.5899999999999</v>
      </c>
      <c r="I7197">
        <v>4742.3599999999997</v>
      </c>
      <c r="J7197" t="s">
        <v>81</v>
      </c>
      <c r="K7197" t="s">
        <v>82</v>
      </c>
      <c r="L7197" t="s">
        <v>119</v>
      </c>
      <c r="M7197">
        <v>2024</v>
      </c>
      <c r="N7197" t="s">
        <v>84</v>
      </c>
      <c r="O7197" t="s">
        <v>1486</v>
      </c>
      <c r="P7197" t="s">
        <v>86</v>
      </c>
    </row>
    <row r="7198" spans="1:16" x14ac:dyDescent="0.45">
      <c r="A7198">
        <v>7197</v>
      </c>
      <c r="B7198" s="10">
        <v>45452</v>
      </c>
      <c r="C7198">
        <v>7592</v>
      </c>
      <c r="D7198" t="s">
        <v>89</v>
      </c>
      <c r="E7198">
        <v>54</v>
      </c>
      <c r="F7198" t="s">
        <v>102</v>
      </c>
      <c r="G7198">
        <v>3</v>
      </c>
      <c r="H7198">
        <v>1725.62</v>
      </c>
      <c r="I7198">
        <v>5176.8599999999997</v>
      </c>
      <c r="J7198" t="s">
        <v>93</v>
      </c>
      <c r="K7198" t="s">
        <v>82</v>
      </c>
      <c r="L7198" t="s">
        <v>119</v>
      </c>
      <c r="M7198">
        <v>2024</v>
      </c>
      <c r="N7198" t="s">
        <v>84</v>
      </c>
      <c r="O7198" t="s">
        <v>6591</v>
      </c>
      <c r="P7198" t="s">
        <v>86</v>
      </c>
    </row>
    <row r="7199" spans="1:16" x14ac:dyDescent="0.45">
      <c r="A7199">
        <v>7198</v>
      </c>
      <c r="B7199" s="10">
        <v>45452</v>
      </c>
      <c r="C7199">
        <v>9128</v>
      </c>
      <c r="D7199" t="s">
        <v>80</v>
      </c>
      <c r="E7199">
        <v>51</v>
      </c>
      <c r="F7199" t="s">
        <v>5</v>
      </c>
      <c r="G7199">
        <v>2</v>
      </c>
      <c r="H7199">
        <v>1701.99</v>
      </c>
      <c r="I7199">
        <v>3403.98</v>
      </c>
      <c r="J7199" t="s">
        <v>93</v>
      </c>
      <c r="K7199" t="s">
        <v>82</v>
      </c>
      <c r="L7199" t="s">
        <v>119</v>
      </c>
      <c r="M7199">
        <v>2024</v>
      </c>
      <c r="N7199" t="s">
        <v>84</v>
      </c>
      <c r="O7199" t="s">
        <v>3462</v>
      </c>
      <c r="P7199" t="s">
        <v>86</v>
      </c>
    </row>
    <row r="7200" spans="1:16" x14ac:dyDescent="0.45">
      <c r="A7200">
        <v>7199</v>
      </c>
      <c r="B7200" s="10">
        <v>45452</v>
      </c>
      <c r="C7200">
        <v>2075</v>
      </c>
      <c r="D7200" t="s">
        <v>89</v>
      </c>
      <c r="E7200">
        <v>46</v>
      </c>
      <c r="F7200" t="s">
        <v>7</v>
      </c>
      <c r="G7200">
        <v>5</v>
      </c>
      <c r="H7200">
        <v>2517.8000000000002</v>
      </c>
      <c r="I7200">
        <v>12589</v>
      </c>
      <c r="J7200" t="s">
        <v>93</v>
      </c>
      <c r="K7200" t="s">
        <v>82</v>
      </c>
      <c r="L7200" t="s">
        <v>119</v>
      </c>
      <c r="M7200">
        <v>2024</v>
      </c>
      <c r="N7200" t="s">
        <v>84</v>
      </c>
      <c r="O7200" t="s">
        <v>4315</v>
      </c>
      <c r="P7200" t="s">
        <v>86</v>
      </c>
    </row>
    <row r="7201" spans="1:16" x14ac:dyDescent="0.45">
      <c r="A7201">
        <v>7200</v>
      </c>
      <c r="B7201" s="10">
        <v>45452</v>
      </c>
      <c r="C7201">
        <v>3513</v>
      </c>
      <c r="D7201" t="s">
        <v>80</v>
      </c>
      <c r="E7201">
        <v>54</v>
      </c>
      <c r="F7201" t="s">
        <v>6</v>
      </c>
      <c r="G7201">
        <v>2</v>
      </c>
      <c r="H7201">
        <v>2550.59</v>
      </c>
      <c r="I7201">
        <v>5101.18</v>
      </c>
      <c r="J7201" t="s">
        <v>93</v>
      </c>
      <c r="K7201" t="s">
        <v>82</v>
      </c>
      <c r="L7201" t="s">
        <v>119</v>
      </c>
      <c r="M7201">
        <v>2024</v>
      </c>
      <c r="N7201" t="s">
        <v>84</v>
      </c>
      <c r="O7201" t="s">
        <v>3463</v>
      </c>
      <c r="P7201" t="s">
        <v>86</v>
      </c>
    </row>
    <row r="7202" spans="1:16" x14ac:dyDescent="0.45">
      <c r="A7202">
        <v>7201</v>
      </c>
      <c r="B7202" s="10">
        <v>45452</v>
      </c>
      <c r="C7202">
        <v>9168</v>
      </c>
      <c r="D7202" t="s">
        <v>89</v>
      </c>
      <c r="E7202">
        <v>40</v>
      </c>
      <c r="F7202" t="s">
        <v>102</v>
      </c>
      <c r="G7202">
        <v>3</v>
      </c>
      <c r="H7202">
        <v>2383.59</v>
      </c>
      <c r="I7202">
        <v>7150.77</v>
      </c>
      <c r="J7202" t="s">
        <v>97</v>
      </c>
      <c r="K7202" t="s">
        <v>82</v>
      </c>
      <c r="L7202" t="s">
        <v>119</v>
      </c>
      <c r="M7202">
        <v>2024</v>
      </c>
      <c r="N7202" t="s">
        <v>84</v>
      </c>
      <c r="O7202" t="s">
        <v>6370</v>
      </c>
      <c r="P7202" t="s">
        <v>86</v>
      </c>
    </row>
    <row r="7203" spans="1:16" x14ac:dyDescent="0.45">
      <c r="A7203">
        <v>7202</v>
      </c>
      <c r="B7203" s="10">
        <v>45452</v>
      </c>
      <c r="C7203">
        <v>7861</v>
      </c>
      <c r="D7203" t="s">
        <v>80</v>
      </c>
      <c r="E7203">
        <v>55</v>
      </c>
      <c r="F7203" t="s">
        <v>102</v>
      </c>
      <c r="G7203">
        <v>4</v>
      </c>
      <c r="H7203">
        <v>1751.93</v>
      </c>
      <c r="I7203">
        <v>7007.72</v>
      </c>
      <c r="J7203" t="s">
        <v>81</v>
      </c>
      <c r="K7203" t="s">
        <v>82</v>
      </c>
      <c r="L7203" t="s">
        <v>119</v>
      </c>
      <c r="M7203">
        <v>2024</v>
      </c>
      <c r="N7203" t="s">
        <v>84</v>
      </c>
      <c r="O7203" t="s">
        <v>1487</v>
      </c>
      <c r="P7203" t="s">
        <v>86</v>
      </c>
    </row>
    <row r="7204" spans="1:16" x14ac:dyDescent="0.45">
      <c r="A7204">
        <v>7203</v>
      </c>
      <c r="B7204" s="10">
        <v>45452</v>
      </c>
      <c r="C7204">
        <v>9990</v>
      </c>
      <c r="D7204" t="s">
        <v>89</v>
      </c>
      <c r="E7204">
        <v>46</v>
      </c>
      <c r="F7204" t="s">
        <v>7</v>
      </c>
      <c r="G7204">
        <v>2</v>
      </c>
      <c r="H7204">
        <v>578.80999999999995</v>
      </c>
      <c r="I7204">
        <v>1157.6199999999999</v>
      </c>
      <c r="J7204" t="s">
        <v>93</v>
      </c>
      <c r="K7204" t="s">
        <v>567</v>
      </c>
      <c r="L7204" t="s">
        <v>119</v>
      </c>
      <c r="M7204">
        <v>2024</v>
      </c>
      <c r="N7204" t="s">
        <v>84</v>
      </c>
      <c r="O7204" t="s">
        <v>7266</v>
      </c>
      <c r="P7204" t="s">
        <v>86</v>
      </c>
    </row>
    <row r="7205" spans="1:16" x14ac:dyDescent="0.45">
      <c r="A7205">
        <v>7204</v>
      </c>
      <c r="B7205" s="10">
        <v>45452</v>
      </c>
      <c r="C7205">
        <v>1604</v>
      </c>
      <c r="D7205" t="s">
        <v>89</v>
      </c>
      <c r="E7205">
        <v>61</v>
      </c>
      <c r="F7205" t="s">
        <v>9</v>
      </c>
      <c r="G7205">
        <v>5</v>
      </c>
      <c r="H7205">
        <v>2120.6799999999998</v>
      </c>
      <c r="I7205">
        <v>10603.4</v>
      </c>
      <c r="J7205" t="s">
        <v>81</v>
      </c>
      <c r="K7205" t="s">
        <v>82</v>
      </c>
      <c r="L7205" t="s">
        <v>119</v>
      </c>
      <c r="M7205">
        <v>2024</v>
      </c>
      <c r="N7205" t="s">
        <v>84</v>
      </c>
      <c r="O7205" t="s">
        <v>4768</v>
      </c>
      <c r="P7205" t="s">
        <v>86</v>
      </c>
    </row>
    <row r="7206" spans="1:16" x14ac:dyDescent="0.45">
      <c r="A7206">
        <v>7205</v>
      </c>
      <c r="B7206" s="10">
        <v>45452</v>
      </c>
      <c r="C7206">
        <v>3979</v>
      </c>
      <c r="D7206" t="s">
        <v>80</v>
      </c>
      <c r="E7206">
        <v>22</v>
      </c>
      <c r="F7206" t="s">
        <v>6</v>
      </c>
      <c r="G7206">
        <v>3</v>
      </c>
      <c r="H7206">
        <v>4929.51</v>
      </c>
      <c r="I7206">
        <v>14788.53</v>
      </c>
      <c r="J7206" t="s">
        <v>95</v>
      </c>
      <c r="K7206" t="s">
        <v>82</v>
      </c>
      <c r="L7206" t="s">
        <v>119</v>
      </c>
      <c r="M7206">
        <v>2024</v>
      </c>
      <c r="N7206" t="s">
        <v>84</v>
      </c>
      <c r="O7206" t="s">
        <v>6921</v>
      </c>
      <c r="P7206" t="s">
        <v>86</v>
      </c>
    </row>
    <row r="7207" spans="1:16" x14ac:dyDescent="0.45">
      <c r="A7207">
        <v>7206</v>
      </c>
      <c r="B7207" s="10">
        <v>45453</v>
      </c>
      <c r="C7207">
        <v>8140</v>
      </c>
      <c r="D7207" t="s">
        <v>80</v>
      </c>
      <c r="E7207">
        <v>57</v>
      </c>
      <c r="F7207" t="s">
        <v>6</v>
      </c>
      <c r="G7207">
        <v>2</v>
      </c>
      <c r="H7207">
        <v>3286.68</v>
      </c>
      <c r="I7207">
        <v>6573.36</v>
      </c>
      <c r="J7207" t="s">
        <v>81</v>
      </c>
      <c r="K7207" t="s">
        <v>82</v>
      </c>
      <c r="L7207" t="s">
        <v>119</v>
      </c>
      <c r="M7207">
        <v>2024</v>
      </c>
      <c r="N7207" t="s">
        <v>84</v>
      </c>
      <c r="O7207" t="s">
        <v>296</v>
      </c>
      <c r="P7207" t="s">
        <v>86</v>
      </c>
    </row>
    <row r="7208" spans="1:16" x14ac:dyDescent="0.45">
      <c r="A7208">
        <v>7207</v>
      </c>
      <c r="B7208" s="10">
        <v>45453</v>
      </c>
      <c r="C7208">
        <v>8065</v>
      </c>
      <c r="D7208" t="s">
        <v>80</v>
      </c>
      <c r="E7208">
        <v>28</v>
      </c>
      <c r="F7208" t="s">
        <v>8</v>
      </c>
      <c r="G7208">
        <v>4</v>
      </c>
      <c r="H7208">
        <v>2226.9</v>
      </c>
      <c r="I7208">
        <v>8907.6</v>
      </c>
      <c r="J7208" t="s">
        <v>87</v>
      </c>
      <c r="K7208" t="s">
        <v>82</v>
      </c>
      <c r="L7208" t="s">
        <v>119</v>
      </c>
      <c r="M7208">
        <v>2024</v>
      </c>
      <c r="N7208" t="s">
        <v>84</v>
      </c>
      <c r="O7208" t="s">
        <v>1109</v>
      </c>
      <c r="P7208" t="s">
        <v>86</v>
      </c>
    </row>
    <row r="7209" spans="1:16" x14ac:dyDescent="0.45">
      <c r="A7209">
        <v>7208</v>
      </c>
      <c r="B7209" s="10">
        <v>45453</v>
      </c>
      <c r="C7209">
        <v>5916</v>
      </c>
      <c r="D7209" t="s">
        <v>80</v>
      </c>
      <c r="E7209">
        <v>31</v>
      </c>
      <c r="F7209" t="s">
        <v>8</v>
      </c>
      <c r="G7209">
        <v>1</v>
      </c>
      <c r="H7209">
        <v>463.28</v>
      </c>
      <c r="I7209">
        <v>463.28</v>
      </c>
      <c r="J7209" t="s">
        <v>87</v>
      </c>
      <c r="K7209" t="s">
        <v>567</v>
      </c>
      <c r="L7209" t="s">
        <v>119</v>
      </c>
      <c r="M7209">
        <v>2024</v>
      </c>
      <c r="N7209" t="s">
        <v>84</v>
      </c>
      <c r="O7209" t="s">
        <v>8246</v>
      </c>
      <c r="P7209" t="s">
        <v>86</v>
      </c>
    </row>
    <row r="7210" spans="1:16" x14ac:dyDescent="0.45">
      <c r="A7210">
        <v>7209</v>
      </c>
      <c r="B7210" s="10">
        <v>45453</v>
      </c>
      <c r="C7210">
        <v>7800</v>
      </c>
      <c r="D7210" t="s">
        <v>89</v>
      </c>
      <c r="E7210">
        <v>59</v>
      </c>
      <c r="F7210" t="s">
        <v>102</v>
      </c>
      <c r="G7210">
        <v>5</v>
      </c>
      <c r="H7210">
        <v>1105.58</v>
      </c>
      <c r="I7210">
        <v>5527.9</v>
      </c>
      <c r="J7210" t="s">
        <v>81</v>
      </c>
      <c r="K7210" t="s">
        <v>82</v>
      </c>
      <c r="L7210" t="s">
        <v>119</v>
      </c>
      <c r="M7210">
        <v>2024</v>
      </c>
      <c r="N7210" t="s">
        <v>84</v>
      </c>
      <c r="O7210" t="s">
        <v>4769</v>
      </c>
      <c r="P7210" t="s">
        <v>86</v>
      </c>
    </row>
    <row r="7211" spans="1:16" x14ac:dyDescent="0.45">
      <c r="A7211">
        <v>7210</v>
      </c>
      <c r="B7211" s="10">
        <v>45453</v>
      </c>
      <c r="C7211">
        <v>1597</v>
      </c>
      <c r="D7211" t="s">
        <v>80</v>
      </c>
      <c r="E7211">
        <v>19</v>
      </c>
      <c r="F7211" t="s">
        <v>7</v>
      </c>
      <c r="G7211">
        <v>2</v>
      </c>
      <c r="H7211">
        <v>2894.5</v>
      </c>
      <c r="I7211">
        <v>5789</v>
      </c>
      <c r="J7211" t="s">
        <v>95</v>
      </c>
      <c r="K7211" t="s">
        <v>82</v>
      </c>
      <c r="L7211" t="s">
        <v>119</v>
      </c>
      <c r="M7211">
        <v>2024</v>
      </c>
      <c r="N7211" t="s">
        <v>668</v>
      </c>
      <c r="O7211" t="s">
        <v>9906</v>
      </c>
      <c r="P7211" t="s">
        <v>86</v>
      </c>
    </row>
    <row r="7212" spans="1:16" x14ac:dyDescent="0.45">
      <c r="A7212">
        <v>7211</v>
      </c>
      <c r="B7212" s="10">
        <v>45453</v>
      </c>
      <c r="C7212">
        <v>8320</v>
      </c>
      <c r="D7212" t="s">
        <v>89</v>
      </c>
      <c r="E7212">
        <v>52</v>
      </c>
      <c r="F7212" t="s">
        <v>5</v>
      </c>
      <c r="G7212">
        <v>2</v>
      </c>
      <c r="H7212">
        <v>2514.48</v>
      </c>
      <c r="I7212">
        <v>5028.96</v>
      </c>
      <c r="J7212" t="s">
        <v>93</v>
      </c>
      <c r="K7212" t="s">
        <v>82</v>
      </c>
      <c r="L7212" t="s">
        <v>119</v>
      </c>
      <c r="M7212">
        <v>2024</v>
      </c>
      <c r="N7212" t="s">
        <v>84</v>
      </c>
      <c r="O7212" t="s">
        <v>3464</v>
      </c>
      <c r="P7212" t="s">
        <v>86</v>
      </c>
    </row>
    <row r="7213" spans="1:16" x14ac:dyDescent="0.45">
      <c r="A7213">
        <v>7212</v>
      </c>
      <c r="B7213" s="10">
        <v>45453</v>
      </c>
      <c r="C7213">
        <v>9705</v>
      </c>
      <c r="D7213" t="s">
        <v>80</v>
      </c>
      <c r="E7213">
        <v>62</v>
      </c>
      <c r="F7213" t="s">
        <v>102</v>
      </c>
      <c r="G7213">
        <v>1</v>
      </c>
      <c r="H7213">
        <v>145.02000000000001</v>
      </c>
      <c r="I7213">
        <v>145.02000000000001</v>
      </c>
      <c r="J7213" t="s">
        <v>81</v>
      </c>
      <c r="K7213" t="s">
        <v>567</v>
      </c>
      <c r="L7213" t="s">
        <v>119</v>
      </c>
      <c r="M7213">
        <v>2024</v>
      </c>
      <c r="N7213" t="s">
        <v>668</v>
      </c>
      <c r="O7213" t="s">
        <v>9444</v>
      </c>
      <c r="P7213" t="s">
        <v>86</v>
      </c>
    </row>
    <row r="7214" spans="1:16" x14ac:dyDescent="0.45">
      <c r="A7214">
        <v>7213</v>
      </c>
      <c r="B7214" s="10">
        <v>45453</v>
      </c>
      <c r="C7214">
        <v>6622</v>
      </c>
      <c r="D7214" t="s">
        <v>89</v>
      </c>
      <c r="E7214">
        <v>52</v>
      </c>
      <c r="F7214" t="s">
        <v>8</v>
      </c>
      <c r="G7214">
        <v>3</v>
      </c>
      <c r="H7214">
        <v>476.87</v>
      </c>
      <c r="I7214">
        <v>1430.61</v>
      </c>
      <c r="J7214" t="s">
        <v>93</v>
      </c>
      <c r="K7214" t="s">
        <v>567</v>
      </c>
      <c r="L7214" t="s">
        <v>119</v>
      </c>
      <c r="M7214">
        <v>2024</v>
      </c>
      <c r="N7214" t="s">
        <v>84</v>
      </c>
      <c r="O7214" t="s">
        <v>8760</v>
      </c>
      <c r="P7214" t="s">
        <v>748</v>
      </c>
    </row>
    <row r="7215" spans="1:16" x14ac:dyDescent="0.45">
      <c r="A7215">
        <v>7214</v>
      </c>
      <c r="B7215" s="10">
        <v>45453</v>
      </c>
      <c r="C7215">
        <v>2877</v>
      </c>
      <c r="D7215" t="s">
        <v>89</v>
      </c>
      <c r="E7215">
        <v>59</v>
      </c>
      <c r="F7215" t="s">
        <v>102</v>
      </c>
      <c r="G7215">
        <v>1</v>
      </c>
      <c r="H7215">
        <v>1812.24</v>
      </c>
      <c r="I7215">
        <v>1812.24</v>
      </c>
      <c r="J7215" t="s">
        <v>81</v>
      </c>
      <c r="K7215" t="s">
        <v>567</v>
      </c>
      <c r="L7215" t="s">
        <v>119</v>
      </c>
      <c r="M7215">
        <v>2024</v>
      </c>
      <c r="N7215" t="s">
        <v>84</v>
      </c>
      <c r="O7215" t="s">
        <v>8113</v>
      </c>
      <c r="P7215" t="s">
        <v>86</v>
      </c>
    </row>
    <row r="7216" spans="1:16" x14ac:dyDescent="0.45">
      <c r="A7216">
        <v>7215</v>
      </c>
      <c r="B7216" s="10">
        <v>45453</v>
      </c>
      <c r="C7216">
        <v>2699</v>
      </c>
      <c r="D7216" t="s">
        <v>89</v>
      </c>
      <c r="E7216">
        <v>45</v>
      </c>
      <c r="F7216" t="s">
        <v>7</v>
      </c>
      <c r="G7216">
        <v>3</v>
      </c>
      <c r="H7216">
        <v>747.09</v>
      </c>
      <c r="I7216">
        <v>2241.27</v>
      </c>
      <c r="J7216" t="s">
        <v>93</v>
      </c>
      <c r="K7216" t="s">
        <v>82</v>
      </c>
      <c r="L7216" t="s">
        <v>119</v>
      </c>
      <c r="M7216">
        <v>2024</v>
      </c>
      <c r="N7216" t="s">
        <v>84</v>
      </c>
      <c r="O7216" t="s">
        <v>6592</v>
      </c>
      <c r="P7216" t="s">
        <v>86</v>
      </c>
    </row>
    <row r="7217" spans="1:16" x14ac:dyDescent="0.45">
      <c r="A7217">
        <v>7216</v>
      </c>
      <c r="B7217" s="10">
        <v>45453</v>
      </c>
      <c r="C7217">
        <v>6780</v>
      </c>
      <c r="D7217" t="s">
        <v>80</v>
      </c>
      <c r="E7217">
        <v>25</v>
      </c>
      <c r="F7217" t="s">
        <v>6</v>
      </c>
      <c r="G7217">
        <v>2</v>
      </c>
      <c r="H7217">
        <v>4791.32</v>
      </c>
      <c r="I7217">
        <v>9582.64</v>
      </c>
      <c r="J7217" t="s">
        <v>87</v>
      </c>
      <c r="K7217" t="s">
        <v>82</v>
      </c>
      <c r="L7217" t="s">
        <v>119</v>
      </c>
      <c r="M7217">
        <v>2024</v>
      </c>
      <c r="N7217" t="s">
        <v>84</v>
      </c>
      <c r="O7217" t="s">
        <v>3806</v>
      </c>
      <c r="P7217" t="s">
        <v>86</v>
      </c>
    </row>
    <row r="7218" spans="1:16" x14ac:dyDescent="0.45">
      <c r="A7218">
        <v>7217</v>
      </c>
      <c r="B7218" s="10">
        <v>45453</v>
      </c>
      <c r="C7218">
        <v>1716</v>
      </c>
      <c r="D7218" t="s">
        <v>80</v>
      </c>
      <c r="E7218">
        <v>49</v>
      </c>
      <c r="F7218" t="s">
        <v>6</v>
      </c>
      <c r="G7218">
        <v>1</v>
      </c>
      <c r="H7218">
        <v>218.88</v>
      </c>
      <c r="I7218">
        <v>218.88</v>
      </c>
      <c r="J7218" t="s">
        <v>93</v>
      </c>
      <c r="K7218" t="s">
        <v>567</v>
      </c>
      <c r="L7218" t="s">
        <v>119</v>
      </c>
      <c r="M7218">
        <v>2024</v>
      </c>
      <c r="N7218" t="s">
        <v>84</v>
      </c>
      <c r="O7218" t="s">
        <v>7838</v>
      </c>
      <c r="P7218" t="s">
        <v>86</v>
      </c>
    </row>
    <row r="7219" spans="1:16" x14ac:dyDescent="0.45">
      <c r="A7219">
        <v>7218</v>
      </c>
      <c r="B7219" s="10">
        <v>45453</v>
      </c>
      <c r="C7219">
        <v>5086</v>
      </c>
      <c r="D7219" t="s">
        <v>89</v>
      </c>
      <c r="E7219">
        <v>21</v>
      </c>
      <c r="F7219" t="s">
        <v>6</v>
      </c>
      <c r="G7219">
        <v>2</v>
      </c>
      <c r="H7219">
        <v>4871.54</v>
      </c>
      <c r="I7219">
        <v>9743.08</v>
      </c>
      <c r="J7219" t="s">
        <v>95</v>
      </c>
      <c r="K7219" t="s">
        <v>82</v>
      </c>
      <c r="L7219" t="s">
        <v>119</v>
      </c>
      <c r="M7219">
        <v>2024</v>
      </c>
      <c r="N7219" t="s">
        <v>84</v>
      </c>
      <c r="O7219" t="s">
        <v>2588</v>
      </c>
      <c r="P7219" t="s">
        <v>86</v>
      </c>
    </row>
    <row r="7220" spans="1:16" x14ac:dyDescent="0.45">
      <c r="A7220">
        <v>7219</v>
      </c>
      <c r="B7220" s="10">
        <v>45453</v>
      </c>
      <c r="C7220">
        <v>1665</v>
      </c>
      <c r="D7220" t="s">
        <v>89</v>
      </c>
      <c r="E7220">
        <v>62</v>
      </c>
      <c r="F7220" t="s">
        <v>6</v>
      </c>
      <c r="G7220">
        <v>1</v>
      </c>
      <c r="H7220">
        <v>3299.94</v>
      </c>
      <c r="I7220">
        <v>3299.94</v>
      </c>
      <c r="J7220" t="s">
        <v>81</v>
      </c>
      <c r="K7220" t="s">
        <v>82</v>
      </c>
      <c r="L7220" t="s">
        <v>119</v>
      </c>
      <c r="M7220">
        <v>2024</v>
      </c>
      <c r="N7220" t="s">
        <v>84</v>
      </c>
      <c r="O7220" t="s">
        <v>5926</v>
      </c>
      <c r="P7220" t="s">
        <v>86</v>
      </c>
    </row>
    <row r="7221" spans="1:16" x14ac:dyDescent="0.45">
      <c r="A7221">
        <v>7220</v>
      </c>
      <c r="B7221" s="10">
        <v>45454</v>
      </c>
      <c r="C7221">
        <v>8846</v>
      </c>
      <c r="D7221" t="s">
        <v>89</v>
      </c>
      <c r="E7221">
        <v>24</v>
      </c>
      <c r="F7221" t="s">
        <v>5</v>
      </c>
      <c r="G7221">
        <v>2</v>
      </c>
      <c r="H7221">
        <v>2065.7800000000002</v>
      </c>
      <c r="I7221">
        <v>4131.5600000000004</v>
      </c>
      <c r="J7221" t="s">
        <v>95</v>
      </c>
      <c r="K7221" t="s">
        <v>82</v>
      </c>
      <c r="L7221" t="s">
        <v>119</v>
      </c>
      <c r="M7221">
        <v>2024</v>
      </c>
      <c r="N7221" t="s">
        <v>84</v>
      </c>
      <c r="O7221" t="s">
        <v>297</v>
      </c>
      <c r="P7221" t="s">
        <v>86</v>
      </c>
    </row>
    <row r="7222" spans="1:16" x14ac:dyDescent="0.45">
      <c r="A7222">
        <v>7221</v>
      </c>
      <c r="B7222" s="10">
        <v>45454</v>
      </c>
      <c r="C7222">
        <v>7611</v>
      </c>
      <c r="D7222" t="s">
        <v>89</v>
      </c>
      <c r="E7222">
        <v>56</v>
      </c>
      <c r="F7222" t="s">
        <v>9</v>
      </c>
      <c r="G7222">
        <v>2</v>
      </c>
      <c r="H7222">
        <v>2720.19</v>
      </c>
      <c r="I7222">
        <v>5440.38</v>
      </c>
      <c r="J7222" t="s">
        <v>81</v>
      </c>
      <c r="K7222" t="s">
        <v>82</v>
      </c>
      <c r="L7222" t="s">
        <v>119</v>
      </c>
      <c r="M7222">
        <v>2024</v>
      </c>
      <c r="N7222" t="s">
        <v>84</v>
      </c>
      <c r="O7222" t="s">
        <v>3160</v>
      </c>
      <c r="P7222" t="s">
        <v>86</v>
      </c>
    </row>
    <row r="7223" spans="1:16" x14ac:dyDescent="0.45">
      <c r="A7223">
        <v>7222</v>
      </c>
      <c r="B7223" s="10">
        <v>45454</v>
      </c>
      <c r="C7223">
        <v>2079</v>
      </c>
      <c r="D7223" t="s">
        <v>89</v>
      </c>
      <c r="E7223">
        <v>44</v>
      </c>
      <c r="F7223" t="s">
        <v>5</v>
      </c>
      <c r="G7223">
        <v>2</v>
      </c>
      <c r="H7223">
        <v>2080.12</v>
      </c>
      <c r="I7223">
        <v>4160.24</v>
      </c>
      <c r="J7223" t="s">
        <v>97</v>
      </c>
      <c r="K7223" t="s">
        <v>82</v>
      </c>
      <c r="L7223" t="s">
        <v>119</v>
      </c>
      <c r="M7223">
        <v>2024</v>
      </c>
      <c r="N7223" t="s">
        <v>84</v>
      </c>
      <c r="O7223" t="s">
        <v>2859</v>
      </c>
      <c r="P7223" t="s">
        <v>86</v>
      </c>
    </row>
    <row r="7224" spans="1:16" x14ac:dyDescent="0.45">
      <c r="A7224">
        <v>7223</v>
      </c>
      <c r="B7224" s="10">
        <v>45454</v>
      </c>
      <c r="C7224">
        <v>9419</v>
      </c>
      <c r="D7224" t="s">
        <v>80</v>
      </c>
      <c r="E7224">
        <v>54</v>
      </c>
      <c r="F7224" t="s">
        <v>102</v>
      </c>
      <c r="G7224">
        <v>4</v>
      </c>
      <c r="H7224">
        <v>2887.38</v>
      </c>
      <c r="I7224">
        <v>11549.52</v>
      </c>
      <c r="J7224" t="s">
        <v>93</v>
      </c>
      <c r="K7224" t="s">
        <v>82</v>
      </c>
      <c r="L7224" t="s">
        <v>119</v>
      </c>
      <c r="M7224">
        <v>2024</v>
      </c>
      <c r="N7224" t="s">
        <v>668</v>
      </c>
      <c r="O7224" t="s">
        <v>10057</v>
      </c>
      <c r="P7224" t="s">
        <v>86</v>
      </c>
    </row>
    <row r="7225" spans="1:16" x14ac:dyDescent="0.45">
      <c r="A7225">
        <v>7224</v>
      </c>
      <c r="B7225" s="10">
        <v>45454</v>
      </c>
      <c r="C7225">
        <v>9340</v>
      </c>
      <c r="D7225" t="s">
        <v>89</v>
      </c>
      <c r="E7225">
        <v>34</v>
      </c>
      <c r="F7225" t="s">
        <v>8</v>
      </c>
      <c r="G7225">
        <v>1</v>
      </c>
      <c r="H7225">
        <v>802.43</v>
      </c>
      <c r="I7225">
        <v>802.43</v>
      </c>
      <c r="J7225" t="s">
        <v>87</v>
      </c>
      <c r="K7225" t="s">
        <v>567</v>
      </c>
      <c r="L7225" t="s">
        <v>119</v>
      </c>
      <c r="M7225">
        <v>2024</v>
      </c>
      <c r="N7225" t="s">
        <v>84</v>
      </c>
      <c r="O7225" t="s">
        <v>8247</v>
      </c>
      <c r="P7225" t="s">
        <v>86</v>
      </c>
    </row>
    <row r="7226" spans="1:16" x14ac:dyDescent="0.45">
      <c r="A7226">
        <v>7225</v>
      </c>
      <c r="B7226" s="10">
        <v>45454</v>
      </c>
      <c r="C7226">
        <v>2069</v>
      </c>
      <c r="D7226" t="s">
        <v>80</v>
      </c>
      <c r="E7226">
        <v>27</v>
      </c>
      <c r="F7226" t="s">
        <v>7</v>
      </c>
      <c r="G7226">
        <v>4</v>
      </c>
      <c r="H7226">
        <v>644.07000000000005</v>
      </c>
      <c r="I7226">
        <v>2576.2800000000002</v>
      </c>
      <c r="J7226" t="s">
        <v>87</v>
      </c>
      <c r="K7226" t="s">
        <v>82</v>
      </c>
      <c r="L7226" t="s">
        <v>119</v>
      </c>
      <c r="M7226">
        <v>2024</v>
      </c>
      <c r="N7226" t="s">
        <v>84</v>
      </c>
      <c r="O7226" t="s">
        <v>1110</v>
      </c>
      <c r="P7226" t="s">
        <v>86</v>
      </c>
    </row>
    <row r="7227" spans="1:16" x14ac:dyDescent="0.45">
      <c r="A7227">
        <v>7226</v>
      </c>
      <c r="B7227" s="10">
        <v>45454</v>
      </c>
      <c r="C7227">
        <v>6263</v>
      </c>
      <c r="D7227" t="s">
        <v>80</v>
      </c>
      <c r="E7227">
        <v>21</v>
      </c>
      <c r="F7227" t="s">
        <v>102</v>
      </c>
      <c r="G7227">
        <v>2</v>
      </c>
      <c r="H7227">
        <v>2666.52</v>
      </c>
      <c r="I7227">
        <v>5333.04</v>
      </c>
      <c r="J7227" t="s">
        <v>95</v>
      </c>
      <c r="K7227" t="s">
        <v>82</v>
      </c>
      <c r="L7227" t="s">
        <v>119</v>
      </c>
      <c r="M7227">
        <v>2024</v>
      </c>
      <c r="N7227" t="s">
        <v>84</v>
      </c>
      <c r="O7227" t="s">
        <v>2589</v>
      </c>
      <c r="P7227" t="s">
        <v>86</v>
      </c>
    </row>
    <row r="7228" spans="1:16" x14ac:dyDescent="0.45">
      <c r="A7228">
        <v>7227</v>
      </c>
      <c r="B7228" s="10">
        <v>45454</v>
      </c>
      <c r="C7228">
        <v>8951</v>
      </c>
      <c r="D7228" t="s">
        <v>80</v>
      </c>
      <c r="E7228">
        <v>40</v>
      </c>
      <c r="F7228" t="s">
        <v>9</v>
      </c>
      <c r="G7228">
        <v>5</v>
      </c>
      <c r="H7228">
        <v>403.13</v>
      </c>
      <c r="I7228">
        <v>2015.65</v>
      </c>
      <c r="J7228" t="s">
        <v>97</v>
      </c>
      <c r="K7228" t="s">
        <v>82</v>
      </c>
      <c r="L7228" t="s">
        <v>119</v>
      </c>
      <c r="M7228">
        <v>2024</v>
      </c>
      <c r="N7228" t="s">
        <v>84</v>
      </c>
      <c r="O7228" t="s">
        <v>4550</v>
      </c>
      <c r="P7228" t="s">
        <v>86</v>
      </c>
    </row>
    <row r="7229" spans="1:16" x14ac:dyDescent="0.45">
      <c r="A7229">
        <v>7228</v>
      </c>
      <c r="B7229" s="10">
        <v>45454</v>
      </c>
      <c r="C7229">
        <v>2363</v>
      </c>
      <c r="D7229" t="s">
        <v>89</v>
      </c>
      <c r="E7229">
        <v>31</v>
      </c>
      <c r="F7229" t="s">
        <v>7</v>
      </c>
      <c r="G7229">
        <v>3</v>
      </c>
      <c r="H7229">
        <v>1497.8</v>
      </c>
      <c r="I7229">
        <v>4493.3999999999996</v>
      </c>
      <c r="J7229" t="s">
        <v>87</v>
      </c>
      <c r="K7229" t="s">
        <v>82</v>
      </c>
      <c r="L7229" t="s">
        <v>119</v>
      </c>
      <c r="M7229">
        <v>2024</v>
      </c>
      <c r="N7229" t="s">
        <v>84</v>
      </c>
      <c r="O7229" t="s">
        <v>6149</v>
      </c>
      <c r="P7229" t="s">
        <v>86</v>
      </c>
    </row>
    <row r="7230" spans="1:16" x14ac:dyDescent="0.45">
      <c r="A7230">
        <v>7229</v>
      </c>
      <c r="B7230" s="10">
        <v>45454</v>
      </c>
      <c r="C7230">
        <v>5508</v>
      </c>
      <c r="D7230" t="s">
        <v>89</v>
      </c>
      <c r="E7230">
        <v>22</v>
      </c>
      <c r="F7230" t="s">
        <v>7</v>
      </c>
      <c r="G7230">
        <v>1</v>
      </c>
      <c r="H7230">
        <v>4638.13</v>
      </c>
      <c r="I7230">
        <v>4638.13</v>
      </c>
      <c r="J7230" t="s">
        <v>95</v>
      </c>
      <c r="K7230" t="s">
        <v>82</v>
      </c>
      <c r="L7230" t="s">
        <v>119</v>
      </c>
      <c r="M7230">
        <v>2024</v>
      </c>
      <c r="N7230" t="s">
        <v>84</v>
      </c>
      <c r="O7230" t="s">
        <v>5083</v>
      </c>
      <c r="P7230" t="s">
        <v>86</v>
      </c>
    </row>
    <row r="7231" spans="1:16" x14ac:dyDescent="0.45">
      <c r="A7231">
        <v>7230</v>
      </c>
      <c r="B7231" s="10">
        <v>45454</v>
      </c>
      <c r="C7231">
        <v>2755</v>
      </c>
      <c r="D7231" t="s">
        <v>89</v>
      </c>
      <c r="E7231">
        <v>19</v>
      </c>
      <c r="F7231" t="s">
        <v>7</v>
      </c>
      <c r="G7231">
        <v>1</v>
      </c>
      <c r="H7231">
        <v>4387.25</v>
      </c>
      <c r="I7231">
        <v>4387.25</v>
      </c>
      <c r="J7231" t="s">
        <v>95</v>
      </c>
      <c r="K7231" t="s">
        <v>82</v>
      </c>
      <c r="L7231" t="s">
        <v>119</v>
      </c>
      <c r="M7231">
        <v>2024</v>
      </c>
      <c r="N7231" t="s">
        <v>84</v>
      </c>
      <c r="O7231" t="s">
        <v>5084</v>
      </c>
      <c r="P7231" t="s">
        <v>86</v>
      </c>
    </row>
    <row r="7232" spans="1:16" x14ac:dyDescent="0.45">
      <c r="A7232">
        <v>7231</v>
      </c>
      <c r="B7232" s="10">
        <v>45454</v>
      </c>
      <c r="C7232">
        <v>1519</v>
      </c>
      <c r="D7232" t="s">
        <v>89</v>
      </c>
      <c r="E7232">
        <v>63</v>
      </c>
      <c r="F7232" t="s">
        <v>102</v>
      </c>
      <c r="G7232">
        <v>3</v>
      </c>
      <c r="H7232">
        <v>4165.4399999999996</v>
      </c>
      <c r="I7232">
        <v>12496.32</v>
      </c>
      <c r="J7232" t="s">
        <v>81</v>
      </c>
      <c r="K7232" t="s">
        <v>82</v>
      </c>
      <c r="L7232" t="s">
        <v>119</v>
      </c>
      <c r="M7232">
        <v>2024</v>
      </c>
      <c r="N7232" t="s">
        <v>84</v>
      </c>
      <c r="O7232" t="s">
        <v>6775</v>
      </c>
      <c r="P7232" t="s">
        <v>86</v>
      </c>
    </row>
    <row r="7233" spans="1:16" x14ac:dyDescent="0.45">
      <c r="A7233">
        <v>7232</v>
      </c>
      <c r="B7233" s="10">
        <v>45454</v>
      </c>
      <c r="C7233">
        <v>6463</v>
      </c>
      <c r="D7233" t="s">
        <v>80</v>
      </c>
      <c r="E7233">
        <v>41</v>
      </c>
      <c r="F7233" t="s">
        <v>9</v>
      </c>
      <c r="G7233">
        <v>4</v>
      </c>
      <c r="H7233">
        <v>2560.46</v>
      </c>
      <c r="I7233">
        <v>10241.84</v>
      </c>
      <c r="J7233" t="s">
        <v>97</v>
      </c>
      <c r="K7233" t="s">
        <v>82</v>
      </c>
      <c r="L7233" t="s">
        <v>119</v>
      </c>
      <c r="M7233">
        <v>2024</v>
      </c>
      <c r="N7233" t="s">
        <v>84</v>
      </c>
      <c r="O7233" t="s">
        <v>1814</v>
      </c>
      <c r="P7233" t="s">
        <v>86</v>
      </c>
    </row>
    <row r="7234" spans="1:16" x14ac:dyDescent="0.45">
      <c r="A7234">
        <v>7233</v>
      </c>
      <c r="B7234" s="10">
        <v>45454</v>
      </c>
      <c r="C7234">
        <v>8233</v>
      </c>
      <c r="D7234" t="s">
        <v>80</v>
      </c>
      <c r="E7234">
        <v>35</v>
      </c>
      <c r="F7234" t="s">
        <v>102</v>
      </c>
      <c r="G7234">
        <v>3</v>
      </c>
      <c r="H7234">
        <v>188.03</v>
      </c>
      <c r="I7234">
        <v>564.09</v>
      </c>
      <c r="J7234" t="s">
        <v>97</v>
      </c>
      <c r="K7234" t="s">
        <v>567</v>
      </c>
      <c r="L7234" t="s">
        <v>119</v>
      </c>
      <c r="M7234">
        <v>2024</v>
      </c>
      <c r="N7234" t="s">
        <v>84</v>
      </c>
      <c r="O7234" t="s">
        <v>7551</v>
      </c>
      <c r="P7234" t="s">
        <v>86</v>
      </c>
    </row>
    <row r="7235" spans="1:16" x14ac:dyDescent="0.45">
      <c r="A7235">
        <v>7234</v>
      </c>
      <c r="B7235" s="10">
        <v>45455</v>
      </c>
      <c r="C7235">
        <v>2102</v>
      </c>
      <c r="D7235" t="s">
        <v>80</v>
      </c>
      <c r="E7235">
        <v>44</v>
      </c>
      <c r="F7235" t="s">
        <v>7</v>
      </c>
      <c r="G7235">
        <v>5</v>
      </c>
      <c r="H7235">
        <v>650.78</v>
      </c>
      <c r="I7235">
        <v>3253.9</v>
      </c>
      <c r="J7235" t="s">
        <v>97</v>
      </c>
      <c r="K7235" t="s">
        <v>82</v>
      </c>
      <c r="L7235" t="s">
        <v>119</v>
      </c>
      <c r="M7235">
        <v>2024</v>
      </c>
      <c r="N7235" t="s">
        <v>84</v>
      </c>
      <c r="O7235" t="s">
        <v>815</v>
      </c>
      <c r="P7235" t="s">
        <v>748</v>
      </c>
    </row>
    <row r="7236" spans="1:16" x14ac:dyDescent="0.45">
      <c r="A7236">
        <v>7235</v>
      </c>
      <c r="B7236" s="10">
        <v>45455</v>
      </c>
      <c r="C7236">
        <v>1597</v>
      </c>
      <c r="D7236" t="s">
        <v>89</v>
      </c>
      <c r="E7236">
        <v>41</v>
      </c>
      <c r="F7236" t="s">
        <v>7</v>
      </c>
      <c r="G7236">
        <v>2</v>
      </c>
      <c r="H7236">
        <v>4601.28</v>
      </c>
      <c r="I7236">
        <v>9202.56</v>
      </c>
      <c r="J7236" t="s">
        <v>97</v>
      </c>
      <c r="K7236" t="s">
        <v>82</v>
      </c>
      <c r="L7236" t="s">
        <v>119</v>
      </c>
      <c r="M7236">
        <v>2024</v>
      </c>
      <c r="N7236" t="s">
        <v>84</v>
      </c>
      <c r="O7236" t="s">
        <v>2860</v>
      </c>
      <c r="P7236" t="s">
        <v>86</v>
      </c>
    </row>
    <row r="7237" spans="1:16" x14ac:dyDescent="0.45">
      <c r="A7237">
        <v>7236</v>
      </c>
      <c r="B7237" s="10">
        <v>45455</v>
      </c>
      <c r="C7237">
        <v>4273</v>
      </c>
      <c r="D7237" t="s">
        <v>89</v>
      </c>
      <c r="E7237">
        <v>46</v>
      </c>
      <c r="F7237" t="s">
        <v>8</v>
      </c>
      <c r="G7237">
        <v>3</v>
      </c>
      <c r="H7237">
        <v>4190.22</v>
      </c>
      <c r="I7237">
        <v>12570.66</v>
      </c>
      <c r="J7237" t="s">
        <v>93</v>
      </c>
      <c r="K7237" t="s">
        <v>82</v>
      </c>
      <c r="L7237" t="s">
        <v>119</v>
      </c>
      <c r="M7237">
        <v>2024</v>
      </c>
      <c r="N7237" t="s">
        <v>84</v>
      </c>
      <c r="O7237" t="s">
        <v>6593</v>
      </c>
      <c r="P7237" t="s">
        <v>86</v>
      </c>
    </row>
    <row r="7238" spans="1:16" x14ac:dyDescent="0.45">
      <c r="A7238">
        <v>7237</v>
      </c>
      <c r="B7238" s="10">
        <v>45455</v>
      </c>
      <c r="C7238">
        <v>6781</v>
      </c>
      <c r="D7238" t="s">
        <v>89</v>
      </c>
      <c r="E7238">
        <v>28</v>
      </c>
      <c r="F7238" t="s">
        <v>5</v>
      </c>
      <c r="G7238">
        <v>3</v>
      </c>
      <c r="H7238">
        <v>1913.78</v>
      </c>
      <c r="I7238">
        <v>5741.34</v>
      </c>
      <c r="J7238" t="s">
        <v>87</v>
      </c>
      <c r="K7238" t="s">
        <v>82</v>
      </c>
      <c r="L7238" t="s">
        <v>119</v>
      </c>
      <c r="M7238">
        <v>2024</v>
      </c>
      <c r="N7238" t="s">
        <v>84</v>
      </c>
      <c r="O7238" t="s">
        <v>6150</v>
      </c>
      <c r="P7238" t="s">
        <v>86</v>
      </c>
    </row>
    <row r="7239" spans="1:16" x14ac:dyDescent="0.45">
      <c r="A7239">
        <v>7238</v>
      </c>
      <c r="B7239" s="10">
        <v>45455</v>
      </c>
      <c r="C7239">
        <v>7256</v>
      </c>
      <c r="D7239" t="s">
        <v>89</v>
      </c>
      <c r="E7239">
        <v>35</v>
      </c>
      <c r="F7239" t="s">
        <v>102</v>
      </c>
      <c r="G7239">
        <v>2</v>
      </c>
      <c r="H7239">
        <v>3658.43</v>
      </c>
      <c r="I7239">
        <v>7316.86</v>
      </c>
      <c r="J7239" t="s">
        <v>97</v>
      </c>
      <c r="K7239" t="s">
        <v>82</v>
      </c>
      <c r="L7239" t="s">
        <v>119</v>
      </c>
      <c r="M7239">
        <v>2024</v>
      </c>
      <c r="N7239" t="s">
        <v>84</v>
      </c>
      <c r="O7239" t="s">
        <v>2861</v>
      </c>
      <c r="P7239" t="s">
        <v>86</v>
      </c>
    </row>
    <row r="7240" spans="1:16" x14ac:dyDescent="0.45">
      <c r="A7240">
        <v>7239</v>
      </c>
      <c r="B7240" s="10">
        <v>45455</v>
      </c>
      <c r="C7240">
        <v>8258</v>
      </c>
      <c r="D7240" t="s">
        <v>89</v>
      </c>
      <c r="E7240">
        <v>21</v>
      </c>
      <c r="F7240" t="s">
        <v>9</v>
      </c>
      <c r="G7240">
        <v>1</v>
      </c>
      <c r="H7240">
        <v>4279.91</v>
      </c>
      <c r="I7240">
        <v>4279.91</v>
      </c>
      <c r="J7240" t="s">
        <v>95</v>
      </c>
      <c r="K7240" t="s">
        <v>82</v>
      </c>
      <c r="L7240" t="s">
        <v>119</v>
      </c>
      <c r="M7240">
        <v>2024</v>
      </c>
      <c r="N7240" t="s">
        <v>84</v>
      </c>
      <c r="O7240" t="s">
        <v>5085</v>
      </c>
      <c r="P7240" t="s">
        <v>86</v>
      </c>
    </row>
    <row r="7241" spans="1:16" x14ac:dyDescent="0.45">
      <c r="A7241">
        <v>7240</v>
      </c>
      <c r="B7241" s="10">
        <v>45455</v>
      </c>
      <c r="C7241">
        <v>9780</v>
      </c>
      <c r="D7241" t="s">
        <v>89</v>
      </c>
      <c r="E7241">
        <v>50</v>
      </c>
      <c r="F7241" t="s">
        <v>7</v>
      </c>
      <c r="G7241">
        <v>5</v>
      </c>
      <c r="H7241">
        <v>3120.66</v>
      </c>
      <c r="I7241">
        <v>15603.3</v>
      </c>
      <c r="J7241" t="s">
        <v>93</v>
      </c>
      <c r="K7241" t="s">
        <v>82</v>
      </c>
      <c r="L7241" t="s">
        <v>119</v>
      </c>
      <c r="M7241">
        <v>2024</v>
      </c>
      <c r="N7241" t="s">
        <v>84</v>
      </c>
      <c r="O7241" t="s">
        <v>4316</v>
      </c>
      <c r="P7241" t="s">
        <v>86</v>
      </c>
    </row>
    <row r="7242" spans="1:16" x14ac:dyDescent="0.45">
      <c r="A7242">
        <v>7241</v>
      </c>
      <c r="B7242" s="10">
        <v>45455</v>
      </c>
      <c r="C7242">
        <v>7554</v>
      </c>
      <c r="D7242" t="s">
        <v>80</v>
      </c>
      <c r="E7242">
        <v>31</v>
      </c>
      <c r="F7242" t="s">
        <v>102</v>
      </c>
      <c r="G7242">
        <v>3</v>
      </c>
      <c r="H7242">
        <v>4274.96</v>
      </c>
      <c r="I7242">
        <v>12824.88</v>
      </c>
      <c r="J7242" t="s">
        <v>87</v>
      </c>
      <c r="K7242" t="s">
        <v>82</v>
      </c>
      <c r="L7242" t="s">
        <v>119</v>
      </c>
      <c r="M7242">
        <v>2024</v>
      </c>
      <c r="N7242" t="s">
        <v>84</v>
      </c>
      <c r="O7242" t="s">
        <v>8357</v>
      </c>
      <c r="P7242" t="s">
        <v>748</v>
      </c>
    </row>
    <row r="7243" spans="1:16" x14ac:dyDescent="0.45">
      <c r="A7243">
        <v>7242</v>
      </c>
      <c r="B7243" s="10">
        <v>45455</v>
      </c>
      <c r="C7243">
        <v>9002</v>
      </c>
      <c r="D7243" t="s">
        <v>80</v>
      </c>
      <c r="E7243">
        <v>61</v>
      </c>
      <c r="F7243" t="s">
        <v>5</v>
      </c>
      <c r="G7243">
        <v>3</v>
      </c>
      <c r="H7243">
        <v>1261.1400000000001</v>
      </c>
      <c r="I7243">
        <v>3783.42</v>
      </c>
      <c r="J7243" t="s">
        <v>81</v>
      </c>
      <c r="K7243" t="s">
        <v>82</v>
      </c>
      <c r="L7243" t="s">
        <v>119</v>
      </c>
      <c r="M7243">
        <v>2024</v>
      </c>
      <c r="N7243" t="s">
        <v>668</v>
      </c>
      <c r="O7243" t="s">
        <v>9532</v>
      </c>
      <c r="P7243" t="s">
        <v>86</v>
      </c>
    </row>
    <row r="7244" spans="1:16" x14ac:dyDescent="0.45">
      <c r="A7244">
        <v>7243</v>
      </c>
      <c r="B7244" s="10">
        <v>45455</v>
      </c>
      <c r="C7244">
        <v>5846</v>
      </c>
      <c r="D7244" t="s">
        <v>89</v>
      </c>
      <c r="E7244">
        <v>59</v>
      </c>
      <c r="F7244" t="s">
        <v>102</v>
      </c>
      <c r="G7244">
        <v>1</v>
      </c>
      <c r="H7244">
        <v>2337.5700000000002</v>
      </c>
      <c r="I7244">
        <v>2337.5700000000002</v>
      </c>
      <c r="J7244" t="s">
        <v>81</v>
      </c>
      <c r="K7244" t="s">
        <v>82</v>
      </c>
      <c r="L7244" t="s">
        <v>119</v>
      </c>
      <c r="M7244">
        <v>2024</v>
      </c>
      <c r="N7244" t="s">
        <v>84</v>
      </c>
      <c r="O7244" t="s">
        <v>5927</v>
      </c>
      <c r="P7244" t="s">
        <v>86</v>
      </c>
    </row>
    <row r="7245" spans="1:16" x14ac:dyDescent="0.45">
      <c r="A7245">
        <v>7244</v>
      </c>
      <c r="B7245" s="10">
        <v>45455</v>
      </c>
      <c r="C7245">
        <v>5798</v>
      </c>
      <c r="D7245" t="s">
        <v>80</v>
      </c>
      <c r="E7245">
        <v>49</v>
      </c>
      <c r="F7245" t="s">
        <v>5</v>
      </c>
      <c r="G7245">
        <v>5</v>
      </c>
      <c r="H7245">
        <v>2916.26</v>
      </c>
      <c r="I7245">
        <v>14581.3</v>
      </c>
      <c r="J7245" t="s">
        <v>93</v>
      </c>
      <c r="K7245" t="s">
        <v>82</v>
      </c>
      <c r="L7245" t="s">
        <v>119</v>
      </c>
      <c r="M7245">
        <v>2024</v>
      </c>
      <c r="N7245" t="s">
        <v>84</v>
      </c>
      <c r="O7245" t="s">
        <v>9195</v>
      </c>
      <c r="P7245" t="s">
        <v>748</v>
      </c>
    </row>
    <row r="7246" spans="1:16" x14ac:dyDescent="0.45">
      <c r="A7246">
        <v>7245</v>
      </c>
      <c r="B7246" s="10">
        <v>45455</v>
      </c>
      <c r="C7246">
        <v>7605</v>
      </c>
      <c r="D7246" t="s">
        <v>80</v>
      </c>
      <c r="E7246">
        <v>21</v>
      </c>
      <c r="F7246" t="s">
        <v>102</v>
      </c>
      <c r="G7246">
        <v>2</v>
      </c>
      <c r="H7246">
        <v>3174.23</v>
      </c>
      <c r="I7246">
        <v>6348.46</v>
      </c>
      <c r="J7246" t="s">
        <v>95</v>
      </c>
      <c r="K7246" t="s">
        <v>82</v>
      </c>
      <c r="L7246" t="s">
        <v>119</v>
      </c>
      <c r="M7246">
        <v>2024</v>
      </c>
      <c r="N7246" t="s">
        <v>84</v>
      </c>
      <c r="O7246" t="s">
        <v>2590</v>
      </c>
      <c r="P7246" t="s">
        <v>86</v>
      </c>
    </row>
    <row r="7247" spans="1:16" x14ac:dyDescent="0.45">
      <c r="A7247">
        <v>7246</v>
      </c>
      <c r="B7247" s="10">
        <v>45455</v>
      </c>
      <c r="C7247">
        <v>3986</v>
      </c>
      <c r="D7247" t="s">
        <v>80</v>
      </c>
      <c r="E7247">
        <v>37</v>
      </c>
      <c r="F7247" t="s">
        <v>8</v>
      </c>
      <c r="G7247">
        <v>2</v>
      </c>
      <c r="H7247">
        <v>4935.6000000000004</v>
      </c>
      <c r="I7247">
        <v>9871.2000000000007</v>
      </c>
      <c r="J7247" t="s">
        <v>97</v>
      </c>
      <c r="K7247" t="s">
        <v>82</v>
      </c>
      <c r="L7247" t="s">
        <v>119</v>
      </c>
      <c r="M7247">
        <v>2024</v>
      </c>
      <c r="N7247" t="s">
        <v>84</v>
      </c>
      <c r="O7247" t="s">
        <v>2862</v>
      </c>
      <c r="P7247" t="s">
        <v>86</v>
      </c>
    </row>
    <row r="7248" spans="1:16" x14ac:dyDescent="0.45">
      <c r="A7248">
        <v>7247</v>
      </c>
      <c r="B7248" s="10">
        <v>45456</v>
      </c>
      <c r="C7248">
        <v>1400</v>
      </c>
      <c r="D7248" t="s">
        <v>80</v>
      </c>
      <c r="E7248">
        <v>38</v>
      </c>
      <c r="F7248" t="s">
        <v>102</v>
      </c>
      <c r="G7248">
        <v>4</v>
      </c>
      <c r="H7248">
        <v>4237.3599999999997</v>
      </c>
      <c r="I7248">
        <v>16949.439999999999</v>
      </c>
      <c r="J7248" t="s">
        <v>97</v>
      </c>
      <c r="K7248" t="s">
        <v>82</v>
      </c>
      <c r="L7248" t="s">
        <v>119</v>
      </c>
      <c r="M7248">
        <v>2024</v>
      </c>
      <c r="N7248" t="s">
        <v>84</v>
      </c>
      <c r="O7248" t="s">
        <v>187</v>
      </c>
      <c r="P7248" t="s">
        <v>86</v>
      </c>
    </row>
    <row r="7249" spans="1:16" x14ac:dyDescent="0.45">
      <c r="A7249">
        <v>7248</v>
      </c>
      <c r="B7249" s="10">
        <v>45456</v>
      </c>
      <c r="C7249">
        <v>3855</v>
      </c>
      <c r="D7249" t="s">
        <v>89</v>
      </c>
      <c r="E7249">
        <v>20</v>
      </c>
      <c r="F7249" t="s">
        <v>6</v>
      </c>
      <c r="G7249">
        <v>5</v>
      </c>
      <c r="H7249">
        <v>323.54000000000002</v>
      </c>
      <c r="I7249">
        <v>1617.7</v>
      </c>
      <c r="J7249" t="s">
        <v>95</v>
      </c>
      <c r="K7249" t="s">
        <v>567</v>
      </c>
      <c r="L7249" t="s">
        <v>119</v>
      </c>
      <c r="M7249">
        <v>2024</v>
      </c>
      <c r="N7249" t="s">
        <v>668</v>
      </c>
      <c r="O7249" t="s">
        <v>9376</v>
      </c>
      <c r="P7249" t="s">
        <v>86</v>
      </c>
    </row>
    <row r="7250" spans="1:16" x14ac:dyDescent="0.45">
      <c r="A7250">
        <v>7249</v>
      </c>
      <c r="B7250" s="10">
        <v>45456</v>
      </c>
      <c r="C7250">
        <v>4412</v>
      </c>
      <c r="D7250" t="s">
        <v>80</v>
      </c>
      <c r="E7250">
        <v>42</v>
      </c>
      <c r="F7250" t="s">
        <v>8</v>
      </c>
      <c r="G7250">
        <v>5</v>
      </c>
      <c r="H7250">
        <v>887.21</v>
      </c>
      <c r="I7250">
        <v>4436.05</v>
      </c>
      <c r="J7250" t="s">
        <v>97</v>
      </c>
      <c r="K7250" t="s">
        <v>82</v>
      </c>
      <c r="L7250" t="s">
        <v>119</v>
      </c>
      <c r="M7250">
        <v>2024</v>
      </c>
      <c r="N7250" t="s">
        <v>84</v>
      </c>
      <c r="O7250" t="s">
        <v>4551</v>
      </c>
      <c r="P7250" t="s">
        <v>86</v>
      </c>
    </row>
    <row r="7251" spans="1:16" x14ac:dyDescent="0.45">
      <c r="A7251">
        <v>7250</v>
      </c>
      <c r="B7251" s="10">
        <v>45456</v>
      </c>
      <c r="C7251">
        <v>1056</v>
      </c>
      <c r="D7251" t="s">
        <v>89</v>
      </c>
      <c r="E7251">
        <v>21</v>
      </c>
      <c r="F7251" t="s">
        <v>5</v>
      </c>
      <c r="G7251">
        <v>3</v>
      </c>
      <c r="H7251">
        <v>3302.85</v>
      </c>
      <c r="I7251">
        <v>9908.5499999999993</v>
      </c>
      <c r="J7251" t="s">
        <v>95</v>
      </c>
      <c r="K7251" t="s">
        <v>82</v>
      </c>
      <c r="L7251" t="s">
        <v>119</v>
      </c>
      <c r="M7251">
        <v>2024</v>
      </c>
      <c r="N7251" t="s">
        <v>668</v>
      </c>
      <c r="O7251" t="s">
        <v>9533</v>
      </c>
      <c r="P7251" t="s">
        <v>86</v>
      </c>
    </row>
    <row r="7252" spans="1:16" x14ac:dyDescent="0.45">
      <c r="A7252">
        <v>7251</v>
      </c>
      <c r="B7252" s="10">
        <v>45456</v>
      </c>
      <c r="C7252">
        <v>9022</v>
      </c>
      <c r="D7252" t="s">
        <v>89</v>
      </c>
      <c r="E7252">
        <v>64</v>
      </c>
      <c r="F7252" t="s">
        <v>7</v>
      </c>
      <c r="G7252">
        <v>4</v>
      </c>
      <c r="H7252">
        <v>1240.52</v>
      </c>
      <c r="I7252">
        <v>4962.08</v>
      </c>
      <c r="J7252" t="s">
        <v>81</v>
      </c>
      <c r="K7252" t="s">
        <v>82</v>
      </c>
      <c r="L7252" t="s">
        <v>119</v>
      </c>
      <c r="M7252">
        <v>2024</v>
      </c>
      <c r="N7252" t="s">
        <v>84</v>
      </c>
      <c r="O7252" t="s">
        <v>1488</v>
      </c>
      <c r="P7252" t="s">
        <v>86</v>
      </c>
    </row>
    <row r="7253" spans="1:16" x14ac:dyDescent="0.45">
      <c r="A7253">
        <v>7252</v>
      </c>
      <c r="B7253" s="10">
        <v>45456</v>
      </c>
      <c r="C7253">
        <v>2875</v>
      </c>
      <c r="D7253" t="s">
        <v>80</v>
      </c>
      <c r="E7253">
        <v>28</v>
      </c>
      <c r="F7253" t="s">
        <v>7</v>
      </c>
      <c r="G7253">
        <v>2</v>
      </c>
      <c r="H7253">
        <v>836.89</v>
      </c>
      <c r="I7253">
        <v>1673.78</v>
      </c>
      <c r="J7253" t="s">
        <v>87</v>
      </c>
      <c r="K7253" t="s">
        <v>567</v>
      </c>
      <c r="L7253" t="s">
        <v>119</v>
      </c>
      <c r="M7253">
        <v>2024</v>
      </c>
      <c r="N7253" t="s">
        <v>668</v>
      </c>
      <c r="O7253" t="s">
        <v>9377</v>
      </c>
      <c r="P7253" t="s">
        <v>86</v>
      </c>
    </row>
    <row r="7254" spans="1:16" x14ac:dyDescent="0.45">
      <c r="A7254">
        <v>7253</v>
      </c>
      <c r="B7254" s="10">
        <v>45456</v>
      </c>
      <c r="C7254">
        <v>5543</v>
      </c>
      <c r="D7254" t="s">
        <v>89</v>
      </c>
      <c r="E7254">
        <v>33</v>
      </c>
      <c r="F7254" t="s">
        <v>102</v>
      </c>
      <c r="G7254">
        <v>5</v>
      </c>
      <c r="H7254">
        <v>3349.92</v>
      </c>
      <c r="I7254">
        <v>16749.599999999999</v>
      </c>
      <c r="J7254" t="s">
        <v>87</v>
      </c>
      <c r="K7254" t="s">
        <v>82</v>
      </c>
      <c r="L7254" t="s">
        <v>119</v>
      </c>
      <c r="M7254">
        <v>2024</v>
      </c>
      <c r="N7254" t="s">
        <v>84</v>
      </c>
      <c r="O7254" t="s">
        <v>4066</v>
      </c>
      <c r="P7254" t="s">
        <v>86</v>
      </c>
    </row>
    <row r="7255" spans="1:16" x14ac:dyDescent="0.45">
      <c r="A7255">
        <v>7254</v>
      </c>
      <c r="B7255" s="10">
        <v>45456</v>
      </c>
      <c r="C7255">
        <v>5298</v>
      </c>
      <c r="D7255" t="s">
        <v>80</v>
      </c>
      <c r="E7255">
        <v>53</v>
      </c>
      <c r="F7255" t="s">
        <v>9</v>
      </c>
      <c r="G7255">
        <v>5</v>
      </c>
      <c r="H7255">
        <v>2705.3</v>
      </c>
      <c r="I7255">
        <v>13526.5</v>
      </c>
      <c r="J7255" t="s">
        <v>93</v>
      </c>
      <c r="K7255" t="s">
        <v>82</v>
      </c>
      <c r="L7255" t="s">
        <v>119</v>
      </c>
      <c r="M7255">
        <v>2024</v>
      </c>
      <c r="N7255" t="s">
        <v>84</v>
      </c>
      <c r="O7255" t="s">
        <v>4317</v>
      </c>
      <c r="P7255" t="s">
        <v>86</v>
      </c>
    </row>
    <row r="7256" spans="1:16" x14ac:dyDescent="0.45">
      <c r="A7256">
        <v>7255</v>
      </c>
      <c r="B7256" s="10">
        <v>45456</v>
      </c>
      <c r="C7256">
        <v>4768</v>
      </c>
      <c r="D7256" t="s">
        <v>89</v>
      </c>
      <c r="E7256">
        <v>23</v>
      </c>
      <c r="F7256" t="s">
        <v>102</v>
      </c>
      <c r="G7256">
        <v>1</v>
      </c>
      <c r="H7256">
        <v>4035.69</v>
      </c>
      <c r="I7256">
        <v>4035.69</v>
      </c>
      <c r="J7256" t="s">
        <v>95</v>
      </c>
      <c r="K7256" t="s">
        <v>82</v>
      </c>
      <c r="L7256" t="s">
        <v>119</v>
      </c>
      <c r="M7256">
        <v>2024</v>
      </c>
      <c r="N7256" t="s">
        <v>84</v>
      </c>
      <c r="O7256" t="s">
        <v>5086</v>
      </c>
      <c r="P7256" t="s">
        <v>86</v>
      </c>
    </row>
    <row r="7257" spans="1:16" x14ac:dyDescent="0.45">
      <c r="A7257">
        <v>7256</v>
      </c>
      <c r="B7257" s="10">
        <v>45456</v>
      </c>
      <c r="C7257">
        <v>6752</v>
      </c>
      <c r="D7257" t="s">
        <v>89</v>
      </c>
      <c r="E7257">
        <v>48</v>
      </c>
      <c r="F7257" t="s">
        <v>8</v>
      </c>
      <c r="G7257">
        <v>2</v>
      </c>
      <c r="H7257">
        <v>1630.84</v>
      </c>
      <c r="I7257">
        <v>3261.68</v>
      </c>
      <c r="J7257" t="s">
        <v>93</v>
      </c>
      <c r="K7257" t="s">
        <v>82</v>
      </c>
      <c r="L7257" t="s">
        <v>119</v>
      </c>
      <c r="M7257">
        <v>2024</v>
      </c>
      <c r="N7257" t="s">
        <v>84</v>
      </c>
      <c r="O7257" t="s">
        <v>3465</v>
      </c>
      <c r="P7257" t="s">
        <v>86</v>
      </c>
    </row>
    <row r="7258" spans="1:16" x14ac:dyDescent="0.45">
      <c r="A7258">
        <v>7257</v>
      </c>
      <c r="B7258" s="10">
        <v>45456</v>
      </c>
      <c r="C7258">
        <v>5833</v>
      </c>
      <c r="D7258" t="s">
        <v>80</v>
      </c>
      <c r="E7258">
        <v>57</v>
      </c>
      <c r="F7258" t="s">
        <v>8</v>
      </c>
      <c r="G7258">
        <v>1</v>
      </c>
      <c r="H7258">
        <v>1682.03</v>
      </c>
      <c r="I7258">
        <v>1682.03</v>
      </c>
      <c r="J7258" t="s">
        <v>81</v>
      </c>
      <c r="K7258" t="s">
        <v>567</v>
      </c>
      <c r="L7258" t="s">
        <v>119</v>
      </c>
      <c r="M7258">
        <v>2024</v>
      </c>
      <c r="N7258" t="s">
        <v>84</v>
      </c>
      <c r="O7258" t="s">
        <v>8114</v>
      </c>
      <c r="P7258" t="s">
        <v>86</v>
      </c>
    </row>
    <row r="7259" spans="1:16" x14ac:dyDescent="0.45">
      <c r="A7259">
        <v>7258</v>
      </c>
      <c r="B7259" s="10">
        <v>45456</v>
      </c>
      <c r="C7259">
        <v>2353</v>
      </c>
      <c r="D7259" t="s">
        <v>80</v>
      </c>
      <c r="E7259">
        <v>30</v>
      </c>
      <c r="F7259" t="s">
        <v>5</v>
      </c>
      <c r="G7259">
        <v>4</v>
      </c>
      <c r="H7259">
        <v>794.94</v>
      </c>
      <c r="I7259">
        <v>3179.76</v>
      </c>
      <c r="J7259" t="s">
        <v>87</v>
      </c>
      <c r="K7259" t="s">
        <v>82</v>
      </c>
      <c r="L7259" t="s">
        <v>119</v>
      </c>
      <c r="M7259">
        <v>2024</v>
      </c>
      <c r="N7259" t="s">
        <v>84</v>
      </c>
      <c r="O7259" t="s">
        <v>1111</v>
      </c>
      <c r="P7259" t="s">
        <v>86</v>
      </c>
    </row>
    <row r="7260" spans="1:16" x14ac:dyDescent="0.45">
      <c r="A7260">
        <v>7259</v>
      </c>
      <c r="B7260" s="10">
        <v>45456</v>
      </c>
      <c r="C7260">
        <v>5987</v>
      </c>
      <c r="D7260" t="s">
        <v>89</v>
      </c>
      <c r="E7260">
        <v>40</v>
      </c>
      <c r="F7260" t="s">
        <v>102</v>
      </c>
      <c r="G7260">
        <v>5</v>
      </c>
      <c r="H7260">
        <v>3278.68</v>
      </c>
      <c r="I7260">
        <v>16393.400000000001</v>
      </c>
      <c r="J7260" t="s">
        <v>97</v>
      </c>
      <c r="K7260" t="s">
        <v>82</v>
      </c>
      <c r="L7260" t="s">
        <v>119</v>
      </c>
      <c r="M7260">
        <v>2024</v>
      </c>
      <c r="N7260" t="s">
        <v>84</v>
      </c>
      <c r="O7260" t="s">
        <v>8916</v>
      </c>
      <c r="P7260" t="s">
        <v>748</v>
      </c>
    </row>
    <row r="7261" spans="1:16" x14ac:dyDescent="0.45">
      <c r="A7261">
        <v>7260</v>
      </c>
      <c r="B7261" s="10">
        <v>45456</v>
      </c>
      <c r="C7261">
        <v>7597</v>
      </c>
      <c r="D7261" t="s">
        <v>80</v>
      </c>
      <c r="E7261">
        <v>21</v>
      </c>
      <c r="F7261" t="s">
        <v>5</v>
      </c>
      <c r="G7261">
        <v>4</v>
      </c>
      <c r="H7261">
        <v>3559.01</v>
      </c>
      <c r="I7261">
        <v>14236.04</v>
      </c>
      <c r="J7261" t="s">
        <v>95</v>
      </c>
      <c r="K7261" t="s">
        <v>82</v>
      </c>
      <c r="L7261" t="s">
        <v>119</v>
      </c>
      <c r="M7261">
        <v>2024</v>
      </c>
      <c r="N7261" t="s">
        <v>84</v>
      </c>
      <c r="O7261" t="s">
        <v>2408</v>
      </c>
      <c r="P7261" t="s">
        <v>86</v>
      </c>
    </row>
    <row r="7262" spans="1:16" x14ac:dyDescent="0.45">
      <c r="A7262">
        <v>7261</v>
      </c>
      <c r="B7262" s="10">
        <v>45457</v>
      </c>
      <c r="C7262">
        <v>5311</v>
      </c>
      <c r="D7262" t="s">
        <v>89</v>
      </c>
      <c r="E7262">
        <v>54</v>
      </c>
      <c r="F7262" t="s">
        <v>9</v>
      </c>
      <c r="G7262">
        <v>1</v>
      </c>
      <c r="H7262">
        <v>735.21</v>
      </c>
      <c r="I7262">
        <v>735.21</v>
      </c>
      <c r="J7262" t="s">
        <v>93</v>
      </c>
      <c r="K7262" t="s">
        <v>567</v>
      </c>
      <c r="L7262" t="s">
        <v>119</v>
      </c>
      <c r="M7262">
        <v>2024</v>
      </c>
      <c r="N7262" t="s">
        <v>84</v>
      </c>
      <c r="O7262" t="s">
        <v>638</v>
      </c>
      <c r="P7262" t="s">
        <v>86</v>
      </c>
    </row>
    <row r="7263" spans="1:16" x14ac:dyDescent="0.45">
      <c r="A7263">
        <v>7262</v>
      </c>
      <c r="B7263" s="10">
        <v>45457</v>
      </c>
      <c r="C7263">
        <v>3934</v>
      </c>
      <c r="D7263" t="s">
        <v>80</v>
      </c>
      <c r="E7263">
        <v>59</v>
      </c>
      <c r="F7263" t="s">
        <v>7</v>
      </c>
      <c r="G7263">
        <v>2</v>
      </c>
      <c r="H7263">
        <v>1307.8599999999999</v>
      </c>
      <c r="I7263">
        <v>2615.7199999999998</v>
      </c>
      <c r="J7263" t="s">
        <v>81</v>
      </c>
      <c r="K7263" t="s">
        <v>82</v>
      </c>
      <c r="L7263" t="s">
        <v>119</v>
      </c>
      <c r="M7263">
        <v>2024</v>
      </c>
      <c r="N7263" t="s">
        <v>84</v>
      </c>
      <c r="O7263" t="s">
        <v>3161</v>
      </c>
      <c r="P7263" t="s">
        <v>86</v>
      </c>
    </row>
    <row r="7264" spans="1:16" x14ac:dyDescent="0.45">
      <c r="A7264">
        <v>7263</v>
      </c>
      <c r="B7264" s="10">
        <v>45457</v>
      </c>
      <c r="C7264">
        <v>1022</v>
      </c>
      <c r="D7264" t="s">
        <v>89</v>
      </c>
      <c r="E7264">
        <v>54</v>
      </c>
      <c r="F7264" t="s">
        <v>7</v>
      </c>
      <c r="G7264">
        <v>5</v>
      </c>
      <c r="H7264">
        <v>813.64</v>
      </c>
      <c r="I7264">
        <v>4068.2</v>
      </c>
      <c r="J7264" t="s">
        <v>93</v>
      </c>
      <c r="K7264" t="s">
        <v>82</v>
      </c>
      <c r="L7264" t="s">
        <v>119</v>
      </c>
      <c r="M7264">
        <v>2024</v>
      </c>
      <c r="N7264" t="s">
        <v>84</v>
      </c>
      <c r="O7264" t="s">
        <v>4318</v>
      </c>
      <c r="P7264" t="s">
        <v>86</v>
      </c>
    </row>
    <row r="7265" spans="1:16" x14ac:dyDescent="0.45">
      <c r="A7265">
        <v>7264</v>
      </c>
      <c r="B7265" s="10">
        <v>45457</v>
      </c>
      <c r="C7265">
        <v>2209</v>
      </c>
      <c r="D7265" t="s">
        <v>89</v>
      </c>
      <c r="E7265">
        <v>61</v>
      </c>
      <c r="F7265" t="s">
        <v>102</v>
      </c>
      <c r="G7265">
        <v>2</v>
      </c>
      <c r="H7265">
        <v>3751</v>
      </c>
      <c r="I7265">
        <v>7502</v>
      </c>
      <c r="J7265" t="s">
        <v>81</v>
      </c>
      <c r="K7265" t="s">
        <v>82</v>
      </c>
      <c r="L7265" t="s">
        <v>119</v>
      </c>
      <c r="M7265">
        <v>2024</v>
      </c>
      <c r="N7265" t="s">
        <v>84</v>
      </c>
      <c r="O7265" t="s">
        <v>3162</v>
      </c>
      <c r="P7265" t="s">
        <v>86</v>
      </c>
    </row>
    <row r="7266" spans="1:16" x14ac:dyDescent="0.45">
      <c r="A7266">
        <v>7265</v>
      </c>
      <c r="B7266" s="10">
        <v>45457</v>
      </c>
      <c r="C7266">
        <v>9940</v>
      </c>
      <c r="D7266" t="s">
        <v>89</v>
      </c>
      <c r="E7266">
        <v>50</v>
      </c>
      <c r="F7266" t="s">
        <v>5</v>
      </c>
      <c r="G7266">
        <v>4</v>
      </c>
      <c r="H7266">
        <v>1085.03</v>
      </c>
      <c r="I7266">
        <v>4340.12</v>
      </c>
      <c r="J7266" t="s">
        <v>93</v>
      </c>
      <c r="K7266" t="s">
        <v>82</v>
      </c>
      <c r="L7266" t="s">
        <v>119</v>
      </c>
      <c r="M7266">
        <v>2024</v>
      </c>
      <c r="N7266" t="s">
        <v>668</v>
      </c>
      <c r="O7266" t="s">
        <v>10058</v>
      </c>
      <c r="P7266" t="s">
        <v>86</v>
      </c>
    </row>
    <row r="7267" spans="1:16" x14ac:dyDescent="0.45">
      <c r="A7267">
        <v>7266</v>
      </c>
      <c r="B7267" s="10">
        <v>45457</v>
      </c>
      <c r="C7267">
        <v>1804</v>
      </c>
      <c r="D7267" t="s">
        <v>89</v>
      </c>
      <c r="E7267">
        <v>59</v>
      </c>
      <c r="F7267" t="s">
        <v>5</v>
      </c>
      <c r="G7267">
        <v>3</v>
      </c>
      <c r="H7267">
        <v>803.62</v>
      </c>
      <c r="I7267">
        <v>2410.86</v>
      </c>
      <c r="J7267" t="s">
        <v>81</v>
      </c>
      <c r="K7267" t="s">
        <v>82</v>
      </c>
      <c r="L7267" t="s">
        <v>119</v>
      </c>
      <c r="M7267">
        <v>2024</v>
      </c>
      <c r="N7267" t="s">
        <v>84</v>
      </c>
      <c r="O7267" t="s">
        <v>6776</v>
      </c>
      <c r="P7267" t="s">
        <v>86</v>
      </c>
    </row>
    <row r="7268" spans="1:16" x14ac:dyDescent="0.45">
      <c r="A7268">
        <v>7267</v>
      </c>
      <c r="B7268" s="10">
        <v>45457</v>
      </c>
      <c r="C7268">
        <v>9325</v>
      </c>
      <c r="D7268" t="s">
        <v>89</v>
      </c>
      <c r="E7268">
        <v>46</v>
      </c>
      <c r="F7268" t="s">
        <v>9</v>
      </c>
      <c r="G7268">
        <v>2</v>
      </c>
      <c r="H7268">
        <v>395.77</v>
      </c>
      <c r="I7268">
        <v>791.54</v>
      </c>
      <c r="J7268" t="s">
        <v>93</v>
      </c>
      <c r="K7268" t="s">
        <v>567</v>
      </c>
      <c r="L7268" t="s">
        <v>119</v>
      </c>
      <c r="M7268">
        <v>2024</v>
      </c>
      <c r="N7268" t="s">
        <v>84</v>
      </c>
      <c r="O7268" t="s">
        <v>7267</v>
      </c>
      <c r="P7268" t="s">
        <v>86</v>
      </c>
    </row>
    <row r="7269" spans="1:16" x14ac:dyDescent="0.45">
      <c r="A7269">
        <v>7268</v>
      </c>
      <c r="B7269" s="10">
        <v>45457</v>
      </c>
      <c r="C7269">
        <v>5416</v>
      </c>
      <c r="D7269" t="s">
        <v>80</v>
      </c>
      <c r="E7269">
        <v>54</v>
      </c>
      <c r="F7269" t="s">
        <v>5</v>
      </c>
      <c r="G7269">
        <v>2</v>
      </c>
      <c r="H7269">
        <v>4164.93</v>
      </c>
      <c r="I7269">
        <v>8329.86</v>
      </c>
      <c r="J7269" t="s">
        <v>93</v>
      </c>
      <c r="K7269" t="s">
        <v>82</v>
      </c>
      <c r="L7269" t="s">
        <v>119</v>
      </c>
      <c r="M7269">
        <v>2024</v>
      </c>
      <c r="N7269" t="s">
        <v>84</v>
      </c>
      <c r="O7269" t="s">
        <v>3466</v>
      </c>
      <c r="P7269" t="s">
        <v>86</v>
      </c>
    </row>
    <row r="7270" spans="1:16" x14ac:dyDescent="0.45">
      <c r="A7270">
        <v>7269</v>
      </c>
      <c r="B7270" s="10">
        <v>45457</v>
      </c>
      <c r="C7270">
        <v>9625</v>
      </c>
      <c r="D7270" t="s">
        <v>89</v>
      </c>
      <c r="E7270">
        <v>36</v>
      </c>
      <c r="F7270" t="s">
        <v>6</v>
      </c>
      <c r="G7270">
        <v>2</v>
      </c>
      <c r="H7270">
        <v>663.7</v>
      </c>
      <c r="I7270">
        <v>1327.4</v>
      </c>
      <c r="J7270" t="s">
        <v>97</v>
      </c>
      <c r="K7270" t="s">
        <v>567</v>
      </c>
      <c r="L7270" t="s">
        <v>119</v>
      </c>
      <c r="M7270">
        <v>2024</v>
      </c>
      <c r="N7270" t="s">
        <v>84</v>
      </c>
      <c r="O7270" t="s">
        <v>7184</v>
      </c>
      <c r="P7270" t="s">
        <v>86</v>
      </c>
    </row>
    <row r="7271" spans="1:16" x14ac:dyDescent="0.45">
      <c r="A7271">
        <v>7270</v>
      </c>
      <c r="B7271" s="10">
        <v>45457</v>
      </c>
      <c r="C7271">
        <v>6141</v>
      </c>
      <c r="D7271" t="s">
        <v>80</v>
      </c>
      <c r="E7271">
        <v>37</v>
      </c>
      <c r="F7271" t="s">
        <v>6</v>
      </c>
      <c r="G7271">
        <v>5</v>
      </c>
      <c r="H7271">
        <v>196.85</v>
      </c>
      <c r="I7271">
        <v>984.25</v>
      </c>
      <c r="J7271" t="s">
        <v>97</v>
      </c>
      <c r="K7271" t="s">
        <v>567</v>
      </c>
      <c r="L7271" t="s">
        <v>119</v>
      </c>
      <c r="M7271">
        <v>2024</v>
      </c>
      <c r="N7271" t="s">
        <v>668</v>
      </c>
      <c r="O7271" t="s">
        <v>9378</v>
      </c>
      <c r="P7271" t="s">
        <v>86</v>
      </c>
    </row>
    <row r="7272" spans="1:16" x14ac:dyDescent="0.45">
      <c r="A7272">
        <v>7271</v>
      </c>
      <c r="B7272" s="10">
        <v>45457</v>
      </c>
      <c r="C7272">
        <v>5968</v>
      </c>
      <c r="D7272" t="s">
        <v>80</v>
      </c>
      <c r="E7272">
        <v>49</v>
      </c>
      <c r="F7272" t="s">
        <v>8</v>
      </c>
      <c r="G7272">
        <v>4</v>
      </c>
      <c r="H7272">
        <v>368.31</v>
      </c>
      <c r="I7272">
        <v>1473.24</v>
      </c>
      <c r="J7272" t="s">
        <v>93</v>
      </c>
      <c r="K7272" t="s">
        <v>567</v>
      </c>
      <c r="L7272" t="s">
        <v>119</v>
      </c>
      <c r="M7272">
        <v>2024</v>
      </c>
      <c r="N7272" t="s">
        <v>84</v>
      </c>
      <c r="O7272" t="s">
        <v>7408</v>
      </c>
      <c r="P7272" t="s">
        <v>86</v>
      </c>
    </row>
    <row r="7273" spans="1:16" x14ac:dyDescent="0.45">
      <c r="A7273">
        <v>7272</v>
      </c>
      <c r="B7273" s="10">
        <v>45457</v>
      </c>
      <c r="C7273">
        <v>4671</v>
      </c>
      <c r="D7273" t="s">
        <v>89</v>
      </c>
      <c r="E7273">
        <v>61</v>
      </c>
      <c r="F7273" t="s">
        <v>6</v>
      </c>
      <c r="G7273">
        <v>4</v>
      </c>
      <c r="H7273">
        <v>1865.81</v>
      </c>
      <c r="I7273">
        <v>7463.24</v>
      </c>
      <c r="J7273" t="s">
        <v>81</v>
      </c>
      <c r="K7273" t="s">
        <v>82</v>
      </c>
      <c r="L7273" t="s">
        <v>119</v>
      </c>
      <c r="M7273">
        <v>2024</v>
      </c>
      <c r="N7273" t="s">
        <v>84</v>
      </c>
      <c r="O7273" t="s">
        <v>1489</v>
      </c>
      <c r="P7273" t="s">
        <v>86</v>
      </c>
    </row>
    <row r="7274" spans="1:16" x14ac:dyDescent="0.45">
      <c r="A7274">
        <v>7273</v>
      </c>
      <c r="B7274" s="10">
        <v>45457</v>
      </c>
      <c r="C7274">
        <v>8292</v>
      </c>
      <c r="D7274" t="s">
        <v>89</v>
      </c>
      <c r="E7274">
        <v>33</v>
      </c>
      <c r="F7274" t="s">
        <v>6</v>
      </c>
      <c r="G7274">
        <v>5</v>
      </c>
      <c r="H7274">
        <v>3003.43</v>
      </c>
      <c r="I7274">
        <v>15017.15</v>
      </c>
      <c r="J7274" t="s">
        <v>87</v>
      </c>
      <c r="K7274" t="s">
        <v>82</v>
      </c>
      <c r="L7274" t="s">
        <v>119</v>
      </c>
      <c r="M7274">
        <v>2024</v>
      </c>
      <c r="N7274" t="s">
        <v>84</v>
      </c>
      <c r="O7274" t="s">
        <v>4067</v>
      </c>
      <c r="P7274" t="s">
        <v>86</v>
      </c>
    </row>
    <row r="7275" spans="1:16" x14ac:dyDescent="0.45">
      <c r="A7275">
        <v>7274</v>
      </c>
      <c r="B7275" s="10">
        <v>45457</v>
      </c>
      <c r="C7275">
        <v>8001</v>
      </c>
      <c r="D7275" t="s">
        <v>80</v>
      </c>
      <c r="E7275">
        <v>22</v>
      </c>
      <c r="F7275" t="s">
        <v>8</v>
      </c>
      <c r="G7275">
        <v>2</v>
      </c>
      <c r="H7275">
        <v>2021.11</v>
      </c>
      <c r="I7275">
        <v>4042.22</v>
      </c>
      <c r="J7275" t="s">
        <v>95</v>
      </c>
      <c r="K7275" t="s">
        <v>82</v>
      </c>
      <c r="L7275" t="s">
        <v>119</v>
      </c>
      <c r="M7275">
        <v>2024</v>
      </c>
      <c r="N7275" t="s">
        <v>84</v>
      </c>
      <c r="O7275" t="s">
        <v>2591</v>
      </c>
      <c r="P7275" t="s">
        <v>86</v>
      </c>
    </row>
    <row r="7276" spans="1:16" x14ac:dyDescent="0.45">
      <c r="A7276">
        <v>7275</v>
      </c>
      <c r="B7276" s="10">
        <v>45458</v>
      </c>
      <c r="C7276">
        <v>3098</v>
      </c>
      <c r="D7276" t="s">
        <v>89</v>
      </c>
      <c r="E7276">
        <v>63</v>
      </c>
      <c r="F7276" t="s">
        <v>6</v>
      </c>
      <c r="G7276">
        <v>2</v>
      </c>
      <c r="H7276">
        <v>2304.2600000000002</v>
      </c>
      <c r="I7276">
        <v>4608.5200000000004</v>
      </c>
      <c r="J7276" t="s">
        <v>81</v>
      </c>
      <c r="K7276" t="s">
        <v>82</v>
      </c>
      <c r="L7276" t="s">
        <v>119</v>
      </c>
      <c r="M7276">
        <v>2024</v>
      </c>
      <c r="N7276" t="s">
        <v>84</v>
      </c>
      <c r="O7276" t="s">
        <v>298</v>
      </c>
      <c r="P7276" t="s">
        <v>86</v>
      </c>
    </row>
    <row r="7277" spans="1:16" x14ac:dyDescent="0.45">
      <c r="A7277">
        <v>7276</v>
      </c>
      <c r="B7277" s="10">
        <v>45458</v>
      </c>
      <c r="C7277">
        <v>9444</v>
      </c>
      <c r="D7277" t="s">
        <v>89</v>
      </c>
      <c r="E7277">
        <v>29</v>
      </c>
      <c r="F7277" t="s">
        <v>6</v>
      </c>
      <c r="G7277">
        <v>3</v>
      </c>
      <c r="H7277">
        <v>4600.5600000000004</v>
      </c>
      <c r="I7277">
        <v>13801.68</v>
      </c>
      <c r="J7277" t="s">
        <v>87</v>
      </c>
      <c r="K7277" t="s">
        <v>82</v>
      </c>
      <c r="L7277" t="s">
        <v>119</v>
      </c>
      <c r="M7277">
        <v>2024</v>
      </c>
      <c r="N7277" t="s">
        <v>84</v>
      </c>
      <c r="O7277" t="s">
        <v>6151</v>
      </c>
      <c r="P7277" t="s">
        <v>86</v>
      </c>
    </row>
    <row r="7278" spans="1:16" x14ac:dyDescent="0.45">
      <c r="A7278">
        <v>7277</v>
      </c>
      <c r="B7278" s="10">
        <v>45458</v>
      </c>
      <c r="C7278">
        <v>6061</v>
      </c>
      <c r="D7278" t="s">
        <v>80</v>
      </c>
      <c r="E7278">
        <v>62</v>
      </c>
      <c r="F7278" t="s">
        <v>8</v>
      </c>
      <c r="G7278">
        <v>2</v>
      </c>
      <c r="H7278">
        <v>3806.66</v>
      </c>
      <c r="I7278">
        <v>7613.32</v>
      </c>
      <c r="J7278" t="s">
        <v>81</v>
      </c>
      <c r="K7278" t="s">
        <v>82</v>
      </c>
      <c r="L7278" t="s">
        <v>119</v>
      </c>
      <c r="M7278">
        <v>2024</v>
      </c>
      <c r="N7278" t="s">
        <v>668</v>
      </c>
      <c r="O7278" t="s">
        <v>9907</v>
      </c>
      <c r="P7278" t="s">
        <v>86</v>
      </c>
    </row>
    <row r="7279" spans="1:16" x14ac:dyDescent="0.45">
      <c r="A7279">
        <v>7278</v>
      </c>
      <c r="B7279" s="10">
        <v>45458</v>
      </c>
      <c r="C7279">
        <v>4264</v>
      </c>
      <c r="D7279" t="s">
        <v>80</v>
      </c>
      <c r="E7279">
        <v>38</v>
      </c>
      <c r="F7279" t="s">
        <v>102</v>
      </c>
      <c r="G7279">
        <v>1</v>
      </c>
      <c r="H7279">
        <v>1738.15</v>
      </c>
      <c r="I7279">
        <v>1738.15</v>
      </c>
      <c r="J7279" t="s">
        <v>97</v>
      </c>
      <c r="K7279" t="s">
        <v>567</v>
      </c>
      <c r="L7279" t="s">
        <v>119</v>
      </c>
      <c r="M7279">
        <v>2024</v>
      </c>
      <c r="N7279" t="s">
        <v>84</v>
      </c>
      <c r="O7279" t="s">
        <v>7978</v>
      </c>
      <c r="P7279" t="s">
        <v>86</v>
      </c>
    </row>
    <row r="7280" spans="1:16" x14ac:dyDescent="0.45">
      <c r="A7280">
        <v>7279</v>
      </c>
      <c r="B7280" s="10">
        <v>45458</v>
      </c>
      <c r="C7280">
        <v>6435</v>
      </c>
      <c r="D7280" t="s">
        <v>80</v>
      </c>
      <c r="E7280">
        <v>31</v>
      </c>
      <c r="F7280" t="s">
        <v>8</v>
      </c>
      <c r="G7280">
        <v>2</v>
      </c>
      <c r="H7280">
        <v>813.86</v>
      </c>
      <c r="I7280">
        <v>1627.72</v>
      </c>
      <c r="J7280" t="s">
        <v>87</v>
      </c>
      <c r="K7280" t="s">
        <v>567</v>
      </c>
      <c r="L7280" t="s">
        <v>119</v>
      </c>
      <c r="M7280">
        <v>2024</v>
      </c>
      <c r="N7280" t="s">
        <v>84</v>
      </c>
      <c r="O7280" t="s">
        <v>7111</v>
      </c>
      <c r="P7280" t="s">
        <v>86</v>
      </c>
    </row>
    <row r="7281" spans="1:16" x14ac:dyDescent="0.45">
      <c r="A7281">
        <v>7280</v>
      </c>
      <c r="B7281" s="10">
        <v>45458</v>
      </c>
      <c r="C7281">
        <v>9493</v>
      </c>
      <c r="D7281" t="s">
        <v>80</v>
      </c>
      <c r="E7281">
        <v>54</v>
      </c>
      <c r="F7281" t="s">
        <v>8</v>
      </c>
      <c r="G7281">
        <v>3</v>
      </c>
      <c r="H7281">
        <v>3758.4</v>
      </c>
      <c r="I7281">
        <v>11275.2</v>
      </c>
      <c r="J7281" t="s">
        <v>93</v>
      </c>
      <c r="K7281" t="s">
        <v>82</v>
      </c>
      <c r="L7281" t="s">
        <v>119</v>
      </c>
      <c r="M7281">
        <v>2024</v>
      </c>
      <c r="N7281" t="s">
        <v>84</v>
      </c>
      <c r="O7281" t="s">
        <v>6594</v>
      </c>
      <c r="P7281" t="s">
        <v>86</v>
      </c>
    </row>
    <row r="7282" spans="1:16" x14ac:dyDescent="0.45">
      <c r="A7282">
        <v>7281</v>
      </c>
      <c r="B7282" s="10">
        <v>45458</v>
      </c>
      <c r="C7282">
        <v>7691</v>
      </c>
      <c r="D7282" t="s">
        <v>80</v>
      </c>
      <c r="E7282">
        <v>39</v>
      </c>
      <c r="F7282" t="s">
        <v>6</v>
      </c>
      <c r="G7282">
        <v>1</v>
      </c>
      <c r="H7282">
        <v>2888.94</v>
      </c>
      <c r="I7282">
        <v>2888.94</v>
      </c>
      <c r="J7282" t="s">
        <v>97</v>
      </c>
      <c r="K7282" t="s">
        <v>82</v>
      </c>
      <c r="L7282" t="s">
        <v>119</v>
      </c>
      <c r="M7282">
        <v>2024</v>
      </c>
      <c r="N7282" t="s">
        <v>84</v>
      </c>
      <c r="O7282" t="s">
        <v>5266</v>
      </c>
      <c r="P7282" t="s">
        <v>86</v>
      </c>
    </row>
    <row r="7283" spans="1:16" x14ac:dyDescent="0.45">
      <c r="A7283">
        <v>7282</v>
      </c>
      <c r="B7283" s="10">
        <v>45458</v>
      </c>
      <c r="C7283">
        <v>3763</v>
      </c>
      <c r="D7283" t="s">
        <v>80</v>
      </c>
      <c r="E7283">
        <v>47</v>
      </c>
      <c r="F7283" t="s">
        <v>7</v>
      </c>
      <c r="G7283">
        <v>3</v>
      </c>
      <c r="H7283">
        <v>4813.12</v>
      </c>
      <c r="I7283">
        <v>14439.36</v>
      </c>
      <c r="J7283" t="s">
        <v>93</v>
      </c>
      <c r="K7283" t="s">
        <v>82</v>
      </c>
      <c r="L7283" t="s">
        <v>119</v>
      </c>
      <c r="M7283">
        <v>2024</v>
      </c>
      <c r="N7283" t="s">
        <v>84</v>
      </c>
      <c r="O7283" t="s">
        <v>6595</v>
      </c>
      <c r="P7283" t="s">
        <v>86</v>
      </c>
    </row>
    <row r="7284" spans="1:16" x14ac:dyDescent="0.45">
      <c r="A7284">
        <v>7283</v>
      </c>
      <c r="B7284" s="10">
        <v>45458</v>
      </c>
      <c r="C7284">
        <v>5005</v>
      </c>
      <c r="D7284" t="s">
        <v>89</v>
      </c>
      <c r="E7284">
        <v>40</v>
      </c>
      <c r="F7284" t="s">
        <v>6</v>
      </c>
      <c r="G7284">
        <v>3</v>
      </c>
      <c r="H7284">
        <v>4546.79</v>
      </c>
      <c r="I7284">
        <v>13640.37</v>
      </c>
      <c r="J7284" t="s">
        <v>97</v>
      </c>
      <c r="K7284" t="s">
        <v>82</v>
      </c>
      <c r="L7284" t="s">
        <v>119</v>
      </c>
      <c r="M7284">
        <v>2024</v>
      </c>
      <c r="N7284" t="s">
        <v>84</v>
      </c>
      <c r="O7284" t="s">
        <v>8624</v>
      </c>
      <c r="P7284" t="s">
        <v>748</v>
      </c>
    </row>
    <row r="7285" spans="1:16" x14ac:dyDescent="0.45">
      <c r="A7285">
        <v>7284</v>
      </c>
      <c r="B7285" s="10">
        <v>45458</v>
      </c>
      <c r="C7285">
        <v>4241</v>
      </c>
      <c r="D7285" t="s">
        <v>80</v>
      </c>
      <c r="E7285">
        <v>22</v>
      </c>
      <c r="F7285" t="s">
        <v>102</v>
      </c>
      <c r="G7285">
        <v>4</v>
      </c>
      <c r="H7285">
        <v>2840.03</v>
      </c>
      <c r="I7285">
        <v>11360.12</v>
      </c>
      <c r="J7285" t="s">
        <v>95</v>
      </c>
      <c r="K7285" t="s">
        <v>82</v>
      </c>
      <c r="L7285" t="s">
        <v>119</v>
      </c>
      <c r="M7285">
        <v>2024</v>
      </c>
      <c r="N7285" t="s">
        <v>668</v>
      </c>
      <c r="O7285" t="s">
        <v>10059</v>
      </c>
      <c r="P7285" t="s">
        <v>86</v>
      </c>
    </row>
    <row r="7286" spans="1:16" x14ac:dyDescent="0.45">
      <c r="A7286">
        <v>7285</v>
      </c>
      <c r="B7286" s="10">
        <v>45458</v>
      </c>
      <c r="C7286">
        <v>4057</v>
      </c>
      <c r="D7286" t="s">
        <v>80</v>
      </c>
      <c r="E7286">
        <v>46</v>
      </c>
      <c r="F7286" t="s">
        <v>8</v>
      </c>
      <c r="G7286">
        <v>5</v>
      </c>
      <c r="H7286">
        <v>396.06</v>
      </c>
      <c r="I7286">
        <v>1980.3</v>
      </c>
      <c r="J7286" t="s">
        <v>93</v>
      </c>
      <c r="K7286" t="s">
        <v>567</v>
      </c>
      <c r="L7286" t="s">
        <v>119</v>
      </c>
      <c r="M7286">
        <v>2024</v>
      </c>
      <c r="N7286" t="s">
        <v>84</v>
      </c>
      <c r="O7286" t="s">
        <v>7634</v>
      </c>
      <c r="P7286" t="s">
        <v>86</v>
      </c>
    </row>
    <row r="7287" spans="1:16" x14ac:dyDescent="0.45">
      <c r="A7287">
        <v>7286</v>
      </c>
      <c r="B7287" s="10">
        <v>45458</v>
      </c>
      <c r="C7287">
        <v>1550</v>
      </c>
      <c r="D7287" t="s">
        <v>89</v>
      </c>
      <c r="E7287">
        <v>47</v>
      </c>
      <c r="F7287" t="s">
        <v>9</v>
      </c>
      <c r="G7287">
        <v>3</v>
      </c>
      <c r="H7287">
        <v>203.25</v>
      </c>
      <c r="I7287">
        <v>609.75</v>
      </c>
      <c r="J7287" t="s">
        <v>93</v>
      </c>
      <c r="K7287" t="s">
        <v>567</v>
      </c>
      <c r="L7287" t="s">
        <v>119</v>
      </c>
      <c r="M7287">
        <v>2024</v>
      </c>
      <c r="N7287" t="s">
        <v>84</v>
      </c>
      <c r="O7287" t="s">
        <v>7552</v>
      </c>
      <c r="P7287" t="s">
        <v>86</v>
      </c>
    </row>
    <row r="7288" spans="1:16" x14ac:dyDescent="0.45">
      <c r="A7288">
        <v>7287</v>
      </c>
      <c r="B7288" s="10">
        <v>45458</v>
      </c>
      <c r="C7288">
        <v>6574</v>
      </c>
      <c r="D7288" t="s">
        <v>89</v>
      </c>
      <c r="E7288">
        <v>35</v>
      </c>
      <c r="F7288" t="s">
        <v>8</v>
      </c>
      <c r="G7288">
        <v>2</v>
      </c>
      <c r="H7288">
        <v>4195.7299999999996</v>
      </c>
      <c r="I7288">
        <v>8391.4599999999991</v>
      </c>
      <c r="J7288" t="s">
        <v>97</v>
      </c>
      <c r="K7288" t="s">
        <v>82</v>
      </c>
      <c r="L7288" t="s">
        <v>119</v>
      </c>
      <c r="M7288">
        <v>2024</v>
      </c>
      <c r="N7288" t="s">
        <v>84</v>
      </c>
      <c r="O7288" t="s">
        <v>2863</v>
      </c>
      <c r="P7288" t="s">
        <v>86</v>
      </c>
    </row>
    <row r="7289" spans="1:16" x14ac:dyDescent="0.45">
      <c r="A7289">
        <v>7288</v>
      </c>
      <c r="B7289" s="10">
        <v>45459</v>
      </c>
      <c r="C7289">
        <v>6411</v>
      </c>
      <c r="D7289" t="s">
        <v>89</v>
      </c>
      <c r="E7289">
        <v>63</v>
      </c>
      <c r="F7289" t="s">
        <v>102</v>
      </c>
      <c r="G7289">
        <v>4</v>
      </c>
      <c r="H7289">
        <v>3505.31</v>
      </c>
      <c r="I7289">
        <v>14021.24</v>
      </c>
      <c r="J7289" t="s">
        <v>81</v>
      </c>
      <c r="K7289" t="s">
        <v>82</v>
      </c>
      <c r="L7289" t="s">
        <v>119</v>
      </c>
      <c r="M7289">
        <v>2024</v>
      </c>
      <c r="N7289" t="s">
        <v>84</v>
      </c>
      <c r="O7289" t="s">
        <v>188</v>
      </c>
      <c r="P7289" t="s">
        <v>86</v>
      </c>
    </row>
    <row r="7290" spans="1:16" x14ac:dyDescent="0.45">
      <c r="A7290">
        <v>7289</v>
      </c>
      <c r="B7290" s="10">
        <v>45459</v>
      </c>
      <c r="C7290">
        <v>2587</v>
      </c>
      <c r="D7290" t="s">
        <v>89</v>
      </c>
      <c r="E7290">
        <v>18</v>
      </c>
      <c r="F7290" t="s">
        <v>5</v>
      </c>
      <c r="G7290">
        <v>1</v>
      </c>
      <c r="H7290">
        <v>2822.78</v>
      </c>
      <c r="I7290">
        <v>2822.78</v>
      </c>
      <c r="J7290" t="s">
        <v>95</v>
      </c>
      <c r="K7290" t="s">
        <v>82</v>
      </c>
      <c r="L7290" t="s">
        <v>119</v>
      </c>
      <c r="M7290">
        <v>2024</v>
      </c>
      <c r="N7290" t="s">
        <v>84</v>
      </c>
      <c r="O7290" t="s">
        <v>5087</v>
      </c>
      <c r="P7290" t="s">
        <v>86</v>
      </c>
    </row>
    <row r="7291" spans="1:16" x14ac:dyDescent="0.45">
      <c r="A7291">
        <v>7290</v>
      </c>
      <c r="B7291" s="10">
        <v>45459</v>
      </c>
      <c r="C7291">
        <v>6920</v>
      </c>
      <c r="D7291" t="s">
        <v>89</v>
      </c>
      <c r="E7291">
        <v>56</v>
      </c>
      <c r="F7291" t="s">
        <v>6</v>
      </c>
      <c r="G7291">
        <v>5</v>
      </c>
      <c r="H7291">
        <v>3460.18</v>
      </c>
      <c r="I7291">
        <v>17300.900000000001</v>
      </c>
      <c r="J7291" t="s">
        <v>81</v>
      </c>
      <c r="K7291" t="s">
        <v>82</v>
      </c>
      <c r="L7291" t="s">
        <v>119</v>
      </c>
      <c r="M7291">
        <v>2024</v>
      </c>
      <c r="N7291" t="s">
        <v>84</v>
      </c>
      <c r="O7291" t="s">
        <v>9096</v>
      </c>
      <c r="P7291" t="s">
        <v>748</v>
      </c>
    </row>
    <row r="7292" spans="1:16" x14ac:dyDescent="0.45">
      <c r="A7292">
        <v>7291</v>
      </c>
      <c r="B7292" s="10">
        <v>45459</v>
      </c>
      <c r="C7292">
        <v>6260</v>
      </c>
      <c r="D7292" t="s">
        <v>89</v>
      </c>
      <c r="E7292">
        <v>34</v>
      </c>
      <c r="F7292" t="s">
        <v>7</v>
      </c>
      <c r="G7292">
        <v>4</v>
      </c>
      <c r="H7292">
        <v>2721.94</v>
      </c>
      <c r="I7292">
        <v>10887.76</v>
      </c>
      <c r="J7292" t="s">
        <v>87</v>
      </c>
      <c r="K7292" t="s">
        <v>82</v>
      </c>
      <c r="L7292" t="s">
        <v>119</v>
      </c>
      <c r="M7292">
        <v>2024</v>
      </c>
      <c r="N7292" t="s">
        <v>84</v>
      </c>
      <c r="O7292" t="s">
        <v>1112</v>
      </c>
      <c r="P7292" t="s">
        <v>86</v>
      </c>
    </row>
    <row r="7293" spans="1:16" x14ac:dyDescent="0.45">
      <c r="A7293">
        <v>7292</v>
      </c>
      <c r="B7293" s="10">
        <v>45459</v>
      </c>
      <c r="C7293">
        <v>5409</v>
      </c>
      <c r="D7293" t="s">
        <v>80</v>
      </c>
      <c r="E7293">
        <v>20</v>
      </c>
      <c r="F7293" t="s">
        <v>7</v>
      </c>
      <c r="G7293">
        <v>3</v>
      </c>
      <c r="H7293">
        <v>2912.77</v>
      </c>
      <c r="I7293">
        <v>8738.31</v>
      </c>
      <c r="J7293" t="s">
        <v>95</v>
      </c>
      <c r="K7293" t="s">
        <v>82</v>
      </c>
      <c r="L7293" t="s">
        <v>119</v>
      </c>
      <c r="M7293">
        <v>2024</v>
      </c>
      <c r="N7293" t="s">
        <v>84</v>
      </c>
      <c r="O7293" t="s">
        <v>6922</v>
      </c>
      <c r="P7293" t="s">
        <v>86</v>
      </c>
    </row>
    <row r="7294" spans="1:16" x14ac:dyDescent="0.45">
      <c r="A7294">
        <v>7293</v>
      </c>
      <c r="B7294" s="10">
        <v>45459</v>
      </c>
      <c r="C7294">
        <v>6783</v>
      </c>
      <c r="D7294" t="s">
        <v>89</v>
      </c>
      <c r="E7294">
        <v>59</v>
      </c>
      <c r="F7294" t="s">
        <v>6</v>
      </c>
      <c r="G7294">
        <v>4</v>
      </c>
      <c r="H7294">
        <v>1168.1500000000001</v>
      </c>
      <c r="I7294">
        <v>4672.6000000000004</v>
      </c>
      <c r="J7294" t="s">
        <v>81</v>
      </c>
      <c r="K7294" t="s">
        <v>82</v>
      </c>
      <c r="L7294" t="s">
        <v>119</v>
      </c>
      <c r="M7294">
        <v>2024</v>
      </c>
      <c r="N7294" t="s">
        <v>84</v>
      </c>
      <c r="O7294" t="s">
        <v>1490</v>
      </c>
      <c r="P7294" t="s">
        <v>86</v>
      </c>
    </row>
    <row r="7295" spans="1:16" x14ac:dyDescent="0.45">
      <c r="A7295">
        <v>7294</v>
      </c>
      <c r="B7295" s="10">
        <v>45459</v>
      </c>
      <c r="C7295">
        <v>1712</v>
      </c>
      <c r="D7295" t="s">
        <v>89</v>
      </c>
      <c r="E7295">
        <v>24</v>
      </c>
      <c r="F7295" t="s">
        <v>6</v>
      </c>
      <c r="G7295">
        <v>2</v>
      </c>
      <c r="H7295">
        <v>2304.75</v>
      </c>
      <c r="I7295">
        <v>4609.5</v>
      </c>
      <c r="J7295" t="s">
        <v>95</v>
      </c>
      <c r="K7295" t="s">
        <v>82</v>
      </c>
      <c r="L7295" t="s">
        <v>119</v>
      </c>
      <c r="M7295">
        <v>2024</v>
      </c>
      <c r="N7295" t="s">
        <v>84</v>
      </c>
      <c r="O7295" t="s">
        <v>2592</v>
      </c>
      <c r="P7295" t="s">
        <v>86</v>
      </c>
    </row>
    <row r="7296" spans="1:16" x14ac:dyDescent="0.45">
      <c r="A7296">
        <v>7295</v>
      </c>
      <c r="B7296" s="10">
        <v>45459</v>
      </c>
      <c r="C7296">
        <v>6406</v>
      </c>
      <c r="D7296" t="s">
        <v>89</v>
      </c>
      <c r="E7296">
        <v>44</v>
      </c>
      <c r="F7296" t="s">
        <v>102</v>
      </c>
      <c r="G7296">
        <v>2</v>
      </c>
      <c r="H7296">
        <v>104.81</v>
      </c>
      <c r="I7296">
        <v>209.62</v>
      </c>
      <c r="J7296" t="s">
        <v>97</v>
      </c>
      <c r="K7296" t="s">
        <v>567</v>
      </c>
      <c r="L7296" t="s">
        <v>119</v>
      </c>
      <c r="M7296">
        <v>2024</v>
      </c>
      <c r="N7296" t="s">
        <v>84</v>
      </c>
      <c r="O7296" t="s">
        <v>7185</v>
      </c>
      <c r="P7296" t="s">
        <v>86</v>
      </c>
    </row>
    <row r="7297" spans="1:16" x14ac:dyDescent="0.45">
      <c r="A7297">
        <v>7296</v>
      </c>
      <c r="B7297" s="10">
        <v>45459</v>
      </c>
      <c r="C7297">
        <v>8990</v>
      </c>
      <c r="D7297" t="s">
        <v>89</v>
      </c>
      <c r="E7297">
        <v>45</v>
      </c>
      <c r="F7297" t="s">
        <v>8</v>
      </c>
      <c r="G7297">
        <v>2</v>
      </c>
      <c r="H7297">
        <v>3360.23</v>
      </c>
      <c r="I7297">
        <v>6720.46</v>
      </c>
      <c r="J7297" t="s">
        <v>93</v>
      </c>
      <c r="K7297" t="s">
        <v>82</v>
      </c>
      <c r="L7297" t="s">
        <v>119</v>
      </c>
      <c r="M7297">
        <v>2024</v>
      </c>
      <c r="N7297" t="s">
        <v>84</v>
      </c>
      <c r="O7297" t="s">
        <v>3467</v>
      </c>
      <c r="P7297" t="s">
        <v>86</v>
      </c>
    </row>
    <row r="7298" spans="1:16" x14ac:dyDescent="0.45">
      <c r="A7298">
        <v>7297</v>
      </c>
      <c r="B7298" s="10">
        <v>45459</v>
      </c>
      <c r="C7298">
        <v>8420</v>
      </c>
      <c r="D7298" t="s">
        <v>80</v>
      </c>
      <c r="E7298">
        <v>61</v>
      </c>
      <c r="F7298" t="s">
        <v>9</v>
      </c>
      <c r="G7298">
        <v>5</v>
      </c>
      <c r="H7298">
        <v>1694.9</v>
      </c>
      <c r="I7298">
        <v>8474.5</v>
      </c>
      <c r="J7298" t="s">
        <v>81</v>
      </c>
      <c r="K7298" t="s">
        <v>82</v>
      </c>
      <c r="L7298" t="s">
        <v>119</v>
      </c>
      <c r="M7298">
        <v>2024</v>
      </c>
      <c r="N7298" t="s">
        <v>84</v>
      </c>
      <c r="O7298" t="s">
        <v>4770</v>
      </c>
      <c r="P7298" t="s">
        <v>86</v>
      </c>
    </row>
    <row r="7299" spans="1:16" x14ac:dyDescent="0.45">
      <c r="A7299">
        <v>7298</v>
      </c>
      <c r="B7299" s="10">
        <v>45459</v>
      </c>
      <c r="C7299">
        <v>7843</v>
      </c>
      <c r="D7299" t="s">
        <v>89</v>
      </c>
      <c r="E7299">
        <v>48</v>
      </c>
      <c r="F7299" t="s">
        <v>8</v>
      </c>
      <c r="G7299">
        <v>4</v>
      </c>
      <c r="H7299">
        <v>3298.8</v>
      </c>
      <c r="I7299">
        <v>13195.2</v>
      </c>
      <c r="J7299" t="s">
        <v>93</v>
      </c>
      <c r="K7299" t="s">
        <v>82</v>
      </c>
      <c r="L7299" t="s">
        <v>119</v>
      </c>
      <c r="M7299">
        <v>2024</v>
      </c>
      <c r="N7299" t="s">
        <v>84</v>
      </c>
      <c r="O7299" t="s">
        <v>2119</v>
      </c>
      <c r="P7299" t="s">
        <v>86</v>
      </c>
    </row>
    <row r="7300" spans="1:16" x14ac:dyDescent="0.45">
      <c r="A7300">
        <v>7299</v>
      </c>
      <c r="B7300" s="10">
        <v>45459</v>
      </c>
      <c r="C7300">
        <v>3433</v>
      </c>
      <c r="D7300" t="s">
        <v>89</v>
      </c>
      <c r="E7300">
        <v>32</v>
      </c>
      <c r="F7300" t="s">
        <v>8</v>
      </c>
      <c r="G7300">
        <v>4</v>
      </c>
      <c r="H7300">
        <v>4635.99</v>
      </c>
      <c r="I7300">
        <v>18543.96</v>
      </c>
      <c r="J7300" t="s">
        <v>87</v>
      </c>
      <c r="K7300" t="s">
        <v>82</v>
      </c>
      <c r="L7300" t="s">
        <v>119</v>
      </c>
      <c r="M7300">
        <v>2024</v>
      </c>
      <c r="N7300" t="s">
        <v>84</v>
      </c>
      <c r="O7300" t="s">
        <v>1113</v>
      </c>
      <c r="P7300" t="s">
        <v>86</v>
      </c>
    </row>
    <row r="7301" spans="1:16" x14ac:dyDescent="0.45">
      <c r="A7301">
        <v>7300</v>
      </c>
      <c r="B7301" s="10">
        <v>45459</v>
      </c>
      <c r="C7301">
        <v>4301</v>
      </c>
      <c r="D7301" t="s">
        <v>80</v>
      </c>
      <c r="E7301">
        <v>25</v>
      </c>
      <c r="F7301" t="s">
        <v>9</v>
      </c>
      <c r="G7301">
        <v>3</v>
      </c>
      <c r="H7301">
        <v>2978.63</v>
      </c>
      <c r="I7301">
        <v>8935.89</v>
      </c>
      <c r="J7301" t="s">
        <v>87</v>
      </c>
      <c r="K7301" t="s">
        <v>82</v>
      </c>
      <c r="L7301" t="s">
        <v>119</v>
      </c>
      <c r="M7301">
        <v>2024</v>
      </c>
      <c r="N7301" t="s">
        <v>84</v>
      </c>
      <c r="O7301" t="s">
        <v>6152</v>
      </c>
      <c r="P7301" t="s">
        <v>86</v>
      </c>
    </row>
    <row r="7302" spans="1:16" x14ac:dyDescent="0.45">
      <c r="A7302">
        <v>7301</v>
      </c>
      <c r="B7302" s="10">
        <v>45459</v>
      </c>
      <c r="C7302">
        <v>1270</v>
      </c>
      <c r="D7302" t="s">
        <v>80</v>
      </c>
      <c r="E7302">
        <v>23</v>
      </c>
      <c r="F7302" t="s">
        <v>7</v>
      </c>
      <c r="G7302">
        <v>1</v>
      </c>
      <c r="H7302">
        <v>1674.02</v>
      </c>
      <c r="I7302">
        <v>1674.02</v>
      </c>
      <c r="J7302" t="s">
        <v>95</v>
      </c>
      <c r="K7302" t="s">
        <v>567</v>
      </c>
      <c r="L7302" t="s">
        <v>119</v>
      </c>
      <c r="M7302">
        <v>2024</v>
      </c>
      <c r="N7302" t="s">
        <v>84</v>
      </c>
      <c r="O7302" t="s">
        <v>7727</v>
      </c>
      <c r="P7302" t="s">
        <v>86</v>
      </c>
    </row>
    <row r="7303" spans="1:16" x14ac:dyDescent="0.45">
      <c r="A7303">
        <v>7302</v>
      </c>
      <c r="B7303" s="10">
        <v>45460</v>
      </c>
      <c r="C7303">
        <v>2079</v>
      </c>
      <c r="D7303" t="s">
        <v>80</v>
      </c>
      <c r="E7303">
        <v>45</v>
      </c>
      <c r="F7303" t="s">
        <v>8</v>
      </c>
      <c r="G7303">
        <v>2</v>
      </c>
      <c r="H7303">
        <v>1075.44</v>
      </c>
      <c r="I7303">
        <v>2150.88</v>
      </c>
      <c r="J7303" t="s">
        <v>93</v>
      </c>
      <c r="K7303" t="s">
        <v>82</v>
      </c>
      <c r="L7303" t="s">
        <v>119</v>
      </c>
      <c r="M7303">
        <v>2024</v>
      </c>
      <c r="N7303" t="s">
        <v>84</v>
      </c>
      <c r="O7303" t="s">
        <v>299</v>
      </c>
      <c r="P7303" t="s">
        <v>86</v>
      </c>
    </row>
    <row r="7304" spans="1:16" x14ac:dyDescent="0.45">
      <c r="A7304">
        <v>7303</v>
      </c>
      <c r="B7304" s="10">
        <v>45460</v>
      </c>
      <c r="C7304">
        <v>6322</v>
      </c>
      <c r="D7304" t="s">
        <v>89</v>
      </c>
      <c r="E7304">
        <v>21</v>
      </c>
      <c r="F7304" t="s">
        <v>5</v>
      </c>
      <c r="G7304">
        <v>1</v>
      </c>
      <c r="H7304">
        <v>1295.96</v>
      </c>
      <c r="I7304">
        <v>1295.96</v>
      </c>
      <c r="J7304" t="s">
        <v>95</v>
      </c>
      <c r="K7304" t="s">
        <v>567</v>
      </c>
      <c r="L7304" t="s">
        <v>119</v>
      </c>
      <c r="M7304">
        <v>2024</v>
      </c>
      <c r="N7304" t="s">
        <v>84</v>
      </c>
      <c r="O7304" t="s">
        <v>7728</v>
      </c>
      <c r="P7304" t="s">
        <v>86</v>
      </c>
    </row>
    <row r="7305" spans="1:16" x14ac:dyDescent="0.45">
      <c r="A7305">
        <v>7304</v>
      </c>
      <c r="B7305" s="10">
        <v>45460</v>
      </c>
      <c r="C7305">
        <v>9795</v>
      </c>
      <c r="D7305" t="s">
        <v>80</v>
      </c>
      <c r="E7305">
        <v>47</v>
      </c>
      <c r="F7305" t="s">
        <v>5</v>
      </c>
      <c r="G7305">
        <v>1</v>
      </c>
      <c r="H7305">
        <v>4937.12</v>
      </c>
      <c r="I7305">
        <v>4937.12</v>
      </c>
      <c r="J7305" t="s">
        <v>93</v>
      </c>
      <c r="K7305" t="s">
        <v>82</v>
      </c>
      <c r="L7305" t="s">
        <v>119</v>
      </c>
      <c r="M7305">
        <v>2024</v>
      </c>
      <c r="N7305" t="s">
        <v>84</v>
      </c>
      <c r="O7305" t="s">
        <v>5693</v>
      </c>
      <c r="P7305" t="s">
        <v>86</v>
      </c>
    </row>
    <row r="7306" spans="1:16" x14ac:dyDescent="0.45">
      <c r="A7306">
        <v>7305</v>
      </c>
      <c r="B7306" s="10">
        <v>45460</v>
      </c>
      <c r="C7306">
        <v>6257</v>
      </c>
      <c r="D7306" t="s">
        <v>80</v>
      </c>
      <c r="E7306">
        <v>60</v>
      </c>
      <c r="F7306" t="s">
        <v>102</v>
      </c>
      <c r="G7306">
        <v>2</v>
      </c>
      <c r="H7306">
        <v>3096.05</v>
      </c>
      <c r="I7306">
        <v>6192.1</v>
      </c>
      <c r="J7306" t="s">
        <v>81</v>
      </c>
      <c r="K7306" t="s">
        <v>82</v>
      </c>
      <c r="L7306" t="s">
        <v>119</v>
      </c>
      <c r="M7306">
        <v>2024</v>
      </c>
      <c r="N7306" t="s">
        <v>84</v>
      </c>
      <c r="O7306" t="s">
        <v>3163</v>
      </c>
      <c r="P7306" t="s">
        <v>86</v>
      </c>
    </row>
    <row r="7307" spans="1:16" x14ac:dyDescent="0.45">
      <c r="A7307">
        <v>7306</v>
      </c>
      <c r="B7307" s="10">
        <v>45460</v>
      </c>
      <c r="C7307">
        <v>8982</v>
      </c>
      <c r="D7307" t="s">
        <v>80</v>
      </c>
      <c r="E7307">
        <v>34</v>
      </c>
      <c r="F7307" t="s">
        <v>102</v>
      </c>
      <c r="G7307">
        <v>2</v>
      </c>
      <c r="H7307">
        <v>2230.6999999999998</v>
      </c>
      <c r="I7307">
        <v>4461.3999999999996</v>
      </c>
      <c r="J7307" t="s">
        <v>87</v>
      </c>
      <c r="K7307" t="s">
        <v>82</v>
      </c>
      <c r="L7307" t="s">
        <v>119</v>
      </c>
      <c r="M7307">
        <v>2024</v>
      </c>
      <c r="N7307" t="s">
        <v>84</v>
      </c>
      <c r="O7307" t="s">
        <v>3807</v>
      </c>
      <c r="P7307" t="s">
        <v>86</v>
      </c>
    </row>
    <row r="7308" spans="1:16" x14ac:dyDescent="0.45">
      <c r="A7308">
        <v>7307</v>
      </c>
      <c r="B7308" s="10">
        <v>45460</v>
      </c>
      <c r="C7308">
        <v>7214</v>
      </c>
      <c r="D7308" t="s">
        <v>89</v>
      </c>
      <c r="E7308">
        <v>51</v>
      </c>
      <c r="F7308" t="s">
        <v>9</v>
      </c>
      <c r="G7308">
        <v>3</v>
      </c>
      <c r="H7308">
        <v>1193.33</v>
      </c>
      <c r="I7308">
        <v>3579.99</v>
      </c>
      <c r="J7308" t="s">
        <v>93</v>
      </c>
      <c r="K7308" t="s">
        <v>82</v>
      </c>
      <c r="L7308" t="s">
        <v>119</v>
      </c>
      <c r="M7308">
        <v>2024</v>
      </c>
      <c r="N7308" t="s">
        <v>84</v>
      </c>
      <c r="O7308" t="s">
        <v>6596</v>
      </c>
      <c r="P7308" t="s">
        <v>86</v>
      </c>
    </row>
    <row r="7309" spans="1:16" x14ac:dyDescent="0.45">
      <c r="A7309">
        <v>7308</v>
      </c>
      <c r="B7309" s="10">
        <v>45460</v>
      </c>
      <c r="C7309">
        <v>6006</v>
      </c>
      <c r="D7309" t="s">
        <v>89</v>
      </c>
      <c r="E7309">
        <v>23</v>
      </c>
      <c r="F7309" t="s">
        <v>9</v>
      </c>
      <c r="G7309">
        <v>5</v>
      </c>
      <c r="H7309">
        <v>3876.6</v>
      </c>
      <c r="I7309">
        <v>19383</v>
      </c>
      <c r="J7309" t="s">
        <v>95</v>
      </c>
      <c r="K7309" t="s">
        <v>82</v>
      </c>
      <c r="L7309" t="s">
        <v>119</v>
      </c>
      <c r="M7309">
        <v>2024</v>
      </c>
      <c r="N7309" t="s">
        <v>84</v>
      </c>
      <c r="O7309" t="s">
        <v>4941</v>
      </c>
      <c r="P7309" t="s">
        <v>86</v>
      </c>
    </row>
    <row r="7310" spans="1:16" x14ac:dyDescent="0.45">
      <c r="A7310">
        <v>7309</v>
      </c>
      <c r="B7310" s="10">
        <v>45460</v>
      </c>
      <c r="C7310">
        <v>4985</v>
      </c>
      <c r="D7310" t="s">
        <v>80</v>
      </c>
      <c r="E7310">
        <v>53</v>
      </c>
      <c r="F7310" t="s">
        <v>102</v>
      </c>
      <c r="G7310">
        <v>2</v>
      </c>
      <c r="H7310">
        <v>1967.84</v>
      </c>
      <c r="I7310">
        <v>3935.68</v>
      </c>
      <c r="J7310" t="s">
        <v>93</v>
      </c>
      <c r="K7310" t="s">
        <v>82</v>
      </c>
      <c r="L7310" t="s">
        <v>119</v>
      </c>
      <c r="M7310">
        <v>2024</v>
      </c>
      <c r="N7310" t="s">
        <v>668</v>
      </c>
      <c r="O7310" t="s">
        <v>9908</v>
      </c>
      <c r="P7310" t="s">
        <v>86</v>
      </c>
    </row>
    <row r="7311" spans="1:16" x14ac:dyDescent="0.45">
      <c r="A7311">
        <v>7310</v>
      </c>
      <c r="B7311" s="10">
        <v>45460</v>
      </c>
      <c r="C7311">
        <v>9791</v>
      </c>
      <c r="D7311" t="s">
        <v>89</v>
      </c>
      <c r="E7311">
        <v>52</v>
      </c>
      <c r="F7311" t="s">
        <v>6</v>
      </c>
      <c r="G7311">
        <v>1</v>
      </c>
      <c r="H7311">
        <v>1540.58</v>
      </c>
      <c r="I7311">
        <v>1540.58</v>
      </c>
      <c r="J7311" t="s">
        <v>93</v>
      </c>
      <c r="K7311" t="s">
        <v>567</v>
      </c>
      <c r="L7311" t="s">
        <v>119</v>
      </c>
      <c r="M7311">
        <v>2024</v>
      </c>
      <c r="N7311" t="s">
        <v>84</v>
      </c>
      <c r="O7311" t="s">
        <v>7839</v>
      </c>
      <c r="P7311" t="s">
        <v>86</v>
      </c>
    </row>
    <row r="7312" spans="1:16" x14ac:dyDescent="0.45">
      <c r="A7312">
        <v>7311</v>
      </c>
      <c r="B7312" s="10">
        <v>45460</v>
      </c>
      <c r="C7312">
        <v>9705</v>
      </c>
      <c r="D7312" t="s">
        <v>89</v>
      </c>
      <c r="E7312">
        <v>56</v>
      </c>
      <c r="F7312" t="s">
        <v>8</v>
      </c>
      <c r="G7312">
        <v>3</v>
      </c>
      <c r="H7312">
        <v>1150.4100000000001</v>
      </c>
      <c r="I7312">
        <v>3451.23</v>
      </c>
      <c r="J7312" t="s">
        <v>81</v>
      </c>
      <c r="K7312" t="s">
        <v>82</v>
      </c>
      <c r="L7312" t="s">
        <v>119</v>
      </c>
      <c r="M7312">
        <v>2024</v>
      </c>
      <c r="N7312" t="s">
        <v>84</v>
      </c>
      <c r="O7312" t="s">
        <v>8453</v>
      </c>
      <c r="P7312" t="s">
        <v>748</v>
      </c>
    </row>
    <row r="7313" spans="1:16" x14ac:dyDescent="0.45">
      <c r="A7313">
        <v>7312</v>
      </c>
      <c r="B7313" s="10">
        <v>45460</v>
      </c>
      <c r="C7313">
        <v>6991</v>
      </c>
      <c r="D7313" t="s">
        <v>89</v>
      </c>
      <c r="E7313">
        <v>56</v>
      </c>
      <c r="F7313" t="s">
        <v>6</v>
      </c>
      <c r="G7313">
        <v>4</v>
      </c>
      <c r="H7313">
        <v>968.87</v>
      </c>
      <c r="I7313">
        <v>3875.48</v>
      </c>
      <c r="J7313" t="s">
        <v>81</v>
      </c>
      <c r="K7313" t="s">
        <v>82</v>
      </c>
      <c r="L7313" t="s">
        <v>119</v>
      </c>
      <c r="M7313">
        <v>2024</v>
      </c>
      <c r="N7313" t="s">
        <v>84</v>
      </c>
      <c r="O7313" t="s">
        <v>1491</v>
      </c>
      <c r="P7313" t="s">
        <v>86</v>
      </c>
    </row>
    <row r="7314" spans="1:16" x14ac:dyDescent="0.45">
      <c r="A7314">
        <v>7313</v>
      </c>
      <c r="B7314" s="10">
        <v>45460</v>
      </c>
      <c r="C7314">
        <v>7227</v>
      </c>
      <c r="D7314" t="s">
        <v>89</v>
      </c>
      <c r="E7314">
        <v>33</v>
      </c>
      <c r="F7314" t="s">
        <v>7</v>
      </c>
      <c r="G7314">
        <v>3</v>
      </c>
      <c r="H7314">
        <v>1403.22</v>
      </c>
      <c r="I7314">
        <v>4209.66</v>
      </c>
      <c r="J7314" t="s">
        <v>87</v>
      </c>
      <c r="K7314" t="s">
        <v>82</v>
      </c>
      <c r="L7314" t="s">
        <v>119</v>
      </c>
      <c r="M7314">
        <v>2024</v>
      </c>
      <c r="N7314" t="s">
        <v>84</v>
      </c>
      <c r="O7314" t="s">
        <v>6153</v>
      </c>
      <c r="P7314" t="s">
        <v>86</v>
      </c>
    </row>
    <row r="7315" spans="1:16" x14ac:dyDescent="0.45">
      <c r="A7315">
        <v>7314</v>
      </c>
      <c r="B7315" s="10">
        <v>45460</v>
      </c>
      <c r="C7315">
        <v>8833</v>
      </c>
      <c r="D7315" t="s">
        <v>89</v>
      </c>
      <c r="E7315">
        <v>19</v>
      </c>
      <c r="F7315" t="s">
        <v>5</v>
      </c>
      <c r="G7315">
        <v>2</v>
      </c>
      <c r="H7315">
        <v>3154.65</v>
      </c>
      <c r="I7315">
        <v>6309.3</v>
      </c>
      <c r="J7315" t="s">
        <v>95</v>
      </c>
      <c r="K7315" t="s">
        <v>82</v>
      </c>
      <c r="L7315" t="s">
        <v>119</v>
      </c>
      <c r="M7315">
        <v>2024</v>
      </c>
      <c r="N7315" t="s">
        <v>84</v>
      </c>
      <c r="O7315" t="s">
        <v>2593</v>
      </c>
      <c r="P7315" t="s">
        <v>86</v>
      </c>
    </row>
    <row r="7316" spans="1:16" x14ac:dyDescent="0.45">
      <c r="A7316">
        <v>7315</v>
      </c>
      <c r="B7316" s="10">
        <v>45460</v>
      </c>
      <c r="C7316">
        <v>3886</v>
      </c>
      <c r="D7316" t="s">
        <v>80</v>
      </c>
      <c r="E7316">
        <v>25</v>
      </c>
      <c r="F7316" t="s">
        <v>9</v>
      </c>
      <c r="G7316">
        <v>2</v>
      </c>
      <c r="H7316">
        <v>1237.25</v>
      </c>
      <c r="I7316">
        <v>2474.5</v>
      </c>
      <c r="J7316" t="s">
        <v>87</v>
      </c>
      <c r="K7316" t="s">
        <v>82</v>
      </c>
      <c r="L7316" t="s">
        <v>119</v>
      </c>
      <c r="M7316">
        <v>2024</v>
      </c>
      <c r="N7316" t="s">
        <v>84</v>
      </c>
      <c r="O7316" t="s">
        <v>3808</v>
      </c>
      <c r="P7316" t="s">
        <v>86</v>
      </c>
    </row>
    <row r="7317" spans="1:16" x14ac:dyDescent="0.45">
      <c r="A7317">
        <v>7316</v>
      </c>
      <c r="B7317" s="10">
        <v>45461</v>
      </c>
      <c r="C7317">
        <v>3653</v>
      </c>
      <c r="D7317" t="s">
        <v>80</v>
      </c>
      <c r="E7317">
        <v>32</v>
      </c>
      <c r="F7317" t="s">
        <v>102</v>
      </c>
      <c r="G7317">
        <v>5</v>
      </c>
      <c r="H7317">
        <v>349.96</v>
      </c>
      <c r="I7317">
        <v>1749.8</v>
      </c>
      <c r="J7317" t="s">
        <v>87</v>
      </c>
      <c r="K7317" t="s">
        <v>567</v>
      </c>
      <c r="L7317" t="s">
        <v>119</v>
      </c>
      <c r="M7317">
        <v>2024</v>
      </c>
      <c r="N7317" t="s">
        <v>84</v>
      </c>
      <c r="O7317" t="s">
        <v>639</v>
      </c>
      <c r="P7317" t="s">
        <v>86</v>
      </c>
    </row>
    <row r="7318" spans="1:16" x14ac:dyDescent="0.45">
      <c r="A7318">
        <v>7317</v>
      </c>
      <c r="B7318" s="10">
        <v>45461</v>
      </c>
      <c r="C7318">
        <v>5864</v>
      </c>
      <c r="D7318" t="s">
        <v>80</v>
      </c>
      <c r="E7318">
        <v>44</v>
      </c>
      <c r="F7318" t="s">
        <v>5</v>
      </c>
      <c r="G7318">
        <v>3</v>
      </c>
      <c r="H7318">
        <v>1827.17</v>
      </c>
      <c r="I7318">
        <v>5481.51</v>
      </c>
      <c r="J7318" t="s">
        <v>97</v>
      </c>
      <c r="K7318" t="s">
        <v>82</v>
      </c>
      <c r="L7318" t="s">
        <v>119</v>
      </c>
      <c r="M7318">
        <v>2024</v>
      </c>
      <c r="N7318" t="s">
        <v>84</v>
      </c>
      <c r="O7318" t="s">
        <v>6371</v>
      </c>
      <c r="P7318" t="s">
        <v>86</v>
      </c>
    </row>
    <row r="7319" spans="1:16" x14ac:dyDescent="0.45">
      <c r="A7319">
        <v>7318</v>
      </c>
      <c r="B7319" s="10">
        <v>45461</v>
      </c>
      <c r="C7319">
        <v>3514</v>
      </c>
      <c r="D7319" t="s">
        <v>80</v>
      </c>
      <c r="E7319">
        <v>33</v>
      </c>
      <c r="F7319" t="s">
        <v>6</v>
      </c>
      <c r="G7319">
        <v>2</v>
      </c>
      <c r="H7319">
        <v>2945.02</v>
      </c>
      <c r="I7319">
        <v>5890.04</v>
      </c>
      <c r="J7319" t="s">
        <v>87</v>
      </c>
      <c r="K7319" t="s">
        <v>82</v>
      </c>
      <c r="L7319" t="s">
        <v>119</v>
      </c>
      <c r="M7319">
        <v>2024</v>
      </c>
      <c r="N7319" t="s">
        <v>84</v>
      </c>
      <c r="O7319" t="s">
        <v>3809</v>
      </c>
      <c r="P7319" t="s">
        <v>86</v>
      </c>
    </row>
    <row r="7320" spans="1:16" x14ac:dyDescent="0.45">
      <c r="A7320">
        <v>7319</v>
      </c>
      <c r="B7320" s="10">
        <v>45461</v>
      </c>
      <c r="C7320">
        <v>4969</v>
      </c>
      <c r="D7320" t="s">
        <v>89</v>
      </c>
      <c r="E7320">
        <v>18</v>
      </c>
      <c r="F7320" t="s">
        <v>9</v>
      </c>
      <c r="G7320">
        <v>1</v>
      </c>
      <c r="H7320">
        <v>348.08</v>
      </c>
      <c r="I7320">
        <v>348.08</v>
      </c>
      <c r="J7320" t="s">
        <v>95</v>
      </c>
      <c r="K7320" t="s">
        <v>567</v>
      </c>
      <c r="L7320" t="s">
        <v>119</v>
      </c>
      <c r="M7320">
        <v>2024</v>
      </c>
      <c r="N7320" t="s">
        <v>84</v>
      </c>
      <c r="O7320" t="s">
        <v>7729</v>
      </c>
      <c r="P7320" t="s">
        <v>86</v>
      </c>
    </row>
    <row r="7321" spans="1:16" x14ac:dyDescent="0.45">
      <c r="A7321">
        <v>7320</v>
      </c>
      <c r="B7321" s="10">
        <v>45461</v>
      </c>
      <c r="C7321">
        <v>4284</v>
      </c>
      <c r="D7321" t="s">
        <v>80</v>
      </c>
      <c r="E7321">
        <v>27</v>
      </c>
      <c r="F7321" t="s">
        <v>9</v>
      </c>
      <c r="G7321">
        <v>1</v>
      </c>
      <c r="H7321">
        <v>2290.4899999999998</v>
      </c>
      <c r="I7321">
        <v>2290.4899999999998</v>
      </c>
      <c r="J7321" t="s">
        <v>87</v>
      </c>
      <c r="K7321" t="s">
        <v>82</v>
      </c>
      <c r="L7321" t="s">
        <v>119</v>
      </c>
      <c r="M7321">
        <v>2024</v>
      </c>
      <c r="N7321" t="s">
        <v>84</v>
      </c>
      <c r="O7321" t="s">
        <v>5471</v>
      </c>
      <c r="P7321" t="s">
        <v>86</v>
      </c>
    </row>
    <row r="7322" spans="1:16" x14ac:dyDescent="0.45">
      <c r="A7322">
        <v>7321</v>
      </c>
      <c r="B7322" s="10">
        <v>45461</v>
      </c>
      <c r="C7322">
        <v>8740</v>
      </c>
      <c r="D7322" t="s">
        <v>80</v>
      </c>
      <c r="E7322">
        <v>24</v>
      </c>
      <c r="F7322" t="s">
        <v>8</v>
      </c>
      <c r="G7322">
        <v>3</v>
      </c>
      <c r="H7322">
        <v>308.83</v>
      </c>
      <c r="I7322">
        <v>926.49</v>
      </c>
      <c r="J7322" t="s">
        <v>95</v>
      </c>
      <c r="K7322" t="s">
        <v>567</v>
      </c>
      <c r="L7322" t="s">
        <v>119</v>
      </c>
      <c r="M7322">
        <v>2024</v>
      </c>
      <c r="N7322" t="s">
        <v>84</v>
      </c>
      <c r="O7322" t="s">
        <v>7553</v>
      </c>
      <c r="P7322" t="s">
        <v>86</v>
      </c>
    </row>
    <row r="7323" spans="1:16" x14ac:dyDescent="0.45">
      <c r="A7323">
        <v>7322</v>
      </c>
      <c r="B7323" s="10">
        <v>45461</v>
      </c>
      <c r="C7323">
        <v>5566</v>
      </c>
      <c r="D7323" t="s">
        <v>89</v>
      </c>
      <c r="E7323">
        <v>27</v>
      </c>
      <c r="F7323" t="s">
        <v>9</v>
      </c>
      <c r="G7323">
        <v>5</v>
      </c>
      <c r="H7323">
        <v>3852.49</v>
      </c>
      <c r="I7323">
        <v>19262.45</v>
      </c>
      <c r="J7323" t="s">
        <v>87</v>
      </c>
      <c r="K7323" t="s">
        <v>82</v>
      </c>
      <c r="L7323" t="s">
        <v>119</v>
      </c>
      <c r="M7323">
        <v>2024</v>
      </c>
      <c r="N7323" t="s">
        <v>84</v>
      </c>
      <c r="O7323" t="s">
        <v>9012</v>
      </c>
      <c r="P7323" t="s">
        <v>748</v>
      </c>
    </row>
    <row r="7324" spans="1:16" x14ac:dyDescent="0.45">
      <c r="A7324">
        <v>7323</v>
      </c>
      <c r="B7324" s="10">
        <v>45461</v>
      </c>
      <c r="C7324">
        <v>3196</v>
      </c>
      <c r="D7324" t="s">
        <v>89</v>
      </c>
      <c r="E7324">
        <v>29</v>
      </c>
      <c r="F7324" t="s">
        <v>7</v>
      </c>
      <c r="G7324">
        <v>3</v>
      </c>
      <c r="H7324">
        <v>4365.82</v>
      </c>
      <c r="I7324">
        <v>13097.46</v>
      </c>
      <c r="J7324" t="s">
        <v>87</v>
      </c>
      <c r="K7324" t="s">
        <v>82</v>
      </c>
      <c r="L7324" t="s">
        <v>119</v>
      </c>
      <c r="M7324">
        <v>2024</v>
      </c>
      <c r="N7324" t="s">
        <v>84</v>
      </c>
      <c r="O7324" t="s">
        <v>6154</v>
      </c>
      <c r="P7324" t="s">
        <v>86</v>
      </c>
    </row>
    <row r="7325" spans="1:16" x14ac:dyDescent="0.45">
      <c r="A7325">
        <v>7324</v>
      </c>
      <c r="B7325" s="10">
        <v>45461</v>
      </c>
      <c r="C7325">
        <v>1789</v>
      </c>
      <c r="D7325" t="s">
        <v>89</v>
      </c>
      <c r="E7325">
        <v>34</v>
      </c>
      <c r="F7325" t="s">
        <v>9</v>
      </c>
      <c r="G7325">
        <v>5</v>
      </c>
      <c r="H7325">
        <v>4820.8500000000004</v>
      </c>
      <c r="I7325">
        <v>24104.25</v>
      </c>
      <c r="J7325" t="s">
        <v>87</v>
      </c>
      <c r="K7325" t="s">
        <v>82</v>
      </c>
      <c r="L7325" t="s">
        <v>119</v>
      </c>
      <c r="M7325">
        <v>2024</v>
      </c>
      <c r="N7325" t="s">
        <v>84</v>
      </c>
      <c r="O7325" t="s">
        <v>4068</v>
      </c>
      <c r="P7325" t="s">
        <v>86</v>
      </c>
    </row>
    <row r="7326" spans="1:16" x14ac:dyDescent="0.45">
      <c r="A7326">
        <v>7325</v>
      </c>
      <c r="B7326" s="10">
        <v>45461</v>
      </c>
      <c r="C7326">
        <v>4475</v>
      </c>
      <c r="D7326" t="s">
        <v>89</v>
      </c>
      <c r="E7326">
        <v>62</v>
      </c>
      <c r="F7326" t="s">
        <v>7</v>
      </c>
      <c r="G7326">
        <v>1</v>
      </c>
      <c r="H7326">
        <v>3471.76</v>
      </c>
      <c r="I7326">
        <v>3471.76</v>
      </c>
      <c r="J7326" t="s">
        <v>81</v>
      </c>
      <c r="K7326" t="s">
        <v>82</v>
      </c>
      <c r="L7326" t="s">
        <v>119</v>
      </c>
      <c r="M7326">
        <v>2024</v>
      </c>
      <c r="N7326" t="s">
        <v>84</v>
      </c>
      <c r="O7326" t="s">
        <v>5928</v>
      </c>
      <c r="P7326" t="s">
        <v>86</v>
      </c>
    </row>
    <row r="7327" spans="1:16" x14ac:dyDescent="0.45">
      <c r="A7327">
        <v>7326</v>
      </c>
      <c r="B7327" s="10">
        <v>45461</v>
      </c>
      <c r="C7327">
        <v>2309</v>
      </c>
      <c r="D7327" t="s">
        <v>80</v>
      </c>
      <c r="E7327">
        <v>29</v>
      </c>
      <c r="F7327" t="s">
        <v>6</v>
      </c>
      <c r="G7327">
        <v>2</v>
      </c>
      <c r="H7327">
        <v>3178.72</v>
      </c>
      <c r="I7327">
        <v>6357.44</v>
      </c>
      <c r="J7327" t="s">
        <v>87</v>
      </c>
      <c r="K7327" t="s">
        <v>82</v>
      </c>
      <c r="L7327" t="s">
        <v>119</v>
      </c>
      <c r="M7327">
        <v>2024</v>
      </c>
      <c r="N7327" t="s">
        <v>84</v>
      </c>
      <c r="O7327" t="s">
        <v>3810</v>
      </c>
      <c r="P7327" t="s">
        <v>86</v>
      </c>
    </row>
    <row r="7328" spans="1:16" x14ac:dyDescent="0.45">
      <c r="A7328">
        <v>7327</v>
      </c>
      <c r="B7328" s="10">
        <v>45461</v>
      </c>
      <c r="C7328">
        <v>1864</v>
      </c>
      <c r="D7328" t="s">
        <v>89</v>
      </c>
      <c r="E7328">
        <v>32</v>
      </c>
      <c r="F7328" t="s">
        <v>8</v>
      </c>
      <c r="G7328">
        <v>4</v>
      </c>
      <c r="H7328">
        <v>3485.68</v>
      </c>
      <c r="I7328">
        <v>13942.72</v>
      </c>
      <c r="J7328" t="s">
        <v>87</v>
      </c>
      <c r="K7328" t="s">
        <v>82</v>
      </c>
      <c r="L7328" t="s">
        <v>119</v>
      </c>
      <c r="M7328">
        <v>2024</v>
      </c>
      <c r="N7328" t="s">
        <v>84</v>
      </c>
      <c r="O7328" t="s">
        <v>1114</v>
      </c>
      <c r="P7328" t="s">
        <v>86</v>
      </c>
    </row>
    <row r="7329" spans="1:16" x14ac:dyDescent="0.45">
      <c r="A7329">
        <v>7328</v>
      </c>
      <c r="B7329" s="10">
        <v>45461</v>
      </c>
      <c r="C7329">
        <v>6389</v>
      </c>
      <c r="D7329" t="s">
        <v>89</v>
      </c>
      <c r="E7329">
        <v>63</v>
      </c>
      <c r="F7329" t="s">
        <v>7</v>
      </c>
      <c r="G7329">
        <v>2</v>
      </c>
      <c r="H7329">
        <v>4280.51</v>
      </c>
      <c r="I7329">
        <v>8561.02</v>
      </c>
      <c r="J7329" t="s">
        <v>81</v>
      </c>
      <c r="K7329" t="s">
        <v>82</v>
      </c>
      <c r="L7329" t="s">
        <v>119</v>
      </c>
      <c r="M7329">
        <v>2024</v>
      </c>
      <c r="N7329" t="s">
        <v>84</v>
      </c>
      <c r="O7329" t="s">
        <v>3164</v>
      </c>
      <c r="P7329" t="s">
        <v>86</v>
      </c>
    </row>
    <row r="7330" spans="1:16" x14ac:dyDescent="0.45">
      <c r="A7330">
        <v>7329</v>
      </c>
      <c r="B7330" s="10">
        <v>45461</v>
      </c>
      <c r="C7330">
        <v>4363</v>
      </c>
      <c r="D7330" t="s">
        <v>89</v>
      </c>
      <c r="E7330">
        <v>49</v>
      </c>
      <c r="F7330" t="s">
        <v>6</v>
      </c>
      <c r="G7330">
        <v>1</v>
      </c>
      <c r="H7330">
        <v>4045.11</v>
      </c>
      <c r="I7330">
        <v>4045.11</v>
      </c>
      <c r="J7330" t="s">
        <v>93</v>
      </c>
      <c r="K7330" t="s">
        <v>82</v>
      </c>
      <c r="L7330" t="s">
        <v>119</v>
      </c>
      <c r="M7330">
        <v>2024</v>
      </c>
      <c r="N7330" t="s">
        <v>84</v>
      </c>
      <c r="O7330" t="s">
        <v>5694</v>
      </c>
      <c r="P7330" t="s">
        <v>86</v>
      </c>
    </row>
    <row r="7331" spans="1:16" x14ac:dyDescent="0.45">
      <c r="A7331">
        <v>7330</v>
      </c>
      <c r="B7331" s="10">
        <v>45462</v>
      </c>
      <c r="C7331">
        <v>9215</v>
      </c>
      <c r="D7331" t="s">
        <v>89</v>
      </c>
      <c r="E7331">
        <v>49</v>
      </c>
      <c r="F7331" t="s">
        <v>5</v>
      </c>
      <c r="G7331">
        <v>1</v>
      </c>
      <c r="H7331">
        <v>2220.56</v>
      </c>
      <c r="I7331">
        <v>2220.56</v>
      </c>
      <c r="J7331" t="s">
        <v>93</v>
      </c>
      <c r="K7331" t="s">
        <v>82</v>
      </c>
      <c r="L7331" t="s">
        <v>119</v>
      </c>
      <c r="M7331">
        <v>2024</v>
      </c>
      <c r="N7331" t="s">
        <v>84</v>
      </c>
      <c r="O7331" t="s">
        <v>549</v>
      </c>
      <c r="P7331" t="s">
        <v>86</v>
      </c>
    </row>
    <row r="7332" spans="1:16" x14ac:dyDescent="0.45">
      <c r="A7332">
        <v>7331</v>
      </c>
      <c r="B7332" s="10">
        <v>45462</v>
      </c>
      <c r="C7332">
        <v>4003</v>
      </c>
      <c r="D7332" t="s">
        <v>89</v>
      </c>
      <c r="E7332">
        <v>43</v>
      </c>
      <c r="F7332" t="s">
        <v>9</v>
      </c>
      <c r="G7332">
        <v>2</v>
      </c>
      <c r="H7332">
        <v>3272.81</v>
      </c>
      <c r="I7332">
        <v>6545.62</v>
      </c>
      <c r="J7332" t="s">
        <v>97</v>
      </c>
      <c r="K7332" t="s">
        <v>82</v>
      </c>
      <c r="L7332" t="s">
        <v>119</v>
      </c>
      <c r="M7332">
        <v>2024</v>
      </c>
      <c r="N7332" t="s">
        <v>84</v>
      </c>
      <c r="O7332" t="s">
        <v>2864</v>
      </c>
      <c r="P7332" t="s">
        <v>86</v>
      </c>
    </row>
    <row r="7333" spans="1:16" x14ac:dyDescent="0.45">
      <c r="A7333">
        <v>7332</v>
      </c>
      <c r="B7333" s="10">
        <v>45462</v>
      </c>
      <c r="C7333">
        <v>9502</v>
      </c>
      <c r="D7333" t="s">
        <v>89</v>
      </c>
      <c r="E7333">
        <v>31</v>
      </c>
      <c r="F7333" t="s">
        <v>102</v>
      </c>
      <c r="G7333">
        <v>2</v>
      </c>
      <c r="H7333">
        <v>851.51</v>
      </c>
      <c r="I7333">
        <v>1703.02</v>
      </c>
      <c r="J7333" t="s">
        <v>87</v>
      </c>
      <c r="K7333" t="s">
        <v>567</v>
      </c>
      <c r="L7333" t="s">
        <v>119</v>
      </c>
      <c r="M7333">
        <v>2024</v>
      </c>
      <c r="N7333" t="s">
        <v>84</v>
      </c>
      <c r="O7333" t="s">
        <v>7112</v>
      </c>
      <c r="P7333" t="s">
        <v>86</v>
      </c>
    </row>
    <row r="7334" spans="1:16" x14ac:dyDescent="0.45">
      <c r="A7334">
        <v>7333</v>
      </c>
      <c r="B7334" s="10">
        <v>45462</v>
      </c>
      <c r="C7334">
        <v>2231</v>
      </c>
      <c r="D7334" t="s">
        <v>80</v>
      </c>
      <c r="E7334">
        <v>43</v>
      </c>
      <c r="F7334" t="s">
        <v>102</v>
      </c>
      <c r="G7334">
        <v>1</v>
      </c>
      <c r="H7334">
        <v>3489.88</v>
      </c>
      <c r="I7334">
        <v>3489.88</v>
      </c>
      <c r="J7334" t="s">
        <v>97</v>
      </c>
      <c r="K7334" t="s">
        <v>82</v>
      </c>
      <c r="L7334" t="s">
        <v>119</v>
      </c>
      <c r="M7334">
        <v>2024</v>
      </c>
      <c r="N7334" t="s">
        <v>84</v>
      </c>
      <c r="O7334" t="s">
        <v>5267</v>
      </c>
      <c r="P7334" t="s">
        <v>86</v>
      </c>
    </row>
    <row r="7335" spans="1:16" x14ac:dyDescent="0.45">
      <c r="A7335">
        <v>7334</v>
      </c>
      <c r="B7335" s="10">
        <v>45462</v>
      </c>
      <c r="C7335">
        <v>8959</v>
      </c>
      <c r="D7335" t="s">
        <v>80</v>
      </c>
      <c r="E7335">
        <v>22</v>
      </c>
      <c r="F7335" t="s">
        <v>7</v>
      </c>
      <c r="G7335">
        <v>2</v>
      </c>
      <c r="H7335">
        <v>3667.31</v>
      </c>
      <c r="I7335">
        <v>7334.62</v>
      </c>
      <c r="J7335" t="s">
        <v>95</v>
      </c>
      <c r="K7335" t="s">
        <v>82</v>
      </c>
      <c r="L7335" t="s">
        <v>119</v>
      </c>
      <c r="M7335">
        <v>2024</v>
      </c>
      <c r="N7335" t="s">
        <v>84</v>
      </c>
      <c r="O7335" t="s">
        <v>2594</v>
      </c>
      <c r="P7335" t="s">
        <v>86</v>
      </c>
    </row>
    <row r="7336" spans="1:16" x14ac:dyDescent="0.45">
      <c r="A7336">
        <v>7335</v>
      </c>
      <c r="B7336" s="10">
        <v>45462</v>
      </c>
      <c r="C7336">
        <v>3711</v>
      </c>
      <c r="D7336" t="s">
        <v>80</v>
      </c>
      <c r="E7336">
        <v>55</v>
      </c>
      <c r="F7336" t="s">
        <v>8</v>
      </c>
      <c r="G7336">
        <v>4</v>
      </c>
      <c r="H7336">
        <v>4016.48</v>
      </c>
      <c r="I7336">
        <v>16065.92</v>
      </c>
      <c r="J7336" t="s">
        <v>81</v>
      </c>
      <c r="K7336" t="s">
        <v>82</v>
      </c>
      <c r="L7336" t="s">
        <v>119</v>
      </c>
      <c r="M7336">
        <v>2024</v>
      </c>
      <c r="N7336" t="s">
        <v>84</v>
      </c>
      <c r="O7336" t="s">
        <v>1492</v>
      </c>
      <c r="P7336" t="s">
        <v>86</v>
      </c>
    </row>
    <row r="7337" spans="1:16" x14ac:dyDescent="0.45">
      <c r="A7337">
        <v>7336</v>
      </c>
      <c r="B7337" s="10">
        <v>45462</v>
      </c>
      <c r="C7337">
        <v>7581</v>
      </c>
      <c r="D7337" t="s">
        <v>89</v>
      </c>
      <c r="E7337">
        <v>63</v>
      </c>
      <c r="F7337" t="s">
        <v>7</v>
      </c>
      <c r="G7337">
        <v>4</v>
      </c>
      <c r="H7337">
        <v>4097.3599999999997</v>
      </c>
      <c r="I7337">
        <v>16389.439999999999</v>
      </c>
      <c r="J7337" t="s">
        <v>81</v>
      </c>
      <c r="K7337" t="s">
        <v>82</v>
      </c>
      <c r="L7337" t="s">
        <v>119</v>
      </c>
      <c r="M7337">
        <v>2024</v>
      </c>
      <c r="N7337" t="s">
        <v>84</v>
      </c>
      <c r="O7337" t="s">
        <v>1493</v>
      </c>
      <c r="P7337" t="s">
        <v>86</v>
      </c>
    </row>
    <row r="7338" spans="1:16" x14ac:dyDescent="0.45">
      <c r="A7338">
        <v>7337</v>
      </c>
      <c r="B7338" s="10">
        <v>45462</v>
      </c>
      <c r="C7338">
        <v>8705</v>
      </c>
      <c r="D7338" t="s">
        <v>89</v>
      </c>
      <c r="E7338">
        <v>21</v>
      </c>
      <c r="F7338" t="s">
        <v>6</v>
      </c>
      <c r="G7338">
        <v>3</v>
      </c>
      <c r="H7338">
        <v>2227.54</v>
      </c>
      <c r="I7338">
        <v>6682.62</v>
      </c>
      <c r="J7338" t="s">
        <v>95</v>
      </c>
      <c r="K7338" t="s">
        <v>82</v>
      </c>
      <c r="L7338" t="s">
        <v>119</v>
      </c>
      <c r="M7338">
        <v>2024</v>
      </c>
      <c r="N7338" t="s">
        <v>84</v>
      </c>
      <c r="O7338" t="s">
        <v>6923</v>
      </c>
      <c r="P7338" t="s">
        <v>86</v>
      </c>
    </row>
    <row r="7339" spans="1:16" x14ac:dyDescent="0.45">
      <c r="A7339">
        <v>7338</v>
      </c>
      <c r="B7339" s="10">
        <v>45462</v>
      </c>
      <c r="C7339">
        <v>1421</v>
      </c>
      <c r="D7339" t="s">
        <v>80</v>
      </c>
      <c r="E7339">
        <v>45</v>
      </c>
      <c r="F7339" t="s">
        <v>6</v>
      </c>
      <c r="G7339">
        <v>4</v>
      </c>
      <c r="H7339">
        <v>4522.41</v>
      </c>
      <c r="I7339">
        <v>18089.64</v>
      </c>
      <c r="J7339" t="s">
        <v>93</v>
      </c>
      <c r="K7339" t="s">
        <v>82</v>
      </c>
      <c r="L7339" t="s">
        <v>119</v>
      </c>
      <c r="M7339">
        <v>2024</v>
      </c>
      <c r="N7339" t="s">
        <v>84</v>
      </c>
      <c r="O7339" t="s">
        <v>2120</v>
      </c>
      <c r="P7339" t="s">
        <v>86</v>
      </c>
    </row>
    <row r="7340" spans="1:16" x14ac:dyDescent="0.45">
      <c r="A7340">
        <v>7339</v>
      </c>
      <c r="B7340" s="10">
        <v>45462</v>
      </c>
      <c r="C7340">
        <v>1946</v>
      </c>
      <c r="D7340" t="s">
        <v>80</v>
      </c>
      <c r="E7340">
        <v>18</v>
      </c>
      <c r="F7340" t="s">
        <v>7</v>
      </c>
      <c r="G7340">
        <v>1</v>
      </c>
      <c r="H7340">
        <v>4905.7</v>
      </c>
      <c r="I7340">
        <v>4905.7</v>
      </c>
      <c r="J7340" t="s">
        <v>95</v>
      </c>
      <c r="K7340" t="s">
        <v>82</v>
      </c>
      <c r="L7340" t="s">
        <v>119</v>
      </c>
      <c r="M7340">
        <v>2024</v>
      </c>
      <c r="N7340" t="s">
        <v>84</v>
      </c>
      <c r="O7340" t="s">
        <v>5088</v>
      </c>
      <c r="P7340" t="s">
        <v>86</v>
      </c>
    </row>
    <row r="7341" spans="1:16" x14ac:dyDescent="0.45">
      <c r="A7341">
        <v>7340</v>
      </c>
      <c r="B7341" s="10">
        <v>45462</v>
      </c>
      <c r="C7341">
        <v>2834</v>
      </c>
      <c r="D7341" t="s">
        <v>80</v>
      </c>
      <c r="E7341">
        <v>30</v>
      </c>
      <c r="F7341" t="s">
        <v>7</v>
      </c>
      <c r="G7341">
        <v>1</v>
      </c>
      <c r="H7341">
        <v>4891.3</v>
      </c>
      <c r="I7341">
        <v>4891.3</v>
      </c>
      <c r="J7341" t="s">
        <v>87</v>
      </c>
      <c r="K7341" t="s">
        <v>82</v>
      </c>
      <c r="L7341" t="s">
        <v>119</v>
      </c>
      <c r="M7341">
        <v>2024</v>
      </c>
      <c r="N7341" t="s">
        <v>84</v>
      </c>
      <c r="O7341" t="s">
        <v>5472</v>
      </c>
      <c r="P7341" t="s">
        <v>86</v>
      </c>
    </row>
    <row r="7342" spans="1:16" x14ac:dyDescent="0.45">
      <c r="A7342">
        <v>7341</v>
      </c>
      <c r="B7342" s="10">
        <v>45462</v>
      </c>
      <c r="C7342">
        <v>2564</v>
      </c>
      <c r="D7342" t="s">
        <v>80</v>
      </c>
      <c r="E7342">
        <v>60</v>
      </c>
      <c r="F7342" t="s">
        <v>5</v>
      </c>
      <c r="G7342">
        <v>3</v>
      </c>
      <c r="H7342">
        <v>2949.52</v>
      </c>
      <c r="I7342">
        <v>8848.56</v>
      </c>
      <c r="J7342" t="s">
        <v>81</v>
      </c>
      <c r="K7342" t="s">
        <v>82</v>
      </c>
      <c r="L7342" t="s">
        <v>119</v>
      </c>
      <c r="M7342">
        <v>2024</v>
      </c>
      <c r="N7342" t="s">
        <v>84</v>
      </c>
      <c r="O7342" t="s">
        <v>6777</v>
      </c>
      <c r="P7342" t="s">
        <v>86</v>
      </c>
    </row>
    <row r="7343" spans="1:16" x14ac:dyDescent="0.45">
      <c r="A7343">
        <v>7342</v>
      </c>
      <c r="B7343" s="10">
        <v>45462</v>
      </c>
      <c r="C7343">
        <v>8332</v>
      </c>
      <c r="D7343" t="s">
        <v>89</v>
      </c>
      <c r="E7343">
        <v>20</v>
      </c>
      <c r="F7343" t="s">
        <v>6</v>
      </c>
      <c r="G7343">
        <v>5</v>
      </c>
      <c r="H7343">
        <v>2819.44</v>
      </c>
      <c r="I7343">
        <v>14097.2</v>
      </c>
      <c r="J7343" t="s">
        <v>95</v>
      </c>
      <c r="K7343" t="s">
        <v>82</v>
      </c>
      <c r="L7343" t="s">
        <v>119</v>
      </c>
      <c r="M7343">
        <v>2024</v>
      </c>
      <c r="N7343" t="s">
        <v>84</v>
      </c>
      <c r="O7343" t="s">
        <v>4942</v>
      </c>
      <c r="P7343" t="s">
        <v>86</v>
      </c>
    </row>
    <row r="7344" spans="1:16" x14ac:dyDescent="0.45">
      <c r="A7344">
        <v>7343</v>
      </c>
      <c r="B7344" s="10">
        <v>45463</v>
      </c>
      <c r="C7344">
        <v>5944</v>
      </c>
      <c r="D7344" t="s">
        <v>80</v>
      </c>
      <c r="E7344">
        <v>42</v>
      </c>
      <c r="F7344" t="s">
        <v>5</v>
      </c>
      <c r="G7344">
        <v>3</v>
      </c>
      <c r="H7344">
        <v>2313.8000000000002</v>
      </c>
      <c r="I7344">
        <v>6941.4</v>
      </c>
      <c r="J7344" t="s">
        <v>97</v>
      </c>
      <c r="K7344" t="s">
        <v>82</v>
      </c>
      <c r="L7344" t="s">
        <v>119</v>
      </c>
      <c r="M7344">
        <v>2024</v>
      </c>
      <c r="N7344" t="s">
        <v>84</v>
      </c>
      <c r="O7344" t="s">
        <v>816</v>
      </c>
      <c r="P7344" t="s">
        <v>748</v>
      </c>
    </row>
    <row r="7345" spans="1:16" x14ac:dyDescent="0.45">
      <c r="A7345">
        <v>7344</v>
      </c>
      <c r="B7345" s="10">
        <v>45463</v>
      </c>
      <c r="C7345">
        <v>2308</v>
      </c>
      <c r="D7345" t="s">
        <v>89</v>
      </c>
      <c r="E7345">
        <v>59</v>
      </c>
      <c r="F7345" t="s">
        <v>7</v>
      </c>
      <c r="G7345">
        <v>5</v>
      </c>
      <c r="H7345">
        <v>1533.98</v>
      </c>
      <c r="I7345">
        <v>7669.9</v>
      </c>
      <c r="J7345" t="s">
        <v>81</v>
      </c>
      <c r="K7345" t="s">
        <v>82</v>
      </c>
      <c r="L7345" t="s">
        <v>119</v>
      </c>
      <c r="M7345">
        <v>2024</v>
      </c>
      <c r="N7345" t="s">
        <v>84</v>
      </c>
      <c r="O7345" t="s">
        <v>4771</v>
      </c>
      <c r="P7345" t="s">
        <v>86</v>
      </c>
    </row>
    <row r="7346" spans="1:16" x14ac:dyDescent="0.45">
      <c r="A7346">
        <v>7345</v>
      </c>
      <c r="B7346" s="10">
        <v>45463</v>
      </c>
      <c r="C7346">
        <v>3986</v>
      </c>
      <c r="D7346" t="s">
        <v>89</v>
      </c>
      <c r="E7346">
        <v>33</v>
      </c>
      <c r="F7346" t="s">
        <v>8</v>
      </c>
      <c r="G7346">
        <v>5</v>
      </c>
      <c r="H7346">
        <v>1702.1</v>
      </c>
      <c r="I7346">
        <v>8510.5</v>
      </c>
      <c r="J7346" t="s">
        <v>87</v>
      </c>
      <c r="K7346" t="s">
        <v>82</v>
      </c>
      <c r="L7346" t="s">
        <v>119</v>
      </c>
      <c r="M7346">
        <v>2024</v>
      </c>
      <c r="N7346" t="s">
        <v>84</v>
      </c>
      <c r="O7346" t="s">
        <v>4069</v>
      </c>
      <c r="P7346" t="s">
        <v>86</v>
      </c>
    </row>
    <row r="7347" spans="1:16" x14ac:dyDescent="0.45">
      <c r="A7347">
        <v>7346</v>
      </c>
      <c r="B7347" s="10">
        <v>45463</v>
      </c>
      <c r="C7347">
        <v>1386</v>
      </c>
      <c r="D7347" t="s">
        <v>89</v>
      </c>
      <c r="E7347">
        <v>38</v>
      </c>
      <c r="F7347" t="s">
        <v>9</v>
      </c>
      <c r="G7347">
        <v>2</v>
      </c>
      <c r="H7347">
        <v>1117.97</v>
      </c>
      <c r="I7347">
        <v>2235.94</v>
      </c>
      <c r="J7347" t="s">
        <v>97</v>
      </c>
      <c r="K7347" t="s">
        <v>82</v>
      </c>
      <c r="L7347" t="s">
        <v>119</v>
      </c>
      <c r="M7347">
        <v>2024</v>
      </c>
      <c r="N7347" t="s">
        <v>84</v>
      </c>
      <c r="O7347" t="s">
        <v>2865</v>
      </c>
      <c r="P7347" t="s">
        <v>86</v>
      </c>
    </row>
    <row r="7348" spans="1:16" x14ac:dyDescent="0.45">
      <c r="A7348">
        <v>7347</v>
      </c>
      <c r="B7348" s="10">
        <v>45463</v>
      </c>
      <c r="C7348">
        <v>7131</v>
      </c>
      <c r="D7348" t="s">
        <v>80</v>
      </c>
      <c r="E7348">
        <v>30</v>
      </c>
      <c r="F7348" t="s">
        <v>6</v>
      </c>
      <c r="G7348">
        <v>4</v>
      </c>
      <c r="H7348">
        <v>4780.83</v>
      </c>
      <c r="I7348">
        <v>19123.32</v>
      </c>
      <c r="J7348" t="s">
        <v>87</v>
      </c>
      <c r="K7348" t="s">
        <v>82</v>
      </c>
      <c r="L7348" t="s">
        <v>119</v>
      </c>
      <c r="M7348">
        <v>2024</v>
      </c>
      <c r="N7348" t="s">
        <v>84</v>
      </c>
      <c r="O7348" t="s">
        <v>1115</v>
      </c>
      <c r="P7348" t="s">
        <v>86</v>
      </c>
    </row>
    <row r="7349" spans="1:16" x14ac:dyDescent="0.45">
      <c r="A7349">
        <v>7348</v>
      </c>
      <c r="B7349" s="10">
        <v>45463</v>
      </c>
      <c r="C7349">
        <v>4258</v>
      </c>
      <c r="D7349" t="s">
        <v>80</v>
      </c>
      <c r="E7349">
        <v>61</v>
      </c>
      <c r="F7349" t="s">
        <v>102</v>
      </c>
      <c r="G7349">
        <v>5</v>
      </c>
      <c r="H7349">
        <v>3118.14</v>
      </c>
      <c r="I7349">
        <v>15590.7</v>
      </c>
      <c r="J7349" t="s">
        <v>81</v>
      </c>
      <c r="K7349" t="s">
        <v>82</v>
      </c>
      <c r="L7349" t="s">
        <v>119</v>
      </c>
      <c r="M7349">
        <v>2024</v>
      </c>
      <c r="N7349" t="s">
        <v>84</v>
      </c>
      <c r="O7349" t="s">
        <v>9097</v>
      </c>
      <c r="P7349" t="s">
        <v>748</v>
      </c>
    </row>
    <row r="7350" spans="1:16" x14ac:dyDescent="0.45">
      <c r="A7350">
        <v>7349</v>
      </c>
      <c r="B7350" s="10">
        <v>45463</v>
      </c>
      <c r="C7350">
        <v>7121</v>
      </c>
      <c r="D7350" t="s">
        <v>80</v>
      </c>
      <c r="E7350">
        <v>53</v>
      </c>
      <c r="F7350" t="s">
        <v>5</v>
      </c>
      <c r="G7350">
        <v>2</v>
      </c>
      <c r="H7350">
        <v>4675.59</v>
      </c>
      <c r="I7350">
        <v>9351.18</v>
      </c>
      <c r="J7350" t="s">
        <v>93</v>
      </c>
      <c r="K7350" t="s">
        <v>82</v>
      </c>
      <c r="L7350" t="s">
        <v>119</v>
      </c>
      <c r="M7350">
        <v>2024</v>
      </c>
      <c r="N7350" t="s">
        <v>84</v>
      </c>
      <c r="O7350" t="s">
        <v>3468</v>
      </c>
      <c r="P7350" t="s">
        <v>86</v>
      </c>
    </row>
    <row r="7351" spans="1:16" x14ac:dyDescent="0.45">
      <c r="A7351">
        <v>7350</v>
      </c>
      <c r="B7351" s="10">
        <v>45463</v>
      </c>
      <c r="C7351">
        <v>5811</v>
      </c>
      <c r="D7351" t="s">
        <v>89</v>
      </c>
      <c r="E7351">
        <v>25</v>
      </c>
      <c r="F7351" t="s">
        <v>6</v>
      </c>
      <c r="G7351">
        <v>3</v>
      </c>
      <c r="H7351">
        <v>1966.27</v>
      </c>
      <c r="I7351">
        <v>5898.81</v>
      </c>
      <c r="J7351" t="s">
        <v>87</v>
      </c>
      <c r="K7351" t="s">
        <v>82</v>
      </c>
      <c r="L7351" t="s">
        <v>119</v>
      </c>
      <c r="M7351">
        <v>2024</v>
      </c>
      <c r="N7351" t="s">
        <v>84</v>
      </c>
      <c r="O7351" t="s">
        <v>8358</v>
      </c>
      <c r="P7351" t="s">
        <v>748</v>
      </c>
    </row>
    <row r="7352" spans="1:16" x14ac:dyDescent="0.45">
      <c r="A7352">
        <v>7351</v>
      </c>
      <c r="B7352" s="10">
        <v>45463</v>
      </c>
      <c r="C7352">
        <v>7574</v>
      </c>
      <c r="D7352" t="s">
        <v>89</v>
      </c>
      <c r="E7352">
        <v>61</v>
      </c>
      <c r="F7352" t="s">
        <v>9</v>
      </c>
      <c r="G7352">
        <v>3</v>
      </c>
      <c r="H7352">
        <v>1526.06</v>
      </c>
      <c r="I7352">
        <v>4578.18</v>
      </c>
      <c r="J7352" t="s">
        <v>81</v>
      </c>
      <c r="K7352" t="s">
        <v>82</v>
      </c>
      <c r="L7352" t="s">
        <v>119</v>
      </c>
      <c r="M7352">
        <v>2024</v>
      </c>
      <c r="N7352" t="s">
        <v>84</v>
      </c>
      <c r="O7352" t="s">
        <v>6778</v>
      </c>
      <c r="P7352" t="s">
        <v>86</v>
      </c>
    </row>
    <row r="7353" spans="1:16" x14ac:dyDescent="0.45">
      <c r="A7353">
        <v>7352</v>
      </c>
      <c r="B7353" s="10">
        <v>45463</v>
      </c>
      <c r="C7353">
        <v>7697</v>
      </c>
      <c r="D7353" t="s">
        <v>80</v>
      </c>
      <c r="E7353">
        <v>36</v>
      </c>
      <c r="F7353" t="s">
        <v>5</v>
      </c>
      <c r="G7353">
        <v>5</v>
      </c>
      <c r="H7353">
        <v>707.09</v>
      </c>
      <c r="I7353">
        <v>3535.45</v>
      </c>
      <c r="J7353" t="s">
        <v>97</v>
      </c>
      <c r="K7353" t="s">
        <v>82</v>
      </c>
      <c r="L7353" t="s">
        <v>119</v>
      </c>
      <c r="M7353">
        <v>2024</v>
      </c>
      <c r="N7353" t="s">
        <v>84</v>
      </c>
      <c r="O7353" t="s">
        <v>8917</v>
      </c>
      <c r="P7353" t="s">
        <v>748</v>
      </c>
    </row>
    <row r="7354" spans="1:16" x14ac:dyDescent="0.45">
      <c r="A7354">
        <v>7353</v>
      </c>
      <c r="B7354" s="10">
        <v>45463</v>
      </c>
      <c r="C7354">
        <v>4933</v>
      </c>
      <c r="D7354" t="s">
        <v>89</v>
      </c>
      <c r="E7354">
        <v>64</v>
      </c>
      <c r="F7354" t="s">
        <v>6</v>
      </c>
      <c r="G7354">
        <v>2</v>
      </c>
      <c r="H7354">
        <v>1536.22</v>
      </c>
      <c r="I7354">
        <v>3072.44</v>
      </c>
      <c r="J7354" t="s">
        <v>81</v>
      </c>
      <c r="K7354" t="s">
        <v>82</v>
      </c>
      <c r="L7354" t="s">
        <v>119</v>
      </c>
      <c r="M7354">
        <v>2024</v>
      </c>
      <c r="N7354" t="s">
        <v>84</v>
      </c>
      <c r="O7354" t="s">
        <v>3165</v>
      </c>
      <c r="P7354" t="s">
        <v>86</v>
      </c>
    </row>
    <row r="7355" spans="1:16" x14ac:dyDescent="0.45">
      <c r="A7355">
        <v>7354</v>
      </c>
      <c r="B7355" s="10">
        <v>45463</v>
      </c>
      <c r="C7355">
        <v>2439</v>
      </c>
      <c r="D7355" t="s">
        <v>80</v>
      </c>
      <c r="E7355">
        <v>33</v>
      </c>
      <c r="F7355" t="s">
        <v>5</v>
      </c>
      <c r="G7355">
        <v>1</v>
      </c>
      <c r="H7355">
        <v>4456.3</v>
      </c>
      <c r="I7355">
        <v>4456.3</v>
      </c>
      <c r="J7355" t="s">
        <v>87</v>
      </c>
      <c r="K7355" t="s">
        <v>82</v>
      </c>
      <c r="L7355" t="s">
        <v>119</v>
      </c>
      <c r="M7355">
        <v>2024</v>
      </c>
      <c r="N7355" t="s">
        <v>84</v>
      </c>
      <c r="O7355" t="s">
        <v>5473</v>
      </c>
      <c r="P7355" t="s">
        <v>86</v>
      </c>
    </row>
    <row r="7356" spans="1:16" x14ac:dyDescent="0.45">
      <c r="A7356">
        <v>7355</v>
      </c>
      <c r="B7356" s="10">
        <v>45463</v>
      </c>
      <c r="C7356">
        <v>7169</v>
      </c>
      <c r="D7356" t="s">
        <v>89</v>
      </c>
      <c r="E7356">
        <v>29</v>
      </c>
      <c r="F7356" t="s">
        <v>5</v>
      </c>
      <c r="G7356">
        <v>4</v>
      </c>
      <c r="H7356">
        <v>2932.27</v>
      </c>
      <c r="I7356">
        <v>11729.08</v>
      </c>
      <c r="J7356" t="s">
        <v>87</v>
      </c>
      <c r="K7356" t="s">
        <v>82</v>
      </c>
      <c r="L7356" t="s">
        <v>119</v>
      </c>
      <c r="M7356">
        <v>2024</v>
      </c>
      <c r="N7356" t="s">
        <v>84</v>
      </c>
      <c r="O7356" t="s">
        <v>1116</v>
      </c>
      <c r="P7356" t="s">
        <v>86</v>
      </c>
    </row>
    <row r="7357" spans="1:16" x14ac:dyDescent="0.45">
      <c r="A7357">
        <v>7356</v>
      </c>
      <c r="B7357" s="10">
        <v>45463</v>
      </c>
      <c r="C7357">
        <v>5480</v>
      </c>
      <c r="D7357" t="s">
        <v>89</v>
      </c>
      <c r="E7357">
        <v>37</v>
      </c>
      <c r="F7357" t="s">
        <v>7</v>
      </c>
      <c r="G7357">
        <v>5</v>
      </c>
      <c r="H7357">
        <v>2289.77</v>
      </c>
      <c r="I7357">
        <v>11448.85</v>
      </c>
      <c r="J7357" t="s">
        <v>97</v>
      </c>
      <c r="K7357" t="s">
        <v>82</v>
      </c>
      <c r="L7357" t="s">
        <v>119</v>
      </c>
      <c r="M7357">
        <v>2024</v>
      </c>
      <c r="N7357" t="s">
        <v>84</v>
      </c>
      <c r="O7357" t="s">
        <v>4552</v>
      </c>
      <c r="P7357" t="s">
        <v>86</v>
      </c>
    </row>
    <row r="7358" spans="1:16" x14ac:dyDescent="0.45">
      <c r="A7358">
        <v>7357</v>
      </c>
      <c r="B7358" s="10">
        <v>45464</v>
      </c>
      <c r="C7358">
        <v>1055</v>
      </c>
      <c r="D7358" t="s">
        <v>89</v>
      </c>
      <c r="E7358">
        <v>35</v>
      </c>
      <c r="F7358" t="s">
        <v>7</v>
      </c>
      <c r="G7358">
        <v>1</v>
      </c>
      <c r="H7358">
        <v>2862.84</v>
      </c>
      <c r="I7358">
        <v>2862.84</v>
      </c>
      <c r="J7358" t="s">
        <v>97</v>
      </c>
      <c r="K7358" t="s">
        <v>82</v>
      </c>
      <c r="L7358" t="s">
        <v>119</v>
      </c>
      <c r="M7358">
        <v>2024</v>
      </c>
      <c r="N7358" t="s">
        <v>84</v>
      </c>
      <c r="O7358" t="s">
        <v>550</v>
      </c>
      <c r="P7358" t="s">
        <v>86</v>
      </c>
    </row>
    <row r="7359" spans="1:16" x14ac:dyDescent="0.45">
      <c r="A7359">
        <v>7358</v>
      </c>
      <c r="B7359" s="10">
        <v>45464</v>
      </c>
      <c r="C7359">
        <v>4324</v>
      </c>
      <c r="D7359" t="s">
        <v>89</v>
      </c>
      <c r="E7359">
        <v>29</v>
      </c>
      <c r="F7359" t="s">
        <v>5</v>
      </c>
      <c r="G7359">
        <v>4</v>
      </c>
      <c r="H7359">
        <v>4468.8100000000004</v>
      </c>
      <c r="I7359">
        <v>17875.240000000002</v>
      </c>
      <c r="J7359" t="s">
        <v>87</v>
      </c>
      <c r="K7359" t="s">
        <v>82</v>
      </c>
      <c r="L7359" t="s">
        <v>119</v>
      </c>
      <c r="M7359">
        <v>2024</v>
      </c>
      <c r="N7359" t="s">
        <v>84</v>
      </c>
      <c r="O7359" t="s">
        <v>1117</v>
      </c>
      <c r="P7359" t="s">
        <v>86</v>
      </c>
    </row>
    <row r="7360" spans="1:16" x14ac:dyDescent="0.45">
      <c r="A7360">
        <v>7359</v>
      </c>
      <c r="B7360" s="10">
        <v>45464</v>
      </c>
      <c r="C7360">
        <v>7777</v>
      </c>
      <c r="D7360" t="s">
        <v>89</v>
      </c>
      <c r="E7360">
        <v>42</v>
      </c>
      <c r="F7360" t="s">
        <v>5</v>
      </c>
      <c r="G7360">
        <v>1</v>
      </c>
      <c r="H7360">
        <v>1004.47</v>
      </c>
      <c r="I7360">
        <v>1004.47</v>
      </c>
      <c r="J7360" t="s">
        <v>97</v>
      </c>
      <c r="K7360" t="s">
        <v>567</v>
      </c>
      <c r="L7360" t="s">
        <v>119</v>
      </c>
      <c r="M7360">
        <v>2024</v>
      </c>
      <c r="N7360" t="s">
        <v>84</v>
      </c>
      <c r="O7360" t="s">
        <v>7979</v>
      </c>
      <c r="P7360" t="s">
        <v>86</v>
      </c>
    </row>
    <row r="7361" spans="1:16" x14ac:dyDescent="0.45">
      <c r="A7361">
        <v>7360</v>
      </c>
      <c r="B7361" s="10">
        <v>45464</v>
      </c>
      <c r="C7361">
        <v>1105</v>
      </c>
      <c r="D7361" t="s">
        <v>89</v>
      </c>
      <c r="E7361">
        <v>28</v>
      </c>
      <c r="F7361" t="s">
        <v>102</v>
      </c>
      <c r="G7361">
        <v>2</v>
      </c>
      <c r="H7361">
        <v>4830.01</v>
      </c>
      <c r="I7361">
        <v>9660.02</v>
      </c>
      <c r="J7361" t="s">
        <v>87</v>
      </c>
      <c r="K7361" t="s">
        <v>82</v>
      </c>
      <c r="L7361" t="s">
        <v>119</v>
      </c>
      <c r="M7361">
        <v>2024</v>
      </c>
      <c r="N7361" t="s">
        <v>84</v>
      </c>
      <c r="O7361" t="s">
        <v>3811</v>
      </c>
      <c r="P7361" t="s">
        <v>86</v>
      </c>
    </row>
    <row r="7362" spans="1:16" x14ac:dyDescent="0.45">
      <c r="A7362">
        <v>7361</v>
      </c>
      <c r="B7362" s="10">
        <v>45464</v>
      </c>
      <c r="C7362">
        <v>4201</v>
      </c>
      <c r="D7362" t="s">
        <v>89</v>
      </c>
      <c r="E7362">
        <v>39</v>
      </c>
      <c r="F7362" t="s">
        <v>9</v>
      </c>
      <c r="G7362">
        <v>5</v>
      </c>
      <c r="H7362">
        <v>3347.66</v>
      </c>
      <c r="I7362">
        <v>16738.3</v>
      </c>
      <c r="J7362" t="s">
        <v>97</v>
      </c>
      <c r="K7362" t="s">
        <v>82</v>
      </c>
      <c r="L7362" t="s">
        <v>119</v>
      </c>
      <c r="M7362">
        <v>2024</v>
      </c>
      <c r="N7362" t="s">
        <v>84</v>
      </c>
      <c r="O7362" t="s">
        <v>4553</v>
      </c>
      <c r="P7362" t="s">
        <v>86</v>
      </c>
    </row>
    <row r="7363" spans="1:16" x14ac:dyDescent="0.45">
      <c r="A7363">
        <v>7362</v>
      </c>
      <c r="B7363" s="10">
        <v>45464</v>
      </c>
      <c r="C7363">
        <v>1669</v>
      </c>
      <c r="D7363" t="s">
        <v>80</v>
      </c>
      <c r="E7363">
        <v>63</v>
      </c>
      <c r="F7363" t="s">
        <v>9</v>
      </c>
      <c r="G7363">
        <v>1</v>
      </c>
      <c r="H7363">
        <v>4283.9799999999996</v>
      </c>
      <c r="I7363">
        <v>4283.9799999999996</v>
      </c>
      <c r="J7363" t="s">
        <v>81</v>
      </c>
      <c r="K7363" t="s">
        <v>82</v>
      </c>
      <c r="L7363" t="s">
        <v>119</v>
      </c>
      <c r="M7363">
        <v>2024</v>
      </c>
      <c r="N7363" t="s">
        <v>84</v>
      </c>
      <c r="O7363" t="s">
        <v>5929</v>
      </c>
      <c r="P7363" t="s">
        <v>86</v>
      </c>
    </row>
    <row r="7364" spans="1:16" x14ac:dyDescent="0.45">
      <c r="A7364">
        <v>7363</v>
      </c>
      <c r="B7364" s="10">
        <v>45464</v>
      </c>
      <c r="C7364">
        <v>9934</v>
      </c>
      <c r="D7364" t="s">
        <v>89</v>
      </c>
      <c r="E7364">
        <v>51</v>
      </c>
      <c r="F7364" t="s">
        <v>8</v>
      </c>
      <c r="G7364">
        <v>1</v>
      </c>
      <c r="H7364">
        <v>2650.76</v>
      </c>
      <c r="I7364">
        <v>2650.76</v>
      </c>
      <c r="J7364" t="s">
        <v>93</v>
      </c>
      <c r="K7364" t="s">
        <v>82</v>
      </c>
      <c r="L7364" t="s">
        <v>119</v>
      </c>
      <c r="M7364">
        <v>2024</v>
      </c>
      <c r="N7364" t="s">
        <v>84</v>
      </c>
      <c r="O7364" t="s">
        <v>5695</v>
      </c>
      <c r="P7364" t="s">
        <v>86</v>
      </c>
    </row>
    <row r="7365" spans="1:16" x14ac:dyDescent="0.45">
      <c r="A7365">
        <v>7364</v>
      </c>
      <c r="B7365" s="10">
        <v>45464</v>
      </c>
      <c r="C7365">
        <v>1966</v>
      </c>
      <c r="D7365" t="s">
        <v>89</v>
      </c>
      <c r="E7365">
        <v>30</v>
      </c>
      <c r="F7365" t="s">
        <v>8</v>
      </c>
      <c r="G7365">
        <v>1</v>
      </c>
      <c r="H7365">
        <v>1221.3599999999999</v>
      </c>
      <c r="I7365">
        <v>1221.3599999999999</v>
      </c>
      <c r="J7365" t="s">
        <v>87</v>
      </c>
      <c r="K7365" t="s">
        <v>567</v>
      </c>
      <c r="L7365" t="s">
        <v>119</v>
      </c>
      <c r="M7365">
        <v>2024</v>
      </c>
      <c r="N7365" t="s">
        <v>84</v>
      </c>
      <c r="O7365" t="s">
        <v>8248</v>
      </c>
      <c r="P7365" t="s">
        <v>86</v>
      </c>
    </row>
    <row r="7366" spans="1:16" x14ac:dyDescent="0.45">
      <c r="A7366">
        <v>7365</v>
      </c>
      <c r="B7366" s="10">
        <v>45464</v>
      </c>
      <c r="C7366">
        <v>1307</v>
      </c>
      <c r="D7366" t="s">
        <v>80</v>
      </c>
      <c r="E7366">
        <v>63</v>
      </c>
      <c r="F7366" t="s">
        <v>8</v>
      </c>
      <c r="G7366">
        <v>5</v>
      </c>
      <c r="H7366">
        <v>2858.8</v>
      </c>
      <c r="I7366">
        <v>14294</v>
      </c>
      <c r="J7366" t="s">
        <v>81</v>
      </c>
      <c r="K7366" t="s">
        <v>82</v>
      </c>
      <c r="L7366" t="s">
        <v>119</v>
      </c>
      <c r="M7366">
        <v>2024</v>
      </c>
      <c r="N7366" t="s">
        <v>84</v>
      </c>
      <c r="O7366" t="s">
        <v>4772</v>
      </c>
      <c r="P7366" t="s">
        <v>86</v>
      </c>
    </row>
    <row r="7367" spans="1:16" x14ac:dyDescent="0.45">
      <c r="A7367">
        <v>7366</v>
      </c>
      <c r="B7367" s="10">
        <v>45464</v>
      </c>
      <c r="C7367">
        <v>3138</v>
      </c>
      <c r="D7367" t="s">
        <v>80</v>
      </c>
      <c r="E7367">
        <v>55</v>
      </c>
      <c r="F7367" t="s">
        <v>7</v>
      </c>
      <c r="G7367">
        <v>2</v>
      </c>
      <c r="H7367">
        <v>386.3</v>
      </c>
      <c r="I7367">
        <v>772.6</v>
      </c>
      <c r="J7367" t="s">
        <v>81</v>
      </c>
      <c r="K7367" t="s">
        <v>567</v>
      </c>
      <c r="L7367" t="s">
        <v>119</v>
      </c>
      <c r="M7367">
        <v>2024</v>
      </c>
      <c r="N7367" t="s">
        <v>84</v>
      </c>
      <c r="O7367" t="s">
        <v>7015</v>
      </c>
      <c r="P7367" t="s">
        <v>86</v>
      </c>
    </row>
    <row r="7368" spans="1:16" x14ac:dyDescent="0.45">
      <c r="A7368">
        <v>7367</v>
      </c>
      <c r="B7368" s="10">
        <v>45464</v>
      </c>
      <c r="C7368">
        <v>1109</v>
      </c>
      <c r="D7368" t="s">
        <v>80</v>
      </c>
      <c r="E7368">
        <v>29</v>
      </c>
      <c r="F7368" t="s">
        <v>7</v>
      </c>
      <c r="G7368">
        <v>2</v>
      </c>
      <c r="H7368">
        <v>4268.37</v>
      </c>
      <c r="I7368">
        <v>8536.74</v>
      </c>
      <c r="J7368" t="s">
        <v>87</v>
      </c>
      <c r="K7368" t="s">
        <v>82</v>
      </c>
      <c r="L7368" t="s">
        <v>119</v>
      </c>
      <c r="M7368">
        <v>2024</v>
      </c>
      <c r="N7368" t="s">
        <v>84</v>
      </c>
      <c r="O7368" t="s">
        <v>3812</v>
      </c>
      <c r="P7368" t="s">
        <v>86</v>
      </c>
    </row>
    <row r="7369" spans="1:16" x14ac:dyDescent="0.45">
      <c r="A7369">
        <v>7368</v>
      </c>
      <c r="B7369" s="10">
        <v>45464</v>
      </c>
      <c r="C7369">
        <v>4632</v>
      </c>
      <c r="D7369" t="s">
        <v>80</v>
      </c>
      <c r="E7369">
        <v>56</v>
      </c>
      <c r="F7369" t="s">
        <v>102</v>
      </c>
      <c r="G7369">
        <v>1</v>
      </c>
      <c r="H7369">
        <v>3265.42</v>
      </c>
      <c r="I7369">
        <v>3265.42</v>
      </c>
      <c r="J7369" t="s">
        <v>81</v>
      </c>
      <c r="K7369" t="s">
        <v>82</v>
      </c>
      <c r="L7369" t="s">
        <v>119</v>
      </c>
      <c r="M7369">
        <v>2024</v>
      </c>
      <c r="N7369" t="s">
        <v>84</v>
      </c>
      <c r="O7369" t="s">
        <v>5930</v>
      </c>
      <c r="P7369" t="s">
        <v>86</v>
      </c>
    </row>
    <row r="7370" spans="1:16" x14ac:dyDescent="0.45">
      <c r="A7370">
        <v>7369</v>
      </c>
      <c r="B7370" s="10">
        <v>45464</v>
      </c>
      <c r="C7370">
        <v>7728</v>
      </c>
      <c r="D7370" t="s">
        <v>89</v>
      </c>
      <c r="E7370">
        <v>53</v>
      </c>
      <c r="F7370" t="s">
        <v>7</v>
      </c>
      <c r="G7370">
        <v>2</v>
      </c>
      <c r="H7370">
        <v>1450.14</v>
      </c>
      <c r="I7370">
        <v>2900.28</v>
      </c>
      <c r="J7370" t="s">
        <v>93</v>
      </c>
      <c r="K7370" t="s">
        <v>82</v>
      </c>
      <c r="L7370" t="s">
        <v>119</v>
      </c>
      <c r="M7370">
        <v>2024</v>
      </c>
      <c r="N7370" t="s">
        <v>84</v>
      </c>
      <c r="O7370" t="s">
        <v>3469</v>
      </c>
      <c r="P7370" t="s">
        <v>86</v>
      </c>
    </row>
    <row r="7371" spans="1:16" x14ac:dyDescent="0.45">
      <c r="A7371">
        <v>7370</v>
      </c>
      <c r="B7371" s="10">
        <v>45464</v>
      </c>
      <c r="C7371">
        <v>6684</v>
      </c>
      <c r="D7371" t="s">
        <v>89</v>
      </c>
      <c r="E7371">
        <v>45</v>
      </c>
      <c r="F7371" t="s">
        <v>8</v>
      </c>
      <c r="G7371">
        <v>4</v>
      </c>
      <c r="H7371">
        <v>1408.62</v>
      </c>
      <c r="I7371">
        <v>5634.48</v>
      </c>
      <c r="J7371" t="s">
        <v>93</v>
      </c>
      <c r="K7371" t="s">
        <v>82</v>
      </c>
      <c r="L7371" t="s">
        <v>119</v>
      </c>
      <c r="M7371">
        <v>2024</v>
      </c>
      <c r="N7371" t="s">
        <v>668</v>
      </c>
      <c r="O7371" t="s">
        <v>10060</v>
      </c>
      <c r="P7371" t="s">
        <v>86</v>
      </c>
    </row>
    <row r="7372" spans="1:16" x14ac:dyDescent="0.45">
      <c r="A7372">
        <v>7371</v>
      </c>
      <c r="B7372" s="10">
        <v>45465</v>
      </c>
      <c r="C7372">
        <v>7499</v>
      </c>
      <c r="D7372" t="s">
        <v>80</v>
      </c>
      <c r="E7372">
        <v>44</v>
      </c>
      <c r="F7372" t="s">
        <v>6</v>
      </c>
      <c r="G7372">
        <v>2</v>
      </c>
      <c r="H7372">
        <v>4518.8900000000003</v>
      </c>
      <c r="I7372">
        <v>9037.7800000000007</v>
      </c>
      <c r="J7372" t="s">
        <v>97</v>
      </c>
      <c r="K7372" t="s">
        <v>82</v>
      </c>
      <c r="L7372" t="s">
        <v>119</v>
      </c>
      <c r="M7372">
        <v>2024</v>
      </c>
      <c r="N7372" t="s">
        <v>84</v>
      </c>
      <c r="O7372" t="s">
        <v>300</v>
      </c>
      <c r="P7372" t="s">
        <v>86</v>
      </c>
    </row>
    <row r="7373" spans="1:16" x14ac:dyDescent="0.45">
      <c r="A7373">
        <v>7372</v>
      </c>
      <c r="B7373" s="10">
        <v>45465</v>
      </c>
      <c r="C7373">
        <v>2915</v>
      </c>
      <c r="D7373" t="s">
        <v>89</v>
      </c>
      <c r="E7373">
        <v>56</v>
      </c>
      <c r="F7373" t="s">
        <v>5</v>
      </c>
      <c r="G7373">
        <v>1</v>
      </c>
      <c r="H7373">
        <v>4212.49</v>
      </c>
      <c r="I7373">
        <v>4212.49</v>
      </c>
      <c r="J7373" t="s">
        <v>81</v>
      </c>
      <c r="K7373" t="s">
        <v>82</v>
      </c>
      <c r="L7373" t="s">
        <v>119</v>
      </c>
      <c r="M7373">
        <v>2024</v>
      </c>
      <c r="N7373" t="s">
        <v>84</v>
      </c>
      <c r="O7373" t="s">
        <v>5931</v>
      </c>
      <c r="P7373" t="s">
        <v>86</v>
      </c>
    </row>
    <row r="7374" spans="1:16" x14ac:dyDescent="0.45">
      <c r="A7374">
        <v>7373</v>
      </c>
      <c r="B7374" s="10">
        <v>45465</v>
      </c>
      <c r="C7374">
        <v>1556</v>
      </c>
      <c r="D7374" t="s">
        <v>80</v>
      </c>
      <c r="E7374">
        <v>30</v>
      </c>
      <c r="F7374" t="s">
        <v>8</v>
      </c>
      <c r="G7374">
        <v>4</v>
      </c>
      <c r="H7374">
        <v>3827.39</v>
      </c>
      <c r="I7374">
        <v>15309.56</v>
      </c>
      <c r="J7374" t="s">
        <v>87</v>
      </c>
      <c r="K7374" t="s">
        <v>82</v>
      </c>
      <c r="L7374" t="s">
        <v>119</v>
      </c>
      <c r="M7374">
        <v>2024</v>
      </c>
      <c r="N7374" t="s">
        <v>84</v>
      </c>
      <c r="O7374" t="s">
        <v>1118</v>
      </c>
      <c r="P7374" t="s">
        <v>86</v>
      </c>
    </row>
    <row r="7375" spans="1:16" x14ac:dyDescent="0.45">
      <c r="A7375">
        <v>7374</v>
      </c>
      <c r="B7375" s="10">
        <v>45465</v>
      </c>
      <c r="C7375">
        <v>8619</v>
      </c>
      <c r="D7375" t="s">
        <v>89</v>
      </c>
      <c r="E7375">
        <v>60</v>
      </c>
      <c r="F7375" t="s">
        <v>102</v>
      </c>
      <c r="G7375">
        <v>5</v>
      </c>
      <c r="H7375">
        <v>2103.2199999999998</v>
      </c>
      <c r="I7375">
        <v>10516.1</v>
      </c>
      <c r="J7375" t="s">
        <v>81</v>
      </c>
      <c r="K7375" t="s">
        <v>82</v>
      </c>
      <c r="L7375" t="s">
        <v>119</v>
      </c>
      <c r="M7375">
        <v>2024</v>
      </c>
      <c r="N7375" t="s">
        <v>84</v>
      </c>
      <c r="O7375" t="s">
        <v>9098</v>
      </c>
      <c r="P7375" t="s">
        <v>748</v>
      </c>
    </row>
    <row r="7376" spans="1:16" x14ac:dyDescent="0.45">
      <c r="A7376">
        <v>7375</v>
      </c>
      <c r="B7376" s="10">
        <v>45465</v>
      </c>
      <c r="C7376">
        <v>1104</v>
      </c>
      <c r="D7376" t="s">
        <v>89</v>
      </c>
      <c r="E7376">
        <v>57</v>
      </c>
      <c r="F7376" t="s">
        <v>5</v>
      </c>
      <c r="G7376">
        <v>3</v>
      </c>
      <c r="H7376">
        <v>4368.8999999999996</v>
      </c>
      <c r="I7376">
        <v>13106.7</v>
      </c>
      <c r="J7376" t="s">
        <v>81</v>
      </c>
      <c r="K7376" t="s">
        <v>82</v>
      </c>
      <c r="L7376" t="s">
        <v>119</v>
      </c>
      <c r="M7376">
        <v>2024</v>
      </c>
      <c r="N7376" t="s">
        <v>84</v>
      </c>
      <c r="O7376" t="s">
        <v>8454</v>
      </c>
      <c r="P7376" t="s">
        <v>748</v>
      </c>
    </row>
    <row r="7377" spans="1:16" x14ac:dyDescent="0.45">
      <c r="A7377">
        <v>7376</v>
      </c>
      <c r="B7377" s="10">
        <v>45465</v>
      </c>
      <c r="C7377">
        <v>3047</v>
      </c>
      <c r="D7377" t="s">
        <v>89</v>
      </c>
      <c r="E7377">
        <v>44</v>
      </c>
      <c r="F7377" t="s">
        <v>7</v>
      </c>
      <c r="G7377">
        <v>2</v>
      </c>
      <c r="H7377">
        <v>1272.1099999999999</v>
      </c>
      <c r="I7377">
        <v>2544.2199999999998</v>
      </c>
      <c r="J7377" t="s">
        <v>97</v>
      </c>
      <c r="K7377" t="s">
        <v>82</v>
      </c>
      <c r="L7377" t="s">
        <v>119</v>
      </c>
      <c r="M7377">
        <v>2024</v>
      </c>
      <c r="N7377" t="s">
        <v>84</v>
      </c>
      <c r="O7377" t="s">
        <v>2866</v>
      </c>
      <c r="P7377" t="s">
        <v>86</v>
      </c>
    </row>
    <row r="7378" spans="1:16" x14ac:dyDescent="0.45">
      <c r="A7378">
        <v>7377</v>
      </c>
      <c r="B7378" s="10">
        <v>45465</v>
      </c>
      <c r="C7378">
        <v>1145</v>
      </c>
      <c r="D7378" t="s">
        <v>89</v>
      </c>
      <c r="E7378">
        <v>48</v>
      </c>
      <c r="F7378" t="s">
        <v>5</v>
      </c>
      <c r="G7378">
        <v>4</v>
      </c>
      <c r="H7378">
        <v>170.06</v>
      </c>
      <c r="I7378">
        <v>680.24</v>
      </c>
      <c r="J7378" t="s">
        <v>93</v>
      </c>
      <c r="K7378" t="s">
        <v>567</v>
      </c>
      <c r="L7378" t="s">
        <v>119</v>
      </c>
      <c r="M7378">
        <v>2024</v>
      </c>
      <c r="N7378" t="s">
        <v>84</v>
      </c>
      <c r="O7378" t="s">
        <v>7409</v>
      </c>
      <c r="P7378" t="s">
        <v>86</v>
      </c>
    </row>
    <row r="7379" spans="1:16" x14ac:dyDescent="0.45">
      <c r="A7379">
        <v>7378</v>
      </c>
      <c r="B7379" s="10">
        <v>45465</v>
      </c>
      <c r="C7379">
        <v>1873</v>
      </c>
      <c r="D7379" t="s">
        <v>89</v>
      </c>
      <c r="E7379">
        <v>19</v>
      </c>
      <c r="F7379" t="s">
        <v>6</v>
      </c>
      <c r="G7379">
        <v>3</v>
      </c>
      <c r="H7379">
        <v>2192.21</v>
      </c>
      <c r="I7379">
        <v>6576.63</v>
      </c>
      <c r="J7379" t="s">
        <v>95</v>
      </c>
      <c r="K7379" t="s">
        <v>82</v>
      </c>
      <c r="L7379" t="s">
        <v>119</v>
      </c>
      <c r="M7379">
        <v>2024</v>
      </c>
      <c r="N7379" t="s">
        <v>84</v>
      </c>
      <c r="O7379" t="s">
        <v>6924</v>
      </c>
      <c r="P7379" t="s">
        <v>86</v>
      </c>
    </row>
    <row r="7380" spans="1:16" x14ac:dyDescent="0.45">
      <c r="A7380">
        <v>7379</v>
      </c>
      <c r="B7380" s="10">
        <v>45465</v>
      </c>
      <c r="C7380">
        <v>1298</v>
      </c>
      <c r="D7380" t="s">
        <v>80</v>
      </c>
      <c r="E7380">
        <v>35</v>
      </c>
      <c r="F7380" t="s">
        <v>102</v>
      </c>
      <c r="G7380">
        <v>5</v>
      </c>
      <c r="H7380">
        <v>4601.6499999999996</v>
      </c>
      <c r="I7380">
        <v>23008.25</v>
      </c>
      <c r="J7380" t="s">
        <v>97</v>
      </c>
      <c r="K7380" t="s">
        <v>82</v>
      </c>
      <c r="L7380" t="s">
        <v>119</v>
      </c>
      <c r="M7380">
        <v>2024</v>
      </c>
      <c r="N7380" t="s">
        <v>84</v>
      </c>
      <c r="O7380" t="s">
        <v>4554</v>
      </c>
      <c r="P7380" t="s">
        <v>86</v>
      </c>
    </row>
    <row r="7381" spans="1:16" x14ac:dyDescent="0.45">
      <c r="A7381">
        <v>7380</v>
      </c>
      <c r="B7381" s="10">
        <v>45465</v>
      </c>
      <c r="C7381">
        <v>4238</v>
      </c>
      <c r="D7381" t="s">
        <v>89</v>
      </c>
      <c r="E7381">
        <v>43</v>
      </c>
      <c r="F7381" t="s">
        <v>7</v>
      </c>
      <c r="G7381">
        <v>3</v>
      </c>
      <c r="H7381">
        <v>2877.57</v>
      </c>
      <c r="I7381">
        <v>8632.7099999999991</v>
      </c>
      <c r="J7381" t="s">
        <v>97</v>
      </c>
      <c r="K7381" t="s">
        <v>82</v>
      </c>
      <c r="L7381" t="s">
        <v>119</v>
      </c>
      <c r="M7381">
        <v>2024</v>
      </c>
      <c r="N7381" t="s">
        <v>84</v>
      </c>
      <c r="O7381" t="s">
        <v>8625</v>
      </c>
      <c r="P7381" t="s">
        <v>748</v>
      </c>
    </row>
    <row r="7382" spans="1:16" x14ac:dyDescent="0.45">
      <c r="A7382">
        <v>7381</v>
      </c>
      <c r="B7382" s="10">
        <v>45465</v>
      </c>
      <c r="C7382">
        <v>9837</v>
      </c>
      <c r="D7382" t="s">
        <v>89</v>
      </c>
      <c r="E7382">
        <v>59</v>
      </c>
      <c r="F7382" t="s">
        <v>9</v>
      </c>
      <c r="G7382">
        <v>5</v>
      </c>
      <c r="H7382">
        <v>1185.71</v>
      </c>
      <c r="I7382">
        <v>5928.55</v>
      </c>
      <c r="J7382" t="s">
        <v>81</v>
      </c>
      <c r="K7382" t="s">
        <v>82</v>
      </c>
      <c r="L7382" t="s">
        <v>119</v>
      </c>
      <c r="M7382">
        <v>2024</v>
      </c>
      <c r="N7382" t="s">
        <v>84</v>
      </c>
      <c r="O7382" t="s">
        <v>4773</v>
      </c>
      <c r="P7382" t="s">
        <v>86</v>
      </c>
    </row>
    <row r="7383" spans="1:16" x14ac:dyDescent="0.45">
      <c r="A7383">
        <v>7382</v>
      </c>
      <c r="B7383" s="10">
        <v>45465</v>
      </c>
      <c r="C7383">
        <v>7382</v>
      </c>
      <c r="D7383" t="s">
        <v>89</v>
      </c>
      <c r="E7383">
        <v>48</v>
      </c>
      <c r="F7383" t="s">
        <v>8</v>
      </c>
      <c r="G7383">
        <v>1</v>
      </c>
      <c r="H7383">
        <v>3271.57</v>
      </c>
      <c r="I7383">
        <v>3271.57</v>
      </c>
      <c r="J7383" t="s">
        <v>93</v>
      </c>
      <c r="K7383" t="s">
        <v>82</v>
      </c>
      <c r="L7383" t="s">
        <v>119</v>
      </c>
      <c r="M7383">
        <v>2024</v>
      </c>
      <c r="N7383" t="s">
        <v>84</v>
      </c>
      <c r="O7383" t="s">
        <v>5696</v>
      </c>
      <c r="P7383" t="s">
        <v>86</v>
      </c>
    </row>
    <row r="7384" spans="1:16" x14ac:dyDescent="0.45">
      <c r="A7384">
        <v>7383</v>
      </c>
      <c r="B7384" s="10">
        <v>45465</v>
      </c>
      <c r="C7384">
        <v>3511</v>
      </c>
      <c r="D7384" t="s">
        <v>89</v>
      </c>
      <c r="E7384">
        <v>55</v>
      </c>
      <c r="F7384" t="s">
        <v>6</v>
      </c>
      <c r="G7384">
        <v>1</v>
      </c>
      <c r="H7384">
        <v>3737.68</v>
      </c>
      <c r="I7384">
        <v>3737.68</v>
      </c>
      <c r="J7384" t="s">
        <v>81</v>
      </c>
      <c r="K7384" t="s">
        <v>82</v>
      </c>
      <c r="L7384" t="s">
        <v>119</v>
      </c>
      <c r="M7384">
        <v>2024</v>
      </c>
      <c r="N7384" t="s">
        <v>84</v>
      </c>
      <c r="O7384" t="s">
        <v>5932</v>
      </c>
      <c r="P7384" t="s">
        <v>86</v>
      </c>
    </row>
    <row r="7385" spans="1:16" x14ac:dyDescent="0.45">
      <c r="A7385">
        <v>7384</v>
      </c>
      <c r="B7385" s="10">
        <v>45466</v>
      </c>
      <c r="C7385">
        <v>7596</v>
      </c>
      <c r="D7385" t="s">
        <v>89</v>
      </c>
      <c r="E7385">
        <v>39</v>
      </c>
      <c r="F7385" t="s">
        <v>6</v>
      </c>
      <c r="G7385">
        <v>5</v>
      </c>
      <c r="H7385">
        <v>2774.17</v>
      </c>
      <c r="I7385">
        <v>13870.85</v>
      </c>
      <c r="J7385" t="s">
        <v>97</v>
      </c>
      <c r="K7385" t="s">
        <v>82</v>
      </c>
      <c r="L7385" t="s">
        <v>119</v>
      </c>
      <c r="M7385">
        <v>2024</v>
      </c>
      <c r="N7385" t="s">
        <v>84</v>
      </c>
      <c r="O7385" t="s">
        <v>380</v>
      </c>
      <c r="P7385" t="s">
        <v>86</v>
      </c>
    </row>
    <row r="7386" spans="1:16" x14ac:dyDescent="0.45">
      <c r="A7386">
        <v>7385</v>
      </c>
      <c r="B7386" s="10">
        <v>45466</v>
      </c>
      <c r="C7386">
        <v>1783</v>
      </c>
      <c r="D7386" t="s">
        <v>80</v>
      </c>
      <c r="E7386">
        <v>53</v>
      </c>
      <c r="F7386" t="s">
        <v>8</v>
      </c>
      <c r="G7386">
        <v>3</v>
      </c>
      <c r="H7386">
        <v>4220.8599999999997</v>
      </c>
      <c r="I7386">
        <v>12662.58</v>
      </c>
      <c r="J7386" t="s">
        <v>93</v>
      </c>
      <c r="K7386" t="s">
        <v>82</v>
      </c>
      <c r="L7386" t="s">
        <v>119</v>
      </c>
      <c r="M7386">
        <v>2024</v>
      </c>
      <c r="N7386" t="s">
        <v>84</v>
      </c>
      <c r="O7386" t="s">
        <v>8541</v>
      </c>
      <c r="P7386" t="s">
        <v>748</v>
      </c>
    </row>
    <row r="7387" spans="1:16" x14ac:dyDescent="0.45">
      <c r="A7387">
        <v>7386</v>
      </c>
      <c r="B7387" s="10">
        <v>45466</v>
      </c>
      <c r="C7387">
        <v>5992</v>
      </c>
      <c r="D7387" t="s">
        <v>89</v>
      </c>
      <c r="E7387">
        <v>36</v>
      </c>
      <c r="F7387" t="s">
        <v>102</v>
      </c>
      <c r="G7387">
        <v>2</v>
      </c>
      <c r="H7387">
        <v>2982.24</v>
      </c>
      <c r="I7387">
        <v>5964.48</v>
      </c>
      <c r="J7387" t="s">
        <v>97</v>
      </c>
      <c r="K7387" t="s">
        <v>82</v>
      </c>
      <c r="L7387" t="s">
        <v>119</v>
      </c>
      <c r="M7387">
        <v>2024</v>
      </c>
      <c r="N7387" t="s">
        <v>84</v>
      </c>
      <c r="O7387" t="s">
        <v>2867</v>
      </c>
      <c r="P7387" t="s">
        <v>86</v>
      </c>
    </row>
    <row r="7388" spans="1:16" x14ac:dyDescent="0.45">
      <c r="A7388">
        <v>7387</v>
      </c>
      <c r="B7388" s="10">
        <v>45466</v>
      </c>
      <c r="C7388">
        <v>1370</v>
      </c>
      <c r="D7388" t="s">
        <v>80</v>
      </c>
      <c r="E7388">
        <v>31</v>
      </c>
      <c r="F7388" t="s">
        <v>102</v>
      </c>
      <c r="G7388">
        <v>3</v>
      </c>
      <c r="H7388">
        <v>525.29999999999995</v>
      </c>
      <c r="I7388">
        <v>1575.9</v>
      </c>
      <c r="J7388" t="s">
        <v>87</v>
      </c>
      <c r="K7388" t="s">
        <v>567</v>
      </c>
      <c r="L7388" t="s">
        <v>119</v>
      </c>
      <c r="M7388">
        <v>2024</v>
      </c>
      <c r="N7388" t="s">
        <v>84</v>
      </c>
      <c r="O7388" t="s">
        <v>8761</v>
      </c>
      <c r="P7388" t="s">
        <v>748</v>
      </c>
    </row>
    <row r="7389" spans="1:16" x14ac:dyDescent="0.45">
      <c r="A7389">
        <v>7388</v>
      </c>
      <c r="B7389" s="10">
        <v>45466</v>
      </c>
      <c r="C7389">
        <v>1486</v>
      </c>
      <c r="D7389" t="s">
        <v>89</v>
      </c>
      <c r="E7389">
        <v>31</v>
      </c>
      <c r="F7389" t="s">
        <v>6</v>
      </c>
      <c r="G7389">
        <v>3</v>
      </c>
      <c r="H7389">
        <v>4057.25</v>
      </c>
      <c r="I7389">
        <v>12171.75</v>
      </c>
      <c r="J7389" t="s">
        <v>87</v>
      </c>
      <c r="K7389" t="s">
        <v>82</v>
      </c>
      <c r="L7389" t="s">
        <v>119</v>
      </c>
      <c r="M7389">
        <v>2024</v>
      </c>
      <c r="N7389" t="s">
        <v>84</v>
      </c>
      <c r="O7389" t="s">
        <v>6155</v>
      </c>
      <c r="P7389" t="s">
        <v>86</v>
      </c>
    </row>
    <row r="7390" spans="1:16" x14ac:dyDescent="0.45">
      <c r="A7390">
        <v>7389</v>
      </c>
      <c r="B7390" s="10">
        <v>45466</v>
      </c>
      <c r="C7390">
        <v>8378</v>
      </c>
      <c r="D7390" t="s">
        <v>89</v>
      </c>
      <c r="E7390">
        <v>46</v>
      </c>
      <c r="F7390" t="s">
        <v>8</v>
      </c>
      <c r="G7390">
        <v>2</v>
      </c>
      <c r="H7390">
        <v>774.46</v>
      </c>
      <c r="I7390">
        <v>1548.92</v>
      </c>
      <c r="J7390" t="s">
        <v>93</v>
      </c>
      <c r="K7390" t="s">
        <v>567</v>
      </c>
      <c r="L7390" t="s">
        <v>119</v>
      </c>
      <c r="M7390">
        <v>2024</v>
      </c>
      <c r="N7390" t="s">
        <v>84</v>
      </c>
      <c r="O7390" t="s">
        <v>7268</v>
      </c>
      <c r="P7390" t="s">
        <v>86</v>
      </c>
    </row>
    <row r="7391" spans="1:16" x14ac:dyDescent="0.45">
      <c r="A7391">
        <v>7390</v>
      </c>
      <c r="B7391" s="10">
        <v>45466</v>
      </c>
      <c r="C7391">
        <v>4196</v>
      </c>
      <c r="D7391" t="s">
        <v>80</v>
      </c>
      <c r="E7391">
        <v>34</v>
      </c>
      <c r="F7391" t="s">
        <v>5</v>
      </c>
      <c r="G7391">
        <v>3</v>
      </c>
      <c r="H7391">
        <v>4419.6400000000003</v>
      </c>
      <c r="I7391">
        <v>13258.92</v>
      </c>
      <c r="J7391" t="s">
        <v>87</v>
      </c>
      <c r="K7391" t="s">
        <v>82</v>
      </c>
      <c r="L7391" t="s">
        <v>119</v>
      </c>
      <c r="M7391">
        <v>2024</v>
      </c>
      <c r="N7391" t="s">
        <v>84</v>
      </c>
      <c r="O7391" t="s">
        <v>8359</v>
      </c>
      <c r="P7391" t="s">
        <v>748</v>
      </c>
    </row>
    <row r="7392" spans="1:16" x14ac:dyDescent="0.45">
      <c r="A7392">
        <v>7391</v>
      </c>
      <c r="B7392" s="10">
        <v>45466</v>
      </c>
      <c r="C7392">
        <v>5287</v>
      </c>
      <c r="D7392" t="s">
        <v>89</v>
      </c>
      <c r="E7392">
        <v>54</v>
      </c>
      <c r="F7392" t="s">
        <v>9</v>
      </c>
      <c r="G7392">
        <v>3</v>
      </c>
      <c r="H7392">
        <v>2633.13</v>
      </c>
      <c r="I7392">
        <v>7899.39</v>
      </c>
      <c r="J7392" t="s">
        <v>93</v>
      </c>
      <c r="K7392" t="s">
        <v>82</v>
      </c>
      <c r="L7392" t="s">
        <v>119</v>
      </c>
      <c r="M7392">
        <v>2024</v>
      </c>
      <c r="N7392" t="s">
        <v>84</v>
      </c>
      <c r="O7392" t="s">
        <v>6597</v>
      </c>
      <c r="P7392" t="s">
        <v>86</v>
      </c>
    </row>
    <row r="7393" spans="1:16" x14ac:dyDescent="0.45">
      <c r="A7393">
        <v>7392</v>
      </c>
      <c r="B7393" s="10">
        <v>45466</v>
      </c>
      <c r="C7393">
        <v>3261</v>
      </c>
      <c r="D7393" t="s">
        <v>89</v>
      </c>
      <c r="E7393">
        <v>26</v>
      </c>
      <c r="F7393" t="s">
        <v>9</v>
      </c>
      <c r="G7393">
        <v>4</v>
      </c>
      <c r="H7393">
        <v>3672.74</v>
      </c>
      <c r="I7393">
        <v>14690.96</v>
      </c>
      <c r="J7393" t="s">
        <v>87</v>
      </c>
      <c r="K7393" t="s">
        <v>82</v>
      </c>
      <c r="L7393" t="s">
        <v>119</v>
      </c>
      <c r="M7393">
        <v>2024</v>
      </c>
      <c r="N7393" t="s">
        <v>84</v>
      </c>
      <c r="O7393" t="s">
        <v>1119</v>
      </c>
      <c r="P7393" t="s">
        <v>86</v>
      </c>
    </row>
    <row r="7394" spans="1:16" x14ac:dyDescent="0.45">
      <c r="A7394">
        <v>7393</v>
      </c>
      <c r="B7394" s="10">
        <v>45466</v>
      </c>
      <c r="C7394">
        <v>9572</v>
      </c>
      <c r="D7394" t="s">
        <v>80</v>
      </c>
      <c r="E7394">
        <v>18</v>
      </c>
      <c r="F7394" t="s">
        <v>102</v>
      </c>
      <c r="G7394">
        <v>5</v>
      </c>
      <c r="H7394">
        <v>4861.87</v>
      </c>
      <c r="I7394">
        <v>24309.35</v>
      </c>
      <c r="J7394" t="s">
        <v>95</v>
      </c>
      <c r="K7394" t="s">
        <v>82</v>
      </c>
      <c r="L7394" t="s">
        <v>119</v>
      </c>
      <c r="M7394">
        <v>2024</v>
      </c>
      <c r="N7394" t="s">
        <v>84</v>
      </c>
      <c r="O7394" t="s">
        <v>4943</v>
      </c>
      <c r="P7394" t="s">
        <v>86</v>
      </c>
    </row>
    <row r="7395" spans="1:16" x14ac:dyDescent="0.45">
      <c r="A7395">
        <v>7394</v>
      </c>
      <c r="B7395" s="10">
        <v>45466</v>
      </c>
      <c r="C7395">
        <v>1238</v>
      </c>
      <c r="D7395" t="s">
        <v>89</v>
      </c>
      <c r="E7395">
        <v>21</v>
      </c>
      <c r="F7395" t="s">
        <v>102</v>
      </c>
      <c r="G7395">
        <v>1</v>
      </c>
      <c r="H7395">
        <v>2188.12</v>
      </c>
      <c r="I7395">
        <v>2188.12</v>
      </c>
      <c r="J7395" t="s">
        <v>95</v>
      </c>
      <c r="K7395" t="s">
        <v>82</v>
      </c>
      <c r="L7395" t="s">
        <v>119</v>
      </c>
      <c r="M7395">
        <v>2024</v>
      </c>
      <c r="N7395" t="s">
        <v>84</v>
      </c>
      <c r="O7395" t="s">
        <v>5089</v>
      </c>
      <c r="P7395" t="s">
        <v>86</v>
      </c>
    </row>
    <row r="7396" spans="1:16" x14ac:dyDescent="0.45">
      <c r="A7396">
        <v>7395</v>
      </c>
      <c r="B7396" s="10">
        <v>45466</v>
      </c>
      <c r="C7396">
        <v>7843</v>
      </c>
      <c r="D7396" t="s">
        <v>80</v>
      </c>
      <c r="E7396">
        <v>24</v>
      </c>
      <c r="F7396" t="s">
        <v>5</v>
      </c>
      <c r="G7396">
        <v>5</v>
      </c>
      <c r="H7396">
        <v>2325.62</v>
      </c>
      <c r="I7396">
        <v>11628.1</v>
      </c>
      <c r="J7396" t="s">
        <v>95</v>
      </c>
      <c r="K7396" t="s">
        <v>82</v>
      </c>
      <c r="L7396" t="s">
        <v>119</v>
      </c>
      <c r="M7396">
        <v>2024</v>
      </c>
      <c r="N7396" t="s">
        <v>84</v>
      </c>
      <c r="O7396" t="s">
        <v>8859</v>
      </c>
      <c r="P7396" t="s">
        <v>748</v>
      </c>
    </row>
    <row r="7397" spans="1:16" x14ac:dyDescent="0.45">
      <c r="A7397">
        <v>7396</v>
      </c>
      <c r="B7397" s="10">
        <v>45466</v>
      </c>
      <c r="C7397">
        <v>2105</v>
      </c>
      <c r="D7397" t="s">
        <v>80</v>
      </c>
      <c r="E7397">
        <v>28</v>
      </c>
      <c r="F7397" t="s">
        <v>102</v>
      </c>
      <c r="G7397">
        <v>3</v>
      </c>
      <c r="H7397">
        <v>4137.9399999999996</v>
      </c>
      <c r="I7397">
        <v>12413.82</v>
      </c>
      <c r="J7397" t="s">
        <v>87</v>
      </c>
      <c r="K7397" t="s">
        <v>82</v>
      </c>
      <c r="L7397" t="s">
        <v>119</v>
      </c>
      <c r="M7397">
        <v>2024</v>
      </c>
      <c r="N7397" t="s">
        <v>84</v>
      </c>
      <c r="O7397" t="s">
        <v>6156</v>
      </c>
      <c r="P7397" t="s">
        <v>86</v>
      </c>
    </row>
    <row r="7398" spans="1:16" x14ac:dyDescent="0.45">
      <c r="A7398">
        <v>7397</v>
      </c>
      <c r="B7398" s="10">
        <v>45466</v>
      </c>
      <c r="C7398">
        <v>2386</v>
      </c>
      <c r="D7398" t="s">
        <v>80</v>
      </c>
      <c r="E7398">
        <v>31</v>
      </c>
      <c r="F7398" t="s">
        <v>9</v>
      </c>
      <c r="G7398">
        <v>2</v>
      </c>
      <c r="H7398">
        <v>595.67999999999995</v>
      </c>
      <c r="I7398">
        <v>1191.3599999999999</v>
      </c>
      <c r="J7398" t="s">
        <v>87</v>
      </c>
      <c r="K7398" t="s">
        <v>567</v>
      </c>
      <c r="L7398" t="s">
        <v>119</v>
      </c>
      <c r="M7398">
        <v>2024</v>
      </c>
      <c r="N7398" t="s">
        <v>84</v>
      </c>
      <c r="O7398" t="s">
        <v>7113</v>
      </c>
      <c r="P7398" t="s">
        <v>86</v>
      </c>
    </row>
    <row r="7399" spans="1:16" x14ac:dyDescent="0.45">
      <c r="A7399">
        <v>7398</v>
      </c>
      <c r="B7399" s="10">
        <v>45467</v>
      </c>
      <c r="C7399">
        <v>2667</v>
      </c>
      <c r="D7399" t="s">
        <v>89</v>
      </c>
      <c r="E7399">
        <v>59</v>
      </c>
      <c r="F7399" t="s">
        <v>8</v>
      </c>
      <c r="G7399">
        <v>2</v>
      </c>
      <c r="H7399">
        <v>187.11</v>
      </c>
      <c r="I7399">
        <v>374.22</v>
      </c>
      <c r="J7399" t="s">
        <v>81</v>
      </c>
      <c r="K7399" t="s">
        <v>567</v>
      </c>
      <c r="L7399" t="s">
        <v>119</v>
      </c>
      <c r="M7399">
        <v>2024</v>
      </c>
      <c r="N7399" t="s">
        <v>84</v>
      </c>
      <c r="O7399" t="s">
        <v>640</v>
      </c>
      <c r="P7399" t="s">
        <v>86</v>
      </c>
    </row>
    <row r="7400" spans="1:16" x14ac:dyDescent="0.45">
      <c r="A7400">
        <v>7399</v>
      </c>
      <c r="B7400" s="10">
        <v>45467</v>
      </c>
      <c r="C7400">
        <v>3691</v>
      </c>
      <c r="D7400" t="s">
        <v>89</v>
      </c>
      <c r="E7400">
        <v>36</v>
      </c>
      <c r="F7400" t="s">
        <v>6</v>
      </c>
      <c r="G7400">
        <v>1</v>
      </c>
      <c r="H7400">
        <v>3041.37</v>
      </c>
      <c r="I7400">
        <v>3041.37</v>
      </c>
      <c r="J7400" t="s">
        <v>97</v>
      </c>
      <c r="K7400" t="s">
        <v>82</v>
      </c>
      <c r="L7400" t="s">
        <v>119</v>
      </c>
      <c r="M7400">
        <v>2024</v>
      </c>
      <c r="N7400" t="s">
        <v>668</v>
      </c>
      <c r="O7400" t="s">
        <v>9647</v>
      </c>
      <c r="P7400" t="s">
        <v>86</v>
      </c>
    </row>
    <row r="7401" spans="1:16" x14ac:dyDescent="0.45">
      <c r="A7401">
        <v>7400</v>
      </c>
      <c r="B7401" s="10">
        <v>45467</v>
      </c>
      <c r="C7401">
        <v>8756</v>
      </c>
      <c r="D7401" t="s">
        <v>80</v>
      </c>
      <c r="E7401">
        <v>57</v>
      </c>
      <c r="F7401" t="s">
        <v>9</v>
      </c>
      <c r="G7401">
        <v>1</v>
      </c>
      <c r="H7401">
        <v>879.22</v>
      </c>
      <c r="I7401">
        <v>879.22</v>
      </c>
      <c r="J7401" t="s">
        <v>81</v>
      </c>
      <c r="K7401" t="s">
        <v>567</v>
      </c>
      <c r="L7401" t="s">
        <v>119</v>
      </c>
      <c r="M7401">
        <v>2024</v>
      </c>
      <c r="N7401" t="s">
        <v>84</v>
      </c>
      <c r="O7401" t="s">
        <v>8115</v>
      </c>
      <c r="P7401" t="s">
        <v>86</v>
      </c>
    </row>
    <row r="7402" spans="1:16" x14ac:dyDescent="0.45">
      <c r="A7402">
        <v>7401</v>
      </c>
      <c r="B7402" s="10">
        <v>45467</v>
      </c>
      <c r="C7402">
        <v>2996</v>
      </c>
      <c r="D7402" t="s">
        <v>89</v>
      </c>
      <c r="E7402">
        <v>20</v>
      </c>
      <c r="F7402" t="s">
        <v>5</v>
      </c>
      <c r="G7402">
        <v>1</v>
      </c>
      <c r="H7402">
        <v>1315.9</v>
      </c>
      <c r="I7402">
        <v>1315.9</v>
      </c>
      <c r="J7402" t="s">
        <v>95</v>
      </c>
      <c r="K7402" t="s">
        <v>567</v>
      </c>
      <c r="L7402" t="s">
        <v>119</v>
      </c>
      <c r="M7402">
        <v>2024</v>
      </c>
      <c r="N7402" t="s">
        <v>84</v>
      </c>
      <c r="O7402" t="s">
        <v>7730</v>
      </c>
      <c r="P7402" t="s">
        <v>86</v>
      </c>
    </row>
    <row r="7403" spans="1:16" x14ac:dyDescent="0.45">
      <c r="A7403">
        <v>7402</v>
      </c>
      <c r="B7403" s="10">
        <v>45467</v>
      </c>
      <c r="C7403">
        <v>2425</v>
      </c>
      <c r="D7403" t="s">
        <v>80</v>
      </c>
      <c r="E7403">
        <v>25</v>
      </c>
      <c r="F7403" t="s">
        <v>8</v>
      </c>
      <c r="G7403">
        <v>2</v>
      </c>
      <c r="H7403">
        <v>4882.59</v>
      </c>
      <c r="I7403">
        <v>9765.18</v>
      </c>
      <c r="J7403" t="s">
        <v>87</v>
      </c>
      <c r="K7403" t="s">
        <v>82</v>
      </c>
      <c r="L7403" t="s">
        <v>119</v>
      </c>
      <c r="M7403">
        <v>2024</v>
      </c>
      <c r="N7403" t="s">
        <v>84</v>
      </c>
      <c r="O7403" t="s">
        <v>3813</v>
      </c>
      <c r="P7403" t="s">
        <v>86</v>
      </c>
    </row>
    <row r="7404" spans="1:16" x14ac:dyDescent="0.45">
      <c r="A7404">
        <v>7403</v>
      </c>
      <c r="B7404" s="10">
        <v>45467</v>
      </c>
      <c r="C7404">
        <v>9023</v>
      </c>
      <c r="D7404" t="s">
        <v>89</v>
      </c>
      <c r="E7404">
        <v>46</v>
      </c>
      <c r="F7404" t="s">
        <v>8</v>
      </c>
      <c r="G7404">
        <v>3</v>
      </c>
      <c r="H7404">
        <v>3283.08</v>
      </c>
      <c r="I7404">
        <v>9849.24</v>
      </c>
      <c r="J7404" t="s">
        <v>93</v>
      </c>
      <c r="K7404" t="s">
        <v>82</v>
      </c>
      <c r="L7404" t="s">
        <v>119</v>
      </c>
      <c r="M7404">
        <v>2024</v>
      </c>
      <c r="N7404" t="s">
        <v>668</v>
      </c>
      <c r="O7404" t="s">
        <v>9534</v>
      </c>
      <c r="P7404" t="s">
        <v>86</v>
      </c>
    </row>
    <row r="7405" spans="1:16" x14ac:dyDescent="0.45">
      <c r="A7405">
        <v>7404</v>
      </c>
      <c r="B7405" s="10">
        <v>45467</v>
      </c>
      <c r="C7405">
        <v>7849</v>
      </c>
      <c r="D7405" t="s">
        <v>80</v>
      </c>
      <c r="E7405">
        <v>54</v>
      </c>
      <c r="F7405" t="s">
        <v>6</v>
      </c>
      <c r="G7405">
        <v>1</v>
      </c>
      <c r="H7405">
        <v>4286.03</v>
      </c>
      <c r="I7405">
        <v>4286.03</v>
      </c>
      <c r="J7405" t="s">
        <v>93</v>
      </c>
      <c r="K7405" t="s">
        <v>82</v>
      </c>
      <c r="L7405" t="s">
        <v>119</v>
      </c>
      <c r="M7405">
        <v>2024</v>
      </c>
      <c r="N7405" t="s">
        <v>84</v>
      </c>
      <c r="O7405" t="s">
        <v>5697</v>
      </c>
      <c r="P7405" t="s">
        <v>86</v>
      </c>
    </row>
    <row r="7406" spans="1:16" x14ac:dyDescent="0.45">
      <c r="A7406">
        <v>7405</v>
      </c>
      <c r="B7406" s="10">
        <v>45467</v>
      </c>
      <c r="C7406">
        <v>4247</v>
      </c>
      <c r="D7406" t="s">
        <v>89</v>
      </c>
      <c r="E7406">
        <v>60</v>
      </c>
      <c r="F7406" t="s">
        <v>9</v>
      </c>
      <c r="G7406">
        <v>1</v>
      </c>
      <c r="H7406">
        <v>4494.07</v>
      </c>
      <c r="I7406">
        <v>4494.07</v>
      </c>
      <c r="J7406" t="s">
        <v>81</v>
      </c>
      <c r="K7406" t="s">
        <v>82</v>
      </c>
      <c r="L7406" t="s">
        <v>119</v>
      </c>
      <c r="M7406">
        <v>2024</v>
      </c>
      <c r="N7406" t="s">
        <v>84</v>
      </c>
      <c r="O7406" t="s">
        <v>5933</v>
      </c>
      <c r="P7406" t="s">
        <v>86</v>
      </c>
    </row>
    <row r="7407" spans="1:16" x14ac:dyDescent="0.45">
      <c r="A7407">
        <v>7406</v>
      </c>
      <c r="B7407" s="10">
        <v>45467</v>
      </c>
      <c r="C7407">
        <v>3592</v>
      </c>
      <c r="D7407" t="s">
        <v>80</v>
      </c>
      <c r="E7407">
        <v>26</v>
      </c>
      <c r="F7407" t="s">
        <v>8</v>
      </c>
      <c r="G7407">
        <v>2</v>
      </c>
      <c r="H7407">
        <v>650.67999999999995</v>
      </c>
      <c r="I7407">
        <v>1301.3599999999999</v>
      </c>
      <c r="J7407" t="s">
        <v>87</v>
      </c>
      <c r="K7407" t="s">
        <v>567</v>
      </c>
      <c r="L7407" t="s">
        <v>119</v>
      </c>
      <c r="M7407">
        <v>2024</v>
      </c>
      <c r="N7407" t="s">
        <v>84</v>
      </c>
      <c r="O7407" t="s">
        <v>7114</v>
      </c>
      <c r="P7407" t="s">
        <v>86</v>
      </c>
    </row>
    <row r="7408" spans="1:16" x14ac:dyDescent="0.45">
      <c r="A7408">
        <v>7407</v>
      </c>
      <c r="B7408" s="10">
        <v>45467</v>
      </c>
      <c r="C7408">
        <v>2490</v>
      </c>
      <c r="D7408" t="s">
        <v>89</v>
      </c>
      <c r="E7408">
        <v>36</v>
      </c>
      <c r="F7408" t="s">
        <v>8</v>
      </c>
      <c r="G7408">
        <v>3</v>
      </c>
      <c r="H7408">
        <v>4642.5</v>
      </c>
      <c r="I7408">
        <v>13927.5</v>
      </c>
      <c r="J7408" t="s">
        <v>97</v>
      </c>
      <c r="K7408" t="s">
        <v>82</v>
      </c>
      <c r="L7408" t="s">
        <v>119</v>
      </c>
      <c r="M7408">
        <v>2024</v>
      </c>
      <c r="N7408" t="s">
        <v>84</v>
      </c>
      <c r="O7408" t="s">
        <v>6372</v>
      </c>
      <c r="P7408" t="s">
        <v>86</v>
      </c>
    </row>
    <row r="7409" spans="1:16" x14ac:dyDescent="0.45">
      <c r="A7409">
        <v>7408</v>
      </c>
      <c r="B7409" s="10">
        <v>45467</v>
      </c>
      <c r="C7409">
        <v>2224</v>
      </c>
      <c r="D7409" t="s">
        <v>80</v>
      </c>
      <c r="E7409">
        <v>29</v>
      </c>
      <c r="F7409" t="s">
        <v>102</v>
      </c>
      <c r="G7409">
        <v>1</v>
      </c>
      <c r="H7409">
        <v>4339.2700000000004</v>
      </c>
      <c r="I7409">
        <v>4339.2700000000004</v>
      </c>
      <c r="J7409" t="s">
        <v>87</v>
      </c>
      <c r="K7409" t="s">
        <v>82</v>
      </c>
      <c r="L7409" t="s">
        <v>119</v>
      </c>
      <c r="M7409">
        <v>2024</v>
      </c>
      <c r="N7409" t="s">
        <v>84</v>
      </c>
      <c r="O7409" t="s">
        <v>5474</v>
      </c>
      <c r="P7409" t="s">
        <v>86</v>
      </c>
    </row>
    <row r="7410" spans="1:16" x14ac:dyDescent="0.45">
      <c r="A7410">
        <v>7409</v>
      </c>
      <c r="B7410" s="10">
        <v>45467</v>
      </c>
      <c r="C7410">
        <v>3587</v>
      </c>
      <c r="D7410" t="s">
        <v>89</v>
      </c>
      <c r="E7410">
        <v>44</v>
      </c>
      <c r="F7410" t="s">
        <v>8</v>
      </c>
      <c r="G7410">
        <v>3</v>
      </c>
      <c r="H7410">
        <v>274.45</v>
      </c>
      <c r="I7410">
        <v>823.35</v>
      </c>
      <c r="J7410" t="s">
        <v>97</v>
      </c>
      <c r="K7410" t="s">
        <v>567</v>
      </c>
      <c r="L7410" t="s">
        <v>119</v>
      </c>
      <c r="M7410">
        <v>2024</v>
      </c>
      <c r="N7410" t="s">
        <v>84</v>
      </c>
      <c r="O7410" t="s">
        <v>8762</v>
      </c>
      <c r="P7410" t="s">
        <v>748</v>
      </c>
    </row>
    <row r="7411" spans="1:16" x14ac:dyDescent="0.45">
      <c r="A7411">
        <v>7410</v>
      </c>
      <c r="B7411" s="10">
        <v>45467</v>
      </c>
      <c r="C7411">
        <v>8714</v>
      </c>
      <c r="D7411" t="s">
        <v>80</v>
      </c>
      <c r="E7411">
        <v>54</v>
      </c>
      <c r="F7411" t="s">
        <v>5</v>
      </c>
      <c r="G7411">
        <v>4</v>
      </c>
      <c r="H7411">
        <v>4887.18</v>
      </c>
      <c r="I7411">
        <v>19548.72</v>
      </c>
      <c r="J7411" t="s">
        <v>93</v>
      </c>
      <c r="K7411" t="s">
        <v>82</v>
      </c>
      <c r="L7411" t="s">
        <v>119</v>
      </c>
      <c r="M7411">
        <v>2024</v>
      </c>
      <c r="N7411" t="s">
        <v>84</v>
      </c>
      <c r="O7411" t="s">
        <v>2121</v>
      </c>
      <c r="P7411" t="s">
        <v>86</v>
      </c>
    </row>
    <row r="7412" spans="1:16" x14ac:dyDescent="0.45">
      <c r="A7412">
        <v>7411</v>
      </c>
      <c r="B7412" s="10">
        <v>45467</v>
      </c>
      <c r="C7412">
        <v>4064</v>
      </c>
      <c r="D7412" t="s">
        <v>89</v>
      </c>
      <c r="E7412">
        <v>42</v>
      </c>
      <c r="F7412" t="s">
        <v>8</v>
      </c>
      <c r="G7412">
        <v>1</v>
      </c>
      <c r="H7412">
        <v>2318.67</v>
      </c>
      <c r="I7412">
        <v>2318.67</v>
      </c>
      <c r="J7412" t="s">
        <v>97</v>
      </c>
      <c r="K7412" t="s">
        <v>82</v>
      </c>
      <c r="L7412" t="s">
        <v>119</v>
      </c>
      <c r="M7412">
        <v>2024</v>
      </c>
      <c r="N7412" t="s">
        <v>84</v>
      </c>
      <c r="O7412" t="s">
        <v>5268</v>
      </c>
      <c r="P7412" t="s">
        <v>86</v>
      </c>
    </row>
    <row r="7413" spans="1:16" x14ac:dyDescent="0.45">
      <c r="A7413">
        <v>7412</v>
      </c>
      <c r="B7413" s="10">
        <v>45468</v>
      </c>
      <c r="C7413">
        <v>8804</v>
      </c>
      <c r="D7413" t="s">
        <v>89</v>
      </c>
      <c r="E7413">
        <v>62</v>
      </c>
      <c r="F7413" t="s">
        <v>102</v>
      </c>
      <c r="G7413">
        <v>1</v>
      </c>
      <c r="H7413">
        <v>4873.72</v>
      </c>
      <c r="I7413">
        <v>4873.72</v>
      </c>
      <c r="J7413" t="s">
        <v>81</v>
      </c>
      <c r="K7413" t="s">
        <v>82</v>
      </c>
      <c r="L7413" t="s">
        <v>119</v>
      </c>
      <c r="M7413">
        <v>2024</v>
      </c>
      <c r="N7413" t="s">
        <v>84</v>
      </c>
      <c r="O7413" t="s">
        <v>551</v>
      </c>
      <c r="P7413" t="s">
        <v>86</v>
      </c>
    </row>
    <row r="7414" spans="1:16" x14ac:dyDescent="0.45">
      <c r="A7414">
        <v>7413</v>
      </c>
      <c r="B7414" s="10">
        <v>45468</v>
      </c>
      <c r="C7414">
        <v>1832</v>
      </c>
      <c r="D7414" t="s">
        <v>80</v>
      </c>
      <c r="E7414">
        <v>55</v>
      </c>
      <c r="F7414" t="s">
        <v>7</v>
      </c>
      <c r="G7414">
        <v>2</v>
      </c>
      <c r="H7414">
        <v>4128.08</v>
      </c>
      <c r="I7414">
        <v>8256.16</v>
      </c>
      <c r="J7414" t="s">
        <v>81</v>
      </c>
      <c r="K7414" t="s">
        <v>82</v>
      </c>
      <c r="L7414" t="s">
        <v>119</v>
      </c>
      <c r="M7414">
        <v>2024</v>
      </c>
      <c r="N7414" t="s">
        <v>84</v>
      </c>
      <c r="O7414" t="s">
        <v>3166</v>
      </c>
      <c r="P7414" t="s">
        <v>86</v>
      </c>
    </row>
    <row r="7415" spans="1:16" x14ac:dyDescent="0.45">
      <c r="A7415">
        <v>7414</v>
      </c>
      <c r="B7415" s="10">
        <v>45468</v>
      </c>
      <c r="C7415">
        <v>3440</v>
      </c>
      <c r="D7415" t="s">
        <v>89</v>
      </c>
      <c r="E7415">
        <v>34</v>
      </c>
      <c r="F7415" t="s">
        <v>7</v>
      </c>
      <c r="G7415">
        <v>4</v>
      </c>
      <c r="H7415">
        <v>2228.66</v>
      </c>
      <c r="I7415">
        <v>8914.64</v>
      </c>
      <c r="J7415" t="s">
        <v>87</v>
      </c>
      <c r="K7415" t="s">
        <v>82</v>
      </c>
      <c r="L7415" t="s">
        <v>119</v>
      </c>
      <c r="M7415">
        <v>2024</v>
      </c>
      <c r="N7415" t="s">
        <v>84</v>
      </c>
      <c r="O7415" t="s">
        <v>1120</v>
      </c>
      <c r="P7415" t="s">
        <v>86</v>
      </c>
    </row>
    <row r="7416" spans="1:16" x14ac:dyDescent="0.45">
      <c r="A7416">
        <v>7415</v>
      </c>
      <c r="B7416" s="10">
        <v>45468</v>
      </c>
      <c r="C7416">
        <v>5795</v>
      </c>
      <c r="D7416" t="s">
        <v>89</v>
      </c>
      <c r="E7416">
        <v>61</v>
      </c>
      <c r="F7416" t="s">
        <v>5</v>
      </c>
      <c r="G7416">
        <v>4</v>
      </c>
      <c r="H7416">
        <v>2582.21</v>
      </c>
      <c r="I7416">
        <v>10328.84</v>
      </c>
      <c r="J7416" t="s">
        <v>81</v>
      </c>
      <c r="K7416" t="s">
        <v>82</v>
      </c>
      <c r="L7416" t="s">
        <v>119</v>
      </c>
      <c r="M7416">
        <v>2024</v>
      </c>
      <c r="N7416" t="s">
        <v>84</v>
      </c>
      <c r="O7416" t="s">
        <v>1494</v>
      </c>
      <c r="P7416" t="s">
        <v>86</v>
      </c>
    </row>
    <row r="7417" spans="1:16" x14ac:dyDescent="0.45">
      <c r="A7417">
        <v>7416</v>
      </c>
      <c r="B7417" s="10">
        <v>45468</v>
      </c>
      <c r="C7417">
        <v>2646</v>
      </c>
      <c r="D7417" t="s">
        <v>89</v>
      </c>
      <c r="E7417">
        <v>50</v>
      </c>
      <c r="F7417" t="s">
        <v>6</v>
      </c>
      <c r="G7417">
        <v>4</v>
      </c>
      <c r="H7417">
        <v>1411.73</v>
      </c>
      <c r="I7417">
        <v>5646.92</v>
      </c>
      <c r="J7417" t="s">
        <v>93</v>
      </c>
      <c r="K7417" t="s">
        <v>82</v>
      </c>
      <c r="L7417" t="s">
        <v>119</v>
      </c>
      <c r="M7417">
        <v>2024</v>
      </c>
      <c r="N7417" t="s">
        <v>84</v>
      </c>
      <c r="O7417" t="s">
        <v>2122</v>
      </c>
      <c r="P7417" t="s">
        <v>86</v>
      </c>
    </row>
    <row r="7418" spans="1:16" x14ac:dyDescent="0.45">
      <c r="A7418">
        <v>7417</v>
      </c>
      <c r="B7418" s="10">
        <v>45468</v>
      </c>
      <c r="C7418">
        <v>1440</v>
      </c>
      <c r="D7418" t="s">
        <v>89</v>
      </c>
      <c r="E7418">
        <v>56</v>
      </c>
      <c r="F7418" t="s">
        <v>6</v>
      </c>
      <c r="G7418">
        <v>5</v>
      </c>
      <c r="H7418">
        <v>2460.25</v>
      </c>
      <c r="I7418">
        <v>12301.25</v>
      </c>
      <c r="J7418" t="s">
        <v>81</v>
      </c>
      <c r="K7418" t="s">
        <v>82</v>
      </c>
      <c r="L7418" t="s">
        <v>119</v>
      </c>
      <c r="M7418">
        <v>2024</v>
      </c>
      <c r="N7418" t="s">
        <v>84</v>
      </c>
      <c r="O7418" t="s">
        <v>4774</v>
      </c>
      <c r="P7418" t="s">
        <v>86</v>
      </c>
    </row>
    <row r="7419" spans="1:16" x14ac:dyDescent="0.45">
      <c r="A7419">
        <v>7418</v>
      </c>
      <c r="B7419" s="10">
        <v>45468</v>
      </c>
      <c r="C7419">
        <v>6956</v>
      </c>
      <c r="D7419" t="s">
        <v>80</v>
      </c>
      <c r="E7419">
        <v>31</v>
      </c>
      <c r="F7419" t="s">
        <v>5</v>
      </c>
      <c r="G7419">
        <v>2</v>
      </c>
      <c r="H7419">
        <v>582.09</v>
      </c>
      <c r="I7419">
        <v>1164.18</v>
      </c>
      <c r="J7419" t="s">
        <v>87</v>
      </c>
      <c r="K7419" t="s">
        <v>567</v>
      </c>
      <c r="L7419" t="s">
        <v>119</v>
      </c>
      <c r="M7419">
        <v>2024</v>
      </c>
      <c r="N7419" t="s">
        <v>668</v>
      </c>
      <c r="O7419" t="s">
        <v>9379</v>
      </c>
      <c r="P7419" t="s">
        <v>86</v>
      </c>
    </row>
    <row r="7420" spans="1:16" x14ac:dyDescent="0.45">
      <c r="A7420">
        <v>7419</v>
      </c>
      <c r="B7420" s="10">
        <v>45468</v>
      </c>
      <c r="C7420">
        <v>3367</v>
      </c>
      <c r="D7420" t="s">
        <v>89</v>
      </c>
      <c r="E7420">
        <v>45</v>
      </c>
      <c r="F7420" t="s">
        <v>8</v>
      </c>
      <c r="G7420">
        <v>2</v>
      </c>
      <c r="H7420">
        <v>4547.74</v>
      </c>
      <c r="I7420">
        <v>9095.48</v>
      </c>
      <c r="J7420" t="s">
        <v>93</v>
      </c>
      <c r="K7420" t="s">
        <v>82</v>
      </c>
      <c r="L7420" t="s">
        <v>119</v>
      </c>
      <c r="M7420">
        <v>2024</v>
      </c>
      <c r="N7420" t="s">
        <v>84</v>
      </c>
      <c r="O7420" t="s">
        <v>3470</v>
      </c>
      <c r="P7420" t="s">
        <v>86</v>
      </c>
    </row>
    <row r="7421" spans="1:16" x14ac:dyDescent="0.45">
      <c r="A7421">
        <v>7420</v>
      </c>
      <c r="B7421" s="10">
        <v>45468</v>
      </c>
      <c r="C7421">
        <v>7696</v>
      </c>
      <c r="D7421" t="s">
        <v>89</v>
      </c>
      <c r="E7421">
        <v>35</v>
      </c>
      <c r="F7421" t="s">
        <v>8</v>
      </c>
      <c r="G7421">
        <v>1</v>
      </c>
      <c r="H7421">
        <v>3580.4</v>
      </c>
      <c r="I7421">
        <v>3580.4</v>
      </c>
      <c r="J7421" t="s">
        <v>97</v>
      </c>
      <c r="K7421" t="s">
        <v>82</v>
      </c>
      <c r="L7421" t="s">
        <v>119</v>
      </c>
      <c r="M7421">
        <v>2024</v>
      </c>
      <c r="N7421" t="s">
        <v>84</v>
      </c>
      <c r="O7421" t="s">
        <v>5269</v>
      </c>
      <c r="P7421" t="s">
        <v>86</v>
      </c>
    </row>
    <row r="7422" spans="1:16" x14ac:dyDescent="0.45">
      <c r="A7422">
        <v>7421</v>
      </c>
      <c r="B7422" s="10">
        <v>45468</v>
      </c>
      <c r="C7422">
        <v>6190</v>
      </c>
      <c r="D7422" t="s">
        <v>80</v>
      </c>
      <c r="E7422">
        <v>50</v>
      </c>
      <c r="F7422" t="s">
        <v>7</v>
      </c>
      <c r="G7422">
        <v>2</v>
      </c>
      <c r="H7422">
        <v>4035.77</v>
      </c>
      <c r="I7422">
        <v>8071.54</v>
      </c>
      <c r="J7422" t="s">
        <v>93</v>
      </c>
      <c r="K7422" t="s">
        <v>82</v>
      </c>
      <c r="L7422" t="s">
        <v>119</v>
      </c>
      <c r="M7422">
        <v>2024</v>
      </c>
      <c r="N7422" t="s">
        <v>84</v>
      </c>
      <c r="O7422" t="s">
        <v>3471</v>
      </c>
      <c r="P7422" t="s">
        <v>86</v>
      </c>
    </row>
    <row r="7423" spans="1:16" x14ac:dyDescent="0.45">
      <c r="A7423">
        <v>7422</v>
      </c>
      <c r="B7423" s="10">
        <v>45468</v>
      </c>
      <c r="C7423">
        <v>5663</v>
      </c>
      <c r="D7423" t="s">
        <v>89</v>
      </c>
      <c r="E7423">
        <v>59</v>
      </c>
      <c r="F7423" t="s">
        <v>7</v>
      </c>
      <c r="G7423">
        <v>1</v>
      </c>
      <c r="H7423">
        <v>2679.05</v>
      </c>
      <c r="I7423">
        <v>2679.05</v>
      </c>
      <c r="J7423" t="s">
        <v>81</v>
      </c>
      <c r="K7423" t="s">
        <v>82</v>
      </c>
      <c r="L7423" t="s">
        <v>119</v>
      </c>
      <c r="M7423">
        <v>2024</v>
      </c>
      <c r="N7423" t="s">
        <v>84</v>
      </c>
      <c r="O7423" t="s">
        <v>5934</v>
      </c>
      <c r="P7423" t="s">
        <v>86</v>
      </c>
    </row>
    <row r="7424" spans="1:16" x14ac:dyDescent="0.45">
      <c r="A7424">
        <v>7423</v>
      </c>
      <c r="B7424" s="10">
        <v>45468</v>
      </c>
      <c r="C7424">
        <v>8062</v>
      </c>
      <c r="D7424" t="s">
        <v>80</v>
      </c>
      <c r="E7424">
        <v>32</v>
      </c>
      <c r="F7424" t="s">
        <v>9</v>
      </c>
      <c r="G7424">
        <v>1</v>
      </c>
      <c r="H7424">
        <v>671.89</v>
      </c>
      <c r="I7424">
        <v>671.89</v>
      </c>
      <c r="J7424" t="s">
        <v>87</v>
      </c>
      <c r="K7424" t="s">
        <v>567</v>
      </c>
      <c r="L7424" t="s">
        <v>119</v>
      </c>
      <c r="M7424">
        <v>2024</v>
      </c>
      <c r="N7424" t="s">
        <v>84</v>
      </c>
      <c r="O7424" t="s">
        <v>8249</v>
      </c>
      <c r="P7424" t="s">
        <v>86</v>
      </c>
    </row>
    <row r="7425" spans="1:16" x14ac:dyDescent="0.45">
      <c r="A7425">
        <v>7424</v>
      </c>
      <c r="B7425" s="10">
        <v>45468</v>
      </c>
      <c r="C7425">
        <v>5331</v>
      </c>
      <c r="D7425" t="s">
        <v>89</v>
      </c>
      <c r="E7425">
        <v>28</v>
      </c>
      <c r="F7425" t="s">
        <v>7</v>
      </c>
      <c r="G7425">
        <v>5</v>
      </c>
      <c r="H7425">
        <v>2709.36</v>
      </c>
      <c r="I7425">
        <v>13546.8</v>
      </c>
      <c r="J7425" t="s">
        <v>87</v>
      </c>
      <c r="K7425" t="s">
        <v>82</v>
      </c>
      <c r="L7425" t="s">
        <v>119</v>
      </c>
      <c r="M7425">
        <v>2024</v>
      </c>
      <c r="N7425" t="s">
        <v>84</v>
      </c>
      <c r="O7425" t="s">
        <v>9013</v>
      </c>
      <c r="P7425" t="s">
        <v>748</v>
      </c>
    </row>
    <row r="7426" spans="1:16" x14ac:dyDescent="0.45">
      <c r="A7426">
        <v>7425</v>
      </c>
      <c r="B7426" s="10">
        <v>45469</v>
      </c>
      <c r="C7426">
        <v>4034</v>
      </c>
      <c r="D7426" t="s">
        <v>80</v>
      </c>
      <c r="E7426">
        <v>53</v>
      </c>
      <c r="F7426" t="s">
        <v>7</v>
      </c>
      <c r="G7426">
        <v>2</v>
      </c>
      <c r="H7426">
        <v>1679.57</v>
      </c>
      <c r="I7426">
        <v>3359.14</v>
      </c>
      <c r="J7426" t="s">
        <v>93</v>
      </c>
      <c r="K7426" t="s">
        <v>82</v>
      </c>
      <c r="L7426" t="s">
        <v>119</v>
      </c>
      <c r="M7426">
        <v>2024</v>
      </c>
      <c r="N7426" t="s">
        <v>84</v>
      </c>
      <c r="O7426" t="s">
        <v>301</v>
      </c>
      <c r="P7426" t="s">
        <v>86</v>
      </c>
    </row>
    <row r="7427" spans="1:16" x14ac:dyDescent="0.45">
      <c r="A7427">
        <v>7426</v>
      </c>
      <c r="B7427" s="10">
        <v>45469</v>
      </c>
      <c r="C7427">
        <v>4262</v>
      </c>
      <c r="D7427" t="s">
        <v>89</v>
      </c>
      <c r="E7427">
        <v>32</v>
      </c>
      <c r="F7427" t="s">
        <v>5</v>
      </c>
      <c r="G7427">
        <v>2</v>
      </c>
      <c r="H7427">
        <v>100.02</v>
      </c>
      <c r="I7427">
        <v>200.04</v>
      </c>
      <c r="J7427" t="s">
        <v>87</v>
      </c>
      <c r="K7427" t="s">
        <v>567</v>
      </c>
      <c r="L7427" t="s">
        <v>119</v>
      </c>
      <c r="M7427">
        <v>2024</v>
      </c>
      <c r="N7427" t="s">
        <v>84</v>
      </c>
      <c r="O7427" t="s">
        <v>7115</v>
      </c>
      <c r="P7427" t="s">
        <v>86</v>
      </c>
    </row>
    <row r="7428" spans="1:16" x14ac:dyDescent="0.45">
      <c r="A7428">
        <v>7427</v>
      </c>
      <c r="B7428" s="10">
        <v>45469</v>
      </c>
      <c r="C7428">
        <v>3107</v>
      </c>
      <c r="D7428" t="s">
        <v>80</v>
      </c>
      <c r="E7428">
        <v>47</v>
      </c>
      <c r="F7428" t="s">
        <v>9</v>
      </c>
      <c r="G7428">
        <v>5</v>
      </c>
      <c r="H7428">
        <v>3094.43</v>
      </c>
      <c r="I7428">
        <v>15472.15</v>
      </c>
      <c r="J7428" t="s">
        <v>93</v>
      </c>
      <c r="K7428" t="s">
        <v>82</v>
      </c>
      <c r="L7428" t="s">
        <v>119</v>
      </c>
      <c r="M7428">
        <v>2024</v>
      </c>
      <c r="N7428" t="s">
        <v>84</v>
      </c>
      <c r="O7428" t="s">
        <v>4319</v>
      </c>
      <c r="P7428" t="s">
        <v>86</v>
      </c>
    </row>
    <row r="7429" spans="1:16" x14ac:dyDescent="0.45">
      <c r="A7429">
        <v>7428</v>
      </c>
      <c r="B7429" s="10">
        <v>45469</v>
      </c>
      <c r="C7429">
        <v>8036</v>
      </c>
      <c r="D7429" t="s">
        <v>80</v>
      </c>
      <c r="E7429">
        <v>32</v>
      </c>
      <c r="F7429" t="s">
        <v>6</v>
      </c>
      <c r="G7429">
        <v>5</v>
      </c>
      <c r="H7429">
        <v>4275.5600000000004</v>
      </c>
      <c r="I7429">
        <v>21377.8</v>
      </c>
      <c r="J7429" t="s">
        <v>87</v>
      </c>
      <c r="K7429" t="s">
        <v>82</v>
      </c>
      <c r="L7429" t="s">
        <v>119</v>
      </c>
      <c r="M7429">
        <v>2024</v>
      </c>
      <c r="N7429" t="s">
        <v>668</v>
      </c>
      <c r="O7429" t="s">
        <v>9309</v>
      </c>
      <c r="P7429" t="s">
        <v>748</v>
      </c>
    </row>
    <row r="7430" spans="1:16" x14ac:dyDescent="0.45">
      <c r="A7430">
        <v>7429</v>
      </c>
      <c r="B7430" s="10">
        <v>45469</v>
      </c>
      <c r="C7430">
        <v>5320</v>
      </c>
      <c r="D7430" t="s">
        <v>80</v>
      </c>
      <c r="E7430">
        <v>40</v>
      </c>
      <c r="F7430" t="s">
        <v>9</v>
      </c>
      <c r="G7430">
        <v>2</v>
      </c>
      <c r="H7430">
        <v>3567.23</v>
      </c>
      <c r="I7430">
        <v>7134.46</v>
      </c>
      <c r="J7430" t="s">
        <v>97</v>
      </c>
      <c r="K7430" t="s">
        <v>82</v>
      </c>
      <c r="L7430" t="s">
        <v>119</v>
      </c>
      <c r="M7430">
        <v>2024</v>
      </c>
      <c r="N7430" t="s">
        <v>84</v>
      </c>
      <c r="O7430" t="s">
        <v>2868</v>
      </c>
      <c r="P7430" t="s">
        <v>86</v>
      </c>
    </row>
    <row r="7431" spans="1:16" x14ac:dyDescent="0.45">
      <c r="A7431">
        <v>7430</v>
      </c>
      <c r="B7431" s="10">
        <v>45469</v>
      </c>
      <c r="C7431">
        <v>6938</v>
      </c>
      <c r="D7431" t="s">
        <v>89</v>
      </c>
      <c r="E7431">
        <v>60</v>
      </c>
      <c r="F7431" t="s">
        <v>8</v>
      </c>
      <c r="G7431">
        <v>2</v>
      </c>
      <c r="H7431">
        <v>1156.49</v>
      </c>
      <c r="I7431">
        <v>2312.98</v>
      </c>
      <c r="J7431" t="s">
        <v>81</v>
      </c>
      <c r="K7431" t="s">
        <v>82</v>
      </c>
      <c r="L7431" t="s">
        <v>119</v>
      </c>
      <c r="M7431">
        <v>2024</v>
      </c>
      <c r="N7431" t="s">
        <v>84</v>
      </c>
      <c r="O7431" t="s">
        <v>3167</v>
      </c>
      <c r="P7431" t="s">
        <v>86</v>
      </c>
    </row>
    <row r="7432" spans="1:16" x14ac:dyDescent="0.45">
      <c r="A7432">
        <v>7431</v>
      </c>
      <c r="B7432" s="10">
        <v>45469</v>
      </c>
      <c r="C7432">
        <v>3747</v>
      </c>
      <c r="D7432" t="s">
        <v>80</v>
      </c>
      <c r="E7432">
        <v>32</v>
      </c>
      <c r="F7432" t="s">
        <v>8</v>
      </c>
      <c r="G7432">
        <v>1</v>
      </c>
      <c r="H7432">
        <v>4104.71</v>
      </c>
      <c r="I7432">
        <v>4104.71</v>
      </c>
      <c r="J7432" t="s">
        <v>87</v>
      </c>
      <c r="K7432" t="s">
        <v>82</v>
      </c>
      <c r="L7432" t="s">
        <v>119</v>
      </c>
      <c r="M7432">
        <v>2024</v>
      </c>
      <c r="N7432" t="s">
        <v>668</v>
      </c>
      <c r="O7432" t="s">
        <v>9648</v>
      </c>
      <c r="P7432" t="s">
        <v>86</v>
      </c>
    </row>
    <row r="7433" spans="1:16" x14ac:dyDescent="0.45">
      <c r="A7433">
        <v>7432</v>
      </c>
      <c r="B7433" s="10">
        <v>45469</v>
      </c>
      <c r="C7433">
        <v>5677</v>
      </c>
      <c r="D7433" t="s">
        <v>89</v>
      </c>
      <c r="E7433">
        <v>46</v>
      </c>
      <c r="F7433" t="s">
        <v>9</v>
      </c>
      <c r="G7433">
        <v>3</v>
      </c>
      <c r="H7433">
        <v>1582.02</v>
      </c>
      <c r="I7433">
        <v>4746.0600000000004</v>
      </c>
      <c r="J7433" t="s">
        <v>93</v>
      </c>
      <c r="K7433" t="s">
        <v>82</v>
      </c>
      <c r="L7433" t="s">
        <v>119</v>
      </c>
      <c r="M7433">
        <v>2024</v>
      </c>
      <c r="N7433" t="s">
        <v>84</v>
      </c>
      <c r="O7433" t="s">
        <v>8542</v>
      </c>
      <c r="P7433" t="s">
        <v>748</v>
      </c>
    </row>
    <row r="7434" spans="1:16" x14ac:dyDescent="0.45">
      <c r="A7434">
        <v>7433</v>
      </c>
      <c r="B7434" s="10">
        <v>45469</v>
      </c>
      <c r="C7434">
        <v>8972</v>
      </c>
      <c r="D7434" t="s">
        <v>80</v>
      </c>
      <c r="E7434">
        <v>28</v>
      </c>
      <c r="F7434" t="s">
        <v>9</v>
      </c>
      <c r="G7434">
        <v>1</v>
      </c>
      <c r="H7434">
        <v>1131.5</v>
      </c>
      <c r="I7434">
        <v>1131.5</v>
      </c>
      <c r="J7434" t="s">
        <v>87</v>
      </c>
      <c r="K7434" t="s">
        <v>567</v>
      </c>
      <c r="L7434" t="s">
        <v>119</v>
      </c>
      <c r="M7434">
        <v>2024</v>
      </c>
      <c r="N7434" t="s">
        <v>84</v>
      </c>
      <c r="O7434" t="s">
        <v>8250</v>
      </c>
      <c r="P7434" t="s">
        <v>86</v>
      </c>
    </row>
    <row r="7435" spans="1:16" x14ac:dyDescent="0.45">
      <c r="A7435">
        <v>7434</v>
      </c>
      <c r="B7435" s="10">
        <v>45469</v>
      </c>
      <c r="C7435">
        <v>5264</v>
      </c>
      <c r="D7435" t="s">
        <v>80</v>
      </c>
      <c r="E7435">
        <v>62</v>
      </c>
      <c r="F7435" t="s">
        <v>8</v>
      </c>
      <c r="G7435">
        <v>4</v>
      </c>
      <c r="H7435">
        <v>4807.6499999999996</v>
      </c>
      <c r="I7435">
        <v>19230.599999999999</v>
      </c>
      <c r="J7435" t="s">
        <v>81</v>
      </c>
      <c r="K7435" t="s">
        <v>82</v>
      </c>
      <c r="L7435" t="s">
        <v>119</v>
      </c>
      <c r="M7435">
        <v>2024</v>
      </c>
      <c r="N7435" t="s">
        <v>84</v>
      </c>
      <c r="O7435" t="s">
        <v>1495</v>
      </c>
      <c r="P7435" t="s">
        <v>86</v>
      </c>
    </row>
    <row r="7436" spans="1:16" x14ac:dyDescent="0.45">
      <c r="A7436">
        <v>7435</v>
      </c>
      <c r="B7436" s="10">
        <v>45469</v>
      </c>
      <c r="C7436">
        <v>4133</v>
      </c>
      <c r="D7436" t="s">
        <v>80</v>
      </c>
      <c r="E7436">
        <v>35</v>
      </c>
      <c r="F7436" t="s">
        <v>5</v>
      </c>
      <c r="G7436">
        <v>4</v>
      </c>
      <c r="H7436">
        <v>132.16</v>
      </c>
      <c r="I7436">
        <v>528.64</v>
      </c>
      <c r="J7436" t="s">
        <v>97</v>
      </c>
      <c r="K7436" t="s">
        <v>567</v>
      </c>
      <c r="L7436" t="s">
        <v>119</v>
      </c>
      <c r="M7436">
        <v>2024</v>
      </c>
      <c r="N7436" t="s">
        <v>84</v>
      </c>
      <c r="O7436" t="s">
        <v>7410</v>
      </c>
      <c r="P7436" t="s">
        <v>86</v>
      </c>
    </row>
    <row r="7437" spans="1:16" x14ac:dyDescent="0.45">
      <c r="A7437">
        <v>7436</v>
      </c>
      <c r="B7437" s="10">
        <v>45469</v>
      </c>
      <c r="C7437">
        <v>2465</v>
      </c>
      <c r="D7437" t="s">
        <v>89</v>
      </c>
      <c r="E7437">
        <v>57</v>
      </c>
      <c r="F7437" t="s">
        <v>5</v>
      </c>
      <c r="G7437">
        <v>3</v>
      </c>
      <c r="H7437">
        <v>879.47</v>
      </c>
      <c r="I7437">
        <v>2638.41</v>
      </c>
      <c r="J7437" t="s">
        <v>81</v>
      </c>
      <c r="K7437" t="s">
        <v>82</v>
      </c>
      <c r="L7437" t="s">
        <v>119</v>
      </c>
      <c r="M7437">
        <v>2024</v>
      </c>
      <c r="N7437" t="s">
        <v>84</v>
      </c>
      <c r="O7437" t="s">
        <v>6779</v>
      </c>
      <c r="P7437" t="s">
        <v>86</v>
      </c>
    </row>
    <row r="7438" spans="1:16" x14ac:dyDescent="0.45">
      <c r="A7438">
        <v>7437</v>
      </c>
      <c r="B7438" s="10">
        <v>45469</v>
      </c>
      <c r="C7438">
        <v>5109</v>
      </c>
      <c r="D7438" t="s">
        <v>89</v>
      </c>
      <c r="E7438">
        <v>48</v>
      </c>
      <c r="F7438" t="s">
        <v>5</v>
      </c>
      <c r="G7438">
        <v>5</v>
      </c>
      <c r="H7438">
        <v>2361.66</v>
      </c>
      <c r="I7438">
        <v>11808.3</v>
      </c>
      <c r="J7438" t="s">
        <v>93</v>
      </c>
      <c r="K7438" t="s">
        <v>82</v>
      </c>
      <c r="L7438" t="s">
        <v>119</v>
      </c>
      <c r="M7438">
        <v>2024</v>
      </c>
      <c r="N7438" t="s">
        <v>84</v>
      </c>
      <c r="O7438" t="s">
        <v>4320</v>
      </c>
      <c r="P7438" t="s">
        <v>86</v>
      </c>
    </row>
    <row r="7439" spans="1:16" x14ac:dyDescent="0.45">
      <c r="A7439">
        <v>7438</v>
      </c>
      <c r="B7439" s="10">
        <v>45469</v>
      </c>
      <c r="C7439">
        <v>3211</v>
      </c>
      <c r="D7439" t="s">
        <v>80</v>
      </c>
      <c r="E7439">
        <v>26</v>
      </c>
      <c r="F7439" t="s">
        <v>5</v>
      </c>
      <c r="G7439">
        <v>4</v>
      </c>
      <c r="H7439">
        <v>876.99</v>
      </c>
      <c r="I7439">
        <v>3507.96</v>
      </c>
      <c r="J7439" t="s">
        <v>87</v>
      </c>
      <c r="K7439" t="s">
        <v>82</v>
      </c>
      <c r="L7439" t="s">
        <v>119</v>
      </c>
      <c r="M7439">
        <v>2024</v>
      </c>
      <c r="N7439" t="s">
        <v>84</v>
      </c>
      <c r="O7439" t="s">
        <v>1121</v>
      </c>
      <c r="P7439" t="s">
        <v>86</v>
      </c>
    </row>
    <row r="7440" spans="1:16" x14ac:dyDescent="0.45">
      <c r="A7440">
        <v>7439</v>
      </c>
      <c r="B7440" s="10">
        <v>45470</v>
      </c>
      <c r="C7440">
        <v>6539</v>
      </c>
      <c r="D7440" t="s">
        <v>80</v>
      </c>
      <c r="E7440">
        <v>39</v>
      </c>
      <c r="F7440" t="s">
        <v>8</v>
      </c>
      <c r="G7440">
        <v>5</v>
      </c>
      <c r="H7440">
        <v>876</v>
      </c>
      <c r="I7440">
        <v>4380</v>
      </c>
      <c r="J7440" t="s">
        <v>97</v>
      </c>
      <c r="K7440" t="s">
        <v>82</v>
      </c>
      <c r="L7440" t="s">
        <v>119</v>
      </c>
      <c r="M7440">
        <v>2024</v>
      </c>
      <c r="N7440" t="s">
        <v>84</v>
      </c>
      <c r="O7440" t="s">
        <v>381</v>
      </c>
      <c r="P7440" t="s">
        <v>86</v>
      </c>
    </row>
    <row r="7441" spans="1:16" x14ac:dyDescent="0.45">
      <c r="A7441">
        <v>7440</v>
      </c>
      <c r="B7441" s="10">
        <v>45470</v>
      </c>
      <c r="C7441">
        <v>2689</v>
      </c>
      <c r="D7441" t="s">
        <v>80</v>
      </c>
      <c r="E7441">
        <v>28</v>
      </c>
      <c r="F7441" t="s">
        <v>102</v>
      </c>
      <c r="G7441">
        <v>5</v>
      </c>
      <c r="H7441">
        <v>3190.02</v>
      </c>
      <c r="I7441">
        <v>15950.1</v>
      </c>
      <c r="J7441" t="s">
        <v>87</v>
      </c>
      <c r="K7441" t="s">
        <v>82</v>
      </c>
      <c r="L7441" t="s">
        <v>119</v>
      </c>
      <c r="M7441">
        <v>2024</v>
      </c>
      <c r="N7441" t="s">
        <v>84</v>
      </c>
      <c r="O7441" t="s">
        <v>4070</v>
      </c>
      <c r="P7441" t="s">
        <v>86</v>
      </c>
    </row>
    <row r="7442" spans="1:16" x14ac:dyDescent="0.45">
      <c r="A7442">
        <v>7441</v>
      </c>
      <c r="B7442" s="10">
        <v>45470</v>
      </c>
      <c r="C7442">
        <v>8727</v>
      </c>
      <c r="D7442" t="s">
        <v>80</v>
      </c>
      <c r="E7442">
        <v>34</v>
      </c>
      <c r="F7442" t="s">
        <v>7</v>
      </c>
      <c r="G7442">
        <v>1</v>
      </c>
      <c r="H7442">
        <v>4104.2</v>
      </c>
      <c r="I7442">
        <v>4104.2</v>
      </c>
      <c r="J7442" t="s">
        <v>87</v>
      </c>
      <c r="K7442" t="s">
        <v>82</v>
      </c>
      <c r="L7442" t="s">
        <v>119</v>
      </c>
      <c r="M7442">
        <v>2024</v>
      </c>
      <c r="N7442" t="s">
        <v>84</v>
      </c>
      <c r="O7442" t="s">
        <v>5475</v>
      </c>
      <c r="P7442" t="s">
        <v>86</v>
      </c>
    </row>
    <row r="7443" spans="1:16" x14ac:dyDescent="0.45">
      <c r="A7443">
        <v>7442</v>
      </c>
      <c r="B7443" s="10">
        <v>45470</v>
      </c>
      <c r="C7443">
        <v>8764</v>
      </c>
      <c r="D7443" t="s">
        <v>80</v>
      </c>
      <c r="E7443">
        <v>50</v>
      </c>
      <c r="F7443" t="s">
        <v>7</v>
      </c>
      <c r="G7443">
        <v>5</v>
      </c>
      <c r="H7443">
        <v>3325.01</v>
      </c>
      <c r="I7443">
        <v>16625.05</v>
      </c>
      <c r="J7443" t="s">
        <v>93</v>
      </c>
      <c r="K7443" t="s">
        <v>82</v>
      </c>
      <c r="L7443" t="s">
        <v>119</v>
      </c>
      <c r="M7443">
        <v>2024</v>
      </c>
      <c r="N7443" t="s">
        <v>84</v>
      </c>
      <c r="O7443" t="s">
        <v>9196</v>
      </c>
      <c r="P7443" t="s">
        <v>748</v>
      </c>
    </row>
    <row r="7444" spans="1:16" x14ac:dyDescent="0.45">
      <c r="A7444">
        <v>7443</v>
      </c>
      <c r="B7444" s="10">
        <v>45470</v>
      </c>
      <c r="C7444">
        <v>5541</v>
      </c>
      <c r="D7444" t="s">
        <v>80</v>
      </c>
      <c r="E7444">
        <v>28</v>
      </c>
      <c r="F7444" t="s">
        <v>7</v>
      </c>
      <c r="G7444">
        <v>3</v>
      </c>
      <c r="H7444">
        <v>552.19000000000005</v>
      </c>
      <c r="I7444">
        <v>1656.57</v>
      </c>
      <c r="J7444" t="s">
        <v>87</v>
      </c>
      <c r="K7444" t="s">
        <v>567</v>
      </c>
      <c r="L7444" t="s">
        <v>119</v>
      </c>
      <c r="M7444">
        <v>2024</v>
      </c>
      <c r="N7444" t="s">
        <v>84</v>
      </c>
      <c r="O7444" t="s">
        <v>8763</v>
      </c>
      <c r="P7444" t="s">
        <v>748</v>
      </c>
    </row>
    <row r="7445" spans="1:16" x14ac:dyDescent="0.45">
      <c r="A7445">
        <v>7444</v>
      </c>
      <c r="B7445" s="10">
        <v>45470</v>
      </c>
      <c r="C7445">
        <v>4541</v>
      </c>
      <c r="D7445" t="s">
        <v>80</v>
      </c>
      <c r="E7445">
        <v>56</v>
      </c>
      <c r="F7445" t="s">
        <v>7</v>
      </c>
      <c r="G7445">
        <v>1</v>
      </c>
      <c r="H7445">
        <v>4482.12</v>
      </c>
      <c r="I7445">
        <v>4482.12</v>
      </c>
      <c r="J7445" t="s">
        <v>81</v>
      </c>
      <c r="K7445" t="s">
        <v>82</v>
      </c>
      <c r="L7445" t="s">
        <v>119</v>
      </c>
      <c r="M7445">
        <v>2024</v>
      </c>
      <c r="N7445" t="s">
        <v>84</v>
      </c>
      <c r="O7445" t="s">
        <v>5935</v>
      </c>
      <c r="P7445" t="s">
        <v>86</v>
      </c>
    </row>
    <row r="7446" spans="1:16" x14ac:dyDescent="0.45">
      <c r="A7446">
        <v>7445</v>
      </c>
      <c r="B7446" s="10">
        <v>45470</v>
      </c>
      <c r="C7446">
        <v>1818</v>
      </c>
      <c r="D7446" t="s">
        <v>80</v>
      </c>
      <c r="E7446">
        <v>25</v>
      </c>
      <c r="F7446" t="s">
        <v>8</v>
      </c>
      <c r="G7446">
        <v>3</v>
      </c>
      <c r="H7446">
        <v>4617.6000000000004</v>
      </c>
      <c r="I7446">
        <v>13852.8</v>
      </c>
      <c r="J7446" t="s">
        <v>87</v>
      </c>
      <c r="K7446" t="s">
        <v>82</v>
      </c>
      <c r="L7446" t="s">
        <v>119</v>
      </c>
      <c r="M7446">
        <v>2024</v>
      </c>
      <c r="N7446" t="s">
        <v>84</v>
      </c>
      <c r="O7446" t="s">
        <v>8360</v>
      </c>
      <c r="P7446" t="s">
        <v>748</v>
      </c>
    </row>
    <row r="7447" spans="1:16" x14ac:dyDescent="0.45">
      <c r="A7447">
        <v>7446</v>
      </c>
      <c r="B7447" s="10">
        <v>45470</v>
      </c>
      <c r="C7447">
        <v>5521</v>
      </c>
      <c r="D7447" t="s">
        <v>89</v>
      </c>
      <c r="E7447">
        <v>21</v>
      </c>
      <c r="F7447" t="s">
        <v>102</v>
      </c>
      <c r="G7447">
        <v>5</v>
      </c>
      <c r="H7447">
        <v>1440.96</v>
      </c>
      <c r="I7447">
        <v>7204.8</v>
      </c>
      <c r="J7447" t="s">
        <v>95</v>
      </c>
      <c r="K7447" t="s">
        <v>82</v>
      </c>
      <c r="L7447" t="s">
        <v>119</v>
      </c>
      <c r="M7447">
        <v>2024</v>
      </c>
      <c r="N7447" t="s">
        <v>84</v>
      </c>
      <c r="O7447" t="s">
        <v>4944</v>
      </c>
      <c r="P7447" t="s">
        <v>86</v>
      </c>
    </row>
    <row r="7448" spans="1:16" x14ac:dyDescent="0.45">
      <c r="A7448">
        <v>7447</v>
      </c>
      <c r="B7448" s="10">
        <v>45470</v>
      </c>
      <c r="C7448">
        <v>2124</v>
      </c>
      <c r="D7448" t="s">
        <v>80</v>
      </c>
      <c r="E7448">
        <v>53</v>
      </c>
      <c r="F7448" t="s">
        <v>8</v>
      </c>
      <c r="G7448">
        <v>4</v>
      </c>
      <c r="H7448">
        <v>2787.91</v>
      </c>
      <c r="I7448">
        <v>11151.64</v>
      </c>
      <c r="J7448" t="s">
        <v>93</v>
      </c>
      <c r="K7448" t="s">
        <v>82</v>
      </c>
      <c r="L7448" t="s">
        <v>119</v>
      </c>
      <c r="M7448">
        <v>2024</v>
      </c>
      <c r="N7448" t="s">
        <v>84</v>
      </c>
      <c r="O7448" t="s">
        <v>2123</v>
      </c>
      <c r="P7448" t="s">
        <v>86</v>
      </c>
    </row>
    <row r="7449" spans="1:16" x14ac:dyDescent="0.45">
      <c r="A7449">
        <v>7448</v>
      </c>
      <c r="B7449" s="10">
        <v>45470</v>
      </c>
      <c r="C7449">
        <v>6660</v>
      </c>
      <c r="D7449" t="s">
        <v>89</v>
      </c>
      <c r="E7449">
        <v>36</v>
      </c>
      <c r="F7449" t="s">
        <v>102</v>
      </c>
      <c r="G7449">
        <v>5</v>
      </c>
      <c r="H7449">
        <v>2451.92</v>
      </c>
      <c r="I7449">
        <v>12259.6</v>
      </c>
      <c r="J7449" t="s">
        <v>97</v>
      </c>
      <c r="K7449" t="s">
        <v>82</v>
      </c>
      <c r="L7449" t="s">
        <v>119</v>
      </c>
      <c r="M7449">
        <v>2024</v>
      </c>
      <c r="N7449" t="s">
        <v>84</v>
      </c>
      <c r="O7449" t="s">
        <v>4555</v>
      </c>
      <c r="P7449" t="s">
        <v>86</v>
      </c>
    </row>
    <row r="7450" spans="1:16" x14ac:dyDescent="0.45">
      <c r="A7450">
        <v>7449</v>
      </c>
      <c r="B7450" s="10">
        <v>45470</v>
      </c>
      <c r="C7450">
        <v>6641</v>
      </c>
      <c r="D7450" t="s">
        <v>80</v>
      </c>
      <c r="E7450">
        <v>41</v>
      </c>
      <c r="F7450" t="s">
        <v>8</v>
      </c>
      <c r="G7450">
        <v>3</v>
      </c>
      <c r="H7450">
        <v>3357.71</v>
      </c>
      <c r="I7450">
        <v>10073.129999999999</v>
      </c>
      <c r="J7450" t="s">
        <v>97</v>
      </c>
      <c r="K7450" t="s">
        <v>82</v>
      </c>
      <c r="L7450" t="s">
        <v>119</v>
      </c>
      <c r="M7450">
        <v>2024</v>
      </c>
      <c r="N7450" t="s">
        <v>84</v>
      </c>
      <c r="O7450" t="s">
        <v>8626</v>
      </c>
      <c r="P7450" t="s">
        <v>748</v>
      </c>
    </row>
    <row r="7451" spans="1:16" x14ac:dyDescent="0.45">
      <c r="A7451">
        <v>7450</v>
      </c>
      <c r="B7451" s="10">
        <v>45470</v>
      </c>
      <c r="C7451">
        <v>2129</v>
      </c>
      <c r="D7451" t="s">
        <v>89</v>
      </c>
      <c r="E7451">
        <v>58</v>
      </c>
      <c r="F7451" t="s">
        <v>9</v>
      </c>
      <c r="G7451">
        <v>2</v>
      </c>
      <c r="H7451">
        <v>4890.83</v>
      </c>
      <c r="I7451">
        <v>9781.66</v>
      </c>
      <c r="J7451" t="s">
        <v>81</v>
      </c>
      <c r="K7451" t="s">
        <v>82</v>
      </c>
      <c r="L7451" t="s">
        <v>119</v>
      </c>
      <c r="M7451">
        <v>2024</v>
      </c>
      <c r="N7451" t="s">
        <v>84</v>
      </c>
      <c r="O7451" t="s">
        <v>3168</v>
      </c>
      <c r="P7451" t="s">
        <v>86</v>
      </c>
    </row>
    <row r="7452" spans="1:16" x14ac:dyDescent="0.45">
      <c r="A7452">
        <v>7451</v>
      </c>
      <c r="B7452" s="10">
        <v>45470</v>
      </c>
      <c r="C7452">
        <v>2702</v>
      </c>
      <c r="D7452" t="s">
        <v>89</v>
      </c>
      <c r="E7452">
        <v>35</v>
      </c>
      <c r="F7452" t="s">
        <v>102</v>
      </c>
      <c r="G7452">
        <v>2</v>
      </c>
      <c r="H7452">
        <v>4932.58</v>
      </c>
      <c r="I7452">
        <v>9865.16</v>
      </c>
      <c r="J7452" t="s">
        <v>97</v>
      </c>
      <c r="K7452" t="s">
        <v>82</v>
      </c>
      <c r="L7452" t="s">
        <v>119</v>
      </c>
      <c r="M7452">
        <v>2024</v>
      </c>
      <c r="N7452" t="s">
        <v>84</v>
      </c>
      <c r="O7452" t="s">
        <v>2869</v>
      </c>
      <c r="P7452" t="s">
        <v>86</v>
      </c>
    </row>
    <row r="7453" spans="1:16" x14ac:dyDescent="0.45">
      <c r="A7453">
        <v>7452</v>
      </c>
      <c r="B7453" s="10">
        <v>45470</v>
      </c>
      <c r="C7453">
        <v>3001</v>
      </c>
      <c r="D7453" t="s">
        <v>80</v>
      </c>
      <c r="E7453">
        <v>50</v>
      </c>
      <c r="F7453" t="s">
        <v>7</v>
      </c>
      <c r="G7453">
        <v>4</v>
      </c>
      <c r="H7453">
        <v>2570.2600000000002</v>
      </c>
      <c r="I7453">
        <v>10281.040000000001</v>
      </c>
      <c r="J7453" t="s">
        <v>93</v>
      </c>
      <c r="K7453" t="s">
        <v>82</v>
      </c>
      <c r="L7453" t="s">
        <v>119</v>
      </c>
      <c r="M7453">
        <v>2024</v>
      </c>
      <c r="N7453" t="s">
        <v>84</v>
      </c>
      <c r="O7453" t="s">
        <v>2124</v>
      </c>
      <c r="P7453" t="s">
        <v>86</v>
      </c>
    </row>
    <row r="7454" spans="1:16" x14ac:dyDescent="0.45">
      <c r="A7454">
        <v>7453</v>
      </c>
      <c r="B7454" s="10">
        <v>45471</v>
      </c>
      <c r="C7454">
        <v>7912</v>
      </c>
      <c r="D7454" t="s">
        <v>89</v>
      </c>
      <c r="E7454">
        <v>63</v>
      </c>
      <c r="F7454" t="s">
        <v>102</v>
      </c>
      <c r="G7454">
        <v>3</v>
      </c>
      <c r="H7454">
        <v>505.15</v>
      </c>
      <c r="I7454">
        <v>1515.45</v>
      </c>
      <c r="J7454" t="s">
        <v>81</v>
      </c>
      <c r="K7454" t="s">
        <v>567</v>
      </c>
      <c r="L7454" t="s">
        <v>119</v>
      </c>
      <c r="M7454">
        <v>2024</v>
      </c>
      <c r="N7454" t="s">
        <v>84</v>
      </c>
      <c r="O7454" t="s">
        <v>817</v>
      </c>
      <c r="P7454" t="s">
        <v>748</v>
      </c>
    </row>
    <row r="7455" spans="1:16" x14ac:dyDescent="0.45">
      <c r="A7455">
        <v>7454</v>
      </c>
      <c r="B7455" s="10">
        <v>45471</v>
      </c>
      <c r="C7455">
        <v>4878</v>
      </c>
      <c r="D7455" t="s">
        <v>89</v>
      </c>
      <c r="E7455">
        <v>53</v>
      </c>
      <c r="F7455" t="s">
        <v>6</v>
      </c>
      <c r="G7455">
        <v>4</v>
      </c>
      <c r="H7455">
        <v>1705.64</v>
      </c>
      <c r="I7455">
        <v>6822.56</v>
      </c>
      <c r="J7455" t="s">
        <v>93</v>
      </c>
      <c r="K7455" t="s">
        <v>82</v>
      </c>
      <c r="L7455" t="s">
        <v>119</v>
      </c>
      <c r="M7455">
        <v>2024</v>
      </c>
      <c r="N7455" t="s">
        <v>84</v>
      </c>
      <c r="O7455" t="s">
        <v>2125</v>
      </c>
      <c r="P7455" t="s">
        <v>86</v>
      </c>
    </row>
    <row r="7456" spans="1:16" x14ac:dyDescent="0.45">
      <c r="A7456">
        <v>7455</v>
      </c>
      <c r="B7456" s="10">
        <v>45471</v>
      </c>
      <c r="C7456">
        <v>8232</v>
      </c>
      <c r="D7456" t="s">
        <v>80</v>
      </c>
      <c r="E7456">
        <v>27</v>
      </c>
      <c r="F7456" t="s">
        <v>5</v>
      </c>
      <c r="G7456">
        <v>1</v>
      </c>
      <c r="H7456">
        <v>2097.15</v>
      </c>
      <c r="I7456">
        <v>2097.15</v>
      </c>
      <c r="J7456" t="s">
        <v>87</v>
      </c>
      <c r="K7456" t="s">
        <v>82</v>
      </c>
      <c r="L7456" t="s">
        <v>119</v>
      </c>
      <c r="M7456">
        <v>2024</v>
      </c>
      <c r="N7456" t="s">
        <v>84</v>
      </c>
      <c r="O7456" t="s">
        <v>5476</v>
      </c>
      <c r="P7456" t="s">
        <v>86</v>
      </c>
    </row>
    <row r="7457" spans="1:16" x14ac:dyDescent="0.45">
      <c r="A7457">
        <v>7456</v>
      </c>
      <c r="B7457" s="10">
        <v>45471</v>
      </c>
      <c r="C7457">
        <v>7331</v>
      </c>
      <c r="D7457" t="s">
        <v>80</v>
      </c>
      <c r="E7457">
        <v>31</v>
      </c>
      <c r="F7457" t="s">
        <v>102</v>
      </c>
      <c r="G7457">
        <v>5</v>
      </c>
      <c r="H7457">
        <v>2696.44</v>
      </c>
      <c r="I7457">
        <v>13482.2</v>
      </c>
      <c r="J7457" t="s">
        <v>87</v>
      </c>
      <c r="K7457" t="s">
        <v>82</v>
      </c>
      <c r="L7457" t="s">
        <v>119</v>
      </c>
      <c r="M7457">
        <v>2024</v>
      </c>
      <c r="N7457" t="s">
        <v>84</v>
      </c>
      <c r="O7457" t="s">
        <v>4071</v>
      </c>
      <c r="P7457" t="s">
        <v>86</v>
      </c>
    </row>
    <row r="7458" spans="1:16" x14ac:dyDescent="0.45">
      <c r="A7458">
        <v>7457</v>
      </c>
      <c r="B7458" s="10">
        <v>45471</v>
      </c>
      <c r="C7458">
        <v>7035</v>
      </c>
      <c r="D7458" t="s">
        <v>80</v>
      </c>
      <c r="E7458">
        <v>24</v>
      </c>
      <c r="F7458" t="s">
        <v>6</v>
      </c>
      <c r="G7458">
        <v>1</v>
      </c>
      <c r="H7458">
        <v>4803.83</v>
      </c>
      <c r="I7458">
        <v>4803.83</v>
      </c>
      <c r="J7458" t="s">
        <v>95</v>
      </c>
      <c r="K7458" t="s">
        <v>82</v>
      </c>
      <c r="L7458" t="s">
        <v>119</v>
      </c>
      <c r="M7458">
        <v>2024</v>
      </c>
      <c r="N7458" t="s">
        <v>84</v>
      </c>
      <c r="O7458" t="s">
        <v>5090</v>
      </c>
      <c r="P7458" t="s">
        <v>86</v>
      </c>
    </row>
    <row r="7459" spans="1:16" x14ac:dyDescent="0.45">
      <c r="A7459">
        <v>7458</v>
      </c>
      <c r="B7459" s="10">
        <v>45471</v>
      </c>
      <c r="C7459">
        <v>7523</v>
      </c>
      <c r="D7459" t="s">
        <v>89</v>
      </c>
      <c r="E7459">
        <v>29</v>
      </c>
      <c r="F7459" t="s">
        <v>5</v>
      </c>
      <c r="G7459">
        <v>2</v>
      </c>
      <c r="H7459">
        <v>1348.97</v>
      </c>
      <c r="I7459">
        <v>2697.94</v>
      </c>
      <c r="J7459" t="s">
        <v>87</v>
      </c>
      <c r="K7459" t="s">
        <v>82</v>
      </c>
      <c r="L7459" t="s">
        <v>119</v>
      </c>
      <c r="M7459">
        <v>2024</v>
      </c>
      <c r="N7459" t="s">
        <v>84</v>
      </c>
      <c r="O7459" t="s">
        <v>3814</v>
      </c>
      <c r="P7459" t="s">
        <v>86</v>
      </c>
    </row>
    <row r="7460" spans="1:16" x14ac:dyDescent="0.45">
      <c r="A7460">
        <v>7459</v>
      </c>
      <c r="B7460" s="10">
        <v>45471</v>
      </c>
      <c r="C7460">
        <v>9111</v>
      </c>
      <c r="D7460" t="s">
        <v>80</v>
      </c>
      <c r="E7460">
        <v>39</v>
      </c>
      <c r="F7460" t="s">
        <v>6</v>
      </c>
      <c r="G7460">
        <v>5</v>
      </c>
      <c r="H7460">
        <v>2706.6</v>
      </c>
      <c r="I7460">
        <v>13533</v>
      </c>
      <c r="J7460" t="s">
        <v>97</v>
      </c>
      <c r="K7460" t="s">
        <v>82</v>
      </c>
      <c r="L7460" t="s">
        <v>119</v>
      </c>
      <c r="M7460">
        <v>2024</v>
      </c>
      <c r="N7460" t="s">
        <v>668</v>
      </c>
      <c r="O7460" t="s">
        <v>9765</v>
      </c>
      <c r="P7460" t="s">
        <v>86</v>
      </c>
    </row>
    <row r="7461" spans="1:16" x14ac:dyDescent="0.45">
      <c r="A7461">
        <v>7460</v>
      </c>
      <c r="B7461" s="10">
        <v>45471</v>
      </c>
      <c r="C7461">
        <v>9736</v>
      </c>
      <c r="D7461" t="s">
        <v>89</v>
      </c>
      <c r="E7461">
        <v>44</v>
      </c>
      <c r="F7461" t="s">
        <v>5</v>
      </c>
      <c r="G7461">
        <v>1</v>
      </c>
      <c r="H7461">
        <v>1490.69</v>
      </c>
      <c r="I7461">
        <v>1490.69</v>
      </c>
      <c r="J7461" t="s">
        <v>97</v>
      </c>
      <c r="K7461" t="s">
        <v>567</v>
      </c>
      <c r="L7461" t="s">
        <v>119</v>
      </c>
      <c r="M7461">
        <v>2024</v>
      </c>
      <c r="N7461" t="s">
        <v>84</v>
      </c>
      <c r="O7461" t="s">
        <v>7980</v>
      </c>
      <c r="P7461" t="s">
        <v>86</v>
      </c>
    </row>
    <row r="7462" spans="1:16" x14ac:dyDescent="0.45">
      <c r="A7462">
        <v>7461</v>
      </c>
      <c r="B7462" s="10">
        <v>45471</v>
      </c>
      <c r="C7462">
        <v>3401</v>
      </c>
      <c r="D7462" t="s">
        <v>80</v>
      </c>
      <c r="E7462">
        <v>54</v>
      </c>
      <c r="F7462" t="s">
        <v>9</v>
      </c>
      <c r="G7462">
        <v>2</v>
      </c>
      <c r="H7462">
        <v>4601.34</v>
      </c>
      <c r="I7462">
        <v>9202.68</v>
      </c>
      <c r="J7462" t="s">
        <v>93</v>
      </c>
      <c r="K7462" t="s">
        <v>82</v>
      </c>
      <c r="L7462" t="s">
        <v>119</v>
      </c>
      <c r="M7462">
        <v>2024</v>
      </c>
      <c r="N7462" t="s">
        <v>84</v>
      </c>
      <c r="O7462" t="s">
        <v>3472</v>
      </c>
      <c r="P7462" t="s">
        <v>86</v>
      </c>
    </row>
    <row r="7463" spans="1:16" x14ac:dyDescent="0.45">
      <c r="A7463">
        <v>7462</v>
      </c>
      <c r="B7463" s="10">
        <v>45471</v>
      </c>
      <c r="C7463">
        <v>9974</v>
      </c>
      <c r="D7463" t="s">
        <v>80</v>
      </c>
      <c r="E7463">
        <v>28</v>
      </c>
      <c r="F7463" t="s">
        <v>102</v>
      </c>
      <c r="G7463">
        <v>1</v>
      </c>
      <c r="H7463">
        <v>4950.29</v>
      </c>
      <c r="I7463">
        <v>4950.29</v>
      </c>
      <c r="J7463" t="s">
        <v>87</v>
      </c>
      <c r="K7463" t="s">
        <v>82</v>
      </c>
      <c r="L7463" t="s">
        <v>119</v>
      </c>
      <c r="M7463">
        <v>2024</v>
      </c>
      <c r="N7463" t="s">
        <v>84</v>
      </c>
      <c r="O7463" t="s">
        <v>5477</v>
      </c>
      <c r="P7463" t="s">
        <v>86</v>
      </c>
    </row>
    <row r="7464" spans="1:16" x14ac:dyDescent="0.45">
      <c r="A7464">
        <v>7463</v>
      </c>
      <c r="B7464" s="10">
        <v>45471</v>
      </c>
      <c r="C7464">
        <v>1539</v>
      </c>
      <c r="D7464" t="s">
        <v>89</v>
      </c>
      <c r="E7464">
        <v>53</v>
      </c>
      <c r="F7464" t="s">
        <v>6</v>
      </c>
      <c r="G7464">
        <v>5</v>
      </c>
      <c r="H7464">
        <v>4360.16</v>
      </c>
      <c r="I7464">
        <v>21800.799999999999</v>
      </c>
      <c r="J7464" t="s">
        <v>93</v>
      </c>
      <c r="K7464" t="s">
        <v>82</v>
      </c>
      <c r="L7464" t="s">
        <v>119</v>
      </c>
      <c r="M7464">
        <v>2024</v>
      </c>
      <c r="N7464" t="s">
        <v>84</v>
      </c>
      <c r="O7464" t="s">
        <v>4321</v>
      </c>
      <c r="P7464" t="s">
        <v>86</v>
      </c>
    </row>
    <row r="7465" spans="1:16" x14ac:dyDescent="0.45">
      <c r="A7465">
        <v>7464</v>
      </c>
      <c r="B7465" s="10">
        <v>45471</v>
      </c>
      <c r="C7465">
        <v>6615</v>
      </c>
      <c r="D7465" t="s">
        <v>89</v>
      </c>
      <c r="E7465">
        <v>30</v>
      </c>
      <c r="F7465" t="s">
        <v>9</v>
      </c>
      <c r="G7465">
        <v>1</v>
      </c>
      <c r="H7465">
        <v>1726.78</v>
      </c>
      <c r="I7465">
        <v>1726.78</v>
      </c>
      <c r="J7465" t="s">
        <v>87</v>
      </c>
      <c r="K7465" t="s">
        <v>567</v>
      </c>
      <c r="L7465" t="s">
        <v>119</v>
      </c>
      <c r="M7465">
        <v>2024</v>
      </c>
      <c r="N7465" t="s">
        <v>84</v>
      </c>
      <c r="O7465" t="s">
        <v>8251</v>
      </c>
      <c r="P7465" t="s">
        <v>86</v>
      </c>
    </row>
    <row r="7466" spans="1:16" x14ac:dyDescent="0.45">
      <c r="A7466">
        <v>7465</v>
      </c>
      <c r="B7466" s="10">
        <v>45471</v>
      </c>
      <c r="C7466">
        <v>3956</v>
      </c>
      <c r="D7466" t="s">
        <v>89</v>
      </c>
      <c r="E7466">
        <v>49</v>
      </c>
      <c r="F7466" t="s">
        <v>7</v>
      </c>
      <c r="G7466">
        <v>5</v>
      </c>
      <c r="H7466">
        <v>1425.53</v>
      </c>
      <c r="I7466">
        <v>7127.65</v>
      </c>
      <c r="J7466" t="s">
        <v>93</v>
      </c>
      <c r="K7466" t="s">
        <v>82</v>
      </c>
      <c r="L7466" t="s">
        <v>119</v>
      </c>
      <c r="M7466">
        <v>2024</v>
      </c>
      <c r="N7466" t="s">
        <v>84</v>
      </c>
      <c r="O7466" t="s">
        <v>4322</v>
      </c>
      <c r="P7466" t="s">
        <v>86</v>
      </c>
    </row>
    <row r="7467" spans="1:16" x14ac:dyDescent="0.45">
      <c r="A7467">
        <v>7466</v>
      </c>
      <c r="B7467" s="10">
        <v>45471</v>
      </c>
      <c r="C7467">
        <v>9077</v>
      </c>
      <c r="D7467" t="s">
        <v>80</v>
      </c>
      <c r="E7467">
        <v>25</v>
      </c>
      <c r="F7467" t="s">
        <v>102</v>
      </c>
      <c r="G7467">
        <v>1</v>
      </c>
      <c r="H7467">
        <v>2184.29</v>
      </c>
      <c r="I7467">
        <v>2184.29</v>
      </c>
      <c r="J7467" t="s">
        <v>87</v>
      </c>
      <c r="K7467" t="s">
        <v>82</v>
      </c>
      <c r="L7467" t="s">
        <v>119</v>
      </c>
      <c r="M7467">
        <v>2024</v>
      </c>
      <c r="N7467" t="s">
        <v>84</v>
      </c>
      <c r="O7467" t="s">
        <v>5478</v>
      </c>
      <c r="P7467" t="s">
        <v>86</v>
      </c>
    </row>
    <row r="7468" spans="1:16" x14ac:dyDescent="0.45">
      <c r="A7468">
        <v>7467</v>
      </c>
      <c r="B7468" s="10">
        <v>45472</v>
      </c>
      <c r="C7468">
        <v>4722</v>
      </c>
      <c r="D7468" t="s">
        <v>80</v>
      </c>
      <c r="E7468">
        <v>24</v>
      </c>
      <c r="F7468" t="s">
        <v>8</v>
      </c>
      <c r="G7468">
        <v>4</v>
      </c>
      <c r="H7468">
        <v>3750.5</v>
      </c>
      <c r="I7468">
        <v>15002</v>
      </c>
      <c r="J7468" t="s">
        <v>95</v>
      </c>
      <c r="K7468" t="s">
        <v>82</v>
      </c>
      <c r="L7468" t="s">
        <v>119</v>
      </c>
      <c r="M7468">
        <v>2024</v>
      </c>
      <c r="N7468" t="s">
        <v>84</v>
      </c>
      <c r="O7468" t="s">
        <v>189</v>
      </c>
      <c r="P7468" t="s">
        <v>86</v>
      </c>
    </row>
    <row r="7469" spans="1:16" x14ac:dyDescent="0.45">
      <c r="A7469">
        <v>7468</v>
      </c>
      <c r="B7469" s="10">
        <v>45472</v>
      </c>
      <c r="C7469">
        <v>6087</v>
      </c>
      <c r="D7469" t="s">
        <v>80</v>
      </c>
      <c r="E7469">
        <v>60</v>
      </c>
      <c r="F7469" t="s">
        <v>8</v>
      </c>
      <c r="G7469">
        <v>1</v>
      </c>
      <c r="H7469">
        <v>96.11</v>
      </c>
      <c r="I7469">
        <v>96.11</v>
      </c>
      <c r="J7469" t="s">
        <v>81</v>
      </c>
      <c r="K7469" t="s">
        <v>567</v>
      </c>
      <c r="L7469" t="s">
        <v>119</v>
      </c>
      <c r="M7469">
        <v>2024</v>
      </c>
      <c r="N7469" t="s">
        <v>84</v>
      </c>
      <c r="O7469" t="s">
        <v>8116</v>
      </c>
      <c r="P7469" t="s">
        <v>86</v>
      </c>
    </row>
    <row r="7470" spans="1:16" x14ac:dyDescent="0.45">
      <c r="A7470">
        <v>7469</v>
      </c>
      <c r="B7470" s="10">
        <v>45472</v>
      </c>
      <c r="C7470">
        <v>7460</v>
      </c>
      <c r="D7470" t="s">
        <v>89</v>
      </c>
      <c r="E7470">
        <v>60</v>
      </c>
      <c r="F7470" t="s">
        <v>8</v>
      </c>
      <c r="G7470">
        <v>1</v>
      </c>
      <c r="H7470">
        <v>4975.8</v>
      </c>
      <c r="I7470">
        <v>4975.8</v>
      </c>
      <c r="J7470" t="s">
        <v>81</v>
      </c>
      <c r="K7470" t="s">
        <v>82</v>
      </c>
      <c r="L7470" t="s">
        <v>119</v>
      </c>
      <c r="M7470">
        <v>2024</v>
      </c>
      <c r="N7470" t="s">
        <v>668</v>
      </c>
      <c r="O7470" t="s">
        <v>9649</v>
      </c>
      <c r="P7470" t="s">
        <v>86</v>
      </c>
    </row>
    <row r="7471" spans="1:16" x14ac:dyDescent="0.45">
      <c r="A7471">
        <v>7470</v>
      </c>
      <c r="B7471" s="10">
        <v>45472</v>
      </c>
      <c r="C7471">
        <v>3170</v>
      </c>
      <c r="D7471" t="s">
        <v>89</v>
      </c>
      <c r="E7471">
        <v>34</v>
      </c>
      <c r="F7471" t="s">
        <v>6</v>
      </c>
      <c r="G7471">
        <v>4</v>
      </c>
      <c r="H7471">
        <v>4422.8900000000003</v>
      </c>
      <c r="I7471">
        <v>17691.560000000001</v>
      </c>
      <c r="J7471" t="s">
        <v>87</v>
      </c>
      <c r="K7471" t="s">
        <v>82</v>
      </c>
      <c r="L7471" t="s">
        <v>119</v>
      </c>
      <c r="M7471">
        <v>2024</v>
      </c>
      <c r="N7471" t="s">
        <v>84</v>
      </c>
      <c r="O7471" t="s">
        <v>1122</v>
      </c>
      <c r="P7471" t="s">
        <v>86</v>
      </c>
    </row>
    <row r="7472" spans="1:16" x14ac:dyDescent="0.45">
      <c r="A7472">
        <v>7471</v>
      </c>
      <c r="B7472" s="10">
        <v>45472</v>
      </c>
      <c r="C7472">
        <v>4391</v>
      </c>
      <c r="D7472" t="s">
        <v>89</v>
      </c>
      <c r="E7472">
        <v>39</v>
      </c>
      <c r="F7472" t="s">
        <v>6</v>
      </c>
      <c r="G7472">
        <v>2</v>
      </c>
      <c r="H7472">
        <v>167.89</v>
      </c>
      <c r="I7472">
        <v>335.78</v>
      </c>
      <c r="J7472" t="s">
        <v>97</v>
      </c>
      <c r="K7472" t="s">
        <v>567</v>
      </c>
      <c r="L7472" t="s">
        <v>119</v>
      </c>
      <c r="M7472">
        <v>2024</v>
      </c>
      <c r="N7472" t="s">
        <v>84</v>
      </c>
      <c r="O7472" t="s">
        <v>7186</v>
      </c>
      <c r="P7472" t="s">
        <v>86</v>
      </c>
    </row>
    <row r="7473" spans="1:16" x14ac:dyDescent="0.45">
      <c r="A7473">
        <v>7472</v>
      </c>
      <c r="B7473" s="10">
        <v>45472</v>
      </c>
      <c r="C7473">
        <v>7942</v>
      </c>
      <c r="D7473" t="s">
        <v>89</v>
      </c>
      <c r="E7473">
        <v>63</v>
      </c>
      <c r="F7473" t="s">
        <v>5</v>
      </c>
      <c r="G7473">
        <v>5</v>
      </c>
      <c r="H7473">
        <v>1941.4</v>
      </c>
      <c r="I7473">
        <v>9707</v>
      </c>
      <c r="J7473" t="s">
        <v>81</v>
      </c>
      <c r="K7473" t="s">
        <v>82</v>
      </c>
      <c r="L7473" t="s">
        <v>119</v>
      </c>
      <c r="M7473">
        <v>2024</v>
      </c>
      <c r="N7473" t="s">
        <v>84</v>
      </c>
      <c r="O7473" t="s">
        <v>4775</v>
      </c>
      <c r="P7473" t="s">
        <v>86</v>
      </c>
    </row>
    <row r="7474" spans="1:16" x14ac:dyDescent="0.45">
      <c r="A7474">
        <v>7473</v>
      </c>
      <c r="B7474" s="10">
        <v>45472</v>
      </c>
      <c r="C7474">
        <v>2616</v>
      </c>
      <c r="D7474" t="s">
        <v>80</v>
      </c>
      <c r="E7474">
        <v>51</v>
      </c>
      <c r="F7474" t="s">
        <v>8</v>
      </c>
      <c r="G7474">
        <v>3</v>
      </c>
      <c r="H7474">
        <v>3454.78</v>
      </c>
      <c r="I7474">
        <v>10364.34</v>
      </c>
      <c r="J7474" t="s">
        <v>93</v>
      </c>
      <c r="K7474" t="s">
        <v>82</v>
      </c>
      <c r="L7474" t="s">
        <v>119</v>
      </c>
      <c r="M7474">
        <v>2024</v>
      </c>
      <c r="N7474" t="s">
        <v>84</v>
      </c>
      <c r="O7474" t="s">
        <v>6598</v>
      </c>
      <c r="P7474" t="s">
        <v>86</v>
      </c>
    </row>
    <row r="7475" spans="1:16" x14ac:dyDescent="0.45">
      <c r="A7475">
        <v>7474</v>
      </c>
      <c r="B7475" s="10">
        <v>45472</v>
      </c>
      <c r="C7475">
        <v>7458</v>
      </c>
      <c r="D7475" t="s">
        <v>89</v>
      </c>
      <c r="E7475">
        <v>37</v>
      </c>
      <c r="F7475" t="s">
        <v>7</v>
      </c>
      <c r="G7475">
        <v>2</v>
      </c>
      <c r="H7475">
        <v>1244.96</v>
      </c>
      <c r="I7475">
        <v>2489.92</v>
      </c>
      <c r="J7475" t="s">
        <v>97</v>
      </c>
      <c r="K7475" t="s">
        <v>82</v>
      </c>
      <c r="L7475" t="s">
        <v>119</v>
      </c>
      <c r="M7475">
        <v>2024</v>
      </c>
      <c r="N7475" t="s">
        <v>84</v>
      </c>
      <c r="O7475" t="s">
        <v>2870</v>
      </c>
      <c r="P7475" t="s">
        <v>86</v>
      </c>
    </row>
    <row r="7476" spans="1:16" x14ac:dyDescent="0.45">
      <c r="A7476">
        <v>7475</v>
      </c>
      <c r="B7476" s="10">
        <v>45472</v>
      </c>
      <c r="C7476">
        <v>3756</v>
      </c>
      <c r="D7476" t="s">
        <v>89</v>
      </c>
      <c r="E7476">
        <v>25</v>
      </c>
      <c r="F7476" t="s">
        <v>6</v>
      </c>
      <c r="G7476">
        <v>5</v>
      </c>
      <c r="H7476">
        <v>757.05</v>
      </c>
      <c r="I7476">
        <v>3785.25</v>
      </c>
      <c r="J7476" t="s">
        <v>87</v>
      </c>
      <c r="K7476" t="s">
        <v>82</v>
      </c>
      <c r="L7476" t="s">
        <v>119</v>
      </c>
      <c r="M7476">
        <v>2024</v>
      </c>
      <c r="N7476" t="s">
        <v>84</v>
      </c>
      <c r="O7476" t="s">
        <v>4072</v>
      </c>
      <c r="P7476" t="s">
        <v>86</v>
      </c>
    </row>
    <row r="7477" spans="1:16" x14ac:dyDescent="0.45">
      <c r="A7477">
        <v>7476</v>
      </c>
      <c r="B7477" s="10">
        <v>45472</v>
      </c>
      <c r="C7477">
        <v>7853</v>
      </c>
      <c r="D7477" t="s">
        <v>80</v>
      </c>
      <c r="E7477">
        <v>39</v>
      </c>
      <c r="F7477" t="s">
        <v>102</v>
      </c>
      <c r="G7477">
        <v>1</v>
      </c>
      <c r="H7477">
        <v>3165.13</v>
      </c>
      <c r="I7477">
        <v>3165.13</v>
      </c>
      <c r="J7477" t="s">
        <v>97</v>
      </c>
      <c r="K7477" t="s">
        <v>82</v>
      </c>
      <c r="L7477" t="s">
        <v>119</v>
      </c>
      <c r="M7477">
        <v>2024</v>
      </c>
      <c r="N7477" t="s">
        <v>84</v>
      </c>
      <c r="O7477" t="s">
        <v>5270</v>
      </c>
      <c r="P7477" t="s">
        <v>86</v>
      </c>
    </row>
    <row r="7478" spans="1:16" x14ac:dyDescent="0.45">
      <c r="A7478">
        <v>7477</v>
      </c>
      <c r="B7478" s="10">
        <v>45472</v>
      </c>
      <c r="C7478">
        <v>8709</v>
      </c>
      <c r="D7478" t="s">
        <v>80</v>
      </c>
      <c r="E7478">
        <v>44</v>
      </c>
      <c r="F7478" t="s">
        <v>6</v>
      </c>
      <c r="G7478">
        <v>2</v>
      </c>
      <c r="H7478">
        <v>4522.45</v>
      </c>
      <c r="I7478">
        <v>9044.9</v>
      </c>
      <c r="J7478" t="s">
        <v>97</v>
      </c>
      <c r="K7478" t="s">
        <v>82</v>
      </c>
      <c r="L7478" t="s">
        <v>119</v>
      </c>
      <c r="M7478">
        <v>2024</v>
      </c>
      <c r="N7478" t="s">
        <v>84</v>
      </c>
      <c r="O7478" t="s">
        <v>2871</v>
      </c>
      <c r="P7478" t="s">
        <v>86</v>
      </c>
    </row>
    <row r="7479" spans="1:16" x14ac:dyDescent="0.45">
      <c r="A7479">
        <v>7478</v>
      </c>
      <c r="B7479" s="10">
        <v>45472</v>
      </c>
      <c r="C7479">
        <v>2936</v>
      </c>
      <c r="D7479" t="s">
        <v>89</v>
      </c>
      <c r="E7479">
        <v>51</v>
      </c>
      <c r="F7479" t="s">
        <v>102</v>
      </c>
      <c r="G7479">
        <v>1</v>
      </c>
      <c r="H7479">
        <v>4780.1899999999996</v>
      </c>
      <c r="I7479">
        <v>4780.1899999999996</v>
      </c>
      <c r="J7479" t="s">
        <v>93</v>
      </c>
      <c r="K7479" t="s">
        <v>82</v>
      </c>
      <c r="L7479" t="s">
        <v>119</v>
      </c>
      <c r="M7479">
        <v>2024</v>
      </c>
      <c r="N7479" t="s">
        <v>84</v>
      </c>
      <c r="O7479" t="s">
        <v>5698</v>
      </c>
      <c r="P7479" t="s">
        <v>86</v>
      </c>
    </row>
    <row r="7480" spans="1:16" x14ac:dyDescent="0.45">
      <c r="A7480">
        <v>7479</v>
      </c>
      <c r="B7480" s="10">
        <v>45472</v>
      </c>
      <c r="C7480">
        <v>4091</v>
      </c>
      <c r="D7480" t="s">
        <v>89</v>
      </c>
      <c r="E7480">
        <v>38</v>
      </c>
      <c r="F7480" t="s">
        <v>6</v>
      </c>
      <c r="G7480">
        <v>2</v>
      </c>
      <c r="H7480">
        <v>100.8</v>
      </c>
      <c r="I7480">
        <v>201.6</v>
      </c>
      <c r="J7480" t="s">
        <v>97</v>
      </c>
      <c r="K7480" t="s">
        <v>567</v>
      </c>
      <c r="L7480" t="s">
        <v>119</v>
      </c>
      <c r="M7480">
        <v>2024</v>
      </c>
      <c r="N7480" t="s">
        <v>84</v>
      </c>
      <c r="O7480" t="s">
        <v>7187</v>
      </c>
      <c r="P7480" t="s">
        <v>86</v>
      </c>
    </row>
    <row r="7481" spans="1:16" x14ac:dyDescent="0.45">
      <c r="A7481">
        <v>7480</v>
      </c>
      <c r="B7481" s="10">
        <v>45473</v>
      </c>
      <c r="C7481">
        <v>1968</v>
      </c>
      <c r="D7481" t="s">
        <v>89</v>
      </c>
      <c r="E7481">
        <v>32</v>
      </c>
      <c r="F7481" t="s">
        <v>5</v>
      </c>
      <c r="G7481">
        <v>2</v>
      </c>
      <c r="H7481">
        <v>4378.5600000000004</v>
      </c>
      <c r="I7481">
        <v>8757.1200000000008</v>
      </c>
      <c r="J7481" t="s">
        <v>87</v>
      </c>
      <c r="K7481" t="s">
        <v>82</v>
      </c>
      <c r="L7481" t="s">
        <v>119</v>
      </c>
      <c r="M7481">
        <v>2024</v>
      </c>
      <c r="N7481" t="s">
        <v>668</v>
      </c>
      <c r="O7481" t="s">
        <v>730</v>
      </c>
      <c r="P7481" t="s">
        <v>86</v>
      </c>
    </row>
    <row r="7482" spans="1:16" x14ac:dyDescent="0.45">
      <c r="A7482">
        <v>7481</v>
      </c>
      <c r="B7482" s="10">
        <v>45473</v>
      </c>
      <c r="C7482">
        <v>8297</v>
      </c>
      <c r="D7482" t="s">
        <v>89</v>
      </c>
      <c r="E7482">
        <v>22</v>
      </c>
      <c r="F7482" t="s">
        <v>5</v>
      </c>
      <c r="G7482">
        <v>3</v>
      </c>
      <c r="H7482">
        <v>2825.8</v>
      </c>
      <c r="I7482">
        <v>8477.4</v>
      </c>
      <c r="J7482" t="s">
        <v>95</v>
      </c>
      <c r="K7482" t="s">
        <v>82</v>
      </c>
      <c r="L7482" t="s">
        <v>119</v>
      </c>
      <c r="M7482">
        <v>2024</v>
      </c>
      <c r="N7482" t="s">
        <v>84</v>
      </c>
      <c r="O7482" t="s">
        <v>8694</v>
      </c>
      <c r="P7482" t="s">
        <v>748</v>
      </c>
    </row>
    <row r="7483" spans="1:16" x14ac:dyDescent="0.45">
      <c r="A7483">
        <v>7482</v>
      </c>
      <c r="B7483" s="10">
        <v>45473</v>
      </c>
      <c r="C7483">
        <v>4203</v>
      </c>
      <c r="D7483" t="s">
        <v>89</v>
      </c>
      <c r="E7483">
        <v>55</v>
      </c>
      <c r="F7483" t="s">
        <v>5</v>
      </c>
      <c r="G7483">
        <v>4</v>
      </c>
      <c r="H7483">
        <v>1226.6400000000001</v>
      </c>
      <c r="I7483">
        <v>4906.5600000000004</v>
      </c>
      <c r="J7483" t="s">
        <v>81</v>
      </c>
      <c r="K7483" t="s">
        <v>82</v>
      </c>
      <c r="L7483" t="s">
        <v>119</v>
      </c>
      <c r="M7483">
        <v>2024</v>
      </c>
      <c r="N7483" t="s">
        <v>84</v>
      </c>
      <c r="O7483" t="s">
        <v>1496</v>
      </c>
      <c r="P7483" t="s">
        <v>86</v>
      </c>
    </row>
    <row r="7484" spans="1:16" x14ac:dyDescent="0.45">
      <c r="A7484">
        <v>7483</v>
      </c>
      <c r="B7484" s="10">
        <v>45473</v>
      </c>
      <c r="C7484">
        <v>7499</v>
      </c>
      <c r="D7484" t="s">
        <v>89</v>
      </c>
      <c r="E7484">
        <v>34</v>
      </c>
      <c r="F7484" t="s">
        <v>7</v>
      </c>
      <c r="G7484">
        <v>2</v>
      </c>
      <c r="H7484">
        <v>3103.87</v>
      </c>
      <c r="I7484">
        <v>6207.74</v>
      </c>
      <c r="J7484" t="s">
        <v>87</v>
      </c>
      <c r="K7484" t="s">
        <v>82</v>
      </c>
      <c r="L7484" t="s">
        <v>119</v>
      </c>
      <c r="M7484">
        <v>2024</v>
      </c>
      <c r="N7484" t="s">
        <v>84</v>
      </c>
      <c r="O7484" t="s">
        <v>3815</v>
      </c>
      <c r="P7484" t="s">
        <v>86</v>
      </c>
    </row>
    <row r="7485" spans="1:16" x14ac:dyDescent="0.45">
      <c r="A7485">
        <v>7484</v>
      </c>
      <c r="B7485" s="10">
        <v>45473</v>
      </c>
      <c r="C7485">
        <v>6173</v>
      </c>
      <c r="D7485" t="s">
        <v>80</v>
      </c>
      <c r="E7485">
        <v>25</v>
      </c>
      <c r="F7485" t="s">
        <v>6</v>
      </c>
      <c r="G7485">
        <v>1</v>
      </c>
      <c r="H7485">
        <v>4979.1499999999996</v>
      </c>
      <c r="I7485">
        <v>4979.1499999999996</v>
      </c>
      <c r="J7485" t="s">
        <v>87</v>
      </c>
      <c r="K7485" t="s">
        <v>82</v>
      </c>
      <c r="L7485" t="s">
        <v>119</v>
      </c>
      <c r="M7485">
        <v>2024</v>
      </c>
      <c r="N7485" t="s">
        <v>84</v>
      </c>
      <c r="O7485" t="s">
        <v>5479</v>
      </c>
      <c r="P7485" t="s">
        <v>86</v>
      </c>
    </row>
    <row r="7486" spans="1:16" x14ac:dyDescent="0.45">
      <c r="A7486">
        <v>7485</v>
      </c>
      <c r="B7486" s="10">
        <v>45473</v>
      </c>
      <c r="C7486">
        <v>1889</v>
      </c>
      <c r="D7486" t="s">
        <v>80</v>
      </c>
      <c r="E7486">
        <v>36</v>
      </c>
      <c r="F7486" t="s">
        <v>102</v>
      </c>
      <c r="G7486">
        <v>3</v>
      </c>
      <c r="H7486">
        <v>1417.05</v>
      </c>
      <c r="I7486">
        <v>4251.1499999999996</v>
      </c>
      <c r="J7486" t="s">
        <v>97</v>
      </c>
      <c r="K7486" t="s">
        <v>82</v>
      </c>
      <c r="L7486" t="s">
        <v>119</v>
      </c>
      <c r="M7486">
        <v>2024</v>
      </c>
      <c r="N7486" t="s">
        <v>84</v>
      </c>
      <c r="O7486" t="s">
        <v>4904</v>
      </c>
      <c r="P7486" t="s">
        <v>86</v>
      </c>
    </row>
    <row r="7487" spans="1:16" x14ac:dyDescent="0.45">
      <c r="A7487">
        <v>7486</v>
      </c>
      <c r="B7487" s="10">
        <v>45473</v>
      </c>
      <c r="C7487">
        <v>9984</v>
      </c>
      <c r="D7487" t="s">
        <v>80</v>
      </c>
      <c r="E7487">
        <v>22</v>
      </c>
      <c r="F7487" t="s">
        <v>6</v>
      </c>
      <c r="G7487">
        <v>2</v>
      </c>
      <c r="H7487">
        <v>1420.6</v>
      </c>
      <c r="I7487">
        <v>2841.2</v>
      </c>
      <c r="J7487" t="s">
        <v>95</v>
      </c>
      <c r="K7487" t="s">
        <v>82</v>
      </c>
      <c r="L7487" t="s">
        <v>119</v>
      </c>
      <c r="M7487">
        <v>2024</v>
      </c>
      <c r="N7487" t="s">
        <v>84</v>
      </c>
      <c r="O7487" t="s">
        <v>2595</v>
      </c>
      <c r="P7487" t="s">
        <v>86</v>
      </c>
    </row>
    <row r="7488" spans="1:16" x14ac:dyDescent="0.45">
      <c r="A7488">
        <v>7487</v>
      </c>
      <c r="B7488" s="10">
        <v>45473</v>
      </c>
      <c r="C7488">
        <v>8382</v>
      </c>
      <c r="D7488" t="s">
        <v>80</v>
      </c>
      <c r="E7488">
        <v>40</v>
      </c>
      <c r="F7488" t="s">
        <v>9</v>
      </c>
      <c r="G7488">
        <v>4</v>
      </c>
      <c r="H7488">
        <v>3509.77</v>
      </c>
      <c r="I7488">
        <v>14039.08</v>
      </c>
      <c r="J7488" t="s">
        <v>97</v>
      </c>
      <c r="K7488" t="s">
        <v>82</v>
      </c>
      <c r="L7488" t="s">
        <v>119</v>
      </c>
      <c r="M7488">
        <v>2024</v>
      </c>
      <c r="N7488" t="s">
        <v>84</v>
      </c>
      <c r="O7488" t="s">
        <v>1815</v>
      </c>
      <c r="P7488" t="s">
        <v>86</v>
      </c>
    </row>
    <row r="7489" spans="1:16" x14ac:dyDescent="0.45">
      <c r="A7489">
        <v>7488</v>
      </c>
      <c r="B7489" s="10">
        <v>45473</v>
      </c>
      <c r="C7489">
        <v>4531</v>
      </c>
      <c r="D7489" t="s">
        <v>89</v>
      </c>
      <c r="E7489">
        <v>36</v>
      </c>
      <c r="F7489" t="s">
        <v>5</v>
      </c>
      <c r="G7489">
        <v>1</v>
      </c>
      <c r="H7489">
        <v>263.88</v>
      </c>
      <c r="I7489">
        <v>263.88</v>
      </c>
      <c r="J7489" t="s">
        <v>97</v>
      </c>
      <c r="K7489" t="s">
        <v>567</v>
      </c>
      <c r="L7489" t="s">
        <v>119</v>
      </c>
      <c r="M7489">
        <v>2024</v>
      </c>
      <c r="N7489" t="s">
        <v>668</v>
      </c>
      <c r="O7489" t="s">
        <v>9445</v>
      </c>
      <c r="P7489" t="s">
        <v>86</v>
      </c>
    </row>
    <row r="7490" spans="1:16" x14ac:dyDescent="0.45">
      <c r="A7490">
        <v>7489</v>
      </c>
      <c r="B7490" s="10">
        <v>45473</v>
      </c>
      <c r="C7490">
        <v>1801</v>
      </c>
      <c r="D7490" t="s">
        <v>89</v>
      </c>
      <c r="E7490">
        <v>31</v>
      </c>
      <c r="F7490" t="s">
        <v>8</v>
      </c>
      <c r="G7490">
        <v>3</v>
      </c>
      <c r="H7490">
        <v>4111.71</v>
      </c>
      <c r="I7490">
        <v>12335.13</v>
      </c>
      <c r="J7490" t="s">
        <v>87</v>
      </c>
      <c r="K7490" t="s">
        <v>82</v>
      </c>
      <c r="L7490" t="s">
        <v>119</v>
      </c>
      <c r="M7490">
        <v>2024</v>
      </c>
      <c r="N7490" t="s">
        <v>84</v>
      </c>
      <c r="O7490" t="s">
        <v>8361</v>
      </c>
      <c r="P7490" t="s">
        <v>748</v>
      </c>
    </row>
    <row r="7491" spans="1:16" x14ac:dyDescent="0.45">
      <c r="A7491">
        <v>7490</v>
      </c>
      <c r="B7491" s="10">
        <v>45473</v>
      </c>
      <c r="C7491">
        <v>9234</v>
      </c>
      <c r="D7491" t="s">
        <v>89</v>
      </c>
      <c r="E7491">
        <v>27</v>
      </c>
      <c r="F7491" t="s">
        <v>9</v>
      </c>
      <c r="G7491">
        <v>5</v>
      </c>
      <c r="H7491">
        <v>3280.02</v>
      </c>
      <c r="I7491">
        <v>16400.099999999999</v>
      </c>
      <c r="J7491" t="s">
        <v>87</v>
      </c>
      <c r="K7491" t="s">
        <v>82</v>
      </c>
      <c r="L7491" t="s">
        <v>119</v>
      </c>
      <c r="M7491">
        <v>2024</v>
      </c>
      <c r="N7491" t="s">
        <v>84</v>
      </c>
      <c r="O7491" t="s">
        <v>4073</v>
      </c>
      <c r="P7491" t="s">
        <v>86</v>
      </c>
    </row>
    <row r="7492" spans="1:16" x14ac:dyDescent="0.45">
      <c r="A7492">
        <v>7491</v>
      </c>
      <c r="B7492" s="10">
        <v>45473</v>
      </c>
      <c r="C7492">
        <v>4349</v>
      </c>
      <c r="D7492" t="s">
        <v>89</v>
      </c>
      <c r="E7492">
        <v>48</v>
      </c>
      <c r="F7492" t="s">
        <v>9</v>
      </c>
      <c r="G7492">
        <v>4</v>
      </c>
      <c r="H7492">
        <v>4213.8999999999996</v>
      </c>
      <c r="I7492">
        <v>16855.599999999999</v>
      </c>
      <c r="J7492" t="s">
        <v>93</v>
      </c>
      <c r="K7492" t="s">
        <v>82</v>
      </c>
      <c r="L7492" t="s">
        <v>119</v>
      </c>
      <c r="M7492">
        <v>2024</v>
      </c>
      <c r="N7492" t="s">
        <v>84</v>
      </c>
      <c r="O7492" t="s">
        <v>2126</v>
      </c>
      <c r="P7492" t="s">
        <v>86</v>
      </c>
    </row>
    <row r="7493" spans="1:16" x14ac:dyDescent="0.45">
      <c r="A7493">
        <v>7492</v>
      </c>
      <c r="B7493" s="10">
        <v>45473</v>
      </c>
      <c r="C7493">
        <v>9005</v>
      </c>
      <c r="D7493" t="s">
        <v>80</v>
      </c>
      <c r="E7493">
        <v>30</v>
      </c>
      <c r="F7493" t="s">
        <v>5</v>
      </c>
      <c r="G7493">
        <v>5</v>
      </c>
      <c r="H7493">
        <v>1192.1600000000001</v>
      </c>
      <c r="I7493">
        <v>5960.8</v>
      </c>
      <c r="J7493" t="s">
        <v>87</v>
      </c>
      <c r="K7493" t="s">
        <v>82</v>
      </c>
      <c r="L7493" t="s">
        <v>119</v>
      </c>
      <c r="M7493">
        <v>2024</v>
      </c>
      <c r="N7493" t="s">
        <v>84</v>
      </c>
      <c r="O7493" t="s">
        <v>4074</v>
      </c>
      <c r="P7493" t="s">
        <v>86</v>
      </c>
    </row>
    <row r="7494" spans="1:16" x14ac:dyDescent="0.45">
      <c r="A7494">
        <v>7493</v>
      </c>
      <c r="B7494" s="10">
        <v>45473</v>
      </c>
      <c r="C7494">
        <v>4201</v>
      </c>
      <c r="D7494" t="s">
        <v>89</v>
      </c>
      <c r="E7494">
        <v>39</v>
      </c>
      <c r="F7494" t="s">
        <v>8</v>
      </c>
      <c r="G7494">
        <v>5</v>
      </c>
      <c r="H7494">
        <v>4243.59</v>
      </c>
      <c r="I7494">
        <v>21217.95</v>
      </c>
      <c r="J7494" t="s">
        <v>97</v>
      </c>
      <c r="K7494" t="s">
        <v>82</v>
      </c>
      <c r="L7494" t="s">
        <v>119</v>
      </c>
      <c r="M7494">
        <v>2024</v>
      </c>
      <c r="N7494" t="s">
        <v>84</v>
      </c>
      <c r="O7494" t="s">
        <v>4556</v>
      </c>
      <c r="P7494" t="s">
        <v>86</v>
      </c>
    </row>
    <row r="7495" spans="1:16" x14ac:dyDescent="0.45">
      <c r="A7495">
        <v>7494</v>
      </c>
      <c r="B7495" s="10">
        <v>45474</v>
      </c>
      <c r="C7495">
        <v>1349</v>
      </c>
      <c r="D7495" t="s">
        <v>89</v>
      </c>
      <c r="E7495">
        <v>54</v>
      </c>
      <c r="F7495" t="s">
        <v>5</v>
      </c>
      <c r="G7495">
        <v>3</v>
      </c>
      <c r="H7495">
        <v>2270.64</v>
      </c>
      <c r="I7495">
        <v>6811.92</v>
      </c>
      <c r="J7495" t="s">
        <v>93</v>
      </c>
      <c r="K7495" t="s">
        <v>82</v>
      </c>
      <c r="L7495" t="s">
        <v>123</v>
      </c>
      <c r="M7495">
        <v>2024</v>
      </c>
      <c r="N7495" t="s">
        <v>84</v>
      </c>
      <c r="O7495" t="s">
        <v>467</v>
      </c>
      <c r="P7495" t="s">
        <v>86</v>
      </c>
    </row>
    <row r="7496" spans="1:16" x14ac:dyDescent="0.45">
      <c r="A7496">
        <v>7495</v>
      </c>
      <c r="B7496" s="10">
        <v>45474</v>
      </c>
      <c r="C7496">
        <v>1583</v>
      </c>
      <c r="D7496" t="s">
        <v>89</v>
      </c>
      <c r="E7496">
        <v>56</v>
      </c>
      <c r="F7496" t="s">
        <v>5</v>
      </c>
      <c r="G7496">
        <v>3</v>
      </c>
      <c r="H7496">
        <v>706.98</v>
      </c>
      <c r="I7496">
        <v>2120.94</v>
      </c>
      <c r="J7496" t="s">
        <v>81</v>
      </c>
      <c r="K7496" t="s">
        <v>82</v>
      </c>
      <c r="L7496" t="s">
        <v>123</v>
      </c>
      <c r="M7496">
        <v>2024</v>
      </c>
      <c r="N7496" t="s">
        <v>84</v>
      </c>
      <c r="O7496" t="s">
        <v>6780</v>
      </c>
      <c r="P7496" t="s">
        <v>86</v>
      </c>
    </row>
    <row r="7497" spans="1:16" x14ac:dyDescent="0.45">
      <c r="A7497">
        <v>7496</v>
      </c>
      <c r="B7497" s="10">
        <v>45474</v>
      </c>
      <c r="C7497">
        <v>4377</v>
      </c>
      <c r="D7497" t="s">
        <v>89</v>
      </c>
      <c r="E7497">
        <v>27</v>
      </c>
      <c r="F7497" t="s">
        <v>8</v>
      </c>
      <c r="G7497">
        <v>3</v>
      </c>
      <c r="H7497">
        <v>4512.04</v>
      </c>
      <c r="I7497">
        <v>13536.12</v>
      </c>
      <c r="J7497" t="s">
        <v>87</v>
      </c>
      <c r="K7497" t="s">
        <v>82</v>
      </c>
      <c r="L7497" t="s">
        <v>123</v>
      </c>
      <c r="M7497">
        <v>2024</v>
      </c>
      <c r="N7497" t="s">
        <v>668</v>
      </c>
      <c r="O7497" t="s">
        <v>9256</v>
      </c>
      <c r="P7497" t="s">
        <v>748</v>
      </c>
    </row>
    <row r="7498" spans="1:16" x14ac:dyDescent="0.45">
      <c r="A7498">
        <v>7497</v>
      </c>
      <c r="B7498" s="10">
        <v>45474</v>
      </c>
      <c r="C7498">
        <v>7028</v>
      </c>
      <c r="D7498" t="s">
        <v>80</v>
      </c>
      <c r="E7498">
        <v>48</v>
      </c>
      <c r="F7498" t="s">
        <v>9</v>
      </c>
      <c r="G7498">
        <v>5</v>
      </c>
      <c r="H7498">
        <v>3539.82</v>
      </c>
      <c r="I7498">
        <v>17699.099999999999</v>
      </c>
      <c r="J7498" t="s">
        <v>93</v>
      </c>
      <c r="K7498" t="s">
        <v>82</v>
      </c>
      <c r="L7498" t="s">
        <v>123</v>
      </c>
      <c r="M7498">
        <v>2024</v>
      </c>
      <c r="N7498" t="s">
        <v>84</v>
      </c>
      <c r="O7498" t="s">
        <v>9197</v>
      </c>
      <c r="P7498" t="s">
        <v>748</v>
      </c>
    </row>
    <row r="7499" spans="1:16" x14ac:dyDescent="0.45">
      <c r="A7499">
        <v>7498</v>
      </c>
      <c r="B7499" s="10">
        <v>45474</v>
      </c>
      <c r="C7499">
        <v>8694</v>
      </c>
      <c r="D7499" t="s">
        <v>89</v>
      </c>
      <c r="E7499">
        <v>60</v>
      </c>
      <c r="F7499" t="s">
        <v>9</v>
      </c>
      <c r="G7499">
        <v>1</v>
      </c>
      <c r="H7499">
        <v>883.01</v>
      </c>
      <c r="I7499">
        <v>883.01</v>
      </c>
      <c r="J7499" t="s">
        <v>81</v>
      </c>
      <c r="K7499" t="s">
        <v>567</v>
      </c>
      <c r="L7499" t="s">
        <v>123</v>
      </c>
      <c r="M7499">
        <v>2024</v>
      </c>
      <c r="N7499" t="s">
        <v>668</v>
      </c>
      <c r="O7499" t="s">
        <v>9446</v>
      </c>
      <c r="P7499" t="s">
        <v>86</v>
      </c>
    </row>
    <row r="7500" spans="1:16" x14ac:dyDescent="0.45">
      <c r="A7500">
        <v>7499</v>
      </c>
      <c r="B7500" s="10">
        <v>45474</v>
      </c>
      <c r="C7500">
        <v>7196</v>
      </c>
      <c r="D7500" t="s">
        <v>80</v>
      </c>
      <c r="E7500">
        <v>52</v>
      </c>
      <c r="F7500" t="s">
        <v>6</v>
      </c>
      <c r="G7500">
        <v>3</v>
      </c>
      <c r="H7500">
        <v>1270.2</v>
      </c>
      <c r="I7500">
        <v>3810.6</v>
      </c>
      <c r="J7500" t="s">
        <v>93</v>
      </c>
      <c r="K7500" t="s">
        <v>82</v>
      </c>
      <c r="L7500" t="s">
        <v>123</v>
      </c>
      <c r="M7500">
        <v>2024</v>
      </c>
      <c r="N7500" t="s">
        <v>84</v>
      </c>
      <c r="O7500" t="s">
        <v>8543</v>
      </c>
      <c r="P7500" t="s">
        <v>748</v>
      </c>
    </row>
    <row r="7501" spans="1:16" x14ac:dyDescent="0.45">
      <c r="A7501">
        <v>7500</v>
      </c>
      <c r="B7501" s="10">
        <v>45474</v>
      </c>
      <c r="C7501">
        <v>8083</v>
      </c>
      <c r="D7501" t="s">
        <v>89</v>
      </c>
      <c r="E7501">
        <v>30</v>
      </c>
      <c r="F7501" t="s">
        <v>8</v>
      </c>
      <c r="G7501">
        <v>4</v>
      </c>
      <c r="H7501">
        <v>1380.87</v>
      </c>
      <c r="I7501">
        <v>5523.48</v>
      </c>
      <c r="J7501" t="s">
        <v>87</v>
      </c>
      <c r="K7501" t="s">
        <v>82</v>
      </c>
      <c r="L7501" t="s">
        <v>123</v>
      </c>
      <c r="M7501">
        <v>2024</v>
      </c>
      <c r="N7501" t="s">
        <v>84</v>
      </c>
      <c r="O7501" t="s">
        <v>1123</v>
      </c>
      <c r="P7501" t="s">
        <v>86</v>
      </c>
    </row>
    <row r="7502" spans="1:16" x14ac:dyDescent="0.45">
      <c r="A7502">
        <v>7501</v>
      </c>
      <c r="B7502" s="10">
        <v>45474</v>
      </c>
      <c r="C7502">
        <v>4401</v>
      </c>
      <c r="D7502" t="s">
        <v>89</v>
      </c>
      <c r="E7502">
        <v>47</v>
      </c>
      <c r="F7502" t="s">
        <v>9</v>
      </c>
      <c r="G7502">
        <v>3</v>
      </c>
      <c r="H7502">
        <v>4818.5</v>
      </c>
      <c r="I7502">
        <v>14455.5</v>
      </c>
      <c r="J7502" t="s">
        <v>93</v>
      </c>
      <c r="K7502" t="s">
        <v>82</v>
      </c>
      <c r="L7502" t="s">
        <v>123</v>
      </c>
      <c r="M7502">
        <v>2024</v>
      </c>
      <c r="N7502" t="s">
        <v>84</v>
      </c>
      <c r="O7502" t="s">
        <v>6599</v>
      </c>
      <c r="P7502" t="s">
        <v>86</v>
      </c>
    </row>
    <row r="7503" spans="1:16" x14ac:dyDescent="0.45">
      <c r="A7503">
        <v>7502</v>
      </c>
      <c r="B7503" s="10">
        <v>45474</v>
      </c>
      <c r="C7503">
        <v>4185</v>
      </c>
      <c r="D7503" t="s">
        <v>89</v>
      </c>
      <c r="E7503">
        <v>51</v>
      </c>
      <c r="F7503" t="s">
        <v>7</v>
      </c>
      <c r="G7503">
        <v>3</v>
      </c>
      <c r="H7503">
        <v>4436.58</v>
      </c>
      <c r="I7503">
        <v>13309.74</v>
      </c>
      <c r="J7503" t="s">
        <v>93</v>
      </c>
      <c r="K7503" t="s">
        <v>82</v>
      </c>
      <c r="L7503" t="s">
        <v>123</v>
      </c>
      <c r="M7503">
        <v>2024</v>
      </c>
      <c r="N7503" t="s">
        <v>84</v>
      </c>
      <c r="O7503" t="s">
        <v>6600</v>
      </c>
      <c r="P7503" t="s">
        <v>86</v>
      </c>
    </row>
    <row r="7504" spans="1:16" x14ac:dyDescent="0.45">
      <c r="A7504">
        <v>7503</v>
      </c>
      <c r="B7504" s="10">
        <v>45474</v>
      </c>
      <c r="C7504">
        <v>6285</v>
      </c>
      <c r="D7504" t="s">
        <v>80</v>
      </c>
      <c r="E7504">
        <v>53</v>
      </c>
      <c r="F7504" t="s">
        <v>5</v>
      </c>
      <c r="G7504">
        <v>3</v>
      </c>
      <c r="H7504">
        <v>1764.41</v>
      </c>
      <c r="I7504">
        <v>5293.23</v>
      </c>
      <c r="J7504" t="s">
        <v>93</v>
      </c>
      <c r="K7504" t="s">
        <v>82</v>
      </c>
      <c r="L7504" t="s">
        <v>123</v>
      </c>
      <c r="M7504">
        <v>2024</v>
      </c>
      <c r="N7504" t="s">
        <v>84</v>
      </c>
      <c r="O7504" t="s">
        <v>8544</v>
      </c>
      <c r="P7504" t="s">
        <v>748</v>
      </c>
    </row>
    <row r="7505" spans="1:16" x14ac:dyDescent="0.45">
      <c r="A7505">
        <v>7504</v>
      </c>
      <c r="B7505" s="10">
        <v>45474</v>
      </c>
      <c r="C7505">
        <v>7772</v>
      </c>
      <c r="D7505" t="s">
        <v>89</v>
      </c>
      <c r="E7505">
        <v>52</v>
      </c>
      <c r="F7505" t="s">
        <v>7</v>
      </c>
      <c r="G7505">
        <v>5</v>
      </c>
      <c r="H7505">
        <v>2359.85</v>
      </c>
      <c r="I7505">
        <v>11799.25</v>
      </c>
      <c r="J7505" t="s">
        <v>93</v>
      </c>
      <c r="K7505" t="s">
        <v>82</v>
      </c>
      <c r="L7505" t="s">
        <v>123</v>
      </c>
      <c r="M7505">
        <v>2024</v>
      </c>
      <c r="N7505" t="s">
        <v>84</v>
      </c>
      <c r="O7505" t="s">
        <v>4323</v>
      </c>
      <c r="P7505" t="s">
        <v>86</v>
      </c>
    </row>
    <row r="7506" spans="1:16" x14ac:dyDescent="0.45">
      <c r="A7506">
        <v>7505</v>
      </c>
      <c r="B7506" s="10">
        <v>45474</v>
      </c>
      <c r="C7506">
        <v>9490</v>
      </c>
      <c r="D7506" t="s">
        <v>89</v>
      </c>
      <c r="E7506">
        <v>64</v>
      </c>
      <c r="F7506" t="s">
        <v>7</v>
      </c>
      <c r="G7506">
        <v>1</v>
      </c>
      <c r="H7506">
        <v>1462.14</v>
      </c>
      <c r="I7506">
        <v>1462.14</v>
      </c>
      <c r="J7506" t="s">
        <v>81</v>
      </c>
      <c r="K7506" t="s">
        <v>567</v>
      </c>
      <c r="L7506" t="s">
        <v>123</v>
      </c>
      <c r="M7506">
        <v>2024</v>
      </c>
      <c r="N7506" t="s">
        <v>84</v>
      </c>
      <c r="O7506" t="s">
        <v>8117</v>
      </c>
      <c r="P7506" t="s">
        <v>86</v>
      </c>
    </row>
    <row r="7507" spans="1:16" x14ac:dyDescent="0.45">
      <c r="A7507">
        <v>7506</v>
      </c>
      <c r="B7507" s="10">
        <v>45474</v>
      </c>
      <c r="C7507">
        <v>4347</v>
      </c>
      <c r="D7507" t="s">
        <v>89</v>
      </c>
      <c r="E7507">
        <v>21</v>
      </c>
      <c r="F7507" t="s">
        <v>6</v>
      </c>
      <c r="G7507">
        <v>3</v>
      </c>
      <c r="H7507">
        <v>3726.11</v>
      </c>
      <c r="I7507">
        <v>11178.33</v>
      </c>
      <c r="J7507" t="s">
        <v>95</v>
      </c>
      <c r="K7507" t="s">
        <v>82</v>
      </c>
      <c r="L7507" t="s">
        <v>123</v>
      </c>
      <c r="M7507">
        <v>2024</v>
      </c>
      <c r="N7507" t="s">
        <v>84</v>
      </c>
      <c r="O7507" t="s">
        <v>6925</v>
      </c>
      <c r="P7507" t="s">
        <v>86</v>
      </c>
    </row>
    <row r="7508" spans="1:16" x14ac:dyDescent="0.45">
      <c r="A7508">
        <v>7507</v>
      </c>
      <c r="B7508" s="10">
        <v>45474</v>
      </c>
      <c r="C7508">
        <v>1788</v>
      </c>
      <c r="D7508" t="s">
        <v>80</v>
      </c>
      <c r="E7508">
        <v>21</v>
      </c>
      <c r="F7508" t="s">
        <v>6</v>
      </c>
      <c r="G7508">
        <v>5</v>
      </c>
      <c r="H7508">
        <v>847.99</v>
      </c>
      <c r="I7508">
        <v>4239.95</v>
      </c>
      <c r="J7508" t="s">
        <v>95</v>
      </c>
      <c r="K7508" t="s">
        <v>82</v>
      </c>
      <c r="L7508" t="s">
        <v>123</v>
      </c>
      <c r="M7508">
        <v>2024</v>
      </c>
      <c r="N7508" t="s">
        <v>84</v>
      </c>
      <c r="O7508" t="s">
        <v>4945</v>
      </c>
      <c r="P7508" t="s">
        <v>86</v>
      </c>
    </row>
    <row r="7509" spans="1:16" x14ac:dyDescent="0.45">
      <c r="A7509">
        <v>7508</v>
      </c>
      <c r="B7509" s="10">
        <v>45475</v>
      </c>
      <c r="C7509">
        <v>5945</v>
      </c>
      <c r="D7509" t="s">
        <v>80</v>
      </c>
      <c r="E7509">
        <v>64</v>
      </c>
      <c r="F7509" t="s">
        <v>6</v>
      </c>
      <c r="G7509">
        <v>4</v>
      </c>
      <c r="H7509">
        <v>1726.14</v>
      </c>
      <c r="I7509">
        <v>6904.56</v>
      </c>
      <c r="J7509" t="s">
        <v>81</v>
      </c>
      <c r="K7509" t="s">
        <v>82</v>
      </c>
      <c r="L7509" t="s">
        <v>123</v>
      </c>
      <c r="M7509">
        <v>2024</v>
      </c>
      <c r="N7509" t="s">
        <v>84</v>
      </c>
      <c r="O7509" t="s">
        <v>190</v>
      </c>
      <c r="P7509" t="s">
        <v>86</v>
      </c>
    </row>
    <row r="7510" spans="1:16" x14ac:dyDescent="0.45">
      <c r="A7510">
        <v>7509</v>
      </c>
      <c r="B7510" s="10">
        <v>45475</v>
      </c>
      <c r="C7510">
        <v>3889</v>
      </c>
      <c r="D7510" t="s">
        <v>89</v>
      </c>
      <c r="E7510">
        <v>23</v>
      </c>
      <c r="F7510" t="s">
        <v>7</v>
      </c>
      <c r="G7510">
        <v>1</v>
      </c>
      <c r="H7510">
        <v>3050.22</v>
      </c>
      <c r="I7510">
        <v>3050.22</v>
      </c>
      <c r="J7510" t="s">
        <v>95</v>
      </c>
      <c r="K7510" t="s">
        <v>82</v>
      </c>
      <c r="L7510" t="s">
        <v>123</v>
      </c>
      <c r="M7510">
        <v>2024</v>
      </c>
      <c r="N7510" t="s">
        <v>668</v>
      </c>
      <c r="O7510" t="s">
        <v>9650</v>
      </c>
      <c r="P7510" t="s">
        <v>86</v>
      </c>
    </row>
    <row r="7511" spans="1:16" x14ac:dyDescent="0.45">
      <c r="A7511">
        <v>7510</v>
      </c>
      <c r="B7511" s="10">
        <v>45475</v>
      </c>
      <c r="C7511">
        <v>6273</v>
      </c>
      <c r="D7511" t="s">
        <v>80</v>
      </c>
      <c r="E7511">
        <v>45</v>
      </c>
      <c r="F7511" t="s">
        <v>102</v>
      </c>
      <c r="G7511">
        <v>5</v>
      </c>
      <c r="H7511">
        <v>4392.8599999999997</v>
      </c>
      <c r="I7511">
        <v>21964.3</v>
      </c>
      <c r="J7511" t="s">
        <v>93</v>
      </c>
      <c r="K7511" t="s">
        <v>82</v>
      </c>
      <c r="L7511" t="s">
        <v>123</v>
      </c>
      <c r="M7511">
        <v>2024</v>
      </c>
      <c r="N7511" t="s">
        <v>668</v>
      </c>
      <c r="O7511" t="s">
        <v>9766</v>
      </c>
      <c r="P7511" t="s">
        <v>86</v>
      </c>
    </row>
    <row r="7512" spans="1:16" x14ac:dyDescent="0.45">
      <c r="A7512">
        <v>7511</v>
      </c>
      <c r="B7512" s="10">
        <v>45475</v>
      </c>
      <c r="C7512">
        <v>4272</v>
      </c>
      <c r="D7512" t="s">
        <v>89</v>
      </c>
      <c r="E7512">
        <v>47</v>
      </c>
      <c r="F7512" t="s">
        <v>102</v>
      </c>
      <c r="G7512">
        <v>2</v>
      </c>
      <c r="H7512">
        <v>3195.97</v>
      </c>
      <c r="I7512">
        <v>6391.94</v>
      </c>
      <c r="J7512" t="s">
        <v>93</v>
      </c>
      <c r="K7512" t="s">
        <v>82</v>
      </c>
      <c r="L7512" t="s">
        <v>123</v>
      </c>
      <c r="M7512">
        <v>2024</v>
      </c>
      <c r="N7512" t="s">
        <v>84</v>
      </c>
      <c r="O7512" t="s">
        <v>3473</v>
      </c>
      <c r="P7512" t="s">
        <v>86</v>
      </c>
    </row>
    <row r="7513" spans="1:16" x14ac:dyDescent="0.45">
      <c r="A7513">
        <v>7512</v>
      </c>
      <c r="B7513" s="10">
        <v>45475</v>
      </c>
      <c r="C7513">
        <v>6234</v>
      </c>
      <c r="D7513" t="s">
        <v>89</v>
      </c>
      <c r="E7513">
        <v>44</v>
      </c>
      <c r="F7513" t="s">
        <v>7</v>
      </c>
      <c r="G7513">
        <v>4</v>
      </c>
      <c r="H7513">
        <v>4701.6499999999996</v>
      </c>
      <c r="I7513">
        <v>18806.599999999999</v>
      </c>
      <c r="J7513" t="s">
        <v>97</v>
      </c>
      <c r="K7513" t="s">
        <v>82</v>
      </c>
      <c r="L7513" t="s">
        <v>123</v>
      </c>
      <c r="M7513">
        <v>2024</v>
      </c>
      <c r="N7513" t="s">
        <v>84</v>
      </c>
      <c r="O7513" t="s">
        <v>1816</v>
      </c>
      <c r="P7513" t="s">
        <v>86</v>
      </c>
    </row>
    <row r="7514" spans="1:16" x14ac:dyDescent="0.45">
      <c r="A7514">
        <v>7513</v>
      </c>
      <c r="B7514" s="10">
        <v>45475</v>
      </c>
      <c r="C7514">
        <v>7902</v>
      </c>
      <c r="D7514" t="s">
        <v>80</v>
      </c>
      <c r="E7514">
        <v>22</v>
      </c>
      <c r="F7514" t="s">
        <v>5</v>
      </c>
      <c r="G7514">
        <v>4</v>
      </c>
      <c r="H7514">
        <v>4657.51</v>
      </c>
      <c r="I7514">
        <v>18630.04</v>
      </c>
      <c r="J7514" t="s">
        <v>95</v>
      </c>
      <c r="K7514" t="s">
        <v>82</v>
      </c>
      <c r="L7514" t="s">
        <v>123</v>
      </c>
      <c r="M7514">
        <v>2024</v>
      </c>
      <c r="N7514" t="s">
        <v>84</v>
      </c>
      <c r="O7514" t="s">
        <v>2409</v>
      </c>
      <c r="P7514" t="s">
        <v>86</v>
      </c>
    </row>
    <row r="7515" spans="1:16" x14ac:dyDescent="0.45">
      <c r="A7515">
        <v>7514</v>
      </c>
      <c r="B7515" s="10">
        <v>45475</v>
      </c>
      <c r="C7515">
        <v>8612</v>
      </c>
      <c r="D7515" t="s">
        <v>89</v>
      </c>
      <c r="E7515">
        <v>61</v>
      </c>
      <c r="F7515" t="s">
        <v>7</v>
      </c>
      <c r="G7515">
        <v>2</v>
      </c>
      <c r="H7515">
        <v>3605.58</v>
      </c>
      <c r="I7515">
        <v>7211.16</v>
      </c>
      <c r="J7515" t="s">
        <v>81</v>
      </c>
      <c r="K7515" t="s">
        <v>82</v>
      </c>
      <c r="L7515" t="s">
        <v>123</v>
      </c>
      <c r="M7515">
        <v>2024</v>
      </c>
      <c r="N7515" t="s">
        <v>84</v>
      </c>
      <c r="O7515" t="s">
        <v>3169</v>
      </c>
      <c r="P7515" t="s">
        <v>86</v>
      </c>
    </row>
    <row r="7516" spans="1:16" x14ac:dyDescent="0.45">
      <c r="A7516">
        <v>7515</v>
      </c>
      <c r="B7516" s="10">
        <v>45475</v>
      </c>
      <c r="C7516">
        <v>3492</v>
      </c>
      <c r="D7516" t="s">
        <v>89</v>
      </c>
      <c r="E7516">
        <v>56</v>
      </c>
      <c r="F7516" t="s">
        <v>7</v>
      </c>
      <c r="G7516">
        <v>5</v>
      </c>
      <c r="H7516">
        <v>1429.57</v>
      </c>
      <c r="I7516">
        <v>7147.85</v>
      </c>
      <c r="J7516" t="s">
        <v>81</v>
      </c>
      <c r="K7516" t="s">
        <v>82</v>
      </c>
      <c r="L7516" t="s">
        <v>123</v>
      </c>
      <c r="M7516">
        <v>2024</v>
      </c>
      <c r="N7516" t="s">
        <v>84</v>
      </c>
      <c r="O7516" t="s">
        <v>9099</v>
      </c>
      <c r="P7516" t="s">
        <v>748</v>
      </c>
    </row>
    <row r="7517" spans="1:16" x14ac:dyDescent="0.45">
      <c r="A7517">
        <v>7516</v>
      </c>
      <c r="B7517" s="10">
        <v>45475</v>
      </c>
      <c r="C7517">
        <v>7745</v>
      </c>
      <c r="D7517" t="s">
        <v>80</v>
      </c>
      <c r="E7517">
        <v>52</v>
      </c>
      <c r="F7517" t="s">
        <v>6</v>
      </c>
      <c r="G7517">
        <v>5</v>
      </c>
      <c r="H7517">
        <v>3431.24</v>
      </c>
      <c r="I7517">
        <v>17156.2</v>
      </c>
      <c r="J7517" t="s">
        <v>93</v>
      </c>
      <c r="K7517" t="s">
        <v>82</v>
      </c>
      <c r="L7517" t="s">
        <v>123</v>
      </c>
      <c r="M7517">
        <v>2024</v>
      </c>
      <c r="N7517" t="s">
        <v>668</v>
      </c>
      <c r="O7517" t="s">
        <v>9310</v>
      </c>
      <c r="P7517" t="s">
        <v>748</v>
      </c>
    </row>
    <row r="7518" spans="1:16" x14ac:dyDescent="0.45">
      <c r="A7518">
        <v>7517</v>
      </c>
      <c r="B7518" s="10">
        <v>45475</v>
      </c>
      <c r="C7518">
        <v>5240</v>
      </c>
      <c r="D7518" t="s">
        <v>80</v>
      </c>
      <c r="E7518">
        <v>56</v>
      </c>
      <c r="F7518" t="s">
        <v>6</v>
      </c>
      <c r="G7518">
        <v>4</v>
      </c>
      <c r="H7518">
        <v>1004.05</v>
      </c>
      <c r="I7518">
        <v>4016.2</v>
      </c>
      <c r="J7518" t="s">
        <v>81</v>
      </c>
      <c r="K7518" t="s">
        <v>82</v>
      </c>
      <c r="L7518" t="s">
        <v>123</v>
      </c>
      <c r="M7518">
        <v>2024</v>
      </c>
      <c r="N7518" t="s">
        <v>84</v>
      </c>
      <c r="O7518" t="s">
        <v>1497</v>
      </c>
      <c r="P7518" t="s">
        <v>86</v>
      </c>
    </row>
    <row r="7519" spans="1:16" x14ac:dyDescent="0.45">
      <c r="A7519">
        <v>7518</v>
      </c>
      <c r="B7519" s="10">
        <v>45475</v>
      </c>
      <c r="C7519">
        <v>3322</v>
      </c>
      <c r="D7519" t="s">
        <v>80</v>
      </c>
      <c r="E7519">
        <v>61</v>
      </c>
      <c r="F7519" t="s">
        <v>6</v>
      </c>
      <c r="G7519">
        <v>5</v>
      </c>
      <c r="H7519">
        <v>1699.36</v>
      </c>
      <c r="I7519">
        <v>8496.7999999999993</v>
      </c>
      <c r="J7519" t="s">
        <v>81</v>
      </c>
      <c r="K7519" t="s">
        <v>82</v>
      </c>
      <c r="L7519" t="s">
        <v>123</v>
      </c>
      <c r="M7519">
        <v>2024</v>
      </c>
      <c r="N7519" t="s">
        <v>84</v>
      </c>
      <c r="O7519" t="s">
        <v>4776</v>
      </c>
      <c r="P7519" t="s">
        <v>86</v>
      </c>
    </row>
    <row r="7520" spans="1:16" x14ac:dyDescent="0.45">
      <c r="A7520">
        <v>7519</v>
      </c>
      <c r="B7520" s="10">
        <v>45475</v>
      </c>
      <c r="C7520">
        <v>6298</v>
      </c>
      <c r="D7520" t="s">
        <v>80</v>
      </c>
      <c r="E7520">
        <v>32</v>
      </c>
      <c r="F7520" t="s">
        <v>102</v>
      </c>
      <c r="G7520">
        <v>2</v>
      </c>
      <c r="H7520">
        <v>3801.6</v>
      </c>
      <c r="I7520">
        <v>7603.2</v>
      </c>
      <c r="J7520" t="s">
        <v>87</v>
      </c>
      <c r="K7520" t="s">
        <v>82</v>
      </c>
      <c r="L7520" t="s">
        <v>123</v>
      </c>
      <c r="M7520">
        <v>2024</v>
      </c>
      <c r="N7520" t="s">
        <v>84</v>
      </c>
      <c r="O7520" t="s">
        <v>3816</v>
      </c>
      <c r="P7520" t="s">
        <v>86</v>
      </c>
    </row>
    <row r="7521" spans="1:16" x14ac:dyDescent="0.45">
      <c r="A7521">
        <v>7520</v>
      </c>
      <c r="B7521" s="10">
        <v>45475</v>
      </c>
      <c r="C7521">
        <v>2861</v>
      </c>
      <c r="D7521" t="s">
        <v>89</v>
      </c>
      <c r="E7521">
        <v>36</v>
      </c>
      <c r="F7521" t="s">
        <v>7</v>
      </c>
      <c r="G7521">
        <v>5</v>
      </c>
      <c r="H7521">
        <v>4260.63</v>
      </c>
      <c r="I7521">
        <v>21303.15</v>
      </c>
      <c r="J7521" t="s">
        <v>97</v>
      </c>
      <c r="K7521" t="s">
        <v>82</v>
      </c>
      <c r="L7521" t="s">
        <v>123</v>
      </c>
      <c r="M7521">
        <v>2024</v>
      </c>
      <c r="N7521" t="s">
        <v>84</v>
      </c>
      <c r="O7521" t="s">
        <v>4557</v>
      </c>
      <c r="P7521" t="s">
        <v>86</v>
      </c>
    </row>
    <row r="7522" spans="1:16" x14ac:dyDescent="0.45">
      <c r="A7522">
        <v>7521</v>
      </c>
      <c r="B7522" s="10">
        <v>45476</v>
      </c>
      <c r="C7522">
        <v>7620</v>
      </c>
      <c r="D7522" t="s">
        <v>89</v>
      </c>
      <c r="E7522">
        <v>47</v>
      </c>
      <c r="F7522" t="s">
        <v>5</v>
      </c>
      <c r="G7522">
        <v>4</v>
      </c>
      <c r="H7522">
        <v>2113.0100000000002</v>
      </c>
      <c r="I7522">
        <v>8452.0400000000009</v>
      </c>
      <c r="J7522" t="s">
        <v>93</v>
      </c>
      <c r="K7522" t="s">
        <v>82</v>
      </c>
      <c r="L7522" t="s">
        <v>123</v>
      </c>
      <c r="M7522">
        <v>2024</v>
      </c>
      <c r="N7522" t="s">
        <v>84</v>
      </c>
      <c r="O7522" t="s">
        <v>191</v>
      </c>
      <c r="P7522" t="s">
        <v>86</v>
      </c>
    </row>
    <row r="7523" spans="1:16" x14ac:dyDescent="0.45">
      <c r="A7523">
        <v>7522</v>
      </c>
      <c r="B7523" s="10">
        <v>45476</v>
      </c>
      <c r="C7523">
        <v>5047</v>
      </c>
      <c r="D7523" t="s">
        <v>89</v>
      </c>
      <c r="E7523">
        <v>55</v>
      </c>
      <c r="F7523" t="s">
        <v>5</v>
      </c>
      <c r="G7523">
        <v>5</v>
      </c>
      <c r="H7523">
        <v>2641.01</v>
      </c>
      <c r="I7523">
        <v>13205.05</v>
      </c>
      <c r="J7523" t="s">
        <v>81</v>
      </c>
      <c r="K7523" t="s">
        <v>82</v>
      </c>
      <c r="L7523" t="s">
        <v>123</v>
      </c>
      <c r="M7523">
        <v>2024</v>
      </c>
      <c r="N7523" t="s">
        <v>84</v>
      </c>
      <c r="O7523" t="s">
        <v>9100</v>
      </c>
      <c r="P7523" t="s">
        <v>748</v>
      </c>
    </row>
    <row r="7524" spans="1:16" x14ac:dyDescent="0.45">
      <c r="A7524">
        <v>7523</v>
      </c>
      <c r="B7524" s="10">
        <v>45476</v>
      </c>
      <c r="C7524">
        <v>8581</v>
      </c>
      <c r="D7524" t="s">
        <v>89</v>
      </c>
      <c r="E7524">
        <v>49</v>
      </c>
      <c r="F7524" t="s">
        <v>6</v>
      </c>
      <c r="G7524">
        <v>1</v>
      </c>
      <c r="H7524">
        <v>1961.36</v>
      </c>
      <c r="I7524">
        <v>1961.36</v>
      </c>
      <c r="J7524" t="s">
        <v>93</v>
      </c>
      <c r="K7524" t="s">
        <v>567</v>
      </c>
      <c r="L7524" t="s">
        <v>123</v>
      </c>
      <c r="M7524">
        <v>2024</v>
      </c>
      <c r="N7524" t="s">
        <v>84</v>
      </c>
      <c r="O7524" t="s">
        <v>7840</v>
      </c>
      <c r="P7524" t="s">
        <v>86</v>
      </c>
    </row>
    <row r="7525" spans="1:16" x14ac:dyDescent="0.45">
      <c r="A7525">
        <v>7524</v>
      </c>
      <c r="B7525" s="10">
        <v>45476</v>
      </c>
      <c r="C7525">
        <v>8320</v>
      </c>
      <c r="D7525" t="s">
        <v>89</v>
      </c>
      <c r="E7525">
        <v>57</v>
      </c>
      <c r="F7525" t="s">
        <v>6</v>
      </c>
      <c r="G7525">
        <v>2</v>
      </c>
      <c r="H7525">
        <v>2422.54</v>
      </c>
      <c r="I7525">
        <v>4845.08</v>
      </c>
      <c r="J7525" t="s">
        <v>81</v>
      </c>
      <c r="K7525" t="s">
        <v>82</v>
      </c>
      <c r="L7525" t="s">
        <v>123</v>
      </c>
      <c r="M7525">
        <v>2024</v>
      </c>
      <c r="N7525" t="s">
        <v>84</v>
      </c>
      <c r="O7525" t="s">
        <v>3170</v>
      </c>
      <c r="P7525" t="s">
        <v>86</v>
      </c>
    </row>
    <row r="7526" spans="1:16" x14ac:dyDescent="0.45">
      <c r="A7526">
        <v>7525</v>
      </c>
      <c r="B7526" s="10">
        <v>45476</v>
      </c>
      <c r="C7526">
        <v>2098</v>
      </c>
      <c r="D7526" t="s">
        <v>89</v>
      </c>
      <c r="E7526">
        <v>46</v>
      </c>
      <c r="F7526" t="s">
        <v>7</v>
      </c>
      <c r="G7526">
        <v>2</v>
      </c>
      <c r="H7526">
        <v>2586.81</v>
      </c>
      <c r="I7526">
        <v>5173.62</v>
      </c>
      <c r="J7526" t="s">
        <v>93</v>
      </c>
      <c r="K7526" t="s">
        <v>82</v>
      </c>
      <c r="L7526" t="s">
        <v>123</v>
      </c>
      <c r="M7526">
        <v>2024</v>
      </c>
      <c r="N7526" t="s">
        <v>84</v>
      </c>
      <c r="O7526" t="s">
        <v>3474</v>
      </c>
      <c r="P7526" t="s">
        <v>86</v>
      </c>
    </row>
    <row r="7527" spans="1:16" x14ac:dyDescent="0.45">
      <c r="A7527">
        <v>7526</v>
      </c>
      <c r="B7527" s="10">
        <v>45476</v>
      </c>
      <c r="C7527">
        <v>6247</v>
      </c>
      <c r="D7527" t="s">
        <v>89</v>
      </c>
      <c r="E7527">
        <v>23</v>
      </c>
      <c r="F7527" t="s">
        <v>5</v>
      </c>
      <c r="G7527">
        <v>3</v>
      </c>
      <c r="H7527">
        <v>3474.58</v>
      </c>
      <c r="I7527">
        <v>10423.74</v>
      </c>
      <c r="J7527" t="s">
        <v>95</v>
      </c>
      <c r="K7527" t="s">
        <v>82</v>
      </c>
      <c r="L7527" t="s">
        <v>123</v>
      </c>
      <c r="M7527">
        <v>2024</v>
      </c>
      <c r="N7527" t="s">
        <v>84</v>
      </c>
      <c r="O7527" t="s">
        <v>6926</v>
      </c>
      <c r="P7527" t="s">
        <v>86</v>
      </c>
    </row>
    <row r="7528" spans="1:16" x14ac:dyDescent="0.45">
      <c r="A7528">
        <v>7527</v>
      </c>
      <c r="B7528" s="10">
        <v>45476</v>
      </c>
      <c r="C7528">
        <v>2734</v>
      </c>
      <c r="D7528" t="s">
        <v>89</v>
      </c>
      <c r="E7528">
        <v>43</v>
      </c>
      <c r="F7528" t="s">
        <v>7</v>
      </c>
      <c r="G7528">
        <v>5</v>
      </c>
      <c r="H7528">
        <v>3765.1</v>
      </c>
      <c r="I7528">
        <v>18825.5</v>
      </c>
      <c r="J7528" t="s">
        <v>97</v>
      </c>
      <c r="K7528" t="s">
        <v>82</v>
      </c>
      <c r="L7528" t="s">
        <v>123</v>
      </c>
      <c r="M7528">
        <v>2024</v>
      </c>
      <c r="N7528" t="s">
        <v>84</v>
      </c>
      <c r="O7528" t="s">
        <v>4558</v>
      </c>
      <c r="P7528" t="s">
        <v>86</v>
      </c>
    </row>
    <row r="7529" spans="1:16" x14ac:dyDescent="0.45">
      <c r="A7529">
        <v>7528</v>
      </c>
      <c r="B7529" s="10">
        <v>45476</v>
      </c>
      <c r="C7529">
        <v>5663</v>
      </c>
      <c r="D7529" t="s">
        <v>80</v>
      </c>
      <c r="E7529">
        <v>44</v>
      </c>
      <c r="F7529" t="s">
        <v>102</v>
      </c>
      <c r="G7529">
        <v>2</v>
      </c>
      <c r="H7529">
        <v>4876.33</v>
      </c>
      <c r="I7529">
        <v>9752.66</v>
      </c>
      <c r="J7529" t="s">
        <v>97</v>
      </c>
      <c r="K7529" t="s">
        <v>82</v>
      </c>
      <c r="L7529" t="s">
        <v>123</v>
      </c>
      <c r="M7529">
        <v>2024</v>
      </c>
      <c r="N7529" t="s">
        <v>84</v>
      </c>
      <c r="O7529" t="s">
        <v>2872</v>
      </c>
      <c r="P7529" t="s">
        <v>86</v>
      </c>
    </row>
    <row r="7530" spans="1:16" x14ac:dyDescent="0.45">
      <c r="A7530">
        <v>7529</v>
      </c>
      <c r="B7530" s="10">
        <v>45476</v>
      </c>
      <c r="C7530">
        <v>6909</v>
      </c>
      <c r="D7530" t="s">
        <v>89</v>
      </c>
      <c r="E7530">
        <v>52</v>
      </c>
      <c r="F7530" t="s">
        <v>7</v>
      </c>
      <c r="G7530">
        <v>5</v>
      </c>
      <c r="H7530">
        <v>2216.37</v>
      </c>
      <c r="I7530">
        <v>11081.85</v>
      </c>
      <c r="J7530" t="s">
        <v>93</v>
      </c>
      <c r="K7530" t="s">
        <v>82</v>
      </c>
      <c r="L7530" t="s">
        <v>123</v>
      </c>
      <c r="M7530">
        <v>2024</v>
      </c>
      <c r="N7530" t="s">
        <v>84</v>
      </c>
      <c r="O7530" t="s">
        <v>9198</v>
      </c>
      <c r="P7530" t="s">
        <v>748</v>
      </c>
    </row>
    <row r="7531" spans="1:16" x14ac:dyDescent="0.45">
      <c r="A7531">
        <v>7530</v>
      </c>
      <c r="B7531" s="10">
        <v>45476</v>
      </c>
      <c r="C7531">
        <v>4416</v>
      </c>
      <c r="D7531" t="s">
        <v>89</v>
      </c>
      <c r="E7531">
        <v>45</v>
      </c>
      <c r="F7531" t="s">
        <v>6</v>
      </c>
      <c r="G7531">
        <v>1</v>
      </c>
      <c r="H7531">
        <v>461.54</v>
      </c>
      <c r="I7531">
        <v>461.54</v>
      </c>
      <c r="J7531" t="s">
        <v>93</v>
      </c>
      <c r="K7531" t="s">
        <v>567</v>
      </c>
      <c r="L7531" t="s">
        <v>123</v>
      </c>
      <c r="M7531">
        <v>2024</v>
      </c>
      <c r="N7531" t="s">
        <v>668</v>
      </c>
      <c r="O7531" t="s">
        <v>9447</v>
      </c>
      <c r="P7531" t="s">
        <v>86</v>
      </c>
    </row>
    <row r="7532" spans="1:16" x14ac:dyDescent="0.45">
      <c r="A7532">
        <v>7531</v>
      </c>
      <c r="B7532" s="10">
        <v>45476</v>
      </c>
      <c r="C7532">
        <v>7302</v>
      </c>
      <c r="D7532" t="s">
        <v>89</v>
      </c>
      <c r="E7532">
        <v>22</v>
      </c>
      <c r="F7532" t="s">
        <v>9</v>
      </c>
      <c r="G7532">
        <v>4</v>
      </c>
      <c r="H7532">
        <v>3456.42</v>
      </c>
      <c r="I7532">
        <v>13825.68</v>
      </c>
      <c r="J7532" t="s">
        <v>95</v>
      </c>
      <c r="K7532" t="s">
        <v>82</v>
      </c>
      <c r="L7532" t="s">
        <v>123</v>
      </c>
      <c r="M7532">
        <v>2024</v>
      </c>
      <c r="N7532" t="s">
        <v>84</v>
      </c>
      <c r="O7532" t="s">
        <v>2410</v>
      </c>
      <c r="P7532" t="s">
        <v>86</v>
      </c>
    </row>
    <row r="7533" spans="1:16" x14ac:dyDescent="0.45">
      <c r="A7533">
        <v>7532</v>
      </c>
      <c r="B7533" s="10">
        <v>45476</v>
      </c>
      <c r="C7533">
        <v>8593</v>
      </c>
      <c r="D7533" t="s">
        <v>89</v>
      </c>
      <c r="E7533">
        <v>58</v>
      </c>
      <c r="F7533" t="s">
        <v>102</v>
      </c>
      <c r="G7533">
        <v>4</v>
      </c>
      <c r="H7533">
        <v>2516.46</v>
      </c>
      <c r="I7533">
        <v>10065.84</v>
      </c>
      <c r="J7533" t="s">
        <v>81</v>
      </c>
      <c r="K7533" t="s">
        <v>82</v>
      </c>
      <c r="L7533" t="s">
        <v>123</v>
      </c>
      <c r="M7533">
        <v>2024</v>
      </c>
      <c r="N7533" t="s">
        <v>84</v>
      </c>
      <c r="O7533" t="s">
        <v>1498</v>
      </c>
      <c r="P7533" t="s">
        <v>86</v>
      </c>
    </row>
    <row r="7534" spans="1:16" x14ac:dyDescent="0.45">
      <c r="A7534">
        <v>7533</v>
      </c>
      <c r="B7534" s="10">
        <v>45476</v>
      </c>
      <c r="C7534">
        <v>1680</v>
      </c>
      <c r="D7534" t="s">
        <v>89</v>
      </c>
      <c r="E7534">
        <v>33</v>
      </c>
      <c r="F7534" t="s">
        <v>5</v>
      </c>
      <c r="G7534">
        <v>3</v>
      </c>
      <c r="H7534">
        <v>4213.0600000000004</v>
      </c>
      <c r="I7534">
        <v>12639.18</v>
      </c>
      <c r="J7534" t="s">
        <v>87</v>
      </c>
      <c r="K7534" t="s">
        <v>82</v>
      </c>
      <c r="L7534" t="s">
        <v>123</v>
      </c>
      <c r="M7534">
        <v>2024</v>
      </c>
      <c r="N7534" t="s">
        <v>84</v>
      </c>
      <c r="O7534" t="s">
        <v>6157</v>
      </c>
      <c r="P7534" t="s">
        <v>86</v>
      </c>
    </row>
    <row r="7535" spans="1:16" x14ac:dyDescent="0.45">
      <c r="A7535">
        <v>7534</v>
      </c>
      <c r="B7535" s="10">
        <v>45476</v>
      </c>
      <c r="C7535">
        <v>9163</v>
      </c>
      <c r="D7535" t="s">
        <v>80</v>
      </c>
      <c r="E7535">
        <v>58</v>
      </c>
      <c r="F7535" t="s">
        <v>5</v>
      </c>
      <c r="G7535">
        <v>3</v>
      </c>
      <c r="H7535">
        <v>775.39</v>
      </c>
      <c r="I7535">
        <v>2326.17</v>
      </c>
      <c r="J7535" t="s">
        <v>81</v>
      </c>
      <c r="K7535" t="s">
        <v>82</v>
      </c>
      <c r="L7535" t="s">
        <v>123</v>
      </c>
      <c r="M7535">
        <v>2024</v>
      </c>
      <c r="N7535" t="s">
        <v>84</v>
      </c>
      <c r="O7535" t="s">
        <v>6781</v>
      </c>
      <c r="P7535" t="s">
        <v>86</v>
      </c>
    </row>
    <row r="7536" spans="1:16" x14ac:dyDescent="0.45">
      <c r="A7536">
        <v>7535</v>
      </c>
      <c r="B7536" s="10">
        <v>45477</v>
      </c>
      <c r="C7536">
        <v>3070</v>
      </c>
      <c r="D7536" t="s">
        <v>80</v>
      </c>
      <c r="E7536">
        <v>35</v>
      </c>
      <c r="F7536" t="s">
        <v>6</v>
      </c>
      <c r="G7536">
        <v>2</v>
      </c>
      <c r="H7536">
        <v>3242.32</v>
      </c>
      <c r="I7536">
        <v>6484.64</v>
      </c>
      <c r="J7536" t="s">
        <v>97</v>
      </c>
      <c r="K7536" t="s">
        <v>82</v>
      </c>
      <c r="L7536" t="s">
        <v>123</v>
      </c>
      <c r="M7536">
        <v>2024</v>
      </c>
      <c r="N7536" t="s">
        <v>84</v>
      </c>
      <c r="O7536" t="s">
        <v>302</v>
      </c>
      <c r="P7536" t="s">
        <v>86</v>
      </c>
    </row>
    <row r="7537" spans="1:16" x14ac:dyDescent="0.45">
      <c r="A7537">
        <v>7536</v>
      </c>
      <c r="B7537" s="10">
        <v>45477</v>
      </c>
      <c r="C7537">
        <v>7668</v>
      </c>
      <c r="D7537" t="s">
        <v>80</v>
      </c>
      <c r="E7537">
        <v>30</v>
      </c>
      <c r="F7537" t="s">
        <v>6</v>
      </c>
      <c r="G7537">
        <v>2</v>
      </c>
      <c r="H7537">
        <v>2323.33</v>
      </c>
      <c r="I7537">
        <v>4646.66</v>
      </c>
      <c r="J7537" t="s">
        <v>87</v>
      </c>
      <c r="K7537" t="s">
        <v>82</v>
      </c>
      <c r="L7537" t="s">
        <v>123</v>
      </c>
      <c r="M7537">
        <v>2024</v>
      </c>
      <c r="N7537" t="s">
        <v>668</v>
      </c>
      <c r="O7537" t="s">
        <v>9909</v>
      </c>
      <c r="P7537" t="s">
        <v>86</v>
      </c>
    </row>
    <row r="7538" spans="1:16" x14ac:dyDescent="0.45">
      <c r="A7538">
        <v>7537</v>
      </c>
      <c r="B7538" s="10">
        <v>45477</v>
      </c>
      <c r="C7538">
        <v>9001</v>
      </c>
      <c r="D7538" t="s">
        <v>89</v>
      </c>
      <c r="E7538">
        <v>60</v>
      </c>
      <c r="F7538" t="s">
        <v>102</v>
      </c>
      <c r="G7538">
        <v>2</v>
      </c>
      <c r="H7538">
        <v>2125.5500000000002</v>
      </c>
      <c r="I7538">
        <v>4251.1000000000004</v>
      </c>
      <c r="J7538" t="s">
        <v>81</v>
      </c>
      <c r="K7538" t="s">
        <v>82</v>
      </c>
      <c r="L7538" t="s">
        <v>123</v>
      </c>
      <c r="M7538">
        <v>2024</v>
      </c>
      <c r="N7538" t="s">
        <v>84</v>
      </c>
      <c r="O7538" t="s">
        <v>3171</v>
      </c>
      <c r="P7538" t="s">
        <v>86</v>
      </c>
    </row>
    <row r="7539" spans="1:16" x14ac:dyDescent="0.45">
      <c r="A7539">
        <v>7538</v>
      </c>
      <c r="B7539" s="10">
        <v>45477</v>
      </c>
      <c r="C7539">
        <v>3191</v>
      </c>
      <c r="D7539" t="s">
        <v>89</v>
      </c>
      <c r="E7539">
        <v>42</v>
      </c>
      <c r="F7539" t="s">
        <v>6</v>
      </c>
      <c r="G7539">
        <v>1</v>
      </c>
      <c r="H7539">
        <v>2846.09</v>
      </c>
      <c r="I7539">
        <v>2846.09</v>
      </c>
      <c r="J7539" t="s">
        <v>97</v>
      </c>
      <c r="K7539" t="s">
        <v>82</v>
      </c>
      <c r="L7539" t="s">
        <v>123</v>
      </c>
      <c r="M7539">
        <v>2024</v>
      </c>
      <c r="N7539" t="s">
        <v>84</v>
      </c>
      <c r="O7539" t="s">
        <v>5271</v>
      </c>
      <c r="P7539" t="s">
        <v>86</v>
      </c>
    </row>
    <row r="7540" spans="1:16" x14ac:dyDescent="0.45">
      <c r="A7540">
        <v>7539</v>
      </c>
      <c r="B7540" s="10">
        <v>45477</v>
      </c>
      <c r="C7540">
        <v>9859</v>
      </c>
      <c r="D7540" t="s">
        <v>89</v>
      </c>
      <c r="E7540">
        <v>27</v>
      </c>
      <c r="F7540" t="s">
        <v>9</v>
      </c>
      <c r="G7540">
        <v>3</v>
      </c>
      <c r="H7540">
        <v>3436.7</v>
      </c>
      <c r="I7540">
        <v>10310.1</v>
      </c>
      <c r="J7540" t="s">
        <v>87</v>
      </c>
      <c r="K7540" t="s">
        <v>82</v>
      </c>
      <c r="L7540" t="s">
        <v>123</v>
      </c>
      <c r="M7540">
        <v>2024</v>
      </c>
      <c r="N7540" t="s">
        <v>84</v>
      </c>
      <c r="O7540" t="s">
        <v>8362</v>
      </c>
      <c r="P7540" t="s">
        <v>748</v>
      </c>
    </row>
    <row r="7541" spans="1:16" x14ac:dyDescent="0.45">
      <c r="A7541">
        <v>7540</v>
      </c>
      <c r="B7541" s="10">
        <v>45477</v>
      </c>
      <c r="C7541">
        <v>8586</v>
      </c>
      <c r="D7541" t="s">
        <v>89</v>
      </c>
      <c r="E7541">
        <v>46</v>
      </c>
      <c r="F7541" t="s">
        <v>102</v>
      </c>
      <c r="G7541">
        <v>3</v>
      </c>
      <c r="H7541">
        <v>4262.09</v>
      </c>
      <c r="I7541">
        <v>12786.27</v>
      </c>
      <c r="J7541" t="s">
        <v>93</v>
      </c>
      <c r="K7541" t="s">
        <v>82</v>
      </c>
      <c r="L7541" t="s">
        <v>123</v>
      </c>
      <c r="M7541">
        <v>2024</v>
      </c>
      <c r="N7541" t="s">
        <v>84</v>
      </c>
      <c r="O7541" t="s">
        <v>6601</v>
      </c>
      <c r="P7541" t="s">
        <v>86</v>
      </c>
    </row>
    <row r="7542" spans="1:16" x14ac:dyDescent="0.45">
      <c r="A7542">
        <v>7541</v>
      </c>
      <c r="B7542" s="10">
        <v>45477</v>
      </c>
      <c r="C7542">
        <v>9872</v>
      </c>
      <c r="D7542" t="s">
        <v>80</v>
      </c>
      <c r="E7542">
        <v>27</v>
      </c>
      <c r="F7542" t="s">
        <v>6</v>
      </c>
      <c r="G7542">
        <v>4</v>
      </c>
      <c r="H7542">
        <v>1213.8</v>
      </c>
      <c r="I7542">
        <v>4855.2</v>
      </c>
      <c r="J7542" t="s">
        <v>87</v>
      </c>
      <c r="K7542" t="s">
        <v>82</v>
      </c>
      <c r="L7542" t="s">
        <v>123</v>
      </c>
      <c r="M7542">
        <v>2024</v>
      </c>
      <c r="N7542" t="s">
        <v>84</v>
      </c>
      <c r="O7542" t="s">
        <v>1124</v>
      </c>
      <c r="P7542" t="s">
        <v>86</v>
      </c>
    </row>
    <row r="7543" spans="1:16" x14ac:dyDescent="0.45">
      <c r="A7543">
        <v>7542</v>
      </c>
      <c r="B7543" s="10">
        <v>45477</v>
      </c>
      <c r="C7543">
        <v>3846</v>
      </c>
      <c r="D7543" t="s">
        <v>80</v>
      </c>
      <c r="E7543">
        <v>23</v>
      </c>
      <c r="F7543" t="s">
        <v>8</v>
      </c>
      <c r="G7543">
        <v>3</v>
      </c>
      <c r="H7543">
        <v>1500.82</v>
      </c>
      <c r="I7543">
        <v>4502.46</v>
      </c>
      <c r="J7543" t="s">
        <v>95</v>
      </c>
      <c r="K7543" t="s">
        <v>82</v>
      </c>
      <c r="L7543" t="s">
        <v>123</v>
      </c>
      <c r="M7543">
        <v>2024</v>
      </c>
      <c r="N7543" t="s">
        <v>84</v>
      </c>
      <c r="O7543" t="s">
        <v>6927</v>
      </c>
      <c r="P7543" t="s">
        <v>86</v>
      </c>
    </row>
    <row r="7544" spans="1:16" x14ac:dyDescent="0.45">
      <c r="A7544">
        <v>7543</v>
      </c>
      <c r="B7544" s="10">
        <v>45477</v>
      </c>
      <c r="C7544">
        <v>3463</v>
      </c>
      <c r="D7544" t="s">
        <v>89</v>
      </c>
      <c r="E7544">
        <v>33</v>
      </c>
      <c r="F7544" t="s">
        <v>9</v>
      </c>
      <c r="G7544">
        <v>3</v>
      </c>
      <c r="H7544">
        <v>2765.48</v>
      </c>
      <c r="I7544">
        <v>8296.44</v>
      </c>
      <c r="J7544" t="s">
        <v>87</v>
      </c>
      <c r="K7544" t="s">
        <v>82</v>
      </c>
      <c r="L7544" t="s">
        <v>123</v>
      </c>
      <c r="M7544">
        <v>2024</v>
      </c>
      <c r="N7544" t="s">
        <v>84</v>
      </c>
      <c r="O7544" t="s">
        <v>6158</v>
      </c>
      <c r="P7544" t="s">
        <v>86</v>
      </c>
    </row>
    <row r="7545" spans="1:16" x14ac:dyDescent="0.45">
      <c r="A7545">
        <v>7544</v>
      </c>
      <c r="B7545" s="10">
        <v>45477</v>
      </c>
      <c r="C7545">
        <v>7837</v>
      </c>
      <c r="D7545" t="s">
        <v>89</v>
      </c>
      <c r="E7545">
        <v>42</v>
      </c>
      <c r="F7545" t="s">
        <v>102</v>
      </c>
      <c r="G7545">
        <v>1</v>
      </c>
      <c r="H7545">
        <v>1765.46</v>
      </c>
      <c r="I7545">
        <v>1765.46</v>
      </c>
      <c r="J7545" t="s">
        <v>97</v>
      </c>
      <c r="K7545" t="s">
        <v>567</v>
      </c>
      <c r="L7545" t="s">
        <v>123</v>
      </c>
      <c r="M7545">
        <v>2024</v>
      </c>
      <c r="N7545" t="s">
        <v>84</v>
      </c>
      <c r="O7545" t="s">
        <v>7981</v>
      </c>
      <c r="P7545" t="s">
        <v>86</v>
      </c>
    </row>
    <row r="7546" spans="1:16" x14ac:dyDescent="0.45">
      <c r="A7546">
        <v>7545</v>
      </c>
      <c r="B7546" s="10">
        <v>45477</v>
      </c>
      <c r="C7546">
        <v>5922</v>
      </c>
      <c r="D7546" t="s">
        <v>80</v>
      </c>
      <c r="E7546">
        <v>61</v>
      </c>
      <c r="F7546" t="s">
        <v>8</v>
      </c>
      <c r="G7546">
        <v>2</v>
      </c>
      <c r="H7546">
        <v>2863.31</v>
      </c>
      <c r="I7546">
        <v>5726.62</v>
      </c>
      <c r="J7546" t="s">
        <v>81</v>
      </c>
      <c r="K7546" t="s">
        <v>82</v>
      </c>
      <c r="L7546" t="s">
        <v>123</v>
      </c>
      <c r="M7546">
        <v>2024</v>
      </c>
      <c r="N7546" t="s">
        <v>84</v>
      </c>
      <c r="O7546" t="s">
        <v>3172</v>
      </c>
      <c r="P7546" t="s">
        <v>86</v>
      </c>
    </row>
    <row r="7547" spans="1:16" x14ac:dyDescent="0.45">
      <c r="A7547">
        <v>7546</v>
      </c>
      <c r="B7547" s="10">
        <v>45477</v>
      </c>
      <c r="C7547">
        <v>5392</v>
      </c>
      <c r="D7547" t="s">
        <v>80</v>
      </c>
      <c r="E7547">
        <v>21</v>
      </c>
      <c r="F7547" t="s">
        <v>7</v>
      </c>
      <c r="G7547">
        <v>1</v>
      </c>
      <c r="H7547">
        <v>1040.75</v>
      </c>
      <c r="I7547">
        <v>1040.75</v>
      </c>
      <c r="J7547" t="s">
        <v>95</v>
      </c>
      <c r="K7547" t="s">
        <v>567</v>
      </c>
      <c r="L7547" t="s">
        <v>123</v>
      </c>
      <c r="M7547">
        <v>2024</v>
      </c>
      <c r="N7547" t="s">
        <v>84</v>
      </c>
      <c r="O7547" t="s">
        <v>7731</v>
      </c>
      <c r="P7547" t="s">
        <v>86</v>
      </c>
    </row>
    <row r="7548" spans="1:16" x14ac:dyDescent="0.45">
      <c r="A7548">
        <v>7547</v>
      </c>
      <c r="B7548" s="10">
        <v>45477</v>
      </c>
      <c r="C7548">
        <v>4183</v>
      </c>
      <c r="D7548" t="s">
        <v>80</v>
      </c>
      <c r="E7548">
        <v>54</v>
      </c>
      <c r="F7548" t="s">
        <v>9</v>
      </c>
      <c r="G7548">
        <v>5</v>
      </c>
      <c r="H7548">
        <v>1572.86</v>
      </c>
      <c r="I7548">
        <v>7864.3</v>
      </c>
      <c r="J7548" t="s">
        <v>93</v>
      </c>
      <c r="K7548" t="s">
        <v>82</v>
      </c>
      <c r="L7548" t="s">
        <v>123</v>
      </c>
      <c r="M7548">
        <v>2024</v>
      </c>
      <c r="N7548" t="s">
        <v>84</v>
      </c>
      <c r="O7548" t="s">
        <v>9199</v>
      </c>
      <c r="P7548" t="s">
        <v>748</v>
      </c>
    </row>
    <row r="7549" spans="1:16" x14ac:dyDescent="0.45">
      <c r="A7549">
        <v>7548</v>
      </c>
      <c r="B7549" s="10">
        <v>45477</v>
      </c>
      <c r="C7549">
        <v>4167</v>
      </c>
      <c r="D7549" t="s">
        <v>80</v>
      </c>
      <c r="E7549">
        <v>51</v>
      </c>
      <c r="F7549" t="s">
        <v>7</v>
      </c>
      <c r="G7549">
        <v>4</v>
      </c>
      <c r="H7549">
        <v>1657.97</v>
      </c>
      <c r="I7549">
        <v>6631.88</v>
      </c>
      <c r="J7549" t="s">
        <v>93</v>
      </c>
      <c r="K7549" t="s">
        <v>82</v>
      </c>
      <c r="L7549" t="s">
        <v>123</v>
      </c>
      <c r="M7549">
        <v>2024</v>
      </c>
      <c r="N7549" t="s">
        <v>84</v>
      </c>
      <c r="O7549" t="s">
        <v>2127</v>
      </c>
      <c r="P7549" t="s">
        <v>86</v>
      </c>
    </row>
    <row r="7550" spans="1:16" x14ac:dyDescent="0.45">
      <c r="A7550">
        <v>7549</v>
      </c>
      <c r="B7550" s="10">
        <v>45478</v>
      </c>
      <c r="C7550">
        <v>3997</v>
      </c>
      <c r="D7550" t="s">
        <v>80</v>
      </c>
      <c r="E7550">
        <v>36</v>
      </c>
      <c r="F7550" t="s">
        <v>8</v>
      </c>
      <c r="G7550">
        <v>4</v>
      </c>
      <c r="H7550">
        <v>4961.99</v>
      </c>
      <c r="I7550">
        <v>19847.96</v>
      </c>
      <c r="J7550" t="s">
        <v>97</v>
      </c>
      <c r="K7550" t="s">
        <v>82</v>
      </c>
      <c r="L7550" t="s">
        <v>123</v>
      </c>
      <c r="M7550">
        <v>2024</v>
      </c>
      <c r="N7550" t="s">
        <v>84</v>
      </c>
      <c r="O7550" t="s">
        <v>192</v>
      </c>
      <c r="P7550" t="s">
        <v>86</v>
      </c>
    </row>
    <row r="7551" spans="1:16" x14ac:dyDescent="0.45">
      <c r="A7551">
        <v>7550</v>
      </c>
      <c r="B7551" s="10">
        <v>45478</v>
      </c>
      <c r="C7551">
        <v>7521</v>
      </c>
      <c r="D7551" t="s">
        <v>80</v>
      </c>
      <c r="E7551">
        <v>50</v>
      </c>
      <c r="F7551" t="s">
        <v>5</v>
      </c>
      <c r="G7551">
        <v>4</v>
      </c>
      <c r="H7551">
        <v>4279.0200000000004</v>
      </c>
      <c r="I7551">
        <v>17116.080000000002</v>
      </c>
      <c r="J7551" t="s">
        <v>93</v>
      </c>
      <c r="K7551" t="s">
        <v>82</v>
      </c>
      <c r="L7551" t="s">
        <v>123</v>
      </c>
      <c r="M7551">
        <v>2024</v>
      </c>
      <c r="N7551" t="s">
        <v>668</v>
      </c>
      <c r="O7551" t="s">
        <v>10061</v>
      </c>
      <c r="P7551" t="s">
        <v>86</v>
      </c>
    </row>
    <row r="7552" spans="1:16" x14ac:dyDescent="0.45">
      <c r="A7552">
        <v>7551</v>
      </c>
      <c r="B7552" s="10">
        <v>45478</v>
      </c>
      <c r="C7552">
        <v>4227</v>
      </c>
      <c r="D7552" t="s">
        <v>80</v>
      </c>
      <c r="E7552">
        <v>21</v>
      </c>
      <c r="F7552" t="s">
        <v>5</v>
      </c>
      <c r="G7552">
        <v>2</v>
      </c>
      <c r="H7552">
        <v>4196.62</v>
      </c>
      <c r="I7552">
        <v>8393.24</v>
      </c>
      <c r="J7552" t="s">
        <v>95</v>
      </c>
      <c r="K7552" t="s">
        <v>82</v>
      </c>
      <c r="L7552" t="s">
        <v>123</v>
      </c>
      <c r="M7552">
        <v>2024</v>
      </c>
      <c r="N7552" t="s">
        <v>668</v>
      </c>
      <c r="O7552" t="s">
        <v>9910</v>
      </c>
      <c r="P7552" t="s">
        <v>86</v>
      </c>
    </row>
    <row r="7553" spans="1:16" x14ac:dyDescent="0.45">
      <c r="A7553">
        <v>7552</v>
      </c>
      <c r="B7553" s="10">
        <v>45478</v>
      </c>
      <c r="C7553">
        <v>7564</v>
      </c>
      <c r="D7553" t="s">
        <v>89</v>
      </c>
      <c r="E7553">
        <v>61</v>
      </c>
      <c r="F7553" t="s">
        <v>6</v>
      </c>
      <c r="G7553">
        <v>2</v>
      </c>
      <c r="H7553">
        <v>2592.17</v>
      </c>
      <c r="I7553">
        <v>5184.34</v>
      </c>
      <c r="J7553" t="s">
        <v>81</v>
      </c>
      <c r="K7553" t="s">
        <v>82</v>
      </c>
      <c r="L7553" t="s">
        <v>123</v>
      </c>
      <c r="M7553">
        <v>2024</v>
      </c>
      <c r="N7553" t="s">
        <v>84</v>
      </c>
      <c r="O7553" t="s">
        <v>3173</v>
      </c>
      <c r="P7553" t="s">
        <v>86</v>
      </c>
    </row>
    <row r="7554" spans="1:16" x14ac:dyDescent="0.45">
      <c r="A7554">
        <v>7553</v>
      </c>
      <c r="B7554" s="10">
        <v>45478</v>
      </c>
      <c r="C7554">
        <v>3024</v>
      </c>
      <c r="D7554" t="s">
        <v>89</v>
      </c>
      <c r="E7554">
        <v>51</v>
      </c>
      <c r="F7554" t="s">
        <v>5</v>
      </c>
      <c r="G7554">
        <v>2</v>
      </c>
      <c r="H7554">
        <v>2360.9</v>
      </c>
      <c r="I7554">
        <v>4721.8</v>
      </c>
      <c r="J7554" t="s">
        <v>93</v>
      </c>
      <c r="K7554" t="s">
        <v>82</v>
      </c>
      <c r="L7554" t="s">
        <v>123</v>
      </c>
      <c r="M7554">
        <v>2024</v>
      </c>
      <c r="N7554" t="s">
        <v>84</v>
      </c>
      <c r="O7554" t="s">
        <v>3475</v>
      </c>
      <c r="P7554" t="s">
        <v>86</v>
      </c>
    </row>
    <row r="7555" spans="1:16" x14ac:dyDescent="0.45">
      <c r="A7555">
        <v>7554</v>
      </c>
      <c r="B7555" s="10">
        <v>45478</v>
      </c>
      <c r="C7555">
        <v>1329</v>
      </c>
      <c r="D7555" t="s">
        <v>80</v>
      </c>
      <c r="E7555">
        <v>29</v>
      </c>
      <c r="F7555" t="s">
        <v>7</v>
      </c>
      <c r="G7555">
        <v>4</v>
      </c>
      <c r="H7555">
        <v>397.12</v>
      </c>
      <c r="I7555">
        <v>1588.48</v>
      </c>
      <c r="J7555" t="s">
        <v>87</v>
      </c>
      <c r="K7555" t="s">
        <v>567</v>
      </c>
      <c r="L7555" t="s">
        <v>123</v>
      </c>
      <c r="M7555">
        <v>2024</v>
      </c>
      <c r="N7555" t="s">
        <v>668</v>
      </c>
      <c r="O7555" t="s">
        <v>9380</v>
      </c>
      <c r="P7555" t="s">
        <v>86</v>
      </c>
    </row>
    <row r="7556" spans="1:16" x14ac:dyDescent="0.45">
      <c r="A7556">
        <v>7555</v>
      </c>
      <c r="B7556" s="10">
        <v>45478</v>
      </c>
      <c r="C7556">
        <v>3486</v>
      </c>
      <c r="D7556" t="s">
        <v>89</v>
      </c>
      <c r="E7556">
        <v>48</v>
      </c>
      <c r="F7556" t="s">
        <v>9</v>
      </c>
      <c r="G7556">
        <v>4</v>
      </c>
      <c r="H7556">
        <v>1026.77</v>
      </c>
      <c r="I7556">
        <v>4107.08</v>
      </c>
      <c r="J7556" t="s">
        <v>93</v>
      </c>
      <c r="K7556" t="s">
        <v>82</v>
      </c>
      <c r="L7556" t="s">
        <v>123</v>
      </c>
      <c r="M7556">
        <v>2024</v>
      </c>
      <c r="N7556" t="s">
        <v>84</v>
      </c>
      <c r="O7556" t="s">
        <v>2128</v>
      </c>
      <c r="P7556" t="s">
        <v>86</v>
      </c>
    </row>
    <row r="7557" spans="1:16" x14ac:dyDescent="0.45">
      <c r="A7557">
        <v>7556</v>
      </c>
      <c r="B7557" s="10">
        <v>45478</v>
      </c>
      <c r="C7557">
        <v>2155</v>
      </c>
      <c r="D7557" t="s">
        <v>80</v>
      </c>
      <c r="E7557">
        <v>33</v>
      </c>
      <c r="F7557" t="s">
        <v>7</v>
      </c>
      <c r="G7557">
        <v>4</v>
      </c>
      <c r="H7557">
        <v>4481.97</v>
      </c>
      <c r="I7557">
        <v>17927.88</v>
      </c>
      <c r="J7557" t="s">
        <v>87</v>
      </c>
      <c r="K7557" t="s">
        <v>82</v>
      </c>
      <c r="L7557" t="s">
        <v>123</v>
      </c>
      <c r="M7557">
        <v>2024</v>
      </c>
      <c r="N7557" t="s">
        <v>84</v>
      </c>
      <c r="O7557" t="s">
        <v>1125</v>
      </c>
      <c r="P7557" t="s">
        <v>86</v>
      </c>
    </row>
    <row r="7558" spans="1:16" x14ac:dyDescent="0.45">
      <c r="A7558">
        <v>7557</v>
      </c>
      <c r="B7558" s="10">
        <v>45478</v>
      </c>
      <c r="C7558">
        <v>5477</v>
      </c>
      <c r="D7558" t="s">
        <v>89</v>
      </c>
      <c r="E7558">
        <v>19</v>
      </c>
      <c r="F7558" t="s">
        <v>7</v>
      </c>
      <c r="G7558">
        <v>5</v>
      </c>
      <c r="H7558">
        <v>2651.93</v>
      </c>
      <c r="I7558">
        <v>13259.65</v>
      </c>
      <c r="J7558" t="s">
        <v>95</v>
      </c>
      <c r="K7558" t="s">
        <v>82</v>
      </c>
      <c r="L7558" t="s">
        <v>123</v>
      </c>
      <c r="M7558">
        <v>2024</v>
      </c>
      <c r="N7558" t="s">
        <v>84</v>
      </c>
      <c r="O7558" t="s">
        <v>4946</v>
      </c>
      <c r="P7558" t="s">
        <v>86</v>
      </c>
    </row>
    <row r="7559" spans="1:16" x14ac:dyDescent="0.45">
      <c r="A7559">
        <v>7558</v>
      </c>
      <c r="B7559" s="10">
        <v>45478</v>
      </c>
      <c r="C7559">
        <v>3185</v>
      </c>
      <c r="D7559" t="s">
        <v>80</v>
      </c>
      <c r="E7559">
        <v>19</v>
      </c>
      <c r="F7559" t="s">
        <v>5</v>
      </c>
      <c r="G7559">
        <v>5</v>
      </c>
      <c r="H7559">
        <v>4937.82</v>
      </c>
      <c r="I7559">
        <v>24689.1</v>
      </c>
      <c r="J7559" t="s">
        <v>95</v>
      </c>
      <c r="K7559" t="s">
        <v>82</v>
      </c>
      <c r="L7559" t="s">
        <v>123</v>
      </c>
      <c r="M7559">
        <v>2024</v>
      </c>
      <c r="N7559" t="s">
        <v>84</v>
      </c>
      <c r="O7559" t="s">
        <v>4947</v>
      </c>
      <c r="P7559" t="s">
        <v>86</v>
      </c>
    </row>
    <row r="7560" spans="1:16" x14ac:dyDescent="0.45">
      <c r="A7560">
        <v>7559</v>
      </c>
      <c r="B7560" s="10">
        <v>45478</v>
      </c>
      <c r="C7560">
        <v>8086</v>
      </c>
      <c r="D7560" t="s">
        <v>89</v>
      </c>
      <c r="E7560">
        <v>53</v>
      </c>
      <c r="F7560" t="s">
        <v>7</v>
      </c>
      <c r="G7560">
        <v>4</v>
      </c>
      <c r="H7560">
        <v>2979.35</v>
      </c>
      <c r="I7560">
        <v>11917.4</v>
      </c>
      <c r="J7560" t="s">
        <v>93</v>
      </c>
      <c r="K7560" t="s">
        <v>82</v>
      </c>
      <c r="L7560" t="s">
        <v>123</v>
      </c>
      <c r="M7560">
        <v>2024</v>
      </c>
      <c r="N7560" t="s">
        <v>84</v>
      </c>
      <c r="O7560" t="s">
        <v>2129</v>
      </c>
      <c r="P7560" t="s">
        <v>86</v>
      </c>
    </row>
    <row r="7561" spans="1:16" x14ac:dyDescent="0.45">
      <c r="A7561">
        <v>7560</v>
      </c>
      <c r="B7561" s="10">
        <v>45478</v>
      </c>
      <c r="C7561">
        <v>3317</v>
      </c>
      <c r="D7561" t="s">
        <v>80</v>
      </c>
      <c r="E7561">
        <v>23</v>
      </c>
      <c r="F7561" t="s">
        <v>8</v>
      </c>
      <c r="G7561">
        <v>2</v>
      </c>
      <c r="H7561">
        <v>1918.56</v>
      </c>
      <c r="I7561">
        <v>3837.12</v>
      </c>
      <c r="J7561" t="s">
        <v>95</v>
      </c>
      <c r="K7561" t="s">
        <v>82</v>
      </c>
      <c r="L7561" t="s">
        <v>123</v>
      </c>
      <c r="M7561">
        <v>2024</v>
      </c>
      <c r="N7561" t="s">
        <v>84</v>
      </c>
      <c r="O7561" t="s">
        <v>2596</v>
      </c>
      <c r="P7561" t="s">
        <v>86</v>
      </c>
    </row>
    <row r="7562" spans="1:16" x14ac:dyDescent="0.45">
      <c r="A7562">
        <v>7561</v>
      </c>
      <c r="B7562" s="10">
        <v>45478</v>
      </c>
      <c r="C7562">
        <v>4621</v>
      </c>
      <c r="D7562" t="s">
        <v>89</v>
      </c>
      <c r="E7562">
        <v>40</v>
      </c>
      <c r="F7562" t="s">
        <v>102</v>
      </c>
      <c r="G7562">
        <v>2</v>
      </c>
      <c r="H7562">
        <v>1406.84</v>
      </c>
      <c r="I7562">
        <v>2813.68</v>
      </c>
      <c r="J7562" t="s">
        <v>97</v>
      </c>
      <c r="K7562" t="s">
        <v>82</v>
      </c>
      <c r="L7562" t="s">
        <v>123</v>
      </c>
      <c r="M7562">
        <v>2024</v>
      </c>
      <c r="N7562" t="s">
        <v>84</v>
      </c>
      <c r="O7562" t="s">
        <v>2873</v>
      </c>
      <c r="P7562" t="s">
        <v>86</v>
      </c>
    </row>
    <row r="7563" spans="1:16" x14ac:dyDescent="0.45">
      <c r="A7563">
        <v>7562</v>
      </c>
      <c r="B7563" s="10">
        <v>45479</v>
      </c>
      <c r="C7563">
        <v>5491</v>
      </c>
      <c r="D7563" t="s">
        <v>89</v>
      </c>
      <c r="E7563">
        <v>56</v>
      </c>
      <c r="F7563" t="s">
        <v>102</v>
      </c>
      <c r="G7563">
        <v>5</v>
      </c>
      <c r="H7563">
        <v>4595.88</v>
      </c>
      <c r="I7563">
        <v>22979.4</v>
      </c>
      <c r="J7563" t="s">
        <v>81</v>
      </c>
      <c r="K7563" t="s">
        <v>82</v>
      </c>
      <c r="L7563" t="s">
        <v>123</v>
      </c>
      <c r="M7563">
        <v>2024</v>
      </c>
      <c r="N7563" t="s">
        <v>84</v>
      </c>
      <c r="O7563" t="s">
        <v>382</v>
      </c>
      <c r="P7563" t="s">
        <v>86</v>
      </c>
    </row>
    <row r="7564" spans="1:16" x14ac:dyDescent="0.45">
      <c r="A7564">
        <v>7563</v>
      </c>
      <c r="B7564" s="10">
        <v>45479</v>
      </c>
      <c r="C7564">
        <v>3511</v>
      </c>
      <c r="D7564" t="s">
        <v>80</v>
      </c>
      <c r="E7564">
        <v>64</v>
      </c>
      <c r="F7564" t="s">
        <v>102</v>
      </c>
      <c r="G7564">
        <v>5</v>
      </c>
      <c r="H7564">
        <v>1885.12</v>
      </c>
      <c r="I7564">
        <v>9425.6</v>
      </c>
      <c r="J7564" t="s">
        <v>81</v>
      </c>
      <c r="K7564" t="s">
        <v>82</v>
      </c>
      <c r="L7564" t="s">
        <v>123</v>
      </c>
      <c r="M7564">
        <v>2024</v>
      </c>
      <c r="N7564" t="s">
        <v>84</v>
      </c>
      <c r="O7564" t="s">
        <v>9101</v>
      </c>
      <c r="P7564" t="s">
        <v>748</v>
      </c>
    </row>
    <row r="7565" spans="1:16" x14ac:dyDescent="0.45">
      <c r="A7565">
        <v>7564</v>
      </c>
      <c r="B7565" s="10">
        <v>45479</v>
      </c>
      <c r="C7565">
        <v>8842</v>
      </c>
      <c r="D7565" t="s">
        <v>80</v>
      </c>
      <c r="E7565">
        <v>61</v>
      </c>
      <c r="F7565" t="s">
        <v>6</v>
      </c>
      <c r="G7565">
        <v>4</v>
      </c>
      <c r="H7565">
        <v>773.4</v>
      </c>
      <c r="I7565">
        <v>3093.6</v>
      </c>
      <c r="J7565" t="s">
        <v>81</v>
      </c>
      <c r="K7565" t="s">
        <v>82</v>
      </c>
      <c r="L7565" t="s">
        <v>123</v>
      </c>
      <c r="M7565">
        <v>2024</v>
      </c>
      <c r="N7565" t="s">
        <v>84</v>
      </c>
      <c r="O7565" t="s">
        <v>1499</v>
      </c>
      <c r="P7565" t="s">
        <v>86</v>
      </c>
    </row>
    <row r="7566" spans="1:16" x14ac:dyDescent="0.45">
      <c r="A7566">
        <v>7565</v>
      </c>
      <c r="B7566" s="10">
        <v>45479</v>
      </c>
      <c r="C7566">
        <v>9641</v>
      </c>
      <c r="D7566" t="s">
        <v>80</v>
      </c>
      <c r="E7566">
        <v>54</v>
      </c>
      <c r="F7566" t="s">
        <v>5</v>
      </c>
      <c r="G7566">
        <v>4</v>
      </c>
      <c r="H7566">
        <v>1427.38</v>
      </c>
      <c r="I7566">
        <v>5709.52</v>
      </c>
      <c r="J7566" t="s">
        <v>93</v>
      </c>
      <c r="K7566" t="s">
        <v>82</v>
      </c>
      <c r="L7566" t="s">
        <v>123</v>
      </c>
      <c r="M7566">
        <v>2024</v>
      </c>
      <c r="N7566" t="s">
        <v>84</v>
      </c>
      <c r="O7566" t="s">
        <v>2130</v>
      </c>
      <c r="P7566" t="s">
        <v>86</v>
      </c>
    </row>
    <row r="7567" spans="1:16" x14ac:dyDescent="0.45">
      <c r="A7567">
        <v>7566</v>
      </c>
      <c r="B7567" s="10">
        <v>45479</v>
      </c>
      <c r="C7567">
        <v>8848</v>
      </c>
      <c r="D7567" t="s">
        <v>89</v>
      </c>
      <c r="E7567">
        <v>63</v>
      </c>
      <c r="F7567" t="s">
        <v>5</v>
      </c>
      <c r="G7567">
        <v>2</v>
      </c>
      <c r="H7567">
        <v>3245.83</v>
      </c>
      <c r="I7567">
        <v>6491.66</v>
      </c>
      <c r="J7567" t="s">
        <v>81</v>
      </c>
      <c r="K7567" t="s">
        <v>82</v>
      </c>
      <c r="L7567" t="s">
        <v>123</v>
      </c>
      <c r="M7567">
        <v>2024</v>
      </c>
      <c r="N7567" t="s">
        <v>84</v>
      </c>
      <c r="O7567" t="s">
        <v>3174</v>
      </c>
      <c r="P7567" t="s">
        <v>86</v>
      </c>
    </row>
    <row r="7568" spans="1:16" x14ac:dyDescent="0.45">
      <c r="A7568">
        <v>7567</v>
      </c>
      <c r="B7568" s="10">
        <v>45479</v>
      </c>
      <c r="C7568">
        <v>6404</v>
      </c>
      <c r="D7568" t="s">
        <v>89</v>
      </c>
      <c r="E7568">
        <v>33</v>
      </c>
      <c r="F7568" t="s">
        <v>102</v>
      </c>
      <c r="G7568">
        <v>3</v>
      </c>
      <c r="H7568">
        <v>708.4</v>
      </c>
      <c r="I7568">
        <v>2125.1999999999998</v>
      </c>
      <c r="J7568" t="s">
        <v>87</v>
      </c>
      <c r="K7568" t="s">
        <v>82</v>
      </c>
      <c r="L7568" t="s">
        <v>123</v>
      </c>
      <c r="M7568">
        <v>2024</v>
      </c>
      <c r="N7568" t="s">
        <v>84</v>
      </c>
      <c r="O7568" t="s">
        <v>6159</v>
      </c>
      <c r="P7568" t="s">
        <v>86</v>
      </c>
    </row>
    <row r="7569" spans="1:16" x14ac:dyDescent="0.45">
      <c r="A7569">
        <v>7568</v>
      </c>
      <c r="B7569" s="10">
        <v>45479</v>
      </c>
      <c r="C7569">
        <v>6393</v>
      </c>
      <c r="D7569" t="s">
        <v>89</v>
      </c>
      <c r="E7569">
        <v>60</v>
      </c>
      <c r="F7569" t="s">
        <v>9</v>
      </c>
      <c r="G7569">
        <v>2</v>
      </c>
      <c r="H7569">
        <v>503.25</v>
      </c>
      <c r="I7569">
        <v>1006.5</v>
      </c>
      <c r="J7569" t="s">
        <v>81</v>
      </c>
      <c r="K7569" t="s">
        <v>567</v>
      </c>
      <c r="L7569" t="s">
        <v>123</v>
      </c>
      <c r="M7569">
        <v>2024</v>
      </c>
      <c r="N7569" t="s">
        <v>84</v>
      </c>
      <c r="O7569" t="s">
        <v>7016</v>
      </c>
      <c r="P7569" t="s">
        <v>86</v>
      </c>
    </row>
    <row r="7570" spans="1:16" x14ac:dyDescent="0.45">
      <c r="A7570">
        <v>7569</v>
      </c>
      <c r="B7570" s="10">
        <v>45479</v>
      </c>
      <c r="C7570">
        <v>2293</v>
      </c>
      <c r="D7570" t="s">
        <v>89</v>
      </c>
      <c r="E7570">
        <v>61</v>
      </c>
      <c r="F7570" t="s">
        <v>6</v>
      </c>
      <c r="G7570">
        <v>2</v>
      </c>
      <c r="H7570">
        <v>2315.25</v>
      </c>
      <c r="I7570">
        <v>4630.5</v>
      </c>
      <c r="J7570" t="s">
        <v>81</v>
      </c>
      <c r="K7570" t="s">
        <v>82</v>
      </c>
      <c r="L7570" t="s">
        <v>123</v>
      </c>
      <c r="M7570">
        <v>2024</v>
      </c>
      <c r="N7570" t="s">
        <v>84</v>
      </c>
      <c r="O7570" t="s">
        <v>3175</v>
      </c>
      <c r="P7570" t="s">
        <v>86</v>
      </c>
    </row>
    <row r="7571" spans="1:16" x14ac:dyDescent="0.45">
      <c r="A7571">
        <v>7570</v>
      </c>
      <c r="B7571" s="10">
        <v>45479</v>
      </c>
      <c r="C7571">
        <v>3465</v>
      </c>
      <c r="D7571" t="s">
        <v>80</v>
      </c>
      <c r="E7571">
        <v>36</v>
      </c>
      <c r="F7571" t="s">
        <v>102</v>
      </c>
      <c r="G7571">
        <v>4</v>
      </c>
      <c r="H7571">
        <v>464.08</v>
      </c>
      <c r="I7571">
        <v>1856.32</v>
      </c>
      <c r="J7571" t="s">
        <v>97</v>
      </c>
      <c r="K7571" t="s">
        <v>567</v>
      </c>
      <c r="L7571" t="s">
        <v>123</v>
      </c>
      <c r="M7571">
        <v>2024</v>
      </c>
      <c r="N7571" t="s">
        <v>84</v>
      </c>
      <c r="O7571" t="s">
        <v>7411</v>
      </c>
      <c r="P7571" t="s">
        <v>86</v>
      </c>
    </row>
    <row r="7572" spans="1:16" x14ac:dyDescent="0.45">
      <c r="A7572">
        <v>7571</v>
      </c>
      <c r="B7572" s="10">
        <v>45479</v>
      </c>
      <c r="C7572">
        <v>4175</v>
      </c>
      <c r="D7572" t="s">
        <v>80</v>
      </c>
      <c r="E7572">
        <v>41</v>
      </c>
      <c r="F7572" t="s">
        <v>7</v>
      </c>
      <c r="G7572">
        <v>3</v>
      </c>
      <c r="H7572">
        <v>1995.04</v>
      </c>
      <c r="I7572">
        <v>5985.12</v>
      </c>
      <c r="J7572" t="s">
        <v>97</v>
      </c>
      <c r="K7572" t="s">
        <v>82</v>
      </c>
      <c r="L7572" t="s">
        <v>123</v>
      </c>
      <c r="M7572">
        <v>2024</v>
      </c>
      <c r="N7572" t="s">
        <v>84</v>
      </c>
      <c r="O7572" t="s">
        <v>6373</v>
      </c>
      <c r="P7572" t="s">
        <v>86</v>
      </c>
    </row>
    <row r="7573" spans="1:16" x14ac:dyDescent="0.45">
      <c r="A7573">
        <v>7572</v>
      </c>
      <c r="B7573" s="10">
        <v>45479</v>
      </c>
      <c r="C7573">
        <v>8849</v>
      </c>
      <c r="D7573" t="s">
        <v>89</v>
      </c>
      <c r="E7573">
        <v>44</v>
      </c>
      <c r="F7573" t="s">
        <v>102</v>
      </c>
      <c r="G7573">
        <v>3</v>
      </c>
      <c r="H7573">
        <v>1647.49</v>
      </c>
      <c r="I7573">
        <v>4942.47</v>
      </c>
      <c r="J7573" t="s">
        <v>97</v>
      </c>
      <c r="K7573" t="s">
        <v>82</v>
      </c>
      <c r="L7573" t="s">
        <v>123</v>
      </c>
      <c r="M7573">
        <v>2024</v>
      </c>
      <c r="N7573" t="s">
        <v>84</v>
      </c>
      <c r="O7573" t="s">
        <v>6374</v>
      </c>
      <c r="P7573" t="s">
        <v>86</v>
      </c>
    </row>
    <row r="7574" spans="1:16" x14ac:dyDescent="0.45">
      <c r="A7574">
        <v>7573</v>
      </c>
      <c r="B7574" s="10">
        <v>45479</v>
      </c>
      <c r="C7574">
        <v>9444</v>
      </c>
      <c r="D7574" t="s">
        <v>80</v>
      </c>
      <c r="E7574">
        <v>24</v>
      </c>
      <c r="F7574" t="s">
        <v>102</v>
      </c>
      <c r="G7574">
        <v>4</v>
      </c>
      <c r="H7574">
        <v>1987.81</v>
      </c>
      <c r="I7574">
        <v>7951.24</v>
      </c>
      <c r="J7574" t="s">
        <v>95</v>
      </c>
      <c r="K7574" t="s">
        <v>82</v>
      </c>
      <c r="L7574" t="s">
        <v>123</v>
      </c>
      <c r="M7574">
        <v>2024</v>
      </c>
      <c r="N7574" t="s">
        <v>84</v>
      </c>
      <c r="O7574" t="s">
        <v>2411</v>
      </c>
      <c r="P7574" t="s">
        <v>86</v>
      </c>
    </row>
    <row r="7575" spans="1:16" x14ac:dyDescent="0.45">
      <c r="A7575">
        <v>7574</v>
      </c>
      <c r="B7575" s="10">
        <v>45479</v>
      </c>
      <c r="C7575">
        <v>9210</v>
      </c>
      <c r="D7575" t="s">
        <v>80</v>
      </c>
      <c r="E7575">
        <v>47</v>
      </c>
      <c r="F7575" t="s">
        <v>9</v>
      </c>
      <c r="G7575">
        <v>1</v>
      </c>
      <c r="H7575">
        <v>2464.5500000000002</v>
      </c>
      <c r="I7575">
        <v>2464.5500000000002</v>
      </c>
      <c r="J7575" t="s">
        <v>93</v>
      </c>
      <c r="K7575" t="s">
        <v>82</v>
      </c>
      <c r="L7575" t="s">
        <v>123</v>
      </c>
      <c r="M7575">
        <v>2024</v>
      </c>
      <c r="N7575" t="s">
        <v>84</v>
      </c>
      <c r="O7575" t="s">
        <v>5699</v>
      </c>
      <c r="P7575" t="s">
        <v>86</v>
      </c>
    </row>
    <row r="7576" spans="1:16" x14ac:dyDescent="0.45">
      <c r="A7576">
        <v>7575</v>
      </c>
      <c r="B7576" s="10">
        <v>45479</v>
      </c>
      <c r="C7576">
        <v>3759</v>
      </c>
      <c r="D7576" t="s">
        <v>80</v>
      </c>
      <c r="E7576">
        <v>58</v>
      </c>
      <c r="F7576" t="s">
        <v>5</v>
      </c>
      <c r="G7576">
        <v>4</v>
      </c>
      <c r="H7576">
        <v>967.38</v>
      </c>
      <c r="I7576">
        <v>3869.52</v>
      </c>
      <c r="J7576" t="s">
        <v>81</v>
      </c>
      <c r="K7576" t="s">
        <v>82</v>
      </c>
      <c r="L7576" t="s">
        <v>123</v>
      </c>
      <c r="M7576">
        <v>2024</v>
      </c>
      <c r="N7576" t="s">
        <v>84</v>
      </c>
      <c r="O7576" t="s">
        <v>1500</v>
      </c>
      <c r="P7576" t="s">
        <v>86</v>
      </c>
    </row>
    <row r="7577" spans="1:16" x14ac:dyDescent="0.45">
      <c r="A7577">
        <v>7576</v>
      </c>
      <c r="B7577" s="10">
        <v>45480</v>
      </c>
      <c r="C7577">
        <v>6255</v>
      </c>
      <c r="D7577" t="s">
        <v>80</v>
      </c>
      <c r="E7577">
        <v>31</v>
      </c>
      <c r="F7577" t="s">
        <v>5</v>
      </c>
      <c r="G7577">
        <v>5</v>
      </c>
      <c r="H7577">
        <v>2240</v>
      </c>
      <c r="I7577">
        <v>11200</v>
      </c>
      <c r="J7577" t="s">
        <v>87</v>
      </c>
      <c r="K7577" t="s">
        <v>82</v>
      </c>
      <c r="L7577" t="s">
        <v>123</v>
      </c>
      <c r="M7577">
        <v>2024</v>
      </c>
      <c r="N7577" t="s">
        <v>84</v>
      </c>
      <c r="O7577" t="s">
        <v>383</v>
      </c>
      <c r="P7577" t="s">
        <v>86</v>
      </c>
    </row>
    <row r="7578" spans="1:16" x14ac:dyDescent="0.45">
      <c r="A7578">
        <v>7577</v>
      </c>
      <c r="B7578" s="10">
        <v>45480</v>
      </c>
      <c r="C7578">
        <v>9414</v>
      </c>
      <c r="D7578" t="s">
        <v>89</v>
      </c>
      <c r="E7578">
        <v>61</v>
      </c>
      <c r="F7578" t="s">
        <v>7</v>
      </c>
      <c r="G7578">
        <v>3</v>
      </c>
      <c r="H7578">
        <v>1839.52</v>
      </c>
      <c r="I7578">
        <v>5518.56</v>
      </c>
      <c r="J7578" t="s">
        <v>81</v>
      </c>
      <c r="K7578" t="s">
        <v>82</v>
      </c>
      <c r="L7578" t="s">
        <v>123</v>
      </c>
      <c r="M7578">
        <v>2024</v>
      </c>
      <c r="N7578" t="s">
        <v>668</v>
      </c>
      <c r="O7578" t="s">
        <v>9257</v>
      </c>
      <c r="P7578" t="s">
        <v>748</v>
      </c>
    </row>
    <row r="7579" spans="1:16" x14ac:dyDescent="0.45">
      <c r="A7579">
        <v>7578</v>
      </c>
      <c r="B7579" s="10">
        <v>45480</v>
      </c>
      <c r="C7579">
        <v>1002</v>
      </c>
      <c r="D7579" t="s">
        <v>80</v>
      </c>
      <c r="E7579">
        <v>32</v>
      </c>
      <c r="F7579" t="s">
        <v>102</v>
      </c>
      <c r="G7579">
        <v>4</v>
      </c>
      <c r="H7579">
        <v>3987.59</v>
      </c>
      <c r="I7579">
        <v>15950.36</v>
      </c>
      <c r="J7579" t="s">
        <v>87</v>
      </c>
      <c r="K7579" t="s">
        <v>82</v>
      </c>
      <c r="L7579" t="s">
        <v>123</v>
      </c>
      <c r="M7579">
        <v>2024</v>
      </c>
      <c r="N7579" t="s">
        <v>84</v>
      </c>
      <c r="O7579" t="s">
        <v>1126</v>
      </c>
      <c r="P7579" t="s">
        <v>86</v>
      </c>
    </row>
    <row r="7580" spans="1:16" x14ac:dyDescent="0.45">
      <c r="A7580">
        <v>7579</v>
      </c>
      <c r="B7580" s="10">
        <v>45480</v>
      </c>
      <c r="C7580">
        <v>9130</v>
      </c>
      <c r="D7580" t="s">
        <v>80</v>
      </c>
      <c r="E7580">
        <v>29</v>
      </c>
      <c r="F7580" t="s">
        <v>8</v>
      </c>
      <c r="G7580">
        <v>2</v>
      </c>
      <c r="H7580">
        <v>3488.71</v>
      </c>
      <c r="I7580">
        <v>6977.42</v>
      </c>
      <c r="J7580" t="s">
        <v>87</v>
      </c>
      <c r="K7580" t="s">
        <v>82</v>
      </c>
      <c r="L7580" t="s">
        <v>123</v>
      </c>
      <c r="M7580">
        <v>2024</v>
      </c>
      <c r="N7580" t="s">
        <v>84</v>
      </c>
      <c r="O7580" t="s">
        <v>3817</v>
      </c>
      <c r="P7580" t="s">
        <v>86</v>
      </c>
    </row>
    <row r="7581" spans="1:16" x14ac:dyDescent="0.45">
      <c r="A7581">
        <v>7580</v>
      </c>
      <c r="B7581" s="10">
        <v>45480</v>
      </c>
      <c r="C7581">
        <v>2259</v>
      </c>
      <c r="D7581" t="s">
        <v>80</v>
      </c>
      <c r="E7581">
        <v>46</v>
      </c>
      <c r="F7581" t="s">
        <v>7</v>
      </c>
      <c r="G7581">
        <v>2</v>
      </c>
      <c r="H7581">
        <v>4369.08</v>
      </c>
      <c r="I7581">
        <v>8738.16</v>
      </c>
      <c r="J7581" t="s">
        <v>93</v>
      </c>
      <c r="K7581" t="s">
        <v>82</v>
      </c>
      <c r="L7581" t="s">
        <v>123</v>
      </c>
      <c r="M7581">
        <v>2024</v>
      </c>
      <c r="N7581" t="s">
        <v>668</v>
      </c>
      <c r="O7581" t="s">
        <v>9911</v>
      </c>
      <c r="P7581" t="s">
        <v>86</v>
      </c>
    </row>
    <row r="7582" spans="1:16" x14ac:dyDescent="0.45">
      <c r="A7582">
        <v>7581</v>
      </c>
      <c r="B7582" s="10">
        <v>45480</v>
      </c>
      <c r="C7582">
        <v>9190</v>
      </c>
      <c r="D7582" t="s">
        <v>89</v>
      </c>
      <c r="E7582">
        <v>40</v>
      </c>
      <c r="F7582" t="s">
        <v>5</v>
      </c>
      <c r="G7582">
        <v>2</v>
      </c>
      <c r="H7582">
        <v>3361.6</v>
      </c>
      <c r="I7582">
        <v>6723.2</v>
      </c>
      <c r="J7582" t="s">
        <v>97</v>
      </c>
      <c r="K7582" t="s">
        <v>82</v>
      </c>
      <c r="L7582" t="s">
        <v>123</v>
      </c>
      <c r="M7582">
        <v>2024</v>
      </c>
      <c r="N7582" t="s">
        <v>84</v>
      </c>
      <c r="O7582" t="s">
        <v>2874</v>
      </c>
      <c r="P7582" t="s">
        <v>86</v>
      </c>
    </row>
    <row r="7583" spans="1:16" x14ac:dyDescent="0.45">
      <c r="A7583">
        <v>7582</v>
      </c>
      <c r="B7583" s="10">
        <v>45480</v>
      </c>
      <c r="C7583">
        <v>5323</v>
      </c>
      <c r="D7583" t="s">
        <v>80</v>
      </c>
      <c r="E7583">
        <v>30</v>
      </c>
      <c r="F7583" t="s">
        <v>9</v>
      </c>
      <c r="G7583">
        <v>4</v>
      </c>
      <c r="H7583">
        <v>649.37</v>
      </c>
      <c r="I7583">
        <v>2597.48</v>
      </c>
      <c r="J7583" t="s">
        <v>87</v>
      </c>
      <c r="K7583" t="s">
        <v>82</v>
      </c>
      <c r="L7583" t="s">
        <v>123</v>
      </c>
      <c r="M7583">
        <v>2024</v>
      </c>
      <c r="N7583" t="s">
        <v>84</v>
      </c>
      <c r="O7583" t="s">
        <v>1127</v>
      </c>
      <c r="P7583" t="s">
        <v>86</v>
      </c>
    </row>
    <row r="7584" spans="1:16" x14ac:dyDescent="0.45">
      <c r="A7584">
        <v>7583</v>
      </c>
      <c r="B7584" s="10">
        <v>45480</v>
      </c>
      <c r="C7584">
        <v>6773</v>
      </c>
      <c r="D7584" t="s">
        <v>89</v>
      </c>
      <c r="E7584">
        <v>26</v>
      </c>
      <c r="F7584" t="s">
        <v>5</v>
      </c>
      <c r="G7584">
        <v>1</v>
      </c>
      <c r="H7584">
        <v>2560.0300000000002</v>
      </c>
      <c r="I7584">
        <v>2560.0300000000002</v>
      </c>
      <c r="J7584" t="s">
        <v>87</v>
      </c>
      <c r="K7584" t="s">
        <v>82</v>
      </c>
      <c r="L7584" t="s">
        <v>123</v>
      </c>
      <c r="M7584">
        <v>2024</v>
      </c>
      <c r="N7584" t="s">
        <v>84</v>
      </c>
      <c r="O7584" t="s">
        <v>5480</v>
      </c>
      <c r="P7584" t="s">
        <v>86</v>
      </c>
    </row>
    <row r="7585" spans="1:16" x14ac:dyDescent="0.45">
      <c r="A7585">
        <v>7584</v>
      </c>
      <c r="B7585" s="10">
        <v>45480</v>
      </c>
      <c r="C7585">
        <v>3568</v>
      </c>
      <c r="D7585" t="s">
        <v>89</v>
      </c>
      <c r="E7585">
        <v>41</v>
      </c>
      <c r="F7585" t="s">
        <v>5</v>
      </c>
      <c r="G7585">
        <v>5</v>
      </c>
      <c r="H7585">
        <v>3725.22</v>
      </c>
      <c r="I7585">
        <v>18626.099999999999</v>
      </c>
      <c r="J7585" t="s">
        <v>97</v>
      </c>
      <c r="K7585" t="s">
        <v>82</v>
      </c>
      <c r="L7585" t="s">
        <v>123</v>
      </c>
      <c r="M7585">
        <v>2024</v>
      </c>
      <c r="N7585" t="s">
        <v>84</v>
      </c>
      <c r="O7585" t="s">
        <v>4559</v>
      </c>
      <c r="P7585" t="s">
        <v>86</v>
      </c>
    </row>
    <row r="7586" spans="1:16" x14ac:dyDescent="0.45">
      <c r="A7586">
        <v>7585</v>
      </c>
      <c r="B7586" s="10">
        <v>45480</v>
      </c>
      <c r="C7586">
        <v>2885</v>
      </c>
      <c r="D7586" t="s">
        <v>80</v>
      </c>
      <c r="E7586">
        <v>56</v>
      </c>
      <c r="F7586" t="s">
        <v>9</v>
      </c>
      <c r="G7586">
        <v>2</v>
      </c>
      <c r="H7586">
        <v>4216.3100000000004</v>
      </c>
      <c r="I7586">
        <v>8432.6200000000008</v>
      </c>
      <c r="J7586" t="s">
        <v>81</v>
      </c>
      <c r="K7586" t="s">
        <v>82</v>
      </c>
      <c r="L7586" t="s">
        <v>123</v>
      </c>
      <c r="M7586">
        <v>2024</v>
      </c>
      <c r="N7586" t="s">
        <v>84</v>
      </c>
      <c r="O7586" t="s">
        <v>3176</v>
      </c>
      <c r="P7586" t="s">
        <v>86</v>
      </c>
    </row>
    <row r="7587" spans="1:16" x14ac:dyDescent="0.45">
      <c r="A7587">
        <v>7586</v>
      </c>
      <c r="B7587" s="10">
        <v>45480</v>
      </c>
      <c r="C7587">
        <v>8060</v>
      </c>
      <c r="D7587" t="s">
        <v>80</v>
      </c>
      <c r="E7587">
        <v>47</v>
      </c>
      <c r="F7587" t="s">
        <v>102</v>
      </c>
      <c r="G7587">
        <v>4</v>
      </c>
      <c r="H7587">
        <v>947.31</v>
      </c>
      <c r="I7587">
        <v>3789.24</v>
      </c>
      <c r="J7587" t="s">
        <v>93</v>
      </c>
      <c r="K7587" t="s">
        <v>82</v>
      </c>
      <c r="L7587" t="s">
        <v>123</v>
      </c>
      <c r="M7587">
        <v>2024</v>
      </c>
      <c r="N7587" t="s">
        <v>84</v>
      </c>
      <c r="O7587" t="s">
        <v>2131</v>
      </c>
      <c r="P7587" t="s">
        <v>86</v>
      </c>
    </row>
    <row r="7588" spans="1:16" x14ac:dyDescent="0.45">
      <c r="A7588">
        <v>7587</v>
      </c>
      <c r="B7588" s="10">
        <v>45480</v>
      </c>
      <c r="C7588">
        <v>8844</v>
      </c>
      <c r="D7588" t="s">
        <v>89</v>
      </c>
      <c r="E7588">
        <v>18</v>
      </c>
      <c r="F7588" t="s">
        <v>102</v>
      </c>
      <c r="G7588">
        <v>1</v>
      </c>
      <c r="H7588">
        <v>1156.3399999999999</v>
      </c>
      <c r="I7588">
        <v>1156.3399999999999</v>
      </c>
      <c r="J7588" t="s">
        <v>95</v>
      </c>
      <c r="K7588" t="s">
        <v>567</v>
      </c>
      <c r="L7588" t="s">
        <v>123</v>
      </c>
      <c r="M7588">
        <v>2024</v>
      </c>
      <c r="N7588" t="s">
        <v>84</v>
      </c>
      <c r="O7588" t="s">
        <v>7732</v>
      </c>
      <c r="P7588" t="s">
        <v>86</v>
      </c>
    </row>
    <row r="7589" spans="1:16" x14ac:dyDescent="0.45">
      <c r="A7589">
        <v>7588</v>
      </c>
      <c r="B7589" s="10">
        <v>45480</v>
      </c>
      <c r="C7589">
        <v>7111</v>
      </c>
      <c r="D7589" t="s">
        <v>89</v>
      </c>
      <c r="E7589">
        <v>27</v>
      </c>
      <c r="F7589" t="s">
        <v>5</v>
      </c>
      <c r="G7589">
        <v>3</v>
      </c>
      <c r="H7589">
        <v>4318.09</v>
      </c>
      <c r="I7589">
        <v>12954.27</v>
      </c>
      <c r="J7589" t="s">
        <v>87</v>
      </c>
      <c r="K7589" t="s">
        <v>82</v>
      </c>
      <c r="L7589" t="s">
        <v>123</v>
      </c>
      <c r="M7589">
        <v>2024</v>
      </c>
      <c r="N7589" t="s">
        <v>84</v>
      </c>
      <c r="O7589" t="s">
        <v>6160</v>
      </c>
      <c r="P7589" t="s">
        <v>86</v>
      </c>
    </row>
    <row r="7590" spans="1:16" x14ac:dyDescent="0.45">
      <c r="A7590">
        <v>7589</v>
      </c>
      <c r="B7590" s="10">
        <v>45480</v>
      </c>
      <c r="C7590">
        <v>3338</v>
      </c>
      <c r="D7590" t="s">
        <v>89</v>
      </c>
      <c r="E7590">
        <v>55</v>
      </c>
      <c r="F7590" t="s">
        <v>7</v>
      </c>
      <c r="G7590">
        <v>3</v>
      </c>
      <c r="H7590">
        <v>2452.75</v>
      </c>
      <c r="I7590">
        <v>7358.25</v>
      </c>
      <c r="J7590" t="s">
        <v>81</v>
      </c>
      <c r="K7590" t="s">
        <v>82</v>
      </c>
      <c r="L7590" t="s">
        <v>123</v>
      </c>
      <c r="M7590">
        <v>2024</v>
      </c>
      <c r="N7590" t="s">
        <v>84</v>
      </c>
      <c r="O7590" t="s">
        <v>6782</v>
      </c>
      <c r="P7590" t="s">
        <v>86</v>
      </c>
    </row>
    <row r="7591" spans="1:16" x14ac:dyDescent="0.45">
      <c r="A7591">
        <v>7590</v>
      </c>
      <c r="B7591" s="10">
        <v>45481</v>
      </c>
      <c r="C7591">
        <v>4758</v>
      </c>
      <c r="D7591" t="s">
        <v>89</v>
      </c>
      <c r="E7591">
        <v>64</v>
      </c>
      <c r="F7591" t="s">
        <v>8</v>
      </c>
      <c r="G7591">
        <v>5</v>
      </c>
      <c r="H7591">
        <v>2289.4899999999998</v>
      </c>
      <c r="I7591">
        <v>11447.45</v>
      </c>
      <c r="J7591" t="s">
        <v>81</v>
      </c>
      <c r="K7591" t="s">
        <v>82</v>
      </c>
      <c r="L7591" t="s">
        <v>123</v>
      </c>
      <c r="M7591">
        <v>2024</v>
      </c>
      <c r="N7591" t="s">
        <v>84</v>
      </c>
      <c r="O7591" t="s">
        <v>818</v>
      </c>
      <c r="P7591" t="s">
        <v>748</v>
      </c>
    </row>
    <row r="7592" spans="1:16" x14ac:dyDescent="0.45">
      <c r="A7592">
        <v>7591</v>
      </c>
      <c r="B7592" s="10">
        <v>45481</v>
      </c>
      <c r="C7592">
        <v>5810</v>
      </c>
      <c r="D7592" t="s">
        <v>80</v>
      </c>
      <c r="E7592">
        <v>32</v>
      </c>
      <c r="F7592" t="s">
        <v>7</v>
      </c>
      <c r="G7592">
        <v>4</v>
      </c>
      <c r="H7592">
        <v>2495.87</v>
      </c>
      <c r="I7592">
        <v>9983.48</v>
      </c>
      <c r="J7592" t="s">
        <v>87</v>
      </c>
      <c r="K7592" t="s">
        <v>82</v>
      </c>
      <c r="L7592" t="s">
        <v>123</v>
      </c>
      <c r="M7592">
        <v>2024</v>
      </c>
      <c r="N7592" t="s">
        <v>84</v>
      </c>
      <c r="O7592" t="s">
        <v>1128</v>
      </c>
      <c r="P7592" t="s">
        <v>86</v>
      </c>
    </row>
    <row r="7593" spans="1:16" x14ac:dyDescent="0.45">
      <c r="A7593">
        <v>7592</v>
      </c>
      <c r="B7593" s="10">
        <v>45481</v>
      </c>
      <c r="C7593">
        <v>7791</v>
      </c>
      <c r="D7593" t="s">
        <v>89</v>
      </c>
      <c r="E7593">
        <v>26</v>
      </c>
      <c r="F7593" t="s">
        <v>6</v>
      </c>
      <c r="G7593">
        <v>4</v>
      </c>
      <c r="H7593">
        <v>908</v>
      </c>
      <c r="I7593">
        <v>3632</v>
      </c>
      <c r="J7593" t="s">
        <v>87</v>
      </c>
      <c r="K7593" t="s">
        <v>82</v>
      </c>
      <c r="L7593" t="s">
        <v>123</v>
      </c>
      <c r="M7593">
        <v>2024</v>
      </c>
      <c r="N7593" t="s">
        <v>84</v>
      </c>
      <c r="O7593" t="s">
        <v>1129</v>
      </c>
      <c r="P7593" t="s">
        <v>86</v>
      </c>
    </row>
    <row r="7594" spans="1:16" x14ac:dyDescent="0.45">
      <c r="A7594">
        <v>7593</v>
      </c>
      <c r="B7594" s="10">
        <v>45481</v>
      </c>
      <c r="C7594">
        <v>8171</v>
      </c>
      <c r="D7594" t="s">
        <v>80</v>
      </c>
      <c r="E7594">
        <v>30</v>
      </c>
      <c r="F7594" t="s">
        <v>7</v>
      </c>
      <c r="G7594">
        <v>2</v>
      </c>
      <c r="H7594">
        <v>3156.8</v>
      </c>
      <c r="I7594">
        <v>6313.6</v>
      </c>
      <c r="J7594" t="s">
        <v>87</v>
      </c>
      <c r="K7594" t="s">
        <v>82</v>
      </c>
      <c r="L7594" t="s">
        <v>123</v>
      </c>
      <c r="M7594">
        <v>2024</v>
      </c>
      <c r="N7594" t="s">
        <v>84</v>
      </c>
      <c r="O7594" t="s">
        <v>3818</v>
      </c>
      <c r="P7594" t="s">
        <v>86</v>
      </c>
    </row>
    <row r="7595" spans="1:16" x14ac:dyDescent="0.45">
      <c r="A7595">
        <v>7594</v>
      </c>
      <c r="B7595" s="10">
        <v>45481</v>
      </c>
      <c r="C7595">
        <v>3731</v>
      </c>
      <c r="D7595" t="s">
        <v>80</v>
      </c>
      <c r="E7595">
        <v>40</v>
      </c>
      <c r="F7595" t="s">
        <v>5</v>
      </c>
      <c r="G7595">
        <v>1</v>
      </c>
      <c r="H7595">
        <v>4049.47</v>
      </c>
      <c r="I7595">
        <v>4049.47</v>
      </c>
      <c r="J7595" t="s">
        <v>97</v>
      </c>
      <c r="K7595" t="s">
        <v>82</v>
      </c>
      <c r="L7595" t="s">
        <v>123</v>
      </c>
      <c r="M7595">
        <v>2024</v>
      </c>
      <c r="N7595" t="s">
        <v>84</v>
      </c>
      <c r="O7595" t="s">
        <v>5272</v>
      </c>
      <c r="P7595" t="s">
        <v>86</v>
      </c>
    </row>
    <row r="7596" spans="1:16" x14ac:dyDescent="0.45">
      <c r="A7596">
        <v>7595</v>
      </c>
      <c r="B7596" s="10">
        <v>45481</v>
      </c>
      <c r="C7596">
        <v>1869</v>
      </c>
      <c r="D7596" t="s">
        <v>89</v>
      </c>
      <c r="E7596">
        <v>50</v>
      </c>
      <c r="F7596" t="s">
        <v>5</v>
      </c>
      <c r="G7596">
        <v>5</v>
      </c>
      <c r="H7596">
        <v>4193.45</v>
      </c>
      <c r="I7596">
        <v>20967.25</v>
      </c>
      <c r="J7596" t="s">
        <v>93</v>
      </c>
      <c r="K7596" t="s">
        <v>82</v>
      </c>
      <c r="L7596" t="s">
        <v>123</v>
      </c>
      <c r="M7596">
        <v>2024</v>
      </c>
      <c r="N7596" t="s">
        <v>84</v>
      </c>
      <c r="O7596" t="s">
        <v>4324</v>
      </c>
      <c r="P7596" t="s">
        <v>86</v>
      </c>
    </row>
    <row r="7597" spans="1:16" x14ac:dyDescent="0.45">
      <c r="A7597">
        <v>7596</v>
      </c>
      <c r="B7597" s="10">
        <v>45481</v>
      </c>
      <c r="C7597">
        <v>6166</v>
      </c>
      <c r="D7597" t="s">
        <v>80</v>
      </c>
      <c r="E7597">
        <v>26</v>
      </c>
      <c r="F7597" t="s">
        <v>8</v>
      </c>
      <c r="G7597">
        <v>1</v>
      </c>
      <c r="H7597">
        <v>200.37</v>
      </c>
      <c r="I7597">
        <v>200.37</v>
      </c>
      <c r="J7597" t="s">
        <v>87</v>
      </c>
      <c r="K7597" t="s">
        <v>567</v>
      </c>
      <c r="L7597" t="s">
        <v>123</v>
      </c>
      <c r="M7597">
        <v>2024</v>
      </c>
      <c r="N7597" t="s">
        <v>84</v>
      </c>
      <c r="O7597" t="s">
        <v>8252</v>
      </c>
      <c r="P7597" t="s">
        <v>86</v>
      </c>
    </row>
    <row r="7598" spans="1:16" x14ac:dyDescent="0.45">
      <c r="A7598">
        <v>7597</v>
      </c>
      <c r="B7598" s="10">
        <v>45481</v>
      </c>
      <c r="C7598">
        <v>1093</v>
      </c>
      <c r="D7598" t="s">
        <v>89</v>
      </c>
      <c r="E7598">
        <v>20</v>
      </c>
      <c r="F7598" t="s">
        <v>8</v>
      </c>
      <c r="G7598">
        <v>5</v>
      </c>
      <c r="H7598">
        <v>3590.19</v>
      </c>
      <c r="I7598">
        <v>17950.95</v>
      </c>
      <c r="J7598" t="s">
        <v>95</v>
      </c>
      <c r="K7598" t="s">
        <v>82</v>
      </c>
      <c r="L7598" t="s">
        <v>123</v>
      </c>
      <c r="M7598">
        <v>2024</v>
      </c>
      <c r="N7598" t="s">
        <v>84</v>
      </c>
      <c r="O7598" t="s">
        <v>4948</v>
      </c>
      <c r="P7598" t="s">
        <v>86</v>
      </c>
    </row>
    <row r="7599" spans="1:16" x14ac:dyDescent="0.45">
      <c r="A7599">
        <v>7598</v>
      </c>
      <c r="B7599" s="10">
        <v>45481</v>
      </c>
      <c r="C7599">
        <v>3987</v>
      </c>
      <c r="D7599" t="s">
        <v>89</v>
      </c>
      <c r="E7599">
        <v>47</v>
      </c>
      <c r="F7599" t="s">
        <v>8</v>
      </c>
      <c r="G7599">
        <v>4</v>
      </c>
      <c r="H7599">
        <v>501.56</v>
      </c>
      <c r="I7599">
        <v>2006.24</v>
      </c>
      <c r="J7599" t="s">
        <v>93</v>
      </c>
      <c r="K7599" t="s">
        <v>82</v>
      </c>
      <c r="L7599" t="s">
        <v>123</v>
      </c>
      <c r="M7599">
        <v>2024</v>
      </c>
      <c r="N7599" t="s">
        <v>84</v>
      </c>
      <c r="O7599" t="s">
        <v>2132</v>
      </c>
      <c r="P7599" t="s">
        <v>86</v>
      </c>
    </row>
    <row r="7600" spans="1:16" x14ac:dyDescent="0.45">
      <c r="A7600">
        <v>7599</v>
      </c>
      <c r="B7600" s="10">
        <v>45481</v>
      </c>
      <c r="C7600">
        <v>9627</v>
      </c>
      <c r="D7600" t="s">
        <v>89</v>
      </c>
      <c r="E7600">
        <v>26</v>
      </c>
      <c r="F7600" t="s">
        <v>5</v>
      </c>
      <c r="G7600">
        <v>4</v>
      </c>
      <c r="H7600">
        <v>4836</v>
      </c>
      <c r="I7600">
        <v>19344</v>
      </c>
      <c r="J7600" t="s">
        <v>87</v>
      </c>
      <c r="K7600" t="s">
        <v>82</v>
      </c>
      <c r="L7600" t="s">
        <v>123</v>
      </c>
      <c r="M7600">
        <v>2024</v>
      </c>
      <c r="N7600" t="s">
        <v>84</v>
      </c>
      <c r="O7600" t="s">
        <v>1130</v>
      </c>
      <c r="P7600" t="s">
        <v>86</v>
      </c>
    </row>
    <row r="7601" spans="1:16" x14ac:dyDescent="0.45">
      <c r="A7601">
        <v>7600</v>
      </c>
      <c r="B7601" s="10">
        <v>45481</v>
      </c>
      <c r="C7601">
        <v>5947</v>
      </c>
      <c r="D7601" t="s">
        <v>80</v>
      </c>
      <c r="E7601">
        <v>42</v>
      </c>
      <c r="F7601" t="s">
        <v>5</v>
      </c>
      <c r="G7601">
        <v>5</v>
      </c>
      <c r="H7601">
        <v>2437.09</v>
      </c>
      <c r="I7601">
        <v>12185.45</v>
      </c>
      <c r="J7601" t="s">
        <v>97</v>
      </c>
      <c r="K7601" t="s">
        <v>82</v>
      </c>
      <c r="L7601" t="s">
        <v>123</v>
      </c>
      <c r="M7601">
        <v>2024</v>
      </c>
      <c r="N7601" t="s">
        <v>84</v>
      </c>
      <c r="O7601" t="s">
        <v>4560</v>
      </c>
      <c r="P7601" t="s">
        <v>86</v>
      </c>
    </row>
    <row r="7602" spans="1:16" x14ac:dyDescent="0.45">
      <c r="A7602">
        <v>7601</v>
      </c>
      <c r="B7602" s="10">
        <v>45481</v>
      </c>
      <c r="C7602">
        <v>7651</v>
      </c>
      <c r="D7602" t="s">
        <v>80</v>
      </c>
      <c r="E7602">
        <v>64</v>
      </c>
      <c r="F7602" t="s">
        <v>7</v>
      </c>
      <c r="G7602">
        <v>1</v>
      </c>
      <c r="H7602">
        <v>3888.3</v>
      </c>
      <c r="I7602">
        <v>3888.3</v>
      </c>
      <c r="J7602" t="s">
        <v>81</v>
      </c>
      <c r="K7602" t="s">
        <v>82</v>
      </c>
      <c r="L7602" t="s">
        <v>123</v>
      </c>
      <c r="M7602">
        <v>2024</v>
      </c>
      <c r="N7602" t="s">
        <v>84</v>
      </c>
      <c r="O7602" t="s">
        <v>5936</v>
      </c>
      <c r="P7602" t="s">
        <v>86</v>
      </c>
    </row>
    <row r="7603" spans="1:16" x14ac:dyDescent="0.45">
      <c r="A7603">
        <v>7602</v>
      </c>
      <c r="B7603" s="10">
        <v>45481</v>
      </c>
      <c r="C7603">
        <v>7979</v>
      </c>
      <c r="D7603" t="s">
        <v>89</v>
      </c>
      <c r="E7603">
        <v>41</v>
      </c>
      <c r="F7603" t="s">
        <v>5</v>
      </c>
      <c r="G7603">
        <v>3</v>
      </c>
      <c r="H7603">
        <v>3128.2</v>
      </c>
      <c r="I7603">
        <v>9384.6</v>
      </c>
      <c r="J7603" t="s">
        <v>97</v>
      </c>
      <c r="K7603" t="s">
        <v>82</v>
      </c>
      <c r="L7603" t="s">
        <v>123</v>
      </c>
      <c r="M7603">
        <v>2024</v>
      </c>
      <c r="N7603" t="s">
        <v>84</v>
      </c>
      <c r="O7603" t="s">
        <v>8627</v>
      </c>
      <c r="P7603" t="s">
        <v>748</v>
      </c>
    </row>
    <row r="7604" spans="1:16" x14ac:dyDescent="0.45">
      <c r="A7604">
        <v>7603</v>
      </c>
      <c r="B7604" s="10">
        <v>45482</v>
      </c>
      <c r="C7604">
        <v>7794</v>
      </c>
      <c r="D7604" t="s">
        <v>80</v>
      </c>
      <c r="E7604">
        <v>49</v>
      </c>
      <c r="F7604" t="s">
        <v>6</v>
      </c>
      <c r="G7604">
        <v>3</v>
      </c>
      <c r="H7604">
        <v>4762.09</v>
      </c>
      <c r="I7604">
        <v>14286.27</v>
      </c>
      <c r="J7604" t="s">
        <v>93</v>
      </c>
      <c r="K7604" t="s">
        <v>82</v>
      </c>
      <c r="L7604" t="s">
        <v>123</v>
      </c>
      <c r="M7604">
        <v>2024</v>
      </c>
      <c r="N7604" t="s">
        <v>84</v>
      </c>
      <c r="O7604" t="s">
        <v>468</v>
      </c>
      <c r="P7604" t="s">
        <v>86</v>
      </c>
    </row>
    <row r="7605" spans="1:16" x14ac:dyDescent="0.45">
      <c r="A7605">
        <v>7604</v>
      </c>
      <c r="B7605" s="10">
        <v>45482</v>
      </c>
      <c r="C7605">
        <v>7524</v>
      </c>
      <c r="D7605" t="s">
        <v>80</v>
      </c>
      <c r="E7605">
        <v>24</v>
      </c>
      <c r="F7605" t="s">
        <v>102</v>
      </c>
      <c r="G7605">
        <v>2</v>
      </c>
      <c r="H7605">
        <v>4869.6099999999997</v>
      </c>
      <c r="I7605">
        <v>9739.2199999999993</v>
      </c>
      <c r="J7605" t="s">
        <v>95</v>
      </c>
      <c r="K7605" t="s">
        <v>82</v>
      </c>
      <c r="L7605" t="s">
        <v>123</v>
      </c>
      <c r="M7605">
        <v>2024</v>
      </c>
      <c r="N7605" t="s">
        <v>84</v>
      </c>
      <c r="O7605" t="s">
        <v>2597</v>
      </c>
      <c r="P7605" t="s">
        <v>86</v>
      </c>
    </row>
    <row r="7606" spans="1:16" x14ac:dyDescent="0.45">
      <c r="A7606">
        <v>7605</v>
      </c>
      <c r="B7606" s="10">
        <v>45482</v>
      </c>
      <c r="C7606">
        <v>4144</v>
      </c>
      <c r="D7606" t="s">
        <v>80</v>
      </c>
      <c r="E7606">
        <v>53</v>
      </c>
      <c r="F7606" t="s">
        <v>102</v>
      </c>
      <c r="G7606">
        <v>2</v>
      </c>
      <c r="H7606">
        <v>1430.45</v>
      </c>
      <c r="I7606">
        <v>2860.9</v>
      </c>
      <c r="J7606" t="s">
        <v>93</v>
      </c>
      <c r="K7606" t="s">
        <v>82</v>
      </c>
      <c r="L7606" t="s">
        <v>123</v>
      </c>
      <c r="M7606">
        <v>2024</v>
      </c>
      <c r="N7606" t="s">
        <v>84</v>
      </c>
      <c r="O7606" t="s">
        <v>3476</v>
      </c>
      <c r="P7606" t="s">
        <v>86</v>
      </c>
    </row>
    <row r="7607" spans="1:16" x14ac:dyDescent="0.45">
      <c r="A7607">
        <v>7606</v>
      </c>
      <c r="B7607" s="10">
        <v>45482</v>
      </c>
      <c r="C7607">
        <v>4587</v>
      </c>
      <c r="D7607" t="s">
        <v>80</v>
      </c>
      <c r="E7607">
        <v>42</v>
      </c>
      <c r="F7607" t="s">
        <v>8</v>
      </c>
      <c r="G7607">
        <v>1</v>
      </c>
      <c r="H7607">
        <v>2440.1999999999998</v>
      </c>
      <c r="I7607">
        <v>2440.1999999999998</v>
      </c>
      <c r="J7607" t="s">
        <v>97</v>
      </c>
      <c r="K7607" t="s">
        <v>82</v>
      </c>
      <c r="L7607" t="s">
        <v>123</v>
      </c>
      <c r="M7607">
        <v>2024</v>
      </c>
      <c r="N7607" t="s">
        <v>84</v>
      </c>
      <c r="O7607" t="s">
        <v>5273</v>
      </c>
      <c r="P7607" t="s">
        <v>86</v>
      </c>
    </row>
    <row r="7608" spans="1:16" x14ac:dyDescent="0.45">
      <c r="A7608">
        <v>7607</v>
      </c>
      <c r="B7608" s="10">
        <v>45482</v>
      </c>
      <c r="C7608">
        <v>1076</v>
      </c>
      <c r="D7608" t="s">
        <v>80</v>
      </c>
      <c r="E7608">
        <v>37</v>
      </c>
      <c r="F7608" t="s">
        <v>5</v>
      </c>
      <c r="G7608">
        <v>4</v>
      </c>
      <c r="H7608">
        <v>2545.9899999999998</v>
      </c>
      <c r="I7608">
        <v>10183.959999999999</v>
      </c>
      <c r="J7608" t="s">
        <v>97</v>
      </c>
      <c r="K7608" t="s">
        <v>82</v>
      </c>
      <c r="L7608" t="s">
        <v>123</v>
      </c>
      <c r="M7608">
        <v>2024</v>
      </c>
      <c r="N7608" t="s">
        <v>84</v>
      </c>
      <c r="O7608" t="s">
        <v>1817</v>
      </c>
      <c r="P7608" t="s">
        <v>86</v>
      </c>
    </row>
    <row r="7609" spans="1:16" x14ac:dyDescent="0.45">
      <c r="A7609">
        <v>7608</v>
      </c>
      <c r="B7609" s="10">
        <v>45482</v>
      </c>
      <c r="C7609">
        <v>9959</v>
      </c>
      <c r="D7609" t="s">
        <v>89</v>
      </c>
      <c r="E7609">
        <v>34</v>
      </c>
      <c r="F7609" t="s">
        <v>6</v>
      </c>
      <c r="G7609">
        <v>1</v>
      </c>
      <c r="H7609">
        <v>929.6</v>
      </c>
      <c r="I7609">
        <v>929.6</v>
      </c>
      <c r="J7609" t="s">
        <v>87</v>
      </c>
      <c r="K7609" t="s">
        <v>567</v>
      </c>
      <c r="L7609" t="s">
        <v>123</v>
      </c>
      <c r="M7609">
        <v>2024</v>
      </c>
      <c r="N7609" t="s">
        <v>84</v>
      </c>
      <c r="O7609" t="s">
        <v>8253</v>
      </c>
      <c r="P7609" t="s">
        <v>86</v>
      </c>
    </row>
    <row r="7610" spans="1:16" x14ac:dyDescent="0.45">
      <c r="A7610">
        <v>7609</v>
      </c>
      <c r="B7610" s="10">
        <v>45482</v>
      </c>
      <c r="C7610">
        <v>7553</v>
      </c>
      <c r="D7610" t="s">
        <v>80</v>
      </c>
      <c r="E7610">
        <v>53</v>
      </c>
      <c r="F7610" t="s">
        <v>102</v>
      </c>
      <c r="G7610">
        <v>5</v>
      </c>
      <c r="H7610">
        <v>4524.49</v>
      </c>
      <c r="I7610">
        <v>22622.45</v>
      </c>
      <c r="J7610" t="s">
        <v>93</v>
      </c>
      <c r="K7610" t="s">
        <v>82</v>
      </c>
      <c r="L7610" t="s">
        <v>123</v>
      </c>
      <c r="M7610">
        <v>2024</v>
      </c>
      <c r="N7610" t="s">
        <v>84</v>
      </c>
      <c r="O7610" t="s">
        <v>9200</v>
      </c>
      <c r="P7610" t="s">
        <v>748</v>
      </c>
    </row>
    <row r="7611" spans="1:16" x14ac:dyDescent="0.45">
      <c r="A7611">
        <v>7610</v>
      </c>
      <c r="B7611" s="10">
        <v>45482</v>
      </c>
      <c r="C7611">
        <v>9297</v>
      </c>
      <c r="D7611" t="s">
        <v>80</v>
      </c>
      <c r="E7611">
        <v>43</v>
      </c>
      <c r="F7611" t="s">
        <v>7</v>
      </c>
      <c r="G7611">
        <v>3</v>
      </c>
      <c r="H7611">
        <v>1780.55</v>
      </c>
      <c r="I7611">
        <v>5341.65</v>
      </c>
      <c r="J7611" t="s">
        <v>97</v>
      </c>
      <c r="K7611" t="s">
        <v>82</v>
      </c>
      <c r="L7611" t="s">
        <v>123</v>
      </c>
      <c r="M7611">
        <v>2024</v>
      </c>
      <c r="N7611" t="s">
        <v>84</v>
      </c>
      <c r="O7611" t="s">
        <v>6375</v>
      </c>
      <c r="P7611" t="s">
        <v>86</v>
      </c>
    </row>
    <row r="7612" spans="1:16" x14ac:dyDescent="0.45">
      <c r="A7612">
        <v>7611</v>
      </c>
      <c r="B7612" s="10">
        <v>45482</v>
      </c>
      <c r="C7612">
        <v>7694</v>
      </c>
      <c r="D7612" t="s">
        <v>89</v>
      </c>
      <c r="E7612">
        <v>36</v>
      </c>
      <c r="F7612" t="s">
        <v>9</v>
      </c>
      <c r="G7612">
        <v>2</v>
      </c>
      <c r="H7612">
        <v>482.91</v>
      </c>
      <c r="I7612">
        <v>965.82</v>
      </c>
      <c r="J7612" t="s">
        <v>97</v>
      </c>
      <c r="K7612" t="s">
        <v>567</v>
      </c>
      <c r="L7612" t="s">
        <v>123</v>
      </c>
      <c r="M7612">
        <v>2024</v>
      </c>
      <c r="N7612" t="s">
        <v>84</v>
      </c>
      <c r="O7612" t="s">
        <v>7188</v>
      </c>
      <c r="P7612" t="s">
        <v>86</v>
      </c>
    </row>
    <row r="7613" spans="1:16" x14ac:dyDescent="0.45">
      <c r="A7613">
        <v>7612</v>
      </c>
      <c r="B7613" s="10">
        <v>45482</v>
      </c>
      <c r="C7613">
        <v>3873</v>
      </c>
      <c r="D7613" t="s">
        <v>80</v>
      </c>
      <c r="E7613">
        <v>54</v>
      </c>
      <c r="F7613" t="s">
        <v>7</v>
      </c>
      <c r="G7613">
        <v>1</v>
      </c>
      <c r="H7613">
        <v>814.94</v>
      </c>
      <c r="I7613">
        <v>814.94</v>
      </c>
      <c r="J7613" t="s">
        <v>93</v>
      </c>
      <c r="K7613" t="s">
        <v>567</v>
      </c>
      <c r="L7613" t="s">
        <v>123</v>
      </c>
      <c r="M7613">
        <v>2024</v>
      </c>
      <c r="N7613" t="s">
        <v>84</v>
      </c>
      <c r="O7613" t="s">
        <v>7841</v>
      </c>
      <c r="P7613" t="s">
        <v>86</v>
      </c>
    </row>
    <row r="7614" spans="1:16" x14ac:dyDescent="0.45">
      <c r="A7614">
        <v>7613</v>
      </c>
      <c r="B7614" s="10">
        <v>45482</v>
      </c>
      <c r="C7614">
        <v>4346</v>
      </c>
      <c r="D7614" t="s">
        <v>80</v>
      </c>
      <c r="E7614">
        <v>20</v>
      </c>
      <c r="F7614" t="s">
        <v>9</v>
      </c>
      <c r="G7614">
        <v>1</v>
      </c>
      <c r="H7614">
        <v>2590.85</v>
      </c>
      <c r="I7614">
        <v>2590.85</v>
      </c>
      <c r="J7614" t="s">
        <v>95</v>
      </c>
      <c r="K7614" t="s">
        <v>82</v>
      </c>
      <c r="L7614" t="s">
        <v>123</v>
      </c>
      <c r="M7614">
        <v>2024</v>
      </c>
      <c r="N7614" t="s">
        <v>84</v>
      </c>
      <c r="O7614" t="s">
        <v>5091</v>
      </c>
      <c r="P7614" t="s">
        <v>86</v>
      </c>
    </row>
    <row r="7615" spans="1:16" x14ac:dyDescent="0.45">
      <c r="A7615">
        <v>7614</v>
      </c>
      <c r="B7615" s="10">
        <v>45482</v>
      </c>
      <c r="C7615">
        <v>8024</v>
      </c>
      <c r="D7615" t="s">
        <v>80</v>
      </c>
      <c r="E7615">
        <v>60</v>
      </c>
      <c r="F7615" t="s">
        <v>6</v>
      </c>
      <c r="G7615">
        <v>5</v>
      </c>
      <c r="H7615">
        <v>4414.34</v>
      </c>
      <c r="I7615">
        <v>22071.7</v>
      </c>
      <c r="J7615" t="s">
        <v>81</v>
      </c>
      <c r="K7615" t="s">
        <v>82</v>
      </c>
      <c r="L7615" t="s">
        <v>123</v>
      </c>
      <c r="M7615">
        <v>2024</v>
      </c>
      <c r="N7615" t="s">
        <v>84</v>
      </c>
      <c r="O7615" t="s">
        <v>4777</v>
      </c>
      <c r="P7615" t="s">
        <v>86</v>
      </c>
    </row>
    <row r="7616" spans="1:16" x14ac:dyDescent="0.45">
      <c r="A7616">
        <v>7615</v>
      </c>
      <c r="B7616" s="10">
        <v>45482</v>
      </c>
      <c r="C7616">
        <v>4148</v>
      </c>
      <c r="D7616" t="s">
        <v>89</v>
      </c>
      <c r="E7616">
        <v>45</v>
      </c>
      <c r="F7616" t="s">
        <v>7</v>
      </c>
      <c r="G7616">
        <v>4</v>
      </c>
      <c r="H7616">
        <v>3159.68</v>
      </c>
      <c r="I7616">
        <v>12638.72</v>
      </c>
      <c r="J7616" t="s">
        <v>93</v>
      </c>
      <c r="K7616" t="s">
        <v>82</v>
      </c>
      <c r="L7616" t="s">
        <v>123</v>
      </c>
      <c r="M7616">
        <v>2024</v>
      </c>
      <c r="N7616" t="s">
        <v>84</v>
      </c>
      <c r="O7616" t="s">
        <v>2133</v>
      </c>
      <c r="P7616" t="s">
        <v>86</v>
      </c>
    </row>
    <row r="7617" spans="1:16" x14ac:dyDescent="0.45">
      <c r="A7617">
        <v>7616</v>
      </c>
      <c r="B7617" s="10">
        <v>45482</v>
      </c>
      <c r="C7617">
        <v>1244</v>
      </c>
      <c r="D7617" t="s">
        <v>80</v>
      </c>
      <c r="E7617">
        <v>39</v>
      </c>
      <c r="F7617" t="s">
        <v>102</v>
      </c>
      <c r="G7617">
        <v>4</v>
      </c>
      <c r="H7617">
        <v>1113.42</v>
      </c>
      <c r="I7617">
        <v>4453.68</v>
      </c>
      <c r="J7617" t="s">
        <v>97</v>
      </c>
      <c r="K7617" t="s">
        <v>82</v>
      </c>
      <c r="L7617" t="s">
        <v>123</v>
      </c>
      <c r="M7617">
        <v>2024</v>
      </c>
      <c r="N7617" t="s">
        <v>84</v>
      </c>
      <c r="O7617" t="s">
        <v>1818</v>
      </c>
      <c r="P7617" t="s">
        <v>86</v>
      </c>
    </row>
    <row r="7618" spans="1:16" x14ac:dyDescent="0.45">
      <c r="A7618">
        <v>7617</v>
      </c>
      <c r="B7618" s="10">
        <v>45483</v>
      </c>
      <c r="C7618">
        <v>3625</v>
      </c>
      <c r="D7618" t="s">
        <v>80</v>
      </c>
      <c r="E7618">
        <v>64</v>
      </c>
      <c r="F7618" t="s">
        <v>5</v>
      </c>
      <c r="G7618">
        <v>3</v>
      </c>
      <c r="H7618">
        <v>1519.17</v>
      </c>
      <c r="I7618">
        <v>4557.51</v>
      </c>
      <c r="J7618" t="s">
        <v>81</v>
      </c>
      <c r="K7618" t="s">
        <v>82</v>
      </c>
      <c r="L7618" t="s">
        <v>123</v>
      </c>
      <c r="M7618">
        <v>2024</v>
      </c>
      <c r="N7618" t="s">
        <v>84</v>
      </c>
      <c r="O7618" t="s">
        <v>469</v>
      </c>
      <c r="P7618" t="s">
        <v>86</v>
      </c>
    </row>
    <row r="7619" spans="1:16" x14ac:dyDescent="0.45">
      <c r="A7619">
        <v>7618</v>
      </c>
      <c r="B7619" s="10">
        <v>45483</v>
      </c>
      <c r="C7619">
        <v>4849</v>
      </c>
      <c r="D7619" t="s">
        <v>89</v>
      </c>
      <c r="E7619">
        <v>36</v>
      </c>
      <c r="F7619" t="s">
        <v>9</v>
      </c>
      <c r="G7619">
        <v>2</v>
      </c>
      <c r="H7619">
        <v>4881.32</v>
      </c>
      <c r="I7619">
        <v>9762.64</v>
      </c>
      <c r="J7619" t="s">
        <v>97</v>
      </c>
      <c r="K7619" t="s">
        <v>82</v>
      </c>
      <c r="L7619" t="s">
        <v>123</v>
      </c>
      <c r="M7619">
        <v>2024</v>
      </c>
      <c r="N7619" t="s">
        <v>84</v>
      </c>
      <c r="O7619" t="s">
        <v>2875</v>
      </c>
      <c r="P7619" t="s">
        <v>86</v>
      </c>
    </row>
    <row r="7620" spans="1:16" x14ac:dyDescent="0.45">
      <c r="A7620">
        <v>7619</v>
      </c>
      <c r="B7620" s="10">
        <v>45483</v>
      </c>
      <c r="C7620">
        <v>8737</v>
      </c>
      <c r="D7620" t="s">
        <v>89</v>
      </c>
      <c r="E7620">
        <v>63</v>
      </c>
      <c r="F7620" t="s">
        <v>5</v>
      </c>
      <c r="G7620">
        <v>4</v>
      </c>
      <c r="H7620">
        <v>311.60000000000002</v>
      </c>
      <c r="I7620">
        <v>1246.4000000000001</v>
      </c>
      <c r="J7620" t="s">
        <v>81</v>
      </c>
      <c r="K7620" t="s">
        <v>567</v>
      </c>
      <c r="L7620" t="s">
        <v>123</v>
      </c>
      <c r="M7620">
        <v>2024</v>
      </c>
      <c r="N7620" t="s">
        <v>668</v>
      </c>
      <c r="O7620" t="s">
        <v>9381</v>
      </c>
      <c r="P7620" t="s">
        <v>86</v>
      </c>
    </row>
    <row r="7621" spans="1:16" x14ac:dyDescent="0.45">
      <c r="A7621">
        <v>7620</v>
      </c>
      <c r="B7621" s="10">
        <v>45483</v>
      </c>
      <c r="C7621">
        <v>9333</v>
      </c>
      <c r="D7621" t="s">
        <v>80</v>
      </c>
      <c r="E7621">
        <v>33</v>
      </c>
      <c r="F7621" t="s">
        <v>6</v>
      </c>
      <c r="G7621">
        <v>4</v>
      </c>
      <c r="H7621">
        <v>4971.97</v>
      </c>
      <c r="I7621">
        <v>19887.88</v>
      </c>
      <c r="J7621" t="s">
        <v>87</v>
      </c>
      <c r="K7621" t="s">
        <v>82</v>
      </c>
      <c r="L7621" t="s">
        <v>123</v>
      </c>
      <c r="M7621">
        <v>2024</v>
      </c>
      <c r="N7621" t="s">
        <v>84</v>
      </c>
      <c r="O7621" t="s">
        <v>1131</v>
      </c>
      <c r="P7621" t="s">
        <v>86</v>
      </c>
    </row>
    <row r="7622" spans="1:16" x14ac:dyDescent="0.45">
      <c r="A7622">
        <v>7621</v>
      </c>
      <c r="B7622" s="10">
        <v>45483</v>
      </c>
      <c r="C7622">
        <v>1892</v>
      </c>
      <c r="D7622" t="s">
        <v>89</v>
      </c>
      <c r="E7622">
        <v>23</v>
      </c>
      <c r="F7622" t="s">
        <v>5</v>
      </c>
      <c r="G7622">
        <v>4</v>
      </c>
      <c r="H7622">
        <v>4534</v>
      </c>
      <c r="I7622">
        <v>18136</v>
      </c>
      <c r="J7622" t="s">
        <v>95</v>
      </c>
      <c r="K7622" t="s">
        <v>82</v>
      </c>
      <c r="L7622" t="s">
        <v>123</v>
      </c>
      <c r="M7622">
        <v>2024</v>
      </c>
      <c r="N7622" t="s">
        <v>84</v>
      </c>
      <c r="O7622" t="s">
        <v>2412</v>
      </c>
      <c r="P7622" t="s">
        <v>86</v>
      </c>
    </row>
    <row r="7623" spans="1:16" x14ac:dyDescent="0.45">
      <c r="A7623">
        <v>7622</v>
      </c>
      <c r="B7623" s="10">
        <v>45483</v>
      </c>
      <c r="C7623">
        <v>6487</v>
      </c>
      <c r="D7623" t="s">
        <v>89</v>
      </c>
      <c r="E7623">
        <v>54</v>
      </c>
      <c r="F7623" t="s">
        <v>102</v>
      </c>
      <c r="G7623">
        <v>1</v>
      </c>
      <c r="H7623">
        <v>3408.49</v>
      </c>
      <c r="I7623">
        <v>3408.49</v>
      </c>
      <c r="J7623" t="s">
        <v>93</v>
      </c>
      <c r="K7623" t="s">
        <v>82</v>
      </c>
      <c r="L7623" t="s">
        <v>123</v>
      </c>
      <c r="M7623">
        <v>2024</v>
      </c>
      <c r="N7623" t="s">
        <v>84</v>
      </c>
      <c r="O7623" t="s">
        <v>5700</v>
      </c>
      <c r="P7623" t="s">
        <v>86</v>
      </c>
    </row>
    <row r="7624" spans="1:16" x14ac:dyDescent="0.45">
      <c r="A7624">
        <v>7623</v>
      </c>
      <c r="B7624" s="10">
        <v>45483</v>
      </c>
      <c r="C7624">
        <v>8251</v>
      </c>
      <c r="D7624" t="s">
        <v>89</v>
      </c>
      <c r="E7624">
        <v>48</v>
      </c>
      <c r="F7624" t="s">
        <v>6</v>
      </c>
      <c r="G7624">
        <v>4</v>
      </c>
      <c r="H7624">
        <v>4718.8500000000004</v>
      </c>
      <c r="I7624">
        <v>18875.400000000001</v>
      </c>
      <c r="J7624" t="s">
        <v>93</v>
      </c>
      <c r="K7624" t="s">
        <v>82</v>
      </c>
      <c r="L7624" t="s">
        <v>123</v>
      </c>
      <c r="M7624">
        <v>2024</v>
      </c>
      <c r="N7624" t="s">
        <v>84</v>
      </c>
      <c r="O7624" t="s">
        <v>2134</v>
      </c>
      <c r="P7624" t="s">
        <v>86</v>
      </c>
    </row>
    <row r="7625" spans="1:16" x14ac:dyDescent="0.45">
      <c r="A7625">
        <v>7624</v>
      </c>
      <c r="B7625" s="10">
        <v>45483</v>
      </c>
      <c r="C7625">
        <v>8310</v>
      </c>
      <c r="D7625" t="s">
        <v>80</v>
      </c>
      <c r="E7625">
        <v>51</v>
      </c>
      <c r="F7625" t="s">
        <v>8</v>
      </c>
      <c r="G7625">
        <v>5</v>
      </c>
      <c r="H7625">
        <v>804.72</v>
      </c>
      <c r="I7625">
        <v>4023.6</v>
      </c>
      <c r="J7625" t="s">
        <v>93</v>
      </c>
      <c r="K7625" t="s">
        <v>82</v>
      </c>
      <c r="L7625" t="s">
        <v>123</v>
      </c>
      <c r="M7625">
        <v>2024</v>
      </c>
      <c r="N7625" t="s">
        <v>84</v>
      </c>
      <c r="O7625" t="s">
        <v>9201</v>
      </c>
      <c r="P7625" t="s">
        <v>748</v>
      </c>
    </row>
    <row r="7626" spans="1:16" x14ac:dyDescent="0.45">
      <c r="A7626">
        <v>7625</v>
      </c>
      <c r="B7626" s="10">
        <v>45483</v>
      </c>
      <c r="C7626">
        <v>3399</v>
      </c>
      <c r="D7626" t="s">
        <v>80</v>
      </c>
      <c r="E7626">
        <v>48</v>
      </c>
      <c r="F7626" t="s">
        <v>8</v>
      </c>
      <c r="G7626">
        <v>3</v>
      </c>
      <c r="H7626">
        <v>4715.82</v>
      </c>
      <c r="I7626">
        <v>14147.46</v>
      </c>
      <c r="J7626" t="s">
        <v>93</v>
      </c>
      <c r="K7626" t="s">
        <v>82</v>
      </c>
      <c r="L7626" t="s">
        <v>123</v>
      </c>
      <c r="M7626">
        <v>2024</v>
      </c>
      <c r="N7626" t="s">
        <v>668</v>
      </c>
      <c r="O7626" t="s">
        <v>9535</v>
      </c>
      <c r="P7626" t="s">
        <v>86</v>
      </c>
    </row>
    <row r="7627" spans="1:16" x14ac:dyDescent="0.45">
      <c r="A7627">
        <v>7626</v>
      </c>
      <c r="B7627" s="10">
        <v>45483</v>
      </c>
      <c r="C7627">
        <v>5640</v>
      </c>
      <c r="D7627" t="s">
        <v>89</v>
      </c>
      <c r="E7627">
        <v>28</v>
      </c>
      <c r="F7627" t="s">
        <v>9</v>
      </c>
      <c r="G7627">
        <v>4</v>
      </c>
      <c r="H7627">
        <v>1102.25</v>
      </c>
      <c r="I7627">
        <v>4409</v>
      </c>
      <c r="J7627" t="s">
        <v>87</v>
      </c>
      <c r="K7627" t="s">
        <v>82</v>
      </c>
      <c r="L7627" t="s">
        <v>123</v>
      </c>
      <c r="M7627">
        <v>2024</v>
      </c>
      <c r="N7627" t="s">
        <v>84</v>
      </c>
      <c r="O7627" t="s">
        <v>1132</v>
      </c>
      <c r="P7627" t="s">
        <v>86</v>
      </c>
    </row>
    <row r="7628" spans="1:16" x14ac:dyDescent="0.45">
      <c r="A7628">
        <v>7627</v>
      </c>
      <c r="B7628" s="10">
        <v>45483</v>
      </c>
      <c r="C7628">
        <v>3960</v>
      </c>
      <c r="D7628" t="s">
        <v>89</v>
      </c>
      <c r="E7628">
        <v>53</v>
      </c>
      <c r="F7628" t="s">
        <v>102</v>
      </c>
      <c r="G7628">
        <v>2</v>
      </c>
      <c r="H7628">
        <v>2753.75</v>
      </c>
      <c r="I7628">
        <v>5507.5</v>
      </c>
      <c r="J7628" t="s">
        <v>93</v>
      </c>
      <c r="K7628" t="s">
        <v>82</v>
      </c>
      <c r="L7628" t="s">
        <v>123</v>
      </c>
      <c r="M7628">
        <v>2024</v>
      </c>
      <c r="N7628" t="s">
        <v>84</v>
      </c>
      <c r="O7628" t="s">
        <v>3477</v>
      </c>
      <c r="P7628" t="s">
        <v>86</v>
      </c>
    </row>
    <row r="7629" spans="1:16" x14ac:dyDescent="0.45">
      <c r="A7629">
        <v>7628</v>
      </c>
      <c r="B7629" s="10">
        <v>45483</v>
      </c>
      <c r="C7629">
        <v>8325</v>
      </c>
      <c r="D7629" t="s">
        <v>89</v>
      </c>
      <c r="E7629">
        <v>23</v>
      </c>
      <c r="F7629" t="s">
        <v>5</v>
      </c>
      <c r="G7629">
        <v>1</v>
      </c>
      <c r="H7629">
        <v>2469.37</v>
      </c>
      <c r="I7629">
        <v>2469.37</v>
      </c>
      <c r="J7629" t="s">
        <v>95</v>
      </c>
      <c r="K7629" t="s">
        <v>82</v>
      </c>
      <c r="L7629" t="s">
        <v>123</v>
      </c>
      <c r="M7629">
        <v>2024</v>
      </c>
      <c r="N7629" t="s">
        <v>84</v>
      </c>
      <c r="O7629" t="s">
        <v>5092</v>
      </c>
      <c r="P7629" t="s">
        <v>86</v>
      </c>
    </row>
    <row r="7630" spans="1:16" x14ac:dyDescent="0.45">
      <c r="A7630">
        <v>7629</v>
      </c>
      <c r="B7630" s="10">
        <v>45483</v>
      </c>
      <c r="C7630">
        <v>2469</v>
      </c>
      <c r="D7630" t="s">
        <v>89</v>
      </c>
      <c r="E7630">
        <v>44</v>
      </c>
      <c r="F7630" t="s">
        <v>7</v>
      </c>
      <c r="G7630">
        <v>5</v>
      </c>
      <c r="H7630">
        <v>2586.67</v>
      </c>
      <c r="I7630">
        <v>12933.35</v>
      </c>
      <c r="J7630" t="s">
        <v>97</v>
      </c>
      <c r="K7630" t="s">
        <v>82</v>
      </c>
      <c r="L7630" t="s">
        <v>123</v>
      </c>
      <c r="M7630">
        <v>2024</v>
      </c>
      <c r="N7630" t="s">
        <v>84</v>
      </c>
      <c r="O7630" t="s">
        <v>4561</v>
      </c>
      <c r="P7630" t="s">
        <v>86</v>
      </c>
    </row>
    <row r="7631" spans="1:16" x14ac:dyDescent="0.45">
      <c r="A7631">
        <v>7630</v>
      </c>
      <c r="B7631" s="10">
        <v>45483</v>
      </c>
      <c r="C7631">
        <v>4374</v>
      </c>
      <c r="D7631" t="s">
        <v>80</v>
      </c>
      <c r="E7631">
        <v>24</v>
      </c>
      <c r="F7631" t="s">
        <v>7</v>
      </c>
      <c r="G7631">
        <v>3</v>
      </c>
      <c r="H7631">
        <v>1373.53</v>
      </c>
      <c r="I7631">
        <v>4120.59</v>
      </c>
      <c r="J7631" t="s">
        <v>95</v>
      </c>
      <c r="K7631" t="s">
        <v>82</v>
      </c>
      <c r="L7631" t="s">
        <v>123</v>
      </c>
      <c r="M7631">
        <v>2024</v>
      </c>
      <c r="N7631" t="s">
        <v>84</v>
      </c>
      <c r="O7631" t="s">
        <v>6928</v>
      </c>
      <c r="P7631" t="s">
        <v>86</v>
      </c>
    </row>
    <row r="7632" spans="1:16" x14ac:dyDescent="0.45">
      <c r="A7632">
        <v>7631</v>
      </c>
      <c r="B7632" s="10">
        <v>45484</v>
      </c>
      <c r="C7632">
        <v>9847</v>
      </c>
      <c r="D7632" t="s">
        <v>89</v>
      </c>
      <c r="E7632">
        <v>49</v>
      </c>
      <c r="F7632" t="s">
        <v>6</v>
      </c>
      <c r="G7632">
        <v>1</v>
      </c>
      <c r="H7632">
        <v>3914.16</v>
      </c>
      <c r="I7632">
        <v>3914.16</v>
      </c>
      <c r="J7632" t="s">
        <v>93</v>
      </c>
      <c r="K7632" t="s">
        <v>82</v>
      </c>
      <c r="L7632" t="s">
        <v>123</v>
      </c>
      <c r="M7632">
        <v>2024</v>
      </c>
      <c r="N7632" t="s">
        <v>668</v>
      </c>
      <c r="O7632" t="s">
        <v>731</v>
      </c>
      <c r="P7632" t="s">
        <v>86</v>
      </c>
    </row>
    <row r="7633" spans="1:16" x14ac:dyDescent="0.45">
      <c r="A7633">
        <v>7632</v>
      </c>
      <c r="B7633" s="10">
        <v>45484</v>
      </c>
      <c r="C7633">
        <v>9234</v>
      </c>
      <c r="D7633" t="s">
        <v>80</v>
      </c>
      <c r="E7633">
        <v>25</v>
      </c>
      <c r="F7633" t="s">
        <v>9</v>
      </c>
      <c r="G7633">
        <v>5</v>
      </c>
      <c r="H7633">
        <v>3725.79</v>
      </c>
      <c r="I7633">
        <v>18628.95</v>
      </c>
      <c r="J7633" t="s">
        <v>87</v>
      </c>
      <c r="K7633" t="s">
        <v>82</v>
      </c>
      <c r="L7633" t="s">
        <v>123</v>
      </c>
      <c r="M7633">
        <v>2024</v>
      </c>
      <c r="N7633" t="s">
        <v>84</v>
      </c>
      <c r="O7633" t="s">
        <v>4075</v>
      </c>
      <c r="P7633" t="s">
        <v>86</v>
      </c>
    </row>
    <row r="7634" spans="1:16" x14ac:dyDescent="0.45">
      <c r="A7634">
        <v>7633</v>
      </c>
      <c r="B7634" s="10">
        <v>45484</v>
      </c>
      <c r="C7634">
        <v>8923</v>
      </c>
      <c r="D7634" t="s">
        <v>89</v>
      </c>
      <c r="E7634">
        <v>50</v>
      </c>
      <c r="F7634" t="s">
        <v>9</v>
      </c>
      <c r="G7634">
        <v>1</v>
      </c>
      <c r="H7634">
        <v>4772.13</v>
      </c>
      <c r="I7634">
        <v>4772.13</v>
      </c>
      <c r="J7634" t="s">
        <v>93</v>
      </c>
      <c r="K7634" t="s">
        <v>82</v>
      </c>
      <c r="L7634" t="s">
        <v>123</v>
      </c>
      <c r="M7634">
        <v>2024</v>
      </c>
      <c r="N7634" t="s">
        <v>84</v>
      </c>
      <c r="O7634" t="s">
        <v>5701</v>
      </c>
      <c r="P7634" t="s">
        <v>86</v>
      </c>
    </row>
    <row r="7635" spans="1:16" x14ac:dyDescent="0.45">
      <c r="A7635">
        <v>7634</v>
      </c>
      <c r="B7635" s="10">
        <v>45484</v>
      </c>
      <c r="C7635">
        <v>6122</v>
      </c>
      <c r="D7635" t="s">
        <v>80</v>
      </c>
      <c r="E7635">
        <v>64</v>
      </c>
      <c r="F7635" t="s">
        <v>9</v>
      </c>
      <c r="G7635">
        <v>3</v>
      </c>
      <c r="H7635">
        <v>2559.61</v>
      </c>
      <c r="I7635">
        <v>7678.83</v>
      </c>
      <c r="J7635" t="s">
        <v>81</v>
      </c>
      <c r="K7635" t="s">
        <v>82</v>
      </c>
      <c r="L7635" t="s">
        <v>123</v>
      </c>
      <c r="M7635">
        <v>2024</v>
      </c>
      <c r="N7635" t="s">
        <v>84</v>
      </c>
      <c r="O7635" t="s">
        <v>6783</v>
      </c>
      <c r="P7635" t="s">
        <v>86</v>
      </c>
    </row>
    <row r="7636" spans="1:16" x14ac:dyDescent="0.45">
      <c r="A7636">
        <v>7635</v>
      </c>
      <c r="B7636" s="10">
        <v>45484</v>
      </c>
      <c r="C7636">
        <v>6387</v>
      </c>
      <c r="D7636" t="s">
        <v>80</v>
      </c>
      <c r="E7636">
        <v>61</v>
      </c>
      <c r="F7636" t="s">
        <v>102</v>
      </c>
      <c r="G7636">
        <v>3</v>
      </c>
      <c r="H7636">
        <v>2763.06</v>
      </c>
      <c r="I7636">
        <v>8289.18</v>
      </c>
      <c r="J7636" t="s">
        <v>81</v>
      </c>
      <c r="K7636" t="s">
        <v>82</v>
      </c>
      <c r="L7636" t="s">
        <v>123</v>
      </c>
      <c r="M7636">
        <v>2024</v>
      </c>
      <c r="N7636" t="s">
        <v>84</v>
      </c>
      <c r="O7636" t="s">
        <v>6784</v>
      </c>
      <c r="P7636" t="s">
        <v>86</v>
      </c>
    </row>
    <row r="7637" spans="1:16" x14ac:dyDescent="0.45">
      <c r="A7637">
        <v>7636</v>
      </c>
      <c r="B7637" s="10">
        <v>45484</v>
      </c>
      <c r="C7637">
        <v>8631</v>
      </c>
      <c r="D7637" t="s">
        <v>89</v>
      </c>
      <c r="E7637">
        <v>32</v>
      </c>
      <c r="F7637" t="s">
        <v>7</v>
      </c>
      <c r="G7637">
        <v>4</v>
      </c>
      <c r="H7637">
        <v>4521.7</v>
      </c>
      <c r="I7637">
        <v>18086.8</v>
      </c>
      <c r="J7637" t="s">
        <v>87</v>
      </c>
      <c r="K7637" t="s">
        <v>82</v>
      </c>
      <c r="L7637" t="s">
        <v>123</v>
      </c>
      <c r="M7637">
        <v>2024</v>
      </c>
      <c r="N7637" t="s">
        <v>84</v>
      </c>
      <c r="O7637" t="s">
        <v>1133</v>
      </c>
      <c r="P7637" t="s">
        <v>86</v>
      </c>
    </row>
    <row r="7638" spans="1:16" x14ac:dyDescent="0.45">
      <c r="A7638">
        <v>7637</v>
      </c>
      <c r="B7638" s="10">
        <v>45484</v>
      </c>
      <c r="C7638">
        <v>8226</v>
      </c>
      <c r="D7638" t="s">
        <v>80</v>
      </c>
      <c r="E7638">
        <v>44</v>
      </c>
      <c r="F7638" t="s">
        <v>6</v>
      </c>
      <c r="G7638">
        <v>2</v>
      </c>
      <c r="H7638">
        <v>4601.2299999999996</v>
      </c>
      <c r="I7638">
        <v>9202.4599999999991</v>
      </c>
      <c r="J7638" t="s">
        <v>97</v>
      </c>
      <c r="K7638" t="s">
        <v>82</v>
      </c>
      <c r="L7638" t="s">
        <v>123</v>
      </c>
      <c r="M7638">
        <v>2024</v>
      </c>
      <c r="N7638" t="s">
        <v>84</v>
      </c>
      <c r="O7638" t="s">
        <v>2876</v>
      </c>
      <c r="P7638" t="s">
        <v>86</v>
      </c>
    </row>
    <row r="7639" spans="1:16" x14ac:dyDescent="0.45">
      <c r="A7639">
        <v>7638</v>
      </c>
      <c r="B7639" s="10">
        <v>45484</v>
      </c>
      <c r="C7639">
        <v>6108</v>
      </c>
      <c r="D7639" t="s">
        <v>80</v>
      </c>
      <c r="E7639">
        <v>47</v>
      </c>
      <c r="F7639" t="s">
        <v>102</v>
      </c>
      <c r="G7639">
        <v>4</v>
      </c>
      <c r="H7639">
        <v>3265.21</v>
      </c>
      <c r="I7639">
        <v>13060.84</v>
      </c>
      <c r="J7639" t="s">
        <v>93</v>
      </c>
      <c r="K7639" t="s">
        <v>82</v>
      </c>
      <c r="L7639" t="s">
        <v>123</v>
      </c>
      <c r="M7639">
        <v>2024</v>
      </c>
      <c r="N7639" t="s">
        <v>84</v>
      </c>
      <c r="O7639" t="s">
        <v>2135</v>
      </c>
      <c r="P7639" t="s">
        <v>86</v>
      </c>
    </row>
    <row r="7640" spans="1:16" x14ac:dyDescent="0.45">
      <c r="A7640">
        <v>7639</v>
      </c>
      <c r="B7640" s="10">
        <v>45484</v>
      </c>
      <c r="C7640">
        <v>3224</v>
      </c>
      <c r="D7640" t="s">
        <v>80</v>
      </c>
      <c r="E7640">
        <v>39</v>
      </c>
      <c r="F7640" t="s">
        <v>6</v>
      </c>
      <c r="G7640">
        <v>1</v>
      </c>
      <c r="H7640">
        <v>4110.96</v>
      </c>
      <c r="I7640">
        <v>4110.96</v>
      </c>
      <c r="J7640" t="s">
        <v>97</v>
      </c>
      <c r="K7640" t="s">
        <v>82</v>
      </c>
      <c r="L7640" t="s">
        <v>123</v>
      </c>
      <c r="M7640">
        <v>2024</v>
      </c>
      <c r="N7640" t="s">
        <v>84</v>
      </c>
      <c r="O7640" t="s">
        <v>5274</v>
      </c>
      <c r="P7640" t="s">
        <v>86</v>
      </c>
    </row>
    <row r="7641" spans="1:16" x14ac:dyDescent="0.45">
      <c r="A7641">
        <v>7640</v>
      </c>
      <c r="B7641" s="10">
        <v>45484</v>
      </c>
      <c r="C7641">
        <v>3110</v>
      </c>
      <c r="D7641" t="s">
        <v>89</v>
      </c>
      <c r="E7641">
        <v>64</v>
      </c>
      <c r="F7641" t="s">
        <v>102</v>
      </c>
      <c r="G7641">
        <v>4</v>
      </c>
      <c r="H7641">
        <v>2550.44</v>
      </c>
      <c r="I7641">
        <v>10201.76</v>
      </c>
      <c r="J7641" t="s">
        <v>81</v>
      </c>
      <c r="K7641" t="s">
        <v>82</v>
      </c>
      <c r="L7641" t="s">
        <v>123</v>
      </c>
      <c r="M7641">
        <v>2024</v>
      </c>
      <c r="N7641" t="s">
        <v>84</v>
      </c>
      <c r="O7641" t="s">
        <v>1501</v>
      </c>
      <c r="P7641" t="s">
        <v>86</v>
      </c>
    </row>
    <row r="7642" spans="1:16" x14ac:dyDescent="0.45">
      <c r="A7642">
        <v>7641</v>
      </c>
      <c r="B7642" s="10">
        <v>45484</v>
      </c>
      <c r="C7642">
        <v>1957</v>
      </c>
      <c r="D7642" t="s">
        <v>80</v>
      </c>
      <c r="E7642">
        <v>46</v>
      </c>
      <c r="F7642" t="s">
        <v>5</v>
      </c>
      <c r="G7642">
        <v>3</v>
      </c>
      <c r="H7642">
        <v>1971.57</v>
      </c>
      <c r="I7642">
        <v>5914.71</v>
      </c>
      <c r="J7642" t="s">
        <v>93</v>
      </c>
      <c r="K7642" t="s">
        <v>82</v>
      </c>
      <c r="L7642" t="s">
        <v>123</v>
      </c>
      <c r="M7642">
        <v>2024</v>
      </c>
      <c r="N7642" t="s">
        <v>84</v>
      </c>
      <c r="O7642" t="s">
        <v>6602</v>
      </c>
      <c r="P7642" t="s">
        <v>86</v>
      </c>
    </row>
    <row r="7643" spans="1:16" x14ac:dyDescent="0.45">
      <c r="A7643">
        <v>7642</v>
      </c>
      <c r="B7643" s="10">
        <v>45484</v>
      </c>
      <c r="C7643">
        <v>8146</v>
      </c>
      <c r="D7643" t="s">
        <v>80</v>
      </c>
      <c r="E7643">
        <v>58</v>
      </c>
      <c r="F7643" t="s">
        <v>102</v>
      </c>
      <c r="G7643">
        <v>3</v>
      </c>
      <c r="H7643">
        <v>4327.1400000000003</v>
      </c>
      <c r="I7643">
        <v>12981.42</v>
      </c>
      <c r="J7643" t="s">
        <v>81</v>
      </c>
      <c r="K7643" t="s">
        <v>82</v>
      </c>
      <c r="L7643" t="s">
        <v>123</v>
      </c>
      <c r="M7643">
        <v>2024</v>
      </c>
      <c r="N7643" t="s">
        <v>84</v>
      </c>
      <c r="O7643" t="s">
        <v>8455</v>
      </c>
      <c r="P7643" t="s">
        <v>748</v>
      </c>
    </row>
    <row r="7644" spans="1:16" x14ac:dyDescent="0.45">
      <c r="A7644">
        <v>7643</v>
      </c>
      <c r="B7644" s="10">
        <v>45484</v>
      </c>
      <c r="C7644">
        <v>1560</v>
      </c>
      <c r="D7644" t="s">
        <v>89</v>
      </c>
      <c r="E7644">
        <v>47</v>
      </c>
      <c r="F7644" t="s">
        <v>102</v>
      </c>
      <c r="G7644">
        <v>3</v>
      </c>
      <c r="H7644">
        <v>3897.5</v>
      </c>
      <c r="I7644">
        <v>11692.5</v>
      </c>
      <c r="J7644" t="s">
        <v>93</v>
      </c>
      <c r="K7644" t="s">
        <v>82</v>
      </c>
      <c r="L7644" t="s">
        <v>123</v>
      </c>
      <c r="M7644">
        <v>2024</v>
      </c>
      <c r="N7644" t="s">
        <v>84</v>
      </c>
      <c r="O7644" t="s">
        <v>6603</v>
      </c>
      <c r="P7644" t="s">
        <v>86</v>
      </c>
    </row>
    <row r="7645" spans="1:16" x14ac:dyDescent="0.45">
      <c r="A7645">
        <v>7644</v>
      </c>
      <c r="B7645" s="10">
        <v>45484</v>
      </c>
      <c r="C7645">
        <v>8413</v>
      </c>
      <c r="D7645" t="s">
        <v>89</v>
      </c>
      <c r="E7645">
        <v>19</v>
      </c>
      <c r="F7645" t="s">
        <v>5</v>
      </c>
      <c r="G7645">
        <v>4</v>
      </c>
      <c r="H7645">
        <v>1249.94</v>
      </c>
      <c r="I7645">
        <v>4999.76</v>
      </c>
      <c r="J7645" t="s">
        <v>95</v>
      </c>
      <c r="K7645" t="s">
        <v>82</v>
      </c>
      <c r="L7645" t="s">
        <v>123</v>
      </c>
      <c r="M7645">
        <v>2024</v>
      </c>
      <c r="N7645" t="s">
        <v>84</v>
      </c>
      <c r="O7645" t="s">
        <v>2413</v>
      </c>
      <c r="P7645" t="s">
        <v>86</v>
      </c>
    </row>
    <row r="7646" spans="1:16" x14ac:dyDescent="0.45">
      <c r="A7646">
        <v>7645</v>
      </c>
      <c r="B7646" s="10">
        <v>45485</v>
      </c>
      <c r="C7646">
        <v>2312</v>
      </c>
      <c r="D7646" t="s">
        <v>80</v>
      </c>
      <c r="E7646">
        <v>32</v>
      </c>
      <c r="F7646" t="s">
        <v>8</v>
      </c>
      <c r="G7646">
        <v>5</v>
      </c>
      <c r="H7646">
        <v>285.83999999999997</v>
      </c>
      <c r="I7646">
        <v>1429.2</v>
      </c>
      <c r="J7646" t="s">
        <v>87</v>
      </c>
      <c r="K7646" t="s">
        <v>567</v>
      </c>
      <c r="L7646" t="s">
        <v>123</v>
      </c>
      <c r="M7646">
        <v>2024</v>
      </c>
      <c r="N7646" t="s">
        <v>84</v>
      </c>
      <c r="O7646" t="s">
        <v>819</v>
      </c>
      <c r="P7646" t="s">
        <v>748</v>
      </c>
    </row>
    <row r="7647" spans="1:16" x14ac:dyDescent="0.45">
      <c r="A7647">
        <v>7646</v>
      </c>
      <c r="B7647" s="10">
        <v>45485</v>
      </c>
      <c r="C7647">
        <v>2821</v>
      </c>
      <c r="D7647" t="s">
        <v>80</v>
      </c>
      <c r="E7647">
        <v>64</v>
      </c>
      <c r="F7647" t="s">
        <v>5</v>
      </c>
      <c r="G7647">
        <v>4</v>
      </c>
      <c r="H7647">
        <v>2849.72</v>
      </c>
      <c r="I7647">
        <v>11398.88</v>
      </c>
      <c r="J7647" t="s">
        <v>81</v>
      </c>
      <c r="K7647" t="s">
        <v>82</v>
      </c>
      <c r="L7647" t="s">
        <v>123</v>
      </c>
      <c r="M7647">
        <v>2024</v>
      </c>
      <c r="N7647" t="s">
        <v>84</v>
      </c>
      <c r="O7647" t="s">
        <v>1502</v>
      </c>
      <c r="P7647" t="s">
        <v>86</v>
      </c>
    </row>
    <row r="7648" spans="1:16" x14ac:dyDescent="0.45">
      <c r="A7648">
        <v>7647</v>
      </c>
      <c r="B7648" s="10">
        <v>45485</v>
      </c>
      <c r="C7648">
        <v>6646</v>
      </c>
      <c r="D7648" t="s">
        <v>89</v>
      </c>
      <c r="E7648">
        <v>44</v>
      </c>
      <c r="F7648" t="s">
        <v>9</v>
      </c>
      <c r="G7648">
        <v>4</v>
      </c>
      <c r="H7648">
        <v>4216</v>
      </c>
      <c r="I7648">
        <v>16864</v>
      </c>
      <c r="J7648" t="s">
        <v>97</v>
      </c>
      <c r="K7648" t="s">
        <v>82</v>
      </c>
      <c r="L7648" t="s">
        <v>123</v>
      </c>
      <c r="M7648">
        <v>2024</v>
      </c>
      <c r="N7648" t="s">
        <v>84</v>
      </c>
      <c r="O7648" t="s">
        <v>1819</v>
      </c>
      <c r="P7648" t="s">
        <v>86</v>
      </c>
    </row>
    <row r="7649" spans="1:16" x14ac:dyDescent="0.45">
      <c r="A7649">
        <v>7648</v>
      </c>
      <c r="B7649" s="10">
        <v>45485</v>
      </c>
      <c r="C7649">
        <v>5945</v>
      </c>
      <c r="D7649" t="s">
        <v>89</v>
      </c>
      <c r="E7649">
        <v>24</v>
      </c>
      <c r="F7649" t="s">
        <v>8</v>
      </c>
      <c r="G7649">
        <v>4</v>
      </c>
      <c r="H7649">
        <v>1273.6500000000001</v>
      </c>
      <c r="I7649">
        <v>5094.6000000000004</v>
      </c>
      <c r="J7649" t="s">
        <v>95</v>
      </c>
      <c r="K7649" t="s">
        <v>82</v>
      </c>
      <c r="L7649" t="s">
        <v>123</v>
      </c>
      <c r="M7649">
        <v>2024</v>
      </c>
      <c r="N7649" t="s">
        <v>84</v>
      </c>
      <c r="O7649" t="s">
        <v>2414</v>
      </c>
      <c r="P7649" t="s">
        <v>86</v>
      </c>
    </row>
    <row r="7650" spans="1:16" x14ac:dyDescent="0.45">
      <c r="A7650">
        <v>7649</v>
      </c>
      <c r="B7650" s="10">
        <v>45485</v>
      </c>
      <c r="C7650">
        <v>6374</v>
      </c>
      <c r="D7650" t="s">
        <v>80</v>
      </c>
      <c r="E7650">
        <v>44</v>
      </c>
      <c r="F7650" t="s">
        <v>7</v>
      </c>
      <c r="G7650">
        <v>4</v>
      </c>
      <c r="H7650">
        <v>3848.61</v>
      </c>
      <c r="I7650">
        <v>15394.44</v>
      </c>
      <c r="J7650" t="s">
        <v>97</v>
      </c>
      <c r="K7650" t="s">
        <v>82</v>
      </c>
      <c r="L7650" t="s">
        <v>123</v>
      </c>
      <c r="M7650">
        <v>2024</v>
      </c>
      <c r="N7650" t="s">
        <v>84</v>
      </c>
      <c r="O7650" t="s">
        <v>1820</v>
      </c>
      <c r="P7650" t="s">
        <v>86</v>
      </c>
    </row>
    <row r="7651" spans="1:16" x14ac:dyDescent="0.45">
      <c r="A7651">
        <v>7650</v>
      </c>
      <c r="B7651" s="10">
        <v>45485</v>
      </c>
      <c r="C7651">
        <v>3651</v>
      </c>
      <c r="D7651" t="s">
        <v>80</v>
      </c>
      <c r="E7651">
        <v>38</v>
      </c>
      <c r="F7651" t="s">
        <v>6</v>
      </c>
      <c r="G7651">
        <v>3</v>
      </c>
      <c r="H7651">
        <v>2099.34</v>
      </c>
      <c r="I7651">
        <v>6298.02</v>
      </c>
      <c r="J7651" t="s">
        <v>97</v>
      </c>
      <c r="K7651" t="s">
        <v>82</v>
      </c>
      <c r="L7651" t="s">
        <v>123</v>
      </c>
      <c r="M7651">
        <v>2024</v>
      </c>
      <c r="N7651" t="s">
        <v>84</v>
      </c>
      <c r="O7651" t="s">
        <v>6376</v>
      </c>
      <c r="P7651" t="s">
        <v>86</v>
      </c>
    </row>
    <row r="7652" spans="1:16" x14ac:dyDescent="0.45">
      <c r="A7652">
        <v>7651</v>
      </c>
      <c r="B7652" s="10">
        <v>45485</v>
      </c>
      <c r="C7652">
        <v>5701</v>
      </c>
      <c r="D7652" t="s">
        <v>89</v>
      </c>
      <c r="E7652">
        <v>30</v>
      </c>
      <c r="F7652" t="s">
        <v>102</v>
      </c>
      <c r="G7652">
        <v>2</v>
      </c>
      <c r="H7652">
        <v>1711.76</v>
      </c>
      <c r="I7652">
        <v>3423.52</v>
      </c>
      <c r="J7652" t="s">
        <v>87</v>
      </c>
      <c r="K7652" t="s">
        <v>82</v>
      </c>
      <c r="L7652" t="s">
        <v>123</v>
      </c>
      <c r="M7652">
        <v>2024</v>
      </c>
      <c r="N7652" t="s">
        <v>84</v>
      </c>
      <c r="O7652" t="s">
        <v>3819</v>
      </c>
      <c r="P7652" t="s">
        <v>86</v>
      </c>
    </row>
    <row r="7653" spans="1:16" x14ac:dyDescent="0.45">
      <c r="A7653">
        <v>7652</v>
      </c>
      <c r="B7653" s="10">
        <v>45485</v>
      </c>
      <c r="C7653">
        <v>3877</v>
      </c>
      <c r="D7653" t="s">
        <v>89</v>
      </c>
      <c r="E7653">
        <v>34</v>
      </c>
      <c r="F7653" t="s">
        <v>8</v>
      </c>
      <c r="G7653">
        <v>4</v>
      </c>
      <c r="H7653">
        <v>905.44</v>
      </c>
      <c r="I7653">
        <v>3621.76</v>
      </c>
      <c r="J7653" t="s">
        <v>87</v>
      </c>
      <c r="K7653" t="s">
        <v>82</v>
      </c>
      <c r="L7653" t="s">
        <v>123</v>
      </c>
      <c r="M7653">
        <v>2024</v>
      </c>
      <c r="N7653" t="s">
        <v>84</v>
      </c>
      <c r="O7653" t="s">
        <v>1134</v>
      </c>
      <c r="P7653" t="s">
        <v>86</v>
      </c>
    </row>
    <row r="7654" spans="1:16" x14ac:dyDescent="0.45">
      <c r="A7654">
        <v>7653</v>
      </c>
      <c r="B7654" s="10">
        <v>45485</v>
      </c>
      <c r="C7654">
        <v>6582</v>
      </c>
      <c r="D7654" t="s">
        <v>80</v>
      </c>
      <c r="E7654">
        <v>28</v>
      </c>
      <c r="F7654" t="s">
        <v>7</v>
      </c>
      <c r="G7654">
        <v>4</v>
      </c>
      <c r="H7654">
        <v>4674.75</v>
      </c>
      <c r="I7654">
        <v>18699</v>
      </c>
      <c r="J7654" t="s">
        <v>87</v>
      </c>
      <c r="K7654" t="s">
        <v>82</v>
      </c>
      <c r="L7654" t="s">
        <v>123</v>
      </c>
      <c r="M7654">
        <v>2024</v>
      </c>
      <c r="N7654" t="s">
        <v>84</v>
      </c>
      <c r="O7654" t="s">
        <v>1135</v>
      </c>
      <c r="P7654" t="s">
        <v>86</v>
      </c>
    </row>
    <row r="7655" spans="1:16" x14ac:dyDescent="0.45">
      <c r="A7655">
        <v>7654</v>
      </c>
      <c r="B7655" s="10">
        <v>45485</v>
      </c>
      <c r="C7655">
        <v>6390</v>
      </c>
      <c r="D7655" t="s">
        <v>80</v>
      </c>
      <c r="E7655">
        <v>27</v>
      </c>
      <c r="F7655" t="s">
        <v>5</v>
      </c>
      <c r="G7655">
        <v>2</v>
      </c>
      <c r="H7655">
        <v>1167.21</v>
      </c>
      <c r="I7655">
        <v>2334.42</v>
      </c>
      <c r="J7655" t="s">
        <v>87</v>
      </c>
      <c r="K7655" t="s">
        <v>82</v>
      </c>
      <c r="L7655" t="s">
        <v>123</v>
      </c>
      <c r="M7655">
        <v>2024</v>
      </c>
      <c r="N7655" t="s">
        <v>668</v>
      </c>
      <c r="O7655" t="s">
        <v>9912</v>
      </c>
      <c r="P7655" t="s">
        <v>86</v>
      </c>
    </row>
    <row r="7656" spans="1:16" x14ac:dyDescent="0.45">
      <c r="A7656">
        <v>7655</v>
      </c>
      <c r="B7656" s="10">
        <v>45485</v>
      </c>
      <c r="C7656">
        <v>5083</v>
      </c>
      <c r="D7656" t="s">
        <v>89</v>
      </c>
      <c r="E7656">
        <v>50</v>
      </c>
      <c r="F7656" t="s">
        <v>5</v>
      </c>
      <c r="G7656">
        <v>4</v>
      </c>
      <c r="H7656">
        <v>1431.98</v>
      </c>
      <c r="I7656">
        <v>5727.92</v>
      </c>
      <c r="J7656" t="s">
        <v>93</v>
      </c>
      <c r="K7656" t="s">
        <v>82</v>
      </c>
      <c r="L7656" t="s">
        <v>123</v>
      </c>
      <c r="M7656">
        <v>2024</v>
      </c>
      <c r="N7656" t="s">
        <v>84</v>
      </c>
      <c r="O7656" t="s">
        <v>2136</v>
      </c>
      <c r="P7656" t="s">
        <v>86</v>
      </c>
    </row>
    <row r="7657" spans="1:16" x14ac:dyDescent="0.45">
      <c r="A7657">
        <v>7656</v>
      </c>
      <c r="B7657" s="10">
        <v>45485</v>
      </c>
      <c r="C7657">
        <v>1745</v>
      </c>
      <c r="D7657" t="s">
        <v>80</v>
      </c>
      <c r="E7657">
        <v>31</v>
      </c>
      <c r="F7657" t="s">
        <v>9</v>
      </c>
      <c r="G7657">
        <v>2</v>
      </c>
      <c r="H7657">
        <v>1690.86</v>
      </c>
      <c r="I7657">
        <v>3381.72</v>
      </c>
      <c r="J7657" t="s">
        <v>87</v>
      </c>
      <c r="K7657" t="s">
        <v>82</v>
      </c>
      <c r="L7657" t="s">
        <v>123</v>
      </c>
      <c r="M7657">
        <v>2024</v>
      </c>
      <c r="N7657" t="s">
        <v>84</v>
      </c>
      <c r="O7657" t="s">
        <v>3820</v>
      </c>
      <c r="P7657" t="s">
        <v>86</v>
      </c>
    </row>
    <row r="7658" spans="1:16" x14ac:dyDescent="0.45">
      <c r="A7658">
        <v>7657</v>
      </c>
      <c r="B7658" s="10">
        <v>45485</v>
      </c>
      <c r="C7658">
        <v>9749</v>
      </c>
      <c r="D7658" t="s">
        <v>80</v>
      </c>
      <c r="E7658">
        <v>54</v>
      </c>
      <c r="F7658" t="s">
        <v>9</v>
      </c>
      <c r="G7658">
        <v>3</v>
      </c>
      <c r="H7658">
        <v>1459.08</v>
      </c>
      <c r="I7658">
        <v>4377.24</v>
      </c>
      <c r="J7658" t="s">
        <v>93</v>
      </c>
      <c r="K7658" t="s">
        <v>82</v>
      </c>
      <c r="L7658" t="s">
        <v>123</v>
      </c>
      <c r="M7658">
        <v>2024</v>
      </c>
      <c r="N7658" t="s">
        <v>668</v>
      </c>
      <c r="O7658" t="s">
        <v>9536</v>
      </c>
      <c r="P7658" t="s">
        <v>86</v>
      </c>
    </row>
    <row r="7659" spans="1:16" x14ac:dyDescent="0.45">
      <c r="A7659">
        <v>7658</v>
      </c>
      <c r="B7659" s="10">
        <v>45486</v>
      </c>
      <c r="C7659">
        <v>1941</v>
      </c>
      <c r="D7659" t="s">
        <v>80</v>
      </c>
      <c r="E7659">
        <v>25</v>
      </c>
      <c r="F7659" t="s">
        <v>8</v>
      </c>
      <c r="G7659">
        <v>5</v>
      </c>
      <c r="H7659">
        <v>856.38</v>
      </c>
      <c r="I7659">
        <v>4281.8999999999996</v>
      </c>
      <c r="J7659" t="s">
        <v>87</v>
      </c>
      <c r="K7659" t="s">
        <v>82</v>
      </c>
      <c r="L7659" t="s">
        <v>123</v>
      </c>
      <c r="M7659">
        <v>2024</v>
      </c>
      <c r="N7659" t="s">
        <v>84</v>
      </c>
      <c r="O7659" t="s">
        <v>384</v>
      </c>
      <c r="P7659" t="s">
        <v>86</v>
      </c>
    </row>
    <row r="7660" spans="1:16" x14ac:dyDescent="0.45">
      <c r="A7660">
        <v>7659</v>
      </c>
      <c r="B7660" s="10">
        <v>45486</v>
      </c>
      <c r="C7660">
        <v>5023</v>
      </c>
      <c r="D7660" t="s">
        <v>80</v>
      </c>
      <c r="E7660">
        <v>50</v>
      </c>
      <c r="F7660" t="s">
        <v>6</v>
      </c>
      <c r="G7660">
        <v>4</v>
      </c>
      <c r="H7660">
        <v>1804.53</v>
      </c>
      <c r="I7660">
        <v>7218.12</v>
      </c>
      <c r="J7660" t="s">
        <v>93</v>
      </c>
      <c r="K7660" t="s">
        <v>82</v>
      </c>
      <c r="L7660" t="s">
        <v>123</v>
      </c>
      <c r="M7660">
        <v>2024</v>
      </c>
      <c r="N7660" t="s">
        <v>84</v>
      </c>
      <c r="O7660" t="s">
        <v>2137</v>
      </c>
      <c r="P7660" t="s">
        <v>86</v>
      </c>
    </row>
    <row r="7661" spans="1:16" x14ac:dyDescent="0.45">
      <c r="A7661">
        <v>7660</v>
      </c>
      <c r="B7661" s="10">
        <v>45486</v>
      </c>
      <c r="C7661">
        <v>3296</v>
      </c>
      <c r="D7661" t="s">
        <v>89</v>
      </c>
      <c r="E7661">
        <v>24</v>
      </c>
      <c r="F7661" t="s">
        <v>102</v>
      </c>
      <c r="G7661">
        <v>5</v>
      </c>
      <c r="H7661">
        <v>2385.2800000000002</v>
      </c>
      <c r="I7661">
        <v>11926.4</v>
      </c>
      <c r="J7661" t="s">
        <v>95</v>
      </c>
      <c r="K7661" t="s">
        <v>82</v>
      </c>
      <c r="L7661" t="s">
        <v>123</v>
      </c>
      <c r="M7661">
        <v>2024</v>
      </c>
      <c r="N7661" t="s">
        <v>84</v>
      </c>
      <c r="O7661" t="s">
        <v>8860</v>
      </c>
      <c r="P7661" t="s">
        <v>748</v>
      </c>
    </row>
    <row r="7662" spans="1:16" x14ac:dyDescent="0.45">
      <c r="A7662">
        <v>7661</v>
      </c>
      <c r="B7662" s="10">
        <v>45486</v>
      </c>
      <c r="C7662">
        <v>1939</v>
      </c>
      <c r="D7662" t="s">
        <v>89</v>
      </c>
      <c r="E7662">
        <v>51</v>
      </c>
      <c r="F7662" t="s">
        <v>5</v>
      </c>
      <c r="G7662">
        <v>4</v>
      </c>
      <c r="H7662">
        <v>2781.27</v>
      </c>
      <c r="I7662">
        <v>11125.08</v>
      </c>
      <c r="J7662" t="s">
        <v>93</v>
      </c>
      <c r="K7662" t="s">
        <v>82</v>
      </c>
      <c r="L7662" t="s">
        <v>123</v>
      </c>
      <c r="M7662">
        <v>2024</v>
      </c>
      <c r="N7662" t="s">
        <v>668</v>
      </c>
      <c r="O7662" t="s">
        <v>10062</v>
      </c>
      <c r="P7662" t="s">
        <v>86</v>
      </c>
    </row>
    <row r="7663" spans="1:16" x14ac:dyDescent="0.45">
      <c r="A7663">
        <v>7662</v>
      </c>
      <c r="B7663" s="10">
        <v>45486</v>
      </c>
      <c r="C7663">
        <v>2610</v>
      </c>
      <c r="D7663" t="s">
        <v>80</v>
      </c>
      <c r="E7663">
        <v>24</v>
      </c>
      <c r="F7663" t="s">
        <v>8</v>
      </c>
      <c r="G7663">
        <v>1</v>
      </c>
      <c r="H7663">
        <v>824.67</v>
      </c>
      <c r="I7663">
        <v>824.67</v>
      </c>
      <c r="J7663" t="s">
        <v>95</v>
      </c>
      <c r="K7663" t="s">
        <v>567</v>
      </c>
      <c r="L7663" t="s">
        <v>123</v>
      </c>
      <c r="M7663">
        <v>2024</v>
      </c>
      <c r="N7663" t="s">
        <v>84</v>
      </c>
      <c r="O7663" t="s">
        <v>7733</v>
      </c>
      <c r="P7663" t="s">
        <v>86</v>
      </c>
    </row>
    <row r="7664" spans="1:16" x14ac:dyDescent="0.45">
      <c r="A7664">
        <v>7663</v>
      </c>
      <c r="B7664" s="10">
        <v>45486</v>
      </c>
      <c r="C7664">
        <v>7300</v>
      </c>
      <c r="D7664" t="s">
        <v>80</v>
      </c>
      <c r="E7664">
        <v>24</v>
      </c>
      <c r="F7664" t="s">
        <v>8</v>
      </c>
      <c r="G7664">
        <v>1</v>
      </c>
      <c r="H7664">
        <v>3908.1</v>
      </c>
      <c r="I7664">
        <v>3908.1</v>
      </c>
      <c r="J7664" t="s">
        <v>95</v>
      </c>
      <c r="K7664" t="s">
        <v>82</v>
      </c>
      <c r="L7664" t="s">
        <v>123</v>
      </c>
      <c r="M7664">
        <v>2024</v>
      </c>
      <c r="N7664" t="s">
        <v>668</v>
      </c>
      <c r="O7664" t="s">
        <v>9651</v>
      </c>
      <c r="P7664" t="s">
        <v>86</v>
      </c>
    </row>
    <row r="7665" spans="1:16" x14ac:dyDescent="0.45">
      <c r="A7665">
        <v>7664</v>
      </c>
      <c r="B7665" s="10">
        <v>45486</v>
      </c>
      <c r="C7665">
        <v>2725</v>
      </c>
      <c r="D7665" t="s">
        <v>80</v>
      </c>
      <c r="E7665">
        <v>58</v>
      </c>
      <c r="F7665" t="s">
        <v>6</v>
      </c>
      <c r="G7665">
        <v>3</v>
      </c>
      <c r="H7665">
        <v>1592.07</v>
      </c>
      <c r="I7665">
        <v>4776.21</v>
      </c>
      <c r="J7665" t="s">
        <v>81</v>
      </c>
      <c r="K7665" t="s">
        <v>82</v>
      </c>
      <c r="L7665" t="s">
        <v>123</v>
      </c>
      <c r="M7665">
        <v>2024</v>
      </c>
      <c r="N7665" t="s">
        <v>84</v>
      </c>
      <c r="O7665" t="s">
        <v>6785</v>
      </c>
      <c r="P7665" t="s">
        <v>86</v>
      </c>
    </row>
    <row r="7666" spans="1:16" x14ac:dyDescent="0.45">
      <c r="A7666">
        <v>7665</v>
      </c>
      <c r="B7666" s="10">
        <v>45486</v>
      </c>
      <c r="C7666">
        <v>9853</v>
      </c>
      <c r="D7666" t="s">
        <v>80</v>
      </c>
      <c r="E7666">
        <v>53</v>
      </c>
      <c r="F7666" t="s">
        <v>8</v>
      </c>
      <c r="G7666">
        <v>5</v>
      </c>
      <c r="H7666">
        <v>4593.8500000000004</v>
      </c>
      <c r="I7666">
        <v>22969.25</v>
      </c>
      <c r="J7666" t="s">
        <v>93</v>
      </c>
      <c r="K7666" t="s">
        <v>82</v>
      </c>
      <c r="L7666" t="s">
        <v>123</v>
      </c>
      <c r="M7666">
        <v>2024</v>
      </c>
      <c r="N7666" t="s">
        <v>84</v>
      </c>
      <c r="O7666" t="s">
        <v>4325</v>
      </c>
      <c r="P7666" t="s">
        <v>86</v>
      </c>
    </row>
    <row r="7667" spans="1:16" x14ac:dyDescent="0.45">
      <c r="A7667">
        <v>7666</v>
      </c>
      <c r="B7667" s="10">
        <v>45486</v>
      </c>
      <c r="C7667">
        <v>8187</v>
      </c>
      <c r="D7667" t="s">
        <v>89</v>
      </c>
      <c r="E7667">
        <v>24</v>
      </c>
      <c r="F7667" t="s">
        <v>9</v>
      </c>
      <c r="G7667">
        <v>5</v>
      </c>
      <c r="H7667">
        <v>1681.28</v>
      </c>
      <c r="I7667">
        <v>8406.4</v>
      </c>
      <c r="J7667" t="s">
        <v>95</v>
      </c>
      <c r="K7667" t="s">
        <v>82</v>
      </c>
      <c r="L7667" t="s">
        <v>123</v>
      </c>
      <c r="M7667">
        <v>2024</v>
      </c>
      <c r="N7667" t="s">
        <v>84</v>
      </c>
      <c r="O7667" t="s">
        <v>4949</v>
      </c>
      <c r="P7667" t="s">
        <v>86</v>
      </c>
    </row>
    <row r="7668" spans="1:16" x14ac:dyDescent="0.45">
      <c r="A7668">
        <v>7667</v>
      </c>
      <c r="B7668" s="10">
        <v>45486</v>
      </c>
      <c r="C7668">
        <v>1032</v>
      </c>
      <c r="D7668" t="s">
        <v>80</v>
      </c>
      <c r="E7668">
        <v>37</v>
      </c>
      <c r="F7668" t="s">
        <v>6</v>
      </c>
      <c r="G7668">
        <v>2</v>
      </c>
      <c r="H7668">
        <v>4321.25</v>
      </c>
      <c r="I7668">
        <v>8642.5</v>
      </c>
      <c r="J7668" t="s">
        <v>97</v>
      </c>
      <c r="K7668" t="s">
        <v>82</v>
      </c>
      <c r="L7668" t="s">
        <v>123</v>
      </c>
      <c r="M7668">
        <v>2024</v>
      </c>
      <c r="N7668" t="s">
        <v>668</v>
      </c>
      <c r="O7668" t="s">
        <v>9913</v>
      </c>
      <c r="P7668" t="s">
        <v>86</v>
      </c>
    </row>
    <row r="7669" spans="1:16" x14ac:dyDescent="0.45">
      <c r="A7669">
        <v>7668</v>
      </c>
      <c r="B7669" s="10">
        <v>45486</v>
      </c>
      <c r="C7669">
        <v>6985</v>
      </c>
      <c r="D7669" t="s">
        <v>80</v>
      </c>
      <c r="E7669">
        <v>35</v>
      </c>
      <c r="F7669" t="s">
        <v>5</v>
      </c>
      <c r="G7669">
        <v>2</v>
      </c>
      <c r="H7669">
        <v>1795.04</v>
      </c>
      <c r="I7669">
        <v>3590.08</v>
      </c>
      <c r="J7669" t="s">
        <v>97</v>
      </c>
      <c r="K7669" t="s">
        <v>82</v>
      </c>
      <c r="L7669" t="s">
        <v>123</v>
      </c>
      <c r="M7669">
        <v>2024</v>
      </c>
      <c r="N7669" t="s">
        <v>84</v>
      </c>
      <c r="O7669" t="s">
        <v>2877</v>
      </c>
      <c r="P7669" t="s">
        <v>86</v>
      </c>
    </row>
    <row r="7670" spans="1:16" x14ac:dyDescent="0.45">
      <c r="A7670">
        <v>7669</v>
      </c>
      <c r="B7670" s="10">
        <v>45486</v>
      </c>
      <c r="C7670">
        <v>4414</v>
      </c>
      <c r="D7670" t="s">
        <v>89</v>
      </c>
      <c r="E7670">
        <v>62</v>
      </c>
      <c r="F7670" t="s">
        <v>9</v>
      </c>
      <c r="G7670">
        <v>4</v>
      </c>
      <c r="H7670">
        <v>2553.87</v>
      </c>
      <c r="I7670">
        <v>10215.48</v>
      </c>
      <c r="J7670" t="s">
        <v>81</v>
      </c>
      <c r="K7670" t="s">
        <v>82</v>
      </c>
      <c r="L7670" t="s">
        <v>123</v>
      </c>
      <c r="M7670">
        <v>2024</v>
      </c>
      <c r="N7670" t="s">
        <v>84</v>
      </c>
      <c r="O7670" t="s">
        <v>1503</v>
      </c>
      <c r="P7670" t="s">
        <v>86</v>
      </c>
    </row>
    <row r="7671" spans="1:16" x14ac:dyDescent="0.45">
      <c r="A7671">
        <v>7670</v>
      </c>
      <c r="B7671" s="10">
        <v>45486</v>
      </c>
      <c r="C7671">
        <v>2156</v>
      </c>
      <c r="D7671" t="s">
        <v>89</v>
      </c>
      <c r="E7671">
        <v>60</v>
      </c>
      <c r="F7671" t="s">
        <v>9</v>
      </c>
      <c r="G7671">
        <v>2</v>
      </c>
      <c r="H7671">
        <v>1893.16</v>
      </c>
      <c r="I7671">
        <v>3786.32</v>
      </c>
      <c r="J7671" t="s">
        <v>81</v>
      </c>
      <c r="K7671" t="s">
        <v>82</v>
      </c>
      <c r="L7671" t="s">
        <v>123</v>
      </c>
      <c r="M7671">
        <v>2024</v>
      </c>
      <c r="N7671" t="s">
        <v>84</v>
      </c>
      <c r="O7671" t="s">
        <v>3177</v>
      </c>
      <c r="P7671" t="s">
        <v>86</v>
      </c>
    </row>
    <row r="7672" spans="1:16" x14ac:dyDescent="0.45">
      <c r="A7672">
        <v>7671</v>
      </c>
      <c r="B7672" s="10">
        <v>45486</v>
      </c>
      <c r="C7672">
        <v>4126</v>
      </c>
      <c r="D7672" t="s">
        <v>80</v>
      </c>
      <c r="E7672">
        <v>58</v>
      </c>
      <c r="F7672" t="s">
        <v>6</v>
      </c>
      <c r="G7672">
        <v>2</v>
      </c>
      <c r="H7672">
        <v>1966.12</v>
      </c>
      <c r="I7672">
        <v>3932.24</v>
      </c>
      <c r="J7672" t="s">
        <v>81</v>
      </c>
      <c r="K7672" t="s">
        <v>82</v>
      </c>
      <c r="L7672" t="s">
        <v>123</v>
      </c>
      <c r="M7672">
        <v>2024</v>
      </c>
      <c r="N7672" t="s">
        <v>84</v>
      </c>
      <c r="O7672" t="s">
        <v>3178</v>
      </c>
      <c r="P7672" t="s">
        <v>86</v>
      </c>
    </row>
    <row r="7673" spans="1:16" x14ac:dyDescent="0.45">
      <c r="A7673">
        <v>7672</v>
      </c>
      <c r="B7673" s="10">
        <v>45487</v>
      </c>
      <c r="C7673">
        <v>9252</v>
      </c>
      <c r="D7673" t="s">
        <v>89</v>
      </c>
      <c r="E7673">
        <v>31</v>
      </c>
      <c r="F7673" t="s">
        <v>6</v>
      </c>
      <c r="G7673">
        <v>5</v>
      </c>
      <c r="H7673">
        <v>3111.98</v>
      </c>
      <c r="I7673">
        <v>15559.9</v>
      </c>
      <c r="J7673" t="s">
        <v>87</v>
      </c>
      <c r="K7673" t="s">
        <v>82</v>
      </c>
      <c r="L7673" t="s">
        <v>123</v>
      </c>
      <c r="M7673">
        <v>2024</v>
      </c>
      <c r="N7673" t="s">
        <v>668</v>
      </c>
      <c r="O7673" t="s">
        <v>732</v>
      </c>
      <c r="P7673" t="s">
        <v>86</v>
      </c>
    </row>
    <row r="7674" spans="1:16" x14ac:dyDescent="0.45">
      <c r="A7674">
        <v>7673</v>
      </c>
      <c r="B7674" s="10">
        <v>45487</v>
      </c>
      <c r="C7674">
        <v>2543</v>
      </c>
      <c r="D7674" t="s">
        <v>89</v>
      </c>
      <c r="E7674">
        <v>57</v>
      </c>
      <c r="F7674" t="s">
        <v>8</v>
      </c>
      <c r="G7674">
        <v>1</v>
      </c>
      <c r="H7674">
        <v>3480</v>
      </c>
      <c r="I7674">
        <v>3480</v>
      </c>
      <c r="J7674" t="s">
        <v>81</v>
      </c>
      <c r="K7674" t="s">
        <v>82</v>
      </c>
      <c r="L7674" t="s">
        <v>123</v>
      </c>
      <c r="M7674">
        <v>2024</v>
      </c>
      <c r="N7674" t="s">
        <v>84</v>
      </c>
      <c r="O7674" t="s">
        <v>5937</v>
      </c>
      <c r="P7674" t="s">
        <v>86</v>
      </c>
    </row>
    <row r="7675" spans="1:16" x14ac:dyDescent="0.45">
      <c r="A7675">
        <v>7674</v>
      </c>
      <c r="B7675" s="10">
        <v>45487</v>
      </c>
      <c r="C7675">
        <v>1271</v>
      </c>
      <c r="D7675" t="s">
        <v>80</v>
      </c>
      <c r="E7675">
        <v>31</v>
      </c>
      <c r="F7675" t="s">
        <v>7</v>
      </c>
      <c r="G7675">
        <v>5</v>
      </c>
      <c r="H7675">
        <v>4358.84</v>
      </c>
      <c r="I7675">
        <v>21794.2</v>
      </c>
      <c r="J7675" t="s">
        <v>87</v>
      </c>
      <c r="K7675" t="s">
        <v>82</v>
      </c>
      <c r="L7675" t="s">
        <v>123</v>
      </c>
      <c r="M7675">
        <v>2024</v>
      </c>
      <c r="N7675" t="s">
        <v>84</v>
      </c>
      <c r="O7675" t="s">
        <v>4076</v>
      </c>
      <c r="P7675" t="s">
        <v>86</v>
      </c>
    </row>
    <row r="7676" spans="1:16" x14ac:dyDescent="0.45">
      <c r="A7676">
        <v>7675</v>
      </c>
      <c r="B7676" s="10">
        <v>45487</v>
      </c>
      <c r="C7676">
        <v>6295</v>
      </c>
      <c r="D7676" t="s">
        <v>80</v>
      </c>
      <c r="E7676">
        <v>38</v>
      </c>
      <c r="F7676" t="s">
        <v>7</v>
      </c>
      <c r="G7676">
        <v>2</v>
      </c>
      <c r="H7676">
        <v>2866.81</v>
      </c>
      <c r="I7676">
        <v>5733.62</v>
      </c>
      <c r="J7676" t="s">
        <v>97</v>
      </c>
      <c r="K7676" t="s">
        <v>82</v>
      </c>
      <c r="L7676" t="s">
        <v>123</v>
      </c>
      <c r="M7676">
        <v>2024</v>
      </c>
      <c r="N7676" t="s">
        <v>84</v>
      </c>
      <c r="O7676" t="s">
        <v>2878</v>
      </c>
      <c r="P7676" t="s">
        <v>86</v>
      </c>
    </row>
    <row r="7677" spans="1:16" x14ac:dyDescent="0.45">
      <c r="A7677">
        <v>7676</v>
      </c>
      <c r="B7677" s="10">
        <v>45487</v>
      </c>
      <c r="C7677">
        <v>5076</v>
      </c>
      <c r="D7677" t="s">
        <v>89</v>
      </c>
      <c r="E7677">
        <v>44</v>
      </c>
      <c r="F7677" t="s">
        <v>7</v>
      </c>
      <c r="G7677">
        <v>4</v>
      </c>
      <c r="H7677">
        <v>1123.3800000000001</v>
      </c>
      <c r="I7677">
        <v>4493.5200000000004</v>
      </c>
      <c r="J7677" t="s">
        <v>97</v>
      </c>
      <c r="K7677" t="s">
        <v>82</v>
      </c>
      <c r="L7677" t="s">
        <v>123</v>
      </c>
      <c r="M7677">
        <v>2024</v>
      </c>
      <c r="N7677" t="s">
        <v>84</v>
      </c>
      <c r="O7677" t="s">
        <v>1821</v>
      </c>
      <c r="P7677" t="s">
        <v>86</v>
      </c>
    </row>
    <row r="7678" spans="1:16" x14ac:dyDescent="0.45">
      <c r="A7678">
        <v>7677</v>
      </c>
      <c r="B7678" s="10">
        <v>45487</v>
      </c>
      <c r="C7678">
        <v>6902</v>
      </c>
      <c r="D7678" t="s">
        <v>80</v>
      </c>
      <c r="E7678">
        <v>63</v>
      </c>
      <c r="F7678" t="s">
        <v>8</v>
      </c>
      <c r="G7678">
        <v>1</v>
      </c>
      <c r="H7678">
        <v>4948.42</v>
      </c>
      <c r="I7678">
        <v>4948.42</v>
      </c>
      <c r="J7678" t="s">
        <v>81</v>
      </c>
      <c r="K7678" t="s">
        <v>82</v>
      </c>
      <c r="L7678" t="s">
        <v>123</v>
      </c>
      <c r="M7678">
        <v>2024</v>
      </c>
      <c r="N7678" t="s">
        <v>84</v>
      </c>
      <c r="O7678" t="s">
        <v>5938</v>
      </c>
      <c r="P7678" t="s">
        <v>86</v>
      </c>
    </row>
    <row r="7679" spans="1:16" x14ac:dyDescent="0.45">
      <c r="A7679">
        <v>7678</v>
      </c>
      <c r="B7679" s="10">
        <v>45487</v>
      </c>
      <c r="C7679">
        <v>3709</v>
      </c>
      <c r="D7679" t="s">
        <v>89</v>
      </c>
      <c r="E7679">
        <v>43</v>
      </c>
      <c r="F7679" t="s">
        <v>102</v>
      </c>
      <c r="G7679">
        <v>2</v>
      </c>
      <c r="H7679">
        <v>3434.68</v>
      </c>
      <c r="I7679">
        <v>6869.36</v>
      </c>
      <c r="J7679" t="s">
        <v>97</v>
      </c>
      <c r="K7679" t="s">
        <v>82</v>
      </c>
      <c r="L7679" t="s">
        <v>123</v>
      </c>
      <c r="M7679">
        <v>2024</v>
      </c>
      <c r="N7679" t="s">
        <v>84</v>
      </c>
      <c r="O7679" t="s">
        <v>2879</v>
      </c>
      <c r="P7679" t="s">
        <v>86</v>
      </c>
    </row>
    <row r="7680" spans="1:16" x14ac:dyDescent="0.45">
      <c r="A7680">
        <v>7679</v>
      </c>
      <c r="B7680" s="10">
        <v>45487</v>
      </c>
      <c r="C7680">
        <v>6221</v>
      </c>
      <c r="D7680" t="s">
        <v>89</v>
      </c>
      <c r="E7680">
        <v>44</v>
      </c>
      <c r="F7680" t="s">
        <v>5</v>
      </c>
      <c r="G7680">
        <v>2</v>
      </c>
      <c r="H7680">
        <v>1905.02</v>
      </c>
      <c r="I7680">
        <v>3810.04</v>
      </c>
      <c r="J7680" t="s">
        <v>97</v>
      </c>
      <c r="K7680" t="s">
        <v>82</v>
      </c>
      <c r="L7680" t="s">
        <v>123</v>
      </c>
      <c r="M7680">
        <v>2024</v>
      </c>
      <c r="N7680" t="s">
        <v>84</v>
      </c>
      <c r="O7680" t="s">
        <v>2880</v>
      </c>
      <c r="P7680" t="s">
        <v>86</v>
      </c>
    </row>
    <row r="7681" spans="1:16" x14ac:dyDescent="0.45">
      <c r="A7681">
        <v>7680</v>
      </c>
      <c r="B7681" s="10">
        <v>45487</v>
      </c>
      <c r="C7681">
        <v>9529</v>
      </c>
      <c r="D7681" t="s">
        <v>89</v>
      </c>
      <c r="E7681">
        <v>41</v>
      </c>
      <c r="F7681" t="s">
        <v>8</v>
      </c>
      <c r="G7681">
        <v>4</v>
      </c>
      <c r="H7681">
        <v>4842.6099999999997</v>
      </c>
      <c r="I7681">
        <v>19370.439999999999</v>
      </c>
      <c r="J7681" t="s">
        <v>97</v>
      </c>
      <c r="K7681" t="s">
        <v>82</v>
      </c>
      <c r="L7681" t="s">
        <v>123</v>
      </c>
      <c r="M7681">
        <v>2024</v>
      </c>
      <c r="N7681" t="s">
        <v>84</v>
      </c>
      <c r="O7681" t="s">
        <v>1822</v>
      </c>
      <c r="P7681" t="s">
        <v>86</v>
      </c>
    </row>
    <row r="7682" spans="1:16" x14ac:dyDescent="0.45">
      <c r="A7682">
        <v>7681</v>
      </c>
      <c r="B7682" s="10">
        <v>45487</v>
      </c>
      <c r="C7682">
        <v>7722</v>
      </c>
      <c r="D7682" t="s">
        <v>80</v>
      </c>
      <c r="E7682">
        <v>22</v>
      </c>
      <c r="F7682" t="s">
        <v>8</v>
      </c>
      <c r="G7682">
        <v>4</v>
      </c>
      <c r="H7682">
        <v>4794.4399999999996</v>
      </c>
      <c r="I7682">
        <v>19177.759999999998</v>
      </c>
      <c r="J7682" t="s">
        <v>95</v>
      </c>
      <c r="K7682" t="s">
        <v>82</v>
      </c>
      <c r="L7682" t="s">
        <v>123</v>
      </c>
      <c r="M7682">
        <v>2024</v>
      </c>
      <c r="N7682" t="s">
        <v>84</v>
      </c>
      <c r="O7682" t="s">
        <v>2415</v>
      </c>
      <c r="P7682" t="s">
        <v>86</v>
      </c>
    </row>
    <row r="7683" spans="1:16" x14ac:dyDescent="0.45">
      <c r="A7683">
        <v>7682</v>
      </c>
      <c r="B7683" s="10">
        <v>45487</v>
      </c>
      <c r="C7683">
        <v>9201</v>
      </c>
      <c r="D7683" t="s">
        <v>80</v>
      </c>
      <c r="E7683">
        <v>59</v>
      </c>
      <c r="F7683" t="s">
        <v>9</v>
      </c>
      <c r="G7683">
        <v>2</v>
      </c>
      <c r="H7683">
        <v>443.72</v>
      </c>
      <c r="I7683">
        <v>887.44</v>
      </c>
      <c r="J7683" t="s">
        <v>81</v>
      </c>
      <c r="K7683" t="s">
        <v>567</v>
      </c>
      <c r="L7683" t="s">
        <v>123</v>
      </c>
      <c r="M7683">
        <v>2024</v>
      </c>
      <c r="N7683" t="s">
        <v>84</v>
      </c>
      <c r="O7683" t="s">
        <v>7017</v>
      </c>
      <c r="P7683" t="s">
        <v>86</v>
      </c>
    </row>
    <row r="7684" spans="1:16" x14ac:dyDescent="0.45">
      <c r="A7684">
        <v>7683</v>
      </c>
      <c r="B7684" s="10">
        <v>45487</v>
      </c>
      <c r="C7684">
        <v>5144</v>
      </c>
      <c r="D7684" t="s">
        <v>89</v>
      </c>
      <c r="E7684">
        <v>55</v>
      </c>
      <c r="F7684" t="s">
        <v>7</v>
      </c>
      <c r="G7684">
        <v>2</v>
      </c>
      <c r="H7684">
        <v>148.13999999999999</v>
      </c>
      <c r="I7684">
        <v>296.27999999999997</v>
      </c>
      <c r="J7684" t="s">
        <v>81</v>
      </c>
      <c r="K7684" t="s">
        <v>567</v>
      </c>
      <c r="L7684" t="s">
        <v>123</v>
      </c>
      <c r="M7684">
        <v>2024</v>
      </c>
      <c r="N7684" t="s">
        <v>84</v>
      </c>
      <c r="O7684" t="s">
        <v>7018</v>
      </c>
      <c r="P7684" t="s">
        <v>86</v>
      </c>
    </row>
    <row r="7685" spans="1:16" x14ac:dyDescent="0.45">
      <c r="A7685">
        <v>7684</v>
      </c>
      <c r="B7685" s="10">
        <v>45487</v>
      </c>
      <c r="C7685">
        <v>6606</v>
      </c>
      <c r="D7685" t="s">
        <v>89</v>
      </c>
      <c r="E7685">
        <v>45</v>
      </c>
      <c r="F7685" t="s">
        <v>6</v>
      </c>
      <c r="G7685">
        <v>5</v>
      </c>
      <c r="H7685">
        <v>270.06</v>
      </c>
      <c r="I7685">
        <v>1350.3</v>
      </c>
      <c r="J7685" t="s">
        <v>93</v>
      </c>
      <c r="K7685" t="s">
        <v>567</v>
      </c>
      <c r="L7685" t="s">
        <v>123</v>
      </c>
      <c r="M7685">
        <v>2024</v>
      </c>
      <c r="N7685" t="s">
        <v>84</v>
      </c>
      <c r="O7685" t="s">
        <v>7635</v>
      </c>
      <c r="P7685" t="s">
        <v>86</v>
      </c>
    </row>
    <row r="7686" spans="1:16" x14ac:dyDescent="0.45">
      <c r="A7686">
        <v>7685</v>
      </c>
      <c r="B7686" s="10">
        <v>45487</v>
      </c>
      <c r="C7686">
        <v>7766</v>
      </c>
      <c r="D7686" t="s">
        <v>80</v>
      </c>
      <c r="E7686">
        <v>59</v>
      </c>
      <c r="F7686" t="s">
        <v>8</v>
      </c>
      <c r="G7686">
        <v>3</v>
      </c>
      <c r="H7686">
        <v>3442.31</v>
      </c>
      <c r="I7686">
        <v>10326.93</v>
      </c>
      <c r="J7686" t="s">
        <v>81</v>
      </c>
      <c r="K7686" t="s">
        <v>82</v>
      </c>
      <c r="L7686" t="s">
        <v>123</v>
      </c>
      <c r="M7686">
        <v>2024</v>
      </c>
      <c r="N7686" t="s">
        <v>84</v>
      </c>
      <c r="O7686" t="s">
        <v>6786</v>
      </c>
      <c r="P7686" t="s">
        <v>86</v>
      </c>
    </row>
    <row r="7687" spans="1:16" x14ac:dyDescent="0.45">
      <c r="A7687">
        <v>7686</v>
      </c>
      <c r="B7687" s="10">
        <v>45488</v>
      </c>
      <c r="C7687">
        <v>1730</v>
      </c>
      <c r="D7687" t="s">
        <v>89</v>
      </c>
      <c r="E7687">
        <v>60</v>
      </c>
      <c r="F7687" t="s">
        <v>102</v>
      </c>
      <c r="G7687">
        <v>4</v>
      </c>
      <c r="H7687">
        <v>3568.85</v>
      </c>
      <c r="I7687">
        <v>14275.4</v>
      </c>
      <c r="J7687" t="s">
        <v>81</v>
      </c>
      <c r="K7687" t="s">
        <v>82</v>
      </c>
      <c r="L7687" t="s">
        <v>123</v>
      </c>
      <c r="M7687">
        <v>2024</v>
      </c>
      <c r="N7687" t="s">
        <v>84</v>
      </c>
      <c r="O7687" t="s">
        <v>193</v>
      </c>
      <c r="P7687" t="s">
        <v>86</v>
      </c>
    </row>
    <row r="7688" spans="1:16" x14ac:dyDescent="0.45">
      <c r="A7688">
        <v>7687</v>
      </c>
      <c r="B7688" s="10">
        <v>45488</v>
      </c>
      <c r="C7688">
        <v>5890</v>
      </c>
      <c r="D7688" t="s">
        <v>89</v>
      </c>
      <c r="E7688">
        <v>49</v>
      </c>
      <c r="F7688" t="s">
        <v>5</v>
      </c>
      <c r="G7688">
        <v>4</v>
      </c>
      <c r="H7688">
        <v>3633.94</v>
      </c>
      <c r="I7688">
        <v>14535.76</v>
      </c>
      <c r="J7688" t="s">
        <v>93</v>
      </c>
      <c r="K7688" t="s">
        <v>82</v>
      </c>
      <c r="L7688" t="s">
        <v>123</v>
      </c>
      <c r="M7688">
        <v>2024</v>
      </c>
      <c r="N7688" t="s">
        <v>84</v>
      </c>
      <c r="O7688" t="s">
        <v>2138</v>
      </c>
      <c r="P7688" t="s">
        <v>86</v>
      </c>
    </row>
    <row r="7689" spans="1:16" x14ac:dyDescent="0.45">
      <c r="A7689">
        <v>7688</v>
      </c>
      <c r="B7689" s="10">
        <v>45488</v>
      </c>
      <c r="C7689">
        <v>2648</v>
      </c>
      <c r="D7689" t="s">
        <v>80</v>
      </c>
      <c r="E7689">
        <v>41</v>
      </c>
      <c r="F7689" t="s">
        <v>102</v>
      </c>
      <c r="G7689">
        <v>5</v>
      </c>
      <c r="H7689">
        <v>3169.68</v>
      </c>
      <c r="I7689">
        <v>15848.4</v>
      </c>
      <c r="J7689" t="s">
        <v>97</v>
      </c>
      <c r="K7689" t="s">
        <v>82</v>
      </c>
      <c r="L7689" t="s">
        <v>123</v>
      </c>
      <c r="M7689">
        <v>2024</v>
      </c>
      <c r="N7689" t="s">
        <v>84</v>
      </c>
      <c r="O7689" t="s">
        <v>4562</v>
      </c>
      <c r="P7689" t="s">
        <v>86</v>
      </c>
    </row>
    <row r="7690" spans="1:16" x14ac:dyDescent="0.45">
      <c r="A7690">
        <v>7689</v>
      </c>
      <c r="B7690" s="10">
        <v>45488</v>
      </c>
      <c r="C7690">
        <v>5228</v>
      </c>
      <c r="D7690" t="s">
        <v>80</v>
      </c>
      <c r="E7690">
        <v>23</v>
      </c>
      <c r="F7690" t="s">
        <v>8</v>
      </c>
      <c r="G7690">
        <v>1</v>
      </c>
      <c r="H7690">
        <v>1463.18</v>
      </c>
      <c r="I7690">
        <v>1463.18</v>
      </c>
      <c r="J7690" t="s">
        <v>95</v>
      </c>
      <c r="K7690" t="s">
        <v>567</v>
      </c>
      <c r="L7690" t="s">
        <v>123</v>
      </c>
      <c r="M7690">
        <v>2024</v>
      </c>
      <c r="N7690" t="s">
        <v>668</v>
      </c>
      <c r="O7690" t="s">
        <v>9448</v>
      </c>
      <c r="P7690" t="s">
        <v>86</v>
      </c>
    </row>
    <row r="7691" spans="1:16" x14ac:dyDescent="0.45">
      <c r="A7691">
        <v>7690</v>
      </c>
      <c r="B7691" s="10">
        <v>45488</v>
      </c>
      <c r="C7691">
        <v>3130</v>
      </c>
      <c r="D7691" t="s">
        <v>80</v>
      </c>
      <c r="E7691">
        <v>27</v>
      </c>
      <c r="F7691" t="s">
        <v>8</v>
      </c>
      <c r="G7691">
        <v>1</v>
      </c>
      <c r="H7691">
        <v>877.29</v>
      </c>
      <c r="I7691">
        <v>877.29</v>
      </c>
      <c r="J7691" t="s">
        <v>87</v>
      </c>
      <c r="K7691" t="s">
        <v>567</v>
      </c>
      <c r="L7691" t="s">
        <v>123</v>
      </c>
      <c r="M7691">
        <v>2024</v>
      </c>
      <c r="N7691" t="s">
        <v>84</v>
      </c>
      <c r="O7691" t="s">
        <v>8254</v>
      </c>
      <c r="P7691" t="s">
        <v>86</v>
      </c>
    </row>
    <row r="7692" spans="1:16" x14ac:dyDescent="0.45">
      <c r="A7692">
        <v>7691</v>
      </c>
      <c r="B7692" s="10">
        <v>45488</v>
      </c>
      <c r="C7692">
        <v>5366</v>
      </c>
      <c r="D7692" t="s">
        <v>80</v>
      </c>
      <c r="E7692">
        <v>63</v>
      </c>
      <c r="F7692" t="s">
        <v>9</v>
      </c>
      <c r="G7692">
        <v>1</v>
      </c>
      <c r="H7692">
        <v>4642.8999999999996</v>
      </c>
      <c r="I7692">
        <v>4642.8999999999996</v>
      </c>
      <c r="J7692" t="s">
        <v>81</v>
      </c>
      <c r="K7692" t="s">
        <v>82</v>
      </c>
      <c r="L7692" t="s">
        <v>123</v>
      </c>
      <c r="M7692">
        <v>2024</v>
      </c>
      <c r="N7692" t="s">
        <v>668</v>
      </c>
      <c r="O7692" t="s">
        <v>9652</v>
      </c>
      <c r="P7692" t="s">
        <v>86</v>
      </c>
    </row>
    <row r="7693" spans="1:16" x14ac:dyDescent="0.45">
      <c r="A7693">
        <v>7692</v>
      </c>
      <c r="B7693" s="10">
        <v>45488</v>
      </c>
      <c r="C7693">
        <v>2506</v>
      </c>
      <c r="D7693" t="s">
        <v>89</v>
      </c>
      <c r="E7693">
        <v>20</v>
      </c>
      <c r="F7693" t="s">
        <v>102</v>
      </c>
      <c r="G7693">
        <v>4</v>
      </c>
      <c r="H7693">
        <v>4570.04</v>
      </c>
      <c r="I7693">
        <v>18280.16</v>
      </c>
      <c r="J7693" t="s">
        <v>95</v>
      </c>
      <c r="K7693" t="s">
        <v>82</v>
      </c>
      <c r="L7693" t="s">
        <v>123</v>
      </c>
      <c r="M7693">
        <v>2024</v>
      </c>
      <c r="N7693" t="s">
        <v>84</v>
      </c>
      <c r="O7693" t="s">
        <v>2416</v>
      </c>
      <c r="P7693" t="s">
        <v>86</v>
      </c>
    </row>
    <row r="7694" spans="1:16" x14ac:dyDescent="0.45">
      <c r="A7694">
        <v>7693</v>
      </c>
      <c r="B7694" s="10">
        <v>45488</v>
      </c>
      <c r="C7694">
        <v>3158</v>
      </c>
      <c r="D7694" t="s">
        <v>80</v>
      </c>
      <c r="E7694">
        <v>24</v>
      </c>
      <c r="F7694" t="s">
        <v>9</v>
      </c>
      <c r="G7694">
        <v>3</v>
      </c>
      <c r="H7694">
        <v>1250.31</v>
      </c>
      <c r="I7694">
        <v>3750.93</v>
      </c>
      <c r="J7694" t="s">
        <v>95</v>
      </c>
      <c r="K7694" t="s">
        <v>82</v>
      </c>
      <c r="L7694" t="s">
        <v>123</v>
      </c>
      <c r="M7694">
        <v>2024</v>
      </c>
      <c r="N7694" t="s">
        <v>84</v>
      </c>
      <c r="O7694" t="s">
        <v>6929</v>
      </c>
      <c r="P7694" t="s">
        <v>86</v>
      </c>
    </row>
    <row r="7695" spans="1:16" x14ac:dyDescent="0.45">
      <c r="A7695">
        <v>7694</v>
      </c>
      <c r="B7695" s="10">
        <v>45488</v>
      </c>
      <c r="C7695">
        <v>3916</v>
      </c>
      <c r="D7695" t="s">
        <v>80</v>
      </c>
      <c r="E7695">
        <v>46</v>
      </c>
      <c r="F7695" t="s">
        <v>6</v>
      </c>
      <c r="G7695">
        <v>3</v>
      </c>
      <c r="H7695">
        <v>881.29</v>
      </c>
      <c r="I7695">
        <v>2643.87</v>
      </c>
      <c r="J7695" t="s">
        <v>93</v>
      </c>
      <c r="K7695" t="s">
        <v>82</v>
      </c>
      <c r="L7695" t="s">
        <v>123</v>
      </c>
      <c r="M7695">
        <v>2024</v>
      </c>
      <c r="N7695" t="s">
        <v>84</v>
      </c>
      <c r="O7695" t="s">
        <v>6604</v>
      </c>
      <c r="P7695" t="s">
        <v>86</v>
      </c>
    </row>
    <row r="7696" spans="1:16" x14ac:dyDescent="0.45">
      <c r="A7696">
        <v>7695</v>
      </c>
      <c r="B7696" s="10">
        <v>45488</v>
      </c>
      <c r="C7696">
        <v>4229</v>
      </c>
      <c r="D7696" t="s">
        <v>89</v>
      </c>
      <c r="E7696">
        <v>51</v>
      </c>
      <c r="F7696" t="s">
        <v>102</v>
      </c>
      <c r="G7696">
        <v>5</v>
      </c>
      <c r="H7696">
        <v>1907.94</v>
      </c>
      <c r="I7696">
        <v>9539.7000000000007</v>
      </c>
      <c r="J7696" t="s">
        <v>93</v>
      </c>
      <c r="K7696" t="s">
        <v>82</v>
      </c>
      <c r="L7696" t="s">
        <v>123</v>
      </c>
      <c r="M7696">
        <v>2024</v>
      </c>
      <c r="N7696" t="s">
        <v>84</v>
      </c>
      <c r="O7696" t="s">
        <v>4326</v>
      </c>
      <c r="P7696" t="s">
        <v>86</v>
      </c>
    </row>
    <row r="7697" spans="1:16" x14ac:dyDescent="0.45">
      <c r="A7697">
        <v>7696</v>
      </c>
      <c r="B7697" s="10">
        <v>45488</v>
      </c>
      <c r="C7697">
        <v>7265</v>
      </c>
      <c r="D7697" t="s">
        <v>89</v>
      </c>
      <c r="E7697">
        <v>24</v>
      </c>
      <c r="F7697" t="s">
        <v>7</v>
      </c>
      <c r="G7697">
        <v>1</v>
      </c>
      <c r="H7697">
        <v>289.61</v>
      </c>
      <c r="I7697">
        <v>289.61</v>
      </c>
      <c r="J7697" t="s">
        <v>95</v>
      </c>
      <c r="K7697" t="s">
        <v>567</v>
      </c>
      <c r="L7697" t="s">
        <v>123</v>
      </c>
      <c r="M7697">
        <v>2024</v>
      </c>
      <c r="N7697" t="s">
        <v>84</v>
      </c>
      <c r="O7697" t="s">
        <v>7734</v>
      </c>
      <c r="P7697" t="s">
        <v>86</v>
      </c>
    </row>
    <row r="7698" spans="1:16" x14ac:dyDescent="0.45">
      <c r="A7698">
        <v>7697</v>
      </c>
      <c r="B7698" s="10">
        <v>45488</v>
      </c>
      <c r="C7698">
        <v>5136</v>
      </c>
      <c r="D7698" t="s">
        <v>89</v>
      </c>
      <c r="E7698">
        <v>34</v>
      </c>
      <c r="F7698" t="s">
        <v>6</v>
      </c>
      <c r="G7698">
        <v>1</v>
      </c>
      <c r="H7698">
        <v>852.59</v>
      </c>
      <c r="I7698">
        <v>852.59</v>
      </c>
      <c r="J7698" t="s">
        <v>87</v>
      </c>
      <c r="K7698" t="s">
        <v>567</v>
      </c>
      <c r="L7698" t="s">
        <v>123</v>
      </c>
      <c r="M7698">
        <v>2024</v>
      </c>
      <c r="N7698" t="s">
        <v>84</v>
      </c>
      <c r="O7698" t="s">
        <v>8255</v>
      </c>
      <c r="P7698" t="s">
        <v>86</v>
      </c>
    </row>
    <row r="7699" spans="1:16" x14ac:dyDescent="0.45">
      <c r="A7699">
        <v>7698</v>
      </c>
      <c r="B7699" s="10">
        <v>45488</v>
      </c>
      <c r="C7699">
        <v>3689</v>
      </c>
      <c r="D7699" t="s">
        <v>80</v>
      </c>
      <c r="E7699">
        <v>30</v>
      </c>
      <c r="F7699" t="s">
        <v>7</v>
      </c>
      <c r="G7699">
        <v>2</v>
      </c>
      <c r="H7699">
        <v>1932.48</v>
      </c>
      <c r="I7699">
        <v>3864.96</v>
      </c>
      <c r="J7699" t="s">
        <v>87</v>
      </c>
      <c r="K7699" t="s">
        <v>82</v>
      </c>
      <c r="L7699" t="s">
        <v>123</v>
      </c>
      <c r="M7699">
        <v>2024</v>
      </c>
      <c r="N7699" t="s">
        <v>668</v>
      </c>
      <c r="O7699" t="s">
        <v>9914</v>
      </c>
      <c r="P7699" t="s">
        <v>86</v>
      </c>
    </row>
    <row r="7700" spans="1:16" x14ac:dyDescent="0.45">
      <c r="A7700">
        <v>7699</v>
      </c>
      <c r="B7700" s="10">
        <v>45489</v>
      </c>
      <c r="C7700">
        <v>8190</v>
      </c>
      <c r="D7700" t="s">
        <v>89</v>
      </c>
      <c r="E7700">
        <v>38</v>
      </c>
      <c r="F7700" t="s">
        <v>102</v>
      </c>
      <c r="G7700">
        <v>5</v>
      </c>
      <c r="H7700">
        <v>1231.78</v>
      </c>
      <c r="I7700">
        <v>6158.9</v>
      </c>
      <c r="J7700" t="s">
        <v>97</v>
      </c>
      <c r="K7700" t="s">
        <v>82</v>
      </c>
      <c r="L7700" t="s">
        <v>123</v>
      </c>
      <c r="M7700">
        <v>2024</v>
      </c>
      <c r="N7700" t="s">
        <v>84</v>
      </c>
      <c r="O7700" t="s">
        <v>385</v>
      </c>
      <c r="P7700" t="s">
        <v>86</v>
      </c>
    </row>
    <row r="7701" spans="1:16" x14ac:dyDescent="0.45">
      <c r="A7701">
        <v>7700</v>
      </c>
      <c r="B7701" s="10">
        <v>45489</v>
      </c>
      <c r="C7701">
        <v>3810</v>
      </c>
      <c r="D7701" t="s">
        <v>80</v>
      </c>
      <c r="E7701">
        <v>48</v>
      </c>
      <c r="F7701" t="s">
        <v>9</v>
      </c>
      <c r="G7701">
        <v>5</v>
      </c>
      <c r="H7701">
        <v>3697.26</v>
      </c>
      <c r="I7701">
        <v>18486.3</v>
      </c>
      <c r="J7701" t="s">
        <v>93</v>
      </c>
      <c r="K7701" t="s">
        <v>82</v>
      </c>
      <c r="L7701" t="s">
        <v>123</v>
      </c>
      <c r="M7701">
        <v>2024</v>
      </c>
      <c r="N7701" t="s">
        <v>668</v>
      </c>
      <c r="O7701" t="s">
        <v>9311</v>
      </c>
      <c r="P7701" t="s">
        <v>748</v>
      </c>
    </row>
    <row r="7702" spans="1:16" x14ac:dyDescent="0.45">
      <c r="A7702">
        <v>7701</v>
      </c>
      <c r="B7702" s="10">
        <v>45489</v>
      </c>
      <c r="C7702">
        <v>7152</v>
      </c>
      <c r="D7702" t="s">
        <v>89</v>
      </c>
      <c r="E7702">
        <v>26</v>
      </c>
      <c r="F7702" t="s">
        <v>7</v>
      </c>
      <c r="G7702">
        <v>4</v>
      </c>
      <c r="H7702">
        <v>4529.55</v>
      </c>
      <c r="I7702">
        <v>18118.2</v>
      </c>
      <c r="J7702" t="s">
        <v>87</v>
      </c>
      <c r="K7702" t="s">
        <v>82</v>
      </c>
      <c r="L7702" t="s">
        <v>123</v>
      </c>
      <c r="M7702">
        <v>2024</v>
      </c>
      <c r="N7702" t="s">
        <v>84</v>
      </c>
      <c r="O7702" t="s">
        <v>1136</v>
      </c>
      <c r="P7702" t="s">
        <v>86</v>
      </c>
    </row>
    <row r="7703" spans="1:16" x14ac:dyDescent="0.45">
      <c r="A7703">
        <v>7702</v>
      </c>
      <c r="B7703" s="10">
        <v>45489</v>
      </c>
      <c r="C7703">
        <v>1012</v>
      </c>
      <c r="D7703" t="s">
        <v>80</v>
      </c>
      <c r="E7703">
        <v>62</v>
      </c>
      <c r="F7703" t="s">
        <v>8</v>
      </c>
      <c r="G7703">
        <v>4</v>
      </c>
      <c r="H7703">
        <v>4550.24</v>
      </c>
      <c r="I7703">
        <v>18200.96</v>
      </c>
      <c r="J7703" t="s">
        <v>81</v>
      </c>
      <c r="K7703" t="s">
        <v>82</v>
      </c>
      <c r="L7703" t="s">
        <v>123</v>
      </c>
      <c r="M7703">
        <v>2024</v>
      </c>
      <c r="N7703" t="s">
        <v>84</v>
      </c>
      <c r="O7703" t="s">
        <v>1504</v>
      </c>
      <c r="P7703" t="s">
        <v>86</v>
      </c>
    </row>
    <row r="7704" spans="1:16" x14ac:dyDescent="0.45">
      <c r="A7704">
        <v>7703</v>
      </c>
      <c r="B7704" s="10">
        <v>45489</v>
      </c>
      <c r="C7704">
        <v>6938</v>
      </c>
      <c r="D7704" t="s">
        <v>89</v>
      </c>
      <c r="E7704">
        <v>64</v>
      </c>
      <c r="F7704" t="s">
        <v>5</v>
      </c>
      <c r="G7704">
        <v>5</v>
      </c>
      <c r="H7704">
        <v>3041.18</v>
      </c>
      <c r="I7704">
        <v>15205.9</v>
      </c>
      <c r="J7704" t="s">
        <v>81</v>
      </c>
      <c r="K7704" t="s">
        <v>82</v>
      </c>
      <c r="L7704" t="s">
        <v>123</v>
      </c>
      <c r="M7704">
        <v>2024</v>
      </c>
      <c r="N7704" t="s">
        <v>84</v>
      </c>
      <c r="O7704" t="s">
        <v>4778</v>
      </c>
      <c r="P7704" t="s">
        <v>86</v>
      </c>
    </row>
    <row r="7705" spans="1:16" x14ac:dyDescent="0.45">
      <c r="A7705">
        <v>7704</v>
      </c>
      <c r="B7705" s="10">
        <v>45489</v>
      </c>
      <c r="C7705">
        <v>8999</v>
      </c>
      <c r="D7705" t="s">
        <v>80</v>
      </c>
      <c r="E7705">
        <v>30</v>
      </c>
      <c r="F7705" t="s">
        <v>9</v>
      </c>
      <c r="G7705">
        <v>3</v>
      </c>
      <c r="H7705">
        <v>3532.27</v>
      </c>
      <c r="I7705">
        <v>10596.81</v>
      </c>
      <c r="J7705" t="s">
        <v>87</v>
      </c>
      <c r="K7705" t="s">
        <v>82</v>
      </c>
      <c r="L7705" t="s">
        <v>123</v>
      </c>
      <c r="M7705">
        <v>2024</v>
      </c>
      <c r="N7705" t="s">
        <v>84</v>
      </c>
      <c r="O7705" t="s">
        <v>6161</v>
      </c>
      <c r="P7705" t="s">
        <v>86</v>
      </c>
    </row>
    <row r="7706" spans="1:16" x14ac:dyDescent="0.45">
      <c r="A7706">
        <v>7705</v>
      </c>
      <c r="B7706" s="10">
        <v>45489</v>
      </c>
      <c r="C7706">
        <v>8219</v>
      </c>
      <c r="D7706" t="s">
        <v>80</v>
      </c>
      <c r="E7706">
        <v>34</v>
      </c>
      <c r="F7706" t="s">
        <v>6</v>
      </c>
      <c r="G7706">
        <v>5</v>
      </c>
      <c r="H7706">
        <v>2495.46</v>
      </c>
      <c r="I7706">
        <v>12477.3</v>
      </c>
      <c r="J7706" t="s">
        <v>87</v>
      </c>
      <c r="K7706" t="s">
        <v>82</v>
      </c>
      <c r="L7706" t="s">
        <v>123</v>
      </c>
      <c r="M7706">
        <v>2024</v>
      </c>
      <c r="N7706" t="s">
        <v>84</v>
      </c>
      <c r="O7706" t="s">
        <v>4077</v>
      </c>
      <c r="P7706" t="s">
        <v>86</v>
      </c>
    </row>
    <row r="7707" spans="1:16" x14ac:dyDescent="0.45">
      <c r="A7707">
        <v>7706</v>
      </c>
      <c r="B7707" s="10">
        <v>45489</v>
      </c>
      <c r="C7707">
        <v>6328</v>
      </c>
      <c r="D7707" t="s">
        <v>89</v>
      </c>
      <c r="E7707">
        <v>25</v>
      </c>
      <c r="F7707" t="s">
        <v>6</v>
      </c>
      <c r="G7707">
        <v>3</v>
      </c>
      <c r="H7707">
        <v>776.1</v>
      </c>
      <c r="I7707">
        <v>2328.3000000000002</v>
      </c>
      <c r="J7707" t="s">
        <v>87</v>
      </c>
      <c r="K7707" t="s">
        <v>82</v>
      </c>
      <c r="L7707" t="s">
        <v>123</v>
      </c>
      <c r="M7707">
        <v>2024</v>
      </c>
      <c r="N7707" t="s">
        <v>84</v>
      </c>
      <c r="O7707" t="s">
        <v>6162</v>
      </c>
      <c r="P7707" t="s">
        <v>86</v>
      </c>
    </row>
    <row r="7708" spans="1:16" x14ac:dyDescent="0.45">
      <c r="A7708">
        <v>7707</v>
      </c>
      <c r="B7708" s="10">
        <v>45489</v>
      </c>
      <c r="C7708">
        <v>4621</v>
      </c>
      <c r="D7708" t="s">
        <v>89</v>
      </c>
      <c r="E7708">
        <v>26</v>
      </c>
      <c r="F7708" t="s">
        <v>102</v>
      </c>
      <c r="G7708">
        <v>4</v>
      </c>
      <c r="H7708">
        <v>3193.43</v>
      </c>
      <c r="I7708">
        <v>12773.72</v>
      </c>
      <c r="J7708" t="s">
        <v>87</v>
      </c>
      <c r="K7708" t="s">
        <v>82</v>
      </c>
      <c r="L7708" t="s">
        <v>123</v>
      </c>
      <c r="M7708">
        <v>2024</v>
      </c>
      <c r="N7708" t="s">
        <v>84</v>
      </c>
      <c r="O7708" t="s">
        <v>1137</v>
      </c>
      <c r="P7708" t="s">
        <v>86</v>
      </c>
    </row>
    <row r="7709" spans="1:16" x14ac:dyDescent="0.45">
      <c r="A7709">
        <v>7708</v>
      </c>
      <c r="B7709" s="10">
        <v>45489</v>
      </c>
      <c r="C7709">
        <v>4683</v>
      </c>
      <c r="D7709" t="s">
        <v>80</v>
      </c>
      <c r="E7709">
        <v>26</v>
      </c>
      <c r="F7709" t="s">
        <v>6</v>
      </c>
      <c r="G7709">
        <v>5</v>
      </c>
      <c r="H7709">
        <v>1782.27</v>
      </c>
      <c r="I7709">
        <v>8911.35</v>
      </c>
      <c r="J7709" t="s">
        <v>87</v>
      </c>
      <c r="K7709" t="s">
        <v>82</v>
      </c>
      <c r="L7709" t="s">
        <v>123</v>
      </c>
      <c r="M7709">
        <v>2024</v>
      </c>
      <c r="N7709" t="s">
        <v>668</v>
      </c>
      <c r="O7709" t="s">
        <v>9767</v>
      </c>
      <c r="P7709" t="s">
        <v>86</v>
      </c>
    </row>
    <row r="7710" spans="1:16" x14ac:dyDescent="0.45">
      <c r="A7710">
        <v>7709</v>
      </c>
      <c r="B7710" s="10">
        <v>45489</v>
      </c>
      <c r="C7710">
        <v>8872</v>
      </c>
      <c r="D7710" t="s">
        <v>89</v>
      </c>
      <c r="E7710">
        <v>57</v>
      </c>
      <c r="F7710" t="s">
        <v>5</v>
      </c>
      <c r="G7710">
        <v>3</v>
      </c>
      <c r="H7710">
        <v>78.680000000000007</v>
      </c>
      <c r="I7710">
        <v>236.04</v>
      </c>
      <c r="J7710" t="s">
        <v>81</v>
      </c>
      <c r="K7710" t="s">
        <v>567</v>
      </c>
      <c r="L7710" t="s">
        <v>123</v>
      </c>
      <c r="M7710">
        <v>2024</v>
      </c>
      <c r="N7710" t="s">
        <v>84</v>
      </c>
      <c r="O7710" t="s">
        <v>8764</v>
      </c>
      <c r="P7710" t="s">
        <v>748</v>
      </c>
    </row>
    <row r="7711" spans="1:16" x14ac:dyDescent="0.45">
      <c r="A7711">
        <v>7710</v>
      </c>
      <c r="B7711" s="10">
        <v>45489</v>
      </c>
      <c r="C7711">
        <v>6310</v>
      </c>
      <c r="D7711" t="s">
        <v>80</v>
      </c>
      <c r="E7711">
        <v>47</v>
      </c>
      <c r="F7711" t="s">
        <v>5</v>
      </c>
      <c r="G7711">
        <v>2</v>
      </c>
      <c r="H7711">
        <v>2896.02</v>
      </c>
      <c r="I7711">
        <v>5792.04</v>
      </c>
      <c r="J7711" t="s">
        <v>93</v>
      </c>
      <c r="K7711" t="s">
        <v>82</v>
      </c>
      <c r="L7711" t="s">
        <v>123</v>
      </c>
      <c r="M7711">
        <v>2024</v>
      </c>
      <c r="N7711" t="s">
        <v>84</v>
      </c>
      <c r="O7711" t="s">
        <v>3478</v>
      </c>
      <c r="P7711" t="s">
        <v>86</v>
      </c>
    </row>
    <row r="7712" spans="1:16" x14ac:dyDescent="0.45">
      <c r="A7712">
        <v>7711</v>
      </c>
      <c r="B7712" s="10">
        <v>45489</v>
      </c>
      <c r="C7712">
        <v>1652</v>
      </c>
      <c r="D7712" t="s">
        <v>80</v>
      </c>
      <c r="E7712">
        <v>24</v>
      </c>
      <c r="F7712" t="s">
        <v>8</v>
      </c>
      <c r="G7712">
        <v>2</v>
      </c>
      <c r="H7712">
        <v>1031.93</v>
      </c>
      <c r="I7712">
        <v>2063.86</v>
      </c>
      <c r="J7712" t="s">
        <v>95</v>
      </c>
      <c r="K7712" t="s">
        <v>82</v>
      </c>
      <c r="L7712" t="s">
        <v>123</v>
      </c>
      <c r="M7712">
        <v>2024</v>
      </c>
      <c r="N7712" t="s">
        <v>84</v>
      </c>
      <c r="O7712" t="s">
        <v>2598</v>
      </c>
      <c r="P7712" t="s">
        <v>86</v>
      </c>
    </row>
    <row r="7713" spans="1:16" x14ac:dyDescent="0.45">
      <c r="A7713">
        <v>7712</v>
      </c>
      <c r="B7713" s="10">
        <v>45489</v>
      </c>
      <c r="C7713">
        <v>6799</v>
      </c>
      <c r="D7713" t="s">
        <v>80</v>
      </c>
      <c r="E7713">
        <v>34</v>
      </c>
      <c r="F7713" t="s">
        <v>6</v>
      </c>
      <c r="G7713">
        <v>5</v>
      </c>
      <c r="H7713">
        <v>4438.2</v>
      </c>
      <c r="I7713">
        <v>22191</v>
      </c>
      <c r="J7713" t="s">
        <v>87</v>
      </c>
      <c r="K7713" t="s">
        <v>82</v>
      </c>
      <c r="L7713" t="s">
        <v>123</v>
      </c>
      <c r="M7713">
        <v>2024</v>
      </c>
      <c r="N7713" t="s">
        <v>84</v>
      </c>
      <c r="O7713" t="s">
        <v>4078</v>
      </c>
      <c r="P7713" t="s">
        <v>86</v>
      </c>
    </row>
    <row r="7714" spans="1:16" x14ac:dyDescent="0.45">
      <c r="A7714">
        <v>7713</v>
      </c>
      <c r="B7714" s="10">
        <v>45490</v>
      </c>
      <c r="C7714">
        <v>9812</v>
      </c>
      <c r="D7714" t="s">
        <v>89</v>
      </c>
      <c r="E7714">
        <v>56</v>
      </c>
      <c r="F7714" t="s">
        <v>9</v>
      </c>
      <c r="G7714">
        <v>1</v>
      </c>
      <c r="H7714">
        <v>4673.03</v>
      </c>
      <c r="I7714">
        <v>4673.03</v>
      </c>
      <c r="J7714" t="s">
        <v>81</v>
      </c>
      <c r="K7714" t="s">
        <v>82</v>
      </c>
      <c r="L7714" t="s">
        <v>123</v>
      </c>
      <c r="M7714">
        <v>2024</v>
      </c>
      <c r="N7714" t="s">
        <v>84</v>
      </c>
      <c r="O7714" t="s">
        <v>552</v>
      </c>
      <c r="P7714" t="s">
        <v>86</v>
      </c>
    </row>
    <row r="7715" spans="1:16" x14ac:dyDescent="0.45">
      <c r="A7715">
        <v>7714</v>
      </c>
      <c r="B7715" s="10">
        <v>45490</v>
      </c>
      <c r="C7715">
        <v>4790</v>
      </c>
      <c r="D7715" t="s">
        <v>80</v>
      </c>
      <c r="E7715">
        <v>55</v>
      </c>
      <c r="F7715" t="s">
        <v>5</v>
      </c>
      <c r="G7715">
        <v>5</v>
      </c>
      <c r="H7715">
        <v>852.76</v>
      </c>
      <c r="I7715">
        <v>4263.8</v>
      </c>
      <c r="J7715" t="s">
        <v>81</v>
      </c>
      <c r="K7715" t="s">
        <v>82</v>
      </c>
      <c r="L7715" t="s">
        <v>123</v>
      </c>
      <c r="M7715">
        <v>2024</v>
      </c>
      <c r="N7715" t="s">
        <v>84</v>
      </c>
      <c r="O7715" t="s">
        <v>4779</v>
      </c>
      <c r="P7715" t="s">
        <v>86</v>
      </c>
    </row>
    <row r="7716" spans="1:16" x14ac:dyDescent="0.45">
      <c r="A7716">
        <v>7715</v>
      </c>
      <c r="B7716" s="10">
        <v>45490</v>
      </c>
      <c r="C7716">
        <v>2645</v>
      </c>
      <c r="D7716" t="s">
        <v>80</v>
      </c>
      <c r="E7716">
        <v>22</v>
      </c>
      <c r="F7716" t="s">
        <v>9</v>
      </c>
      <c r="G7716">
        <v>4</v>
      </c>
      <c r="H7716">
        <v>195.59</v>
      </c>
      <c r="I7716">
        <v>782.36</v>
      </c>
      <c r="J7716" t="s">
        <v>95</v>
      </c>
      <c r="K7716" t="s">
        <v>567</v>
      </c>
      <c r="L7716" t="s">
        <v>123</v>
      </c>
      <c r="M7716">
        <v>2024</v>
      </c>
      <c r="N7716" t="s">
        <v>668</v>
      </c>
      <c r="O7716" t="s">
        <v>9382</v>
      </c>
      <c r="P7716" t="s">
        <v>86</v>
      </c>
    </row>
    <row r="7717" spans="1:16" x14ac:dyDescent="0.45">
      <c r="A7717">
        <v>7716</v>
      </c>
      <c r="B7717" s="10">
        <v>45490</v>
      </c>
      <c r="C7717">
        <v>5512</v>
      </c>
      <c r="D7717" t="s">
        <v>80</v>
      </c>
      <c r="E7717">
        <v>34</v>
      </c>
      <c r="F7717" t="s">
        <v>8</v>
      </c>
      <c r="G7717">
        <v>4</v>
      </c>
      <c r="H7717">
        <v>70.02</v>
      </c>
      <c r="I7717">
        <v>280.08</v>
      </c>
      <c r="J7717" t="s">
        <v>87</v>
      </c>
      <c r="K7717" t="s">
        <v>567</v>
      </c>
      <c r="L7717" t="s">
        <v>123</v>
      </c>
      <c r="M7717">
        <v>2024</v>
      </c>
      <c r="N7717" t="s">
        <v>84</v>
      </c>
      <c r="O7717" t="s">
        <v>7412</v>
      </c>
      <c r="P7717" t="s">
        <v>86</v>
      </c>
    </row>
    <row r="7718" spans="1:16" x14ac:dyDescent="0.45">
      <c r="A7718">
        <v>7717</v>
      </c>
      <c r="B7718" s="10">
        <v>45490</v>
      </c>
      <c r="C7718">
        <v>5759</v>
      </c>
      <c r="D7718" t="s">
        <v>80</v>
      </c>
      <c r="E7718">
        <v>57</v>
      </c>
      <c r="F7718" t="s">
        <v>102</v>
      </c>
      <c r="G7718">
        <v>2</v>
      </c>
      <c r="H7718">
        <v>4569.57</v>
      </c>
      <c r="I7718">
        <v>9139.14</v>
      </c>
      <c r="J7718" t="s">
        <v>81</v>
      </c>
      <c r="K7718" t="s">
        <v>82</v>
      </c>
      <c r="L7718" t="s">
        <v>123</v>
      </c>
      <c r="M7718">
        <v>2024</v>
      </c>
      <c r="N7718" t="s">
        <v>84</v>
      </c>
      <c r="O7718" t="s">
        <v>3179</v>
      </c>
      <c r="P7718" t="s">
        <v>86</v>
      </c>
    </row>
    <row r="7719" spans="1:16" x14ac:dyDescent="0.45">
      <c r="A7719">
        <v>7718</v>
      </c>
      <c r="B7719" s="10">
        <v>45490</v>
      </c>
      <c r="C7719">
        <v>6874</v>
      </c>
      <c r="D7719" t="s">
        <v>89</v>
      </c>
      <c r="E7719">
        <v>18</v>
      </c>
      <c r="F7719" t="s">
        <v>5</v>
      </c>
      <c r="G7719">
        <v>3</v>
      </c>
      <c r="H7719">
        <v>802.49</v>
      </c>
      <c r="I7719">
        <v>2407.4699999999998</v>
      </c>
      <c r="J7719" t="s">
        <v>95</v>
      </c>
      <c r="K7719" t="s">
        <v>82</v>
      </c>
      <c r="L7719" t="s">
        <v>123</v>
      </c>
      <c r="M7719">
        <v>2024</v>
      </c>
      <c r="N7719" t="s">
        <v>84</v>
      </c>
      <c r="O7719" t="s">
        <v>8695</v>
      </c>
      <c r="P7719" t="s">
        <v>748</v>
      </c>
    </row>
    <row r="7720" spans="1:16" x14ac:dyDescent="0.45">
      <c r="A7720">
        <v>7719</v>
      </c>
      <c r="B7720" s="10">
        <v>45490</v>
      </c>
      <c r="C7720">
        <v>4688</v>
      </c>
      <c r="D7720" t="s">
        <v>89</v>
      </c>
      <c r="E7720">
        <v>33</v>
      </c>
      <c r="F7720" t="s">
        <v>5</v>
      </c>
      <c r="G7720">
        <v>2</v>
      </c>
      <c r="H7720">
        <v>2204.9</v>
      </c>
      <c r="I7720">
        <v>4409.8</v>
      </c>
      <c r="J7720" t="s">
        <v>87</v>
      </c>
      <c r="K7720" t="s">
        <v>82</v>
      </c>
      <c r="L7720" t="s">
        <v>123</v>
      </c>
      <c r="M7720">
        <v>2024</v>
      </c>
      <c r="N7720" t="s">
        <v>84</v>
      </c>
      <c r="O7720" t="s">
        <v>3821</v>
      </c>
      <c r="P7720" t="s">
        <v>86</v>
      </c>
    </row>
    <row r="7721" spans="1:16" x14ac:dyDescent="0.45">
      <c r="A7721">
        <v>7720</v>
      </c>
      <c r="B7721" s="10">
        <v>45490</v>
      </c>
      <c r="C7721">
        <v>8689</v>
      </c>
      <c r="D7721" t="s">
        <v>80</v>
      </c>
      <c r="E7721">
        <v>34</v>
      </c>
      <c r="F7721" t="s">
        <v>5</v>
      </c>
      <c r="G7721">
        <v>3</v>
      </c>
      <c r="H7721">
        <v>332.95</v>
      </c>
      <c r="I7721">
        <v>998.85</v>
      </c>
      <c r="J7721" t="s">
        <v>87</v>
      </c>
      <c r="K7721" t="s">
        <v>567</v>
      </c>
      <c r="L7721" t="s">
        <v>123</v>
      </c>
      <c r="M7721">
        <v>2024</v>
      </c>
      <c r="N7721" t="s">
        <v>84</v>
      </c>
      <c r="O7721" t="s">
        <v>8765</v>
      </c>
      <c r="P7721" t="s">
        <v>748</v>
      </c>
    </row>
    <row r="7722" spans="1:16" x14ac:dyDescent="0.45">
      <c r="A7722">
        <v>7721</v>
      </c>
      <c r="B7722" s="10">
        <v>45490</v>
      </c>
      <c r="C7722">
        <v>2379</v>
      </c>
      <c r="D7722" t="s">
        <v>89</v>
      </c>
      <c r="E7722">
        <v>47</v>
      </c>
      <c r="F7722" t="s">
        <v>6</v>
      </c>
      <c r="G7722">
        <v>5</v>
      </c>
      <c r="H7722">
        <v>1898.06</v>
      </c>
      <c r="I7722">
        <v>9490.2999999999993</v>
      </c>
      <c r="J7722" t="s">
        <v>93</v>
      </c>
      <c r="K7722" t="s">
        <v>82</v>
      </c>
      <c r="L7722" t="s">
        <v>123</v>
      </c>
      <c r="M7722">
        <v>2024</v>
      </c>
      <c r="N7722" t="s">
        <v>84</v>
      </c>
      <c r="O7722" t="s">
        <v>4327</v>
      </c>
      <c r="P7722" t="s">
        <v>86</v>
      </c>
    </row>
    <row r="7723" spans="1:16" x14ac:dyDescent="0.45">
      <c r="A7723">
        <v>7722</v>
      </c>
      <c r="B7723" s="10">
        <v>45490</v>
      </c>
      <c r="C7723">
        <v>5243</v>
      </c>
      <c r="D7723" t="s">
        <v>89</v>
      </c>
      <c r="E7723">
        <v>48</v>
      </c>
      <c r="F7723" t="s">
        <v>9</v>
      </c>
      <c r="G7723">
        <v>1</v>
      </c>
      <c r="H7723">
        <v>3937.85</v>
      </c>
      <c r="I7723">
        <v>3937.85</v>
      </c>
      <c r="J7723" t="s">
        <v>93</v>
      </c>
      <c r="K7723" t="s">
        <v>82</v>
      </c>
      <c r="L7723" t="s">
        <v>123</v>
      </c>
      <c r="M7723">
        <v>2024</v>
      </c>
      <c r="N7723" t="s">
        <v>84</v>
      </c>
      <c r="O7723" t="s">
        <v>5702</v>
      </c>
      <c r="P7723" t="s">
        <v>86</v>
      </c>
    </row>
    <row r="7724" spans="1:16" x14ac:dyDescent="0.45">
      <c r="A7724">
        <v>7723</v>
      </c>
      <c r="B7724" s="10">
        <v>45490</v>
      </c>
      <c r="C7724">
        <v>7507</v>
      </c>
      <c r="D7724" t="s">
        <v>80</v>
      </c>
      <c r="E7724">
        <v>52</v>
      </c>
      <c r="F7724" t="s">
        <v>5</v>
      </c>
      <c r="G7724">
        <v>4</v>
      </c>
      <c r="H7724">
        <v>2063.0100000000002</v>
      </c>
      <c r="I7724">
        <v>8252.0400000000009</v>
      </c>
      <c r="J7724" t="s">
        <v>93</v>
      </c>
      <c r="K7724" t="s">
        <v>82</v>
      </c>
      <c r="L7724" t="s">
        <v>123</v>
      </c>
      <c r="M7724">
        <v>2024</v>
      </c>
      <c r="N7724" t="s">
        <v>84</v>
      </c>
      <c r="O7724" t="s">
        <v>2139</v>
      </c>
      <c r="P7724" t="s">
        <v>86</v>
      </c>
    </row>
    <row r="7725" spans="1:16" x14ac:dyDescent="0.45">
      <c r="A7725">
        <v>7724</v>
      </c>
      <c r="B7725" s="10">
        <v>45490</v>
      </c>
      <c r="C7725">
        <v>8819</v>
      </c>
      <c r="D7725" t="s">
        <v>89</v>
      </c>
      <c r="E7725">
        <v>62</v>
      </c>
      <c r="F7725" t="s">
        <v>9</v>
      </c>
      <c r="G7725">
        <v>5</v>
      </c>
      <c r="H7725">
        <v>3889.12</v>
      </c>
      <c r="I7725">
        <v>19445.599999999999</v>
      </c>
      <c r="J7725" t="s">
        <v>81</v>
      </c>
      <c r="K7725" t="s">
        <v>82</v>
      </c>
      <c r="L7725" t="s">
        <v>123</v>
      </c>
      <c r="M7725">
        <v>2024</v>
      </c>
      <c r="N7725" t="s">
        <v>84</v>
      </c>
      <c r="O7725" t="s">
        <v>4780</v>
      </c>
      <c r="P7725" t="s">
        <v>86</v>
      </c>
    </row>
    <row r="7726" spans="1:16" x14ac:dyDescent="0.45">
      <c r="A7726">
        <v>7725</v>
      </c>
      <c r="B7726" s="10">
        <v>45490</v>
      </c>
      <c r="C7726">
        <v>9593</v>
      </c>
      <c r="D7726" t="s">
        <v>89</v>
      </c>
      <c r="E7726">
        <v>25</v>
      </c>
      <c r="F7726" t="s">
        <v>6</v>
      </c>
      <c r="G7726">
        <v>2</v>
      </c>
      <c r="H7726">
        <v>3459.75</v>
      </c>
      <c r="I7726">
        <v>6919.5</v>
      </c>
      <c r="J7726" t="s">
        <v>87</v>
      </c>
      <c r="K7726" t="s">
        <v>82</v>
      </c>
      <c r="L7726" t="s">
        <v>123</v>
      </c>
      <c r="M7726">
        <v>2024</v>
      </c>
      <c r="N7726" t="s">
        <v>84</v>
      </c>
      <c r="O7726" t="s">
        <v>3822</v>
      </c>
      <c r="P7726" t="s">
        <v>86</v>
      </c>
    </row>
    <row r="7727" spans="1:16" x14ac:dyDescent="0.45">
      <c r="A7727">
        <v>7726</v>
      </c>
      <c r="B7727" s="10">
        <v>45490</v>
      </c>
      <c r="C7727">
        <v>3653</v>
      </c>
      <c r="D7727" t="s">
        <v>89</v>
      </c>
      <c r="E7727">
        <v>47</v>
      </c>
      <c r="F7727" t="s">
        <v>7</v>
      </c>
      <c r="G7727">
        <v>5</v>
      </c>
      <c r="H7727">
        <v>2610.6799999999998</v>
      </c>
      <c r="I7727">
        <v>13053.4</v>
      </c>
      <c r="J7727" t="s">
        <v>93</v>
      </c>
      <c r="K7727" t="s">
        <v>82</v>
      </c>
      <c r="L7727" t="s">
        <v>123</v>
      </c>
      <c r="M7727">
        <v>2024</v>
      </c>
      <c r="N7727" t="s">
        <v>84</v>
      </c>
      <c r="O7727" t="s">
        <v>4328</v>
      </c>
      <c r="P7727" t="s">
        <v>86</v>
      </c>
    </row>
    <row r="7728" spans="1:16" x14ac:dyDescent="0.45">
      <c r="A7728">
        <v>7727</v>
      </c>
      <c r="B7728" s="10">
        <v>45491</v>
      </c>
      <c r="C7728">
        <v>6611</v>
      </c>
      <c r="D7728" t="s">
        <v>89</v>
      </c>
      <c r="E7728">
        <v>56</v>
      </c>
      <c r="F7728" t="s">
        <v>7</v>
      </c>
      <c r="G7728">
        <v>1</v>
      </c>
      <c r="H7728">
        <v>3701.66</v>
      </c>
      <c r="I7728">
        <v>3701.66</v>
      </c>
      <c r="J7728" t="s">
        <v>81</v>
      </c>
      <c r="K7728" t="s">
        <v>82</v>
      </c>
      <c r="L7728" t="s">
        <v>123</v>
      </c>
      <c r="M7728">
        <v>2024</v>
      </c>
      <c r="N7728" t="s">
        <v>84</v>
      </c>
      <c r="O7728" t="s">
        <v>553</v>
      </c>
      <c r="P7728" t="s">
        <v>86</v>
      </c>
    </row>
    <row r="7729" spans="1:16" x14ac:dyDescent="0.45">
      <c r="A7729">
        <v>7728</v>
      </c>
      <c r="B7729" s="10">
        <v>45491</v>
      </c>
      <c r="C7729">
        <v>7127</v>
      </c>
      <c r="D7729" t="s">
        <v>89</v>
      </c>
      <c r="E7729">
        <v>38</v>
      </c>
      <c r="F7729" t="s">
        <v>9</v>
      </c>
      <c r="G7729">
        <v>3</v>
      </c>
      <c r="H7729">
        <v>4401.6099999999997</v>
      </c>
      <c r="I7729">
        <v>13204.83</v>
      </c>
      <c r="J7729" t="s">
        <v>97</v>
      </c>
      <c r="K7729" t="s">
        <v>82</v>
      </c>
      <c r="L7729" t="s">
        <v>123</v>
      </c>
      <c r="M7729">
        <v>2024</v>
      </c>
      <c r="N7729" t="s">
        <v>84</v>
      </c>
      <c r="O7729" t="s">
        <v>8628</v>
      </c>
      <c r="P7729" t="s">
        <v>748</v>
      </c>
    </row>
    <row r="7730" spans="1:16" x14ac:dyDescent="0.45">
      <c r="A7730">
        <v>7729</v>
      </c>
      <c r="B7730" s="10">
        <v>45491</v>
      </c>
      <c r="C7730">
        <v>4923</v>
      </c>
      <c r="D7730" t="s">
        <v>89</v>
      </c>
      <c r="E7730">
        <v>32</v>
      </c>
      <c r="F7730" t="s">
        <v>6</v>
      </c>
      <c r="G7730">
        <v>1</v>
      </c>
      <c r="H7730">
        <v>3975.41</v>
      </c>
      <c r="I7730">
        <v>3975.41</v>
      </c>
      <c r="J7730" t="s">
        <v>87</v>
      </c>
      <c r="K7730" t="s">
        <v>82</v>
      </c>
      <c r="L7730" t="s">
        <v>123</v>
      </c>
      <c r="M7730">
        <v>2024</v>
      </c>
      <c r="N7730" t="s">
        <v>84</v>
      </c>
      <c r="O7730" t="s">
        <v>5481</v>
      </c>
      <c r="P7730" t="s">
        <v>86</v>
      </c>
    </row>
    <row r="7731" spans="1:16" x14ac:dyDescent="0.45">
      <c r="A7731">
        <v>7730</v>
      </c>
      <c r="B7731" s="10">
        <v>45491</v>
      </c>
      <c r="C7731">
        <v>9459</v>
      </c>
      <c r="D7731" t="s">
        <v>80</v>
      </c>
      <c r="E7731">
        <v>51</v>
      </c>
      <c r="F7731" t="s">
        <v>7</v>
      </c>
      <c r="G7731">
        <v>2</v>
      </c>
      <c r="H7731">
        <v>3474.06</v>
      </c>
      <c r="I7731">
        <v>6948.12</v>
      </c>
      <c r="J7731" t="s">
        <v>93</v>
      </c>
      <c r="K7731" t="s">
        <v>82</v>
      </c>
      <c r="L7731" t="s">
        <v>123</v>
      </c>
      <c r="M7731">
        <v>2024</v>
      </c>
      <c r="N7731" t="s">
        <v>84</v>
      </c>
      <c r="O7731" t="s">
        <v>3479</v>
      </c>
      <c r="P7731" t="s">
        <v>86</v>
      </c>
    </row>
    <row r="7732" spans="1:16" x14ac:dyDescent="0.45">
      <c r="A7732">
        <v>7731</v>
      </c>
      <c r="B7732" s="10">
        <v>45491</v>
      </c>
      <c r="C7732">
        <v>6912</v>
      </c>
      <c r="D7732" t="s">
        <v>89</v>
      </c>
      <c r="E7732">
        <v>44</v>
      </c>
      <c r="F7732" t="s">
        <v>8</v>
      </c>
      <c r="G7732">
        <v>1</v>
      </c>
      <c r="H7732">
        <v>3524.02</v>
      </c>
      <c r="I7732">
        <v>3524.02</v>
      </c>
      <c r="J7732" t="s">
        <v>97</v>
      </c>
      <c r="K7732" t="s">
        <v>82</v>
      </c>
      <c r="L7732" t="s">
        <v>123</v>
      </c>
      <c r="M7732">
        <v>2024</v>
      </c>
      <c r="N7732" t="s">
        <v>84</v>
      </c>
      <c r="O7732" t="s">
        <v>5275</v>
      </c>
      <c r="P7732" t="s">
        <v>86</v>
      </c>
    </row>
    <row r="7733" spans="1:16" x14ac:dyDescent="0.45">
      <c r="A7733">
        <v>7732</v>
      </c>
      <c r="B7733" s="10">
        <v>45491</v>
      </c>
      <c r="C7733">
        <v>6130</v>
      </c>
      <c r="D7733" t="s">
        <v>80</v>
      </c>
      <c r="E7733">
        <v>19</v>
      </c>
      <c r="F7733" t="s">
        <v>8</v>
      </c>
      <c r="G7733">
        <v>4</v>
      </c>
      <c r="H7733">
        <v>847.44</v>
      </c>
      <c r="I7733">
        <v>3389.76</v>
      </c>
      <c r="J7733" t="s">
        <v>95</v>
      </c>
      <c r="K7733" t="s">
        <v>82</v>
      </c>
      <c r="L7733" t="s">
        <v>123</v>
      </c>
      <c r="M7733">
        <v>2024</v>
      </c>
      <c r="N7733" t="s">
        <v>84</v>
      </c>
      <c r="O7733" t="s">
        <v>2417</v>
      </c>
      <c r="P7733" t="s">
        <v>86</v>
      </c>
    </row>
    <row r="7734" spans="1:16" x14ac:dyDescent="0.45">
      <c r="A7734">
        <v>7733</v>
      </c>
      <c r="B7734" s="10">
        <v>45491</v>
      </c>
      <c r="C7734">
        <v>6439</v>
      </c>
      <c r="D7734" t="s">
        <v>80</v>
      </c>
      <c r="E7734">
        <v>27</v>
      </c>
      <c r="F7734" t="s">
        <v>7</v>
      </c>
      <c r="G7734">
        <v>1</v>
      </c>
      <c r="H7734">
        <v>4755.83</v>
      </c>
      <c r="I7734">
        <v>4755.83</v>
      </c>
      <c r="J7734" t="s">
        <v>87</v>
      </c>
      <c r="K7734" t="s">
        <v>82</v>
      </c>
      <c r="L7734" t="s">
        <v>123</v>
      </c>
      <c r="M7734">
        <v>2024</v>
      </c>
      <c r="N7734" t="s">
        <v>84</v>
      </c>
      <c r="O7734" t="s">
        <v>5482</v>
      </c>
      <c r="P7734" t="s">
        <v>86</v>
      </c>
    </row>
    <row r="7735" spans="1:16" x14ac:dyDescent="0.45">
      <c r="A7735">
        <v>7734</v>
      </c>
      <c r="B7735" s="10">
        <v>45491</v>
      </c>
      <c r="C7735">
        <v>8880</v>
      </c>
      <c r="D7735" t="s">
        <v>80</v>
      </c>
      <c r="E7735">
        <v>22</v>
      </c>
      <c r="F7735" t="s">
        <v>102</v>
      </c>
      <c r="G7735">
        <v>5</v>
      </c>
      <c r="H7735">
        <v>1068.04</v>
      </c>
      <c r="I7735">
        <v>5340.2</v>
      </c>
      <c r="J7735" t="s">
        <v>95</v>
      </c>
      <c r="K7735" t="s">
        <v>82</v>
      </c>
      <c r="L7735" t="s">
        <v>123</v>
      </c>
      <c r="M7735">
        <v>2024</v>
      </c>
      <c r="N7735" t="s">
        <v>84</v>
      </c>
      <c r="O7735" t="s">
        <v>4950</v>
      </c>
      <c r="P7735" t="s">
        <v>86</v>
      </c>
    </row>
    <row r="7736" spans="1:16" x14ac:dyDescent="0.45">
      <c r="A7736">
        <v>7735</v>
      </c>
      <c r="B7736" s="10">
        <v>45491</v>
      </c>
      <c r="C7736">
        <v>7449</v>
      </c>
      <c r="D7736" t="s">
        <v>89</v>
      </c>
      <c r="E7736">
        <v>44</v>
      </c>
      <c r="F7736" t="s">
        <v>9</v>
      </c>
      <c r="G7736">
        <v>3</v>
      </c>
      <c r="H7736">
        <v>1777.31</v>
      </c>
      <c r="I7736">
        <v>5331.93</v>
      </c>
      <c r="J7736" t="s">
        <v>97</v>
      </c>
      <c r="K7736" t="s">
        <v>82</v>
      </c>
      <c r="L7736" t="s">
        <v>123</v>
      </c>
      <c r="M7736">
        <v>2024</v>
      </c>
      <c r="N7736" t="s">
        <v>84</v>
      </c>
      <c r="O7736" t="s">
        <v>6377</v>
      </c>
      <c r="P7736" t="s">
        <v>86</v>
      </c>
    </row>
    <row r="7737" spans="1:16" x14ac:dyDescent="0.45">
      <c r="A7737">
        <v>7736</v>
      </c>
      <c r="B7737" s="10">
        <v>45491</v>
      </c>
      <c r="C7737">
        <v>2725</v>
      </c>
      <c r="D7737" t="s">
        <v>89</v>
      </c>
      <c r="E7737">
        <v>21</v>
      </c>
      <c r="F7737" t="s">
        <v>7</v>
      </c>
      <c r="G7737">
        <v>4</v>
      </c>
      <c r="H7737">
        <v>2614.0300000000002</v>
      </c>
      <c r="I7737">
        <v>10456.120000000001</v>
      </c>
      <c r="J7737" t="s">
        <v>95</v>
      </c>
      <c r="K7737" t="s">
        <v>82</v>
      </c>
      <c r="L7737" t="s">
        <v>123</v>
      </c>
      <c r="M7737">
        <v>2024</v>
      </c>
      <c r="N7737" t="s">
        <v>84</v>
      </c>
      <c r="O7737" t="s">
        <v>2418</v>
      </c>
      <c r="P7737" t="s">
        <v>86</v>
      </c>
    </row>
    <row r="7738" spans="1:16" x14ac:dyDescent="0.45">
      <c r="A7738">
        <v>7737</v>
      </c>
      <c r="B7738" s="10">
        <v>45491</v>
      </c>
      <c r="C7738">
        <v>8522</v>
      </c>
      <c r="D7738" t="s">
        <v>80</v>
      </c>
      <c r="E7738">
        <v>64</v>
      </c>
      <c r="F7738" t="s">
        <v>9</v>
      </c>
      <c r="G7738">
        <v>4</v>
      </c>
      <c r="H7738">
        <v>674.59</v>
      </c>
      <c r="I7738">
        <v>2698.36</v>
      </c>
      <c r="J7738" t="s">
        <v>81</v>
      </c>
      <c r="K7738" t="s">
        <v>82</v>
      </c>
      <c r="L7738" t="s">
        <v>123</v>
      </c>
      <c r="M7738">
        <v>2024</v>
      </c>
      <c r="N7738" t="s">
        <v>84</v>
      </c>
      <c r="O7738" t="s">
        <v>1505</v>
      </c>
      <c r="P7738" t="s">
        <v>86</v>
      </c>
    </row>
    <row r="7739" spans="1:16" x14ac:dyDescent="0.45">
      <c r="A7739">
        <v>7738</v>
      </c>
      <c r="B7739" s="10">
        <v>45491</v>
      </c>
      <c r="C7739">
        <v>5784</v>
      </c>
      <c r="D7739" t="s">
        <v>80</v>
      </c>
      <c r="E7739">
        <v>30</v>
      </c>
      <c r="F7739" t="s">
        <v>6</v>
      </c>
      <c r="G7739">
        <v>4</v>
      </c>
      <c r="H7739">
        <v>2988.2</v>
      </c>
      <c r="I7739">
        <v>11952.8</v>
      </c>
      <c r="J7739" t="s">
        <v>87</v>
      </c>
      <c r="K7739" t="s">
        <v>82</v>
      </c>
      <c r="L7739" t="s">
        <v>123</v>
      </c>
      <c r="M7739">
        <v>2024</v>
      </c>
      <c r="N7739" t="s">
        <v>668</v>
      </c>
      <c r="O7739" t="s">
        <v>10063</v>
      </c>
      <c r="P7739" t="s">
        <v>86</v>
      </c>
    </row>
    <row r="7740" spans="1:16" x14ac:dyDescent="0.45">
      <c r="A7740">
        <v>7739</v>
      </c>
      <c r="B7740" s="10">
        <v>45491</v>
      </c>
      <c r="C7740">
        <v>2232</v>
      </c>
      <c r="D7740" t="s">
        <v>80</v>
      </c>
      <c r="E7740">
        <v>34</v>
      </c>
      <c r="F7740" t="s">
        <v>7</v>
      </c>
      <c r="G7740">
        <v>2</v>
      </c>
      <c r="H7740">
        <v>954.26</v>
      </c>
      <c r="I7740">
        <v>1908.52</v>
      </c>
      <c r="J7740" t="s">
        <v>87</v>
      </c>
      <c r="K7740" t="s">
        <v>567</v>
      </c>
      <c r="L7740" t="s">
        <v>123</v>
      </c>
      <c r="M7740">
        <v>2024</v>
      </c>
      <c r="N7740" t="s">
        <v>84</v>
      </c>
      <c r="O7740" t="s">
        <v>7116</v>
      </c>
      <c r="P7740" t="s">
        <v>86</v>
      </c>
    </row>
    <row r="7741" spans="1:16" x14ac:dyDescent="0.45">
      <c r="A7741">
        <v>7740</v>
      </c>
      <c r="B7741" s="10">
        <v>45492</v>
      </c>
      <c r="C7741">
        <v>9808</v>
      </c>
      <c r="D7741" t="s">
        <v>89</v>
      </c>
      <c r="E7741">
        <v>38</v>
      </c>
      <c r="F7741" t="s">
        <v>8</v>
      </c>
      <c r="G7741">
        <v>2</v>
      </c>
      <c r="H7741">
        <v>4620.67</v>
      </c>
      <c r="I7741">
        <v>9241.34</v>
      </c>
      <c r="J7741" t="s">
        <v>97</v>
      </c>
      <c r="K7741" t="s">
        <v>82</v>
      </c>
      <c r="L7741" t="s">
        <v>123</v>
      </c>
      <c r="M7741">
        <v>2024</v>
      </c>
      <c r="N7741" t="s">
        <v>668</v>
      </c>
      <c r="O7741" t="s">
        <v>733</v>
      </c>
      <c r="P7741" t="s">
        <v>86</v>
      </c>
    </row>
    <row r="7742" spans="1:16" x14ac:dyDescent="0.45">
      <c r="A7742">
        <v>7741</v>
      </c>
      <c r="B7742" s="10">
        <v>45492</v>
      </c>
      <c r="C7742">
        <v>9338</v>
      </c>
      <c r="D7742" t="s">
        <v>89</v>
      </c>
      <c r="E7742">
        <v>40</v>
      </c>
      <c r="F7742" t="s">
        <v>6</v>
      </c>
      <c r="G7742">
        <v>5</v>
      </c>
      <c r="H7742">
        <v>4448.95</v>
      </c>
      <c r="I7742">
        <v>22244.75</v>
      </c>
      <c r="J7742" t="s">
        <v>97</v>
      </c>
      <c r="K7742" t="s">
        <v>82</v>
      </c>
      <c r="L7742" t="s">
        <v>123</v>
      </c>
      <c r="M7742">
        <v>2024</v>
      </c>
      <c r="N7742" t="s">
        <v>84</v>
      </c>
      <c r="O7742" t="s">
        <v>4563</v>
      </c>
      <c r="P7742" t="s">
        <v>86</v>
      </c>
    </row>
    <row r="7743" spans="1:16" x14ac:dyDescent="0.45">
      <c r="A7743">
        <v>7742</v>
      </c>
      <c r="B7743" s="10">
        <v>45492</v>
      </c>
      <c r="C7743">
        <v>8446</v>
      </c>
      <c r="D7743" t="s">
        <v>89</v>
      </c>
      <c r="E7743">
        <v>50</v>
      </c>
      <c r="F7743" t="s">
        <v>102</v>
      </c>
      <c r="G7743">
        <v>3</v>
      </c>
      <c r="H7743">
        <v>2744.91</v>
      </c>
      <c r="I7743">
        <v>8234.73</v>
      </c>
      <c r="J7743" t="s">
        <v>93</v>
      </c>
      <c r="K7743" t="s">
        <v>82</v>
      </c>
      <c r="L7743" t="s">
        <v>123</v>
      </c>
      <c r="M7743">
        <v>2024</v>
      </c>
      <c r="N7743" t="s">
        <v>84</v>
      </c>
      <c r="O7743" t="s">
        <v>6605</v>
      </c>
      <c r="P7743" t="s">
        <v>86</v>
      </c>
    </row>
    <row r="7744" spans="1:16" x14ac:dyDescent="0.45">
      <c r="A7744">
        <v>7743</v>
      </c>
      <c r="B7744" s="10">
        <v>45492</v>
      </c>
      <c r="C7744">
        <v>5616</v>
      </c>
      <c r="D7744" t="s">
        <v>80</v>
      </c>
      <c r="E7744">
        <v>32</v>
      </c>
      <c r="F7744" t="s">
        <v>9</v>
      </c>
      <c r="G7744">
        <v>1</v>
      </c>
      <c r="H7744">
        <v>2274.91</v>
      </c>
      <c r="I7744">
        <v>2274.91</v>
      </c>
      <c r="J7744" t="s">
        <v>87</v>
      </c>
      <c r="K7744" t="s">
        <v>82</v>
      </c>
      <c r="L7744" t="s">
        <v>123</v>
      </c>
      <c r="M7744">
        <v>2024</v>
      </c>
      <c r="N7744" t="s">
        <v>84</v>
      </c>
      <c r="O7744" t="s">
        <v>5483</v>
      </c>
      <c r="P7744" t="s">
        <v>86</v>
      </c>
    </row>
    <row r="7745" spans="1:16" x14ac:dyDescent="0.45">
      <c r="A7745">
        <v>7744</v>
      </c>
      <c r="B7745" s="10">
        <v>45492</v>
      </c>
      <c r="C7745">
        <v>5725</v>
      </c>
      <c r="D7745" t="s">
        <v>89</v>
      </c>
      <c r="E7745">
        <v>31</v>
      </c>
      <c r="F7745" t="s">
        <v>102</v>
      </c>
      <c r="G7745">
        <v>5</v>
      </c>
      <c r="H7745">
        <v>557.88</v>
      </c>
      <c r="I7745">
        <v>2789.4</v>
      </c>
      <c r="J7745" t="s">
        <v>87</v>
      </c>
      <c r="K7745" t="s">
        <v>82</v>
      </c>
      <c r="L7745" t="s">
        <v>123</v>
      </c>
      <c r="M7745">
        <v>2024</v>
      </c>
      <c r="N7745" t="s">
        <v>84</v>
      </c>
      <c r="O7745" t="s">
        <v>4079</v>
      </c>
      <c r="P7745" t="s">
        <v>86</v>
      </c>
    </row>
    <row r="7746" spans="1:16" x14ac:dyDescent="0.45">
      <c r="A7746">
        <v>7745</v>
      </c>
      <c r="B7746" s="10">
        <v>45492</v>
      </c>
      <c r="C7746">
        <v>4677</v>
      </c>
      <c r="D7746" t="s">
        <v>89</v>
      </c>
      <c r="E7746">
        <v>26</v>
      </c>
      <c r="F7746" t="s">
        <v>8</v>
      </c>
      <c r="G7746">
        <v>2</v>
      </c>
      <c r="H7746">
        <v>4125.34</v>
      </c>
      <c r="I7746">
        <v>8250.68</v>
      </c>
      <c r="J7746" t="s">
        <v>87</v>
      </c>
      <c r="K7746" t="s">
        <v>82</v>
      </c>
      <c r="L7746" t="s">
        <v>123</v>
      </c>
      <c r="M7746">
        <v>2024</v>
      </c>
      <c r="N7746" t="s">
        <v>84</v>
      </c>
      <c r="O7746" t="s">
        <v>3823</v>
      </c>
      <c r="P7746" t="s">
        <v>86</v>
      </c>
    </row>
    <row r="7747" spans="1:16" x14ac:dyDescent="0.45">
      <c r="A7747">
        <v>7746</v>
      </c>
      <c r="B7747" s="10">
        <v>45492</v>
      </c>
      <c r="C7747">
        <v>7287</v>
      </c>
      <c r="D7747" t="s">
        <v>80</v>
      </c>
      <c r="E7747">
        <v>61</v>
      </c>
      <c r="F7747" t="s">
        <v>5</v>
      </c>
      <c r="G7747">
        <v>5</v>
      </c>
      <c r="H7747">
        <v>1927.88</v>
      </c>
      <c r="I7747">
        <v>9639.4</v>
      </c>
      <c r="J7747" t="s">
        <v>81</v>
      </c>
      <c r="K7747" t="s">
        <v>82</v>
      </c>
      <c r="L7747" t="s">
        <v>123</v>
      </c>
      <c r="M7747">
        <v>2024</v>
      </c>
      <c r="N7747" t="s">
        <v>84</v>
      </c>
      <c r="O7747" t="s">
        <v>9102</v>
      </c>
      <c r="P7747" t="s">
        <v>748</v>
      </c>
    </row>
    <row r="7748" spans="1:16" x14ac:dyDescent="0.45">
      <c r="A7748">
        <v>7747</v>
      </c>
      <c r="B7748" s="10">
        <v>45492</v>
      </c>
      <c r="C7748">
        <v>9480</v>
      </c>
      <c r="D7748" t="s">
        <v>89</v>
      </c>
      <c r="E7748">
        <v>54</v>
      </c>
      <c r="F7748" t="s">
        <v>5</v>
      </c>
      <c r="G7748">
        <v>3</v>
      </c>
      <c r="H7748">
        <v>1269.3</v>
      </c>
      <c r="I7748">
        <v>3807.9</v>
      </c>
      <c r="J7748" t="s">
        <v>93</v>
      </c>
      <c r="K7748" t="s">
        <v>82</v>
      </c>
      <c r="L7748" t="s">
        <v>123</v>
      </c>
      <c r="M7748">
        <v>2024</v>
      </c>
      <c r="N7748" t="s">
        <v>84</v>
      </c>
      <c r="O7748" t="s">
        <v>8545</v>
      </c>
      <c r="P7748" t="s">
        <v>748</v>
      </c>
    </row>
    <row r="7749" spans="1:16" x14ac:dyDescent="0.45">
      <c r="A7749">
        <v>7748</v>
      </c>
      <c r="B7749" s="10">
        <v>45492</v>
      </c>
      <c r="C7749">
        <v>2409</v>
      </c>
      <c r="D7749" t="s">
        <v>80</v>
      </c>
      <c r="E7749">
        <v>47</v>
      </c>
      <c r="F7749" t="s">
        <v>9</v>
      </c>
      <c r="G7749">
        <v>5</v>
      </c>
      <c r="H7749">
        <v>4976.7299999999996</v>
      </c>
      <c r="I7749">
        <v>24883.65</v>
      </c>
      <c r="J7749" t="s">
        <v>93</v>
      </c>
      <c r="K7749" t="s">
        <v>82</v>
      </c>
      <c r="L7749" t="s">
        <v>123</v>
      </c>
      <c r="M7749">
        <v>2024</v>
      </c>
      <c r="N7749" t="s">
        <v>84</v>
      </c>
      <c r="O7749" t="s">
        <v>9202</v>
      </c>
      <c r="P7749" t="s">
        <v>748</v>
      </c>
    </row>
    <row r="7750" spans="1:16" x14ac:dyDescent="0.45">
      <c r="A7750">
        <v>7749</v>
      </c>
      <c r="B7750" s="10">
        <v>45492</v>
      </c>
      <c r="C7750">
        <v>9205</v>
      </c>
      <c r="D7750" t="s">
        <v>89</v>
      </c>
      <c r="E7750">
        <v>46</v>
      </c>
      <c r="F7750" t="s">
        <v>6</v>
      </c>
      <c r="G7750">
        <v>4</v>
      </c>
      <c r="H7750">
        <v>3358.07</v>
      </c>
      <c r="I7750">
        <v>13432.28</v>
      </c>
      <c r="J7750" t="s">
        <v>93</v>
      </c>
      <c r="K7750" t="s">
        <v>82</v>
      </c>
      <c r="L7750" t="s">
        <v>123</v>
      </c>
      <c r="M7750">
        <v>2024</v>
      </c>
      <c r="N7750" t="s">
        <v>84</v>
      </c>
      <c r="O7750" t="s">
        <v>2140</v>
      </c>
      <c r="P7750" t="s">
        <v>86</v>
      </c>
    </row>
    <row r="7751" spans="1:16" x14ac:dyDescent="0.45">
      <c r="A7751">
        <v>7750</v>
      </c>
      <c r="B7751" s="10">
        <v>45492</v>
      </c>
      <c r="C7751">
        <v>1256</v>
      </c>
      <c r="D7751" t="s">
        <v>80</v>
      </c>
      <c r="E7751">
        <v>40</v>
      </c>
      <c r="F7751" t="s">
        <v>8</v>
      </c>
      <c r="G7751">
        <v>1</v>
      </c>
      <c r="H7751">
        <v>415.62</v>
      </c>
      <c r="I7751">
        <v>415.62</v>
      </c>
      <c r="J7751" t="s">
        <v>97</v>
      </c>
      <c r="K7751" t="s">
        <v>567</v>
      </c>
      <c r="L7751" t="s">
        <v>123</v>
      </c>
      <c r="M7751">
        <v>2024</v>
      </c>
      <c r="N7751" t="s">
        <v>84</v>
      </c>
      <c r="O7751" t="s">
        <v>7982</v>
      </c>
      <c r="P7751" t="s">
        <v>86</v>
      </c>
    </row>
    <row r="7752" spans="1:16" x14ac:dyDescent="0.45">
      <c r="A7752">
        <v>7751</v>
      </c>
      <c r="B7752" s="10">
        <v>45492</v>
      </c>
      <c r="C7752">
        <v>2721</v>
      </c>
      <c r="D7752" t="s">
        <v>89</v>
      </c>
      <c r="E7752">
        <v>51</v>
      </c>
      <c r="F7752" t="s">
        <v>9</v>
      </c>
      <c r="G7752">
        <v>2</v>
      </c>
      <c r="H7752">
        <v>4016.41</v>
      </c>
      <c r="I7752">
        <v>8032.82</v>
      </c>
      <c r="J7752" t="s">
        <v>93</v>
      </c>
      <c r="K7752" t="s">
        <v>82</v>
      </c>
      <c r="L7752" t="s">
        <v>123</v>
      </c>
      <c r="M7752">
        <v>2024</v>
      </c>
      <c r="N7752" t="s">
        <v>84</v>
      </c>
      <c r="O7752" t="s">
        <v>3480</v>
      </c>
      <c r="P7752" t="s">
        <v>86</v>
      </c>
    </row>
    <row r="7753" spans="1:16" x14ac:dyDescent="0.45">
      <c r="A7753">
        <v>7752</v>
      </c>
      <c r="B7753" s="10">
        <v>45492</v>
      </c>
      <c r="C7753">
        <v>2423</v>
      </c>
      <c r="D7753" t="s">
        <v>80</v>
      </c>
      <c r="E7753">
        <v>24</v>
      </c>
      <c r="F7753" t="s">
        <v>6</v>
      </c>
      <c r="G7753">
        <v>2</v>
      </c>
      <c r="H7753">
        <v>3764.49</v>
      </c>
      <c r="I7753">
        <v>7528.98</v>
      </c>
      <c r="J7753" t="s">
        <v>95</v>
      </c>
      <c r="K7753" t="s">
        <v>82</v>
      </c>
      <c r="L7753" t="s">
        <v>123</v>
      </c>
      <c r="M7753">
        <v>2024</v>
      </c>
      <c r="N7753" t="s">
        <v>84</v>
      </c>
      <c r="O7753" t="s">
        <v>2599</v>
      </c>
      <c r="P7753" t="s">
        <v>86</v>
      </c>
    </row>
    <row r="7754" spans="1:16" x14ac:dyDescent="0.45">
      <c r="A7754">
        <v>7753</v>
      </c>
      <c r="B7754" s="10">
        <v>45492</v>
      </c>
      <c r="C7754">
        <v>5953</v>
      </c>
      <c r="D7754" t="s">
        <v>89</v>
      </c>
      <c r="E7754">
        <v>26</v>
      </c>
      <c r="F7754" t="s">
        <v>9</v>
      </c>
      <c r="G7754">
        <v>3</v>
      </c>
      <c r="H7754">
        <v>2035.94</v>
      </c>
      <c r="I7754">
        <v>6107.82</v>
      </c>
      <c r="J7754" t="s">
        <v>87</v>
      </c>
      <c r="K7754" t="s">
        <v>82</v>
      </c>
      <c r="L7754" t="s">
        <v>123</v>
      </c>
      <c r="M7754">
        <v>2024</v>
      </c>
      <c r="N7754" t="s">
        <v>84</v>
      </c>
      <c r="O7754" t="s">
        <v>6163</v>
      </c>
      <c r="P7754" t="s">
        <v>86</v>
      </c>
    </row>
    <row r="7755" spans="1:16" x14ac:dyDescent="0.45">
      <c r="A7755">
        <v>7754</v>
      </c>
      <c r="B7755" s="10">
        <v>45493</v>
      </c>
      <c r="C7755">
        <v>3990</v>
      </c>
      <c r="D7755" t="s">
        <v>80</v>
      </c>
      <c r="E7755">
        <v>21</v>
      </c>
      <c r="F7755" t="s">
        <v>9</v>
      </c>
      <c r="G7755">
        <v>3</v>
      </c>
      <c r="H7755">
        <v>662.26</v>
      </c>
      <c r="I7755">
        <v>1986.78</v>
      </c>
      <c r="J7755" t="s">
        <v>95</v>
      </c>
      <c r="K7755" t="s">
        <v>567</v>
      </c>
      <c r="L7755" t="s">
        <v>123</v>
      </c>
      <c r="M7755">
        <v>2024</v>
      </c>
      <c r="N7755" t="s">
        <v>668</v>
      </c>
      <c r="O7755" t="s">
        <v>734</v>
      </c>
      <c r="P7755" t="s">
        <v>86</v>
      </c>
    </row>
    <row r="7756" spans="1:16" x14ac:dyDescent="0.45">
      <c r="A7756">
        <v>7755</v>
      </c>
      <c r="B7756" s="10">
        <v>45493</v>
      </c>
      <c r="C7756">
        <v>2195</v>
      </c>
      <c r="D7756" t="s">
        <v>80</v>
      </c>
      <c r="E7756">
        <v>19</v>
      </c>
      <c r="F7756" t="s">
        <v>102</v>
      </c>
      <c r="G7756">
        <v>3</v>
      </c>
      <c r="H7756">
        <v>2512.35</v>
      </c>
      <c r="I7756">
        <v>7537.05</v>
      </c>
      <c r="J7756" t="s">
        <v>95</v>
      </c>
      <c r="K7756" t="s">
        <v>82</v>
      </c>
      <c r="L7756" t="s">
        <v>123</v>
      </c>
      <c r="M7756">
        <v>2024</v>
      </c>
      <c r="N7756" t="s">
        <v>84</v>
      </c>
      <c r="O7756" t="s">
        <v>8696</v>
      </c>
      <c r="P7756" t="s">
        <v>748</v>
      </c>
    </row>
    <row r="7757" spans="1:16" x14ac:dyDescent="0.45">
      <c r="A7757">
        <v>7756</v>
      </c>
      <c r="B7757" s="10">
        <v>45493</v>
      </c>
      <c r="C7757">
        <v>5559</v>
      </c>
      <c r="D7757" t="s">
        <v>89</v>
      </c>
      <c r="E7757">
        <v>44</v>
      </c>
      <c r="F7757" t="s">
        <v>7</v>
      </c>
      <c r="G7757">
        <v>2</v>
      </c>
      <c r="H7757">
        <v>3828.43</v>
      </c>
      <c r="I7757">
        <v>7656.86</v>
      </c>
      <c r="J7757" t="s">
        <v>97</v>
      </c>
      <c r="K7757" t="s">
        <v>82</v>
      </c>
      <c r="L7757" t="s">
        <v>123</v>
      </c>
      <c r="M7757">
        <v>2024</v>
      </c>
      <c r="N7757" t="s">
        <v>84</v>
      </c>
      <c r="O7757" t="s">
        <v>2881</v>
      </c>
      <c r="P7757" t="s">
        <v>86</v>
      </c>
    </row>
    <row r="7758" spans="1:16" x14ac:dyDescent="0.45">
      <c r="A7758">
        <v>7757</v>
      </c>
      <c r="B7758" s="10">
        <v>45493</v>
      </c>
      <c r="C7758">
        <v>5365</v>
      </c>
      <c r="D7758" t="s">
        <v>89</v>
      </c>
      <c r="E7758">
        <v>50</v>
      </c>
      <c r="F7758" t="s">
        <v>8</v>
      </c>
      <c r="G7758">
        <v>4</v>
      </c>
      <c r="H7758">
        <v>426.27</v>
      </c>
      <c r="I7758">
        <v>1705.08</v>
      </c>
      <c r="J7758" t="s">
        <v>93</v>
      </c>
      <c r="K7758" t="s">
        <v>567</v>
      </c>
      <c r="L7758" t="s">
        <v>123</v>
      </c>
      <c r="M7758">
        <v>2024</v>
      </c>
      <c r="N7758" t="s">
        <v>84</v>
      </c>
      <c r="O7758" t="s">
        <v>7413</v>
      </c>
      <c r="P7758" t="s">
        <v>86</v>
      </c>
    </row>
    <row r="7759" spans="1:16" x14ac:dyDescent="0.45">
      <c r="A7759">
        <v>7758</v>
      </c>
      <c r="B7759" s="10">
        <v>45493</v>
      </c>
      <c r="C7759">
        <v>2244</v>
      </c>
      <c r="D7759" t="s">
        <v>80</v>
      </c>
      <c r="E7759">
        <v>49</v>
      </c>
      <c r="F7759" t="s">
        <v>102</v>
      </c>
      <c r="G7759">
        <v>1</v>
      </c>
      <c r="H7759">
        <v>859.04</v>
      </c>
      <c r="I7759">
        <v>859.04</v>
      </c>
      <c r="J7759" t="s">
        <v>93</v>
      </c>
      <c r="K7759" t="s">
        <v>567</v>
      </c>
      <c r="L7759" t="s">
        <v>123</v>
      </c>
      <c r="M7759">
        <v>2024</v>
      </c>
      <c r="N7759" t="s">
        <v>84</v>
      </c>
      <c r="O7759" t="s">
        <v>7842</v>
      </c>
      <c r="P7759" t="s">
        <v>86</v>
      </c>
    </row>
    <row r="7760" spans="1:16" x14ac:dyDescent="0.45">
      <c r="A7760">
        <v>7759</v>
      </c>
      <c r="B7760" s="10">
        <v>45493</v>
      </c>
      <c r="C7760">
        <v>7766</v>
      </c>
      <c r="D7760" t="s">
        <v>89</v>
      </c>
      <c r="E7760">
        <v>61</v>
      </c>
      <c r="F7760" t="s">
        <v>6</v>
      </c>
      <c r="G7760">
        <v>3</v>
      </c>
      <c r="H7760">
        <v>3113.68</v>
      </c>
      <c r="I7760">
        <v>9341.0400000000009</v>
      </c>
      <c r="J7760" t="s">
        <v>81</v>
      </c>
      <c r="K7760" t="s">
        <v>82</v>
      </c>
      <c r="L7760" t="s">
        <v>123</v>
      </c>
      <c r="M7760">
        <v>2024</v>
      </c>
      <c r="N7760" t="s">
        <v>84</v>
      </c>
      <c r="O7760" t="s">
        <v>8456</v>
      </c>
      <c r="P7760" t="s">
        <v>748</v>
      </c>
    </row>
    <row r="7761" spans="1:16" x14ac:dyDescent="0.45">
      <c r="A7761">
        <v>7760</v>
      </c>
      <c r="B7761" s="10">
        <v>45493</v>
      </c>
      <c r="C7761">
        <v>6302</v>
      </c>
      <c r="D7761" t="s">
        <v>80</v>
      </c>
      <c r="E7761">
        <v>62</v>
      </c>
      <c r="F7761" t="s">
        <v>7</v>
      </c>
      <c r="G7761">
        <v>2</v>
      </c>
      <c r="H7761">
        <v>2819.75</v>
      </c>
      <c r="I7761">
        <v>5639.5</v>
      </c>
      <c r="J7761" t="s">
        <v>81</v>
      </c>
      <c r="K7761" t="s">
        <v>82</v>
      </c>
      <c r="L7761" t="s">
        <v>123</v>
      </c>
      <c r="M7761">
        <v>2024</v>
      </c>
      <c r="N7761" t="s">
        <v>84</v>
      </c>
      <c r="O7761" t="s">
        <v>3180</v>
      </c>
      <c r="P7761" t="s">
        <v>86</v>
      </c>
    </row>
    <row r="7762" spans="1:16" x14ac:dyDescent="0.45">
      <c r="A7762">
        <v>7761</v>
      </c>
      <c r="B7762" s="10">
        <v>45493</v>
      </c>
      <c r="C7762">
        <v>2306</v>
      </c>
      <c r="D7762" t="s">
        <v>80</v>
      </c>
      <c r="E7762">
        <v>63</v>
      </c>
      <c r="F7762" t="s">
        <v>9</v>
      </c>
      <c r="G7762">
        <v>4</v>
      </c>
      <c r="H7762">
        <v>4530.18</v>
      </c>
      <c r="I7762">
        <v>18120.72</v>
      </c>
      <c r="J7762" t="s">
        <v>81</v>
      </c>
      <c r="K7762" t="s">
        <v>82</v>
      </c>
      <c r="L7762" t="s">
        <v>123</v>
      </c>
      <c r="M7762">
        <v>2024</v>
      </c>
      <c r="N7762" t="s">
        <v>84</v>
      </c>
      <c r="O7762" t="s">
        <v>1506</v>
      </c>
      <c r="P7762" t="s">
        <v>86</v>
      </c>
    </row>
    <row r="7763" spans="1:16" x14ac:dyDescent="0.45">
      <c r="A7763">
        <v>7762</v>
      </c>
      <c r="B7763" s="10">
        <v>45493</v>
      </c>
      <c r="C7763">
        <v>3402</v>
      </c>
      <c r="D7763" t="s">
        <v>89</v>
      </c>
      <c r="E7763">
        <v>54</v>
      </c>
      <c r="F7763" t="s">
        <v>5</v>
      </c>
      <c r="G7763">
        <v>3</v>
      </c>
      <c r="H7763">
        <v>4083.22</v>
      </c>
      <c r="I7763">
        <v>12249.66</v>
      </c>
      <c r="J7763" t="s">
        <v>93</v>
      </c>
      <c r="K7763" t="s">
        <v>82</v>
      </c>
      <c r="L7763" t="s">
        <v>123</v>
      </c>
      <c r="M7763">
        <v>2024</v>
      </c>
      <c r="N7763" t="s">
        <v>668</v>
      </c>
      <c r="O7763" t="s">
        <v>9537</v>
      </c>
      <c r="P7763" t="s">
        <v>86</v>
      </c>
    </row>
    <row r="7764" spans="1:16" x14ac:dyDescent="0.45">
      <c r="A7764">
        <v>7763</v>
      </c>
      <c r="B7764" s="10">
        <v>45493</v>
      </c>
      <c r="C7764">
        <v>1496</v>
      </c>
      <c r="D7764" t="s">
        <v>89</v>
      </c>
      <c r="E7764">
        <v>44</v>
      </c>
      <c r="F7764" t="s">
        <v>102</v>
      </c>
      <c r="G7764">
        <v>3</v>
      </c>
      <c r="H7764">
        <v>4598.21</v>
      </c>
      <c r="I7764">
        <v>13794.63</v>
      </c>
      <c r="J7764" t="s">
        <v>97</v>
      </c>
      <c r="K7764" t="s">
        <v>82</v>
      </c>
      <c r="L7764" t="s">
        <v>123</v>
      </c>
      <c r="M7764">
        <v>2024</v>
      </c>
      <c r="N7764" t="s">
        <v>84</v>
      </c>
      <c r="O7764" t="s">
        <v>8629</v>
      </c>
      <c r="P7764" t="s">
        <v>748</v>
      </c>
    </row>
    <row r="7765" spans="1:16" x14ac:dyDescent="0.45">
      <c r="A7765">
        <v>7764</v>
      </c>
      <c r="B7765" s="10">
        <v>45493</v>
      </c>
      <c r="C7765">
        <v>4399</v>
      </c>
      <c r="D7765" t="s">
        <v>89</v>
      </c>
      <c r="E7765">
        <v>45</v>
      </c>
      <c r="F7765" t="s">
        <v>8</v>
      </c>
      <c r="G7765">
        <v>1</v>
      </c>
      <c r="H7765">
        <v>2356.5</v>
      </c>
      <c r="I7765">
        <v>2356.5</v>
      </c>
      <c r="J7765" t="s">
        <v>93</v>
      </c>
      <c r="K7765" t="s">
        <v>82</v>
      </c>
      <c r="L7765" t="s">
        <v>123</v>
      </c>
      <c r="M7765">
        <v>2024</v>
      </c>
      <c r="N7765" t="s">
        <v>84</v>
      </c>
      <c r="O7765" t="s">
        <v>5703</v>
      </c>
      <c r="P7765" t="s">
        <v>86</v>
      </c>
    </row>
    <row r="7766" spans="1:16" x14ac:dyDescent="0.45">
      <c r="A7766">
        <v>7765</v>
      </c>
      <c r="B7766" s="10">
        <v>45493</v>
      </c>
      <c r="C7766">
        <v>1909</v>
      </c>
      <c r="D7766" t="s">
        <v>80</v>
      </c>
      <c r="E7766">
        <v>20</v>
      </c>
      <c r="F7766" t="s">
        <v>8</v>
      </c>
      <c r="G7766">
        <v>1</v>
      </c>
      <c r="H7766">
        <v>3949.61</v>
      </c>
      <c r="I7766">
        <v>3949.61</v>
      </c>
      <c r="J7766" t="s">
        <v>95</v>
      </c>
      <c r="K7766" t="s">
        <v>82</v>
      </c>
      <c r="L7766" t="s">
        <v>123</v>
      </c>
      <c r="M7766">
        <v>2024</v>
      </c>
      <c r="N7766" t="s">
        <v>84</v>
      </c>
      <c r="O7766" t="s">
        <v>5093</v>
      </c>
      <c r="P7766" t="s">
        <v>86</v>
      </c>
    </row>
    <row r="7767" spans="1:16" x14ac:dyDescent="0.45">
      <c r="A7767">
        <v>7766</v>
      </c>
      <c r="B7767" s="10">
        <v>45493</v>
      </c>
      <c r="C7767">
        <v>1372</v>
      </c>
      <c r="D7767" t="s">
        <v>80</v>
      </c>
      <c r="E7767">
        <v>53</v>
      </c>
      <c r="F7767" t="s">
        <v>7</v>
      </c>
      <c r="G7767">
        <v>5</v>
      </c>
      <c r="H7767">
        <v>291.14999999999998</v>
      </c>
      <c r="I7767">
        <v>1455.75</v>
      </c>
      <c r="J7767" t="s">
        <v>93</v>
      </c>
      <c r="K7767" t="s">
        <v>567</v>
      </c>
      <c r="L7767" t="s">
        <v>123</v>
      </c>
      <c r="M7767">
        <v>2024</v>
      </c>
      <c r="N7767" t="s">
        <v>84</v>
      </c>
      <c r="O7767" t="s">
        <v>7636</v>
      </c>
      <c r="P7767" t="s">
        <v>86</v>
      </c>
    </row>
    <row r="7768" spans="1:16" x14ac:dyDescent="0.45">
      <c r="A7768">
        <v>7767</v>
      </c>
      <c r="B7768" s="10">
        <v>45493</v>
      </c>
      <c r="C7768">
        <v>7236</v>
      </c>
      <c r="D7768" t="s">
        <v>89</v>
      </c>
      <c r="E7768">
        <v>60</v>
      </c>
      <c r="F7768" t="s">
        <v>102</v>
      </c>
      <c r="G7768">
        <v>3</v>
      </c>
      <c r="H7768">
        <v>1507.73</v>
      </c>
      <c r="I7768">
        <v>4523.1899999999996</v>
      </c>
      <c r="J7768" t="s">
        <v>81</v>
      </c>
      <c r="K7768" t="s">
        <v>82</v>
      </c>
      <c r="L7768" t="s">
        <v>123</v>
      </c>
      <c r="M7768">
        <v>2024</v>
      </c>
      <c r="N7768" t="s">
        <v>84</v>
      </c>
      <c r="O7768" t="s">
        <v>8457</v>
      </c>
      <c r="P7768" t="s">
        <v>748</v>
      </c>
    </row>
    <row r="7769" spans="1:16" x14ac:dyDescent="0.45">
      <c r="A7769">
        <v>7768</v>
      </c>
      <c r="B7769" s="10">
        <v>45494</v>
      </c>
      <c r="C7769">
        <v>2344</v>
      </c>
      <c r="D7769" t="s">
        <v>80</v>
      </c>
      <c r="E7769">
        <v>25</v>
      </c>
      <c r="F7769" t="s">
        <v>9</v>
      </c>
      <c r="G7769">
        <v>5</v>
      </c>
      <c r="H7769">
        <v>3239.15</v>
      </c>
      <c r="I7769">
        <v>16195.75</v>
      </c>
      <c r="J7769" t="s">
        <v>87</v>
      </c>
      <c r="K7769" t="s">
        <v>82</v>
      </c>
      <c r="L7769" t="s">
        <v>123</v>
      </c>
      <c r="M7769">
        <v>2024</v>
      </c>
      <c r="N7769" t="s">
        <v>84</v>
      </c>
      <c r="O7769" t="s">
        <v>386</v>
      </c>
      <c r="P7769" t="s">
        <v>86</v>
      </c>
    </row>
    <row r="7770" spans="1:16" x14ac:dyDescent="0.45">
      <c r="A7770">
        <v>7769</v>
      </c>
      <c r="B7770" s="10">
        <v>45494</v>
      </c>
      <c r="C7770">
        <v>9515</v>
      </c>
      <c r="D7770" t="s">
        <v>80</v>
      </c>
      <c r="E7770">
        <v>61</v>
      </c>
      <c r="F7770" t="s">
        <v>7</v>
      </c>
      <c r="G7770">
        <v>2</v>
      </c>
      <c r="H7770">
        <v>3830.24</v>
      </c>
      <c r="I7770">
        <v>7660.48</v>
      </c>
      <c r="J7770" t="s">
        <v>81</v>
      </c>
      <c r="K7770" t="s">
        <v>82</v>
      </c>
      <c r="L7770" t="s">
        <v>123</v>
      </c>
      <c r="M7770">
        <v>2024</v>
      </c>
      <c r="N7770" t="s">
        <v>84</v>
      </c>
      <c r="O7770" t="s">
        <v>3181</v>
      </c>
      <c r="P7770" t="s">
        <v>86</v>
      </c>
    </row>
    <row r="7771" spans="1:16" x14ac:dyDescent="0.45">
      <c r="A7771">
        <v>7770</v>
      </c>
      <c r="B7771" s="10">
        <v>45494</v>
      </c>
      <c r="C7771">
        <v>3431</v>
      </c>
      <c r="D7771" t="s">
        <v>89</v>
      </c>
      <c r="E7771">
        <v>58</v>
      </c>
      <c r="F7771" t="s">
        <v>6</v>
      </c>
      <c r="G7771">
        <v>1</v>
      </c>
      <c r="H7771">
        <v>2873.94</v>
      </c>
      <c r="I7771">
        <v>2873.94</v>
      </c>
      <c r="J7771" t="s">
        <v>81</v>
      </c>
      <c r="K7771" t="s">
        <v>82</v>
      </c>
      <c r="L7771" t="s">
        <v>123</v>
      </c>
      <c r="M7771">
        <v>2024</v>
      </c>
      <c r="N7771" t="s">
        <v>84</v>
      </c>
      <c r="O7771" t="s">
        <v>5939</v>
      </c>
      <c r="P7771" t="s">
        <v>86</v>
      </c>
    </row>
    <row r="7772" spans="1:16" x14ac:dyDescent="0.45">
      <c r="A7772">
        <v>7771</v>
      </c>
      <c r="B7772" s="10">
        <v>45494</v>
      </c>
      <c r="C7772">
        <v>5670</v>
      </c>
      <c r="D7772" t="s">
        <v>80</v>
      </c>
      <c r="E7772">
        <v>54</v>
      </c>
      <c r="F7772" t="s">
        <v>8</v>
      </c>
      <c r="G7772">
        <v>4</v>
      </c>
      <c r="H7772">
        <v>2429.64</v>
      </c>
      <c r="I7772">
        <v>9718.56</v>
      </c>
      <c r="J7772" t="s">
        <v>93</v>
      </c>
      <c r="K7772" t="s">
        <v>82</v>
      </c>
      <c r="L7772" t="s">
        <v>123</v>
      </c>
      <c r="M7772">
        <v>2024</v>
      </c>
      <c r="N7772" t="s">
        <v>84</v>
      </c>
      <c r="O7772" t="s">
        <v>2141</v>
      </c>
      <c r="P7772" t="s">
        <v>86</v>
      </c>
    </row>
    <row r="7773" spans="1:16" x14ac:dyDescent="0.45">
      <c r="A7773">
        <v>7772</v>
      </c>
      <c r="B7773" s="10">
        <v>45494</v>
      </c>
      <c r="C7773">
        <v>3784</v>
      </c>
      <c r="D7773" t="s">
        <v>80</v>
      </c>
      <c r="E7773">
        <v>62</v>
      </c>
      <c r="F7773" t="s">
        <v>6</v>
      </c>
      <c r="G7773">
        <v>3</v>
      </c>
      <c r="H7773">
        <v>1204.67</v>
      </c>
      <c r="I7773">
        <v>3614.01</v>
      </c>
      <c r="J7773" t="s">
        <v>81</v>
      </c>
      <c r="K7773" t="s">
        <v>82</v>
      </c>
      <c r="L7773" t="s">
        <v>123</v>
      </c>
      <c r="M7773">
        <v>2024</v>
      </c>
      <c r="N7773" t="s">
        <v>84</v>
      </c>
      <c r="O7773" t="s">
        <v>6787</v>
      </c>
      <c r="P7773" t="s">
        <v>86</v>
      </c>
    </row>
    <row r="7774" spans="1:16" x14ac:dyDescent="0.45">
      <c r="A7774">
        <v>7773</v>
      </c>
      <c r="B7774" s="10">
        <v>45494</v>
      </c>
      <c r="C7774">
        <v>2695</v>
      </c>
      <c r="D7774" t="s">
        <v>80</v>
      </c>
      <c r="E7774">
        <v>55</v>
      </c>
      <c r="F7774" t="s">
        <v>102</v>
      </c>
      <c r="G7774">
        <v>3</v>
      </c>
      <c r="H7774">
        <v>912.22</v>
      </c>
      <c r="I7774">
        <v>2736.66</v>
      </c>
      <c r="J7774" t="s">
        <v>81</v>
      </c>
      <c r="K7774" t="s">
        <v>82</v>
      </c>
      <c r="L7774" t="s">
        <v>123</v>
      </c>
      <c r="M7774">
        <v>2024</v>
      </c>
      <c r="N7774" t="s">
        <v>84</v>
      </c>
      <c r="O7774" t="s">
        <v>6788</v>
      </c>
      <c r="P7774" t="s">
        <v>86</v>
      </c>
    </row>
    <row r="7775" spans="1:16" x14ac:dyDescent="0.45">
      <c r="A7775">
        <v>7774</v>
      </c>
      <c r="B7775" s="10">
        <v>45494</v>
      </c>
      <c r="C7775">
        <v>2907</v>
      </c>
      <c r="D7775" t="s">
        <v>89</v>
      </c>
      <c r="E7775">
        <v>39</v>
      </c>
      <c r="F7775" t="s">
        <v>5</v>
      </c>
      <c r="G7775">
        <v>5</v>
      </c>
      <c r="H7775">
        <v>4383.6400000000003</v>
      </c>
      <c r="I7775">
        <v>21918.2</v>
      </c>
      <c r="J7775" t="s">
        <v>97</v>
      </c>
      <c r="K7775" t="s">
        <v>82</v>
      </c>
      <c r="L7775" t="s">
        <v>123</v>
      </c>
      <c r="M7775">
        <v>2024</v>
      </c>
      <c r="N7775" t="s">
        <v>668</v>
      </c>
      <c r="O7775" t="s">
        <v>9768</v>
      </c>
      <c r="P7775" t="s">
        <v>86</v>
      </c>
    </row>
    <row r="7776" spans="1:16" x14ac:dyDescent="0.45">
      <c r="A7776">
        <v>7775</v>
      </c>
      <c r="B7776" s="10">
        <v>45494</v>
      </c>
      <c r="C7776">
        <v>5814</v>
      </c>
      <c r="D7776" t="s">
        <v>89</v>
      </c>
      <c r="E7776">
        <v>31</v>
      </c>
      <c r="F7776" t="s">
        <v>6</v>
      </c>
      <c r="G7776">
        <v>1</v>
      </c>
      <c r="H7776">
        <v>753.95</v>
      </c>
      <c r="I7776">
        <v>753.95</v>
      </c>
      <c r="J7776" t="s">
        <v>87</v>
      </c>
      <c r="K7776" t="s">
        <v>567</v>
      </c>
      <c r="L7776" t="s">
        <v>123</v>
      </c>
      <c r="M7776">
        <v>2024</v>
      </c>
      <c r="N7776" t="s">
        <v>84</v>
      </c>
      <c r="O7776" t="s">
        <v>8256</v>
      </c>
      <c r="P7776" t="s">
        <v>86</v>
      </c>
    </row>
    <row r="7777" spans="1:16" x14ac:dyDescent="0.45">
      <c r="A7777">
        <v>7776</v>
      </c>
      <c r="B7777" s="10">
        <v>45494</v>
      </c>
      <c r="C7777">
        <v>1780</v>
      </c>
      <c r="D7777" t="s">
        <v>80</v>
      </c>
      <c r="E7777">
        <v>32</v>
      </c>
      <c r="F7777" t="s">
        <v>9</v>
      </c>
      <c r="G7777">
        <v>5</v>
      </c>
      <c r="H7777">
        <v>2204.67</v>
      </c>
      <c r="I7777">
        <v>11023.35</v>
      </c>
      <c r="J7777" t="s">
        <v>87</v>
      </c>
      <c r="K7777" t="s">
        <v>82</v>
      </c>
      <c r="L7777" t="s">
        <v>123</v>
      </c>
      <c r="M7777">
        <v>2024</v>
      </c>
      <c r="N7777" t="s">
        <v>84</v>
      </c>
      <c r="O7777" t="s">
        <v>4080</v>
      </c>
      <c r="P7777" t="s">
        <v>86</v>
      </c>
    </row>
    <row r="7778" spans="1:16" x14ac:dyDescent="0.45">
      <c r="A7778">
        <v>7777</v>
      </c>
      <c r="B7778" s="10">
        <v>45494</v>
      </c>
      <c r="C7778">
        <v>2019</v>
      </c>
      <c r="D7778" t="s">
        <v>89</v>
      </c>
      <c r="E7778">
        <v>63</v>
      </c>
      <c r="F7778" t="s">
        <v>8</v>
      </c>
      <c r="G7778">
        <v>3</v>
      </c>
      <c r="H7778">
        <v>4447.9799999999996</v>
      </c>
      <c r="I7778">
        <v>13343.94</v>
      </c>
      <c r="J7778" t="s">
        <v>81</v>
      </c>
      <c r="K7778" t="s">
        <v>82</v>
      </c>
      <c r="L7778" t="s">
        <v>123</v>
      </c>
      <c r="M7778">
        <v>2024</v>
      </c>
      <c r="N7778" t="s">
        <v>84</v>
      </c>
      <c r="O7778" t="s">
        <v>8458</v>
      </c>
      <c r="P7778" t="s">
        <v>748</v>
      </c>
    </row>
    <row r="7779" spans="1:16" x14ac:dyDescent="0.45">
      <c r="A7779">
        <v>7778</v>
      </c>
      <c r="B7779" s="10">
        <v>45494</v>
      </c>
      <c r="C7779">
        <v>2403</v>
      </c>
      <c r="D7779" t="s">
        <v>80</v>
      </c>
      <c r="E7779">
        <v>21</v>
      </c>
      <c r="F7779" t="s">
        <v>102</v>
      </c>
      <c r="G7779">
        <v>1</v>
      </c>
      <c r="H7779">
        <v>781.17</v>
      </c>
      <c r="I7779">
        <v>781.17</v>
      </c>
      <c r="J7779" t="s">
        <v>95</v>
      </c>
      <c r="K7779" t="s">
        <v>567</v>
      </c>
      <c r="L7779" t="s">
        <v>123</v>
      </c>
      <c r="M7779">
        <v>2024</v>
      </c>
      <c r="N7779" t="s">
        <v>668</v>
      </c>
      <c r="O7779" t="s">
        <v>9449</v>
      </c>
      <c r="P7779" t="s">
        <v>86</v>
      </c>
    </row>
    <row r="7780" spans="1:16" x14ac:dyDescent="0.45">
      <c r="A7780">
        <v>7779</v>
      </c>
      <c r="B7780" s="10">
        <v>45494</v>
      </c>
      <c r="C7780">
        <v>2426</v>
      </c>
      <c r="D7780" t="s">
        <v>89</v>
      </c>
      <c r="E7780">
        <v>35</v>
      </c>
      <c r="F7780" t="s">
        <v>5</v>
      </c>
      <c r="G7780">
        <v>3</v>
      </c>
      <c r="H7780">
        <v>681.35</v>
      </c>
      <c r="I7780">
        <v>2044.05</v>
      </c>
      <c r="J7780" t="s">
        <v>97</v>
      </c>
      <c r="K7780" t="s">
        <v>82</v>
      </c>
      <c r="L7780" t="s">
        <v>123</v>
      </c>
      <c r="M7780">
        <v>2024</v>
      </c>
      <c r="N7780" t="s">
        <v>668</v>
      </c>
      <c r="O7780" t="s">
        <v>9258</v>
      </c>
      <c r="P7780" t="s">
        <v>748</v>
      </c>
    </row>
    <row r="7781" spans="1:16" x14ac:dyDescent="0.45">
      <c r="A7781">
        <v>7780</v>
      </c>
      <c r="B7781" s="10">
        <v>45494</v>
      </c>
      <c r="C7781">
        <v>9855</v>
      </c>
      <c r="D7781" t="s">
        <v>80</v>
      </c>
      <c r="E7781">
        <v>18</v>
      </c>
      <c r="F7781" t="s">
        <v>8</v>
      </c>
      <c r="G7781">
        <v>1</v>
      </c>
      <c r="H7781">
        <v>3477.92</v>
      </c>
      <c r="I7781">
        <v>3477.92</v>
      </c>
      <c r="J7781" t="s">
        <v>95</v>
      </c>
      <c r="K7781" t="s">
        <v>82</v>
      </c>
      <c r="L7781" t="s">
        <v>123</v>
      </c>
      <c r="M7781">
        <v>2024</v>
      </c>
      <c r="N7781" t="s">
        <v>84</v>
      </c>
      <c r="O7781" t="s">
        <v>5094</v>
      </c>
      <c r="P7781" t="s">
        <v>86</v>
      </c>
    </row>
    <row r="7782" spans="1:16" x14ac:dyDescent="0.45">
      <c r="A7782">
        <v>7781</v>
      </c>
      <c r="B7782" s="10">
        <v>45494</v>
      </c>
      <c r="C7782">
        <v>6868</v>
      </c>
      <c r="D7782" t="s">
        <v>80</v>
      </c>
      <c r="E7782">
        <v>29</v>
      </c>
      <c r="F7782" t="s">
        <v>5</v>
      </c>
      <c r="G7782">
        <v>3</v>
      </c>
      <c r="H7782">
        <v>1691.3</v>
      </c>
      <c r="I7782">
        <v>5073.8999999999996</v>
      </c>
      <c r="J7782" t="s">
        <v>87</v>
      </c>
      <c r="K7782" t="s">
        <v>82</v>
      </c>
      <c r="L7782" t="s">
        <v>123</v>
      </c>
      <c r="M7782">
        <v>2024</v>
      </c>
      <c r="N7782" t="s">
        <v>84</v>
      </c>
      <c r="O7782" t="s">
        <v>6164</v>
      </c>
      <c r="P7782" t="s">
        <v>86</v>
      </c>
    </row>
    <row r="7783" spans="1:16" x14ac:dyDescent="0.45">
      <c r="A7783">
        <v>7782</v>
      </c>
      <c r="B7783" s="10">
        <v>45495</v>
      </c>
      <c r="C7783">
        <v>1010</v>
      </c>
      <c r="D7783" t="s">
        <v>80</v>
      </c>
      <c r="E7783">
        <v>58</v>
      </c>
      <c r="F7783" t="s">
        <v>8</v>
      </c>
      <c r="G7783">
        <v>4</v>
      </c>
      <c r="H7783">
        <v>2206.75</v>
      </c>
      <c r="I7783">
        <v>8827</v>
      </c>
      <c r="J7783" t="s">
        <v>81</v>
      </c>
      <c r="K7783" t="s">
        <v>82</v>
      </c>
      <c r="L7783" t="s">
        <v>123</v>
      </c>
      <c r="M7783">
        <v>2024</v>
      </c>
      <c r="N7783" t="s">
        <v>84</v>
      </c>
      <c r="O7783" t="s">
        <v>194</v>
      </c>
      <c r="P7783" t="s">
        <v>86</v>
      </c>
    </row>
    <row r="7784" spans="1:16" x14ac:dyDescent="0.45">
      <c r="A7784">
        <v>7783</v>
      </c>
      <c r="B7784" s="10">
        <v>45495</v>
      </c>
      <c r="C7784">
        <v>7330</v>
      </c>
      <c r="D7784" t="s">
        <v>80</v>
      </c>
      <c r="E7784">
        <v>59</v>
      </c>
      <c r="F7784" t="s">
        <v>7</v>
      </c>
      <c r="G7784">
        <v>5</v>
      </c>
      <c r="H7784">
        <v>3146.69</v>
      </c>
      <c r="I7784">
        <v>15733.45</v>
      </c>
      <c r="J7784" t="s">
        <v>81</v>
      </c>
      <c r="K7784" t="s">
        <v>82</v>
      </c>
      <c r="L7784" t="s">
        <v>123</v>
      </c>
      <c r="M7784">
        <v>2024</v>
      </c>
      <c r="N7784" t="s">
        <v>84</v>
      </c>
      <c r="O7784" t="s">
        <v>4781</v>
      </c>
      <c r="P7784" t="s">
        <v>86</v>
      </c>
    </row>
    <row r="7785" spans="1:16" x14ac:dyDescent="0.45">
      <c r="A7785">
        <v>7784</v>
      </c>
      <c r="B7785" s="10">
        <v>45495</v>
      </c>
      <c r="C7785">
        <v>3825</v>
      </c>
      <c r="D7785" t="s">
        <v>89</v>
      </c>
      <c r="E7785">
        <v>34</v>
      </c>
      <c r="F7785" t="s">
        <v>7</v>
      </c>
      <c r="G7785">
        <v>1</v>
      </c>
      <c r="H7785">
        <v>1925.93</v>
      </c>
      <c r="I7785">
        <v>1925.93</v>
      </c>
      <c r="J7785" t="s">
        <v>87</v>
      </c>
      <c r="K7785" t="s">
        <v>567</v>
      </c>
      <c r="L7785" t="s">
        <v>123</v>
      </c>
      <c r="M7785">
        <v>2024</v>
      </c>
      <c r="N7785" t="s">
        <v>84</v>
      </c>
      <c r="O7785" t="s">
        <v>8257</v>
      </c>
      <c r="P7785" t="s">
        <v>86</v>
      </c>
    </row>
    <row r="7786" spans="1:16" x14ac:dyDescent="0.45">
      <c r="A7786">
        <v>7785</v>
      </c>
      <c r="B7786" s="10">
        <v>45495</v>
      </c>
      <c r="C7786">
        <v>8464</v>
      </c>
      <c r="D7786" t="s">
        <v>80</v>
      </c>
      <c r="E7786">
        <v>36</v>
      </c>
      <c r="F7786" t="s">
        <v>7</v>
      </c>
      <c r="G7786">
        <v>5</v>
      </c>
      <c r="H7786">
        <v>4009.22</v>
      </c>
      <c r="I7786">
        <v>20046.099999999999</v>
      </c>
      <c r="J7786" t="s">
        <v>97</v>
      </c>
      <c r="K7786" t="s">
        <v>82</v>
      </c>
      <c r="L7786" t="s">
        <v>123</v>
      </c>
      <c r="M7786">
        <v>2024</v>
      </c>
      <c r="N7786" t="s">
        <v>84</v>
      </c>
      <c r="O7786" t="s">
        <v>4564</v>
      </c>
      <c r="P7786" t="s">
        <v>86</v>
      </c>
    </row>
    <row r="7787" spans="1:16" x14ac:dyDescent="0.45">
      <c r="A7787">
        <v>7786</v>
      </c>
      <c r="B7787" s="10">
        <v>45495</v>
      </c>
      <c r="C7787">
        <v>4003</v>
      </c>
      <c r="D7787" t="s">
        <v>80</v>
      </c>
      <c r="E7787">
        <v>53</v>
      </c>
      <c r="F7787" t="s">
        <v>102</v>
      </c>
      <c r="G7787">
        <v>1</v>
      </c>
      <c r="H7787">
        <v>4846.47</v>
      </c>
      <c r="I7787">
        <v>4846.47</v>
      </c>
      <c r="J7787" t="s">
        <v>93</v>
      </c>
      <c r="K7787" t="s">
        <v>82</v>
      </c>
      <c r="L7787" t="s">
        <v>123</v>
      </c>
      <c r="M7787">
        <v>2024</v>
      </c>
      <c r="N7787" t="s">
        <v>84</v>
      </c>
      <c r="O7787" t="s">
        <v>5704</v>
      </c>
      <c r="P7787" t="s">
        <v>86</v>
      </c>
    </row>
    <row r="7788" spans="1:16" x14ac:dyDescent="0.45">
      <c r="A7788">
        <v>7787</v>
      </c>
      <c r="B7788" s="10">
        <v>45495</v>
      </c>
      <c r="C7788">
        <v>8195</v>
      </c>
      <c r="D7788" t="s">
        <v>89</v>
      </c>
      <c r="E7788">
        <v>24</v>
      </c>
      <c r="F7788" t="s">
        <v>7</v>
      </c>
      <c r="G7788">
        <v>1</v>
      </c>
      <c r="H7788">
        <v>4668.6499999999996</v>
      </c>
      <c r="I7788">
        <v>4668.6499999999996</v>
      </c>
      <c r="J7788" t="s">
        <v>95</v>
      </c>
      <c r="K7788" t="s">
        <v>82</v>
      </c>
      <c r="L7788" t="s">
        <v>123</v>
      </c>
      <c r="M7788">
        <v>2024</v>
      </c>
      <c r="N7788" t="s">
        <v>84</v>
      </c>
      <c r="O7788" t="s">
        <v>5095</v>
      </c>
      <c r="P7788" t="s">
        <v>86</v>
      </c>
    </row>
    <row r="7789" spans="1:16" x14ac:dyDescent="0.45">
      <c r="A7789">
        <v>7788</v>
      </c>
      <c r="B7789" s="10">
        <v>45495</v>
      </c>
      <c r="C7789">
        <v>7720</v>
      </c>
      <c r="D7789" t="s">
        <v>89</v>
      </c>
      <c r="E7789">
        <v>26</v>
      </c>
      <c r="F7789" t="s">
        <v>102</v>
      </c>
      <c r="G7789">
        <v>1</v>
      </c>
      <c r="H7789">
        <v>2749.99</v>
      </c>
      <c r="I7789">
        <v>2749.99</v>
      </c>
      <c r="J7789" t="s">
        <v>87</v>
      </c>
      <c r="K7789" t="s">
        <v>82</v>
      </c>
      <c r="L7789" t="s">
        <v>123</v>
      </c>
      <c r="M7789">
        <v>2024</v>
      </c>
      <c r="N7789" t="s">
        <v>84</v>
      </c>
      <c r="O7789" t="s">
        <v>5484</v>
      </c>
      <c r="P7789" t="s">
        <v>86</v>
      </c>
    </row>
    <row r="7790" spans="1:16" x14ac:dyDescent="0.45">
      <c r="A7790">
        <v>7789</v>
      </c>
      <c r="B7790" s="10">
        <v>45495</v>
      </c>
      <c r="C7790">
        <v>4088</v>
      </c>
      <c r="D7790" t="s">
        <v>80</v>
      </c>
      <c r="E7790">
        <v>25</v>
      </c>
      <c r="F7790" t="s">
        <v>9</v>
      </c>
      <c r="G7790">
        <v>3</v>
      </c>
      <c r="H7790">
        <v>1806.34</v>
      </c>
      <c r="I7790">
        <v>5419.02</v>
      </c>
      <c r="J7790" t="s">
        <v>87</v>
      </c>
      <c r="K7790" t="s">
        <v>82</v>
      </c>
      <c r="L7790" t="s">
        <v>123</v>
      </c>
      <c r="M7790">
        <v>2024</v>
      </c>
      <c r="N7790" t="s">
        <v>84</v>
      </c>
      <c r="O7790" t="s">
        <v>8363</v>
      </c>
      <c r="P7790" t="s">
        <v>748</v>
      </c>
    </row>
    <row r="7791" spans="1:16" x14ac:dyDescent="0.45">
      <c r="A7791">
        <v>7790</v>
      </c>
      <c r="B7791" s="10">
        <v>45495</v>
      </c>
      <c r="C7791">
        <v>2789</v>
      </c>
      <c r="D7791" t="s">
        <v>80</v>
      </c>
      <c r="E7791">
        <v>42</v>
      </c>
      <c r="F7791" t="s">
        <v>7</v>
      </c>
      <c r="G7791">
        <v>2</v>
      </c>
      <c r="H7791">
        <v>2196.9699999999998</v>
      </c>
      <c r="I7791">
        <v>4393.9399999999996</v>
      </c>
      <c r="J7791" t="s">
        <v>97</v>
      </c>
      <c r="K7791" t="s">
        <v>82</v>
      </c>
      <c r="L7791" t="s">
        <v>123</v>
      </c>
      <c r="M7791">
        <v>2024</v>
      </c>
      <c r="N7791" t="s">
        <v>668</v>
      </c>
      <c r="O7791" t="s">
        <v>9915</v>
      </c>
      <c r="P7791" t="s">
        <v>86</v>
      </c>
    </row>
    <row r="7792" spans="1:16" x14ac:dyDescent="0.45">
      <c r="A7792">
        <v>7791</v>
      </c>
      <c r="B7792" s="10">
        <v>45495</v>
      </c>
      <c r="C7792">
        <v>4036</v>
      </c>
      <c r="D7792" t="s">
        <v>89</v>
      </c>
      <c r="E7792">
        <v>24</v>
      </c>
      <c r="F7792" t="s">
        <v>102</v>
      </c>
      <c r="G7792">
        <v>3</v>
      </c>
      <c r="H7792">
        <v>1684.27</v>
      </c>
      <c r="I7792">
        <v>5052.8100000000004</v>
      </c>
      <c r="J7792" t="s">
        <v>95</v>
      </c>
      <c r="K7792" t="s">
        <v>82</v>
      </c>
      <c r="L7792" t="s">
        <v>123</v>
      </c>
      <c r="M7792">
        <v>2024</v>
      </c>
      <c r="N7792" t="s">
        <v>668</v>
      </c>
      <c r="O7792" t="s">
        <v>9259</v>
      </c>
      <c r="P7792" t="s">
        <v>748</v>
      </c>
    </row>
    <row r="7793" spans="1:16" x14ac:dyDescent="0.45">
      <c r="A7793">
        <v>7792</v>
      </c>
      <c r="B7793" s="10">
        <v>45495</v>
      </c>
      <c r="C7793">
        <v>8377</v>
      </c>
      <c r="D7793" t="s">
        <v>80</v>
      </c>
      <c r="E7793">
        <v>59</v>
      </c>
      <c r="F7793" t="s">
        <v>8</v>
      </c>
      <c r="G7793">
        <v>2</v>
      </c>
      <c r="H7793">
        <v>2236.5300000000002</v>
      </c>
      <c r="I7793">
        <v>4473.0600000000004</v>
      </c>
      <c r="J7793" t="s">
        <v>81</v>
      </c>
      <c r="K7793" t="s">
        <v>82</v>
      </c>
      <c r="L7793" t="s">
        <v>123</v>
      </c>
      <c r="M7793">
        <v>2024</v>
      </c>
      <c r="N7793" t="s">
        <v>668</v>
      </c>
      <c r="O7793" t="s">
        <v>9916</v>
      </c>
      <c r="P7793" t="s">
        <v>86</v>
      </c>
    </row>
    <row r="7794" spans="1:16" x14ac:dyDescent="0.45">
      <c r="A7794">
        <v>7793</v>
      </c>
      <c r="B7794" s="10">
        <v>45495</v>
      </c>
      <c r="C7794">
        <v>8598</v>
      </c>
      <c r="D7794" t="s">
        <v>80</v>
      </c>
      <c r="E7794">
        <v>25</v>
      </c>
      <c r="F7794" t="s">
        <v>102</v>
      </c>
      <c r="G7794">
        <v>3</v>
      </c>
      <c r="H7794">
        <v>114.22</v>
      </c>
      <c r="I7794">
        <v>342.66</v>
      </c>
      <c r="J7794" t="s">
        <v>87</v>
      </c>
      <c r="K7794" t="s">
        <v>567</v>
      </c>
      <c r="L7794" t="s">
        <v>123</v>
      </c>
      <c r="M7794">
        <v>2024</v>
      </c>
      <c r="N7794" t="s">
        <v>84</v>
      </c>
      <c r="O7794" t="s">
        <v>8766</v>
      </c>
      <c r="P7794" t="s">
        <v>748</v>
      </c>
    </row>
    <row r="7795" spans="1:16" x14ac:dyDescent="0.45">
      <c r="A7795">
        <v>7794</v>
      </c>
      <c r="B7795" s="10">
        <v>45495</v>
      </c>
      <c r="C7795">
        <v>5838</v>
      </c>
      <c r="D7795" t="s">
        <v>80</v>
      </c>
      <c r="E7795">
        <v>41</v>
      </c>
      <c r="F7795" t="s">
        <v>6</v>
      </c>
      <c r="G7795">
        <v>2</v>
      </c>
      <c r="H7795">
        <v>323.31</v>
      </c>
      <c r="I7795">
        <v>646.62</v>
      </c>
      <c r="J7795" t="s">
        <v>97</v>
      </c>
      <c r="K7795" t="s">
        <v>567</v>
      </c>
      <c r="L7795" t="s">
        <v>123</v>
      </c>
      <c r="M7795">
        <v>2024</v>
      </c>
      <c r="N7795" t="s">
        <v>84</v>
      </c>
      <c r="O7795" t="s">
        <v>7189</v>
      </c>
      <c r="P7795" t="s">
        <v>86</v>
      </c>
    </row>
    <row r="7796" spans="1:16" x14ac:dyDescent="0.45">
      <c r="A7796">
        <v>7795</v>
      </c>
      <c r="B7796" s="10">
        <v>45496</v>
      </c>
      <c r="C7796">
        <v>6872</v>
      </c>
      <c r="D7796" t="s">
        <v>80</v>
      </c>
      <c r="E7796">
        <v>34</v>
      </c>
      <c r="F7796" t="s">
        <v>102</v>
      </c>
      <c r="G7796">
        <v>1</v>
      </c>
      <c r="H7796">
        <v>3868.12</v>
      </c>
      <c r="I7796">
        <v>3868.12</v>
      </c>
      <c r="J7796" t="s">
        <v>87</v>
      </c>
      <c r="K7796" t="s">
        <v>82</v>
      </c>
      <c r="L7796" t="s">
        <v>123</v>
      </c>
      <c r="M7796">
        <v>2024</v>
      </c>
      <c r="N7796" t="s">
        <v>84</v>
      </c>
      <c r="O7796" t="s">
        <v>554</v>
      </c>
      <c r="P7796" t="s">
        <v>86</v>
      </c>
    </row>
    <row r="7797" spans="1:16" x14ac:dyDescent="0.45">
      <c r="A7797">
        <v>7796</v>
      </c>
      <c r="B7797" s="10">
        <v>45496</v>
      </c>
      <c r="C7797">
        <v>4653</v>
      </c>
      <c r="D7797" t="s">
        <v>80</v>
      </c>
      <c r="E7797">
        <v>29</v>
      </c>
      <c r="F7797" t="s">
        <v>6</v>
      </c>
      <c r="G7797">
        <v>1</v>
      </c>
      <c r="H7797">
        <v>1707.32</v>
      </c>
      <c r="I7797">
        <v>1707.32</v>
      </c>
      <c r="J7797" t="s">
        <v>87</v>
      </c>
      <c r="K7797" t="s">
        <v>567</v>
      </c>
      <c r="L7797" t="s">
        <v>123</v>
      </c>
      <c r="M7797">
        <v>2024</v>
      </c>
      <c r="N7797" t="s">
        <v>84</v>
      </c>
      <c r="O7797" t="s">
        <v>8258</v>
      </c>
      <c r="P7797" t="s">
        <v>86</v>
      </c>
    </row>
    <row r="7798" spans="1:16" x14ac:dyDescent="0.45">
      <c r="A7798">
        <v>7797</v>
      </c>
      <c r="B7798" s="10">
        <v>45496</v>
      </c>
      <c r="C7798">
        <v>5299</v>
      </c>
      <c r="D7798" t="s">
        <v>80</v>
      </c>
      <c r="E7798">
        <v>63</v>
      </c>
      <c r="F7798" t="s">
        <v>8</v>
      </c>
      <c r="G7798">
        <v>2</v>
      </c>
      <c r="H7798">
        <v>3982.31</v>
      </c>
      <c r="I7798">
        <v>7964.62</v>
      </c>
      <c r="J7798" t="s">
        <v>81</v>
      </c>
      <c r="K7798" t="s">
        <v>82</v>
      </c>
      <c r="L7798" t="s">
        <v>123</v>
      </c>
      <c r="M7798">
        <v>2024</v>
      </c>
      <c r="N7798" t="s">
        <v>84</v>
      </c>
      <c r="O7798" t="s">
        <v>3182</v>
      </c>
      <c r="P7798" t="s">
        <v>86</v>
      </c>
    </row>
    <row r="7799" spans="1:16" x14ac:dyDescent="0.45">
      <c r="A7799">
        <v>7798</v>
      </c>
      <c r="B7799" s="10">
        <v>45496</v>
      </c>
      <c r="C7799">
        <v>1973</v>
      </c>
      <c r="D7799" t="s">
        <v>80</v>
      </c>
      <c r="E7799">
        <v>48</v>
      </c>
      <c r="F7799" t="s">
        <v>102</v>
      </c>
      <c r="G7799">
        <v>2</v>
      </c>
      <c r="H7799">
        <v>2425.7199999999998</v>
      </c>
      <c r="I7799">
        <v>4851.4399999999996</v>
      </c>
      <c r="J7799" t="s">
        <v>93</v>
      </c>
      <c r="K7799" t="s">
        <v>82</v>
      </c>
      <c r="L7799" t="s">
        <v>123</v>
      </c>
      <c r="M7799">
        <v>2024</v>
      </c>
      <c r="N7799" t="s">
        <v>84</v>
      </c>
      <c r="O7799" t="s">
        <v>3481</v>
      </c>
      <c r="P7799" t="s">
        <v>86</v>
      </c>
    </row>
    <row r="7800" spans="1:16" x14ac:dyDescent="0.45">
      <c r="A7800">
        <v>7799</v>
      </c>
      <c r="B7800" s="10">
        <v>45496</v>
      </c>
      <c r="C7800">
        <v>8083</v>
      </c>
      <c r="D7800" t="s">
        <v>80</v>
      </c>
      <c r="E7800">
        <v>29</v>
      </c>
      <c r="F7800" t="s">
        <v>8</v>
      </c>
      <c r="G7800">
        <v>5</v>
      </c>
      <c r="H7800">
        <v>4039.29</v>
      </c>
      <c r="I7800">
        <v>20196.45</v>
      </c>
      <c r="J7800" t="s">
        <v>87</v>
      </c>
      <c r="K7800" t="s">
        <v>82</v>
      </c>
      <c r="L7800" t="s">
        <v>123</v>
      </c>
      <c r="M7800">
        <v>2024</v>
      </c>
      <c r="N7800" t="s">
        <v>84</v>
      </c>
      <c r="O7800" t="s">
        <v>4081</v>
      </c>
      <c r="P7800" t="s">
        <v>86</v>
      </c>
    </row>
    <row r="7801" spans="1:16" x14ac:dyDescent="0.45">
      <c r="A7801">
        <v>7800</v>
      </c>
      <c r="B7801" s="10">
        <v>45496</v>
      </c>
      <c r="C7801">
        <v>6494</v>
      </c>
      <c r="D7801" t="s">
        <v>80</v>
      </c>
      <c r="E7801">
        <v>19</v>
      </c>
      <c r="F7801" t="s">
        <v>6</v>
      </c>
      <c r="G7801">
        <v>1</v>
      </c>
      <c r="H7801">
        <v>3334.74</v>
      </c>
      <c r="I7801">
        <v>3334.74</v>
      </c>
      <c r="J7801" t="s">
        <v>95</v>
      </c>
      <c r="K7801" t="s">
        <v>82</v>
      </c>
      <c r="L7801" t="s">
        <v>123</v>
      </c>
      <c r="M7801">
        <v>2024</v>
      </c>
      <c r="N7801" t="s">
        <v>84</v>
      </c>
      <c r="O7801" t="s">
        <v>5096</v>
      </c>
      <c r="P7801" t="s">
        <v>86</v>
      </c>
    </row>
    <row r="7802" spans="1:16" x14ac:dyDescent="0.45">
      <c r="A7802">
        <v>7801</v>
      </c>
      <c r="B7802" s="10">
        <v>45496</v>
      </c>
      <c r="C7802">
        <v>4406</v>
      </c>
      <c r="D7802" t="s">
        <v>89</v>
      </c>
      <c r="E7802">
        <v>29</v>
      </c>
      <c r="F7802" t="s">
        <v>5</v>
      </c>
      <c r="G7802">
        <v>3</v>
      </c>
      <c r="H7802">
        <v>1044.96</v>
      </c>
      <c r="I7802">
        <v>3134.88</v>
      </c>
      <c r="J7802" t="s">
        <v>87</v>
      </c>
      <c r="K7802" t="s">
        <v>82</v>
      </c>
      <c r="L7802" t="s">
        <v>123</v>
      </c>
      <c r="M7802">
        <v>2024</v>
      </c>
      <c r="N7802" t="s">
        <v>668</v>
      </c>
      <c r="O7802" t="s">
        <v>9538</v>
      </c>
      <c r="P7802" t="s">
        <v>86</v>
      </c>
    </row>
    <row r="7803" spans="1:16" x14ac:dyDescent="0.45">
      <c r="A7803">
        <v>7802</v>
      </c>
      <c r="B7803" s="10">
        <v>45496</v>
      </c>
      <c r="C7803">
        <v>6150</v>
      </c>
      <c r="D7803" t="s">
        <v>89</v>
      </c>
      <c r="E7803">
        <v>44</v>
      </c>
      <c r="F7803" t="s">
        <v>7</v>
      </c>
      <c r="G7803">
        <v>5</v>
      </c>
      <c r="H7803">
        <v>2266.23</v>
      </c>
      <c r="I7803">
        <v>11331.15</v>
      </c>
      <c r="J7803" t="s">
        <v>97</v>
      </c>
      <c r="K7803" t="s">
        <v>82</v>
      </c>
      <c r="L7803" t="s">
        <v>123</v>
      </c>
      <c r="M7803">
        <v>2024</v>
      </c>
      <c r="N7803" t="s">
        <v>668</v>
      </c>
      <c r="O7803" t="s">
        <v>9769</v>
      </c>
      <c r="P7803" t="s">
        <v>86</v>
      </c>
    </row>
    <row r="7804" spans="1:16" x14ac:dyDescent="0.45">
      <c r="A7804">
        <v>7803</v>
      </c>
      <c r="B7804" s="10">
        <v>45496</v>
      </c>
      <c r="C7804">
        <v>4129</v>
      </c>
      <c r="D7804" t="s">
        <v>89</v>
      </c>
      <c r="E7804">
        <v>63</v>
      </c>
      <c r="F7804" t="s">
        <v>6</v>
      </c>
      <c r="G7804">
        <v>2</v>
      </c>
      <c r="H7804">
        <v>3536.45</v>
      </c>
      <c r="I7804">
        <v>7072.9</v>
      </c>
      <c r="J7804" t="s">
        <v>81</v>
      </c>
      <c r="K7804" t="s">
        <v>82</v>
      </c>
      <c r="L7804" t="s">
        <v>123</v>
      </c>
      <c r="M7804">
        <v>2024</v>
      </c>
      <c r="N7804" t="s">
        <v>84</v>
      </c>
      <c r="O7804" t="s">
        <v>3183</v>
      </c>
      <c r="P7804" t="s">
        <v>86</v>
      </c>
    </row>
    <row r="7805" spans="1:16" x14ac:dyDescent="0.45">
      <c r="A7805">
        <v>7804</v>
      </c>
      <c r="B7805" s="10">
        <v>45496</v>
      </c>
      <c r="C7805">
        <v>1104</v>
      </c>
      <c r="D7805" t="s">
        <v>80</v>
      </c>
      <c r="E7805">
        <v>24</v>
      </c>
      <c r="F7805" t="s">
        <v>9</v>
      </c>
      <c r="G7805">
        <v>3</v>
      </c>
      <c r="H7805">
        <v>1686.55</v>
      </c>
      <c r="I7805">
        <v>5059.6499999999996</v>
      </c>
      <c r="J7805" t="s">
        <v>95</v>
      </c>
      <c r="K7805" t="s">
        <v>82</v>
      </c>
      <c r="L7805" t="s">
        <v>123</v>
      </c>
      <c r="M7805">
        <v>2024</v>
      </c>
      <c r="N7805" t="s">
        <v>84</v>
      </c>
      <c r="O7805" t="s">
        <v>6930</v>
      </c>
      <c r="P7805" t="s">
        <v>86</v>
      </c>
    </row>
    <row r="7806" spans="1:16" x14ac:dyDescent="0.45">
      <c r="A7806">
        <v>7805</v>
      </c>
      <c r="B7806" s="10">
        <v>45496</v>
      </c>
      <c r="C7806">
        <v>8433</v>
      </c>
      <c r="D7806" t="s">
        <v>80</v>
      </c>
      <c r="E7806">
        <v>30</v>
      </c>
      <c r="F7806" t="s">
        <v>102</v>
      </c>
      <c r="G7806">
        <v>4</v>
      </c>
      <c r="H7806">
        <v>1006.85</v>
      </c>
      <c r="I7806">
        <v>4027.4</v>
      </c>
      <c r="J7806" t="s">
        <v>87</v>
      </c>
      <c r="K7806" t="s">
        <v>82</v>
      </c>
      <c r="L7806" t="s">
        <v>123</v>
      </c>
      <c r="M7806">
        <v>2024</v>
      </c>
      <c r="N7806" t="s">
        <v>84</v>
      </c>
      <c r="O7806" t="s">
        <v>1138</v>
      </c>
      <c r="P7806" t="s">
        <v>86</v>
      </c>
    </row>
    <row r="7807" spans="1:16" x14ac:dyDescent="0.45">
      <c r="A7807">
        <v>7806</v>
      </c>
      <c r="B7807" s="10">
        <v>45496</v>
      </c>
      <c r="C7807">
        <v>8689</v>
      </c>
      <c r="D7807" t="s">
        <v>80</v>
      </c>
      <c r="E7807">
        <v>53</v>
      </c>
      <c r="F7807" t="s">
        <v>8</v>
      </c>
      <c r="G7807">
        <v>4</v>
      </c>
      <c r="H7807">
        <v>2722.31</v>
      </c>
      <c r="I7807">
        <v>10889.24</v>
      </c>
      <c r="J7807" t="s">
        <v>93</v>
      </c>
      <c r="K7807" t="s">
        <v>82</v>
      </c>
      <c r="L7807" t="s">
        <v>123</v>
      </c>
      <c r="M7807">
        <v>2024</v>
      </c>
      <c r="N7807" t="s">
        <v>84</v>
      </c>
      <c r="O7807" t="s">
        <v>2142</v>
      </c>
      <c r="P7807" t="s">
        <v>86</v>
      </c>
    </row>
    <row r="7808" spans="1:16" x14ac:dyDescent="0.45">
      <c r="A7808">
        <v>7807</v>
      </c>
      <c r="B7808" s="10">
        <v>45496</v>
      </c>
      <c r="C7808">
        <v>4567</v>
      </c>
      <c r="D7808" t="s">
        <v>89</v>
      </c>
      <c r="E7808">
        <v>18</v>
      </c>
      <c r="F7808" t="s">
        <v>7</v>
      </c>
      <c r="G7808">
        <v>4</v>
      </c>
      <c r="H7808">
        <v>1404.56</v>
      </c>
      <c r="I7808">
        <v>5618.24</v>
      </c>
      <c r="J7808" t="s">
        <v>95</v>
      </c>
      <c r="K7808" t="s">
        <v>82</v>
      </c>
      <c r="L7808" t="s">
        <v>123</v>
      </c>
      <c r="M7808">
        <v>2024</v>
      </c>
      <c r="N7808" t="s">
        <v>84</v>
      </c>
      <c r="O7808" t="s">
        <v>2419</v>
      </c>
      <c r="P7808" t="s">
        <v>86</v>
      </c>
    </row>
    <row r="7809" spans="1:16" x14ac:dyDescent="0.45">
      <c r="A7809">
        <v>7808</v>
      </c>
      <c r="B7809" s="10">
        <v>45496</v>
      </c>
      <c r="C7809">
        <v>5348</v>
      </c>
      <c r="D7809" t="s">
        <v>89</v>
      </c>
      <c r="E7809">
        <v>52</v>
      </c>
      <c r="F7809" t="s">
        <v>102</v>
      </c>
      <c r="G7809">
        <v>3</v>
      </c>
      <c r="H7809">
        <v>2991.99</v>
      </c>
      <c r="I7809">
        <v>8975.9699999999993</v>
      </c>
      <c r="J7809" t="s">
        <v>93</v>
      </c>
      <c r="K7809" t="s">
        <v>82</v>
      </c>
      <c r="L7809" t="s">
        <v>123</v>
      </c>
      <c r="M7809">
        <v>2024</v>
      </c>
      <c r="N7809" t="s">
        <v>84</v>
      </c>
      <c r="O7809" t="s">
        <v>6606</v>
      </c>
      <c r="P7809" t="s">
        <v>86</v>
      </c>
    </row>
    <row r="7810" spans="1:16" x14ac:dyDescent="0.45">
      <c r="A7810">
        <v>7809</v>
      </c>
      <c r="B7810" s="10">
        <v>45497</v>
      </c>
      <c r="C7810">
        <v>5390</v>
      </c>
      <c r="D7810" t="s">
        <v>80</v>
      </c>
      <c r="E7810">
        <v>47</v>
      </c>
      <c r="F7810" t="s">
        <v>7</v>
      </c>
      <c r="G7810">
        <v>2</v>
      </c>
      <c r="H7810">
        <v>1395.09</v>
      </c>
      <c r="I7810">
        <v>2790.18</v>
      </c>
      <c r="J7810" t="s">
        <v>93</v>
      </c>
      <c r="K7810" t="s">
        <v>82</v>
      </c>
      <c r="L7810" t="s">
        <v>123</v>
      </c>
      <c r="M7810">
        <v>2024</v>
      </c>
      <c r="N7810" t="s">
        <v>84</v>
      </c>
      <c r="O7810" t="s">
        <v>303</v>
      </c>
      <c r="P7810" t="s">
        <v>86</v>
      </c>
    </row>
    <row r="7811" spans="1:16" x14ac:dyDescent="0.45">
      <c r="A7811">
        <v>7810</v>
      </c>
      <c r="B7811" s="10">
        <v>45497</v>
      </c>
      <c r="C7811">
        <v>7811</v>
      </c>
      <c r="D7811" t="s">
        <v>89</v>
      </c>
      <c r="E7811">
        <v>48</v>
      </c>
      <c r="F7811" t="s">
        <v>5</v>
      </c>
      <c r="G7811">
        <v>3</v>
      </c>
      <c r="H7811">
        <v>4537.57</v>
      </c>
      <c r="I7811">
        <v>13612.71</v>
      </c>
      <c r="J7811" t="s">
        <v>93</v>
      </c>
      <c r="K7811" t="s">
        <v>82</v>
      </c>
      <c r="L7811" t="s">
        <v>123</v>
      </c>
      <c r="M7811">
        <v>2024</v>
      </c>
      <c r="N7811" t="s">
        <v>84</v>
      </c>
      <c r="O7811" t="s">
        <v>6607</v>
      </c>
      <c r="P7811" t="s">
        <v>86</v>
      </c>
    </row>
    <row r="7812" spans="1:16" x14ac:dyDescent="0.45">
      <c r="A7812">
        <v>7811</v>
      </c>
      <c r="B7812" s="10">
        <v>45497</v>
      </c>
      <c r="C7812">
        <v>2181</v>
      </c>
      <c r="D7812" t="s">
        <v>89</v>
      </c>
      <c r="E7812">
        <v>34</v>
      </c>
      <c r="F7812" t="s">
        <v>102</v>
      </c>
      <c r="G7812">
        <v>5</v>
      </c>
      <c r="H7812">
        <v>1752.31</v>
      </c>
      <c r="I7812">
        <v>8761.5499999999993</v>
      </c>
      <c r="J7812" t="s">
        <v>87</v>
      </c>
      <c r="K7812" t="s">
        <v>82</v>
      </c>
      <c r="L7812" t="s">
        <v>123</v>
      </c>
      <c r="M7812">
        <v>2024</v>
      </c>
      <c r="N7812" t="s">
        <v>84</v>
      </c>
      <c r="O7812" t="s">
        <v>4082</v>
      </c>
      <c r="P7812" t="s">
        <v>86</v>
      </c>
    </row>
    <row r="7813" spans="1:16" x14ac:dyDescent="0.45">
      <c r="A7813">
        <v>7812</v>
      </c>
      <c r="B7813" s="10">
        <v>45497</v>
      </c>
      <c r="C7813">
        <v>5644</v>
      </c>
      <c r="D7813" t="s">
        <v>80</v>
      </c>
      <c r="E7813">
        <v>25</v>
      </c>
      <c r="F7813" t="s">
        <v>8</v>
      </c>
      <c r="G7813">
        <v>5</v>
      </c>
      <c r="H7813">
        <v>4541.88</v>
      </c>
      <c r="I7813">
        <v>22709.4</v>
      </c>
      <c r="J7813" t="s">
        <v>87</v>
      </c>
      <c r="K7813" t="s">
        <v>82</v>
      </c>
      <c r="L7813" t="s">
        <v>123</v>
      </c>
      <c r="M7813">
        <v>2024</v>
      </c>
      <c r="N7813" t="s">
        <v>84</v>
      </c>
      <c r="O7813" t="s">
        <v>4083</v>
      </c>
      <c r="P7813" t="s">
        <v>86</v>
      </c>
    </row>
    <row r="7814" spans="1:16" x14ac:dyDescent="0.45">
      <c r="A7814">
        <v>7813</v>
      </c>
      <c r="B7814" s="10">
        <v>45497</v>
      </c>
      <c r="C7814">
        <v>6873</v>
      </c>
      <c r="D7814" t="s">
        <v>80</v>
      </c>
      <c r="E7814">
        <v>20</v>
      </c>
      <c r="F7814" t="s">
        <v>5</v>
      </c>
      <c r="G7814">
        <v>4</v>
      </c>
      <c r="H7814">
        <v>1433.43</v>
      </c>
      <c r="I7814">
        <v>5733.72</v>
      </c>
      <c r="J7814" t="s">
        <v>95</v>
      </c>
      <c r="K7814" t="s">
        <v>82</v>
      </c>
      <c r="L7814" t="s">
        <v>123</v>
      </c>
      <c r="M7814">
        <v>2024</v>
      </c>
      <c r="N7814" t="s">
        <v>84</v>
      </c>
      <c r="O7814" t="s">
        <v>2420</v>
      </c>
      <c r="P7814" t="s">
        <v>86</v>
      </c>
    </row>
    <row r="7815" spans="1:16" x14ac:dyDescent="0.45">
      <c r="A7815">
        <v>7814</v>
      </c>
      <c r="B7815" s="10">
        <v>45497</v>
      </c>
      <c r="C7815">
        <v>5394</v>
      </c>
      <c r="D7815" t="s">
        <v>89</v>
      </c>
      <c r="E7815">
        <v>27</v>
      </c>
      <c r="F7815" t="s">
        <v>102</v>
      </c>
      <c r="G7815">
        <v>2</v>
      </c>
      <c r="H7815">
        <v>3042.05</v>
      </c>
      <c r="I7815">
        <v>6084.1</v>
      </c>
      <c r="J7815" t="s">
        <v>87</v>
      </c>
      <c r="K7815" t="s">
        <v>82</v>
      </c>
      <c r="L7815" t="s">
        <v>123</v>
      </c>
      <c r="M7815">
        <v>2024</v>
      </c>
      <c r="N7815" t="s">
        <v>668</v>
      </c>
      <c r="O7815" t="s">
        <v>9917</v>
      </c>
      <c r="P7815" t="s">
        <v>86</v>
      </c>
    </row>
    <row r="7816" spans="1:16" x14ac:dyDescent="0.45">
      <c r="A7816">
        <v>7815</v>
      </c>
      <c r="B7816" s="10">
        <v>45497</v>
      </c>
      <c r="C7816">
        <v>4534</v>
      </c>
      <c r="D7816" t="s">
        <v>80</v>
      </c>
      <c r="E7816">
        <v>51</v>
      </c>
      <c r="F7816" t="s">
        <v>7</v>
      </c>
      <c r="G7816">
        <v>5</v>
      </c>
      <c r="H7816">
        <v>694.58</v>
      </c>
      <c r="I7816">
        <v>3472.9</v>
      </c>
      <c r="J7816" t="s">
        <v>93</v>
      </c>
      <c r="K7816" t="s">
        <v>82</v>
      </c>
      <c r="L7816" t="s">
        <v>123</v>
      </c>
      <c r="M7816">
        <v>2024</v>
      </c>
      <c r="N7816" t="s">
        <v>84</v>
      </c>
      <c r="O7816" t="s">
        <v>4329</v>
      </c>
      <c r="P7816" t="s">
        <v>86</v>
      </c>
    </row>
    <row r="7817" spans="1:16" x14ac:dyDescent="0.45">
      <c r="A7817">
        <v>7816</v>
      </c>
      <c r="B7817" s="10">
        <v>45497</v>
      </c>
      <c r="C7817">
        <v>6844</v>
      </c>
      <c r="D7817" t="s">
        <v>89</v>
      </c>
      <c r="E7817">
        <v>39</v>
      </c>
      <c r="F7817" t="s">
        <v>5</v>
      </c>
      <c r="G7817">
        <v>1</v>
      </c>
      <c r="H7817">
        <v>3902.94</v>
      </c>
      <c r="I7817">
        <v>3902.94</v>
      </c>
      <c r="J7817" t="s">
        <v>97</v>
      </c>
      <c r="K7817" t="s">
        <v>82</v>
      </c>
      <c r="L7817" t="s">
        <v>123</v>
      </c>
      <c r="M7817">
        <v>2024</v>
      </c>
      <c r="N7817" t="s">
        <v>84</v>
      </c>
      <c r="O7817" t="s">
        <v>5276</v>
      </c>
      <c r="P7817" t="s">
        <v>86</v>
      </c>
    </row>
    <row r="7818" spans="1:16" x14ac:dyDescent="0.45">
      <c r="A7818">
        <v>7817</v>
      </c>
      <c r="B7818" s="10">
        <v>45497</v>
      </c>
      <c r="C7818">
        <v>6939</v>
      </c>
      <c r="D7818" t="s">
        <v>89</v>
      </c>
      <c r="E7818">
        <v>21</v>
      </c>
      <c r="F7818" t="s">
        <v>8</v>
      </c>
      <c r="G7818">
        <v>1</v>
      </c>
      <c r="H7818">
        <v>1041.08</v>
      </c>
      <c r="I7818">
        <v>1041.08</v>
      </c>
      <c r="J7818" t="s">
        <v>95</v>
      </c>
      <c r="K7818" t="s">
        <v>567</v>
      </c>
      <c r="L7818" t="s">
        <v>123</v>
      </c>
      <c r="M7818">
        <v>2024</v>
      </c>
      <c r="N7818" t="s">
        <v>84</v>
      </c>
      <c r="O7818" t="s">
        <v>7735</v>
      </c>
      <c r="P7818" t="s">
        <v>86</v>
      </c>
    </row>
    <row r="7819" spans="1:16" x14ac:dyDescent="0.45">
      <c r="A7819">
        <v>7818</v>
      </c>
      <c r="B7819" s="10">
        <v>45497</v>
      </c>
      <c r="C7819">
        <v>7475</v>
      </c>
      <c r="D7819" t="s">
        <v>89</v>
      </c>
      <c r="E7819">
        <v>49</v>
      </c>
      <c r="F7819" t="s">
        <v>102</v>
      </c>
      <c r="G7819">
        <v>4</v>
      </c>
      <c r="H7819">
        <v>4326.8999999999996</v>
      </c>
      <c r="I7819">
        <v>17307.599999999999</v>
      </c>
      <c r="J7819" t="s">
        <v>93</v>
      </c>
      <c r="K7819" t="s">
        <v>82</v>
      </c>
      <c r="L7819" t="s">
        <v>123</v>
      </c>
      <c r="M7819">
        <v>2024</v>
      </c>
      <c r="N7819" t="s">
        <v>84</v>
      </c>
      <c r="O7819" t="s">
        <v>2143</v>
      </c>
      <c r="P7819" t="s">
        <v>86</v>
      </c>
    </row>
    <row r="7820" spans="1:16" x14ac:dyDescent="0.45">
      <c r="A7820">
        <v>7819</v>
      </c>
      <c r="B7820" s="10">
        <v>45497</v>
      </c>
      <c r="C7820">
        <v>2774</v>
      </c>
      <c r="D7820" t="s">
        <v>80</v>
      </c>
      <c r="E7820">
        <v>46</v>
      </c>
      <c r="F7820" t="s">
        <v>7</v>
      </c>
      <c r="G7820">
        <v>4</v>
      </c>
      <c r="H7820">
        <v>2289.61</v>
      </c>
      <c r="I7820">
        <v>9158.44</v>
      </c>
      <c r="J7820" t="s">
        <v>93</v>
      </c>
      <c r="K7820" t="s">
        <v>82</v>
      </c>
      <c r="L7820" t="s">
        <v>123</v>
      </c>
      <c r="M7820">
        <v>2024</v>
      </c>
      <c r="N7820" t="s">
        <v>84</v>
      </c>
      <c r="O7820" t="s">
        <v>2144</v>
      </c>
      <c r="P7820" t="s">
        <v>86</v>
      </c>
    </row>
    <row r="7821" spans="1:16" x14ac:dyDescent="0.45">
      <c r="A7821">
        <v>7820</v>
      </c>
      <c r="B7821" s="10">
        <v>45497</v>
      </c>
      <c r="C7821">
        <v>9283</v>
      </c>
      <c r="D7821" t="s">
        <v>89</v>
      </c>
      <c r="E7821">
        <v>63</v>
      </c>
      <c r="F7821" t="s">
        <v>7</v>
      </c>
      <c r="G7821">
        <v>4</v>
      </c>
      <c r="H7821">
        <v>517.97</v>
      </c>
      <c r="I7821">
        <v>2071.88</v>
      </c>
      <c r="J7821" t="s">
        <v>81</v>
      </c>
      <c r="K7821" t="s">
        <v>82</v>
      </c>
      <c r="L7821" t="s">
        <v>123</v>
      </c>
      <c r="M7821">
        <v>2024</v>
      </c>
      <c r="N7821" t="s">
        <v>84</v>
      </c>
      <c r="O7821" t="s">
        <v>1507</v>
      </c>
      <c r="P7821" t="s">
        <v>86</v>
      </c>
    </row>
    <row r="7822" spans="1:16" x14ac:dyDescent="0.45">
      <c r="A7822">
        <v>7821</v>
      </c>
      <c r="B7822" s="10">
        <v>45497</v>
      </c>
      <c r="C7822">
        <v>1446</v>
      </c>
      <c r="D7822" t="s">
        <v>89</v>
      </c>
      <c r="E7822">
        <v>28</v>
      </c>
      <c r="F7822" t="s">
        <v>6</v>
      </c>
      <c r="G7822">
        <v>5</v>
      </c>
      <c r="H7822">
        <v>1849.52</v>
      </c>
      <c r="I7822">
        <v>9247.6</v>
      </c>
      <c r="J7822" t="s">
        <v>87</v>
      </c>
      <c r="K7822" t="s">
        <v>82</v>
      </c>
      <c r="L7822" t="s">
        <v>123</v>
      </c>
      <c r="M7822">
        <v>2024</v>
      </c>
      <c r="N7822" t="s">
        <v>668</v>
      </c>
      <c r="O7822" t="s">
        <v>9770</v>
      </c>
      <c r="P7822" t="s">
        <v>86</v>
      </c>
    </row>
    <row r="7823" spans="1:16" x14ac:dyDescent="0.45">
      <c r="A7823">
        <v>7822</v>
      </c>
      <c r="B7823" s="10">
        <v>45497</v>
      </c>
      <c r="C7823">
        <v>1108</v>
      </c>
      <c r="D7823" t="s">
        <v>80</v>
      </c>
      <c r="E7823">
        <v>63</v>
      </c>
      <c r="F7823" t="s">
        <v>5</v>
      </c>
      <c r="G7823">
        <v>2</v>
      </c>
      <c r="H7823">
        <v>3909.64</v>
      </c>
      <c r="I7823">
        <v>7819.28</v>
      </c>
      <c r="J7823" t="s">
        <v>81</v>
      </c>
      <c r="K7823" t="s">
        <v>82</v>
      </c>
      <c r="L7823" t="s">
        <v>123</v>
      </c>
      <c r="M7823">
        <v>2024</v>
      </c>
      <c r="N7823" t="s">
        <v>84</v>
      </c>
      <c r="O7823" t="s">
        <v>3184</v>
      </c>
      <c r="P7823" t="s">
        <v>86</v>
      </c>
    </row>
    <row r="7824" spans="1:16" x14ac:dyDescent="0.45">
      <c r="A7824">
        <v>7823</v>
      </c>
      <c r="B7824" s="10">
        <v>45498</v>
      </c>
      <c r="C7824">
        <v>4239</v>
      </c>
      <c r="D7824" t="s">
        <v>80</v>
      </c>
      <c r="E7824">
        <v>30</v>
      </c>
      <c r="F7824" t="s">
        <v>102</v>
      </c>
      <c r="G7824">
        <v>4</v>
      </c>
      <c r="H7824">
        <v>427.66</v>
      </c>
      <c r="I7824">
        <v>1710.64</v>
      </c>
      <c r="J7824" t="s">
        <v>87</v>
      </c>
      <c r="K7824" t="s">
        <v>567</v>
      </c>
      <c r="L7824" t="s">
        <v>123</v>
      </c>
      <c r="M7824">
        <v>2024</v>
      </c>
      <c r="N7824" t="s">
        <v>84</v>
      </c>
      <c r="O7824" t="s">
        <v>641</v>
      </c>
      <c r="P7824" t="s">
        <v>86</v>
      </c>
    </row>
    <row r="7825" spans="1:16" x14ac:dyDescent="0.45">
      <c r="A7825">
        <v>7824</v>
      </c>
      <c r="B7825" s="10">
        <v>45498</v>
      </c>
      <c r="C7825">
        <v>6931</v>
      </c>
      <c r="D7825" t="s">
        <v>89</v>
      </c>
      <c r="E7825">
        <v>21</v>
      </c>
      <c r="F7825" t="s">
        <v>6</v>
      </c>
      <c r="G7825">
        <v>3</v>
      </c>
      <c r="H7825">
        <v>3147.36</v>
      </c>
      <c r="I7825">
        <v>9442.08</v>
      </c>
      <c r="J7825" t="s">
        <v>95</v>
      </c>
      <c r="K7825" t="s">
        <v>82</v>
      </c>
      <c r="L7825" t="s">
        <v>123</v>
      </c>
      <c r="M7825">
        <v>2024</v>
      </c>
      <c r="N7825" t="s">
        <v>84</v>
      </c>
      <c r="O7825" t="s">
        <v>6931</v>
      </c>
      <c r="P7825" t="s">
        <v>86</v>
      </c>
    </row>
    <row r="7826" spans="1:16" x14ac:dyDescent="0.45">
      <c r="A7826">
        <v>7825</v>
      </c>
      <c r="B7826" s="10">
        <v>45498</v>
      </c>
      <c r="C7826">
        <v>5053</v>
      </c>
      <c r="D7826" t="s">
        <v>80</v>
      </c>
      <c r="E7826">
        <v>19</v>
      </c>
      <c r="F7826" t="s">
        <v>7</v>
      </c>
      <c r="G7826">
        <v>4</v>
      </c>
      <c r="H7826">
        <v>2560.9699999999998</v>
      </c>
      <c r="I7826">
        <v>10243.879999999999</v>
      </c>
      <c r="J7826" t="s">
        <v>95</v>
      </c>
      <c r="K7826" t="s">
        <v>82</v>
      </c>
      <c r="L7826" t="s">
        <v>123</v>
      </c>
      <c r="M7826">
        <v>2024</v>
      </c>
      <c r="N7826" t="s">
        <v>84</v>
      </c>
      <c r="O7826" t="s">
        <v>2421</v>
      </c>
      <c r="P7826" t="s">
        <v>86</v>
      </c>
    </row>
    <row r="7827" spans="1:16" x14ac:dyDescent="0.45">
      <c r="A7827">
        <v>7826</v>
      </c>
      <c r="B7827" s="10">
        <v>45498</v>
      </c>
      <c r="C7827">
        <v>5537</v>
      </c>
      <c r="D7827" t="s">
        <v>80</v>
      </c>
      <c r="E7827">
        <v>51</v>
      </c>
      <c r="F7827" t="s">
        <v>5</v>
      </c>
      <c r="G7827">
        <v>5</v>
      </c>
      <c r="H7827">
        <v>1583.85</v>
      </c>
      <c r="I7827">
        <v>7919.25</v>
      </c>
      <c r="J7827" t="s">
        <v>93</v>
      </c>
      <c r="K7827" t="s">
        <v>82</v>
      </c>
      <c r="L7827" t="s">
        <v>123</v>
      </c>
      <c r="M7827">
        <v>2024</v>
      </c>
      <c r="N7827" t="s">
        <v>84</v>
      </c>
      <c r="O7827" t="s">
        <v>4330</v>
      </c>
      <c r="P7827" t="s">
        <v>86</v>
      </c>
    </row>
    <row r="7828" spans="1:16" x14ac:dyDescent="0.45">
      <c r="A7828">
        <v>7827</v>
      </c>
      <c r="B7828" s="10">
        <v>45498</v>
      </c>
      <c r="C7828">
        <v>7361</v>
      </c>
      <c r="D7828" t="s">
        <v>89</v>
      </c>
      <c r="E7828">
        <v>60</v>
      </c>
      <c r="F7828" t="s">
        <v>9</v>
      </c>
      <c r="G7828">
        <v>2</v>
      </c>
      <c r="H7828">
        <v>3790.31</v>
      </c>
      <c r="I7828">
        <v>7580.62</v>
      </c>
      <c r="J7828" t="s">
        <v>81</v>
      </c>
      <c r="K7828" t="s">
        <v>82</v>
      </c>
      <c r="L7828" t="s">
        <v>123</v>
      </c>
      <c r="M7828">
        <v>2024</v>
      </c>
      <c r="N7828" t="s">
        <v>668</v>
      </c>
      <c r="O7828" t="s">
        <v>9918</v>
      </c>
      <c r="P7828" t="s">
        <v>86</v>
      </c>
    </row>
    <row r="7829" spans="1:16" x14ac:dyDescent="0.45">
      <c r="A7829">
        <v>7828</v>
      </c>
      <c r="B7829" s="10">
        <v>45498</v>
      </c>
      <c r="C7829">
        <v>2245</v>
      </c>
      <c r="D7829" t="s">
        <v>80</v>
      </c>
      <c r="E7829">
        <v>39</v>
      </c>
      <c r="F7829" t="s">
        <v>7</v>
      </c>
      <c r="G7829">
        <v>4</v>
      </c>
      <c r="H7829">
        <v>309.58</v>
      </c>
      <c r="I7829">
        <v>1238.32</v>
      </c>
      <c r="J7829" t="s">
        <v>97</v>
      </c>
      <c r="K7829" t="s">
        <v>567</v>
      </c>
      <c r="L7829" t="s">
        <v>123</v>
      </c>
      <c r="M7829">
        <v>2024</v>
      </c>
      <c r="N7829" t="s">
        <v>84</v>
      </c>
      <c r="O7829" t="s">
        <v>7414</v>
      </c>
      <c r="P7829" t="s">
        <v>86</v>
      </c>
    </row>
    <row r="7830" spans="1:16" x14ac:dyDescent="0.45">
      <c r="A7830">
        <v>7829</v>
      </c>
      <c r="B7830" s="10">
        <v>45498</v>
      </c>
      <c r="C7830">
        <v>3720</v>
      </c>
      <c r="D7830" t="s">
        <v>89</v>
      </c>
      <c r="E7830">
        <v>22</v>
      </c>
      <c r="F7830" t="s">
        <v>5</v>
      </c>
      <c r="G7830">
        <v>1</v>
      </c>
      <c r="H7830">
        <v>2513.33</v>
      </c>
      <c r="I7830">
        <v>2513.33</v>
      </c>
      <c r="J7830" t="s">
        <v>95</v>
      </c>
      <c r="K7830" t="s">
        <v>82</v>
      </c>
      <c r="L7830" t="s">
        <v>123</v>
      </c>
      <c r="M7830">
        <v>2024</v>
      </c>
      <c r="N7830" t="s">
        <v>84</v>
      </c>
      <c r="O7830" t="s">
        <v>5097</v>
      </c>
      <c r="P7830" t="s">
        <v>86</v>
      </c>
    </row>
    <row r="7831" spans="1:16" x14ac:dyDescent="0.45">
      <c r="A7831">
        <v>7830</v>
      </c>
      <c r="B7831" s="10">
        <v>45498</v>
      </c>
      <c r="C7831">
        <v>9469</v>
      </c>
      <c r="D7831" t="s">
        <v>80</v>
      </c>
      <c r="E7831">
        <v>26</v>
      </c>
      <c r="F7831" t="s">
        <v>9</v>
      </c>
      <c r="G7831">
        <v>4</v>
      </c>
      <c r="H7831">
        <v>2558.9699999999998</v>
      </c>
      <c r="I7831">
        <v>10235.879999999999</v>
      </c>
      <c r="J7831" t="s">
        <v>87</v>
      </c>
      <c r="K7831" t="s">
        <v>82</v>
      </c>
      <c r="L7831" t="s">
        <v>123</v>
      </c>
      <c r="M7831">
        <v>2024</v>
      </c>
      <c r="N7831" t="s">
        <v>84</v>
      </c>
      <c r="O7831" t="s">
        <v>1139</v>
      </c>
      <c r="P7831" t="s">
        <v>86</v>
      </c>
    </row>
    <row r="7832" spans="1:16" x14ac:dyDescent="0.45">
      <c r="A7832">
        <v>7831</v>
      </c>
      <c r="B7832" s="10">
        <v>45498</v>
      </c>
      <c r="C7832">
        <v>8741</v>
      </c>
      <c r="D7832" t="s">
        <v>80</v>
      </c>
      <c r="E7832">
        <v>37</v>
      </c>
      <c r="F7832" t="s">
        <v>5</v>
      </c>
      <c r="G7832">
        <v>4</v>
      </c>
      <c r="H7832">
        <v>477.71</v>
      </c>
      <c r="I7832">
        <v>1910.84</v>
      </c>
      <c r="J7832" t="s">
        <v>97</v>
      </c>
      <c r="K7832" t="s">
        <v>567</v>
      </c>
      <c r="L7832" t="s">
        <v>123</v>
      </c>
      <c r="M7832">
        <v>2024</v>
      </c>
      <c r="N7832" t="s">
        <v>84</v>
      </c>
      <c r="O7832" t="s">
        <v>7415</v>
      </c>
      <c r="P7832" t="s">
        <v>86</v>
      </c>
    </row>
    <row r="7833" spans="1:16" x14ac:dyDescent="0.45">
      <c r="A7833">
        <v>7832</v>
      </c>
      <c r="B7833" s="10">
        <v>45498</v>
      </c>
      <c r="C7833">
        <v>6105</v>
      </c>
      <c r="D7833" t="s">
        <v>89</v>
      </c>
      <c r="E7833">
        <v>38</v>
      </c>
      <c r="F7833" t="s">
        <v>7</v>
      </c>
      <c r="G7833">
        <v>2</v>
      </c>
      <c r="H7833">
        <v>723.31</v>
      </c>
      <c r="I7833">
        <v>1446.62</v>
      </c>
      <c r="J7833" t="s">
        <v>97</v>
      </c>
      <c r="K7833" t="s">
        <v>567</v>
      </c>
      <c r="L7833" t="s">
        <v>123</v>
      </c>
      <c r="M7833">
        <v>2024</v>
      </c>
      <c r="N7833" t="s">
        <v>84</v>
      </c>
      <c r="O7833" t="s">
        <v>7190</v>
      </c>
      <c r="P7833" t="s">
        <v>86</v>
      </c>
    </row>
    <row r="7834" spans="1:16" x14ac:dyDescent="0.45">
      <c r="A7834">
        <v>7833</v>
      </c>
      <c r="B7834" s="10">
        <v>45498</v>
      </c>
      <c r="C7834">
        <v>3922</v>
      </c>
      <c r="D7834" t="s">
        <v>89</v>
      </c>
      <c r="E7834">
        <v>34</v>
      </c>
      <c r="F7834" t="s">
        <v>9</v>
      </c>
      <c r="G7834">
        <v>3</v>
      </c>
      <c r="H7834">
        <v>2077.79</v>
      </c>
      <c r="I7834">
        <v>6233.37</v>
      </c>
      <c r="J7834" t="s">
        <v>87</v>
      </c>
      <c r="K7834" t="s">
        <v>82</v>
      </c>
      <c r="L7834" t="s">
        <v>123</v>
      </c>
      <c r="M7834">
        <v>2024</v>
      </c>
      <c r="N7834" t="s">
        <v>84</v>
      </c>
      <c r="O7834" t="s">
        <v>6165</v>
      </c>
      <c r="P7834" t="s">
        <v>86</v>
      </c>
    </row>
    <row r="7835" spans="1:16" x14ac:dyDescent="0.45">
      <c r="A7835">
        <v>7834</v>
      </c>
      <c r="B7835" s="10">
        <v>45498</v>
      </c>
      <c r="C7835">
        <v>3513</v>
      </c>
      <c r="D7835" t="s">
        <v>80</v>
      </c>
      <c r="E7835">
        <v>29</v>
      </c>
      <c r="F7835" t="s">
        <v>5</v>
      </c>
      <c r="G7835">
        <v>4</v>
      </c>
      <c r="H7835">
        <v>2705.79</v>
      </c>
      <c r="I7835">
        <v>10823.16</v>
      </c>
      <c r="J7835" t="s">
        <v>87</v>
      </c>
      <c r="K7835" t="s">
        <v>82</v>
      </c>
      <c r="L7835" t="s">
        <v>123</v>
      </c>
      <c r="M7835">
        <v>2024</v>
      </c>
      <c r="N7835" t="s">
        <v>84</v>
      </c>
      <c r="O7835" t="s">
        <v>1140</v>
      </c>
      <c r="P7835" t="s">
        <v>86</v>
      </c>
    </row>
    <row r="7836" spans="1:16" x14ac:dyDescent="0.45">
      <c r="A7836">
        <v>7835</v>
      </c>
      <c r="B7836" s="10">
        <v>45498</v>
      </c>
      <c r="C7836">
        <v>3801</v>
      </c>
      <c r="D7836" t="s">
        <v>80</v>
      </c>
      <c r="E7836">
        <v>45</v>
      </c>
      <c r="F7836" t="s">
        <v>102</v>
      </c>
      <c r="G7836">
        <v>4</v>
      </c>
      <c r="H7836">
        <v>313.32</v>
      </c>
      <c r="I7836">
        <v>1253.28</v>
      </c>
      <c r="J7836" t="s">
        <v>93</v>
      </c>
      <c r="K7836" t="s">
        <v>567</v>
      </c>
      <c r="L7836" t="s">
        <v>123</v>
      </c>
      <c r="M7836">
        <v>2024</v>
      </c>
      <c r="N7836" t="s">
        <v>84</v>
      </c>
      <c r="O7836" t="s">
        <v>7416</v>
      </c>
      <c r="P7836" t="s">
        <v>86</v>
      </c>
    </row>
    <row r="7837" spans="1:16" x14ac:dyDescent="0.45">
      <c r="A7837">
        <v>7836</v>
      </c>
      <c r="B7837" s="10">
        <v>45499</v>
      </c>
      <c r="C7837">
        <v>7981</v>
      </c>
      <c r="D7837" t="s">
        <v>80</v>
      </c>
      <c r="E7837">
        <v>35</v>
      </c>
      <c r="F7837" t="s">
        <v>9</v>
      </c>
      <c r="G7837">
        <v>5</v>
      </c>
      <c r="H7837">
        <v>108.19</v>
      </c>
      <c r="I7837">
        <v>540.95000000000005</v>
      </c>
      <c r="J7837" t="s">
        <v>97</v>
      </c>
      <c r="K7837" t="s">
        <v>567</v>
      </c>
      <c r="L7837" t="s">
        <v>123</v>
      </c>
      <c r="M7837">
        <v>2024</v>
      </c>
      <c r="N7837" t="s">
        <v>84</v>
      </c>
      <c r="O7837" t="s">
        <v>642</v>
      </c>
      <c r="P7837" t="s">
        <v>86</v>
      </c>
    </row>
    <row r="7838" spans="1:16" x14ac:dyDescent="0.45">
      <c r="A7838">
        <v>7837</v>
      </c>
      <c r="B7838" s="10">
        <v>45499</v>
      </c>
      <c r="C7838">
        <v>9221</v>
      </c>
      <c r="D7838" t="s">
        <v>89</v>
      </c>
      <c r="E7838">
        <v>20</v>
      </c>
      <c r="F7838" t="s">
        <v>5</v>
      </c>
      <c r="G7838">
        <v>2</v>
      </c>
      <c r="H7838">
        <v>1003.39</v>
      </c>
      <c r="I7838">
        <v>2006.78</v>
      </c>
      <c r="J7838" t="s">
        <v>95</v>
      </c>
      <c r="K7838" t="s">
        <v>82</v>
      </c>
      <c r="L7838" t="s">
        <v>123</v>
      </c>
      <c r="M7838">
        <v>2024</v>
      </c>
      <c r="N7838" t="s">
        <v>84</v>
      </c>
      <c r="O7838" t="s">
        <v>2600</v>
      </c>
      <c r="P7838" t="s">
        <v>86</v>
      </c>
    </row>
    <row r="7839" spans="1:16" x14ac:dyDescent="0.45">
      <c r="A7839">
        <v>7838</v>
      </c>
      <c r="B7839" s="10">
        <v>45499</v>
      </c>
      <c r="C7839">
        <v>7502</v>
      </c>
      <c r="D7839" t="s">
        <v>80</v>
      </c>
      <c r="E7839">
        <v>22</v>
      </c>
      <c r="F7839" t="s">
        <v>102</v>
      </c>
      <c r="G7839">
        <v>5</v>
      </c>
      <c r="H7839">
        <v>2464.66</v>
      </c>
      <c r="I7839">
        <v>12323.3</v>
      </c>
      <c r="J7839" t="s">
        <v>95</v>
      </c>
      <c r="K7839" t="s">
        <v>82</v>
      </c>
      <c r="L7839" t="s">
        <v>123</v>
      </c>
      <c r="M7839">
        <v>2024</v>
      </c>
      <c r="N7839" t="s">
        <v>668</v>
      </c>
      <c r="O7839" t="s">
        <v>9771</v>
      </c>
      <c r="P7839" t="s">
        <v>86</v>
      </c>
    </row>
    <row r="7840" spans="1:16" x14ac:dyDescent="0.45">
      <c r="A7840">
        <v>7839</v>
      </c>
      <c r="B7840" s="10">
        <v>45499</v>
      </c>
      <c r="C7840">
        <v>7038</v>
      </c>
      <c r="D7840" t="s">
        <v>89</v>
      </c>
      <c r="E7840">
        <v>31</v>
      </c>
      <c r="F7840" t="s">
        <v>9</v>
      </c>
      <c r="G7840">
        <v>4</v>
      </c>
      <c r="H7840">
        <v>249.38</v>
      </c>
      <c r="I7840">
        <v>997.52</v>
      </c>
      <c r="J7840" t="s">
        <v>87</v>
      </c>
      <c r="K7840" t="s">
        <v>567</v>
      </c>
      <c r="L7840" t="s">
        <v>123</v>
      </c>
      <c r="M7840">
        <v>2024</v>
      </c>
      <c r="N7840" t="s">
        <v>84</v>
      </c>
      <c r="O7840" t="s">
        <v>7417</v>
      </c>
      <c r="P7840" t="s">
        <v>86</v>
      </c>
    </row>
    <row r="7841" spans="1:16" x14ac:dyDescent="0.45">
      <c r="A7841">
        <v>7840</v>
      </c>
      <c r="B7841" s="10">
        <v>45499</v>
      </c>
      <c r="C7841">
        <v>7229</v>
      </c>
      <c r="D7841" t="s">
        <v>80</v>
      </c>
      <c r="E7841">
        <v>43</v>
      </c>
      <c r="F7841" t="s">
        <v>5</v>
      </c>
      <c r="G7841">
        <v>4</v>
      </c>
      <c r="H7841">
        <v>3679.52</v>
      </c>
      <c r="I7841">
        <v>14718.08</v>
      </c>
      <c r="J7841" t="s">
        <v>97</v>
      </c>
      <c r="K7841" t="s">
        <v>82</v>
      </c>
      <c r="L7841" t="s">
        <v>123</v>
      </c>
      <c r="M7841">
        <v>2024</v>
      </c>
      <c r="N7841" t="s">
        <v>84</v>
      </c>
      <c r="O7841" t="s">
        <v>1823</v>
      </c>
      <c r="P7841" t="s">
        <v>86</v>
      </c>
    </row>
    <row r="7842" spans="1:16" x14ac:dyDescent="0.45">
      <c r="A7842">
        <v>7841</v>
      </c>
      <c r="B7842" s="10">
        <v>45499</v>
      </c>
      <c r="C7842">
        <v>1364</v>
      </c>
      <c r="D7842" t="s">
        <v>80</v>
      </c>
      <c r="E7842">
        <v>36</v>
      </c>
      <c r="F7842" t="s">
        <v>7</v>
      </c>
      <c r="G7842">
        <v>1</v>
      </c>
      <c r="H7842">
        <v>802.04</v>
      </c>
      <c r="I7842">
        <v>802.04</v>
      </c>
      <c r="J7842" t="s">
        <v>97</v>
      </c>
      <c r="K7842" t="s">
        <v>567</v>
      </c>
      <c r="L7842" t="s">
        <v>123</v>
      </c>
      <c r="M7842">
        <v>2024</v>
      </c>
      <c r="N7842" t="s">
        <v>84</v>
      </c>
      <c r="O7842" t="s">
        <v>7983</v>
      </c>
      <c r="P7842" t="s">
        <v>86</v>
      </c>
    </row>
    <row r="7843" spans="1:16" x14ac:dyDescent="0.45">
      <c r="A7843">
        <v>7842</v>
      </c>
      <c r="B7843" s="10">
        <v>45499</v>
      </c>
      <c r="C7843">
        <v>2800</v>
      </c>
      <c r="D7843" t="s">
        <v>80</v>
      </c>
      <c r="E7843">
        <v>58</v>
      </c>
      <c r="F7843" t="s">
        <v>9</v>
      </c>
      <c r="G7843">
        <v>5</v>
      </c>
      <c r="H7843">
        <v>3874.43</v>
      </c>
      <c r="I7843">
        <v>19372.150000000001</v>
      </c>
      <c r="J7843" t="s">
        <v>81</v>
      </c>
      <c r="K7843" t="s">
        <v>82</v>
      </c>
      <c r="L7843" t="s">
        <v>123</v>
      </c>
      <c r="M7843">
        <v>2024</v>
      </c>
      <c r="N7843" t="s">
        <v>84</v>
      </c>
      <c r="O7843" t="s">
        <v>9103</v>
      </c>
      <c r="P7843" t="s">
        <v>748</v>
      </c>
    </row>
    <row r="7844" spans="1:16" x14ac:dyDescent="0.45">
      <c r="A7844">
        <v>7843</v>
      </c>
      <c r="B7844" s="10">
        <v>45499</v>
      </c>
      <c r="C7844">
        <v>6958</v>
      </c>
      <c r="D7844" t="s">
        <v>80</v>
      </c>
      <c r="E7844">
        <v>34</v>
      </c>
      <c r="F7844" t="s">
        <v>9</v>
      </c>
      <c r="G7844">
        <v>2</v>
      </c>
      <c r="H7844">
        <v>1063.43</v>
      </c>
      <c r="I7844">
        <v>2126.86</v>
      </c>
      <c r="J7844" t="s">
        <v>87</v>
      </c>
      <c r="K7844" t="s">
        <v>82</v>
      </c>
      <c r="L7844" t="s">
        <v>123</v>
      </c>
      <c r="M7844">
        <v>2024</v>
      </c>
      <c r="N7844" t="s">
        <v>84</v>
      </c>
      <c r="O7844" t="s">
        <v>3824</v>
      </c>
      <c r="P7844" t="s">
        <v>86</v>
      </c>
    </row>
    <row r="7845" spans="1:16" x14ac:dyDescent="0.45">
      <c r="A7845">
        <v>7844</v>
      </c>
      <c r="B7845" s="10">
        <v>45499</v>
      </c>
      <c r="C7845">
        <v>8436</v>
      </c>
      <c r="D7845" t="s">
        <v>80</v>
      </c>
      <c r="E7845">
        <v>56</v>
      </c>
      <c r="F7845" t="s">
        <v>102</v>
      </c>
      <c r="G7845">
        <v>4</v>
      </c>
      <c r="H7845">
        <v>1765.77</v>
      </c>
      <c r="I7845">
        <v>7063.08</v>
      </c>
      <c r="J7845" t="s">
        <v>81</v>
      </c>
      <c r="K7845" t="s">
        <v>82</v>
      </c>
      <c r="L7845" t="s">
        <v>123</v>
      </c>
      <c r="M7845">
        <v>2024</v>
      </c>
      <c r="N7845" t="s">
        <v>84</v>
      </c>
      <c r="O7845" t="s">
        <v>1508</v>
      </c>
      <c r="P7845" t="s">
        <v>86</v>
      </c>
    </row>
    <row r="7846" spans="1:16" x14ac:dyDescent="0.45">
      <c r="A7846">
        <v>7845</v>
      </c>
      <c r="B7846" s="10">
        <v>45499</v>
      </c>
      <c r="C7846">
        <v>5793</v>
      </c>
      <c r="D7846" t="s">
        <v>89</v>
      </c>
      <c r="E7846">
        <v>59</v>
      </c>
      <c r="F7846" t="s">
        <v>6</v>
      </c>
      <c r="G7846">
        <v>1</v>
      </c>
      <c r="H7846">
        <v>2421.5100000000002</v>
      </c>
      <c r="I7846">
        <v>2421.5100000000002</v>
      </c>
      <c r="J7846" t="s">
        <v>81</v>
      </c>
      <c r="K7846" t="s">
        <v>82</v>
      </c>
      <c r="L7846" t="s">
        <v>123</v>
      </c>
      <c r="M7846">
        <v>2024</v>
      </c>
      <c r="N7846" t="s">
        <v>84</v>
      </c>
      <c r="O7846" t="s">
        <v>5940</v>
      </c>
      <c r="P7846" t="s">
        <v>86</v>
      </c>
    </row>
    <row r="7847" spans="1:16" x14ac:dyDescent="0.45">
      <c r="A7847">
        <v>7846</v>
      </c>
      <c r="B7847" s="10">
        <v>45499</v>
      </c>
      <c r="C7847">
        <v>9160</v>
      </c>
      <c r="D7847" t="s">
        <v>89</v>
      </c>
      <c r="E7847">
        <v>21</v>
      </c>
      <c r="F7847" t="s">
        <v>6</v>
      </c>
      <c r="G7847">
        <v>1</v>
      </c>
      <c r="H7847">
        <v>1768.99</v>
      </c>
      <c r="I7847">
        <v>1768.99</v>
      </c>
      <c r="J7847" t="s">
        <v>95</v>
      </c>
      <c r="K7847" t="s">
        <v>567</v>
      </c>
      <c r="L7847" t="s">
        <v>123</v>
      </c>
      <c r="M7847">
        <v>2024</v>
      </c>
      <c r="N7847" t="s">
        <v>84</v>
      </c>
      <c r="O7847" t="s">
        <v>7736</v>
      </c>
      <c r="P7847" t="s">
        <v>86</v>
      </c>
    </row>
    <row r="7848" spans="1:16" x14ac:dyDescent="0.45">
      <c r="A7848">
        <v>7847</v>
      </c>
      <c r="B7848" s="10">
        <v>45499</v>
      </c>
      <c r="C7848">
        <v>1179</v>
      </c>
      <c r="D7848" t="s">
        <v>89</v>
      </c>
      <c r="E7848">
        <v>59</v>
      </c>
      <c r="F7848" t="s">
        <v>5</v>
      </c>
      <c r="G7848">
        <v>3</v>
      </c>
      <c r="H7848">
        <v>166.92</v>
      </c>
      <c r="I7848">
        <v>500.76</v>
      </c>
      <c r="J7848" t="s">
        <v>81</v>
      </c>
      <c r="K7848" t="s">
        <v>567</v>
      </c>
      <c r="L7848" t="s">
        <v>123</v>
      </c>
      <c r="M7848">
        <v>2024</v>
      </c>
      <c r="N7848" t="s">
        <v>84</v>
      </c>
      <c r="O7848" t="s">
        <v>7554</v>
      </c>
      <c r="P7848" t="s">
        <v>86</v>
      </c>
    </row>
    <row r="7849" spans="1:16" x14ac:dyDescent="0.45">
      <c r="A7849">
        <v>7848</v>
      </c>
      <c r="B7849" s="10">
        <v>45499</v>
      </c>
      <c r="C7849">
        <v>4873</v>
      </c>
      <c r="D7849" t="s">
        <v>80</v>
      </c>
      <c r="E7849">
        <v>52</v>
      </c>
      <c r="F7849" t="s">
        <v>7</v>
      </c>
      <c r="G7849">
        <v>2</v>
      </c>
      <c r="H7849">
        <v>4547.4399999999996</v>
      </c>
      <c r="I7849">
        <v>9094.8799999999992</v>
      </c>
      <c r="J7849" t="s">
        <v>93</v>
      </c>
      <c r="K7849" t="s">
        <v>82</v>
      </c>
      <c r="L7849" t="s">
        <v>123</v>
      </c>
      <c r="M7849">
        <v>2024</v>
      </c>
      <c r="N7849" t="s">
        <v>84</v>
      </c>
      <c r="O7849" t="s">
        <v>3482</v>
      </c>
      <c r="P7849" t="s">
        <v>86</v>
      </c>
    </row>
    <row r="7850" spans="1:16" x14ac:dyDescent="0.45">
      <c r="A7850">
        <v>7849</v>
      </c>
      <c r="B7850" s="10">
        <v>45499</v>
      </c>
      <c r="C7850">
        <v>4960</v>
      </c>
      <c r="D7850" t="s">
        <v>89</v>
      </c>
      <c r="E7850">
        <v>41</v>
      </c>
      <c r="F7850" t="s">
        <v>102</v>
      </c>
      <c r="G7850">
        <v>1</v>
      </c>
      <c r="H7850">
        <v>1468.01</v>
      </c>
      <c r="I7850">
        <v>1468.01</v>
      </c>
      <c r="J7850" t="s">
        <v>97</v>
      </c>
      <c r="K7850" t="s">
        <v>567</v>
      </c>
      <c r="L7850" t="s">
        <v>123</v>
      </c>
      <c r="M7850">
        <v>2024</v>
      </c>
      <c r="N7850" t="s">
        <v>84</v>
      </c>
      <c r="O7850" t="s">
        <v>7984</v>
      </c>
      <c r="P7850" t="s">
        <v>86</v>
      </c>
    </row>
    <row r="7851" spans="1:16" x14ac:dyDescent="0.45">
      <c r="A7851">
        <v>7850</v>
      </c>
      <c r="B7851" s="10">
        <v>45500</v>
      </c>
      <c r="C7851">
        <v>2186</v>
      </c>
      <c r="D7851" t="s">
        <v>89</v>
      </c>
      <c r="E7851">
        <v>58</v>
      </c>
      <c r="F7851" t="s">
        <v>9</v>
      </c>
      <c r="G7851">
        <v>2</v>
      </c>
      <c r="H7851">
        <v>723.38</v>
      </c>
      <c r="I7851">
        <v>1446.76</v>
      </c>
      <c r="J7851" t="s">
        <v>81</v>
      </c>
      <c r="K7851" t="s">
        <v>567</v>
      </c>
      <c r="L7851" t="s">
        <v>123</v>
      </c>
      <c r="M7851">
        <v>2024</v>
      </c>
      <c r="N7851" t="s">
        <v>84</v>
      </c>
      <c r="O7851" t="s">
        <v>643</v>
      </c>
      <c r="P7851" t="s">
        <v>86</v>
      </c>
    </row>
    <row r="7852" spans="1:16" x14ac:dyDescent="0.45">
      <c r="A7852">
        <v>7851</v>
      </c>
      <c r="B7852" s="10">
        <v>45500</v>
      </c>
      <c r="C7852">
        <v>1773</v>
      </c>
      <c r="D7852" t="s">
        <v>80</v>
      </c>
      <c r="E7852">
        <v>30</v>
      </c>
      <c r="F7852" t="s">
        <v>6</v>
      </c>
      <c r="G7852">
        <v>4</v>
      </c>
      <c r="H7852">
        <v>705.97</v>
      </c>
      <c r="I7852">
        <v>2823.88</v>
      </c>
      <c r="J7852" t="s">
        <v>87</v>
      </c>
      <c r="K7852" t="s">
        <v>82</v>
      </c>
      <c r="L7852" t="s">
        <v>123</v>
      </c>
      <c r="M7852">
        <v>2024</v>
      </c>
      <c r="N7852" t="s">
        <v>84</v>
      </c>
      <c r="O7852" t="s">
        <v>1141</v>
      </c>
      <c r="P7852" t="s">
        <v>86</v>
      </c>
    </row>
    <row r="7853" spans="1:16" x14ac:dyDescent="0.45">
      <c r="A7853">
        <v>7852</v>
      </c>
      <c r="B7853" s="10">
        <v>45500</v>
      </c>
      <c r="C7853">
        <v>5460</v>
      </c>
      <c r="D7853" t="s">
        <v>80</v>
      </c>
      <c r="E7853">
        <v>50</v>
      </c>
      <c r="F7853" t="s">
        <v>102</v>
      </c>
      <c r="G7853">
        <v>3</v>
      </c>
      <c r="H7853">
        <v>4874.33</v>
      </c>
      <c r="I7853">
        <v>14622.99</v>
      </c>
      <c r="J7853" t="s">
        <v>93</v>
      </c>
      <c r="K7853" t="s">
        <v>82</v>
      </c>
      <c r="L7853" t="s">
        <v>123</v>
      </c>
      <c r="M7853">
        <v>2024</v>
      </c>
      <c r="N7853" t="s">
        <v>84</v>
      </c>
      <c r="O7853" t="s">
        <v>6608</v>
      </c>
      <c r="P7853" t="s">
        <v>86</v>
      </c>
    </row>
    <row r="7854" spans="1:16" x14ac:dyDescent="0.45">
      <c r="A7854">
        <v>7853</v>
      </c>
      <c r="B7854" s="10">
        <v>45500</v>
      </c>
      <c r="C7854">
        <v>1352</v>
      </c>
      <c r="D7854" t="s">
        <v>89</v>
      </c>
      <c r="E7854">
        <v>32</v>
      </c>
      <c r="F7854" t="s">
        <v>102</v>
      </c>
      <c r="G7854">
        <v>2</v>
      </c>
      <c r="H7854">
        <v>659.14</v>
      </c>
      <c r="I7854">
        <v>1318.28</v>
      </c>
      <c r="J7854" t="s">
        <v>87</v>
      </c>
      <c r="K7854" t="s">
        <v>567</v>
      </c>
      <c r="L7854" t="s">
        <v>123</v>
      </c>
      <c r="M7854">
        <v>2024</v>
      </c>
      <c r="N7854" t="s">
        <v>84</v>
      </c>
      <c r="O7854" t="s">
        <v>7117</v>
      </c>
      <c r="P7854" t="s">
        <v>86</v>
      </c>
    </row>
    <row r="7855" spans="1:16" x14ac:dyDescent="0.45">
      <c r="A7855">
        <v>7854</v>
      </c>
      <c r="B7855" s="10">
        <v>45500</v>
      </c>
      <c r="C7855">
        <v>7943</v>
      </c>
      <c r="D7855" t="s">
        <v>89</v>
      </c>
      <c r="E7855">
        <v>32</v>
      </c>
      <c r="F7855" t="s">
        <v>102</v>
      </c>
      <c r="G7855">
        <v>3</v>
      </c>
      <c r="H7855">
        <v>1765.41</v>
      </c>
      <c r="I7855">
        <v>5296.23</v>
      </c>
      <c r="J7855" t="s">
        <v>87</v>
      </c>
      <c r="K7855" t="s">
        <v>82</v>
      </c>
      <c r="L7855" t="s">
        <v>123</v>
      </c>
      <c r="M7855">
        <v>2024</v>
      </c>
      <c r="N7855" t="s">
        <v>84</v>
      </c>
      <c r="O7855" t="s">
        <v>8364</v>
      </c>
      <c r="P7855" t="s">
        <v>748</v>
      </c>
    </row>
    <row r="7856" spans="1:16" x14ac:dyDescent="0.45">
      <c r="A7856">
        <v>7855</v>
      </c>
      <c r="B7856" s="10">
        <v>45500</v>
      </c>
      <c r="C7856">
        <v>6202</v>
      </c>
      <c r="D7856" t="s">
        <v>89</v>
      </c>
      <c r="E7856">
        <v>48</v>
      </c>
      <c r="F7856" t="s">
        <v>9</v>
      </c>
      <c r="G7856">
        <v>2</v>
      </c>
      <c r="H7856">
        <v>384.73</v>
      </c>
      <c r="I7856">
        <v>769.46</v>
      </c>
      <c r="J7856" t="s">
        <v>93</v>
      </c>
      <c r="K7856" t="s">
        <v>567</v>
      </c>
      <c r="L7856" t="s">
        <v>123</v>
      </c>
      <c r="M7856">
        <v>2024</v>
      </c>
      <c r="N7856" t="s">
        <v>84</v>
      </c>
      <c r="O7856" t="s">
        <v>7269</v>
      </c>
      <c r="P7856" t="s">
        <v>86</v>
      </c>
    </row>
    <row r="7857" spans="1:16" x14ac:dyDescent="0.45">
      <c r="A7857">
        <v>7856</v>
      </c>
      <c r="B7857" s="10">
        <v>45500</v>
      </c>
      <c r="C7857">
        <v>6344</v>
      </c>
      <c r="D7857" t="s">
        <v>89</v>
      </c>
      <c r="E7857">
        <v>60</v>
      </c>
      <c r="F7857" t="s">
        <v>8</v>
      </c>
      <c r="G7857">
        <v>2</v>
      </c>
      <c r="H7857">
        <v>3690.59</v>
      </c>
      <c r="I7857">
        <v>7381.18</v>
      </c>
      <c r="J7857" t="s">
        <v>81</v>
      </c>
      <c r="K7857" t="s">
        <v>82</v>
      </c>
      <c r="L7857" t="s">
        <v>123</v>
      </c>
      <c r="M7857">
        <v>2024</v>
      </c>
      <c r="N7857" t="s">
        <v>84</v>
      </c>
      <c r="O7857" t="s">
        <v>3185</v>
      </c>
      <c r="P7857" t="s">
        <v>86</v>
      </c>
    </row>
    <row r="7858" spans="1:16" x14ac:dyDescent="0.45">
      <c r="A7858">
        <v>7857</v>
      </c>
      <c r="B7858" s="10">
        <v>45500</v>
      </c>
      <c r="C7858">
        <v>5507</v>
      </c>
      <c r="D7858" t="s">
        <v>89</v>
      </c>
      <c r="E7858">
        <v>45</v>
      </c>
      <c r="F7858" t="s">
        <v>102</v>
      </c>
      <c r="G7858">
        <v>5</v>
      </c>
      <c r="H7858">
        <v>3003.92</v>
      </c>
      <c r="I7858">
        <v>15019.6</v>
      </c>
      <c r="J7858" t="s">
        <v>93</v>
      </c>
      <c r="K7858" t="s">
        <v>82</v>
      </c>
      <c r="L7858" t="s">
        <v>123</v>
      </c>
      <c r="M7858">
        <v>2024</v>
      </c>
      <c r="N7858" t="s">
        <v>84</v>
      </c>
      <c r="O7858" t="s">
        <v>4331</v>
      </c>
      <c r="P7858" t="s">
        <v>86</v>
      </c>
    </row>
    <row r="7859" spans="1:16" x14ac:dyDescent="0.45">
      <c r="A7859">
        <v>7858</v>
      </c>
      <c r="B7859" s="10">
        <v>45500</v>
      </c>
      <c r="C7859">
        <v>5830</v>
      </c>
      <c r="D7859" t="s">
        <v>89</v>
      </c>
      <c r="E7859">
        <v>27</v>
      </c>
      <c r="F7859" t="s">
        <v>8</v>
      </c>
      <c r="G7859">
        <v>3</v>
      </c>
      <c r="H7859">
        <v>2691.17</v>
      </c>
      <c r="I7859">
        <v>8073.51</v>
      </c>
      <c r="J7859" t="s">
        <v>87</v>
      </c>
      <c r="K7859" t="s">
        <v>82</v>
      </c>
      <c r="L7859" t="s">
        <v>123</v>
      </c>
      <c r="M7859">
        <v>2024</v>
      </c>
      <c r="N7859" t="s">
        <v>84</v>
      </c>
      <c r="O7859" t="s">
        <v>6166</v>
      </c>
      <c r="P7859" t="s">
        <v>86</v>
      </c>
    </row>
    <row r="7860" spans="1:16" x14ac:dyDescent="0.45">
      <c r="A7860">
        <v>7859</v>
      </c>
      <c r="B7860" s="10">
        <v>45500</v>
      </c>
      <c r="C7860">
        <v>1117</v>
      </c>
      <c r="D7860" t="s">
        <v>89</v>
      </c>
      <c r="E7860">
        <v>24</v>
      </c>
      <c r="F7860" t="s">
        <v>6</v>
      </c>
      <c r="G7860">
        <v>2</v>
      </c>
      <c r="H7860">
        <v>4286.41</v>
      </c>
      <c r="I7860">
        <v>8572.82</v>
      </c>
      <c r="J7860" t="s">
        <v>95</v>
      </c>
      <c r="K7860" t="s">
        <v>82</v>
      </c>
      <c r="L7860" t="s">
        <v>123</v>
      </c>
      <c r="M7860">
        <v>2024</v>
      </c>
      <c r="N7860" t="s">
        <v>84</v>
      </c>
      <c r="O7860" t="s">
        <v>2601</v>
      </c>
      <c r="P7860" t="s">
        <v>86</v>
      </c>
    </row>
    <row r="7861" spans="1:16" x14ac:dyDescent="0.45">
      <c r="A7861">
        <v>7860</v>
      </c>
      <c r="B7861" s="10">
        <v>45500</v>
      </c>
      <c r="C7861">
        <v>1481</v>
      </c>
      <c r="D7861" t="s">
        <v>80</v>
      </c>
      <c r="E7861">
        <v>50</v>
      </c>
      <c r="F7861" t="s">
        <v>7</v>
      </c>
      <c r="G7861">
        <v>5</v>
      </c>
      <c r="H7861">
        <v>2888.02</v>
      </c>
      <c r="I7861">
        <v>14440.1</v>
      </c>
      <c r="J7861" t="s">
        <v>93</v>
      </c>
      <c r="K7861" t="s">
        <v>82</v>
      </c>
      <c r="L7861" t="s">
        <v>123</v>
      </c>
      <c r="M7861">
        <v>2024</v>
      </c>
      <c r="N7861" t="s">
        <v>84</v>
      </c>
      <c r="O7861" t="s">
        <v>4332</v>
      </c>
      <c r="P7861" t="s">
        <v>86</v>
      </c>
    </row>
    <row r="7862" spans="1:16" x14ac:dyDescent="0.45">
      <c r="A7862">
        <v>7861</v>
      </c>
      <c r="B7862" s="10">
        <v>45500</v>
      </c>
      <c r="C7862">
        <v>5287</v>
      </c>
      <c r="D7862" t="s">
        <v>89</v>
      </c>
      <c r="E7862">
        <v>24</v>
      </c>
      <c r="F7862" t="s">
        <v>6</v>
      </c>
      <c r="G7862">
        <v>5</v>
      </c>
      <c r="H7862">
        <v>4779.88</v>
      </c>
      <c r="I7862">
        <v>23899.4</v>
      </c>
      <c r="J7862" t="s">
        <v>95</v>
      </c>
      <c r="K7862" t="s">
        <v>82</v>
      </c>
      <c r="L7862" t="s">
        <v>123</v>
      </c>
      <c r="M7862">
        <v>2024</v>
      </c>
      <c r="N7862" t="s">
        <v>668</v>
      </c>
      <c r="O7862" t="s">
        <v>9772</v>
      </c>
      <c r="P7862" t="s">
        <v>86</v>
      </c>
    </row>
    <row r="7863" spans="1:16" x14ac:dyDescent="0.45">
      <c r="A7863">
        <v>7862</v>
      </c>
      <c r="B7863" s="10">
        <v>45500</v>
      </c>
      <c r="C7863">
        <v>7802</v>
      </c>
      <c r="D7863" t="s">
        <v>80</v>
      </c>
      <c r="E7863">
        <v>22</v>
      </c>
      <c r="F7863" t="s">
        <v>7</v>
      </c>
      <c r="G7863">
        <v>3</v>
      </c>
      <c r="H7863">
        <v>3132.76</v>
      </c>
      <c r="I7863">
        <v>9398.2800000000007</v>
      </c>
      <c r="J7863" t="s">
        <v>95</v>
      </c>
      <c r="K7863" t="s">
        <v>82</v>
      </c>
      <c r="L7863" t="s">
        <v>123</v>
      </c>
      <c r="M7863">
        <v>2024</v>
      </c>
      <c r="N7863" t="s">
        <v>668</v>
      </c>
      <c r="O7863" t="s">
        <v>9539</v>
      </c>
      <c r="P7863" t="s">
        <v>86</v>
      </c>
    </row>
    <row r="7864" spans="1:16" x14ac:dyDescent="0.45">
      <c r="A7864">
        <v>7863</v>
      </c>
      <c r="B7864" s="10">
        <v>45500</v>
      </c>
      <c r="C7864">
        <v>9298</v>
      </c>
      <c r="D7864" t="s">
        <v>80</v>
      </c>
      <c r="E7864">
        <v>43</v>
      </c>
      <c r="F7864" t="s">
        <v>7</v>
      </c>
      <c r="G7864">
        <v>4</v>
      </c>
      <c r="H7864">
        <v>1803.98</v>
      </c>
      <c r="I7864">
        <v>7215.92</v>
      </c>
      <c r="J7864" t="s">
        <v>97</v>
      </c>
      <c r="K7864" t="s">
        <v>82</v>
      </c>
      <c r="L7864" t="s">
        <v>123</v>
      </c>
      <c r="M7864">
        <v>2024</v>
      </c>
      <c r="N7864" t="s">
        <v>84</v>
      </c>
      <c r="O7864" t="s">
        <v>1824</v>
      </c>
      <c r="P7864" t="s">
        <v>86</v>
      </c>
    </row>
    <row r="7865" spans="1:16" x14ac:dyDescent="0.45">
      <c r="A7865">
        <v>7864</v>
      </c>
      <c r="B7865" s="10">
        <v>45501</v>
      </c>
      <c r="C7865">
        <v>5477</v>
      </c>
      <c r="D7865" t="s">
        <v>80</v>
      </c>
      <c r="E7865">
        <v>33</v>
      </c>
      <c r="F7865" t="s">
        <v>6</v>
      </c>
      <c r="G7865">
        <v>3</v>
      </c>
      <c r="H7865">
        <v>231.9</v>
      </c>
      <c r="I7865">
        <v>695.7</v>
      </c>
      <c r="J7865" t="s">
        <v>87</v>
      </c>
      <c r="K7865" t="s">
        <v>567</v>
      </c>
      <c r="L7865" t="s">
        <v>123</v>
      </c>
      <c r="M7865">
        <v>2024</v>
      </c>
      <c r="N7865" t="s">
        <v>84</v>
      </c>
      <c r="O7865" t="s">
        <v>644</v>
      </c>
      <c r="P7865" t="s">
        <v>86</v>
      </c>
    </row>
    <row r="7866" spans="1:16" x14ac:dyDescent="0.45">
      <c r="A7866">
        <v>7865</v>
      </c>
      <c r="B7866" s="10">
        <v>45501</v>
      </c>
      <c r="C7866">
        <v>7533</v>
      </c>
      <c r="D7866" t="s">
        <v>89</v>
      </c>
      <c r="E7866">
        <v>25</v>
      </c>
      <c r="F7866" t="s">
        <v>5</v>
      </c>
      <c r="G7866">
        <v>2</v>
      </c>
      <c r="H7866">
        <v>3640.11</v>
      </c>
      <c r="I7866">
        <v>7280.22</v>
      </c>
      <c r="J7866" t="s">
        <v>87</v>
      </c>
      <c r="K7866" t="s">
        <v>82</v>
      </c>
      <c r="L7866" t="s">
        <v>123</v>
      </c>
      <c r="M7866">
        <v>2024</v>
      </c>
      <c r="N7866" t="s">
        <v>84</v>
      </c>
      <c r="O7866" t="s">
        <v>3825</v>
      </c>
      <c r="P7866" t="s">
        <v>86</v>
      </c>
    </row>
    <row r="7867" spans="1:16" x14ac:dyDescent="0.45">
      <c r="A7867">
        <v>7866</v>
      </c>
      <c r="B7867" s="10">
        <v>45501</v>
      </c>
      <c r="C7867">
        <v>1243</v>
      </c>
      <c r="D7867" t="s">
        <v>89</v>
      </c>
      <c r="E7867">
        <v>39</v>
      </c>
      <c r="F7867" t="s">
        <v>9</v>
      </c>
      <c r="G7867">
        <v>4</v>
      </c>
      <c r="H7867">
        <v>1899.54</v>
      </c>
      <c r="I7867">
        <v>7598.16</v>
      </c>
      <c r="J7867" t="s">
        <v>97</v>
      </c>
      <c r="K7867" t="s">
        <v>82</v>
      </c>
      <c r="L7867" t="s">
        <v>123</v>
      </c>
      <c r="M7867">
        <v>2024</v>
      </c>
      <c r="N7867" t="s">
        <v>84</v>
      </c>
      <c r="O7867" t="s">
        <v>1825</v>
      </c>
      <c r="P7867" t="s">
        <v>86</v>
      </c>
    </row>
    <row r="7868" spans="1:16" x14ac:dyDescent="0.45">
      <c r="A7868">
        <v>7867</v>
      </c>
      <c r="B7868" s="10">
        <v>45501</v>
      </c>
      <c r="C7868">
        <v>8012</v>
      </c>
      <c r="D7868" t="s">
        <v>80</v>
      </c>
      <c r="E7868">
        <v>51</v>
      </c>
      <c r="F7868" t="s">
        <v>8</v>
      </c>
      <c r="G7868">
        <v>3</v>
      </c>
      <c r="H7868">
        <v>3016.05</v>
      </c>
      <c r="I7868">
        <v>9048.15</v>
      </c>
      <c r="J7868" t="s">
        <v>93</v>
      </c>
      <c r="K7868" t="s">
        <v>82</v>
      </c>
      <c r="L7868" t="s">
        <v>123</v>
      </c>
      <c r="M7868">
        <v>2024</v>
      </c>
      <c r="N7868" t="s">
        <v>84</v>
      </c>
      <c r="O7868" t="s">
        <v>8546</v>
      </c>
      <c r="P7868" t="s">
        <v>748</v>
      </c>
    </row>
    <row r="7869" spans="1:16" x14ac:dyDescent="0.45">
      <c r="A7869">
        <v>7868</v>
      </c>
      <c r="B7869" s="10">
        <v>45501</v>
      </c>
      <c r="C7869">
        <v>1865</v>
      </c>
      <c r="D7869" t="s">
        <v>89</v>
      </c>
      <c r="E7869">
        <v>57</v>
      </c>
      <c r="F7869" t="s">
        <v>5</v>
      </c>
      <c r="G7869">
        <v>3</v>
      </c>
      <c r="H7869">
        <v>4387.92</v>
      </c>
      <c r="I7869">
        <v>13163.76</v>
      </c>
      <c r="J7869" t="s">
        <v>81</v>
      </c>
      <c r="K7869" t="s">
        <v>82</v>
      </c>
      <c r="L7869" t="s">
        <v>123</v>
      </c>
      <c r="M7869">
        <v>2024</v>
      </c>
      <c r="N7869" t="s">
        <v>84</v>
      </c>
      <c r="O7869" t="s">
        <v>6789</v>
      </c>
      <c r="P7869" t="s">
        <v>86</v>
      </c>
    </row>
    <row r="7870" spans="1:16" x14ac:dyDescent="0.45">
      <c r="A7870">
        <v>7869</v>
      </c>
      <c r="B7870" s="10">
        <v>45501</v>
      </c>
      <c r="C7870">
        <v>6329</v>
      </c>
      <c r="D7870" t="s">
        <v>89</v>
      </c>
      <c r="E7870">
        <v>45</v>
      </c>
      <c r="F7870" t="s">
        <v>8</v>
      </c>
      <c r="G7870">
        <v>3</v>
      </c>
      <c r="H7870">
        <v>87.91</v>
      </c>
      <c r="I7870">
        <v>263.73</v>
      </c>
      <c r="J7870" t="s">
        <v>93</v>
      </c>
      <c r="K7870" t="s">
        <v>567</v>
      </c>
      <c r="L7870" t="s">
        <v>123</v>
      </c>
      <c r="M7870">
        <v>2024</v>
      </c>
      <c r="N7870" t="s">
        <v>84</v>
      </c>
      <c r="O7870" t="s">
        <v>7555</v>
      </c>
      <c r="P7870" t="s">
        <v>86</v>
      </c>
    </row>
    <row r="7871" spans="1:16" x14ac:dyDescent="0.45">
      <c r="A7871">
        <v>7870</v>
      </c>
      <c r="B7871" s="10">
        <v>45501</v>
      </c>
      <c r="C7871">
        <v>1603</v>
      </c>
      <c r="D7871" t="s">
        <v>80</v>
      </c>
      <c r="E7871">
        <v>63</v>
      </c>
      <c r="F7871" t="s">
        <v>9</v>
      </c>
      <c r="G7871">
        <v>3</v>
      </c>
      <c r="H7871">
        <v>3810.08</v>
      </c>
      <c r="I7871">
        <v>11430.24</v>
      </c>
      <c r="J7871" t="s">
        <v>81</v>
      </c>
      <c r="K7871" t="s">
        <v>82</v>
      </c>
      <c r="L7871" t="s">
        <v>123</v>
      </c>
      <c r="M7871">
        <v>2024</v>
      </c>
      <c r="N7871" t="s">
        <v>84</v>
      </c>
      <c r="O7871" t="s">
        <v>6790</v>
      </c>
      <c r="P7871" t="s">
        <v>86</v>
      </c>
    </row>
    <row r="7872" spans="1:16" x14ac:dyDescent="0.45">
      <c r="A7872">
        <v>7871</v>
      </c>
      <c r="B7872" s="10">
        <v>45501</v>
      </c>
      <c r="C7872">
        <v>6756</v>
      </c>
      <c r="D7872" t="s">
        <v>89</v>
      </c>
      <c r="E7872">
        <v>53</v>
      </c>
      <c r="F7872" t="s">
        <v>102</v>
      </c>
      <c r="G7872">
        <v>4</v>
      </c>
      <c r="H7872">
        <v>2204.66</v>
      </c>
      <c r="I7872">
        <v>8818.64</v>
      </c>
      <c r="J7872" t="s">
        <v>93</v>
      </c>
      <c r="K7872" t="s">
        <v>82</v>
      </c>
      <c r="L7872" t="s">
        <v>123</v>
      </c>
      <c r="M7872">
        <v>2024</v>
      </c>
      <c r="N7872" t="s">
        <v>84</v>
      </c>
      <c r="O7872" t="s">
        <v>2145</v>
      </c>
      <c r="P7872" t="s">
        <v>86</v>
      </c>
    </row>
    <row r="7873" spans="1:16" x14ac:dyDescent="0.45">
      <c r="A7873">
        <v>7872</v>
      </c>
      <c r="B7873" s="10">
        <v>45501</v>
      </c>
      <c r="C7873">
        <v>5018</v>
      </c>
      <c r="D7873" t="s">
        <v>80</v>
      </c>
      <c r="E7873">
        <v>64</v>
      </c>
      <c r="F7873" t="s">
        <v>6</v>
      </c>
      <c r="G7873">
        <v>2</v>
      </c>
      <c r="H7873">
        <v>664.1</v>
      </c>
      <c r="I7873">
        <v>1328.2</v>
      </c>
      <c r="J7873" t="s">
        <v>81</v>
      </c>
      <c r="K7873" t="s">
        <v>567</v>
      </c>
      <c r="L7873" t="s">
        <v>123</v>
      </c>
      <c r="M7873">
        <v>2024</v>
      </c>
      <c r="N7873" t="s">
        <v>84</v>
      </c>
      <c r="O7873" t="s">
        <v>7019</v>
      </c>
      <c r="P7873" t="s">
        <v>86</v>
      </c>
    </row>
    <row r="7874" spans="1:16" x14ac:dyDescent="0.45">
      <c r="A7874">
        <v>7873</v>
      </c>
      <c r="B7874" s="10">
        <v>45501</v>
      </c>
      <c r="C7874">
        <v>6192</v>
      </c>
      <c r="D7874" t="s">
        <v>80</v>
      </c>
      <c r="E7874">
        <v>24</v>
      </c>
      <c r="F7874" t="s">
        <v>5</v>
      </c>
      <c r="G7874">
        <v>5</v>
      </c>
      <c r="H7874">
        <v>2933.17</v>
      </c>
      <c r="I7874">
        <v>14665.85</v>
      </c>
      <c r="J7874" t="s">
        <v>95</v>
      </c>
      <c r="K7874" t="s">
        <v>82</v>
      </c>
      <c r="L7874" t="s">
        <v>123</v>
      </c>
      <c r="M7874">
        <v>2024</v>
      </c>
      <c r="N7874" t="s">
        <v>84</v>
      </c>
      <c r="O7874" t="s">
        <v>4951</v>
      </c>
      <c r="P7874" t="s">
        <v>86</v>
      </c>
    </row>
    <row r="7875" spans="1:16" x14ac:dyDescent="0.45">
      <c r="A7875">
        <v>7874</v>
      </c>
      <c r="B7875" s="10">
        <v>45501</v>
      </c>
      <c r="C7875">
        <v>3015</v>
      </c>
      <c r="D7875" t="s">
        <v>80</v>
      </c>
      <c r="E7875">
        <v>57</v>
      </c>
      <c r="F7875" t="s">
        <v>9</v>
      </c>
      <c r="G7875">
        <v>3</v>
      </c>
      <c r="H7875">
        <v>2686.44</v>
      </c>
      <c r="I7875">
        <v>8059.32</v>
      </c>
      <c r="J7875" t="s">
        <v>81</v>
      </c>
      <c r="K7875" t="s">
        <v>82</v>
      </c>
      <c r="L7875" t="s">
        <v>123</v>
      </c>
      <c r="M7875">
        <v>2024</v>
      </c>
      <c r="N7875" t="s">
        <v>84</v>
      </c>
      <c r="O7875" t="s">
        <v>6791</v>
      </c>
      <c r="P7875" t="s">
        <v>86</v>
      </c>
    </row>
    <row r="7876" spans="1:16" x14ac:dyDescent="0.45">
      <c r="A7876">
        <v>7875</v>
      </c>
      <c r="B7876" s="10">
        <v>45501</v>
      </c>
      <c r="C7876">
        <v>4380</v>
      </c>
      <c r="D7876" t="s">
        <v>80</v>
      </c>
      <c r="E7876">
        <v>60</v>
      </c>
      <c r="F7876" t="s">
        <v>6</v>
      </c>
      <c r="G7876">
        <v>5</v>
      </c>
      <c r="H7876">
        <v>4219.42</v>
      </c>
      <c r="I7876">
        <v>21097.1</v>
      </c>
      <c r="J7876" t="s">
        <v>81</v>
      </c>
      <c r="K7876" t="s">
        <v>82</v>
      </c>
      <c r="L7876" t="s">
        <v>123</v>
      </c>
      <c r="M7876">
        <v>2024</v>
      </c>
      <c r="N7876" t="s">
        <v>84</v>
      </c>
      <c r="O7876" t="s">
        <v>4782</v>
      </c>
      <c r="P7876" t="s">
        <v>86</v>
      </c>
    </row>
    <row r="7877" spans="1:16" x14ac:dyDescent="0.45">
      <c r="A7877">
        <v>7876</v>
      </c>
      <c r="B7877" s="10">
        <v>45501</v>
      </c>
      <c r="C7877">
        <v>4770</v>
      </c>
      <c r="D7877" t="s">
        <v>89</v>
      </c>
      <c r="E7877">
        <v>45</v>
      </c>
      <c r="F7877" t="s">
        <v>5</v>
      </c>
      <c r="G7877">
        <v>5</v>
      </c>
      <c r="H7877">
        <v>2631.74</v>
      </c>
      <c r="I7877">
        <v>13158.7</v>
      </c>
      <c r="J7877" t="s">
        <v>93</v>
      </c>
      <c r="K7877" t="s">
        <v>82</v>
      </c>
      <c r="L7877" t="s">
        <v>123</v>
      </c>
      <c r="M7877">
        <v>2024</v>
      </c>
      <c r="N7877" t="s">
        <v>84</v>
      </c>
      <c r="O7877" t="s">
        <v>9203</v>
      </c>
      <c r="P7877" t="s">
        <v>748</v>
      </c>
    </row>
    <row r="7878" spans="1:16" x14ac:dyDescent="0.45">
      <c r="A7878">
        <v>7877</v>
      </c>
      <c r="B7878" s="10">
        <v>45502</v>
      </c>
      <c r="C7878">
        <v>6829</v>
      </c>
      <c r="D7878" t="s">
        <v>80</v>
      </c>
      <c r="E7878">
        <v>19</v>
      </c>
      <c r="F7878" t="s">
        <v>7</v>
      </c>
      <c r="G7878">
        <v>5</v>
      </c>
      <c r="H7878">
        <v>4145.3900000000003</v>
      </c>
      <c r="I7878">
        <v>20726.95</v>
      </c>
      <c r="J7878" t="s">
        <v>95</v>
      </c>
      <c r="K7878" t="s">
        <v>82</v>
      </c>
      <c r="L7878" t="s">
        <v>123</v>
      </c>
      <c r="M7878">
        <v>2024</v>
      </c>
      <c r="N7878" t="s">
        <v>84</v>
      </c>
      <c r="O7878" t="s">
        <v>387</v>
      </c>
      <c r="P7878" t="s">
        <v>86</v>
      </c>
    </row>
    <row r="7879" spans="1:16" x14ac:dyDescent="0.45">
      <c r="A7879">
        <v>7878</v>
      </c>
      <c r="B7879" s="10">
        <v>45502</v>
      </c>
      <c r="C7879">
        <v>2613</v>
      </c>
      <c r="D7879" t="s">
        <v>89</v>
      </c>
      <c r="E7879">
        <v>26</v>
      </c>
      <c r="F7879" t="s">
        <v>5</v>
      </c>
      <c r="G7879">
        <v>3</v>
      </c>
      <c r="H7879">
        <v>2745.22</v>
      </c>
      <c r="I7879">
        <v>8235.66</v>
      </c>
      <c r="J7879" t="s">
        <v>87</v>
      </c>
      <c r="K7879" t="s">
        <v>82</v>
      </c>
      <c r="L7879" t="s">
        <v>123</v>
      </c>
      <c r="M7879">
        <v>2024</v>
      </c>
      <c r="N7879" t="s">
        <v>84</v>
      </c>
      <c r="O7879" t="s">
        <v>6167</v>
      </c>
      <c r="P7879" t="s">
        <v>86</v>
      </c>
    </row>
    <row r="7880" spans="1:16" x14ac:dyDescent="0.45">
      <c r="A7880">
        <v>7879</v>
      </c>
      <c r="B7880" s="10">
        <v>45502</v>
      </c>
      <c r="C7880">
        <v>2879</v>
      </c>
      <c r="D7880" t="s">
        <v>89</v>
      </c>
      <c r="E7880">
        <v>23</v>
      </c>
      <c r="F7880" t="s">
        <v>102</v>
      </c>
      <c r="G7880">
        <v>3</v>
      </c>
      <c r="H7880">
        <v>2262.38</v>
      </c>
      <c r="I7880">
        <v>6787.14</v>
      </c>
      <c r="J7880" t="s">
        <v>95</v>
      </c>
      <c r="K7880" t="s">
        <v>82</v>
      </c>
      <c r="L7880" t="s">
        <v>123</v>
      </c>
      <c r="M7880">
        <v>2024</v>
      </c>
      <c r="N7880" t="s">
        <v>84</v>
      </c>
      <c r="O7880" t="s">
        <v>6932</v>
      </c>
      <c r="P7880" t="s">
        <v>86</v>
      </c>
    </row>
    <row r="7881" spans="1:16" x14ac:dyDescent="0.45">
      <c r="A7881">
        <v>7880</v>
      </c>
      <c r="B7881" s="10">
        <v>45502</v>
      </c>
      <c r="C7881">
        <v>6372</v>
      </c>
      <c r="D7881" t="s">
        <v>89</v>
      </c>
      <c r="E7881">
        <v>18</v>
      </c>
      <c r="F7881" t="s">
        <v>102</v>
      </c>
      <c r="G7881">
        <v>3</v>
      </c>
      <c r="H7881">
        <v>1887.36</v>
      </c>
      <c r="I7881">
        <v>5662.08</v>
      </c>
      <c r="J7881" t="s">
        <v>95</v>
      </c>
      <c r="K7881" t="s">
        <v>82</v>
      </c>
      <c r="L7881" t="s">
        <v>123</v>
      </c>
      <c r="M7881">
        <v>2024</v>
      </c>
      <c r="N7881" t="s">
        <v>84</v>
      </c>
      <c r="O7881" t="s">
        <v>6933</v>
      </c>
      <c r="P7881" t="s">
        <v>86</v>
      </c>
    </row>
    <row r="7882" spans="1:16" x14ac:dyDescent="0.45">
      <c r="A7882">
        <v>7881</v>
      </c>
      <c r="B7882" s="10">
        <v>45502</v>
      </c>
      <c r="C7882">
        <v>5108</v>
      </c>
      <c r="D7882" t="s">
        <v>89</v>
      </c>
      <c r="E7882">
        <v>20</v>
      </c>
      <c r="F7882" t="s">
        <v>8</v>
      </c>
      <c r="G7882">
        <v>3</v>
      </c>
      <c r="H7882">
        <v>909.8</v>
      </c>
      <c r="I7882">
        <v>2729.4</v>
      </c>
      <c r="J7882" t="s">
        <v>95</v>
      </c>
      <c r="K7882" t="s">
        <v>82</v>
      </c>
      <c r="L7882" t="s">
        <v>123</v>
      </c>
      <c r="M7882">
        <v>2024</v>
      </c>
      <c r="N7882" t="s">
        <v>84</v>
      </c>
      <c r="O7882" t="s">
        <v>8697</v>
      </c>
      <c r="P7882" t="s">
        <v>748</v>
      </c>
    </row>
    <row r="7883" spans="1:16" x14ac:dyDescent="0.45">
      <c r="A7883">
        <v>7882</v>
      </c>
      <c r="B7883" s="10">
        <v>45502</v>
      </c>
      <c r="C7883">
        <v>9978</v>
      </c>
      <c r="D7883" t="s">
        <v>80</v>
      </c>
      <c r="E7883">
        <v>27</v>
      </c>
      <c r="F7883" t="s">
        <v>5</v>
      </c>
      <c r="G7883">
        <v>1</v>
      </c>
      <c r="H7883">
        <v>2940.95</v>
      </c>
      <c r="I7883">
        <v>2940.95</v>
      </c>
      <c r="J7883" t="s">
        <v>87</v>
      </c>
      <c r="K7883" t="s">
        <v>82</v>
      </c>
      <c r="L7883" t="s">
        <v>123</v>
      </c>
      <c r="M7883">
        <v>2024</v>
      </c>
      <c r="N7883" t="s">
        <v>84</v>
      </c>
      <c r="O7883" t="s">
        <v>5485</v>
      </c>
      <c r="P7883" t="s">
        <v>86</v>
      </c>
    </row>
    <row r="7884" spans="1:16" x14ac:dyDescent="0.45">
      <c r="A7884">
        <v>7883</v>
      </c>
      <c r="B7884" s="10">
        <v>45502</v>
      </c>
      <c r="C7884">
        <v>1148</v>
      </c>
      <c r="D7884" t="s">
        <v>80</v>
      </c>
      <c r="E7884">
        <v>54</v>
      </c>
      <c r="F7884" t="s">
        <v>7</v>
      </c>
      <c r="G7884">
        <v>2</v>
      </c>
      <c r="H7884">
        <v>2744.04</v>
      </c>
      <c r="I7884">
        <v>5488.08</v>
      </c>
      <c r="J7884" t="s">
        <v>93</v>
      </c>
      <c r="K7884" t="s">
        <v>82</v>
      </c>
      <c r="L7884" t="s">
        <v>123</v>
      </c>
      <c r="M7884">
        <v>2024</v>
      </c>
      <c r="N7884" t="s">
        <v>84</v>
      </c>
      <c r="O7884" t="s">
        <v>3483</v>
      </c>
      <c r="P7884" t="s">
        <v>86</v>
      </c>
    </row>
    <row r="7885" spans="1:16" x14ac:dyDescent="0.45">
      <c r="A7885">
        <v>7884</v>
      </c>
      <c r="B7885" s="10">
        <v>45502</v>
      </c>
      <c r="C7885">
        <v>2754</v>
      </c>
      <c r="D7885" t="s">
        <v>80</v>
      </c>
      <c r="E7885">
        <v>61</v>
      </c>
      <c r="F7885" t="s">
        <v>102</v>
      </c>
      <c r="G7885">
        <v>1</v>
      </c>
      <c r="H7885">
        <v>4879.91</v>
      </c>
      <c r="I7885">
        <v>4879.91</v>
      </c>
      <c r="J7885" t="s">
        <v>81</v>
      </c>
      <c r="K7885" t="s">
        <v>82</v>
      </c>
      <c r="L7885" t="s">
        <v>123</v>
      </c>
      <c r="M7885">
        <v>2024</v>
      </c>
      <c r="N7885" t="s">
        <v>84</v>
      </c>
      <c r="O7885" t="s">
        <v>5941</v>
      </c>
      <c r="P7885" t="s">
        <v>86</v>
      </c>
    </row>
    <row r="7886" spans="1:16" x14ac:dyDescent="0.45">
      <c r="A7886">
        <v>7885</v>
      </c>
      <c r="B7886" s="10">
        <v>45502</v>
      </c>
      <c r="C7886">
        <v>8378</v>
      </c>
      <c r="D7886" t="s">
        <v>80</v>
      </c>
      <c r="E7886">
        <v>40</v>
      </c>
      <c r="F7886" t="s">
        <v>8</v>
      </c>
      <c r="G7886">
        <v>4</v>
      </c>
      <c r="H7886">
        <v>2091.42</v>
      </c>
      <c r="I7886">
        <v>8365.68</v>
      </c>
      <c r="J7886" t="s">
        <v>97</v>
      </c>
      <c r="K7886" t="s">
        <v>82</v>
      </c>
      <c r="L7886" t="s">
        <v>123</v>
      </c>
      <c r="M7886">
        <v>2024</v>
      </c>
      <c r="N7886" t="s">
        <v>84</v>
      </c>
      <c r="O7886" t="s">
        <v>1826</v>
      </c>
      <c r="P7886" t="s">
        <v>86</v>
      </c>
    </row>
    <row r="7887" spans="1:16" x14ac:dyDescent="0.45">
      <c r="A7887">
        <v>7886</v>
      </c>
      <c r="B7887" s="10">
        <v>45502</v>
      </c>
      <c r="C7887">
        <v>7681</v>
      </c>
      <c r="D7887" t="s">
        <v>80</v>
      </c>
      <c r="E7887">
        <v>50</v>
      </c>
      <c r="F7887" t="s">
        <v>7</v>
      </c>
      <c r="G7887">
        <v>1</v>
      </c>
      <c r="H7887">
        <v>2136.54</v>
      </c>
      <c r="I7887">
        <v>2136.54</v>
      </c>
      <c r="J7887" t="s">
        <v>93</v>
      </c>
      <c r="K7887" t="s">
        <v>82</v>
      </c>
      <c r="L7887" t="s">
        <v>123</v>
      </c>
      <c r="M7887">
        <v>2024</v>
      </c>
      <c r="N7887" t="s">
        <v>84</v>
      </c>
      <c r="O7887" t="s">
        <v>5705</v>
      </c>
      <c r="P7887" t="s">
        <v>86</v>
      </c>
    </row>
    <row r="7888" spans="1:16" x14ac:dyDescent="0.45">
      <c r="A7888">
        <v>7887</v>
      </c>
      <c r="B7888" s="10">
        <v>45502</v>
      </c>
      <c r="C7888">
        <v>4756</v>
      </c>
      <c r="D7888" t="s">
        <v>89</v>
      </c>
      <c r="E7888">
        <v>26</v>
      </c>
      <c r="F7888" t="s">
        <v>7</v>
      </c>
      <c r="G7888">
        <v>1</v>
      </c>
      <c r="H7888">
        <v>861.16</v>
      </c>
      <c r="I7888">
        <v>861.16</v>
      </c>
      <c r="J7888" t="s">
        <v>87</v>
      </c>
      <c r="K7888" t="s">
        <v>567</v>
      </c>
      <c r="L7888" t="s">
        <v>123</v>
      </c>
      <c r="M7888">
        <v>2024</v>
      </c>
      <c r="N7888" t="s">
        <v>84</v>
      </c>
      <c r="O7888" t="s">
        <v>8259</v>
      </c>
      <c r="P7888" t="s">
        <v>86</v>
      </c>
    </row>
    <row r="7889" spans="1:16" x14ac:dyDescent="0.45">
      <c r="A7889">
        <v>7888</v>
      </c>
      <c r="B7889" s="10">
        <v>45502</v>
      </c>
      <c r="C7889">
        <v>6392</v>
      </c>
      <c r="D7889" t="s">
        <v>80</v>
      </c>
      <c r="E7889">
        <v>30</v>
      </c>
      <c r="F7889" t="s">
        <v>7</v>
      </c>
      <c r="G7889">
        <v>1</v>
      </c>
      <c r="H7889">
        <v>3007.98</v>
      </c>
      <c r="I7889">
        <v>3007.98</v>
      </c>
      <c r="J7889" t="s">
        <v>87</v>
      </c>
      <c r="K7889" t="s">
        <v>82</v>
      </c>
      <c r="L7889" t="s">
        <v>123</v>
      </c>
      <c r="M7889">
        <v>2024</v>
      </c>
      <c r="N7889" t="s">
        <v>84</v>
      </c>
      <c r="O7889" t="s">
        <v>5486</v>
      </c>
      <c r="P7889" t="s">
        <v>86</v>
      </c>
    </row>
    <row r="7890" spans="1:16" x14ac:dyDescent="0.45">
      <c r="A7890">
        <v>7889</v>
      </c>
      <c r="B7890" s="10">
        <v>45502</v>
      </c>
      <c r="C7890">
        <v>4052</v>
      </c>
      <c r="D7890" t="s">
        <v>89</v>
      </c>
      <c r="E7890">
        <v>45</v>
      </c>
      <c r="F7890" t="s">
        <v>9</v>
      </c>
      <c r="G7890">
        <v>2</v>
      </c>
      <c r="H7890">
        <v>4246.87</v>
      </c>
      <c r="I7890">
        <v>8493.74</v>
      </c>
      <c r="J7890" t="s">
        <v>93</v>
      </c>
      <c r="K7890" t="s">
        <v>82</v>
      </c>
      <c r="L7890" t="s">
        <v>123</v>
      </c>
      <c r="M7890">
        <v>2024</v>
      </c>
      <c r="N7890" t="s">
        <v>84</v>
      </c>
      <c r="O7890" t="s">
        <v>3484</v>
      </c>
      <c r="P7890" t="s">
        <v>86</v>
      </c>
    </row>
    <row r="7891" spans="1:16" x14ac:dyDescent="0.45">
      <c r="A7891">
        <v>7890</v>
      </c>
      <c r="B7891" s="10">
        <v>45502</v>
      </c>
      <c r="C7891">
        <v>6692</v>
      </c>
      <c r="D7891" t="s">
        <v>89</v>
      </c>
      <c r="E7891">
        <v>24</v>
      </c>
      <c r="F7891" t="s">
        <v>102</v>
      </c>
      <c r="G7891">
        <v>5</v>
      </c>
      <c r="H7891">
        <v>1277.22</v>
      </c>
      <c r="I7891">
        <v>6386.1</v>
      </c>
      <c r="J7891" t="s">
        <v>95</v>
      </c>
      <c r="K7891" t="s">
        <v>82</v>
      </c>
      <c r="L7891" t="s">
        <v>123</v>
      </c>
      <c r="M7891">
        <v>2024</v>
      </c>
      <c r="N7891" t="s">
        <v>668</v>
      </c>
      <c r="O7891" t="s">
        <v>9773</v>
      </c>
      <c r="P7891" t="s">
        <v>86</v>
      </c>
    </row>
    <row r="7892" spans="1:16" x14ac:dyDescent="0.45">
      <c r="A7892">
        <v>7891</v>
      </c>
      <c r="B7892" s="10">
        <v>45503</v>
      </c>
      <c r="C7892">
        <v>5218</v>
      </c>
      <c r="D7892" t="s">
        <v>80</v>
      </c>
      <c r="E7892">
        <v>43</v>
      </c>
      <c r="F7892" t="s">
        <v>9</v>
      </c>
      <c r="G7892">
        <v>4</v>
      </c>
      <c r="H7892">
        <v>94.94</v>
      </c>
      <c r="I7892">
        <v>379.76</v>
      </c>
      <c r="J7892" t="s">
        <v>97</v>
      </c>
      <c r="K7892" t="s">
        <v>567</v>
      </c>
      <c r="L7892" t="s">
        <v>123</v>
      </c>
      <c r="M7892">
        <v>2024</v>
      </c>
      <c r="N7892" t="s">
        <v>84</v>
      </c>
      <c r="O7892" t="s">
        <v>645</v>
      </c>
      <c r="P7892" t="s">
        <v>86</v>
      </c>
    </row>
    <row r="7893" spans="1:16" x14ac:dyDescent="0.45">
      <c r="A7893">
        <v>7892</v>
      </c>
      <c r="B7893" s="10">
        <v>45503</v>
      </c>
      <c r="C7893">
        <v>5803</v>
      </c>
      <c r="D7893" t="s">
        <v>89</v>
      </c>
      <c r="E7893">
        <v>33</v>
      </c>
      <c r="F7893" t="s">
        <v>9</v>
      </c>
      <c r="G7893">
        <v>4</v>
      </c>
      <c r="H7893">
        <v>3472.79</v>
      </c>
      <c r="I7893">
        <v>13891.16</v>
      </c>
      <c r="J7893" t="s">
        <v>87</v>
      </c>
      <c r="K7893" t="s">
        <v>82</v>
      </c>
      <c r="L7893" t="s">
        <v>123</v>
      </c>
      <c r="M7893">
        <v>2024</v>
      </c>
      <c r="N7893" t="s">
        <v>84</v>
      </c>
      <c r="O7893" t="s">
        <v>1142</v>
      </c>
      <c r="P7893" t="s">
        <v>86</v>
      </c>
    </row>
    <row r="7894" spans="1:16" x14ac:dyDescent="0.45">
      <c r="A7894">
        <v>7893</v>
      </c>
      <c r="B7894" s="10">
        <v>45503</v>
      </c>
      <c r="C7894">
        <v>3377</v>
      </c>
      <c r="D7894" t="s">
        <v>89</v>
      </c>
      <c r="E7894">
        <v>57</v>
      </c>
      <c r="F7894" t="s">
        <v>102</v>
      </c>
      <c r="G7894">
        <v>2</v>
      </c>
      <c r="H7894">
        <v>205.3</v>
      </c>
      <c r="I7894">
        <v>410.6</v>
      </c>
      <c r="J7894" t="s">
        <v>81</v>
      </c>
      <c r="K7894" t="s">
        <v>567</v>
      </c>
      <c r="L7894" t="s">
        <v>123</v>
      </c>
      <c r="M7894">
        <v>2024</v>
      </c>
      <c r="N7894" t="s">
        <v>84</v>
      </c>
      <c r="O7894" t="s">
        <v>7020</v>
      </c>
      <c r="P7894" t="s">
        <v>86</v>
      </c>
    </row>
    <row r="7895" spans="1:16" x14ac:dyDescent="0.45">
      <c r="A7895">
        <v>7894</v>
      </c>
      <c r="B7895" s="10">
        <v>45503</v>
      </c>
      <c r="C7895">
        <v>6086</v>
      </c>
      <c r="D7895" t="s">
        <v>80</v>
      </c>
      <c r="E7895">
        <v>43</v>
      </c>
      <c r="F7895" t="s">
        <v>5</v>
      </c>
      <c r="G7895">
        <v>1</v>
      </c>
      <c r="H7895">
        <v>2075.92</v>
      </c>
      <c r="I7895">
        <v>2075.92</v>
      </c>
      <c r="J7895" t="s">
        <v>97</v>
      </c>
      <c r="K7895" t="s">
        <v>82</v>
      </c>
      <c r="L7895" t="s">
        <v>123</v>
      </c>
      <c r="M7895">
        <v>2024</v>
      </c>
      <c r="N7895" t="s">
        <v>84</v>
      </c>
      <c r="O7895" t="s">
        <v>5277</v>
      </c>
      <c r="P7895" t="s">
        <v>86</v>
      </c>
    </row>
    <row r="7896" spans="1:16" x14ac:dyDescent="0.45">
      <c r="A7896">
        <v>7895</v>
      </c>
      <c r="B7896" s="10">
        <v>45503</v>
      </c>
      <c r="C7896">
        <v>4182</v>
      </c>
      <c r="D7896" t="s">
        <v>80</v>
      </c>
      <c r="E7896">
        <v>56</v>
      </c>
      <c r="F7896" t="s">
        <v>6</v>
      </c>
      <c r="G7896">
        <v>5</v>
      </c>
      <c r="H7896">
        <v>3082.92</v>
      </c>
      <c r="I7896">
        <v>15414.6</v>
      </c>
      <c r="J7896" t="s">
        <v>81</v>
      </c>
      <c r="K7896" t="s">
        <v>82</v>
      </c>
      <c r="L7896" t="s">
        <v>123</v>
      </c>
      <c r="M7896">
        <v>2024</v>
      </c>
      <c r="N7896" t="s">
        <v>84</v>
      </c>
      <c r="O7896" t="s">
        <v>4783</v>
      </c>
      <c r="P7896" t="s">
        <v>86</v>
      </c>
    </row>
    <row r="7897" spans="1:16" x14ac:dyDescent="0.45">
      <c r="A7897">
        <v>7896</v>
      </c>
      <c r="B7897" s="10">
        <v>45503</v>
      </c>
      <c r="C7897">
        <v>4160</v>
      </c>
      <c r="D7897" t="s">
        <v>80</v>
      </c>
      <c r="E7897">
        <v>49</v>
      </c>
      <c r="F7897" t="s">
        <v>8</v>
      </c>
      <c r="G7897">
        <v>3</v>
      </c>
      <c r="H7897">
        <v>1960.76</v>
      </c>
      <c r="I7897">
        <v>5882.28</v>
      </c>
      <c r="J7897" t="s">
        <v>93</v>
      </c>
      <c r="K7897" t="s">
        <v>82</v>
      </c>
      <c r="L7897" t="s">
        <v>123</v>
      </c>
      <c r="M7897">
        <v>2024</v>
      </c>
      <c r="N7897" t="s">
        <v>84</v>
      </c>
      <c r="O7897" t="s">
        <v>6609</v>
      </c>
      <c r="P7897" t="s">
        <v>86</v>
      </c>
    </row>
    <row r="7898" spans="1:16" x14ac:dyDescent="0.45">
      <c r="A7898">
        <v>7897</v>
      </c>
      <c r="B7898" s="10">
        <v>45503</v>
      </c>
      <c r="C7898">
        <v>7576</v>
      </c>
      <c r="D7898" t="s">
        <v>89</v>
      </c>
      <c r="E7898">
        <v>53</v>
      </c>
      <c r="F7898" t="s">
        <v>6</v>
      </c>
      <c r="G7898">
        <v>2</v>
      </c>
      <c r="H7898">
        <v>1339.86</v>
      </c>
      <c r="I7898">
        <v>2679.72</v>
      </c>
      <c r="J7898" t="s">
        <v>93</v>
      </c>
      <c r="K7898" t="s">
        <v>82</v>
      </c>
      <c r="L7898" t="s">
        <v>123</v>
      </c>
      <c r="M7898">
        <v>2024</v>
      </c>
      <c r="N7898" t="s">
        <v>84</v>
      </c>
      <c r="O7898" t="s">
        <v>3485</v>
      </c>
      <c r="P7898" t="s">
        <v>86</v>
      </c>
    </row>
    <row r="7899" spans="1:16" x14ac:dyDescent="0.45">
      <c r="A7899">
        <v>7898</v>
      </c>
      <c r="B7899" s="10">
        <v>45503</v>
      </c>
      <c r="C7899">
        <v>9903</v>
      </c>
      <c r="D7899" t="s">
        <v>80</v>
      </c>
      <c r="E7899">
        <v>59</v>
      </c>
      <c r="F7899" t="s">
        <v>6</v>
      </c>
      <c r="G7899">
        <v>5</v>
      </c>
      <c r="H7899">
        <v>4006.37</v>
      </c>
      <c r="I7899">
        <v>20031.849999999999</v>
      </c>
      <c r="J7899" t="s">
        <v>81</v>
      </c>
      <c r="K7899" t="s">
        <v>82</v>
      </c>
      <c r="L7899" t="s">
        <v>123</v>
      </c>
      <c r="M7899">
        <v>2024</v>
      </c>
      <c r="N7899" t="s">
        <v>668</v>
      </c>
      <c r="O7899" t="s">
        <v>9774</v>
      </c>
      <c r="P7899" t="s">
        <v>86</v>
      </c>
    </row>
    <row r="7900" spans="1:16" x14ac:dyDescent="0.45">
      <c r="A7900">
        <v>7899</v>
      </c>
      <c r="B7900" s="10">
        <v>45503</v>
      </c>
      <c r="C7900">
        <v>3586</v>
      </c>
      <c r="D7900" t="s">
        <v>80</v>
      </c>
      <c r="E7900">
        <v>18</v>
      </c>
      <c r="F7900" t="s">
        <v>6</v>
      </c>
      <c r="G7900">
        <v>2</v>
      </c>
      <c r="H7900">
        <v>1539.62</v>
      </c>
      <c r="I7900">
        <v>3079.24</v>
      </c>
      <c r="J7900" t="s">
        <v>95</v>
      </c>
      <c r="K7900" t="s">
        <v>82</v>
      </c>
      <c r="L7900" t="s">
        <v>123</v>
      </c>
      <c r="M7900">
        <v>2024</v>
      </c>
      <c r="N7900" t="s">
        <v>84</v>
      </c>
      <c r="O7900" t="s">
        <v>2602</v>
      </c>
      <c r="P7900" t="s">
        <v>86</v>
      </c>
    </row>
    <row r="7901" spans="1:16" x14ac:dyDescent="0.45">
      <c r="A7901">
        <v>7900</v>
      </c>
      <c r="B7901" s="10">
        <v>45503</v>
      </c>
      <c r="C7901">
        <v>3648</v>
      </c>
      <c r="D7901" t="s">
        <v>89</v>
      </c>
      <c r="E7901">
        <v>38</v>
      </c>
      <c r="F7901" t="s">
        <v>6</v>
      </c>
      <c r="G7901">
        <v>2</v>
      </c>
      <c r="H7901">
        <v>941.23</v>
      </c>
      <c r="I7901">
        <v>1882.46</v>
      </c>
      <c r="J7901" t="s">
        <v>97</v>
      </c>
      <c r="K7901" t="s">
        <v>567</v>
      </c>
      <c r="L7901" t="s">
        <v>123</v>
      </c>
      <c r="M7901">
        <v>2024</v>
      </c>
      <c r="N7901" t="s">
        <v>84</v>
      </c>
      <c r="O7901" t="s">
        <v>7191</v>
      </c>
      <c r="P7901" t="s">
        <v>86</v>
      </c>
    </row>
    <row r="7902" spans="1:16" x14ac:dyDescent="0.45">
      <c r="A7902">
        <v>7901</v>
      </c>
      <c r="B7902" s="10">
        <v>45503</v>
      </c>
      <c r="C7902">
        <v>8313</v>
      </c>
      <c r="D7902" t="s">
        <v>80</v>
      </c>
      <c r="E7902">
        <v>30</v>
      </c>
      <c r="F7902" t="s">
        <v>102</v>
      </c>
      <c r="G7902">
        <v>3</v>
      </c>
      <c r="H7902">
        <v>1972.56</v>
      </c>
      <c r="I7902">
        <v>5917.68</v>
      </c>
      <c r="J7902" t="s">
        <v>87</v>
      </c>
      <c r="K7902" t="s">
        <v>82</v>
      </c>
      <c r="L7902" t="s">
        <v>123</v>
      </c>
      <c r="M7902">
        <v>2024</v>
      </c>
      <c r="N7902" t="s">
        <v>84</v>
      </c>
      <c r="O7902" t="s">
        <v>6168</v>
      </c>
      <c r="P7902" t="s">
        <v>86</v>
      </c>
    </row>
    <row r="7903" spans="1:16" x14ac:dyDescent="0.45">
      <c r="A7903">
        <v>7902</v>
      </c>
      <c r="B7903" s="10">
        <v>45503</v>
      </c>
      <c r="C7903">
        <v>2717</v>
      </c>
      <c r="D7903" t="s">
        <v>89</v>
      </c>
      <c r="E7903">
        <v>43</v>
      </c>
      <c r="F7903" t="s">
        <v>6</v>
      </c>
      <c r="G7903">
        <v>5</v>
      </c>
      <c r="H7903">
        <v>701.74</v>
      </c>
      <c r="I7903">
        <v>3508.7</v>
      </c>
      <c r="J7903" t="s">
        <v>97</v>
      </c>
      <c r="K7903" t="s">
        <v>82</v>
      </c>
      <c r="L7903" t="s">
        <v>123</v>
      </c>
      <c r="M7903">
        <v>2024</v>
      </c>
      <c r="N7903" t="s">
        <v>84</v>
      </c>
      <c r="O7903" t="s">
        <v>4565</v>
      </c>
      <c r="P7903" t="s">
        <v>86</v>
      </c>
    </row>
    <row r="7904" spans="1:16" x14ac:dyDescent="0.45">
      <c r="A7904">
        <v>7903</v>
      </c>
      <c r="B7904" s="10">
        <v>45503</v>
      </c>
      <c r="C7904">
        <v>6308</v>
      </c>
      <c r="D7904" t="s">
        <v>89</v>
      </c>
      <c r="E7904">
        <v>62</v>
      </c>
      <c r="F7904" t="s">
        <v>8</v>
      </c>
      <c r="G7904">
        <v>1</v>
      </c>
      <c r="H7904">
        <v>3467.47</v>
      </c>
      <c r="I7904">
        <v>3467.47</v>
      </c>
      <c r="J7904" t="s">
        <v>81</v>
      </c>
      <c r="K7904" t="s">
        <v>82</v>
      </c>
      <c r="L7904" t="s">
        <v>123</v>
      </c>
      <c r="M7904">
        <v>2024</v>
      </c>
      <c r="N7904" t="s">
        <v>84</v>
      </c>
      <c r="O7904" t="s">
        <v>5942</v>
      </c>
      <c r="P7904" t="s">
        <v>86</v>
      </c>
    </row>
    <row r="7905" spans="1:16" x14ac:dyDescent="0.45">
      <c r="A7905">
        <v>7904</v>
      </c>
      <c r="B7905" s="10">
        <v>45503</v>
      </c>
      <c r="C7905">
        <v>8407</v>
      </c>
      <c r="D7905" t="s">
        <v>80</v>
      </c>
      <c r="E7905">
        <v>26</v>
      </c>
      <c r="F7905" t="s">
        <v>5</v>
      </c>
      <c r="G7905">
        <v>5</v>
      </c>
      <c r="H7905">
        <v>3564.9</v>
      </c>
      <c r="I7905">
        <v>17824.5</v>
      </c>
      <c r="J7905" t="s">
        <v>87</v>
      </c>
      <c r="K7905" t="s">
        <v>82</v>
      </c>
      <c r="L7905" t="s">
        <v>123</v>
      </c>
      <c r="M7905">
        <v>2024</v>
      </c>
      <c r="N7905" t="s">
        <v>84</v>
      </c>
      <c r="O7905" t="s">
        <v>4084</v>
      </c>
      <c r="P7905" t="s">
        <v>86</v>
      </c>
    </row>
    <row r="7906" spans="1:16" x14ac:dyDescent="0.45">
      <c r="A7906">
        <v>7905</v>
      </c>
      <c r="B7906" s="10">
        <v>45504</v>
      </c>
      <c r="C7906">
        <v>1870</v>
      </c>
      <c r="D7906" t="s">
        <v>89</v>
      </c>
      <c r="E7906">
        <v>54</v>
      </c>
      <c r="F7906" t="s">
        <v>102</v>
      </c>
      <c r="G7906">
        <v>5</v>
      </c>
      <c r="H7906">
        <v>123.15</v>
      </c>
      <c r="I7906">
        <v>615.75</v>
      </c>
      <c r="J7906" t="s">
        <v>93</v>
      </c>
      <c r="K7906" t="s">
        <v>567</v>
      </c>
      <c r="L7906" t="s">
        <v>123</v>
      </c>
      <c r="M7906">
        <v>2024</v>
      </c>
      <c r="N7906" t="s">
        <v>84</v>
      </c>
      <c r="O7906" t="s">
        <v>646</v>
      </c>
      <c r="P7906" t="s">
        <v>86</v>
      </c>
    </row>
    <row r="7907" spans="1:16" x14ac:dyDescent="0.45">
      <c r="A7907">
        <v>7906</v>
      </c>
      <c r="B7907" s="10">
        <v>45504</v>
      </c>
      <c r="C7907">
        <v>4574</v>
      </c>
      <c r="D7907" t="s">
        <v>89</v>
      </c>
      <c r="E7907">
        <v>40</v>
      </c>
      <c r="F7907" t="s">
        <v>6</v>
      </c>
      <c r="G7907">
        <v>1</v>
      </c>
      <c r="H7907">
        <v>3489.59</v>
      </c>
      <c r="I7907">
        <v>3489.59</v>
      </c>
      <c r="J7907" t="s">
        <v>97</v>
      </c>
      <c r="K7907" t="s">
        <v>82</v>
      </c>
      <c r="L7907" t="s">
        <v>123</v>
      </c>
      <c r="M7907">
        <v>2024</v>
      </c>
      <c r="N7907" t="s">
        <v>84</v>
      </c>
      <c r="O7907" t="s">
        <v>5278</v>
      </c>
      <c r="P7907" t="s">
        <v>86</v>
      </c>
    </row>
    <row r="7908" spans="1:16" x14ac:dyDescent="0.45">
      <c r="A7908">
        <v>7907</v>
      </c>
      <c r="B7908" s="10">
        <v>45504</v>
      </c>
      <c r="C7908">
        <v>6827</v>
      </c>
      <c r="D7908" t="s">
        <v>80</v>
      </c>
      <c r="E7908">
        <v>18</v>
      </c>
      <c r="F7908" t="s">
        <v>7</v>
      </c>
      <c r="G7908">
        <v>3</v>
      </c>
      <c r="H7908">
        <v>1529.99</v>
      </c>
      <c r="I7908">
        <v>4589.97</v>
      </c>
      <c r="J7908" t="s">
        <v>95</v>
      </c>
      <c r="K7908" t="s">
        <v>82</v>
      </c>
      <c r="L7908" t="s">
        <v>123</v>
      </c>
      <c r="M7908">
        <v>2024</v>
      </c>
      <c r="N7908" t="s">
        <v>84</v>
      </c>
      <c r="O7908" t="s">
        <v>6934</v>
      </c>
      <c r="P7908" t="s">
        <v>86</v>
      </c>
    </row>
    <row r="7909" spans="1:16" x14ac:dyDescent="0.45">
      <c r="A7909">
        <v>7908</v>
      </c>
      <c r="B7909" s="10">
        <v>45504</v>
      </c>
      <c r="C7909">
        <v>8986</v>
      </c>
      <c r="D7909" t="s">
        <v>80</v>
      </c>
      <c r="E7909">
        <v>19</v>
      </c>
      <c r="F7909" t="s">
        <v>102</v>
      </c>
      <c r="G7909">
        <v>5</v>
      </c>
      <c r="H7909">
        <v>3298.21</v>
      </c>
      <c r="I7909">
        <v>16491.05</v>
      </c>
      <c r="J7909" t="s">
        <v>95</v>
      </c>
      <c r="K7909" t="s">
        <v>82</v>
      </c>
      <c r="L7909" t="s">
        <v>123</v>
      </c>
      <c r="M7909">
        <v>2024</v>
      </c>
      <c r="N7909" t="s">
        <v>84</v>
      </c>
      <c r="O7909" t="s">
        <v>4952</v>
      </c>
      <c r="P7909" t="s">
        <v>86</v>
      </c>
    </row>
    <row r="7910" spans="1:16" x14ac:dyDescent="0.45">
      <c r="A7910">
        <v>7909</v>
      </c>
      <c r="B7910" s="10">
        <v>45504</v>
      </c>
      <c r="C7910">
        <v>9462</v>
      </c>
      <c r="D7910" t="s">
        <v>80</v>
      </c>
      <c r="E7910">
        <v>60</v>
      </c>
      <c r="F7910" t="s">
        <v>5</v>
      </c>
      <c r="G7910">
        <v>1</v>
      </c>
      <c r="H7910">
        <v>3547.1</v>
      </c>
      <c r="I7910">
        <v>3547.1</v>
      </c>
      <c r="J7910" t="s">
        <v>81</v>
      </c>
      <c r="K7910" t="s">
        <v>82</v>
      </c>
      <c r="L7910" t="s">
        <v>123</v>
      </c>
      <c r="M7910">
        <v>2024</v>
      </c>
      <c r="N7910" t="s">
        <v>84</v>
      </c>
      <c r="O7910" t="s">
        <v>5943</v>
      </c>
      <c r="P7910" t="s">
        <v>86</v>
      </c>
    </row>
    <row r="7911" spans="1:16" x14ac:dyDescent="0.45">
      <c r="A7911">
        <v>7910</v>
      </c>
      <c r="B7911" s="10">
        <v>45504</v>
      </c>
      <c r="C7911">
        <v>9741</v>
      </c>
      <c r="D7911" t="s">
        <v>89</v>
      </c>
      <c r="E7911">
        <v>45</v>
      </c>
      <c r="F7911" t="s">
        <v>6</v>
      </c>
      <c r="G7911">
        <v>2</v>
      </c>
      <c r="H7911">
        <v>1425.02</v>
      </c>
      <c r="I7911">
        <v>2850.04</v>
      </c>
      <c r="J7911" t="s">
        <v>93</v>
      </c>
      <c r="K7911" t="s">
        <v>82</v>
      </c>
      <c r="L7911" t="s">
        <v>123</v>
      </c>
      <c r="M7911">
        <v>2024</v>
      </c>
      <c r="N7911" t="s">
        <v>84</v>
      </c>
      <c r="O7911" t="s">
        <v>3486</v>
      </c>
      <c r="P7911" t="s">
        <v>86</v>
      </c>
    </row>
    <row r="7912" spans="1:16" x14ac:dyDescent="0.45">
      <c r="A7912">
        <v>7911</v>
      </c>
      <c r="B7912" s="10">
        <v>45504</v>
      </c>
      <c r="C7912">
        <v>6769</v>
      </c>
      <c r="D7912" t="s">
        <v>89</v>
      </c>
      <c r="E7912">
        <v>53</v>
      </c>
      <c r="F7912" t="s">
        <v>9</v>
      </c>
      <c r="G7912">
        <v>2</v>
      </c>
      <c r="H7912">
        <v>967.66</v>
      </c>
      <c r="I7912">
        <v>1935.32</v>
      </c>
      <c r="J7912" t="s">
        <v>93</v>
      </c>
      <c r="K7912" t="s">
        <v>567</v>
      </c>
      <c r="L7912" t="s">
        <v>123</v>
      </c>
      <c r="M7912">
        <v>2024</v>
      </c>
      <c r="N7912" t="s">
        <v>84</v>
      </c>
      <c r="O7912" t="s">
        <v>7270</v>
      </c>
      <c r="P7912" t="s">
        <v>86</v>
      </c>
    </row>
    <row r="7913" spans="1:16" x14ac:dyDescent="0.45">
      <c r="A7913">
        <v>7912</v>
      </c>
      <c r="B7913" s="10">
        <v>45504</v>
      </c>
      <c r="C7913">
        <v>6733</v>
      </c>
      <c r="D7913" t="s">
        <v>80</v>
      </c>
      <c r="E7913">
        <v>48</v>
      </c>
      <c r="F7913" t="s">
        <v>102</v>
      </c>
      <c r="G7913">
        <v>1</v>
      </c>
      <c r="H7913">
        <v>4140.4799999999996</v>
      </c>
      <c r="I7913">
        <v>4140.4799999999996</v>
      </c>
      <c r="J7913" t="s">
        <v>93</v>
      </c>
      <c r="K7913" t="s">
        <v>82</v>
      </c>
      <c r="L7913" t="s">
        <v>123</v>
      </c>
      <c r="M7913">
        <v>2024</v>
      </c>
      <c r="N7913" t="s">
        <v>668</v>
      </c>
      <c r="O7913" t="s">
        <v>9653</v>
      </c>
      <c r="P7913" t="s">
        <v>86</v>
      </c>
    </row>
    <row r="7914" spans="1:16" x14ac:dyDescent="0.45">
      <c r="A7914">
        <v>7913</v>
      </c>
      <c r="B7914" s="10">
        <v>45504</v>
      </c>
      <c r="C7914">
        <v>4240</v>
      </c>
      <c r="D7914" t="s">
        <v>80</v>
      </c>
      <c r="E7914">
        <v>58</v>
      </c>
      <c r="F7914" t="s">
        <v>7</v>
      </c>
      <c r="G7914">
        <v>2</v>
      </c>
      <c r="H7914">
        <v>3708.96</v>
      </c>
      <c r="I7914">
        <v>7417.92</v>
      </c>
      <c r="J7914" t="s">
        <v>81</v>
      </c>
      <c r="K7914" t="s">
        <v>82</v>
      </c>
      <c r="L7914" t="s">
        <v>123</v>
      </c>
      <c r="M7914">
        <v>2024</v>
      </c>
      <c r="N7914" t="s">
        <v>84</v>
      </c>
      <c r="O7914" t="s">
        <v>3186</v>
      </c>
      <c r="P7914" t="s">
        <v>86</v>
      </c>
    </row>
    <row r="7915" spans="1:16" x14ac:dyDescent="0.45">
      <c r="A7915">
        <v>7914</v>
      </c>
      <c r="B7915" s="10">
        <v>45504</v>
      </c>
      <c r="C7915">
        <v>5893</v>
      </c>
      <c r="D7915" t="s">
        <v>80</v>
      </c>
      <c r="E7915">
        <v>22</v>
      </c>
      <c r="F7915" t="s">
        <v>102</v>
      </c>
      <c r="G7915">
        <v>5</v>
      </c>
      <c r="H7915">
        <v>4193.8500000000004</v>
      </c>
      <c r="I7915">
        <v>20969.25</v>
      </c>
      <c r="J7915" t="s">
        <v>95</v>
      </c>
      <c r="K7915" t="s">
        <v>82</v>
      </c>
      <c r="L7915" t="s">
        <v>123</v>
      </c>
      <c r="M7915">
        <v>2024</v>
      </c>
      <c r="N7915" t="s">
        <v>84</v>
      </c>
      <c r="O7915" t="s">
        <v>4953</v>
      </c>
      <c r="P7915" t="s">
        <v>86</v>
      </c>
    </row>
    <row r="7916" spans="1:16" x14ac:dyDescent="0.45">
      <c r="A7916">
        <v>7915</v>
      </c>
      <c r="B7916" s="10">
        <v>45504</v>
      </c>
      <c r="C7916">
        <v>1886</v>
      </c>
      <c r="D7916" t="s">
        <v>89</v>
      </c>
      <c r="E7916">
        <v>54</v>
      </c>
      <c r="F7916" t="s">
        <v>9</v>
      </c>
      <c r="G7916">
        <v>1</v>
      </c>
      <c r="H7916">
        <v>2206.81</v>
      </c>
      <c r="I7916">
        <v>2206.81</v>
      </c>
      <c r="J7916" t="s">
        <v>93</v>
      </c>
      <c r="K7916" t="s">
        <v>82</v>
      </c>
      <c r="L7916" t="s">
        <v>123</v>
      </c>
      <c r="M7916">
        <v>2024</v>
      </c>
      <c r="N7916" t="s">
        <v>84</v>
      </c>
      <c r="O7916" t="s">
        <v>5706</v>
      </c>
      <c r="P7916" t="s">
        <v>86</v>
      </c>
    </row>
    <row r="7917" spans="1:16" x14ac:dyDescent="0.45">
      <c r="A7917">
        <v>7916</v>
      </c>
      <c r="B7917" s="10">
        <v>45504</v>
      </c>
      <c r="C7917">
        <v>6854</v>
      </c>
      <c r="D7917" t="s">
        <v>80</v>
      </c>
      <c r="E7917">
        <v>42</v>
      </c>
      <c r="F7917" t="s">
        <v>102</v>
      </c>
      <c r="G7917">
        <v>5</v>
      </c>
      <c r="H7917">
        <v>2309.0300000000002</v>
      </c>
      <c r="I7917">
        <v>11545.15</v>
      </c>
      <c r="J7917" t="s">
        <v>97</v>
      </c>
      <c r="K7917" t="s">
        <v>82</v>
      </c>
      <c r="L7917" t="s">
        <v>123</v>
      </c>
      <c r="M7917">
        <v>2024</v>
      </c>
      <c r="N7917" t="s">
        <v>84</v>
      </c>
      <c r="O7917" t="s">
        <v>8918</v>
      </c>
      <c r="P7917" t="s">
        <v>748</v>
      </c>
    </row>
    <row r="7918" spans="1:16" x14ac:dyDescent="0.45">
      <c r="A7918">
        <v>7917</v>
      </c>
      <c r="B7918" s="10">
        <v>45504</v>
      </c>
      <c r="C7918">
        <v>6318</v>
      </c>
      <c r="D7918" t="s">
        <v>89</v>
      </c>
      <c r="E7918">
        <v>25</v>
      </c>
      <c r="F7918" t="s">
        <v>7</v>
      </c>
      <c r="G7918">
        <v>4</v>
      </c>
      <c r="H7918">
        <v>1753.63</v>
      </c>
      <c r="I7918">
        <v>7014.52</v>
      </c>
      <c r="J7918" t="s">
        <v>87</v>
      </c>
      <c r="K7918" t="s">
        <v>82</v>
      </c>
      <c r="L7918" t="s">
        <v>123</v>
      </c>
      <c r="M7918">
        <v>2024</v>
      </c>
      <c r="N7918" t="s">
        <v>84</v>
      </c>
      <c r="O7918" t="s">
        <v>1143</v>
      </c>
      <c r="P7918" t="s">
        <v>86</v>
      </c>
    </row>
    <row r="7919" spans="1:16" x14ac:dyDescent="0.45">
      <c r="A7919">
        <v>7918</v>
      </c>
      <c r="B7919" s="10">
        <v>45504</v>
      </c>
      <c r="C7919">
        <v>3258</v>
      </c>
      <c r="D7919" t="s">
        <v>80</v>
      </c>
      <c r="E7919">
        <v>51</v>
      </c>
      <c r="F7919" t="s">
        <v>5</v>
      </c>
      <c r="G7919">
        <v>3</v>
      </c>
      <c r="H7919">
        <v>2520.36</v>
      </c>
      <c r="I7919">
        <v>7561.08</v>
      </c>
      <c r="J7919" t="s">
        <v>93</v>
      </c>
      <c r="K7919" t="s">
        <v>82</v>
      </c>
      <c r="L7919" t="s">
        <v>123</v>
      </c>
      <c r="M7919">
        <v>2024</v>
      </c>
      <c r="N7919" t="s">
        <v>84</v>
      </c>
      <c r="O7919" t="s">
        <v>6610</v>
      </c>
      <c r="P7919" t="s">
        <v>86</v>
      </c>
    </row>
    <row r="7920" spans="1:16" x14ac:dyDescent="0.45">
      <c r="A7920">
        <v>7919</v>
      </c>
      <c r="B7920" s="10">
        <v>45505</v>
      </c>
      <c r="C7920">
        <v>5382</v>
      </c>
      <c r="D7920" t="s">
        <v>89</v>
      </c>
      <c r="E7920">
        <v>56</v>
      </c>
      <c r="F7920" t="s">
        <v>7</v>
      </c>
      <c r="G7920">
        <v>3</v>
      </c>
      <c r="H7920">
        <v>3250.52</v>
      </c>
      <c r="I7920">
        <v>9751.56</v>
      </c>
      <c r="J7920" t="s">
        <v>81</v>
      </c>
      <c r="K7920" t="s">
        <v>82</v>
      </c>
      <c r="L7920" t="s">
        <v>129</v>
      </c>
      <c r="M7920">
        <v>2024</v>
      </c>
      <c r="N7920" t="s">
        <v>84</v>
      </c>
      <c r="O7920" t="s">
        <v>470</v>
      </c>
      <c r="P7920" t="s">
        <v>86</v>
      </c>
    </row>
    <row r="7921" spans="1:16" x14ac:dyDescent="0.45">
      <c r="A7921">
        <v>7920</v>
      </c>
      <c r="B7921" s="10">
        <v>45505</v>
      </c>
      <c r="C7921">
        <v>2785</v>
      </c>
      <c r="D7921" t="s">
        <v>89</v>
      </c>
      <c r="E7921">
        <v>49</v>
      </c>
      <c r="F7921" t="s">
        <v>5</v>
      </c>
      <c r="G7921">
        <v>3</v>
      </c>
      <c r="H7921">
        <v>4082</v>
      </c>
      <c r="I7921">
        <v>12246</v>
      </c>
      <c r="J7921" t="s">
        <v>93</v>
      </c>
      <c r="K7921" t="s">
        <v>82</v>
      </c>
      <c r="L7921" t="s">
        <v>129</v>
      </c>
      <c r="M7921">
        <v>2024</v>
      </c>
      <c r="N7921" t="s">
        <v>84</v>
      </c>
      <c r="O7921" t="s">
        <v>6611</v>
      </c>
      <c r="P7921" t="s">
        <v>86</v>
      </c>
    </row>
    <row r="7922" spans="1:16" x14ac:dyDescent="0.45">
      <c r="A7922">
        <v>7921</v>
      </c>
      <c r="B7922" s="10">
        <v>45505</v>
      </c>
      <c r="C7922">
        <v>8727</v>
      </c>
      <c r="D7922" t="s">
        <v>80</v>
      </c>
      <c r="E7922">
        <v>28</v>
      </c>
      <c r="F7922" t="s">
        <v>7</v>
      </c>
      <c r="G7922">
        <v>1</v>
      </c>
      <c r="H7922">
        <v>956.69</v>
      </c>
      <c r="I7922">
        <v>956.69</v>
      </c>
      <c r="J7922" t="s">
        <v>87</v>
      </c>
      <c r="K7922" t="s">
        <v>567</v>
      </c>
      <c r="L7922" t="s">
        <v>129</v>
      </c>
      <c r="M7922">
        <v>2024</v>
      </c>
      <c r="N7922" t="s">
        <v>84</v>
      </c>
      <c r="O7922" t="s">
        <v>8260</v>
      </c>
      <c r="P7922" t="s">
        <v>86</v>
      </c>
    </row>
    <row r="7923" spans="1:16" x14ac:dyDescent="0.45">
      <c r="A7923">
        <v>7922</v>
      </c>
      <c r="B7923" s="10">
        <v>45505</v>
      </c>
      <c r="C7923">
        <v>1295</v>
      </c>
      <c r="D7923" t="s">
        <v>89</v>
      </c>
      <c r="E7923">
        <v>64</v>
      </c>
      <c r="F7923" t="s">
        <v>8</v>
      </c>
      <c r="G7923">
        <v>4</v>
      </c>
      <c r="H7923">
        <v>2056.8200000000002</v>
      </c>
      <c r="I7923">
        <v>8227.2800000000007</v>
      </c>
      <c r="J7923" t="s">
        <v>81</v>
      </c>
      <c r="K7923" t="s">
        <v>82</v>
      </c>
      <c r="L7923" t="s">
        <v>129</v>
      </c>
      <c r="M7923">
        <v>2024</v>
      </c>
      <c r="N7923" t="s">
        <v>84</v>
      </c>
      <c r="O7923" t="s">
        <v>1509</v>
      </c>
      <c r="P7923" t="s">
        <v>86</v>
      </c>
    </row>
    <row r="7924" spans="1:16" x14ac:dyDescent="0.45">
      <c r="A7924">
        <v>7923</v>
      </c>
      <c r="B7924" s="10">
        <v>45505</v>
      </c>
      <c r="C7924">
        <v>3597</v>
      </c>
      <c r="D7924" t="s">
        <v>89</v>
      </c>
      <c r="E7924">
        <v>42</v>
      </c>
      <c r="F7924" t="s">
        <v>102</v>
      </c>
      <c r="G7924">
        <v>3</v>
      </c>
      <c r="H7924">
        <v>2332.9499999999998</v>
      </c>
      <c r="I7924">
        <v>6998.85</v>
      </c>
      <c r="J7924" t="s">
        <v>97</v>
      </c>
      <c r="K7924" t="s">
        <v>82</v>
      </c>
      <c r="L7924" t="s">
        <v>129</v>
      </c>
      <c r="M7924">
        <v>2024</v>
      </c>
      <c r="N7924" t="s">
        <v>84</v>
      </c>
      <c r="O7924" t="s">
        <v>8630</v>
      </c>
      <c r="P7924" t="s">
        <v>748</v>
      </c>
    </row>
    <row r="7925" spans="1:16" x14ac:dyDescent="0.45">
      <c r="A7925">
        <v>7924</v>
      </c>
      <c r="B7925" s="10">
        <v>45505</v>
      </c>
      <c r="C7925">
        <v>1680</v>
      </c>
      <c r="D7925" t="s">
        <v>80</v>
      </c>
      <c r="E7925">
        <v>20</v>
      </c>
      <c r="F7925" t="s">
        <v>102</v>
      </c>
      <c r="G7925">
        <v>5</v>
      </c>
      <c r="H7925">
        <v>2465.5700000000002</v>
      </c>
      <c r="I7925">
        <v>12327.85</v>
      </c>
      <c r="J7925" t="s">
        <v>95</v>
      </c>
      <c r="K7925" t="s">
        <v>82</v>
      </c>
      <c r="L7925" t="s">
        <v>129</v>
      </c>
      <c r="M7925">
        <v>2024</v>
      </c>
      <c r="N7925" t="s">
        <v>84</v>
      </c>
      <c r="O7925" t="s">
        <v>4954</v>
      </c>
      <c r="P7925" t="s">
        <v>86</v>
      </c>
    </row>
    <row r="7926" spans="1:16" x14ac:dyDescent="0.45">
      <c r="A7926">
        <v>7925</v>
      </c>
      <c r="B7926" s="10">
        <v>45505</v>
      </c>
      <c r="C7926">
        <v>5890</v>
      </c>
      <c r="D7926" t="s">
        <v>80</v>
      </c>
      <c r="E7926">
        <v>62</v>
      </c>
      <c r="F7926" t="s">
        <v>9</v>
      </c>
      <c r="G7926">
        <v>3</v>
      </c>
      <c r="H7926">
        <v>2732.77</v>
      </c>
      <c r="I7926">
        <v>8198.31</v>
      </c>
      <c r="J7926" t="s">
        <v>81</v>
      </c>
      <c r="K7926" t="s">
        <v>82</v>
      </c>
      <c r="L7926" t="s">
        <v>129</v>
      </c>
      <c r="M7926">
        <v>2024</v>
      </c>
      <c r="N7926" t="s">
        <v>84</v>
      </c>
      <c r="O7926" t="s">
        <v>6792</v>
      </c>
      <c r="P7926" t="s">
        <v>86</v>
      </c>
    </row>
    <row r="7927" spans="1:16" x14ac:dyDescent="0.45">
      <c r="A7927">
        <v>7926</v>
      </c>
      <c r="B7927" s="10">
        <v>45505</v>
      </c>
      <c r="C7927">
        <v>5298</v>
      </c>
      <c r="D7927" t="s">
        <v>89</v>
      </c>
      <c r="E7927">
        <v>49</v>
      </c>
      <c r="F7927" t="s">
        <v>8</v>
      </c>
      <c r="G7927">
        <v>4</v>
      </c>
      <c r="H7927">
        <v>4018.65</v>
      </c>
      <c r="I7927">
        <v>16074.6</v>
      </c>
      <c r="J7927" t="s">
        <v>93</v>
      </c>
      <c r="K7927" t="s">
        <v>82</v>
      </c>
      <c r="L7927" t="s">
        <v>129</v>
      </c>
      <c r="M7927">
        <v>2024</v>
      </c>
      <c r="N7927" t="s">
        <v>84</v>
      </c>
      <c r="O7927" t="s">
        <v>2146</v>
      </c>
      <c r="P7927" t="s">
        <v>86</v>
      </c>
    </row>
    <row r="7928" spans="1:16" x14ac:dyDescent="0.45">
      <c r="A7928">
        <v>7927</v>
      </c>
      <c r="B7928" s="10">
        <v>45505</v>
      </c>
      <c r="C7928">
        <v>1324</v>
      </c>
      <c r="D7928" t="s">
        <v>89</v>
      </c>
      <c r="E7928">
        <v>52</v>
      </c>
      <c r="F7928" t="s">
        <v>9</v>
      </c>
      <c r="G7928">
        <v>5</v>
      </c>
      <c r="H7928">
        <v>4436.9399999999996</v>
      </c>
      <c r="I7928">
        <v>22184.7</v>
      </c>
      <c r="J7928" t="s">
        <v>93</v>
      </c>
      <c r="K7928" t="s">
        <v>82</v>
      </c>
      <c r="L7928" t="s">
        <v>129</v>
      </c>
      <c r="M7928">
        <v>2024</v>
      </c>
      <c r="N7928" t="s">
        <v>84</v>
      </c>
      <c r="O7928" t="s">
        <v>9204</v>
      </c>
      <c r="P7928" t="s">
        <v>748</v>
      </c>
    </row>
    <row r="7929" spans="1:16" x14ac:dyDescent="0.45">
      <c r="A7929">
        <v>7928</v>
      </c>
      <c r="B7929" s="10">
        <v>45505</v>
      </c>
      <c r="C7929">
        <v>8952</v>
      </c>
      <c r="D7929" t="s">
        <v>89</v>
      </c>
      <c r="E7929">
        <v>49</v>
      </c>
      <c r="F7929" t="s">
        <v>102</v>
      </c>
      <c r="G7929">
        <v>5</v>
      </c>
      <c r="H7929">
        <v>837.83</v>
      </c>
      <c r="I7929">
        <v>4189.1499999999996</v>
      </c>
      <c r="J7929" t="s">
        <v>93</v>
      </c>
      <c r="K7929" t="s">
        <v>82</v>
      </c>
      <c r="L7929" t="s">
        <v>129</v>
      </c>
      <c r="M7929">
        <v>2024</v>
      </c>
      <c r="N7929" t="s">
        <v>84</v>
      </c>
      <c r="O7929" t="s">
        <v>9205</v>
      </c>
      <c r="P7929" t="s">
        <v>748</v>
      </c>
    </row>
    <row r="7930" spans="1:16" x14ac:dyDescent="0.45">
      <c r="A7930">
        <v>7929</v>
      </c>
      <c r="B7930" s="10">
        <v>45505</v>
      </c>
      <c r="C7930">
        <v>1986</v>
      </c>
      <c r="D7930" t="s">
        <v>80</v>
      </c>
      <c r="E7930">
        <v>51</v>
      </c>
      <c r="F7930" t="s">
        <v>9</v>
      </c>
      <c r="G7930">
        <v>1</v>
      </c>
      <c r="H7930">
        <v>3577.78</v>
      </c>
      <c r="I7930">
        <v>3577.78</v>
      </c>
      <c r="J7930" t="s">
        <v>93</v>
      </c>
      <c r="K7930" t="s">
        <v>82</v>
      </c>
      <c r="L7930" t="s">
        <v>129</v>
      </c>
      <c r="M7930">
        <v>2024</v>
      </c>
      <c r="N7930" t="s">
        <v>84</v>
      </c>
      <c r="O7930" t="s">
        <v>5707</v>
      </c>
      <c r="P7930" t="s">
        <v>86</v>
      </c>
    </row>
    <row r="7931" spans="1:16" x14ac:dyDescent="0.45">
      <c r="A7931">
        <v>7930</v>
      </c>
      <c r="B7931" s="10">
        <v>45505</v>
      </c>
      <c r="C7931">
        <v>4118</v>
      </c>
      <c r="D7931" t="s">
        <v>89</v>
      </c>
      <c r="E7931">
        <v>54</v>
      </c>
      <c r="F7931" t="s">
        <v>5</v>
      </c>
      <c r="G7931">
        <v>1</v>
      </c>
      <c r="H7931">
        <v>2421.59</v>
      </c>
      <c r="I7931">
        <v>2421.59</v>
      </c>
      <c r="J7931" t="s">
        <v>93</v>
      </c>
      <c r="K7931" t="s">
        <v>82</v>
      </c>
      <c r="L7931" t="s">
        <v>129</v>
      </c>
      <c r="M7931">
        <v>2024</v>
      </c>
      <c r="N7931" t="s">
        <v>84</v>
      </c>
      <c r="O7931" t="s">
        <v>5708</v>
      </c>
      <c r="P7931" t="s">
        <v>86</v>
      </c>
    </row>
    <row r="7932" spans="1:16" x14ac:dyDescent="0.45">
      <c r="A7932">
        <v>7931</v>
      </c>
      <c r="B7932" s="10">
        <v>45505</v>
      </c>
      <c r="C7932">
        <v>1760</v>
      </c>
      <c r="D7932" t="s">
        <v>89</v>
      </c>
      <c r="E7932">
        <v>22</v>
      </c>
      <c r="F7932" t="s">
        <v>8</v>
      </c>
      <c r="G7932">
        <v>2</v>
      </c>
      <c r="H7932">
        <v>2117.6999999999998</v>
      </c>
      <c r="I7932">
        <v>4235.3999999999996</v>
      </c>
      <c r="J7932" t="s">
        <v>95</v>
      </c>
      <c r="K7932" t="s">
        <v>82</v>
      </c>
      <c r="L7932" t="s">
        <v>129</v>
      </c>
      <c r="M7932">
        <v>2024</v>
      </c>
      <c r="N7932" t="s">
        <v>84</v>
      </c>
      <c r="O7932" t="s">
        <v>2603</v>
      </c>
      <c r="P7932" t="s">
        <v>86</v>
      </c>
    </row>
    <row r="7933" spans="1:16" x14ac:dyDescent="0.45">
      <c r="A7933">
        <v>7932</v>
      </c>
      <c r="B7933" s="10">
        <v>45506</v>
      </c>
      <c r="C7933">
        <v>8758</v>
      </c>
      <c r="D7933" t="s">
        <v>80</v>
      </c>
      <c r="E7933">
        <v>62</v>
      </c>
      <c r="F7933" t="s">
        <v>7</v>
      </c>
      <c r="G7933">
        <v>4</v>
      </c>
      <c r="H7933">
        <v>611.04999999999995</v>
      </c>
      <c r="I7933">
        <v>2444.1999999999998</v>
      </c>
      <c r="J7933" t="s">
        <v>81</v>
      </c>
      <c r="K7933" t="s">
        <v>82</v>
      </c>
      <c r="L7933" t="s">
        <v>129</v>
      </c>
      <c r="M7933">
        <v>2024</v>
      </c>
      <c r="N7933" t="s">
        <v>84</v>
      </c>
      <c r="O7933" t="s">
        <v>195</v>
      </c>
      <c r="P7933" t="s">
        <v>86</v>
      </c>
    </row>
    <row r="7934" spans="1:16" x14ac:dyDescent="0.45">
      <c r="A7934">
        <v>7933</v>
      </c>
      <c r="B7934" s="10">
        <v>45506</v>
      </c>
      <c r="C7934">
        <v>1906</v>
      </c>
      <c r="D7934" t="s">
        <v>80</v>
      </c>
      <c r="E7934">
        <v>45</v>
      </c>
      <c r="F7934" t="s">
        <v>5</v>
      </c>
      <c r="G7934">
        <v>5</v>
      </c>
      <c r="H7934">
        <v>367.47</v>
      </c>
      <c r="I7934">
        <v>1837.35</v>
      </c>
      <c r="J7934" t="s">
        <v>93</v>
      </c>
      <c r="K7934" t="s">
        <v>567</v>
      </c>
      <c r="L7934" t="s">
        <v>129</v>
      </c>
      <c r="M7934">
        <v>2024</v>
      </c>
      <c r="N7934" t="s">
        <v>84</v>
      </c>
      <c r="O7934" t="s">
        <v>8801</v>
      </c>
      <c r="P7934" t="s">
        <v>748</v>
      </c>
    </row>
    <row r="7935" spans="1:16" x14ac:dyDescent="0.45">
      <c r="A7935">
        <v>7934</v>
      </c>
      <c r="B7935" s="10">
        <v>45506</v>
      </c>
      <c r="C7935">
        <v>6499</v>
      </c>
      <c r="D7935" t="s">
        <v>80</v>
      </c>
      <c r="E7935">
        <v>45</v>
      </c>
      <c r="F7935" t="s">
        <v>6</v>
      </c>
      <c r="G7935">
        <v>4</v>
      </c>
      <c r="H7935">
        <v>4890.16</v>
      </c>
      <c r="I7935">
        <v>19560.64</v>
      </c>
      <c r="J7935" t="s">
        <v>93</v>
      </c>
      <c r="K7935" t="s">
        <v>82</v>
      </c>
      <c r="L7935" t="s">
        <v>129</v>
      </c>
      <c r="M7935">
        <v>2024</v>
      </c>
      <c r="N7935" t="s">
        <v>84</v>
      </c>
      <c r="O7935" t="s">
        <v>2147</v>
      </c>
      <c r="P7935" t="s">
        <v>86</v>
      </c>
    </row>
    <row r="7936" spans="1:16" x14ac:dyDescent="0.45">
      <c r="A7936">
        <v>7935</v>
      </c>
      <c r="B7936" s="10">
        <v>45506</v>
      </c>
      <c r="C7936">
        <v>1364</v>
      </c>
      <c r="D7936" t="s">
        <v>80</v>
      </c>
      <c r="E7936">
        <v>25</v>
      </c>
      <c r="F7936" t="s">
        <v>7</v>
      </c>
      <c r="G7936">
        <v>3</v>
      </c>
      <c r="H7936">
        <v>3229.72</v>
      </c>
      <c r="I7936">
        <v>9689.16</v>
      </c>
      <c r="J7936" t="s">
        <v>87</v>
      </c>
      <c r="K7936" t="s">
        <v>82</v>
      </c>
      <c r="L7936" t="s">
        <v>129</v>
      </c>
      <c r="M7936">
        <v>2024</v>
      </c>
      <c r="N7936" t="s">
        <v>84</v>
      </c>
      <c r="O7936" t="s">
        <v>6169</v>
      </c>
      <c r="P7936" t="s">
        <v>86</v>
      </c>
    </row>
    <row r="7937" spans="1:16" x14ac:dyDescent="0.45">
      <c r="A7937">
        <v>7936</v>
      </c>
      <c r="B7937" s="10">
        <v>45506</v>
      </c>
      <c r="C7937">
        <v>8769</v>
      </c>
      <c r="D7937" t="s">
        <v>80</v>
      </c>
      <c r="E7937">
        <v>44</v>
      </c>
      <c r="F7937" t="s">
        <v>9</v>
      </c>
      <c r="G7937">
        <v>3</v>
      </c>
      <c r="H7937">
        <v>2289.5100000000002</v>
      </c>
      <c r="I7937">
        <v>6868.53</v>
      </c>
      <c r="J7937" t="s">
        <v>97</v>
      </c>
      <c r="K7937" t="s">
        <v>82</v>
      </c>
      <c r="L7937" t="s">
        <v>129</v>
      </c>
      <c r="M7937">
        <v>2024</v>
      </c>
      <c r="N7937" t="s">
        <v>84</v>
      </c>
      <c r="O7937" t="s">
        <v>8631</v>
      </c>
      <c r="P7937" t="s">
        <v>748</v>
      </c>
    </row>
    <row r="7938" spans="1:16" x14ac:dyDescent="0.45">
      <c r="A7938">
        <v>7937</v>
      </c>
      <c r="B7938" s="10">
        <v>45506</v>
      </c>
      <c r="C7938">
        <v>4413</v>
      </c>
      <c r="D7938" t="s">
        <v>89</v>
      </c>
      <c r="E7938">
        <v>33</v>
      </c>
      <c r="F7938" t="s">
        <v>102</v>
      </c>
      <c r="G7938">
        <v>2</v>
      </c>
      <c r="H7938">
        <v>3820.73</v>
      </c>
      <c r="I7938">
        <v>7641.46</v>
      </c>
      <c r="J7938" t="s">
        <v>87</v>
      </c>
      <c r="K7938" t="s">
        <v>82</v>
      </c>
      <c r="L7938" t="s">
        <v>129</v>
      </c>
      <c r="M7938">
        <v>2024</v>
      </c>
      <c r="N7938" t="s">
        <v>84</v>
      </c>
      <c r="O7938" t="s">
        <v>3826</v>
      </c>
      <c r="P7938" t="s">
        <v>86</v>
      </c>
    </row>
    <row r="7939" spans="1:16" x14ac:dyDescent="0.45">
      <c r="A7939">
        <v>7938</v>
      </c>
      <c r="B7939" s="10">
        <v>45506</v>
      </c>
      <c r="C7939">
        <v>9027</v>
      </c>
      <c r="D7939" t="s">
        <v>89</v>
      </c>
      <c r="E7939">
        <v>35</v>
      </c>
      <c r="F7939" t="s">
        <v>5</v>
      </c>
      <c r="G7939">
        <v>5</v>
      </c>
      <c r="H7939">
        <v>501.11</v>
      </c>
      <c r="I7939">
        <v>2505.5500000000002</v>
      </c>
      <c r="J7939" t="s">
        <v>97</v>
      </c>
      <c r="K7939" t="s">
        <v>82</v>
      </c>
      <c r="L7939" t="s">
        <v>129</v>
      </c>
      <c r="M7939">
        <v>2024</v>
      </c>
      <c r="N7939" t="s">
        <v>84</v>
      </c>
      <c r="O7939" t="s">
        <v>4566</v>
      </c>
      <c r="P7939" t="s">
        <v>86</v>
      </c>
    </row>
    <row r="7940" spans="1:16" x14ac:dyDescent="0.45">
      <c r="A7940">
        <v>7939</v>
      </c>
      <c r="B7940" s="10">
        <v>45506</v>
      </c>
      <c r="C7940">
        <v>8939</v>
      </c>
      <c r="D7940" t="s">
        <v>89</v>
      </c>
      <c r="E7940">
        <v>42</v>
      </c>
      <c r="F7940" t="s">
        <v>8</v>
      </c>
      <c r="G7940">
        <v>5</v>
      </c>
      <c r="H7940">
        <v>3056.86</v>
      </c>
      <c r="I7940">
        <v>15284.3</v>
      </c>
      <c r="J7940" t="s">
        <v>97</v>
      </c>
      <c r="K7940" t="s">
        <v>82</v>
      </c>
      <c r="L7940" t="s">
        <v>129</v>
      </c>
      <c r="M7940">
        <v>2024</v>
      </c>
      <c r="N7940" t="s">
        <v>84</v>
      </c>
      <c r="O7940" t="s">
        <v>8919</v>
      </c>
      <c r="P7940" t="s">
        <v>748</v>
      </c>
    </row>
    <row r="7941" spans="1:16" x14ac:dyDescent="0.45">
      <c r="A7941">
        <v>7940</v>
      </c>
      <c r="B7941" s="10">
        <v>45506</v>
      </c>
      <c r="C7941">
        <v>4081</v>
      </c>
      <c r="D7941" t="s">
        <v>80</v>
      </c>
      <c r="E7941">
        <v>18</v>
      </c>
      <c r="F7941" t="s">
        <v>7</v>
      </c>
      <c r="G7941">
        <v>2</v>
      </c>
      <c r="H7941">
        <v>3320.03</v>
      </c>
      <c r="I7941">
        <v>6640.06</v>
      </c>
      <c r="J7941" t="s">
        <v>95</v>
      </c>
      <c r="K7941" t="s">
        <v>82</v>
      </c>
      <c r="L7941" t="s">
        <v>129</v>
      </c>
      <c r="M7941">
        <v>2024</v>
      </c>
      <c r="N7941" t="s">
        <v>84</v>
      </c>
      <c r="O7941" t="s">
        <v>2604</v>
      </c>
      <c r="P7941" t="s">
        <v>86</v>
      </c>
    </row>
    <row r="7942" spans="1:16" x14ac:dyDescent="0.45">
      <c r="A7942">
        <v>7941</v>
      </c>
      <c r="B7942" s="10">
        <v>45506</v>
      </c>
      <c r="C7942">
        <v>6448</v>
      </c>
      <c r="D7942" t="s">
        <v>80</v>
      </c>
      <c r="E7942">
        <v>25</v>
      </c>
      <c r="F7942" t="s">
        <v>6</v>
      </c>
      <c r="G7942">
        <v>3</v>
      </c>
      <c r="H7942">
        <v>2287.67</v>
      </c>
      <c r="I7942">
        <v>6863.01</v>
      </c>
      <c r="J7942" t="s">
        <v>87</v>
      </c>
      <c r="K7942" t="s">
        <v>82</v>
      </c>
      <c r="L7942" t="s">
        <v>129</v>
      </c>
      <c r="M7942">
        <v>2024</v>
      </c>
      <c r="N7942" t="s">
        <v>84</v>
      </c>
      <c r="O7942" t="s">
        <v>6170</v>
      </c>
      <c r="P7942" t="s">
        <v>86</v>
      </c>
    </row>
    <row r="7943" spans="1:16" x14ac:dyDescent="0.45">
      <c r="A7943">
        <v>7942</v>
      </c>
      <c r="B7943" s="10">
        <v>45506</v>
      </c>
      <c r="C7943">
        <v>4258</v>
      </c>
      <c r="D7943" t="s">
        <v>80</v>
      </c>
      <c r="E7943">
        <v>38</v>
      </c>
      <c r="F7943" t="s">
        <v>5</v>
      </c>
      <c r="G7943">
        <v>5</v>
      </c>
      <c r="H7943">
        <v>1300.3599999999999</v>
      </c>
      <c r="I7943">
        <v>6501.8</v>
      </c>
      <c r="J7943" t="s">
        <v>97</v>
      </c>
      <c r="K7943" t="s">
        <v>82</v>
      </c>
      <c r="L7943" t="s">
        <v>129</v>
      </c>
      <c r="M7943">
        <v>2024</v>
      </c>
      <c r="N7943" t="s">
        <v>84</v>
      </c>
      <c r="O7943" t="s">
        <v>8920</v>
      </c>
      <c r="P7943" t="s">
        <v>748</v>
      </c>
    </row>
    <row r="7944" spans="1:16" x14ac:dyDescent="0.45">
      <c r="A7944">
        <v>7943</v>
      </c>
      <c r="B7944" s="10">
        <v>45506</v>
      </c>
      <c r="C7944">
        <v>3107</v>
      </c>
      <c r="D7944" t="s">
        <v>89</v>
      </c>
      <c r="E7944">
        <v>51</v>
      </c>
      <c r="F7944" t="s">
        <v>102</v>
      </c>
      <c r="G7944">
        <v>4</v>
      </c>
      <c r="H7944">
        <v>4775.2</v>
      </c>
      <c r="I7944">
        <v>19100.8</v>
      </c>
      <c r="J7944" t="s">
        <v>93</v>
      </c>
      <c r="K7944" t="s">
        <v>82</v>
      </c>
      <c r="L7944" t="s">
        <v>129</v>
      </c>
      <c r="M7944">
        <v>2024</v>
      </c>
      <c r="N7944" t="s">
        <v>84</v>
      </c>
      <c r="O7944" t="s">
        <v>2148</v>
      </c>
      <c r="P7944" t="s">
        <v>86</v>
      </c>
    </row>
    <row r="7945" spans="1:16" x14ac:dyDescent="0.45">
      <c r="A7945">
        <v>7944</v>
      </c>
      <c r="B7945" s="10">
        <v>45506</v>
      </c>
      <c r="C7945">
        <v>8928</v>
      </c>
      <c r="D7945" t="s">
        <v>80</v>
      </c>
      <c r="E7945">
        <v>41</v>
      </c>
      <c r="F7945" t="s">
        <v>8</v>
      </c>
      <c r="G7945">
        <v>5</v>
      </c>
      <c r="H7945">
        <v>1540.62</v>
      </c>
      <c r="I7945">
        <v>7703.1</v>
      </c>
      <c r="J7945" t="s">
        <v>97</v>
      </c>
      <c r="K7945" t="s">
        <v>82</v>
      </c>
      <c r="L7945" t="s">
        <v>129</v>
      </c>
      <c r="M7945">
        <v>2024</v>
      </c>
      <c r="N7945" t="s">
        <v>84</v>
      </c>
      <c r="O7945" t="s">
        <v>8921</v>
      </c>
      <c r="P7945" t="s">
        <v>748</v>
      </c>
    </row>
    <row r="7946" spans="1:16" x14ac:dyDescent="0.45">
      <c r="A7946">
        <v>7945</v>
      </c>
      <c r="B7946" s="10">
        <v>45506</v>
      </c>
      <c r="C7946">
        <v>3933</v>
      </c>
      <c r="D7946" t="s">
        <v>80</v>
      </c>
      <c r="E7946">
        <v>54</v>
      </c>
      <c r="F7946" t="s">
        <v>8</v>
      </c>
      <c r="G7946">
        <v>3</v>
      </c>
      <c r="H7946">
        <v>667.74</v>
      </c>
      <c r="I7946">
        <v>2003.22</v>
      </c>
      <c r="J7946" t="s">
        <v>93</v>
      </c>
      <c r="K7946" t="s">
        <v>82</v>
      </c>
      <c r="L7946" t="s">
        <v>129</v>
      </c>
      <c r="M7946">
        <v>2024</v>
      </c>
      <c r="N7946" t="s">
        <v>84</v>
      </c>
      <c r="O7946" t="s">
        <v>6612</v>
      </c>
      <c r="P7946" t="s">
        <v>86</v>
      </c>
    </row>
    <row r="7947" spans="1:16" x14ac:dyDescent="0.45">
      <c r="A7947">
        <v>7946</v>
      </c>
      <c r="B7947" s="10">
        <v>45507</v>
      </c>
      <c r="C7947">
        <v>3829</v>
      </c>
      <c r="D7947" t="s">
        <v>80</v>
      </c>
      <c r="E7947">
        <v>43</v>
      </c>
      <c r="F7947" t="s">
        <v>7</v>
      </c>
      <c r="G7947">
        <v>5</v>
      </c>
      <c r="H7947">
        <v>3170.84</v>
      </c>
      <c r="I7947">
        <v>15854.2</v>
      </c>
      <c r="J7947" t="s">
        <v>97</v>
      </c>
      <c r="K7947" t="s">
        <v>82</v>
      </c>
      <c r="L7947" t="s">
        <v>129</v>
      </c>
      <c r="M7947">
        <v>2024</v>
      </c>
      <c r="N7947" t="s">
        <v>84</v>
      </c>
      <c r="O7947" t="s">
        <v>388</v>
      </c>
      <c r="P7947" t="s">
        <v>86</v>
      </c>
    </row>
    <row r="7948" spans="1:16" x14ac:dyDescent="0.45">
      <c r="A7948">
        <v>7947</v>
      </c>
      <c r="B7948" s="10">
        <v>45507</v>
      </c>
      <c r="C7948">
        <v>9633</v>
      </c>
      <c r="D7948" t="s">
        <v>89</v>
      </c>
      <c r="E7948">
        <v>64</v>
      </c>
      <c r="F7948" t="s">
        <v>5</v>
      </c>
      <c r="G7948">
        <v>5</v>
      </c>
      <c r="H7948">
        <v>2892.9</v>
      </c>
      <c r="I7948">
        <v>14464.5</v>
      </c>
      <c r="J7948" t="s">
        <v>81</v>
      </c>
      <c r="K7948" t="s">
        <v>82</v>
      </c>
      <c r="L7948" t="s">
        <v>129</v>
      </c>
      <c r="M7948">
        <v>2024</v>
      </c>
      <c r="N7948" t="s">
        <v>84</v>
      </c>
      <c r="O7948" t="s">
        <v>4784</v>
      </c>
      <c r="P7948" t="s">
        <v>86</v>
      </c>
    </row>
    <row r="7949" spans="1:16" x14ac:dyDescent="0.45">
      <c r="A7949">
        <v>7948</v>
      </c>
      <c r="B7949" s="10">
        <v>45507</v>
      </c>
      <c r="C7949">
        <v>6006</v>
      </c>
      <c r="D7949" t="s">
        <v>80</v>
      </c>
      <c r="E7949">
        <v>31</v>
      </c>
      <c r="F7949" t="s">
        <v>5</v>
      </c>
      <c r="G7949">
        <v>1</v>
      </c>
      <c r="H7949">
        <v>3786.12</v>
      </c>
      <c r="I7949">
        <v>3786.12</v>
      </c>
      <c r="J7949" t="s">
        <v>87</v>
      </c>
      <c r="K7949" t="s">
        <v>82</v>
      </c>
      <c r="L7949" t="s">
        <v>129</v>
      </c>
      <c r="M7949">
        <v>2024</v>
      </c>
      <c r="N7949" t="s">
        <v>84</v>
      </c>
      <c r="O7949" t="s">
        <v>5487</v>
      </c>
      <c r="P7949" t="s">
        <v>86</v>
      </c>
    </row>
    <row r="7950" spans="1:16" x14ac:dyDescent="0.45">
      <c r="A7950">
        <v>7949</v>
      </c>
      <c r="B7950" s="10">
        <v>45507</v>
      </c>
      <c r="C7950">
        <v>2559</v>
      </c>
      <c r="D7950" t="s">
        <v>80</v>
      </c>
      <c r="E7950">
        <v>46</v>
      </c>
      <c r="F7950" t="s">
        <v>8</v>
      </c>
      <c r="G7950">
        <v>5</v>
      </c>
      <c r="H7950">
        <v>3781.23</v>
      </c>
      <c r="I7950">
        <v>18906.150000000001</v>
      </c>
      <c r="J7950" t="s">
        <v>93</v>
      </c>
      <c r="K7950" t="s">
        <v>82</v>
      </c>
      <c r="L7950" t="s">
        <v>129</v>
      </c>
      <c r="M7950">
        <v>2024</v>
      </c>
      <c r="N7950" t="s">
        <v>84</v>
      </c>
      <c r="O7950" t="s">
        <v>4333</v>
      </c>
      <c r="P7950" t="s">
        <v>86</v>
      </c>
    </row>
    <row r="7951" spans="1:16" x14ac:dyDescent="0.45">
      <c r="A7951">
        <v>7950</v>
      </c>
      <c r="B7951" s="10">
        <v>45507</v>
      </c>
      <c r="C7951">
        <v>2741</v>
      </c>
      <c r="D7951" t="s">
        <v>89</v>
      </c>
      <c r="E7951">
        <v>47</v>
      </c>
      <c r="F7951" t="s">
        <v>9</v>
      </c>
      <c r="G7951">
        <v>2</v>
      </c>
      <c r="H7951">
        <v>3120.17</v>
      </c>
      <c r="I7951">
        <v>6240.34</v>
      </c>
      <c r="J7951" t="s">
        <v>93</v>
      </c>
      <c r="K7951" t="s">
        <v>82</v>
      </c>
      <c r="L7951" t="s">
        <v>129</v>
      </c>
      <c r="M7951">
        <v>2024</v>
      </c>
      <c r="N7951" t="s">
        <v>84</v>
      </c>
      <c r="O7951" t="s">
        <v>3487</v>
      </c>
      <c r="P7951" t="s">
        <v>86</v>
      </c>
    </row>
    <row r="7952" spans="1:16" x14ac:dyDescent="0.45">
      <c r="A7952">
        <v>7951</v>
      </c>
      <c r="B7952" s="10">
        <v>45507</v>
      </c>
      <c r="C7952">
        <v>6830</v>
      </c>
      <c r="D7952" t="s">
        <v>80</v>
      </c>
      <c r="E7952">
        <v>20</v>
      </c>
      <c r="F7952" t="s">
        <v>8</v>
      </c>
      <c r="G7952">
        <v>2</v>
      </c>
      <c r="H7952">
        <v>1077.3</v>
      </c>
      <c r="I7952">
        <v>2154.6</v>
      </c>
      <c r="J7952" t="s">
        <v>95</v>
      </c>
      <c r="K7952" t="s">
        <v>82</v>
      </c>
      <c r="L7952" t="s">
        <v>129</v>
      </c>
      <c r="M7952">
        <v>2024</v>
      </c>
      <c r="N7952" t="s">
        <v>84</v>
      </c>
      <c r="O7952" t="s">
        <v>2605</v>
      </c>
      <c r="P7952" t="s">
        <v>86</v>
      </c>
    </row>
    <row r="7953" spans="1:16" x14ac:dyDescent="0.45">
      <c r="A7953">
        <v>7952</v>
      </c>
      <c r="B7953" s="10">
        <v>45507</v>
      </c>
      <c r="C7953">
        <v>8523</v>
      </c>
      <c r="D7953" t="s">
        <v>80</v>
      </c>
      <c r="E7953">
        <v>24</v>
      </c>
      <c r="F7953" t="s">
        <v>102</v>
      </c>
      <c r="G7953">
        <v>4</v>
      </c>
      <c r="H7953">
        <v>4441.37</v>
      </c>
      <c r="I7953">
        <v>17765.48</v>
      </c>
      <c r="J7953" t="s">
        <v>95</v>
      </c>
      <c r="K7953" t="s">
        <v>82</v>
      </c>
      <c r="L7953" t="s">
        <v>129</v>
      </c>
      <c r="M7953">
        <v>2024</v>
      </c>
      <c r="N7953" t="s">
        <v>668</v>
      </c>
      <c r="O7953" t="s">
        <v>10064</v>
      </c>
      <c r="P7953" t="s">
        <v>86</v>
      </c>
    </row>
    <row r="7954" spans="1:16" x14ac:dyDescent="0.45">
      <c r="A7954">
        <v>7953</v>
      </c>
      <c r="B7954" s="10">
        <v>45507</v>
      </c>
      <c r="C7954">
        <v>1625</v>
      </c>
      <c r="D7954" t="s">
        <v>80</v>
      </c>
      <c r="E7954">
        <v>53</v>
      </c>
      <c r="F7954" t="s">
        <v>5</v>
      </c>
      <c r="G7954">
        <v>5</v>
      </c>
      <c r="H7954">
        <v>1279</v>
      </c>
      <c r="I7954">
        <v>6395</v>
      </c>
      <c r="J7954" t="s">
        <v>93</v>
      </c>
      <c r="K7954" t="s">
        <v>82</v>
      </c>
      <c r="L7954" t="s">
        <v>129</v>
      </c>
      <c r="M7954">
        <v>2024</v>
      </c>
      <c r="N7954" t="s">
        <v>84</v>
      </c>
      <c r="O7954" t="s">
        <v>4334</v>
      </c>
      <c r="P7954" t="s">
        <v>86</v>
      </c>
    </row>
    <row r="7955" spans="1:16" x14ac:dyDescent="0.45">
      <c r="A7955">
        <v>7954</v>
      </c>
      <c r="B7955" s="10">
        <v>45507</v>
      </c>
      <c r="C7955">
        <v>2690</v>
      </c>
      <c r="D7955" t="s">
        <v>89</v>
      </c>
      <c r="E7955">
        <v>28</v>
      </c>
      <c r="F7955" t="s">
        <v>7</v>
      </c>
      <c r="G7955">
        <v>4</v>
      </c>
      <c r="H7955">
        <v>515.22</v>
      </c>
      <c r="I7955">
        <v>2060.88</v>
      </c>
      <c r="J7955" t="s">
        <v>87</v>
      </c>
      <c r="K7955" t="s">
        <v>82</v>
      </c>
      <c r="L7955" t="s">
        <v>129</v>
      </c>
      <c r="M7955">
        <v>2024</v>
      </c>
      <c r="N7955" t="s">
        <v>84</v>
      </c>
      <c r="O7955" t="s">
        <v>1144</v>
      </c>
      <c r="P7955" t="s">
        <v>86</v>
      </c>
    </row>
    <row r="7956" spans="1:16" x14ac:dyDescent="0.45">
      <c r="A7956">
        <v>7955</v>
      </c>
      <c r="B7956" s="10">
        <v>45507</v>
      </c>
      <c r="C7956">
        <v>9282</v>
      </c>
      <c r="D7956" t="s">
        <v>80</v>
      </c>
      <c r="E7956">
        <v>49</v>
      </c>
      <c r="F7956" t="s">
        <v>5</v>
      </c>
      <c r="G7956">
        <v>3</v>
      </c>
      <c r="H7956">
        <v>1542.42</v>
      </c>
      <c r="I7956">
        <v>4627.26</v>
      </c>
      <c r="J7956" t="s">
        <v>93</v>
      </c>
      <c r="K7956" t="s">
        <v>82</v>
      </c>
      <c r="L7956" t="s">
        <v>129</v>
      </c>
      <c r="M7956">
        <v>2024</v>
      </c>
      <c r="N7956" t="s">
        <v>84</v>
      </c>
      <c r="O7956" t="s">
        <v>6613</v>
      </c>
      <c r="P7956" t="s">
        <v>86</v>
      </c>
    </row>
    <row r="7957" spans="1:16" x14ac:dyDescent="0.45">
      <c r="A7957">
        <v>7956</v>
      </c>
      <c r="B7957" s="10">
        <v>45507</v>
      </c>
      <c r="C7957">
        <v>7310</v>
      </c>
      <c r="D7957" t="s">
        <v>80</v>
      </c>
      <c r="E7957">
        <v>29</v>
      </c>
      <c r="F7957" t="s">
        <v>8</v>
      </c>
      <c r="G7957">
        <v>3</v>
      </c>
      <c r="H7957">
        <v>2442</v>
      </c>
      <c r="I7957">
        <v>7326</v>
      </c>
      <c r="J7957" t="s">
        <v>87</v>
      </c>
      <c r="K7957" t="s">
        <v>82</v>
      </c>
      <c r="L7957" t="s">
        <v>129</v>
      </c>
      <c r="M7957">
        <v>2024</v>
      </c>
      <c r="N7957" t="s">
        <v>84</v>
      </c>
      <c r="O7957" t="s">
        <v>6171</v>
      </c>
      <c r="P7957" t="s">
        <v>86</v>
      </c>
    </row>
    <row r="7958" spans="1:16" x14ac:dyDescent="0.45">
      <c r="A7958">
        <v>7957</v>
      </c>
      <c r="B7958" s="10">
        <v>45507</v>
      </c>
      <c r="C7958">
        <v>4006</v>
      </c>
      <c r="D7958" t="s">
        <v>89</v>
      </c>
      <c r="E7958">
        <v>32</v>
      </c>
      <c r="F7958" t="s">
        <v>102</v>
      </c>
      <c r="G7958">
        <v>1</v>
      </c>
      <c r="H7958">
        <v>1075.55</v>
      </c>
      <c r="I7958">
        <v>1075.55</v>
      </c>
      <c r="J7958" t="s">
        <v>87</v>
      </c>
      <c r="K7958" t="s">
        <v>567</v>
      </c>
      <c r="L7958" t="s">
        <v>129</v>
      </c>
      <c r="M7958">
        <v>2024</v>
      </c>
      <c r="N7958" t="s">
        <v>84</v>
      </c>
      <c r="O7958" t="s">
        <v>8261</v>
      </c>
      <c r="P7958" t="s">
        <v>86</v>
      </c>
    </row>
    <row r="7959" spans="1:16" x14ac:dyDescent="0.45">
      <c r="A7959">
        <v>7958</v>
      </c>
      <c r="B7959" s="10">
        <v>45507</v>
      </c>
      <c r="C7959">
        <v>5302</v>
      </c>
      <c r="D7959" t="s">
        <v>89</v>
      </c>
      <c r="E7959">
        <v>55</v>
      </c>
      <c r="F7959" t="s">
        <v>9</v>
      </c>
      <c r="G7959">
        <v>1</v>
      </c>
      <c r="H7959">
        <v>1701.67</v>
      </c>
      <c r="I7959">
        <v>1701.67</v>
      </c>
      <c r="J7959" t="s">
        <v>81</v>
      </c>
      <c r="K7959" t="s">
        <v>567</v>
      </c>
      <c r="L7959" t="s">
        <v>129</v>
      </c>
      <c r="M7959">
        <v>2024</v>
      </c>
      <c r="N7959" t="s">
        <v>84</v>
      </c>
      <c r="O7959" t="s">
        <v>8118</v>
      </c>
      <c r="P7959" t="s">
        <v>86</v>
      </c>
    </row>
    <row r="7960" spans="1:16" x14ac:dyDescent="0.45">
      <c r="A7960">
        <v>7959</v>
      </c>
      <c r="B7960" s="10">
        <v>45507</v>
      </c>
      <c r="C7960">
        <v>2088</v>
      </c>
      <c r="D7960" t="s">
        <v>80</v>
      </c>
      <c r="E7960">
        <v>41</v>
      </c>
      <c r="F7960" t="s">
        <v>5</v>
      </c>
      <c r="G7960">
        <v>5</v>
      </c>
      <c r="H7960">
        <v>2592.7800000000002</v>
      </c>
      <c r="I7960">
        <v>12963.9</v>
      </c>
      <c r="J7960" t="s">
        <v>97</v>
      </c>
      <c r="K7960" t="s">
        <v>82</v>
      </c>
      <c r="L7960" t="s">
        <v>129</v>
      </c>
      <c r="M7960">
        <v>2024</v>
      </c>
      <c r="N7960" t="s">
        <v>668</v>
      </c>
      <c r="O7960" t="s">
        <v>9312</v>
      </c>
      <c r="P7960" t="s">
        <v>748</v>
      </c>
    </row>
    <row r="7961" spans="1:16" x14ac:dyDescent="0.45">
      <c r="A7961">
        <v>7960</v>
      </c>
      <c r="B7961" s="10">
        <v>45508</v>
      </c>
      <c r="C7961">
        <v>7007</v>
      </c>
      <c r="D7961" t="s">
        <v>89</v>
      </c>
      <c r="E7961">
        <v>18</v>
      </c>
      <c r="F7961" t="s">
        <v>8</v>
      </c>
      <c r="G7961">
        <v>5</v>
      </c>
      <c r="H7961">
        <v>1648.55</v>
      </c>
      <c r="I7961">
        <v>8242.75</v>
      </c>
      <c r="J7961" t="s">
        <v>95</v>
      </c>
      <c r="K7961" t="s">
        <v>82</v>
      </c>
      <c r="L7961" t="s">
        <v>129</v>
      </c>
      <c r="M7961">
        <v>2024</v>
      </c>
      <c r="N7961" t="s">
        <v>84</v>
      </c>
      <c r="O7961" t="s">
        <v>389</v>
      </c>
      <c r="P7961" t="s">
        <v>86</v>
      </c>
    </row>
    <row r="7962" spans="1:16" x14ac:dyDescent="0.45">
      <c r="A7962">
        <v>7961</v>
      </c>
      <c r="B7962" s="10">
        <v>45508</v>
      </c>
      <c r="C7962">
        <v>5611</v>
      </c>
      <c r="D7962" t="s">
        <v>80</v>
      </c>
      <c r="E7962">
        <v>35</v>
      </c>
      <c r="F7962" t="s">
        <v>6</v>
      </c>
      <c r="G7962">
        <v>4</v>
      </c>
      <c r="H7962">
        <v>492.12</v>
      </c>
      <c r="I7962">
        <v>1968.48</v>
      </c>
      <c r="J7962" t="s">
        <v>97</v>
      </c>
      <c r="K7962" t="s">
        <v>567</v>
      </c>
      <c r="L7962" t="s">
        <v>129</v>
      </c>
      <c r="M7962">
        <v>2024</v>
      </c>
      <c r="N7962" t="s">
        <v>84</v>
      </c>
      <c r="O7962" t="s">
        <v>7418</v>
      </c>
      <c r="P7962" t="s">
        <v>86</v>
      </c>
    </row>
    <row r="7963" spans="1:16" x14ac:dyDescent="0.45">
      <c r="A7963">
        <v>7962</v>
      </c>
      <c r="B7963" s="10">
        <v>45508</v>
      </c>
      <c r="C7963">
        <v>8928</v>
      </c>
      <c r="D7963" t="s">
        <v>89</v>
      </c>
      <c r="E7963">
        <v>63</v>
      </c>
      <c r="F7963" t="s">
        <v>8</v>
      </c>
      <c r="G7963">
        <v>4</v>
      </c>
      <c r="H7963">
        <v>1026.21</v>
      </c>
      <c r="I7963">
        <v>4104.84</v>
      </c>
      <c r="J7963" t="s">
        <v>81</v>
      </c>
      <c r="K7963" t="s">
        <v>82</v>
      </c>
      <c r="L7963" t="s">
        <v>129</v>
      </c>
      <c r="M7963">
        <v>2024</v>
      </c>
      <c r="N7963" t="s">
        <v>84</v>
      </c>
      <c r="O7963" t="s">
        <v>1510</v>
      </c>
      <c r="P7963" t="s">
        <v>86</v>
      </c>
    </row>
    <row r="7964" spans="1:16" x14ac:dyDescent="0.45">
      <c r="A7964">
        <v>7963</v>
      </c>
      <c r="B7964" s="10">
        <v>45508</v>
      </c>
      <c r="C7964">
        <v>5490</v>
      </c>
      <c r="D7964" t="s">
        <v>80</v>
      </c>
      <c r="E7964">
        <v>24</v>
      </c>
      <c r="F7964" t="s">
        <v>8</v>
      </c>
      <c r="G7964">
        <v>5</v>
      </c>
      <c r="H7964">
        <v>3981.32</v>
      </c>
      <c r="I7964">
        <v>19906.599999999999</v>
      </c>
      <c r="J7964" t="s">
        <v>95</v>
      </c>
      <c r="K7964" t="s">
        <v>82</v>
      </c>
      <c r="L7964" t="s">
        <v>129</v>
      </c>
      <c r="M7964">
        <v>2024</v>
      </c>
      <c r="N7964" t="s">
        <v>84</v>
      </c>
      <c r="O7964" t="s">
        <v>8861</v>
      </c>
      <c r="P7964" t="s">
        <v>748</v>
      </c>
    </row>
    <row r="7965" spans="1:16" x14ac:dyDescent="0.45">
      <c r="A7965">
        <v>7964</v>
      </c>
      <c r="B7965" s="10">
        <v>45508</v>
      </c>
      <c r="C7965">
        <v>9378</v>
      </c>
      <c r="D7965" t="s">
        <v>80</v>
      </c>
      <c r="E7965">
        <v>59</v>
      </c>
      <c r="F7965" t="s">
        <v>102</v>
      </c>
      <c r="G7965">
        <v>5</v>
      </c>
      <c r="H7965">
        <v>4773.9399999999996</v>
      </c>
      <c r="I7965">
        <v>23869.7</v>
      </c>
      <c r="J7965" t="s">
        <v>81</v>
      </c>
      <c r="K7965" t="s">
        <v>82</v>
      </c>
      <c r="L7965" t="s">
        <v>129</v>
      </c>
      <c r="M7965">
        <v>2024</v>
      </c>
      <c r="N7965" t="s">
        <v>84</v>
      </c>
      <c r="O7965" t="s">
        <v>9104</v>
      </c>
      <c r="P7965" t="s">
        <v>748</v>
      </c>
    </row>
    <row r="7966" spans="1:16" x14ac:dyDescent="0.45">
      <c r="A7966">
        <v>7965</v>
      </c>
      <c r="B7966" s="10">
        <v>45508</v>
      </c>
      <c r="C7966">
        <v>2597</v>
      </c>
      <c r="D7966" t="s">
        <v>80</v>
      </c>
      <c r="E7966">
        <v>58</v>
      </c>
      <c r="F7966" t="s">
        <v>8</v>
      </c>
      <c r="G7966">
        <v>1</v>
      </c>
      <c r="H7966">
        <v>784.76</v>
      </c>
      <c r="I7966">
        <v>784.76</v>
      </c>
      <c r="J7966" t="s">
        <v>81</v>
      </c>
      <c r="K7966" t="s">
        <v>567</v>
      </c>
      <c r="L7966" t="s">
        <v>129</v>
      </c>
      <c r="M7966">
        <v>2024</v>
      </c>
      <c r="N7966" t="s">
        <v>84</v>
      </c>
      <c r="O7966" t="s">
        <v>8119</v>
      </c>
      <c r="P7966" t="s">
        <v>86</v>
      </c>
    </row>
    <row r="7967" spans="1:16" x14ac:dyDescent="0.45">
      <c r="A7967">
        <v>7966</v>
      </c>
      <c r="B7967" s="10">
        <v>45508</v>
      </c>
      <c r="C7967">
        <v>4747</v>
      </c>
      <c r="D7967" t="s">
        <v>89</v>
      </c>
      <c r="E7967">
        <v>19</v>
      </c>
      <c r="F7967" t="s">
        <v>8</v>
      </c>
      <c r="G7967">
        <v>1</v>
      </c>
      <c r="H7967">
        <v>3421.04</v>
      </c>
      <c r="I7967">
        <v>3421.04</v>
      </c>
      <c r="J7967" t="s">
        <v>95</v>
      </c>
      <c r="K7967" t="s">
        <v>82</v>
      </c>
      <c r="L7967" t="s">
        <v>129</v>
      </c>
      <c r="M7967">
        <v>2024</v>
      </c>
      <c r="N7967" t="s">
        <v>84</v>
      </c>
      <c r="O7967" t="s">
        <v>5098</v>
      </c>
      <c r="P7967" t="s">
        <v>86</v>
      </c>
    </row>
    <row r="7968" spans="1:16" x14ac:dyDescent="0.45">
      <c r="A7968">
        <v>7967</v>
      </c>
      <c r="B7968" s="10">
        <v>45508</v>
      </c>
      <c r="C7968">
        <v>3670</v>
      </c>
      <c r="D7968" t="s">
        <v>89</v>
      </c>
      <c r="E7968">
        <v>57</v>
      </c>
      <c r="F7968" t="s">
        <v>8</v>
      </c>
      <c r="G7968">
        <v>1</v>
      </c>
      <c r="H7968">
        <v>4532.62</v>
      </c>
      <c r="I7968">
        <v>4532.62</v>
      </c>
      <c r="J7968" t="s">
        <v>81</v>
      </c>
      <c r="K7968" t="s">
        <v>82</v>
      </c>
      <c r="L7968" t="s">
        <v>129</v>
      </c>
      <c r="M7968">
        <v>2024</v>
      </c>
      <c r="N7968" t="s">
        <v>84</v>
      </c>
      <c r="O7968" t="s">
        <v>5944</v>
      </c>
      <c r="P7968" t="s">
        <v>86</v>
      </c>
    </row>
    <row r="7969" spans="1:16" x14ac:dyDescent="0.45">
      <c r="A7969">
        <v>7968</v>
      </c>
      <c r="B7969" s="10">
        <v>45508</v>
      </c>
      <c r="C7969">
        <v>9431</v>
      </c>
      <c r="D7969" t="s">
        <v>80</v>
      </c>
      <c r="E7969">
        <v>48</v>
      </c>
      <c r="F7969" t="s">
        <v>5</v>
      </c>
      <c r="G7969">
        <v>5</v>
      </c>
      <c r="H7969">
        <v>1530.76</v>
      </c>
      <c r="I7969">
        <v>7653.8</v>
      </c>
      <c r="J7969" t="s">
        <v>93</v>
      </c>
      <c r="K7969" t="s">
        <v>82</v>
      </c>
      <c r="L7969" t="s">
        <v>129</v>
      </c>
      <c r="M7969">
        <v>2024</v>
      </c>
      <c r="N7969" t="s">
        <v>84</v>
      </c>
      <c r="O7969" t="s">
        <v>4335</v>
      </c>
      <c r="P7969" t="s">
        <v>86</v>
      </c>
    </row>
    <row r="7970" spans="1:16" x14ac:dyDescent="0.45">
      <c r="A7970">
        <v>7969</v>
      </c>
      <c r="B7970" s="10">
        <v>45508</v>
      </c>
      <c r="C7970">
        <v>3580</v>
      </c>
      <c r="D7970" t="s">
        <v>80</v>
      </c>
      <c r="E7970">
        <v>50</v>
      </c>
      <c r="F7970" t="s">
        <v>8</v>
      </c>
      <c r="G7970">
        <v>4</v>
      </c>
      <c r="H7970">
        <v>4155.84</v>
      </c>
      <c r="I7970">
        <v>16623.36</v>
      </c>
      <c r="J7970" t="s">
        <v>93</v>
      </c>
      <c r="K7970" t="s">
        <v>82</v>
      </c>
      <c r="L7970" t="s">
        <v>129</v>
      </c>
      <c r="M7970">
        <v>2024</v>
      </c>
      <c r="N7970" t="s">
        <v>84</v>
      </c>
      <c r="O7970" t="s">
        <v>2149</v>
      </c>
      <c r="P7970" t="s">
        <v>86</v>
      </c>
    </row>
    <row r="7971" spans="1:16" x14ac:dyDescent="0.45">
      <c r="A7971">
        <v>7970</v>
      </c>
      <c r="B7971" s="10">
        <v>45508</v>
      </c>
      <c r="C7971">
        <v>8432</v>
      </c>
      <c r="D7971" t="s">
        <v>80</v>
      </c>
      <c r="E7971">
        <v>47</v>
      </c>
      <c r="F7971" t="s">
        <v>102</v>
      </c>
      <c r="G7971">
        <v>2</v>
      </c>
      <c r="H7971">
        <v>4529.43</v>
      </c>
      <c r="I7971">
        <v>9058.86</v>
      </c>
      <c r="J7971" t="s">
        <v>93</v>
      </c>
      <c r="K7971" t="s">
        <v>82</v>
      </c>
      <c r="L7971" t="s">
        <v>129</v>
      </c>
      <c r="M7971">
        <v>2024</v>
      </c>
      <c r="N7971" t="s">
        <v>84</v>
      </c>
      <c r="O7971" t="s">
        <v>3488</v>
      </c>
      <c r="P7971" t="s">
        <v>86</v>
      </c>
    </row>
    <row r="7972" spans="1:16" x14ac:dyDescent="0.45">
      <c r="A7972">
        <v>7971</v>
      </c>
      <c r="B7972" s="10">
        <v>45508</v>
      </c>
      <c r="C7972">
        <v>9330</v>
      </c>
      <c r="D7972" t="s">
        <v>80</v>
      </c>
      <c r="E7972">
        <v>48</v>
      </c>
      <c r="F7972" t="s">
        <v>6</v>
      </c>
      <c r="G7972">
        <v>2</v>
      </c>
      <c r="H7972">
        <v>1532.51</v>
      </c>
      <c r="I7972">
        <v>3065.02</v>
      </c>
      <c r="J7972" t="s">
        <v>93</v>
      </c>
      <c r="K7972" t="s">
        <v>82</v>
      </c>
      <c r="L7972" t="s">
        <v>129</v>
      </c>
      <c r="M7972">
        <v>2024</v>
      </c>
      <c r="N7972" t="s">
        <v>84</v>
      </c>
      <c r="O7972" t="s">
        <v>3489</v>
      </c>
      <c r="P7972" t="s">
        <v>86</v>
      </c>
    </row>
    <row r="7973" spans="1:16" x14ac:dyDescent="0.45">
      <c r="A7973">
        <v>7972</v>
      </c>
      <c r="B7973" s="10">
        <v>45508</v>
      </c>
      <c r="C7973">
        <v>3506</v>
      </c>
      <c r="D7973" t="s">
        <v>89</v>
      </c>
      <c r="E7973">
        <v>51</v>
      </c>
      <c r="F7973" t="s">
        <v>5</v>
      </c>
      <c r="G7973">
        <v>4</v>
      </c>
      <c r="H7973">
        <v>330.87</v>
      </c>
      <c r="I7973">
        <v>1323.48</v>
      </c>
      <c r="J7973" t="s">
        <v>93</v>
      </c>
      <c r="K7973" t="s">
        <v>567</v>
      </c>
      <c r="L7973" t="s">
        <v>129</v>
      </c>
      <c r="M7973">
        <v>2024</v>
      </c>
      <c r="N7973" t="s">
        <v>84</v>
      </c>
      <c r="O7973" t="s">
        <v>7419</v>
      </c>
      <c r="P7973" t="s">
        <v>86</v>
      </c>
    </row>
    <row r="7974" spans="1:16" x14ac:dyDescent="0.45">
      <c r="A7974">
        <v>7973</v>
      </c>
      <c r="B7974" s="10">
        <v>45509</v>
      </c>
      <c r="C7974">
        <v>5725</v>
      </c>
      <c r="D7974" t="s">
        <v>89</v>
      </c>
      <c r="E7974">
        <v>24</v>
      </c>
      <c r="F7974" t="s">
        <v>6</v>
      </c>
      <c r="G7974">
        <v>4</v>
      </c>
      <c r="H7974">
        <v>4588.13</v>
      </c>
      <c r="I7974">
        <v>18352.52</v>
      </c>
      <c r="J7974" t="s">
        <v>95</v>
      </c>
      <c r="K7974" t="s">
        <v>82</v>
      </c>
      <c r="L7974" t="s">
        <v>129</v>
      </c>
      <c r="M7974">
        <v>2024</v>
      </c>
      <c r="N7974" t="s">
        <v>84</v>
      </c>
      <c r="O7974" t="s">
        <v>196</v>
      </c>
      <c r="P7974" t="s">
        <v>86</v>
      </c>
    </row>
    <row r="7975" spans="1:16" x14ac:dyDescent="0.45">
      <c r="A7975">
        <v>7974</v>
      </c>
      <c r="B7975" s="10">
        <v>45509</v>
      </c>
      <c r="C7975">
        <v>5300</v>
      </c>
      <c r="D7975" t="s">
        <v>80</v>
      </c>
      <c r="E7975">
        <v>42</v>
      </c>
      <c r="F7975" t="s">
        <v>8</v>
      </c>
      <c r="G7975">
        <v>4</v>
      </c>
      <c r="H7975">
        <v>1685.89</v>
      </c>
      <c r="I7975">
        <v>6743.56</v>
      </c>
      <c r="J7975" t="s">
        <v>97</v>
      </c>
      <c r="K7975" t="s">
        <v>82</v>
      </c>
      <c r="L7975" t="s">
        <v>129</v>
      </c>
      <c r="M7975">
        <v>2024</v>
      </c>
      <c r="N7975" t="s">
        <v>84</v>
      </c>
      <c r="O7975" t="s">
        <v>1827</v>
      </c>
      <c r="P7975" t="s">
        <v>86</v>
      </c>
    </row>
    <row r="7976" spans="1:16" x14ac:dyDescent="0.45">
      <c r="A7976">
        <v>7975</v>
      </c>
      <c r="B7976" s="10">
        <v>45509</v>
      </c>
      <c r="C7976">
        <v>9759</v>
      </c>
      <c r="D7976" t="s">
        <v>89</v>
      </c>
      <c r="E7976">
        <v>33</v>
      </c>
      <c r="F7976" t="s">
        <v>9</v>
      </c>
      <c r="G7976">
        <v>1</v>
      </c>
      <c r="H7976">
        <v>118</v>
      </c>
      <c r="I7976">
        <v>118</v>
      </c>
      <c r="J7976" t="s">
        <v>87</v>
      </c>
      <c r="K7976" t="s">
        <v>567</v>
      </c>
      <c r="L7976" t="s">
        <v>129</v>
      </c>
      <c r="M7976">
        <v>2024</v>
      </c>
      <c r="N7976" t="s">
        <v>84</v>
      </c>
      <c r="O7976" t="s">
        <v>8262</v>
      </c>
      <c r="P7976" t="s">
        <v>86</v>
      </c>
    </row>
    <row r="7977" spans="1:16" x14ac:dyDescent="0.45">
      <c r="A7977">
        <v>7976</v>
      </c>
      <c r="B7977" s="10">
        <v>45509</v>
      </c>
      <c r="C7977">
        <v>8002</v>
      </c>
      <c r="D7977" t="s">
        <v>89</v>
      </c>
      <c r="E7977">
        <v>39</v>
      </c>
      <c r="F7977" t="s">
        <v>6</v>
      </c>
      <c r="G7977">
        <v>3</v>
      </c>
      <c r="H7977">
        <v>2400.85</v>
      </c>
      <c r="I7977">
        <v>7202.55</v>
      </c>
      <c r="J7977" t="s">
        <v>97</v>
      </c>
      <c r="K7977" t="s">
        <v>82</v>
      </c>
      <c r="L7977" t="s">
        <v>129</v>
      </c>
      <c r="M7977">
        <v>2024</v>
      </c>
      <c r="N7977" t="s">
        <v>84</v>
      </c>
      <c r="O7977" t="s">
        <v>8632</v>
      </c>
      <c r="P7977" t="s">
        <v>748</v>
      </c>
    </row>
    <row r="7978" spans="1:16" x14ac:dyDescent="0.45">
      <c r="A7978">
        <v>7977</v>
      </c>
      <c r="B7978" s="10">
        <v>45509</v>
      </c>
      <c r="C7978">
        <v>7131</v>
      </c>
      <c r="D7978" t="s">
        <v>89</v>
      </c>
      <c r="E7978">
        <v>53</v>
      </c>
      <c r="F7978" t="s">
        <v>102</v>
      </c>
      <c r="G7978">
        <v>5</v>
      </c>
      <c r="H7978">
        <v>623.59</v>
      </c>
      <c r="I7978">
        <v>3117.95</v>
      </c>
      <c r="J7978" t="s">
        <v>93</v>
      </c>
      <c r="K7978" t="s">
        <v>82</v>
      </c>
      <c r="L7978" t="s">
        <v>129</v>
      </c>
      <c r="M7978">
        <v>2024</v>
      </c>
      <c r="N7978" t="s">
        <v>84</v>
      </c>
      <c r="O7978" t="s">
        <v>9206</v>
      </c>
      <c r="P7978" t="s">
        <v>748</v>
      </c>
    </row>
    <row r="7979" spans="1:16" x14ac:dyDescent="0.45">
      <c r="A7979">
        <v>7978</v>
      </c>
      <c r="B7979" s="10">
        <v>45509</v>
      </c>
      <c r="C7979">
        <v>9831</v>
      </c>
      <c r="D7979" t="s">
        <v>80</v>
      </c>
      <c r="E7979">
        <v>44</v>
      </c>
      <c r="F7979" t="s">
        <v>9</v>
      </c>
      <c r="G7979">
        <v>1</v>
      </c>
      <c r="H7979">
        <v>4513.42</v>
      </c>
      <c r="I7979">
        <v>4513.42</v>
      </c>
      <c r="J7979" t="s">
        <v>97</v>
      </c>
      <c r="K7979" t="s">
        <v>82</v>
      </c>
      <c r="L7979" t="s">
        <v>129</v>
      </c>
      <c r="M7979">
        <v>2024</v>
      </c>
      <c r="N7979" t="s">
        <v>84</v>
      </c>
      <c r="O7979" t="s">
        <v>5279</v>
      </c>
      <c r="P7979" t="s">
        <v>86</v>
      </c>
    </row>
    <row r="7980" spans="1:16" x14ac:dyDescent="0.45">
      <c r="A7980">
        <v>7979</v>
      </c>
      <c r="B7980" s="10">
        <v>45509</v>
      </c>
      <c r="C7980">
        <v>5537</v>
      </c>
      <c r="D7980" t="s">
        <v>80</v>
      </c>
      <c r="E7980">
        <v>34</v>
      </c>
      <c r="F7980" t="s">
        <v>102</v>
      </c>
      <c r="G7980">
        <v>2</v>
      </c>
      <c r="H7980">
        <v>817.23</v>
      </c>
      <c r="I7980">
        <v>1634.46</v>
      </c>
      <c r="J7980" t="s">
        <v>87</v>
      </c>
      <c r="K7980" t="s">
        <v>567</v>
      </c>
      <c r="L7980" t="s">
        <v>129</v>
      </c>
      <c r="M7980">
        <v>2024</v>
      </c>
      <c r="N7980" t="s">
        <v>84</v>
      </c>
      <c r="O7980" t="s">
        <v>7118</v>
      </c>
      <c r="P7980" t="s">
        <v>86</v>
      </c>
    </row>
    <row r="7981" spans="1:16" x14ac:dyDescent="0.45">
      <c r="A7981">
        <v>7980</v>
      </c>
      <c r="B7981" s="10">
        <v>45509</v>
      </c>
      <c r="C7981">
        <v>3335</v>
      </c>
      <c r="D7981" t="s">
        <v>89</v>
      </c>
      <c r="E7981">
        <v>21</v>
      </c>
      <c r="F7981" t="s">
        <v>9</v>
      </c>
      <c r="G7981">
        <v>5</v>
      </c>
      <c r="H7981">
        <v>1556.87</v>
      </c>
      <c r="I7981">
        <v>7784.35</v>
      </c>
      <c r="J7981" t="s">
        <v>95</v>
      </c>
      <c r="K7981" t="s">
        <v>82</v>
      </c>
      <c r="L7981" t="s">
        <v>129</v>
      </c>
      <c r="M7981">
        <v>2024</v>
      </c>
      <c r="N7981" t="s">
        <v>84</v>
      </c>
      <c r="O7981" t="s">
        <v>8862</v>
      </c>
      <c r="P7981" t="s">
        <v>748</v>
      </c>
    </row>
    <row r="7982" spans="1:16" x14ac:dyDescent="0.45">
      <c r="A7982">
        <v>7981</v>
      </c>
      <c r="B7982" s="10">
        <v>45509</v>
      </c>
      <c r="C7982">
        <v>5321</v>
      </c>
      <c r="D7982" t="s">
        <v>89</v>
      </c>
      <c r="E7982">
        <v>52</v>
      </c>
      <c r="F7982" t="s">
        <v>8</v>
      </c>
      <c r="G7982">
        <v>4</v>
      </c>
      <c r="H7982">
        <v>3962.73</v>
      </c>
      <c r="I7982">
        <v>15850.92</v>
      </c>
      <c r="J7982" t="s">
        <v>93</v>
      </c>
      <c r="K7982" t="s">
        <v>82</v>
      </c>
      <c r="L7982" t="s">
        <v>129</v>
      </c>
      <c r="M7982">
        <v>2024</v>
      </c>
      <c r="N7982" t="s">
        <v>84</v>
      </c>
      <c r="O7982" t="s">
        <v>2150</v>
      </c>
      <c r="P7982" t="s">
        <v>86</v>
      </c>
    </row>
    <row r="7983" spans="1:16" x14ac:dyDescent="0.45">
      <c r="A7983">
        <v>7982</v>
      </c>
      <c r="B7983" s="10">
        <v>45509</v>
      </c>
      <c r="C7983">
        <v>3985</v>
      </c>
      <c r="D7983" t="s">
        <v>80</v>
      </c>
      <c r="E7983">
        <v>58</v>
      </c>
      <c r="F7983" t="s">
        <v>9</v>
      </c>
      <c r="G7983">
        <v>2</v>
      </c>
      <c r="H7983">
        <v>4041.42</v>
      </c>
      <c r="I7983">
        <v>8082.84</v>
      </c>
      <c r="J7983" t="s">
        <v>81</v>
      </c>
      <c r="K7983" t="s">
        <v>82</v>
      </c>
      <c r="L7983" t="s">
        <v>129</v>
      </c>
      <c r="M7983">
        <v>2024</v>
      </c>
      <c r="N7983" t="s">
        <v>84</v>
      </c>
      <c r="O7983" t="s">
        <v>3187</v>
      </c>
      <c r="P7983" t="s">
        <v>86</v>
      </c>
    </row>
    <row r="7984" spans="1:16" x14ac:dyDescent="0.45">
      <c r="A7984">
        <v>7983</v>
      </c>
      <c r="B7984" s="10">
        <v>45509</v>
      </c>
      <c r="C7984">
        <v>1559</v>
      </c>
      <c r="D7984" t="s">
        <v>80</v>
      </c>
      <c r="E7984">
        <v>39</v>
      </c>
      <c r="F7984" t="s">
        <v>6</v>
      </c>
      <c r="G7984">
        <v>4</v>
      </c>
      <c r="H7984">
        <v>4511.34</v>
      </c>
      <c r="I7984">
        <v>18045.36</v>
      </c>
      <c r="J7984" t="s">
        <v>97</v>
      </c>
      <c r="K7984" t="s">
        <v>82</v>
      </c>
      <c r="L7984" t="s">
        <v>129</v>
      </c>
      <c r="M7984">
        <v>2024</v>
      </c>
      <c r="N7984" t="s">
        <v>84</v>
      </c>
      <c r="O7984" t="s">
        <v>1828</v>
      </c>
      <c r="P7984" t="s">
        <v>86</v>
      </c>
    </row>
    <row r="7985" spans="1:16" x14ac:dyDescent="0.45">
      <c r="A7985">
        <v>7984</v>
      </c>
      <c r="B7985" s="10">
        <v>45509</v>
      </c>
      <c r="C7985">
        <v>1713</v>
      </c>
      <c r="D7985" t="s">
        <v>80</v>
      </c>
      <c r="E7985">
        <v>64</v>
      </c>
      <c r="F7985" t="s">
        <v>9</v>
      </c>
      <c r="G7985">
        <v>4</v>
      </c>
      <c r="H7985">
        <v>2512.11</v>
      </c>
      <c r="I7985">
        <v>10048.44</v>
      </c>
      <c r="J7985" t="s">
        <v>81</v>
      </c>
      <c r="K7985" t="s">
        <v>82</v>
      </c>
      <c r="L7985" t="s">
        <v>129</v>
      </c>
      <c r="M7985">
        <v>2024</v>
      </c>
      <c r="N7985" t="s">
        <v>84</v>
      </c>
      <c r="O7985" t="s">
        <v>1511</v>
      </c>
      <c r="P7985" t="s">
        <v>86</v>
      </c>
    </row>
    <row r="7986" spans="1:16" x14ac:dyDescent="0.45">
      <c r="A7986">
        <v>7985</v>
      </c>
      <c r="B7986" s="10">
        <v>45509</v>
      </c>
      <c r="C7986">
        <v>5593</v>
      </c>
      <c r="D7986" t="s">
        <v>89</v>
      </c>
      <c r="E7986">
        <v>52</v>
      </c>
      <c r="F7986" t="s">
        <v>102</v>
      </c>
      <c r="G7986">
        <v>4</v>
      </c>
      <c r="H7986">
        <v>4934.2700000000004</v>
      </c>
      <c r="I7986">
        <v>19737.080000000002</v>
      </c>
      <c r="J7986" t="s">
        <v>93</v>
      </c>
      <c r="K7986" t="s">
        <v>82</v>
      </c>
      <c r="L7986" t="s">
        <v>129</v>
      </c>
      <c r="M7986">
        <v>2024</v>
      </c>
      <c r="N7986" t="s">
        <v>84</v>
      </c>
      <c r="O7986" t="s">
        <v>2151</v>
      </c>
      <c r="P7986" t="s">
        <v>86</v>
      </c>
    </row>
    <row r="7987" spans="1:16" x14ac:dyDescent="0.45">
      <c r="A7987">
        <v>7986</v>
      </c>
      <c r="B7987" s="10">
        <v>45509</v>
      </c>
      <c r="C7987">
        <v>4988</v>
      </c>
      <c r="D7987" t="s">
        <v>89</v>
      </c>
      <c r="E7987">
        <v>61</v>
      </c>
      <c r="F7987" t="s">
        <v>8</v>
      </c>
      <c r="G7987">
        <v>5</v>
      </c>
      <c r="H7987">
        <v>2605.14</v>
      </c>
      <c r="I7987">
        <v>13025.7</v>
      </c>
      <c r="J7987" t="s">
        <v>81</v>
      </c>
      <c r="K7987" t="s">
        <v>82</v>
      </c>
      <c r="L7987" t="s">
        <v>129</v>
      </c>
      <c r="M7987">
        <v>2024</v>
      </c>
      <c r="N7987" t="s">
        <v>84</v>
      </c>
      <c r="O7987" t="s">
        <v>9105</v>
      </c>
      <c r="P7987" t="s">
        <v>748</v>
      </c>
    </row>
    <row r="7988" spans="1:16" x14ac:dyDescent="0.45">
      <c r="A7988">
        <v>7987</v>
      </c>
      <c r="B7988" s="10">
        <v>45510</v>
      </c>
      <c r="C7988">
        <v>7203</v>
      </c>
      <c r="D7988" t="s">
        <v>89</v>
      </c>
      <c r="E7988">
        <v>32</v>
      </c>
      <c r="F7988" t="s">
        <v>102</v>
      </c>
      <c r="G7988">
        <v>2</v>
      </c>
      <c r="H7988">
        <v>3964</v>
      </c>
      <c r="I7988">
        <v>7928</v>
      </c>
      <c r="J7988" t="s">
        <v>87</v>
      </c>
      <c r="K7988" t="s">
        <v>82</v>
      </c>
      <c r="L7988" t="s">
        <v>129</v>
      </c>
      <c r="M7988">
        <v>2024</v>
      </c>
      <c r="N7988" t="s">
        <v>84</v>
      </c>
      <c r="O7988" t="s">
        <v>304</v>
      </c>
      <c r="P7988" t="s">
        <v>86</v>
      </c>
    </row>
    <row r="7989" spans="1:16" x14ac:dyDescent="0.45">
      <c r="A7989">
        <v>7988</v>
      </c>
      <c r="B7989" s="10">
        <v>45510</v>
      </c>
      <c r="C7989">
        <v>1256</v>
      </c>
      <c r="D7989" t="s">
        <v>80</v>
      </c>
      <c r="E7989">
        <v>57</v>
      </c>
      <c r="F7989" t="s">
        <v>8</v>
      </c>
      <c r="G7989">
        <v>2</v>
      </c>
      <c r="H7989">
        <v>1841.42</v>
      </c>
      <c r="I7989">
        <v>3682.84</v>
      </c>
      <c r="J7989" t="s">
        <v>81</v>
      </c>
      <c r="K7989" t="s">
        <v>82</v>
      </c>
      <c r="L7989" t="s">
        <v>129</v>
      </c>
      <c r="M7989">
        <v>2024</v>
      </c>
      <c r="N7989" t="s">
        <v>84</v>
      </c>
      <c r="O7989" t="s">
        <v>3188</v>
      </c>
      <c r="P7989" t="s">
        <v>86</v>
      </c>
    </row>
    <row r="7990" spans="1:16" x14ac:dyDescent="0.45">
      <c r="A7990">
        <v>7989</v>
      </c>
      <c r="B7990" s="10">
        <v>45510</v>
      </c>
      <c r="C7990">
        <v>9768</v>
      </c>
      <c r="D7990" t="s">
        <v>80</v>
      </c>
      <c r="E7990">
        <v>61</v>
      </c>
      <c r="F7990" t="s">
        <v>6</v>
      </c>
      <c r="G7990">
        <v>4</v>
      </c>
      <c r="H7990">
        <v>4709.3900000000003</v>
      </c>
      <c r="I7990">
        <v>18837.560000000001</v>
      </c>
      <c r="J7990" t="s">
        <v>81</v>
      </c>
      <c r="K7990" t="s">
        <v>82</v>
      </c>
      <c r="L7990" t="s">
        <v>129</v>
      </c>
      <c r="M7990">
        <v>2024</v>
      </c>
      <c r="N7990" t="s">
        <v>84</v>
      </c>
      <c r="O7990" t="s">
        <v>1512</v>
      </c>
      <c r="P7990" t="s">
        <v>86</v>
      </c>
    </row>
    <row r="7991" spans="1:16" x14ac:dyDescent="0.45">
      <c r="A7991">
        <v>7990</v>
      </c>
      <c r="B7991" s="10">
        <v>45510</v>
      </c>
      <c r="C7991">
        <v>1037</v>
      </c>
      <c r="D7991" t="s">
        <v>80</v>
      </c>
      <c r="E7991">
        <v>38</v>
      </c>
      <c r="F7991" t="s">
        <v>7</v>
      </c>
      <c r="G7991">
        <v>1</v>
      </c>
      <c r="H7991">
        <v>3440.83</v>
      </c>
      <c r="I7991">
        <v>3440.83</v>
      </c>
      <c r="J7991" t="s">
        <v>97</v>
      </c>
      <c r="K7991" t="s">
        <v>82</v>
      </c>
      <c r="L7991" t="s">
        <v>129</v>
      </c>
      <c r="M7991">
        <v>2024</v>
      </c>
      <c r="N7991" t="s">
        <v>668</v>
      </c>
      <c r="O7991" t="s">
        <v>9654</v>
      </c>
      <c r="P7991" t="s">
        <v>86</v>
      </c>
    </row>
    <row r="7992" spans="1:16" x14ac:dyDescent="0.45">
      <c r="A7992">
        <v>7991</v>
      </c>
      <c r="B7992" s="10">
        <v>45510</v>
      </c>
      <c r="C7992">
        <v>9652</v>
      </c>
      <c r="D7992" t="s">
        <v>80</v>
      </c>
      <c r="E7992">
        <v>30</v>
      </c>
      <c r="F7992" t="s">
        <v>5</v>
      </c>
      <c r="G7992">
        <v>3</v>
      </c>
      <c r="H7992">
        <v>431.64</v>
      </c>
      <c r="I7992">
        <v>1294.92</v>
      </c>
      <c r="J7992" t="s">
        <v>87</v>
      </c>
      <c r="K7992" t="s">
        <v>567</v>
      </c>
      <c r="L7992" t="s">
        <v>129</v>
      </c>
      <c r="M7992">
        <v>2024</v>
      </c>
      <c r="N7992" t="s">
        <v>84</v>
      </c>
      <c r="O7992" t="s">
        <v>7556</v>
      </c>
      <c r="P7992" t="s">
        <v>86</v>
      </c>
    </row>
    <row r="7993" spans="1:16" x14ac:dyDescent="0.45">
      <c r="A7993">
        <v>7992</v>
      </c>
      <c r="B7993" s="10">
        <v>45510</v>
      </c>
      <c r="C7993">
        <v>2832</v>
      </c>
      <c r="D7993" t="s">
        <v>80</v>
      </c>
      <c r="E7993">
        <v>64</v>
      </c>
      <c r="F7993" t="s">
        <v>6</v>
      </c>
      <c r="G7993">
        <v>1</v>
      </c>
      <c r="H7993">
        <v>587.16999999999996</v>
      </c>
      <c r="I7993">
        <v>587.16999999999996</v>
      </c>
      <c r="J7993" t="s">
        <v>81</v>
      </c>
      <c r="K7993" t="s">
        <v>567</v>
      </c>
      <c r="L7993" t="s">
        <v>129</v>
      </c>
      <c r="M7993">
        <v>2024</v>
      </c>
      <c r="N7993" t="s">
        <v>84</v>
      </c>
      <c r="O7993" t="s">
        <v>8120</v>
      </c>
      <c r="P7993" t="s">
        <v>86</v>
      </c>
    </row>
    <row r="7994" spans="1:16" x14ac:dyDescent="0.45">
      <c r="A7994">
        <v>7993</v>
      </c>
      <c r="B7994" s="10">
        <v>45510</v>
      </c>
      <c r="C7994">
        <v>8600</v>
      </c>
      <c r="D7994" t="s">
        <v>89</v>
      </c>
      <c r="E7994">
        <v>28</v>
      </c>
      <c r="F7994" t="s">
        <v>6</v>
      </c>
      <c r="G7994">
        <v>5</v>
      </c>
      <c r="H7994">
        <v>4459.51</v>
      </c>
      <c r="I7994">
        <v>22297.55</v>
      </c>
      <c r="J7994" t="s">
        <v>87</v>
      </c>
      <c r="K7994" t="s">
        <v>82</v>
      </c>
      <c r="L7994" t="s">
        <v>129</v>
      </c>
      <c r="M7994">
        <v>2024</v>
      </c>
      <c r="N7994" t="s">
        <v>84</v>
      </c>
      <c r="O7994" t="s">
        <v>9014</v>
      </c>
      <c r="P7994" t="s">
        <v>748</v>
      </c>
    </row>
    <row r="7995" spans="1:16" x14ac:dyDescent="0.45">
      <c r="A7995">
        <v>7994</v>
      </c>
      <c r="B7995" s="10">
        <v>45510</v>
      </c>
      <c r="C7995">
        <v>6167</v>
      </c>
      <c r="D7995" t="s">
        <v>89</v>
      </c>
      <c r="E7995">
        <v>44</v>
      </c>
      <c r="F7995" t="s">
        <v>5</v>
      </c>
      <c r="G7995">
        <v>3</v>
      </c>
      <c r="H7995">
        <v>4057.31</v>
      </c>
      <c r="I7995">
        <v>12171.93</v>
      </c>
      <c r="J7995" t="s">
        <v>97</v>
      </c>
      <c r="K7995" t="s">
        <v>82</v>
      </c>
      <c r="L7995" t="s">
        <v>129</v>
      </c>
      <c r="M7995">
        <v>2024</v>
      </c>
      <c r="N7995" t="s">
        <v>84</v>
      </c>
      <c r="O7995" t="s">
        <v>6378</v>
      </c>
      <c r="P7995" t="s">
        <v>86</v>
      </c>
    </row>
    <row r="7996" spans="1:16" x14ac:dyDescent="0.45">
      <c r="A7996">
        <v>7995</v>
      </c>
      <c r="B7996" s="10">
        <v>45510</v>
      </c>
      <c r="C7996">
        <v>1432</v>
      </c>
      <c r="D7996" t="s">
        <v>89</v>
      </c>
      <c r="E7996">
        <v>48</v>
      </c>
      <c r="F7996" t="s">
        <v>102</v>
      </c>
      <c r="G7996">
        <v>1</v>
      </c>
      <c r="H7996">
        <v>1683.97</v>
      </c>
      <c r="I7996">
        <v>1683.97</v>
      </c>
      <c r="J7996" t="s">
        <v>93</v>
      </c>
      <c r="K7996" t="s">
        <v>567</v>
      </c>
      <c r="L7996" t="s">
        <v>129</v>
      </c>
      <c r="M7996">
        <v>2024</v>
      </c>
      <c r="N7996" t="s">
        <v>84</v>
      </c>
      <c r="O7996" t="s">
        <v>7843</v>
      </c>
      <c r="P7996" t="s">
        <v>86</v>
      </c>
    </row>
    <row r="7997" spans="1:16" x14ac:dyDescent="0.45">
      <c r="A7997">
        <v>7996</v>
      </c>
      <c r="B7997" s="10">
        <v>45510</v>
      </c>
      <c r="C7997">
        <v>5151</v>
      </c>
      <c r="D7997" t="s">
        <v>80</v>
      </c>
      <c r="E7997">
        <v>61</v>
      </c>
      <c r="F7997" t="s">
        <v>6</v>
      </c>
      <c r="G7997">
        <v>2</v>
      </c>
      <c r="H7997">
        <v>2631.9</v>
      </c>
      <c r="I7997">
        <v>5263.8</v>
      </c>
      <c r="J7997" t="s">
        <v>81</v>
      </c>
      <c r="K7997" t="s">
        <v>82</v>
      </c>
      <c r="L7997" t="s">
        <v>129</v>
      </c>
      <c r="M7997">
        <v>2024</v>
      </c>
      <c r="N7997" t="s">
        <v>84</v>
      </c>
      <c r="O7997" t="s">
        <v>3189</v>
      </c>
      <c r="P7997" t="s">
        <v>86</v>
      </c>
    </row>
    <row r="7998" spans="1:16" x14ac:dyDescent="0.45">
      <c r="A7998">
        <v>7997</v>
      </c>
      <c r="B7998" s="10">
        <v>45510</v>
      </c>
      <c r="C7998">
        <v>7411</v>
      </c>
      <c r="D7998" t="s">
        <v>89</v>
      </c>
      <c r="E7998">
        <v>49</v>
      </c>
      <c r="F7998" t="s">
        <v>8</v>
      </c>
      <c r="G7998">
        <v>1</v>
      </c>
      <c r="H7998">
        <v>4271.1000000000004</v>
      </c>
      <c r="I7998">
        <v>4271.1000000000004</v>
      </c>
      <c r="J7998" t="s">
        <v>93</v>
      </c>
      <c r="K7998" t="s">
        <v>82</v>
      </c>
      <c r="L7998" t="s">
        <v>129</v>
      </c>
      <c r="M7998">
        <v>2024</v>
      </c>
      <c r="N7998" t="s">
        <v>84</v>
      </c>
      <c r="O7998" t="s">
        <v>5709</v>
      </c>
      <c r="P7998" t="s">
        <v>86</v>
      </c>
    </row>
    <row r="7999" spans="1:16" x14ac:dyDescent="0.45">
      <c r="A7999">
        <v>7998</v>
      </c>
      <c r="B7999" s="10">
        <v>45510</v>
      </c>
      <c r="C7999">
        <v>2751</v>
      </c>
      <c r="D7999" t="s">
        <v>80</v>
      </c>
      <c r="E7999">
        <v>47</v>
      </c>
      <c r="F7999" t="s">
        <v>9</v>
      </c>
      <c r="G7999">
        <v>4</v>
      </c>
      <c r="H7999">
        <v>561.98</v>
      </c>
      <c r="I7999">
        <v>2247.92</v>
      </c>
      <c r="J7999" t="s">
        <v>93</v>
      </c>
      <c r="K7999" t="s">
        <v>82</v>
      </c>
      <c r="L7999" t="s">
        <v>129</v>
      </c>
      <c r="M7999">
        <v>2024</v>
      </c>
      <c r="N7999" t="s">
        <v>84</v>
      </c>
      <c r="O7999" t="s">
        <v>2152</v>
      </c>
      <c r="P7999" t="s">
        <v>86</v>
      </c>
    </row>
    <row r="8000" spans="1:16" x14ac:dyDescent="0.45">
      <c r="A8000">
        <v>7999</v>
      </c>
      <c r="B8000" s="10">
        <v>45510</v>
      </c>
      <c r="C8000">
        <v>5997</v>
      </c>
      <c r="D8000" t="s">
        <v>89</v>
      </c>
      <c r="E8000">
        <v>35</v>
      </c>
      <c r="F8000" t="s">
        <v>6</v>
      </c>
      <c r="G8000">
        <v>5</v>
      </c>
      <c r="H8000">
        <v>733.79</v>
      </c>
      <c r="I8000">
        <v>3668.95</v>
      </c>
      <c r="J8000" t="s">
        <v>97</v>
      </c>
      <c r="K8000" t="s">
        <v>82</v>
      </c>
      <c r="L8000" t="s">
        <v>129</v>
      </c>
      <c r="M8000">
        <v>2024</v>
      </c>
      <c r="N8000" t="s">
        <v>84</v>
      </c>
      <c r="O8000" t="s">
        <v>4567</v>
      </c>
      <c r="P8000" t="s">
        <v>86</v>
      </c>
    </row>
    <row r="8001" spans="1:16" x14ac:dyDescent="0.45">
      <c r="A8001">
        <v>8000</v>
      </c>
      <c r="B8001" s="10">
        <v>45510</v>
      </c>
      <c r="C8001">
        <v>6720</v>
      </c>
      <c r="D8001" t="s">
        <v>89</v>
      </c>
      <c r="E8001">
        <v>33</v>
      </c>
      <c r="F8001" t="s">
        <v>5</v>
      </c>
      <c r="G8001">
        <v>1</v>
      </c>
      <c r="H8001">
        <v>3591.86</v>
      </c>
      <c r="I8001">
        <v>3591.86</v>
      </c>
      <c r="J8001" t="s">
        <v>87</v>
      </c>
      <c r="K8001" t="s">
        <v>82</v>
      </c>
      <c r="L8001" t="s">
        <v>129</v>
      </c>
      <c r="M8001">
        <v>2024</v>
      </c>
      <c r="N8001" t="s">
        <v>84</v>
      </c>
      <c r="O8001" t="s">
        <v>5488</v>
      </c>
      <c r="P8001" t="s">
        <v>86</v>
      </c>
    </row>
    <row r="8002" spans="1:16" x14ac:dyDescent="0.45">
      <c r="A8002">
        <v>8001</v>
      </c>
      <c r="B8002" s="10">
        <v>45511</v>
      </c>
      <c r="C8002">
        <v>8616</v>
      </c>
      <c r="D8002" t="s">
        <v>80</v>
      </c>
      <c r="E8002">
        <v>52</v>
      </c>
      <c r="F8002" t="s">
        <v>6</v>
      </c>
      <c r="G8002">
        <v>1</v>
      </c>
      <c r="H8002">
        <v>456.92</v>
      </c>
      <c r="I8002">
        <v>456.92</v>
      </c>
      <c r="J8002" t="s">
        <v>93</v>
      </c>
      <c r="K8002" t="s">
        <v>567</v>
      </c>
      <c r="L8002" t="s">
        <v>129</v>
      </c>
      <c r="M8002">
        <v>2024</v>
      </c>
      <c r="N8002" t="s">
        <v>84</v>
      </c>
      <c r="O8002" t="s">
        <v>647</v>
      </c>
      <c r="P8002" t="s">
        <v>86</v>
      </c>
    </row>
    <row r="8003" spans="1:16" x14ac:dyDescent="0.45">
      <c r="A8003">
        <v>8002</v>
      </c>
      <c r="B8003" s="10">
        <v>45511</v>
      </c>
      <c r="C8003">
        <v>1256</v>
      </c>
      <c r="D8003" t="s">
        <v>89</v>
      </c>
      <c r="E8003">
        <v>26</v>
      </c>
      <c r="F8003" t="s">
        <v>102</v>
      </c>
      <c r="G8003">
        <v>3</v>
      </c>
      <c r="H8003">
        <v>1795.2</v>
      </c>
      <c r="I8003">
        <v>5385.6</v>
      </c>
      <c r="J8003" t="s">
        <v>87</v>
      </c>
      <c r="K8003" t="s">
        <v>82</v>
      </c>
      <c r="L8003" t="s">
        <v>129</v>
      </c>
      <c r="M8003">
        <v>2024</v>
      </c>
      <c r="N8003" t="s">
        <v>84</v>
      </c>
      <c r="O8003" t="s">
        <v>6172</v>
      </c>
      <c r="P8003" t="s">
        <v>86</v>
      </c>
    </row>
    <row r="8004" spans="1:16" x14ac:dyDescent="0.45">
      <c r="A8004">
        <v>8003</v>
      </c>
      <c r="B8004" s="10">
        <v>45511</v>
      </c>
      <c r="C8004">
        <v>1671</v>
      </c>
      <c r="D8004" t="s">
        <v>89</v>
      </c>
      <c r="E8004">
        <v>56</v>
      </c>
      <c r="F8004" t="s">
        <v>102</v>
      </c>
      <c r="G8004">
        <v>4</v>
      </c>
      <c r="H8004">
        <v>1296.45</v>
      </c>
      <c r="I8004">
        <v>5185.8</v>
      </c>
      <c r="J8004" t="s">
        <v>81</v>
      </c>
      <c r="K8004" t="s">
        <v>82</v>
      </c>
      <c r="L8004" t="s">
        <v>129</v>
      </c>
      <c r="M8004">
        <v>2024</v>
      </c>
      <c r="N8004" t="s">
        <v>84</v>
      </c>
      <c r="O8004" t="s">
        <v>1513</v>
      </c>
      <c r="P8004" t="s">
        <v>86</v>
      </c>
    </row>
    <row r="8005" spans="1:16" x14ac:dyDescent="0.45">
      <c r="A8005">
        <v>8004</v>
      </c>
      <c r="B8005" s="10">
        <v>45511</v>
      </c>
      <c r="C8005">
        <v>1489</v>
      </c>
      <c r="D8005" t="s">
        <v>89</v>
      </c>
      <c r="E8005">
        <v>54</v>
      </c>
      <c r="F8005" t="s">
        <v>102</v>
      </c>
      <c r="G8005">
        <v>3</v>
      </c>
      <c r="H8005">
        <v>3813.42</v>
      </c>
      <c r="I8005">
        <v>11440.26</v>
      </c>
      <c r="J8005" t="s">
        <v>93</v>
      </c>
      <c r="K8005" t="s">
        <v>82</v>
      </c>
      <c r="L8005" t="s">
        <v>129</v>
      </c>
      <c r="M8005">
        <v>2024</v>
      </c>
      <c r="N8005" t="s">
        <v>84</v>
      </c>
      <c r="O8005" t="s">
        <v>6614</v>
      </c>
      <c r="P8005" t="s">
        <v>86</v>
      </c>
    </row>
    <row r="8006" spans="1:16" x14ac:dyDescent="0.45">
      <c r="A8006">
        <v>8005</v>
      </c>
      <c r="B8006" s="10">
        <v>45511</v>
      </c>
      <c r="C8006">
        <v>7889</v>
      </c>
      <c r="D8006" t="s">
        <v>89</v>
      </c>
      <c r="E8006">
        <v>27</v>
      </c>
      <c r="F8006" t="s">
        <v>8</v>
      </c>
      <c r="G8006">
        <v>5</v>
      </c>
      <c r="H8006">
        <v>62.12</v>
      </c>
      <c r="I8006">
        <v>310.60000000000002</v>
      </c>
      <c r="J8006" t="s">
        <v>87</v>
      </c>
      <c r="K8006" t="s">
        <v>567</v>
      </c>
      <c r="L8006" t="s">
        <v>129</v>
      </c>
      <c r="M8006">
        <v>2024</v>
      </c>
      <c r="N8006" t="s">
        <v>84</v>
      </c>
      <c r="O8006" t="s">
        <v>8802</v>
      </c>
      <c r="P8006" t="s">
        <v>748</v>
      </c>
    </row>
    <row r="8007" spans="1:16" x14ac:dyDescent="0.45">
      <c r="A8007">
        <v>8006</v>
      </c>
      <c r="B8007" s="10">
        <v>45511</v>
      </c>
      <c r="C8007">
        <v>3096</v>
      </c>
      <c r="D8007" t="s">
        <v>89</v>
      </c>
      <c r="E8007">
        <v>29</v>
      </c>
      <c r="F8007" t="s">
        <v>6</v>
      </c>
      <c r="G8007">
        <v>5</v>
      </c>
      <c r="H8007">
        <v>621.15</v>
      </c>
      <c r="I8007">
        <v>3105.75</v>
      </c>
      <c r="J8007" t="s">
        <v>87</v>
      </c>
      <c r="K8007" t="s">
        <v>82</v>
      </c>
      <c r="L8007" t="s">
        <v>129</v>
      </c>
      <c r="M8007">
        <v>2024</v>
      </c>
      <c r="N8007" t="s">
        <v>84</v>
      </c>
      <c r="O8007" t="s">
        <v>4085</v>
      </c>
      <c r="P8007" t="s">
        <v>86</v>
      </c>
    </row>
    <row r="8008" spans="1:16" x14ac:dyDescent="0.45">
      <c r="A8008">
        <v>8007</v>
      </c>
      <c r="B8008" s="10">
        <v>45511</v>
      </c>
      <c r="C8008">
        <v>2682</v>
      </c>
      <c r="D8008" t="s">
        <v>89</v>
      </c>
      <c r="E8008">
        <v>25</v>
      </c>
      <c r="F8008" t="s">
        <v>102</v>
      </c>
      <c r="G8008">
        <v>4</v>
      </c>
      <c r="H8008">
        <v>540.09</v>
      </c>
      <c r="I8008">
        <v>2160.36</v>
      </c>
      <c r="J8008" t="s">
        <v>87</v>
      </c>
      <c r="K8008" t="s">
        <v>82</v>
      </c>
      <c r="L8008" t="s">
        <v>129</v>
      </c>
      <c r="M8008">
        <v>2024</v>
      </c>
      <c r="N8008" t="s">
        <v>84</v>
      </c>
      <c r="O8008" t="s">
        <v>1145</v>
      </c>
      <c r="P8008" t="s">
        <v>86</v>
      </c>
    </row>
    <row r="8009" spans="1:16" x14ac:dyDescent="0.45">
      <c r="A8009">
        <v>8008</v>
      </c>
      <c r="B8009" s="10">
        <v>45511</v>
      </c>
      <c r="C8009">
        <v>3460</v>
      </c>
      <c r="D8009" t="s">
        <v>89</v>
      </c>
      <c r="E8009">
        <v>20</v>
      </c>
      <c r="F8009" t="s">
        <v>7</v>
      </c>
      <c r="G8009">
        <v>3</v>
      </c>
      <c r="H8009">
        <v>1624.48</v>
      </c>
      <c r="I8009">
        <v>4873.4399999999996</v>
      </c>
      <c r="J8009" t="s">
        <v>95</v>
      </c>
      <c r="K8009" t="s">
        <v>82</v>
      </c>
      <c r="L8009" t="s">
        <v>129</v>
      </c>
      <c r="M8009">
        <v>2024</v>
      </c>
      <c r="N8009" t="s">
        <v>84</v>
      </c>
      <c r="O8009" t="s">
        <v>8698</v>
      </c>
      <c r="P8009" t="s">
        <v>748</v>
      </c>
    </row>
    <row r="8010" spans="1:16" x14ac:dyDescent="0.45">
      <c r="A8010">
        <v>8009</v>
      </c>
      <c r="B8010" s="10">
        <v>45511</v>
      </c>
      <c r="C8010">
        <v>5529</v>
      </c>
      <c r="D8010" t="s">
        <v>80</v>
      </c>
      <c r="E8010">
        <v>36</v>
      </c>
      <c r="F8010" t="s">
        <v>9</v>
      </c>
      <c r="G8010">
        <v>4</v>
      </c>
      <c r="H8010">
        <v>1200.77</v>
      </c>
      <c r="I8010">
        <v>4803.08</v>
      </c>
      <c r="J8010" t="s">
        <v>97</v>
      </c>
      <c r="K8010" t="s">
        <v>82</v>
      </c>
      <c r="L8010" t="s">
        <v>129</v>
      </c>
      <c r="M8010">
        <v>2024</v>
      </c>
      <c r="N8010" t="s">
        <v>84</v>
      </c>
      <c r="O8010" t="s">
        <v>1829</v>
      </c>
      <c r="P8010" t="s">
        <v>86</v>
      </c>
    </row>
    <row r="8011" spans="1:16" x14ac:dyDescent="0.45">
      <c r="A8011">
        <v>8010</v>
      </c>
      <c r="B8011" s="10">
        <v>45511</v>
      </c>
      <c r="C8011">
        <v>6121</v>
      </c>
      <c r="D8011" t="s">
        <v>89</v>
      </c>
      <c r="E8011">
        <v>28</v>
      </c>
      <c r="F8011" t="s">
        <v>102</v>
      </c>
      <c r="G8011">
        <v>3</v>
      </c>
      <c r="H8011">
        <v>1180</v>
      </c>
      <c r="I8011">
        <v>3540</v>
      </c>
      <c r="J8011" t="s">
        <v>87</v>
      </c>
      <c r="K8011" t="s">
        <v>82</v>
      </c>
      <c r="L8011" t="s">
        <v>129</v>
      </c>
      <c r="M8011">
        <v>2024</v>
      </c>
      <c r="N8011" t="s">
        <v>84</v>
      </c>
      <c r="O8011" t="s">
        <v>6173</v>
      </c>
      <c r="P8011" t="s">
        <v>86</v>
      </c>
    </row>
    <row r="8012" spans="1:16" x14ac:dyDescent="0.45">
      <c r="A8012">
        <v>8011</v>
      </c>
      <c r="B8012" s="10">
        <v>45511</v>
      </c>
      <c r="C8012">
        <v>2975</v>
      </c>
      <c r="D8012" t="s">
        <v>80</v>
      </c>
      <c r="E8012">
        <v>25</v>
      </c>
      <c r="F8012" t="s">
        <v>8</v>
      </c>
      <c r="G8012">
        <v>2</v>
      </c>
      <c r="H8012">
        <v>1883.45</v>
      </c>
      <c r="I8012">
        <v>3766.9</v>
      </c>
      <c r="J8012" t="s">
        <v>87</v>
      </c>
      <c r="K8012" t="s">
        <v>82</v>
      </c>
      <c r="L8012" t="s">
        <v>129</v>
      </c>
      <c r="M8012">
        <v>2024</v>
      </c>
      <c r="N8012" t="s">
        <v>84</v>
      </c>
      <c r="O8012" t="s">
        <v>3827</v>
      </c>
      <c r="P8012" t="s">
        <v>86</v>
      </c>
    </row>
    <row r="8013" spans="1:16" x14ac:dyDescent="0.45">
      <c r="A8013">
        <v>8012</v>
      </c>
      <c r="B8013" s="10">
        <v>45511</v>
      </c>
      <c r="C8013">
        <v>4216</v>
      </c>
      <c r="D8013" t="s">
        <v>89</v>
      </c>
      <c r="E8013">
        <v>43</v>
      </c>
      <c r="F8013" t="s">
        <v>9</v>
      </c>
      <c r="G8013">
        <v>4</v>
      </c>
      <c r="H8013">
        <v>1109.54</v>
      </c>
      <c r="I8013">
        <v>4438.16</v>
      </c>
      <c r="J8013" t="s">
        <v>97</v>
      </c>
      <c r="K8013" t="s">
        <v>82</v>
      </c>
      <c r="L8013" t="s">
        <v>129</v>
      </c>
      <c r="M8013">
        <v>2024</v>
      </c>
      <c r="N8013" t="s">
        <v>84</v>
      </c>
      <c r="O8013" t="s">
        <v>1830</v>
      </c>
      <c r="P8013" t="s">
        <v>86</v>
      </c>
    </row>
    <row r="8014" spans="1:16" x14ac:dyDescent="0.45">
      <c r="A8014">
        <v>8013</v>
      </c>
      <c r="B8014" s="10">
        <v>45511</v>
      </c>
      <c r="C8014">
        <v>5515</v>
      </c>
      <c r="D8014" t="s">
        <v>80</v>
      </c>
      <c r="E8014">
        <v>62</v>
      </c>
      <c r="F8014" t="s">
        <v>9</v>
      </c>
      <c r="G8014">
        <v>5</v>
      </c>
      <c r="H8014">
        <v>575.76</v>
      </c>
      <c r="I8014">
        <v>2878.8</v>
      </c>
      <c r="J8014" t="s">
        <v>81</v>
      </c>
      <c r="K8014" t="s">
        <v>82</v>
      </c>
      <c r="L8014" t="s">
        <v>129</v>
      </c>
      <c r="M8014">
        <v>2024</v>
      </c>
      <c r="N8014" t="s">
        <v>668</v>
      </c>
      <c r="O8014" t="s">
        <v>9775</v>
      </c>
      <c r="P8014" t="s">
        <v>86</v>
      </c>
    </row>
    <row r="8015" spans="1:16" x14ac:dyDescent="0.45">
      <c r="A8015">
        <v>8014</v>
      </c>
      <c r="B8015" s="10">
        <v>45512</v>
      </c>
      <c r="C8015">
        <v>6692</v>
      </c>
      <c r="D8015" t="s">
        <v>80</v>
      </c>
      <c r="E8015">
        <v>40</v>
      </c>
      <c r="F8015" t="s">
        <v>5</v>
      </c>
      <c r="G8015">
        <v>3</v>
      </c>
      <c r="H8015">
        <v>2937.09</v>
      </c>
      <c r="I8015">
        <v>8811.27</v>
      </c>
      <c r="J8015" t="s">
        <v>97</v>
      </c>
      <c r="K8015" t="s">
        <v>82</v>
      </c>
      <c r="L8015" t="s">
        <v>129</v>
      </c>
      <c r="M8015">
        <v>2024</v>
      </c>
      <c r="N8015" t="s">
        <v>84</v>
      </c>
      <c r="O8015" t="s">
        <v>471</v>
      </c>
      <c r="P8015" t="s">
        <v>86</v>
      </c>
    </row>
    <row r="8016" spans="1:16" x14ac:dyDescent="0.45">
      <c r="A8016">
        <v>8015</v>
      </c>
      <c r="B8016" s="10">
        <v>45512</v>
      </c>
      <c r="C8016">
        <v>5939</v>
      </c>
      <c r="D8016" t="s">
        <v>89</v>
      </c>
      <c r="E8016">
        <v>27</v>
      </c>
      <c r="F8016" t="s">
        <v>102</v>
      </c>
      <c r="G8016">
        <v>2</v>
      </c>
      <c r="H8016">
        <v>4761.1000000000004</v>
      </c>
      <c r="I8016">
        <v>9522.2000000000007</v>
      </c>
      <c r="J8016" t="s">
        <v>87</v>
      </c>
      <c r="K8016" t="s">
        <v>82</v>
      </c>
      <c r="L8016" t="s">
        <v>129</v>
      </c>
      <c r="M8016">
        <v>2024</v>
      </c>
      <c r="N8016" t="s">
        <v>668</v>
      </c>
      <c r="O8016" t="s">
        <v>9919</v>
      </c>
      <c r="P8016" t="s">
        <v>86</v>
      </c>
    </row>
    <row r="8017" spans="1:16" x14ac:dyDescent="0.45">
      <c r="A8017">
        <v>8016</v>
      </c>
      <c r="B8017" s="10">
        <v>45512</v>
      </c>
      <c r="C8017">
        <v>6563</v>
      </c>
      <c r="D8017" t="s">
        <v>80</v>
      </c>
      <c r="E8017">
        <v>35</v>
      </c>
      <c r="F8017" t="s">
        <v>102</v>
      </c>
      <c r="G8017">
        <v>5</v>
      </c>
      <c r="H8017">
        <v>3055.47</v>
      </c>
      <c r="I8017">
        <v>15277.35</v>
      </c>
      <c r="J8017" t="s">
        <v>97</v>
      </c>
      <c r="K8017" t="s">
        <v>82</v>
      </c>
      <c r="L8017" t="s">
        <v>129</v>
      </c>
      <c r="M8017">
        <v>2024</v>
      </c>
      <c r="N8017" t="s">
        <v>84</v>
      </c>
      <c r="O8017" t="s">
        <v>8922</v>
      </c>
      <c r="P8017" t="s">
        <v>748</v>
      </c>
    </row>
    <row r="8018" spans="1:16" x14ac:dyDescent="0.45">
      <c r="A8018">
        <v>8017</v>
      </c>
      <c r="B8018" s="10">
        <v>45512</v>
      </c>
      <c r="C8018">
        <v>3963</v>
      </c>
      <c r="D8018" t="s">
        <v>80</v>
      </c>
      <c r="E8018">
        <v>29</v>
      </c>
      <c r="F8018" t="s">
        <v>6</v>
      </c>
      <c r="G8018">
        <v>3</v>
      </c>
      <c r="H8018">
        <v>3797.25</v>
      </c>
      <c r="I8018">
        <v>11391.75</v>
      </c>
      <c r="J8018" t="s">
        <v>87</v>
      </c>
      <c r="K8018" t="s">
        <v>82</v>
      </c>
      <c r="L8018" t="s">
        <v>129</v>
      </c>
      <c r="M8018">
        <v>2024</v>
      </c>
      <c r="N8018" t="s">
        <v>84</v>
      </c>
      <c r="O8018" t="s">
        <v>6174</v>
      </c>
      <c r="P8018" t="s">
        <v>86</v>
      </c>
    </row>
    <row r="8019" spans="1:16" x14ac:dyDescent="0.45">
      <c r="A8019">
        <v>8018</v>
      </c>
      <c r="B8019" s="10">
        <v>45512</v>
      </c>
      <c r="C8019">
        <v>5529</v>
      </c>
      <c r="D8019" t="s">
        <v>89</v>
      </c>
      <c r="E8019">
        <v>56</v>
      </c>
      <c r="F8019" t="s">
        <v>8</v>
      </c>
      <c r="G8019">
        <v>2</v>
      </c>
      <c r="H8019">
        <v>4862.28</v>
      </c>
      <c r="I8019">
        <v>9724.56</v>
      </c>
      <c r="J8019" t="s">
        <v>81</v>
      </c>
      <c r="K8019" t="s">
        <v>82</v>
      </c>
      <c r="L8019" t="s">
        <v>129</v>
      </c>
      <c r="M8019">
        <v>2024</v>
      </c>
      <c r="N8019" t="s">
        <v>668</v>
      </c>
      <c r="O8019" t="s">
        <v>9920</v>
      </c>
      <c r="P8019" t="s">
        <v>86</v>
      </c>
    </row>
    <row r="8020" spans="1:16" x14ac:dyDescent="0.45">
      <c r="A8020">
        <v>8019</v>
      </c>
      <c r="B8020" s="10">
        <v>45512</v>
      </c>
      <c r="C8020">
        <v>7786</v>
      </c>
      <c r="D8020" t="s">
        <v>80</v>
      </c>
      <c r="E8020">
        <v>43</v>
      </c>
      <c r="F8020" t="s">
        <v>7</v>
      </c>
      <c r="G8020">
        <v>5</v>
      </c>
      <c r="H8020">
        <v>808.16</v>
      </c>
      <c r="I8020">
        <v>4040.8</v>
      </c>
      <c r="J8020" t="s">
        <v>97</v>
      </c>
      <c r="K8020" t="s">
        <v>82</v>
      </c>
      <c r="L8020" t="s">
        <v>129</v>
      </c>
      <c r="M8020">
        <v>2024</v>
      </c>
      <c r="N8020" t="s">
        <v>84</v>
      </c>
      <c r="O8020" t="s">
        <v>8923</v>
      </c>
      <c r="P8020" t="s">
        <v>748</v>
      </c>
    </row>
    <row r="8021" spans="1:16" x14ac:dyDescent="0.45">
      <c r="A8021">
        <v>8020</v>
      </c>
      <c r="B8021" s="10">
        <v>45512</v>
      </c>
      <c r="C8021">
        <v>7200</v>
      </c>
      <c r="D8021" t="s">
        <v>89</v>
      </c>
      <c r="E8021">
        <v>28</v>
      </c>
      <c r="F8021" t="s">
        <v>6</v>
      </c>
      <c r="G8021">
        <v>5</v>
      </c>
      <c r="H8021">
        <v>2326.06</v>
      </c>
      <c r="I8021">
        <v>11630.3</v>
      </c>
      <c r="J8021" t="s">
        <v>87</v>
      </c>
      <c r="K8021" t="s">
        <v>82</v>
      </c>
      <c r="L8021" t="s">
        <v>129</v>
      </c>
      <c r="M8021">
        <v>2024</v>
      </c>
      <c r="N8021" t="s">
        <v>84</v>
      </c>
      <c r="O8021" t="s">
        <v>4086</v>
      </c>
      <c r="P8021" t="s">
        <v>86</v>
      </c>
    </row>
    <row r="8022" spans="1:16" x14ac:dyDescent="0.45">
      <c r="A8022">
        <v>8021</v>
      </c>
      <c r="B8022" s="10">
        <v>45512</v>
      </c>
      <c r="C8022">
        <v>1976</v>
      </c>
      <c r="D8022" t="s">
        <v>80</v>
      </c>
      <c r="E8022">
        <v>27</v>
      </c>
      <c r="F8022" t="s">
        <v>7</v>
      </c>
      <c r="G8022">
        <v>2</v>
      </c>
      <c r="H8022">
        <v>2930.14</v>
      </c>
      <c r="I8022">
        <v>5860.28</v>
      </c>
      <c r="J8022" t="s">
        <v>87</v>
      </c>
      <c r="K8022" t="s">
        <v>82</v>
      </c>
      <c r="L8022" t="s">
        <v>129</v>
      </c>
      <c r="M8022">
        <v>2024</v>
      </c>
      <c r="N8022" t="s">
        <v>84</v>
      </c>
      <c r="O8022" t="s">
        <v>3828</v>
      </c>
      <c r="P8022" t="s">
        <v>86</v>
      </c>
    </row>
    <row r="8023" spans="1:16" x14ac:dyDescent="0.45">
      <c r="A8023">
        <v>8022</v>
      </c>
      <c r="B8023" s="10">
        <v>45512</v>
      </c>
      <c r="C8023">
        <v>8345</v>
      </c>
      <c r="D8023" t="s">
        <v>80</v>
      </c>
      <c r="E8023">
        <v>20</v>
      </c>
      <c r="F8023" t="s">
        <v>5</v>
      </c>
      <c r="G8023">
        <v>5</v>
      </c>
      <c r="H8023">
        <v>1644.46</v>
      </c>
      <c r="I8023">
        <v>8222.2999999999993</v>
      </c>
      <c r="J8023" t="s">
        <v>95</v>
      </c>
      <c r="K8023" t="s">
        <v>82</v>
      </c>
      <c r="L8023" t="s">
        <v>129</v>
      </c>
      <c r="M8023">
        <v>2024</v>
      </c>
      <c r="N8023" t="s">
        <v>84</v>
      </c>
      <c r="O8023" t="s">
        <v>4955</v>
      </c>
      <c r="P8023" t="s">
        <v>86</v>
      </c>
    </row>
    <row r="8024" spans="1:16" x14ac:dyDescent="0.45">
      <c r="A8024">
        <v>8023</v>
      </c>
      <c r="B8024" s="10">
        <v>45512</v>
      </c>
      <c r="C8024">
        <v>1045</v>
      </c>
      <c r="D8024" t="s">
        <v>80</v>
      </c>
      <c r="E8024">
        <v>24</v>
      </c>
      <c r="F8024" t="s">
        <v>7</v>
      </c>
      <c r="G8024">
        <v>3</v>
      </c>
      <c r="H8024">
        <v>3084.99</v>
      </c>
      <c r="I8024">
        <v>9254.9699999999993</v>
      </c>
      <c r="J8024" t="s">
        <v>95</v>
      </c>
      <c r="K8024" t="s">
        <v>82</v>
      </c>
      <c r="L8024" t="s">
        <v>129</v>
      </c>
      <c r="M8024">
        <v>2024</v>
      </c>
      <c r="N8024" t="s">
        <v>84</v>
      </c>
      <c r="O8024" t="s">
        <v>6935</v>
      </c>
      <c r="P8024" t="s">
        <v>86</v>
      </c>
    </row>
    <row r="8025" spans="1:16" x14ac:dyDescent="0.45">
      <c r="A8025">
        <v>8024</v>
      </c>
      <c r="B8025" s="10">
        <v>45512</v>
      </c>
      <c r="C8025">
        <v>2193</v>
      </c>
      <c r="D8025" t="s">
        <v>80</v>
      </c>
      <c r="E8025">
        <v>21</v>
      </c>
      <c r="F8025" t="s">
        <v>8</v>
      </c>
      <c r="G8025">
        <v>3</v>
      </c>
      <c r="H8025">
        <v>3137.91</v>
      </c>
      <c r="I8025">
        <v>9413.73</v>
      </c>
      <c r="J8025" t="s">
        <v>95</v>
      </c>
      <c r="K8025" t="s">
        <v>82</v>
      </c>
      <c r="L8025" t="s">
        <v>129</v>
      </c>
      <c r="M8025">
        <v>2024</v>
      </c>
      <c r="N8025" t="s">
        <v>84</v>
      </c>
      <c r="O8025" t="s">
        <v>6936</v>
      </c>
      <c r="P8025" t="s">
        <v>86</v>
      </c>
    </row>
    <row r="8026" spans="1:16" x14ac:dyDescent="0.45">
      <c r="A8026">
        <v>8025</v>
      </c>
      <c r="B8026" s="10">
        <v>45512</v>
      </c>
      <c r="C8026">
        <v>5512</v>
      </c>
      <c r="D8026" t="s">
        <v>89</v>
      </c>
      <c r="E8026">
        <v>57</v>
      </c>
      <c r="F8026" t="s">
        <v>5</v>
      </c>
      <c r="G8026">
        <v>5</v>
      </c>
      <c r="H8026">
        <v>4219.03</v>
      </c>
      <c r="I8026">
        <v>21095.15</v>
      </c>
      <c r="J8026" t="s">
        <v>81</v>
      </c>
      <c r="K8026" t="s">
        <v>82</v>
      </c>
      <c r="L8026" t="s">
        <v>129</v>
      </c>
      <c r="M8026">
        <v>2024</v>
      </c>
      <c r="N8026" t="s">
        <v>84</v>
      </c>
      <c r="O8026" t="s">
        <v>9106</v>
      </c>
      <c r="P8026" t="s">
        <v>748</v>
      </c>
    </row>
    <row r="8027" spans="1:16" x14ac:dyDescent="0.45">
      <c r="A8027">
        <v>8026</v>
      </c>
      <c r="B8027" s="10">
        <v>45512</v>
      </c>
      <c r="C8027">
        <v>5943</v>
      </c>
      <c r="D8027" t="s">
        <v>89</v>
      </c>
      <c r="E8027">
        <v>25</v>
      </c>
      <c r="F8027" t="s">
        <v>102</v>
      </c>
      <c r="G8027">
        <v>1</v>
      </c>
      <c r="H8027">
        <v>4170.95</v>
      </c>
      <c r="I8027">
        <v>4170.95</v>
      </c>
      <c r="J8027" t="s">
        <v>87</v>
      </c>
      <c r="K8027" t="s">
        <v>82</v>
      </c>
      <c r="L8027" t="s">
        <v>129</v>
      </c>
      <c r="M8027">
        <v>2024</v>
      </c>
      <c r="N8027" t="s">
        <v>84</v>
      </c>
      <c r="O8027" t="s">
        <v>5489</v>
      </c>
      <c r="P8027" t="s">
        <v>86</v>
      </c>
    </row>
    <row r="8028" spans="1:16" x14ac:dyDescent="0.45">
      <c r="A8028">
        <v>8027</v>
      </c>
      <c r="B8028" s="10">
        <v>45512</v>
      </c>
      <c r="C8028">
        <v>7282</v>
      </c>
      <c r="D8028" t="s">
        <v>89</v>
      </c>
      <c r="E8028">
        <v>55</v>
      </c>
      <c r="F8028" t="s">
        <v>7</v>
      </c>
      <c r="G8028">
        <v>2</v>
      </c>
      <c r="H8028">
        <v>755.48</v>
      </c>
      <c r="I8028">
        <v>1510.96</v>
      </c>
      <c r="J8028" t="s">
        <v>81</v>
      </c>
      <c r="K8028" t="s">
        <v>567</v>
      </c>
      <c r="L8028" t="s">
        <v>129</v>
      </c>
      <c r="M8028">
        <v>2024</v>
      </c>
      <c r="N8028" t="s">
        <v>84</v>
      </c>
      <c r="O8028" t="s">
        <v>7021</v>
      </c>
      <c r="P8028" t="s">
        <v>86</v>
      </c>
    </row>
    <row r="8029" spans="1:16" x14ac:dyDescent="0.45">
      <c r="A8029">
        <v>8028</v>
      </c>
      <c r="B8029" s="10">
        <v>45513</v>
      </c>
      <c r="C8029">
        <v>1246</v>
      </c>
      <c r="D8029" t="s">
        <v>89</v>
      </c>
      <c r="E8029">
        <v>30</v>
      </c>
      <c r="F8029" t="s">
        <v>8</v>
      </c>
      <c r="G8029">
        <v>1</v>
      </c>
      <c r="H8029">
        <v>886.01</v>
      </c>
      <c r="I8029">
        <v>886.01</v>
      </c>
      <c r="J8029" t="s">
        <v>87</v>
      </c>
      <c r="K8029" t="s">
        <v>567</v>
      </c>
      <c r="L8029" t="s">
        <v>129</v>
      </c>
      <c r="M8029">
        <v>2024</v>
      </c>
      <c r="N8029" t="s">
        <v>84</v>
      </c>
      <c r="O8029" t="s">
        <v>648</v>
      </c>
      <c r="P8029" t="s">
        <v>86</v>
      </c>
    </row>
    <row r="8030" spans="1:16" x14ac:dyDescent="0.45">
      <c r="A8030">
        <v>8029</v>
      </c>
      <c r="B8030" s="10">
        <v>45513</v>
      </c>
      <c r="C8030">
        <v>4219</v>
      </c>
      <c r="D8030" t="s">
        <v>89</v>
      </c>
      <c r="E8030">
        <v>29</v>
      </c>
      <c r="F8030" t="s">
        <v>8</v>
      </c>
      <c r="G8030">
        <v>3</v>
      </c>
      <c r="H8030">
        <v>1150.74</v>
      </c>
      <c r="I8030">
        <v>3452.22</v>
      </c>
      <c r="J8030" t="s">
        <v>87</v>
      </c>
      <c r="K8030" t="s">
        <v>82</v>
      </c>
      <c r="L8030" t="s">
        <v>129</v>
      </c>
      <c r="M8030">
        <v>2024</v>
      </c>
      <c r="N8030" t="s">
        <v>668</v>
      </c>
      <c r="O8030" t="s">
        <v>9260</v>
      </c>
      <c r="P8030" t="s">
        <v>748</v>
      </c>
    </row>
    <row r="8031" spans="1:16" x14ac:dyDescent="0.45">
      <c r="A8031">
        <v>8030</v>
      </c>
      <c r="B8031" s="10">
        <v>45513</v>
      </c>
      <c r="C8031">
        <v>9983</v>
      </c>
      <c r="D8031" t="s">
        <v>80</v>
      </c>
      <c r="E8031">
        <v>52</v>
      </c>
      <c r="F8031" t="s">
        <v>102</v>
      </c>
      <c r="G8031">
        <v>5</v>
      </c>
      <c r="H8031">
        <v>1343.09</v>
      </c>
      <c r="I8031">
        <v>6715.45</v>
      </c>
      <c r="J8031" t="s">
        <v>93</v>
      </c>
      <c r="K8031" t="s">
        <v>82</v>
      </c>
      <c r="L8031" t="s">
        <v>129</v>
      </c>
      <c r="M8031">
        <v>2024</v>
      </c>
      <c r="N8031" t="s">
        <v>84</v>
      </c>
      <c r="O8031" t="s">
        <v>4336</v>
      </c>
      <c r="P8031" t="s">
        <v>86</v>
      </c>
    </row>
    <row r="8032" spans="1:16" x14ac:dyDescent="0.45">
      <c r="A8032">
        <v>8031</v>
      </c>
      <c r="B8032" s="10">
        <v>45513</v>
      </c>
      <c r="C8032">
        <v>1636</v>
      </c>
      <c r="D8032" t="s">
        <v>89</v>
      </c>
      <c r="E8032">
        <v>55</v>
      </c>
      <c r="F8032" t="s">
        <v>8</v>
      </c>
      <c r="G8032">
        <v>4</v>
      </c>
      <c r="H8032">
        <v>2844.24</v>
      </c>
      <c r="I8032">
        <v>11376.96</v>
      </c>
      <c r="J8032" t="s">
        <v>81</v>
      </c>
      <c r="K8032" t="s">
        <v>82</v>
      </c>
      <c r="L8032" t="s">
        <v>129</v>
      </c>
      <c r="M8032">
        <v>2024</v>
      </c>
      <c r="N8032" t="s">
        <v>84</v>
      </c>
      <c r="O8032" t="s">
        <v>1514</v>
      </c>
      <c r="P8032" t="s">
        <v>86</v>
      </c>
    </row>
    <row r="8033" spans="1:16" x14ac:dyDescent="0.45">
      <c r="A8033">
        <v>8032</v>
      </c>
      <c r="B8033" s="10">
        <v>45513</v>
      </c>
      <c r="C8033">
        <v>4775</v>
      </c>
      <c r="D8033" t="s">
        <v>80</v>
      </c>
      <c r="E8033">
        <v>60</v>
      </c>
      <c r="F8033" t="s">
        <v>5</v>
      </c>
      <c r="G8033">
        <v>4</v>
      </c>
      <c r="H8033">
        <v>1671.08</v>
      </c>
      <c r="I8033">
        <v>6684.32</v>
      </c>
      <c r="J8033" t="s">
        <v>81</v>
      </c>
      <c r="K8033" t="s">
        <v>82</v>
      </c>
      <c r="L8033" t="s">
        <v>129</v>
      </c>
      <c r="M8033">
        <v>2024</v>
      </c>
      <c r="N8033" t="s">
        <v>84</v>
      </c>
      <c r="O8033" t="s">
        <v>1515</v>
      </c>
      <c r="P8033" t="s">
        <v>86</v>
      </c>
    </row>
    <row r="8034" spans="1:16" x14ac:dyDescent="0.45">
      <c r="A8034">
        <v>8033</v>
      </c>
      <c r="B8034" s="10">
        <v>45513</v>
      </c>
      <c r="C8034">
        <v>3421</v>
      </c>
      <c r="D8034" t="s">
        <v>89</v>
      </c>
      <c r="E8034">
        <v>53</v>
      </c>
      <c r="F8034" t="s">
        <v>5</v>
      </c>
      <c r="G8034">
        <v>1</v>
      </c>
      <c r="H8034">
        <v>4767.17</v>
      </c>
      <c r="I8034">
        <v>4767.17</v>
      </c>
      <c r="J8034" t="s">
        <v>93</v>
      </c>
      <c r="K8034" t="s">
        <v>82</v>
      </c>
      <c r="L8034" t="s">
        <v>129</v>
      </c>
      <c r="M8034">
        <v>2024</v>
      </c>
      <c r="N8034" t="s">
        <v>84</v>
      </c>
      <c r="O8034" t="s">
        <v>5710</v>
      </c>
      <c r="P8034" t="s">
        <v>86</v>
      </c>
    </row>
    <row r="8035" spans="1:16" x14ac:dyDescent="0.45">
      <c r="A8035">
        <v>8034</v>
      </c>
      <c r="B8035" s="10">
        <v>45513</v>
      </c>
      <c r="C8035">
        <v>5183</v>
      </c>
      <c r="D8035" t="s">
        <v>89</v>
      </c>
      <c r="E8035">
        <v>64</v>
      </c>
      <c r="F8035" t="s">
        <v>6</v>
      </c>
      <c r="G8035">
        <v>1</v>
      </c>
      <c r="H8035">
        <v>635.59</v>
      </c>
      <c r="I8035">
        <v>635.59</v>
      </c>
      <c r="J8035" t="s">
        <v>81</v>
      </c>
      <c r="K8035" t="s">
        <v>567</v>
      </c>
      <c r="L8035" t="s">
        <v>129</v>
      </c>
      <c r="M8035">
        <v>2024</v>
      </c>
      <c r="N8035" t="s">
        <v>84</v>
      </c>
      <c r="O8035" t="s">
        <v>8121</v>
      </c>
      <c r="P8035" t="s">
        <v>86</v>
      </c>
    </row>
    <row r="8036" spans="1:16" x14ac:dyDescent="0.45">
      <c r="A8036">
        <v>8035</v>
      </c>
      <c r="B8036" s="10">
        <v>45513</v>
      </c>
      <c r="C8036">
        <v>1712</v>
      </c>
      <c r="D8036" t="s">
        <v>89</v>
      </c>
      <c r="E8036">
        <v>19</v>
      </c>
      <c r="F8036" t="s">
        <v>9</v>
      </c>
      <c r="G8036">
        <v>1</v>
      </c>
      <c r="H8036">
        <v>1270.0999999999999</v>
      </c>
      <c r="I8036">
        <v>1270.0999999999999</v>
      </c>
      <c r="J8036" t="s">
        <v>95</v>
      </c>
      <c r="K8036" t="s">
        <v>567</v>
      </c>
      <c r="L8036" t="s">
        <v>129</v>
      </c>
      <c r="M8036">
        <v>2024</v>
      </c>
      <c r="N8036" t="s">
        <v>84</v>
      </c>
      <c r="O8036" t="s">
        <v>7737</v>
      </c>
      <c r="P8036" t="s">
        <v>86</v>
      </c>
    </row>
    <row r="8037" spans="1:16" x14ac:dyDescent="0.45">
      <c r="A8037">
        <v>8036</v>
      </c>
      <c r="B8037" s="10">
        <v>45513</v>
      </c>
      <c r="C8037">
        <v>6845</v>
      </c>
      <c r="D8037" t="s">
        <v>89</v>
      </c>
      <c r="E8037">
        <v>32</v>
      </c>
      <c r="F8037" t="s">
        <v>102</v>
      </c>
      <c r="G8037">
        <v>3</v>
      </c>
      <c r="H8037">
        <v>4348.17</v>
      </c>
      <c r="I8037">
        <v>13044.51</v>
      </c>
      <c r="J8037" t="s">
        <v>87</v>
      </c>
      <c r="K8037" t="s">
        <v>82</v>
      </c>
      <c r="L8037" t="s">
        <v>129</v>
      </c>
      <c r="M8037">
        <v>2024</v>
      </c>
      <c r="N8037" t="s">
        <v>84</v>
      </c>
      <c r="O8037" t="s">
        <v>6175</v>
      </c>
      <c r="P8037" t="s">
        <v>86</v>
      </c>
    </row>
    <row r="8038" spans="1:16" x14ac:dyDescent="0.45">
      <c r="A8038">
        <v>8037</v>
      </c>
      <c r="B8038" s="10">
        <v>45513</v>
      </c>
      <c r="C8038">
        <v>6323</v>
      </c>
      <c r="D8038" t="s">
        <v>80</v>
      </c>
      <c r="E8038">
        <v>51</v>
      </c>
      <c r="F8038" t="s">
        <v>8</v>
      </c>
      <c r="G8038">
        <v>3</v>
      </c>
      <c r="H8038">
        <v>2942.44</v>
      </c>
      <c r="I8038">
        <v>8827.32</v>
      </c>
      <c r="J8038" t="s">
        <v>93</v>
      </c>
      <c r="K8038" t="s">
        <v>82</v>
      </c>
      <c r="L8038" t="s">
        <v>129</v>
      </c>
      <c r="M8038">
        <v>2024</v>
      </c>
      <c r="N8038" t="s">
        <v>668</v>
      </c>
      <c r="O8038" t="s">
        <v>9540</v>
      </c>
      <c r="P8038" t="s">
        <v>86</v>
      </c>
    </row>
    <row r="8039" spans="1:16" x14ac:dyDescent="0.45">
      <c r="A8039">
        <v>8038</v>
      </c>
      <c r="B8039" s="10">
        <v>45513</v>
      </c>
      <c r="C8039">
        <v>7032</v>
      </c>
      <c r="D8039" t="s">
        <v>89</v>
      </c>
      <c r="E8039">
        <v>56</v>
      </c>
      <c r="F8039" t="s">
        <v>7</v>
      </c>
      <c r="G8039">
        <v>5</v>
      </c>
      <c r="H8039">
        <v>2759.77</v>
      </c>
      <c r="I8039">
        <v>13798.85</v>
      </c>
      <c r="J8039" t="s">
        <v>81</v>
      </c>
      <c r="K8039" t="s">
        <v>82</v>
      </c>
      <c r="L8039" t="s">
        <v>129</v>
      </c>
      <c r="M8039">
        <v>2024</v>
      </c>
      <c r="N8039" t="s">
        <v>84</v>
      </c>
      <c r="O8039" t="s">
        <v>4785</v>
      </c>
      <c r="P8039" t="s">
        <v>86</v>
      </c>
    </row>
    <row r="8040" spans="1:16" x14ac:dyDescent="0.45">
      <c r="A8040">
        <v>8039</v>
      </c>
      <c r="B8040" s="10">
        <v>45513</v>
      </c>
      <c r="C8040">
        <v>4644</v>
      </c>
      <c r="D8040" t="s">
        <v>80</v>
      </c>
      <c r="E8040">
        <v>43</v>
      </c>
      <c r="F8040" t="s">
        <v>6</v>
      </c>
      <c r="G8040">
        <v>3</v>
      </c>
      <c r="H8040">
        <v>2992.01</v>
      </c>
      <c r="I8040">
        <v>8976.0300000000007</v>
      </c>
      <c r="J8040" t="s">
        <v>97</v>
      </c>
      <c r="K8040" t="s">
        <v>82</v>
      </c>
      <c r="L8040" t="s">
        <v>129</v>
      </c>
      <c r="M8040">
        <v>2024</v>
      </c>
      <c r="N8040" t="s">
        <v>84</v>
      </c>
      <c r="O8040" t="s">
        <v>6379</v>
      </c>
      <c r="P8040" t="s">
        <v>86</v>
      </c>
    </row>
    <row r="8041" spans="1:16" x14ac:dyDescent="0.45">
      <c r="A8041">
        <v>8040</v>
      </c>
      <c r="B8041" s="10">
        <v>45513</v>
      </c>
      <c r="C8041">
        <v>8773</v>
      </c>
      <c r="D8041" t="s">
        <v>80</v>
      </c>
      <c r="E8041">
        <v>22</v>
      </c>
      <c r="F8041" t="s">
        <v>5</v>
      </c>
      <c r="G8041">
        <v>5</v>
      </c>
      <c r="H8041">
        <v>1298.71</v>
      </c>
      <c r="I8041">
        <v>6493.55</v>
      </c>
      <c r="J8041" t="s">
        <v>95</v>
      </c>
      <c r="K8041" t="s">
        <v>82</v>
      </c>
      <c r="L8041" t="s">
        <v>129</v>
      </c>
      <c r="M8041">
        <v>2024</v>
      </c>
      <c r="N8041" t="s">
        <v>668</v>
      </c>
      <c r="O8041" t="s">
        <v>9776</v>
      </c>
      <c r="P8041" t="s">
        <v>86</v>
      </c>
    </row>
    <row r="8042" spans="1:16" x14ac:dyDescent="0.45">
      <c r="A8042">
        <v>8041</v>
      </c>
      <c r="B8042" s="10">
        <v>45513</v>
      </c>
      <c r="C8042">
        <v>3108</v>
      </c>
      <c r="D8042" t="s">
        <v>89</v>
      </c>
      <c r="E8042">
        <v>42</v>
      </c>
      <c r="F8042" t="s">
        <v>102</v>
      </c>
      <c r="G8042">
        <v>5</v>
      </c>
      <c r="H8042">
        <v>3819.16</v>
      </c>
      <c r="I8042">
        <v>19095.8</v>
      </c>
      <c r="J8042" t="s">
        <v>97</v>
      </c>
      <c r="K8042" t="s">
        <v>82</v>
      </c>
      <c r="L8042" t="s">
        <v>129</v>
      </c>
      <c r="M8042">
        <v>2024</v>
      </c>
      <c r="N8042" t="s">
        <v>84</v>
      </c>
      <c r="O8042" t="s">
        <v>4568</v>
      </c>
      <c r="P8042" t="s">
        <v>86</v>
      </c>
    </row>
    <row r="8043" spans="1:16" x14ac:dyDescent="0.45">
      <c r="A8043">
        <v>8042</v>
      </c>
      <c r="B8043" s="10">
        <v>45514</v>
      </c>
      <c r="C8043">
        <v>4614</v>
      </c>
      <c r="D8043" t="s">
        <v>80</v>
      </c>
      <c r="E8043">
        <v>51</v>
      </c>
      <c r="F8043" t="s">
        <v>102</v>
      </c>
      <c r="G8043">
        <v>1</v>
      </c>
      <c r="H8043">
        <v>2507.83</v>
      </c>
      <c r="I8043">
        <v>2507.83</v>
      </c>
      <c r="J8043" t="s">
        <v>93</v>
      </c>
      <c r="K8043" t="s">
        <v>82</v>
      </c>
      <c r="L8043" t="s">
        <v>129</v>
      </c>
      <c r="M8043">
        <v>2024</v>
      </c>
      <c r="N8043" t="s">
        <v>84</v>
      </c>
      <c r="O8043" t="s">
        <v>555</v>
      </c>
      <c r="P8043" t="s">
        <v>86</v>
      </c>
    </row>
    <row r="8044" spans="1:16" x14ac:dyDescent="0.45">
      <c r="A8044">
        <v>8043</v>
      </c>
      <c r="B8044" s="10">
        <v>45514</v>
      </c>
      <c r="C8044">
        <v>7957</v>
      </c>
      <c r="D8044" t="s">
        <v>80</v>
      </c>
      <c r="E8044">
        <v>64</v>
      </c>
      <c r="F8044" t="s">
        <v>5</v>
      </c>
      <c r="G8044">
        <v>4</v>
      </c>
      <c r="H8044">
        <v>260.85000000000002</v>
      </c>
      <c r="I8044">
        <v>1043.4000000000001</v>
      </c>
      <c r="J8044" t="s">
        <v>81</v>
      </c>
      <c r="K8044" t="s">
        <v>567</v>
      </c>
      <c r="L8044" t="s">
        <v>129</v>
      </c>
      <c r="M8044">
        <v>2024</v>
      </c>
      <c r="N8044" t="s">
        <v>84</v>
      </c>
      <c r="O8044" t="s">
        <v>7420</v>
      </c>
      <c r="P8044" t="s">
        <v>86</v>
      </c>
    </row>
    <row r="8045" spans="1:16" x14ac:dyDescent="0.45">
      <c r="A8045">
        <v>8044</v>
      </c>
      <c r="B8045" s="10">
        <v>45514</v>
      </c>
      <c r="C8045">
        <v>6279</v>
      </c>
      <c r="D8045" t="s">
        <v>89</v>
      </c>
      <c r="E8045">
        <v>21</v>
      </c>
      <c r="F8045" t="s">
        <v>9</v>
      </c>
      <c r="G8045">
        <v>1</v>
      </c>
      <c r="H8045">
        <v>926.93</v>
      </c>
      <c r="I8045">
        <v>926.93</v>
      </c>
      <c r="J8045" t="s">
        <v>95</v>
      </c>
      <c r="K8045" t="s">
        <v>567</v>
      </c>
      <c r="L8045" t="s">
        <v>129</v>
      </c>
      <c r="M8045">
        <v>2024</v>
      </c>
      <c r="N8045" t="s">
        <v>84</v>
      </c>
      <c r="O8045" t="s">
        <v>7738</v>
      </c>
      <c r="P8045" t="s">
        <v>86</v>
      </c>
    </row>
    <row r="8046" spans="1:16" x14ac:dyDescent="0.45">
      <c r="A8046">
        <v>8045</v>
      </c>
      <c r="B8046" s="10">
        <v>45514</v>
      </c>
      <c r="C8046">
        <v>5332</v>
      </c>
      <c r="D8046" t="s">
        <v>80</v>
      </c>
      <c r="E8046">
        <v>51</v>
      </c>
      <c r="F8046" t="s">
        <v>102</v>
      </c>
      <c r="G8046">
        <v>3</v>
      </c>
      <c r="H8046">
        <v>4092.29</v>
      </c>
      <c r="I8046">
        <v>12276.87</v>
      </c>
      <c r="J8046" t="s">
        <v>93</v>
      </c>
      <c r="K8046" t="s">
        <v>82</v>
      </c>
      <c r="L8046" t="s">
        <v>129</v>
      </c>
      <c r="M8046">
        <v>2024</v>
      </c>
      <c r="N8046" t="s">
        <v>84</v>
      </c>
      <c r="O8046" t="s">
        <v>8547</v>
      </c>
      <c r="P8046" t="s">
        <v>748</v>
      </c>
    </row>
    <row r="8047" spans="1:16" x14ac:dyDescent="0.45">
      <c r="A8047">
        <v>8046</v>
      </c>
      <c r="B8047" s="10">
        <v>45514</v>
      </c>
      <c r="C8047">
        <v>4900</v>
      </c>
      <c r="D8047" t="s">
        <v>89</v>
      </c>
      <c r="E8047">
        <v>44</v>
      </c>
      <c r="F8047" t="s">
        <v>8</v>
      </c>
      <c r="G8047">
        <v>2</v>
      </c>
      <c r="H8047">
        <v>1757.97</v>
      </c>
      <c r="I8047">
        <v>3515.94</v>
      </c>
      <c r="J8047" t="s">
        <v>97</v>
      </c>
      <c r="K8047" t="s">
        <v>82</v>
      </c>
      <c r="L8047" t="s">
        <v>129</v>
      </c>
      <c r="M8047">
        <v>2024</v>
      </c>
      <c r="N8047" t="s">
        <v>84</v>
      </c>
      <c r="O8047" t="s">
        <v>2882</v>
      </c>
      <c r="P8047" t="s">
        <v>86</v>
      </c>
    </row>
    <row r="8048" spans="1:16" x14ac:dyDescent="0.45">
      <c r="A8048">
        <v>8047</v>
      </c>
      <c r="B8048" s="10">
        <v>45514</v>
      </c>
      <c r="C8048">
        <v>8939</v>
      </c>
      <c r="D8048" t="s">
        <v>89</v>
      </c>
      <c r="E8048">
        <v>59</v>
      </c>
      <c r="F8048" t="s">
        <v>7</v>
      </c>
      <c r="G8048">
        <v>3</v>
      </c>
      <c r="H8048">
        <v>3878.55</v>
      </c>
      <c r="I8048">
        <v>11635.65</v>
      </c>
      <c r="J8048" t="s">
        <v>81</v>
      </c>
      <c r="K8048" t="s">
        <v>82</v>
      </c>
      <c r="L8048" t="s">
        <v>129</v>
      </c>
      <c r="M8048">
        <v>2024</v>
      </c>
      <c r="N8048" t="s">
        <v>84</v>
      </c>
      <c r="O8048" t="s">
        <v>8459</v>
      </c>
      <c r="P8048" t="s">
        <v>748</v>
      </c>
    </row>
    <row r="8049" spans="1:16" x14ac:dyDescent="0.45">
      <c r="A8049">
        <v>8048</v>
      </c>
      <c r="B8049" s="10">
        <v>45514</v>
      </c>
      <c r="C8049">
        <v>7963</v>
      </c>
      <c r="D8049" t="s">
        <v>80</v>
      </c>
      <c r="E8049">
        <v>46</v>
      </c>
      <c r="F8049" t="s">
        <v>7</v>
      </c>
      <c r="G8049">
        <v>4</v>
      </c>
      <c r="H8049">
        <v>3333.71</v>
      </c>
      <c r="I8049">
        <v>13334.84</v>
      </c>
      <c r="J8049" t="s">
        <v>93</v>
      </c>
      <c r="K8049" t="s">
        <v>82</v>
      </c>
      <c r="L8049" t="s">
        <v>129</v>
      </c>
      <c r="M8049">
        <v>2024</v>
      </c>
      <c r="N8049" t="s">
        <v>84</v>
      </c>
      <c r="O8049" t="s">
        <v>2153</v>
      </c>
      <c r="P8049" t="s">
        <v>86</v>
      </c>
    </row>
    <row r="8050" spans="1:16" x14ac:dyDescent="0.45">
      <c r="A8050">
        <v>8049</v>
      </c>
      <c r="B8050" s="10">
        <v>45514</v>
      </c>
      <c r="C8050">
        <v>5568</v>
      </c>
      <c r="D8050" t="s">
        <v>80</v>
      </c>
      <c r="E8050">
        <v>22</v>
      </c>
      <c r="F8050" t="s">
        <v>5</v>
      </c>
      <c r="G8050">
        <v>3</v>
      </c>
      <c r="H8050">
        <v>1542.23</v>
      </c>
      <c r="I8050">
        <v>4626.6899999999996</v>
      </c>
      <c r="J8050" t="s">
        <v>95</v>
      </c>
      <c r="K8050" t="s">
        <v>82</v>
      </c>
      <c r="L8050" t="s">
        <v>129</v>
      </c>
      <c r="M8050">
        <v>2024</v>
      </c>
      <c r="N8050" t="s">
        <v>84</v>
      </c>
      <c r="O8050" t="s">
        <v>8699</v>
      </c>
      <c r="P8050" t="s">
        <v>748</v>
      </c>
    </row>
    <row r="8051" spans="1:16" x14ac:dyDescent="0.45">
      <c r="A8051">
        <v>8050</v>
      </c>
      <c r="B8051" s="10">
        <v>45514</v>
      </c>
      <c r="C8051">
        <v>8838</v>
      </c>
      <c r="D8051" t="s">
        <v>80</v>
      </c>
      <c r="E8051">
        <v>35</v>
      </c>
      <c r="F8051" t="s">
        <v>102</v>
      </c>
      <c r="G8051">
        <v>4</v>
      </c>
      <c r="H8051">
        <v>678.83</v>
      </c>
      <c r="I8051">
        <v>2715.32</v>
      </c>
      <c r="J8051" t="s">
        <v>97</v>
      </c>
      <c r="K8051" t="s">
        <v>82</v>
      </c>
      <c r="L8051" t="s">
        <v>129</v>
      </c>
      <c r="M8051">
        <v>2024</v>
      </c>
      <c r="N8051" t="s">
        <v>84</v>
      </c>
      <c r="O8051" t="s">
        <v>1831</v>
      </c>
      <c r="P8051" t="s">
        <v>86</v>
      </c>
    </row>
    <row r="8052" spans="1:16" x14ac:dyDescent="0.45">
      <c r="A8052">
        <v>8051</v>
      </c>
      <c r="B8052" s="10">
        <v>45514</v>
      </c>
      <c r="C8052">
        <v>2845</v>
      </c>
      <c r="D8052" t="s">
        <v>80</v>
      </c>
      <c r="E8052">
        <v>21</v>
      </c>
      <c r="F8052" t="s">
        <v>7</v>
      </c>
      <c r="G8052">
        <v>2</v>
      </c>
      <c r="H8052">
        <v>4044.38</v>
      </c>
      <c r="I8052">
        <v>8088.76</v>
      </c>
      <c r="J8052" t="s">
        <v>95</v>
      </c>
      <c r="K8052" t="s">
        <v>82</v>
      </c>
      <c r="L8052" t="s">
        <v>129</v>
      </c>
      <c r="M8052">
        <v>2024</v>
      </c>
      <c r="N8052" t="s">
        <v>84</v>
      </c>
      <c r="O8052" t="s">
        <v>2606</v>
      </c>
      <c r="P8052" t="s">
        <v>86</v>
      </c>
    </row>
    <row r="8053" spans="1:16" x14ac:dyDescent="0.45">
      <c r="A8053">
        <v>8052</v>
      </c>
      <c r="B8053" s="10">
        <v>45514</v>
      </c>
      <c r="C8053">
        <v>1382</v>
      </c>
      <c r="D8053" t="s">
        <v>80</v>
      </c>
      <c r="E8053">
        <v>18</v>
      </c>
      <c r="F8053" t="s">
        <v>102</v>
      </c>
      <c r="G8053">
        <v>2</v>
      </c>
      <c r="H8053">
        <v>3233.28</v>
      </c>
      <c r="I8053">
        <v>6466.56</v>
      </c>
      <c r="J8053" t="s">
        <v>95</v>
      </c>
      <c r="K8053" t="s">
        <v>82</v>
      </c>
      <c r="L8053" t="s">
        <v>129</v>
      </c>
      <c r="M8053">
        <v>2024</v>
      </c>
      <c r="N8053" t="s">
        <v>668</v>
      </c>
      <c r="O8053" t="s">
        <v>9921</v>
      </c>
      <c r="P8053" t="s">
        <v>86</v>
      </c>
    </row>
    <row r="8054" spans="1:16" x14ac:dyDescent="0.45">
      <c r="A8054">
        <v>8053</v>
      </c>
      <c r="B8054" s="10">
        <v>45514</v>
      </c>
      <c r="C8054">
        <v>5112</v>
      </c>
      <c r="D8054" t="s">
        <v>80</v>
      </c>
      <c r="E8054">
        <v>37</v>
      </c>
      <c r="F8054" t="s">
        <v>5</v>
      </c>
      <c r="G8054">
        <v>5</v>
      </c>
      <c r="H8054">
        <v>1538.95</v>
      </c>
      <c r="I8054">
        <v>7694.75</v>
      </c>
      <c r="J8054" t="s">
        <v>97</v>
      </c>
      <c r="K8054" t="s">
        <v>82</v>
      </c>
      <c r="L8054" t="s">
        <v>129</v>
      </c>
      <c r="M8054">
        <v>2024</v>
      </c>
      <c r="N8054" t="s">
        <v>84</v>
      </c>
      <c r="O8054" t="s">
        <v>4569</v>
      </c>
      <c r="P8054" t="s">
        <v>86</v>
      </c>
    </row>
    <row r="8055" spans="1:16" x14ac:dyDescent="0.45">
      <c r="A8055">
        <v>8054</v>
      </c>
      <c r="B8055" s="10">
        <v>45514</v>
      </c>
      <c r="C8055">
        <v>8069</v>
      </c>
      <c r="D8055" t="s">
        <v>80</v>
      </c>
      <c r="E8055">
        <v>23</v>
      </c>
      <c r="F8055" t="s">
        <v>9</v>
      </c>
      <c r="G8055">
        <v>3</v>
      </c>
      <c r="H8055">
        <v>2640.21</v>
      </c>
      <c r="I8055">
        <v>7920.63</v>
      </c>
      <c r="J8055" t="s">
        <v>95</v>
      </c>
      <c r="K8055" t="s">
        <v>82</v>
      </c>
      <c r="L8055" t="s">
        <v>129</v>
      </c>
      <c r="M8055">
        <v>2024</v>
      </c>
      <c r="N8055" t="s">
        <v>84</v>
      </c>
      <c r="O8055" t="s">
        <v>6937</v>
      </c>
      <c r="P8055" t="s">
        <v>86</v>
      </c>
    </row>
    <row r="8056" spans="1:16" x14ac:dyDescent="0.45">
      <c r="A8056">
        <v>8055</v>
      </c>
      <c r="B8056" s="10">
        <v>45515</v>
      </c>
      <c r="C8056">
        <v>4810</v>
      </c>
      <c r="D8056" t="s">
        <v>89</v>
      </c>
      <c r="E8056">
        <v>37</v>
      </c>
      <c r="F8056" t="s">
        <v>7</v>
      </c>
      <c r="G8056">
        <v>5</v>
      </c>
      <c r="H8056">
        <v>3078.92</v>
      </c>
      <c r="I8056">
        <v>15394.6</v>
      </c>
      <c r="J8056" t="s">
        <v>97</v>
      </c>
      <c r="K8056" t="s">
        <v>82</v>
      </c>
      <c r="L8056" t="s">
        <v>129</v>
      </c>
      <c r="M8056">
        <v>2024</v>
      </c>
      <c r="N8056" t="s">
        <v>84</v>
      </c>
      <c r="O8056" t="s">
        <v>390</v>
      </c>
      <c r="P8056" t="s">
        <v>86</v>
      </c>
    </row>
    <row r="8057" spans="1:16" x14ac:dyDescent="0.45">
      <c r="A8057">
        <v>8056</v>
      </c>
      <c r="B8057" s="10">
        <v>45515</v>
      </c>
      <c r="C8057">
        <v>2509</v>
      </c>
      <c r="D8057" t="s">
        <v>89</v>
      </c>
      <c r="E8057">
        <v>37</v>
      </c>
      <c r="F8057" t="s">
        <v>8</v>
      </c>
      <c r="G8057">
        <v>1</v>
      </c>
      <c r="H8057">
        <v>60.49</v>
      </c>
      <c r="I8057">
        <v>60.49</v>
      </c>
      <c r="J8057" t="s">
        <v>97</v>
      </c>
      <c r="K8057" t="s">
        <v>567</v>
      </c>
      <c r="L8057" t="s">
        <v>129</v>
      </c>
      <c r="M8057">
        <v>2024</v>
      </c>
      <c r="N8057" t="s">
        <v>84</v>
      </c>
      <c r="O8057" t="s">
        <v>7985</v>
      </c>
      <c r="P8057" t="s">
        <v>86</v>
      </c>
    </row>
    <row r="8058" spans="1:16" x14ac:dyDescent="0.45">
      <c r="A8058">
        <v>8057</v>
      </c>
      <c r="B8058" s="10">
        <v>45515</v>
      </c>
      <c r="C8058">
        <v>8573</v>
      </c>
      <c r="D8058" t="s">
        <v>89</v>
      </c>
      <c r="E8058">
        <v>63</v>
      </c>
      <c r="F8058" t="s">
        <v>6</v>
      </c>
      <c r="G8058">
        <v>1</v>
      </c>
      <c r="H8058">
        <v>3369.04</v>
      </c>
      <c r="I8058">
        <v>3369.04</v>
      </c>
      <c r="J8058" t="s">
        <v>81</v>
      </c>
      <c r="K8058" t="s">
        <v>82</v>
      </c>
      <c r="L8058" t="s">
        <v>129</v>
      </c>
      <c r="M8058">
        <v>2024</v>
      </c>
      <c r="N8058" t="s">
        <v>84</v>
      </c>
      <c r="O8058" t="s">
        <v>5945</v>
      </c>
      <c r="P8058" t="s">
        <v>86</v>
      </c>
    </row>
    <row r="8059" spans="1:16" x14ac:dyDescent="0.45">
      <c r="A8059">
        <v>8058</v>
      </c>
      <c r="B8059" s="10">
        <v>45515</v>
      </c>
      <c r="C8059">
        <v>2578</v>
      </c>
      <c r="D8059" t="s">
        <v>80</v>
      </c>
      <c r="E8059">
        <v>44</v>
      </c>
      <c r="F8059" t="s">
        <v>5</v>
      </c>
      <c r="G8059">
        <v>1</v>
      </c>
      <c r="H8059">
        <v>3297.59</v>
      </c>
      <c r="I8059">
        <v>3297.59</v>
      </c>
      <c r="J8059" t="s">
        <v>97</v>
      </c>
      <c r="K8059" t="s">
        <v>82</v>
      </c>
      <c r="L8059" t="s">
        <v>129</v>
      </c>
      <c r="M8059">
        <v>2024</v>
      </c>
      <c r="N8059" t="s">
        <v>84</v>
      </c>
      <c r="O8059" t="s">
        <v>5280</v>
      </c>
      <c r="P8059" t="s">
        <v>86</v>
      </c>
    </row>
    <row r="8060" spans="1:16" x14ac:dyDescent="0.45">
      <c r="A8060">
        <v>8059</v>
      </c>
      <c r="B8060" s="10">
        <v>45515</v>
      </c>
      <c r="C8060">
        <v>1879</v>
      </c>
      <c r="D8060" t="s">
        <v>80</v>
      </c>
      <c r="E8060">
        <v>43</v>
      </c>
      <c r="F8060" t="s">
        <v>6</v>
      </c>
      <c r="G8060">
        <v>1</v>
      </c>
      <c r="H8060">
        <v>458.76</v>
      </c>
      <c r="I8060">
        <v>458.76</v>
      </c>
      <c r="J8060" t="s">
        <v>97</v>
      </c>
      <c r="K8060" t="s">
        <v>567</v>
      </c>
      <c r="L8060" t="s">
        <v>129</v>
      </c>
      <c r="M8060">
        <v>2024</v>
      </c>
      <c r="N8060" t="s">
        <v>84</v>
      </c>
      <c r="O8060" t="s">
        <v>7986</v>
      </c>
      <c r="P8060" t="s">
        <v>86</v>
      </c>
    </row>
    <row r="8061" spans="1:16" x14ac:dyDescent="0.45">
      <c r="A8061">
        <v>8060</v>
      </c>
      <c r="B8061" s="10">
        <v>45515</v>
      </c>
      <c r="C8061">
        <v>3162</v>
      </c>
      <c r="D8061" t="s">
        <v>80</v>
      </c>
      <c r="E8061">
        <v>49</v>
      </c>
      <c r="F8061" t="s">
        <v>9</v>
      </c>
      <c r="G8061">
        <v>1</v>
      </c>
      <c r="H8061">
        <v>3949.38</v>
      </c>
      <c r="I8061">
        <v>3949.38</v>
      </c>
      <c r="J8061" t="s">
        <v>93</v>
      </c>
      <c r="K8061" t="s">
        <v>82</v>
      </c>
      <c r="L8061" t="s">
        <v>129</v>
      </c>
      <c r="M8061">
        <v>2024</v>
      </c>
      <c r="N8061" t="s">
        <v>84</v>
      </c>
      <c r="O8061" t="s">
        <v>5711</v>
      </c>
      <c r="P8061" t="s">
        <v>86</v>
      </c>
    </row>
    <row r="8062" spans="1:16" x14ac:dyDescent="0.45">
      <c r="A8062">
        <v>8061</v>
      </c>
      <c r="B8062" s="10">
        <v>45515</v>
      </c>
      <c r="C8062">
        <v>8714</v>
      </c>
      <c r="D8062" t="s">
        <v>89</v>
      </c>
      <c r="E8062">
        <v>27</v>
      </c>
      <c r="F8062" t="s">
        <v>8</v>
      </c>
      <c r="G8062">
        <v>3</v>
      </c>
      <c r="H8062">
        <v>4134.1899999999996</v>
      </c>
      <c r="I8062">
        <v>12402.57</v>
      </c>
      <c r="J8062" t="s">
        <v>87</v>
      </c>
      <c r="K8062" t="s">
        <v>82</v>
      </c>
      <c r="L8062" t="s">
        <v>129</v>
      </c>
      <c r="M8062">
        <v>2024</v>
      </c>
      <c r="N8062" t="s">
        <v>84</v>
      </c>
      <c r="O8062" t="s">
        <v>6176</v>
      </c>
      <c r="P8062" t="s">
        <v>86</v>
      </c>
    </row>
    <row r="8063" spans="1:16" x14ac:dyDescent="0.45">
      <c r="A8063">
        <v>8062</v>
      </c>
      <c r="B8063" s="10">
        <v>45515</v>
      </c>
      <c r="C8063">
        <v>2359</v>
      </c>
      <c r="D8063" t="s">
        <v>89</v>
      </c>
      <c r="E8063">
        <v>35</v>
      </c>
      <c r="F8063" t="s">
        <v>6</v>
      </c>
      <c r="G8063">
        <v>5</v>
      </c>
      <c r="H8063">
        <v>1486.3</v>
      </c>
      <c r="I8063">
        <v>7431.5</v>
      </c>
      <c r="J8063" t="s">
        <v>97</v>
      </c>
      <c r="K8063" t="s">
        <v>82</v>
      </c>
      <c r="L8063" t="s">
        <v>129</v>
      </c>
      <c r="M8063">
        <v>2024</v>
      </c>
      <c r="N8063" t="s">
        <v>84</v>
      </c>
      <c r="O8063" t="s">
        <v>4570</v>
      </c>
      <c r="P8063" t="s">
        <v>86</v>
      </c>
    </row>
    <row r="8064" spans="1:16" x14ac:dyDescent="0.45">
      <c r="A8064">
        <v>8063</v>
      </c>
      <c r="B8064" s="10">
        <v>45515</v>
      </c>
      <c r="C8064">
        <v>5431</v>
      </c>
      <c r="D8064" t="s">
        <v>89</v>
      </c>
      <c r="E8064">
        <v>58</v>
      </c>
      <c r="F8064" t="s">
        <v>8</v>
      </c>
      <c r="G8064">
        <v>5</v>
      </c>
      <c r="H8064">
        <v>852.95</v>
      </c>
      <c r="I8064">
        <v>4264.75</v>
      </c>
      <c r="J8064" t="s">
        <v>81</v>
      </c>
      <c r="K8064" t="s">
        <v>82</v>
      </c>
      <c r="L8064" t="s">
        <v>129</v>
      </c>
      <c r="M8064">
        <v>2024</v>
      </c>
      <c r="N8064" t="s">
        <v>84</v>
      </c>
      <c r="O8064" t="s">
        <v>4786</v>
      </c>
      <c r="P8064" t="s">
        <v>86</v>
      </c>
    </row>
    <row r="8065" spans="1:16" x14ac:dyDescent="0.45">
      <c r="A8065">
        <v>8064</v>
      </c>
      <c r="B8065" s="10">
        <v>45515</v>
      </c>
      <c r="C8065">
        <v>9148</v>
      </c>
      <c r="D8065" t="s">
        <v>80</v>
      </c>
      <c r="E8065">
        <v>29</v>
      </c>
      <c r="F8065" t="s">
        <v>7</v>
      </c>
      <c r="G8065">
        <v>4</v>
      </c>
      <c r="H8065">
        <v>3448.08</v>
      </c>
      <c r="I8065">
        <v>13792.32</v>
      </c>
      <c r="J8065" t="s">
        <v>87</v>
      </c>
      <c r="K8065" t="s">
        <v>82</v>
      </c>
      <c r="L8065" t="s">
        <v>129</v>
      </c>
      <c r="M8065">
        <v>2024</v>
      </c>
      <c r="N8065" t="s">
        <v>84</v>
      </c>
      <c r="O8065" t="s">
        <v>1146</v>
      </c>
      <c r="P8065" t="s">
        <v>86</v>
      </c>
    </row>
    <row r="8066" spans="1:16" x14ac:dyDescent="0.45">
      <c r="A8066">
        <v>8065</v>
      </c>
      <c r="B8066" s="10">
        <v>45515</v>
      </c>
      <c r="C8066">
        <v>4960</v>
      </c>
      <c r="D8066" t="s">
        <v>89</v>
      </c>
      <c r="E8066">
        <v>27</v>
      </c>
      <c r="F8066" t="s">
        <v>102</v>
      </c>
      <c r="G8066">
        <v>1</v>
      </c>
      <c r="H8066">
        <v>660.58</v>
      </c>
      <c r="I8066">
        <v>660.58</v>
      </c>
      <c r="J8066" t="s">
        <v>87</v>
      </c>
      <c r="K8066" t="s">
        <v>567</v>
      </c>
      <c r="L8066" t="s">
        <v>129</v>
      </c>
      <c r="M8066">
        <v>2024</v>
      </c>
      <c r="N8066" t="s">
        <v>84</v>
      </c>
      <c r="O8066" t="s">
        <v>8263</v>
      </c>
      <c r="P8066" t="s">
        <v>86</v>
      </c>
    </row>
    <row r="8067" spans="1:16" x14ac:dyDescent="0.45">
      <c r="A8067">
        <v>8066</v>
      </c>
      <c r="B8067" s="10">
        <v>45515</v>
      </c>
      <c r="C8067">
        <v>4811</v>
      </c>
      <c r="D8067" t="s">
        <v>89</v>
      </c>
      <c r="E8067">
        <v>41</v>
      </c>
      <c r="F8067" t="s">
        <v>5</v>
      </c>
      <c r="G8067">
        <v>2</v>
      </c>
      <c r="H8067">
        <v>4297.3100000000004</v>
      </c>
      <c r="I8067">
        <v>8594.6200000000008</v>
      </c>
      <c r="J8067" t="s">
        <v>97</v>
      </c>
      <c r="K8067" t="s">
        <v>82</v>
      </c>
      <c r="L8067" t="s">
        <v>129</v>
      </c>
      <c r="M8067">
        <v>2024</v>
      </c>
      <c r="N8067" t="s">
        <v>84</v>
      </c>
      <c r="O8067" t="s">
        <v>2883</v>
      </c>
      <c r="P8067" t="s">
        <v>86</v>
      </c>
    </row>
    <row r="8068" spans="1:16" x14ac:dyDescent="0.45">
      <c r="A8068">
        <v>8067</v>
      </c>
      <c r="B8068" s="10">
        <v>45515</v>
      </c>
      <c r="C8068">
        <v>5242</v>
      </c>
      <c r="D8068" t="s">
        <v>80</v>
      </c>
      <c r="E8068">
        <v>41</v>
      </c>
      <c r="F8068" t="s">
        <v>8</v>
      </c>
      <c r="G8068">
        <v>4</v>
      </c>
      <c r="H8068">
        <v>2426.64</v>
      </c>
      <c r="I8068">
        <v>9706.56</v>
      </c>
      <c r="J8068" t="s">
        <v>97</v>
      </c>
      <c r="K8068" t="s">
        <v>82</v>
      </c>
      <c r="L8068" t="s">
        <v>129</v>
      </c>
      <c r="M8068">
        <v>2024</v>
      </c>
      <c r="N8068" t="s">
        <v>668</v>
      </c>
      <c r="O8068" t="s">
        <v>10065</v>
      </c>
      <c r="P8068" t="s">
        <v>86</v>
      </c>
    </row>
    <row r="8069" spans="1:16" x14ac:dyDescent="0.45">
      <c r="A8069">
        <v>8068</v>
      </c>
      <c r="B8069" s="10">
        <v>45515</v>
      </c>
      <c r="C8069">
        <v>5217</v>
      </c>
      <c r="D8069" t="s">
        <v>89</v>
      </c>
      <c r="E8069">
        <v>55</v>
      </c>
      <c r="F8069" t="s">
        <v>7</v>
      </c>
      <c r="G8069">
        <v>4</v>
      </c>
      <c r="H8069">
        <v>4553.55</v>
      </c>
      <c r="I8069">
        <v>18214.2</v>
      </c>
      <c r="J8069" t="s">
        <v>81</v>
      </c>
      <c r="K8069" t="s">
        <v>82</v>
      </c>
      <c r="L8069" t="s">
        <v>129</v>
      </c>
      <c r="M8069">
        <v>2024</v>
      </c>
      <c r="N8069" t="s">
        <v>84</v>
      </c>
      <c r="O8069" t="s">
        <v>1516</v>
      </c>
      <c r="P8069" t="s">
        <v>86</v>
      </c>
    </row>
    <row r="8070" spans="1:16" x14ac:dyDescent="0.45">
      <c r="A8070">
        <v>8069</v>
      </c>
      <c r="B8070" s="10">
        <v>45516</v>
      </c>
      <c r="C8070">
        <v>1080</v>
      </c>
      <c r="D8070" t="s">
        <v>89</v>
      </c>
      <c r="E8070">
        <v>63</v>
      </c>
      <c r="F8070" t="s">
        <v>9</v>
      </c>
      <c r="G8070">
        <v>3</v>
      </c>
      <c r="H8070">
        <v>3228.74</v>
      </c>
      <c r="I8070">
        <v>9686.2199999999993</v>
      </c>
      <c r="J8070" t="s">
        <v>81</v>
      </c>
      <c r="K8070" t="s">
        <v>82</v>
      </c>
      <c r="L8070" t="s">
        <v>129</v>
      </c>
      <c r="M8070">
        <v>2024</v>
      </c>
      <c r="N8070" t="s">
        <v>84</v>
      </c>
      <c r="O8070" t="s">
        <v>472</v>
      </c>
      <c r="P8070" t="s">
        <v>86</v>
      </c>
    </row>
    <row r="8071" spans="1:16" x14ac:dyDescent="0.45">
      <c r="A8071">
        <v>8070</v>
      </c>
      <c r="B8071" s="10">
        <v>45516</v>
      </c>
      <c r="C8071">
        <v>3732</v>
      </c>
      <c r="D8071" t="s">
        <v>89</v>
      </c>
      <c r="E8071">
        <v>42</v>
      </c>
      <c r="F8071" t="s">
        <v>8</v>
      </c>
      <c r="G8071">
        <v>4</v>
      </c>
      <c r="H8071">
        <v>1461.21</v>
      </c>
      <c r="I8071">
        <v>5844.84</v>
      </c>
      <c r="J8071" t="s">
        <v>97</v>
      </c>
      <c r="K8071" t="s">
        <v>82</v>
      </c>
      <c r="L8071" t="s">
        <v>129</v>
      </c>
      <c r="M8071">
        <v>2024</v>
      </c>
      <c r="N8071" t="s">
        <v>84</v>
      </c>
      <c r="O8071" t="s">
        <v>1832</v>
      </c>
      <c r="P8071" t="s">
        <v>86</v>
      </c>
    </row>
    <row r="8072" spans="1:16" x14ac:dyDescent="0.45">
      <c r="A8072">
        <v>8071</v>
      </c>
      <c r="B8072" s="10">
        <v>45516</v>
      </c>
      <c r="C8072">
        <v>8833</v>
      </c>
      <c r="D8072" t="s">
        <v>80</v>
      </c>
      <c r="E8072">
        <v>25</v>
      </c>
      <c r="F8072" t="s">
        <v>9</v>
      </c>
      <c r="G8072">
        <v>2</v>
      </c>
      <c r="H8072">
        <v>2366.79</v>
      </c>
      <c r="I8072">
        <v>4733.58</v>
      </c>
      <c r="J8072" t="s">
        <v>87</v>
      </c>
      <c r="K8072" t="s">
        <v>82</v>
      </c>
      <c r="L8072" t="s">
        <v>129</v>
      </c>
      <c r="M8072">
        <v>2024</v>
      </c>
      <c r="N8072" t="s">
        <v>84</v>
      </c>
      <c r="O8072" t="s">
        <v>3829</v>
      </c>
      <c r="P8072" t="s">
        <v>86</v>
      </c>
    </row>
    <row r="8073" spans="1:16" x14ac:dyDescent="0.45">
      <c r="A8073">
        <v>8072</v>
      </c>
      <c r="B8073" s="10">
        <v>45516</v>
      </c>
      <c r="C8073">
        <v>3709</v>
      </c>
      <c r="D8073" t="s">
        <v>89</v>
      </c>
      <c r="E8073">
        <v>31</v>
      </c>
      <c r="F8073" t="s">
        <v>5</v>
      </c>
      <c r="G8073">
        <v>5</v>
      </c>
      <c r="H8073">
        <v>2670.27</v>
      </c>
      <c r="I8073">
        <v>13351.35</v>
      </c>
      <c r="J8073" t="s">
        <v>87</v>
      </c>
      <c r="K8073" t="s">
        <v>82</v>
      </c>
      <c r="L8073" t="s">
        <v>129</v>
      </c>
      <c r="M8073">
        <v>2024</v>
      </c>
      <c r="N8073" t="s">
        <v>84</v>
      </c>
      <c r="O8073" t="s">
        <v>4087</v>
      </c>
      <c r="P8073" t="s">
        <v>86</v>
      </c>
    </row>
    <row r="8074" spans="1:16" x14ac:dyDescent="0.45">
      <c r="A8074">
        <v>8073</v>
      </c>
      <c r="B8074" s="10">
        <v>45516</v>
      </c>
      <c r="C8074">
        <v>3422</v>
      </c>
      <c r="D8074" t="s">
        <v>80</v>
      </c>
      <c r="E8074">
        <v>60</v>
      </c>
      <c r="F8074" t="s">
        <v>7</v>
      </c>
      <c r="G8074">
        <v>4</v>
      </c>
      <c r="H8074">
        <v>4085.04</v>
      </c>
      <c r="I8074">
        <v>16340.16</v>
      </c>
      <c r="J8074" t="s">
        <v>81</v>
      </c>
      <c r="K8074" t="s">
        <v>82</v>
      </c>
      <c r="L8074" t="s">
        <v>129</v>
      </c>
      <c r="M8074">
        <v>2024</v>
      </c>
      <c r="N8074" t="s">
        <v>668</v>
      </c>
      <c r="O8074" t="s">
        <v>10066</v>
      </c>
      <c r="P8074" t="s">
        <v>86</v>
      </c>
    </row>
    <row r="8075" spans="1:16" x14ac:dyDescent="0.45">
      <c r="A8075">
        <v>8074</v>
      </c>
      <c r="B8075" s="10">
        <v>45516</v>
      </c>
      <c r="C8075">
        <v>4641</v>
      </c>
      <c r="D8075" t="s">
        <v>80</v>
      </c>
      <c r="E8075">
        <v>48</v>
      </c>
      <c r="F8075" t="s">
        <v>9</v>
      </c>
      <c r="G8075">
        <v>3</v>
      </c>
      <c r="H8075">
        <v>4316.18</v>
      </c>
      <c r="I8075">
        <v>12948.54</v>
      </c>
      <c r="J8075" t="s">
        <v>93</v>
      </c>
      <c r="K8075" t="s">
        <v>82</v>
      </c>
      <c r="L8075" t="s">
        <v>129</v>
      </c>
      <c r="M8075">
        <v>2024</v>
      </c>
      <c r="N8075" t="s">
        <v>84</v>
      </c>
      <c r="O8075" t="s">
        <v>6615</v>
      </c>
      <c r="P8075" t="s">
        <v>86</v>
      </c>
    </row>
    <row r="8076" spans="1:16" x14ac:dyDescent="0.45">
      <c r="A8076">
        <v>8075</v>
      </c>
      <c r="B8076" s="10">
        <v>45516</v>
      </c>
      <c r="C8076">
        <v>1667</v>
      </c>
      <c r="D8076" t="s">
        <v>89</v>
      </c>
      <c r="E8076">
        <v>41</v>
      </c>
      <c r="F8076" t="s">
        <v>102</v>
      </c>
      <c r="G8076">
        <v>1</v>
      </c>
      <c r="H8076">
        <v>3430.91</v>
      </c>
      <c r="I8076">
        <v>3430.91</v>
      </c>
      <c r="J8076" t="s">
        <v>97</v>
      </c>
      <c r="K8076" t="s">
        <v>82</v>
      </c>
      <c r="L8076" t="s">
        <v>129</v>
      </c>
      <c r="M8076">
        <v>2024</v>
      </c>
      <c r="N8076" t="s">
        <v>84</v>
      </c>
      <c r="O8076" t="s">
        <v>5281</v>
      </c>
      <c r="P8076" t="s">
        <v>86</v>
      </c>
    </row>
    <row r="8077" spans="1:16" x14ac:dyDescent="0.45">
      <c r="A8077">
        <v>8076</v>
      </c>
      <c r="B8077" s="10">
        <v>45516</v>
      </c>
      <c r="C8077">
        <v>3496</v>
      </c>
      <c r="D8077" t="s">
        <v>89</v>
      </c>
      <c r="E8077">
        <v>33</v>
      </c>
      <c r="F8077" t="s">
        <v>6</v>
      </c>
      <c r="G8077">
        <v>2</v>
      </c>
      <c r="H8077">
        <v>1506.28</v>
      </c>
      <c r="I8077">
        <v>3012.56</v>
      </c>
      <c r="J8077" t="s">
        <v>87</v>
      </c>
      <c r="K8077" t="s">
        <v>82</v>
      </c>
      <c r="L8077" t="s">
        <v>129</v>
      </c>
      <c r="M8077">
        <v>2024</v>
      </c>
      <c r="N8077" t="s">
        <v>84</v>
      </c>
      <c r="O8077" t="s">
        <v>3830</v>
      </c>
      <c r="P8077" t="s">
        <v>86</v>
      </c>
    </row>
    <row r="8078" spans="1:16" x14ac:dyDescent="0.45">
      <c r="A8078">
        <v>8077</v>
      </c>
      <c r="B8078" s="10">
        <v>45516</v>
      </c>
      <c r="C8078">
        <v>4499</v>
      </c>
      <c r="D8078" t="s">
        <v>80</v>
      </c>
      <c r="E8078">
        <v>37</v>
      </c>
      <c r="F8078" t="s">
        <v>9</v>
      </c>
      <c r="G8078">
        <v>1</v>
      </c>
      <c r="H8078">
        <v>2666.41</v>
      </c>
      <c r="I8078">
        <v>2666.41</v>
      </c>
      <c r="J8078" t="s">
        <v>97</v>
      </c>
      <c r="K8078" t="s">
        <v>82</v>
      </c>
      <c r="L8078" t="s">
        <v>129</v>
      </c>
      <c r="M8078">
        <v>2024</v>
      </c>
      <c r="N8078" t="s">
        <v>84</v>
      </c>
      <c r="O8078" t="s">
        <v>5282</v>
      </c>
      <c r="P8078" t="s">
        <v>86</v>
      </c>
    </row>
    <row r="8079" spans="1:16" x14ac:dyDescent="0.45">
      <c r="A8079">
        <v>8078</v>
      </c>
      <c r="B8079" s="10">
        <v>45516</v>
      </c>
      <c r="C8079">
        <v>9080</v>
      </c>
      <c r="D8079" t="s">
        <v>80</v>
      </c>
      <c r="E8079">
        <v>55</v>
      </c>
      <c r="F8079" t="s">
        <v>9</v>
      </c>
      <c r="G8079">
        <v>4</v>
      </c>
      <c r="H8079">
        <v>696.58</v>
      </c>
      <c r="I8079">
        <v>2786.32</v>
      </c>
      <c r="J8079" t="s">
        <v>81</v>
      </c>
      <c r="K8079" t="s">
        <v>82</v>
      </c>
      <c r="L8079" t="s">
        <v>129</v>
      </c>
      <c r="M8079">
        <v>2024</v>
      </c>
      <c r="N8079" t="s">
        <v>84</v>
      </c>
      <c r="O8079" t="s">
        <v>1517</v>
      </c>
      <c r="P8079" t="s">
        <v>86</v>
      </c>
    </row>
    <row r="8080" spans="1:16" x14ac:dyDescent="0.45">
      <c r="A8080">
        <v>8079</v>
      </c>
      <c r="B8080" s="10">
        <v>45516</v>
      </c>
      <c r="C8080">
        <v>7823</v>
      </c>
      <c r="D8080" t="s">
        <v>80</v>
      </c>
      <c r="E8080">
        <v>64</v>
      </c>
      <c r="F8080" t="s">
        <v>7</v>
      </c>
      <c r="G8080">
        <v>5</v>
      </c>
      <c r="H8080">
        <v>1189.04</v>
      </c>
      <c r="I8080">
        <v>5945.2</v>
      </c>
      <c r="J8080" t="s">
        <v>81</v>
      </c>
      <c r="K8080" t="s">
        <v>82</v>
      </c>
      <c r="L8080" t="s">
        <v>129</v>
      </c>
      <c r="M8080">
        <v>2024</v>
      </c>
      <c r="N8080" t="s">
        <v>84</v>
      </c>
      <c r="O8080" t="s">
        <v>4787</v>
      </c>
      <c r="P8080" t="s">
        <v>86</v>
      </c>
    </row>
    <row r="8081" spans="1:16" x14ac:dyDescent="0.45">
      <c r="A8081">
        <v>8080</v>
      </c>
      <c r="B8081" s="10">
        <v>45516</v>
      </c>
      <c r="C8081">
        <v>2189</v>
      </c>
      <c r="D8081" t="s">
        <v>80</v>
      </c>
      <c r="E8081">
        <v>32</v>
      </c>
      <c r="F8081" t="s">
        <v>7</v>
      </c>
      <c r="G8081">
        <v>3</v>
      </c>
      <c r="H8081">
        <v>1550.14</v>
      </c>
      <c r="I8081">
        <v>4650.42</v>
      </c>
      <c r="J8081" t="s">
        <v>87</v>
      </c>
      <c r="K8081" t="s">
        <v>82</v>
      </c>
      <c r="L8081" t="s">
        <v>129</v>
      </c>
      <c r="M8081">
        <v>2024</v>
      </c>
      <c r="N8081" t="s">
        <v>84</v>
      </c>
      <c r="O8081" t="s">
        <v>6177</v>
      </c>
      <c r="P8081" t="s">
        <v>86</v>
      </c>
    </row>
    <row r="8082" spans="1:16" x14ac:dyDescent="0.45">
      <c r="A8082">
        <v>8081</v>
      </c>
      <c r="B8082" s="10">
        <v>45516</v>
      </c>
      <c r="C8082">
        <v>7604</v>
      </c>
      <c r="D8082" t="s">
        <v>80</v>
      </c>
      <c r="E8082">
        <v>31</v>
      </c>
      <c r="F8082" t="s">
        <v>8</v>
      </c>
      <c r="G8082">
        <v>2</v>
      </c>
      <c r="H8082">
        <v>410.16</v>
      </c>
      <c r="I8082">
        <v>820.32</v>
      </c>
      <c r="J8082" t="s">
        <v>87</v>
      </c>
      <c r="K8082" t="s">
        <v>567</v>
      </c>
      <c r="L8082" t="s">
        <v>129</v>
      </c>
      <c r="M8082">
        <v>2024</v>
      </c>
      <c r="N8082" t="s">
        <v>84</v>
      </c>
      <c r="O8082" t="s">
        <v>7119</v>
      </c>
      <c r="P8082" t="s">
        <v>86</v>
      </c>
    </row>
    <row r="8083" spans="1:16" x14ac:dyDescent="0.45">
      <c r="A8083">
        <v>8082</v>
      </c>
      <c r="B8083" s="10">
        <v>45516</v>
      </c>
      <c r="C8083">
        <v>9650</v>
      </c>
      <c r="D8083" t="s">
        <v>89</v>
      </c>
      <c r="E8083">
        <v>29</v>
      </c>
      <c r="F8083" t="s">
        <v>6</v>
      </c>
      <c r="G8083">
        <v>5</v>
      </c>
      <c r="H8083">
        <v>4430.6899999999996</v>
      </c>
      <c r="I8083">
        <v>22153.45</v>
      </c>
      <c r="J8083" t="s">
        <v>87</v>
      </c>
      <c r="K8083" t="s">
        <v>82</v>
      </c>
      <c r="L8083" t="s">
        <v>129</v>
      </c>
      <c r="M8083">
        <v>2024</v>
      </c>
      <c r="N8083" t="s">
        <v>84</v>
      </c>
      <c r="O8083" t="s">
        <v>9015</v>
      </c>
      <c r="P8083" t="s">
        <v>748</v>
      </c>
    </row>
    <row r="8084" spans="1:16" x14ac:dyDescent="0.45">
      <c r="A8084">
        <v>8083</v>
      </c>
      <c r="B8084" s="10">
        <v>45517</v>
      </c>
      <c r="C8084">
        <v>2025</v>
      </c>
      <c r="D8084" t="s">
        <v>80</v>
      </c>
      <c r="E8084">
        <v>51</v>
      </c>
      <c r="F8084" t="s">
        <v>9</v>
      </c>
      <c r="G8084">
        <v>2</v>
      </c>
      <c r="H8084">
        <v>657.09</v>
      </c>
      <c r="I8084">
        <v>1314.18</v>
      </c>
      <c r="J8084" t="s">
        <v>93</v>
      </c>
      <c r="K8084" t="s">
        <v>567</v>
      </c>
      <c r="L8084" t="s">
        <v>129</v>
      </c>
      <c r="M8084">
        <v>2024</v>
      </c>
      <c r="N8084" t="s">
        <v>84</v>
      </c>
      <c r="O8084" t="s">
        <v>649</v>
      </c>
      <c r="P8084" t="s">
        <v>86</v>
      </c>
    </row>
    <row r="8085" spans="1:16" x14ac:dyDescent="0.45">
      <c r="A8085">
        <v>8084</v>
      </c>
      <c r="B8085" s="10">
        <v>45517</v>
      </c>
      <c r="C8085">
        <v>8785</v>
      </c>
      <c r="D8085" t="s">
        <v>89</v>
      </c>
      <c r="E8085">
        <v>25</v>
      </c>
      <c r="F8085" t="s">
        <v>9</v>
      </c>
      <c r="G8085">
        <v>3</v>
      </c>
      <c r="H8085">
        <v>3499.35</v>
      </c>
      <c r="I8085">
        <v>10498.05</v>
      </c>
      <c r="J8085" t="s">
        <v>87</v>
      </c>
      <c r="K8085" t="s">
        <v>82</v>
      </c>
      <c r="L8085" t="s">
        <v>129</v>
      </c>
      <c r="M8085">
        <v>2024</v>
      </c>
      <c r="N8085" t="s">
        <v>84</v>
      </c>
      <c r="O8085" t="s">
        <v>6178</v>
      </c>
      <c r="P8085" t="s">
        <v>86</v>
      </c>
    </row>
    <row r="8086" spans="1:16" x14ac:dyDescent="0.45">
      <c r="A8086">
        <v>8085</v>
      </c>
      <c r="B8086" s="10">
        <v>45517</v>
      </c>
      <c r="C8086">
        <v>1071</v>
      </c>
      <c r="D8086" t="s">
        <v>80</v>
      </c>
      <c r="E8086">
        <v>36</v>
      </c>
      <c r="F8086" t="s">
        <v>7</v>
      </c>
      <c r="G8086">
        <v>3</v>
      </c>
      <c r="H8086">
        <v>2553.0300000000002</v>
      </c>
      <c r="I8086">
        <v>7659.09</v>
      </c>
      <c r="J8086" t="s">
        <v>97</v>
      </c>
      <c r="K8086" t="s">
        <v>82</v>
      </c>
      <c r="L8086" t="s">
        <v>129</v>
      </c>
      <c r="M8086">
        <v>2024</v>
      </c>
      <c r="N8086" t="s">
        <v>84</v>
      </c>
      <c r="O8086" t="s">
        <v>6380</v>
      </c>
      <c r="P8086" t="s">
        <v>86</v>
      </c>
    </row>
    <row r="8087" spans="1:16" x14ac:dyDescent="0.45">
      <c r="A8087">
        <v>8086</v>
      </c>
      <c r="B8087" s="10">
        <v>45517</v>
      </c>
      <c r="C8087">
        <v>6546</v>
      </c>
      <c r="D8087" t="s">
        <v>89</v>
      </c>
      <c r="E8087">
        <v>63</v>
      </c>
      <c r="F8087" t="s">
        <v>102</v>
      </c>
      <c r="G8087">
        <v>4</v>
      </c>
      <c r="H8087">
        <v>4167.25</v>
      </c>
      <c r="I8087">
        <v>16669</v>
      </c>
      <c r="J8087" t="s">
        <v>81</v>
      </c>
      <c r="K8087" t="s">
        <v>82</v>
      </c>
      <c r="L8087" t="s">
        <v>129</v>
      </c>
      <c r="M8087">
        <v>2024</v>
      </c>
      <c r="N8087" t="s">
        <v>84</v>
      </c>
      <c r="O8087" t="s">
        <v>1518</v>
      </c>
      <c r="P8087" t="s">
        <v>86</v>
      </c>
    </row>
    <row r="8088" spans="1:16" x14ac:dyDescent="0.45">
      <c r="A8088">
        <v>8087</v>
      </c>
      <c r="B8088" s="10">
        <v>45517</v>
      </c>
      <c r="C8088">
        <v>3685</v>
      </c>
      <c r="D8088" t="s">
        <v>80</v>
      </c>
      <c r="E8088">
        <v>22</v>
      </c>
      <c r="F8088" t="s">
        <v>7</v>
      </c>
      <c r="G8088">
        <v>2</v>
      </c>
      <c r="H8088">
        <v>3718.13</v>
      </c>
      <c r="I8088">
        <v>7436.26</v>
      </c>
      <c r="J8088" t="s">
        <v>95</v>
      </c>
      <c r="K8088" t="s">
        <v>82</v>
      </c>
      <c r="L8088" t="s">
        <v>129</v>
      </c>
      <c r="M8088">
        <v>2024</v>
      </c>
      <c r="N8088" t="s">
        <v>84</v>
      </c>
      <c r="O8088" t="s">
        <v>2607</v>
      </c>
      <c r="P8088" t="s">
        <v>86</v>
      </c>
    </row>
    <row r="8089" spans="1:16" x14ac:dyDescent="0.45">
      <c r="A8089">
        <v>8088</v>
      </c>
      <c r="B8089" s="10">
        <v>45517</v>
      </c>
      <c r="C8089">
        <v>8372</v>
      </c>
      <c r="D8089" t="s">
        <v>89</v>
      </c>
      <c r="E8089">
        <v>44</v>
      </c>
      <c r="F8089" t="s">
        <v>102</v>
      </c>
      <c r="G8089">
        <v>4</v>
      </c>
      <c r="H8089">
        <v>3810.7</v>
      </c>
      <c r="I8089">
        <v>15242.8</v>
      </c>
      <c r="J8089" t="s">
        <v>97</v>
      </c>
      <c r="K8089" t="s">
        <v>82</v>
      </c>
      <c r="L8089" t="s">
        <v>129</v>
      </c>
      <c r="M8089">
        <v>2024</v>
      </c>
      <c r="N8089" t="s">
        <v>84</v>
      </c>
      <c r="O8089" t="s">
        <v>1833</v>
      </c>
      <c r="P8089" t="s">
        <v>86</v>
      </c>
    </row>
    <row r="8090" spans="1:16" x14ac:dyDescent="0.45">
      <c r="A8090">
        <v>8089</v>
      </c>
      <c r="B8090" s="10">
        <v>45517</v>
      </c>
      <c r="C8090">
        <v>2848</v>
      </c>
      <c r="D8090" t="s">
        <v>89</v>
      </c>
      <c r="E8090">
        <v>58</v>
      </c>
      <c r="F8090" t="s">
        <v>6</v>
      </c>
      <c r="G8090">
        <v>2</v>
      </c>
      <c r="H8090">
        <v>2120.81</v>
      </c>
      <c r="I8090">
        <v>4241.62</v>
      </c>
      <c r="J8090" t="s">
        <v>81</v>
      </c>
      <c r="K8090" t="s">
        <v>82</v>
      </c>
      <c r="L8090" t="s">
        <v>129</v>
      </c>
      <c r="M8090">
        <v>2024</v>
      </c>
      <c r="N8090" t="s">
        <v>84</v>
      </c>
      <c r="O8090" t="s">
        <v>3190</v>
      </c>
      <c r="P8090" t="s">
        <v>86</v>
      </c>
    </row>
    <row r="8091" spans="1:16" x14ac:dyDescent="0.45">
      <c r="A8091">
        <v>8090</v>
      </c>
      <c r="B8091" s="10">
        <v>45517</v>
      </c>
      <c r="C8091">
        <v>3022</v>
      </c>
      <c r="D8091" t="s">
        <v>80</v>
      </c>
      <c r="E8091">
        <v>30</v>
      </c>
      <c r="F8091" t="s">
        <v>7</v>
      </c>
      <c r="G8091">
        <v>2</v>
      </c>
      <c r="H8091">
        <v>4178.18</v>
      </c>
      <c r="I8091">
        <v>8356.36</v>
      </c>
      <c r="J8091" t="s">
        <v>87</v>
      </c>
      <c r="K8091" t="s">
        <v>82</v>
      </c>
      <c r="L8091" t="s">
        <v>129</v>
      </c>
      <c r="M8091">
        <v>2024</v>
      </c>
      <c r="N8091" t="s">
        <v>84</v>
      </c>
      <c r="O8091" t="s">
        <v>3831</v>
      </c>
      <c r="P8091" t="s">
        <v>86</v>
      </c>
    </row>
    <row r="8092" spans="1:16" x14ac:dyDescent="0.45">
      <c r="A8092">
        <v>8091</v>
      </c>
      <c r="B8092" s="10">
        <v>45517</v>
      </c>
      <c r="C8092">
        <v>7338</v>
      </c>
      <c r="D8092" t="s">
        <v>80</v>
      </c>
      <c r="E8092">
        <v>49</v>
      </c>
      <c r="F8092" t="s">
        <v>6</v>
      </c>
      <c r="G8092">
        <v>1</v>
      </c>
      <c r="H8092">
        <v>518.97</v>
      </c>
      <c r="I8092">
        <v>518.97</v>
      </c>
      <c r="J8092" t="s">
        <v>93</v>
      </c>
      <c r="K8092" t="s">
        <v>567</v>
      </c>
      <c r="L8092" t="s">
        <v>129</v>
      </c>
      <c r="M8092">
        <v>2024</v>
      </c>
      <c r="N8092" t="s">
        <v>84</v>
      </c>
      <c r="O8092" t="s">
        <v>7844</v>
      </c>
      <c r="P8092" t="s">
        <v>86</v>
      </c>
    </row>
    <row r="8093" spans="1:16" x14ac:dyDescent="0.45">
      <c r="A8093">
        <v>8092</v>
      </c>
      <c r="B8093" s="10">
        <v>45517</v>
      </c>
      <c r="C8093">
        <v>4741</v>
      </c>
      <c r="D8093" t="s">
        <v>89</v>
      </c>
      <c r="E8093">
        <v>48</v>
      </c>
      <c r="F8093" t="s">
        <v>5</v>
      </c>
      <c r="G8093">
        <v>4</v>
      </c>
      <c r="H8093">
        <v>2249.87</v>
      </c>
      <c r="I8093">
        <v>8999.48</v>
      </c>
      <c r="J8093" t="s">
        <v>93</v>
      </c>
      <c r="K8093" t="s">
        <v>82</v>
      </c>
      <c r="L8093" t="s">
        <v>129</v>
      </c>
      <c r="M8093">
        <v>2024</v>
      </c>
      <c r="N8093" t="s">
        <v>84</v>
      </c>
      <c r="O8093" t="s">
        <v>2154</v>
      </c>
      <c r="P8093" t="s">
        <v>86</v>
      </c>
    </row>
    <row r="8094" spans="1:16" x14ac:dyDescent="0.45">
      <c r="A8094">
        <v>8093</v>
      </c>
      <c r="B8094" s="10">
        <v>45517</v>
      </c>
      <c r="C8094">
        <v>2298</v>
      </c>
      <c r="D8094" t="s">
        <v>89</v>
      </c>
      <c r="E8094">
        <v>58</v>
      </c>
      <c r="F8094" t="s">
        <v>9</v>
      </c>
      <c r="G8094">
        <v>2</v>
      </c>
      <c r="H8094">
        <v>4973.34</v>
      </c>
      <c r="I8094">
        <v>9946.68</v>
      </c>
      <c r="J8094" t="s">
        <v>81</v>
      </c>
      <c r="K8094" t="s">
        <v>82</v>
      </c>
      <c r="L8094" t="s">
        <v>129</v>
      </c>
      <c r="M8094">
        <v>2024</v>
      </c>
      <c r="N8094" t="s">
        <v>84</v>
      </c>
      <c r="O8094" t="s">
        <v>3191</v>
      </c>
      <c r="P8094" t="s">
        <v>86</v>
      </c>
    </row>
    <row r="8095" spans="1:16" x14ac:dyDescent="0.45">
      <c r="A8095">
        <v>8094</v>
      </c>
      <c r="B8095" s="10">
        <v>45517</v>
      </c>
      <c r="C8095">
        <v>5102</v>
      </c>
      <c r="D8095" t="s">
        <v>89</v>
      </c>
      <c r="E8095">
        <v>63</v>
      </c>
      <c r="F8095" t="s">
        <v>6</v>
      </c>
      <c r="G8095">
        <v>2</v>
      </c>
      <c r="H8095">
        <v>4743.17</v>
      </c>
      <c r="I8095">
        <v>9486.34</v>
      </c>
      <c r="J8095" t="s">
        <v>81</v>
      </c>
      <c r="K8095" t="s">
        <v>82</v>
      </c>
      <c r="L8095" t="s">
        <v>129</v>
      </c>
      <c r="M8095">
        <v>2024</v>
      </c>
      <c r="N8095" t="s">
        <v>84</v>
      </c>
      <c r="O8095" t="s">
        <v>3192</v>
      </c>
      <c r="P8095" t="s">
        <v>86</v>
      </c>
    </row>
    <row r="8096" spans="1:16" x14ac:dyDescent="0.45">
      <c r="A8096">
        <v>8095</v>
      </c>
      <c r="B8096" s="10">
        <v>45517</v>
      </c>
      <c r="C8096">
        <v>1904</v>
      </c>
      <c r="D8096" t="s">
        <v>80</v>
      </c>
      <c r="E8096">
        <v>54</v>
      </c>
      <c r="F8096" t="s">
        <v>102</v>
      </c>
      <c r="G8096">
        <v>3</v>
      </c>
      <c r="H8096">
        <v>456.95</v>
      </c>
      <c r="I8096">
        <v>1370.85</v>
      </c>
      <c r="J8096" t="s">
        <v>93</v>
      </c>
      <c r="K8096" t="s">
        <v>567</v>
      </c>
      <c r="L8096" t="s">
        <v>129</v>
      </c>
      <c r="M8096">
        <v>2024</v>
      </c>
      <c r="N8096" t="s">
        <v>84</v>
      </c>
      <c r="O8096" t="s">
        <v>7557</v>
      </c>
      <c r="P8096" t="s">
        <v>86</v>
      </c>
    </row>
    <row r="8097" spans="1:16" x14ac:dyDescent="0.45">
      <c r="A8097">
        <v>8096</v>
      </c>
      <c r="B8097" s="10">
        <v>45517</v>
      </c>
      <c r="C8097">
        <v>4026</v>
      </c>
      <c r="D8097" t="s">
        <v>80</v>
      </c>
      <c r="E8097">
        <v>19</v>
      </c>
      <c r="F8097" t="s">
        <v>5</v>
      </c>
      <c r="G8097">
        <v>1</v>
      </c>
      <c r="H8097">
        <v>2886.28</v>
      </c>
      <c r="I8097">
        <v>2886.28</v>
      </c>
      <c r="J8097" t="s">
        <v>95</v>
      </c>
      <c r="K8097" t="s">
        <v>82</v>
      </c>
      <c r="L8097" t="s">
        <v>129</v>
      </c>
      <c r="M8097">
        <v>2024</v>
      </c>
      <c r="N8097" t="s">
        <v>84</v>
      </c>
      <c r="O8097" t="s">
        <v>5099</v>
      </c>
      <c r="P8097" t="s">
        <v>86</v>
      </c>
    </row>
    <row r="8098" spans="1:16" x14ac:dyDescent="0.45">
      <c r="A8098">
        <v>8097</v>
      </c>
      <c r="B8098" s="10">
        <v>45518</v>
      </c>
      <c r="C8098">
        <v>7709</v>
      </c>
      <c r="D8098" t="s">
        <v>80</v>
      </c>
      <c r="E8098">
        <v>24</v>
      </c>
      <c r="F8098" t="s">
        <v>102</v>
      </c>
      <c r="G8098">
        <v>3</v>
      </c>
      <c r="H8098">
        <v>1612.47</v>
      </c>
      <c r="I8098">
        <v>4837.41</v>
      </c>
      <c r="J8098" t="s">
        <v>95</v>
      </c>
      <c r="K8098" t="s">
        <v>82</v>
      </c>
      <c r="L8098" t="s">
        <v>129</v>
      </c>
      <c r="M8098">
        <v>2024</v>
      </c>
      <c r="N8098" t="s">
        <v>84</v>
      </c>
      <c r="O8098" t="s">
        <v>473</v>
      </c>
      <c r="P8098" t="s">
        <v>86</v>
      </c>
    </row>
    <row r="8099" spans="1:16" x14ac:dyDescent="0.45">
      <c r="A8099">
        <v>8098</v>
      </c>
      <c r="B8099" s="10">
        <v>45518</v>
      </c>
      <c r="C8099">
        <v>5711</v>
      </c>
      <c r="D8099" t="s">
        <v>80</v>
      </c>
      <c r="E8099">
        <v>28</v>
      </c>
      <c r="F8099" t="s">
        <v>8</v>
      </c>
      <c r="G8099">
        <v>4</v>
      </c>
      <c r="H8099">
        <v>3655.94</v>
      </c>
      <c r="I8099">
        <v>14623.76</v>
      </c>
      <c r="J8099" t="s">
        <v>87</v>
      </c>
      <c r="K8099" t="s">
        <v>82</v>
      </c>
      <c r="L8099" t="s">
        <v>129</v>
      </c>
      <c r="M8099">
        <v>2024</v>
      </c>
      <c r="N8099" t="s">
        <v>84</v>
      </c>
      <c r="O8099" t="s">
        <v>1147</v>
      </c>
      <c r="P8099" t="s">
        <v>86</v>
      </c>
    </row>
    <row r="8100" spans="1:16" x14ac:dyDescent="0.45">
      <c r="A8100">
        <v>8099</v>
      </c>
      <c r="B8100" s="10">
        <v>45518</v>
      </c>
      <c r="C8100">
        <v>9021</v>
      </c>
      <c r="D8100" t="s">
        <v>89</v>
      </c>
      <c r="E8100">
        <v>28</v>
      </c>
      <c r="F8100" t="s">
        <v>8</v>
      </c>
      <c r="G8100">
        <v>4</v>
      </c>
      <c r="H8100">
        <v>3692.15</v>
      </c>
      <c r="I8100">
        <v>14768.6</v>
      </c>
      <c r="J8100" t="s">
        <v>87</v>
      </c>
      <c r="K8100" t="s">
        <v>82</v>
      </c>
      <c r="L8100" t="s">
        <v>129</v>
      </c>
      <c r="M8100">
        <v>2024</v>
      </c>
      <c r="N8100" t="s">
        <v>84</v>
      </c>
      <c r="O8100" t="s">
        <v>1148</v>
      </c>
      <c r="P8100" t="s">
        <v>86</v>
      </c>
    </row>
    <row r="8101" spans="1:16" x14ac:dyDescent="0.45">
      <c r="A8101">
        <v>8100</v>
      </c>
      <c r="B8101" s="10">
        <v>45518</v>
      </c>
      <c r="C8101">
        <v>6969</v>
      </c>
      <c r="D8101" t="s">
        <v>80</v>
      </c>
      <c r="E8101">
        <v>40</v>
      </c>
      <c r="F8101" t="s">
        <v>9</v>
      </c>
      <c r="G8101">
        <v>2</v>
      </c>
      <c r="H8101">
        <v>50.46</v>
      </c>
      <c r="I8101">
        <v>100.92</v>
      </c>
      <c r="J8101" t="s">
        <v>97</v>
      </c>
      <c r="K8101" t="s">
        <v>567</v>
      </c>
      <c r="L8101" t="s">
        <v>129</v>
      </c>
      <c r="M8101">
        <v>2024</v>
      </c>
      <c r="N8101" t="s">
        <v>84</v>
      </c>
      <c r="O8101" t="s">
        <v>7192</v>
      </c>
      <c r="P8101" t="s">
        <v>86</v>
      </c>
    </row>
    <row r="8102" spans="1:16" x14ac:dyDescent="0.45">
      <c r="A8102">
        <v>8101</v>
      </c>
      <c r="B8102" s="10">
        <v>45518</v>
      </c>
      <c r="C8102">
        <v>3620</v>
      </c>
      <c r="D8102" t="s">
        <v>80</v>
      </c>
      <c r="E8102">
        <v>48</v>
      </c>
      <c r="F8102" t="s">
        <v>5</v>
      </c>
      <c r="G8102">
        <v>5</v>
      </c>
      <c r="H8102">
        <v>4236.8</v>
      </c>
      <c r="I8102">
        <v>21184</v>
      </c>
      <c r="J8102" t="s">
        <v>93</v>
      </c>
      <c r="K8102" t="s">
        <v>82</v>
      </c>
      <c r="L8102" t="s">
        <v>129</v>
      </c>
      <c r="M8102">
        <v>2024</v>
      </c>
      <c r="N8102" t="s">
        <v>84</v>
      </c>
      <c r="O8102" t="s">
        <v>4337</v>
      </c>
      <c r="P8102" t="s">
        <v>86</v>
      </c>
    </row>
    <row r="8103" spans="1:16" x14ac:dyDescent="0.45">
      <c r="A8103">
        <v>8102</v>
      </c>
      <c r="B8103" s="10">
        <v>45518</v>
      </c>
      <c r="C8103">
        <v>3646</v>
      </c>
      <c r="D8103" t="s">
        <v>80</v>
      </c>
      <c r="E8103">
        <v>61</v>
      </c>
      <c r="F8103" t="s">
        <v>5</v>
      </c>
      <c r="G8103">
        <v>3</v>
      </c>
      <c r="H8103">
        <v>1156.73</v>
      </c>
      <c r="I8103">
        <v>3470.19</v>
      </c>
      <c r="J8103" t="s">
        <v>81</v>
      </c>
      <c r="K8103" t="s">
        <v>82</v>
      </c>
      <c r="L8103" t="s">
        <v>129</v>
      </c>
      <c r="M8103">
        <v>2024</v>
      </c>
      <c r="N8103" t="s">
        <v>84</v>
      </c>
      <c r="O8103" t="s">
        <v>6793</v>
      </c>
      <c r="P8103" t="s">
        <v>86</v>
      </c>
    </row>
    <row r="8104" spans="1:16" x14ac:dyDescent="0.45">
      <c r="A8104">
        <v>8103</v>
      </c>
      <c r="B8104" s="10">
        <v>45518</v>
      </c>
      <c r="C8104">
        <v>5865</v>
      </c>
      <c r="D8104" t="s">
        <v>80</v>
      </c>
      <c r="E8104">
        <v>62</v>
      </c>
      <c r="F8104" t="s">
        <v>8</v>
      </c>
      <c r="G8104">
        <v>4</v>
      </c>
      <c r="H8104">
        <v>4831.24</v>
      </c>
      <c r="I8104">
        <v>19324.96</v>
      </c>
      <c r="J8104" t="s">
        <v>81</v>
      </c>
      <c r="K8104" t="s">
        <v>82</v>
      </c>
      <c r="L8104" t="s">
        <v>129</v>
      </c>
      <c r="M8104">
        <v>2024</v>
      </c>
      <c r="N8104" t="s">
        <v>84</v>
      </c>
      <c r="O8104" t="s">
        <v>1519</v>
      </c>
      <c r="P8104" t="s">
        <v>86</v>
      </c>
    </row>
    <row r="8105" spans="1:16" x14ac:dyDescent="0.45">
      <c r="A8105">
        <v>8104</v>
      </c>
      <c r="B8105" s="10">
        <v>45518</v>
      </c>
      <c r="C8105">
        <v>8345</v>
      </c>
      <c r="D8105" t="s">
        <v>80</v>
      </c>
      <c r="E8105">
        <v>25</v>
      </c>
      <c r="F8105" t="s">
        <v>9</v>
      </c>
      <c r="G8105">
        <v>2</v>
      </c>
      <c r="H8105">
        <v>4531.88</v>
      </c>
      <c r="I8105">
        <v>9063.76</v>
      </c>
      <c r="J8105" t="s">
        <v>87</v>
      </c>
      <c r="K8105" t="s">
        <v>82</v>
      </c>
      <c r="L8105" t="s">
        <v>129</v>
      </c>
      <c r="M8105">
        <v>2024</v>
      </c>
      <c r="N8105" t="s">
        <v>84</v>
      </c>
      <c r="O8105" t="s">
        <v>3832</v>
      </c>
      <c r="P8105" t="s">
        <v>86</v>
      </c>
    </row>
    <row r="8106" spans="1:16" x14ac:dyDescent="0.45">
      <c r="A8106">
        <v>8105</v>
      </c>
      <c r="B8106" s="10">
        <v>45518</v>
      </c>
      <c r="C8106">
        <v>3289</v>
      </c>
      <c r="D8106" t="s">
        <v>89</v>
      </c>
      <c r="E8106">
        <v>49</v>
      </c>
      <c r="F8106" t="s">
        <v>6</v>
      </c>
      <c r="G8106">
        <v>2</v>
      </c>
      <c r="H8106">
        <v>993.76</v>
      </c>
      <c r="I8106">
        <v>1987.52</v>
      </c>
      <c r="J8106" t="s">
        <v>93</v>
      </c>
      <c r="K8106" t="s">
        <v>567</v>
      </c>
      <c r="L8106" t="s">
        <v>129</v>
      </c>
      <c r="M8106">
        <v>2024</v>
      </c>
      <c r="N8106" t="s">
        <v>84</v>
      </c>
      <c r="O8106" t="s">
        <v>7271</v>
      </c>
      <c r="P8106" t="s">
        <v>86</v>
      </c>
    </row>
    <row r="8107" spans="1:16" x14ac:dyDescent="0.45">
      <c r="A8107">
        <v>8106</v>
      </c>
      <c r="B8107" s="10">
        <v>45518</v>
      </c>
      <c r="C8107">
        <v>8370</v>
      </c>
      <c r="D8107" t="s">
        <v>80</v>
      </c>
      <c r="E8107">
        <v>38</v>
      </c>
      <c r="F8107" t="s">
        <v>8</v>
      </c>
      <c r="G8107">
        <v>3</v>
      </c>
      <c r="H8107">
        <v>3199.86</v>
      </c>
      <c r="I8107">
        <v>9599.58</v>
      </c>
      <c r="J8107" t="s">
        <v>97</v>
      </c>
      <c r="K8107" t="s">
        <v>82</v>
      </c>
      <c r="L8107" t="s">
        <v>129</v>
      </c>
      <c r="M8107">
        <v>2024</v>
      </c>
      <c r="N8107" t="s">
        <v>84</v>
      </c>
      <c r="O8107" t="s">
        <v>6381</v>
      </c>
      <c r="P8107" t="s">
        <v>86</v>
      </c>
    </row>
    <row r="8108" spans="1:16" x14ac:dyDescent="0.45">
      <c r="A8108">
        <v>8107</v>
      </c>
      <c r="B8108" s="10">
        <v>45518</v>
      </c>
      <c r="C8108">
        <v>4872</v>
      </c>
      <c r="D8108" t="s">
        <v>89</v>
      </c>
      <c r="E8108">
        <v>48</v>
      </c>
      <c r="F8108" t="s">
        <v>5</v>
      </c>
      <c r="G8108">
        <v>2</v>
      </c>
      <c r="H8108">
        <v>1516.94</v>
      </c>
      <c r="I8108">
        <v>3033.88</v>
      </c>
      <c r="J8108" t="s">
        <v>93</v>
      </c>
      <c r="K8108" t="s">
        <v>82</v>
      </c>
      <c r="L8108" t="s">
        <v>129</v>
      </c>
      <c r="M8108">
        <v>2024</v>
      </c>
      <c r="N8108" t="s">
        <v>84</v>
      </c>
      <c r="O8108" t="s">
        <v>3490</v>
      </c>
      <c r="P8108" t="s">
        <v>86</v>
      </c>
    </row>
    <row r="8109" spans="1:16" x14ac:dyDescent="0.45">
      <c r="A8109">
        <v>8108</v>
      </c>
      <c r="B8109" s="10">
        <v>45518</v>
      </c>
      <c r="C8109">
        <v>8690</v>
      </c>
      <c r="D8109" t="s">
        <v>80</v>
      </c>
      <c r="E8109">
        <v>18</v>
      </c>
      <c r="F8109" t="s">
        <v>102</v>
      </c>
      <c r="G8109">
        <v>1</v>
      </c>
      <c r="H8109">
        <v>559.77</v>
      </c>
      <c r="I8109">
        <v>559.77</v>
      </c>
      <c r="J8109" t="s">
        <v>95</v>
      </c>
      <c r="K8109" t="s">
        <v>567</v>
      </c>
      <c r="L8109" t="s">
        <v>129</v>
      </c>
      <c r="M8109">
        <v>2024</v>
      </c>
      <c r="N8109" t="s">
        <v>84</v>
      </c>
      <c r="O8109" t="s">
        <v>7739</v>
      </c>
      <c r="P8109" t="s">
        <v>86</v>
      </c>
    </row>
    <row r="8110" spans="1:16" x14ac:dyDescent="0.45">
      <c r="A8110">
        <v>8109</v>
      </c>
      <c r="B8110" s="10">
        <v>45518</v>
      </c>
      <c r="C8110">
        <v>2440</v>
      </c>
      <c r="D8110" t="s">
        <v>80</v>
      </c>
      <c r="E8110">
        <v>30</v>
      </c>
      <c r="F8110" t="s">
        <v>5</v>
      </c>
      <c r="G8110">
        <v>5</v>
      </c>
      <c r="H8110">
        <v>4376.3100000000004</v>
      </c>
      <c r="I8110">
        <v>21881.55</v>
      </c>
      <c r="J8110" t="s">
        <v>87</v>
      </c>
      <c r="K8110" t="s">
        <v>82</v>
      </c>
      <c r="L8110" t="s">
        <v>129</v>
      </c>
      <c r="M8110">
        <v>2024</v>
      </c>
      <c r="N8110" t="s">
        <v>84</v>
      </c>
      <c r="O8110" t="s">
        <v>9016</v>
      </c>
      <c r="P8110" t="s">
        <v>748</v>
      </c>
    </row>
    <row r="8111" spans="1:16" x14ac:dyDescent="0.45">
      <c r="A8111">
        <v>8110</v>
      </c>
      <c r="B8111" s="10">
        <v>45519</v>
      </c>
      <c r="C8111">
        <v>1765</v>
      </c>
      <c r="D8111" t="s">
        <v>80</v>
      </c>
      <c r="E8111">
        <v>28</v>
      </c>
      <c r="F8111" t="s">
        <v>9</v>
      </c>
      <c r="G8111">
        <v>3</v>
      </c>
      <c r="H8111">
        <v>945.09</v>
      </c>
      <c r="I8111">
        <v>2835.27</v>
      </c>
      <c r="J8111" t="s">
        <v>87</v>
      </c>
      <c r="K8111" t="s">
        <v>82</v>
      </c>
      <c r="L8111" t="s">
        <v>129</v>
      </c>
      <c r="M8111">
        <v>2024</v>
      </c>
      <c r="N8111" t="s">
        <v>84</v>
      </c>
      <c r="O8111" t="s">
        <v>474</v>
      </c>
      <c r="P8111" t="s">
        <v>86</v>
      </c>
    </row>
    <row r="8112" spans="1:16" x14ac:dyDescent="0.45">
      <c r="A8112">
        <v>8111</v>
      </c>
      <c r="B8112" s="10">
        <v>45519</v>
      </c>
      <c r="C8112">
        <v>5092</v>
      </c>
      <c r="D8112" t="s">
        <v>80</v>
      </c>
      <c r="E8112">
        <v>46</v>
      </c>
      <c r="F8112" t="s">
        <v>5</v>
      </c>
      <c r="G8112">
        <v>3</v>
      </c>
      <c r="H8112">
        <v>2133.79</v>
      </c>
      <c r="I8112">
        <v>6401.37</v>
      </c>
      <c r="J8112" t="s">
        <v>93</v>
      </c>
      <c r="K8112" t="s">
        <v>82</v>
      </c>
      <c r="L8112" t="s">
        <v>129</v>
      </c>
      <c r="M8112">
        <v>2024</v>
      </c>
      <c r="N8112" t="s">
        <v>84</v>
      </c>
      <c r="O8112" t="s">
        <v>6616</v>
      </c>
      <c r="P8112" t="s">
        <v>86</v>
      </c>
    </row>
    <row r="8113" spans="1:16" x14ac:dyDescent="0.45">
      <c r="A8113">
        <v>8112</v>
      </c>
      <c r="B8113" s="10">
        <v>45519</v>
      </c>
      <c r="C8113">
        <v>3666</v>
      </c>
      <c r="D8113" t="s">
        <v>89</v>
      </c>
      <c r="E8113">
        <v>21</v>
      </c>
      <c r="F8113" t="s">
        <v>7</v>
      </c>
      <c r="G8113">
        <v>3</v>
      </c>
      <c r="H8113">
        <v>4624.74</v>
      </c>
      <c r="I8113">
        <v>13874.22</v>
      </c>
      <c r="J8113" t="s">
        <v>95</v>
      </c>
      <c r="K8113" t="s">
        <v>82</v>
      </c>
      <c r="L8113" t="s">
        <v>129</v>
      </c>
      <c r="M8113">
        <v>2024</v>
      </c>
      <c r="N8113" t="s">
        <v>84</v>
      </c>
      <c r="O8113" t="s">
        <v>6938</v>
      </c>
      <c r="P8113" t="s">
        <v>86</v>
      </c>
    </row>
    <row r="8114" spans="1:16" x14ac:dyDescent="0.45">
      <c r="A8114">
        <v>8113</v>
      </c>
      <c r="B8114" s="10">
        <v>45519</v>
      </c>
      <c r="C8114">
        <v>9655</v>
      </c>
      <c r="D8114" t="s">
        <v>89</v>
      </c>
      <c r="E8114">
        <v>53</v>
      </c>
      <c r="F8114" t="s">
        <v>5</v>
      </c>
      <c r="G8114">
        <v>2</v>
      </c>
      <c r="H8114">
        <v>423</v>
      </c>
      <c r="I8114">
        <v>846</v>
      </c>
      <c r="J8114" t="s">
        <v>93</v>
      </c>
      <c r="K8114" t="s">
        <v>567</v>
      </c>
      <c r="L8114" t="s">
        <v>129</v>
      </c>
      <c r="M8114">
        <v>2024</v>
      </c>
      <c r="N8114" t="s">
        <v>84</v>
      </c>
      <c r="O8114" t="s">
        <v>7272</v>
      </c>
      <c r="P8114" t="s">
        <v>86</v>
      </c>
    </row>
    <row r="8115" spans="1:16" x14ac:dyDescent="0.45">
      <c r="A8115">
        <v>8114</v>
      </c>
      <c r="B8115" s="10">
        <v>45519</v>
      </c>
      <c r="C8115">
        <v>6968</v>
      </c>
      <c r="D8115" t="s">
        <v>80</v>
      </c>
      <c r="E8115">
        <v>32</v>
      </c>
      <c r="F8115" t="s">
        <v>7</v>
      </c>
      <c r="G8115">
        <v>2</v>
      </c>
      <c r="H8115">
        <v>2775.39</v>
      </c>
      <c r="I8115">
        <v>5550.78</v>
      </c>
      <c r="J8115" t="s">
        <v>87</v>
      </c>
      <c r="K8115" t="s">
        <v>82</v>
      </c>
      <c r="L8115" t="s">
        <v>129</v>
      </c>
      <c r="M8115">
        <v>2024</v>
      </c>
      <c r="N8115" t="s">
        <v>84</v>
      </c>
      <c r="O8115" t="s">
        <v>3833</v>
      </c>
      <c r="P8115" t="s">
        <v>86</v>
      </c>
    </row>
    <row r="8116" spans="1:16" x14ac:dyDescent="0.45">
      <c r="A8116">
        <v>8115</v>
      </c>
      <c r="B8116" s="10">
        <v>45519</v>
      </c>
      <c r="C8116">
        <v>8641</v>
      </c>
      <c r="D8116" t="s">
        <v>89</v>
      </c>
      <c r="E8116">
        <v>20</v>
      </c>
      <c r="F8116" t="s">
        <v>8</v>
      </c>
      <c r="G8116">
        <v>3</v>
      </c>
      <c r="H8116">
        <v>2882.11</v>
      </c>
      <c r="I8116">
        <v>8646.33</v>
      </c>
      <c r="J8116" t="s">
        <v>95</v>
      </c>
      <c r="K8116" t="s">
        <v>82</v>
      </c>
      <c r="L8116" t="s">
        <v>129</v>
      </c>
      <c r="M8116">
        <v>2024</v>
      </c>
      <c r="N8116" t="s">
        <v>84</v>
      </c>
      <c r="O8116" t="s">
        <v>6939</v>
      </c>
      <c r="P8116" t="s">
        <v>86</v>
      </c>
    </row>
    <row r="8117" spans="1:16" x14ac:dyDescent="0.45">
      <c r="A8117">
        <v>8116</v>
      </c>
      <c r="B8117" s="10">
        <v>45519</v>
      </c>
      <c r="C8117">
        <v>3181</v>
      </c>
      <c r="D8117" t="s">
        <v>89</v>
      </c>
      <c r="E8117">
        <v>46</v>
      </c>
      <c r="F8117" t="s">
        <v>6</v>
      </c>
      <c r="G8117">
        <v>3</v>
      </c>
      <c r="H8117">
        <v>3827.18</v>
      </c>
      <c r="I8117">
        <v>11481.54</v>
      </c>
      <c r="J8117" t="s">
        <v>93</v>
      </c>
      <c r="K8117" t="s">
        <v>82</v>
      </c>
      <c r="L8117" t="s">
        <v>129</v>
      </c>
      <c r="M8117">
        <v>2024</v>
      </c>
      <c r="N8117" t="s">
        <v>84</v>
      </c>
      <c r="O8117" t="s">
        <v>8548</v>
      </c>
      <c r="P8117" t="s">
        <v>748</v>
      </c>
    </row>
    <row r="8118" spans="1:16" x14ac:dyDescent="0.45">
      <c r="A8118">
        <v>8117</v>
      </c>
      <c r="B8118" s="10">
        <v>45519</v>
      </c>
      <c r="C8118">
        <v>4888</v>
      </c>
      <c r="D8118" t="s">
        <v>80</v>
      </c>
      <c r="E8118">
        <v>38</v>
      </c>
      <c r="F8118" t="s">
        <v>7</v>
      </c>
      <c r="G8118">
        <v>1</v>
      </c>
      <c r="H8118">
        <v>4144.3</v>
      </c>
      <c r="I8118">
        <v>4144.3</v>
      </c>
      <c r="J8118" t="s">
        <v>97</v>
      </c>
      <c r="K8118" t="s">
        <v>82</v>
      </c>
      <c r="L8118" t="s">
        <v>129</v>
      </c>
      <c r="M8118">
        <v>2024</v>
      </c>
      <c r="N8118" t="s">
        <v>84</v>
      </c>
      <c r="O8118" t="s">
        <v>5283</v>
      </c>
      <c r="P8118" t="s">
        <v>86</v>
      </c>
    </row>
    <row r="8119" spans="1:16" x14ac:dyDescent="0.45">
      <c r="A8119">
        <v>8118</v>
      </c>
      <c r="B8119" s="10">
        <v>45519</v>
      </c>
      <c r="C8119">
        <v>1840</v>
      </c>
      <c r="D8119" t="s">
        <v>89</v>
      </c>
      <c r="E8119">
        <v>19</v>
      </c>
      <c r="F8119" t="s">
        <v>5</v>
      </c>
      <c r="G8119">
        <v>4</v>
      </c>
      <c r="H8119">
        <v>2149.5100000000002</v>
      </c>
      <c r="I8119">
        <v>8598.0400000000009</v>
      </c>
      <c r="J8119" t="s">
        <v>95</v>
      </c>
      <c r="K8119" t="s">
        <v>82</v>
      </c>
      <c r="L8119" t="s">
        <v>129</v>
      </c>
      <c r="M8119">
        <v>2024</v>
      </c>
      <c r="N8119" t="s">
        <v>84</v>
      </c>
      <c r="O8119" t="s">
        <v>2422</v>
      </c>
      <c r="P8119" t="s">
        <v>86</v>
      </c>
    </row>
    <row r="8120" spans="1:16" x14ac:dyDescent="0.45">
      <c r="A8120">
        <v>8119</v>
      </c>
      <c r="B8120" s="10">
        <v>45519</v>
      </c>
      <c r="C8120">
        <v>6899</v>
      </c>
      <c r="D8120" t="s">
        <v>89</v>
      </c>
      <c r="E8120">
        <v>23</v>
      </c>
      <c r="F8120" t="s">
        <v>6</v>
      </c>
      <c r="G8120">
        <v>1</v>
      </c>
      <c r="H8120">
        <v>3731.23</v>
      </c>
      <c r="I8120">
        <v>3731.23</v>
      </c>
      <c r="J8120" t="s">
        <v>95</v>
      </c>
      <c r="K8120" t="s">
        <v>82</v>
      </c>
      <c r="L8120" t="s">
        <v>129</v>
      </c>
      <c r="M8120">
        <v>2024</v>
      </c>
      <c r="N8120" t="s">
        <v>84</v>
      </c>
      <c r="O8120" t="s">
        <v>5100</v>
      </c>
      <c r="P8120" t="s">
        <v>86</v>
      </c>
    </row>
    <row r="8121" spans="1:16" x14ac:dyDescent="0.45">
      <c r="A8121">
        <v>8120</v>
      </c>
      <c r="B8121" s="10">
        <v>45519</v>
      </c>
      <c r="C8121">
        <v>5118</v>
      </c>
      <c r="D8121" t="s">
        <v>80</v>
      </c>
      <c r="E8121">
        <v>48</v>
      </c>
      <c r="F8121" t="s">
        <v>6</v>
      </c>
      <c r="G8121">
        <v>3</v>
      </c>
      <c r="H8121">
        <v>4556.67</v>
      </c>
      <c r="I8121">
        <v>13670.01</v>
      </c>
      <c r="J8121" t="s">
        <v>93</v>
      </c>
      <c r="K8121" t="s">
        <v>82</v>
      </c>
      <c r="L8121" t="s">
        <v>129</v>
      </c>
      <c r="M8121">
        <v>2024</v>
      </c>
      <c r="N8121" t="s">
        <v>84</v>
      </c>
      <c r="O8121" t="s">
        <v>6617</v>
      </c>
      <c r="P8121" t="s">
        <v>86</v>
      </c>
    </row>
    <row r="8122" spans="1:16" x14ac:dyDescent="0.45">
      <c r="A8122">
        <v>8121</v>
      </c>
      <c r="B8122" s="10">
        <v>45519</v>
      </c>
      <c r="C8122">
        <v>1565</v>
      </c>
      <c r="D8122" t="s">
        <v>80</v>
      </c>
      <c r="E8122">
        <v>41</v>
      </c>
      <c r="F8122" t="s">
        <v>5</v>
      </c>
      <c r="G8122">
        <v>2</v>
      </c>
      <c r="H8122">
        <v>4437.0200000000004</v>
      </c>
      <c r="I8122">
        <v>8874.0400000000009</v>
      </c>
      <c r="J8122" t="s">
        <v>97</v>
      </c>
      <c r="K8122" t="s">
        <v>82</v>
      </c>
      <c r="L8122" t="s">
        <v>129</v>
      </c>
      <c r="M8122">
        <v>2024</v>
      </c>
      <c r="N8122" t="s">
        <v>84</v>
      </c>
      <c r="O8122" t="s">
        <v>2884</v>
      </c>
      <c r="P8122" t="s">
        <v>86</v>
      </c>
    </row>
    <row r="8123" spans="1:16" x14ac:dyDescent="0.45">
      <c r="A8123">
        <v>8122</v>
      </c>
      <c r="B8123" s="10">
        <v>45519</v>
      </c>
      <c r="C8123">
        <v>7005</v>
      </c>
      <c r="D8123" t="s">
        <v>89</v>
      </c>
      <c r="E8123">
        <v>57</v>
      </c>
      <c r="F8123" t="s">
        <v>5</v>
      </c>
      <c r="G8123">
        <v>2</v>
      </c>
      <c r="H8123">
        <v>2534</v>
      </c>
      <c r="I8123">
        <v>5068</v>
      </c>
      <c r="J8123" t="s">
        <v>81</v>
      </c>
      <c r="K8123" t="s">
        <v>82</v>
      </c>
      <c r="L8123" t="s">
        <v>129</v>
      </c>
      <c r="M8123">
        <v>2024</v>
      </c>
      <c r="N8123" t="s">
        <v>84</v>
      </c>
      <c r="O8123" t="s">
        <v>3193</v>
      </c>
      <c r="P8123" t="s">
        <v>86</v>
      </c>
    </row>
    <row r="8124" spans="1:16" x14ac:dyDescent="0.45">
      <c r="A8124">
        <v>8123</v>
      </c>
      <c r="B8124" s="10">
        <v>45519</v>
      </c>
      <c r="C8124">
        <v>8226</v>
      </c>
      <c r="D8124" t="s">
        <v>80</v>
      </c>
      <c r="E8124">
        <v>34</v>
      </c>
      <c r="F8124" t="s">
        <v>9</v>
      </c>
      <c r="G8124">
        <v>3</v>
      </c>
      <c r="H8124">
        <v>3054.8</v>
      </c>
      <c r="I8124">
        <v>9164.4</v>
      </c>
      <c r="J8124" t="s">
        <v>87</v>
      </c>
      <c r="K8124" t="s">
        <v>82</v>
      </c>
      <c r="L8124" t="s">
        <v>129</v>
      </c>
      <c r="M8124">
        <v>2024</v>
      </c>
      <c r="N8124" t="s">
        <v>84</v>
      </c>
      <c r="O8124" t="s">
        <v>8365</v>
      </c>
      <c r="P8124" t="s">
        <v>748</v>
      </c>
    </row>
    <row r="8125" spans="1:16" x14ac:dyDescent="0.45">
      <c r="A8125">
        <v>8124</v>
      </c>
      <c r="B8125" s="10">
        <v>45520</v>
      </c>
      <c r="C8125">
        <v>6890</v>
      </c>
      <c r="D8125" t="s">
        <v>80</v>
      </c>
      <c r="E8125">
        <v>22</v>
      </c>
      <c r="F8125" t="s">
        <v>8</v>
      </c>
      <c r="G8125">
        <v>4</v>
      </c>
      <c r="H8125">
        <v>3380.4</v>
      </c>
      <c r="I8125">
        <v>13521.6</v>
      </c>
      <c r="J8125" t="s">
        <v>95</v>
      </c>
      <c r="K8125" t="s">
        <v>82</v>
      </c>
      <c r="L8125" t="s">
        <v>129</v>
      </c>
      <c r="M8125">
        <v>2024</v>
      </c>
      <c r="N8125" t="s">
        <v>668</v>
      </c>
      <c r="O8125" t="s">
        <v>735</v>
      </c>
      <c r="P8125" t="s">
        <v>86</v>
      </c>
    </row>
    <row r="8126" spans="1:16" x14ac:dyDescent="0.45">
      <c r="A8126">
        <v>8125</v>
      </c>
      <c r="B8126" s="10">
        <v>45520</v>
      </c>
      <c r="C8126">
        <v>5311</v>
      </c>
      <c r="D8126" t="s">
        <v>80</v>
      </c>
      <c r="E8126">
        <v>19</v>
      </c>
      <c r="F8126" t="s">
        <v>7</v>
      </c>
      <c r="G8126">
        <v>5</v>
      </c>
      <c r="H8126">
        <v>4104.59</v>
      </c>
      <c r="I8126">
        <v>20522.95</v>
      </c>
      <c r="J8126" t="s">
        <v>95</v>
      </c>
      <c r="K8126" t="s">
        <v>82</v>
      </c>
      <c r="L8126" t="s">
        <v>129</v>
      </c>
      <c r="M8126">
        <v>2024</v>
      </c>
      <c r="N8126" t="s">
        <v>84</v>
      </c>
      <c r="O8126" t="s">
        <v>4956</v>
      </c>
      <c r="P8126" t="s">
        <v>86</v>
      </c>
    </row>
    <row r="8127" spans="1:16" x14ac:dyDescent="0.45">
      <c r="A8127">
        <v>8126</v>
      </c>
      <c r="B8127" s="10">
        <v>45520</v>
      </c>
      <c r="C8127">
        <v>8736</v>
      </c>
      <c r="D8127" t="s">
        <v>89</v>
      </c>
      <c r="E8127">
        <v>29</v>
      </c>
      <c r="F8127" t="s">
        <v>102</v>
      </c>
      <c r="G8127">
        <v>5</v>
      </c>
      <c r="H8127">
        <v>2563.2800000000002</v>
      </c>
      <c r="I8127">
        <v>12816.4</v>
      </c>
      <c r="J8127" t="s">
        <v>87</v>
      </c>
      <c r="K8127" t="s">
        <v>82</v>
      </c>
      <c r="L8127" t="s">
        <v>129</v>
      </c>
      <c r="M8127">
        <v>2024</v>
      </c>
      <c r="N8127" t="s">
        <v>84</v>
      </c>
      <c r="O8127" t="s">
        <v>9017</v>
      </c>
      <c r="P8127" t="s">
        <v>748</v>
      </c>
    </row>
    <row r="8128" spans="1:16" x14ac:dyDescent="0.45">
      <c r="A8128">
        <v>8127</v>
      </c>
      <c r="B8128" s="10">
        <v>45520</v>
      </c>
      <c r="C8128">
        <v>9848</v>
      </c>
      <c r="D8128" t="s">
        <v>80</v>
      </c>
      <c r="E8128">
        <v>22</v>
      </c>
      <c r="F8128" t="s">
        <v>7</v>
      </c>
      <c r="G8128">
        <v>1</v>
      </c>
      <c r="H8128">
        <v>603.91</v>
      </c>
      <c r="I8128">
        <v>603.91</v>
      </c>
      <c r="J8128" t="s">
        <v>95</v>
      </c>
      <c r="K8128" t="s">
        <v>567</v>
      </c>
      <c r="L8128" t="s">
        <v>129</v>
      </c>
      <c r="M8128">
        <v>2024</v>
      </c>
      <c r="N8128" t="s">
        <v>84</v>
      </c>
      <c r="O8128" t="s">
        <v>7740</v>
      </c>
      <c r="P8128" t="s">
        <v>86</v>
      </c>
    </row>
    <row r="8129" spans="1:16" x14ac:dyDescent="0.45">
      <c r="A8129">
        <v>8128</v>
      </c>
      <c r="B8129" s="10">
        <v>45520</v>
      </c>
      <c r="C8129">
        <v>3982</v>
      </c>
      <c r="D8129" t="s">
        <v>80</v>
      </c>
      <c r="E8129">
        <v>59</v>
      </c>
      <c r="F8129" t="s">
        <v>5</v>
      </c>
      <c r="G8129">
        <v>4</v>
      </c>
      <c r="H8129">
        <v>1957.24</v>
      </c>
      <c r="I8129">
        <v>7828.96</v>
      </c>
      <c r="J8129" t="s">
        <v>81</v>
      </c>
      <c r="K8129" t="s">
        <v>82</v>
      </c>
      <c r="L8129" t="s">
        <v>129</v>
      </c>
      <c r="M8129">
        <v>2024</v>
      </c>
      <c r="N8129" t="s">
        <v>84</v>
      </c>
      <c r="O8129" t="s">
        <v>1520</v>
      </c>
      <c r="P8129" t="s">
        <v>86</v>
      </c>
    </row>
    <row r="8130" spans="1:16" x14ac:dyDescent="0.45">
      <c r="A8130">
        <v>8129</v>
      </c>
      <c r="B8130" s="10">
        <v>45520</v>
      </c>
      <c r="C8130">
        <v>7083</v>
      </c>
      <c r="D8130" t="s">
        <v>89</v>
      </c>
      <c r="E8130">
        <v>58</v>
      </c>
      <c r="F8130" t="s">
        <v>102</v>
      </c>
      <c r="G8130">
        <v>5</v>
      </c>
      <c r="H8130">
        <v>3615</v>
      </c>
      <c r="I8130">
        <v>18075</v>
      </c>
      <c r="J8130" t="s">
        <v>81</v>
      </c>
      <c r="K8130" t="s">
        <v>82</v>
      </c>
      <c r="L8130" t="s">
        <v>129</v>
      </c>
      <c r="M8130">
        <v>2024</v>
      </c>
      <c r="N8130" t="s">
        <v>84</v>
      </c>
      <c r="O8130" t="s">
        <v>4788</v>
      </c>
      <c r="P8130" t="s">
        <v>86</v>
      </c>
    </row>
    <row r="8131" spans="1:16" x14ac:dyDescent="0.45">
      <c r="A8131">
        <v>8130</v>
      </c>
      <c r="B8131" s="10">
        <v>45520</v>
      </c>
      <c r="C8131">
        <v>1556</v>
      </c>
      <c r="D8131" t="s">
        <v>89</v>
      </c>
      <c r="E8131">
        <v>37</v>
      </c>
      <c r="F8131" t="s">
        <v>102</v>
      </c>
      <c r="G8131">
        <v>4</v>
      </c>
      <c r="H8131">
        <v>3137.8</v>
      </c>
      <c r="I8131">
        <v>12551.2</v>
      </c>
      <c r="J8131" t="s">
        <v>97</v>
      </c>
      <c r="K8131" t="s">
        <v>82</v>
      </c>
      <c r="L8131" t="s">
        <v>129</v>
      </c>
      <c r="M8131">
        <v>2024</v>
      </c>
      <c r="N8131" t="s">
        <v>668</v>
      </c>
      <c r="O8131" t="s">
        <v>10067</v>
      </c>
      <c r="P8131" t="s">
        <v>86</v>
      </c>
    </row>
    <row r="8132" spans="1:16" x14ac:dyDescent="0.45">
      <c r="A8132">
        <v>8131</v>
      </c>
      <c r="B8132" s="10">
        <v>45520</v>
      </c>
      <c r="C8132">
        <v>4019</v>
      </c>
      <c r="D8132" t="s">
        <v>89</v>
      </c>
      <c r="E8132">
        <v>25</v>
      </c>
      <c r="F8132" t="s">
        <v>7</v>
      </c>
      <c r="G8132">
        <v>2</v>
      </c>
      <c r="H8132">
        <v>3779.78</v>
      </c>
      <c r="I8132">
        <v>7559.56</v>
      </c>
      <c r="J8132" t="s">
        <v>87</v>
      </c>
      <c r="K8132" t="s">
        <v>82</v>
      </c>
      <c r="L8132" t="s">
        <v>129</v>
      </c>
      <c r="M8132">
        <v>2024</v>
      </c>
      <c r="N8132" t="s">
        <v>84</v>
      </c>
      <c r="O8132" t="s">
        <v>3834</v>
      </c>
      <c r="P8132" t="s">
        <v>86</v>
      </c>
    </row>
    <row r="8133" spans="1:16" x14ac:dyDescent="0.45">
      <c r="A8133">
        <v>8132</v>
      </c>
      <c r="B8133" s="10">
        <v>45520</v>
      </c>
      <c r="C8133">
        <v>3580</v>
      </c>
      <c r="D8133" t="s">
        <v>89</v>
      </c>
      <c r="E8133">
        <v>18</v>
      </c>
      <c r="F8133" t="s">
        <v>7</v>
      </c>
      <c r="G8133">
        <v>2</v>
      </c>
      <c r="H8133">
        <v>2524.77</v>
      </c>
      <c r="I8133">
        <v>5049.54</v>
      </c>
      <c r="J8133" t="s">
        <v>95</v>
      </c>
      <c r="K8133" t="s">
        <v>82</v>
      </c>
      <c r="L8133" t="s">
        <v>129</v>
      </c>
      <c r="M8133">
        <v>2024</v>
      </c>
      <c r="N8133" t="s">
        <v>84</v>
      </c>
      <c r="O8133" t="s">
        <v>2608</v>
      </c>
      <c r="P8133" t="s">
        <v>86</v>
      </c>
    </row>
    <row r="8134" spans="1:16" x14ac:dyDescent="0.45">
      <c r="A8134">
        <v>8133</v>
      </c>
      <c r="B8134" s="10">
        <v>45520</v>
      </c>
      <c r="C8134">
        <v>9146</v>
      </c>
      <c r="D8134" t="s">
        <v>89</v>
      </c>
      <c r="E8134">
        <v>23</v>
      </c>
      <c r="F8134" t="s">
        <v>7</v>
      </c>
      <c r="G8134">
        <v>4</v>
      </c>
      <c r="H8134">
        <v>913.3</v>
      </c>
      <c r="I8134">
        <v>3653.2</v>
      </c>
      <c r="J8134" t="s">
        <v>95</v>
      </c>
      <c r="K8134" t="s">
        <v>82</v>
      </c>
      <c r="L8134" t="s">
        <v>129</v>
      </c>
      <c r="M8134">
        <v>2024</v>
      </c>
      <c r="N8134" t="s">
        <v>84</v>
      </c>
      <c r="O8134" t="s">
        <v>2423</v>
      </c>
      <c r="P8134" t="s">
        <v>86</v>
      </c>
    </row>
    <row r="8135" spans="1:16" x14ac:dyDescent="0.45">
      <c r="A8135">
        <v>8134</v>
      </c>
      <c r="B8135" s="10">
        <v>45520</v>
      </c>
      <c r="C8135">
        <v>9243</v>
      </c>
      <c r="D8135" t="s">
        <v>80</v>
      </c>
      <c r="E8135">
        <v>28</v>
      </c>
      <c r="F8135" t="s">
        <v>7</v>
      </c>
      <c r="G8135">
        <v>3</v>
      </c>
      <c r="H8135">
        <v>620.28</v>
      </c>
      <c r="I8135">
        <v>1860.84</v>
      </c>
      <c r="J8135" t="s">
        <v>87</v>
      </c>
      <c r="K8135" t="s">
        <v>567</v>
      </c>
      <c r="L8135" t="s">
        <v>129</v>
      </c>
      <c r="M8135">
        <v>2024</v>
      </c>
      <c r="N8135" t="s">
        <v>84</v>
      </c>
      <c r="O8135" t="s">
        <v>7558</v>
      </c>
      <c r="P8135" t="s">
        <v>86</v>
      </c>
    </row>
    <row r="8136" spans="1:16" x14ac:dyDescent="0.45">
      <c r="A8136">
        <v>8135</v>
      </c>
      <c r="B8136" s="10">
        <v>45520</v>
      </c>
      <c r="C8136">
        <v>5019</v>
      </c>
      <c r="D8136" t="s">
        <v>89</v>
      </c>
      <c r="E8136">
        <v>20</v>
      </c>
      <c r="F8136" t="s">
        <v>8</v>
      </c>
      <c r="G8136">
        <v>5</v>
      </c>
      <c r="H8136">
        <v>2432.25</v>
      </c>
      <c r="I8136">
        <v>12161.25</v>
      </c>
      <c r="J8136" t="s">
        <v>95</v>
      </c>
      <c r="K8136" t="s">
        <v>82</v>
      </c>
      <c r="L8136" t="s">
        <v>129</v>
      </c>
      <c r="M8136">
        <v>2024</v>
      </c>
      <c r="N8136" t="s">
        <v>84</v>
      </c>
      <c r="O8136" t="s">
        <v>4957</v>
      </c>
      <c r="P8136" t="s">
        <v>86</v>
      </c>
    </row>
    <row r="8137" spans="1:16" x14ac:dyDescent="0.45">
      <c r="A8137">
        <v>8136</v>
      </c>
      <c r="B8137" s="10">
        <v>45520</v>
      </c>
      <c r="C8137">
        <v>4138</v>
      </c>
      <c r="D8137" t="s">
        <v>80</v>
      </c>
      <c r="E8137">
        <v>48</v>
      </c>
      <c r="F8137" t="s">
        <v>9</v>
      </c>
      <c r="G8137">
        <v>5</v>
      </c>
      <c r="H8137">
        <v>1068.3399999999999</v>
      </c>
      <c r="I8137">
        <v>5341.7</v>
      </c>
      <c r="J8137" t="s">
        <v>93</v>
      </c>
      <c r="K8137" t="s">
        <v>82</v>
      </c>
      <c r="L8137" t="s">
        <v>129</v>
      </c>
      <c r="M8137">
        <v>2024</v>
      </c>
      <c r="N8137" t="s">
        <v>84</v>
      </c>
      <c r="O8137" t="s">
        <v>4338</v>
      </c>
      <c r="P8137" t="s">
        <v>86</v>
      </c>
    </row>
    <row r="8138" spans="1:16" x14ac:dyDescent="0.45">
      <c r="A8138">
        <v>8137</v>
      </c>
      <c r="B8138" s="10">
        <v>45520</v>
      </c>
      <c r="C8138">
        <v>1671</v>
      </c>
      <c r="D8138" t="s">
        <v>89</v>
      </c>
      <c r="E8138">
        <v>45</v>
      </c>
      <c r="F8138" t="s">
        <v>9</v>
      </c>
      <c r="G8138">
        <v>2</v>
      </c>
      <c r="H8138">
        <v>4912.22</v>
      </c>
      <c r="I8138">
        <v>9824.44</v>
      </c>
      <c r="J8138" t="s">
        <v>93</v>
      </c>
      <c r="K8138" t="s">
        <v>82</v>
      </c>
      <c r="L8138" t="s">
        <v>129</v>
      </c>
      <c r="M8138">
        <v>2024</v>
      </c>
      <c r="N8138" t="s">
        <v>84</v>
      </c>
      <c r="O8138" t="s">
        <v>3491</v>
      </c>
      <c r="P8138" t="s">
        <v>86</v>
      </c>
    </row>
    <row r="8139" spans="1:16" x14ac:dyDescent="0.45">
      <c r="A8139">
        <v>8138</v>
      </c>
      <c r="B8139" s="10">
        <v>45521</v>
      </c>
      <c r="C8139">
        <v>1777</v>
      </c>
      <c r="D8139" t="s">
        <v>80</v>
      </c>
      <c r="E8139">
        <v>64</v>
      </c>
      <c r="F8139" t="s">
        <v>7</v>
      </c>
      <c r="G8139">
        <v>1</v>
      </c>
      <c r="H8139">
        <v>1033.83</v>
      </c>
      <c r="I8139">
        <v>1033.83</v>
      </c>
      <c r="J8139" t="s">
        <v>81</v>
      </c>
      <c r="K8139" t="s">
        <v>567</v>
      </c>
      <c r="L8139" t="s">
        <v>129</v>
      </c>
      <c r="M8139">
        <v>2024</v>
      </c>
      <c r="N8139" t="s">
        <v>84</v>
      </c>
      <c r="O8139" t="s">
        <v>650</v>
      </c>
      <c r="P8139" t="s">
        <v>86</v>
      </c>
    </row>
    <row r="8140" spans="1:16" x14ac:dyDescent="0.45">
      <c r="A8140">
        <v>8139</v>
      </c>
      <c r="B8140" s="10">
        <v>45521</v>
      </c>
      <c r="C8140">
        <v>5927</v>
      </c>
      <c r="D8140" t="s">
        <v>80</v>
      </c>
      <c r="E8140">
        <v>60</v>
      </c>
      <c r="F8140" t="s">
        <v>9</v>
      </c>
      <c r="G8140">
        <v>5</v>
      </c>
      <c r="H8140">
        <v>2855.58</v>
      </c>
      <c r="I8140">
        <v>14277.9</v>
      </c>
      <c r="J8140" t="s">
        <v>81</v>
      </c>
      <c r="K8140" t="s">
        <v>82</v>
      </c>
      <c r="L8140" t="s">
        <v>129</v>
      </c>
      <c r="M8140">
        <v>2024</v>
      </c>
      <c r="N8140" t="s">
        <v>84</v>
      </c>
      <c r="O8140" t="s">
        <v>4789</v>
      </c>
      <c r="P8140" t="s">
        <v>86</v>
      </c>
    </row>
    <row r="8141" spans="1:16" x14ac:dyDescent="0.45">
      <c r="A8141">
        <v>8140</v>
      </c>
      <c r="B8141" s="10">
        <v>45521</v>
      </c>
      <c r="C8141">
        <v>4022</v>
      </c>
      <c r="D8141" t="s">
        <v>89</v>
      </c>
      <c r="E8141">
        <v>22</v>
      </c>
      <c r="F8141" t="s">
        <v>7</v>
      </c>
      <c r="G8141">
        <v>2</v>
      </c>
      <c r="H8141">
        <v>58.75</v>
      </c>
      <c r="I8141">
        <v>117.5</v>
      </c>
      <c r="J8141" t="s">
        <v>95</v>
      </c>
      <c r="K8141" t="s">
        <v>567</v>
      </c>
      <c r="L8141" t="s">
        <v>129</v>
      </c>
      <c r="M8141">
        <v>2024</v>
      </c>
      <c r="N8141" t="s">
        <v>84</v>
      </c>
      <c r="O8141" t="s">
        <v>7061</v>
      </c>
      <c r="P8141" t="s">
        <v>86</v>
      </c>
    </row>
    <row r="8142" spans="1:16" x14ac:dyDescent="0.45">
      <c r="A8142">
        <v>8141</v>
      </c>
      <c r="B8142" s="10">
        <v>45521</v>
      </c>
      <c r="C8142">
        <v>2860</v>
      </c>
      <c r="D8142" t="s">
        <v>89</v>
      </c>
      <c r="E8142">
        <v>43</v>
      </c>
      <c r="F8142" t="s">
        <v>7</v>
      </c>
      <c r="G8142">
        <v>2</v>
      </c>
      <c r="H8142">
        <v>1305.54</v>
      </c>
      <c r="I8142">
        <v>2611.08</v>
      </c>
      <c r="J8142" t="s">
        <v>97</v>
      </c>
      <c r="K8142" t="s">
        <v>82</v>
      </c>
      <c r="L8142" t="s">
        <v>129</v>
      </c>
      <c r="M8142">
        <v>2024</v>
      </c>
      <c r="N8142" t="s">
        <v>84</v>
      </c>
      <c r="O8142" t="s">
        <v>2885</v>
      </c>
      <c r="P8142" t="s">
        <v>86</v>
      </c>
    </row>
    <row r="8143" spans="1:16" x14ac:dyDescent="0.45">
      <c r="A8143">
        <v>8142</v>
      </c>
      <c r="B8143" s="10">
        <v>45521</v>
      </c>
      <c r="C8143">
        <v>4139</v>
      </c>
      <c r="D8143" t="s">
        <v>89</v>
      </c>
      <c r="E8143">
        <v>33</v>
      </c>
      <c r="F8143" t="s">
        <v>7</v>
      </c>
      <c r="G8143">
        <v>4</v>
      </c>
      <c r="H8143">
        <v>1332.74</v>
      </c>
      <c r="I8143">
        <v>5330.96</v>
      </c>
      <c r="J8143" t="s">
        <v>87</v>
      </c>
      <c r="K8143" t="s">
        <v>82</v>
      </c>
      <c r="L8143" t="s">
        <v>129</v>
      </c>
      <c r="M8143">
        <v>2024</v>
      </c>
      <c r="N8143" t="s">
        <v>84</v>
      </c>
      <c r="O8143" t="s">
        <v>1149</v>
      </c>
      <c r="P8143" t="s">
        <v>86</v>
      </c>
    </row>
    <row r="8144" spans="1:16" x14ac:dyDescent="0.45">
      <c r="A8144">
        <v>8143</v>
      </c>
      <c r="B8144" s="10">
        <v>45521</v>
      </c>
      <c r="C8144">
        <v>2074</v>
      </c>
      <c r="D8144" t="s">
        <v>89</v>
      </c>
      <c r="E8144">
        <v>48</v>
      </c>
      <c r="F8144" t="s">
        <v>6</v>
      </c>
      <c r="G8144">
        <v>4</v>
      </c>
      <c r="H8144">
        <v>3703.04</v>
      </c>
      <c r="I8144">
        <v>14812.16</v>
      </c>
      <c r="J8144" t="s">
        <v>93</v>
      </c>
      <c r="K8144" t="s">
        <v>82</v>
      </c>
      <c r="L8144" t="s">
        <v>129</v>
      </c>
      <c r="M8144">
        <v>2024</v>
      </c>
      <c r="N8144" t="s">
        <v>84</v>
      </c>
      <c r="O8144" t="s">
        <v>2155</v>
      </c>
      <c r="P8144" t="s">
        <v>86</v>
      </c>
    </row>
    <row r="8145" spans="1:16" x14ac:dyDescent="0.45">
      <c r="A8145">
        <v>8144</v>
      </c>
      <c r="B8145" s="10">
        <v>45521</v>
      </c>
      <c r="C8145">
        <v>7763</v>
      </c>
      <c r="D8145" t="s">
        <v>89</v>
      </c>
      <c r="E8145">
        <v>45</v>
      </c>
      <c r="F8145" t="s">
        <v>8</v>
      </c>
      <c r="G8145">
        <v>4</v>
      </c>
      <c r="H8145">
        <v>2503.35</v>
      </c>
      <c r="I8145">
        <v>10013.4</v>
      </c>
      <c r="J8145" t="s">
        <v>93</v>
      </c>
      <c r="K8145" t="s">
        <v>82</v>
      </c>
      <c r="L8145" t="s">
        <v>129</v>
      </c>
      <c r="M8145">
        <v>2024</v>
      </c>
      <c r="N8145" t="s">
        <v>668</v>
      </c>
      <c r="O8145" t="s">
        <v>10068</v>
      </c>
      <c r="P8145" t="s">
        <v>86</v>
      </c>
    </row>
    <row r="8146" spans="1:16" x14ac:dyDescent="0.45">
      <c r="A8146">
        <v>8145</v>
      </c>
      <c r="B8146" s="10">
        <v>45521</v>
      </c>
      <c r="C8146">
        <v>2986</v>
      </c>
      <c r="D8146" t="s">
        <v>89</v>
      </c>
      <c r="E8146">
        <v>24</v>
      </c>
      <c r="F8146" t="s">
        <v>5</v>
      </c>
      <c r="G8146">
        <v>1</v>
      </c>
      <c r="H8146">
        <v>109.85</v>
      </c>
      <c r="I8146">
        <v>109.85</v>
      </c>
      <c r="J8146" t="s">
        <v>95</v>
      </c>
      <c r="K8146" t="s">
        <v>567</v>
      </c>
      <c r="L8146" t="s">
        <v>129</v>
      </c>
      <c r="M8146">
        <v>2024</v>
      </c>
      <c r="N8146" t="s">
        <v>84</v>
      </c>
      <c r="O8146" t="s">
        <v>7741</v>
      </c>
      <c r="P8146" t="s">
        <v>86</v>
      </c>
    </row>
    <row r="8147" spans="1:16" x14ac:dyDescent="0.45">
      <c r="A8147">
        <v>8146</v>
      </c>
      <c r="B8147" s="10">
        <v>45521</v>
      </c>
      <c r="C8147">
        <v>7327</v>
      </c>
      <c r="D8147" t="s">
        <v>80</v>
      </c>
      <c r="E8147">
        <v>55</v>
      </c>
      <c r="F8147" t="s">
        <v>9</v>
      </c>
      <c r="G8147">
        <v>5</v>
      </c>
      <c r="H8147">
        <v>1926.9</v>
      </c>
      <c r="I8147">
        <v>9634.5</v>
      </c>
      <c r="J8147" t="s">
        <v>81</v>
      </c>
      <c r="K8147" t="s">
        <v>82</v>
      </c>
      <c r="L8147" t="s">
        <v>129</v>
      </c>
      <c r="M8147">
        <v>2024</v>
      </c>
      <c r="N8147" t="s">
        <v>84</v>
      </c>
      <c r="O8147" t="s">
        <v>4790</v>
      </c>
      <c r="P8147" t="s">
        <v>86</v>
      </c>
    </row>
    <row r="8148" spans="1:16" x14ac:dyDescent="0.45">
      <c r="A8148">
        <v>8147</v>
      </c>
      <c r="B8148" s="10">
        <v>45521</v>
      </c>
      <c r="C8148">
        <v>2046</v>
      </c>
      <c r="D8148" t="s">
        <v>80</v>
      </c>
      <c r="E8148">
        <v>26</v>
      </c>
      <c r="F8148" t="s">
        <v>9</v>
      </c>
      <c r="G8148">
        <v>1</v>
      </c>
      <c r="H8148">
        <v>3241.67</v>
      </c>
      <c r="I8148">
        <v>3241.67</v>
      </c>
      <c r="J8148" t="s">
        <v>87</v>
      </c>
      <c r="K8148" t="s">
        <v>82</v>
      </c>
      <c r="L8148" t="s">
        <v>129</v>
      </c>
      <c r="M8148">
        <v>2024</v>
      </c>
      <c r="N8148" t="s">
        <v>84</v>
      </c>
      <c r="O8148" t="s">
        <v>5490</v>
      </c>
      <c r="P8148" t="s">
        <v>86</v>
      </c>
    </row>
    <row r="8149" spans="1:16" x14ac:dyDescent="0.45">
      <c r="A8149">
        <v>8148</v>
      </c>
      <c r="B8149" s="10">
        <v>45521</v>
      </c>
      <c r="C8149">
        <v>3176</v>
      </c>
      <c r="D8149" t="s">
        <v>80</v>
      </c>
      <c r="E8149">
        <v>56</v>
      </c>
      <c r="F8149" t="s">
        <v>8</v>
      </c>
      <c r="G8149">
        <v>1</v>
      </c>
      <c r="H8149">
        <v>3201.7</v>
      </c>
      <c r="I8149">
        <v>3201.7</v>
      </c>
      <c r="J8149" t="s">
        <v>81</v>
      </c>
      <c r="K8149" t="s">
        <v>82</v>
      </c>
      <c r="L8149" t="s">
        <v>129</v>
      </c>
      <c r="M8149">
        <v>2024</v>
      </c>
      <c r="N8149" t="s">
        <v>84</v>
      </c>
      <c r="O8149" t="s">
        <v>5946</v>
      </c>
      <c r="P8149" t="s">
        <v>86</v>
      </c>
    </row>
    <row r="8150" spans="1:16" x14ac:dyDescent="0.45">
      <c r="A8150">
        <v>8149</v>
      </c>
      <c r="B8150" s="10">
        <v>45521</v>
      </c>
      <c r="C8150">
        <v>3338</v>
      </c>
      <c r="D8150" t="s">
        <v>80</v>
      </c>
      <c r="E8150">
        <v>52</v>
      </c>
      <c r="F8150" t="s">
        <v>8</v>
      </c>
      <c r="G8150">
        <v>4</v>
      </c>
      <c r="H8150">
        <v>316.75</v>
      </c>
      <c r="I8150">
        <v>1267</v>
      </c>
      <c r="J8150" t="s">
        <v>93</v>
      </c>
      <c r="K8150" t="s">
        <v>567</v>
      </c>
      <c r="L8150" t="s">
        <v>129</v>
      </c>
      <c r="M8150">
        <v>2024</v>
      </c>
      <c r="N8150" t="s">
        <v>84</v>
      </c>
      <c r="O8150" t="s">
        <v>7421</v>
      </c>
      <c r="P8150" t="s">
        <v>86</v>
      </c>
    </row>
    <row r="8151" spans="1:16" x14ac:dyDescent="0.45">
      <c r="A8151">
        <v>8150</v>
      </c>
      <c r="B8151" s="10">
        <v>45521</v>
      </c>
      <c r="C8151">
        <v>1500</v>
      </c>
      <c r="D8151" t="s">
        <v>80</v>
      </c>
      <c r="E8151">
        <v>60</v>
      </c>
      <c r="F8151" t="s">
        <v>7</v>
      </c>
      <c r="G8151">
        <v>2</v>
      </c>
      <c r="H8151">
        <v>4648.12</v>
      </c>
      <c r="I8151">
        <v>9296.24</v>
      </c>
      <c r="J8151" t="s">
        <v>81</v>
      </c>
      <c r="K8151" t="s">
        <v>82</v>
      </c>
      <c r="L8151" t="s">
        <v>129</v>
      </c>
      <c r="M8151">
        <v>2024</v>
      </c>
      <c r="N8151" t="s">
        <v>668</v>
      </c>
      <c r="O8151" t="s">
        <v>9922</v>
      </c>
      <c r="P8151" t="s">
        <v>86</v>
      </c>
    </row>
    <row r="8152" spans="1:16" x14ac:dyDescent="0.45">
      <c r="A8152">
        <v>8151</v>
      </c>
      <c r="B8152" s="10">
        <v>45522</v>
      </c>
      <c r="C8152">
        <v>3233</v>
      </c>
      <c r="D8152" t="s">
        <v>89</v>
      </c>
      <c r="E8152">
        <v>44</v>
      </c>
      <c r="F8152" t="s">
        <v>7</v>
      </c>
      <c r="G8152">
        <v>3</v>
      </c>
      <c r="H8152">
        <v>1272.6099999999999</v>
      </c>
      <c r="I8152">
        <v>3817.83</v>
      </c>
      <c r="J8152" t="s">
        <v>97</v>
      </c>
      <c r="K8152" t="s">
        <v>82</v>
      </c>
      <c r="L8152" t="s">
        <v>129</v>
      </c>
      <c r="M8152">
        <v>2024</v>
      </c>
      <c r="N8152" t="s">
        <v>84</v>
      </c>
      <c r="O8152" t="s">
        <v>475</v>
      </c>
      <c r="P8152" t="s">
        <v>86</v>
      </c>
    </row>
    <row r="8153" spans="1:16" x14ac:dyDescent="0.45">
      <c r="A8153">
        <v>8152</v>
      </c>
      <c r="B8153" s="10">
        <v>45522</v>
      </c>
      <c r="C8153">
        <v>5608</v>
      </c>
      <c r="D8153" t="s">
        <v>89</v>
      </c>
      <c r="E8153">
        <v>29</v>
      </c>
      <c r="F8153" t="s">
        <v>6</v>
      </c>
      <c r="G8153">
        <v>2</v>
      </c>
      <c r="H8153">
        <v>4463.05</v>
      </c>
      <c r="I8153">
        <v>8926.1</v>
      </c>
      <c r="J8153" t="s">
        <v>87</v>
      </c>
      <c r="K8153" t="s">
        <v>82</v>
      </c>
      <c r="L8153" t="s">
        <v>129</v>
      </c>
      <c r="M8153">
        <v>2024</v>
      </c>
      <c r="N8153" t="s">
        <v>84</v>
      </c>
      <c r="O8153" t="s">
        <v>3835</v>
      </c>
      <c r="P8153" t="s">
        <v>86</v>
      </c>
    </row>
    <row r="8154" spans="1:16" x14ac:dyDescent="0.45">
      <c r="A8154">
        <v>8153</v>
      </c>
      <c r="B8154" s="10">
        <v>45522</v>
      </c>
      <c r="C8154">
        <v>8234</v>
      </c>
      <c r="D8154" t="s">
        <v>80</v>
      </c>
      <c r="E8154">
        <v>42</v>
      </c>
      <c r="F8154" t="s">
        <v>6</v>
      </c>
      <c r="G8154">
        <v>2</v>
      </c>
      <c r="H8154">
        <v>1106.4000000000001</v>
      </c>
      <c r="I8154">
        <v>2212.8000000000002</v>
      </c>
      <c r="J8154" t="s">
        <v>97</v>
      </c>
      <c r="K8154" t="s">
        <v>82</v>
      </c>
      <c r="L8154" t="s">
        <v>129</v>
      </c>
      <c r="M8154">
        <v>2024</v>
      </c>
      <c r="N8154" t="s">
        <v>84</v>
      </c>
      <c r="O8154" t="s">
        <v>2886</v>
      </c>
      <c r="P8154" t="s">
        <v>86</v>
      </c>
    </row>
    <row r="8155" spans="1:16" x14ac:dyDescent="0.45">
      <c r="A8155">
        <v>8154</v>
      </c>
      <c r="B8155" s="10">
        <v>45522</v>
      </c>
      <c r="C8155">
        <v>8972</v>
      </c>
      <c r="D8155" t="s">
        <v>80</v>
      </c>
      <c r="E8155">
        <v>60</v>
      </c>
      <c r="F8155" t="s">
        <v>5</v>
      </c>
      <c r="G8155">
        <v>2</v>
      </c>
      <c r="H8155">
        <v>2860.86</v>
      </c>
      <c r="I8155">
        <v>5721.72</v>
      </c>
      <c r="J8155" t="s">
        <v>81</v>
      </c>
      <c r="K8155" t="s">
        <v>82</v>
      </c>
      <c r="L8155" t="s">
        <v>129</v>
      </c>
      <c r="M8155">
        <v>2024</v>
      </c>
      <c r="N8155" t="s">
        <v>84</v>
      </c>
      <c r="O8155" t="s">
        <v>3194</v>
      </c>
      <c r="P8155" t="s">
        <v>86</v>
      </c>
    </row>
    <row r="8156" spans="1:16" x14ac:dyDescent="0.45">
      <c r="A8156">
        <v>8155</v>
      </c>
      <c r="B8156" s="10">
        <v>45522</v>
      </c>
      <c r="C8156">
        <v>7610</v>
      </c>
      <c r="D8156" t="s">
        <v>89</v>
      </c>
      <c r="E8156">
        <v>46</v>
      </c>
      <c r="F8156" t="s">
        <v>9</v>
      </c>
      <c r="G8156">
        <v>2</v>
      </c>
      <c r="H8156">
        <v>2060.1</v>
      </c>
      <c r="I8156">
        <v>4120.2</v>
      </c>
      <c r="J8156" t="s">
        <v>93</v>
      </c>
      <c r="K8156" t="s">
        <v>82</v>
      </c>
      <c r="L8156" t="s">
        <v>129</v>
      </c>
      <c r="M8156">
        <v>2024</v>
      </c>
      <c r="N8156" t="s">
        <v>84</v>
      </c>
      <c r="O8156" t="s">
        <v>3492</v>
      </c>
      <c r="P8156" t="s">
        <v>86</v>
      </c>
    </row>
    <row r="8157" spans="1:16" x14ac:dyDescent="0.45">
      <c r="A8157">
        <v>8156</v>
      </c>
      <c r="B8157" s="10">
        <v>45522</v>
      </c>
      <c r="C8157">
        <v>1600</v>
      </c>
      <c r="D8157" t="s">
        <v>89</v>
      </c>
      <c r="E8157">
        <v>48</v>
      </c>
      <c r="F8157" t="s">
        <v>8</v>
      </c>
      <c r="G8157">
        <v>1</v>
      </c>
      <c r="H8157">
        <v>2927.68</v>
      </c>
      <c r="I8157">
        <v>2927.68</v>
      </c>
      <c r="J8157" t="s">
        <v>93</v>
      </c>
      <c r="K8157" t="s">
        <v>82</v>
      </c>
      <c r="L8157" t="s">
        <v>129</v>
      </c>
      <c r="M8157">
        <v>2024</v>
      </c>
      <c r="N8157" t="s">
        <v>84</v>
      </c>
      <c r="O8157" t="s">
        <v>5712</v>
      </c>
      <c r="P8157" t="s">
        <v>86</v>
      </c>
    </row>
    <row r="8158" spans="1:16" x14ac:dyDescent="0.45">
      <c r="A8158">
        <v>8157</v>
      </c>
      <c r="B8158" s="10">
        <v>45522</v>
      </c>
      <c r="C8158">
        <v>5284</v>
      </c>
      <c r="D8158" t="s">
        <v>89</v>
      </c>
      <c r="E8158">
        <v>51</v>
      </c>
      <c r="F8158" t="s">
        <v>5</v>
      </c>
      <c r="G8158">
        <v>4</v>
      </c>
      <c r="H8158">
        <v>2514.42</v>
      </c>
      <c r="I8158">
        <v>10057.68</v>
      </c>
      <c r="J8158" t="s">
        <v>93</v>
      </c>
      <c r="K8158" t="s">
        <v>82</v>
      </c>
      <c r="L8158" t="s">
        <v>129</v>
      </c>
      <c r="M8158">
        <v>2024</v>
      </c>
      <c r="N8158" t="s">
        <v>84</v>
      </c>
      <c r="O8158" t="s">
        <v>2156</v>
      </c>
      <c r="P8158" t="s">
        <v>86</v>
      </c>
    </row>
    <row r="8159" spans="1:16" x14ac:dyDescent="0.45">
      <c r="A8159">
        <v>8158</v>
      </c>
      <c r="B8159" s="10">
        <v>45522</v>
      </c>
      <c r="C8159">
        <v>5483</v>
      </c>
      <c r="D8159" t="s">
        <v>89</v>
      </c>
      <c r="E8159">
        <v>50</v>
      </c>
      <c r="F8159" t="s">
        <v>9</v>
      </c>
      <c r="G8159">
        <v>4</v>
      </c>
      <c r="H8159">
        <v>60.13</v>
      </c>
      <c r="I8159">
        <v>240.52</v>
      </c>
      <c r="J8159" t="s">
        <v>93</v>
      </c>
      <c r="K8159" t="s">
        <v>567</v>
      </c>
      <c r="L8159" t="s">
        <v>129</v>
      </c>
      <c r="M8159">
        <v>2024</v>
      </c>
      <c r="N8159" t="s">
        <v>668</v>
      </c>
      <c r="O8159" t="s">
        <v>9383</v>
      </c>
      <c r="P8159" t="s">
        <v>86</v>
      </c>
    </row>
    <row r="8160" spans="1:16" x14ac:dyDescent="0.45">
      <c r="A8160">
        <v>8159</v>
      </c>
      <c r="B8160" s="10">
        <v>45522</v>
      </c>
      <c r="C8160">
        <v>6901</v>
      </c>
      <c r="D8160" t="s">
        <v>80</v>
      </c>
      <c r="E8160">
        <v>44</v>
      </c>
      <c r="F8160" t="s">
        <v>5</v>
      </c>
      <c r="G8160">
        <v>2</v>
      </c>
      <c r="H8160">
        <v>1789.1</v>
      </c>
      <c r="I8160">
        <v>3578.2</v>
      </c>
      <c r="J8160" t="s">
        <v>97</v>
      </c>
      <c r="K8160" t="s">
        <v>82</v>
      </c>
      <c r="L8160" t="s">
        <v>129</v>
      </c>
      <c r="M8160">
        <v>2024</v>
      </c>
      <c r="N8160" t="s">
        <v>84</v>
      </c>
      <c r="O8160" t="s">
        <v>2887</v>
      </c>
      <c r="P8160" t="s">
        <v>86</v>
      </c>
    </row>
    <row r="8161" spans="1:16" x14ac:dyDescent="0.45">
      <c r="A8161">
        <v>8160</v>
      </c>
      <c r="B8161" s="10">
        <v>45522</v>
      </c>
      <c r="C8161">
        <v>7129</v>
      </c>
      <c r="D8161" t="s">
        <v>80</v>
      </c>
      <c r="E8161">
        <v>19</v>
      </c>
      <c r="F8161" t="s">
        <v>5</v>
      </c>
      <c r="G8161">
        <v>3</v>
      </c>
      <c r="H8161">
        <v>105.52</v>
      </c>
      <c r="I8161">
        <v>316.56</v>
      </c>
      <c r="J8161" t="s">
        <v>95</v>
      </c>
      <c r="K8161" t="s">
        <v>567</v>
      </c>
      <c r="L8161" t="s">
        <v>129</v>
      </c>
      <c r="M8161">
        <v>2024</v>
      </c>
      <c r="N8161" t="s">
        <v>84</v>
      </c>
      <c r="O8161" t="s">
        <v>7559</v>
      </c>
      <c r="P8161" t="s">
        <v>86</v>
      </c>
    </row>
    <row r="8162" spans="1:16" x14ac:dyDescent="0.45">
      <c r="A8162">
        <v>8161</v>
      </c>
      <c r="B8162" s="10">
        <v>45522</v>
      </c>
      <c r="C8162">
        <v>2754</v>
      </c>
      <c r="D8162" t="s">
        <v>89</v>
      </c>
      <c r="E8162">
        <v>31</v>
      </c>
      <c r="F8162" t="s">
        <v>7</v>
      </c>
      <c r="G8162">
        <v>5</v>
      </c>
      <c r="H8162">
        <v>3432.66</v>
      </c>
      <c r="I8162">
        <v>17163.3</v>
      </c>
      <c r="J8162" t="s">
        <v>87</v>
      </c>
      <c r="K8162" t="s">
        <v>82</v>
      </c>
      <c r="L8162" t="s">
        <v>129</v>
      </c>
      <c r="M8162">
        <v>2024</v>
      </c>
      <c r="N8162" t="s">
        <v>84</v>
      </c>
      <c r="O8162" t="s">
        <v>4088</v>
      </c>
      <c r="P8162" t="s">
        <v>86</v>
      </c>
    </row>
    <row r="8163" spans="1:16" x14ac:dyDescent="0.45">
      <c r="A8163">
        <v>8162</v>
      </c>
      <c r="B8163" s="10">
        <v>45522</v>
      </c>
      <c r="C8163">
        <v>3464</v>
      </c>
      <c r="D8163" t="s">
        <v>89</v>
      </c>
      <c r="E8163">
        <v>30</v>
      </c>
      <c r="F8163" t="s">
        <v>5</v>
      </c>
      <c r="G8163">
        <v>2</v>
      </c>
      <c r="H8163">
        <v>4274.8</v>
      </c>
      <c r="I8163">
        <v>8549.6</v>
      </c>
      <c r="J8163" t="s">
        <v>87</v>
      </c>
      <c r="K8163" t="s">
        <v>82</v>
      </c>
      <c r="L8163" t="s">
        <v>129</v>
      </c>
      <c r="M8163">
        <v>2024</v>
      </c>
      <c r="N8163" t="s">
        <v>84</v>
      </c>
      <c r="O8163" t="s">
        <v>3836</v>
      </c>
      <c r="P8163" t="s">
        <v>86</v>
      </c>
    </row>
    <row r="8164" spans="1:16" x14ac:dyDescent="0.45">
      <c r="A8164">
        <v>8163</v>
      </c>
      <c r="B8164" s="10">
        <v>45522</v>
      </c>
      <c r="C8164">
        <v>5482</v>
      </c>
      <c r="D8164" t="s">
        <v>80</v>
      </c>
      <c r="E8164">
        <v>41</v>
      </c>
      <c r="F8164" t="s">
        <v>7</v>
      </c>
      <c r="G8164">
        <v>2</v>
      </c>
      <c r="H8164">
        <v>1954.34</v>
      </c>
      <c r="I8164">
        <v>3908.68</v>
      </c>
      <c r="J8164" t="s">
        <v>97</v>
      </c>
      <c r="K8164" t="s">
        <v>82</v>
      </c>
      <c r="L8164" t="s">
        <v>129</v>
      </c>
      <c r="M8164">
        <v>2024</v>
      </c>
      <c r="N8164" t="s">
        <v>84</v>
      </c>
      <c r="O8164" t="s">
        <v>2888</v>
      </c>
      <c r="P8164" t="s">
        <v>86</v>
      </c>
    </row>
    <row r="8165" spans="1:16" x14ac:dyDescent="0.45">
      <c r="A8165">
        <v>8164</v>
      </c>
      <c r="B8165" s="10">
        <v>45522</v>
      </c>
      <c r="C8165">
        <v>8400</v>
      </c>
      <c r="D8165" t="s">
        <v>80</v>
      </c>
      <c r="E8165">
        <v>22</v>
      </c>
      <c r="F8165" t="s">
        <v>9</v>
      </c>
      <c r="G8165">
        <v>3</v>
      </c>
      <c r="H8165">
        <v>2647.77</v>
      </c>
      <c r="I8165">
        <v>7943.31</v>
      </c>
      <c r="J8165" t="s">
        <v>95</v>
      </c>
      <c r="K8165" t="s">
        <v>82</v>
      </c>
      <c r="L8165" t="s">
        <v>129</v>
      </c>
      <c r="M8165">
        <v>2024</v>
      </c>
      <c r="N8165" t="s">
        <v>668</v>
      </c>
      <c r="O8165" t="s">
        <v>9261</v>
      </c>
      <c r="P8165" t="s">
        <v>748</v>
      </c>
    </row>
    <row r="8166" spans="1:16" x14ac:dyDescent="0.45">
      <c r="A8166">
        <v>8165</v>
      </c>
      <c r="B8166" s="10">
        <v>45523</v>
      </c>
      <c r="C8166">
        <v>7806</v>
      </c>
      <c r="D8166" t="s">
        <v>80</v>
      </c>
      <c r="E8166">
        <v>51</v>
      </c>
      <c r="F8166" t="s">
        <v>6</v>
      </c>
      <c r="G8166">
        <v>1</v>
      </c>
      <c r="H8166">
        <v>375.89</v>
      </c>
      <c r="I8166">
        <v>375.89</v>
      </c>
      <c r="J8166" t="s">
        <v>93</v>
      </c>
      <c r="K8166" t="s">
        <v>567</v>
      </c>
      <c r="L8166" t="s">
        <v>129</v>
      </c>
      <c r="M8166">
        <v>2024</v>
      </c>
      <c r="N8166" t="s">
        <v>84</v>
      </c>
      <c r="O8166" t="s">
        <v>651</v>
      </c>
      <c r="P8166" t="s">
        <v>86</v>
      </c>
    </row>
    <row r="8167" spans="1:16" x14ac:dyDescent="0.45">
      <c r="A8167">
        <v>8166</v>
      </c>
      <c r="B8167" s="10">
        <v>45523</v>
      </c>
      <c r="C8167">
        <v>9643</v>
      </c>
      <c r="D8167" t="s">
        <v>89</v>
      </c>
      <c r="E8167">
        <v>40</v>
      </c>
      <c r="F8167" t="s">
        <v>9</v>
      </c>
      <c r="G8167">
        <v>2</v>
      </c>
      <c r="H8167">
        <v>1956.73</v>
      </c>
      <c r="I8167">
        <v>3913.46</v>
      </c>
      <c r="J8167" t="s">
        <v>97</v>
      </c>
      <c r="K8167" t="s">
        <v>82</v>
      </c>
      <c r="L8167" t="s">
        <v>129</v>
      </c>
      <c r="M8167">
        <v>2024</v>
      </c>
      <c r="N8167" t="s">
        <v>84</v>
      </c>
      <c r="O8167" t="s">
        <v>2889</v>
      </c>
      <c r="P8167" t="s">
        <v>86</v>
      </c>
    </row>
    <row r="8168" spans="1:16" x14ac:dyDescent="0.45">
      <c r="A8168">
        <v>8167</v>
      </c>
      <c r="B8168" s="10">
        <v>45523</v>
      </c>
      <c r="C8168">
        <v>8396</v>
      </c>
      <c r="D8168" t="s">
        <v>80</v>
      </c>
      <c r="E8168">
        <v>36</v>
      </c>
      <c r="F8168" t="s">
        <v>7</v>
      </c>
      <c r="G8168">
        <v>3</v>
      </c>
      <c r="H8168">
        <v>737.36</v>
      </c>
      <c r="I8168">
        <v>2212.08</v>
      </c>
      <c r="J8168" t="s">
        <v>97</v>
      </c>
      <c r="K8168" t="s">
        <v>82</v>
      </c>
      <c r="L8168" t="s">
        <v>129</v>
      </c>
      <c r="M8168">
        <v>2024</v>
      </c>
      <c r="N8168" t="s">
        <v>84</v>
      </c>
      <c r="O8168" t="s">
        <v>6382</v>
      </c>
      <c r="P8168" t="s">
        <v>86</v>
      </c>
    </row>
    <row r="8169" spans="1:16" x14ac:dyDescent="0.45">
      <c r="A8169">
        <v>8168</v>
      </c>
      <c r="B8169" s="10">
        <v>45523</v>
      </c>
      <c r="C8169">
        <v>8338</v>
      </c>
      <c r="D8169" t="s">
        <v>89</v>
      </c>
      <c r="E8169">
        <v>47</v>
      </c>
      <c r="F8169" t="s">
        <v>6</v>
      </c>
      <c r="G8169">
        <v>1</v>
      </c>
      <c r="H8169">
        <v>370.27</v>
      </c>
      <c r="I8169">
        <v>370.27</v>
      </c>
      <c r="J8169" t="s">
        <v>93</v>
      </c>
      <c r="K8169" t="s">
        <v>567</v>
      </c>
      <c r="L8169" t="s">
        <v>129</v>
      </c>
      <c r="M8169">
        <v>2024</v>
      </c>
      <c r="N8169" t="s">
        <v>84</v>
      </c>
      <c r="O8169" t="s">
        <v>7845</v>
      </c>
      <c r="P8169" t="s">
        <v>86</v>
      </c>
    </row>
    <row r="8170" spans="1:16" x14ac:dyDescent="0.45">
      <c r="A8170">
        <v>8169</v>
      </c>
      <c r="B8170" s="10">
        <v>45523</v>
      </c>
      <c r="C8170">
        <v>6241</v>
      </c>
      <c r="D8170" t="s">
        <v>89</v>
      </c>
      <c r="E8170">
        <v>60</v>
      </c>
      <c r="F8170" t="s">
        <v>102</v>
      </c>
      <c r="G8170">
        <v>1</v>
      </c>
      <c r="H8170">
        <v>901.56</v>
      </c>
      <c r="I8170">
        <v>901.56</v>
      </c>
      <c r="J8170" t="s">
        <v>81</v>
      </c>
      <c r="K8170" t="s">
        <v>567</v>
      </c>
      <c r="L8170" t="s">
        <v>129</v>
      </c>
      <c r="M8170">
        <v>2024</v>
      </c>
      <c r="N8170" t="s">
        <v>84</v>
      </c>
      <c r="O8170" t="s">
        <v>8122</v>
      </c>
      <c r="P8170" t="s">
        <v>86</v>
      </c>
    </row>
    <row r="8171" spans="1:16" x14ac:dyDescent="0.45">
      <c r="A8171">
        <v>8170</v>
      </c>
      <c r="B8171" s="10">
        <v>45523</v>
      </c>
      <c r="C8171">
        <v>8394</v>
      </c>
      <c r="D8171" t="s">
        <v>89</v>
      </c>
      <c r="E8171">
        <v>33</v>
      </c>
      <c r="F8171" t="s">
        <v>6</v>
      </c>
      <c r="G8171">
        <v>2</v>
      </c>
      <c r="H8171">
        <v>4360.68</v>
      </c>
      <c r="I8171">
        <v>8721.36</v>
      </c>
      <c r="J8171" t="s">
        <v>87</v>
      </c>
      <c r="K8171" t="s">
        <v>82</v>
      </c>
      <c r="L8171" t="s">
        <v>129</v>
      </c>
      <c r="M8171">
        <v>2024</v>
      </c>
      <c r="N8171" t="s">
        <v>668</v>
      </c>
      <c r="O8171" t="s">
        <v>9923</v>
      </c>
      <c r="P8171" t="s">
        <v>86</v>
      </c>
    </row>
    <row r="8172" spans="1:16" x14ac:dyDescent="0.45">
      <c r="A8172">
        <v>8171</v>
      </c>
      <c r="B8172" s="10">
        <v>45523</v>
      </c>
      <c r="C8172">
        <v>7437</v>
      </c>
      <c r="D8172" t="s">
        <v>80</v>
      </c>
      <c r="E8172">
        <v>57</v>
      </c>
      <c r="F8172" t="s">
        <v>5</v>
      </c>
      <c r="G8172">
        <v>1</v>
      </c>
      <c r="H8172">
        <v>4911.91</v>
      </c>
      <c r="I8172">
        <v>4911.91</v>
      </c>
      <c r="J8172" t="s">
        <v>81</v>
      </c>
      <c r="K8172" t="s">
        <v>82</v>
      </c>
      <c r="L8172" t="s">
        <v>129</v>
      </c>
      <c r="M8172">
        <v>2024</v>
      </c>
      <c r="N8172" t="s">
        <v>668</v>
      </c>
      <c r="O8172" t="s">
        <v>9655</v>
      </c>
      <c r="P8172" t="s">
        <v>86</v>
      </c>
    </row>
    <row r="8173" spans="1:16" x14ac:dyDescent="0.45">
      <c r="A8173">
        <v>8172</v>
      </c>
      <c r="B8173" s="10">
        <v>45523</v>
      </c>
      <c r="C8173">
        <v>5695</v>
      </c>
      <c r="D8173" t="s">
        <v>80</v>
      </c>
      <c r="E8173">
        <v>51</v>
      </c>
      <c r="F8173" t="s">
        <v>9</v>
      </c>
      <c r="G8173">
        <v>2</v>
      </c>
      <c r="H8173">
        <v>4402.1099999999997</v>
      </c>
      <c r="I8173">
        <v>8804.2199999999993</v>
      </c>
      <c r="J8173" t="s">
        <v>93</v>
      </c>
      <c r="K8173" t="s">
        <v>82</v>
      </c>
      <c r="L8173" t="s">
        <v>129</v>
      </c>
      <c r="M8173">
        <v>2024</v>
      </c>
      <c r="N8173" t="s">
        <v>84</v>
      </c>
      <c r="O8173" t="s">
        <v>3493</v>
      </c>
      <c r="P8173" t="s">
        <v>86</v>
      </c>
    </row>
    <row r="8174" spans="1:16" x14ac:dyDescent="0.45">
      <c r="A8174">
        <v>8173</v>
      </c>
      <c r="B8174" s="10">
        <v>45523</v>
      </c>
      <c r="C8174">
        <v>3588</v>
      </c>
      <c r="D8174" t="s">
        <v>89</v>
      </c>
      <c r="E8174">
        <v>28</v>
      </c>
      <c r="F8174" t="s">
        <v>5</v>
      </c>
      <c r="G8174">
        <v>2</v>
      </c>
      <c r="H8174">
        <v>4849.87</v>
      </c>
      <c r="I8174">
        <v>9699.74</v>
      </c>
      <c r="J8174" t="s">
        <v>87</v>
      </c>
      <c r="K8174" t="s">
        <v>82</v>
      </c>
      <c r="L8174" t="s">
        <v>129</v>
      </c>
      <c r="M8174">
        <v>2024</v>
      </c>
      <c r="N8174" t="s">
        <v>84</v>
      </c>
      <c r="O8174" t="s">
        <v>3837</v>
      </c>
      <c r="P8174" t="s">
        <v>86</v>
      </c>
    </row>
    <row r="8175" spans="1:16" x14ac:dyDescent="0.45">
      <c r="A8175">
        <v>8174</v>
      </c>
      <c r="B8175" s="10">
        <v>45523</v>
      </c>
      <c r="C8175">
        <v>2782</v>
      </c>
      <c r="D8175" t="s">
        <v>80</v>
      </c>
      <c r="E8175">
        <v>31</v>
      </c>
      <c r="F8175" t="s">
        <v>6</v>
      </c>
      <c r="G8175">
        <v>4</v>
      </c>
      <c r="H8175">
        <v>3667.49</v>
      </c>
      <c r="I8175">
        <v>14669.96</v>
      </c>
      <c r="J8175" t="s">
        <v>87</v>
      </c>
      <c r="K8175" t="s">
        <v>82</v>
      </c>
      <c r="L8175" t="s">
        <v>129</v>
      </c>
      <c r="M8175">
        <v>2024</v>
      </c>
      <c r="N8175" t="s">
        <v>84</v>
      </c>
      <c r="O8175" t="s">
        <v>1150</v>
      </c>
      <c r="P8175" t="s">
        <v>86</v>
      </c>
    </row>
    <row r="8176" spans="1:16" x14ac:dyDescent="0.45">
      <c r="A8176">
        <v>8175</v>
      </c>
      <c r="B8176" s="10">
        <v>45523</v>
      </c>
      <c r="C8176">
        <v>6947</v>
      </c>
      <c r="D8176" t="s">
        <v>89</v>
      </c>
      <c r="E8176">
        <v>64</v>
      </c>
      <c r="F8176" t="s">
        <v>102</v>
      </c>
      <c r="G8176">
        <v>5</v>
      </c>
      <c r="H8176">
        <v>840.54</v>
      </c>
      <c r="I8176">
        <v>4202.7</v>
      </c>
      <c r="J8176" t="s">
        <v>81</v>
      </c>
      <c r="K8176" t="s">
        <v>82</v>
      </c>
      <c r="L8176" t="s">
        <v>129</v>
      </c>
      <c r="M8176">
        <v>2024</v>
      </c>
      <c r="N8176" t="s">
        <v>84</v>
      </c>
      <c r="O8176" t="s">
        <v>4791</v>
      </c>
      <c r="P8176" t="s">
        <v>86</v>
      </c>
    </row>
    <row r="8177" spans="1:16" x14ac:dyDescent="0.45">
      <c r="A8177">
        <v>8176</v>
      </c>
      <c r="B8177" s="10">
        <v>45523</v>
      </c>
      <c r="C8177">
        <v>7594</v>
      </c>
      <c r="D8177" t="s">
        <v>80</v>
      </c>
      <c r="E8177">
        <v>32</v>
      </c>
      <c r="F8177" t="s">
        <v>5</v>
      </c>
      <c r="G8177">
        <v>5</v>
      </c>
      <c r="H8177">
        <v>2837.69</v>
      </c>
      <c r="I8177">
        <v>14188.45</v>
      </c>
      <c r="J8177" t="s">
        <v>87</v>
      </c>
      <c r="K8177" t="s">
        <v>82</v>
      </c>
      <c r="L8177" t="s">
        <v>129</v>
      </c>
      <c r="M8177">
        <v>2024</v>
      </c>
      <c r="N8177" t="s">
        <v>84</v>
      </c>
      <c r="O8177" t="s">
        <v>4089</v>
      </c>
      <c r="P8177" t="s">
        <v>86</v>
      </c>
    </row>
    <row r="8178" spans="1:16" x14ac:dyDescent="0.45">
      <c r="A8178">
        <v>8177</v>
      </c>
      <c r="B8178" s="10">
        <v>45523</v>
      </c>
      <c r="C8178">
        <v>4520</v>
      </c>
      <c r="D8178" t="s">
        <v>89</v>
      </c>
      <c r="E8178">
        <v>52</v>
      </c>
      <c r="F8178" t="s">
        <v>102</v>
      </c>
      <c r="G8178">
        <v>4</v>
      </c>
      <c r="H8178">
        <v>3671.4</v>
      </c>
      <c r="I8178">
        <v>14685.6</v>
      </c>
      <c r="J8178" t="s">
        <v>93</v>
      </c>
      <c r="K8178" t="s">
        <v>82</v>
      </c>
      <c r="L8178" t="s">
        <v>129</v>
      </c>
      <c r="M8178">
        <v>2024</v>
      </c>
      <c r="N8178" t="s">
        <v>84</v>
      </c>
      <c r="O8178" t="s">
        <v>2157</v>
      </c>
      <c r="P8178" t="s">
        <v>86</v>
      </c>
    </row>
    <row r="8179" spans="1:16" x14ac:dyDescent="0.45">
      <c r="A8179">
        <v>8178</v>
      </c>
      <c r="B8179" s="10">
        <v>45523</v>
      </c>
      <c r="C8179">
        <v>4218</v>
      </c>
      <c r="D8179" t="s">
        <v>89</v>
      </c>
      <c r="E8179">
        <v>24</v>
      </c>
      <c r="F8179" t="s">
        <v>8</v>
      </c>
      <c r="G8179">
        <v>2</v>
      </c>
      <c r="H8179">
        <v>2591.64</v>
      </c>
      <c r="I8179">
        <v>5183.28</v>
      </c>
      <c r="J8179" t="s">
        <v>95</v>
      </c>
      <c r="K8179" t="s">
        <v>82</v>
      </c>
      <c r="L8179" t="s">
        <v>129</v>
      </c>
      <c r="M8179">
        <v>2024</v>
      </c>
      <c r="N8179" t="s">
        <v>84</v>
      </c>
      <c r="O8179" t="s">
        <v>2609</v>
      </c>
      <c r="P8179" t="s">
        <v>86</v>
      </c>
    </row>
    <row r="8180" spans="1:16" x14ac:dyDescent="0.45">
      <c r="A8180">
        <v>8179</v>
      </c>
      <c r="B8180" s="10">
        <v>45524</v>
      </c>
      <c r="C8180">
        <v>4757</v>
      </c>
      <c r="D8180" t="s">
        <v>80</v>
      </c>
      <c r="E8180">
        <v>46</v>
      </c>
      <c r="F8180" t="s">
        <v>102</v>
      </c>
      <c r="G8180">
        <v>3</v>
      </c>
      <c r="H8180">
        <v>2795.6</v>
      </c>
      <c r="I8180">
        <v>8386.7999999999993</v>
      </c>
      <c r="J8180" t="s">
        <v>93</v>
      </c>
      <c r="K8180" t="s">
        <v>82</v>
      </c>
      <c r="L8180" t="s">
        <v>129</v>
      </c>
      <c r="M8180">
        <v>2024</v>
      </c>
      <c r="N8180" t="s">
        <v>84</v>
      </c>
      <c r="O8180" t="s">
        <v>476</v>
      </c>
      <c r="P8180" t="s">
        <v>86</v>
      </c>
    </row>
    <row r="8181" spans="1:16" x14ac:dyDescent="0.45">
      <c r="A8181">
        <v>8180</v>
      </c>
      <c r="B8181" s="10">
        <v>45524</v>
      </c>
      <c r="C8181">
        <v>5016</v>
      </c>
      <c r="D8181" t="s">
        <v>80</v>
      </c>
      <c r="E8181">
        <v>61</v>
      </c>
      <c r="F8181" t="s">
        <v>9</v>
      </c>
      <c r="G8181">
        <v>1</v>
      </c>
      <c r="H8181">
        <v>2951.64</v>
      </c>
      <c r="I8181">
        <v>2951.64</v>
      </c>
      <c r="J8181" t="s">
        <v>81</v>
      </c>
      <c r="K8181" t="s">
        <v>82</v>
      </c>
      <c r="L8181" t="s">
        <v>129</v>
      </c>
      <c r="M8181">
        <v>2024</v>
      </c>
      <c r="N8181" t="s">
        <v>84</v>
      </c>
      <c r="O8181" t="s">
        <v>5947</v>
      </c>
      <c r="P8181" t="s">
        <v>86</v>
      </c>
    </row>
    <row r="8182" spans="1:16" x14ac:dyDescent="0.45">
      <c r="A8182">
        <v>8181</v>
      </c>
      <c r="B8182" s="10">
        <v>45524</v>
      </c>
      <c r="C8182">
        <v>3837</v>
      </c>
      <c r="D8182" t="s">
        <v>89</v>
      </c>
      <c r="E8182">
        <v>39</v>
      </c>
      <c r="F8182" t="s">
        <v>6</v>
      </c>
      <c r="G8182">
        <v>4</v>
      </c>
      <c r="H8182">
        <v>2360.89</v>
      </c>
      <c r="I8182">
        <v>9443.56</v>
      </c>
      <c r="J8182" t="s">
        <v>97</v>
      </c>
      <c r="K8182" t="s">
        <v>82</v>
      </c>
      <c r="L8182" t="s">
        <v>129</v>
      </c>
      <c r="M8182">
        <v>2024</v>
      </c>
      <c r="N8182" t="s">
        <v>84</v>
      </c>
      <c r="O8182" t="s">
        <v>1834</v>
      </c>
      <c r="P8182" t="s">
        <v>86</v>
      </c>
    </row>
    <row r="8183" spans="1:16" x14ac:dyDescent="0.45">
      <c r="A8183">
        <v>8182</v>
      </c>
      <c r="B8183" s="10">
        <v>45524</v>
      </c>
      <c r="C8183">
        <v>7000</v>
      </c>
      <c r="D8183" t="s">
        <v>80</v>
      </c>
      <c r="E8183">
        <v>40</v>
      </c>
      <c r="F8183" t="s">
        <v>7</v>
      </c>
      <c r="G8183">
        <v>4</v>
      </c>
      <c r="H8183">
        <v>1488.41</v>
      </c>
      <c r="I8183">
        <v>5953.64</v>
      </c>
      <c r="J8183" t="s">
        <v>97</v>
      </c>
      <c r="K8183" t="s">
        <v>82</v>
      </c>
      <c r="L8183" t="s">
        <v>129</v>
      </c>
      <c r="M8183">
        <v>2024</v>
      </c>
      <c r="N8183" t="s">
        <v>84</v>
      </c>
      <c r="O8183" t="s">
        <v>1835</v>
      </c>
      <c r="P8183" t="s">
        <v>86</v>
      </c>
    </row>
    <row r="8184" spans="1:16" x14ac:dyDescent="0.45">
      <c r="A8184">
        <v>8183</v>
      </c>
      <c r="B8184" s="10">
        <v>45524</v>
      </c>
      <c r="C8184">
        <v>8034</v>
      </c>
      <c r="D8184" t="s">
        <v>89</v>
      </c>
      <c r="E8184">
        <v>41</v>
      </c>
      <c r="F8184" t="s">
        <v>7</v>
      </c>
      <c r="G8184">
        <v>4</v>
      </c>
      <c r="H8184">
        <v>3203.27</v>
      </c>
      <c r="I8184">
        <v>12813.08</v>
      </c>
      <c r="J8184" t="s">
        <v>97</v>
      </c>
      <c r="K8184" t="s">
        <v>82</v>
      </c>
      <c r="L8184" t="s">
        <v>129</v>
      </c>
      <c r="M8184">
        <v>2024</v>
      </c>
      <c r="N8184" t="s">
        <v>84</v>
      </c>
      <c r="O8184" t="s">
        <v>1836</v>
      </c>
      <c r="P8184" t="s">
        <v>86</v>
      </c>
    </row>
    <row r="8185" spans="1:16" x14ac:dyDescent="0.45">
      <c r="A8185">
        <v>8184</v>
      </c>
      <c r="B8185" s="10">
        <v>45524</v>
      </c>
      <c r="C8185">
        <v>8309</v>
      </c>
      <c r="D8185" t="s">
        <v>89</v>
      </c>
      <c r="E8185">
        <v>52</v>
      </c>
      <c r="F8185" t="s">
        <v>5</v>
      </c>
      <c r="G8185">
        <v>4</v>
      </c>
      <c r="H8185">
        <v>314.87</v>
      </c>
      <c r="I8185">
        <v>1259.48</v>
      </c>
      <c r="J8185" t="s">
        <v>93</v>
      </c>
      <c r="K8185" t="s">
        <v>567</v>
      </c>
      <c r="L8185" t="s">
        <v>129</v>
      </c>
      <c r="M8185">
        <v>2024</v>
      </c>
      <c r="N8185" t="s">
        <v>84</v>
      </c>
      <c r="O8185" t="s">
        <v>7422</v>
      </c>
      <c r="P8185" t="s">
        <v>86</v>
      </c>
    </row>
    <row r="8186" spans="1:16" x14ac:dyDescent="0.45">
      <c r="A8186">
        <v>8185</v>
      </c>
      <c r="B8186" s="10">
        <v>45524</v>
      </c>
      <c r="C8186">
        <v>5239</v>
      </c>
      <c r="D8186" t="s">
        <v>89</v>
      </c>
      <c r="E8186">
        <v>27</v>
      </c>
      <c r="F8186" t="s">
        <v>6</v>
      </c>
      <c r="G8186">
        <v>5</v>
      </c>
      <c r="H8186">
        <v>896.09</v>
      </c>
      <c r="I8186">
        <v>4480.45</v>
      </c>
      <c r="J8186" t="s">
        <v>87</v>
      </c>
      <c r="K8186" t="s">
        <v>82</v>
      </c>
      <c r="L8186" t="s">
        <v>129</v>
      </c>
      <c r="M8186">
        <v>2024</v>
      </c>
      <c r="N8186" t="s">
        <v>84</v>
      </c>
      <c r="O8186" t="s">
        <v>4090</v>
      </c>
      <c r="P8186" t="s">
        <v>86</v>
      </c>
    </row>
    <row r="8187" spans="1:16" x14ac:dyDescent="0.45">
      <c r="A8187">
        <v>8186</v>
      </c>
      <c r="B8187" s="10">
        <v>45524</v>
      </c>
      <c r="C8187">
        <v>5428</v>
      </c>
      <c r="D8187" t="s">
        <v>89</v>
      </c>
      <c r="E8187">
        <v>25</v>
      </c>
      <c r="F8187" t="s">
        <v>8</v>
      </c>
      <c r="G8187">
        <v>2</v>
      </c>
      <c r="H8187">
        <v>4630.04</v>
      </c>
      <c r="I8187">
        <v>9260.08</v>
      </c>
      <c r="J8187" t="s">
        <v>87</v>
      </c>
      <c r="K8187" t="s">
        <v>82</v>
      </c>
      <c r="L8187" t="s">
        <v>129</v>
      </c>
      <c r="M8187">
        <v>2024</v>
      </c>
      <c r="N8187" t="s">
        <v>84</v>
      </c>
      <c r="O8187" t="s">
        <v>3838</v>
      </c>
      <c r="P8187" t="s">
        <v>86</v>
      </c>
    </row>
    <row r="8188" spans="1:16" x14ac:dyDescent="0.45">
      <c r="A8188">
        <v>8187</v>
      </c>
      <c r="B8188" s="10">
        <v>45524</v>
      </c>
      <c r="C8188">
        <v>5150</v>
      </c>
      <c r="D8188" t="s">
        <v>89</v>
      </c>
      <c r="E8188">
        <v>29</v>
      </c>
      <c r="F8188" t="s">
        <v>5</v>
      </c>
      <c r="G8188">
        <v>4</v>
      </c>
      <c r="H8188">
        <v>2469.64</v>
      </c>
      <c r="I8188">
        <v>9878.56</v>
      </c>
      <c r="J8188" t="s">
        <v>87</v>
      </c>
      <c r="K8188" t="s">
        <v>82</v>
      </c>
      <c r="L8188" t="s">
        <v>129</v>
      </c>
      <c r="M8188">
        <v>2024</v>
      </c>
      <c r="N8188" t="s">
        <v>84</v>
      </c>
      <c r="O8188" t="s">
        <v>1151</v>
      </c>
      <c r="P8188" t="s">
        <v>86</v>
      </c>
    </row>
    <row r="8189" spans="1:16" x14ac:dyDescent="0.45">
      <c r="A8189">
        <v>8188</v>
      </c>
      <c r="B8189" s="10">
        <v>45524</v>
      </c>
      <c r="C8189">
        <v>2446</v>
      </c>
      <c r="D8189" t="s">
        <v>89</v>
      </c>
      <c r="E8189">
        <v>46</v>
      </c>
      <c r="F8189" t="s">
        <v>102</v>
      </c>
      <c r="G8189">
        <v>4</v>
      </c>
      <c r="H8189">
        <v>4117.33</v>
      </c>
      <c r="I8189">
        <v>16469.32</v>
      </c>
      <c r="J8189" t="s">
        <v>93</v>
      </c>
      <c r="K8189" t="s">
        <v>82</v>
      </c>
      <c r="L8189" t="s">
        <v>129</v>
      </c>
      <c r="M8189">
        <v>2024</v>
      </c>
      <c r="N8189" t="s">
        <v>84</v>
      </c>
      <c r="O8189" t="s">
        <v>2158</v>
      </c>
      <c r="P8189" t="s">
        <v>86</v>
      </c>
    </row>
    <row r="8190" spans="1:16" x14ac:dyDescent="0.45">
      <c r="A8190">
        <v>8189</v>
      </c>
      <c r="B8190" s="10">
        <v>45524</v>
      </c>
      <c r="C8190">
        <v>7468</v>
      </c>
      <c r="D8190" t="s">
        <v>89</v>
      </c>
      <c r="E8190">
        <v>46</v>
      </c>
      <c r="F8190" t="s">
        <v>7</v>
      </c>
      <c r="G8190">
        <v>4</v>
      </c>
      <c r="H8190">
        <v>3646.38</v>
      </c>
      <c r="I8190">
        <v>14585.52</v>
      </c>
      <c r="J8190" t="s">
        <v>93</v>
      </c>
      <c r="K8190" t="s">
        <v>82</v>
      </c>
      <c r="L8190" t="s">
        <v>129</v>
      </c>
      <c r="M8190">
        <v>2024</v>
      </c>
      <c r="N8190" t="s">
        <v>84</v>
      </c>
      <c r="O8190" t="s">
        <v>2159</v>
      </c>
      <c r="P8190" t="s">
        <v>86</v>
      </c>
    </row>
    <row r="8191" spans="1:16" x14ac:dyDescent="0.45">
      <c r="A8191">
        <v>8190</v>
      </c>
      <c r="B8191" s="10">
        <v>45524</v>
      </c>
      <c r="C8191">
        <v>6790</v>
      </c>
      <c r="D8191" t="s">
        <v>89</v>
      </c>
      <c r="E8191">
        <v>40</v>
      </c>
      <c r="F8191" t="s">
        <v>102</v>
      </c>
      <c r="G8191">
        <v>3</v>
      </c>
      <c r="H8191">
        <v>1637.51</v>
      </c>
      <c r="I8191">
        <v>4912.53</v>
      </c>
      <c r="J8191" t="s">
        <v>97</v>
      </c>
      <c r="K8191" t="s">
        <v>82</v>
      </c>
      <c r="L8191" t="s">
        <v>129</v>
      </c>
      <c r="M8191">
        <v>2024</v>
      </c>
      <c r="N8191" t="s">
        <v>84</v>
      </c>
      <c r="O8191" t="s">
        <v>6383</v>
      </c>
      <c r="P8191" t="s">
        <v>86</v>
      </c>
    </row>
    <row r="8192" spans="1:16" x14ac:dyDescent="0.45">
      <c r="A8192">
        <v>8191</v>
      </c>
      <c r="B8192" s="10">
        <v>45524</v>
      </c>
      <c r="C8192">
        <v>5175</v>
      </c>
      <c r="D8192" t="s">
        <v>80</v>
      </c>
      <c r="E8192">
        <v>43</v>
      </c>
      <c r="F8192" t="s">
        <v>7</v>
      </c>
      <c r="G8192">
        <v>3</v>
      </c>
      <c r="H8192">
        <v>4028.06</v>
      </c>
      <c r="I8192">
        <v>12084.18</v>
      </c>
      <c r="J8192" t="s">
        <v>97</v>
      </c>
      <c r="K8192" t="s">
        <v>82</v>
      </c>
      <c r="L8192" t="s">
        <v>129</v>
      </c>
      <c r="M8192">
        <v>2024</v>
      </c>
      <c r="N8192" t="s">
        <v>84</v>
      </c>
      <c r="O8192" t="s">
        <v>6384</v>
      </c>
      <c r="P8192" t="s">
        <v>86</v>
      </c>
    </row>
    <row r="8193" spans="1:16" x14ac:dyDescent="0.45">
      <c r="A8193">
        <v>8192</v>
      </c>
      <c r="B8193" s="10">
        <v>45525</v>
      </c>
      <c r="C8193">
        <v>6080</v>
      </c>
      <c r="D8193" t="s">
        <v>80</v>
      </c>
      <c r="E8193">
        <v>54</v>
      </c>
      <c r="F8193" t="s">
        <v>7</v>
      </c>
      <c r="G8193">
        <v>1</v>
      </c>
      <c r="H8193">
        <v>502.05</v>
      </c>
      <c r="I8193">
        <v>502.05</v>
      </c>
      <c r="J8193" t="s">
        <v>93</v>
      </c>
      <c r="K8193" t="s">
        <v>567</v>
      </c>
      <c r="L8193" t="s">
        <v>129</v>
      </c>
      <c r="M8193">
        <v>2024</v>
      </c>
      <c r="N8193" t="s">
        <v>668</v>
      </c>
      <c r="O8193" t="s">
        <v>736</v>
      </c>
      <c r="P8193" t="s">
        <v>86</v>
      </c>
    </row>
    <row r="8194" spans="1:16" x14ac:dyDescent="0.45">
      <c r="A8194">
        <v>8193</v>
      </c>
      <c r="B8194" s="10">
        <v>45525</v>
      </c>
      <c r="C8194">
        <v>1864</v>
      </c>
      <c r="D8194" t="s">
        <v>89</v>
      </c>
      <c r="E8194">
        <v>49</v>
      </c>
      <c r="F8194" t="s">
        <v>7</v>
      </c>
      <c r="G8194">
        <v>2</v>
      </c>
      <c r="H8194">
        <v>4381.1400000000003</v>
      </c>
      <c r="I8194">
        <v>8762.2800000000007</v>
      </c>
      <c r="J8194" t="s">
        <v>93</v>
      </c>
      <c r="K8194" t="s">
        <v>82</v>
      </c>
      <c r="L8194" t="s">
        <v>129</v>
      </c>
      <c r="M8194">
        <v>2024</v>
      </c>
      <c r="N8194" t="s">
        <v>84</v>
      </c>
      <c r="O8194" t="s">
        <v>3494</v>
      </c>
      <c r="P8194" t="s">
        <v>86</v>
      </c>
    </row>
    <row r="8195" spans="1:16" x14ac:dyDescent="0.45">
      <c r="A8195">
        <v>8194</v>
      </c>
      <c r="B8195" s="10">
        <v>45525</v>
      </c>
      <c r="C8195">
        <v>7860</v>
      </c>
      <c r="D8195" t="s">
        <v>89</v>
      </c>
      <c r="E8195">
        <v>55</v>
      </c>
      <c r="F8195" t="s">
        <v>6</v>
      </c>
      <c r="G8195">
        <v>4</v>
      </c>
      <c r="H8195">
        <v>3418.77</v>
      </c>
      <c r="I8195">
        <v>13675.08</v>
      </c>
      <c r="J8195" t="s">
        <v>81</v>
      </c>
      <c r="K8195" t="s">
        <v>82</v>
      </c>
      <c r="L8195" t="s">
        <v>129</v>
      </c>
      <c r="M8195">
        <v>2024</v>
      </c>
      <c r="N8195" t="s">
        <v>84</v>
      </c>
      <c r="O8195" t="s">
        <v>1521</v>
      </c>
      <c r="P8195" t="s">
        <v>86</v>
      </c>
    </row>
    <row r="8196" spans="1:16" x14ac:dyDescent="0.45">
      <c r="A8196">
        <v>8195</v>
      </c>
      <c r="B8196" s="10">
        <v>45525</v>
      </c>
      <c r="C8196">
        <v>9663</v>
      </c>
      <c r="D8196" t="s">
        <v>89</v>
      </c>
      <c r="E8196">
        <v>23</v>
      </c>
      <c r="F8196" t="s">
        <v>9</v>
      </c>
      <c r="G8196">
        <v>1</v>
      </c>
      <c r="H8196">
        <v>4639.01</v>
      </c>
      <c r="I8196">
        <v>4639.01</v>
      </c>
      <c r="J8196" t="s">
        <v>95</v>
      </c>
      <c r="K8196" t="s">
        <v>82</v>
      </c>
      <c r="L8196" t="s">
        <v>129</v>
      </c>
      <c r="M8196">
        <v>2024</v>
      </c>
      <c r="N8196" t="s">
        <v>84</v>
      </c>
      <c r="O8196" t="s">
        <v>5101</v>
      </c>
      <c r="P8196" t="s">
        <v>86</v>
      </c>
    </row>
    <row r="8197" spans="1:16" x14ac:dyDescent="0.45">
      <c r="A8197">
        <v>8196</v>
      </c>
      <c r="B8197" s="10">
        <v>45525</v>
      </c>
      <c r="C8197">
        <v>7217</v>
      </c>
      <c r="D8197" t="s">
        <v>80</v>
      </c>
      <c r="E8197">
        <v>25</v>
      </c>
      <c r="F8197" t="s">
        <v>6</v>
      </c>
      <c r="G8197">
        <v>1</v>
      </c>
      <c r="H8197">
        <v>4482.78</v>
      </c>
      <c r="I8197">
        <v>4482.78</v>
      </c>
      <c r="J8197" t="s">
        <v>87</v>
      </c>
      <c r="K8197" t="s">
        <v>82</v>
      </c>
      <c r="L8197" t="s">
        <v>129</v>
      </c>
      <c r="M8197">
        <v>2024</v>
      </c>
      <c r="N8197" t="s">
        <v>668</v>
      </c>
      <c r="O8197" t="s">
        <v>9656</v>
      </c>
      <c r="P8197" t="s">
        <v>86</v>
      </c>
    </row>
    <row r="8198" spans="1:16" x14ac:dyDescent="0.45">
      <c r="A8198">
        <v>8197</v>
      </c>
      <c r="B8198" s="10">
        <v>45525</v>
      </c>
      <c r="C8198">
        <v>6672</v>
      </c>
      <c r="D8198" t="s">
        <v>89</v>
      </c>
      <c r="E8198">
        <v>34</v>
      </c>
      <c r="F8198" t="s">
        <v>102</v>
      </c>
      <c r="G8198">
        <v>2</v>
      </c>
      <c r="H8198">
        <v>1932.3</v>
      </c>
      <c r="I8198">
        <v>3864.6</v>
      </c>
      <c r="J8198" t="s">
        <v>87</v>
      </c>
      <c r="K8198" t="s">
        <v>82</v>
      </c>
      <c r="L8198" t="s">
        <v>129</v>
      </c>
      <c r="M8198">
        <v>2024</v>
      </c>
      <c r="N8198" t="s">
        <v>84</v>
      </c>
      <c r="O8198" t="s">
        <v>3839</v>
      </c>
      <c r="P8198" t="s">
        <v>86</v>
      </c>
    </row>
    <row r="8199" spans="1:16" x14ac:dyDescent="0.45">
      <c r="A8199">
        <v>8198</v>
      </c>
      <c r="B8199" s="10">
        <v>45525</v>
      </c>
      <c r="C8199">
        <v>2502</v>
      </c>
      <c r="D8199" t="s">
        <v>89</v>
      </c>
      <c r="E8199">
        <v>29</v>
      </c>
      <c r="F8199" t="s">
        <v>6</v>
      </c>
      <c r="G8199">
        <v>3</v>
      </c>
      <c r="H8199">
        <v>4291.32</v>
      </c>
      <c r="I8199">
        <v>12873.96</v>
      </c>
      <c r="J8199" t="s">
        <v>87</v>
      </c>
      <c r="K8199" t="s">
        <v>82</v>
      </c>
      <c r="L8199" t="s">
        <v>129</v>
      </c>
      <c r="M8199">
        <v>2024</v>
      </c>
      <c r="N8199" t="s">
        <v>84</v>
      </c>
      <c r="O8199" t="s">
        <v>6179</v>
      </c>
      <c r="P8199" t="s">
        <v>86</v>
      </c>
    </row>
    <row r="8200" spans="1:16" x14ac:dyDescent="0.45">
      <c r="A8200">
        <v>8199</v>
      </c>
      <c r="B8200" s="10">
        <v>45525</v>
      </c>
      <c r="C8200">
        <v>5684</v>
      </c>
      <c r="D8200" t="s">
        <v>89</v>
      </c>
      <c r="E8200">
        <v>39</v>
      </c>
      <c r="F8200" t="s">
        <v>5</v>
      </c>
      <c r="G8200">
        <v>2</v>
      </c>
      <c r="H8200">
        <v>2836.93</v>
      </c>
      <c r="I8200">
        <v>5673.86</v>
      </c>
      <c r="J8200" t="s">
        <v>97</v>
      </c>
      <c r="K8200" t="s">
        <v>82</v>
      </c>
      <c r="L8200" t="s">
        <v>129</v>
      </c>
      <c r="M8200">
        <v>2024</v>
      </c>
      <c r="N8200" t="s">
        <v>84</v>
      </c>
      <c r="O8200" t="s">
        <v>2890</v>
      </c>
      <c r="P8200" t="s">
        <v>86</v>
      </c>
    </row>
    <row r="8201" spans="1:16" x14ac:dyDescent="0.45">
      <c r="A8201">
        <v>8200</v>
      </c>
      <c r="B8201" s="10">
        <v>45525</v>
      </c>
      <c r="C8201">
        <v>2410</v>
      </c>
      <c r="D8201" t="s">
        <v>80</v>
      </c>
      <c r="E8201">
        <v>31</v>
      </c>
      <c r="F8201" t="s">
        <v>8</v>
      </c>
      <c r="G8201">
        <v>1</v>
      </c>
      <c r="H8201">
        <v>827.72</v>
      </c>
      <c r="I8201">
        <v>827.72</v>
      </c>
      <c r="J8201" t="s">
        <v>87</v>
      </c>
      <c r="K8201" t="s">
        <v>567</v>
      </c>
      <c r="L8201" t="s">
        <v>129</v>
      </c>
      <c r="M8201">
        <v>2024</v>
      </c>
      <c r="N8201" t="s">
        <v>668</v>
      </c>
      <c r="O8201" t="s">
        <v>9450</v>
      </c>
      <c r="P8201" t="s">
        <v>86</v>
      </c>
    </row>
    <row r="8202" spans="1:16" x14ac:dyDescent="0.45">
      <c r="A8202">
        <v>8201</v>
      </c>
      <c r="B8202" s="10">
        <v>45525</v>
      </c>
      <c r="C8202">
        <v>4770</v>
      </c>
      <c r="D8202" t="s">
        <v>80</v>
      </c>
      <c r="E8202">
        <v>51</v>
      </c>
      <c r="F8202" t="s">
        <v>5</v>
      </c>
      <c r="G8202">
        <v>2</v>
      </c>
      <c r="H8202">
        <v>4156.28</v>
      </c>
      <c r="I8202">
        <v>8312.56</v>
      </c>
      <c r="J8202" t="s">
        <v>93</v>
      </c>
      <c r="K8202" t="s">
        <v>82</v>
      </c>
      <c r="L8202" t="s">
        <v>129</v>
      </c>
      <c r="M8202">
        <v>2024</v>
      </c>
      <c r="N8202" t="s">
        <v>84</v>
      </c>
      <c r="O8202" t="s">
        <v>3495</v>
      </c>
      <c r="P8202" t="s">
        <v>86</v>
      </c>
    </row>
    <row r="8203" spans="1:16" x14ac:dyDescent="0.45">
      <c r="A8203">
        <v>8202</v>
      </c>
      <c r="B8203" s="10">
        <v>45525</v>
      </c>
      <c r="C8203">
        <v>5659</v>
      </c>
      <c r="D8203" t="s">
        <v>80</v>
      </c>
      <c r="E8203">
        <v>36</v>
      </c>
      <c r="F8203" t="s">
        <v>6</v>
      </c>
      <c r="G8203">
        <v>3</v>
      </c>
      <c r="H8203">
        <v>4544.2</v>
      </c>
      <c r="I8203">
        <v>13632.6</v>
      </c>
      <c r="J8203" t="s">
        <v>97</v>
      </c>
      <c r="K8203" t="s">
        <v>82</v>
      </c>
      <c r="L8203" t="s">
        <v>129</v>
      </c>
      <c r="M8203">
        <v>2024</v>
      </c>
      <c r="N8203" t="s">
        <v>84</v>
      </c>
      <c r="O8203" t="s">
        <v>8633</v>
      </c>
      <c r="P8203" t="s">
        <v>748</v>
      </c>
    </row>
    <row r="8204" spans="1:16" x14ac:dyDescent="0.45">
      <c r="A8204">
        <v>8203</v>
      </c>
      <c r="B8204" s="10">
        <v>45525</v>
      </c>
      <c r="C8204">
        <v>5001</v>
      </c>
      <c r="D8204" t="s">
        <v>89</v>
      </c>
      <c r="E8204">
        <v>23</v>
      </c>
      <c r="F8204" t="s">
        <v>102</v>
      </c>
      <c r="G8204">
        <v>1</v>
      </c>
      <c r="H8204">
        <v>468.51</v>
      </c>
      <c r="I8204">
        <v>468.51</v>
      </c>
      <c r="J8204" t="s">
        <v>95</v>
      </c>
      <c r="K8204" t="s">
        <v>567</v>
      </c>
      <c r="L8204" t="s">
        <v>129</v>
      </c>
      <c r="M8204">
        <v>2024</v>
      </c>
      <c r="N8204" t="s">
        <v>84</v>
      </c>
      <c r="O8204" t="s">
        <v>7742</v>
      </c>
      <c r="P8204" t="s">
        <v>86</v>
      </c>
    </row>
    <row r="8205" spans="1:16" x14ac:dyDescent="0.45">
      <c r="A8205">
        <v>8204</v>
      </c>
      <c r="B8205" s="10">
        <v>45525</v>
      </c>
      <c r="C8205">
        <v>4483</v>
      </c>
      <c r="D8205" t="s">
        <v>89</v>
      </c>
      <c r="E8205">
        <v>35</v>
      </c>
      <c r="F8205" t="s">
        <v>8</v>
      </c>
      <c r="G8205">
        <v>2</v>
      </c>
      <c r="H8205">
        <v>4656.24</v>
      </c>
      <c r="I8205">
        <v>9312.48</v>
      </c>
      <c r="J8205" t="s">
        <v>97</v>
      </c>
      <c r="K8205" t="s">
        <v>82</v>
      </c>
      <c r="L8205" t="s">
        <v>129</v>
      </c>
      <c r="M8205">
        <v>2024</v>
      </c>
      <c r="N8205" t="s">
        <v>84</v>
      </c>
      <c r="O8205" t="s">
        <v>2891</v>
      </c>
      <c r="P8205" t="s">
        <v>86</v>
      </c>
    </row>
    <row r="8206" spans="1:16" x14ac:dyDescent="0.45">
      <c r="A8206">
        <v>8205</v>
      </c>
      <c r="B8206" s="10">
        <v>45525</v>
      </c>
      <c r="C8206">
        <v>5562</v>
      </c>
      <c r="D8206" t="s">
        <v>80</v>
      </c>
      <c r="E8206">
        <v>53</v>
      </c>
      <c r="F8206" t="s">
        <v>5</v>
      </c>
      <c r="G8206">
        <v>4</v>
      </c>
      <c r="H8206">
        <v>3026.26</v>
      </c>
      <c r="I8206">
        <v>12105.04</v>
      </c>
      <c r="J8206" t="s">
        <v>93</v>
      </c>
      <c r="K8206" t="s">
        <v>82</v>
      </c>
      <c r="L8206" t="s">
        <v>129</v>
      </c>
      <c r="M8206">
        <v>2024</v>
      </c>
      <c r="N8206" t="s">
        <v>84</v>
      </c>
      <c r="O8206" t="s">
        <v>2160</v>
      </c>
      <c r="P8206" t="s">
        <v>86</v>
      </c>
    </row>
    <row r="8207" spans="1:16" x14ac:dyDescent="0.45">
      <c r="A8207">
        <v>8206</v>
      </c>
      <c r="B8207" s="10">
        <v>45526</v>
      </c>
      <c r="C8207">
        <v>1598</v>
      </c>
      <c r="D8207" t="s">
        <v>89</v>
      </c>
      <c r="E8207">
        <v>54</v>
      </c>
      <c r="F8207" t="s">
        <v>8</v>
      </c>
      <c r="G8207">
        <v>4</v>
      </c>
      <c r="H8207">
        <v>178.19</v>
      </c>
      <c r="I8207">
        <v>712.76</v>
      </c>
      <c r="J8207" t="s">
        <v>93</v>
      </c>
      <c r="K8207" t="s">
        <v>567</v>
      </c>
      <c r="L8207" t="s">
        <v>129</v>
      </c>
      <c r="M8207">
        <v>2024</v>
      </c>
      <c r="N8207" t="s">
        <v>84</v>
      </c>
      <c r="O8207" t="s">
        <v>652</v>
      </c>
      <c r="P8207" t="s">
        <v>86</v>
      </c>
    </row>
    <row r="8208" spans="1:16" x14ac:dyDescent="0.45">
      <c r="A8208">
        <v>8207</v>
      </c>
      <c r="B8208" s="10">
        <v>45526</v>
      </c>
      <c r="C8208">
        <v>4041</v>
      </c>
      <c r="D8208" t="s">
        <v>80</v>
      </c>
      <c r="E8208">
        <v>55</v>
      </c>
      <c r="F8208" t="s">
        <v>102</v>
      </c>
      <c r="G8208">
        <v>2</v>
      </c>
      <c r="H8208">
        <v>2731.88</v>
      </c>
      <c r="I8208">
        <v>5463.76</v>
      </c>
      <c r="J8208" t="s">
        <v>81</v>
      </c>
      <c r="K8208" t="s">
        <v>82</v>
      </c>
      <c r="L8208" t="s">
        <v>129</v>
      </c>
      <c r="M8208">
        <v>2024</v>
      </c>
      <c r="N8208" t="s">
        <v>84</v>
      </c>
      <c r="O8208" t="s">
        <v>3195</v>
      </c>
      <c r="P8208" t="s">
        <v>86</v>
      </c>
    </row>
    <row r="8209" spans="1:16" x14ac:dyDescent="0.45">
      <c r="A8209">
        <v>8208</v>
      </c>
      <c r="B8209" s="10">
        <v>45526</v>
      </c>
      <c r="C8209">
        <v>9160</v>
      </c>
      <c r="D8209" t="s">
        <v>80</v>
      </c>
      <c r="E8209">
        <v>32</v>
      </c>
      <c r="F8209" t="s">
        <v>7</v>
      </c>
      <c r="G8209">
        <v>2</v>
      </c>
      <c r="H8209">
        <v>3993.91</v>
      </c>
      <c r="I8209">
        <v>7987.82</v>
      </c>
      <c r="J8209" t="s">
        <v>87</v>
      </c>
      <c r="K8209" t="s">
        <v>82</v>
      </c>
      <c r="L8209" t="s">
        <v>129</v>
      </c>
      <c r="M8209">
        <v>2024</v>
      </c>
      <c r="N8209" t="s">
        <v>84</v>
      </c>
      <c r="O8209" t="s">
        <v>3840</v>
      </c>
      <c r="P8209" t="s">
        <v>86</v>
      </c>
    </row>
    <row r="8210" spans="1:16" x14ac:dyDescent="0.45">
      <c r="A8210">
        <v>8209</v>
      </c>
      <c r="B8210" s="10">
        <v>45526</v>
      </c>
      <c r="C8210">
        <v>7391</v>
      </c>
      <c r="D8210" t="s">
        <v>89</v>
      </c>
      <c r="E8210">
        <v>55</v>
      </c>
      <c r="F8210" t="s">
        <v>102</v>
      </c>
      <c r="G8210">
        <v>3</v>
      </c>
      <c r="H8210">
        <v>2689.25</v>
      </c>
      <c r="I8210">
        <v>8067.75</v>
      </c>
      <c r="J8210" t="s">
        <v>81</v>
      </c>
      <c r="K8210" t="s">
        <v>82</v>
      </c>
      <c r="L8210" t="s">
        <v>129</v>
      </c>
      <c r="M8210">
        <v>2024</v>
      </c>
      <c r="N8210" t="s">
        <v>84</v>
      </c>
      <c r="O8210" t="s">
        <v>6794</v>
      </c>
      <c r="P8210" t="s">
        <v>86</v>
      </c>
    </row>
    <row r="8211" spans="1:16" x14ac:dyDescent="0.45">
      <c r="A8211">
        <v>8210</v>
      </c>
      <c r="B8211" s="10">
        <v>45526</v>
      </c>
      <c r="C8211">
        <v>8287</v>
      </c>
      <c r="D8211" t="s">
        <v>89</v>
      </c>
      <c r="E8211">
        <v>57</v>
      </c>
      <c r="F8211" t="s">
        <v>9</v>
      </c>
      <c r="G8211">
        <v>1</v>
      </c>
      <c r="H8211">
        <v>3550.87</v>
      </c>
      <c r="I8211">
        <v>3550.87</v>
      </c>
      <c r="J8211" t="s">
        <v>81</v>
      </c>
      <c r="K8211" t="s">
        <v>82</v>
      </c>
      <c r="L8211" t="s">
        <v>129</v>
      </c>
      <c r="M8211">
        <v>2024</v>
      </c>
      <c r="N8211" t="s">
        <v>84</v>
      </c>
      <c r="O8211" t="s">
        <v>5948</v>
      </c>
      <c r="P8211" t="s">
        <v>86</v>
      </c>
    </row>
    <row r="8212" spans="1:16" x14ac:dyDescent="0.45">
      <c r="A8212">
        <v>8211</v>
      </c>
      <c r="B8212" s="10">
        <v>45526</v>
      </c>
      <c r="C8212">
        <v>1066</v>
      </c>
      <c r="D8212" t="s">
        <v>89</v>
      </c>
      <c r="E8212">
        <v>26</v>
      </c>
      <c r="F8212" t="s">
        <v>8</v>
      </c>
      <c r="G8212">
        <v>2</v>
      </c>
      <c r="H8212">
        <v>4403.93</v>
      </c>
      <c r="I8212">
        <v>8807.86</v>
      </c>
      <c r="J8212" t="s">
        <v>87</v>
      </c>
      <c r="K8212" t="s">
        <v>82</v>
      </c>
      <c r="L8212" t="s">
        <v>129</v>
      </c>
      <c r="M8212">
        <v>2024</v>
      </c>
      <c r="N8212" t="s">
        <v>84</v>
      </c>
      <c r="O8212" t="s">
        <v>3841</v>
      </c>
      <c r="P8212" t="s">
        <v>86</v>
      </c>
    </row>
    <row r="8213" spans="1:16" x14ac:dyDescent="0.45">
      <c r="A8213">
        <v>8212</v>
      </c>
      <c r="B8213" s="10">
        <v>45526</v>
      </c>
      <c r="C8213">
        <v>9123</v>
      </c>
      <c r="D8213" t="s">
        <v>89</v>
      </c>
      <c r="E8213">
        <v>23</v>
      </c>
      <c r="F8213" t="s">
        <v>102</v>
      </c>
      <c r="G8213">
        <v>1</v>
      </c>
      <c r="H8213">
        <v>4355.32</v>
      </c>
      <c r="I8213">
        <v>4355.32</v>
      </c>
      <c r="J8213" t="s">
        <v>95</v>
      </c>
      <c r="K8213" t="s">
        <v>82</v>
      </c>
      <c r="L8213" t="s">
        <v>129</v>
      </c>
      <c r="M8213">
        <v>2024</v>
      </c>
      <c r="N8213" t="s">
        <v>84</v>
      </c>
      <c r="O8213" t="s">
        <v>5102</v>
      </c>
      <c r="P8213" t="s">
        <v>86</v>
      </c>
    </row>
    <row r="8214" spans="1:16" x14ac:dyDescent="0.45">
      <c r="A8214">
        <v>8213</v>
      </c>
      <c r="B8214" s="10">
        <v>45526</v>
      </c>
      <c r="C8214">
        <v>3750</v>
      </c>
      <c r="D8214" t="s">
        <v>80</v>
      </c>
      <c r="E8214">
        <v>19</v>
      </c>
      <c r="F8214" t="s">
        <v>7</v>
      </c>
      <c r="G8214">
        <v>4</v>
      </c>
      <c r="H8214">
        <v>935.41</v>
      </c>
      <c r="I8214">
        <v>3741.64</v>
      </c>
      <c r="J8214" t="s">
        <v>95</v>
      </c>
      <c r="K8214" t="s">
        <v>82</v>
      </c>
      <c r="L8214" t="s">
        <v>129</v>
      </c>
      <c r="M8214">
        <v>2024</v>
      </c>
      <c r="N8214" t="s">
        <v>84</v>
      </c>
      <c r="O8214" t="s">
        <v>2424</v>
      </c>
      <c r="P8214" t="s">
        <v>86</v>
      </c>
    </row>
    <row r="8215" spans="1:16" x14ac:dyDescent="0.45">
      <c r="A8215">
        <v>8214</v>
      </c>
      <c r="B8215" s="10">
        <v>45526</v>
      </c>
      <c r="C8215">
        <v>9661</v>
      </c>
      <c r="D8215" t="s">
        <v>80</v>
      </c>
      <c r="E8215">
        <v>33</v>
      </c>
      <c r="F8215" t="s">
        <v>7</v>
      </c>
      <c r="G8215">
        <v>1</v>
      </c>
      <c r="H8215">
        <v>2164.29</v>
      </c>
      <c r="I8215">
        <v>2164.29</v>
      </c>
      <c r="J8215" t="s">
        <v>87</v>
      </c>
      <c r="K8215" t="s">
        <v>82</v>
      </c>
      <c r="L8215" t="s">
        <v>129</v>
      </c>
      <c r="M8215">
        <v>2024</v>
      </c>
      <c r="N8215" t="s">
        <v>84</v>
      </c>
      <c r="O8215" t="s">
        <v>5491</v>
      </c>
      <c r="P8215" t="s">
        <v>86</v>
      </c>
    </row>
    <row r="8216" spans="1:16" x14ac:dyDescent="0.45">
      <c r="A8216">
        <v>8215</v>
      </c>
      <c r="B8216" s="10">
        <v>45526</v>
      </c>
      <c r="C8216">
        <v>7806</v>
      </c>
      <c r="D8216" t="s">
        <v>80</v>
      </c>
      <c r="E8216">
        <v>18</v>
      </c>
      <c r="F8216" t="s">
        <v>102</v>
      </c>
      <c r="G8216">
        <v>5</v>
      </c>
      <c r="H8216">
        <v>600.27</v>
      </c>
      <c r="I8216">
        <v>3001.35</v>
      </c>
      <c r="J8216" t="s">
        <v>95</v>
      </c>
      <c r="K8216" t="s">
        <v>82</v>
      </c>
      <c r="L8216" t="s">
        <v>129</v>
      </c>
      <c r="M8216">
        <v>2024</v>
      </c>
      <c r="N8216" t="s">
        <v>84</v>
      </c>
      <c r="O8216" t="s">
        <v>4958</v>
      </c>
      <c r="P8216" t="s">
        <v>86</v>
      </c>
    </row>
    <row r="8217" spans="1:16" x14ac:dyDescent="0.45">
      <c r="A8217">
        <v>8216</v>
      </c>
      <c r="B8217" s="10">
        <v>45526</v>
      </c>
      <c r="C8217">
        <v>7429</v>
      </c>
      <c r="D8217" t="s">
        <v>80</v>
      </c>
      <c r="E8217">
        <v>47</v>
      </c>
      <c r="F8217" t="s">
        <v>5</v>
      </c>
      <c r="G8217">
        <v>3</v>
      </c>
      <c r="H8217">
        <v>2995.73</v>
      </c>
      <c r="I8217">
        <v>8987.19</v>
      </c>
      <c r="J8217" t="s">
        <v>93</v>
      </c>
      <c r="K8217" t="s">
        <v>82</v>
      </c>
      <c r="L8217" t="s">
        <v>129</v>
      </c>
      <c r="M8217">
        <v>2024</v>
      </c>
      <c r="N8217" t="s">
        <v>84</v>
      </c>
      <c r="O8217" t="s">
        <v>6618</v>
      </c>
      <c r="P8217" t="s">
        <v>86</v>
      </c>
    </row>
    <row r="8218" spans="1:16" x14ac:dyDescent="0.45">
      <c r="A8218">
        <v>8217</v>
      </c>
      <c r="B8218" s="10">
        <v>45526</v>
      </c>
      <c r="C8218">
        <v>9123</v>
      </c>
      <c r="D8218" t="s">
        <v>80</v>
      </c>
      <c r="E8218">
        <v>50</v>
      </c>
      <c r="F8218" t="s">
        <v>102</v>
      </c>
      <c r="G8218">
        <v>3</v>
      </c>
      <c r="H8218">
        <v>4775.8999999999996</v>
      </c>
      <c r="I8218">
        <v>14327.7</v>
      </c>
      <c r="J8218" t="s">
        <v>93</v>
      </c>
      <c r="K8218" t="s">
        <v>82</v>
      </c>
      <c r="L8218" t="s">
        <v>129</v>
      </c>
      <c r="M8218">
        <v>2024</v>
      </c>
      <c r="N8218" t="s">
        <v>84</v>
      </c>
      <c r="O8218" t="s">
        <v>8549</v>
      </c>
      <c r="P8218" t="s">
        <v>748</v>
      </c>
    </row>
    <row r="8219" spans="1:16" x14ac:dyDescent="0.45">
      <c r="A8219">
        <v>8218</v>
      </c>
      <c r="B8219" s="10">
        <v>45526</v>
      </c>
      <c r="C8219">
        <v>2631</v>
      </c>
      <c r="D8219" t="s">
        <v>80</v>
      </c>
      <c r="E8219">
        <v>18</v>
      </c>
      <c r="F8219" t="s">
        <v>7</v>
      </c>
      <c r="G8219">
        <v>1</v>
      </c>
      <c r="H8219">
        <v>950.14</v>
      </c>
      <c r="I8219">
        <v>950.14</v>
      </c>
      <c r="J8219" t="s">
        <v>95</v>
      </c>
      <c r="K8219" t="s">
        <v>567</v>
      </c>
      <c r="L8219" t="s">
        <v>129</v>
      </c>
      <c r="M8219">
        <v>2024</v>
      </c>
      <c r="N8219" t="s">
        <v>84</v>
      </c>
      <c r="O8219" t="s">
        <v>7743</v>
      </c>
      <c r="P8219" t="s">
        <v>86</v>
      </c>
    </row>
    <row r="8220" spans="1:16" x14ac:dyDescent="0.45">
      <c r="A8220">
        <v>8219</v>
      </c>
      <c r="B8220" s="10">
        <v>45526</v>
      </c>
      <c r="C8220">
        <v>7452</v>
      </c>
      <c r="D8220" t="s">
        <v>89</v>
      </c>
      <c r="E8220">
        <v>56</v>
      </c>
      <c r="F8220" t="s">
        <v>102</v>
      </c>
      <c r="G8220">
        <v>3</v>
      </c>
      <c r="H8220">
        <v>2047.97</v>
      </c>
      <c r="I8220">
        <v>6143.91</v>
      </c>
      <c r="J8220" t="s">
        <v>81</v>
      </c>
      <c r="K8220" t="s">
        <v>82</v>
      </c>
      <c r="L8220" t="s">
        <v>129</v>
      </c>
      <c r="M8220">
        <v>2024</v>
      </c>
      <c r="N8220" t="s">
        <v>84</v>
      </c>
      <c r="O8220" t="s">
        <v>6795</v>
      </c>
      <c r="P8220" t="s">
        <v>86</v>
      </c>
    </row>
    <row r="8221" spans="1:16" x14ac:dyDescent="0.45">
      <c r="A8221">
        <v>8220</v>
      </c>
      <c r="B8221" s="10">
        <v>45527</v>
      </c>
      <c r="C8221">
        <v>1774</v>
      </c>
      <c r="D8221" t="s">
        <v>80</v>
      </c>
      <c r="E8221">
        <v>33</v>
      </c>
      <c r="F8221" t="s">
        <v>9</v>
      </c>
      <c r="G8221">
        <v>1</v>
      </c>
      <c r="H8221">
        <v>4772.43</v>
      </c>
      <c r="I8221">
        <v>4772.43</v>
      </c>
      <c r="J8221" t="s">
        <v>87</v>
      </c>
      <c r="K8221" t="s">
        <v>82</v>
      </c>
      <c r="L8221" t="s">
        <v>129</v>
      </c>
      <c r="M8221">
        <v>2024</v>
      </c>
      <c r="N8221" t="s">
        <v>84</v>
      </c>
      <c r="O8221" t="s">
        <v>556</v>
      </c>
      <c r="P8221" t="s">
        <v>86</v>
      </c>
    </row>
    <row r="8222" spans="1:16" x14ac:dyDescent="0.45">
      <c r="A8222">
        <v>8221</v>
      </c>
      <c r="B8222" s="10">
        <v>45527</v>
      </c>
      <c r="C8222">
        <v>7107</v>
      </c>
      <c r="D8222" t="s">
        <v>89</v>
      </c>
      <c r="E8222">
        <v>34</v>
      </c>
      <c r="F8222" t="s">
        <v>5</v>
      </c>
      <c r="G8222">
        <v>1</v>
      </c>
      <c r="H8222">
        <v>3763.09</v>
      </c>
      <c r="I8222">
        <v>3763.09</v>
      </c>
      <c r="J8222" t="s">
        <v>87</v>
      </c>
      <c r="K8222" t="s">
        <v>82</v>
      </c>
      <c r="L8222" t="s">
        <v>129</v>
      </c>
      <c r="M8222">
        <v>2024</v>
      </c>
      <c r="N8222" t="s">
        <v>84</v>
      </c>
      <c r="O8222" t="s">
        <v>5492</v>
      </c>
      <c r="P8222" t="s">
        <v>86</v>
      </c>
    </row>
    <row r="8223" spans="1:16" x14ac:dyDescent="0.45">
      <c r="A8223">
        <v>8222</v>
      </c>
      <c r="B8223" s="10">
        <v>45527</v>
      </c>
      <c r="C8223">
        <v>8804</v>
      </c>
      <c r="D8223" t="s">
        <v>89</v>
      </c>
      <c r="E8223">
        <v>55</v>
      </c>
      <c r="F8223" t="s">
        <v>102</v>
      </c>
      <c r="G8223">
        <v>4</v>
      </c>
      <c r="H8223">
        <v>402.29</v>
      </c>
      <c r="I8223">
        <v>1609.16</v>
      </c>
      <c r="J8223" t="s">
        <v>81</v>
      </c>
      <c r="K8223" t="s">
        <v>567</v>
      </c>
      <c r="L8223" t="s">
        <v>129</v>
      </c>
      <c r="M8223">
        <v>2024</v>
      </c>
      <c r="N8223" t="s">
        <v>84</v>
      </c>
      <c r="O8223" t="s">
        <v>7423</v>
      </c>
      <c r="P8223" t="s">
        <v>86</v>
      </c>
    </row>
    <row r="8224" spans="1:16" x14ac:dyDescent="0.45">
      <c r="A8224">
        <v>8223</v>
      </c>
      <c r="B8224" s="10">
        <v>45527</v>
      </c>
      <c r="C8224">
        <v>5019</v>
      </c>
      <c r="D8224" t="s">
        <v>80</v>
      </c>
      <c r="E8224">
        <v>35</v>
      </c>
      <c r="F8224" t="s">
        <v>7</v>
      </c>
      <c r="G8224">
        <v>1</v>
      </c>
      <c r="H8224">
        <v>2170.66</v>
      </c>
      <c r="I8224">
        <v>2170.66</v>
      </c>
      <c r="J8224" t="s">
        <v>97</v>
      </c>
      <c r="K8224" t="s">
        <v>82</v>
      </c>
      <c r="L8224" t="s">
        <v>129</v>
      </c>
      <c r="M8224">
        <v>2024</v>
      </c>
      <c r="N8224" t="s">
        <v>668</v>
      </c>
      <c r="O8224" t="s">
        <v>9657</v>
      </c>
      <c r="P8224" t="s">
        <v>86</v>
      </c>
    </row>
    <row r="8225" spans="1:16" x14ac:dyDescent="0.45">
      <c r="A8225">
        <v>8224</v>
      </c>
      <c r="B8225" s="10">
        <v>45527</v>
      </c>
      <c r="C8225">
        <v>1929</v>
      </c>
      <c r="D8225" t="s">
        <v>80</v>
      </c>
      <c r="E8225">
        <v>39</v>
      </c>
      <c r="F8225" t="s">
        <v>102</v>
      </c>
      <c r="G8225">
        <v>3</v>
      </c>
      <c r="H8225">
        <v>4940.03</v>
      </c>
      <c r="I8225">
        <v>14820.09</v>
      </c>
      <c r="J8225" t="s">
        <v>97</v>
      </c>
      <c r="K8225" t="s">
        <v>82</v>
      </c>
      <c r="L8225" t="s">
        <v>129</v>
      </c>
      <c r="M8225">
        <v>2024</v>
      </c>
      <c r="N8225" t="s">
        <v>84</v>
      </c>
      <c r="O8225" t="s">
        <v>6385</v>
      </c>
      <c r="P8225" t="s">
        <v>86</v>
      </c>
    </row>
    <row r="8226" spans="1:16" x14ac:dyDescent="0.45">
      <c r="A8226">
        <v>8225</v>
      </c>
      <c r="B8226" s="10">
        <v>45527</v>
      </c>
      <c r="C8226">
        <v>4012</v>
      </c>
      <c r="D8226" t="s">
        <v>89</v>
      </c>
      <c r="E8226">
        <v>39</v>
      </c>
      <c r="F8226" t="s">
        <v>102</v>
      </c>
      <c r="G8226">
        <v>5</v>
      </c>
      <c r="H8226">
        <v>2293.5500000000002</v>
      </c>
      <c r="I8226">
        <v>11467.75</v>
      </c>
      <c r="J8226" t="s">
        <v>97</v>
      </c>
      <c r="K8226" t="s">
        <v>82</v>
      </c>
      <c r="L8226" t="s">
        <v>129</v>
      </c>
      <c r="M8226">
        <v>2024</v>
      </c>
      <c r="N8226" t="s">
        <v>84</v>
      </c>
      <c r="O8226" t="s">
        <v>4571</v>
      </c>
      <c r="P8226" t="s">
        <v>86</v>
      </c>
    </row>
    <row r="8227" spans="1:16" x14ac:dyDescent="0.45">
      <c r="A8227">
        <v>8226</v>
      </c>
      <c r="B8227" s="10">
        <v>45527</v>
      </c>
      <c r="C8227">
        <v>6024</v>
      </c>
      <c r="D8227" t="s">
        <v>89</v>
      </c>
      <c r="E8227">
        <v>52</v>
      </c>
      <c r="F8227" t="s">
        <v>8</v>
      </c>
      <c r="G8227">
        <v>2</v>
      </c>
      <c r="H8227">
        <v>3165.54</v>
      </c>
      <c r="I8227">
        <v>6331.08</v>
      </c>
      <c r="J8227" t="s">
        <v>93</v>
      </c>
      <c r="K8227" t="s">
        <v>82</v>
      </c>
      <c r="L8227" t="s">
        <v>129</v>
      </c>
      <c r="M8227">
        <v>2024</v>
      </c>
      <c r="N8227" t="s">
        <v>84</v>
      </c>
      <c r="O8227" t="s">
        <v>3496</v>
      </c>
      <c r="P8227" t="s">
        <v>86</v>
      </c>
    </row>
    <row r="8228" spans="1:16" x14ac:dyDescent="0.45">
      <c r="A8228">
        <v>8227</v>
      </c>
      <c r="B8228" s="10">
        <v>45527</v>
      </c>
      <c r="C8228">
        <v>7264</v>
      </c>
      <c r="D8228" t="s">
        <v>80</v>
      </c>
      <c r="E8228">
        <v>48</v>
      </c>
      <c r="F8228" t="s">
        <v>102</v>
      </c>
      <c r="G8228">
        <v>3</v>
      </c>
      <c r="H8228">
        <v>3519.83</v>
      </c>
      <c r="I8228">
        <v>10559.49</v>
      </c>
      <c r="J8228" t="s">
        <v>93</v>
      </c>
      <c r="K8228" t="s">
        <v>82</v>
      </c>
      <c r="L8228" t="s">
        <v>129</v>
      </c>
      <c r="M8228">
        <v>2024</v>
      </c>
      <c r="N8228" t="s">
        <v>668</v>
      </c>
      <c r="O8228" t="s">
        <v>9541</v>
      </c>
      <c r="P8228" t="s">
        <v>86</v>
      </c>
    </row>
    <row r="8229" spans="1:16" x14ac:dyDescent="0.45">
      <c r="A8229">
        <v>8228</v>
      </c>
      <c r="B8229" s="10">
        <v>45527</v>
      </c>
      <c r="C8229">
        <v>8973</v>
      </c>
      <c r="D8229" t="s">
        <v>80</v>
      </c>
      <c r="E8229">
        <v>57</v>
      </c>
      <c r="F8229" t="s">
        <v>9</v>
      </c>
      <c r="G8229">
        <v>5</v>
      </c>
      <c r="H8229">
        <v>3336.46</v>
      </c>
      <c r="I8229">
        <v>16682.3</v>
      </c>
      <c r="J8229" t="s">
        <v>81</v>
      </c>
      <c r="K8229" t="s">
        <v>82</v>
      </c>
      <c r="L8229" t="s">
        <v>129</v>
      </c>
      <c r="M8229">
        <v>2024</v>
      </c>
      <c r="N8229" t="s">
        <v>84</v>
      </c>
      <c r="O8229" t="s">
        <v>4792</v>
      </c>
      <c r="P8229" t="s">
        <v>86</v>
      </c>
    </row>
    <row r="8230" spans="1:16" x14ac:dyDescent="0.45">
      <c r="A8230">
        <v>8229</v>
      </c>
      <c r="B8230" s="10">
        <v>45527</v>
      </c>
      <c r="C8230">
        <v>5729</v>
      </c>
      <c r="D8230" t="s">
        <v>89</v>
      </c>
      <c r="E8230">
        <v>44</v>
      </c>
      <c r="F8230" t="s">
        <v>7</v>
      </c>
      <c r="G8230">
        <v>3</v>
      </c>
      <c r="H8230">
        <v>2617.66</v>
      </c>
      <c r="I8230">
        <v>7852.98</v>
      </c>
      <c r="J8230" t="s">
        <v>97</v>
      </c>
      <c r="K8230" t="s">
        <v>82</v>
      </c>
      <c r="L8230" t="s">
        <v>129</v>
      </c>
      <c r="M8230">
        <v>2024</v>
      </c>
      <c r="N8230" t="s">
        <v>84</v>
      </c>
      <c r="O8230" t="s">
        <v>6386</v>
      </c>
      <c r="P8230" t="s">
        <v>86</v>
      </c>
    </row>
    <row r="8231" spans="1:16" x14ac:dyDescent="0.45">
      <c r="A8231">
        <v>8230</v>
      </c>
      <c r="B8231" s="10">
        <v>45527</v>
      </c>
      <c r="C8231">
        <v>8961</v>
      </c>
      <c r="D8231" t="s">
        <v>80</v>
      </c>
      <c r="E8231">
        <v>53</v>
      </c>
      <c r="F8231" t="s">
        <v>6</v>
      </c>
      <c r="G8231">
        <v>5</v>
      </c>
      <c r="H8231">
        <v>707.34</v>
      </c>
      <c r="I8231">
        <v>3536.7</v>
      </c>
      <c r="J8231" t="s">
        <v>93</v>
      </c>
      <c r="K8231" t="s">
        <v>82</v>
      </c>
      <c r="L8231" t="s">
        <v>129</v>
      </c>
      <c r="M8231">
        <v>2024</v>
      </c>
      <c r="N8231" t="s">
        <v>84</v>
      </c>
      <c r="O8231" t="s">
        <v>9207</v>
      </c>
      <c r="P8231" t="s">
        <v>748</v>
      </c>
    </row>
    <row r="8232" spans="1:16" x14ac:dyDescent="0.45">
      <c r="A8232">
        <v>8231</v>
      </c>
      <c r="B8232" s="10">
        <v>45527</v>
      </c>
      <c r="C8232">
        <v>3819</v>
      </c>
      <c r="D8232" t="s">
        <v>80</v>
      </c>
      <c r="E8232">
        <v>21</v>
      </c>
      <c r="F8232" t="s">
        <v>8</v>
      </c>
      <c r="G8232">
        <v>3</v>
      </c>
      <c r="H8232">
        <v>3556.65</v>
      </c>
      <c r="I8232">
        <v>10669.95</v>
      </c>
      <c r="J8232" t="s">
        <v>95</v>
      </c>
      <c r="K8232" t="s">
        <v>82</v>
      </c>
      <c r="L8232" t="s">
        <v>129</v>
      </c>
      <c r="M8232">
        <v>2024</v>
      </c>
      <c r="N8232" t="s">
        <v>84</v>
      </c>
      <c r="O8232" t="s">
        <v>6940</v>
      </c>
      <c r="P8232" t="s">
        <v>86</v>
      </c>
    </row>
    <row r="8233" spans="1:16" x14ac:dyDescent="0.45">
      <c r="A8233">
        <v>8232</v>
      </c>
      <c r="B8233" s="10">
        <v>45527</v>
      </c>
      <c r="C8233">
        <v>7655</v>
      </c>
      <c r="D8233" t="s">
        <v>80</v>
      </c>
      <c r="E8233">
        <v>22</v>
      </c>
      <c r="F8233" t="s">
        <v>6</v>
      </c>
      <c r="G8233">
        <v>2</v>
      </c>
      <c r="H8233">
        <v>4669.97</v>
      </c>
      <c r="I8233">
        <v>9339.94</v>
      </c>
      <c r="J8233" t="s">
        <v>95</v>
      </c>
      <c r="K8233" t="s">
        <v>82</v>
      </c>
      <c r="L8233" t="s">
        <v>129</v>
      </c>
      <c r="M8233">
        <v>2024</v>
      </c>
      <c r="N8233" t="s">
        <v>84</v>
      </c>
      <c r="O8233" t="s">
        <v>2610</v>
      </c>
      <c r="P8233" t="s">
        <v>86</v>
      </c>
    </row>
    <row r="8234" spans="1:16" x14ac:dyDescent="0.45">
      <c r="A8234">
        <v>8233</v>
      </c>
      <c r="B8234" s="10">
        <v>45527</v>
      </c>
      <c r="C8234">
        <v>2184</v>
      </c>
      <c r="D8234" t="s">
        <v>80</v>
      </c>
      <c r="E8234">
        <v>42</v>
      </c>
      <c r="F8234" t="s">
        <v>102</v>
      </c>
      <c r="G8234">
        <v>4</v>
      </c>
      <c r="H8234">
        <v>4711.3999999999996</v>
      </c>
      <c r="I8234">
        <v>18845.599999999999</v>
      </c>
      <c r="J8234" t="s">
        <v>97</v>
      </c>
      <c r="K8234" t="s">
        <v>82</v>
      </c>
      <c r="L8234" t="s">
        <v>129</v>
      </c>
      <c r="M8234">
        <v>2024</v>
      </c>
      <c r="N8234" t="s">
        <v>84</v>
      </c>
      <c r="O8234" t="s">
        <v>1837</v>
      </c>
      <c r="P8234" t="s">
        <v>86</v>
      </c>
    </row>
    <row r="8235" spans="1:16" x14ac:dyDescent="0.45">
      <c r="A8235">
        <v>8234</v>
      </c>
      <c r="B8235" s="10">
        <v>45528</v>
      </c>
      <c r="C8235">
        <v>9480</v>
      </c>
      <c r="D8235" t="s">
        <v>80</v>
      </c>
      <c r="E8235">
        <v>48</v>
      </c>
      <c r="F8235" t="s">
        <v>5</v>
      </c>
      <c r="G8235">
        <v>4</v>
      </c>
      <c r="H8235">
        <v>2987.28</v>
      </c>
      <c r="I8235">
        <v>11949.12</v>
      </c>
      <c r="J8235" t="s">
        <v>93</v>
      </c>
      <c r="K8235" t="s">
        <v>82</v>
      </c>
      <c r="L8235" t="s">
        <v>129</v>
      </c>
      <c r="M8235">
        <v>2024</v>
      </c>
      <c r="N8235" t="s">
        <v>84</v>
      </c>
      <c r="O8235" t="s">
        <v>197</v>
      </c>
      <c r="P8235" t="s">
        <v>86</v>
      </c>
    </row>
    <row r="8236" spans="1:16" x14ac:dyDescent="0.45">
      <c r="A8236">
        <v>8235</v>
      </c>
      <c r="B8236" s="10">
        <v>45528</v>
      </c>
      <c r="C8236">
        <v>7343</v>
      </c>
      <c r="D8236" t="s">
        <v>89</v>
      </c>
      <c r="E8236">
        <v>31</v>
      </c>
      <c r="F8236" t="s">
        <v>9</v>
      </c>
      <c r="G8236">
        <v>2</v>
      </c>
      <c r="H8236">
        <v>2486.38</v>
      </c>
      <c r="I8236">
        <v>4972.76</v>
      </c>
      <c r="J8236" t="s">
        <v>87</v>
      </c>
      <c r="K8236" t="s">
        <v>82</v>
      </c>
      <c r="L8236" t="s">
        <v>129</v>
      </c>
      <c r="M8236">
        <v>2024</v>
      </c>
      <c r="N8236" t="s">
        <v>84</v>
      </c>
      <c r="O8236" t="s">
        <v>3842</v>
      </c>
      <c r="P8236" t="s">
        <v>86</v>
      </c>
    </row>
    <row r="8237" spans="1:16" x14ac:dyDescent="0.45">
      <c r="A8237">
        <v>8236</v>
      </c>
      <c r="B8237" s="10">
        <v>45528</v>
      </c>
      <c r="C8237">
        <v>1527</v>
      </c>
      <c r="D8237" t="s">
        <v>80</v>
      </c>
      <c r="E8237">
        <v>47</v>
      </c>
      <c r="F8237" t="s">
        <v>9</v>
      </c>
      <c r="G8237">
        <v>3</v>
      </c>
      <c r="H8237">
        <v>1703.11</v>
      </c>
      <c r="I8237">
        <v>5109.33</v>
      </c>
      <c r="J8237" t="s">
        <v>93</v>
      </c>
      <c r="K8237" t="s">
        <v>82</v>
      </c>
      <c r="L8237" t="s">
        <v>129</v>
      </c>
      <c r="M8237">
        <v>2024</v>
      </c>
      <c r="N8237" t="s">
        <v>84</v>
      </c>
      <c r="O8237" t="s">
        <v>6619</v>
      </c>
      <c r="P8237" t="s">
        <v>86</v>
      </c>
    </row>
    <row r="8238" spans="1:16" x14ac:dyDescent="0.45">
      <c r="A8238">
        <v>8237</v>
      </c>
      <c r="B8238" s="10">
        <v>45528</v>
      </c>
      <c r="C8238">
        <v>1916</v>
      </c>
      <c r="D8238" t="s">
        <v>80</v>
      </c>
      <c r="E8238">
        <v>64</v>
      </c>
      <c r="F8238" t="s">
        <v>9</v>
      </c>
      <c r="G8238">
        <v>5</v>
      </c>
      <c r="H8238">
        <v>562.66999999999996</v>
      </c>
      <c r="I8238">
        <v>2813.35</v>
      </c>
      <c r="J8238" t="s">
        <v>81</v>
      </c>
      <c r="K8238" t="s">
        <v>82</v>
      </c>
      <c r="L8238" t="s">
        <v>129</v>
      </c>
      <c r="M8238">
        <v>2024</v>
      </c>
      <c r="N8238" t="s">
        <v>84</v>
      </c>
      <c r="O8238" t="s">
        <v>4793</v>
      </c>
      <c r="P8238" t="s">
        <v>86</v>
      </c>
    </row>
    <row r="8239" spans="1:16" x14ac:dyDescent="0.45">
      <c r="A8239">
        <v>8238</v>
      </c>
      <c r="B8239" s="10">
        <v>45528</v>
      </c>
      <c r="C8239">
        <v>4574</v>
      </c>
      <c r="D8239" t="s">
        <v>89</v>
      </c>
      <c r="E8239">
        <v>29</v>
      </c>
      <c r="F8239" t="s">
        <v>8</v>
      </c>
      <c r="G8239">
        <v>1</v>
      </c>
      <c r="H8239">
        <v>4421.43</v>
      </c>
      <c r="I8239">
        <v>4421.43</v>
      </c>
      <c r="J8239" t="s">
        <v>87</v>
      </c>
      <c r="K8239" t="s">
        <v>82</v>
      </c>
      <c r="L8239" t="s">
        <v>129</v>
      </c>
      <c r="M8239">
        <v>2024</v>
      </c>
      <c r="N8239" t="s">
        <v>84</v>
      </c>
      <c r="O8239" t="s">
        <v>5493</v>
      </c>
      <c r="P8239" t="s">
        <v>86</v>
      </c>
    </row>
    <row r="8240" spans="1:16" x14ac:dyDescent="0.45">
      <c r="A8240">
        <v>8239</v>
      </c>
      <c r="B8240" s="10">
        <v>45528</v>
      </c>
      <c r="C8240">
        <v>4319</v>
      </c>
      <c r="D8240" t="s">
        <v>89</v>
      </c>
      <c r="E8240">
        <v>44</v>
      </c>
      <c r="F8240" t="s">
        <v>102</v>
      </c>
      <c r="G8240">
        <v>3</v>
      </c>
      <c r="H8240">
        <v>728.41</v>
      </c>
      <c r="I8240">
        <v>2185.23</v>
      </c>
      <c r="J8240" t="s">
        <v>97</v>
      </c>
      <c r="K8240" t="s">
        <v>82</v>
      </c>
      <c r="L8240" t="s">
        <v>129</v>
      </c>
      <c r="M8240">
        <v>2024</v>
      </c>
      <c r="N8240" t="s">
        <v>84</v>
      </c>
      <c r="O8240" t="s">
        <v>6387</v>
      </c>
      <c r="P8240" t="s">
        <v>86</v>
      </c>
    </row>
    <row r="8241" spans="1:16" x14ac:dyDescent="0.45">
      <c r="A8241">
        <v>8240</v>
      </c>
      <c r="B8241" s="10">
        <v>45528</v>
      </c>
      <c r="C8241">
        <v>2406</v>
      </c>
      <c r="D8241" t="s">
        <v>80</v>
      </c>
      <c r="E8241">
        <v>62</v>
      </c>
      <c r="F8241" t="s">
        <v>9</v>
      </c>
      <c r="G8241">
        <v>2</v>
      </c>
      <c r="H8241">
        <v>1475.33</v>
      </c>
      <c r="I8241">
        <v>2950.66</v>
      </c>
      <c r="J8241" t="s">
        <v>81</v>
      </c>
      <c r="K8241" t="s">
        <v>82</v>
      </c>
      <c r="L8241" t="s">
        <v>129</v>
      </c>
      <c r="M8241">
        <v>2024</v>
      </c>
      <c r="N8241" t="s">
        <v>84</v>
      </c>
      <c r="O8241" t="s">
        <v>3196</v>
      </c>
      <c r="P8241" t="s">
        <v>86</v>
      </c>
    </row>
    <row r="8242" spans="1:16" x14ac:dyDescent="0.45">
      <c r="A8242">
        <v>8241</v>
      </c>
      <c r="B8242" s="10">
        <v>45528</v>
      </c>
      <c r="C8242">
        <v>2241</v>
      </c>
      <c r="D8242" t="s">
        <v>80</v>
      </c>
      <c r="E8242">
        <v>41</v>
      </c>
      <c r="F8242" t="s">
        <v>102</v>
      </c>
      <c r="G8242">
        <v>4</v>
      </c>
      <c r="H8242">
        <v>3714.97</v>
      </c>
      <c r="I8242">
        <v>14859.88</v>
      </c>
      <c r="J8242" t="s">
        <v>97</v>
      </c>
      <c r="K8242" t="s">
        <v>82</v>
      </c>
      <c r="L8242" t="s">
        <v>129</v>
      </c>
      <c r="M8242">
        <v>2024</v>
      </c>
      <c r="N8242" t="s">
        <v>84</v>
      </c>
      <c r="O8242" t="s">
        <v>1838</v>
      </c>
      <c r="P8242" t="s">
        <v>86</v>
      </c>
    </row>
    <row r="8243" spans="1:16" x14ac:dyDescent="0.45">
      <c r="A8243">
        <v>8242</v>
      </c>
      <c r="B8243" s="10">
        <v>45528</v>
      </c>
      <c r="C8243">
        <v>6206</v>
      </c>
      <c r="D8243" t="s">
        <v>89</v>
      </c>
      <c r="E8243">
        <v>47</v>
      </c>
      <c r="F8243" t="s">
        <v>5</v>
      </c>
      <c r="G8243">
        <v>4</v>
      </c>
      <c r="H8243">
        <v>3538.58</v>
      </c>
      <c r="I8243">
        <v>14154.32</v>
      </c>
      <c r="J8243" t="s">
        <v>93</v>
      </c>
      <c r="K8243" t="s">
        <v>82</v>
      </c>
      <c r="L8243" t="s">
        <v>129</v>
      </c>
      <c r="M8243">
        <v>2024</v>
      </c>
      <c r="N8243" t="s">
        <v>84</v>
      </c>
      <c r="O8243" t="s">
        <v>2161</v>
      </c>
      <c r="P8243" t="s">
        <v>86</v>
      </c>
    </row>
    <row r="8244" spans="1:16" x14ac:dyDescent="0.45">
      <c r="A8244">
        <v>8243</v>
      </c>
      <c r="B8244" s="10">
        <v>45528</v>
      </c>
      <c r="C8244">
        <v>8249</v>
      </c>
      <c r="D8244" t="s">
        <v>80</v>
      </c>
      <c r="E8244">
        <v>35</v>
      </c>
      <c r="F8244" t="s">
        <v>102</v>
      </c>
      <c r="G8244">
        <v>3</v>
      </c>
      <c r="H8244">
        <v>3421.01</v>
      </c>
      <c r="I8244">
        <v>10263.030000000001</v>
      </c>
      <c r="J8244" t="s">
        <v>97</v>
      </c>
      <c r="K8244" t="s">
        <v>82</v>
      </c>
      <c r="L8244" t="s">
        <v>129</v>
      </c>
      <c r="M8244">
        <v>2024</v>
      </c>
      <c r="N8244" t="s">
        <v>84</v>
      </c>
      <c r="O8244" t="s">
        <v>6388</v>
      </c>
      <c r="P8244" t="s">
        <v>86</v>
      </c>
    </row>
    <row r="8245" spans="1:16" x14ac:dyDescent="0.45">
      <c r="A8245">
        <v>8244</v>
      </c>
      <c r="B8245" s="10">
        <v>45528</v>
      </c>
      <c r="C8245">
        <v>4133</v>
      </c>
      <c r="D8245" t="s">
        <v>80</v>
      </c>
      <c r="E8245">
        <v>31</v>
      </c>
      <c r="F8245" t="s">
        <v>6</v>
      </c>
      <c r="G8245">
        <v>5</v>
      </c>
      <c r="H8245">
        <v>3721.45</v>
      </c>
      <c r="I8245">
        <v>18607.25</v>
      </c>
      <c r="J8245" t="s">
        <v>87</v>
      </c>
      <c r="K8245" t="s">
        <v>82</v>
      </c>
      <c r="L8245" t="s">
        <v>129</v>
      </c>
      <c r="M8245">
        <v>2024</v>
      </c>
      <c r="N8245" t="s">
        <v>668</v>
      </c>
      <c r="O8245" t="s">
        <v>9777</v>
      </c>
      <c r="P8245" t="s">
        <v>86</v>
      </c>
    </row>
    <row r="8246" spans="1:16" x14ac:dyDescent="0.45">
      <c r="A8246">
        <v>8245</v>
      </c>
      <c r="B8246" s="10">
        <v>45528</v>
      </c>
      <c r="C8246">
        <v>1798</v>
      </c>
      <c r="D8246" t="s">
        <v>80</v>
      </c>
      <c r="E8246">
        <v>36</v>
      </c>
      <c r="F8246" t="s">
        <v>102</v>
      </c>
      <c r="G8246">
        <v>2</v>
      </c>
      <c r="H8246">
        <v>2732.79</v>
      </c>
      <c r="I8246">
        <v>5465.58</v>
      </c>
      <c r="J8246" t="s">
        <v>97</v>
      </c>
      <c r="K8246" t="s">
        <v>82</v>
      </c>
      <c r="L8246" t="s">
        <v>129</v>
      </c>
      <c r="M8246">
        <v>2024</v>
      </c>
      <c r="N8246" t="s">
        <v>668</v>
      </c>
      <c r="O8246" t="s">
        <v>9924</v>
      </c>
      <c r="P8246" t="s">
        <v>86</v>
      </c>
    </row>
    <row r="8247" spans="1:16" x14ac:dyDescent="0.45">
      <c r="A8247">
        <v>8246</v>
      </c>
      <c r="B8247" s="10">
        <v>45528</v>
      </c>
      <c r="C8247">
        <v>2523</v>
      </c>
      <c r="D8247" t="s">
        <v>89</v>
      </c>
      <c r="E8247">
        <v>39</v>
      </c>
      <c r="F8247" t="s">
        <v>102</v>
      </c>
      <c r="G8247">
        <v>2</v>
      </c>
      <c r="H8247">
        <v>817.01</v>
      </c>
      <c r="I8247">
        <v>1634.02</v>
      </c>
      <c r="J8247" t="s">
        <v>97</v>
      </c>
      <c r="K8247" t="s">
        <v>567</v>
      </c>
      <c r="L8247" t="s">
        <v>129</v>
      </c>
      <c r="M8247">
        <v>2024</v>
      </c>
      <c r="N8247" t="s">
        <v>84</v>
      </c>
      <c r="O8247" t="s">
        <v>7193</v>
      </c>
      <c r="P8247" t="s">
        <v>86</v>
      </c>
    </row>
    <row r="8248" spans="1:16" x14ac:dyDescent="0.45">
      <c r="A8248">
        <v>8247</v>
      </c>
      <c r="B8248" s="10">
        <v>45529</v>
      </c>
      <c r="C8248">
        <v>8209</v>
      </c>
      <c r="D8248" t="s">
        <v>80</v>
      </c>
      <c r="E8248">
        <v>43</v>
      </c>
      <c r="F8248" t="s">
        <v>7</v>
      </c>
      <c r="G8248">
        <v>5</v>
      </c>
      <c r="H8248">
        <v>4991.87</v>
      </c>
      <c r="I8248">
        <v>24959.35</v>
      </c>
      <c r="J8248" t="s">
        <v>97</v>
      </c>
      <c r="K8248" t="s">
        <v>82</v>
      </c>
      <c r="L8248" t="s">
        <v>129</v>
      </c>
      <c r="M8248">
        <v>2024</v>
      </c>
      <c r="N8248" t="s">
        <v>84</v>
      </c>
      <c r="O8248" t="s">
        <v>391</v>
      </c>
      <c r="P8248" t="s">
        <v>86</v>
      </c>
    </row>
    <row r="8249" spans="1:16" x14ac:dyDescent="0.45">
      <c r="A8249">
        <v>8248</v>
      </c>
      <c r="B8249" s="10">
        <v>45529</v>
      </c>
      <c r="C8249">
        <v>5928</v>
      </c>
      <c r="D8249" t="s">
        <v>80</v>
      </c>
      <c r="E8249">
        <v>24</v>
      </c>
      <c r="F8249" t="s">
        <v>6</v>
      </c>
      <c r="G8249">
        <v>5</v>
      </c>
      <c r="H8249">
        <v>4466.09</v>
      </c>
      <c r="I8249">
        <v>22330.45</v>
      </c>
      <c r="J8249" t="s">
        <v>95</v>
      </c>
      <c r="K8249" t="s">
        <v>82</v>
      </c>
      <c r="L8249" t="s">
        <v>129</v>
      </c>
      <c r="M8249">
        <v>2024</v>
      </c>
      <c r="N8249" t="s">
        <v>84</v>
      </c>
      <c r="O8249" t="s">
        <v>4959</v>
      </c>
      <c r="P8249" t="s">
        <v>86</v>
      </c>
    </row>
    <row r="8250" spans="1:16" x14ac:dyDescent="0.45">
      <c r="A8250">
        <v>8249</v>
      </c>
      <c r="B8250" s="10">
        <v>45529</v>
      </c>
      <c r="C8250">
        <v>3888</v>
      </c>
      <c r="D8250" t="s">
        <v>89</v>
      </c>
      <c r="E8250">
        <v>45</v>
      </c>
      <c r="F8250" t="s">
        <v>8</v>
      </c>
      <c r="G8250">
        <v>3</v>
      </c>
      <c r="H8250">
        <v>2184.1999999999998</v>
      </c>
      <c r="I8250">
        <v>6552.6</v>
      </c>
      <c r="J8250" t="s">
        <v>93</v>
      </c>
      <c r="K8250" t="s">
        <v>82</v>
      </c>
      <c r="L8250" t="s">
        <v>129</v>
      </c>
      <c r="M8250">
        <v>2024</v>
      </c>
      <c r="N8250" t="s">
        <v>84</v>
      </c>
      <c r="O8250" t="s">
        <v>8550</v>
      </c>
      <c r="P8250" t="s">
        <v>748</v>
      </c>
    </row>
    <row r="8251" spans="1:16" x14ac:dyDescent="0.45">
      <c r="A8251">
        <v>8250</v>
      </c>
      <c r="B8251" s="10">
        <v>45529</v>
      </c>
      <c r="C8251">
        <v>3690</v>
      </c>
      <c r="D8251" t="s">
        <v>80</v>
      </c>
      <c r="E8251">
        <v>55</v>
      </c>
      <c r="F8251" t="s">
        <v>102</v>
      </c>
      <c r="G8251">
        <v>3</v>
      </c>
      <c r="H8251">
        <v>2675.11</v>
      </c>
      <c r="I8251">
        <v>8025.33</v>
      </c>
      <c r="J8251" t="s">
        <v>81</v>
      </c>
      <c r="K8251" t="s">
        <v>82</v>
      </c>
      <c r="L8251" t="s">
        <v>129</v>
      </c>
      <c r="M8251">
        <v>2024</v>
      </c>
      <c r="N8251" t="s">
        <v>84</v>
      </c>
      <c r="O8251" t="s">
        <v>6796</v>
      </c>
      <c r="P8251" t="s">
        <v>86</v>
      </c>
    </row>
    <row r="8252" spans="1:16" x14ac:dyDescent="0.45">
      <c r="A8252">
        <v>8251</v>
      </c>
      <c r="B8252" s="10">
        <v>45529</v>
      </c>
      <c r="C8252">
        <v>5091</v>
      </c>
      <c r="D8252" t="s">
        <v>80</v>
      </c>
      <c r="E8252">
        <v>22</v>
      </c>
      <c r="F8252" t="s">
        <v>9</v>
      </c>
      <c r="G8252">
        <v>4</v>
      </c>
      <c r="H8252">
        <v>1998.08</v>
      </c>
      <c r="I8252">
        <v>7992.32</v>
      </c>
      <c r="J8252" t="s">
        <v>95</v>
      </c>
      <c r="K8252" t="s">
        <v>82</v>
      </c>
      <c r="L8252" t="s">
        <v>129</v>
      </c>
      <c r="M8252">
        <v>2024</v>
      </c>
      <c r="N8252" t="s">
        <v>84</v>
      </c>
      <c r="O8252" t="s">
        <v>2425</v>
      </c>
      <c r="P8252" t="s">
        <v>86</v>
      </c>
    </row>
    <row r="8253" spans="1:16" x14ac:dyDescent="0.45">
      <c r="A8253">
        <v>8252</v>
      </c>
      <c r="B8253" s="10">
        <v>45529</v>
      </c>
      <c r="C8253">
        <v>8282</v>
      </c>
      <c r="D8253" t="s">
        <v>80</v>
      </c>
      <c r="E8253">
        <v>53</v>
      </c>
      <c r="F8253" t="s">
        <v>7</v>
      </c>
      <c r="G8253">
        <v>4</v>
      </c>
      <c r="H8253">
        <v>3207.99</v>
      </c>
      <c r="I8253">
        <v>12831.96</v>
      </c>
      <c r="J8253" t="s">
        <v>93</v>
      </c>
      <c r="K8253" t="s">
        <v>82</v>
      </c>
      <c r="L8253" t="s">
        <v>129</v>
      </c>
      <c r="M8253">
        <v>2024</v>
      </c>
      <c r="N8253" t="s">
        <v>84</v>
      </c>
      <c r="O8253" t="s">
        <v>2162</v>
      </c>
      <c r="P8253" t="s">
        <v>86</v>
      </c>
    </row>
    <row r="8254" spans="1:16" x14ac:dyDescent="0.45">
      <c r="A8254">
        <v>8253</v>
      </c>
      <c r="B8254" s="10">
        <v>45529</v>
      </c>
      <c r="C8254">
        <v>7249</v>
      </c>
      <c r="D8254" t="s">
        <v>80</v>
      </c>
      <c r="E8254">
        <v>35</v>
      </c>
      <c r="F8254" t="s">
        <v>102</v>
      </c>
      <c r="G8254">
        <v>5</v>
      </c>
      <c r="H8254">
        <v>3669.14</v>
      </c>
      <c r="I8254">
        <v>18345.7</v>
      </c>
      <c r="J8254" t="s">
        <v>97</v>
      </c>
      <c r="K8254" t="s">
        <v>82</v>
      </c>
      <c r="L8254" t="s">
        <v>129</v>
      </c>
      <c r="M8254">
        <v>2024</v>
      </c>
      <c r="N8254" t="s">
        <v>84</v>
      </c>
      <c r="O8254" t="s">
        <v>4572</v>
      </c>
      <c r="P8254" t="s">
        <v>86</v>
      </c>
    </row>
    <row r="8255" spans="1:16" x14ac:dyDescent="0.45">
      <c r="A8255">
        <v>8254</v>
      </c>
      <c r="B8255" s="10">
        <v>45529</v>
      </c>
      <c r="C8255">
        <v>1690</v>
      </c>
      <c r="D8255" t="s">
        <v>89</v>
      </c>
      <c r="E8255">
        <v>31</v>
      </c>
      <c r="F8255" t="s">
        <v>7</v>
      </c>
      <c r="G8255">
        <v>1</v>
      </c>
      <c r="H8255">
        <v>1196.24</v>
      </c>
      <c r="I8255">
        <v>1196.24</v>
      </c>
      <c r="J8255" t="s">
        <v>87</v>
      </c>
      <c r="K8255" t="s">
        <v>567</v>
      </c>
      <c r="L8255" t="s">
        <v>129</v>
      </c>
      <c r="M8255">
        <v>2024</v>
      </c>
      <c r="N8255" t="s">
        <v>84</v>
      </c>
      <c r="O8255" t="s">
        <v>7352</v>
      </c>
      <c r="P8255" t="s">
        <v>86</v>
      </c>
    </row>
    <row r="8256" spans="1:16" x14ac:dyDescent="0.45">
      <c r="A8256">
        <v>8255</v>
      </c>
      <c r="B8256" s="10">
        <v>45529</v>
      </c>
      <c r="C8256">
        <v>9719</v>
      </c>
      <c r="D8256" t="s">
        <v>89</v>
      </c>
      <c r="E8256">
        <v>40</v>
      </c>
      <c r="F8256" t="s">
        <v>8</v>
      </c>
      <c r="G8256">
        <v>1</v>
      </c>
      <c r="H8256">
        <v>2192.34</v>
      </c>
      <c r="I8256">
        <v>2192.34</v>
      </c>
      <c r="J8256" t="s">
        <v>97</v>
      </c>
      <c r="K8256" t="s">
        <v>82</v>
      </c>
      <c r="L8256" t="s">
        <v>129</v>
      </c>
      <c r="M8256">
        <v>2024</v>
      </c>
      <c r="N8256" t="s">
        <v>84</v>
      </c>
      <c r="O8256" t="s">
        <v>5284</v>
      </c>
      <c r="P8256" t="s">
        <v>86</v>
      </c>
    </row>
    <row r="8257" spans="1:16" x14ac:dyDescent="0.45">
      <c r="A8257">
        <v>8256</v>
      </c>
      <c r="B8257" s="10">
        <v>45529</v>
      </c>
      <c r="C8257">
        <v>2495</v>
      </c>
      <c r="D8257" t="s">
        <v>80</v>
      </c>
      <c r="E8257">
        <v>31</v>
      </c>
      <c r="F8257" t="s">
        <v>7</v>
      </c>
      <c r="G8257">
        <v>1</v>
      </c>
      <c r="H8257">
        <v>3219.16</v>
      </c>
      <c r="I8257">
        <v>3219.16</v>
      </c>
      <c r="J8257" t="s">
        <v>87</v>
      </c>
      <c r="K8257" t="s">
        <v>82</v>
      </c>
      <c r="L8257" t="s">
        <v>129</v>
      </c>
      <c r="M8257">
        <v>2024</v>
      </c>
      <c r="N8257" t="s">
        <v>84</v>
      </c>
      <c r="O8257" t="s">
        <v>5494</v>
      </c>
      <c r="P8257" t="s">
        <v>86</v>
      </c>
    </row>
    <row r="8258" spans="1:16" x14ac:dyDescent="0.45">
      <c r="A8258">
        <v>8257</v>
      </c>
      <c r="B8258" s="10">
        <v>45529</v>
      </c>
      <c r="C8258">
        <v>1892</v>
      </c>
      <c r="D8258" t="s">
        <v>80</v>
      </c>
      <c r="E8258">
        <v>49</v>
      </c>
      <c r="F8258" t="s">
        <v>9</v>
      </c>
      <c r="G8258">
        <v>2</v>
      </c>
      <c r="H8258">
        <v>4940.7</v>
      </c>
      <c r="I8258">
        <v>9881.4</v>
      </c>
      <c r="J8258" t="s">
        <v>93</v>
      </c>
      <c r="K8258" t="s">
        <v>82</v>
      </c>
      <c r="L8258" t="s">
        <v>129</v>
      </c>
      <c r="M8258">
        <v>2024</v>
      </c>
      <c r="N8258" t="s">
        <v>84</v>
      </c>
      <c r="O8258" t="s">
        <v>3497</v>
      </c>
      <c r="P8258" t="s">
        <v>86</v>
      </c>
    </row>
    <row r="8259" spans="1:16" x14ac:dyDescent="0.45">
      <c r="A8259">
        <v>8258</v>
      </c>
      <c r="B8259" s="10">
        <v>45529</v>
      </c>
      <c r="C8259">
        <v>9578</v>
      </c>
      <c r="D8259" t="s">
        <v>80</v>
      </c>
      <c r="E8259">
        <v>22</v>
      </c>
      <c r="F8259" t="s">
        <v>102</v>
      </c>
      <c r="G8259">
        <v>3</v>
      </c>
      <c r="H8259">
        <v>1658.13</v>
      </c>
      <c r="I8259">
        <v>4974.3900000000003</v>
      </c>
      <c r="J8259" t="s">
        <v>95</v>
      </c>
      <c r="K8259" t="s">
        <v>82</v>
      </c>
      <c r="L8259" t="s">
        <v>129</v>
      </c>
      <c r="M8259">
        <v>2024</v>
      </c>
      <c r="N8259" t="s">
        <v>84</v>
      </c>
      <c r="O8259" t="s">
        <v>6941</v>
      </c>
      <c r="P8259" t="s">
        <v>86</v>
      </c>
    </row>
    <row r="8260" spans="1:16" x14ac:dyDescent="0.45">
      <c r="A8260">
        <v>8259</v>
      </c>
      <c r="B8260" s="10">
        <v>45529</v>
      </c>
      <c r="C8260">
        <v>6873</v>
      </c>
      <c r="D8260" t="s">
        <v>80</v>
      </c>
      <c r="E8260">
        <v>39</v>
      </c>
      <c r="F8260" t="s">
        <v>9</v>
      </c>
      <c r="G8260">
        <v>5</v>
      </c>
      <c r="H8260">
        <v>3737.75</v>
      </c>
      <c r="I8260">
        <v>18688.75</v>
      </c>
      <c r="J8260" t="s">
        <v>97</v>
      </c>
      <c r="K8260" t="s">
        <v>82</v>
      </c>
      <c r="L8260" t="s">
        <v>129</v>
      </c>
      <c r="M8260">
        <v>2024</v>
      </c>
      <c r="N8260" t="s">
        <v>668</v>
      </c>
      <c r="O8260" t="s">
        <v>9778</v>
      </c>
      <c r="P8260" t="s">
        <v>86</v>
      </c>
    </row>
    <row r="8261" spans="1:16" x14ac:dyDescent="0.45">
      <c r="A8261">
        <v>8260</v>
      </c>
      <c r="B8261" s="10">
        <v>45529</v>
      </c>
      <c r="C8261">
        <v>5503</v>
      </c>
      <c r="D8261" t="s">
        <v>89</v>
      </c>
      <c r="E8261">
        <v>45</v>
      </c>
      <c r="F8261" t="s">
        <v>5</v>
      </c>
      <c r="G8261">
        <v>4</v>
      </c>
      <c r="H8261">
        <v>1766.03</v>
      </c>
      <c r="I8261">
        <v>7064.12</v>
      </c>
      <c r="J8261" t="s">
        <v>93</v>
      </c>
      <c r="K8261" t="s">
        <v>82</v>
      </c>
      <c r="L8261" t="s">
        <v>129</v>
      </c>
      <c r="M8261">
        <v>2024</v>
      </c>
      <c r="N8261" t="s">
        <v>84</v>
      </c>
      <c r="O8261" t="s">
        <v>2163</v>
      </c>
      <c r="P8261" t="s">
        <v>86</v>
      </c>
    </row>
    <row r="8262" spans="1:16" x14ac:dyDescent="0.45">
      <c r="A8262">
        <v>8261</v>
      </c>
      <c r="B8262" s="10">
        <v>45530</v>
      </c>
      <c r="C8262">
        <v>1897</v>
      </c>
      <c r="D8262" t="s">
        <v>89</v>
      </c>
      <c r="E8262">
        <v>60</v>
      </c>
      <c r="F8262" t="s">
        <v>7</v>
      </c>
      <c r="G8262">
        <v>1</v>
      </c>
      <c r="H8262">
        <v>507.08</v>
      </c>
      <c r="I8262">
        <v>507.08</v>
      </c>
      <c r="J8262" t="s">
        <v>81</v>
      </c>
      <c r="K8262" t="s">
        <v>567</v>
      </c>
      <c r="L8262" t="s">
        <v>129</v>
      </c>
      <c r="M8262">
        <v>2024</v>
      </c>
      <c r="N8262" t="s">
        <v>84</v>
      </c>
      <c r="O8262" t="s">
        <v>653</v>
      </c>
      <c r="P8262" t="s">
        <v>86</v>
      </c>
    </row>
    <row r="8263" spans="1:16" x14ac:dyDescent="0.45">
      <c r="A8263">
        <v>8262</v>
      </c>
      <c r="B8263" s="10">
        <v>45530</v>
      </c>
      <c r="C8263">
        <v>1710</v>
      </c>
      <c r="D8263" t="s">
        <v>89</v>
      </c>
      <c r="E8263">
        <v>29</v>
      </c>
      <c r="F8263" t="s">
        <v>7</v>
      </c>
      <c r="G8263">
        <v>4</v>
      </c>
      <c r="H8263">
        <v>3862.22</v>
      </c>
      <c r="I8263">
        <v>15448.88</v>
      </c>
      <c r="J8263" t="s">
        <v>87</v>
      </c>
      <c r="K8263" t="s">
        <v>82</v>
      </c>
      <c r="L8263" t="s">
        <v>129</v>
      </c>
      <c r="M8263">
        <v>2024</v>
      </c>
      <c r="N8263" t="s">
        <v>84</v>
      </c>
      <c r="O8263" t="s">
        <v>1152</v>
      </c>
      <c r="P8263" t="s">
        <v>86</v>
      </c>
    </row>
    <row r="8264" spans="1:16" x14ac:dyDescent="0.45">
      <c r="A8264">
        <v>8263</v>
      </c>
      <c r="B8264" s="10">
        <v>45530</v>
      </c>
      <c r="C8264">
        <v>4695</v>
      </c>
      <c r="D8264" t="s">
        <v>80</v>
      </c>
      <c r="E8264">
        <v>35</v>
      </c>
      <c r="F8264" t="s">
        <v>7</v>
      </c>
      <c r="G8264">
        <v>3</v>
      </c>
      <c r="H8264">
        <v>3264.07</v>
      </c>
      <c r="I8264">
        <v>9792.2099999999991</v>
      </c>
      <c r="J8264" t="s">
        <v>97</v>
      </c>
      <c r="K8264" t="s">
        <v>82</v>
      </c>
      <c r="L8264" t="s">
        <v>129</v>
      </c>
      <c r="M8264">
        <v>2024</v>
      </c>
      <c r="N8264" t="s">
        <v>84</v>
      </c>
      <c r="O8264" t="s">
        <v>8634</v>
      </c>
      <c r="P8264" t="s">
        <v>748</v>
      </c>
    </row>
    <row r="8265" spans="1:16" x14ac:dyDescent="0.45">
      <c r="A8265">
        <v>8264</v>
      </c>
      <c r="B8265" s="10">
        <v>45530</v>
      </c>
      <c r="C8265">
        <v>3686</v>
      </c>
      <c r="D8265" t="s">
        <v>80</v>
      </c>
      <c r="E8265">
        <v>53</v>
      </c>
      <c r="F8265" t="s">
        <v>6</v>
      </c>
      <c r="G8265">
        <v>5</v>
      </c>
      <c r="H8265">
        <v>2595.98</v>
      </c>
      <c r="I8265">
        <v>12979.9</v>
      </c>
      <c r="J8265" t="s">
        <v>93</v>
      </c>
      <c r="K8265" t="s">
        <v>82</v>
      </c>
      <c r="L8265" t="s">
        <v>129</v>
      </c>
      <c r="M8265">
        <v>2024</v>
      </c>
      <c r="N8265" t="s">
        <v>84</v>
      </c>
      <c r="O8265" t="s">
        <v>4339</v>
      </c>
      <c r="P8265" t="s">
        <v>86</v>
      </c>
    </row>
    <row r="8266" spans="1:16" x14ac:dyDescent="0.45">
      <c r="A8266">
        <v>8265</v>
      </c>
      <c r="B8266" s="10">
        <v>45530</v>
      </c>
      <c r="C8266">
        <v>8188</v>
      </c>
      <c r="D8266" t="s">
        <v>80</v>
      </c>
      <c r="E8266">
        <v>48</v>
      </c>
      <c r="F8266" t="s">
        <v>8</v>
      </c>
      <c r="G8266">
        <v>1</v>
      </c>
      <c r="H8266">
        <v>3391.43</v>
      </c>
      <c r="I8266">
        <v>3391.43</v>
      </c>
      <c r="J8266" t="s">
        <v>93</v>
      </c>
      <c r="K8266" t="s">
        <v>82</v>
      </c>
      <c r="L8266" t="s">
        <v>129</v>
      </c>
      <c r="M8266">
        <v>2024</v>
      </c>
      <c r="N8266" t="s">
        <v>84</v>
      </c>
      <c r="O8266" t="s">
        <v>5713</v>
      </c>
      <c r="P8266" t="s">
        <v>86</v>
      </c>
    </row>
    <row r="8267" spans="1:16" x14ac:dyDescent="0.45">
      <c r="A8267">
        <v>8266</v>
      </c>
      <c r="B8267" s="10">
        <v>45530</v>
      </c>
      <c r="C8267">
        <v>6778</v>
      </c>
      <c r="D8267" t="s">
        <v>89</v>
      </c>
      <c r="E8267">
        <v>30</v>
      </c>
      <c r="F8267" t="s">
        <v>6</v>
      </c>
      <c r="G8267">
        <v>1</v>
      </c>
      <c r="H8267">
        <v>4402.54</v>
      </c>
      <c r="I8267">
        <v>4402.54</v>
      </c>
      <c r="J8267" t="s">
        <v>87</v>
      </c>
      <c r="K8267" t="s">
        <v>82</v>
      </c>
      <c r="L8267" t="s">
        <v>129</v>
      </c>
      <c r="M8267">
        <v>2024</v>
      </c>
      <c r="N8267" t="s">
        <v>84</v>
      </c>
      <c r="O8267" t="s">
        <v>5495</v>
      </c>
      <c r="P8267" t="s">
        <v>86</v>
      </c>
    </row>
    <row r="8268" spans="1:16" x14ac:dyDescent="0.45">
      <c r="A8268">
        <v>8267</v>
      </c>
      <c r="B8268" s="10">
        <v>45530</v>
      </c>
      <c r="C8268">
        <v>8768</v>
      </c>
      <c r="D8268" t="s">
        <v>89</v>
      </c>
      <c r="E8268">
        <v>37</v>
      </c>
      <c r="F8268" t="s">
        <v>9</v>
      </c>
      <c r="G8268">
        <v>5</v>
      </c>
      <c r="H8268">
        <v>3794.73</v>
      </c>
      <c r="I8268">
        <v>18973.650000000001</v>
      </c>
      <c r="J8268" t="s">
        <v>97</v>
      </c>
      <c r="K8268" t="s">
        <v>82</v>
      </c>
      <c r="L8268" t="s">
        <v>129</v>
      </c>
      <c r="M8268">
        <v>2024</v>
      </c>
      <c r="N8268" t="s">
        <v>84</v>
      </c>
      <c r="O8268" t="s">
        <v>4573</v>
      </c>
      <c r="P8268" t="s">
        <v>86</v>
      </c>
    </row>
    <row r="8269" spans="1:16" x14ac:dyDescent="0.45">
      <c r="A8269">
        <v>8268</v>
      </c>
      <c r="B8269" s="10">
        <v>45530</v>
      </c>
      <c r="C8269">
        <v>6013</v>
      </c>
      <c r="D8269" t="s">
        <v>89</v>
      </c>
      <c r="E8269">
        <v>62</v>
      </c>
      <c r="F8269" t="s">
        <v>5</v>
      </c>
      <c r="G8269">
        <v>4</v>
      </c>
      <c r="H8269">
        <v>4296.2</v>
      </c>
      <c r="I8269">
        <v>17184.8</v>
      </c>
      <c r="J8269" t="s">
        <v>81</v>
      </c>
      <c r="K8269" t="s">
        <v>82</v>
      </c>
      <c r="L8269" t="s">
        <v>129</v>
      </c>
      <c r="M8269">
        <v>2024</v>
      </c>
      <c r="N8269" t="s">
        <v>84</v>
      </c>
      <c r="O8269" t="s">
        <v>1522</v>
      </c>
      <c r="P8269" t="s">
        <v>86</v>
      </c>
    </row>
    <row r="8270" spans="1:16" x14ac:dyDescent="0.45">
      <c r="A8270">
        <v>8269</v>
      </c>
      <c r="B8270" s="10">
        <v>45530</v>
      </c>
      <c r="C8270">
        <v>5512</v>
      </c>
      <c r="D8270" t="s">
        <v>89</v>
      </c>
      <c r="E8270">
        <v>53</v>
      </c>
      <c r="F8270" t="s">
        <v>8</v>
      </c>
      <c r="G8270">
        <v>3</v>
      </c>
      <c r="H8270">
        <v>1485.59</v>
      </c>
      <c r="I8270">
        <v>4456.7700000000004</v>
      </c>
      <c r="J8270" t="s">
        <v>93</v>
      </c>
      <c r="K8270" t="s">
        <v>82</v>
      </c>
      <c r="L8270" t="s">
        <v>129</v>
      </c>
      <c r="M8270">
        <v>2024</v>
      </c>
      <c r="N8270" t="s">
        <v>84</v>
      </c>
      <c r="O8270" t="s">
        <v>8551</v>
      </c>
      <c r="P8270" t="s">
        <v>748</v>
      </c>
    </row>
    <row r="8271" spans="1:16" x14ac:dyDescent="0.45">
      <c r="A8271">
        <v>8270</v>
      </c>
      <c r="B8271" s="10">
        <v>45530</v>
      </c>
      <c r="C8271">
        <v>1415</v>
      </c>
      <c r="D8271" t="s">
        <v>89</v>
      </c>
      <c r="E8271">
        <v>24</v>
      </c>
      <c r="F8271" t="s">
        <v>8</v>
      </c>
      <c r="G8271">
        <v>3</v>
      </c>
      <c r="H8271">
        <v>4012.39</v>
      </c>
      <c r="I8271">
        <v>12037.17</v>
      </c>
      <c r="J8271" t="s">
        <v>95</v>
      </c>
      <c r="K8271" t="s">
        <v>82</v>
      </c>
      <c r="L8271" t="s">
        <v>129</v>
      </c>
      <c r="M8271">
        <v>2024</v>
      </c>
      <c r="N8271" t="s">
        <v>84</v>
      </c>
      <c r="O8271" t="s">
        <v>6942</v>
      </c>
      <c r="P8271" t="s">
        <v>86</v>
      </c>
    </row>
    <row r="8272" spans="1:16" x14ac:dyDescent="0.45">
      <c r="A8272">
        <v>8271</v>
      </c>
      <c r="B8272" s="10">
        <v>45530</v>
      </c>
      <c r="C8272">
        <v>5180</v>
      </c>
      <c r="D8272" t="s">
        <v>80</v>
      </c>
      <c r="E8272">
        <v>40</v>
      </c>
      <c r="F8272" t="s">
        <v>102</v>
      </c>
      <c r="G8272">
        <v>3</v>
      </c>
      <c r="H8272">
        <v>1832.05</v>
      </c>
      <c r="I8272">
        <v>5496.15</v>
      </c>
      <c r="J8272" t="s">
        <v>97</v>
      </c>
      <c r="K8272" t="s">
        <v>82</v>
      </c>
      <c r="L8272" t="s">
        <v>129</v>
      </c>
      <c r="M8272">
        <v>2024</v>
      </c>
      <c r="N8272" t="s">
        <v>84</v>
      </c>
      <c r="O8272" t="s">
        <v>6389</v>
      </c>
      <c r="P8272" t="s">
        <v>86</v>
      </c>
    </row>
    <row r="8273" spans="1:16" x14ac:dyDescent="0.45">
      <c r="A8273">
        <v>8272</v>
      </c>
      <c r="B8273" s="10">
        <v>45530</v>
      </c>
      <c r="C8273">
        <v>5262</v>
      </c>
      <c r="D8273" t="s">
        <v>80</v>
      </c>
      <c r="E8273">
        <v>51</v>
      </c>
      <c r="F8273" t="s">
        <v>5</v>
      </c>
      <c r="G8273">
        <v>4</v>
      </c>
      <c r="H8273">
        <v>152.22999999999999</v>
      </c>
      <c r="I8273">
        <v>608.91999999999996</v>
      </c>
      <c r="J8273" t="s">
        <v>93</v>
      </c>
      <c r="K8273" t="s">
        <v>567</v>
      </c>
      <c r="L8273" t="s">
        <v>129</v>
      </c>
      <c r="M8273">
        <v>2024</v>
      </c>
      <c r="N8273" t="s">
        <v>84</v>
      </c>
      <c r="O8273" t="s">
        <v>7424</v>
      </c>
      <c r="P8273" t="s">
        <v>86</v>
      </c>
    </row>
    <row r="8274" spans="1:16" x14ac:dyDescent="0.45">
      <c r="A8274">
        <v>8273</v>
      </c>
      <c r="B8274" s="10">
        <v>45530</v>
      </c>
      <c r="C8274">
        <v>3515</v>
      </c>
      <c r="D8274" t="s">
        <v>80</v>
      </c>
      <c r="E8274">
        <v>49</v>
      </c>
      <c r="F8274" t="s">
        <v>7</v>
      </c>
      <c r="G8274">
        <v>4</v>
      </c>
      <c r="H8274">
        <v>263.76</v>
      </c>
      <c r="I8274">
        <v>1055.04</v>
      </c>
      <c r="J8274" t="s">
        <v>93</v>
      </c>
      <c r="K8274" t="s">
        <v>567</v>
      </c>
      <c r="L8274" t="s">
        <v>129</v>
      </c>
      <c r="M8274">
        <v>2024</v>
      </c>
      <c r="N8274" t="s">
        <v>84</v>
      </c>
      <c r="O8274" t="s">
        <v>7425</v>
      </c>
      <c r="P8274" t="s">
        <v>86</v>
      </c>
    </row>
    <row r="8275" spans="1:16" x14ac:dyDescent="0.45">
      <c r="A8275">
        <v>8274</v>
      </c>
      <c r="B8275" s="10">
        <v>45530</v>
      </c>
      <c r="C8275">
        <v>6640</v>
      </c>
      <c r="D8275" t="s">
        <v>89</v>
      </c>
      <c r="E8275">
        <v>38</v>
      </c>
      <c r="F8275" t="s">
        <v>6</v>
      </c>
      <c r="G8275">
        <v>1</v>
      </c>
      <c r="H8275">
        <v>3665.26</v>
      </c>
      <c r="I8275">
        <v>3665.26</v>
      </c>
      <c r="J8275" t="s">
        <v>97</v>
      </c>
      <c r="K8275" t="s">
        <v>82</v>
      </c>
      <c r="L8275" t="s">
        <v>129</v>
      </c>
      <c r="M8275">
        <v>2024</v>
      </c>
      <c r="N8275" t="s">
        <v>84</v>
      </c>
      <c r="O8275" t="s">
        <v>5285</v>
      </c>
      <c r="P8275" t="s">
        <v>86</v>
      </c>
    </row>
    <row r="8276" spans="1:16" x14ac:dyDescent="0.45">
      <c r="A8276">
        <v>8275</v>
      </c>
      <c r="B8276" s="10">
        <v>45531</v>
      </c>
      <c r="C8276">
        <v>7616</v>
      </c>
      <c r="D8276" t="s">
        <v>80</v>
      </c>
      <c r="E8276">
        <v>23</v>
      </c>
      <c r="F8276" t="s">
        <v>7</v>
      </c>
      <c r="G8276">
        <v>4</v>
      </c>
      <c r="H8276">
        <v>1395.95</v>
      </c>
      <c r="I8276">
        <v>5583.8</v>
      </c>
      <c r="J8276" t="s">
        <v>95</v>
      </c>
      <c r="K8276" t="s">
        <v>82</v>
      </c>
      <c r="L8276" t="s">
        <v>129</v>
      </c>
      <c r="M8276">
        <v>2024</v>
      </c>
      <c r="N8276" t="s">
        <v>84</v>
      </c>
      <c r="O8276" t="s">
        <v>198</v>
      </c>
      <c r="P8276" t="s">
        <v>86</v>
      </c>
    </row>
    <row r="8277" spans="1:16" x14ac:dyDescent="0.45">
      <c r="A8277">
        <v>8276</v>
      </c>
      <c r="B8277" s="10">
        <v>45531</v>
      </c>
      <c r="C8277">
        <v>1992</v>
      </c>
      <c r="D8277" t="s">
        <v>80</v>
      </c>
      <c r="E8277">
        <v>33</v>
      </c>
      <c r="F8277" t="s">
        <v>102</v>
      </c>
      <c r="G8277">
        <v>2</v>
      </c>
      <c r="H8277">
        <v>1572.54</v>
      </c>
      <c r="I8277">
        <v>3145.08</v>
      </c>
      <c r="J8277" t="s">
        <v>87</v>
      </c>
      <c r="K8277" t="s">
        <v>82</v>
      </c>
      <c r="L8277" t="s">
        <v>129</v>
      </c>
      <c r="M8277">
        <v>2024</v>
      </c>
      <c r="N8277" t="s">
        <v>84</v>
      </c>
      <c r="O8277" t="s">
        <v>3843</v>
      </c>
      <c r="P8277" t="s">
        <v>86</v>
      </c>
    </row>
    <row r="8278" spans="1:16" x14ac:dyDescent="0.45">
      <c r="A8278">
        <v>8277</v>
      </c>
      <c r="B8278" s="10">
        <v>45531</v>
      </c>
      <c r="C8278">
        <v>5370</v>
      </c>
      <c r="D8278" t="s">
        <v>89</v>
      </c>
      <c r="E8278">
        <v>52</v>
      </c>
      <c r="F8278" t="s">
        <v>6</v>
      </c>
      <c r="G8278">
        <v>5</v>
      </c>
      <c r="H8278">
        <v>3131.76</v>
      </c>
      <c r="I8278">
        <v>15658.8</v>
      </c>
      <c r="J8278" t="s">
        <v>93</v>
      </c>
      <c r="K8278" t="s">
        <v>82</v>
      </c>
      <c r="L8278" t="s">
        <v>129</v>
      </c>
      <c r="M8278">
        <v>2024</v>
      </c>
      <c r="N8278" t="s">
        <v>84</v>
      </c>
      <c r="O8278" t="s">
        <v>9208</v>
      </c>
      <c r="P8278" t="s">
        <v>748</v>
      </c>
    </row>
    <row r="8279" spans="1:16" x14ac:dyDescent="0.45">
      <c r="A8279">
        <v>8278</v>
      </c>
      <c r="B8279" s="10">
        <v>45531</v>
      </c>
      <c r="C8279">
        <v>2773</v>
      </c>
      <c r="D8279" t="s">
        <v>89</v>
      </c>
      <c r="E8279">
        <v>64</v>
      </c>
      <c r="F8279" t="s">
        <v>7</v>
      </c>
      <c r="G8279">
        <v>4</v>
      </c>
      <c r="H8279">
        <v>3720.47</v>
      </c>
      <c r="I8279">
        <v>14881.88</v>
      </c>
      <c r="J8279" t="s">
        <v>81</v>
      </c>
      <c r="K8279" t="s">
        <v>82</v>
      </c>
      <c r="L8279" t="s">
        <v>129</v>
      </c>
      <c r="M8279">
        <v>2024</v>
      </c>
      <c r="N8279" t="s">
        <v>84</v>
      </c>
      <c r="O8279" t="s">
        <v>1523</v>
      </c>
      <c r="P8279" t="s">
        <v>86</v>
      </c>
    </row>
    <row r="8280" spans="1:16" x14ac:dyDescent="0.45">
      <c r="A8280">
        <v>8279</v>
      </c>
      <c r="B8280" s="10">
        <v>45531</v>
      </c>
      <c r="C8280">
        <v>4561</v>
      </c>
      <c r="D8280" t="s">
        <v>89</v>
      </c>
      <c r="E8280">
        <v>37</v>
      </c>
      <c r="F8280" t="s">
        <v>9</v>
      </c>
      <c r="G8280">
        <v>3</v>
      </c>
      <c r="H8280">
        <v>2816.48</v>
      </c>
      <c r="I8280">
        <v>8449.44</v>
      </c>
      <c r="J8280" t="s">
        <v>97</v>
      </c>
      <c r="K8280" t="s">
        <v>82</v>
      </c>
      <c r="L8280" t="s">
        <v>129</v>
      </c>
      <c r="M8280">
        <v>2024</v>
      </c>
      <c r="N8280" t="s">
        <v>84</v>
      </c>
      <c r="O8280" t="s">
        <v>6390</v>
      </c>
      <c r="P8280" t="s">
        <v>86</v>
      </c>
    </row>
    <row r="8281" spans="1:16" x14ac:dyDescent="0.45">
      <c r="A8281">
        <v>8280</v>
      </c>
      <c r="B8281" s="10">
        <v>45531</v>
      </c>
      <c r="C8281">
        <v>4816</v>
      </c>
      <c r="D8281" t="s">
        <v>80</v>
      </c>
      <c r="E8281">
        <v>59</v>
      </c>
      <c r="F8281" t="s">
        <v>7</v>
      </c>
      <c r="G8281">
        <v>4</v>
      </c>
      <c r="H8281">
        <v>3546.54</v>
      </c>
      <c r="I8281">
        <v>14186.16</v>
      </c>
      <c r="J8281" t="s">
        <v>81</v>
      </c>
      <c r="K8281" t="s">
        <v>82</v>
      </c>
      <c r="L8281" t="s">
        <v>129</v>
      </c>
      <c r="M8281">
        <v>2024</v>
      </c>
      <c r="N8281" t="s">
        <v>84</v>
      </c>
      <c r="O8281" t="s">
        <v>1524</v>
      </c>
      <c r="P8281" t="s">
        <v>86</v>
      </c>
    </row>
    <row r="8282" spans="1:16" x14ac:dyDescent="0.45">
      <c r="A8282">
        <v>8281</v>
      </c>
      <c r="B8282" s="10">
        <v>45531</v>
      </c>
      <c r="C8282">
        <v>7633</v>
      </c>
      <c r="D8282" t="s">
        <v>89</v>
      </c>
      <c r="E8282">
        <v>58</v>
      </c>
      <c r="F8282" t="s">
        <v>6</v>
      </c>
      <c r="G8282">
        <v>1</v>
      </c>
      <c r="H8282">
        <v>4708.21</v>
      </c>
      <c r="I8282">
        <v>4708.21</v>
      </c>
      <c r="J8282" t="s">
        <v>81</v>
      </c>
      <c r="K8282" t="s">
        <v>82</v>
      </c>
      <c r="L8282" t="s">
        <v>129</v>
      </c>
      <c r="M8282">
        <v>2024</v>
      </c>
      <c r="N8282" t="s">
        <v>84</v>
      </c>
      <c r="O8282" t="s">
        <v>5949</v>
      </c>
      <c r="P8282" t="s">
        <v>86</v>
      </c>
    </row>
    <row r="8283" spans="1:16" x14ac:dyDescent="0.45">
      <c r="A8283">
        <v>8282</v>
      </c>
      <c r="B8283" s="10">
        <v>45531</v>
      </c>
      <c r="C8283">
        <v>2756</v>
      </c>
      <c r="D8283" t="s">
        <v>80</v>
      </c>
      <c r="E8283">
        <v>28</v>
      </c>
      <c r="F8283" t="s">
        <v>9</v>
      </c>
      <c r="G8283">
        <v>5</v>
      </c>
      <c r="H8283">
        <v>4278.09</v>
      </c>
      <c r="I8283">
        <v>21390.45</v>
      </c>
      <c r="J8283" t="s">
        <v>87</v>
      </c>
      <c r="K8283" t="s">
        <v>82</v>
      </c>
      <c r="L8283" t="s">
        <v>129</v>
      </c>
      <c r="M8283">
        <v>2024</v>
      </c>
      <c r="N8283" t="s">
        <v>84</v>
      </c>
      <c r="O8283" t="s">
        <v>4091</v>
      </c>
      <c r="P8283" t="s">
        <v>86</v>
      </c>
    </row>
    <row r="8284" spans="1:16" x14ac:dyDescent="0.45">
      <c r="A8284">
        <v>8283</v>
      </c>
      <c r="B8284" s="10">
        <v>45531</v>
      </c>
      <c r="C8284">
        <v>3373</v>
      </c>
      <c r="D8284" t="s">
        <v>80</v>
      </c>
      <c r="E8284">
        <v>49</v>
      </c>
      <c r="F8284" t="s">
        <v>102</v>
      </c>
      <c r="G8284">
        <v>5</v>
      </c>
      <c r="H8284">
        <v>1241.98</v>
      </c>
      <c r="I8284">
        <v>6209.9</v>
      </c>
      <c r="J8284" t="s">
        <v>93</v>
      </c>
      <c r="K8284" t="s">
        <v>82</v>
      </c>
      <c r="L8284" t="s">
        <v>129</v>
      </c>
      <c r="M8284">
        <v>2024</v>
      </c>
      <c r="N8284" t="s">
        <v>84</v>
      </c>
      <c r="O8284" t="s">
        <v>4340</v>
      </c>
      <c r="P8284" t="s">
        <v>86</v>
      </c>
    </row>
    <row r="8285" spans="1:16" x14ac:dyDescent="0.45">
      <c r="A8285">
        <v>8284</v>
      </c>
      <c r="B8285" s="10">
        <v>45531</v>
      </c>
      <c r="C8285">
        <v>3576</v>
      </c>
      <c r="D8285" t="s">
        <v>89</v>
      </c>
      <c r="E8285">
        <v>31</v>
      </c>
      <c r="F8285" t="s">
        <v>102</v>
      </c>
      <c r="G8285">
        <v>3</v>
      </c>
      <c r="H8285">
        <v>4538.62</v>
      </c>
      <c r="I8285">
        <v>13615.86</v>
      </c>
      <c r="J8285" t="s">
        <v>87</v>
      </c>
      <c r="K8285" t="s">
        <v>82</v>
      </c>
      <c r="L8285" t="s">
        <v>129</v>
      </c>
      <c r="M8285">
        <v>2024</v>
      </c>
      <c r="N8285" t="s">
        <v>84</v>
      </c>
      <c r="O8285" t="s">
        <v>6180</v>
      </c>
      <c r="P8285" t="s">
        <v>86</v>
      </c>
    </row>
    <row r="8286" spans="1:16" x14ac:dyDescent="0.45">
      <c r="A8286">
        <v>8285</v>
      </c>
      <c r="B8286" s="10">
        <v>45531</v>
      </c>
      <c r="C8286">
        <v>5184</v>
      </c>
      <c r="D8286" t="s">
        <v>80</v>
      </c>
      <c r="E8286">
        <v>41</v>
      </c>
      <c r="F8286" t="s">
        <v>9</v>
      </c>
      <c r="G8286">
        <v>5</v>
      </c>
      <c r="H8286">
        <v>1521.46</v>
      </c>
      <c r="I8286">
        <v>7607.3</v>
      </c>
      <c r="J8286" t="s">
        <v>97</v>
      </c>
      <c r="K8286" t="s">
        <v>82</v>
      </c>
      <c r="L8286" t="s">
        <v>129</v>
      </c>
      <c r="M8286">
        <v>2024</v>
      </c>
      <c r="N8286" t="s">
        <v>84</v>
      </c>
      <c r="O8286" t="s">
        <v>4574</v>
      </c>
      <c r="P8286" t="s">
        <v>86</v>
      </c>
    </row>
    <row r="8287" spans="1:16" x14ac:dyDescent="0.45">
      <c r="A8287">
        <v>8286</v>
      </c>
      <c r="B8287" s="10">
        <v>45531</v>
      </c>
      <c r="C8287">
        <v>9899</v>
      </c>
      <c r="D8287" t="s">
        <v>89</v>
      </c>
      <c r="E8287">
        <v>61</v>
      </c>
      <c r="F8287" t="s">
        <v>6</v>
      </c>
      <c r="G8287">
        <v>2</v>
      </c>
      <c r="H8287">
        <v>3319.91</v>
      </c>
      <c r="I8287">
        <v>6639.82</v>
      </c>
      <c r="J8287" t="s">
        <v>81</v>
      </c>
      <c r="K8287" t="s">
        <v>82</v>
      </c>
      <c r="L8287" t="s">
        <v>129</v>
      </c>
      <c r="M8287">
        <v>2024</v>
      </c>
      <c r="N8287" t="s">
        <v>84</v>
      </c>
      <c r="O8287" t="s">
        <v>3197</v>
      </c>
      <c r="P8287" t="s">
        <v>86</v>
      </c>
    </row>
    <row r="8288" spans="1:16" x14ac:dyDescent="0.45">
      <c r="A8288">
        <v>8287</v>
      </c>
      <c r="B8288" s="10">
        <v>45531</v>
      </c>
      <c r="C8288">
        <v>3397</v>
      </c>
      <c r="D8288" t="s">
        <v>89</v>
      </c>
      <c r="E8288">
        <v>56</v>
      </c>
      <c r="F8288" t="s">
        <v>6</v>
      </c>
      <c r="G8288">
        <v>5</v>
      </c>
      <c r="H8288">
        <v>4379.8500000000004</v>
      </c>
      <c r="I8288">
        <v>21899.25</v>
      </c>
      <c r="J8288" t="s">
        <v>81</v>
      </c>
      <c r="K8288" t="s">
        <v>82</v>
      </c>
      <c r="L8288" t="s">
        <v>129</v>
      </c>
      <c r="M8288">
        <v>2024</v>
      </c>
      <c r="N8288" t="s">
        <v>84</v>
      </c>
      <c r="O8288" t="s">
        <v>4794</v>
      </c>
      <c r="P8288" t="s">
        <v>86</v>
      </c>
    </row>
    <row r="8289" spans="1:16" x14ac:dyDescent="0.45">
      <c r="A8289">
        <v>8288</v>
      </c>
      <c r="B8289" s="10">
        <v>45532</v>
      </c>
      <c r="C8289">
        <v>6969</v>
      </c>
      <c r="D8289" t="s">
        <v>80</v>
      </c>
      <c r="E8289">
        <v>60</v>
      </c>
      <c r="F8289" t="s">
        <v>7</v>
      </c>
      <c r="G8289">
        <v>3</v>
      </c>
      <c r="H8289">
        <v>3136.06</v>
      </c>
      <c r="I8289">
        <v>9408.18</v>
      </c>
      <c r="J8289" t="s">
        <v>81</v>
      </c>
      <c r="K8289" t="s">
        <v>82</v>
      </c>
      <c r="L8289" t="s">
        <v>129</v>
      </c>
      <c r="M8289">
        <v>2024</v>
      </c>
      <c r="N8289" t="s">
        <v>84</v>
      </c>
      <c r="O8289" t="s">
        <v>477</v>
      </c>
      <c r="P8289" t="s">
        <v>86</v>
      </c>
    </row>
    <row r="8290" spans="1:16" x14ac:dyDescent="0.45">
      <c r="A8290">
        <v>8289</v>
      </c>
      <c r="B8290" s="10">
        <v>45532</v>
      </c>
      <c r="C8290">
        <v>5535</v>
      </c>
      <c r="D8290" t="s">
        <v>80</v>
      </c>
      <c r="E8290">
        <v>48</v>
      </c>
      <c r="F8290" t="s">
        <v>102</v>
      </c>
      <c r="G8290">
        <v>5</v>
      </c>
      <c r="H8290">
        <v>4040.67</v>
      </c>
      <c r="I8290">
        <v>20203.349999999999</v>
      </c>
      <c r="J8290" t="s">
        <v>93</v>
      </c>
      <c r="K8290" t="s">
        <v>82</v>
      </c>
      <c r="L8290" t="s">
        <v>129</v>
      </c>
      <c r="M8290">
        <v>2024</v>
      </c>
      <c r="N8290" t="s">
        <v>84</v>
      </c>
      <c r="O8290" t="s">
        <v>4341</v>
      </c>
      <c r="P8290" t="s">
        <v>86</v>
      </c>
    </row>
    <row r="8291" spans="1:16" x14ac:dyDescent="0.45">
      <c r="A8291">
        <v>8290</v>
      </c>
      <c r="B8291" s="10">
        <v>45532</v>
      </c>
      <c r="C8291">
        <v>7883</v>
      </c>
      <c r="D8291" t="s">
        <v>80</v>
      </c>
      <c r="E8291">
        <v>34</v>
      </c>
      <c r="F8291" t="s">
        <v>102</v>
      </c>
      <c r="G8291">
        <v>4</v>
      </c>
      <c r="H8291">
        <v>4640.37</v>
      </c>
      <c r="I8291">
        <v>18561.48</v>
      </c>
      <c r="J8291" t="s">
        <v>87</v>
      </c>
      <c r="K8291" t="s">
        <v>82</v>
      </c>
      <c r="L8291" t="s">
        <v>129</v>
      </c>
      <c r="M8291">
        <v>2024</v>
      </c>
      <c r="N8291" t="s">
        <v>84</v>
      </c>
      <c r="O8291" t="s">
        <v>1153</v>
      </c>
      <c r="P8291" t="s">
        <v>86</v>
      </c>
    </row>
    <row r="8292" spans="1:16" x14ac:dyDescent="0.45">
      <c r="A8292">
        <v>8291</v>
      </c>
      <c r="B8292" s="10">
        <v>45532</v>
      </c>
      <c r="C8292">
        <v>9127</v>
      </c>
      <c r="D8292" t="s">
        <v>89</v>
      </c>
      <c r="E8292">
        <v>42</v>
      </c>
      <c r="F8292" t="s">
        <v>9</v>
      </c>
      <c r="G8292">
        <v>1</v>
      </c>
      <c r="H8292">
        <v>4836.34</v>
      </c>
      <c r="I8292">
        <v>4836.34</v>
      </c>
      <c r="J8292" t="s">
        <v>97</v>
      </c>
      <c r="K8292" t="s">
        <v>82</v>
      </c>
      <c r="L8292" t="s">
        <v>129</v>
      </c>
      <c r="M8292">
        <v>2024</v>
      </c>
      <c r="N8292" t="s">
        <v>84</v>
      </c>
      <c r="O8292" t="s">
        <v>5286</v>
      </c>
      <c r="P8292" t="s">
        <v>86</v>
      </c>
    </row>
    <row r="8293" spans="1:16" x14ac:dyDescent="0.45">
      <c r="A8293">
        <v>8292</v>
      </c>
      <c r="B8293" s="10">
        <v>45532</v>
      </c>
      <c r="C8293">
        <v>1734</v>
      </c>
      <c r="D8293" t="s">
        <v>80</v>
      </c>
      <c r="E8293">
        <v>26</v>
      </c>
      <c r="F8293" t="s">
        <v>102</v>
      </c>
      <c r="G8293">
        <v>4</v>
      </c>
      <c r="H8293">
        <v>2082.63</v>
      </c>
      <c r="I8293">
        <v>8330.52</v>
      </c>
      <c r="J8293" t="s">
        <v>87</v>
      </c>
      <c r="K8293" t="s">
        <v>82</v>
      </c>
      <c r="L8293" t="s">
        <v>129</v>
      </c>
      <c r="M8293">
        <v>2024</v>
      </c>
      <c r="N8293" t="s">
        <v>84</v>
      </c>
      <c r="O8293" t="s">
        <v>1154</v>
      </c>
      <c r="P8293" t="s">
        <v>86</v>
      </c>
    </row>
    <row r="8294" spans="1:16" x14ac:dyDescent="0.45">
      <c r="A8294">
        <v>8293</v>
      </c>
      <c r="B8294" s="10">
        <v>45532</v>
      </c>
      <c r="C8294">
        <v>1632</v>
      </c>
      <c r="D8294" t="s">
        <v>89</v>
      </c>
      <c r="E8294">
        <v>39</v>
      </c>
      <c r="F8294" t="s">
        <v>7</v>
      </c>
      <c r="G8294">
        <v>2</v>
      </c>
      <c r="H8294">
        <v>4964.2</v>
      </c>
      <c r="I8294">
        <v>9928.4</v>
      </c>
      <c r="J8294" t="s">
        <v>97</v>
      </c>
      <c r="K8294" t="s">
        <v>82</v>
      </c>
      <c r="L8294" t="s">
        <v>129</v>
      </c>
      <c r="M8294">
        <v>2024</v>
      </c>
      <c r="N8294" t="s">
        <v>84</v>
      </c>
      <c r="O8294" t="s">
        <v>2892</v>
      </c>
      <c r="P8294" t="s">
        <v>86</v>
      </c>
    </row>
    <row r="8295" spans="1:16" x14ac:dyDescent="0.45">
      <c r="A8295">
        <v>8294</v>
      </c>
      <c r="B8295" s="10">
        <v>45532</v>
      </c>
      <c r="C8295">
        <v>5268</v>
      </c>
      <c r="D8295" t="s">
        <v>89</v>
      </c>
      <c r="E8295">
        <v>62</v>
      </c>
      <c r="F8295" t="s">
        <v>102</v>
      </c>
      <c r="G8295">
        <v>2</v>
      </c>
      <c r="H8295">
        <v>1394.82</v>
      </c>
      <c r="I8295">
        <v>2789.64</v>
      </c>
      <c r="J8295" t="s">
        <v>81</v>
      </c>
      <c r="K8295" t="s">
        <v>82</v>
      </c>
      <c r="L8295" t="s">
        <v>129</v>
      </c>
      <c r="M8295">
        <v>2024</v>
      </c>
      <c r="N8295" t="s">
        <v>84</v>
      </c>
      <c r="O8295" t="s">
        <v>3198</v>
      </c>
      <c r="P8295" t="s">
        <v>86</v>
      </c>
    </row>
    <row r="8296" spans="1:16" x14ac:dyDescent="0.45">
      <c r="A8296">
        <v>8295</v>
      </c>
      <c r="B8296" s="10">
        <v>45532</v>
      </c>
      <c r="C8296">
        <v>5099</v>
      </c>
      <c r="D8296" t="s">
        <v>80</v>
      </c>
      <c r="E8296">
        <v>52</v>
      </c>
      <c r="F8296" t="s">
        <v>9</v>
      </c>
      <c r="G8296">
        <v>1</v>
      </c>
      <c r="H8296">
        <v>2337.8200000000002</v>
      </c>
      <c r="I8296">
        <v>2337.8200000000002</v>
      </c>
      <c r="J8296" t="s">
        <v>93</v>
      </c>
      <c r="K8296" t="s">
        <v>82</v>
      </c>
      <c r="L8296" t="s">
        <v>129</v>
      </c>
      <c r="M8296">
        <v>2024</v>
      </c>
      <c r="N8296" t="s">
        <v>84</v>
      </c>
      <c r="O8296" t="s">
        <v>5714</v>
      </c>
      <c r="P8296" t="s">
        <v>86</v>
      </c>
    </row>
    <row r="8297" spans="1:16" x14ac:dyDescent="0.45">
      <c r="A8297">
        <v>8296</v>
      </c>
      <c r="B8297" s="10">
        <v>45532</v>
      </c>
      <c r="C8297">
        <v>3901</v>
      </c>
      <c r="D8297" t="s">
        <v>80</v>
      </c>
      <c r="E8297">
        <v>54</v>
      </c>
      <c r="F8297" t="s">
        <v>7</v>
      </c>
      <c r="G8297">
        <v>1</v>
      </c>
      <c r="H8297">
        <v>3815.49</v>
      </c>
      <c r="I8297">
        <v>3815.49</v>
      </c>
      <c r="J8297" t="s">
        <v>93</v>
      </c>
      <c r="K8297" t="s">
        <v>82</v>
      </c>
      <c r="L8297" t="s">
        <v>129</v>
      </c>
      <c r="M8297">
        <v>2024</v>
      </c>
      <c r="N8297" t="s">
        <v>84</v>
      </c>
      <c r="O8297" t="s">
        <v>5715</v>
      </c>
      <c r="P8297" t="s">
        <v>86</v>
      </c>
    </row>
    <row r="8298" spans="1:16" x14ac:dyDescent="0.45">
      <c r="A8298">
        <v>8297</v>
      </c>
      <c r="B8298" s="10">
        <v>45532</v>
      </c>
      <c r="C8298">
        <v>2663</v>
      </c>
      <c r="D8298" t="s">
        <v>80</v>
      </c>
      <c r="E8298">
        <v>34</v>
      </c>
      <c r="F8298" t="s">
        <v>5</v>
      </c>
      <c r="G8298">
        <v>1</v>
      </c>
      <c r="H8298">
        <v>4852.26</v>
      </c>
      <c r="I8298">
        <v>4852.26</v>
      </c>
      <c r="J8298" t="s">
        <v>87</v>
      </c>
      <c r="K8298" t="s">
        <v>82</v>
      </c>
      <c r="L8298" t="s">
        <v>129</v>
      </c>
      <c r="M8298">
        <v>2024</v>
      </c>
      <c r="N8298" t="s">
        <v>84</v>
      </c>
      <c r="O8298" t="s">
        <v>5496</v>
      </c>
      <c r="P8298" t="s">
        <v>86</v>
      </c>
    </row>
    <row r="8299" spans="1:16" x14ac:dyDescent="0.45">
      <c r="A8299">
        <v>8298</v>
      </c>
      <c r="B8299" s="10">
        <v>45532</v>
      </c>
      <c r="C8299">
        <v>6591</v>
      </c>
      <c r="D8299" t="s">
        <v>80</v>
      </c>
      <c r="E8299">
        <v>45</v>
      </c>
      <c r="F8299" t="s">
        <v>9</v>
      </c>
      <c r="G8299">
        <v>1</v>
      </c>
      <c r="H8299">
        <v>312.06</v>
      </c>
      <c r="I8299">
        <v>312.06</v>
      </c>
      <c r="J8299" t="s">
        <v>93</v>
      </c>
      <c r="K8299" t="s">
        <v>567</v>
      </c>
      <c r="L8299" t="s">
        <v>129</v>
      </c>
      <c r="M8299">
        <v>2024</v>
      </c>
      <c r="N8299" t="s">
        <v>84</v>
      </c>
      <c r="O8299" t="s">
        <v>7846</v>
      </c>
      <c r="P8299" t="s">
        <v>86</v>
      </c>
    </row>
    <row r="8300" spans="1:16" x14ac:dyDescent="0.45">
      <c r="A8300">
        <v>8299</v>
      </c>
      <c r="B8300" s="10">
        <v>45532</v>
      </c>
      <c r="C8300">
        <v>4872</v>
      </c>
      <c r="D8300" t="s">
        <v>89</v>
      </c>
      <c r="E8300">
        <v>18</v>
      </c>
      <c r="F8300" t="s">
        <v>5</v>
      </c>
      <c r="G8300">
        <v>5</v>
      </c>
      <c r="H8300">
        <v>4730.93</v>
      </c>
      <c r="I8300">
        <v>23654.65</v>
      </c>
      <c r="J8300" t="s">
        <v>95</v>
      </c>
      <c r="K8300" t="s">
        <v>82</v>
      </c>
      <c r="L8300" t="s">
        <v>129</v>
      </c>
      <c r="M8300">
        <v>2024</v>
      </c>
      <c r="N8300" t="s">
        <v>84</v>
      </c>
      <c r="O8300" t="s">
        <v>4960</v>
      </c>
      <c r="P8300" t="s">
        <v>86</v>
      </c>
    </row>
    <row r="8301" spans="1:16" x14ac:dyDescent="0.45">
      <c r="A8301">
        <v>8300</v>
      </c>
      <c r="B8301" s="10">
        <v>45532</v>
      </c>
      <c r="C8301">
        <v>2054</v>
      </c>
      <c r="D8301" t="s">
        <v>80</v>
      </c>
      <c r="E8301">
        <v>26</v>
      </c>
      <c r="F8301" t="s">
        <v>102</v>
      </c>
      <c r="G8301">
        <v>4</v>
      </c>
      <c r="H8301">
        <v>4993.4399999999996</v>
      </c>
      <c r="I8301">
        <v>19973.759999999998</v>
      </c>
      <c r="J8301" t="s">
        <v>87</v>
      </c>
      <c r="K8301" t="s">
        <v>82</v>
      </c>
      <c r="L8301" t="s">
        <v>129</v>
      </c>
      <c r="M8301">
        <v>2024</v>
      </c>
      <c r="N8301" t="s">
        <v>84</v>
      </c>
      <c r="O8301" t="s">
        <v>1155</v>
      </c>
      <c r="P8301" t="s">
        <v>86</v>
      </c>
    </row>
    <row r="8302" spans="1:16" x14ac:dyDescent="0.45">
      <c r="A8302">
        <v>8301</v>
      </c>
      <c r="B8302" s="10">
        <v>45532</v>
      </c>
      <c r="C8302">
        <v>9572</v>
      </c>
      <c r="D8302" t="s">
        <v>89</v>
      </c>
      <c r="E8302">
        <v>30</v>
      </c>
      <c r="F8302" t="s">
        <v>7</v>
      </c>
      <c r="G8302">
        <v>2</v>
      </c>
      <c r="H8302">
        <v>4552.42</v>
      </c>
      <c r="I8302">
        <v>9104.84</v>
      </c>
      <c r="J8302" t="s">
        <v>87</v>
      </c>
      <c r="K8302" t="s">
        <v>82</v>
      </c>
      <c r="L8302" t="s">
        <v>129</v>
      </c>
      <c r="M8302">
        <v>2024</v>
      </c>
      <c r="N8302" t="s">
        <v>84</v>
      </c>
      <c r="O8302" t="s">
        <v>3844</v>
      </c>
      <c r="P8302" t="s">
        <v>86</v>
      </c>
    </row>
    <row r="8303" spans="1:16" x14ac:dyDescent="0.45">
      <c r="A8303">
        <v>8302</v>
      </c>
      <c r="B8303" s="10">
        <v>45533</v>
      </c>
      <c r="C8303">
        <v>4082</v>
      </c>
      <c r="D8303" t="s">
        <v>80</v>
      </c>
      <c r="E8303">
        <v>64</v>
      </c>
      <c r="F8303" t="s">
        <v>102</v>
      </c>
      <c r="G8303">
        <v>5</v>
      </c>
      <c r="H8303">
        <v>586.5</v>
      </c>
      <c r="I8303">
        <v>2932.5</v>
      </c>
      <c r="J8303" t="s">
        <v>81</v>
      </c>
      <c r="K8303" t="s">
        <v>82</v>
      </c>
      <c r="L8303" t="s">
        <v>129</v>
      </c>
      <c r="M8303">
        <v>2024</v>
      </c>
      <c r="N8303" t="s">
        <v>668</v>
      </c>
      <c r="O8303" t="s">
        <v>737</v>
      </c>
      <c r="P8303" t="s">
        <v>86</v>
      </c>
    </row>
    <row r="8304" spans="1:16" x14ac:dyDescent="0.45">
      <c r="A8304">
        <v>8303</v>
      </c>
      <c r="B8304" s="10">
        <v>45533</v>
      </c>
      <c r="C8304">
        <v>9007</v>
      </c>
      <c r="D8304" t="s">
        <v>80</v>
      </c>
      <c r="E8304">
        <v>49</v>
      </c>
      <c r="F8304" t="s">
        <v>7</v>
      </c>
      <c r="G8304">
        <v>1</v>
      </c>
      <c r="H8304">
        <v>4211.47</v>
      </c>
      <c r="I8304">
        <v>4211.47</v>
      </c>
      <c r="J8304" t="s">
        <v>93</v>
      </c>
      <c r="K8304" t="s">
        <v>82</v>
      </c>
      <c r="L8304" t="s">
        <v>129</v>
      </c>
      <c r="M8304">
        <v>2024</v>
      </c>
      <c r="N8304" t="s">
        <v>84</v>
      </c>
      <c r="O8304" t="s">
        <v>5716</v>
      </c>
      <c r="P8304" t="s">
        <v>86</v>
      </c>
    </row>
    <row r="8305" spans="1:16" x14ac:dyDescent="0.45">
      <c r="A8305">
        <v>8304</v>
      </c>
      <c r="B8305" s="10">
        <v>45533</v>
      </c>
      <c r="C8305">
        <v>5261</v>
      </c>
      <c r="D8305" t="s">
        <v>80</v>
      </c>
      <c r="E8305">
        <v>45</v>
      </c>
      <c r="F8305" t="s">
        <v>8</v>
      </c>
      <c r="G8305">
        <v>3</v>
      </c>
      <c r="H8305">
        <v>3216.82</v>
      </c>
      <c r="I8305">
        <v>9650.4599999999991</v>
      </c>
      <c r="J8305" t="s">
        <v>93</v>
      </c>
      <c r="K8305" t="s">
        <v>82</v>
      </c>
      <c r="L8305" t="s">
        <v>129</v>
      </c>
      <c r="M8305">
        <v>2024</v>
      </c>
      <c r="N8305" t="s">
        <v>84</v>
      </c>
      <c r="O8305" t="s">
        <v>8552</v>
      </c>
      <c r="P8305" t="s">
        <v>748</v>
      </c>
    </row>
    <row r="8306" spans="1:16" x14ac:dyDescent="0.45">
      <c r="A8306">
        <v>8305</v>
      </c>
      <c r="B8306" s="10">
        <v>45533</v>
      </c>
      <c r="C8306">
        <v>3389</v>
      </c>
      <c r="D8306" t="s">
        <v>89</v>
      </c>
      <c r="E8306">
        <v>48</v>
      </c>
      <c r="F8306" t="s">
        <v>102</v>
      </c>
      <c r="G8306">
        <v>3</v>
      </c>
      <c r="H8306">
        <v>97.16</v>
      </c>
      <c r="I8306">
        <v>291.48</v>
      </c>
      <c r="J8306" t="s">
        <v>93</v>
      </c>
      <c r="K8306" t="s">
        <v>567</v>
      </c>
      <c r="L8306" t="s">
        <v>129</v>
      </c>
      <c r="M8306">
        <v>2024</v>
      </c>
      <c r="N8306" t="s">
        <v>668</v>
      </c>
      <c r="O8306" t="s">
        <v>9384</v>
      </c>
      <c r="P8306" t="s">
        <v>86</v>
      </c>
    </row>
    <row r="8307" spans="1:16" x14ac:dyDescent="0.45">
      <c r="A8307">
        <v>8306</v>
      </c>
      <c r="B8307" s="10">
        <v>45533</v>
      </c>
      <c r="C8307">
        <v>4553</v>
      </c>
      <c r="D8307" t="s">
        <v>80</v>
      </c>
      <c r="E8307">
        <v>25</v>
      </c>
      <c r="F8307" t="s">
        <v>102</v>
      </c>
      <c r="G8307">
        <v>4</v>
      </c>
      <c r="H8307">
        <v>4922.66</v>
      </c>
      <c r="I8307">
        <v>19690.64</v>
      </c>
      <c r="J8307" t="s">
        <v>87</v>
      </c>
      <c r="K8307" t="s">
        <v>82</v>
      </c>
      <c r="L8307" t="s">
        <v>129</v>
      </c>
      <c r="M8307">
        <v>2024</v>
      </c>
      <c r="N8307" t="s">
        <v>84</v>
      </c>
      <c r="O8307" t="s">
        <v>1156</v>
      </c>
      <c r="P8307" t="s">
        <v>86</v>
      </c>
    </row>
    <row r="8308" spans="1:16" x14ac:dyDescent="0.45">
      <c r="A8308">
        <v>8307</v>
      </c>
      <c r="B8308" s="10">
        <v>45533</v>
      </c>
      <c r="C8308">
        <v>6138</v>
      </c>
      <c r="D8308" t="s">
        <v>89</v>
      </c>
      <c r="E8308">
        <v>25</v>
      </c>
      <c r="F8308" t="s">
        <v>102</v>
      </c>
      <c r="G8308">
        <v>2</v>
      </c>
      <c r="H8308">
        <v>795.09</v>
      </c>
      <c r="I8308">
        <v>1590.18</v>
      </c>
      <c r="J8308" t="s">
        <v>87</v>
      </c>
      <c r="K8308" t="s">
        <v>567</v>
      </c>
      <c r="L8308" t="s">
        <v>129</v>
      </c>
      <c r="M8308">
        <v>2024</v>
      </c>
      <c r="N8308" t="s">
        <v>84</v>
      </c>
      <c r="O8308" t="s">
        <v>7120</v>
      </c>
      <c r="P8308" t="s">
        <v>86</v>
      </c>
    </row>
    <row r="8309" spans="1:16" x14ac:dyDescent="0.45">
      <c r="A8309">
        <v>8308</v>
      </c>
      <c r="B8309" s="10">
        <v>45533</v>
      </c>
      <c r="C8309">
        <v>1544</v>
      </c>
      <c r="D8309" t="s">
        <v>80</v>
      </c>
      <c r="E8309">
        <v>51</v>
      </c>
      <c r="F8309" t="s">
        <v>6</v>
      </c>
      <c r="G8309">
        <v>2</v>
      </c>
      <c r="H8309">
        <v>2014.27</v>
      </c>
      <c r="I8309">
        <v>4028.54</v>
      </c>
      <c r="J8309" t="s">
        <v>93</v>
      </c>
      <c r="K8309" t="s">
        <v>82</v>
      </c>
      <c r="L8309" t="s">
        <v>129</v>
      </c>
      <c r="M8309">
        <v>2024</v>
      </c>
      <c r="N8309" t="s">
        <v>84</v>
      </c>
      <c r="O8309" t="s">
        <v>3498</v>
      </c>
      <c r="P8309" t="s">
        <v>86</v>
      </c>
    </row>
    <row r="8310" spans="1:16" x14ac:dyDescent="0.45">
      <c r="A8310">
        <v>8309</v>
      </c>
      <c r="B8310" s="10">
        <v>45533</v>
      </c>
      <c r="C8310">
        <v>4663</v>
      </c>
      <c r="D8310" t="s">
        <v>80</v>
      </c>
      <c r="E8310">
        <v>40</v>
      </c>
      <c r="F8310" t="s">
        <v>9</v>
      </c>
      <c r="G8310">
        <v>4</v>
      </c>
      <c r="H8310">
        <v>199.85</v>
      </c>
      <c r="I8310">
        <v>799.4</v>
      </c>
      <c r="J8310" t="s">
        <v>97</v>
      </c>
      <c r="K8310" t="s">
        <v>567</v>
      </c>
      <c r="L8310" t="s">
        <v>129</v>
      </c>
      <c r="M8310">
        <v>2024</v>
      </c>
      <c r="N8310" t="s">
        <v>668</v>
      </c>
      <c r="O8310" t="s">
        <v>7588</v>
      </c>
      <c r="P8310" t="s">
        <v>86</v>
      </c>
    </row>
    <row r="8311" spans="1:16" x14ac:dyDescent="0.45">
      <c r="A8311">
        <v>8310</v>
      </c>
      <c r="B8311" s="10">
        <v>45533</v>
      </c>
      <c r="C8311">
        <v>3239</v>
      </c>
      <c r="D8311" t="s">
        <v>89</v>
      </c>
      <c r="E8311">
        <v>27</v>
      </c>
      <c r="F8311" t="s">
        <v>6</v>
      </c>
      <c r="G8311">
        <v>1</v>
      </c>
      <c r="H8311">
        <v>1582.12</v>
      </c>
      <c r="I8311">
        <v>1582.12</v>
      </c>
      <c r="J8311" t="s">
        <v>87</v>
      </c>
      <c r="K8311" t="s">
        <v>567</v>
      </c>
      <c r="L8311" t="s">
        <v>129</v>
      </c>
      <c r="M8311">
        <v>2024</v>
      </c>
      <c r="N8311" t="s">
        <v>668</v>
      </c>
      <c r="O8311" t="s">
        <v>9451</v>
      </c>
      <c r="P8311" t="s">
        <v>86</v>
      </c>
    </row>
    <row r="8312" spans="1:16" x14ac:dyDescent="0.45">
      <c r="A8312">
        <v>8311</v>
      </c>
      <c r="B8312" s="10">
        <v>45533</v>
      </c>
      <c r="C8312">
        <v>4773</v>
      </c>
      <c r="D8312" t="s">
        <v>89</v>
      </c>
      <c r="E8312">
        <v>54</v>
      </c>
      <c r="F8312" t="s">
        <v>7</v>
      </c>
      <c r="G8312">
        <v>1</v>
      </c>
      <c r="H8312">
        <v>2863.21</v>
      </c>
      <c r="I8312">
        <v>2863.21</v>
      </c>
      <c r="J8312" t="s">
        <v>93</v>
      </c>
      <c r="K8312" t="s">
        <v>82</v>
      </c>
      <c r="L8312" t="s">
        <v>129</v>
      </c>
      <c r="M8312">
        <v>2024</v>
      </c>
      <c r="N8312" t="s">
        <v>84</v>
      </c>
      <c r="O8312" t="s">
        <v>5717</v>
      </c>
      <c r="P8312" t="s">
        <v>86</v>
      </c>
    </row>
    <row r="8313" spans="1:16" x14ac:dyDescent="0.45">
      <c r="A8313">
        <v>8312</v>
      </c>
      <c r="B8313" s="10">
        <v>45533</v>
      </c>
      <c r="C8313">
        <v>3627</v>
      </c>
      <c r="D8313" t="s">
        <v>80</v>
      </c>
      <c r="E8313">
        <v>42</v>
      </c>
      <c r="F8313" t="s">
        <v>7</v>
      </c>
      <c r="G8313">
        <v>2</v>
      </c>
      <c r="H8313">
        <v>4657.72</v>
      </c>
      <c r="I8313">
        <v>9315.44</v>
      </c>
      <c r="J8313" t="s">
        <v>97</v>
      </c>
      <c r="K8313" t="s">
        <v>82</v>
      </c>
      <c r="L8313" t="s">
        <v>129</v>
      </c>
      <c r="M8313">
        <v>2024</v>
      </c>
      <c r="N8313" t="s">
        <v>84</v>
      </c>
      <c r="O8313" t="s">
        <v>2893</v>
      </c>
      <c r="P8313" t="s">
        <v>86</v>
      </c>
    </row>
    <row r="8314" spans="1:16" x14ac:dyDescent="0.45">
      <c r="A8314">
        <v>8313</v>
      </c>
      <c r="B8314" s="10">
        <v>45533</v>
      </c>
      <c r="C8314">
        <v>7618</v>
      </c>
      <c r="D8314" t="s">
        <v>80</v>
      </c>
      <c r="E8314">
        <v>50</v>
      </c>
      <c r="F8314" t="s">
        <v>7</v>
      </c>
      <c r="G8314">
        <v>2</v>
      </c>
      <c r="H8314">
        <v>4952.3</v>
      </c>
      <c r="I8314">
        <v>9904.6</v>
      </c>
      <c r="J8314" t="s">
        <v>93</v>
      </c>
      <c r="K8314" t="s">
        <v>82</v>
      </c>
      <c r="L8314" t="s">
        <v>129</v>
      </c>
      <c r="M8314">
        <v>2024</v>
      </c>
      <c r="N8314" t="s">
        <v>84</v>
      </c>
      <c r="O8314" t="s">
        <v>3499</v>
      </c>
      <c r="P8314" t="s">
        <v>86</v>
      </c>
    </row>
    <row r="8315" spans="1:16" x14ac:dyDescent="0.45">
      <c r="A8315">
        <v>8314</v>
      </c>
      <c r="B8315" s="10">
        <v>45533</v>
      </c>
      <c r="C8315">
        <v>7780</v>
      </c>
      <c r="D8315" t="s">
        <v>89</v>
      </c>
      <c r="E8315">
        <v>62</v>
      </c>
      <c r="F8315" t="s">
        <v>9</v>
      </c>
      <c r="G8315">
        <v>2</v>
      </c>
      <c r="H8315">
        <v>2145.62</v>
      </c>
      <c r="I8315">
        <v>4291.24</v>
      </c>
      <c r="J8315" t="s">
        <v>81</v>
      </c>
      <c r="K8315" t="s">
        <v>82</v>
      </c>
      <c r="L8315" t="s">
        <v>129</v>
      </c>
      <c r="M8315">
        <v>2024</v>
      </c>
      <c r="N8315" t="s">
        <v>84</v>
      </c>
      <c r="O8315" t="s">
        <v>3199</v>
      </c>
      <c r="P8315" t="s">
        <v>86</v>
      </c>
    </row>
    <row r="8316" spans="1:16" x14ac:dyDescent="0.45">
      <c r="A8316">
        <v>8315</v>
      </c>
      <c r="B8316" s="10">
        <v>45533</v>
      </c>
      <c r="C8316">
        <v>9015</v>
      </c>
      <c r="D8316" t="s">
        <v>80</v>
      </c>
      <c r="E8316">
        <v>21</v>
      </c>
      <c r="F8316" t="s">
        <v>7</v>
      </c>
      <c r="G8316">
        <v>1</v>
      </c>
      <c r="H8316">
        <v>2169.5100000000002</v>
      </c>
      <c r="I8316">
        <v>2169.5100000000002</v>
      </c>
      <c r="J8316" t="s">
        <v>95</v>
      </c>
      <c r="K8316" t="s">
        <v>82</v>
      </c>
      <c r="L8316" t="s">
        <v>129</v>
      </c>
      <c r="M8316">
        <v>2024</v>
      </c>
      <c r="N8316" t="s">
        <v>668</v>
      </c>
      <c r="O8316" t="s">
        <v>9658</v>
      </c>
      <c r="P8316" t="s">
        <v>86</v>
      </c>
    </row>
    <row r="8317" spans="1:16" x14ac:dyDescent="0.45">
      <c r="A8317">
        <v>8316</v>
      </c>
      <c r="B8317" s="10">
        <v>45534</v>
      </c>
      <c r="C8317">
        <v>4130</v>
      </c>
      <c r="D8317" t="s">
        <v>89</v>
      </c>
      <c r="E8317">
        <v>24</v>
      </c>
      <c r="F8317" t="s">
        <v>6</v>
      </c>
      <c r="G8317">
        <v>3</v>
      </c>
      <c r="H8317">
        <v>843.7</v>
      </c>
      <c r="I8317">
        <v>2531.1</v>
      </c>
      <c r="J8317" t="s">
        <v>95</v>
      </c>
      <c r="K8317" t="s">
        <v>82</v>
      </c>
      <c r="L8317" t="s">
        <v>129</v>
      </c>
      <c r="M8317">
        <v>2024</v>
      </c>
      <c r="N8317" t="s">
        <v>668</v>
      </c>
      <c r="O8317" t="s">
        <v>820</v>
      </c>
      <c r="P8317" t="s">
        <v>748</v>
      </c>
    </row>
    <row r="8318" spans="1:16" x14ac:dyDescent="0.45">
      <c r="A8318">
        <v>8317</v>
      </c>
      <c r="B8318" s="10">
        <v>45534</v>
      </c>
      <c r="C8318">
        <v>1096</v>
      </c>
      <c r="D8318" t="s">
        <v>80</v>
      </c>
      <c r="E8318">
        <v>50</v>
      </c>
      <c r="F8318" t="s">
        <v>6</v>
      </c>
      <c r="G8318">
        <v>4</v>
      </c>
      <c r="H8318">
        <v>2516.88</v>
      </c>
      <c r="I8318">
        <v>10067.52</v>
      </c>
      <c r="J8318" t="s">
        <v>93</v>
      </c>
      <c r="K8318" t="s">
        <v>82</v>
      </c>
      <c r="L8318" t="s">
        <v>129</v>
      </c>
      <c r="M8318">
        <v>2024</v>
      </c>
      <c r="N8318" t="s">
        <v>84</v>
      </c>
      <c r="O8318" t="s">
        <v>2164</v>
      </c>
      <c r="P8318" t="s">
        <v>86</v>
      </c>
    </row>
    <row r="8319" spans="1:16" x14ac:dyDescent="0.45">
      <c r="A8319">
        <v>8318</v>
      </c>
      <c r="B8319" s="10">
        <v>45534</v>
      </c>
      <c r="C8319">
        <v>4858</v>
      </c>
      <c r="D8319" t="s">
        <v>89</v>
      </c>
      <c r="E8319">
        <v>19</v>
      </c>
      <c r="F8319" t="s">
        <v>102</v>
      </c>
      <c r="G8319">
        <v>4</v>
      </c>
      <c r="H8319">
        <v>4703.3999999999996</v>
      </c>
      <c r="I8319">
        <v>18813.599999999999</v>
      </c>
      <c r="J8319" t="s">
        <v>95</v>
      </c>
      <c r="K8319" t="s">
        <v>82</v>
      </c>
      <c r="L8319" t="s">
        <v>129</v>
      </c>
      <c r="M8319">
        <v>2024</v>
      </c>
      <c r="N8319" t="s">
        <v>84</v>
      </c>
      <c r="O8319" t="s">
        <v>2426</v>
      </c>
      <c r="P8319" t="s">
        <v>86</v>
      </c>
    </row>
    <row r="8320" spans="1:16" x14ac:dyDescent="0.45">
      <c r="A8320">
        <v>8319</v>
      </c>
      <c r="B8320" s="10">
        <v>45534</v>
      </c>
      <c r="C8320">
        <v>3708</v>
      </c>
      <c r="D8320" t="s">
        <v>89</v>
      </c>
      <c r="E8320">
        <v>63</v>
      </c>
      <c r="F8320" t="s">
        <v>5</v>
      </c>
      <c r="G8320">
        <v>5</v>
      </c>
      <c r="H8320">
        <v>868.71</v>
      </c>
      <c r="I8320">
        <v>4343.55</v>
      </c>
      <c r="J8320" t="s">
        <v>81</v>
      </c>
      <c r="K8320" t="s">
        <v>82</v>
      </c>
      <c r="L8320" t="s">
        <v>129</v>
      </c>
      <c r="M8320">
        <v>2024</v>
      </c>
      <c r="N8320" t="s">
        <v>84</v>
      </c>
      <c r="O8320" t="s">
        <v>4795</v>
      </c>
      <c r="P8320" t="s">
        <v>86</v>
      </c>
    </row>
    <row r="8321" spans="1:16" x14ac:dyDescent="0.45">
      <c r="A8321">
        <v>8320</v>
      </c>
      <c r="B8321" s="10">
        <v>45534</v>
      </c>
      <c r="C8321">
        <v>6397</v>
      </c>
      <c r="D8321" t="s">
        <v>89</v>
      </c>
      <c r="E8321">
        <v>49</v>
      </c>
      <c r="F8321" t="s">
        <v>8</v>
      </c>
      <c r="G8321">
        <v>5</v>
      </c>
      <c r="H8321">
        <v>1369.04</v>
      </c>
      <c r="I8321">
        <v>6845.2</v>
      </c>
      <c r="J8321" t="s">
        <v>93</v>
      </c>
      <c r="K8321" t="s">
        <v>82</v>
      </c>
      <c r="L8321" t="s">
        <v>129</v>
      </c>
      <c r="M8321">
        <v>2024</v>
      </c>
      <c r="N8321" t="s">
        <v>84</v>
      </c>
      <c r="O8321" t="s">
        <v>4342</v>
      </c>
      <c r="P8321" t="s">
        <v>86</v>
      </c>
    </row>
    <row r="8322" spans="1:16" x14ac:dyDescent="0.45">
      <c r="A8322">
        <v>8321</v>
      </c>
      <c r="B8322" s="10">
        <v>45534</v>
      </c>
      <c r="C8322">
        <v>7152</v>
      </c>
      <c r="D8322" t="s">
        <v>89</v>
      </c>
      <c r="E8322">
        <v>22</v>
      </c>
      <c r="F8322" t="s">
        <v>7</v>
      </c>
      <c r="G8322">
        <v>3</v>
      </c>
      <c r="H8322">
        <v>4462.0200000000004</v>
      </c>
      <c r="I8322">
        <v>13386.06</v>
      </c>
      <c r="J8322" t="s">
        <v>95</v>
      </c>
      <c r="K8322" t="s">
        <v>82</v>
      </c>
      <c r="L8322" t="s">
        <v>129</v>
      </c>
      <c r="M8322">
        <v>2024</v>
      </c>
      <c r="N8322" t="s">
        <v>84</v>
      </c>
      <c r="O8322" t="s">
        <v>8700</v>
      </c>
      <c r="P8322" t="s">
        <v>748</v>
      </c>
    </row>
    <row r="8323" spans="1:16" x14ac:dyDescent="0.45">
      <c r="A8323">
        <v>8322</v>
      </c>
      <c r="B8323" s="10">
        <v>45534</v>
      </c>
      <c r="C8323">
        <v>1456</v>
      </c>
      <c r="D8323" t="s">
        <v>89</v>
      </c>
      <c r="E8323">
        <v>63</v>
      </c>
      <c r="F8323" t="s">
        <v>9</v>
      </c>
      <c r="G8323">
        <v>2</v>
      </c>
      <c r="H8323">
        <v>3150.83</v>
      </c>
      <c r="I8323">
        <v>6301.66</v>
      </c>
      <c r="J8323" t="s">
        <v>81</v>
      </c>
      <c r="K8323" t="s">
        <v>82</v>
      </c>
      <c r="L8323" t="s">
        <v>129</v>
      </c>
      <c r="M8323">
        <v>2024</v>
      </c>
      <c r="N8323" t="s">
        <v>668</v>
      </c>
      <c r="O8323" t="s">
        <v>9925</v>
      </c>
      <c r="P8323" t="s">
        <v>86</v>
      </c>
    </row>
    <row r="8324" spans="1:16" x14ac:dyDescent="0.45">
      <c r="A8324">
        <v>8323</v>
      </c>
      <c r="B8324" s="10">
        <v>45534</v>
      </c>
      <c r="C8324">
        <v>6914</v>
      </c>
      <c r="D8324" t="s">
        <v>80</v>
      </c>
      <c r="E8324">
        <v>34</v>
      </c>
      <c r="F8324" t="s">
        <v>9</v>
      </c>
      <c r="G8324">
        <v>3</v>
      </c>
      <c r="H8324">
        <v>1686.01</v>
      </c>
      <c r="I8324">
        <v>5058.03</v>
      </c>
      <c r="J8324" t="s">
        <v>87</v>
      </c>
      <c r="K8324" t="s">
        <v>82</v>
      </c>
      <c r="L8324" t="s">
        <v>129</v>
      </c>
      <c r="M8324">
        <v>2024</v>
      </c>
      <c r="N8324" t="s">
        <v>84</v>
      </c>
      <c r="O8324" t="s">
        <v>6181</v>
      </c>
      <c r="P8324" t="s">
        <v>86</v>
      </c>
    </row>
    <row r="8325" spans="1:16" x14ac:dyDescent="0.45">
      <c r="A8325">
        <v>8324</v>
      </c>
      <c r="B8325" s="10">
        <v>45534</v>
      </c>
      <c r="C8325">
        <v>5368</v>
      </c>
      <c r="D8325" t="s">
        <v>80</v>
      </c>
      <c r="E8325">
        <v>29</v>
      </c>
      <c r="F8325" t="s">
        <v>7</v>
      </c>
      <c r="G8325">
        <v>5</v>
      </c>
      <c r="H8325">
        <v>4073.09</v>
      </c>
      <c r="I8325">
        <v>20365.45</v>
      </c>
      <c r="J8325" t="s">
        <v>87</v>
      </c>
      <c r="K8325" t="s">
        <v>82</v>
      </c>
      <c r="L8325" t="s">
        <v>129</v>
      </c>
      <c r="M8325">
        <v>2024</v>
      </c>
      <c r="N8325" t="s">
        <v>84</v>
      </c>
      <c r="O8325" t="s">
        <v>4092</v>
      </c>
      <c r="P8325" t="s">
        <v>86</v>
      </c>
    </row>
    <row r="8326" spans="1:16" x14ac:dyDescent="0.45">
      <c r="A8326">
        <v>8325</v>
      </c>
      <c r="B8326" s="10">
        <v>45534</v>
      </c>
      <c r="C8326">
        <v>5088</v>
      </c>
      <c r="D8326" t="s">
        <v>80</v>
      </c>
      <c r="E8326">
        <v>29</v>
      </c>
      <c r="F8326" t="s">
        <v>5</v>
      </c>
      <c r="G8326">
        <v>5</v>
      </c>
      <c r="H8326">
        <v>589.37</v>
      </c>
      <c r="I8326">
        <v>2946.85</v>
      </c>
      <c r="J8326" t="s">
        <v>87</v>
      </c>
      <c r="K8326" t="s">
        <v>82</v>
      </c>
      <c r="L8326" t="s">
        <v>129</v>
      </c>
      <c r="M8326">
        <v>2024</v>
      </c>
      <c r="N8326" t="s">
        <v>84</v>
      </c>
      <c r="O8326" t="s">
        <v>4093</v>
      </c>
      <c r="P8326" t="s">
        <v>86</v>
      </c>
    </row>
    <row r="8327" spans="1:16" x14ac:dyDescent="0.45">
      <c r="A8327">
        <v>8326</v>
      </c>
      <c r="B8327" s="10">
        <v>45534</v>
      </c>
      <c r="C8327">
        <v>9399</v>
      </c>
      <c r="D8327" t="s">
        <v>80</v>
      </c>
      <c r="E8327">
        <v>52</v>
      </c>
      <c r="F8327" t="s">
        <v>6</v>
      </c>
      <c r="G8327">
        <v>4</v>
      </c>
      <c r="H8327">
        <v>4298.84</v>
      </c>
      <c r="I8327">
        <v>17195.36</v>
      </c>
      <c r="J8327" t="s">
        <v>93</v>
      </c>
      <c r="K8327" t="s">
        <v>82</v>
      </c>
      <c r="L8327" t="s">
        <v>129</v>
      </c>
      <c r="M8327">
        <v>2024</v>
      </c>
      <c r="N8327" t="s">
        <v>84</v>
      </c>
      <c r="O8327" t="s">
        <v>2165</v>
      </c>
      <c r="P8327" t="s">
        <v>86</v>
      </c>
    </row>
    <row r="8328" spans="1:16" x14ac:dyDescent="0.45">
      <c r="A8328">
        <v>8327</v>
      </c>
      <c r="B8328" s="10">
        <v>45534</v>
      </c>
      <c r="C8328">
        <v>2937</v>
      </c>
      <c r="D8328" t="s">
        <v>80</v>
      </c>
      <c r="E8328">
        <v>38</v>
      </c>
      <c r="F8328" t="s">
        <v>7</v>
      </c>
      <c r="G8328">
        <v>3</v>
      </c>
      <c r="H8328">
        <v>2614.11</v>
      </c>
      <c r="I8328">
        <v>7842.33</v>
      </c>
      <c r="J8328" t="s">
        <v>97</v>
      </c>
      <c r="K8328" t="s">
        <v>82</v>
      </c>
      <c r="L8328" t="s">
        <v>129</v>
      </c>
      <c r="M8328">
        <v>2024</v>
      </c>
      <c r="N8328" t="s">
        <v>84</v>
      </c>
      <c r="O8328" t="s">
        <v>6391</v>
      </c>
      <c r="P8328" t="s">
        <v>86</v>
      </c>
    </row>
    <row r="8329" spans="1:16" x14ac:dyDescent="0.45">
      <c r="A8329">
        <v>8328</v>
      </c>
      <c r="B8329" s="10">
        <v>45534</v>
      </c>
      <c r="C8329">
        <v>2146</v>
      </c>
      <c r="D8329" t="s">
        <v>80</v>
      </c>
      <c r="E8329">
        <v>38</v>
      </c>
      <c r="F8329" t="s">
        <v>9</v>
      </c>
      <c r="G8329">
        <v>1</v>
      </c>
      <c r="H8329">
        <v>3796.83</v>
      </c>
      <c r="I8329">
        <v>3796.83</v>
      </c>
      <c r="J8329" t="s">
        <v>97</v>
      </c>
      <c r="K8329" t="s">
        <v>82</v>
      </c>
      <c r="L8329" t="s">
        <v>129</v>
      </c>
      <c r="M8329">
        <v>2024</v>
      </c>
      <c r="N8329" t="s">
        <v>84</v>
      </c>
      <c r="O8329" t="s">
        <v>5287</v>
      </c>
      <c r="P8329" t="s">
        <v>86</v>
      </c>
    </row>
    <row r="8330" spans="1:16" x14ac:dyDescent="0.45">
      <c r="A8330">
        <v>8329</v>
      </c>
      <c r="B8330" s="10">
        <v>45535</v>
      </c>
      <c r="C8330">
        <v>6152</v>
      </c>
      <c r="D8330" t="s">
        <v>80</v>
      </c>
      <c r="E8330">
        <v>19</v>
      </c>
      <c r="F8330" t="s">
        <v>8</v>
      </c>
      <c r="G8330">
        <v>5</v>
      </c>
      <c r="H8330">
        <v>2616.04</v>
      </c>
      <c r="I8330">
        <v>13080.2</v>
      </c>
      <c r="J8330" t="s">
        <v>95</v>
      </c>
      <c r="K8330" t="s">
        <v>82</v>
      </c>
      <c r="L8330" t="s">
        <v>129</v>
      </c>
      <c r="M8330">
        <v>2024</v>
      </c>
      <c r="N8330" t="s">
        <v>84</v>
      </c>
      <c r="O8330" t="s">
        <v>392</v>
      </c>
      <c r="P8330" t="s">
        <v>86</v>
      </c>
    </row>
    <row r="8331" spans="1:16" x14ac:dyDescent="0.45">
      <c r="A8331">
        <v>8330</v>
      </c>
      <c r="B8331" s="10">
        <v>45535</v>
      </c>
      <c r="C8331">
        <v>5299</v>
      </c>
      <c r="D8331" t="s">
        <v>80</v>
      </c>
      <c r="E8331">
        <v>38</v>
      </c>
      <c r="F8331" t="s">
        <v>5</v>
      </c>
      <c r="G8331">
        <v>4</v>
      </c>
      <c r="H8331">
        <v>1269.05</v>
      </c>
      <c r="I8331">
        <v>5076.2</v>
      </c>
      <c r="J8331" t="s">
        <v>97</v>
      </c>
      <c r="K8331" t="s">
        <v>82</v>
      </c>
      <c r="L8331" t="s">
        <v>129</v>
      </c>
      <c r="M8331">
        <v>2024</v>
      </c>
      <c r="N8331" t="s">
        <v>84</v>
      </c>
      <c r="O8331" t="s">
        <v>1839</v>
      </c>
      <c r="P8331" t="s">
        <v>86</v>
      </c>
    </row>
    <row r="8332" spans="1:16" x14ac:dyDescent="0.45">
      <c r="A8332">
        <v>8331</v>
      </c>
      <c r="B8332" s="10">
        <v>45535</v>
      </c>
      <c r="C8332">
        <v>9118</v>
      </c>
      <c r="D8332" t="s">
        <v>80</v>
      </c>
      <c r="E8332">
        <v>32</v>
      </c>
      <c r="F8332" t="s">
        <v>7</v>
      </c>
      <c r="G8332">
        <v>2</v>
      </c>
      <c r="H8332">
        <v>3222.2</v>
      </c>
      <c r="I8332">
        <v>6444.4</v>
      </c>
      <c r="J8332" t="s">
        <v>87</v>
      </c>
      <c r="K8332" t="s">
        <v>82</v>
      </c>
      <c r="L8332" t="s">
        <v>129</v>
      </c>
      <c r="M8332">
        <v>2024</v>
      </c>
      <c r="N8332" t="s">
        <v>84</v>
      </c>
      <c r="O8332" t="s">
        <v>3845</v>
      </c>
      <c r="P8332" t="s">
        <v>86</v>
      </c>
    </row>
    <row r="8333" spans="1:16" x14ac:dyDescent="0.45">
      <c r="A8333">
        <v>8332</v>
      </c>
      <c r="B8333" s="10">
        <v>45535</v>
      </c>
      <c r="C8333">
        <v>9634</v>
      </c>
      <c r="D8333" t="s">
        <v>89</v>
      </c>
      <c r="E8333">
        <v>28</v>
      </c>
      <c r="F8333" t="s">
        <v>8</v>
      </c>
      <c r="G8333">
        <v>3</v>
      </c>
      <c r="H8333">
        <v>816.22</v>
      </c>
      <c r="I8333">
        <v>2448.66</v>
      </c>
      <c r="J8333" t="s">
        <v>87</v>
      </c>
      <c r="K8333" t="s">
        <v>82</v>
      </c>
      <c r="L8333" t="s">
        <v>129</v>
      </c>
      <c r="M8333">
        <v>2024</v>
      </c>
      <c r="N8333" t="s">
        <v>84</v>
      </c>
      <c r="O8333" t="s">
        <v>6182</v>
      </c>
      <c r="P8333" t="s">
        <v>86</v>
      </c>
    </row>
    <row r="8334" spans="1:16" x14ac:dyDescent="0.45">
      <c r="A8334">
        <v>8333</v>
      </c>
      <c r="B8334" s="10">
        <v>45535</v>
      </c>
      <c r="C8334">
        <v>8759</v>
      </c>
      <c r="D8334" t="s">
        <v>89</v>
      </c>
      <c r="E8334">
        <v>27</v>
      </c>
      <c r="F8334" t="s">
        <v>7</v>
      </c>
      <c r="G8334">
        <v>5</v>
      </c>
      <c r="H8334">
        <v>1187.8599999999999</v>
      </c>
      <c r="I8334">
        <v>5939.3</v>
      </c>
      <c r="J8334" t="s">
        <v>87</v>
      </c>
      <c r="K8334" t="s">
        <v>82</v>
      </c>
      <c r="L8334" t="s">
        <v>129</v>
      </c>
      <c r="M8334">
        <v>2024</v>
      </c>
      <c r="N8334" t="s">
        <v>84</v>
      </c>
      <c r="O8334" t="s">
        <v>9018</v>
      </c>
      <c r="P8334" t="s">
        <v>748</v>
      </c>
    </row>
    <row r="8335" spans="1:16" x14ac:dyDescent="0.45">
      <c r="A8335">
        <v>8334</v>
      </c>
      <c r="B8335" s="10">
        <v>45535</v>
      </c>
      <c r="C8335">
        <v>8953</v>
      </c>
      <c r="D8335" t="s">
        <v>80</v>
      </c>
      <c r="E8335">
        <v>35</v>
      </c>
      <c r="F8335" t="s">
        <v>5</v>
      </c>
      <c r="G8335">
        <v>1</v>
      </c>
      <c r="H8335">
        <v>2769.16</v>
      </c>
      <c r="I8335">
        <v>2769.16</v>
      </c>
      <c r="J8335" t="s">
        <v>97</v>
      </c>
      <c r="K8335" t="s">
        <v>82</v>
      </c>
      <c r="L8335" t="s">
        <v>129</v>
      </c>
      <c r="M8335">
        <v>2024</v>
      </c>
      <c r="N8335" t="s">
        <v>84</v>
      </c>
      <c r="O8335" t="s">
        <v>5288</v>
      </c>
      <c r="P8335" t="s">
        <v>86</v>
      </c>
    </row>
    <row r="8336" spans="1:16" x14ac:dyDescent="0.45">
      <c r="A8336">
        <v>8335</v>
      </c>
      <c r="B8336" s="10">
        <v>45535</v>
      </c>
      <c r="C8336">
        <v>5784</v>
      </c>
      <c r="D8336" t="s">
        <v>89</v>
      </c>
      <c r="E8336">
        <v>40</v>
      </c>
      <c r="F8336" t="s">
        <v>9</v>
      </c>
      <c r="G8336">
        <v>5</v>
      </c>
      <c r="H8336">
        <v>1980.42</v>
      </c>
      <c r="I8336">
        <v>9902.1</v>
      </c>
      <c r="J8336" t="s">
        <v>97</v>
      </c>
      <c r="K8336" t="s">
        <v>82</v>
      </c>
      <c r="L8336" t="s">
        <v>129</v>
      </c>
      <c r="M8336">
        <v>2024</v>
      </c>
      <c r="N8336" t="s">
        <v>668</v>
      </c>
      <c r="O8336" t="s">
        <v>9779</v>
      </c>
      <c r="P8336" t="s">
        <v>86</v>
      </c>
    </row>
    <row r="8337" spans="1:16" x14ac:dyDescent="0.45">
      <c r="A8337">
        <v>8336</v>
      </c>
      <c r="B8337" s="10">
        <v>45535</v>
      </c>
      <c r="C8337">
        <v>2461</v>
      </c>
      <c r="D8337" t="s">
        <v>80</v>
      </c>
      <c r="E8337">
        <v>48</v>
      </c>
      <c r="F8337" t="s">
        <v>6</v>
      </c>
      <c r="G8337">
        <v>1</v>
      </c>
      <c r="H8337">
        <v>3738.75</v>
      </c>
      <c r="I8337">
        <v>3738.75</v>
      </c>
      <c r="J8337" t="s">
        <v>93</v>
      </c>
      <c r="K8337" t="s">
        <v>82</v>
      </c>
      <c r="L8337" t="s">
        <v>129</v>
      </c>
      <c r="M8337">
        <v>2024</v>
      </c>
      <c r="N8337" t="s">
        <v>668</v>
      </c>
      <c r="O8337" t="s">
        <v>9659</v>
      </c>
      <c r="P8337" t="s">
        <v>86</v>
      </c>
    </row>
    <row r="8338" spans="1:16" x14ac:dyDescent="0.45">
      <c r="A8338">
        <v>8337</v>
      </c>
      <c r="B8338" s="10">
        <v>45535</v>
      </c>
      <c r="C8338">
        <v>2159</v>
      </c>
      <c r="D8338" t="s">
        <v>89</v>
      </c>
      <c r="E8338">
        <v>43</v>
      </c>
      <c r="F8338" t="s">
        <v>6</v>
      </c>
      <c r="G8338">
        <v>3</v>
      </c>
      <c r="H8338">
        <v>2938.68</v>
      </c>
      <c r="I8338">
        <v>8816.0400000000009</v>
      </c>
      <c r="J8338" t="s">
        <v>97</v>
      </c>
      <c r="K8338" t="s">
        <v>82</v>
      </c>
      <c r="L8338" t="s">
        <v>129</v>
      </c>
      <c r="M8338">
        <v>2024</v>
      </c>
      <c r="N8338" t="s">
        <v>668</v>
      </c>
      <c r="O8338" t="s">
        <v>9262</v>
      </c>
      <c r="P8338" t="s">
        <v>748</v>
      </c>
    </row>
    <row r="8339" spans="1:16" x14ac:dyDescent="0.45">
      <c r="A8339">
        <v>8338</v>
      </c>
      <c r="B8339" s="10">
        <v>45535</v>
      </c>
      <c r="C8339">
        <v>1386</v>
      </c>
      <c r="D8339" t="s">
        <v>89</v>
      </c>
      <c r="E8339">
        <v>19</v>
      </c>
      <c r="F8339" t="s">
        <v>5</v>
      </c>
      <c r="G8339">
        <v>1</v>
      </c>
      <c r="H8339">
        <v>1937.61</v>
      </c>
      <c r="I8339">
        <v>1937.61</v>
      </c>
      <c r="J8339" t="s">
        <v>95</v>
      </c>
      <c r="K8339" t="s">
        <v>567</v>
      </c>
      <c r="L8339" t="s">
        <v>129</v>
      </c>
      <c r="M8339">
        <v>2024</v>
      </c>
      <c r="N8339" t="s">
        <v>84</v>
      </c>
      <c r="O8339" t="s">
        <v>7744</v>
      </c>
      <c r="P8339" t="s">
        <v>86</v>
      </c>
    </row>
    <row r="8340" spans="1:16" x14ac:dyDescent="0.45">
      <c r="A8340">
        <v>8339</v>
      </c>
      <c r="B8340" s="10">
        <v>45535</v>
      </c>
      <c r="C8340">
        <v>8192</v>
      </c>
      <c r="D8340" t="s">
        <v>89</v>
      </c>
      <c r="E8340">
        <v>56</v>
      </c>
      <c r="F8340" t="s">
        <v>102</v>
      </c>
      <c r="G8340">
        <v>1</v>
      </c>
      <c r="H8340">
        <v>1667.31</v>
      </c>
      <c r="I8340">
        <v>1667.31</v>
      </c>
      <c r="J8340" t="s">
        <v>81</v>
      </c>
      <c r="K8340" t="s">
        <v>567</v>
      </c>
      <c r="L8340" t="s">
        <v>129</v>
      </c>
      <c r="M8340">
        <v>2024</v>
      </c>
      <c r="N8340" t="s">
        <v>668</v>
      </c>
      <c r="O8340" t="s">
        <v>9452</v>
      </c>
      <c r="P8340" t="s">
        <v>86</v>
      </c>
    </row>
    <row r="8341" spans="1:16" x14ac:dyDescent="0.45">
      <c r="A8341">
        <v>8340</v>
      </c>
      <c r="B8341" s="10">
        <v>45535</v>
      </c>
      <c r="C8341">
        <v>5775</v>
      </c>
      <c r="D8341" t="s">
        <v>80</v>
      </c>
      <c r="E8341">
        <v>24</v>
      </c>
      <c r="F8341" t="s">
        <v>6</v>
      </c>
      <c r="G8341">
        <v>4</v>
      </c>
      <c r="H8341">
        <v>4570.55</v>
      </c>
      <c r="I8341">
        <v>18282.2</v>
      </c>
      <c r="J8341" t="s">
        <v>95</v>
      </c>
      <c r="K8341" t="s">
        <v>82</v>
      </c>
      <c r="L8341" t="s">
        <v>129</v>
      </c>
      <c r="M8341">
        <v>2024</v>
      </c>
      <c r="N8341" t="s">
        <v>84</v>
      </c>
      <c r="O8341" t="s">
        <v>2427</v>
      </c>
      <c r="P8341" t="s">
        <v>86</v>
      </c>
    </row>
    <row r="8342" spans="1:16" x14ac:dyDescent="0.45">
      <c r="A8342">
        <v>8341</v>
      </c>
      <c r="B8342" s="10">
        <v>45535</v>
      </c>
      <c r="C8342">
        <v>4409</v>
      </c>
      <c r="D8342" t="s">
        <v>80</v>
      </c>
      <c r="E8342">
        <v>41</v>
      </c>
      <c r="F8342" t="s">
        <v>7</v>
      </c>
      <c r="G8342">
        <v>3</v>
      </c>
      <c r="H8342">
        <v>248.41</v>
      </c>
      <c r="I8342">
        <v>745.23</v>
      </c>
      <c r="J8342" t="s">
        <v>97</v>
      </c>
      <c r="K8342" t="s">
        <v>567</v>
      </c>
      <c r="L8342" t="s">
        <v>129</v>
      </c>
      <c r="M8342">
        <v>2024</v>
      </c>
      <c r="N8342" t="s">
        <v>84</v>
      </c>
      <c r="O8342" t="s">
        <v>7560</v>
      </c>
      <c r="P8342" t="s">
        <v>86</v>
      </c>
    </row>
    <row r="8343" spans="1:16" x14ac:dyDescent="0.45">
      <c r="A8343">
        <v>8342</v>
      </c>
      <c r="B8343" s="10">
        <v>45535</v>
      </c>
      <c r="C8343">
        <v>1689</v>
      </c>
      <c r="D8343" t="s">
        <v>80</v>
      </c>
      <c r="E8343">
        <v>56</v>
      </c>
      <c r="F8343" t="s">
        <v>8</v>
      </c>
      <c r="G8343">
        <v>5</v>
      </c>
      <c r="H8343">
        <v>3470.6</v>
      </c>
      <c r="I8343">
        <v>17353</v>
      </c>
      <c r="J8343" t="s">
        <v>81</v>
      </c>
      <c r="K8343" t="s">
        <v>82</v>
      </c>
      <c r="L8343" t="s">
        <v>129</v>
      </c>
      <c r="M8343">
        <v>2024</v>
      </c>
      <c r="N8343" t="s">
        <v>84</v>
      </c>
      <c r="O8343" t="s">
        <v>4796</v>
      </c>
      <c r="P8343" t="s">
        <v>86</v>
      </c>
    </row>
    <row r="8344" spans="1:16" x14ac:dyDescent="0.45">
      <c r="A8344">
        <v>8343</v>
      </c>
      <c r="B8344" s="10">
        <v>45536</v>
      </c>
      <c r="C8344">
        <v>8028</v>
      </c>
      <c r="D8344" t="s">
        <v>80</v>
      </c>
      <c r="E8344">
        <v>49</v>
      </c>
      <c r="F8344" t="s">
        <v>8</v>
      </c>
      <c r="G8344">
        <v>2</v>
      </c>
      <c r="H8344">
        <v>1989.9</v>
      </c>
      <c r="I8344">
        <v>3979.8</v>
      </c>
      <c r="J8344" t="s">
        <v>93</v>
      </c>
      <c r="K8344" t="s">
        <v>82</v>
      </c>
      <c r="L8344" t="s">
        <v>134</v>
      </c>
      <c r="M8344">
        <v>2024</v>
      </c>
      <c r="N8344" t="s">
        <v>84</v>
      </c>
      <c r="O8344" t="s">
        <v>305</v>
      </c>
      <c r="P8344" t="s">
        <v>86</v>
      </c>
    </row>
    <row r="8345" spans="1:16" x14ac:dyDescent="0.45">
      <c r="A8345">
        <v>8344</v>
      </c>
      <c r="B8345" s="10">
        <v>45536</v>
      </c>
      <c r="C8345">
        <v>8262</v>
      </c>
      <c r="D8345" t="s">
        <v>89</v>
      </c>
      <c r="E8345">
        <v>43</v>
      </c>
      <c r="F8345" t="s">
        <v>6</v>
      </c>
      <c r="G8345">
        <v>3</v>
      </c>
      <c r="H8345">
        <v>1917.92</v>
      </c>
      <c r="I8345">
        <v>5753.76</v>
      </c>
      <c r="J8345" t="s">
        <v>97</v>
      </c>
      <c r="K8345" t="s">
        <v>82</v>
      </c>
      <c r="L8345" t="s">
        <v>134</v>
      </c>
      <c r="M8345">
        <v>2024</v>
      </c>
      <c r="N8345" t="s">
        <v>668</v>
      </c>
      <c r="O8345" t="s">
        <v>3505</v>
      </c>
      <c r="P8345" t="s">
        <v>86</v>
      </c>
    </row>
    <row r="8346" spans="1:16" x14ac:dyDescent="0.45">
      <c r="A8346">
        <v>8345</v>
      </c>
      <c r="B8346" s="10">
        <v>45536</v>
      </c>
      <c r="C8346">
        <v>6664</v>
      </c>
      <c r="D8346" t="s">
        <v>80</v>
      </c>
      <c r="E8346">
        <v>40</v>
      </c>
      <c r="F8346" t="s">
        <v>5</v>
      </c>
      <c r="G8346">
        <v>3</v>
      </c>
      <c r="H8346">
        <v>3276.79</v>
      </c>
      <c r="I8346">
        <v>9830.3700000000008</v>
      </c>
      <c r="J8346" t="s">
        <v>97</v>
      </c>
      <c r="K8346" t="s">
        <v>82</v>
      </c>
      <c r="L8346" t="s">
        <v>134</v>
      </c>
      <c r="M8346">
        <v>2024</v>
      </c>
      <c r="N8346" t="s">
        <v>84</v>
      </c>
      <c r="O8346" t="s">
        <v>8635</v>
      </c>
      <c r="P8346" t="s">
        <v>748</v>
      </c>
    </row>
    <row r="8347" spans="1:16" x14ac:dyDescent="0.45">
      <c r="A8347">
        <v>8346</v>
      </c>
      <c r="B8347" s="10">
        <v>45536</v>
      </c>
      <c r="C8347">
        <v>7766</v>
      </c>
      <c r="D8347" t="s">
        <v>89</v>
      </c>
      <c r="E8347">
        <v>31</v>
      </c>
      <c r="F8347" t="s">
        <v>5</v>
      </c>
      <c r="G8347">
        <v>2</v>
      </c>
      <c r="H8347">
        <v>4259.8</v>
      </c>
      <c r="I8347">
        <v>8519.6</v>
      </c>
      <c r="J8347" t="s">
        <v>87</v>
      </c>
      <c r="K8347" t="s">
        <v>82</v>
      </c>
      <c r="L8347" t="s">
        <v>134</v>
      </c>
      <c r="M8347">
        <v>2024</v>
      </c>
      <c r="N8347" t="s">
        <v>84</v>
      </c>
      <c r="O8347" t="s">
        <v>3846</v>
      </c>
      <c r="P8347" t="s">
        <v>86</v>
      </c>
    </row>
    <row r="8348" spans="1:16" x14ac:dyDescent="0.45">
      <c r="A8348">
        <v>8347</v>
      </c>
      <c r="B8348" s="10">
        <v>45536</v>
      </c>
      <c r="C8348">
        <v>1952</v>
      </c>
      <c r="D8348" t="s">
        <v>80</v>
      </c>
      <c r="E8348">
        <v>46</v>
      </c>
      <c r="F8348" t="s">
        <v>5</v>
      </c>
      <c r="G8348">
        <v>5</v>
      </c>
      <c r="H8348">
        <v>3635.84</v>
      </c>
      <c r="I8348">
        <v>18179.2</v>
      </c>
      <c r="J8348" t="s">
        <v>93</v>
      </c>
      <c r="K8348" t="s">
        <v>82</v>
      </c>
      <c r="L8348" t="s">
        <v>134</v>
      </c>
      <c r="M8348">
        <v>2024</v>
      </c>
      <c r="N8348" t="s">
        <v>668</v>
      </c>
      <c r="O8348" t="s">
        <v>9780</v>
      </c>
      <c r="P8348" t="s">
        <v>86</v>
      </c>
    </row>
    <row r="8349" spans="1:16" x14ac:dyDescent="0.45">
      <c r="A8349">
        <v>8348</v>
      </c>
      <c r="B8349" s="10">
        <v>45536</v>
      </c>
      <c r="C8349">
        <v>7142</v>
      </c>
      <c r="D8349" t="s">
        <v>89</v>
      </c>
      <c r="E8349">
        <v>42</v>
      </c>
      <c r="F8349" t="s">
        <v>8</v>
      </c>
      <c r="G8349">
        <v>4</v>
      </c>
      <c r="H8349">
        <v>3367.05</v>
      </c>
      <c r="I8349">
        <v>13468.2</v>
      </c>
      <c r="J8349" t="s">
        <v>97</v>
      </c>
      <c r="K8349" t="s">
        <v>82</v>
      </c>
      <c r="L8349" t="s">
        <v>134</v>
      </c>
      <c r="M8349">
        <v>2024</v>
      </c>
      <c r="N8349" t="s">
        <v>84</v>
      </c>
      <c r="O8349" t="s">
        <v>1840</v>
      </c>
      <c r="P8349" t="s">
        <v>86</v>
      </c>
    </row>
    <row r="8350" spans="1:16" x14ac:dyDescent="0.45">
      <c r="A8350">
        <v>8349</v>
      </c>
      <c r="B8350" s="10">
        <v>45536</v>
      </c>
      <c r="C8350">
        <v>6967</v>
      </c>
      <c r="D8350" t="s">
        <v>89</v>
      </c>
      <c r="E8350">
        <v>48</v>
      </c>
      <c r="F8350" t="s">
        <v>9</v>
      </c>
      <c r="G8350">
        <v>5</v>
      </c>
      <c r="H8350">
        <v>2506.1999999999998</v>
      </c>
      <c r="I8350">
        <v>12531</v>
      </c>
      <c r="J8350" t="s">
        <v>93</v>
      </c>
      <c r="K8350" t="s">
        <v>82</v>
      </c>
      <c r="L8350" t="s">
        <v>134</v>
      </c>
      <c r="M8350">
        <v>2024</v>
      </c>
      <c r="N8350" t="s">
        <v>84</v>
      </c>
      <c r="O8350" t="s">
        <v>4343</v>
      </c>
      <c r="P8350" t="s">
        <v>86</v>
      </c>
    </row>
    <row r="8351" spans="1:16" x14ac:dyDescent="0.45">
      <c r="A8351">
        <v>8350</v>
      </c>
      <c r="B8351" s="10">
        <v>45536</v>
      </c>
      <c r="C8351">
        <v>8205</v>
      </c>
      <c r="D8351" t="s">
        <v>89</v>
      </c>
      <c r="E8351">
        <v>19</v>
      </c>
      <c r="F8351" t="s">
        <v>8</v>
      </c>
      <c r="G8351">
        <v>2</v>
      </c>
      <c r="H8351">
        <v>2372.4299999999998</v>
      </c>
      <c r="I8351">
        <v>4744.8599999999997</v>
      </c>
      <c r="J8351" t="s">
        <v>95</v>
      </c>
      <c r="K8351" t="s">
        <v>82</v>
      </c>
      <c r="L8351" t="s">
        <v>134</v>
      </c>
      <c r="M8351">
        <v>2024</v>
      </c>
      <c r="N8351" t="s">
        <v>84</v>
      </c>
      <c r="O8351" t="s">
        <v>2611</v>
      </c>
      <c r="P8351" t="s">
        <v>86</v>
      </c>
    </row>
    <row r="8352" spans="1:16" x14ac:dyDescent="0.45">
      <c r="A8352">
        <v>8351</v>
      </c>
      <c r="B8352" s="10">
        <v>45536</v>
      </c>
      <c r="C8352">
        <v>3484</v>
      </c>
      <c r="D8352" t="s">
        <v>89</v>
      </c>
      <c r="E8352">
        <v>19</v>
      </c>
      <c r="F8352" t="s">
        <v>9</v>
      </c>
      <c r="G8352">
        <v>5</v>
      </c>
      <c r="H8352">
        <v>2330.54</v>
      </c>
      <c r="I8352">
        <v>11652.7</v>
      </c>
      <c r="J8352" t="s">
        <v>95</v>
      </c>
      <c r="K8352" t="s">
        <v>82</v>
      </c>
      <c r="L8352" t="s">
        <v>134</v>
      </c>
      <c r="M8352">
        <v>2024</v>
      </c>
      <c r="N8352" t="s">
        <v>84</v>
      </c>
      <c r="O8352" t="s">
        <v>4961</v>
      </c>
      <c r="P8352" t="s">
        <v>86</v>
      </c>
    </row>
    <row r="8353" spans="1:16" x14ac:dyDescent="0.45">
      <c r="A8353">
        <v>8352</v>
      </c>
      <c r="B8353" s="10">
        <v>45536</v>
      </c>
      <c r="C8353">
        <v>2854</v>
      </c>
      <c r="D8353" t="s">
        <v>80</v>
      </c>
      <c r="E8353">
        <v>40</v>
      </c>
      <c r="F8353" t="s">
        <v>5</v>
      </c>
      <c r="G8353">
        <v>3</v>
      </c>
      <c r="H8353">
        <v>769.96</v>
      </c>
      <c r="I8353">
        <v>2309.88</v>
      </c>
      <c r="J8353" t="s">
        <v>97</v>
      </c>
      <c r="K8353" t="s">
        <v>82</v>
      </c>
      <c r="L8353" t="s">
        <v>134</v>
      </c>
      <c r="M8353">
        <v>2024</v>
      </c>
      <c r="N8353" t="s">
        <v>84</v>
      </c>
      <c r="O8353" t="s">
        <v>6392</v>
      </c>
      <c r="P8353" t="s">
        <v>86</v>
      </c>
    </row>
    <row r="8354" spans="1:16" x14ac:dyDescent="0.45">
      <c r="A8354">
        <v>8353</v>
      </c>
      <c r="B8354" s="10">
        <v>45536</v>
      </c>
      <c r="C8354">
        <v>4231</v>
      </c>
      <c r="D8354" t="s">
        <v>80</v>
      </c>
      <c r="E8354">
        <v>64</v>
      </c>
      <c r="F8354" t="s">
        <v>102</v>
      </c>
      <c r="G8354">
        <v>4</v>
      </c>
      <c r="H8354">
        <v>2819.54</v>
      </c>
      <c r="I8354">
        <v>11278.16</v>
      </c>
      <c r="J8354" t="s">
        <v>81</v>
      </c>
      <c r="K8354" t="s">
        <v>82</v>
      </c>
      <c r="L8354" t="s">
        <v>134</v>
      </c>
      <c r="M8354">
        <v>2024</v>
      </c>
      <c r="N8354" t="s">
        <v>84</v>
      </c>
      <c r="O8354" t="s">
        <v>1525</v>
      </c>
      <c r="P8354" t="s">
        <v>86</v>
      </c>
    </row>
    <row r="8355" spans="1:16" x14ac:dyDescent="0.45">
      <c r="A8355">
        <v>8354</v>
      </c>
      <c r="B8355" s="10">
        <v>45536</v>
      </c>
      <c r="C8355">
        <v>3597</v>
      </c>
      <c r="D8355" t="s">
        <v>89</v>
      </c>
      <c r="E8355">
        <v>28</v>
      </c>
      <c r="F8355" t="s">
        <v>8</v>
      </c>
      <c r="G8355">
        <v>1</v>
      </c>
      <c r="H8355">
        <v>1611.55</v>
      </c>
      <c r="I8355">
        <v>1611.55</v>
      </c>
      <c r="J8355" t="s">
        <v>87</v>
      </c>
      <c r="K8355" t="s">
        <v>567</v>
      </c>
      <c r="L8355" t="s">
        <v>134</v>
      </c>
      <c r="M8355">
        <v>2024</v>
      </c>
      <c r="N8355" t="s">
        <v>84</v>
      </c>
      <c r="O8355" t="s">
        <v>8264</v>
      </c>
      <c r="P8355" t="s">
        <v>86</v>
      </c>
    </row>
    <row r="8356" spans="1:16" x14ac:dyDescent="0.45">
      <c r="A8356">
        <v>8355</v>
      </c>
      <c r="B8356" s="10">
        <v>45536</v>
      </c>
      <c r="C8356">
        <v>8829</v>
      </c>
      <c r="D8356" t="s">
        <v>80</v>
      </c>
      <c r="E8356">
        <v>46</v>
      </c>
      <c r="F8356" t="s">
        <v>5</v>
      </c>
      <c r="G8356">
        <v>5</v>
      </c>
      <c r="H8356">
        <v>3110.23</v>
      </c>
      <c r="I8356">
        <v>15551.15</v>
      </c>
      <c r="J8356" t="s">
        <v>93</v>
      </c>
      <c r="K8356" t="s">
        <v>82</v>
      </c>
      <c r="L8356" t="s">
        <v>134</v>
      </c>
      <c r="M8356">
        <v>2024</v>
      </c>
      <c r="N8356" t="s">
        <v>84</v>
      </c>
      <c r="O8356" t="s">
        <v>4344</v>
      </c>
      <c r="P8356" t="s">
        <v>86</v>
      </c>
    </row>
    <row r="8357" spans="1:16" x14ac:dyDescent="0.45">
      <c r="A8357">
        <v>8356</v>
      </c>
      <c r="B8357" s="10">
        <v>45536</v>
      </c>
      <c r="C8357">
        <v>9186</v>
      </c>
      <c r="D8357" t="s">
        <v>80</v>
      </c>
      <c r="E8357">
        <v>59</v>
      </c>
      <c r="F8357" t="s">
        <v>8</v>
      </c>
      <c r="G8357">
        <v>1</v>
      </c>
      <c r="H8357">
        <v>2694.96</v>
      </c>
      <c r="I8357">
        <v>2694.96</v>
      </c>
      <c r="J8357" t="s">
        <v>81</v>
      </c>
      <c r="K8357" t="s">
        <v>82</v>
      </c>
      <c r="L8357" t="s">
        <v>134</v>
      </c>
      <c r="M8357">
        <v>2024</v>
      </c>
      <c r="N8357" t="s">
        <v>84</v>
      </c>
      <c r="O8357" t="s">
        <v>5950</v>
      </c>
      <c r="P8357" t="s">
        <v>86</v>
      </c>
    </row>
    <row r="8358" spans="1:16" x14ac:dyDescent="0.45">
      <c r="A8358">
        <v>8357</v>
      </c>
      <c r="B8358" s="10">
        <v>45537</v>
      </c>
      <c r="C8358">
        <v>4983</v>
      </c>
      <c r="D8358" t="s">
        <v>89</v>
      </c>
      <c r="E8358">
        <v>52</v>
      </c>
      <c r="F8358" t="s">
        <v>5</v>
      </c>
      <c r="G8358">
        <v>4</v>
      </c>
      <c r="H8358">
        <v>4702.62</v>
      </c>
      <c r="I8358">
        <v>18810.48</v>
      </c>
      <c r="J8358" t="s">
        <v>93</v>
      </c>
      <c r="K8358" t="s">
        <v>82</v>
      </c>
      <c r="L8358" t="s">
        <v>134</v>
      </c>
      <c r="M8358">
        <v>2024</v>
      </c>
      <c r="N8358" t="s">
        <v>84</v>
      </c>
      <c r="O8358" t="s">
        <v>199</v>
      </c>
      <c r="P8358" t="s">
        <v>86</v>
      </c>
    </row>
    <row r="8359" spans="1:16" x14ac:dyDescent="0.45">
      <c r="A8359">
        <v>8358</v>
      </c>
      <c r="B8359" s="10">
        <v>45537</v>
      </c>
      <c r="C8359">
        <v>7963</v>
      </c>
      <c r="D8359" t="s">
        <v>80</v>
      </c>
      <c r="E8359">
        <v>26</v>
      </c>
      <c r="F8359" t="s">
        <v>8</v>
      </c>
      <c r="G8359">
        <v>1</v>
      </c>
      <c r="H8359">
        <v>2202.9</v>
      </c>
      <c r="I8359">
        <v>2202.9</v>
      </c>
      <c r="J8359" t="s">
        <v>87</v>
      </c>
      <c r="K8359" t="s">
        <v>82</v>
      </c>
      <c r="L8359" t="s">
        <v>134</v>
      </c>
      <c r="M8359">
        <v>2024</v>
      </c>
      <c r="N8359" t="s">
        <v>668</v>
      </c>
      <c r="O8359" t="s">
        <v>9660</v>
      </c>
      <c r="P8359" t="s">
        <v>86</v>
      </c>
    </row>
    <row r="8360" spans="1:16" x14ac:dyDescent="0.45">
      <c r="A8360">
        <v>8359</v>
      </c>
      <c r="B8360" s="10">
        <v>45537</v>
      </c>
      <c r="C8360">
        <v>7684</v>
      </c>
      <c r="D8360" t="s">
        <v>80</v>
      </c>
      <c r="E8360">
        <v>49</v>
      </c>
      <c r="F8360" t="s">
        <v>7</v>
      </c>
      <c r="G8360">
        <v>5</v>
      </c>
      <c r="H8360">
        <v>3338.77</v>
      </c>
      <c r="I8360">
        <v>16693.849999999999</v>
      </c>
      <c r="J8360" t="s">
        <v>93</v>
      </c>
      <c r="K8360" t="s">
        <v>82</v>
      </c>
      <c r="L8360" t="s">
        <v>134</v>
      </c>
      <c r="M8360">
        <v>2024</v>
      </c>
      <c r="N8360" t="s">
        <v>84</v>
      </c>
      <c r="O8360" t="s">
        <v>4345</v>
      </c>
      <c r="P8360" t="s">
        <v>86</v>
      </c>
    </row>
    <row r="8361" spans="1:16" x14ac:dyDescent="0.45">
      <c r="A8361">
        <v>8360</v>
      </c>
      <c r="B8361" s="10">
        <v>45537</v>
      </c>
      <c r="C8361">
        <v>1656</v>
      </c>
      <c r="D8361" t="s">
        <v>80</v>
      </c>
      <c r="E8361">
        <v>47</v>
      </c>
      <c r="F8361" t="s">
        <v>8</v>
      </c>
      <c r="G8361">
        <v>2</v>
      </c>
      <c r="H8361">
        <v>2984.37</v>
      </c>
      <c r="I8361">
        <v>5968.74</v>
      </c>
      <c r="J8361" t="s">
        <v>93</v>
      </c>
      <c r="K8361" t="s">
        <v>82</v>
      </c>
      <c r="L8361" t="s">
        <v>134</v>
      </c>
      <c r="M8361">
        <v>2024</v>
      </c>
      <c r="N8361" t="s">
        <v>84</v>
      </c>
      <c r="O8361" t="s">
        <v>3500</v>
      </c>
      <c r="P8361" t="s">
        <v>86</v>
      </c>
    </row>
    <row r="8362" spans="1:16" x14ac:dyDescent="0.45">
      <c r="A8362">
        <v>8361</v>
      </c>
      <c r="B8362" s="10">
        <v>45537</v>
      </c>
      <c r="C8362">
        <v>8743</v>
      </c>
      <c r="D8362" t="s">
        <v>89</v>
      </c>
      <c r="E8362">
        <v>32</v>
      </c>
      <c r="F8362" t="s">
        <v>7</v>
      </c>
      <c r="G8362">
        <v>3</v>
      </c>
      <c r="H8362">
        <v>3437.75</v>
      </c>
      <c r="I8362">
        <v>10313.25</v>
      </c>
      <c r="J8362" t="s">
        <v>87</v>
      </c>
      <c r="K8362" t="s">
        <v>82</v>
      </c>
      <c r="L8362" t="s">
        <v>134</v>
      </c>
      <c r="M8362">
        <v>2024</v>
      </c>
      <c r="N8362" t="s">
        <v>84</v>
      </c>
      <c r="O8362" t="s">
        <v>6183</v>
      </c>
      <c r="P8362" t="s">
        <v>86</v>
      </c>
    </row>
    <row r="8363" spans="1:16" x14ac:dyDescent="0.45">
      <c r="A8363">
        <v>8362</v>
      </c>
      <c r="B8363" s="10">
        <v>45537</v>
      </c>
      <c r="C8363">
        <v>7839</v>
      </c>
      <c r="D8363" t="s">
        <v>80</v>
      </c>
      <c r="E8363">
        <v>31</v>
      </c>
      <c r="F8363" t="s">
        <v>9</v>
      </c>
      <c r="G8363">
        <v>3</v>
      </c>
      <c r="H8363">
        <v>1371.53</v>
      </c>
      <c r="I8363">
        <v>4114.59</v>
      </c>
      <c r="J8363" t="s">
        <v>87</v>
      </c>
      <c r="K8363" t="s">
        <v>82</v>
      </c>
      <c r="L8363" t="s">
        <v>134</v>
      </c>
      <c r="M8363">
        <v>2024</v>
      </c>
      <c r="N8363" t="s">
        <v>84</v>
      </c>
      <c r="O8363" t="s">
        <v>6184</v>
      </c>
      <c r="P8363" t="s">
        <v>86</v>
      </c>
    </row>
    <row r="8364" spans="1:16" x14ac:dyDescent="0.45">
      <c r="A8364">
        <v>8363</v>
      </c>
      <c r="B8364" s="10">
        <v>45537</v>
      </c>
      <c r="C8364">
        <v>7312</v>
      </c>
      <c r="D8364" t="s">
        <v>89</v>
      </c>
      <c r="E8364">
        <v>34</v>
      </c>
      <c r="F8364" t="s">
        <v>8</v>
      </c>
      <c r="G8364">
        <v>1</v>
      </c>
      <c r="H8364">
        <v>1323.38</v>
      </c>
      <c r="I8364">
        <v>1323.38</v>
      </c>
      <c r="J8364" t="s">
        <v>87</v>
      </c>
      <c r="K8364" t="s">
        <v>567</v>
      </c>
      <c r="L8364" t="s">
        <v>134</v>
      </c>
      <c r="M8364">
        <v>2024</v>
      </c>
      <c r="N8364" t="s">
        <v>84</v>
      </c>
      <c r="O8364" t="s">
        <v>8265</v>
      </c>
      <c r="P8364" t="s">
        <v>86</v>
      </c>
    </row>
    <row r="8365" spans="1:16" x14ac:dyDescent="0.45">
      <c r="A8365">
        <v>8364</v>
      </c>
      <c r="B8365" s="10">
        <v>45537</v>
      </c>
      <c r="C8365">
        <v>8938</v>
      </c>
      <c r="D8365" t="s">
        <v>89</v>
      </c>
      <c r="E8365">
        <v>39</v>
      </c>
      <c r="F8365" t="s">
        <v>9</v>
      </c>
      <c r="G8365">
        <v>3</v>
      </c>
      <c r="H8365">
        <v>2820.41</v>
      </c>
      <c r="I8365">
        <v>8461.23</v>
      </c>
      <c r="J8365" t="s">
        <v>97</v>
      </c>
      <c r="K8365" t="s">
        <v>82</v>
      </c>
      <c r="L8365" t="s">
        <v>134</v>
      </c>
      <c r="M8365">
        <v>2024</v>
      </c>
      <c r="N8365" t="s">
        <v>84</v>
      </c>
      <c r="O8365" t="s">
        <v>6393</v>
      </c>
      <c r="P8365" t="s">
        <v>86</v>
      </c>
    </row>
    <row r="8366" spans="1:16" x14ac:dyDescent="0.45">
      <c r="A8366">
        <v>8365</v>
      </c>
      <c r="B8366" s="10">
        <v>45537</v>
      </c>
      <c r="C8366">
        <v>7176</v>
      </c>
      <c r="D8366" t="s">
        <v>89</v>
      </c>
      <c r="E8366">
        <v>47</v>
      </c>
      <c r="F8366" t="s">
        <v>102</v>
      </c>
      <c r="G8366">
        <v>3</v>
      </c>
      <c r="H8366">
        <v>4252.8500000000004</v>
      </c>
      <c r="I8366">
        <v>12758.55</v>
      </c>
      <c r="J8366" t="s">
        <v>93</v>
      </c>
      <c r="K8366" t="s">
        <v>82</v>
      </c>
      <c r="L8366" t="s">
        <v>134</v>
      </c>
      <c r="M8366">
        <v>2024</v>
      </c>
      <c r="N8366" t="s">
        <v>668</v>
      </c>
      <c r="O8366" t="s">
        <v>9263</v>
      </c>
      <c r="P8366" t="s">
        <v>748</v>
      </c>
    </row>
    <row r="8367" spans="1:16" x14ac:dyDescent="0.45">
      <c r="A8367">
        <v>8366</v>
      </c>
      <c r="B8367" s="10">
        <v>45537</v>
      </c>
      <c r="C8367">
        <v>4285</v>
      </c>
      <c r="D8367" t="s">
        <v>80</v>
      </c>
      <c r="E8367">
        <v>34</v>
      </c>
      <c r="F8367" t="s">
        <v>6</v>
      </c>
      <c r="G8367">
        <v>2</v>
      </c>
      <c r="H8367">
        <v>3614.04</v>
      </c>
      <c r="I8367">
        <v>7228.08</v>
      </c>
      <c r="J8367" t="s">
        <v>87</v>
      </c>
      <c r="K8367" t="s">
        <v>82</v>
      </c>
      <c r="L8367" t="s">
        <v>134</v>
      </c>
      <c r="M8367">
        <v>2024</v>
      </c>
      <c r="N8367" t="s">
        <v>84</v>
      </c>
      <c r="O8367" t="s">
        <v>3847</v>
      </c>
      <c r="P8367" t="s">
        <v>86</v>
      </c>
    </row>
    <row r="8368" spans="1:16" x14ac:dyDescent="0.45">
      <c r="A8368">
        <v>8367</v>
      </c>
      <c r="B8368" s="10">
        <v>45537</v>
      </c>
      <c r="C8368">
        <v>6559</v>
      </c>
      <c r="D8368" t="s">
        <v>80</v>
      </c>
      <c r="E8368">
        <v>33</v>
      </c>
      <c r="F8368" t="s">
        <v>6</v>
      </c>
      <c r="G8368">
        <v>1</v>
      </c>
      <c r="H8368">
        <v>2470.23</v>
      </c>
      <c r="I8368">
        <v>2470.23</v>
      </c>
      <c r="J8368" t="s">
        <v>87</v>
      </c>
      <c r="K8368" t="s">
        <v>82</v>
      </c>
      <c r="L8368" t="s">
        <v>134</v>
      </c>
      <c r="M8368">
        <v>2024</v>
      </c>
      <c r="N8368" t="s">
        <v>84</v>
      </c>
      <c r="O8368" t="s">
        <v>5497</v>
      </c>
      <c r="P8368" t="s">
        <v>86</v>
      </c>
    </row>
    <row r="8369" spans="1:16" x14ac:dyDescent="0.45">
      <c r="A8369">
        <v>8368</v>
      </c>
      <c r="B8369" s="10">
        <v>45537</v>
      </c>
      <c r="C8369">
        <v>4563</v>
      </c>
      <c r="D8369" t="s">
        <v>80</v>
      </c>
      <c r="E8369">
        <v>25</v>
      </c>
      <c r="F8369" t="s">
        <v>7</v>
      </c>
      <c r="G8369">
        <v>2</v>
      </c>
      <c r="H8369">
        <v>1312.72</v>
      </c>
      <c r="I8369">
        <v>2625.44</v>
      </c>
      <c r="J8369" t="s">
        <v>87</v>
      </c>
      <c r="K8369" t="s">
        <v>82</v>
      </c>
      <c r="L8369" t="s">
        <v>134</v>
      </c>
      <c r="M8369">
        <v>2024</v>
      </c>
      <c r="N8369" t="s">
        <v>84</v>
      </c>
      <c r="O8369" t="s">
        <v>3848</v>
      </c>
      <c r="P8369" t="s">
        <v>86</v>
      </c>
    </row>
    <row r="8370" spans="1:16" x14ac:dyDescent="0.45">
      <c r="A8370">
        <v>8369</v>
      </c>
      <c r="B8370" s="10">
        <v>45537</v>
      </c>
      <c r="C8370">
        <v>5584</v>
      </c>
      <c r="D8370" t="s">
        <v>89</v>
      </c>
      <c r="E8370">
        <v>56</v>
      </c>
      <c r="F8370" t="s">
        <v>8</v>
      </c>
      <c r="G8370">
        <v>2</v>
      </c>
      <c r="H8370">
        <v>3808.77</v>
      </c>
      <c r="I8370">
        <v>7617.54</v>
      </c>
      <c r="J8370" t="s">
        <v>81</v>
      </c>
      <c r="K8370" t="s">
        <v>82</v>
      </c>
      <c r="L8370" t="s">
        <v>134</v>
      </c>
      <c r="M8370">
        <v>2024</v>
      </c>
      <c r="N8370" t="s">
        <v>84</v>
      </c>
      <c r="O8370" t="s">
        <v>3200</v>
      </c>
      <c r="P8370" t="s">
        <v>86</v>
      </c>
    </row>
    <row r="8371" spans="1:16" x14ac:dyDescent="0.45">
      <c r="A8371">
        <v>8370</v>
      </c>
      <c r="B8371" s="10">
        <v>45537</v>
      </c>
      <c r="C8371">
        <v>5817</v>
      </c>
      <c r="D8371" t="s">
        <v>80</v>
      </c>
      <c r="E8371">
        <v>48</v>
      </c>
      <c r="F8371" t="s">
        <v>6</v>
      </c>
      <c r="G8371">
        <v>4</v>
      </c>
      <c r="H8371">
        <v>4634.92</v>
      </c>
      <c r="I8371">
        <v>18539.68</v>
      </c>
      <c r="J8371" t="s">
        <v>93</v>
      </c>
      <c r="K8371" t="s">
        <v>82</v>
      </c>
      <c r="L8371" t="s">
        <v>134</v>
      </c>
      <c r="M8371">
        <v>2024</v>
      </c>
      <c r="N8371" t="s">
        <v>84</v>
      </c>
      <c r="O8371" t="s">
        <v>2166</v>
      </c>
      <c r="P8371" t="s">
        <v>86</v>
      </c>
    </row>
    <row r="8372" spans="1:16" x14ac:dyDescent="0.45">
      <c r="A8372">
        <v>8371</v>
      </c>
      <c r="B8372" s="10">
        <v>45538</v>
      </c>
      <c r="C8372">
        <v>6041</v>
      </c>
      <c r="D8372" t="s">
        <v>89</v>
      </c>
      <c r="E8372">
        <v>29</v>
      </c>
      <c r="F8372" t="s">
        <v>9</v>
      </c>
      <c r="G8372">
        <v>1</v>
      </c>
      <c r="H8372">
        <v>1104.45</v>
      </c>
      <c r="I8372">
        <v>1104.45</v>
      </c>
      <c r="J8372" t="s">
        <v>87</v>
      </c>
      <c r="K8372" t="s">
        <v>567</v>
      </c>
      <c r="L8372" t="s">
        <v>134</v>
      </c>
      <c r="M8372">
        <v>2024</v>
      </c>
      <c r="N8372" t="s">
        <v>84</v>
      </c>
      <c r="O8372" t="s">
        <v>654</v>
      </c>
      <c r="P8372" t="s">
        <v>86</v>
      </c>
    </row>
    <row r="8373" spans="1:16" x14ac:dyDescent="0.45">
      <c r="A8373">
        <v>8372</v>
      </c>
      <c r="B8373" s="10">
        <v>45538</v>
      </c>
      <c r="C8373">
        <v>7182</v>
      </c>
      <c r="D8373" t="s">
        <v>80</v>
      </c>
      <c r="E8373">
        <v>50</v>
      </c>
      <c r="F8373" t="s">
        <v>6</v>
      </c>
      <c r="G8373">
        <v>2</v>
      </c>
      <c r="H8373">
        <v>4005.51</v>
      </c>
      <c r="I8373">
        <v>8011.02</v>
      </c>
      <c r="J8373" t="s">
        <v>93</v>
      </c>
      <c r="K8373" t="s">
        <v>82</v>
      </c>
      <c r="L8373" t="s">
        <v>134</v>
      </c>
      <c r="M8373">
        <v>2024</v>
      </c>
      <c r="N8373" t="s">
        <v>84</v>
      </c>
      <c r="O8373" t="s">
        <v>3501</v>
      </c>
      <c r="P8373" t="s">
        <v>86</v>
      </c>
    </row>
    <row r="8374" spans="1:16" x14ac:dyDescent="0.45">
      <c r="A8374">
        <v>8373</v>
      </c>
      <c r="B8374" s="10">
        <v>45538</v>
      </c>
      <c r="C8374">
        <v>9026</v>
      </c>
      <c r="D8374" t="s">
        <v>89</v>
      </c>
      <c r="E8374">
        <v>29</v>
      </c>
      <c r="F8374" t="s">
        <v>6</v>
      </c>
      <c r="G8374">
        <v>5</v>
      </c>
      <c r="H8374">
        <v>903.61</v>
      </c>
      <c r="I8374">
        <v>4518.05</v>
      </c>
      <c r="J8374" t="s">
        <v>87</v>
      </c>
      <c r="K8374" t="s">
        <v>82</v>
      </c>
      <c r="L8374" t="s">
        <v>134</v>
      </c>
      <c r="M8374">
        <v>2024</v>
      </c>
      <c r="N8374" t="s">
        <v>84</v>
      </c>
      <c r="O8374" t="s">
        <v>4094</v>
      </c>
      <c r="P8374" t="s">
        <v>86</v>
      </c>
    </row>
    <row r="8375" spans="1:16" x14ac:dyDescent="0.45">
      <c r="A8375">
        <v>8374</v>
      </c>
      <c r="B8375" s="10">
        <v>45538</v>
      </c>
      <c r="C8375">
        <v>4244</v>
      </c>
      <c r="D8375" t="s">
        <v>80</v>
      </c>
      <c r="E8375">
        <v>42</v>
      </c>
      <c r="F8375" t="s">
        <v>5</v>
      </c>
      <c r="G8375">
        <v>3</v>
      </c>
      <c r="H8375">
        <v>4508.88</v>
      </c>
      <c r="I8375">
        <v>13526.64</v>
      </c>
      <c r="J8375" t="s">
        <v>97</v>
      </c>
      <c r="K8375" t="s">
        <v>82</v>
      </c>
      <c r="L8375" t="s">
        <v>134</v>
      </c>
      <c r="M8375">
        <v>2024</v>
      </c>
      <c r="N8375" t="s">
        <v>84</v>
      </c>
      <c r="O8375" t="s">
        <v>6394</v>
      </c>
      <c r="P8375" t="s">
        <v>86</v>
      </c>
    </row>
    <row r="8376" spans="1:16" x14ac:dyDescent="0.45">
      <c r="A8376">
        <v>8375</v>
      </c>
      <c r="B8376" s="10">
        <v>45538</v>
      </c>
      <c r="C8376">
        <v>2040</v>
      </c>
      <c r="D8376" t="s">
        <v>80</v>
      </c>
      <c r="E8376">
        <v>55</v>
      </c>
      <c r="F8376" t="s">
        <v>6</v>
      </c>
      <c r="G8376">
        <v>1</v>
      </c>
      <c r="H8376">
        <v>3228.15</v>
      </c>
      <c r="I8376">
        <v>3228.15</v>
      </c>
      <c r="J8376" t="s">
        <v>81</v>
      </c>
      <c r="K8376" t="s">
        <v>82</v>
      </c>
      <c r="L8376" t="s">
        <v>134</v>
      </c>
      <c r="M8376">
        <v>2024</v>
      </c>
      <c r="N8376" t="s">
        <v>84</v>
      </c>
      <c r="O8376" t="s">
        <v>5951</v>
      </c>
      <c r="P8376" t="s">
        <v>86</v>
      </c>
    </row>
    <row r="8377" spans="1:16" x14ac:dyDescent="0.45">
      <c r="A8377">
        <v>8376</v>
      </c>
      <c r="B8377" s="10">
        <v>45538</v>
      </c>
      <c r="C8377">
        <v>3273</v>
      </c>
      <c r="D8377" t="s">
        <v>80</v>
      </c>
      <c r="E8377">
        <v>35</v>
      </c>
      <c r="F8377" t="s">
        <v>9</v>
      </c>
      <c r="G8377">
        <v>4</v>
      </c>
      <c r="H8377">
        <v>946</v>
      </c>
      <c r="I8377">
        <v>3784</v>
      </c>
      <c r="J8377" t="s">
        <v>97</v>
      </c>
      <c r="K8377" t="s">
        <v>82</v>
      </c>
      <c r="L8377" t="s">
        <v>134</v>
      </c>
      <c r="M8377">
        <v>2024</v>
      </c>
      <c r="N8377" t="s">
        <v>84</v>
      </c>
      <c r="O8377" t="s">
        <v>1841</v>
      </c>
      <c r="P8377" t="s">
        <v>86</v>
      </c>
    </row>
    <row r="8378" spans="1:16" x14ac:dyDescent="0.45">
      <c r="A8378">
        <v>8377</v>
      </c>
      <c r="B8378" s="10">
        <v>45538</v>
      </c>
      <c r="C8378">
        <v>4629</v>
      </c>
      <c r="D8378" t="s">
        <v>89</v>
      </c>
      <c r="E8378">
        <v>36</v>
      </c>
      <c r="F8378" t="s">
        <v>6</v>
      </c>
      <c r="G8378">
        <v>2</v>
      </c>
      <c r="H8378">
        <v>229.48</v>
      </c>
      <c r="I8378">
        <v>458.96</v>
      </c>
      <c r="J8378" t="s">
        <v>97</v>
      </c>
      <c r="K8378" t="s">
        <v>567</v>
      </c>
      <c r="L8378" t="s">
        <v>134</v>
      </c>
      <c r="M8378">
        <v>2024</v>
      </c>
      <c r="N8378" t="s">
        <v>84</v>
      </c>
      <c r="O8378" t="s">
        <v>7194</v>
      </c>
      <c r="P8378" t="s">
        <v>86</v>
      </c>
    </row>
    <row r="8379" spans="1:16" x14ac:dyDescent="0.45">
      <c r="A8379">
        <v>8378</v>
      </c>
      <c r="B8379" s="10">
        <v>45538</v>
      </c>
      <c r="C8379">
        <v>3114</v>
      </c>
      <c r="D8379" t="s">
        <v>89</v>
      </c>
      <c r="E8379">
        <v>20</v>
      </c>
      <c r="F8379" t="s">
        <v>8</v>
      </c>
      <c r="G8379">
        <v>5</v>
      </c>
      <c r="H8379">
        <v>3488.35</v>
      </c>
      <c r="I8379">
        <v>17441.75</v>
      </c>
      <c r="J8379" t="s">
        <v>95</v>
      </c>
      <c r="K8379" t="s">
        <v>82</v>
      </c>
      <c r="L8379" t="s">
        <v>134</v>
      </c>
      <c r="M8379">
        <v>2024</v>
      </c>
      <c r="N8379" t="s">
        <v>84</v>
      </c>
      <c r="O8379" t="s">
        <v>4962</v>
      </c>
      <c r="P8379" t="s">
        <v>86</v>
      </c>
    </row>
    <row r="8380" spans="1:16" x14ac:dyDescent="0.45">
      <c r="A8380">
        <v>8379</v>
      </c>
      <c r="B8380" s="10">
        <v>45538</v>
      </c>
      <c r="C8380">
        <v>8364</v>
      </c>
      <c r="D8380" t="s">
        <v>80</v>
      </c>
      <c r="E8380">
        <v>52</v>
      </c>
      <c r="F8380" t="s">
        <v>6</v>
      </c>
      <c r="G8380">
        <v>3</v>
      </c>
      <c r="H8380">
        <v>3050.2</v>
      </c>
      <c r="I8380">
        <v>9150.6</v>
      </c>
      <c r="J8380" t="s">
        <v>93</v>
      </c>
      <c r="K8380" t="s">
        <v>82</v>
      </c>
      <c r="L8380" t="s">
        <v>134</v>
      </c>
      <c r="M8380">
        <v>2024</v>
      </c>
      <c r="N8380" t="s">
        <v>84</v>
      </c>
      <c r="O8380" t="s">
        <v>8553</v>
      </c>
      <c r="P8380" t="s">
        <v>748</v>
      </c>
    </row>
    <row r="8381" spans="1:16" x14ac:dyDescent="0.45">
      <c r="A8381">
        <v>8380</v>
      </c>
      <c r="B8381" s="10">
        <v>45538</v>
      </c>
      <c r="C8381">
        <v>2677</v>
      </c>
      <c r="D8381" t="s">
        <v>89</v>
      </c>
      <c r="E8381">
        <v>22</v>
      </c>
      <c r="F8381" t="s">
        <v>102</v>
      </c>
      <c r="G8381">
        <v>3</v>
      </c>
      <c r="H8381">
        <v>3076.02</v>
      </c>
      <c r="I8381">
        <v>9228.06</v>
      </c>
      <c r="J8381" t="s">
        <v>95</v>
      </c>
      <c r="K8381" t="s">
        <v>82</v>
      </c>
      <c r="L8381" t="s">
        <v>134</v>
      </c>
      <c r="M8381">
        <v>2024</v>
      </c>
      <c r="N8381" t="s">
        <v>84</v>
      </c>
      <c r="O8381" t="s">
        <v>6943</v>
      </c>
      <c r="P8381" t="s">
        <v>86</v>
      </c>
    </row>
    <row r="8382" spans="1:16" x14ac:dyDescent="0.45">
      <c r="A8382">
        <v>8381</v>
      </c>
      <c r="B8382" s="10">
        <v>45538</v>
      </c>
      <c r="C8382">
        <v>4094</v>
      </c>
      <c r="D8382" t="s">
        <v>89</v>
      </c>
      <c r="E8382">
        <v>52</v>
      </c>
      <c r="F8382" t="s">
        <v>6</v>
      </c>
      <c r="G8382">
        <v>5</v>
      </c>
      <c r="H8382">
        <v>2437.1999999999998</v>
      </c>
      <c r="I8382">
        <v>12186</v>
      </c>
      <c r="J8382" t="s">
        <v>93</v>
      </c>
      <c r="K8382" t="s">
        <v>82</v>
      </c>
      <c r="L8382" t="s">
        <v>134</v>
      </c>
      <c r="M8382">
        <v>2024</v>
      </c>
      <c r="N8382" t="s">
        <v>84</v>
      </c>
      <c r="O8382" t="s">
        <v>4346</v>
      </c>
      <c r="P8382" t="s">
        <v>86</v>
      </c>
    </row>
    <row r="8383" spans="1:16" x14ac:dyDescent="0.45">
      <c r="A8383">
        <v>8382</v>
      </c>
      <c r="B8383" s="10">
        <v>45538</v>
      </c>
      <c r="C8383">
        <v>6873</v>
      </c>
      <c r="D8383" t="s">
        <v>89</v>
      </c>
      <c r="E8383">
        <v>44</v>
      </c>
      <c r="F8383" t="s">
        <v>7</v>
      </c>
      <c r="G8383">
        <v>1</v>
      </c>
      <c r="H8383">
        <v>3091.49</v>
      </c>
      <c r="I8383">
        <v>3091.49</v>
      </c>
      <c r="J8383" t="s">
        <v>97</v>
      </c>
      <c r="K8383" t="s">
        <v>82</v>
      </c>
      <c r="L8383" t="s">
        <v>134</v>
      </c>
      <c r="M8383">
        <v>2024</v>
      </c>
      <c r="N8383" t="s">
        <v>84</v>
      </c>
      <c r="O8383" t="s">
        <v>5289</v>
      </c>
      <c r="P8383" t="s">
        <v>86</v>
      </c>
    </row>
    <row r="8384" spans="1:16" x14ac:dyDescent="0.45">
      <c r="A8384">
        <v>8383</v>
      </c>
      <c r="B8384" s="10">
        <v>45538</v>
      </c>
      <c r="C8384">
        <v>3284</v>
      </c>
      <c r="D8384" t="s">
        <v>80</v>
      </c>
      <c r="E8384">
        <v>54</v>
      </c>
      <c r="F8384" t="s">
        <v>5</v>
      </c>
      <c r="G8384">
        <v>3</v>
      </c>
      <c r="H8384">
        <v>4372.45</v>
      </c>
      <c r="I8384">
        <v>13117.35</v>
      </c>
      <c r="J8384" t="s">
        <v>93</v>
      </c>
      <c r="K8384" t="s">
        <v>82</v>
      </c>
      <c r="L8384" t="s">
        <v>134</v>
      </c>
      <c r="M8384">
        <v>2024</v>
      </c>
      <c r="N8384" t="s">
        <v>84</v>
      </c>
      <c r="O8384" t="s">
        <v>8554</v>
      </c>
      <c r="P8384" t="s">
        <v>748</v>
      </c>
    </row>
    <row r="8385" spans="1:16" x14ac:dyDescent="0.45">
      <c r="A8385">
        <v>8384</v>
      </c>
      <c r="B8385" s="10">
        <v>45539</v>
      </c>
      <c r="C8385">
        <v>6052</v>
      </c>
      <c r="D8385" t="s">
        <v>80</v>
      </c>
      <c r="E8385">
        <v>63</v>
      </c>
      <c r="F8385" t="s">
        <v>9</v>
      </c>
      <c r="G8385">
        <v>3</v>
      </c>
      <c r="H8385">
        <v>4762.41</v>
      </c>
      <c r="I8385">
        <v>14287.23</v>
      </c>
      <c r="J8385" t="s">
        <v>81</v>
      </c>
      <c r="K8385" t="s">
        <v>82</v>
      </c>
      <c r="L8385" t="s">
        <v>134</v>
      </c>
      <c r="M8385">
        <v>2024</v>
      </c>
      <c r="N8385" t="s">
        <v>84</v>
      </c>
      <c r="O8385" t="s">
        <v>478</v>
      </c>
      <c r="P8385" t="s">
        <v>86</v>
      </c>
    </row>
    <row r="8386" spans="1:16" x14ac:dyDescent="0.45">
      <c r="A8386">
        <v>8385</v>
      </c>
      <c r="B8386" s="10">
        <v>45539</v>
      </c>
      <c r="C8386">
        <v>8062</v>
      </c>
      <c r="D8386" t="s">
        <v>80</v>
      </c>
      <c r="E8386">
        <v>38</v>
      </c>
      <c r="F8386" t="s">
        <v>6</v>
      </c>
      <c r="G8386">
        <v>3</v>
      </c>
      <c r="H8386">
        <v>1755.31</v>
      </c>
      <c r="I8386">
        <v>5265.93</v>
      </c>
      <c r="J8386" t="s">
        <v>97</v>
      </c>
      <c r="K8386" t="s">
        <v>82</v>
      </c>
      <c r="L8386" t="s">
        <v>134</v>
      </c>
      <c r="M8386">
        <v>2024</v>
      </c>
      <c r="N8386" t="s">
        <v>84</v>
      </c>
      <c r="O8386" t="s">
        <v>6395</v>
      </c>
      <c r="P8386" t="s">
        <v>86</v>
      </c>
    </row>
    <row r="8387" spans="1:16" x14ac:dyDescent="0.45">
      <c r="A8387">
        <v>8386</v>
      </c>
      <c r="B8387" s="10">
        <v>45539</v>
      </c>
      <c r="C8387">
        <v>2589</v>
      </c>
      <c r="D8387" t="s">
        <v>89</v>
      </c>
      <c r="E8387">
        <v>33</v>
      </c>
      <c r="F8387" t="s">
        <v>6</v>
      </c>
      <c r="G8387">
        <v>2</v>
      </c>
      <c r="H8387">
        <v>2464.9699999999998</v>
      </c>
      <c r="I8387">
        <v>4929.9399999999996</v>
      </c>
      <c r="J8387" t="s">
        <v>87</v>
      </c>
      <c r="K8387" t="s">
        <v>82</v>
      </c>
      <c r="L8387" t="s">
        <v>134</v>
      </c>
      <c r="M8387">
        <v>2024</v>
      </c>
      <c r="N8387" t="s">
        <v>84</v>
      </c>
      <c r="O8387" t="s">
        <v>3849</v>
      </c>
      <c r="P8387" t="s">
        <v>86</v>
      </c>
    </row>
    <row r="8388" spans="1:16" x14ac:dyDescent="0.45">
      <c r="A8388">
        <v>8387</v>
      </c>
      <c r="B8388" s="10">
        <v>45539</v>
      </c>
      <c r="C8388">
        <v>3520</v>
      </c>
      <c r="D8388" t="s">
        <v>80</v>
      </c>
      <c r="E8388">
        <v>45</v>
      </c>
      <c r="F8388" t="s">
        <v>8</v>
      </c>
      <c r="G8388">
        <v>2</v>
      </c>
      <c r="H8388">
        <v>1401.49</v>
      </c>
      <c r="I8388">
        <v>2802.98</v>
      </c>
      <c r="J8388" t="s">
        <v>93</v>
      </c>
      <c r="K8388" t="s">
        <v>82</v>
      </c>
      <c r="L8388" t="s">
        <v>134</v>
      </c>
      <c r="M8388">
        <v>2024</v>
      </c>
      <c r="N8388" t="s">
        <v>84</v>
      </c>
      <c r="O8388" t="s">
        <v>3502</v>
      </c>
      <c r="P8388" t="s">
        <v>86</v>
      </c>
    </row>
    <row r="8389" spans="1:16" x14ac:dyDescent="0.45">
      <c r="A8389">
        <v>8388</v>
      </c>
      <c r="B8389" s="10">
        <v>45539</v>
      </c>
      <c r="C8389">
        <v>5648</v>
      </c>
      <c r="D8389" t="s">
        <v>89</v>
      </c>
      <c r="E8389">
        <v>42</v>
      </c>
      <c r="F8389" t="s">
        <v>8</v>
      </c>
      <c r="G8389">
        <v>3</v>
      </c>
      <c r="H8389">
        <v>2087.35</v>
      </c>
      <c r="I8389">
        <v>6262.05</v>
      </c>
      <c r="J8389" t="s">
        <v>97</v>
      </c>
      <c r="K8389" t="s">
        <v>82</v>
      </c>
      <c r="L8389" t="s">
        <v>134</v>
      </c>
      <c r="M8389">
        <v>2024</v>
      </c>
      <c r="N8389" t="s">
        <v>84</v>
      </c>
      <c r="O8389" t="s">
        <v>8636</v>
      </c>
      <c r="P8389" t="s">
        <v>748</v>
      </c>
    </row>
    <row r="8390" spans="1:16" x14ac:dyDescent="0.45">
      <c r="A8390">
        <v>8389</v>
      </c>
      <c r="B8390" s="10">
        <v>45539</v>
      </c>
      <c r="C8390">
        <v>6729</v>
      </c>
      <c r="D8390" t="s">
        <v>89</v>
      </c>
      <c r="E8390">
        <v>50</v>
      </c>
      <c r="F8390" t="s">
        <v>7</v>
      </c>
      <c r="G8390">
        <v>4</v>
      </c>
      <c r="H8390">
        <v>3989.65</v>
      </c>
      <c r="I8390">
        <v>15958.6</v>
      </c>
      <c r="J8390" t="s">
        <v>93</v>
      </c>
      <c r="K8390" t="s">
        <v>82</v>
      </c>
      <c r="L8390" t="s">
        <v>134</v>
      </c>
      <c r="M8390">
        <v>2024</v>
      </c>
      <c r="N8390" t="s">
        <v>84</v>
      </c>
      <c r="O8390" t="s">
        <v>2167</v>
      </c>
      <c r="P8390" t="s">
        <v>86</v>
      </c>
    </row>
    <row r="8391" spans="1:16" x14ac:dyDescent="0.45">
      <c r="A8391">
        <v>8390</v>
      </c>
      <c r="B8391" s="10">
        <v>45539</v>
      </c>
      <c r="C8391">
        <v>1694</v>
      </c>
      <c r="D8391" t="s">
        <v>80</v>
      </c>
      <c r="E8391">
        <v>34</v>
      </c>
      <c r="F8391" t="s">
        <v>5</v>
      </c>
      <c r="G8391">
        <v>3</v>
      </c>
      <c r="H8391">
        <v>2153.6999999999998</v>
      </c>
      <c r="I8391">
        <v>6461.1</v>
      </c>
      <c r="J8391" t="s">
        <v>87</v>
      </c>
      <c r="K8391" t="s">
        <v>82</v>
      </c>
      <c r="L8391" t="s">
        <v>134</v>
      </c>
      <c r="M8391">
        <v>2024</v>
      </c>
      <c r="N8391" t="s">
        <v>84</v>
      </c>
      <c r="O8391" t="s">
        <v>8366</v>
      </c>
      <c r="P8391" t="s">
        <v>748</v>
      </c>
    </row>
    <row r="8392" spans="1:16" x14ac:dyDescent="0.45">
      <c r="A8392">
        <v>8391</v>
      </c>
      <c r="B8392" s="10">
        <v>45539</v>
      </c>
      <c r="C8392">
        <v>8807</v>
      </c>
      <c r="D8392" t="s">
        <v>80</v>
      </c>
      <c r="E8392">
        <v>60</v>
      </c>
      <c r="F8392" t="s">
        <v>9</v>
      </c>
      <c r="G8392">
        <v>1</v>
      </c>
      <c r="H8392">
        <v>1988.62</v>
      </c>
      <c r="I8392">
        <v>1988.62</v>
      </c>
      <c r="J8392" t="s">
        <v>81</v>
      </c>
      <c r="K8392" t="s">
        <v>567</v>
      </c>
      <c r="L8392" t="s">
        <v>134</v>
      </c>
      <c r="M8392">
        <v>2024</v>
      </c>
      <c r="N8392" t="s">
        <v>84</v>
      </c>
      <c r="O8392" t="s">
        <v>8123</v>
      </c>
      <c r="P8392" t="s">
        <v>86</v>
      </c>
    </row>
    <row r="8393" spans="1:16" x14ac:dyDescent="0.45">
      <c r="A8393">
        <v>8392</v>
      </c>
      <c r="B8393" s="10">
        <v>45539</v>
      </c>
      <c r="C8393">
        <v>4683</v>
      </c>
      <c r="D8393" t="s">
        <v>80</v>
      </c>
      <c r="E8393">
        <v>47</v>
      </c>
      <c r="F8393" t="s">
        <v>9</v>
      </c>
      <c r="G8393">
        <v>4</v>
      </c>
      <c r="H8393">
        <v>4258.05</v>
      </c>
      <c r="I8393">
        <v>17032.2</v>
      </c>
      <c r="J8393" t="s">
        <v>93</v>
      </c>
      <c r="K8393" t="s">
        <v>82</v>
      </c>
      <c r="L8393" t="s">
        <v>134</v>
      </c>
      <c r="M8393">
        <v>2024</v>
      </c>
      <c r="N8393" t="s">
        <v>84</v>
      </c>
      <c r="O8393" t="s">
        <v>2168</v>
      </c>
      <c r="P8393" t="s">
        <v>86</v>
      </c>
    </row>
    <row r="8394" spans="1:16" x14ac:dyDescent="0.45">
      <c r="A8394">
        <v>8393</v>
      </c>
      <c r="B8394" s="10">
        <v>45539</v>
      </c>
      <c r="C8394">
        <v>7704</v>
      </c>
      <c r="D8394" t="s">
        <v>89</v>
      </c>
      <c r="E8394">
        <v>58</v>
      </c>
      <c r="F8394" t="s">
        <v>9</v>
      </c>
      <c r="G8394">
        <v>1</v>
      </c>
      <c r="H8394">
        <v>56.3</v>
      </c>
      <c r="I8394">
        <v>56.3</v>
      </c>
      <c r="J8394" t="s">
        <v>81</v>
      </c>
      <c r="K8394" t="s">
        <v>567</v>
      </c>
      <c r="L8394" t="s">
        <v>134</v>
      </c>
      <c r="M8394">
        <v>2024</v>
      </c>
      <c r="N8394" t="s">
        <v>84</v>
      </c>
      <c r="O8394" t="s">
        <v>8124</v>
      </c>
      <c r="P8394" t="s">
        <v>86</v>
      </c>
    </row>
    <row r="8395" spans="1:16" x14ac:dyDescent="0.45">
      <c r="A8395">
        <v>8394</v>
      </c>
      <c r="B8395" s="10">
        <v>45539</v>
      </c>
      <c r="C8395">
        <v>8368</v>
      </c>
      <c r="D8395" t="s">
        <v>89</v>
      </c>
      <c r="E8395">
        <v>21</v>
      </c>
      <c r="F8395" t="s">
        <v>7</v>
      </c>
      <c r="G8395">
        <v>5</v>
      </c>
      <c r="H8395">
        <v>4268.33</v>
      </c>
      <c r="I8395">
        <v>21341.65</v>
      </c>
      <c r="J8395" t="s">
        <v>95</v>
      </c>
      <c r="K8395" t="s">
        <v>82</v>
      </c>
      <c r="L8395" t="s">
        <v>134</v>
      </c>
      <c r="M8395">
        <v>2024</v>
      </c>
      <c r="N8395" t="s">
        <v>84</v>
      </c>
      <c r="O8395" t="s">
        <v>4963</v>
      </c>
      <c r="P8395" t="s">
        <v>86</v>
      </c>
    </row>
    <row r="8396" spans="1:16" x14ac:dyDescent="0.45">
      <c r="A8396">
        <v>8395</v>
      </c>
      <c r="B8396" s="10">
        <v>45539</v>
      </c>
      <c r="C8396">
        <v>2971</v>
      </c>
      <c r="D8396" t="s">
        <v>80</v>
      </c>
      <c r="E8396">
        <v>19</v>
      </c>
      <c r="F8396" t="s">
        <v>7</v>
      </c>
      <c r="G8396">
        <v>5</v>
      </c>
      <c r="H8396">
        <v>947.97</v>
      </c>
      <c r="I8396">
        <v>4739.8500000000004</v>
      </c>
      <c r="J8396" t="s">
        <v>95</v>
      </c>
      <c r="K8396" t="s">
        <v>82</v>
      </c>
      <c r="L8396" t="s">
        <v>134</v>
      </c>
      <c r="M8396">
        <v>2024</v>
      </c>
      <c r="N8396" t="s">
        <v>84</v>
      </c>
      <c r="O8396" t="s">
        <v>4964</v>
      </c>
      <c r="P8396" t="s">
        <v>86</v>
      </c>
    </row>
    <row r="8397" spans="1:16" x14ac:dyDescent="0.45">
      <c r="A8397">
        <v>8396</v>
      </c>
      <c r="B8397" s="10">
        <v>45539</v>
      </c>
      <c r="C8397">
        <v>9055</v>
      </c>
      <c r="D8397" t="s">
        <v>89</v>
      </c>
      <c r="E8397">
        <v>26</v>
      </c>
      <c r="F8397" t="s">
        <v>6</v>
      </c>
      <c r="G8397">
        <v>2</v>
      </c>
      <c r="H8397">
        <v>1408.83</v>
      </c>
      <c r="I8397">
        <v>2817.66</v>
      </c>
      <c r="J8397" t="s">
        <v>87</v>
      </c>
      <c r="K8397" t="s">
        <v>82</v>
      </c>
      <c r="L8397" t="s">
        <v>134</v>
      </c>
      <c r="M8397">
        <v>2024</v>
      </c>
      <c r="N8397" t="s">
        <v>84</v>
      </c>
      <c r="O8397" t="s">
        <v>3850</v>
      </c>
      <c r="P8397" t="s">
        <v>86</v>
      </c>
    </row>
    <row r="8398" spans="1:16" x14ac:dyDescent="0.45">
      <c r="A8398">
        <v>8397</v>
      </c>
      <c r="B8398" s="10">
        <v>45539</v>
      </c>
      <c r="C8398">
        <v>5218</v>
      </c>
      <c r="D8398" t="s">
        <v>80</v>
      </c>
      <c r="E8398">
        <v>48</v>
      </c>
      <c r="F8398" t="s">
        <v>5</v>
      </c>
      <c r="G8398">
        <v>2</v>
      </c>
      <c r="H8398">
        <v>1839.96</v>
      </c>
      <c r="I8398">
        <v>3679.92</v>
      </c>
      <c r="J8398" t="s">
        <v>93</v>
      </c>
      <c r="K8398" t="s">
        <v>82</v>
      </c>
      <c r="L8398" t="s">
        <v>134</v>
      </c>
      <c r="M8398">
        <v>2024</v>
      </c>
      <c r="N8398" t="s">
        <v>84</v>
      </c>
      <c r="O8398" t="s">
        <v>3503</v>
      </c>
      <c r="P8398" t="s">
        <v>86</v>
      </c>
    </row>
    <row r="8399" spans="1:16" x14ac:dyDescent="0.45">
      <c r="A8399">
        <v>8398</v>
      </c>
      <c r="B8399" s="10">
        <v>45540</v>
      </c>
      <c r="C8399">
        <v>2868</v>
      </c>
      <c r="D8399" t="s">
        <v>80</v>
      </c>
      <c r="E8399">
        <v>42</v>
      </c>
      <c r="F8399" t="s">
        <v>9</v>
      </c>
      <c r="G8399">
        <v>2</v>
      </c>
      <c r="H8399">
        <v>4409.2299999999996</v>
      </c>
      <c r="I8399">
        <v>8818.4599999999991</v>
      </c>
      <c r="J8399" t="s">
        <v>97</v>
      </c>
      <c r="K8399" t="s">
        <v>82</v>
      </c>
      <c r="L8399" t="s">
        <v>134</v>
      </c>
      <c r="M8399">
        <v>2024</v>
      </c>
      <c r="N8399" t="s">
        <v>84</v>
      </c>
      <c r="O8399" t="s">
        <v>306</v>
      </c>
      <c r="P8399" t="s">
        <v>86</v>
      </c>
    </row>
    <row r="8400" spans="1:16" x14ac:dyDescent="0.45">
      <c r="A8400">
        <v>8399</v>
      </c>
      <c r="B8400" s="10">
        <v>45540</v>
      </c>
      <c r="C8400">
        <v>2671</v>
      </c>
      <c r="D8400" t="s">
        <v>80</v>
      </c>
      <c r="E8400">
        <v>54</v>
      </c>
      <c r="F8400" t="s">
        <v>9</v>
      </c>
      <c r="G8400">
        <v>5</v>
      </c>
      <c r="H8400">
        <v>4547.97</v>
      </c>
      <c r="I8400">
        <v>22739.85</v>
      </c>
      <c r="J8400" t="s">
        <v>93</v>
      </c>
      <c r="K8400" t="s">
        <v>82</v>
      </c>
      <c r="L8400" t="s">
        <v>134</v>
      </c>
      <c r="M8400">
        <v>2024</v>
      </c>
      <c r="N8400" t="s">
        <v>84</v>
      </c>
      <c r="O8400" t="s">
        <v>9209</v>
      </c>
      <c r="P8400" t="s">
        <v>748</v>
      </c>
    </row>
    <row r="8401" spans="1:16" x14ac:dyDescent="0.45">
      <c r="A8401">
        <v>8400</v>
      </c>
      <c r="B8401" s="10">
        <v>45540</v>
      </c>
      <c r="C8401">
        <v>2728</v>
      </c>
      <c r="D8401" t="s">
        <v>80</v>
      </c>
      <c r="E8401">
        <v>53</v>
      </c>
      <c r="F8401" t="s">
        <v>6</v>
      </c>
      <c r="G8401">
        <v>1</v>
      </c>
      <c r="H8401">
        <v>3322.83</v>
      </c>
      <c r="I8401">
        <v>3322.83</v>
      </c>
      <c r="J8401" t="s">
        <v>93</v>
      </c>
      <c r="K8401" t="s">
        <v>82</v>
      </c>
      <c r="L8401" t="s">
        <v>134</v>
      </c>
      <c r="M8401">
        <v>2024</v>
      </c>
      <c r="N8401" t="s">
        <v>84</v>
      </c>
      <c r="O8401" t="s">
        <v>5718</v>
      </c>
      <c r="P8401" t="s">
        <v>86</v>
      </c>
    </row>
    <row r="8402" spans="1:16" x14ac:dyDescent="0.45">
      <c r="A8402">
        <v>8401</v>
      </c>
      <c r="B8402" s="10">
        <v>45540</v>
      </c>
      <c r="C8402">
        <v>8632</v>
      </c>
      <c r="D8402" t="s">
        <v>80</v>
      </c>
      <c r="E8402">
        <v>22</v>
      </c>
      <c r="F8402" t="s">
        <v>5</v>
      </c>
      <c r="G8402">
        <v>4</v>
      </c>
      <c r="H8402">
        <v>2225.2399999999998</v>
      </c>
      <c r="I8402">
        <v>8900.9599999999991</v>
      </c>
      <c r="J8402" t="s">
        <v>95</v>
      </c>
      <c r="K8402" t="s">
        <v>82</v>
      </c>
      <c r="L8402" t="s">
        <v>134</v>
      </c>
      <c r="M8402">
        <v>2024</v>
      </c>
      <c r="N8402" t="s">
        <v>668</v>
      </c>
      <c r="O8402" t="s">
        <v>10069</v>
      </c>
      <c r="P8402" t="s">
        <v>86</v>
      </c>
    </row>
    <row r="8403" spans="1:16" x14ac:dyDescent="0.45">
      <c r="A8403">
        <v>8402</v>
      </c>
      <c r="B8403" s="10">
        <v>45540</v>
      </c>
      <c r="C8403">
        <v>7403</v>
      </c>
      <c r="D8403" t="s">
        <v>80</v>
      </c>
      <c r="E8403">
        <v>41</v>
      </c>
      <c r="F8403" t="s">
        <v>5</v>
      </c>
      <c r="G8403">
        <v>2</v>
      </c>
      <c r="H8403">
        <v>2604.83</v>
      </c>
      <c r="I8403">
        <v>5209.66</v>
      </c>
      <c r="J8403" t="s">
        <v>97</v>
      </c>
      <c r="K8403" t="s">
        <v>82</v>
      </c>
      <c r="L8403" t="s">
        <v>134</v>
      </c>
      <c r="M8403">
        <v>2024</v>
      </c>
      <c r="N8403" t="s">
        <v>84</v>
      </c>
      <c r="O8403" t="s">
        <v>2894</v>
      </c>
      <c r="P8403" t="s">
        <v>86</v>
      </c>
    </row>
    <row r="8404" spans="1:16" x14ac:dyDescent="0.45">
      <c r="A8404">
        <v>8403</v>
      </c>
      <c r="B8404" s="10">
        <v>45540</v>
      </c>
      <c r="C8404">
        <v>7092</v>
      </c>
      <c r="D8404" t="s">
        <v>89</v>
      </c>
      <c r="E8404">
        <v>41</v>
      </c>
      <c r="F8404" t="s">
        <v>5</v>
      </c>
      <c r="G8404">
        <v>5</v>
      </c>
      <c r="H8404">
        <v>2922.99</v>
      </c>
      <c r="I8404">
        <v>14614.95</v>
      </c>
      <c r="J8404" t="s">
        <v>97</v>
      </c>
      <c r="K8404" t="s">
        <v>82</v>
      </c>
      <c r="L8404" t="s">
        <v>134</v>
      </c>
      <c r="M8404">
        <v>2024</v>
      </c>
      <c r="N8404" t="s">
        <v>84</v>
      </c>
      <c r="O8404" t="s">
        <v>8924</v>
      </c>
      <c r="P8404" t="s">
        <v>748</v>
      </c>
    </row>
    <row r="8405" spans="1:16" x14ac:dyDescent="0.45">
      <c r="A8405">
        <v>8404</v>
      </c>
      <c r="B8405" s="10">
        <v>45540</v>
      </c>
      <c r="C8405">
        <v>3142</v>
      </c>
      <c r="D8405" t="s">
        <v>89</v>
      </c>
      <c r="E8405">
        <v>46</v>
      </c>
      <c r="F8405" t="s">
        <v>8</v>
      </c>
      <c r="G8405">
        <v>2</v>
      </c>
      <c r="H8405">
        <v>4772.25</v>
      </c>
      <c r="I8405">
        <v>9544.5</v>
      </c>
      <c r="J8405" t="s">
        <v>93</v>
      </c>
      <c r="K8405" t="s">
        <v>82</v>
      </c>
      <c r="L8405" t="s">
        <v>134</v>
      </c>
      <c r="M8405">
        <v>2024</v>
      </c>
      <c r="N8405" t="s">
        <v>84</v>
      </c>
      <c r="O8405" t="s">
        <v>3504</v>
      </c>
      <c r="P8405" t="s">
        <v>86</v>
      </c>
    </row>
    <row r="8406" spans="1:16" x14ac:dyDescent="0.45">
      <c r="A8406">
        <v>8405</v>
      </c>
      <c r="B8406" s="10">
        <v>45540</v>
      </c>
      <c r="C8406">
        <v>7184</v>
      </c>
      <c r="D8406" t="s">
        <v>80</v>
      </c>
      <c r="E8406">
        <v>62</v>
      </c>
      <c r="F8406" t="s">
        <v>5</v>
      </c>
      <c r="G8406">
        <v>3</v>
      </c>
      <c r="H8406">
        <v>4847.38</v>
      </c>
      <c r="I8406">
        <v>14542.14</v>
      </c>
      <c r="J8406" t="s">
        <v>81</v>
      </c>
      <c r="K8406" t="s">
        <v>82</v>
      </c>
      <c r="L8406" t="s">
        <v>134</v>
      </c>
      <c r="M8406">
        <v>2024</v>
      </c>
      <c r="N8406" t="s">
        <v>84</v>
      </c>
      <c r="O8406" t="s">
        <v>6797</v>
      </c>
      <c r="P8406" t="s">
        <v>86</v>
      </c>
    </row>
    <row r="8407" spans="1:16" x14ac:dyDescent="0.45">
      <c r="A8407">
        <v>8406</v>
      </c>
      <c r="B8407" s="10">
        <v>45540</v>
      </c>
      <c r="C8407">
        <v>7010</v>
      </c>
      <c r="D8407" t="s">
        <v>80</v>
      </c>
      <c r="E8407">
        <v>48</v>
      </c>
      <c r="F8407" t="s">
        <v>102</v>
      </c>
      <c r="G8407">
        <v>4</v>
      </c>
      <c r="H8407">
        <v>4244.3</v>
      </c>
      <c r="I8407">
        <v>16977.2</v>
      </c>
      <c r="J8407" t="s">
        <v>93</v>
      </c>
      <c r="K8407" t="s">
        <v>82</v>
      </c>
      <c r="L8407" t="s">
        <v>134</v>
      </c>
      <c r="M8407">
        <v>2024</v>
      </c>
      <c r="N8407" t="s">
        <v>668</v>
      </c>
      <c r="O8407" t="s">
        <v>10070</v>
      </c>
      <c r="P8407" t="s">
        <v>86</v>
      </c>
    </row>
    <row r="8408" spans="1:16" x14ac:dyDescent="0.45">
      <c r="A8408">
        <v>8407</v>
      </c>
      <c r="B8408" s="10">
        <v>45540</v>
      </c>
      <c r="C8408">
        <v>1253</v>
      </c>
      <c r="D8408" t="s">
        <v>89</v>
      </c>
      <c r="E8408">
        <v>54</v>
      </c>
      <c r="F8408" t="s">
        <v>7</v>
      </c>
      <c r="G8408">
        <v>1</v>
      </c>
      <c r="H8408">
        <v>2939.46</v>
      </c>
      <c r="I8408">
        <v>2939.46</v>
      </c>
      <c r="J8408" t="s">
        <v>93</v>
      </c>
      <c r="K8408" t="s">
        <v>82</v>
      </c>
      <c r="L8408" t="s">
        <v>134</v>
      </c>
      <c r="M8408">
        <v>2024</v>
      </c>
      <c r="N8408" t="s">
        <v>84</v>
      </c>
      <c r="O8408" t="s">
        <v>5719</v>
      </c>
      <c r="P8408" t="s">
        <v>86</v>
      </c>
    </row>
    <row r="8409" spans="1:16" x14ac:dyDescent="0.45">
      <c r="A8409">
        <v>8408</v>
      </c>
      <c r="B8409" s="10">
        <v>45540</v>
      </c>
      <c r="C8409">
        <v>5102</v>
      </c>
      <c r="D8409" t="s">
        <v>89</v>
      </c>
      <c r="E8409">
        <v>36</v>
      </c>
      <c r="F8409" t="s">
        <v>5</v>
      </c>
      <c r="G8409">
        <v>2</v>
      </c>
      <c r="H8409">
        <v>1984.14</v>
      </c>
      <c r="I8409">
        <v>3968.28</v>
      </c>
      <c r="J8409" t="s">
        <v>97</v>
      </c>
      <c r="K8409" t="s">
        <v>82</v>
      </c>
      <c r="L8409" t="s">
        <v>134</v>
      </c>
      <c r="M8409">
        <v>2024</v>
      </c>
      <c r="N8409" t="s">
        <v>84</v>
      </c>
      <c r="O8409" t="s">
        <v>2895</v>
      </c>
      <c r="P8409" t="s">
        <v>86</v>
      </c>
    </row>
    <row r="8410" spans="1:16" x14ac:dyDescent="0.45">
      <c r="A8410">
        <v>8409</v>
      </c>
      <c r="B8410" s="10">
        <v>45540</v>
      </c>
      <c r="C8410">
        <v>4542</v>
      </c>
      <c r="D8410" t="s">
        <v>80</v>
      </c>
      <c r="E8410">
        <v>40</v>
      </c>
      <c r="F8410" t="s">
        <v>8</v>
      </c>
      <c r="G8410">
        <v>3</v>
      </c>
      <c r="H8410">
        <v>1189.8900000000001</v>
      </c>
      <c r="I8410">
        <v>3569.67</v>
      </c>
      <c r="J8410" t="s">
        <v>97</v>
      </c>
      <c r="K8410" t="s">
        <v>82</v>
      </c>
      <c r="L8410" t="s">
        <v>134</v>
      </c>
      <c r="M8410">
        <v>2024</v>
      </c>
      <c r="N8410" t="s">
        <v>84</v>
      </c>
      <c r="O8410" t="s">
        <v>6396</v>
      </c>
      <c r="P8410" t="s">
        <v>86</v>
      </c>
    </row>
    <row r="8411" spans="1:16" x14ac:dyDescent="0.45">
      <c r="A8411">
        <v>8410</v>
      </c>
      <c r="B8411" s="10">
        <v>45540</v>
      </c>
      <c r="C8411">
        <v>3775</v>
      </c>
      <c r="D8411" t="s">
        <v>80</v>
      </c>
      <c r="E8411">
        <v>52</v>
      </c>
      <c r="F8411" t="s">
        <v>102</v>
      </c>
      <c r="G8411">
        <v>3</v>
      </c>
      <c r="H8411">
        <v>2695.56</v>
      </c>
      <c r="I8411">
        <v>8086.68</v>
      </c>
      <c r="J8411" t="s">
        <v>93</v>
      </c>
      <c r="K8411" t="s">
        <v>82</v>
      </c>
      <c r="L8411" t="s">
        <v>134</v>
      </c>
      <c r="M8411">
        <v>2024</v>
      </c>
      <c r="N8411" t="s">
        <v>84</v>
      </c>
      <c r="O8411" t="s">
        <v>6620</v>
      </c>
      <c r="P8411" t="s">
        <v>86</v>
      </c>
    </row>
    <row r="8412" spans="1:16" x14ac:dyDescent="0.45">
      <c r="A8412">
        <v>8411</v>
      </c>
      <c r="B8412" s="10">
        <v>45540</v>
      </c>
      <c r="C8412">
        <v>8678</v>
      </c>
      <c r="D8412" t="s">
        <v>89</v>
      </c>
      <c r="E8412">
        <v>23</v>
      </c>
      <c r="F8412" t="s">
        <v>8</v>
      </c>
      <c r="G8412">
        <v>4</v>
      </c>
      <c r="H8412">
        <v>1760.87</v>
      </c>
      <c r="I8412">
        <v>7043.48</v>
      </c>
      <c r="J8412" t="s">
        <v>95</v>
      </c>
      <c r="K8412" t="s">
        <v>82</v>
      </c>
      <c r="L8412" t="s">
        <v>134</v>
      </c>
      <c r="M8412">
        <v>2024</v>
      </c>
      <c r="N8412" t="s">
        <v>84</v>
      </c>
      <c r="O8412" t="s">
        <v>2428</v>
      </c>
      <c r="P8412" t="s">
        <v>86</v>
      </c>
    </row>
    <row r="8413" spans="1:16" x14ac:dyDescent="0.45">
      <c r="A8413">
        <v>8412</v>
      </c>
      <c r="B8413" s="10">
        <v>45541</v>
      </c>
      <c r="C8413">
        <v>7212</v>
      </c>
      <c r="D8413" t="s">
        <v>80</v>
      </c>
      <c r="E8413">
        <v>23</v>
      </c>
      <c r="F8413" t="s">
        <v>8</v>
      </c>
      <c r="G8413">
        <v>5</v>
      </c>
      <c r="H8413">
        <v>410.09</v>
      </c>
      <c r="I8413">
        <v>2050.4499999999998</v>
      </c>
      <c r="J8413" t="s">
        <v>95</v>
      </c>
      <c r="K8413" t="s">
        <v>82</v>
      </c>
      <c r="L8413" t="s">
        <v>134</v>
      </c>
      <c r="M8413">
        <v>2024</v>
      </c>
      <c r="N8413" t="s">
        <v>84</v>
      </c>
      <c r="O8413" t="s">
        <v>393</v>
      </c>
      <c r="P8413" t="s">
        <v>86</v>
      </c>
    </row>
    <row r="8414" spans="1:16" x14ac:dyDescent="0.45">
      <c r="A8414">
        <v>8413</v>
      </c>
      <c r="B8414" s="10">
        <v>45541</v>
      </c>
      <c r="C8414">
        <v>5637</v>
      </c>
      <c r="D8414" t="s">
        <v>89</v>
      </c>
      <c r="E8414">
        <v>54</v>
      </c>
      <c r="F8414" t="s">
        <v>6</v>
      </c>
      <c r="G8414">
        <v>5</v>
      </c>
      <c r="H8414">
        <v>2407.29</v>
      </c>
      <c r="I8414">
        <v>12036.45</v>
      </c>
      <c r="J8414" t="s">
        <v>93</v>
      </c>
      <c r="K8414" t="s">
        <v>82</v>
      </c>
      <c r="L8414" t="s">
        <v>134</v>
      </c>
      <c r="M8414">
        <v>2024</v>
      </c>
      <c r="N8414" t="s">
        <v>668</v>
      </c>
      <c r="O8414" t="s">
        <v>9781</v>
      </c>
      <c r="P8414" t="s">
        <v>86</v>
      </c>
    </row>
    <row r="8415" spans="1:16" x14ac:dyDescent="0.45">
      <c r="A8415">
        <v>8414</v>
      </c>
      <c r="B8415" s="10">
        <v>45541</v>
      </c>
      <c r="C8415">
        <v>7034</v>
      </c>
      <c r="D8415" t="s">
        <v>80</v>
      </c>
      <c r="E8415">
        <v>47</v>
      </c>
      <c r="F8415" t="s">
        <v>8</v>
      </c>
      <c r="G8415">
        <v>2</v>
      </c>
      <c r="H8415">
        <v>2876.88</v>
      </c>
      <c r="I8415">
        <v>5753.76</v>
      </c>
      <c r="J8415" t="s">
        <v>93</v>
      </c>
      <c r="K8415" t="s">
        <v>82</v>
      </c>
      <c r="L8415" t="s">
        <v>134</v>
      </c>
      <c r="M8415">
        <v>2024</v>
      </c>
      <c r="N8415" t="s">
        <v>84</v>
      </c>
      <c r="O8415" t="s">
        <v>3505</v>
      </c>
      <c r="P8415" t="s">
        <v>86</v>
      </c>
    </row>
    <row r="8416" spans="1:16" x14ac:dyDescent="0.45">
      <c r="A8416">
        <v>8415</v>
      </c>
      <c r="B8416" s="10">
        <v>45541</v>
      </c>
      <c r="C8416">
        <v>9457</v>
      </c>
      <c r="D8416" t="s">
        <v>89</v>
      </c>
      <c r="E8416">
        <v>18</v>
      </c>
      <c r="F8416" t="s">
        <v>8</v>
      </c>
      <c r="G8416">
        <v>2</v>
      </c>
      <c r="H8416">
        <v>3076.01</v>
      </c>
      <c r="I8416">
        <v>6152.02</v>
      </c>
      <c r="J8416" t="s">
        <v>95</v>
      </c>
      <c r="K8416" t="s">
        <v>82</v>
      </c>
      <c r="L8416" t="s">
        <v>134</v>
      </c>
      <c r="M8416">
        <v>2024</v>
      </c>
      <c r="N8416" t="s">
        <v>84</v>
      </c>
      <c r="O8416" t="s">
        <v>2612</v>
      </c>
      <c r="P8416" t="s">
        <v>86</v>
      </c>
    </row>
    <row r="8417" spans="1:16" x14ac:dyDescent="0.45">
      <c r="A8417">
        <v>8416</v>
      </c>
      <c r="B8417" s="10">
        <v>45541</v>
      </c>
      <c r="C8417">
        <v>7476</v>
      </c>
      <c r="D8417" t="s">
        <v>80</v>
      </c>
      <c r="E8417">
        <v>25</v>
      </c>
      <c r="F8417" t="s">
        <v>9</v>
      </c>
      <c r="G8417">
        <v>5</v>
      </c>
      <c r="H8417">
        <v>415.38</v>
      </c>
      <c r="I8417">
        <v>2076.9</v>
      </c>
      <c r="J8417" t="s">
        <v>87</v>
      </c>
      <c r="K8417" t="s">
        <v>82</v>
      </c>
      <c r="L8417" t="s">
        <v>134</v>
      </c>
      <c r="M8417">
        <v>2024</v>
      </c>
      <c r="N8417" t="s">
        <v>84</v>
      </c>
      <c r="O8417" t="s">
        <v>4095</v>
      </c>
      <c r="P8417" t="s">
        <v>86</v>
      </c>
    </row>
    <row r="8418" spans="1:16" x14ac:dyDescent="0.45">
      <c r="A8418">
        <v>8417</v>
      </c>
      <c r="B8418" s="10">
        <v>45541</v>
      </c>
      <c r="C8418">
        <v>4148</v>
      </c>
      <c r="D8418" t="s">
        <v>80</v>
      </c>
      <c r="E8418">
        <v>45</v>
      </c>
      <c r="F8418" t="s">
        <v>7</v>
      </c>
      <c r="G8418">
        <v>1</v>
      </c>
      <c r="H8418">
        <v>2441.4</v>
      </c>
      <c r="I8418">
        <v>2441.4</v>
      </c>
      <c r="J8418" t="s">
        <v>93</v>
      </c>
      <c r="K8418" t="s">
        <v>82</v>
      </c>
      <c r="L8418" t="s">
        <v>134</v>
      </c>
      <c r="M8418">
        <v>2024</v>
      </c>
      <c r="N8418" t="s">
        <v>84</v>
      </c>
      <c r="O8418" t="s">
        <v>5720</v>
      </c>
      <c r="P8418" t="s">
        <v>86</v>
      </c>
    </row>
    <row r="8419" spans="1:16" x14ac:dyDescent="0.45">
      <c r="A8419">
        <v>8418</v>
      </c>
      <c r="B8419" s="10">
        <v>45541</v>
      </c>
      <c r="C8419">
        <v>4359</v>
      </c>
      <c r="D8419" t="s">
        <v>80</v>
      </c>
      <c r="E8419">
        <v>42</v>
      </c>
      <c r="F8419" t="s">
        <v>6</v>
      </c>
      <c r="G8419">
        <v>1</v>
      </c>
      <c r="H8419">
        <v>3296.77</v>
      </c>
      <c r="I8419">
        <v>3296.77</v>
      </c>
      <c r="J8419" t="s">
        <v>97</v>
      </c>
      <c r="K8419" t="s">
        <v>82</v>
      </c>
      <c r="L8419" t="s">
        <v>134</v>
      </c>
      <c r="M8419">
        <v>2024</v>
      </c>
      <c r="N8419" t="s">
        <v>668</v>
      </c>
      <c r="O8419" t="s">
        <v>9661</v>
      </c>
      <c r="P8419" t="s">
        <v>86</v>
      </c>
    </row>
    <row r="8420" spans="1:16" x14ac:dyDescent="0.45">
      <c r="A8420">
        <v>8419</v>
      </c>
      <c r="B8420" s="10">
        <v>45541</v>
      </c>
      <c r="C8420">
        <v>2004</v>
      </c>
      <c r="D8420" t="s">
        <v>89</v>
      </c>
      <c r="E8420">
        <v>50</v>
      </c>
      <c r="F8420" t="s">
        <v>6</v>
      </c>
      <c r="G8420">
        <v>3</v>
      </c>
      <c r="H8420">
        <v>4807.2700000000004</v>
      </c>
      <c r="I8420">
        <v>14421.81</v>
      </c>
      <c r="J8420" t="s">
        <v>93</v>
      </c>
      <c r="K8420" t="s">
        <v>82</v>
      </c>
      <c r="L8420" t="s">
        <v>134</v>
      </c>
      <c r="M8420">
        <v>2024</v>
      </c>
      <c r="N8420" t="s">
        <v>84</v>
      </c>
      <c r="O8420" t="s">
        <v>8555</v>
      </c>
      <c r="P8420" t="s">
        <v>748</v>
      </c>
    </row>
    <row r="8421" spans="1:16" x14ac:dyDescent="0.45">
      <c r="A8421">
        <v>8420</v>
      </c>
      <c r="B8421" s="10">
        <v>45541</v>
      </c>
      <c r="C8421">
        <v>5717</v>
      </c>
      <c r="D8421" t="s">
        <v>80</v>
      </c>
      <c r="E8421">
        <v>55</v>
      </c>
      <c r="F8421" t="s">
        <v>9</v>
      </c>
      <c r="G8421">
        <v>4</v>
      </c>
      <c r="H8421">
        <v>173.98</v>
      </c>
      <c r="I8421">
        <v>695.92</v>
      </c>
      <c r="J8421" t="s">
        <v>81</v>
      </c>
      <c r="K8421" t="s">
        <v>567</v>
      </c>
      <c r="L8421" t="s">
        <v>134</v>
      </c>
      <c r="M8421">
        <v>2024</v>
      </c>
      <c r="N8421" t="s">
        <v>84</v>
      </c>
      <c r="O8421" t="s">
        <v>7426</v>
      </c>
      <c r="P8421" t="s">
        <v>86</v>
      </c>
    </row>
    <row r="8422" spans="1:16" x14ac:dyDescent="0.45">
      <c r="A8422">
        <v>8421</v>
      </c>
      <c r="B8422" s="10">
        <v>45541</v>
      </c>
      <c r="C8422">
        <v>4271</v>
      </c>
      <c r="D8422" t="s">
        <v>89</v>
      </c>
      <c r="E8422">
        <v>31</v>
      </c>
      <c r="F8422" t="s">
        <v>102</v>
      </c>
      <c r="G8422">
        <v>1</v>
      </c>
      <c r="H8422">
        <v>3397.6</v>
      </c>
      <c r="I8422">
        <v>3397.6</v>
      </c>
      <c r="J8422" t="s">
        <v>87</v>
      </c>
      <c r="K8422" t="s">
        <v>82</v>
      </c>
      <c r="L8422" t="s">
        <v>134</v>
      </c>
      <c r="M8422">
        <v>2024</v>
      </c>
      <c r="N8422" t="s">
        <v>84</v>
      </c>
      <c r="O8422" t="s">
        <v>5498</v>
      </c>
      <c r="P8422" t="s">
        <v>86</v>
      </c>
    </row>
    <row r="8423" spans="1:16" x14ac:dyDescent="0.45">
      <c r="A8423">
        <v>8422</v>
      </c>
      <c r="B8423" s="10">
        <v>45541</v>
      </c>
      <c r="C8423">
        <v>1209</v>
      </c>
      <c r="D8423" t="s">
        <v>89</v>
      </c>
      <c r="E8423">
        <v>28</v>
      </c>
      <c r="F8423" t="s">
        <v>9</v>
      </c>
      <c r="G8423">
        <v>2</v>
      </c>
      <c r="H8423">
        <v>358.57</v>
      </c>
      <c r="I8423">
        <v>717.14</v>
      </c>
      <c r="J8423" t="s">
        <v>87</v>
      </c>
      <c r="K8423" t="s">
        <v>567</v>
      </c>
      <c r="L8423" t="s">
        <v>134</v>
      </c>
      <c r="M8423">
        <v>2024</v>
      </c>
      <c r="N8423" t="s">
        <v>84</v>
      </c>
      <c r="O8423" t="s">
        <v>7121</v>
      </c>
      <c r="P8423" t="s">
        <v>86</v>
      </c>
    </row>
    <row r="8424" spans="1:16" x14ac:dyDescent="0.45">
      <c r="A8424">
        <v>8423</v>
      </c>
      <c r="B8424" s="10">
        <v>45541</v>
      </c>
      <c r="C8424">
        <v>6539</v>
      </c>
      <c r="D8424" t="s">
        <v>89</v>
      </c>
      <c r="E8424">
        <v>19</v>
      </c>
      <c r="F8424" t="s">
        <v>6</v>
      </c>
      <c r="G8424">
        <v>1</v>
      </c>
      <c r="H8424">
        <v>836.28</v>
      </c>
      <c r="I8424">
        <v>836.28</v>
      </c>
      <c r="J8424" t="s">
        <v>95</v>
      </c>
      <c r="K8424" t="s">
        <v>567</v>
      </c>
      <c r="L8424" t="s">
        <v>134</v>
      </c>
      <c r="M8424">
        <v>2024</v>
      </c>
      <c r="N8424" t="s">
        <v>84</v>
      </c>
      <c r="O8424" t="s">
        <v>7745</v>
      </c>
      <c r="P8424" t="s">
        <v>86</v>
      </c>
    </row>
    <row r="8425" spans="1:16" x14ac:dyDescent="0.45">
      <c r="A8425">
        <v>8424</v>
      </c>
      <c r="B8425" s="10">
        <v>45541</v>
      </c>
      <c r="C8425">
        <v>1153</v>
      </c>
      <c r="D8425" t="s">
        <v>89</v>
      </c>
      <c r="E8425">
        <v>47</v>
      </c>
      <c r="F8425" t="s">
        <v>102</v>
      </c>
      <c r="G8425">
        <v>4</v>
      </c>
      <c r="H8425">
        <v>907.87</v>
      </c>
      <c r="I8425">
        <v>3631.48</v>
      </c>
      <c r="J8425" t="s">
        <v>93</v>
      </c>
      <c r="K8425" t="s">
        <v>82</v>
      </c>
      <c r="L8425" t="s">
        <v>134</v>
      </c>
      <c r="M8425">
        <v>2024</v>
      </c>
      <c r="N8425" t="s">
        <v>84</v>
      </c>
      <c r="O8425" t="s">
        <v>2169</v>
      </c>
      <c r="P8425" t="s">
        <v>86</v>
      </c>
    </row>
    <row r="8426" spans="1:16" x14ac:dyDescent="0.45">
      <c r="A8426">
        <v>8425</v>
      </c>
      <c r="B8426" s="10">
        <v>45542</v>
      </c>
      <c r="C8426">
        <v>4593</v>
      </c>
      <c r="D8426" t="s">
        <v>80</v>
      </c>
      <c r="E8426">
        <v>47</v>
      </c>
      <c r="F8426" t="s">
        <v>6</v>
      </c>
      <c r="G8426">
        <v>2</v>
      </c>
      <c r="H8426">
        <v>1677.92</v>
      </c>
      <c r="I8426">
        <v>3355.84</v>
      </c>
      <c r="J8426" t="s">
        <v>93</v>
      </c>
      <c r="K8426" t="s">
        <v>82</v>
      </c>
      <c r="L8426" t="s">
        <v>134</v>
      </c>
      <c r="M8426">
        <v>2024</v>
      </c>
      <c r="N8426" t="s">
        <v>84</v>
      </c>
      <c r="O8426" t="s">
        <v>307</v>
      </c>
      <c r="P8426" t="s">
        <v>86</v>
      </c>
    </row>
    <row r="8427" spans="1:16" x14ac:dyDescent="0.45">
      <c r="A8427">
        <v>8426</v>
      </c>
      <c r="B8427" s="10">
        <v>45542</v>
      </c>
      <c r="C8427">
        <v>9606</v>
      </c>
      <c r="D8427" t="s">
        <v>80</v>
      </c>
      <c r="E8427">
        <v>21</v>
      </c>
      <c r="F8427" t="s">
        <v>5</v>
      </c>
      <c r="G8427">
        <v>4</v>
      </c>
      <c r="H8427">
        <v>4164.93</v>
      </c>
      <c r="I8427">
        <v>16659.72</v>
      </c>
      <c r="J8427" t="s">
        <v>95</v>
      </c>
      <c r="K8427" t="s">
        <v>82</v>
      </c>
      <c r="L8427" t="s">
        <v>134</v>
      </c>
      <c r="M8427">
        <v>2024</v>
      </c>
      <c r="N8427" t="s">
        <v>84</v>
      </c>
      <c r="O8427" t="s">
        <v>2429</v>
      </c>
      <c r="P8427" t="s">
        <v>86</v>
      </c>
    </row>
    <row r="8428" spans="1:16" x14ac:dyDescent="0.45">
      <c r="A8428">
        <v>8427</v>
      </c>
      <c r="B8428" s="10">
        <v>45542</v>
      </c>
      <c r="C8428">
        <v>2284</v>
      </c>
      <c r="D8428" t="s">
        <v>80</v>
      </c>
      <c r="E8428">
        <v>30</v>
      </c>
      <c r="F8428" t="s">
        <v>102</v>
      </c>
      <c r="G8428">
        <v>5</v>
      </c>
      <c r="H8428">
        <v>4288.37</v>
      </c>
      <c r="I8428">
        <v>21441.85</v>
      </c>
      <c r="J8428" t="s">
        <v>87</v>
      </c>
      <c r="K8428" t="s">
        <v>82</v>
      </c>
      <c r="L8428" t="s">
        <v>134</v>
      </c>
      <c r="M8428">
        <v>2024</v>
      </c>
      <c r="N8428" t="s">
        <v>84</v>
      </c>
      <c r="O8428" t="s">
        <v>4096</v>
      </c>
      <c r="P8428" t="s">
        <v>86</v>
      </c>
    </row>
    <row r="8429" spans="1:16" x14ac:dyDescent="0.45">
      <c r="A8429">
        <v>8428</v>
      </c>
      <c r="B8429" s="10">
        <v>45542</v>
      </c>
      <c r="C8429">
        <v>4148</v>
      </c>
      <c r="D8429" t="s">
        <v>89</v>
      </c>
      <c r="E8429">
        <v>24</v>
      </c>
      <c r="F8429" t="s">
        <v>6</v>
      </c>
      <c r="G8429">
        <v>4</v>
      </c>
      <c r="H8429">
        <v>1906.01</v>
      </c>
      <c r="I8429">
        <v>7624.04</v>
      </c>
      <c r="J8429" t="s">
        <v>95</v>
      </c>
      <c r="K8429" t="s">
        <v>82</v>
      </c>
      <c r="L8429" t="s">
        <v>134</v>
      </c>
      <c r="M8429">
        <v>2024</v>
      </c>
      <c r="N8429" t="s">
        <v>84</v>
      </c>
      <c r="O8429" t="s">
        <v>2430</v>
      </c>
      <c r="P8429" t="s">
        <v>86</v>
      </c>
    </row>
    <row r="8430" spans="1:16" x14ac:dyDescent="0.45">
      <c r="A8430">
        <v>8429</v>
      </c>
      <c r="B8430" s="10">
        <v>45542</v>
      </c>
      <c r="C8430">
        <v>1768</v>
      </c>
      <c r="D8430" t="s">
        <v>80</v>
      </c>
      <c r="E8430">
        <v>55</v>
      </c>
      <c r="F8430" t="s">
        <v>9</v>
      </c>
      <c r="G8430">
        <v>4</v>
      </c>
      <c r="H8430">
        <v>2184.9499999999998</v>
      </c>
      <c r="I8430">
        <v>8739.7999999999993</v>
      </c>
      <c r="J8430" t="s">
        <v>81</v>
      </c>
      <c r="K8430" t="s">
        <v>82</v>
      </c>
      <c r="L8430" t="s">
        <v>134</v>
      </c>
      <c r="M8430">
        <v>2024</v>
      </c>
      <c r="N8430" t="s">
        <v>84</v>
      </c>
      <c r="O8430" t="s">
        <v>1526</v>
      </c>
      <c r="P8430" t="s">
        <v>86</v>
      </c>
    </row>
    <row r="8431" spans="1:16" x14ac:dyDescent="0.45">
      <c r="A8431">
        <v>8430</v>
      </c>
      <c r="B8431" s="10">
        <v>45542</v>
      </c>
      <c r="C8431">
        <v>6607</v>
      </c>
      <c r="D8431" t="s">
        <v>89</v>
      </c>
      <c r="E8431">
        <v>20</v>
      </c>
      <c r="F8431" t="s">
        <v>6</v>
      </c>
      <c r="G8431">
        <v>4</v>
      </c>
      <c r="H8431">
        <v>1124.3</v>
      </c>
      <c r="I8431">
        <v>4497.2</v>
      </c>
      <c r="J8431" t="s">
        <v>95</v>
      </c>
      <c r="K8431" t="s">
        <v>82</v>
      </c>
      <c r="L8431" t="s">
        <v>134</v>
      </c>
      <c r="M8431">
        <v>2024</v>
      </c>
      <c r="N8431" t="s">
        <v>84</v>
      </c>
      <c r="O8431" t="s">
        <v>2431</v>
      </c>
      <c r="P8431" t="s">
        <v>86</v>
      </c>
    </row>
    <row r="8432" spans="1:16" x14ac:dyDescent="0.45">
      <c r="A8432">
        <v>8431</v>
      </c>
      <c r="B8432" s="10">
        <v>45542</v>
      </c>
      <c r="C8432">
        <v>4202</v>
      </c>
      <c r="D8432" t="s">
        <v>89</v>
      </c>
      <c r="E8432">
        <v>26</v>
      </c>
      <c r="F8432" t="s">
        <v>9</v>
      </c>
      <c r="G8432">
        <v>2</v>
      </c>
      <c r="H8432">
        <v>2190.94</v>
      </c>
      <c r="I8432">
        <v>4381.88</v>
      </c>
      <c r="J8432" t="s">
        <v>87</v>
      </c>
      <c r="K8432" t="s">
        <v>82</v>
      </c>
      <c r="L8432" t="s">
        <v>134</v>
      </c>
      <c r="M8432">
        <v>2024</v>
      </c>
      <c r="N8432" t="s">
        <v>84</v>
      </c>
      <c r="O8432" t="s">
        <v>3851</v>
      </c>
      <c r="P8432" t="s">
        <v>86</v>
      </c>
    </row>
    <row r="8433" spans="1:16" x14ac:dyDescent="0.45">
      <c r="A8433">
        <v>8432</v>
      </c>
      <c r="B8433" s="10">
        <v>45542</v>
      </c>
      <c r="C8433">
        <v>3787</v>
      </c>
      <c r="D8433" t="s">
        <v>89</v>
      </c>
      <c r="E8433">
        <v>31</v>
      </c>
      <c r="F8433" t="s">
        <v>102</v>
      </c>
      <c r="G8433">
        <v>4</v>
      </c>
      <c r="H8433">
        <v>1410.43</v>
      </c>
      <c r="I8433">
        <v>5641.72</v>
      </c>
      <c r="J8433" t="s">
        <v>87</v>
      </c>
      <c r="K8433" t="s">
        <v>82</v>
      </c>
      <c r="L8433" t="s">
        <v>134</v>
      </c>
      <c r="M8433">
        <v>2024</v>
      </c>
      <c r="N8433" t="s">
        <v>84</v>
      </c>
      <c r="O8433" t="s">
        <v>1157</v>
      </c>
      <c r="P8433" t="s">
        <v>86</v>
      </c>
    </row>
    <row r="8434" spans="1:16" x14ac:dyDescent="0.45">
      <c r="A8434">
        <v>8433</v>
      </c>
      <c r="B8434" s="10">
        <v>45542</v>
      </c>
      <c r="C8434">
        <v>3210</v>
      </c>
      <c r="D8434" t="s">
        <v>80</v>
      </c>
      <c r="E8434">
        <v>28</v>
      </c>
      <c r="F8434" t="s">
        <v>9</v>
      </c>
      <c r="G8434">
        <v>4</v>
      </c>
      <c r="H8434">
        <v>915.67</v>
      </c>
      <c r="I8434">
        <v>3662.68</v>
      </c>
      <c r="J8434" t="s">
        <v>87</v>
      </c>
      <c r="K8434" t="s">
        <v>82</v>
      </c>
      <c r="L8434" t="s">
        <v>134</v>
      </c>
      <c r="M8434">
        <v>2024</v>
      </c>
      <c r="N8434" t="s">
        <v>84</v>
      </c>
      <c r="O8434" t="s">
        <v>1158</v>
      </c>
      <c r="P8434" t="s">
        <v>86</v>
      </c>
    </row>
    <row r="8435" spans="1:16" x14ac:dyDescent="0.45">
      <c r="A8435">
        <v>8434</v>
      </c>
      <c r="B8435" s="10">
        <v>45542</v>
      </c>
      <c r="C8435">
        <v>8399</v>
      </c>
      <c r="D8435" t="s">
        <v>89</v>
      </c>
      <c r="E8435">
        <v>54</v>
      </c>
      <c r="F8435" t="s">
        <v>102</v>
      </c>
      <c r="G8435">
        <v>3</v>
      </c>
      <c r="H8435">
        <v>834.42</v>
      </c>
      <c r="I8435">
        <v>2503.2600000000002</v>
      </c>
      <c r="J8435" t="s">
        <v>93</v>
      </c>
      <c r="K8435" t="s">
        <v>82</v>
      </c>
      <c r="L8435" t="s">
        <v>134</v>
      </c>
      <c r="M8435">
        <v>2024</v>
      </c>
      <c r="N8435" t="s">
        <v>84</v>
      </c>
      <c r="O8435" t="s">
        <v>8556</v>
      </c>
      <c r="P8435" t="s">
        <v>748</v>
      </c>
    </row>
    <row r="8436" spans="1:16" x14ac:dyDescent="0.45">
      <c r="A8436">
        <v>8435</v>
      </c>
      <c r="B8436" s="10">
        <v>45542</v>
      </c>
      <c r="C8436">
        <v>7338</v>
      </c>
      <c r="D8436" t="s">
        <v>80</v>
      </c>
      <c r="E8436">
        <v>31</v>
      </c>
      <c r="F8436" t="s">
        <v>8</v>
      </c>
      <c r="G8436">
        <v>2</v>
      </c>
      <c r="H8436">
        <v>3889.45</v>
      </c>
      <c r="I8436">
        <v>7778.9</v>
      </c>
      <c r="J8436" t="s">
        <v>87</v>
      </c>
      <c r="K8436" t="s">
        <v>82</v>
      </c>
      <c r="L8436" t="s">
        <v>134</v>
      </c>
      <c r="M8436">
        <v>2024</v>
      </c>
      <c r="N8436" t="s">
        <v>84</v>
      </c>
      <c r="O8436" t="s">
        <v>3852</v>
      </c>
      <c r="P8436" t="s">
        <v>86</v>
      </c>
    </row>
    <row r="8437" spans="1:16" x14ac:dyDescent="0.45">
      <c r="A8437">
        <v>8436</v>
      </c>
      <c r="B8437" s="10">
        <v>45542</v>
      </c>
      <c r="C8437">
        <v>9733</v>
      </c>
      <c r="D8437" t="s">
        <v>80</v>
      </c>
      <c r="E8437">
        <v>36</v>
      </c>
      <c r="F8437" t="s">
        <v>7</v>
      </c>
      <c r="G8437">
        <v>4</v>
      </c>
      <c r="H8437">
        <v>628.88</v>
      </c>
      <c r="I8437">
        <v>2515.52</v>
      </c>
      <c r="J8437" t="s">
        <v>97</v>
      </c>
      <c r="K8437" t="s">
        <v>82</v>
      </c>
      <c r="L8437" t="s">
        <v>134</v>
      </c>
      <c r="M8437">
        <v>2024</v>
      </c>
      <c r="N8437" t="s">
        <v>84</v>
      </c>
      <c r="O8437" t="s">
        <v>1842</v>
      </c>
      <c r="P8437" t="s">
        <v>86</v>
      </c>
    </row>
    <row r="8438" spans="1:16" x14ac:dyDescent="0.45">
      <c r="A8438">
        <v>8437</v>
      </c>
      <c r="B8438" s="10">
        <v>45542</v>
      </c>
      <c r="C8438">
        <v>1358</v>
      </c>
      <c r="D8438" t="s">
        <v>80</v>
      </c>
      <c r="E8438">
        <v>25</v>
      </c>
      <c r="F8438" t="s">
        <v>102</v>
      </c>
      <c r="G8438">
        <v>1</v>
      </c>
      <c r="H8438">
        <v>3099.37</v>
      </c>
      <c r="I8438">
        <v>3099.37</v>
      </c>
      <c r="J8438" t="s">
        <v>87</v>
      </c>
      <c r="K8438" t="s">
        <v>82</v>
      </c>
      <c r="L8438" t="s">
        <v>134</v>
      </c>
      <c r="M8438">
        <v>2024</v>
      </c>
      <c r="N8438" t="s">
        <v>84</v>
      </c>
      <c r="O8438" t="s">
        <v>5499</v>
      </c>
      <c r="P8438" t="s">
        <v>86</v>
      </c>
    </row>
    <row r="8439" spans="1:16" x14ac:dyDescent="0.45">
      <c r="A8439">
        <v>8438</v>
      </c>
      <c r="B8439" s="10">
        <v>45542</v>
      </c>
      <c r="C8439">
        <v>1849</v>
      </c>
      <c r="D8439" t="s">
        <v>89</v>
      </c>
      <c r="E8439">
        <v>24</v>
      </c>
      <c r="F8439" t="s">
        <v>8</v>
      </c>
      <c r="G8439">
        <v>4</v>
      </c>
      <c r="H8439">
        <v>879.04</v>
      </c>
      <c r="I8439">
        <v>3516.16</v>
      </c>
      <c r="J8439" t="s">
        <v>95</v>
      </c>
      <c r="K8439" t="s">
        <v>82</v>
      </c>
      <c r="L8439" t="s">
        <v>134</v>
      </c>
      <c r="M8439">
        <v>2024</v>
      </c>
      <c r="N8439" t="s">
        <v>84</v>
      </c>
      <c r="O8439" t="s">
        <v>2432</v>
      </c>
      <c r="P8439" t="s">
        <v>86</v>
      </c>
    </row>
    <row r="8440" spans="1:16" x14ac:dyDescent="0.45">
      <c r="A8440">
        <v>8439</v>
      </c>
      <c r="B8440" s="10">
        <v>45543</v>
      </c>
      <c r="C8440">
        <v>8498</v>
      </c>
      <c r="D8440" t="s">
        <v>80</v>
      </c>
      <c r="E8440">
        <v>24</v>
      </c>
      <c r="F8440" t="s">
        <v>8</v>
      </c>
      <c r="G8440">
        <v>1</v>
      </c>
      <c r="H8440">
        <v>4197.3100000000004</v>
      </c>
      <c r="I8440">
        <v>4197.3100000000004</v>
      </c>
      <c r="J8440" t="s">
        <v>95</v>
      </c>
      <c r="K8440" t="s">
        <v>82</v>
      </c>
      <c r="L8440" t="s">
        <v>134</v>
      </c>
      <c r="M8440">
        <v>2024</v>
      </c>
      <c r="N8440" t="s">
        <v>84</v>
      </c>
      <c r="O8440" t="s">
        <v>557</v>
      </c>
      <c r="P8440" t="s">
        <v>86</v>
      </c>
    </row>
    <row r="8441" spans="1:16" x14ac:dyDescent="0.45">
      <c r="A8441">
        <v>8440</v>
      </c>
      <c r="B8441" s="10">
        <v>45543</v>
      </c>
      <c r="C8441">
        <v>5522</v>
      </c>
      <c r="D8441" t="s">
        <v>89</v>
      </c>
      <c r="E8441">
        <v>20</v>
      </c>
      <c r="F8441" t="s">
        <v>8</v>
      </c>
      <c r="G8441">
        <v>5</v>
      </c>
      <c r="H8441">
        <v>1408.61</v>
      </c>
      <c r="I8441">
        <v>7043.05</v>
      </c>
      <c r="J8441" t="s">
        <v>95</v>
      </c>
      <c r="K8441" t="s">
        <v>82</v>
      </c>
      <c r="L8441" t="s">
        <v>134</v>
      </c>
      <c r="M8441">
        <v>2024</v>
      </c>
      <c r="N8441" t="s">
        <v>84</v>
      </c>
      <c r="O8441" t="s">
        <v>8863</v>
      </c>
      <c r="P8441" t="s">
        <v>748</v>
      </c>
    </row>
    <row r="8442" spans="1:16" x14ac:dyDescent="0.45">
      <c r="A8442">
        <v>8441</v>
      </c>
      <c r="B8442" s="10">
        <v>45543</v>
      </c>
      <c r="C8442">
        <v>3544</v>
      </c>
      <c r="D8442" t="s">
        <v>89</v>
      </c>
      <c r="E8442">
        <v>20</v>
      </c>
      <c r="F8442" t="s">
        <v>8</v>
      </c>
      <c r="G8442">
        <v>5</v>
      </c>
      <c r="H8442">
        <v>272.22000000000003</v>
      </c>
      <c r="I8442">
        <v>1361.1</v>
      </c>
      <c r="J8442" t="s">
        <v>95</v>
      </c>
      <c r="K8442" t="s">
        <v>567</v>
      </c>
      <c r="L8442" t="s">
        <v>134</v>
      </c>
      <c r="M8442">
        <v>2024</v>
      </c>
      <c r="N8442" t="s">
        <v>84</v>
      </c>
      <c r="O8442" t="s">
        <v>8803</v>
      </c>
      <c r="P8442" t="s">
        <v>748</v>
      </c>
    </row>
    <row r="8443" spans="1:16" x14ac:dyDescent="0.45">
      <c r="A8443">
        <v>8442</v>
      </c>
      <c r="B8443" s="10">
        <v>45543</v>
      </c>
      <c r="C8443">
        <v>2831</v>
      </c>
      <c r="D8443" t="s">
        <v>89</v>
      </c>
      <c r="E8443">
        <v>35</v>
      </c>
      <c r="F8443" t="s">
        <v>102</v>
      </c>
      <c r="G8443">
        <v>2</v>
      </c>
      <c r="H8443">
        <v>2287.7600000000002</v>
      </c>
      <c r="I8443">
        <v>4575.5200000000004</v>
      </c>
      <c r="J8443" t="s">
        <v>97</v>
      </c>
      <c r="K8443" t="s">
        <v>82</v>
      </c>
      <c r="L8443" t="s">
        <v>134</v>
      </c>
      <c r="M8443">
        <v>2024</v>
      </c>
      <c r="N8443" t="s">
        <v>84</v>
      </c>
      <c r="O8443" t="s">
        <v>2896</v>
      </c>
      <c r="P8443" t="s">
        <v>86</v>
      </c>
    </row>
    <row r="8444" spans="1:16" x14ac:dyDescent="0.45">
      <c r="A8444">
        <v>8443</v>
      </c>
      <c r="B8444" s="10">
        <v>45543</v>
      </c>
      <c r="C8444">
        <v>2472</v>
      </c>
      <c r="D8444" t="s">
        <v>89</v>
      </c>
      <c r="E8444">
        <v>62</v>
      </c>
      <c r="F8444" t="s">
        <v>9</v>
      </c>
      <c r="G8444">
        <v>2</v>
      </c>
      <c r="H8444">
        <v>4999</v>
      </c>
      <c r="I8444">
        <v>9998</v>
      </c>
      <c r="J8444" t="s">
        <v>81</v>
      </c>
      <c r="K8444" t="s">
        <v>82</v>
      </c>
      <c r="L8444" t="s">
        <v>134</v>
      </c>
      <c r="M8444">
        <v>2024</v>
      </c>
      <c r="N8444" t="s">
        <v>84</v>
      </c>
      <c r="O8444" t="s">
        <v>3201</v>
      </c>
      <c r="P8444" t="s">
        <v>86</v>
      </c>
    </row>
    <row r="8445" spans="1:16" x14ac:dyDescent="0.45">
      <c r="A8445">
        <v>8444</v>
      </c>
      <c r="B8445" s="10">
        <v>45543</v>
      </c>
      <c r="C8445">
        <v>1329</v>
      </c>
      <c r="D8445" t="s">
        <v>80</v>
      </c>
      <c r="E8445">
        <v>50</v>
      </c>
      <c r="F8445" t="s">
        <v>8</v>
      </c>
      <c r="G8445">
        <v>5</v>
      </c>
      <c r="H8445">
        <v>4075.03</v>
      </c>
      <c r="I8445">
        <v>20375.150000000001</v>
      </c>
      <c r="J8445" t="s">
        <v>93</v>
      </c>
      <c r="K8445" t="s">
        <v>82</v>
      </c>
      <c r="L8445" t="s">
        <v>134</v>
      </c>
      <c r="M8445">
        <v>2024</v>
      </c>
      <c r="N8445" t="s">
        <v>84</v>
      </c>
      <c r="O8445" t="s">
        <v>4347</v>
      </c>
      <c r="P8445" t="s">
        <v>86</v>
      </c>
    </row>
    <row r="8446" spans="1:16" x14ac:dyDescent="0.45">
      <c r="A8446">
        <v>8445</v>
      </c>
      <c r="B8446" s="10">
        <v>45543</v>
      </c>
      <c r="C8446">
        <v>6851</v>
      </c>
      <c r="D8446" t="s">
        <v>80</v>
      </c>
      <c r="E8446">
        <v>54</v>
      </c>
      <c r="F8446" t="s">
        <v>5</v>
      </c>
      <c r="G8446">
        <v>2</v>
      </c>
      <c r="H8446">
        <v>2872.8</v>
      </c>
      <c r="I8446">
        <v>5745.6</v>
      </c>
      <c r="J8446" t="s">
        <v>93</v>
      </c>
      <c r="K8446" t="s">
        <v>82</v>
      </c>
      <c r="L8446" t="s">
        <v>134</v>
      </c>
      <c r="M8446">
        <v>2024</v>
      </c>
      <c r="N8446" t="s">
        <v>84</v>
      </c>
      <c r="O8446" t="s">
        <v>3506</v>
      </c>
      <c r="P8446" t="s">
        <v>86</v>
      </c>
    </row>
    <row r="8447" spans="1:16" x14ac:dyDescent="0.45">
      <c r="A8447">
        <v>8446</v>
      </c>
      <c r="B8447" s="10">
        <v>45543</v>
      </c>
      <c r="C8447">
        <v>8032</v>
      </c>
      <c r="D8447" t="s">
        <v>80</v>
      </c>
      <c r="E8447">
        <v>45</v>
      </c>
      <c r="F8447" t="s">
        <v>8</v>
      </c>
      <c r="G8447">
        <v>1</v>
      </c>
      <c r="H8447">
        <v>987.72</v>
      </c>
      <c r="I8447">
        <v>987.72</v>
      </c>
      <c r="J8447" t="s">
        <v>93</v>
      </c>
      <c r="K8447" t="s">
        <v>567</v>
      </c>
      <c r="L8447" t="s">
        <v>134</v>
      </c>
      <c r="M8447">
        <v>2024</v>
      </c>
      <c r="N8447" t="s">
        <v>84</v>
      </c>
      <c r="O8447" t="s">
        <v>7847</v>
      </c>
      <c r="P8447" t="s">
        <v>86</v>
      </c>
    </row>
    <row r="8448" spans="1:16" x14ac:dyDescent="0.45">
      <c r="A8448">
        <v>8447</v>
      </c>
      <c r="B8448" s="10">
        <v>45543</v>
      </c>
      <c r="C8448">
        <v>6266</v>
      </c>
      <c r="D8448" t="s">
        <v>80</v>
      </c>
      <c r="E8448">
        <v>53</v>
      </c>
      <c r="F8448" t="s">
        <v>9</v>
      </c>
      <c r="G8448">
        <v>1</v>
      </c>
      <c r="H8448">
        <v>631.65</v>
      </c>
      <c r="I8448">
        <v>631.65</v>
      </c>
      <c r="J8448" t="s">
        <v>93</v>
      </c>
      <c r="K8448" t="s">
        <v>567</v>
      </c>
      <c r="L8448" t="s">
        <v>134</v>
      </c>
      <c r="M8448">
        <v>2024</v>
      </c>
      <c r="N8448" t="s">
        <v>84</v>
      </c>
      <c r="O8448" t="s">
        <v>7848</v>
      </c>
      <c r="P8448" t="s">
        <v>86</v>
      </c>
    </row>
    <row r="8449" spans="1:16" x14ac:dyDescent="0.45">
      <c r="A8449">
        <v>8448</v>
      </c>
      <c r="B8449" s="10">
        <v>45543</v>
      </c>
      <c r="C8449">
        <v>5354</v>
      </c>
      <c r="D8449" t="s">
        <v>89</v>
      </c>
      <c r="E8449">
        <v>33</v>
      </c>
      <c r="F8449" t="s">
        <v>9</v>
      </c>
      <c r="G8449">
        <v>3</v>
      </c>
      <c r="H8449">
        <v>4200.83</v>
      </c>
      <c r="I8449">
        <v>12602.49</v>
      </c>
      <c r="J8449" t="s">
        <v>87</v>
      </c>
      <c r="K8449" t="s">
        <v>82</v>
      </c>
      <c r="L8449" t="s">
        <v>134</v>
      </c>
      <c r="M8449">
        <v>2024</v>
      </c>
      <c r="N8449" t="s">
        <v>84</v>
      </c>
      <c r="O8449" t="s">
        <v>6185</v>
      </c>
      <c r="P8449" t="s">
        <v>86</v>
      </c>
    </row>
    <row r="8450" spans="1:16" x14ac:dyDescent="0.45">
      <c r="A8450">
        <v>8449</v>
      </c>
      <c r="B8450" s="10">
        <v>45543</v>
      </c>
      <c r="C8450">
        <v>7435</v>
      </c>
      <c r="D8450" t="s">
        <v>89</v>
      </c>
      <c r="E8450">
        <v>32</v>
      </c>
      <c r="F8450" t="s">
        <v>7</v>
      </c>
      <c r="G8450">
        <v>2</v>
      </c>
      <c r="H8450">
        <v>3949.15</v>
      </c>
      <c r="I8450">
        <v>7898.3</v>
      </c>
      <c r="J8450" t="s">
        <v>87</v>
      </c>
      <c r="K8450" t="s">
        <v>82</v>
      </c>
      <c r="L8450" t="s">
        <v>134</v>
      </c>
      <c r="M8450">
        <v>2024</v>
      </c>
      <c r="N8450" t="s">
        <v>84</v>
      </c>
      <c r="O8450" t="s">
        <v>3853</v>
      </c>
      <c r="P8450" t="s">
        <v>86</v>
      </c>
    </row>
    <row r="8451" spans="1:16" x14ac:dyDescent="0.45">
      <c r="A8451">
        <v>8450</v>
      </c>
      <c r="B8451" s="10">
        <v>45543</v>
      </c>
      <c r="C8451">
        <v>8978</v>
      </c>
      <c r="D8451" t="s">
        <v>89</v>
      </c>
      <c r="E8451">
        <v>46</v>
      </c>
      <c r="F8451" t="s">
        <v>7</v>
      </c>
      <c r="G8451">
        <v>2</v>
      </c>
      <c r="H8451">
        <v>2337.83</v>
      </c>
      <c r="I8451">
        <v>4675.66</v>
      </c>
      <c r="J8451" t="s">
        <v>93</v>
      </c>
      <c r="K8451" t="s">
        <v>82</v>
      </c>
      <c r="L8451" t="s">
        <v>134</v>
      </c>
      <c r="M8451">
        <v>2024</v>
      </c>
      <c r="N8451" t="s">
        <v>84</v>
      </c>
      <c r="O8451" t="s">
        <v>3507</v>
      </c>
      <c r="P8451" t="s">
        <v>86</v>
      </c>
    </row>
    <row r="8452" spans="1:16" x14ac:dyDescent="0.45">
      <c r="A8452">
        <v>8451</v>
      </c>
      <c r="B8452" s="10">
        <v>45543</v>
      </c>
      <c r="C8452">
        <v>5238</v>
      </c>
      <c r="D8452" t="s">
        <v>89</v>
      </c>
      <c r="E8452">
        <v>35</v>
      </c>
      <c r="F8452" t="s">
        <v>8</v>
      </c>
      <c r="G8452">
        <v>3</v>
      </c>
      <c r="H8452">
        <v>2135.98</v>
      </c>
      <c r="I8452">
        <v>6407.94</v>
      </c>
      <c r="J8452" t="s">
        <v>97</v>
      </c>
      <c r="K8452" t="s">
        <v>82</v>
      </c>
      <c r="L8452" t="s">
        <v>134</v>
      </c>
      <c r="M8452">
        <v>2024</v>
      </c>
      <c r="N8452" t="s">
        <v>84</v>
      </c>
      <c r="O8452" t="s">
        <v>8637</v>
      </c>
      <c r="P8452" t="s">
        <v>748</v>
      </c>
    </row>
    <row r="8453" spans="1:16" x14ac:dyDescent="0.45">
      <c r="A8453">
        <v>8452</v>
      </c>
      <c r="B8453" s="10">
        <v>45543</v>
      </c>
      <c r="C8453">
        <v>7112</v>
      </c>
      <c r="D8453" t="s">
        <v>80</v>
      </c>
      <c r="E8453">
        <v>63</v>
      </c>
      <c r="F8453" t="s">
        <v>8</v>
      </c>
      <c r="G8453">
        <v>4</v>
      </c>
      <c r="H8453">
        <v>3755.93</v>
      </c>
      <c r="I8453">
        <v>15023.72</v>
      </c>
      <c r="J8453" t="s">
        <v>81</v>
      </c>
      <c r="K8453" t="s">
        <v>82</v>
      </c>
      <c r="L8453" t="s">
        <v>134</v>
      </c>
      <c r="M8453">
        <v>2024</v>
      </c>
      <c r="N8453" t="s">
        <v>84</v>
      </c>
      <c r="O8453" t="s">
        <v>1527</v>
      </c>
      <c r="P8453" t="s">
        <v>86</v>
      </c>
    </row>
    <row r="8454" spans="1:16" x14ac:dyDescent="0.45">
      <c r="A8454">
        <v>8453</v>
      </c>
      <c r="B8454" s="10">
        <v>45544</v>
      </c>
      <c r="C8454">
        <v>5722</v>
      </c>
      <c r="D8454" t="s">
        <v>80</v>
      </c>
      <c r="E8454">
        <v>63</v>
      </c>
      <c r="F8454" t="s">
        <v>6</v>
      </c>
      <c r="G8454">
        <v>1</v>
      </c>
      <c r="H8454">
        <v>2703.39</v>
      </c>
      <c r="I8454">
        <v>2703.39</v>
      </c>
      <c r="J8454" t="s">
        <v>81</v>
      </c>
      <c r="K8454" t="s">
        <v>82</v>
      </c>
      <c r="L8454" t="s">
        <v>134</v>
      </c>
      <c r="M8454">
        <v>2024</v>
      </c>
      <c r="N8454" t="s">
        <v>84</v>
      </c>
      <c r="O8454" t="s">
        <v>558</v>
      </c>
      <c r="P8454" t="s">
        <v>86</v>
      </c>
    </row>
    <row r="8455" spans="1:16" x14ac:dyDescent="0.45">
      <c r="A8455">
        <v>8454</v>
      </c>
      <c r="B8455" s="10">
        <v>45544</v>
      </c>
      <c r="C8455">
        <v>2388</v>
      </c>
      <c r="D8455" t="s">
        <v>89</v>
      </c>
      <c r="E8455">
        <v>36</v>
      </c>
      <c r="F8455" t="s">
        <v>6</v>
      </c>
      <c r="G8455">
        <v>4</v>
      </c>
      <c r="H8455">
        <v>2050.64</v>
      </c>
      <c r="I8455">
        <v>8202.56</v>
      </c>
      <c r="J8455" t="s">
        <v>97</v>
      </c>
      <c r="K8455" t="s">
        <v>82</v>
      </c>
      <c r="L8455" t="s">
        <v>134</v>
      </c>
      <c r="M8455">
        <v>2024</v>
      </c>
      <c r="N8455" t="s">
        <v>84</v>
      </c>
      <c r="O8455" t="s">
        <v>1843</v>
      </c>
      <c r="P8455" t="s">
        <v>86</v>
      </c>
    </row>
    <row r="8456" spans="1:16" x14ac:dyDescent="0.45">
      <c r="A8456">
        <v>8455</v>
      </c>
      <c r="B8456" s="10">
        <v>45544</v>
      </c>
      <c r="C8456">
        <v>5185</v>
      </c>
      <c r="D8456" t="s">
        <v>89</v>
      </c>
      <c r="E8456">
        <v>46</v>
      </c>
      <c r="F8456" t="s">
        <v>7</v>
      </c>
      <c r="G8456">
        <v>3</v>
      </c>
      <c r="H8456">
        <v>1296.02</v>
      </c>
      <c r="I8456">
        <v>3888.06</v>
      </c>
      <c r="J8456" t="s">
        <v>93</v>
      </c>
      <c r="K8456" t="s">
        <v>82</v>
      </c>
      <c r="L8456" t="s">
        <v>134</v>
      </c>
      <c r="M8456">
        <v>2024</v>
      </c>
      <c r="N8456" t="s">
        <v>84</v>
      </c>
      <c r="O8456" t="s">
        <v>6621</v>
      </c>
      <c r="P8456" t="s">
        <v>86</v>
      </c>
    </row>
    <row r="8457" spans="1:16" x14ac:dyDescent="0.45">
      <c r="A8457">
        <v>8456</v>
      </c>
      <c r="B8457" s="10">
        <v>45544</v>
      </c>
      <c r="C8457">
        <v>9911</v>
      </c>
      <c r="D8457" t="s">
        <v>89</v>
      </c>
      <c r="E8457">
        <v>23</v>
      </c>
      <c r="F8457" t="s">
        <v>8</v>
      </c>
      <c r="G8457">
        <v>2</v>
      </c>
      <c r="H8457">
        <v>656.69</v>
      </c>
      <c r="I8457">
        <v>1313.38</v>
      </c>
      <c r="J8457" t="s">
        <v>95</v>
      </c>
      <c r="K8457" t="s">
        <v>567</v>
      </c>
      <c r="L8457" t="s">
        <v>134</v>
      </c>
      <c r="M8457">
        <v>2024</v>
      </c>
      <c r="N8457" t="s">
        <v>84</v>
      </c>
      <c r="O8457" t="s">
        <v>7062</v>
      </c>
      <c r="P8457" t="s">
        <v>86</v>
      </c>
    </row>
    <row r="8458" spans="1:16" x14ac:dyDescent="0.45">
      <c r="A8458">
        <v>8457</v>
      </c>
      <c r="B8458" s="10">
        <v>45544</v>
      </c>
      <c r="C8458">
        <v>4235</v>
      </c>
      <c r="D8458" t="s">
        <v>89</v>
      </c>
      <c r="E8458">
        <v>62</v>
      </c>
      <c r="F8458" t="s">
        <v>6</v>
      </c>
      <c r="G8458">
        <v>4</v>
      </c>
      <c r="H8458">
        <v>2994.23</v>
      </c>
      <c r="I8458">
        <v>11976.92</v>
      </c>
      <c r="J8458" t="s">
        <v>81</v>
      </c>
      <c r="K8458" t="s">
        <v>82</v>
      </c>
      <c r="L8458" t="s">
        <v>134</v>
      </c>
      <c r="M8458">
        <v>2024</v>
      </c>
      <c r="N8458" t="s">
        <v>84</v>
      </c>
      <c r="O8458" t="s">
        <v>1528</v>
      </c>
      <c r="P8458" t="s">
        <v>86</v>
      </c>
    </row>
    <row r="8459" spans="1:16" x14ac:dyDescent="0.45">
      <c r="A8459">
        <v>8458</v>
      </c>
      <c r="B8459" s="10">
        <v>45544</v>
      </c>
      <c r="C8459">
        <v>5576</v>
      </c>
      <c r="D8459" t="s">
        <v>80</v>
      </c>
      <c r="E8459">
        <v>64</v>
      </c>
      <c r="F8459" t="s">
        <v>5</v>
      </c>
      <c r="G8459">
        <v>2</v>
      </c>
      <c r="H8459">
        <v>4138.9399999999996</v>
      </c>
      <c r="I8459">
        <v>8277.8799999999992</v>
      </c>
      <c r="J8459" t="s">
        <v>81</v>
      </c>
      <c r="K8459" t="s">
        <v>82</v>
      </c>
      <c r="L8459" t="s">
        <v>134</v>
      </c>
      <c r="M8459">
        <v>2024</v>
      </c>
      <c r="N8459" t="s">
        <v>84</v>
      </c>
      <c r="O8459" t="s">
        <v>3202</v>
      </c>
      <c r="P8459" t="s">
        <v>86</v>
      </c>
    </row>
    <row r="8460" spans="1:16" x14ac:dyDescent="0.45">
      <c r="A8460">
        <v>8459</v>
      </c>
      <c r="B8460" s="10">
        <v>45544</v>
      </c>
      <c r="C8460">
        <v>2100</v>
      </c>
      <c r="D8460" t="s">
        <v>89</v>
      </c>
      <c r="E8460">
        <v>44</v>
      </c>
      <c r="F8460" t="s">
        <v>102</v>
      </c>
      <c r="G8460">
        <v>3</v>
      </c>
      <c r="H8460">
        <v>3743.61</v>
      </c>
      <c r="I8460">
        <v>11230.83</v>
      </c>
      <c r="J8460" t="s">
        <v>97</v>
      </c>
      <c r="K8460" t="s">
        <v>82</v>
      </c>
      <c r="L8460" t="s">
        <v>134</v>
      </c>
      <c r="M8460">
        <v>2024</v>
      </c>
      <c r="N8460" t="s">
        <v>84</v>
      </c>
      <c r="O8460" t="s">
        <v>6397</v>
      </c>
      <c r="P8460" t="s">
        <v>86</v>
      </c>
    </row>
    <row r="8461" spans="1:16" x14ac:dyDescent="0.45">
      <c r="A8461">
        <v>8460</v>
      </c>
      <c r="B8461" s="10">
        <v>45544</v>
      </c>
      <c r="C8461">
        <v>9864</v>
      </c>
      <c r="D8461" t="s">
        <v>80</v>
      </c>
      <c r="E8461">
        <v>24</v>
      </c>
      <c r="F8461" t="s">
        <v>7</v>
      </c>
      <c r="G8461">
        <v>5</v>
      </c>
      <c r="H8461">
        <v>3496.78</v>
      </c>
      <c r="I8461">
        <v>17483.900000000001</v>
      </c>
      <c r="J8461" t="s">
        <v>95</v>
      </c>
      <c r="K8461" t="s">
        <v>82</v>
      </c>
      <c r="L8461" t="s">
        <v>134</v>
      </c>
      <c r="M8461">
        <v>2024</v>
      </c>
      <c r="N8461" t="s">
        <v>84</v>
      </c>
      <c r="O8461" t="s">
        <v>4965</v>
      </c>
      <c r="P8461" t="s">
        <v>86</v>
      </c>
    </row>
    <row r="8462" spans="1:16" x14ac:dyDescent="0.45">
      <c r="A8462">
        <v>8461</v>
      </c>
      <c r="B8462" s="10">
        <v>45544</v>
      </c>
      <c r="C8462">
        <v>9708</v>
      </c>
      <c r="D8462" t="s">
        <v>80</v>
      </c>
      <c r="E8462">
        <v>44</v>
      </c>
      <c r="F8462" t="s">
        <v>7</v>
      </c>
      <c r="G8462">
        <v>2</v>
      </c>
      <c r="H8462">
        <v>4647.82</v>
      </c>
      <c r="I8462">
        <v>9295.64</v>
      </c>
      <c r="J8462" t="s">
        <v>97</v>
      </c>
      <c r="K8462" t="s">
        <v>82</v>
      </c>
      <c r="L8462" t="s">
        <v>134</v>
      </c>
      <c r="M8462">
        <v>2024</v>
      </c>
      <c r="N8462" t="s">
        <v>84</v>
      </c>
      <c r="O8462" t="s">
        <v>2897</v>
      </c>
      <c r="P8462" t="s">
        <v>86</v>
      </c>
    </row>
    <row r="8463" spans="1:16" x14ac:dyDescent="0.45">
      <c r="A8463">
        <v>8462</v>
      </c>
      <c r="B8463" s="10">
        <v>45544</v>
      </c>
      <c r="C8463">
        <v>3532</v>
      </c>
      <c r="D8463" t="s">
        <v>89</v>
      </c>
      <c r="E8463">
        <v>36</v>
      </c>
      <c r="F8463" t="s">
        <v>9</v>
      </c>
      <c r="G8463">
        <v>4</v>
      </c>
      <c r="H8463">
        <v>2002.86</v>
      </c>
      <c r="I8463">
        <v>8011.44</v>
      </c>
      <c r="J8463" t="s">
        <v>97</v>
      </c>
      <c r="K8463" t="s">
        <v>82</v>
      </c>
      <c r="L8463" t="s">
        <v>134</v>
      </c>
      <c r="M8463">
        <v>2024</v>
      </c>
      <c r="N8463" t="s">
        <v>668</v>
      </c>
      <c r="O8463" t="s">
        <v>10071</v>
      </c>
      <c r="P8463" t="s">
        <v>86</v>
      </c>
    </row>
    <row r="8464" spans="1:16" x14ac:dyDescent="0.45">
      <c r="A8464">
        <v>8463</v>
      </c>
      <c r="B8464" s="10">
        <v>45544</v>
      </c>
      <c r="C8464">
        <v>8770</v>
      </c>
      <c r="D8464" t="s">
        <v>89</v>
      </c>
      <c r="E8464">
        <v>34</v>
      </c>
      <c r="F8464" t="s">
        <v>8</v>
      </c>
      <c r="G8464">
        <v>4</v>
      </c>
      <c r="H8464">
        <v>729.23</v>
      </c>
      <c r="I8464">
        <v>2916.92</v>
      </c>
      <c r="J8464" t="s">
        <v>87</v>
      </c>
      <c r="K8464" t="s">
        <v>82</v>
      </c>
      <c r="L8464" t="s">
        <v>134</v>
      </c>
      <c r="M8464">
        <v>2024</v>
      </c>
      <c r="N8464" t="s">
        <v>84</v>
      </c>
      <c r="O8464" t="s">
        <v>1159</v>
      </c>
      <c r="P8464" t="s">
        <v>86</v>
      </c>
    </row>
    <row r="8465" spans="1:16" x14ac:dyDescent="0.45">
      <c r="A8465">
        <v>8464</v>
      </c>
      <c r="B8465" s="10">
        <v>45544</v>
      </c>
      <c r="C8465">
        <v>4670</v>
      </c>
      <c r="D8465" t="s">
        <v>80</v>
      </c>
      <c r="E8465">
        <v>58</v>
      </c>
      <c r="F8465" t="s">
        <v>7</v>
      </c>
      <c r="G8465">
        <v>3</v>
      </c>
      <c r="H8465">
        <v>554.65</v>
      </c>
      <c r="I8465">
        <v>1663.95</v>
      </c>
      <c r="J8465" t="s">
        <v>81</v>
      </c>
      <c r="K8465" t="s">
        <v>567</v>
      </c>
      <c r="L8465" t="s">
        <v>134</v>
      </c>
      <c r="M8465">
        <v>2024</v>
      </c>
      <c r="N8465" t="s">
        <v>84</v>
      </c>
      <c r="O8465" t="s">
        <v>8767</v>
      </c>
      <c r="P8465" t="s">
        <v>748</v>
      </c>
    </row>
    <row r="8466" spans="1:16" x14ac:dyDescent="0.45">
      <c r="A8466">
        <v>8465</v>
      </c>
      <c r="B8466" s="10">
        <v>45544</v>
      </c>
      <c r="C8466">
        <v>1781</v>
      </c>
      <c r="D8466" t="s">
        <v>80</v>
      </c>
      <c r="E8466">
        <v>28</v>
      </c>
      <c r="F8466" t="s">
        <v>7</v>
      </c>
      <c r="G8466">
        <v>4</v>
      </c>
      <c r="H8466">
        <v>4777.3100000000004</v>
      </c>
      <c r="I8466">
        <v>19109.240000000002</v>
      </c>
      <c r="J8466" t="s">
        <v>87</v>
      </c>
      <c r="K8466" t="s">
        <v>82</v>
      </c>
      <c r="L8466" t="s">
        <v>134</v>
      </c>
      <c r="M8466">
        <v>2024</v>
      </c>
      <c r="N8466" t="s">
        <v>84</v>
      </c>
      <c r="O8466" t="s">
        <v>1160</v>
      </c>
      <c r="P8466" t="s">
        <v>86</v>
      </c>
    </row>
    <row r="8467" spans="1:16" x14ac:dyDescent="0.45">
      <c r="A8467">
        <v>8466</v>
      </c>
      <c r="B8467" s="10">
        <v>45545</v>
      </c>
      <c r="C8467">
        <v>4523</v>
      </c>
      <c r="D8467" t="s">
        <v>89</v>
      </c>
      <c r="E8467">
        <v>22</v>
      </c>
      <c r="F8467" t="s">
        <v>6</v>
      </c>
      <c r="G8467">
        <v>1</v>
      </c>
      <c r="H8467">
        <v>2965.37</v>
      </c>
      <c r="I8467">
        <v>2965.37</v>
      </c>
      <c r="J8467" t="s">
        <v>95</v>
      </c>
      <c r="K8467" t="s">
        <v>82</v>
      </c>
      <c r="L8467" t="s">
        <v>134</v>
      </c>
      <c r="M8467">
        <v>2024</v>
      </c>
      <c r="N8467" t="s">
        <v>84</v>
      </c>
      <c r="O8467" t="s">
        <v>559</v>
      </c>
      <c r="P8467" t="s">
        <v>86</v>
      </c>
    </row>
    <row r="8468" spans="1:16" x14ac:dyDescent="0.45">
      <c r="A8468">
        <v>8467</v>
      </c>
      <c r="B8468" s="10">
        <v>45545</v>
      </c>
      <c r="C8468">
        <v>7131</v>
      </c>
      <c r="D8468" t="s">
        <v>80</v>
      </c>
      <c r="E8468">
        <v>19</v>
      </c>
      <c r="F8468" t="s">
        <v>5</v>
      </c>
      <c r="G8468">
        <v>2</v>
      </c>
      <c r="H8468">
        <v>4063.43</v>
      </c>
      <c r="I8468">
        <v>8126.86</v>
      </c>
      <c r="J8468" t="s">
        <v>95</v>
      </c>
      <c r="K8468" t="s">
        <v>82</v>
      </c>
      <c r="L8468" t="s">
        <v>134</v>
      </c>
      <c r="M8468">
        <v>2024</v>
      </c>
      <c r="N8468" t="s">
        <v>84</v>
      </c>
      <c r="O8468" t="s">
        <v>2613</v>
      </c>
      <c r="P8468" t="s">
        <v>86</v>
      </c>
    </row>
    <row r="8469" spans="1:16" x14ac:dyDescent="0.45">
      <c r="A8469">
        <v>8468</v>
      </c>
      <c r="B8469" s="10">
        <v>45545</v>
      </c>
      <c r="C8469">
        <v>5782</v>
      </c>
      <c r="D8469" t="s">
        <v>89</v>
      </c>
      <c r="E8469">
        <v>64</v>
      </c>
      <c r="F8469" t="s">
        <v>8</v>
      </c>
      <c r="G8469">
        <v>1</v>
      </c>
      <c r="H8469">
        <v>2701.02</v>
      </c>
      <c r="I8469">
        <v>2701.02</v>
      </c>
      <c r="J8469" t="s">
        <v>81</v>
      </c>
      <c r="K8469" t="s">
        <v>82</v>
      </c>
      <c r="L8469" t="s">
        <v>134</v>
      </c>
      <c r="M8469">
        <v>2024</v>
      </c>
      <c r="N8469" t="s">
        <v>84</v>
      </c>
      <c r="O8469" t="s">
        <v>5952</v>
      </c>
      <c r="P8469" t="s">
        <v>86</v>
      </c>
    </row>
    <row r="8470" spans="1:16" x14ac:dyDescent="0.45">
      <c r="A8470">
        <v>8469</v>
      </c>
      <c r="B8470" s="10">
        <v>45545</v>
      </c>
      <c r="C8470">
        <v>5995</v>
      </c>
      <c r="D8470" t="s">
        <v>89</v>
      </c>
      <c r="E8470">
        <v>29</v>
      </c>
      <c r="F8470" t="s">
        <v>102</v>
      </c>
      <c r="G8470">
        <v>3</v>
      </c>
      <c r="H8470">
        <v>2022.55</v>
      </c>
      <c r="I8470">
        <v>6067.65</v>
      </c>
      <c r="J8470" t="s">
        <v>87</v>
      </c>
      <c r="K8470" t="s">
        <v>82</v>
      </c>
      <c r="L8470" t="s">
        <v>134</v>
      </c>
      <c r="M8470">
        <v>2024</v>
      </c>
      <c r="N8470" t="s">
        <v>84</v>
      </c>
      <c r="O8470" t="s">
        <v>6186</v>
      </c>
      <c r="P8470" t="s">
        <v>86</v>
      </c>
    </row>
    <row r="8471" spans="1:16" x14ac:dyDescent="0.45">
      <c r="A8471">
        <v>8470</v>
      </c>
      <c r="B8471" s="10">
        <v>45545</v>
      </c>
      <c r="C8471">
        <v>2501</v>
      </c>
      <c r="D8471" t="s">
        <v>80</v>
      </c>
      <c r="E8471">
        <v>59</v>
      </c>
      <c r="F8471" t="s">
        <v>5</v>
      </c>
      <c r="G8471">
        <v>1</v>
      </c>
      <c r="H8471">
        <v>1041.33</v>
      </c>
      <c r="I8471">
        <v>1041.33</v>
      </c>
      <c r="J8471" t="s">
        <v>81</v>
      </c>
      <c r="K8471" t="s">
        <v>567</v>
      </c>
      <c r="L8471" t="s">
        <v>134</v>
      </c>
      <c r="M8471">
        <v>2024</v>
      </c>
      <c r="N8471" t="s">
        <v>668</v>
      </c>
      <c r="O8471" t="s">
        <v>9453</v>
      </c>
      <c r="P8471" t="s">
        <v>86</v>
      </c>
    </row>
    <row r="8472" spans="1:16" x14ac:dyDescent="0.45">
      <c r="A8472">
        <v>8471</v>
      </c>
      <c r="B8472" s="10">
        <v>45545</v>
      </c>
      <c r="C8472">
        <v>4080</v>
      </c>
      <c r="D8472" t="s">
        <v>80</v>
      </c>
      <c r="E8472">
        <v>59</v>
      </c>
      <c r="F8472" t="s">
        <v>102</v>
      </c>
      <c r="G8472">
        <v>1</v>
      </c>
      <c r="H8472">
        <v>4289.22</v>
      </c>
      <c r="I8472">
        <v>4289.22</v>
      </c>
      <c r="J8472" t="s">
        <v>81</v>
      </c>
      <c r="K8472" t="s">
        <v>82</v>
      </c>
      <c r="L8472" t="s">
        <v>134</v>
      </c>
      <c r="M8472">
        <v>2024</v>
      </c>
      <c r="N8472" t="s">
        <v>668</v>
      </c>
      <c r="O8472" t="s">
        <v>9662</v>
      </c>
      <c r="P8472" t="s">
        <v>86</v>
      </c>
    </row>
    <row r="8473" spans="1:16" x14ac:dyDescent="0.45">
      <c r="A8473">
        <v>8472</v>
      </c>
      <c r="B8473" s="10">
        <v>45545</v>
      </c>
      <c r="C8473">
        <v>1502</v>
      </c>
      <c r="D8473" t="s">
        <v>89</v>
      </c>
      <c r="E8473">
        <v>28</v>
      </c>
      <c r="F8473" t="s">
        <v>9</v>
      </c>
      <c r="G8473">
        <v>2</v>
      </c>
      <c r="H8473">
        <v>364.4</v>
      </c>
      <c r="I8473">
        <v>728.8</v>
      </c>
      <c r="J8473" t="s">
        <v>87</v>
      </c>
      <c r="K8473" t="s">
        <v>567</v>
      </c>
      <c r="L8473" t="s">
        <v>134</v>
      </c>
      <c r="M8473">
        <v>2024</v>
      </c>
      <c r="N8473" t="s">
        <v>668</v>
      </c>
      <c r="O8473" t="s">
        <v>9385</v>
      </c>
      <c r="P8473" t="s">
        <v>86</v>
      </c>
    </row>
    <row r="8474" spans="1:16" x14ac:dyDescent="0.45">
      <c r="A8474">
        <v>8473</v>
      </c>
      <c r="B8474" s="10">
        <v>45545</v>
      </c>
      <c r="C8474">
        <v>4885</v>
      </c>
      <c r="D8474" t="s">
        <v>89</v>
      </c>
      <c r="E8474">
        <v>27</v>
      </c>
      <c r="F8474" t="s">
        <v>7</v>
      </c>
      <c r="G8474">
        <v>2</v>
      </c>
      <c r="H8474">
        <v>4506.1499999999996</v>
      </c>
      <c r="I8474">
        <v>9012.2999999999993</v>
      </c>
      <c r="J8474" t="s">
        <v>87</v>
      </c>
      <c r="K8474" t="s">
        <v>82</v>
      </c>
      <c r="L8474" t="s">
        <v>134</v>
      </c>
      <c r="M8474">
        <v>2024</v>
      </c>
      <c r="N8474" t="s">
        <v>84</v>
      </c>
      <c r="O8474" t="s">
        <v>3854</v>
      </c>
      <c r="P8474" t="s">
        <v>86</v>
      </c>
    </row>
    <row r="8475" spans="1:16" x14ac:dyDescent="0.45">
      <c r="A8475">
        <v>8474</v>
      </c>
      <c r="B8475" s="10">
        <v>45545</v>
      </c>
      <c r="C8475">
        <v>9009</v>
      </c>
      <c r="D8475" t="s">
        <v>80</v>
      </c>
      <c r="E8475">
        <v>45</v>
      </c>
      <c r="F8475" t="s">
        <v>6</v>
      </c>
      <c r="G8475">
        <v>5</v>
      </c>
      <c r="H8475">
        <v>1064.81</v>
      </c>
      <c r="I8475">
        <v>5324.05</v>
      </c>
      <c r="J8475" t="s">
        <v>93</v>
      </c>
      <c r="K8475" t="s">
        <v>82</v>
      </c>
      <c r="L8475" t="s">
        <v>134</v>
      </c>
      <c r="M8475">
        <v>2024</v>
      </c>
      <c r="N8475" t="s">
        <v>84</v>
      </c>
      <c r="O8475" t="s">
        <v>9210</v>
      </c>
      <c r="P8475" t="s">
        <v>748</v>
      </c>
    </row>
    <row r="8476" spans="1:16" x14ac:dyDescent="0.45">
      <c r="A8476">
        <v>8475</v>
      </c>
      <c r="B8476" s="10">
        <v>45545</v>
      </c>
      <c r="C8476">
        <v>1623</v>
      </c>
      <c r="D8476" t="s">
        <v>80</v>
      </c>
      <c r="E8476">
        <v>24</v>
      </c>
      <c r="F8476" t="s">
        <v>5</v>
      </c>
      <c r="G8476">
        <v>1</v>
      </c>
      <c r="H8476">
        <v>97.18</v>
      </c>
      <c r="I8476">
        <v>97.18</v>
      </c>
      <c r="J8476" t="s">
        <v>95</v>
      </c>
      <c r="K8476" t="s">
        <v>567</v>
      </c>
      <c r="L8476" t="s">
        <v>134</v>
      </c>
      <c r="M8476">
        <v>2024</v>
      </c>
      <c r="N8476" t="s">
        <v>84</v>
      </c>
      <c r="O8476" t="s">
        <v>7746</v>
      </c>
      <c r="P8476" t="s">
        <v>86</v>
      </c>
    </row>
    <row r="8477" spans="1:16" x14ac:dyDescent="0.45">
      <c r="A8477">
        <v>8476</v>
      </c>
      <c r="B8477" s="10">
        <v>45545</v>
      </c>
      <c r="C8477">
        <v>2050</v>
      </c>
      <c r="D8477" t="s">
        <v>80</v>
      </c>
      <c r="E8477">
        <v>31</v>
      </c>
      <c r="F8477" t="s">
        <v>102</v>
      </c>
      <c r="G8477">
        <v>2</v>
      </c>
      <c r="H8477">
        <v>564.29</v>
      </c>
      <c r="I8477">
        <v>1128.58</v>
      </c>
      <c r="J8477" t="s">
        <v>87</v>
      </c>
      <c r="K8477" t="s">
        <v>567</v>
      </c>
      <c r="L8477" t="s">
        <v>134</v>
      </c>
      <c r="M8477">
        <v>2024</v>
      </c>
      <c r="N8477" t="s">
        <v>84</v>
      </c>
      <c r="O8477" t="s">
        <v>7122</v>
      </c>
      <c r="P8477" t="s">
        <v>86</v>
      </c>
    </row>
    <row r="8478" spans="1:16" x14ac:dyDescent="0.45">
      <c r="A8478">
        <v>8477</v>
      </c>
      <c r="B8478" s="10">
        <v>45545</v>
      </c>
      <c r="C8478">
        <v>8385</v>
      </c>
      <c r="D8478" t="s">
        <v>80</v>
      </c>
      <c r="E8478">
        <v>30</v>
      </c>
      <c r="F8478" t="s">
        <v>8</v>
      </c>
      <c r="G8478">
        <v>1</v>
      </c>
      <c r="H8478">
        <v>4423.37</v>
      </c>
      <c r="I8478">
        <v>4423.37</v>
      </c>
      <c r="J8478" t="s">
        <v>87</v>
      </c>
      <c r="K8478" t="s">
        <v>82</v>
      </c>
      <c r="L8478" t="s">
        <v>134</v>
      </c>
      <c r="M8478">
        <v>2024</v>
      </c>
      <c r="N8478" t="s">
        <v>84</v>
      </c>
      <c r="O8478" t="s">
        <v>5500</v>
      </c>
      <c r="P8478" t="s">
        <v>86</v>
      </c>
    </row>
    <row r="8479" spans="1:16" x14ac:dyDescent="0.45">
      <c r="A8479">
        <v>8478</v>
      </c>
      <c r="B8479" s="10">
        <v>45545</v>
      </c>
      <c r="C8479">
        <v>7081</v>
      </c>
      <c r="D8479" t="s">
        <v>89</v>
      </c>
      <c r="E8479">
        <v>22</v>
      </c>
      <c r="F8479" t="s">
        <v>9</v>
      </c>
      <c r="G8479">
        <v>1</v>
      </c>
      <c r="H8479">
        <v>414.85</v>
      </c>
      <c r="I8479">
        <v>414.85</v>
      </c>
      <c r="J8479" t="s">
        <v>95</v>
      </c>
      <c r="K8479" t="s">
        <v>567</v>
      </c>
      <c r="L8479" t="s">
        <v>134</v>
      </c>
      <c r="M8479">
        <v>2024</v>
      </c>
      <c r="N8479" t="s">
        <v>668</v>
      </c>
      <c r="O8479" t="s">
        <v>9454</v>
      </c>
      <c r="P8479" t="s">
        <v>86</v>
      </c>
    </row>
    <row r="8480" spans="1:16" x14ac:dyDescent="0.45">
      <c r="A8480">
        <v>8479</v>
      </c>
      <c r="B8480" s="10">
        <v>45545</v>
      </c>
      <c r="C8480">
        <v>6484</v>
      </c>
      <c r="D8480" t="s">
        <v>89</v>
      </c>
      <c r="E8480">
        <v>59</v>
      </c>
      <c r="F8480" t="s">
        <v>9</v>
      </c>
      <c r="G8480">
        <v>3</v>
      </c>
      <c r="H8480">
        <v>1808.44</v>
      </c>
      <c r="I8480">
        <v>5425.32</v>
      </c>
      <c r="J8480" t="s">
        <v>81</v>
      </c>
      <c r="K8480" t="s">
        <v>82</v>
      </c>
      <c r="L8480" t="s">
        <v>134</v>
      </c>
      <c r="M8480">
        <v>2024</v>
      </c>
      <c r="N8480" t="s">
        <v>84</v>
      </c>
      <c r="O8480" t="s">
        <v>6798</v>
      </c>
      <c r="P8480" t="s">
        <v>86</v>
      </c>
    </row>
    <row r="8481" spans="1:16" x14ac:dyDescent="0.45">
      <c r="A8481">
        <v>8480</v>
      </c>
      <c r="B8481" s="10">
        <v>45546</v>
      </c>
      <c r="C8481">
        <v>4772</v>
      </c>
      <c r="D8481" t="s">
        <v>89</v>
      </c>
      <c r="E8481">
        <v>25</v>
      </c>
      <c r="F8481" t="s">
        <v>7</v>
      </c>
      <c r="G8481">
        <v>3</v>
      </c>
      <c r="H8481">
        <v>1289.07</v>
      </c>
      <c r="I8481">
        <v>3867.21</v>
      </c>
      <c r="J8481" t="s">
        <v>87</v>
      </c>
      <c r="K8481" t="s">
        <v>82</v>
      </c>
      <c r="L8481" t="s">
        <v>134</v>
      </c>
      <c r="M8481">
        <v>2024</v>
      </c>
      <c r="N8481" t="s">
        <v>84</v>
      </c>
      <c r="O8481" t="s">
        <v>479</v>
      </c>
      <c r="P8481" t="s">
        <v>86</v>
      </c>
    </row>
    <row r="8482" spans="1:16" x14ac:dyDescent="0.45">
      <c r="A8482">
        <v>8481</v>
      </c>
      <c r="B8482" s="10">
        <v>45546</v>
      </c>
      <c r="C8482">
        <v>4916</v>
      </c>
      <c r="D8482" t="s">
        <v>80</v>
      </c>
      <c r="E8482">
        <v>18</v>
      </c>
      <c r="F8482" t="s">
        <v>7</v>
      </c>
      <c r="G8482">
        <v>1</v>
      </c>
      <c r="H8482">
        <v>232.43</v>
      </c>
      <c r="I8482">
        <v>232.43</v>
      </c>
      <c r="J8482" t="s">
        <v>95</v>
      </c>
      <c r="K8482" t="s">
        <v>567</v>
      </c>
      <c r="L8482" t="s">
        <v>134</v>
      </c>
      <c r="M8482">
        <v>2024</v>
      </c>
      <c r="N8482" t="s">
        <v>84</v>
      </c>
      <c r="O8482" t="s">
        <v>7747</v>
      </c>
      <c r="P8482" t="s">
        <v>86</v>
      </c>
    </row>
    <row r="8483" spans="1:16" x14ac:dyDescent="0.45">
      <c r="A8483">
        <v>8482</v>
      </c>
      <c r="B8483" s="10">
        <v>45546</v>
      </c>
      <c r="C8483">
        <v>5018</v>
      </c>
      <c r="D8483" t="s">
        <v>80</v>
      </c>
      <c r="E8483">
        <v>22</v>
      </c>
      <c r="F8483" t="s">
        <v>102</v>
      </c>
      <c r="G8483">
        <v>3</v>
      </c>
      <c r="H8483">
        <v>2680.76</v>
      </c>
      <c r="I8483">
        <v>8042.28</v>
      </c>
      <c r="J8483" t="s">
        <v>95</v>
      </c>
      <c r="K8483" t="s">
        <v>82</v>
      </c>
      <c r="L8483" t="s">
        <v>134</v>
      </c>
      <c r="M8483">
        <v>2024</v>
      </c>
      <c r="N8483" t="s">
        <v>84</v>
      </c>
      <c r="O8483" t="s">
        <v>8701</v>
      </c>
      <c r="P8483" t="s">
        <v>748</v>
      </c>
    </row>
    <row r="8484" spans="1:16" x14ac:dyDescent="0.45">
      <c r="A8484">
        <v>8483</v>
      </c>
      <c r="B8484" s="10">
        <v>45546</v>
      </c>
      <c r="C8484">
        <v>2329</v>
      </c>
      <c r="D8484" t="s">
        <v>89</v>
      </c>
      <c r="E8484">
        <v>28</v>
      </c>
      <c r="F8484" t="s">
        <v>102</v>
      </c>
      <c r="G8484">
        <v>2</v>
      </c>
      <c r="H8484">
        <v>4991.75</v>
      </c>
      <c r="I8484">
        <v>9983.5</v>
      </c>
      <c r="J8484" t="s">
        <v>87</v>
      </c>
      <c r="K8484" t="s">
        <v>82</v>
      </c>
      <c r="L8484" t="s">
        <v>134</v>
      </c>
      <c r="M8484">
        <v>2024</v>
      </c>
      <c r="N8484" t="s">
        <v>84</v>
      </c>
      <c r="O8484" t="s">
        <v>3855</v>
      </c>
      <c r="P8484" t="s">
        <v>86</v>
      </c>
    </row>
    <row r="8485" spans="1:16" x14ac:dyDescent="0.45">
      <c r="A8485">
        <v>8484</v>
      </c>
      <c r="B8485" s="10">
        <v>45546</v>
      </c>
      <c r="C8485">
        <v>5114</v>
      </c>
      <c r="D8485" t="s">
        <v>80</v>
      </c>
      <c r="E8485">
        <v>60</v>
      </c>
      <c r="F8485" t="s">
        <v>9</v>
      </c>
      <c r="G8485">
        <v>1</v>
      </c>
      <c r="H8485">
        <v>4272.3900000000003</v>
      </c>
      <c r="I8485">
        <v>4272.3900000000003</v>
      </c>
      <c r="J8485" t="s">
        <v>81</v>
      </c>
      <c r="K8485" t="s">
        <v>82</v>
      </c>
      <c r="L8485" t="s">
        <v>134</v>
      </c>
      <c r="M8485">
        <v>2024</v>
      </c>
      <c r="N8485" t="s">
        <v>84</v>
      </c>
      <c r="O8485" t="s">
        <v>5953</v>
      </c>
      <c r="P8485" t="s">
        <v>86</v>
      </c>
    </row>
    <row r="8486" spans="1:16" x14ac:dyDescent="0.45">
      <c r="A8486">
        <v>8485</v>
      </c>
      <c r="B8486" s="10">
        <v>45546</v>
      </c>
      <c r="C8486">
        <v>4367</v>
      </c>
      <c r="D8486" t="s">
        <v>80</v>
      </c>
      <c r="E8486">
        <v>27</v>
      </c>
      <c r="F8486" t="s">
        <v>102</v>
      </c>
      <c r="G8486">
        <v>3</v>
      </c>
      <c r="H8486">
        <v>886.02</v>
      </c>
      <c r="I8486">
        <v>2658.06</v>
      </c>
      <c r="J8486" t="s">
        <v>87</v>
      </c>
      <c r="K8486" t="s">
        <v>82</v>
      </c>
      <c r="L8486" t="s">
        <v>134</v>
      </c>
      <c r="M8486">
        <v>2024</v>
      </c>
      <c r="N8486" t="s">
        <v>84</v>
      </c>
      <c r="O8486" t="s">
        <v>6187</v>
      </c>
      <c r="P8486" t="s">
        <v>86</v>
      </c>
    </row>
    <row r="8487" spans="1:16" x14ac:dyDescent="0.45">
      <c r="A8487">
        <v>8486</v>
      </c>
      <c r="B8487" s="10">
        <v>45546</v>
      </c>
      <c r="C8487">
        <v>9095</v>
      </c>
      <c r="D8487" t="s">
        <v>80</v>
      </c>
      <c r="E8487">
        <v>32</v>
      </c>
      <c r="F8487" t="s">
        <v>7</v>
      </c>
      <c r="G8487">
        <v>2</v>
      </c>
      <c r="H8487">
        <v>4427.3599999999997</v>
      </c>
      <c r="I8487">
        <v>8854.7199999999993</v>
      </c>
      <c r="J8487" t="s">
        <v>87</v>
      </c>
      <c r="K8487" t="s">
        <v>82</v>
      </c>
      <c r="L8487" t="s">
        <v>134</v>
      </c>
      <c r="M8487">
        <v>2024</v>
      </c>
      <c r="N8487" t="s">
        <v>84</v>
      </c>
      <c r="O8487" t="s">
        <v>3856</v>
      </c>
      <c r="P8487" t="s">
        <v>86</v>
      </c>
    </row>
    <row r="8488" spans="1:16" x14ac:dyDescent="0.45">
      <c r="A8488">
        <v>8487</v>
      </c>
      <c r="B8488" s="10">
        <v>45546</v>
      </c>
      <c r="C8488">
        <v>6141</v>
      </c>
      <c r="D8488" t="s">
        <v>80</v>
      </c>
      <c r="E8488">
        <v>56</v>
      </c>
      <c r="F8488" t="s">
        <v>9</v>
      </c>
      <c r="G8488">
        <v>1</v>
      </c>
      <c r="H8488">
        <v>2286.38</v>
      </c>
      <c r="I8488">
        <v>2286.38</v>
      </c>
      <c r="J8488" t="s">
        <v>81</v>
      </c>
      <c r="K8488" t="s">
        <v>82</v>
      </c>
      <c r="L8488" t="s">
        <v>134</v>
      </c>
      <c r="M8488">
        <v>2024</v>
      </c>
      <c r="N8488" t="s">
        <v>84</v>
      </c>
      <c r="O8488" t="s">
        <v>5954</v>
      </c>
      <c r="P8488" t="s">
        <v>86</v>
      </c>
    </row>
    <row r="8489" spans="1:16" x14ac:dyDescent="0.45">
      <c r="A8489">
        <v>8488</v>
      </c>
      <c r="B8489" s="10">
        <v>45546</v>
      </c>
      <c r="C8489">
        <v>4951</v>
      </c>
      <c r="D8489" t="s">
        <v>80</v>
      </c>
      <c r="E8489">
        <v>64</v>
      </c>
      <c r="F8489" t="s">
        <v>9</v>
      </c>
      <c r="G8489">
        <v>1</v>
      </c>
      <c r="H8489">
        <v>1402.59</v>
      </c>
      <c r="I8489">
        <v>1402.59</v>
      </c>
      <c r="J8489" t="s">
        <v>81</v>
      </c>
      <c r="K8489" t="s">
        <v>567</v>
      </c>
      <c r="L8489" t="s">
        <v>134</v>
      </c>
      <c r="M8489">
        <v>2024</v>
      </c>
      <c r="N8489" t="s">
        <v>84</v>
      </c>
      <c r="O8489" t="s">
        <v>8125</v>
      </c>
      <c r="P8489" t="s">
        <v>86</v>
      </c>
    </row>
    <row r="8490" spans="1:16" x14ac:dyDescent="0.45">
      <c r="A8490">
        <v>8489</v>
      </c>
      <c r="B8490" s="10">
        <v>45546</v>
      </c>
      <c r="C8490">
        <v>6084</v>
      </c>
      <c r="D8490" t="s">
        <v>80</v>
      </c>
      <c r="E8490">
        <v>46</v>
      </c>
      <c r="F8490" t="s">
        <v>8</v>
      </c>
      <c r="G8490">
        <v>3</v>
      </c>
      <c r="H8490">
        <v>3219.51</v>
      </c>
      <c r="I8490">
        <v>9658.5300000000007</v>
      </c>
      <c r="J8490" t="s">
        <v>93</v>
      </c>
      <c r="K8490" t="s">
        <v>82</v>
      </c>
      <c r="L8490" t="s">
        <v>134</v>
      </c>
      <c r="M8490">
        <v>2024</v>
      </c>
      <c r="N8490" t="s">
        <v>84</v>
      </c>
      <c r="O8490" t="s">
        <v>6622</v>
      </c>
      <c r="P8490" t="s">
        <v>86</v>
      </c>
    </row>
    <row r="8491" spans="1:16" x14ac:dyDescent="0.45">
      <c r="A8491">
        <v>8490</v>
      </c>
      <c r="B8491" s="10">
        <v>45546</v>
      </c>
      <c r="C8491">
        <v>2573</v>
      </c>
      <c r="D8491" t="s">
        <v>89</v>
      </c>
      <c r="E8491">
        <v>42</v>
      </c>
      <c r="F8491" t="s">
        <v>8</v>
      </c>
      <c r="G8491">
        <v>2</v>
      </c>
      <c r="H8491">
        <v>1122.6400000000001</v>
      </c>
      <c r="I8491">
        <v>2245.2800000000002</v>
      </c>
      <c r="J8491" t="s">
        <v>97</v>
      </c>
      <c r="K8491" t="s">
        <v>82</v>
      </c>
      <c r="L8491" t="s">
        <v>134</v>
      </c>
      <c r="M8491">
        <v>2024</v>
      </c>
      <c r="N8491" t="s">
        <v>668</v>
      </c>
      <c r="O8491" t="s">
        <v>9926</v>
      </c>
      <c r="P8491" t="s">
        <v>86</v>
      </c>
    </row>
    <row r="8492" spans="1:16" x14ac:dyDescent="0.45">
      <c r="A8492">
        <v>8491</v>
      </c>
      <c r="B8492" s="10">
        <v>45546</v>
      </c>
      <c r="C8492">
        <v>3634</v>
      </c>
      <c r="D8492" t="s">
        <v>89</v>
      </c>
      <c r="E8492">
        <v>23</v>
      </c>
      <c r="F8492" t="s">
        <v>102</v>
      </c>
      <c r="G8492">
        <v>1</v>
      </c>
      <c r="H8492">
        <v>4404.28</v>
      </c>
      <c r="I8492">
        <v>4404.28</v>
      </c>
      <c r="J8492" t="s">
        <v>95</v>
      </c>
      <c r="K8492" t="s">
        <v>82</v>
      </c>
      <c r="L8492" t="s">
        <v>134</v>
      </c>
      <c r="M8492">
        <v>2024</v>
      </c>
      <c r="N8492" t="s">
        <v>84</v>
      </c>
      <c r="O8492" t="s">
        <v>5103</v>
      </c>
      <c r="P8492" t="s">
        <v>86</v>
      </c>
    </row>
    <row r="8493" spans="1:16" x14ac:dyDescent="0.45">
      <c r="A8493">
        <v>8492</v>
      </c>
      <c r="B8493" s="10">
        <v>45546</v>
      </c>
      <c r="C8493">
        <v>3768</v>
      </c>
      <c r="D8493" t="s">
        <v>89</v>
      </c>
      <c r="E8493">
        <v>28</v>
      </c>
      <c r="F8493" t="s">
        <v>102</v>
      </c>
      <c r="G8493">
        <v>1</v>
      </c>
      <c r="H8493">
        <v>3139.71</v>
      </c>
      <c r="I8493">
        <v>3139.71</v>
      </c>
      <c r="J8493" t="s">
        <v>87</v>
      </c>
      <c r="K8493" t="s">
        <v>82</v>
      </c>
      <c r="L8493" t="s">
        <v>134</v>
      </c>
      <c r="M8493">
        <v>2024</v>
      </c>
      <c r="N8493" t="s">
        <v>84</v>
      </c>
      <c r="O8493" t="s">
        <v>5501</v>
      </c>
      <c r="P8493" t="s">
        <v>86</v>
      </c>
    </row>
    <row r="8494" spans="1:16" x14ac:dyDescent="0.45">
      <c r="A8494">
        <v>8493</v>
      </c>
      <c r="B8494" s="10">
        <v>45546</v>
      </c>
      <c r="C8494">
        <v>6302</v>
      </c>
      <c r="D8494" t="s">
        <v>89</v>
      </c>
      <c r="E8494">
        <v>34</v>
      </c>
      <c r="F8494" t="s">
        <v>7</v>
      </c>
      <c r="G8494">
        <v>5</v>
      </c>
      <c r="H8494">
        <v>723.31</v>
      </c>
      <c r="I8494">
        <v>3616.55</v>
      </c>
      <c r="J8494" t="s">
        <v>87</v>
      </c>
      <c r="K8494" t="s">
        <v>82</v>
      </c>
      <c r="L8494" t="s">
        <v>134</v>
      </c>
      <c r="M8494">
        <v>2024</v>
      </c>
      <c r="N8494" t="s">
        <v>84</v>
      </c>
      <c r="O8494" t="s">
        <v>9019</v>
      </c>
      <c r="P8494" t="s">
        <v>748</v>
      </c>
    </row>
    <row r="8495" spans="1:16" x14ac:dyDescent="0.45">
      <c r="A8495">
        <v>8494</v>
      </c>
      <c r="B8495" s="10">
        <v>45547</v>
      </c>
      <c r="C8495">
        <v>7250</v>
      </c>
      <c r="D8495" t="s">
        <v>80</v>
      </c>
      <c r="E8495">
        <v>32</v>
      </c>
      <c r="F8495" t="s">
        <v>7</v>
      </c>
      <c r="G8495">
        <v>1</v>
      </c>
      <c r="H8495">
        <v>2874.71</v>
      </c>
      <c r="I8495">
        <v>2874.71</v>
      </c>
      <c r="J8495" t="s">
        <v>87</v>
      </c>
      <c r="K8495" t="s">
        <v>82</v>
      </c>
      <c r="L8495" t="s">
        <v>134</v>
      </c>
      <c r="M8495">
        <v>2024</v>
      </c>
      <c r="N8495" t="s">
        <v>84</v>
      </c>
      <c r="O8495" t="s">
        <v>560</v>
      </c>
      <c r="P8495" t="s">
        <v>86</v>
      </c>
    </row>
    <row r="8496" spans="1:16" x14ac:dyDescent="0.45">
      <c r="A8496">
        <v>8495</v>
      </c>
      <c r="B8496" s="10">
        <v>45547</v>
      </c>
      <c r="C8496">
        <v>2211</v>
      </c>
      <c r="D8496" t="s">
        <v>89</v>
      </c>
      <c r="E8496">
        <v>33</v>
      </c>
      <c r="F8496" t="s">
        <v>8</v>
      </c>
      <c r="G8496">
        <v>5</v>
      </c>
      <c r="H8496">
        <v>2576.34</v>
      </c>
      <c r="I8496">
        <v>12881.7</v>
      </c>
      <c r="J8496" t="s">
        <v>87</v>
      </c>
      <c r="K8496" t="s">
        <v>82</v>
      </c>
      <c r="L8496" t="s">
        <v>134</v>
      </c>
      <c r="M8496">
        <v>2024</v>
      </c>
      <c r="N8496" t="s">
        <v>84</v>
      </c>
      <c r="O8496" t="s">
        <v>4097</v>
      </c>
      <c r="P8496" t="s">
        <v>86</v>
      </c>
    </row>
    <row r="8497" spans="1:16" x14ac:dyDescent="0.45">
      <c r="A8497">
        <v>8496</v>
      </c>
      <c r="B8497" s="10">
        <v>45547</v>
      </c>
      <c r="C8497">
        <v>9967</v>
      </c>
      <c r="D8497" t="s">
        <v>89</v>
      </c>
      <c r="E8497">
        <v>19</v>
      </c>
      <c r="F8497" t="s">
        <v>9</v>
      </c>
      <c r="G8497">
        <v>5</v>
      </c>
      <c r="H8497">
        <v>2383.6999999999998</v>
      </c>
      <c r="I8497">
        <v>11918.5</v>
      </c>
      <c r="J8497" t="s">
        <v>95</v>
      </c>
      <c r="K8497" t="s">
        <v>82</v>
      </c>
      <c r="L8497" t="s">
        <v>134</v>
      </c>
      <c r="M8497">
        <v>2024</v>
      </c>
      <c r="N8497" t="s">
        <v>84</v>
      </c>
      <c r="O8497" t="s">
        <v>4966</v>
      </c>
      <c r="P8497" t="s">
        <v>86</v>
      </c>
    </row>
    <row r="8498" spans="1:16" x14ac:dyDescent="0.45">
      <c r="A8498">
        <v>8497</v>
      </c>
      <c r="B8498" s="10">
        <v>45547</v>
      </c>
      <c r="C8498">
        <v>6955</v>
      </c>
      <c r="D8498" t="s">
        <v>89</v>
      </c>
      <c r="E8498">
        <v>53</v>
      </c>
      <c r="F8498" t="s">
        <v>5</v>
      </c>
      <c r="G8498">
        <v>2</v>
      </c>
      <c r="H8498">
        <v>1856.63</v>
      </c>
      <c r="I8498">
        <v>3713.26</v>
      </c>
      <c r="J8498" t="s">
        <v>93</v>
      </c>
      <c r="K8498" t="s">
        <v>82</v>
      </c>
      <c r="L8498" t="s">
        <v>134</v>
      </c>
      <c r="M8498">
        <v>2024</v>
      </c>
      <c r="N8498" t="s">
        <v>84</v>
      </c>
      <c r="O8498" t="s">
        <v>3508</v>
      </c>
      <c r="P8498" t="s">
        <v>86</v>
      </c>
    </row>
    <row r="8499" spans="1:16" x14ac:dyDescent="0.45">
      <c r="A8499">
        <v>8498</v>
      </c>
      <c r="B8499" s="10">
        <v>45547</v>
      </c>
      <c r="C8499">
        <v>2160</v>
      </c>
      <c r="D8499" t="s">
        <v>89</v>
      </c>
      <c r="E8499">
        <v>36</v>
      </c>
      <c r="F8499" t="s">
        <v>6</v>
      </c>
      <c r="G8499">
        <v>4</v>
      </c>
      <c r="H8499">
        <v>2397.3200000000002</v>
      </c>
      <c r="I8499">
        <v>9589.2800000000007</v>
      </c>
      <c r="J8499" t="s">
        <v>97</v>
      </c>
      <c r="K8499" t="s">
        <v>82</v>
      </c>
      <c r="L8499" t="s">
        <v>134</v>
      </c>
      <c r="M8499">
        <v>2024</v>
      </c>
      <c r="N8499" t="s">
        <v>84</v>
      </c>
      <c r="O8499" t="s">
        <v>1844</v>
      </c>
      <c r="P8499" t="s">
        <v>86</v>
      </c>
    </row>
    <row r="8500" spans="1:16" x14ac:dyDescent="0.45">
      <c r="A8500">
        <v>8499</v>
      </c>
      <c r="B8500" s="10">
        <v>45547</v>
      </c>
      <c r="C8500">
        <v>6977</v>
      </c>
      <c r="D8500" t="s">
        <v>80</v>
      </c>
      <c r="E8500">
        <v>55</v>
      </c>
      <c r="F8500" t="s">
        <v>6</v>
      </c>
      <c r="G8500">
        <v>5</v>
      </c>
      <c r="H8500">
        <v>2950.76</v>
      </c>
      <c r="I8500">
        <v>14753.8</v>
      </c>
      <c r="J8500" t="s">
        <v>81</v>
      </c>
      <c r="K8500" t="s">
        <v>82</v>
      </c>
      <c r="L8500" t="s">
        <v>134</v>
      </c>
      <c r="M8500">
        <v>2024</v>
      </c>
      <c r="N8500" t="s">
        <v>84</v>
      </c>
      <c r="O8500" t="s">
        <v>9107</v>
      </c>
      <c r="P8500" t="s">
        <v>748</v>
      </c>
    </row>
    <row r="8501" spans="1:16" x14ac:dyDescent="0.45">
      <c r="A8501">
        <v>8500</v>
      </c>
      <c r="B8501" s="10">
        <v>45547</v>
      </c>
      <c r="C8501">
        <v>8041</v>
      </c>
      <c r="D8501" t="s">
        <v>80</v>
      </c>
      <c r="E8501">
        <v>38</v>
      </c>
      <c r="F8501" t="s">
        <v>5</v>
      </c>
      <c r="G8501">
        <v>2</v>
      </c>
      <c r="H8501">
        <v>3681.17</v>
      </c>
      <c r="I8501">
        <v>7362.34</v>
      </c>
      <c r="J8501" t="s">
        <v>97</v>
      </c>
      <c r="K8501" t="s">
        <v>82</v>
      </c>
      <c r="L8501" t="s">
        <v>134</v>
      </c>
      <c r="M8501">
        <v>2024</v>
      </c>
      <c r="N8501" t="s">
        <v>84</v>
      </c>
      <c r="O8501" t="s">
        <v>2898</v>
      </c>
      <c r="P8501" t="s">
        <v>86</v>
      </c>
    </row>
    <row r="8502" spans="1:16" x14ac:dyDescent="0.45">
      <c r="A8502">
        <v>8501</v>
      </c>
      <c r="B8502" s="10">
        <v>45547</v>
      </c>
      <c r="C8502">
        <v>3383</v>
      </c>
      <c r="D8502" t="s">
        <v>89</v>
      </c>
      <c r="E8502">
        <v>28</v>
      </c>
      <c r="F8502" t="s">
        <v>102</v>
      </c>
      <c r="G8502">
        <v>3</v>
      </c>
      <c r="H8502">
        <v>4593.4799999999996</v>
      </c>
      <c r="I8502">
        <v>13780.44</v>
      </c>
      <c r="J8502" t="s">
        <v>87</v>
      </c>
      <c r="K8502" t="s">
        <v>82</v>
      </c>
      <c r="L8502" t="s">
        <v>134</v>
      </c>
      <c r="M8502">
        <v>2024</v>
      </c>
      <c r="N8502" t="s">
        <v>84</v>
      </c>
      <c r="O8502" t="s">
        <v>8367</v>
      </c>
      <c r="P8502" t="s">
        <v>748</v>
      </c>
    </row>
    <row r="8503" spans="1:16" x14ac:dyDescent="0.45">
      <c r="A8503">
        <v>8502</v>
      </c>
      <c r="B8503" s="10">
        <v>45547</v>
      </c>
      <c r="C8503">
        <v>6876</v>
      </c>
      <c r="D8503" t="s">
        <v>89</v>
      </c>
      <c r="E8503">
        <v>58</v>
      </c>
      <c r="F8503" t="s">
        <v>6</v>
      </c>
      <c r="G8503">
        <v>5</v>
      </c>
      <c r="H8503">
        <v>269.7</v>
      </c>
      <c r="I8503">
        <v>1348.5</v>
      </c>
      <c r="J8503" t="s">
        <v>81</v>
      </c>
      <c r="K8503" t="s">
        <v>567</v>
      </c>
      <c r="L8503" t="s">
        <v>134</v>
      </c>
      <c r="M8503">
        <v>2024</v>
      </c>
      <c r="N8503" t="s">
        <v>84</v>
      </c>
      <c r="O8503" t="s">
        <v>7637</v>
      </c>
      <c r="P8503" t="s">
        <v>86</v>
      </c>
    </row>
    <row r="8504" spans="1:16" x14ac:dyDescent="0.45">
      <c r="A8504">
        <v>8503</v>
      </c>
      <c r="B8504" s="10">
        <v>45547</v>
      </c>
      <c r="C8504">
        <v>4540</v>
      </c>
      <c r="D8504" t="s">
        <v>80</v>
      </c>
      <c r="E8504">
        <v>20</v>
      </c>
      <c r="F8504" t="s">
        <v>6</v>
      </c>
      <c r="G8504">
        <v>4</v>
      </c>
      <c r="H8504">
        <v>2868.25</v>
      </c>
      <c r="I8504">
        <v>11473</v>
      </c>
      <c r="J8504" t="s">
        <v>95</v>
      </c>
      <c r="K8504" t="s">
        <v>82</v>
      </c>
      <c r="L8504" t="s">
        <v>134</v>
      </c>
      <c r="M8504">
        <v>2024</v>
      </c>
      <c r="N8504" t="s">
        <v>84</v>
      </c>
      <c r="O8504" t="s">
        <v>2433</v>
      </c>
      <c r="P8504" t="s">
        <v>86</v>
      </c>
    </row>
    <row r="8505" spans="1:16" x14ac:dyDescent="0.45">
      <c r="A8505">
        <v>8504</v>
      </c>
      <c r="B8505" s="10">
        <v>45547</v>
      </c>
      <c r="C8505">
        <v>5635</v>
      </c>
      <c r="D8505" t="s">
        <v>80</v>
      </c>
      <c r="E8505">
        <v>51</v>
      </c>
      <c r="F8505" t="s">
        <v>5</v>
      </c>
      <c r="G8505">
        <v>3</v>
      </c>
      <c r="H8505">
        <v>3772.27</v>
      </c>
      <c r="I8505">
        <v>11316.81</v>
      </c>
      <c r="J8505" t="s">
        <v>93</v>
      </c>
      <c r="K8505" t="s">
        <v>82</v>
      </c>
      <c r="L8505" t="s">
        <v>134</v>
      </c>
      <c r="M8505">
        <v>2024</v>
      </c>
      <c r="N8505" t="s">
        <v>84</v>
      </c>
      <c r="O8505" t="s">
        <v>6623</v>
      </c>
      <c r="P8505" t="s">
        <v>86</v>
      </c>
    </row>
    <row r="8506" spans="1:16" x14ac:dyDescent="0.45">
      <c r="A8506">
        <v>8505</v>
      </c>
      <c r="B8506" s="10">
        <v>45547</v>
      </c>
      <c r="C8506">
        <v>2095</v>
      </c>
      <c r="D8506" t="s">
        <v>89</v>
      </c>
      <c r="E8506">
        <v>35</v>
      </c>
      <c r="F8506" t="s">
        <v>5</v>
      </c>
      <c r="G8506">
        <v>5</v>
      </c>
      <c r="H8506">
        <v>621.99</v>
      </c>
      <c r="I8506">
        <v>3109.95</v>
      </c>
      <c r="J8506" t="s">
        <v>97</v>
      </c>
      <c r="K8506" t="s">
        <v>82</v>
      </c>
      <c r="L8506" t="s">
        <v>134</v>
      </c>
      <c r="M8506">
        <v>2024</v>
      </c>
      <c r="N8506" t="s">
        <v>84</v>
      </c>
      <c r="O8506" t="s">
        <v>4575</v>
      </c>
      <c r="P8506" t="s">
        <v>86</v>
      </c>
    </row>
    <row r="8507" spans="1:16" x14ac:dyDescent="0.45">
      <c r="A8507">
        <v>8506</v>
      </c>
      <c r="B8507" s="10">
        <v>45547</v>
      </c>
      <c r="C8507">
        <v>6901</v>
      </c>
      <c r="D8507" t="s">
        <v>80</v>
      </c>
      <c r="E8507">
        <v>32</v>
      </c>
      <c r="F8507" t="s">
        <v>8</v>
      </c>
      <c r="G8507">
        <v>5</v>
      </c>
      <c r="H8507">
        <v>4561.91</v>
      </c>
      <c r="I8507">
        <v>22809.55</v>
      </c>
      <c r="J8507" t="s">
        <v>87</v>
      </c>
      <c r="K8507" t="s">
        <v>82</v>
      </c>
      <c r="L8507" t="s">
        <v>134</v>
      </c>
      <c r="M8507">
        <v>2024</v>
      </c>
      <c r="N8507" t="s">
        <v>668</v>
      </c>
      <c r="O8507" t="s">
        <v>9782</v>
      </c>
      <c r="P8507" t="s">
        <v>86</v>
      </c>
    </row>
    <row r="8508" spans="1:16" x14ac:dyDescent="0.45">
      <c r="A8508">
        <v>8507</v>
      </c>
      <c r="B8508" s="10">
        <v>45548</v>
      </c>
      <c r="C8508">
        <v>9215</v>
      </c>
      <c r="D8508" t="s">
        <v>80</v>
      </c>
      <c r="E8508">
        <v>42</v>
      </c>
      <c r="F8508" t="s">
        <v>9</v>
      </c>
      <c r="G8508">
        <v>4</v>
      </c>
      <c r="H8508">
        <v>1262.7</v>
      </c>
      <c r="I8508">
        <v>5050.8</v>
      </c>
      <c r="J8508" t="s">
        <v>97</v>
      </c>
      <c r="K8508" t="s">
        <v>82</v>
      </c>
      <c r="L8508" t="s">
        <v>134</v>
      </c>
      <c r="M8508">
        <v>2024</v>
      </c>
      <c r="N8508" t="s">
        <v>84</v>
      </c>
      <c r="O8508" t="s">
        <v>200</v>
      </c>
      <c r="P8508" t="s">
        <v>86</v>
      </c>
    </row>
    <row r="8509" spans="1:16" x14ac:dyDescent="0.45">
      <c r="A8509">
        <v>8508</v>
      </c>
      <c r="B8509" s="10">
        <v>45548</v>
      </c>
      <c r="C8509">
        <v>2079</v>
      </c>
      <c r="D8509" t="s">
        <v>89</v>
      </c>
      <c r="E8509">
        <v>32</v>
      </c>
      <c r="F8509" t="s">
        <v>7</v>
      </c>
      <c r="G8509">
        <v>1</v>
      </c>
      <c r="H8509">
        <v>4174.99</v>
      </c>
      <c r="I8509">
        <v>4174.99</v>
      </c>
      <c r="J8509" t="s">
        <v>87</v>
      </c>
      <c r="K8509" t="s">
        <v>82</v>
      </c>
      <c r="L8509" t="s">
        <v>134</v>
      </c>
      <c r="M8509">
        <v>2024</v>
      </c>
      <c r="N8509" t="s">
        <v>84</v>
      </c>
      <c r="O8509" t="s">
        <v>5502</v>
      </c>
      <c r="P8509" t="s">
        <v>86</v>
      </c>
    </row>
    <row r="8510" spans="1:16" x14ac:dyDescent="0.45">
      <c r="A8510">
        <v>8509</v>
      </c>
      <c r="B8510" s="10">
        <v>45548</v>
      </c>
      <c r="C8510">
        <v>9370</v>
      </c>
      <c r="D8510" t="s">
        <v>80</v>
      </c>
      <c r="E8510">
        <v>47</v>
      </c>
      <c r="F8510" t="s">
        <v>8</v>
      </c>
      <c r="G8510">
        <v>4</v>
      </c>
      <c r="H8510">
        <v>3326.93</v>
      </c>
      <c r="I8510">
        <v>13307.72</v>
      </c>
      <c r="J8510" t="s">
        <v>93</v>
      </c>
      <c r="K8510" t="s">
        <v>82</v>
      </c>
      <c r="L8510" t="s">
        <v>134</v>
      </c>
      <c r="M8510">
        <v>2024</v>
      </c>
      <c r="N8510" t="s">
        <v>84</v>
      </c>
      <c r="O8510" t="s">
        <v>2170</v>
      </c>
      <c r="P8510" t="s">
        <v>86</v>
      </c>
    </row>
    <row r="8511" spans="1:16" x14ac:dyDescent="0.45">
      <c r="A8511">
        <v>8510</v>
      </c>
      <c r="B8511" s="10">
        <v>45548</v>
      </c>
      <c r="C8511">
        <v>3847</v>
      </c>
      <c r="D8511" t="s">
        <v>89</v>
      </c>
      <c r="E8511">
        <v>34</v>
      </c>
      <c r="F8511" t="s">
        <v>6</v>
      </c>
      <c r="G8511">
        <v>2</v>
      </c>
      <c r="H8511">
        <v>2819.76</v>
      </c>
      <c r="I8511">
        <v>5639.52</v>
      </c>
      <c r="J8511" t="s">
        <v>87</v>
      </c>
      <c r="K8511" t="s">
        <v>82</v>
      </c>
      <c r="L8511" t="s">
        <v>134</v>
      </c>
      <c r="M8511">
        <v>2024</v>
      </c>
      <c r="N8511" t="s">
        <v>84</v>
      </c>
      <c r="O8511" t="s">
        <v>3857</v>
      </c>
      <c r="P8511" t="s">
        <v>86</v>
      </c>
    </row>
    <row r="8512" spans="1:16" x14ac:dyDescent="0.45">
      <c r="A8512">
        <v>8511</v>
      </c>
      <c r="B8512" s="10">
        <v>45548</v>
      </c>
      <c r="C8512">
        <v>2960</v>
      </c>
      <c r="D8512" t="s">
        <v>89</v>
      </c>
      <c r="E8512">
        <v>35</v>
      </c>
      <c r="F8512" t="s">
        <v>7</v>
      </c>
      <c r="G8512">
        <v>2</v>
      </c>
      <c r="H8512">
        <v>4352.75</v>
      </c>
      <c r="I8512">
        <v>8705.5</v>
      </c>
      <c r="J8512" t="s">
        <v>97</v>
      </c>
      <c r="K8512" t="s">
        <v>82</v>
      </c>
      <c r="L8512" t="s">
        <v>134</v>
      </c>
      <c r="M8512">
        <v>2024</v>
      </c>
      <c r="N8512" t="s">
        <v>84</v>
      </c>
      <c r="O8512" t="s">
        <v>2899</v>
      </c>
      <c r="P8512" t="s">
        <v>86</v>
      </c>
    </row>
    <row r="8513" spans="1:16" x14ac:dyDescent="0.45">
      <c r="A8513">
        <v>8512</v>
      </c>
      <c r="B8513" s="10">
        <v>45548</v>
      </c>
      <c r="C8513">
        <v>2473</v>
      </c>
      <c r="D8513" t="s">
        <v>80</v>
      </c>
      <c r="E8513">
        <v>48</v>
      </c>
      <c r="F8513" t="s">
        <v>8</v>
      </c>
      <c r="G8513">
        <v>4</v>
      </c>
      <c r="H8513">
        <v>4847.71</v>
      </c>
      <c r="I8513">
        <v>19390.84</v>
      </c>
      <c r="J8513" t="s">
        <v>93</v>
      </c>
      <c r="K8513" t="s">
        <v>82</v>
      </c>
      <c r="L8513" t="s">
        <v>134</v>
      </c>
      <c r="M8513">
        <v>2024</v>
      </c>
      <c r="N8513" t="s">
        <v>84</v>
      </c>
      <c r="O8513" t="s">
        <v>2171</v>
      </c>
      <c r="P8513" t="s">
        <v>86</v>
      </c>
    </row>
    <row r="8514" spans="1:16" x14ac:dyDescent="0.45">
      <c r="A8514">
        <v>8513</v>
      </c>
      <c r="B8514" s="10">
        <v>45548</v>
      </c>
      <c r="C8514">
        <v>5888</v>
      </c>
      <c r="D8514" t="s">
        <v>80</v>
      </c>
      <c r="E8514">
        <v>60</v>
      </c>
      <c r="F8514" t="s">
        <v>8</v>
      </c>
      <c r="G8514">
        <v>4</v>
      </c>
      <c r="H8514">
        <v>4985.8</v>
      </c>
      <c r="I8514">
        <v>19943.2</v>
      </c>
      <c r="J8514" t="s">
        <v>81</v>
      </c>
      <c r="K8514" t="s">
        <v>82</v>
      </c>
      <c r="L8514" t="s">
        <v>134</v>
      </c>
      <c r="M8514">
        <v>2024</v>
      </c>
      <c r="N8514" t="s">
        <v>84</v>
      </c>
      <c r="O8514" t="s">
        <v>1529</v>
      </c>
      <c r="P8514" t="s">
        <v>86</v>
      </c>
    </row>
    <row r="8515" spans="1:16" x14ac:dyDescent="0.45">
      <c r="A8515">
        <v>8514</v>
      </c>
      <c r="B8515" s="10">
        <v>45548</v>
      </c>
      <c r="C8515">
        <v>5979</v>
      </c>
      <c r="D8515" t="s">
        <v>80</v>
      </c>
      <c r="E8515">
        <v>35</v>
      </c>
      <c r="F8515" t="s">
        <v>5</v>
      </c>
      <c r="G8515">
        <v>4</v>
      </c>
      <c r="H8515">
        <v>3432.24</v>
      </c>
      <c r="I8515">
        <v>13728.96</v>
      </c>
      <c r="J8515" t="s">
        <v>97</v>
      </c>
      <c r="K8515" t="s">
        <v>82</v>
      </c>
      <c r="L8515" t="s">
        <v>134</v>
      </c>
      <c r="M8515">
        <v>2024</v>
      </c>
      <c r="N8515" t="s">
        <v>84</v>
      </c>
      <c r="O8515" t="s">
        <v>1845</v>
      </c>
      <c r="P8515" t="s">
        <v>86</v>
      </c>
    </row>
    <row r="8516" spans="1:16" x14ac:dyDescent="0.45">
      <c r="A8516">
        <v>8515</v>
      </c>
      <c r="B8516" s="10">
        <v>45548</v>
      </c>
      <c r="C8516">
        <v>2212</v>
      </c>
      <c r="D8516" t="s">
        <v>80</v>
      </c>
      <c r="E8516">
        <v>52</v>
      </c>
      <c r="F8516" t="s">
        <v>7</v>
      </c>
      <c r="G8516">
        <v>4</v>
      </c>
      <c r="H8516">
        <v>1728.7</v>
      </c>
      <c r="I8516">
        <v>6914.8</v>
      </c>
      <c r="J8516" t="s">
        <v>93</v>
      </c>
      <c r="K8516" t="s">
        <v>82</v>
      </c>
      <c r="L8516" t="s">
        <v>134</v>
      </c>
      <c r="M8516">
        <v>2024</v>
      </c>
      <c r="N8516" t="s">
        <v>84</v>
      </c>
      <c r="O8516" t="s">
        <v>2172</v>
      </c>
      <c r="P8516" t="s">
        <v>86</v>
      </c>
    </row>
    <row r="8517" spans="1:16" x14ac:dyDescent="0.45">
      <c r="A8517">
        <v>8516</v>
      </c>
      <c r="B8517" s="10">
        <v>45548</v>
      </c>
      <c r="C8517">
        <v>6697</v>
      </c>
      <c r="D8517" t="s">
        <v>80</v>
      </c>
      <c r="E8517">
        <v>30</v>
      </c>
      <c r="F8517" t="s">
        <v>8</v>
      </c>
      <c r="G8517">
        <v>4</v>
      </c>
      <c r="H8517">
        <v>4379.76</v>
      </c>
      <c r="I8517">
        <v>17519.04</v>
      </c>
      <c r="J8517" t="s">
        <v>87</v>
      </c>
      <c r="K8517" t="s">
        <v>82</v>
      </c>
      <c r="L8517" t="s">
        <v>134</v>
      </c>
      <c r="M8517">
        <v>2024</v>
      </c>
      <c r="N8517" t="s">
        <v>84</v>
      </c>
      <c r="O8517" t="s">
        <v>1161</v>
      </c>
      <c r="P8517" t="s">
        <v>86</v>
      </c>
    </row>
    <row r="8518" spans="1:16" x14ac:dyDescent="0.45">
      <c r="A8518">
        <v>8517</v>
      </c>
      <c r="B8518" s="10">
        <v>45548</v>
      </c>
      <c r="C8518">
        <v>1419</v>
      </c>
      <c r="D8518" t="s">
        <v>80</v>
      </c>
      <c r="E8518">
        <v>31</v>
      </c>
      <c r="F8518" t="s">
        <v>5</v>
      </c>
      <c r="G8518">
        <v>5</v>
      </c>
      <c r="H8518">
        <v>3289.02</v>
      </c>
      <c r="I8518">
        <v>16445.099999999999</v>
      </c>
      <c r="J8518" t="s">
        <v>87</v>
      </c>
      <c r="K8518" t="s">
        <v>82</v>
      </c>
      <c r="L8518" t="s">
        <v>134</v>
      </c>
      <c r="M8518">
        <v>2024</v>
      </c>
      <c r="N8518" t="s">
        <v>84</v>
      </c>
      <c r="O8518" t="s">
        <v>4098</v>
      </c>
      <c r="P8518" t="s">
        <v>86</v>
      </c>
    </row>
    <row r="8519" spans="1:16" x14ac:dyDescent="0.45">
      <c r="A8519">
        <v>8518</v>
      </c>
      <c r="B8519" s="10">
        <v>45548</v>
      </c>
      <c r="C8519">
        <v>4659</v>
      </c>
      <c r="D8519" t="s">
        <v>89</v>
      </c>
      <c r="E8519">
        <v>53</v>
      </c>
      <c r="F8519" t="s">
        <v>102</v>
      </c>
      <c r="G8519">
        <v>3</v>
      </c>
      <c r="H8519">
        <v>1650.48</v>
      </c>
      <c r="I8519">
        <v>4951.4399999999996</v>
      </c>
      <c r="J8519" t="s">
        <v>93</v>
      </c>
      <c r="K8519" t="s">
        <v>82</v>
      </c>
      <c r="L8519" t="s">
        <v>134</v>
      </c>
      <c r="M8519">
        <v>2024</v>
      </c>
      <c r="N8519" t="s">
        <v>668</v>
      </c>
      <c r="O8519" t="s">
        <v>9264</v>
      </c>
      <c r="P8519" t="s">
        <v>748</v>
      </c>
    </row>
    <row r="8520" spans="1:16" x14ac:dyDescent="0.45">
      <c r="A8520">
        <v>8519</v>
      </c>
      <c r="B8520" s="10">
        <v>45548</v>
      </c>
      <c r="C8520">
        <v>6283</v>
      </c>
      <c r="D8520" t="s">
        <v>80</v>
      </c>
      <c r="E8520">
        <v>35</v>
      </c>
      <c r="F8520" t="s">
        <v>7</v>
      </c>
      <c r="G8520">
        <v>2</v>
      </c>
      <c r="H8520">
        <v>4665.2</v>
      </c>
      <c r="I8520">
        <v>9330.4</v>
      </c>
      <c r="J8520" t="s">
        <v>97</v>
      </c>
      <c r="K8520" t="s">
        <v>82</v>
      </c>
      <c r="L8520" t="s">
        <v>134</v>
      </c>
      <c r="M8520">
        <v>2024</v>
      </c>
      <c r="N8520" t="s">
        <v>84</v>
      </c>
      <c r="O8520" t="s">
        <v>2900</v>
      </c>
      <c r="P8520" t="s">
        <v>86</v>
      </c>
    </row>
    <row r="8521" spans="1:16" x14ac:dyDescent="0.45">
      <c r="A8521">
        <v>8520</v>
      </c>
      <c r="B8521" s="10">
        <v>45548</v>
      </c>
      <c r="C8521">
        <v>2340</v>
      </c>
      <c r="D8521" t="s">
        <v>89</v>
      </c>
      <c r="E8521">
        <v>22</v>
      </c>
      <c r="F8521" t="s">
        <v>8</v>
      </c>
      <c r="G8521">
        <v>2</v>
      </c>
      <c r="H8521">
        <v>3750.87</v>
      </c>
      <c r="I8521">
        <v>7501.74</v>
      </c>
      <c r="J8521" t="s">
        <v>95</v>
      </c>
      <c r="K8521" t="s">
        <v>82</v>
      </c>
      <c r="L8521" t="s">
        <v>134</v>
      </c>
      <c r="M8521">
        <v>2024</v>
      </c>
      <c r="N8521" t="s">
        <v>84</v>
      </c>
      <c r="O8521" t="s">
        <v>2614</v>
      </c>
      <c r="P8521" t="s">
        <v>86</v>
      </c>
    </row>
    <row r="8522" spans="1:16" x14ac:dyDescent="0.45">
      <c r="A8522">
        <v>8521</v>
      </c>
      <c r="B8522" s="10">
        <v>45549</v>
      </c>
      <c r="C8522">
        <v>6137</v>
      </c>
      <c r="D8522" t="s">
        <v>80</v>
      </c>
      <c r="E8522">
        <v>31</v>
      </c>
      <c r="F8522" t="s">
        <v>6</v>
      </c>
      <c r="G8522">
        <v>3</v>
      </c>
      <c r="H8522">
        <v>2291.5</v>
      </c>
      <c r="I8522">
        <v>6874.5</v>
      </c>
      <c r="J8522" t="s">
        <v>87</v>
      </c>
      <c r="K8522" t="s">
        <v>82</v>
      </c>
      <c r="L8522" t="s">
        <v>134</v>
      </c>
      <c r="M8522">
        <v>2024</v>
      </c>
      <c r="N8522" t="s">
        <v>84</v>
      </c>
      <c r="O8522" t="s">
        <v>480</v>
      </c>
      <c r="P8522" t="s">
        <v>86</v>
      </c>
    </row>
    <row r="8523" spans="1:16" x14ac:dyDescent="0.45">
      <c r="A8523">
        <v>8522</v>
      </c>
      <c r="B8523" s="10">
        <v>45549</v>
      </c>
      <c r="C8523">
        <v>6189</v>
      </c>
      <c r="D8523" t="s">
        <v>80</v>
      </c>
      <c r="E8523">
        <v>42</v>
      </c>
      <c r="F8523" t="s">
        <v>102</v>
      </c>
      <c r="G8523">
        <v>4</v>
      </c>
      <c r="H8523">
        <v>2299.73</v>
      </c>
      <c r="I8523">
        <v>9198.92</v>
      </c>
      <c r="J8523" t="s">
        <v>97</v>
      </c>
      <c r="K8523" t="s">
        <v>82</v>
      </c>
      <c r="L8523" t="s">
        <v>134</v>
      </c>
      <c r="M8523">
        <v>2024</v>
      </c>
      <c r="N8523" t="s">
        <v>84</v>
      </c>
      <c r="O8523" t="s">
        <v>1846</v>
      </c>
      <c r="P8523" t="s">
        <v>86</v>
      </c>
    </row>
    <row r="8524" spans="1:16" x14ac:dyDescent="0.45">
      <c r="A8524">
        <v>8523</v>
      </c>
      <c r="B8524" s="10">
        <v>45549</v>
      </c>
      <c r="C8524">
        <v>2361</v>
      </c>
      <c r="D8524" t="s">
        <v>80</v>
      </c>
      <c r="E8524">
        <v>61</v>
      </c>
      <c r="F8524" t="s">
        <v>5</v>
      </c>
      <c r="G8524">
        <v>3</v>
      </c>
      <c r="H8524">
        <v>4979.8500000000004</v>
      </c>
      <c r="I8524">
        <v>14939.55</v>
      </c>
      <c r="J8524" t="s">
        <v>81</v>
      </c>
      <c r="K8524" t="s">
        <v>82</v>
      </c>
      <c r="L8524" t="s">
        <v>134</v>
      </c>
      <c r="M8524">
        <v>2024</v>
      </c>
      <c r="N8524" t="s">
        <v>668</v>
      </c>
      <c r="O8524" t="s">
        <v>9265</v>
      </c>
      <c r="P8524" t="s">
        <v>748</v>
      </c>
    </row>
    <row r="8525" spans="1:16" x14ac:dyDescent="0.45">
      <c r="A8525">
        <v>8524</v>
      </c>
      <c r="B8525" s="10">
        <v>45549</v>
      </c>
      <c r="C8525">
        <v>1591</v>
      </c>
      <c r="D8525" t="s">
        <v>80</v>
      </c>
      <c r="E8525">
        <v>56</v>
      </c>
      <c r="F8525" t="s">
        <v>8</v>
      </c>
      <c r="G8525">
        <v>4</v>
      </c>
      <c r="H8525">
        <v>1899.86</v>
      </c>
      <c r="I8525">
        <v>7599.44</v>
      </c>
      <c r="J8525" t="s">
        <v>81</v>
      </c>
      <c r="K8525" t="s">
        <v>82</v>
      </c>
      <c r="L8525" t="s">
        <v>134</v>
      </c>
      <c r="M8525">
        <v>2024</v>
      </c>
      <c r="N8525" t="s">
        <v>84</v>
      </c>
      <c r="O8525" t="s">
        <v>1530</v>
      </c>
      <c r="P8525" t="s">
        <v>86</v>
      </c>
    </row>
    <row r="8526" spans="1:16" x14ac:dyDescent="0.45">
      <c r="A8526">
        <v>8525</v>
      </c>
      <c r="B8526" s="10">
        <v>45549</v>
      </c>
      <c r="C8526">
        <v>1526</v>
      </c>
      <c r="D8526" t="s">
        <v>80</v>
      </c>
      <c r="E8526">
        <v>29</v>
      </c>
      <c r="F8526" t="s">
        <v>6</v>
      </c>
      <c r="G8526">
        <v>2</v>
      </c>
      <c r="H8526">
        <v>515.70000000000005</v>
      </c>
      <c r="I8526">
        <v>1031.4000000000001</v>
      </c>
      <c r="J8526" t="s">
        <v>87</v>
      </c>
      <c r="K8526" t="s">
        <v>567</v>
      </c>
      <c r="L8526" t="s">
        <v>134</v>
      </c>
      <c r="M8526">
        <v>2024</v>
      </c>
      <c r="N8526" t="s">
        <v>84</v>
      </c>
      <c r="O8526" t="s">
        <v>7123</v>
      </c>
      <c r="P8526" t="s">
        <v>86</v>
      </c>
    </row>
    <row r="8527" spans="1:16" x14ac:dyDescent="0.45">
      <c r="A8527">
        <v>8526</v>
      </c>
      <c r="B8527" s="10">
        <v>45549</v>
      </c>
      <c r="C8527">
        <v>8855</v>
      </c>
      <c r="D8527" t="s">
        <v>89</v>
      </c>
      <c r="E8527">
        <v>57</v>
      </c>
      <c r="F8527" t="s">
        <v>5</v>
      </c>
      <c r="G8527">
        <v>1</v>
      </c>
      <c r="H8527">
        <v>2715.88</v>
      </c>
      <c r="I8527">
        <v>2715.88</v>
      </c>
      <c r="J8527" t="s">
        <v>81</v>
      </c>
      <c r="K8527" t="s">
        <v>82</v>
      </c>
      <c r="L8527" t="s">
        <v>134</v>
      </c>
      <c r="M8527">
        <v>2024</v>
      </c>
      <c r="N8527" t="s">
        <v>84</v>
      </c>
      <c r="O8527" t="s">
        <v>5955</v>
      </c>
      <c r="P8527" t="s">
        <v>86</v>
      </c>
    </row>
    <row r="8528" spans="1:16" x14ac:dyDescent="0.45">
      <c r="A8528">
        <v>8527</v>
      </c>
      <c r="B8528" s="10">
        <v>45549</v>
      </c>
      <c r="C8528">
        <v>2292</v>
      </c>
      <c r="D8528" t="s">
        <v>89</v>
      </c>
      <c r="E8528">
        <v>45</v>
      </c>
      <c r="F8528" t="s">
        <v>5</v>
      </c>
      <c r="G8528">
        <v>2</v>
      </c>
      <c r="H8528">
        <v>4430.03</v>
      </c>
      <c r="I8528">
        <v>8860.06</v>
      </c>
      <c r="J8528" t="s">
        <v>93</v>
      </c>
      <c r="K8528" t="s">
        <v>82</v>
      </c>
      <c r="L8528" t="s">
        <v>134</v>
      </c>
      <c r="M8528">
        <v>2024</v>
      </c>
      <c r="N8528" t="s">
        <v>84</v>
      </c>
      <c r="O8528" t="s">
        <v>3509</v>
      </c>
      <c r="P8528" t="s">
        <v>86</v>
      </c>
    </row>
    <row r="8529" spans="1:16" x14ac:dyDescent="0.45">
      <c r="A8529">
        <v>8528</v>
      </c>
      <c r="B8529" s="10">
        <v>45549</v>
      </c>
      <c r="C8529">
        <v>2654</v>
      </c>
      <c r="D8529" t="s">
        <v>89</v>
      </c>
      <c r="E8529">
        <v>52</v>
      </c>
      <c r="F8529" t="s">
        <v>6</v>
      </c>
      <c r="G8529">
        <v>2</v>
      </c>
      <c r="H8529">
        <v>2943.37</v>
      </c>
      <c r="I8529">
        <v>5886.74</v>
      </c>
      <c r="J8529" t="s">
        <v>93</v>
      </c>
      <c r="K8529" t="s">
        <v>82</v>
      </c>
      <c r="L8529" t="s">
        <v>134</v>
      </c>
      <c r="M8529">
        <v>2024</v>
      </c>
      <c r="N8529" t="s">
        <v>84</v>
      </c>
      <c r="O8529" t="s">
        <v>3510</v>
      </c>
      <c r="P8529" t="s">
        <v>86</v>
      </c>
    </row>
    <row r="8530" spans="1:16" x14ac:dyDescent="0.45">
      <c r="A8530">
        <v>8529</v>
      </c>
      <c r="B8530" s="10">
        <v>45549</v>
      </c>
      <c r="C8530">
        <v>1187</v>
      </c>
      <c r="D8530" t="s">
        <v>80</v>
      </c>
      <c r="E8530">
        <v>18</v>
      </c>
      <c r="F8530" t="s">
        <v>5</v>
      </c>
      <c r="G8530">
        <v>1</v>
      </c>
      <c r="H8530">
        <v>3975.78</v>
      </c>
      <c r="I8530">
        <v>3975.78</v>
      </c>
      <c r="J8530" t="s">
        <v>95</v>
      </c>
      <c r="K8530" t="s">
        <v>82</v>
      </c>
      <c r="L8530" t="s">
        <v>134</v>
      </c>
      <c r="M8530">
        <v>2024</v>
      </c>
      <c r="N8530" t="s">
        <v>84</v>
      </c>
      <c r="O8530" t="s">
        <v>5104</v>
      </c>
      <c r="P8530" t="s">
        <v>86</v>
      </c>
    </row>
    <row r="8531" spans="1:16" x14ac:dyDescent="0.45">
      <c r="A8531">
        <v>8530</v>
      </c>
      <c r="B8531" s="10">
        <v>45549</v>
      </c>
      <c r="C8531">
        <v>3758</v>
      </c>
      <c r="D8531" t="s">
        <v>80</v>
      </c>
      <c r="E8531">
        <v>20</v>
      </c>
      <c r="F8531" t="s">
        <v>7</v>
      </c>
      <c r="G8531">
        <v>3</v>
      </c>
      <c r="H8531">
        <v>321.58</v>
      </c>
      <c r="I8531">
        <v>964.74</v>
      </c>
      <c r="J8531" t="s">
        <v>95</v>
      </c>
      <c r="K8531" t="s">
        <v>567</v>
      </c>
      <c r="L8531" t="s">
        <v>134</v>
      </c>
      <c r="M8531">
        <v>2024</v>
      </c>
      <c r="N8531" t="s">
        <v>84</v>
      </c>
      <c r="O8531" t="s">
        <v>7561</v>
      </c>
      <c r="P8531" t="s">
        <v>86</v>
      </c>
    </row>
    <row r="8532" spans="1:16" x14ac:dyDescent="0.45">
      <c r="A8532">
        <v>8531</v>
      </c>
      <c r="B8532" s="10">
        <v>45549</v>
      </c>
      <c r="C8532">
        <v>9720</v>
      </c>
      <c r="D8532" t="s">
        <v>80</v>
      </c>
      <c r="E8532">
        <v>60</v>
      </c>
      <c r="F8532" t="s">
        <v>102</v>
      </c>
      <c r="G8532">
        <v>5</v>
      </c>
      <c r="H8532">
        <v>3383.3</v>
      </c>
      <c r="I8532">
        <v>16916.5</v>
      </c>
      <c r="J8532" t="s">
        <v>81</v>
      </c>
      <c r="K8532" t="s">
        <v>82</v>
      </c>
      <c r="L8532" t="s">
        <v>134</v>
      </c>
      <c r="M8532">
        <v>2024</v>
      </c>
      <c r="N8532" t="s">
        <v>84</v>
      </c>
      <c r="O8532" t="s">
        <v>4797</v>
      </c>
      <c r="P8532" t="s">
        <v>86</v>
      </c>
    </row>
    <row r="8533" spans="1:16" x14ac:dyDescent="0.45">
      <c r="A8533">
        <v>8532</v>
      </c>
      <c r="B8533" s="10">
        <v>45549</v>
      </c>
      <c r="C8533">
        <v>9625</v>
      </c>
      <c r="D8533" t="s">
        <v>89</v>
      </c>
      <c r="E8533">
        <v>24</v>
      </c>
      <c r="F8533" t="s">
        <v>102</v>
      </c>
      <c r="G8533">
        <v>4</v>
      </c>
      <c r="H8533">
        <v>442.01</v>
      </c>
      <c r="I8533">
        <v>1768.04</v>
      </c>
      <c r="J8533" t="s">
        <v>95</v>
      </c>
      <c r="K8533" t="s">
        <v>567</v>
      </c>
      <c r="L8533" t="s">
        <v>134</v>
      </c>
      <c r="M8533">
        <v>2024</v>
      </c>
      <c r="N8533" t="s">
        <v>84</v>
      </c>
      <c r="O8533" t="s">
        <v>7427</v>
      </c>
      <c r="P8533" t="s">
        <v>86</v>
      </c>
    </row>
    <row r="8534" spans="1:16" x14ac:dyDescent="0.45">
      <c r="A8534">
        <v>8533</v>
      </c>
      <c r="B8534" s="10">
        <v>45549</v>
      </c>
      <c r="C8534">
        <v>7431</v>
      </c>
      <c r="D8534" t="s">
        <v>89</v>
      </c>
      <c r="E8534">
        <v>26</v>
      </c>
      <c r="F8534" t="s">
        <v>9</v>
      </c>
      <c r="G8534">
        <v>4</v>
      </c>
      <c r="H8534">
        <v>2803.97</v>
      </c>
      <c r="I8534">
        <v>11215.88</v>
      </c>
      <c r="J8534" t="s">
        <v>87</v>
      </c>
      <c r="K8534" t="s">
        <v>82</v>
      </c>
      <c r="L8534" t="s">
        <v>134</v>
      </c>
      <c r="M8534">
        <v>2024</v>
      </c>
      <c r="N8534" t="s">
        <v>84</v>
      </c>
      <c r="O8534" t="s">
        <v>1162</v>
      </c>
      <c r="P8534" t="s">
        <v>86</v>
      </c>
    </row>
    <row r="8535" spans="1:16" x14ac:dyDescent="0.45">
      <c r="A8535">
        <v>8534</v>
      </c>
      <c r="B8535" s="10">
        <v>45549</v>
      </c>
      <c r="C8535">
        <v>7037</v>
      </c>
      <c r="D8535" t="s">
        <v>80</v>
      </c>
      <c r="E8535">
        <v>53</v>
      </c>
      <c r="F8535" t="s">
        <v>8</v>
      </c>
      <c r="G8535">
        <v>2</v>
      </c>
      <c r="H8535">
        <v>2513.9499999999998</v>
      </c>
      <c r="I8535">
        <v>5027.8999999999996</v>
      </c>
      <c r="J8535" t="s">
        <v>93</v>
      </c>
      <c r="K8535" t="s">
        <v>82</v>
      </c>
      <c r="L8535" t="s">
        <v>134</v>
      </c>
      <c r="M8535">
        <v>2024</v>
      </c>
      <c r="N8535" t="s">
        <v>84</v>
      </c>
      <c r="O8535" t="s">
        <v>3511</v>
      </c>
      <c r="P8535" t="s">
        <v>86</v>
      </c>
    </row>
    <row r="8536" spans="1:16" x14ac:dyDescent="0.45">
      <c r="A8536">
        <v>8535</v>
      </c>
      <c r="B8536" s="10">
        <v>45550</v>
      </c>
      <c r="C8536">
        <v>9494</v>
      </c>
      <c r="D8536" t="s">
        <v>89</v>
      </c>
      <c r="E8536">
        <v>40</v>
      </c>
      <c r="F8536" t="s">
        <v>5</v>
      </c>
      <c r="G8536">
        <v>1</v>
      </c>
      <c r="H8536">
        <v>4730.74</v>
      </c>
      <c r="I8536">
        <v>4730.74</v>
      </c>
      <c r="J8536" t="s">
        <v>97</v>
      </c>
      <c r="K8536" t="s">
        <v>82</v>
      </c>
      <c r="L8536" t="s">
        <v>134</v>
      </c>
      <c r="M8536">
        <v>2024</v>
      </c>
      <c r="N8536" t="s">
        <v>668</v>
      </c>
      <c r="O8536" t="s">
        <v>738</v>
      </c>
      <c r="P8536" t="s">
        <v>86</v>
      </c>
    </row>
    <row r="8537" spans="1:16" x14ac:dyDescent="0.45">
      <c r="A8537">
        <v>8536</v>
      </c>
      <c r="B8537" s="10">
        <v>45550</v>
      </c>
      <c r="C8537">
        <v>5182</v>
      </c>
      <c r="D8537" t="s">
        <v>80</v>
      </c>
      <c r="E8537">
        <v>41</v>
      </c>
      <c r="F8537" t="s">
        <v>8</v>
      </c>
      <c r="G8537">
        <v>2</v>
      </c>
      <c r="H8537">
        <v>705.7</v>
      </c>
      <c r="I8537">
        <v>1411.4</v>
      </c>
      <c r="J8537" t="s">
        <v>97</v>
      </c>
      <c r="K8537" t="s">
        <v>567</v>
      </c>
      <c r="L8537" t="s">
        <v>134</v>
      </c>
      <c r="M8537">
        <v>2024</v>
      </c>
      <c r="N8537" t="s">
        <v>84</v>
      </c>
      <c r="O8537" t="s">
        <v>7195</v>
      </c>
      <c r="P8537" t="s">
        <v>86</v>
      </c>
    </row>
    <row r="8538" spans="1:16" x14ac:dyDescent="0.45">
      <c r="A8538">
        <v>8537</v>
      </c>
      <c r="B8538" s="10">
        <v>45550</v>
      </c>
      <c r="C8538">
        <v>7973</v>
      </c>
      <c r="D8538" t="s">
        <v>80</v>
      </c>
      <c r="E8538">
        <v>27</v>
      </c>
      <c r="F8538" t="s">
        <v>102</v>
      </c>
      <c r="G8538">
        <v>2</v>
      </c>
      <c r="H8538">
        <v>96.98</v>
      </c>
      <c r="I8538">
        <v>193.96</v>
      </c>
      <c r="J8538" t="s">
        <v>87</v>
      </c>
      <c r="K8538" t="s">
        <v>567</v>
      </c>
      <c r="L8538" t="s">
        <v>134</v>
      </c>
      <c r="M8538">
        <v>2024</v>
      </c>
      <c r="N8538" t="s">
        <v>84</v>
      </c>
      <c r="O8538" t="s">
        <v>7124</v>
      </c>
      <c r="P8538" t="s">
        <v>86</v>
      </c>
    </row>
    <row r="8539" spans="1:16" x14ac:dyDescent="0.45">
      <c r="A8539">
        <v>8538</v>
      </c>
      <c r="B8539" s="10">
        <v>45550</v>
      </c>
      <c r="C8539">
        <v>1437</v>
      </c>
      <c r="D8539" t="s">
        <v>89</v>
      </c>
      <c r="E8539">
        <v>29</v>
      </c>
      <c r="F8539" t="s">
        <v>102</v>
      </c>
      <c r="G8539">
        <v>3</v>
      </c>
      <c r="H8539">
        <v>729.91</v>
      </c>
      <c r="I8539">
        <v>2189.73</v>
      </c>
      <c r="J8539" t="s">
        <v>87</v>
      </c>
      <c r="K8539" t="s">
        <v>82</v>
      </c>
      <c r="L8539" t="s">
        <v>134</v>
      </c>
      <c r="M8539">
        <v>2024</v>
      </c>
      <c r="N8539" t="s">
        <v>84</v>
      </c>
      <c r="O8539" t="s">
        <v>6188</v>
      </c>
      <c r="P8539" t="s">
        <v>86</v>
      </c>
    </row>
    <row r="8540" spans="1:16" x14ac:dyDescent="0.45">
      <c r="A8540">
        <v>8539</v>
      </c>
      <c r="B8540" s="10">
        <v>45550</v>
      </c>
      <c r="C8540">
        <v>1832</v>
      </c>
      <c r="D8540" t="s">
        <v>89</v>
      </c>
      <c r="E8540">
        <v>36</v>
      </c>
      <c r="F8540" t="s">
        <v>5</v>
      </c>
      <c r="G8540">
        <v>4</v>
      </c>
      <c r="H8540">
        <v>895</v>
      </c>
      <c r="I8540">
        <v>3580</v>
      </c>
      <c r="J8540" t="s">
        <v>97</v>
      </c>
      <c r="K8540" t="s">
        <v>82</v>
      </c>
      <c r="L8540" t="s">
        <v>134</v>
      </c>
      <c r="M8540">
        <v>2024</v>
      </c>
      <c r="N8540" t="s">
        <v>84</v>
      </c>
      <c r="O8540" t="s">
        <v>1847</v>
      </c>
      <c r="P8540" t="s">
        <v>86</v>
      </c>
    </row>
    <row r="8541" spans="1:16" x14ac:dyDescent="0.45">
      <c r="A8541">
        <v>8540</v>
      </c>
      <c r="B8541" s="10">
        <v>45550</v>
      </c>
      <c r="C8541">
        <v>9988</v>
      </c>
      <c r="D8541" t="s">
        <v>89</v>
      </c>
      <c r="E8541">
        <v>49</v>
      </c>
      <c r="F8541" t="s">
        <v>7</v>
      </c>
      <c r="G8541">
        <v>5</v>
      </c>
      <c r="H8541">
        <v>1292.01</v>
      </c>
      <c r="I8541">
        <v>6460.05</v>
      </c>
      <c r="J8541" t="s">
        <v>93</v>
      </c>
      <c r="K8541" t="s">
        <v>82</v>
      </c>
      <c r="L8541" t="s">
        <v>134</v>
      </c>
      <c r="M8541">
        <v>2024</v>
      </c>
      <c r="N8541" t="s">
        <v>84</v>
      </c>
      <c r="O8541" t="s">
        <v>4348</v>
      </c>
      <c r="P8541" t="s">
        <v>86</v>
      </c>
    </row>
    <row r="8542" spans="1:16" x14ac:dyDescent="0.45">
      <c r="A8542">
        <v>8541</v>
      </c>
      <c r="B8542" s="10">
        <v>45550</v>
      </c>
      <c r="C8542">
        <v>9751</v>
      </c>
      <c r="D8542" t="s">
        <v>89</v>
      </c>
      <c r="E8542">
        <v>41</v>
      </c>
      <c r="F8542" t="s">
        <v>6</v>
      </c>
      <c r="G8542">
        <v>1</v>
      </c>
      <c r="H8542">
        <v>4084.69</v>
      </c>
      <c r="I8542">
        <v>4084.69</v>
      </c>
      <c r="J8542" t="s">
        <v>97</v>
      </c>
      <c r="K8542" t="s">
        <v>82</v>
      </c>
      <c r="L8542" t="s">
        <v>134</v>
      </c>
      <c r="M8542">
        <v>2024</v>
      </c>
      <c r="N8542" t="s">
        <v>84</v>
      </c>
      <c r="O8542" t="s">
        <v>5290</v>
      </c>
      <c r="P8542" t="s">
        <v>86</v>
      </c>
    </row>
    <row r="8543" spans="1:16" x14ac:dyDescent="0.45">
      <c r="A8543">
        <v>8542</v>
      </c>
      <c r="B8543" s="10">
        <v>45550</v>
      </c>
      <c r="C8543">
        <v>9953</v>
      </c>
      <c r="D8543" t="s">
        <v>80</v>
      </c>
      <c r="E8543">
        <v>39</v>
      </c>
      <c r="F8543" t="s">
        <v>5</v>
      </c>
      <c r="G8543">
        <v>5</v>
      </c>
      <c r="H8543">
        <v>1915.56</v>
      </c>
      <c r="I8543">
        <v>9577.7999999999993</v>
      </c>
      <c r="J8543" t="s">
        <v>97</v>
      </c>
      <c r="K8543" t="s">
        <v>82</v>
      </c>
      <c r="L8543" t="s">
        <v>134</v>
      </c>
      <c r="M8543">
        <v>2024</v>
      </c>
      <c r="N8543" t="s">
        <v>84</v>
      </c>
      <c r="O8543" t="s">
        <v>4576</v>
      </c>
      <c r="P8543" t="s">
        <v>86</v>
      </c>
    </row>
    <row r="8544" spans="1:16" x14ac:dyDescent="0.45">
      <c r="A8544">
        <v>8543</v>
      </c>
      <c r="B8544" s="10">
        <v>45550</v>
      </c>
      <c r="C8544">
        <v>6794</v>
      </c>
      <c r="D8544" t="s">
        <v>80</v>
      </c>
      <c r="E8544">
        <v>20</v>
      </c>
      <c r="F8544" t="s">
        <v>5</v>
      </c>
      <c r="G8544">
        <v>1</v>
      </c>
      <c r="H8544">
        <v>4211.75</v>
      </c>
      <c r="I8544">
        <v>4211.75</v>
      </c>
      <c r="J8544" t="s">
        <v>95</v>
      </c>
      <c r="K8544" t="s">
        <v>82</v>
      </c>
      <c r="L8544" t="s">
        <v>134</v>
      </c>
      <c r="M8544">
        <v>2024</v>
      </c>
      <c r="N8544" t="s">
        <v>84</v>
      </c>
      <c r="O8544" t="s">
        <v>5105</v>
      </c>
      <c r="P8544" t="s">
        <v>86</v>
      </c>
    </row>
    <row r="8545" spans="1:16" x14ac:dyDescent="0.45">
      <c r="A8545">
        <v>8544</v>
      </c>
      <c r="B8545" s="10">
        <v>45550</v>
      </c>
      <c r="C8545">
        <v>4574</v>
      </c>
      <c r="D8545" t="s">
        <v>89</v>
      </c>
      <c r="E8545">
        <v>57</v>
      </c>
      <c r="F8545" t="s">
        <v>9</v>
      </c>
      <c r="G8545">
        <v>4</v>
      </c>
      <c r="H8545">
        <v>1396.07</v>
      </c>
      <c r="I8545">
        <v>5584.28</v>
      </c>
      <c r="J8545" t="s">
        <v>81</v>
      </c>
      <c r="K8545" t="s">
        <v>82</v>
      </c>
      <c r="L8545" t="s">
        <v>134</v>
      </c>
      <c r="M8545">
        <v>2024</v>
      </c>
      <c r="N8545" t="s">
        <v>84</v>
      </c>
      <c r="O8545" t="s">
        <v>1531</v>
      </c>
      <c r="P8545" t="s">
        <v>86</v>
      </c>
    </row>
    <row r="8546" spans="1:16" x14ac:dyDescent="0.45">
      <c r="A8546">
        <v>8545</v>
      </c>
      <c r="B8546" s="10">
        <v>45550</v>
      </c>
      <c r="C8546">
        <v>4785</v>
      </c>
      <c r="D8546" t="s">
        <v>89</v>
      </c>
      <c r="E8546">
        <v>44</v>
      </c>
      <c r="F8546" t="s">
        <v>6</v>
      </c>
      <c r="G8546">
        <v>3</v>
      </c>
      <c r="H8546">
        <v>4309.68</v>
      </c>
      <c r="I8546">
        <v>12929.04</v>
      </c>
      <c r="J8546" t="s">
        <v>97</v>
      </c>
      <c r="K8546" t="s">
        <v>82</v>
      </c>
      <c r="L8546" t="s">
        <v>134</v>
      </c>
      <c r="M8546">
        <v>2024</v>
      </c>
      <c r="N8546" t="s">
        <v>84</v>
      </c>
      <c r="O8546" t="s">
        <v>6398</v>
      </c>
      <c r="P8546" t="s">
        <v>86</v>
      </c>
    </row>
    <row r="8547" spans="1:16" x14ac:dyDescent="0.45">
      <c r="A8547">
        <v>8546</v>
      </c>
      <c r="B8547" s="10">
        <v>45550</v>
      </c>
      <c r="C8547">
        <v>6220</v>
      </c>
      <c r="D8547" t="s">
        <v>89</v>
      </c>
      <c r="E8547">
        <v>36</v>
      </c>
      <c r="F8547" t="s">
        <v>7</v>
      </c>
      <c r="G8547">
        <v>5</v>
      </c>
      <c r="H8547">
        <v>90.05</v>
      </c>
      <c r="I8547">
        <v>450.25</v>
      </c>
      <c r="J8547" t="s">
        <v>97</v>
      </c>
      <c r="K8547" t="s">
        <v>567</v>
      </c>
      <c r="L8547" t="s">
        <v>134</v>
      </c>
      <c r="M8547">
        <v>2024</v>
      </c>
      <c r="N8547" t="s">
        <v>84</v>
      </c>
      <c r="O8547" t="s">
        <v>7638</v>
      </c>
      <c r="P8547" t="s">
        <v>86</v>
      </c>
    </row>
    <row r="8548" spans="1:16" x14ac:dyDescent="0.45">
      <c r="A8548">
        <v>8547</v>
      </c>
      <c r="B8548" s="10">
        <v>45550</v>
      </c>
      <c r="C8548">
        <v>8750</v>
      </c>
      <c r="D8548" t="s">
        <v>89</v>
      </c>
      <c r="E8548">
        <v>26</v>
      </c>
      <c r="F8548" t="s">
        <v>8</v>
      </c>
      <c r="G8548">
        <v>1</v>
      </c>
      <c r="H8548">
        <v>4675.95</v>
      </c>
      <c r="I8548">
        <v>4675.95</v>
      </c>
      <c r="J8548" t="s">
        <v>87</v>
      </c>
      <c r="K8548" t="s">
        <v>82</v>
      </c>
      <c r="L8548" t="s">
        <v>134</v>
      </c>
      <c r="M8548">
        <v>2024</v>
      </c>
      <c r="N8548" t="s">
        <v>84</v>
      </c>
      <c r="O8548" t="s">
        <v>5503</v>
      </c>
      <c r="P8548" t="s">
        <v>86</v>
      </c>
    </row>
    <row r="8549" spans="1:16" x14ac:dyDescent="0.45">
      <c r="A8549">
        <v>8548</v>
      </c>
      <c r="B8549" s="10">
        <v>45550</v>
      </c>
      <c r="C8549">
        <v>7818</v>
      </c>
      <c r="D8549" t="s">
        <v>80</v>
      </c>
      <c r="E8549">
        <v>30</v>
      </c>
      <c r="F8549" t="s">
        <v>6</v>
      </c>
      <c r="G8549">
        <v>2</v>
      </c>
      <c r="H8549">
        <v>3742.94</v>
      </c>
      <c r="I8549">
        <v>7485.88</v>
      </c>
      <c r="J8549" t="s">
        <v>87</v>
      </c>
      <c r="K8549" t="s">
        <v>82</v>
      </c>
      <c r="L8549" t="s">
        <v>134</v>
      </c>
      <c r="M8549">
        <v>2024</v>
      </c>
      <c r="N8549" t="s">
        <v>84</v>
      </c>
      <c r="O8549" t="s">
        <v>3858</v>
      </c>
      <c r="P8549" t="s">
        <v>86</v>
      </c>
    </row>
    <row r="8550" spans="1:16" x14ac:dyDescent="0.45">
      <c r="A8550">
        <v>8549</v>
      </c>
      <c r="B8550" s="10">
        <v>45551</v>
      </c>
      <c r="C8550">
        <v>1684</v>
      </c>
      <c r="D8550" t="s">
        <v>80</v>
      </c>
      <c r="E8550">
        <v>19</v>
      </c>
      <c r="F8550" t="s">
        <v>7</v>
      </c>
      <c r="G8550">
        <v>4</v>
      </c>
      <c r="H8550">
        <v>2093.02</v>
      </c>
      <c r="I8550">
        <v>8372.08</v>
      </c>
      <c r="J8550" t="s">
        <v>95</v>
      </c>
      <c r="K8550" t="s">
        <v>82</v>
      </c>
      <c r="L8550" t="s">
        <v>134</v>
      </c>
      <c r="M8550">
        <v>2024</v>
      </c>
      <c r="N8550" t="s">
        <v>84</v>
      </c>
      <c r="O8550" t="s">
        <v>201</v>
      </c>
      <c r="P8550" t="s">
        <v>86</v>
      </c>
    </row>
    <row r="8551" spans="1:16" x14ac:dyDescent="0.45">
      <c r="A8551">
        <v>8550</v>
      </c>
      <c r="B8551" s="10">
        <v>45551</v>
      </c>
      <c r="C8551">
        <v>5233</v>
      </c>
      <c r="D8551" t="s">
        <v>80</v>
      </c>
      <c r="E8551">
        <v>53</v>
      </c>
      <c r="F8551" t="s">
        <v>5</v>
      </c>
      <c r="G8551">
        <v>3</v>
      </c>
      <c r="H8551">
        <v>2907.81</v>
      </c>
      <c r="I8551">
        <v>8723.43</v>
      </c>
      <c r="J8551" t="s">
        <v>93</v>
      </c>
      <c r="K8551" t="s">
        <v>82</v>
      </c>
      <c r="L8551" t="s">
        <v>134</v>
      </c>
      <c r="M8551">
        <v>2024</v>
      </c>
      <c r="N8551" t="s">
        <v>84</v>
      </c>
      <c r="O8551" t="s">
        <v>6624</v>
      </c>
      <c r="P8551" t="s">
        <v>86</v>
      </c>
    </row>
    <row r="8552" spans="1:16" x14ac:dyDescent="0.45">
      <c r="A8552">
        <v>8551</v>
      </c>
      <c r="B8552" s="10">
        <v>45551</v>
      </c>
      <c r="C8552">
        <v>1577</v>
      </c>
      <c r="D8552" t="s">
        <v>80</v>
      </c>
      <c r="E8552">
        <v>46</v>
      </c>
      <c r="F8552" t="s">
        <v>5</v>
      </c>
      <c r="G8552">
        <v>2</v>
      </c>
      <c r="H8552">
        <v>4668.43</v>
      </c>
      <c r="I8552">
        <v>9336.86</v>
      </c>
      <c r="J8552" t="s">
        <v>93</v>
      </c>
      <c r="K8552" t="s">
        <v>82</v>
      </c>
      <c r="L8552" t="s">
        <v>134</v>
      </c>
      <c r="M8552">
        <v>2024</v>
      </c>
      <c r="N8552" t="s">
        <v>84</v>
      </c>
      <c r="O8552" t="s">
        <v>3512</v>
      </c>
      <c r="P8552" t="s">
        <v>86</v>
      </c>
    </row>
    <row r="8553" spans="1:16" x14ac:dyDescent="0.45">
      <c r="A8553">
        <v>8552</v>
      </c>
      <c r="B8553" s="10">
        <v>45551</v>
      </c>
      <c r="C8553">
        <v>9007</v>
      </c>
      <c r="D8553" t="s">
        <v>80</v>
      </c>
      <c r="E8553">
        <v>28</v>
      </c>
      <c r="F8553" t="s">
        <v>5</v>
      </c>
      <c r="G8553">
        <v>3</v>
      </c>
      <c r="H8553">
        <v>2933.67</v>
      </c>
      <c r="I8553">
        <v>8801.01</v>
      </c>
      <c r="J8553" t="s">
        <v>87</v>
      </c>
      <c r="K8553" t="s">
        <v>82</v>
      </c>
      <c r="L8553" t="s">
        <v>134</v>
      </c>
      <c r="M8553">
        <v>2024</v>
      </c>
      <c r="N8553" t="s">
        <v>84</v>
      </c>
      <c r="O8553" t="s">
        <v>6189</v>
      </c>
      <c r="P8553" t="s">
        <v>86</v>
      </c>
    </row>
    <row r="8554" spans="1:16" x14ac:dyDescent="0.45">
      <c r="A8554">
        <v>8553</v>
      </c>
      <c r="B8554" s="10">
        <v>45551</v>
      </c>
      <c r="C8554">
        <v>1227</v>
      </c>
      <c r="D8554" t="s">
        <v>80</v>
      </c>
      <c r="E8554">
        <v>51</v>
      </c>
      <c r="F8554" t="s">
        <v>5</v>
      </c>
      <c r="G8554">
        <v>1</v>
      </c>
      <c r="H8554">
        <v>1181.4100000000001</v>
      </c>
      <c r="I8554">
        <v>1181.4100000000001</v>
      </c>
      <c r="J8554" t="s">
        <v>93</v>
      </c>
      <c r="K8554" t="s">
        <v>567</v>
      </c>
      <c r="L8554" t="s">
        <v>134</v>
      </c>
      <c r="M8554">
        <v>2024</v>
      </c>
      <c r="N8554" t="s">
        <v>84</v>
      </c>
      <c r="O8554" t="s">
        <v>7849</v>
      </c>
      <c r="P8554" t="s">
        <v>86</v>
      </c>
    </row>
    <row r="8555" spans="1:16" x14ac:dyDescent="0.45">
      <c r="A8555">
        <v>8554</v>
      </c>
      <c r="B8555" s="10">
        <v>45551</v>
      </c>
      <c r="C8555">
        <v>3328</v>
      </c>
      <c r="D8555" t="s">
        <v>80</v>
      </c>
      <c r="E8555">
        <v>21</v>
      </c>
      <c r="F8555" t="s">
        <v>5</v>
      </c>
      <c r="G8555">
        <v>2</v>
      </c>
      <c r="H8555">
        <v>2885.73</v>
      </c>
      <c r="I8555">
        <v>5771.46</v>
      </c>
      <c r="J8555" t="s">
        <v>95</v>
      </c>
      <c r="K8555" t="s">
        <v>82</v>
      </c>
      <c r="L8555" t="s">
        <v>134</v>
      </c>
      <c r="M8555">
        <v>2024</v>
      </c>
      <c r="N8555" t="s">
        <v>668</v>
      </c>
      <c r="O8555" t="s">
        <v>9927</v>
      </c>
      <c r="P8555" t="s">
        <v>86</v>
      </c>
    </row>
    <row r="8556" spans="1:16" x14ac:dyDescent="0.45">
      <c r="A8556">
        <v>8555</v>
      </c>
      <c r="B8556" s="10">
        <v>45551</v>
      </c>
      <c r="C8556">
        <v>3731</v>
      </c>
      <c r="D8556" t="s">
        <v>89</v>
      </c>
      <c r="E8556">
        <v>21</v>
      </c>
      <c r="F8556" t="s">
        <v>6</v>
      </c>
      <c r="G8556">
        <v>3</v>
      </c>
      <c r="H8556">
        <v>4363.66</v>
      </c>
      <c r="I8556">
        <v>13090.98</v>
      </c>
      <c r="J8556" t="s">
        <v>95</v>
      </c>
      <c r="K8556" t="s">
        <v>82</v>
      </c>
      <c r="L8556" t="s">
        <v>134</v>
      </c>
      <c r="M8556">
        <v>2024</v>
      </c>
      <c r="N8556" t="s">
        <v>84</v>
      </c>
      <c r="O8556" t="s">
        <v>6944</v>
      </c>
      <c r="P8556" t="s">
        <v>86</v>
      </c>
    </row>
    <row r="8557" spans="1:16" x14ac:dyDescent="0.45">
      <c r="A8557">
        <v>8556</v>
      </c>
      <c r="B8557" s="10">
        <v>45551</v>
      </c>
      <c r="C8557">
        <v>1430</v>
      </c>
      <c r="D8557" t="s">
        <v>80</v>
      </c>
      <c r="E8557">
        <v>18</v>
      </c>
      <c r="F8557" t="s">
        <v>6</v>
      </c>
      <c r="G8557">
        <v>4</v>
      </c>
      <c r="H8557">
        <v>4937.88</v>
      </c>
      <c r="I8557">
        <v>19751.52</v>
      </c>
      <c r="J8557" t="s">
        <v>95</v>
      </c>
      <c r="K8557" t="s">
        <v>82</v>
      </c>
      <c r="L8557" t="s">
        <v>134</v>
      </c>
      <c r="M8557">
        <v>2024</v>
      </c>
      <c r="N8557" t="s">
        <v>84</v>
      </c>
      <c r="O8557" t="s">
        <v>2434</v>
      </c>
      <c r="P8557" t="s">
        <v>86</v>
      </c>
    </row>
    <row r="8558" spans="1:16" x14ac:dyDescent="0.45">
      <c r="A8558">
        <v>8557</v>
      </c>
      <c r="B8558" s="10">
        <v>45551</v>
      </c>
      <c r="C8558">
        <v>2709</v>
      </c>
      <c r="D8558" t="s">
        <v>89</v>
      </c>
      <c r="E8558">
        <v>42</v>
      </c>
      <c r="F8558" t="s">
        <v>6</v>
      </c>
      <c r="G8558">
        <v>5</v>
      </c>
      <c r="H8558">
        <v>2941.21</v>
      </c>
      <c r="I8558">
        <v>14706.05</v>
      </c>
      <c r="J8558" t="s">
        <v>97</v>
      </c>
      <c r="K8558" t="s">
        <v>82</v>
      </c>
      <c r="L8558" t="s">
        <v>134</v>
      </c>
      <c r="M8558">
        <v>2024</v>
      </c>
      <c r="N8558" t="s">
        <v>84</v>
      </c>
      <c r="O8558" t="s">
        <v>4577</v>
      </c>
      <c r="P8558" t="s">
        <v>86</v>
      </c>
    </row>
    <row r="8559" spans="1:16" x14ac:dyDescent="0.45">
      <c r="A8559">
        <v>8558</v>
      </c>
      <c r="B8559" s="10">
        <v>45551</v>
      </c>
      <c r="C8559">
        <v>6782</v>
      </c>
      <c r="D8559" t="s">
        <v>89</v>
      </c>
      <c r="E8559">
        <v>43</v>
      </c>
      <c r="F8559" t="s">
        <v>7</v>
      </c>
      <c r="G8559">
        <v>5</v>
      </c>
      <c r="H8559">
        <v>820.44</v>
      </c>
      <c r="I8559">
        <v>4102.2</v>
      </c>
      <c r="J8559" t="s">
        <v>97</v>
      </c>
      <c r="K8559" t="s">
        <v>82</v>
      </c>
      <c r="L8559" t="s">
        <v>134</v>
      </c>
      <c r="M8559">
        <v>2024</v>
      </c>
      <c r="N8559" t="s">
        <v>84</v>
      </c>
      <c r="O8559" t="s">
        <v>8925</v>
      </c>
      <c r="P8559" t="s">
        <v>748</v>
      </c>
    </row>
    <row r="8560" spans="1:16" x14ac:dyDescent="0.45">
      <c r="A8560">
        <v>8559</v>
      </c>
      <c r="B8560" s="10">
        <v>45551</v>
      </c>
      <c r="C8560">
        <v>2234</v>
      </c>
      <c r="D8560" t="s">
        <v>89</v>
      </c>
      <c r="E8560">
        <v>28</v>
      </c>
      <c r="F8560" t="s">
        <v>5</v>
      </c>
      <c r="G8560">
        <v>2</v>
      </c>
      <c r="H8560">
        <v>3870.17</v>
      </c>
      <c r="I8560">
        <v>7740.34</v>
      </c>
      <c r="J8560" t="s">
        <v>87</v>
      </c>
      <c r="K8560" t="s">
        <v>82</v>
      </c>
      <c r="L8560" t="s">
        <v>134</v>
      </c>
      <c r="M8560">
        <v>2024</v>
      </c>
      <c r="N8560" t="s">
        <v>84</v>
      </c>
      <c r="O8560" t="s">
        <v>3859</v>
      </c>
      <c r="P8560" t="s">
        <v>86</v>
      </c>
    </row>
    <row r="8561" spans="1:16" x14ac:dyDescent="0.45">
      <c r="A8561">
        <v>8560</v>
      </c>
      <c r="B8561" s="10">
        <v>45551</v>
      </c>
      <c r="C8561">
        <v>9493</v>
      </c>
      <c r="D8561" t="s">
        <v>80</v>
      </c>
      <c r="E8561">
        <v>40</v>
      </c>
      <c r="F8561" t="s">
        <v>102</v>
      </c>
      <c r="G8561">
        <v>4</v>
      </c>
      <c r="H8561">
        <v>4984.71</v>
      </c>
      <c r="I8561">
        <v>19938.84</v>
      </c>
      <c r="J8561" t="s">
        <v>97</v>
      </c>
      <c r="K8561" t="s">
        <v>82</v>
      </c>
      <c r="L8561" t="s">
        <v>134</v>
      </c>
      <c r="M8561">
        <v>2024</v>
      </c>
      <c r="N8561" t="s">
        <v>84</v>
      </c>
      <c r="O8561" t="s">
        <v>1848</v>
      </c>
      <c r="P8561" t="s">
        <v>86</v>
      </c>
    </row>
    <row r="8562" spans="1:16" x14ac:dyDescent="0.45">
      <c r="A8562">
        <v>8561</v>
      </c>
      <c r="B8562" s="10">
        <v>45551</v>
      </c>
      <c r="C8562">
        <v>6205</v>
      </c>
      <c r="D8562" t="s">
        <v>80</v>
      </c>
      <c r="E8562">
        <v>19</v>
      </c>
      <c r="F8562" t="s">
        <v>6</v>
      </c>
      <c r="G8562">
        <v>4</v>
      </c>
      <c r="H8562">
        <v>2394.5</v>
      </c>
      <c r="I8562">
        <v>9578</v>
      </c>
      <c r="J8562" t="s">
        <v>95</v>
      </c>
      <c r="K8562" t="s">
        <v>82</v>
      </c>
      <c r="L8562" t="s">
        <v>134</v>
      </c>
      <c r="M8562">
        <v>2024</v>
      </c>
      <c r="N8562" t="s">
        <v>84</v>
      </c>
      <c r="O8562" t="s">
        <v>2435</v>
      </c>
      <c r="P8562" t="s">
        <v>86</v>
      </c>
    </row>
    <row r="8563" spans="1:16" x14ac:dyDescent="0.45">
      <c r="A8563">
        <v>8562</v>
      </c>
      <c r="B8563" s="10">
        <v>45552</v>
      </c>
      <c r="C8563">
        <v>2420</v>
      </c>
      <c r="D8563" t="s">
        <v>80</v>
      </c>
      <c r="E8563">
        <v>36</v>
      </c>
      <c r="F8563" t="s">
        <v>102</v>
      </c>
      <c r="G8563">
        <v>3</v>
      </c>
      <c r="H8563">
        <v>1949.48</v>
      </c>
      <c r="I8563">
        <v>5848.44</v>
      </c>
      <c r="J8563" t="s">
        <v>97</v>
      </c>
      <c r="K8563" t="s">
        <v>82</v>
      </c>
      <c r="L8563" t="s">
        <v>134</v>
      </c>
      <c r="M8563">
        <v>2024</v>
      </c>
      <c r="N8563" t="s">
        <v>84</v>
      </c>
      <c r="O8563" t="s">
        <v>821</v>
      </c>
      <c r="P8563" t="s">
        <v>748</v>
      </c>
    </row>
    <row r="8564" spans="1:16" x14ac:dyDescent="0.45">
      <c r="A8564">
        <v>8563</v>
      </c>
      <c r="B8564" s="10">
        <v>45552</v>
      </c>
      <c r="C8564">
        <v>1768</v>
      </c>
      <c r="D8564" t="s">
        <v>80</v>
      </c>
      <c r="E8564">
        <v>46</v>
      </c>
      <c r="F8564" t="s">
        <v>9</v>
      </c>
      <c r="G8564">
        <v>2</v>
      </c>
      <c r="H8564">
        <v>2784.88</v>
      </c>
      <c r="I8564">
        <v>5569.76</v>
      </c>
      <c r="J8564" t="s">
        <v>93</v>
      </c>
      <c r="K8564" t="s">
        <v>82</v>
      </c>
      <c r="L8564" t="s">
        <v>134</v>
      </c>
      <c r="M8564">
        <v>2024</v>
      </c>
      <c r="N8564" t="s">
        <v>84</v>
      </c>
      <c r="O8564" t="s">
        <v>3513</v>
      </c>
      <c r="P8564" t="s">
        <v>86</v>
      </c>
    </row>
    <row r="8565" spans="1:16" x14ac:dyDescent="0.45">
      <c r="A8565">
        <v>8564</v>
      </c>
      <c r="B8565" s="10">
        <v>45552</v>
      </c>
      <c r="C8565">
        <v>7034</v>
      </c>
      <c r="D8565" t="s">
        <v>89</v>
      </c>
      <c r="E8565">
        <v>57</v>
      </c>
      <c r="F8565" t="s">
        <v>8</v>
      </c>
      <c r="G8565">
        <v>4</v>
      </c>
      <c r="H8565">
        <v>865.59</v>
      </c>
      <c r="I8565">
        <v>3462.36</v>
      </c>
      <c r="J8565" t="s">
        <v>81</v>
      </c>
      <c r="K8565" t="s">
        <v>82</v>
      </c>
      <c r="L8565" t="s">
        <v>134</v>
      </c>
      <c r="M8565">
        <v>2024</v>
      </c>
      <c r="N8565" t="s">
        <v>84</v>
      </c>
      <c r="O8565" t="s">
        <v>1532</v>
      </c>
      <c r="P8565" t="s">
        <v>86</v>
      </c>
    </row>
    <row r="8566" spans="1:16" x14ac:dyDescent="0.45">
      <c r="A8566">
        <v>8565</v>
      </c>
      <c r="B8566" s="10">
        <v>45552</v>
      </c>
      <c r="C8566">
        <v>9635</v>
      </c>
      <c r="D8566" t="s">
        <v>80</v>
      </c>
      <c r="E8566">
        <v>21</v>
      </c>
      <c r="F8566" t="s">
        <v>6</v>
      </c>
      <c r="G8566">
        <v>3</v>
      </c>
      <c r="H8566">
        <v>4857.8500000000004</v>
      </c>
      <c r="I8566">
        <v>14573.55</v>
      </c>
      <c r="J8566" t="s">
        <v>95</v>
      </c>
      <c r="K8566" t="s">
        <v>82</v>
      </c>
      <c r="L8566" t="s">
        <v>134</v>
      </c>
      <c r="M8566">
        <v>2024</v>
      </c>
      <c r="N8566" t="s">
        <v>84</v>
      </c>
      <c r="O8566" t="s">
        <v>8702</v>
      </c>
      <c r="P8566" t="s">
        <v>748</v>
      </c>
    </row>
    <row r="8567" spans="1:16" x14ac:dyDescent="0.45">
      <c r="A8567">
        <v>8566</v>
      </c>
      <c r="B8567" s="10">
        <v>45552</v>
      </c>
      <c r="C8567">
        <v>4104</v>
      </c>
      <c r="D8567" t="s">
        <v>89</v>
      </c>
      <c r="E8567">
        <v>33</v>
      </c>
      <c r="F8567" t="s">
        <v>102</v>
      </c>
      <c r="G8567">
        <v>4</v>
      </c>
      <c r="H8567">
        <v>4199.76</v>
      </c>
      <c r="I8567">
        <v>16799.04</v>
      </c>
      <c r="J8567" t="s">
        <v>87</v>
      </c>
      <c r="K8567" t="s">
        <v>82</v>
      </c>
      <c r="L8567" t="s">
        <v>134</v>
      </c>
      <c r="M8567">
        <v>2024</v>
      </c>
      <c r="N8567" t="s">
        <v>84</v>
      </c>
      <c r="O8567" t="s">
        <v>1163</v>
      </c>
      <c r="P8567" t="s">
        <v>86</v>
      </c>
    </row>
    <row r="8568" spans="1:16" x14ac:dyDescent="0.45">
      <c r="A8568">
        <v>8567</v>
      </c>
      <c r="B8568" s="10">
        <v>45552</v>
      </c>
      <c r="C8568">
        <v>5355</v>
      </c>
      <c r="D8568" t="s">
        <v>80</v>
      </c>
      <c r="E8568">
        <v>64</v>
      </c>
      <c r="F8568" t="s">
        <v>9</v>
      </c>
      <c r="G8568">
        <v>2</v>
      </c>
      <c r="H8568">
        <v>609.29999999999995</v>
      </c>
      <c r="I8568">
        <v>1218.5999999999999</v>
      </c>
      <c r="J8568" t="s">
        <v>81</v>
      </c>
      <c r="K8568" t="s">
        <v>567</v>
      </c>
      <c r="L8568" t="s">
        <v>134</v>
      </c>
      <c r="M8568">
        <v>2024</v>
      </c>
      <c r="N8568" t="s">
        <v>84</v>
      </c>
      <c r="O8568" t="s">
        <v>7022</v>
      </c>
      <c r="P8568" t="s">
        <v>86</v>
      </c>
    </row>
    <row r="8569" spans="1:16" x14ac:dyDescent="0.45">
      <c r="A8569">
        <v>8568</v>
      </c>
      <c r="B8569" s="10">
        <v>45552</v>
      </c>
      <c r="C8569">
        <v>4305</v>
      </c>
      <c r="D8569" t="s">
        <v>80</v>
      </c>
      <c r="E8569">
        <v>54</v>
      </c>
      <c r="F8569" t="s">
        <v>7</v>
      </c>
      <c r="G8569">
        <v>4</v>
      </c>
      <c r="H8569">
        <v>4728.1499999999996</v>
      </c>
      <c r="I8569">
        <v>18912.599999999999</v>
      </c>
      <c r="J8569" t="s">
        <v>93</v>
      </c>
      <c r="K8569" t="s">
        <v>82</v>
      </c>
      <c r="L8569" t="s">
        <v>134</v>
      </c>
      <c r="M8569">
        <v>2024</v>
      </c>
      <c r="N8569" t="s">
        <v>84</v>
      </c>
      <c r="O8569" t="s">
        <v>2173</v>
      </c>
      <c r="P8569" t="s">
        <v>86</v>
      </c>
    </row>
    <row r="8570" spans="1:16" x14ac:dyDescent="0.45">
      <c r="A8570">
        <v>8569</v>
      </c>
      <c r="B8570" s="10">
        <v>45552</v>
      </c>
      <c r="C8570">
        <v>2538</v>
      </c>
      <c r="D8570" t="s">
        <v>89</v>
      </c>
      <c r="E8570">
        <v>44</v>
      </c>
      <c r="F8570" t="s">
        <v>8</v>
      </c>
      <c r="G8570">
        <v>4</v>
      </c>
      <c r="H8570">
        <v>4716.96</v>
      </c>
      <c r="I8570">
        <v>18867.84</v>
      </c>
      <c r="J8570" t="s">
        <v>97</v>
      </c>
      <c r="K8570" t="s">
        <v>82</v>
      </c>
      <c r="L8570" t="s">
        <v>134</v>
      </c>
      <c r="M8570">
        <v>2024</v>
      </c>
      <c r="N8570" t="s">
        <v>84</v>
      </c>
      <c r="O8570" t="s">
        <v>1849</v>
      </c>
      <c r="P8570" t="s">
        <v>86</v>
      </c>
    </row>
    <row r="8571" spans="1:16" x14ac:dyDescent="0.45">
      <c r="A8571">
        <v>8570</v>
      </c>
      <c r="B8571" s="10">
        <v>45552</v>
      </c>
      <c r="C8571">
        <v>2331</v>
      </c>
      <c r="D8571" t="s">
        <v>89</v>
      </c>
      <c r="E8571">
        <v>22</v>
      </c>
      <c r="F8571" t="s">
        <v>5</v>
      </c>
      <c r="G8571">
        <v>4</v>
      </c>
      <c r="H8571">
        <v>1615.96</v>
      </c>
      <c r="I8571">
        <v>6463.84</v>
      </c>
      <c r="J8571" t="s">
        <v>95</v>
      </c>
      <c r="K8571" t="s">
        <v>82</v>
      </c>
      <c r="L8571" t="s">
        <v>134</v>
      </c>
      <c r="M8571">
        <v>2024</v>
      </c>
      <c r="N8571" t="s">
        <v>84</v>
      </c>
      <c r="O8571" t="s">
        <v>2436</v>
      </c>
      <c r="P8571" t="s">
        <v>86</v>
      </c>
    </row>
    <row r="8572" spans="1:16" x14ac:dyDescent="0.45">
      <c r="A8572">
        <v>8571</v>
      </c>
      <c r="B8572" s="10">
        <v>45552</v>
      </c>
      <c r="C8572">
        <v>9168</v>
      </c>
      <c r="D8572" t="s">
        <v>89</v>
      </c>
      <c r="E8572">
        <v>32</v>
      </c>
      <c r="F8572" t="s">
        <v>6</v>
      </c>
      <c r="G8572">
        <v>5</v>
      </c>
      <c r="H8572">
        <v>3114.75</v>
      </c>
      <c r="I8572">
        <v>15573.75</v>
      </c>
      <c r="J8572" t="s">
        <v>87</v>
      </c>
      <c r="K8572" t="s">
        <v>82</v>
      </c>
      <c r="L8572" t="s">
        <v>134</v>
      </c>
      <c r="M8572">
        <v>2024</v>
      </c>
      <c r="N8572" t="s">
        <v>84</v>
      </c>
      <c r="O8572" t="s">
        <v>4099</v>
      </c>
      <c r="P8572" t="s">
        <v>86</v>
      </c>
    </row>
    <row r="8573" spans="1:16" x14ac:dyDescent="0.45">
      <c r="A8573">
        <v>8572</v>
      </c>
      <c r="B8573" s="10">
        <v>45552</v>
      </c>
      <c r="C8573">
        <v>7939</v>
      </c>
      <c r="D8573" t="s">
        <v>80</v>
      </c>
      <c r="E8573">
        <v>40</v>
      </c>
      <c r="F8573" t="s">
        <v>6</v>
      </c>
      <c r="G8573">
        <v>1</v>
      </c>
      <c r="H8573">
        <v>598.23</v>
      </c>
      <c r="I8573">
        <v>598.23</v>
      </c>
      <c r="J8573" t="s">
        <v>97</v>
      </c>
      <c r="K8573" t="s">
        <v>567</v>
      </c>
      <c r="L8573" t="s">
        <v>134</v>
      </c>
      <c r="M8573">
        <v>2024</v>
      </c>
      <c r="N8573" t="s">
        <v>84</v>
      </c>
      <c r="O8573" t="s">
        <v>7987</v>
      </c>
      <c r="P8573" t="s">
        <v>86</v>
      </c>
    </row>
    <row r="8574" spans="1:16" x14ac:dyDescent="0.45">
      <c r="A8574">
        <v>8573</v>
      </c>
      <c r="B8574" s="10">
        <v>45552</v>
      </c>
      <c r="C8574">
        <v>9261</v>
      </c>
      <c r="D8574" t="s">
        <v>80</v>
      </c>
      <c r="E8574">
        <v>20</v>
      </c>
      <c r="F8574" t="s">
        <v>5</v>
      </c>
      <c r="G8574">
        <v>2</v>
      </c>
      <c r="H8574">
        <v>466.75</v>
      </c>
      <c r="I8574">
        <v>933.5</v>
      </c>
      <c r="J8574" t="s">
        <v>95</v>
      </c>
      <c r="K8574" t="s">
        <v>567</v>
      </c>
      <c r="L8574" t="s">
        <v>134</v>
      </c>
      <c r="M8574">
        <v>2024</v>
      </c>
      <c r="N8574" t="s">
        <v>84</v>
      </c>
      <c r="O8574" t="s">
        <v>7063</v>
      </c>
      <c r="P8574" t="s">
        <v>86</v>
      </c>
    </row>
    <row r="8575" spans="1:16" x14ac:dyDescent="0.45">
      <c r="A8575">
        <v>8574</v>
      </c>
      <c r="B8575" s="10">
        <v>45552</v>
      </c>
      <c r="C8575">
        <v>6558</v>
      </c>
      <c r="D8575" t="s">
        <v>89</v>
      </c>
      <c r="E8575">
        <v>35</v>
      </c>
      <c r="F8575" t="s">
        <v>7</v>
      </c>
      <c r="G8575">
        <v>5</v>
      </c>
      <c r="H8575">
        <v>2533.88</v>
      </c>
      <c r="I8575">
        <v>12669.4</v>
      </c>
      <c r="J8575" t="s">
        <v>97</v>
      </c>
      <c r="K8575" t="s">
        <v>82</v>
      </c>
      <c r="L8575" t="s">
        <v>134</v>
      </c>
      <c r="M8575">
        <v>2024</v>
      </c>
      <c r="N8575" t="s">
        <v>84</v>
      </c>
      <c r="O8575" t="s">
        <v>8926</v>
      </c>
      <c r="P8575" t="s">
        <v>748</v>
      </c>
    </row>
    <row r="8576" spans="1:16" x14ac:dyDescent="0.45">
      <c r="A8576">
        <v>8575</v>
      </c>
      <c r="B8576" s="10">
        <v>45552</v>
      </c>
      <c r="C8576">
        <v>6944</v>
      </c>
      <c r="D8576" t="s">
        <v>80</v>
      </c>
      <c r="E8576">
        <v>60</v>
      </c>
      <c r="F8576" t="s">
        <v>8</v>
      </c>
      <c r="G8576">
        <v>1</v>
      </c>
      <c r="H8576">
        <v>295.91000000000003</v>
      </c>
      <c r="I8576">
        <v>295.91000000000003</v>
      </c>
      <c r="J8576" t="s">
        <v>81</v>
      </c>
      <c r="K8576" t="s">
        <v>567</v>
      </c>
      <c r="L8576" t="s">
        <v>134</v>
      </c>
      <c r="M8576">
        <v>2024</v>
      </c>
      <c r="N8576" t="s">
        <v>84</v>
      </c>
      <c r="O8576" t="s">
        <v>8126</v>
      </c>
      <c r="P8576" t="s">
        <v>86</v>
      </c>
    </row>
    <row r="8577" spans="1:16" x14ac:dyDescent="0.45">
      <c r="A8577">
        <v>8576</v>
      </c>
      <c r="B8577" s="10">
        <v>45553</v>
      </c>
      <c r="C8577">
        <v>8126</v>
      </c>
      <c r="D8577" t="s">
        <v>89</v>
      </c>
      <c r="E8577">
        <v>43</v>
      </c>
      <c r="F8577" t="s">
        <v>6</v>
      </c>
      <c r="G8577">
        <v>4</v>
      </c>
      <c r="H8577">
        <v>4380.71</v>
      </c>
      <c r="I8577">
        <v>17522.84</v>
      </c>
      <c r="J8577" t="s">
        <v>97</v>
      </c>
      <c r="K8577" t="s">
        <v>82</v>
      </c>
      <c r="L8577" t="s">
        <v>134</v>
      </c>
      <c r="M8577">
        <v>2024</v>
      </c>
      <c r="N8577" t="s">
        <v>84</v>
      </c>
      <c r="O8577" t="s">
        <v>202</v>
      </c>
      <c r="P8577" t="s">
        <v>86</v>
      </c>
    </row>
    <row r="8578" spans="1:16" x14ac:dyDescent="0.45">
      <c r="A8578">
        <v>8577</v>
      </c>
      <c r="B8578" s="10">
        <v>45553</v>
      </c>
      <c r="C8578">
        <v>1480</v>
      </c>
      <c r="D8578" t="s">
        <v>80</v>
      </c>
      <c r="E8578">
        <v>23</v>
      </c>
      <c r="F8578" t="s">
        <v>102</v>
      </c>
      <c r="G8578">
        <v>4</v>
      </c>
      <c r="H8578">
        <v>4644.07</v>
      </c>
      <c r="I8578">
        <v>18576.28</v>
      </c>
      <c r="J8578" t="s">
        <v>95</v>
      </c>
      <c r="K8578" t="s">
        <v>82</v>
      </c>
      <c r="L8578" t="s">
        <v>134</v>
      </c>
      <c r="M8578">
        <v>2024</v>
      </c>
      <c r="N8578" t="s">
        <v>84</v>
      </c>
      <c r="O8578" t="s">
        <v>2437</v>
      </c>
      <c r="P8578" t="s">
        <v>86</v>
      </c>
    </row>
    <row r="8579" spans="1:16" x14ac:dyDescent="0.45">
      <c r="A8579">
        <v>8578</v>
      </c>
      <c r="B8579" s="10">
        <v>45553</v>
      </c>
      <c r="C8579">
        <v>6263</v>
      </c>
      <c r="D8579" t="s">
        <v>89</v>
      </c>
      <c r="E8579">
        <v>61</v>
      </c>
      <c r="F8579" t="s">
        <v>8</v>
      </c>
      <c r="G8579">
        <v>5</v>
      </c>
      <c r="H8579">
        <v>383.17</v>
      </c>
      <c r="I8579">
        <v>1915.85</v>
      </c>
      <c r="J8579" t="s">
        <v>81</v>
      </c>
      <c r="K8579" t="s">
        <v>567</v>
      </c>
      <c r="L8579" t="s">
        <v>134</v>
      </c>
      <c r="M8579">
        <v>2024</v>
      </c>
      <c r="N8579" t="s">
        <v>668</v>
      </c>
      <c r="O8579" t="s">
        <v>9313</v>
      </c>
      <c r="P8579" t="s">
        <v>748</v>
      </c>
    </row>
    <row r="8580" spans="1:16" x14ac:dyDescent="0.45">
      <c r="A8580">
        <v>8579</v>
      </c>
      <c r="B8580" s="10">
        <v>45553</v>
      </c>
      <c r="C8580">
        <v>5094</v>
      </c>
      <c r="D8580" t="s">
        <v>89</v>
      </c>
      <c r="E8580">
        <v>34</v>
      </c>
      <c r="F8580" t="s">
        <v>9</v>
      </c>
      <c r="G8580">
        <v>3</v>
      </c>
      <c r="H8580">
        <v>284.06</v>
      </c>
      <c r="I8580">
        <v>852.18</v>
      </c>
      <c r="J8580" t="s">
        <v>87</v>
      </c>
      <c r="K8580" t="s">
        <v>567</v>
      </c>
      <c r="L8580" t="s">
        <v>134</v>
      </c>
      <c r="M8580">
        <v>2024</v>
      </c>
      <c r="N8580" t="s">
        <v>84</v>
      </c>
      <c r="O8580" t="s">
        <v>8768</v>
      </c>
      <c r="P8580" t="s">
        <v>748</v>
      </c>
    </row>
    <row r="8581" spans="1:16" x14ac:dyDescent="0.45">
      <c r="A8581">
        <v>8580</v>
      </c>
      <c r="B8581" s="10">
        <v>45553</v>
      </c>
      <c r="C8581">
        <v>7167</v>
      </c>
      <c r="D8581" t="s">
        <v>80</v>
      </c>
      <c r="E8581">
        <v>63</v>
      </c>
      <c r="F8581" t="s">
        <v>6</v>
      </c>
      <c r="G8581">
        <v>2</v>
      </c>
      <c r="H8581">
        <v>1146.02</v>
      </c>
      <c r="I8581">
        <v>2292.04</v>
      </c>
      <c r="J8581" t="s">
        <v>81</v>
      </c>
      <c r="K8581" t="s">
        <v>82</v>
      </c>
      <c r="L8581" t="s">
        <v>134</v>
      </c>
      <c r="M8581">
        <v>2024</v>
      </c>
      <c r="N8581" t="s">
        <v>84</v>
      </c>
      <c r="O8581" t="s">
        <v>3203</v>
      </c>
      <c r="P8581" t="s">
        <v>86</v>
      </c>
    </row>
    <row r="8582" spans="1:16" x14ac:dyDescent="0.45">
      <c r="A8582">
        <v>8581</v>
      </c>
      <c r="B8582" s="10">
        <v>45553</v>
      </c>
      <c r="C8582">
        <v>3793</v>
      </c>
      <c r="D8582" t="s">
        <v>89</v>
      </c>
      <c r="E8582">
        <v>55</v>
      </c>
      <c r="F8582" t="s">
        <v>7</v>
      </c>
      <c r="G8582">
        <v>1</v>
      </c>
      <c r="H8582">
        <v>4653.29</v>
      </c>
      <c r="I8582">
        <v>4653.29</v>
      </c>
      <c r="J8582" t="s">
        <v>81</v>
      </c>
      <c r="K8582" t="s">
        <v>82</v>
      </c>
      <c r="L8582" t="s">
        <v>134</v>
      </c>
      <c r="M8582">
        <v>2024</v>
      </c>
      <c r="N8582" t="s">
        <v>84</v>
      </c>
      <c r="O8582" t="s">
        <v>5956</v>
      </c>
      <c r="P8582" t="s">
        <v>86</v>
      </c>
    </row>
    <row r="8583" spans="1:16" x14ac:dyDescent="0.45">
      <c r="A8583">
        <v>8582</v>
      </c>
      <c r="B8583" s="10">
        <v>45553</v>
      </c>
      <c r="C8583">
        <v>3892</v>
      </c>
      <c r="D8583" t="s">
        <v>80</v>
      </c>
      <c r="E8583">
        <v>59</v>
      </c>
      <c r="F8583" t="s">
        <v>102</v>
      </c>
      <c r="G8583">
        <v>4</v>
      </c>
      <c r="H8583">
        <v>3856.62</v>
      </c>
      <c r="I8583">
        <v>15426.48</v>
      </c>
      <c r="J8583" t="s">
        <v>81</v>
      </c>
      <c r="K8583" t="s">
        <v>82</v>
      </c>
      <c r="L8583" t="s">
        <v>134</v>
      </c>
      <c r="M8583">
        <v>2024</v>
      </c>
      <c r="N8583" t="s">
        <v>84</v>
      </c>
      <c r="O8583" t="s">
        <v>1533</v>
      </c>
      <c r="P8583" t="s">
        <v>86</v>
      </c>
    </row>
    <row r="8584" spans="1:16" x14ac:dyDescent="0.45">
      <c r="A8584">
        <v>8583</v>
      </c>
      <c r="B8584" s="10">
        <v>45553</v>
      </c>
      <c r="C8584">
        <v>2198</v>
      </c>
      <c r="D8584" t="s">
        <v>80</v>
      </c>
      <c r="E8584">
        <v>44</v>
      </c>
      <c r="F8584" t="s">
        <v>8</v>
      </c>
      <c r="G8584">
        <v>2</v>
      </c>
      <c r="H8584">
        <v>3398.66</v>
      </c>
      <c r="I8584">
        <v>6797.32</v>
      </c>
      <c r="J8584" t="s">
        <v>97</v>
      </c>
      <c r="K8584" t="s">
        <v>82</v>
      </c>
      <c r="L8584" t="s">
        <v>134</v>
      </c>
      <c r="M8584">
        <v>2024</v>
      </c>
      <c r="N8584" t="s">
        <v>84</v>
      </c>
      <c r="O8584" t="s">
        <v>2901</v>
      </c>
      <c r="P8584" t="s">
        <v>86</v>
      </c>
    </row>
    <row r="8585" spans="1:16" x14ac:dyDescent="0.45">
      <c r="A8585">
        <v>8584</v>
      </c>
      <c r="B8585" s="10">
        <v>45553</v>
      </c>
      <c r="C8585">
        <v>9011</v>
      </c>
      <c r="D8585" t="s">
        <v>89</v>
      </c>
      <c r="E8585">
        <v>37</v>
      </c>
      <c r="F8585" t="s">
        <v>8</v>
      </c>
      <c r="G8585">
        <v>4</v>
      </c>
      <c r="H8585">
        <v>3892.92</v>
      </c>
      <c r="I8585">
        <v>15571.68</v>
      </c>
      <c r="J8585" t="s">
        <v>97</v>
      </c>
      <c r="K8585" t="s">
        <v>82</v>
      </c>
      <c r="L8585" t="s">
        <v>134</v>
      </c>
      <c r="M8585">
        <v>2024</v>
      </c>
      <c r="N8585" t="s">
        <v>84</v>
      </c>
      <c r="O8585" t="s">
        <v>1850</v>
      </c>
      <c r="P8585" t="s">
        <v>86</v>
      </c>
    </row>
    <row r="8586" spans="1:16" x14ac:dyDescent="0.45">
      <c r="A8586">
        <v>8585</v>
      </c>
      <c r="B8586" s="10">
        <v>45553</v>
      </c>
      <c r="C8586">
        <v>3372</v>
      </c>
      <c r="D8586" t="s">
        <v>89</v>
      </c>
      <c r="E8586">
        <v>23</v>
      </c>
      <c r="F8586" t="s">
        <v>102</v>
      </c>
      <c r="G8586">
        <v>4</v>
      </c>
      <c r="H8586">
        <v>1037.4100000000001</v>
      </c>
      <c r="I8586">
        <v>4149.6400000000003</v>
      </c>
      <c r="J8586" t="s">
        <v>95</v>
      </c>
      <c r="K8586" t="s">
        <v>82</v>
      </c>
      <c r="L8586" t="s">
        <v>134</v>
      </c>
      <c r="M8586">
        <v>2024</v>
      </c>
      <c r="N8586" t="s">
        <v>84</v>
      </c>
      <c r="O8586" t="s">
        <v>2438</v>
      </c>
      <c r="P8586" t="s">
        <v>86</v>
      </c>
    </row>
    <row r="8587" spans="1:16" x14ac:dyDescent="0.45">
      <c r="A8587">
        <v>8586</v>
      </c>
      <c r="B8587" s="10">
        <v>45553</v>
      </c>
      <c r="C8587">
        <v>2892</v>
      </c>
      <c r="D8587" t="s">
        <v>80</v>
      </c>
      <c r="E8587">
        <v>52</v>
      </c>
      <c r="F8587" t="s">
        <v>9</v>
      </c>
      <c r="G8587">
        <v>4</v>
      </c>
      <c r="H8587">
        <v>1320.11</v>
      </c>
      <c r="I8587">
        <v>5280.44</v>
      </c>
      <c r="J8587" t="s">
        <v>93</v>
      </c>
      <c r="K8587" t="s">
        <v>82</v>
      </c>
      <c r="L8587" t="s">
        <v>134</v>
      </c>
      <c r="M8587">
        <v>2024</v>
      </c>
      <c r="N8587" t="s">
        <v>84</v>
      </c>
      <c r="O8587" t="s">
        <v>2174</v>
      </c>
      <c r="P8587" t="s">
        <v>86</v>
      </c>
    </row>
    <row r="8588" spans="1:16" x14ac:dyDescent="0.45">
      <c r="A8588">
        <v>8587</v>
      </c>
      <c r="B8588" s="10">
        <v>45553</v>
      </c>
      <c r="C8588">
        <v>6790</v>
      </c>
      <c r="D8588" t="s">
        <v>80</v>
      </c>
      <c r="E8588">
        <v>29</v>
      </c>
      <c r="F8588" t="s">
        <v>9</v>
      </c>
      <c r="G8588">
        <v>2</v>
      </c>
      <c r="H8588">
        <v>1622.26</v>
      </c>
      <c r="I8588">
        <v>3244.52</v>
      </c>
      <c r="J8588" t="s">
        <v>87</v>
      </c>
      <c r="K8588" t="s">
        <v>82</v>
      </c>
      <c r="L8588" t="s">
        <v>134</v>
      </c>
      <c r="M8588">
        <v>2024</v>
      </c>
      <c r="N8588" t="s">
        <v>84</v>
      </c>
      <c r="O8588" t="s">
        <v>3860</v>
      </c>
      <c r="P8588" t="s">
        <v>86</v>
      </c>
    </row>
    <row r="8589" spans="1:16" x14ac:dyDescent="0.45">
      <c r="A8589">
        <v>8588</v>
      </c>
      <c r="B8589" s="10">
        <v>45553</v>
      </c>
      <c r="C8589">
        <v>2883</v>
      </c>
      <c r="D8589" t="s">
        <v>89</v>
      </c>
      <c r="E8589">
        <v>20</v>
      </c>
      <c r="F8589" t="s">
        <v>8</v>
      </c>
      <c r="G8589">
        <v>5</v>
      </c>
      <c r="H8589">
        <v>3045.08</v>
      </c>
      <c r="I8589">
        <v>15225.4</v>
      </c>
      <c r="J8589" t="s">
        <v>95</v>
      </c>
      <c r="K8589" t="s">
        <v>82</v>
      </c>
      <c r="L8589" t="s">
        <v>134</v>
      </c>
      <c r="M8589">
        <v>2024</v>
      </c>
      <c r="N8589" t="s">
        <v>84</v>
      </c>
      <c r="O8589" t="s">
        <v>4967</v>
      </c>
      <c r="P8589" t="s">
        <v>86</v>
      </c>
    </row>
    <row r="8590" spans="1:16" x14ac:dyDescent="0.45">
      <c r="A8590">
        <v>8589</v>
      </c>
      <c r="B8590" s="10">
        <v>45553</v>
      </c>
      <c r="C8590">
        <v>6467</v>
      </c>
      <c r="D8590" t="s">
        <v>89</v>
      </c>
      <c r="E8590">
        <v>21</v>
      </c>
      <c r="F8590" t="s">
        <v>5</v>
      </c>
      <c r="G8590">
        <v>2</v>
      </c>
      <c r="H8590">
        <v>3060.69</v>
      </c>
      <c r="I8590">
        <v>6121.38</v>
      </c>
      <c r="J8590" t="s">
        <v>95</v>
      </c>
      <c r="K8590" t="s">
        <v>82</v>
      </c>
      <c r="L8590" t="s">
        <v>134</v>
      </c>
      <c r="M8590">
        <v>2024</v>
      </c>
      <c r="N8590" t="s">
        <v>84</v>
      </c>
      <c r="O8590" t="s">
        <v>2615</v>
      </c>
      <c r="P8590" t="s">
        <v>86</v>
      </c>
    </row>
    <row r="8591" spans="1:16" x14ac:dyDescent="0.45">
      <c r="A8591">
        <v>8590</v>
      </c>
      <c r="B8591" s="10">
        <v>45554</v>
      </c>
      <c r="C8591">
        <v>1797</v>
      </c>
      <c r="D8591" t="s">
        <v>89</v>
      </c>
      <c r="E8591">
        <v>62</v>
      </c>
      <c r="F8591" t="s">
        <v>102</v>
      </c>
      <c r="G8591">
        <v>2</v>
      </c>
      <c r="H8591">
        <v>1082.6099999999999</v>
      </c>
      <c r="I8591">
        <v>2165.2199999999998</v>
      </c>
      <c r="J8591" t="s">
        <v>81</v>
      </c>
      <c r="K8591" t="s">
        <v>82</v>
      </c>
      <c r="L8591" t="s">
        <v>134</v>
      </c>
      <c r="M8591">
        <v>2024</v>
      </c>
      <c r="N8591" t="s">
        <v>668</v>
      </c>
      <c r="O8591" t="s">
        <v>739</v>
      </c>
      <c r="P8591" t="s">
        <v>86</v>
      </c>
    </row>
    <row r="8592" spans="1:16" x14ac:dyDescent="0.45">
      <c r="A8592">
        <v>8591</v>
      </c>
      <c r="B8592" s="10">
        <v>45554</v>
      </c>
      <c r="C8592">
        <v>9209</v>
      </c>
      <c r="D8592" t="s">
        <v>80</v>
      </c>
      <c r="E8592">
        <v>21</v>
      </c>
      <c r="F8592" t="s">
        <v>6</v>
      </c>
      <c r="G8592">
        <v>3</v>
      </c>
      <c r="H8592">
        <v>2211.8000000000002</v>
      </c>
      <c r="I8592">
        <v>6635.4</v>
      </c>
      <c r="J8592" t="s">
        <v>95</v>
      </c>
      <c r="K8592" t="s">
        <v>82</v>
      </c>
      <c r="L8592" t="s">
        <v>134</v>
      </c>
      <c r="M8592">
        <v>2024</v>
      </c>
      <c r="N8592" t="s">
        <v>84</v>
      </c>
      <c r="O8592" t="s">
        <v>8703</v>
      </c>
      <c r="P8592" t="s">
        <v>748</v>
      </c>
    </row>
    <row r="8593" spans="1:16" x14ac:dyDescent="0.45">
      <c r="A8593">
        <v>8592</v>
      </c>
      <c r="B8593" s="10">
        <v>45554</v>
      </c>
      <c r="C8593">
        <v>9235</v>
      </c>
      <c r="D8593" t="s">
        <v>80</v>
      </c>
      <c r="E8593">
        <v>21</v>
      </c>
      <c r="F8593" t="s">
        <v>9</v>
      </c>
      <c r="G8593">
        <v>3</v>
      </c>
      <c r="H8593">
        <v>3465.6</v>
      </c>
      <c r="I8593">
        <v>10396.799999999999</v>
      </c>
      <c r="J8593" t="s">
        <v>95</v>
      </c>
      <c r="K8593" t="s">
        <v>82</v>
      </c>
      <c r="L8593" t="s">
        <v>134</v>
      </c>
      <c r="M8593">
        <v>2024</v>
      </c>
      <c r="N8593" t="s">
        <v>84</v>
      </c>
      <c r="O8593" t="s">
        <v>6945</v>
      </c>
      <c r="P8593" t="s">
        <v>86</v>
      </c>
    </row>
    <row r="8594" spans="1:16" x14ac:dyDescent="0.45">
      <c r="A8594">
        <v>8593</v>
      </c>
      <c r="B8594" s="10">
        <v>45554</v>
      </c>
      <c r="C8594">
        <v>1154</v>
      </c>
      <c r="D8594" t="s">
        <v>80</v>
      </c>
      <c r="E8594">
        <v>56</v>
      </c>
      <c r="F8594" t="s">
        <v>6</v>
      </c>
      <c r="G8594">
        <v>5</v>
      </c>
      <c r="H8594">
        <v>1582.62</v>
      </c>
      <c r="I8594">
        <v>7913.1</v>
      </c>
      <c r="J8594" t="s">
        <v>81</v>
      </c>
      <c r="K8594" t="s">
        <v>82</v>
      </c>
      <c r="L8594" t="s">
        <v>134</v>
      </c>
      <c r="M8594">
        <v>2024</v>
      </c>
      <c r="N8594" t="s">
        <v>84</v>
      </c>
      <c r="O8594" t="s">
        <v>9108</v>
      </c>
      <c r="P8594" t="s">
        <v>748</v>
      </c>
    </row>
    <row r="8595" spans="1:16" x14ac:dyDescent="0.45">
      <c r="A8595">
        <v>8594</v>
      </c>
      <c r="B8595" s="10">
        <v>45554</v>
      </c>
      <c r="C8595">
        <v>5962</v>
      </c>
      <c r="D8595" t="s">
        <v>89</v>
      </c>
      <c r="E8595">
        <v>38</v>
      </c>
      <c r="F8595" t="s">
        <v>9</v>
      </c>
      <c r="G8595">
        <v>3</v>
      </c>
      <c r="H8595">
        <v>423.61</v>
      </c>
      <c r="I8595">
        <v>1270.83</v>
      </c>
      <c r="J8595" t="s">
        <v>97</v>
      </c>
      <c r="K8595" t="s">
        <v>567</v>
      </c>
      <c r="L8595" t="s">
        <v>134</v>
      </c>
      <c r="M8595">
        <v>2024</v>
      </c>
      <c r="N8595" t="s">
        <v>84</v>
      </c>
      <c r="O8595" t="s">
        <v>7562</v>
      </c>
      <c r="P8595" t="s">
        <v>86</v>
      </c>
    </row>
    <row r="8596" spans="1:16" x14ac:dyDescent="0.45">
      <c r="A8596">
        <v>8595</v>
      </c>
      <c r="B8596" s="10">
        <v>45554</v>
      </c>
      <c r="C8596">
        <v>5080</v>
      </c>
      <c r="D8596" t="s">
        <v>89</v>
      </c>
      <c r="E8596">
        <v>61</v>
      </c>
      <c r="F8596" t="s">
        <v>9</v>
      </c>
      <c r="G8596">
        <v>5</v>
      </c>
      <c r="H8596">
        <v>1027.08</v>
      </c>
      <c r="I8596">
        <v>5135.3999999999996</v>
      </c>
      <c r="J8596" t="s">
        <v>81</v>
      </c>
      <c r="K8596" t="s">
        <v>82</v>
      </c>
      <c r="L8596" t="s">
        <v>134</v>
      </c>
      <c r="M8596">
        <v>2024</v>
      </c>
      <c r="N8596" t="s">
        <v>84</v>
      </c>
      <c r="O8596" t="s">
        <v>4798</v>
      </c>
      <c r="P8596" t="s">
        <v>86</v>
      </c>
    </row>
    <row r="8597" spans="1:16" x14ac:dyDescent="0.45">
      <c r="A8597">
        <v>8596</v>
      </c>
      <c r="B8597" s="10">
        <v>45554</v>
      </c>
      <c r="C8597">
        <v>9050</v>
      </c>
      <c r="D8597" t="s">
        <v>80</v>
      </c>
      <c r="E8597">
        <v>19</v>
      </c>
      <c r="F8597" t="s">
        <v>7</v>
      </c>
      <c r="G8597">
        <v>4</v>
      </c>
      <c r="H8597">
        <v>865.44</v>
      </c>
      <c r="I8597">
        <v>3461.76</v>
      </c>
      <c r="J8597" t="s">
        <v>95</v>
      </c>
      <c r="K8597" t="s">
        <v>82</v>
      </c>
      <c r="L8597" t="s">
        <v>134</v>
      </c>
      <c r="M8597">
        <v>2024</v>
      </c>
      <c r="N8597" t="s">
        <v>84</v>
      </c>
      <c r="O8597" t="s">
        <v>2439</v>
      </c>
      <c r="P8597" t="s">
        <v>86</v>
      </c>
    </row>
    <row r="8598" spans="1:16" x14ac:dyDescent="0.45">
      <c r="A8598">
        <v>8597</v>
      </c>
      <c r="B8598" s="10">
        <v>45554</v>
      </c>
      <c r="C8598">
        <v>6947</v>
      </c>
      <c r="D8598" t="s">
        <v>80</v>
      </c>
      <c r="E8598">
        <v>33</v>
      </c>
      <c r="F8598" t="s">
        <v>6</v>
      </c>
      <c r="G8598">
        <v>4</v>
      </c>
      <c r="H8598">
        <v>3178.12</v>
      </c>
      <c r="I8598">
        <v>12712.48</v>
      </c>
      <c r="J8598" t="s">
        <v>87</v>
      </c>
      <c r="K8598" t="s">
        <v>82</v>
      </c>
      <c r="L8598" t="s">
        <v>134</v>
      </c>
      <c r="M8598">
        <v>2024</v>
      </c>
      <c r="N8598" t="s">
        <v>84</v>
      </c>
      <c r="O8598" t="s">
        <v>1164</v>
      </c>
      <c r="P8598" t="s">
        <v>86</v>
      </c>
    </row>
    <row r="8599" spans="1:16" x14ac:dyDescent="0.45">
      <c r="A8599">
        <v>8598</v>
      </c>
      <c r="B8599" s="10">
        <v>45554</v>
      </c>
      <c r="C8599">
        <v>5320</v>
      </c>
      <c r="D8599" t="s">
        <v>89</v>
      </c>
      <c r="E8599">
        <v>24</v>
      </c>
      <c r="F8599" t="s">
        <v>5</v>
      </c>
      <c r="G8599">
        <v>2</v>
      </c>
      <c r="H8599">
        <v>389.32</v>
      </c>
      <c r="I8599">
        <v>778.64</v>
      </c>
      <c r="J8599" t="s">
        <v>95</v>
      </c>
      <c r="K8599" t="s">
        <v>567</v>
      </c>
      <c r="L8599" t="s">
        <v>134</v>
      </c>
      <c r="M8599">
        <v>2024</v>
      </c>
      <c r="N8599" t="s">
        <v>84</v>
      </c>
      <c r="O8599" t="s">
        <v>7064</v>
      </c>
      <c r="P8599" t="s">
        <v>86</v>
      </c>
    </row>
    <row r="8600" spans="1:16" x14ac:dyDescent="0.45">
      <c r="A8600">
        <v>8599</v>
      </c>
      <c r="B8600" s="10">
        <v>45554</v>
      </c>
      <c r="C8600">
        <v>2892</v>
      </c>
      <c r="D8600" t="s">
        <v>80</v>
      </c>
      <c r="E8600">
        <v>36</v>
      </c>
      <c r="F8600" t="s">
        <v>9</v>
      </c>
      <c r="G8600">
        <v>4</v>
      </c>
      <c r="H8600">
        <v>4429.51</v>
      </c>
      <c r="I8600">
        <v>17718.04</v>
      </c>
      <c r="J8600" t="s">
        <v>97</v>
      </c>
      <c r="K8600" t="s">
        <v>82</v>
      </c>
      <c r="L8600" t="s">
        <v>134</v>
      </c>
      <c r="M8600">
        <v>2024</v>
      </c>
      <c r="N8600" t="s">
        <v>84</v>
      </c>
      <c r="O8600" t="s">
        <v>1851</v>
      </c>
      <c r="P8600" t="s">
        <v>86</v>
      </c>
    </row>
    <row r="8601" spans="1:16" x14ac:dyDescent="0.45">
      <c r="A8601">
        <v>8600</v>
      </c>
      <c r="B8601" s="10">
        <v>45554</v>
      </c>
      <c r="C8601">
        <v>4424</v>
      </c>
      <c r="D8601" t="s">
        <v>89</v>
      </c>
      <c r="E8601">
        <v>60</v>
      </c>
      <c r="F8601" t="s">
        <v>5</v>
      </c>
      <c r="G8601">
        <v>3</v>
      </c>
      <c r="H8601">
        <v>467.72</v>
      </c>
      <c r="I8601">
        <v>1403.16</v>
      </c>
      <c r="J8601" t="s">
        <v>81</v>
      </c>
      <c r="K8601" t="s">
        <v>567</v>
      </c>
      <c r="L8601" t="s">
        <v>134</v>
      </c>
      <c r="M8601">
        <v>2024</v>
      </c>
      <c r="N8601" t="s">
        <v>84</v>
      </c>
      <c r="O8601" t="s">
        <v>7563</v>
      </c>
      <c r="P8601" t="s">
        <v>86</v>
      </c>
    </row>
    <row r="8602" spans="1:16" x14ac:dyDescent="0.45">
      <c r="A8602">
        <v>8601</v>
      </c>
      <c r="B8602" s="10">
        <v>45554</v>
      </c>
      <c r="C8602">
        <v>3015</v>
      </c>
      <c r="D8602" t="s">
        <v>89</v>
      </c>
      <c r="E8602">
        <v>50</v>
      </c>
      <c r="F8602" t="s">
        <v>8</v>
      </c>
      <c r="G8602">
        <v>1</v>
      </c>
      <c r="H8602">
        <v>3009.65</v>
      </c>
      <c r="I8602">
        <v>3009.65</v>
      </c>
      <c r="J8602" t="s">
        <v>93</v>
      </c>
      <c r="K8602" t="s">
        <v>82</v>
      </c>
      <c r="L8602" t="s">
        <v>134</v>
      </c>
      <c r="M8602">
        <v>2024</v>
      </c>
      <c r="N8602" t="s">
        <v>84</v>
      </c>
      <c r="O8602" t="s">
        <v>5721</v>
      </c>
      <c r="P8602" t="s">
        <v>86</v>
      </c>
    </row>
    <row r="8603" spans="1:16" x14ac:dyDescent="0.45">
      <c r="A8603">
        <v>8602</v>
      </c>
      <c r="B8603" s="10">
        <v>45554</v>
      </c>
      <c r="C8603">
        <v>7673</v>
      </c>
      <c r="D8603" t="s">
        <v>89</v>
      </c>
      <c r="E8603">
        <v>26</v>
      </c>
      <c r="F8603" t="s">
        <v>8</v>
      </c>
      <c r="G8603">
        <v>2</v>
      </c>
      <c r="H8603">
        <v>4651.1899999999996</v>
      </c>
      <c r="I8603">
        <v>9302.3799999999992</v>
      </c>
      <c r="J8603" t="s">
        <v>87</v>
      </c>
      <c r="K8603" t="s">
        <v>82</v>
      </c>
      <c r="L8603" t="s">
        <v>134</v>
      </c>
      <c r="M8603">
        <v>2024</v>
      </c>
      <c r="N8603" t="s">
        <v>84</v>
      </c>
      <c r="O8603" t="s">
        <v>3861</v>
      </c>
      <c r="P8603" t="s">
        <v>86</v>
      </c>
    </row>
    <row r="8604" spans="1:16" x14ac:dyDescent="0.45">
      <c r="A8604">
        <v>8603</v>
      </c>
      <c r="B8604" s="10">
        <v>45555</v>
      </c>
      <c r="C8604">
        <v>7032</v>
      </c>
      <c r="D8604" t="s">
        <v>80</v>
      </c>
      <c r="E8604">
        <v>54</v>
      </c>
      <c r="F8604" t="s">
        <v>7</v>
      </c>
      <c r="G8604">
        <v>5</v>
      </c>
      <c r="H8604">
        <v>358.99</v>
      </c>
      <c r="I8604">
        <v>1794.95</v>
      </c>
      <c r="J8604" t="s">
        <v>93</v>
      </c>
      <c r="K8604" t="s">
        <v>567</v>
      </c>
      <c r="L8604" t="s">
        <v>134</v>
      </c>
      <c r="M8604">
        <v>2024</v>
      </c>
      <c r="N8604" t="s">
        <v>84</v>
      </c>
      <c r="O8604" t="s">
        <v>655</v>
      </c>
      <c r="P8604" t="s">
        <v>86</v>
      </c>
    </row>
    <row r="8605" spans="1:16" x14ac:dyDescent="0.45">
      <c r="A8605">
        <v>8604</v>
      </c>
      <c r="B8605" s="10">
        <v>45555</v>
      </c>
      <c r="C8605">
        <v>5833</v>
      </c>
      <c r="D8605" t="s">
        <v>80</v>
      </c>
      <c r="E8605">
        <v>34</v>
      </c>
      <c r="F8605" t="s">
        <v>5</v>
      </c>
      <c r="G8605">
        <v>4</v>
      </c>
      <c r="H8605">
        <v>1946.37</v>
      </c>
      <c r="I8605">
        <v>7785.48</v>
      </c>
      <c r="J8605" t="s">
        <v>87</v>
      </c>
      <c r="K8605" t="s">
        <v>82</v>
      </c>
      <c r="L8605" t="s">
        <v>134</v>
      </c>
      <c r="M8605">
        <v>2024</v>
      </c>
      <c r="N8605" t="s">
        <v>84</v>
      </c>
      <c r="O8605" t="s">
        <v>1165</v>
      </c>
      <c r="P8605" t="s">
        <v>86</v>
      </c>
    </row>
    <row r="8606" spans="1:16" x14ac:dyDescent="0.45">
      <c r="A8606">
        <v>8605</v>
      </c>
      <c r="B8606" s="10">
        <v>45555</v>
      </c>
      <c r="C8606">
        <v>1565</v>
      </c>
      <c r="D8606" t="s">
        <v>89</v>
      </c>
      <c r="E8606">
        <v>44</v>
      </c>
      <c r="F8606" t="s">
        <v>102</v>
      </c>
      <c r="G8606">
        <v>2</v>
      </c>
      <c r="H8606">
        <v>1673.33</v>
      </c>
      <c r="I8606">
        <v>3346.66</v>
      </c>
      <c r="J8606" t="s">
        <v>97</v>
      </c>
      <c r="K8606" t="s">
        <v>82</v>
      </c>
      <c r="L8606" t="s">
        <v>134</v>
      </c>
      <c r="M8606">
        <v>2024</v>
      </c>
      <c r="N8606" t="s">
        <v>84</v>
      </c>
      <c r="O8606" t="s">
        <v>2902</v>
      </c>
      <c r="P8606" t="s">
        <v>86</v>
      </c>
    </row>
    <row r="8607" spans="1:16" x14ac:dyDescent="0.45">
      <c r="A8607">
        <v>8606</v>
      </c>
      <c r="B8607" s="10">
        <v>45555</v>
      </c>
      <c r="C8607">
        <v>8412</v>
      </c>
      <c r="D8607" t="s">
        <v>89</v>
      </c>
      <c r="E8607">
        <v>50</v>
      </c>
      <c r="F8607" t="s">
        <v>7</v>
      </c>
      <c r="G8607">
        <v>2</v>
      </c>
      <c r="H8607">
        <v>1753.83</v>
      </c>
      <c r="I8607">
        <v>3507.66</v>
      </c>
      <c r="J8607" t="s">
        <v>93</v>
      </c>
      <c r="K8607" t="s">
        <v>82</v>
      </c>
      <c r="L8607" t="s">
        <v>134</v>
      </c>
      <c r="M8607">
        <v>2024</v>
      </c>
      <c r="N8607" t="s">
        <v>84</v>
      </c>
      <c r="O8607" t="s">
        <v>3514</v>
      </c>
      <c r="P8607" t="s">
        <v>86</v>
      </c>
    </row>
    <row r="8608" spans="1:16" x14ac:dyDescent="0.45">
      <c r="A8608">
        <v>8607</v>
      </c>
      <c r="B8608" s="10">
        <v>45555</v>
      </c>
      <c r="C8608">
        <v>3018</v>
      </c>
      <c r="D8608" t="s">
        <v>80</v>
      </c>
      <c r="E8608">
        <v>29</v>
      </c>
      <c r="F8608" t="s">
        <v>9</v>
      </c>
      <c r="G8608">
        <v>2</v>
      </c>
      <c r="H8608">
        <v>3021.54</v>
      </c>
      <c r="I8608">
        <v>6043.08</v>
      </c>
      <c r="J8608" t="s">
        <v>87</v>
      </c>
      <c r="K8608" t="s">
        <v>82</v>
      </c>
      <c r="L8608" t="s">
        <v>134</v>
      </c>
      <c r="M8608">
        <v>2024</v>
      </c>
      <c r="N8608" t="s">
        <v>84</v>
      </c>
      <c r="O8608" t="s">
        <v>3862</v>
      </c>
      <c r="P8608" t="s">
        <v>86</v>
      </c>
    </row>
    <row r="8609" spans="1:16" x14ac:dyDescent="0.45">
      <c r="A8609">
        <v>8608</v>
      </c>
      <c r="B8609" s="10">
        <v>45555</v>
      </c>
      <c r="C8609">
        <v>3314</v>
      </c>
      <c r="D8609" t="s">
        <v>89</v>
      </c>
      <c r="E8609">
        <v>62</v>
      </c>
      <c r="F8609" t="s">
        <v>8</v>
      </c>
      <c r="G8609">
        <v>4</v>
      </c>
      <c r="H8609">
        <v>1347.41</v>
      </c>
      <c r="I8609">
        <v>5389.64</v>
      </c>
      <c r="J8609" t="s">
        <v>81</v>
      </c>
      <c r="K8609" t="s">
        <v>82</v>
      </c>
      <c r="L8609" t="s">
        <v>134</v>
      </c>
      <c r="M8609">
        <v>2024</v>
      </c>
      <c r="N8609" t="s">
        <v>84</v>
      </c>
      <c r="O8609" t="s">
        <v>1534</v>
      </c>
      <c r="P8609" t="s">
        <v>86</v>
      </c>
    </row>
    <row r="8610" spans="1:16" x14ac:dyDescent="0.45">
      <c r="A8610">
        <v>8609</v>
      </c>
      <c r="B8610" s="10">
        <v>45555</v>
      </c>
      <c r="C8610">
        <v>5412</v>
      </c>
      <c r="D8610" t="s">
        <v>80</v>
      </c>
      <c r="E8610">
        <v>28</v>
      </c>
      <c r="F8610" t="s">
        <v>8</v>
      </c>
      <c r="G8610">
        <v>5</v>
      </c>
      <c r="H8610">
        <v>185.25</v>
      </c>
      <c r="I8610">
        <v>926.25</v>
      </c>
      <c r="J8610" t="s">
        <v>87</v>
      </c>
      <c r="K8610" t="s">
        <v>567</v>
      </c>
      <c r="L8610" t="s">
        <v>134</v>
      </c>
      <c r="M8610">
        <v>2024</v>
      </c>
      <c r="N8610" t="s">
        <v>84</v>
      </c>
      <c r="O8610" t="s">
        <v>7639</v>
      </c>
      <c r="P8610" t="s">
        <v>86</v>
      </c>
    </row>
    <row r="8611" spans="1:16" x14ac:dyDescent="0.45">
      <c r="A8611">
        <v>8610</v>
      </c>
      <c r="B8611" s="10">
        <v>45555</v>
      </c>
      <c r="C8611">
        <v>4883</v>
      </c>
      <c r="D8611" t="s">
        <v>80</v>
      </c>
      <c r="E8611">
        <v>30</v>
      </c>
      <c r="F8611" t="s">
        <v>102</v>
      </c>
      <c r="G8611">
        <v>2</v>
      </c>
      <c r="H8611">
        <v>4813.26</v>
      </c>
      <c r="I8611">
        <v>9626.52</v>
      </c>
      <c r="J8611" t="s">
        <v>87</v>
      </c>
      <c r="K8611" t="s">
        <v>82</v>
      </c>
      <c r="L8611" t="s">
        <v>134</v>
      </c>
      <c r="M8611">
        <v>2024</v>
      </c>
      <c r="N8611" t="s">
        <v>84</v>
      </c>
      <c r="O8611" t="s">
        <v>3863</v>
      </c>
      <c r="P8611" t="s">
        <v>86</v>
      </c>
    </row>
    <row r="8612" spans="1:16" x14ac:dyDescent="0.45">
      <c r="A8612">
        <v>8611</v>
      </c>
      <c r="B8612" s="10">
        <v>45555</v>
      </c>
      <c r="C8612">
        <v>9216</v>
      </c>
      <c r="D8612" t="s">
        <v>80</v>
      </c>
      <c r="E8612">
        <v>48</v>
      </c>
      <c r="F8612" t="s">
        <v>7</v>
      </c>
      <c r="G8612">
        <v>2</v>
      </c>
      <c r="H8612">
        <v>3756.44</v>
      </c>
      <c r="I8612">
        <v>7512.88</v>
      </c>
      <c r="J8612" t="s">
        <v>93</v>
      </c>
      <c r="K8612" t="s">
        <v>82</v>
      </c>
      <c r="L8612" t="s">
        <v>134</v>
      </c>
      <c r="M8612">
        <v>2024</v>
      </c>
      <c r="N8612" t="s">
        <v>84</v>
      </c>
      <c r="O8612" t="s">
        <v>3515</v>
      </c>
      <c r="P8612" t="s">
        <v>86</v>
      </c>
    </row>
    <row r="8613" spans="1:16" x14ac:dyDescent="0.45">
      <c r="A8613">
        <v>8612</v>
      </c>
      <c r="B8613" s="10">
        <v>45555</v>
      </c>
      <c r="C8613">
        <v>7739</v>
      </c>
      <c r="D8613" t="s">
        <v>89</v>
      </c>
      <c r="E8613">
        <v>30</v>
      </c>
      <c r="F8613" t="s">
        <v>5</v>
      </c>
      <c r="G8613">
        <v>2</v>
      </c>
      <c r="H8613">
        <v>718.88</v>
      </c>
      <c r="I8613">
        <v>1437.76</v>
      </c>
      <c r="J8613" t="s">
        <v>87</v>
      </c>
      <c r="K8613" t="s">
        <v>567</v>
      </c>
      <c r="L8613" t="s">
        <v>134</v>
      </c>
      <c r="M8613">
        <v>2024</v>
      </c>
      <c r="N8613" t="s">
        <v>84</v>
      </c>
      <c r="O8613" t="s">
        <v>7125</v>
      </c>
      <c r="P8613" t="s">
        <v>86</v>
      </c>
    </row>
    <row r="8614" spans="1:16" x14ac:dyDescent="0.45">
      <c r="A8614">
        <v>8613</v>
      </c>
      <c r="B8614" s="10">
        <v>45555</v>
      </c>
      <c r="C8614">
        <v>8902</v>
      </c>
      <c r="D8614" t="s">
        <v>89</v>
      </c>
      <c r="E8614">
        <v>55</v>
      </c>
      <c r="F8614" t="s">
        <v>8</v>
      </c>
      <c r="G8614">
        <v>4</v>
      </c>
      <c r="H8614">
        <v>2303.0300000000002</v>
      </c>
      <c r="I8614">
        <v>9212.1200000000008</v>
      </c>
      <c r="J8614" t="s">
        <v>81</v>
      </c>
      <c r="K8614" t="s">
        <v>82</v>
      </c>
      <c r="L8614" t="s">
        <v>134</v>
      </c>
      <c r="M8614">
        <v>2024</v>
      </c>
      <c r="N8614" t="s">
        <v>84</v>
      </c>
      <c r="O8614" t="s">
        <v>1535</v>
      </c>
      <c r="P8614" t="s">
        <v>86</v>
      </c>
    </row>
    <row r="8615" spans="1:16" x14ac:dyDescent="0.45">
      <c r="A8615">
        <v>8614</v>
      </c>
      <c r="B8615" s="10">
        <v>45555</v>
      </c>
      <c r="C8615">
        <v>2189</v>
      </c>
      <c r="D8615" t="s">
        <v>89</v>
      </c>
      <c r="E8615">
        <v>43</v>
      </c>
      <c r="F8615" t="s">
        <v>9</v>
      </c>
      <c r="G8615">
        <v>3</v>
      </c>
      <c r="H8615">
        <v>360.47</v>
      </c>
      <c r="I8615">
        <v>1081.4100000000001</v>
      </c>
      <c r="J8615" t="s">
        <v>97</v>
      </c>
      <c r="K8615" t="s">
        <v>567</v>
      </c>
      <c r="L8615" t="s">
        <v>134</v>
      </c>
      <c r="M8615">
        <v>2024</v>
      </c>
      <c r="N8615" t="s">
        <v>84</v>
      </c>
      <c r="O8615" t="s">
        <v>7564</v>
      </c>
      <c r="P8615" t="s">
        <v>86</v>
      </c>
    </row>
    <row r="8616" spans="1:16" x14ac:dyDescent="0.45">
      <c r="A8616">
        <v>8615</v>
      </c>
      <c r="B8616" s="10">
        <v>45555</v>
      </c>
      <c r="C8616">
        <v>8156</v>
      </c>
      <c r="D8616" t="s">
        <v>89</v>
      </c>
      <c r="E8616">
        <v>48</v>
      </c>
      <c r="F8616" t="s">
        <v>102</v>
      </c>
      <c r="G8616">
        <v>5</v>
      </c>
      <c r="H8616">
        <v>187.89</v>
      </c>
      <c r="I8616">
        <v>939.45</v>
      </c>
      <c r="J8616" t="s">
        <v>93</v>
      </c>
      <c r="K8616" t="s">
        <v>567</v>
      </c>
      <c r="L8616" t="s">
        <v>134</v>
      </c>
      <c r="M8616">
        <v>2024</v>
      </c>
      <c r="N8616" t="s">
        <v>84</v>
      </c>
      <c r="O8616" t="s">
        <v>8804</v>
      </c>
      <c r="P8616" t="s">
        <v>748</v>
      </c>
    </row>
    <row r="8617" spans="1:16" x14ac:dyDescent="0.45">
      <c r="A8617">
        <v>8616</v>
      </c>
      <c r="B8617" s="10">
        <v>45555</v>
      </c>
      <c r="C8617">
        <v>8342</v>
      </c>
      <c r="D8617" t="s">
        <v>80</v>
      </c>
      <c r="E8617">
        <v>39</v>
      </c>
      <c r="F8617" t="s">
        <v>102</v>
      </c>
      <c r="G8617">
        <v>2</v>
      </c>
      <c r="H8617">
        <v>285.18</v>
      </c>
      <c r="I8617">
        <v>570.36</v>
      </c>
      <c r="J8617" t="s">
        <v>97</v>
      </c>
      <c r="K8617" t="s">
        <v>567</v>
      </c>
      <c r="L8617" t="s">
        <v>134</v>
      </c>
      <c r="M8617">
        <v>2024</v>
      </c>
      <c r="N8617" t="s">
        <v>84</v>
      </c>
      <c r="O8617" t="s">
        <v>7196</v>
      </c>
      <c r="P8617" t="s">
        <v>86</v>
      </c>
    </row>
    <row r="8618" spans="1:16" x14ac:dyDescent="0.45">
      <c r="A8618">
        <v>8617</v>
      </c>
      <c r="B8618" s="10">
        <v>45556</v>
      </c>
      <c r="C8618">
        <v>7884</v>
      </c>
      <c r="D8618" t="s">
        <v>89</v>
      </c>
      <c r="E8618">
        <v>23</v>
      </c>
      <c r="F8618" t="s">
        <v>6</v>
      </c>
      <c r="G8618">
        <v>2</v>
      </c>
      <c r="H8618">
        <v>3791.1</v>
      </c>
      <c r="I8618">
        <v>7582.2</v>
      </c>
      <c r="J8618" t="s">
        <v>95</v>
      </c>
      <c r="K8618" t="s">
        <v>82</v>
      </c>
      <c r="L8618" t="s">
        <v>134</v>
      </c>
      <c r="M8618">
        <v>2024</v>
      </c>
      <c r="N8618" t="s">
        <v>84</v>
      </c>
      <c r="O8618" t="s">
        <v>308</v>
      </c>
      <c r="P8618" t="s">
        <v>86</v>
      </c>
    </row>
    <row r="8619" spans="1:16" x14ac:dyDescent="0.45">
      <c r="A8619">
        <v>8618</v>
      </c>
      <c r="B8619" s="10">
        <v>45556</v>
      </c>
      <c r="C8619">
        <v>4157</v>
      </c>
      <c r="D8619" t="s">
        <v>80</v>
      </c>
      <c r="E8619">
        <v>37</v>
      </c>
      <c r="F8619" t="s">
        <v>102</v>
      </c>
      <c r="G8619">
        <v>2</v>
      </c>
      <c r="H8619">
        <v>2252.37</v>
      </c>
      <c r="I8619">
        <v>4504.74</v>
      </c>
      <c r="J8619" t="s">
        <v>97</v>
      </c>
      <c r="K8619" t="s">
        <v>82</v>
      </c>
      <c r="L8619" t="s">
        <v>134</v>
      </c>
      <c r="M8619">
        <v>2024</v>
      </c>
      <c r="N8619" t="s">
        <v>84</v>
      </c>
      <c r="O8619" t="s">
        <v>2903</v>
      </c>
      <c r="P8619" t="s">
        <v>86</v>
      </c>
    </row>
    <row r="8620" spans="1:16" x14ac:dyDescent="0.45">
      <c r="A8620">
        <v>8619</v>
      </c>
      <c r="B8620" s="10">
        <v>45556</v>
      </c>
      <c r="C8620">
        <v>6520</v>
      </c>
      <c r="D8620" t="s">
        <v>89</v>
      </c>
      <c r="E8620">
        <v>38</v>
      </c>
      <c r="F8620" t="s">
        <v>9</v>
      </c>
      <c r="G8620">
        <v>4</v>
      </c>
      <c r="H8620">
        <v>4229.76</v>
      </c>
      <c r="I8620">
        <v>16919.04</v>
      </c>
      <c r="J8620" t="s">
        <v>97</v>
      </c>
      <c r="K8620" t="s">
        <v>82</v>
      </c>
      <c r="L8620" t="s">
        <v>134</v>
      </c>
      <c r="M8620">
        <v>2024</v>
      </c>
      <c r="N8620" t="s">
        <v>668</v>
      </c>
      <c r="O8620" t="s">
        <v>10072</v>
      </c>
      <c r="P8620" t="s">
        <v>86</v>
      </c>
    </row>
    <row r="8621" spans="1:16" x14ac:dyDescent="0.45">
      <c r="A8621">
        <v>8620</v>
      </c>
      <c r="B8621" s="10">
        <v>45556</v>
      </c>
      <c r="C8621">
        <v>2741</v>
      </c>
      <c r="D8621" t="s">
        <v>89</v>
      </c>
      <c r="E8621">
        <v>27</v>
      </c>
      <c r="F8621" t="s">
        <v>102</v>
      </c>
      <c r="G8621">
        <v>3</v>
      </c>
      <c r="H8621">
        <v>1560.81</v>
      </c>
      <c r="I8621">
        <v>4682.43</v>
      </c>
      <c r="J8621" t="s">
        <v>87</v>
      </c>
      <c r="K8621" t="s">
        <v>82</v>
      </c>
      <c r="L8621" t="s">
        <v>134</v>
      </c>
      <c r="M8621">
        <v>2024</v>
      </c>
      <c r="N8621" t="s">
        <v>668</v>
      </c>
      <c r="O8621" t="s">
        <v>9542</v>
      </c>
      <c r="P8621" t="s">
        <v>86</v>
      </c>
    </row>
    <row r="8622" spans="1:16" x14ac:dyDescent="0.45">
      <c r="A8622">
        <v>8621</v>
      </c>
      <c r="B8622" s="10">
        <v>45556</v>
      </c>
      <c r="C8622">
        <v>4688</v>
      </c>
      <c r="D8622" t="s">
        <v>89</v>
      </c>
      <c r="E8622">
        <v>36</v>
      </c>
      <c r="F8622" t="s">
        <v>5</v>
      </c>
      <c r="G8622">
        <v>2</v>
      </c>
      <c r="H8622">
        <v>3887.84</v>
      </c>
      <c r="I8622">
        <v>7775.68</v>
      </c>
      <c r="J8622" t="s">
        <v>97</v>
      </c>
      <c r="K8622" t="s">
        <v>82</v>
      </c>
      <c r="L8622" t="s">
        <v>134</v>
      </c>
      <c r="M8622">
        <v>2024</v>
      </c>
      <c r="N8622" t="s">
        <v>668</v>
      </c>
      <c r="O8622" t="s">
        <v>9928</v>
      </c>
      <c r="P8622" t="s">
        <v>86</v>
      </c>
    </row>
    <row r="8623" spans="1:16" x14ac:dyDescent="0.45">
      <c r="A8623">
        <v>8622</v>
      </c>
      <c r="B8623" s="10">
        <v>45556</v>
      </c>
      <c r="C8623">
        <v>8485</v>
      </c>
      <c r="D8623" t="s">
        <v>89</v>
      </c>
      <c r="E8623">
        <v>52</v>
      </c>
      <c r="F8623" t="s">
        <v>6</v>
      </c>
      <c r="G8623">
        <v>2</v>
      </c>
      <c r="H8623">
        <v>435.78</v>
      </c>
      <c r="I8623">
        <v>871.56</v>
      </c>
      <c r="J8623" t="s">
        <v>93</v>
      </c>
      <c r="K8623" t="s">
        <v>567</v>
      </c>
      <c r="L8623" t="s">
        <v>134</v>
      </c>
      <c r="M8623">
        <v>2024</v>
      </c>
      <c r="N8623" t="s">
        <v>84</v>
      </c>
      <c r="O8623" t="s">
        <v>7273</v>
      </c>
      <c r="P8623" t="s">
        <v>86</v>
      </c>
    </row>
    <row r="8624" spans="1:16" x14ac:dyDescent="0.45">
      <c r="A8624">
        <v>8623</v>
      </c>
      <c r="B8624" s="10">
        <v>45556</v>
      </c>
      <c r="C8624">
        <v>6369</v>
      </c>
      <c r="D8624" t="s">
        <v>89</v>
      </c>
      <c r="E8624">
        <v>43</v>
      </c>
      <c r="F8624" t="s">
        <v>5</v>
      </c>
      <c r="G8624">
        <v>4</v>
      </c>
      <c r="H8624">
        <v>3193.79</v>
      </c>
      <c r="I8624">
        <v>12775.16</v>
      </c>
      <c r="J8624" t="s">
        <v>97</v>
      </c>
      <c r="K8624" t="s">
        <v>82</v>
      </c>
      <c r="L8624" t="s">
        <v>134</v>
      </c>
      <c r="M8624">
        <v>2024</v>
      </c>
      <c r="N8624" t="s">
        <v>84</v>
      </c>
      <c r="O8624" t="s">
        <v>1852</v>
      </c>
      <c r="P8624" t="s">
        <v>86</v>
      </c>
    </row>
    <row r="8625" spans="1:16" x14ac:dyDescent="0.45">
      <c r="A8625">
        <v>8624</v>
      </c>
      <c r="B8625" s="10">
        <v>45556</v>
      </c>
      <c r="C8625">
        <v>6644</v>
      </c>
      <c r="D8625" t="s">
        <v>80</v>
      </c>
      <c r="E8625">
        <v>24</v>
      </c>
      <c r="F8625" t="s">
        <v>7</v>
      </c>
      <c r="G8625">
        <v>5</v>
      </c>
      <c r="H8625">
        <v>1834.98</v>
      </c>
      <c r="I8625">
        <v>9174.9</v>
      </c>
      <c r="J8625" t="s">
        <v>95</v>
      </c>
      <c r="K8625" t="s">
        <v>82</v>
      </c>
      <c r="L8625" t="s">
        <v>134</v>
      </c>
      <c r="M8625">
        <v>2024</v>
      </c>
      <c r="N8625" t="s">
        <v>84</v>
      </c>
      <c r="O8625" t="s">
        <v>4968</v>
      </c>
      <c r="P8625" t="s">
        <v>86</v>
      </c>
    </row>
    <row r="8626" spans="1:16" x14ac:dyDescent="0.45">
      <c r="A8626">
        <v>8625</v>
      </c>
      <c r="B8626" s="10">
        <v>45556</v>
      </c>
      <c r="C8626">
        <v>5023</v>
      </c>
      <c r="D8626" t="s">
        <v>89</v>
      </c>
      <c r="E8626">
        <v>54</v>
      </c>
      <c r="F8626" t="s">
        <v>7</v>
      </c>
      <c r="G8626">
        <v>5</v>
      </c>
      <c r="H8626">
        <v>1419.79</v>
      </c>
      <c r="I8626">
        <v>7098.95</v>
      </c>
      <c r="J8626" t="s">
        <v>93</v>
      </c>
      <c r="K8626" t="s">
        <v>82</v>
      </c>
      <c r="L8626" t="s">
        <v>134</v>
      </c>
      <c r="M8626">
        <v>2024</v>
      </c>
      <c r="N8626" t="s">
        <v>84</v>
      </c>
      <c r="O8626" t="s">
        <v>4349</v>
      </c>
      <c r="P8626" t="s">
        <v>86</v>
      </c>
    </row>
    <row r="8627" spans="1:16" x14ac:dyDescent="0.45">
      <c r="A8627">
        <v>8626</v>
      </c>
      <c r="B8627" s="10">
        <v>45556</v>
      </c>
      <c r="C8627">
        <v>1716</v>
      </c>
      <c r="D8627" t="s">
        <v>89</v>
      </c>
      <c r="E8627">
        <v>25</v>
      </c>
      <c r="F8627" t="s">
        <v>5</v>
      </c>
      <c r="G8627">
        <v>3</v>
      </c>
      <c r="H8627">
        <v>4084.79</v>
      </c>
      <c r="I8627">
        <v>12254.37</v>
      </c>
      <c r="J8627" t="s">
        <v>87</v>
      </c>
      <c r="K8627" t="s">
        <v>82</v>
      </c>
      <c r="L8627" t="s">
        <v>134</v>
      </c>
      <c r="M8627">
        <v>2024</v>
      </c>
      <c r="N8627" t="s">
        <v>84</v>
      </c>
      <c r="O8627" t="s">
        <v>8368</v>
      </c>
      <c r="P8627" t="s">
        <v>748</v>
      </c>
    </row>
    <row r="8628" spans="1:16" x14ac:dyDescent="0.45">
      <c r="A8628">
        <v>8627</v>
      </c>
      <c r="B8628" s="10">
        <v>45556</v>
      </c>
      <c r="C8628">
        <v>4967</v>
      </c>
      <c r="D8628" t="s">
        <v>89</v>
      </c>
      <c r="E8628">
        <v>22</v>
      </c>
      <c r="F8628" t="s">
        <v>9</v>
      </c>
      <c r="G8628">
        <v>5</v>
      </c>
      <c r="H8628">
        <v>307.01</v>
      </c>
      <c r="I8628">
        <v>1535.05</v>
      </c>
      <c r="J8628" t="s">
        <v>95</v>
      </c>
      <c r="K8628" t="s">
        <v>567</v>
      </c>
      <c r="L8628" t="s">
        <v>134</v>
      </c>
      <c r="M8628">
        <v>2024</v>
      </c>
      <c r="N8628" t="s">
        <v>84</v>
      </c>
      <c r="O8628" t="s">
        <v>7640</v>
      </c>
      <c r="P8628" t="s">
        <v>86</v>
      </c>
    </row>
    <row r="8629" spans="1:16" x14ac:dyDescent="0.45">
      <c r="A8629">
        <v>8628</v>
      </c>
      <c r="B8629" s="10">
        <v>45556</v>
      </c>
      <c r="C8629">
        <v>8423</v>
      </c>
      <c r="D8629" t="s">
        <v>89</v>
      </c>
      <c r="E8629">
        <v>61</v>
      </c>
      <c r="F8629" t="s">
        <v>6</v>
      </c>
      <c r="G8629">
        <v>2</v>
      </c>
      <c r="H8629">
        <v>4750.18</v>
      </c>
      <c r="I8629">
        <v>9500.36</v>
      </c>
      <c r="J8629" t="s">
        <v>81</v>
      </c>
      <c r="K8629" t="s">
        <v>82</v>
      </c>
      <c r="L8629" t="s">
        <v>134</v>
      </c>
      <c r="M8629">
        <v>2024</v>
      </c>
      <c r="N8629" t="s">
        <v>668</v>
      </c>
      <c r="O8629" t="s">
        <v>9929</v>
      </c>
      <c r="P8629" t="s">
        <v>86</v>
      </c>
    </row>
    <row r="8630" spans="1:16" x14ac:dyDescent="0.45">
      <c r="A8630">
        <v>8629</v>
      </c>
      <c r="B8630" s="10">
        <v>45556</v>
      </c>
      <c r="C8630">
        <v>7450</v>
      </c>
      <c r="D8630" t="s">
        <v>89</v>
      </c>
      <c r="E8630">
        <v>53</v>
      </c>
      <c r="F8630" t="s">
        <v>7</v>
      </c>
      <c r="G8630">
        <v>4</v>
      </c>
      <c r="H8630">
        <v>3938.45</v>
      </c>
      <c r="I8630">
        <v>15753.8</v>
      </c>
      <c r="J8630" t="s">
        <v>93</v>
      </c>
      <c r="K8630" t="s">
        <v>82</v>
      </c>
      <c r="L8630" t="s">
        <v>134</v>
      </c>
      <c r="M8630">
        <v>2024</v>
      </c>
      <c r="N8630" t="s">
        <v>84</v>
      </c>
      <c r="O8630" t="s">
        <v>2175</v>
      </c>
      <c r="P8630" t="s">
        <v>86</v>
      </c>
    </row>
    <row r="8631" spans="1:16" x14ac:dyDescent="0.45">
      <c r="A8631">
        <v>8630</v>
      </c>
      <c r="B8631" s="10">
        <v>45556</v>
      </c>
      <c r="C8631">
        <v>4215</v>
      </c>
      <c r="D8631" t="s">
        <v>80</v>
      </c>
      <c r="E8631">
        <v>45</v>
      </c>
      <c r="F8631" t="s">
        <v>102</v>
      </c>
      <c r="G8631">
        <v>2</v>
      </c>
      <c r="H8631">
        <v>1810.27</v>
      </c>
      <c r="I8631">
        <v>3620.54</v>
      </c>
      <c r="J8631" t="s">
        <v>93</v>
      </c>
      <c r="K8631" t="s">
        <v>82</v>
      </c>
      <c r="L8631" t="s">
        <v>134</v>
      </c>
      <c r="M8631">
        <v>2024</v>
      </c>
      <c r="N8631" t="s">
        <v>84</v>
      </c>
      <c r="O8631" t="s">
        <v>3516</v>
      </c>
      <c r="P8631" t="s">
        <v>86</v>
      </c>
    </row>
    <row r="8632" spans="1:16" x14ac:dyDescent="0.45">
      <c r="A8632">
        <v>8631</v>
      </c>
      <c r="B8632" s="10">
        <v>45557</v>
      </c>
      <c r="C8632">
        <v>8825</v>
      </c>
      <c r="D8632" t="s">
        <v>89</v>
      </c>
      <c r="E8632">
        <v>20</v>
      </c>
      <c r="F8632" t="s">
        <v>5</v>
      </c>
      <c r="G8632">
        <v>2</v>
      </c>
      <c r="H8632">
        <v>4957.1000000000004</v>
      </c>
      <c r="I8632">
        <v>9914.2000000000007</v>
      </c>
      <c r="J8632" t="s">
        <v>95</v>
      </c>
      <c r="K8632" t="s">
        <v>82</v>
      </c>
      <c r="L8632" t="s">
        <v>134</v>
      </c>
      <c r="M8632">
        <v>2024</v>
      </c>
      <c r="N8632" t="s">
        <v>84</v>
      </c>
      <c r="O8632" t="s">
        <v>309</v>
      </c>
      <c r="P8632" t="s">
        <v>86</v>
      </c>
    </row>
    <row r="8633" spans="1:16" x14ac:dyDescent="0.45">
      <c r="A8633">
        <v>8632</v>
      </c>
      <c r="B8633" s="10">
        <v>45557</v>
      </c>
      <c r="C8633">
        <v>1390</v>
      </c>
      <c r="D8633" t="s">
        <v>80</v>
      </c>
      <c r="E8633">
        <v>56</v>
      </c>
      <c r="F8633" t="s">
        <v>8</v>
      </c>
      <c r="G8633">
        <v>3</v>
      </c>
      <c r="H8633">
        <v>1052.32</v>
      </c>
      <c r="I8633">
        <v>3156.96</v>
      </c>
      <c r="J8633" t="s">
        <v>81</v>
      </c>
      <c r="K8633" t="s">
        <v>82</v>
      </c>
      <c r="L8633" t="s">
        <v>134</v>
      </c>
      <c r="M8633">
        <v>2024</v>
      </c>
      <c r="N8633" t="s">
        <v>84</v>
      </c>
      <c r="O8633" t="s">
        <v>6799</v>
      </c>
      <c r="P8633" t="s">
        <v>86</v>
      </c>
    </row>
    <row r="8634" spans="1:16" x14ac:dyDescent="0.45">
      <c r="A8634">
        <v>8633</v>
      </c>
      <c r="B8634" s="10">
        <v>45557</v>
      </c>
      <c r="C8634">
        <v>4037</v>
      </c>
      <c r="D8634" t="s">
        <v>89</v>
      </c>
      <c r="E8634">
        <v>25</v>
      </c>
      <c r="F8634" t="s">
        <v>9</v>
      </c>
      <c r="G8634">
        <v>5</v>
      </c>
      <c r="H8634">
        <v>2041.95</v>
      </c>
      <c r="I8634">
        <v>10209.75</v>
      </c>
      <c r="J8634" t="s">
        <v>87</v>
      </c>
      <c r="K8634" t="s">
        <v>82</v>
      </c>
      <c r="L8634" t="s">
        <v>134</v>
      </c>
      <c r="M8634">
        <v>2024</v>
      </c>
      <c r="N8634" t="s">
        <v>84</v>
      </c>
      <c r="O8634" t="s">
        <v>4100</v>
      </c>
      <c r="P8634" t="s">
        <v>86</v>
      </c>
    </row>
    <row r="8635" spans="1:16" x14ac:dyDescent="0.45">
      <c r="A8635">
        <v>8634</v>
      </c>
      <c r="B8635" s="10">
        <v>45557</v>
      </c>
      <c r="C8635">
        <v>1232</v>
      </c>
      <c r="D8635" t="s">
        <v>80</v>
      </c>
      <c r="E8635">
        <v>32</v>
      </c>
      <c r="F8635" t="s">
        <v>9</v>
      </c>
      <c r="G8635">
        <v>5</v>
      </c>
      <c r="H8635">
        <v>4430.1499999999996</v>
      </c>
      <c r="I8635">
        <v>22150.75</v>
      </c>
      <c r="J8635" t="s">
        <v>87</v>
      </c>
      <c r="K8635" t="s">
        <v>82</v>
      </c>
      <c r="L8635" t="s">
        <v>134</v>
      </c>
      <c r="M8635">
        <v>2024</v>
      </c>
      <c r="N8635" t="s">
        <v>668</v>
      </c>
      <c r="O8635" t="s">
        <v>9783</v>
      </c>
      <c r="P8635" t="s">
        <v>86</v>
      </c>
    </row>
    <row r="8636" spans="1:16" x14ac:dyDescent="0.45">
      <c r="A8636">
        <v>8635</v>
      </c>
      <c r="B8636" s="10">
        <v>45557</v>
      </c>
      <c r="C8636">
        <v>4131</v>
      </c>
      <c r="D8636" t="s">
        <v>89</v>
      </c>
      <c r="E8636">
        <v>44</v>
      </c>
      <c r="F8636" t="s">
        <v>5</v>
      </c>
      <c r="G8636">
        <v>5</v>
      </c>
      <c r="H8636">
        <v>4984.2</v>
      </c>
      <c r="I8636">
        <v>24921</v>
      </c>
      <c r="J8636" t="s">
        <v>97</v>
      </c>
      <c r="K8636" t="s">
        <v>82</v>
      </c>
      <c r="L8636" t="s">
        <v>134</v>
      </c>
      <c r="M8636">
        <v>2024</v>
      </c>
      <c r="N8636" t="s">
        <v>84</v>
      </c>
      <c r="O8636" t="s">
        <v>4578</v>
      </c>
      <c r="P8636" t="s">
        <v>86</v>
      </c>
    </row>
    <row r="8637" spans="1:16" x14ac:dyDescent="0.45">
      <c r="A8637">
        <v>8636</v>
      </c>
      <c r="B8637" s="10">
        <v>45557</v>
      </c>
      <c r="C8637">
        <v>8634</v>
      </c>
      <c r="D8637" t="s">
        <v>89</v>
      </c>
      <c r="E8637">
        <v>53</v>
      </c>
      <c r="F8637" t="s">
        <v>8</v>
      </c>
      <c r="G8637">
        <v>2</v>
      </c>
      <c r="H8637">
        <v>1233.6099999999999</v>
      </c>
      <c r="I8637">
        <v>2467.2199999999998</v>
      </c>
      <c r="J8637" t="s">
        <v>93</v>
      </c>
      <c r="K8637" t="s">
        <v>82</v>
      </c>
      <c r="L8637" t="s">
        <v>134</v>
      </c>
      <c r="M8637">
        <v>2024</v>
      </c>
      <c r="N8637" t="s">
        <v>84</v>
      </c>
      <c r="O8637" t="s">
        <v>3517</v>
      </c>
      <c r="P8637" t="s">
        <v>86</v>
      </c>
    </row>
    <row r="8638" spans="1:16" x14ac:dyDescent="0.45">
      <c r="A8638">
        <v>8637</v>
      </c>
      <c r="B8638" s="10">
        <v>45557</v>
      </c>
      <c r="C8638">
        <v>1233</v>
      </c>
      <c r="D8638" t="s">
        <v>80</v>
      </c>
      <c r="E8638">
        <v>33</v>
      </c>
      <c r="F8638" t="s">
        <v>9</v>
      </c>
      <c r="G8638">
        <v>4</v>
      </c>
      <c r="H8638">
        <v>3728.41</v>
      </c>
      <c r="I8638">
        <v>14913.64</v>
      </c>
      <c r="J8638" t="s">
        <v>87</v>
      </c>
      <c r="K8638" t="s">
        <v>82</v>
      </c>
      <c r="L8638" t="s">
        <v>134</v>
      </c>
      <c r="M8638">
        <v>2024</v>
      </c>
      <c r="N8638" t="s">
        <v>84</v>
      </c>
      <c r="O8638" t="s">
        <v>1166</v>
      </c>
      <c r="P8638" t="s">
        <v>86</v>
      </c>
    </row>
    <row r="8639" spans="1:16" x14ac:dyDescent="0.45">
      <c r="A8639">
        <v>8638</v>
      </c>
      <c r="B8639" s="10">
        <v>45557</v>
      </c>
      <c r="C8639">
        <v>2391</v>
      </c>
      <c r="D8639" t="s">
        <v>89</v>
      </c>
      <c r="E8639">
        <v>43</v>
      </c>
      <c r="F8639" t="s">
        <v>6</v>
      </c>
      <c r="G8639">
        <v>4</v>
      </c>
      <c r="H8639">
        <v>1563.36</v>
      </c>
      <c r="I8639">
        <v>6253.44</v>
      </c>
      <c r="J8639" t="s">
        <v>97</v>
      </c>
      <c r="K8639" t="s">
        <v>82</v>
      </c>
      <c r="L8639" t="s">
        <v>134</v>
      </c>
      <c r="M8639">
        <v>2024</v>
      </c>
      <c r="N8639" t="s">
        <v>84</v>
      </c>
      <c r="O8639" t="s">
        <v>1853</v>
      </c>
      <c r="P8639" t="s">
        <v>86</v>
      </c>
    </row>
    <row r="8640" spans="1:16" x14ac:dyDescent="0.45">
      <c r="A8640">
        <v>8639</v>
      </c>
      <c r="B8640" s="10">
        <v>45557</v>
      </c>
      <c r="C8640">
        <v>1889</v>
      </c>
      <c r="D8640" t="s">
        <v>80</v>
      </c>
      <c r="E8640">
        <v>62</v>
      </c>
      <c r="F8640" t="s">
        <v>7</v>
      </c>
      <c r="G8640">
        <v>2</v>
      </c>
      <c r="H8640">
        <v>3844.04</v>
      </c>
      <c r="I8640">
        <v>7688.08</v>
      </c>
      <c r="J8640" t="s">
        <v>81</v>
      </c>
      <c r="K8640" t="s">
        <v>82</v>
      </c>
      <c r="L8640" t="s">
        <v>134</v>
      </c>
      <c r="M8640">
        <v>2024</v>
      </c>
      <c r="N8640" t="s">
        <v>84</v>
      </c>
      <c r="O8640" t="s">
        <v>3204</v>
      </c>
      <c r="P8640" t="s">
        <v>86</v>
      </c>
    </row>
    <row r="8641" spans="1:16" x14ac:dyDescent="0.45">
      <c r="A8641">
        <v>8640</v>
      </c>
      <c r="B8641" s="10">
        <v>45557</v>
      </c>
      <c r="C8641">
        <v>8902</v>
      </c>
      <c r="D8641" t="s">
        <v>89</v>
      </c>
      <c r="E8641">
        <v>61</v>
      </c>
      <c r="F8641" t="s">
        <v>6</v>
      </c>
      <c r="G8641">
        <v>1</v>
      </c>
      <c r="H8641">
        <v>670.16</v>
      </c>
      <c r="I8641">
        <v>670.16</v>
      </c>
      <c r="J8641" t="s">
        <v>81</v>
      </c>
      <c r="K8641" t="s">
        <v>567</v>
      </c>
      <c r="L8641" t="s">
        <v>134</v>
      </c>
      <c r="M8641">
        <v>2024</v>
      </c>
      <c r="N8641" t="s">
        <v>84</v>
      </c>
      <c r="O8641" t="s">
        <v>8027</v>
      </c>
      <c r="P8641" t="s">
        <v>86</v>
      </c>
    </row>
    <row r="8642" spans="1:16" x14ac:dyDescent="0.45">
      <c r="A8642">
        <v>8641</v>
      </c>
      <c r="B8642" s="10">
        <v>45557</v>
      </c>
      <c r="C8642">
        <v>1745</v>
      </c>
      <c r="D8642" t="s">
        <v>80</v>
      </c>
      <c r="E8642">
        <v>21</v>
      </c>
      <c r="F8642" t="s">
        <v>8</v>
      </c>
      <c r="G8642">
        <v>2</v>
      </c>
      <c r="H8642">
        <v>1714.04</v>
      </c>
      <c r="I8642">
        <v>3428.08</v>
      </c>
      <c r="J8642" t="s">
        <v>95</v>
      </c>
      <c r="K8642" t="s">
        <v>82</v>
      </c>
      <c r="L8642" t="s">
        <v>134</v>
      </c>
      <c r="M8642">
        <v>2024</v>
      </c>
      <c r="N8642" t="s">
        <v>84</v>
      </c>
      <c r="O8642" t="s">
        <v>2616</v>
      </c>
      <c r="P8642" t="s">
        <v>86</v>
      </c>
    </row>
    <row r="8643" spans="1:16" x14ac:dyDescent="0.45">
      <c r="A8643">
        <v>8642</v>
      </c>
      <c r="B8643" s="10">
        <v>45557</v>
      </c>
      <c r="C8643">
        <v>1427</v>
      </c>
      <c r="D8643" t="s">
        <v>80</v>
      </c>
      <c r="E8643">
        <v>29</v>
      </c>
      <c r="F8643" t="s">
        <v>6</v>
      </c>
      <c r="G8643">
        <v>5</v>
      </c>
      <c r="H8643">
        <v>421.25</v>
      </c>
      <c r="I8643">
        <v>2106.25</v>
      </c>
      <c r="J8643" t="s">
        <v>87</v>
      </c>
      <c r="K8643" t="s">
        <v>82</v>
      </c>
      <c r="L8643" t="s">
        <v>134</v>
      </c>
      <c r="M8643">
        <v>2024</v>
      </c>
      <c r="N8643" t="s">
        <v>84</v>
      </c>
      <c r="O8643" t="s">
        <v>4101</v>
      </c>
      <c r="P8643" t="s">
        <v>86</v>
      </c>
    </row>
    <row r="8644" spans="1:16" x14ac:dyDescent="0.45">
      <c r="A8644">
        <v>8643</v>
      </c>
      <c r="B8644" s="10">
        <v>45557</v>
      </c>
      <c r="C8644">
        <v>1731</v>
      </c>
      <c r="D8644" t="s">
        <v>80</v>
      </c>
      <c r="E8644">
        <v>34</v>
      </c>
      <c r="F8644" t="s">
        <v>102</v>
      </c>
      <c r="G8644">
        <v>2</v>
      </c>
      <c r="H8644">
        <v>2484.89</v>
      </c>
      <c r="I8644">
        <v>4969.78</v>
      </c>
      <c r="J8644" t="s">
        <v>87</v>
      </c>
      <c r="K8644" t="s">
        <v>82</v>
      </c>
      <c r="L8644" t="s">
        <v>134</v>
      </c>
      <c r="M8644">
        <v>2024</v>
      </c>
      <c r="N8644" t="s">
        <v>84</v>
      </c>
      <c r="O8644" t="s">
        <v>3864</v>
      </c>
      <c r="P8644" t="s">
        <v>86</v>
      </c>
    </row>
    <row r="8645" spans="1:16" x14ac:dyDescent="0.45">
      <c r="A8645">
        <v>8644</v>
      </c>
      <c r="B8645" s="10">
        <v>45558</v>
      </c>
      <c r="C8645">
        <v>1799</v>
      </c>
      <c r="D8645" t="s">
        <v>89</v>
      </c>
      <c r="E8645">
        <v>58</v>
      </c>
      <c r="F8645" t="s">
        <v>7</v>
      </c>
      <c r="G8645">
        <v>1</v>
      </c>
      <c r="H8645">
        <v>3522.43</v>
      </c>
      <c r="I8645">
        <v>3522.43</v>
      </c>
      <c r="J8645" t="s">
        <v>81</v>
      </c>
      <c r="K8645" t="s">
        <v>82</v>
      </c>
      <c r="L8645" t="s">
        <v>134</v>
      </c>
      <c r="M8645">
        <v>2024</v>
      </c>
      <c r="N8645" t="s">
        <v>84</v>
      </c>
      <c r="O8645" t="s">
        <v>561</v>
      </c>
      <c r="P8645" t="s">
        <v>86</v>
      </c>
    </row>
    <row r="8646" spans="1:16" x14ac:dyDescent="0.45">
      <c r="A8646">
        <v>8645</v>
      </c>
      <c r="B8646" s="10">
        <v>45558</v>
      </c>
      <c r="C8646">
        <v>7507</v>
      </c>
      <c r="D8646" t="s">
        <v>80</v>
      </c>
      <c r="E8646">
        <v>61</v>
      </c>
      <c r="F8646" t="s">
        <v>8</v>
      </c>
      <c r="G8646">
        <v>2</v>
      </c>
      <c r="H8646">
        <v>1924.15</v>
      </c>
      <c r="I8646">
        <v>3848.3</v>
      </c>
      <c r="J8646" t="s">
        <v>81</v>
      </c>
      <c r="K8646" t="s">
        <v>82</v>
      </c>
      <c r="L8646" t="s">
        <v>134</v>
      </c>
      <c r="M8646">
        <v>2024</v>
      </c>
      <c r="N8646" t="s">
        <v>84</v>
      </c>
      <c r="O8646" t="s">
        <v>3205</v>
      </c>
      <c r="P8646" t="s">
        <v>86</v>
      </c>
    </row>
    <row r="8647" spans="1:16" x14ac:dyDescent="0.45">
      <c r="A8647">
        <v>8646</v>
      </c>
      <c r="B8647" s="10">
        <v>45558</v>
      </c>
      <c r="C8647">
        <v>8025</v>
      </c>
      <c r="D8647" t="s">
        <v>89</v>
      </c>
      <c r="E8647">
        <v>43</v>
      </c>
      <c r="F8647" t="s">
        <v>5</v>
      </c>
      <c r="G8647">
        <v>5</v>
      </c>
      <c r="H8647">
        <v>3092.85</v>
      </c>
      <c r="I8647">
        <v>15464.25</v>
      </c>
      <c r="J8647" t="s">
        <v>97</v>
      </c>
      <c r="K8647" t="s">
        <v>82</v>
      </c>
      <c r="L8647" t="s">
        <v>134</v>
      </c>
      <c r="M8647">
        <v>2024</v>
      </c>
      <c r="N8647" t="s">
        <v>84</v>
      </c>
      <c r="O8647" t="s">
        <v>4579</v>
      </c>
      <c r="P8647" t="s">
        <v>86</v>
      </c>
    </row>
    <row r="8648" spans="1:16" x14ac:dyDescent="0.45">
      <c r="A8648">
        <v>8647</v>
      </c>
      <c r="B8648" s="10">
        <v>45558</v>
      </c>
      <c r="C8648">
        <v>8624</v>
      </c>
      <c r="D8648" t="s">
        <v>80</v>
      </c>
      <c r="E8648">
        <v>48</v>
      </c>
      <c r="F8648" t="s">
        <v>9</v>
      </c>
      <c r="G8648">
        <v>3</v>
      </c>
      <c r="H8648">
        <v>2866.98</v>
      </c>
      <c r="I8648">
        <v>8600.94</v>
      </c>
      <c r="J8648" t="s">
        <v>93</v>
      </c>
      <c r="K8648" t="s">
        <v>82</v>
      </c>
      <c r="L8648" t="s">
        <v>134</v>
      </c>
      <c r="M8648">
        <v>2024</v>
      </c>
      <c r="N8648" t="s">
        <v>84</v>
      </c>
      <c r="O8648" t="s">
        <v>6625</v>
      </c>
      <c r="P8648" t="s">
        <v>86</v>
      </c>
    </row>
    <row r="8649" spans="1:16" x14ac:dyDescent="0.45">
      <c r="A8649">
        <v>8648</v>
      </c>
      <c r="B8649" s="10">
        <v>45558</v>
      </c>
      <c r="C8649">
        <v>9326</v>
      </c>
      <c r="D8649" t="s">
        <v>80</v>
      </c>
      <c r="E8649">
        <v>32</v>
      </c>
      <c r="F8649" t="s">
        <v>7</v>
      </c>
      <c r="G8649">
        <v>4</v>
      </c>
      <c r="H8649">
        <v>1508.25</v>
      </c>
      <c r="I8649">
        <v>6033</v>
      </c>
      <c r="J8649" t="s">
        <v>87</v>
      </c>
      <c r="K8649" t="s">
        <v>82</v>
      </c>
      <c r="L8649" t="s">
        <v>134</v>
      </c>
      <c r="M8649">
        <v>2024</v>
      </c>
      <c r="N8649" t="s">
        <v>84</v>
      </c>
      <c r="O8649" t="s">
        <v>1167</v>
      </c>
      <c r="P8649" t="s">
        <v>86</v>
      </c>
    </row>
    <row r="8650" spans="1:16" x14ac:dyDescent="0.45">
      <c r="A8650">
        <v>8649</v>
      </c>
      <c r="B8650" s="10">
        <v>45558</v>
      </c>
      <c r="C8650">
        <v>6383</v>
      </c>
      <c r="D8650" t="s">
        <v>80</v>
      </c>
      <c r="E8650">
        <v>51</v>
      </c>
      <c r="F8650" t="s">
        <v>5</v>
      </c>
      <c r="G8650">
        <v>1</v>
      </c>
      <c r="H8650">
        <v>2459.5500000000002</v>
      </c>
      <c r="I8650">
        <v>2459.5500000000002</v>
      </c>
      <c r="J8650" t="s">
        <v>93</v>
      </c>
      <c r="K8650" t="s">
        <v>82</v>
      </c>
      <c r="L8650" t="s">
        <v>134</v>
      </c>
      <c r="M8650">
        <v>2024</v>
      </c>
      <c r="N8650" t="s">
        <v>84</v>
      </c>
      <c r="O8650" t="s">
        <v>5722</v>
      </c>
      <c r="P8650" t="s">
        <v>86</v>
      </c>
    </row>
    <row r="8651" spans="1:16" x14ac:dyDescent="0.45">
      <c r="A8651">
        <v>8650</v>
      </c>
      <c r="B8651" s="10">
        <v>45558</v>
      </c>
      <c r="C8651">
        <v>7207</v>
      </c>
      <c r="D8651" t="s">
        <v>89</v>
      </c>
      <c r="E8651">
        <v>46</v>
      </c>
      <c r="F8651" t="s">
        <v>8</v>
      </c>
      <c r="G8651">
        <v>3</v>
      </c>
      <c r="H8651">
        <v>391.64</v>
      </c>
      <c r="I8651">
        <v>1174.92</v>
      </c>
      <c r="J8651" t="s">
        <v>93</v>
      </c>
      <c r="K8651" t="s">
        <v>567</v>
      </c>
      <c r="L8651" t="s">
        <v>134</v>
      </c>
      <c r="M8651">
        <v>2024</v>
      </c>
      <c r="N8651" t="s">
        <v>84</v>
      </c>
      <c r="O8651" t="s">
        <v>7565</v>
      </c>
      <c r="P8651" t="s">
        <v>86</v>
      </c>
    </row>
    <row r="8652" spans="1:16" x14ac:dyDescent="0.45">
      <c r="A8652">
        <v>8651</v>
      </c>
      <c r="B8652" s="10">
        <v>45558</v>
      </c>
      <c r="C8652">
        <v>3538</v>
      </c>
      <c r="D8652" t="s">
        <v>89</v>
      </c>
      <c r="E8652">
        <v>26</v>
      </c>
      <c r="F8652" t="s">
        <v>102</v>
      </c>
      <c r="G8652">
        <v>4</v>
      </c>
      <c r="H8652">
        <v>2326.5700000000002</v>
      </c>
      <c r="I8652">
        <v>9306.2800000000007</v>
      </c>
      <c r="J8652" t="s">
        <v>87</v>
      </c>
      <c r="K8652" t="s">
        <v>82</v>
      </c>
      <c r="L8652" t="s">
        <v>134</v>
      </c>
      <c r="M8652">
        <v>2024</v>
      </c>
      <c r="N8652" t="s">
        <v>84</v>
      </c>
      <c r="O8652" t="s">
        <v>1168</v>
      </c>
      <c r="P8652" t="s">
        <v>86</v>
      </c>
    </row>
    <row r="8653" spans="1:16" x14ac:dyDescent="0.45">
      <c r="A8653">
        <v>8652</v>
      </c>
      <c r="B8653" s="10">
        <v>45558</v>
      </c>
      <c r="C8653">
        <v>4718</v>
      </c>
      <c r="D8653" t="s">
        <v>89</v>
      </c>
      <c r="E8653">
        <v>31</v>
      </c>
      <c r="F8653" t="s">
        <v>9</v>
      </c>
      <c r="G8653">
        <v>3</v>
      </c>
      <c r="H8653">
        <v>2318.04</v>
      </c>
      <c r="I8653">
        <v>6954.12</v>
      </c>
      <c r="J8653" t="s">
        <v>87</v>
      </c>
      <c r="K8653" t="s">
        <v>82</v>
      </c>
      <c r="L8653" t="s">
        <v>134</v>
      </c>
      <c r="M8653">
        <v>2024</v>
      </c>
      <c r="N8653" t="s">
        <v>84</v>
      </c>
      <c r="O8653" t="s">
        <v>6190</v>
      </c>
      <c r="P8653" t="s">
        <v>86</v>
      </c>
    </row>
    <row r="8654" spans="1:16" x14ac:dyDescent="0.45">
      <c r="A8654">
        <v>8653</v>
      </c>
      <c r="B8654" s="10">
        <v>45558</v>
      </c>
      <c r="C8654">
        <v>9232</v>
      </c>
      <c r="D8654" t="s">
        <v>80</v>
      </c>
      <c r="E8654">
        <v>53</v>
      </c>
      <c r="F8654" t="s">
        <v>9</v>
      </c>
      <c r="G8654">
        <v>2</v>
      </c>
      <c r="H8654">
        <v>192.15</v>
      </c>
      <c r="I8654">
        <v>384.3</v>
      </c>
      <c r="J8654" t="s">
        <v>93</v>
      </c>
      <c r="K8654" t="s">
        <v>567</v>
      </c>
      <c r="L8654" t="s">
        <v>134</v>
      </c>
      <c r="M8654">
        <v>2024</v>
      </c>
      <c r="N8654" t="s">
        <v>84</v>
      </c>
      <c r="O8654" t="s">
        <v>7274</v>
      </c>
      <c r="P8654" t="s">
        <v>86</v>
      </c>
    </row>
    <row r="8655" spans="1:16" x14ac:dyDescent="0.45">
      <c r="A8655">
        <v>8654</v>
      </c>
      <c r="B8655" s="10">
        <v>45558</v>
      </c>
      <c r="C8655">
        <v>4367</v>
      </c>
      <c r="D8655" t="s">
        <v>89</v>
      </c>
      <c r="E8655">
        <v>21</v>
      </c>
      <c r="F8655" t="s">
        <v>7</v>
      </c>
      <c r="G8655">
        <v>2</v>
      </c>
      <c r="H8655">
        <v>2593.67</v>
      </c>
      <c r="I8655">
        <v>5187.34</v>
      </c>
      <c r="J8655" t="s">
        <v>95</v>
      </c>
      <c r="K8655" t="s">
        <v>82</v>
      </c>
      <c r="L8655" t="s">
        <v>134</v>
      </c>
      <c r="M8655">
        <v>2024</v>
      </c>
      <c r="N8655" t="s">
        <v>84</v>
      </c>
      <c r="O8655" t="s">
        <v>2617</v>
      </c>
      <c r="P8655" t="s">
        <v>86</v>
      </c>
    </row>
    <row r="8656" spans="1:16" x14ac:dyDescent="0.45">
      <c r="A8656">
        <v>8655</v>
      </c>
      <c r="B8656" s="10">
        <v>45558</v>
      </c>
      <c r="C8656">
        <v>6008</v>
      </c>
      <c r="D8656" t="s">
        <v>89</v>
      </c>
      <c r="E8656">
        <v>55</v>
      </c>
      <c r="F8656" t="s">
        <v>5</v>
      </c>
      <c r="G8656">
        <v>4</v>
      </c>
      <c r="H8656">
        <v>3701.58</v>
      </c>
      <c r="I8656">
        <v>14806.32</v>
      </c>
      <c r="J8656" t="s">
        <v>81</v>
      </c>
      <c r="K8656" t="s">
        <v>82</v>
      </c>
      <c r="L8656" t="s">
        <v>134</v>
      </c>
      <c r="M8656">
        <v>2024</v>
      </c>
      <c r="N8656" t="s">
        <v>84</v>
      </c>
      <c r="O8656" t="s">
        <v>1536</v>
      </c>
      <c r="P8656" t="s">
        <v>86</v>
      </c>
    </row>
    <row r="8657" spans="1:16" x14ac:dyDescent="0.45">
      <c r="A8657">
        <v>8656</v>
      </c>
      <c r="B8657" s="10">
        <v>45558</v>
      </c>
      <c r="C8657">
        <v>6229</v>
      </c>
      <c r="D8657" t="s">
        <v>80</v>
      </c>
      <c r="E8657">
        <v>54</v>
      </c>
      <c r="F8657" t="s">
        <v>8</v>
      </c>
      <c r="G8657">
        <v>4</v>
      </c>
      <c r="H8657">
        <v>2288.65</v>
      </c>
      <c r="I8657">
        <v>9154.6</v>
      </c>
      <c r="J8657" t="s">
        <v>93</v>
      </c>
      <c r="K8657" t="s">
        <v>82</v>
      </c>
      <c r="L8657" t="s">
        <v>134</v>
      </c>
      <c r="M8657">
        <v>2024</v>
      </c>
      <c r="N8657" t="s">
        <v>84</v>
      </c>
      <c r="O8657" t="s">
        <v>2176</v>
      </c>
      <c r="P8657" t="s">
        <v>86</v>
      </c>
    </row>
    <row r="8658" spans="1:16" x14ac:dyDescent="0.45">
      <c r="A8658">
        <v>8657</v>
      </c>
      <c r="B8658" s="10">
        <v>45558</v>
      </c>
      <c r="C8658">
        <v>8388</v>
      </c>
      <c r="D8658" t="s">
        <v>80</v>
      </c>
      <c r="E8658">
        <v>41</v>
      </c>
      <c r="F8658" t="s">
        <v>8</v>
      </c>
      <c r="G8658">
        <v>2</v>
      </c>
      <c r="H8658">
        <v>3247.83</v>
      </c>
      <c r="I8658">
        <v>6495.66</v>
      </c>
      <c r="J8658" t="s">
        <v>97</v>
      </c>
      <c r="K8658" t="s">
        <v>82</v>
      </c>
      <c r="L8658" t="s">
        <v>134</v>
      </c>
      <c r="M8658">
        <v>2024</v>
      </c>
      <c r="N8658" t="s">
        <v>668</v>
      </c>
      <c r="O8658" t="s">
        <v>9930</v>
      </c>
      <c r="P8658" t="s">
        <v>86</v>
      </c>
    </row>
    <row r="8659" spans="1:16" x14ac:dyDescent="0.45">
      <c r="A8659">
        <v>8658</v>
      </c>
      <c r="B8659" s="10">
        <v>45559</v>
      </c>
      <c r="C8659">
        <v>3415</v>
      </c>
      <c r="D8659" t="s">
        <v>89</v>
      </c>
      <c r="E8659">
        <v>34</v>
      </c>
      <c r="F8659" t="s">
        <v>5</v>
      </c>
      <c r="G8659">
        <v>2</v>
      </c>
      <c r="H8659">
        <v>2685.48</v>
      </c>
      <c r="I8659">
        <v>5370.96</v>
      </c>
      <c r="J8659" t="s">
        <v>87</v>
      </c>
      <c r="K8659" t="s">
        <v>82</v>
      </c>
      <c r="L8659" t="s">
        <v>134</v>
      </c>
      <c r="M8659">
        <v>2024</v>
      </c>
      <c r="N8659" t="s">
        <v>84</v>
      </c>
      <c r="O8659" t="s">
        <v>310</v>
      </c>
      <c r="P8659" t="s">
        <v>86</v>
      </c>
    </row>
    <row r="8660" spans="1:16" x14ac:dyDescent="0.45">
      <c r="A8660">
        <v>8659</v>
      </c>
      <c r="B8660" s="10">
        <v>45559</v>
      </c>
      <c r="C8660">
        <v>8171</v>
      </c>
      <c r="D8660" t="s">
        <v>89</v>
      </c>
      <c r="E8660">
        <v>30</v>
      </c>
      <c r="F8660" t="s">
        <v>9</v>
      </c>
      <c r="G8660">
        <v>4</v>
      </c>
      <c r="H8660">
        <v>3936.63</v>
      </c>
      <c r="I8660">
        <v>15746.52</v>
      </c>
      <c r="J8660" t="s">
        <v>87</v>
      </c>
      <c r="K8660" t="s">
        <v>82</v>
      </c>
      <c r="L8660" t="s">
        <v>134</v>
      </c>
      <c r="M8660">
        <v>2024</v>
      </c>
      <c r="N8660" t="s">
        <v>84</v>
      </c>
      <c r="O8660" t="s">
        <v>1169</v>
      </c>
      <c r="P8660" t="s">
        <v>86</v>
      </c>
    </row>
    <row r="8661" spans="1:16" x14ac:dyDescent="0.45">
      <c r="A8661">
        <v>8660</v>
      </c>
      <c r="B8661" s="10">
        <v>45559</v>
      </c>
      <c r="C8661">
        <v>3949</v>
      </c>
      <c r="D8661" t="s">
        <v>89</v>
      </c>
      <c r="E8661">
        <v>37</v>
      </c>
      <c r="F8661" t="s">
        <v>5</v>
      </c>
      <c r="G8661">
        <v>4</v>
      </c>
      <c r="H8661">
        <v>2596.5500000000002</v>
      </c>
      <c r="I8661">
        <v>10386.200000000001</v>
      </c>
      <c r="J8661" t="s">
        <v>97</v>
      </c>
      <c r="K8661" t="s">
        <v>82</v>
      </c>
      <c r="L8661" t="s">
        <v>134</v>
      </c>
      <c r="M8661">
        <v>2024</v>
      </c>
      <c r="N8661" t="s">
        <v>84</v>
      </c>
      <c r="O8661" t="s">
        <v>1854</v>
      </c>
      <c r="P8661" t="s">
        <v>86</v>
      </c>
    </row>
    <row r="8662" spans="1:16" x14ac:dyDescent="0.45">
      <c r="A8662">
        <v>8661</v>
      </c>
      <c r="B8662" s="10">
        <v>45559</v>
      </c>
      <c r="C8662">
        <v>5261</v>
      </c>
      <c r="D8662" t="s">
        <v>80</v>
      </c>
      <c r="E8662">
        <v>34</v>
      </c>
      <c r="F8662" t="s">
        <v>6</v>
      </c>
      <c r="G8662">
        <v>4</v>
      </c>
      <c r="H8662">
        <v>1691.46</v>
      </c>
      <c r="I8662">
        <v>6765.84</v>
      </c>
      <c r="J8662" t="s">
        <v>87</v>
      </c>
      <c r="K8662" t="s">
        <v>82</v>
      </c>
      <c r="L8662" t="s">
        <v>134</v>
      </c>
      <c r="M8662">
        <v>2024</v>
      </c>
      <c r="N8662" t="s">
        <v>84</v>
      </c>
      <c r="O8662" t="s">
        <v>1170</v>
      </c>
      <c r="P8662" t="s">
        <v>86</v>
      </c>
    </row>
    <row r="8663" spans="1:16" x14ac:dyDescent="0.45">
      <c r="A8663">
        <v>8662</v>
      </c>
      <c r="B8663" s="10">
        <v>45559</v>
      </c>
      <c r="C8663">
        <v>6145</v>
      </c>
      <c r="D8663" t="s">
        <v>80</v>
      </c>
      <c r="E8663">
        <v>44</v>
      </c>
      <c r="F8663" t="s">
        <v>8</v>
      </c>
      <c r="G8663">
        <v>5</v>
      </c>
      <c r="H8663">
        <v>4146.47</v>
      </c>
      <c r="I8663">
        <v>20732.349999999999</v>
      </c>
      <c r="J8663" t="s">
        <v>97</v>
      </c>
      <c r="K8663" t="s">
        <v>82</v>
      </c>
      <c r="L8663" t="s">
        <v>134</v>
      </c>
      <c r="M8663">
        <v>2024</v>
      </c>
      <c r="N8663" t="s">
        <v>84</v>
      </c>
      <c r="O8663" t="s">
        <v>8927</v>
      </c>
      <c r="P8663" t="s">
        <v>748</v>
      </c>
    </row>
    <row r="8664" spans="1:16" x14ac:dyDescent="0.45">
      <c r="A8664">
        <v>8663</v>
      </c>
      <c r="B8664" s="10">
        <v>45559</v>
      </c>
      <c r="C8664">
        <v>4466</v>
      </c>
      <c r="D8664" t="s">
        <v>80</v>
      </c>
      <c r="E8664">
        <v>50</v>
      </c>
      <c r="F8664" t="s">
        <v>5</v>
      </c>
      <c r="G8664">
        <v>5</v>
      </c>
      <c r="H8664">
        <v>384.73</v>
      </c>
      <c r="I8664">
        <v>1923.65</v>
      </c>
      <c r="J8664" t="s">
        <v>93</v>
      </c>
      <c r="K8664" t="s">
        <v>567</v>
      </c>
      <c r="L8664" t="s">
        <v>134</v>
      </c>
      <c r="M8664">
        <v>2024</v>
      </c>
      <c r="N8664" t="s">
        <v>84</v>
      </c>
      <c r="O8664" t="s">
        <v>7641</v>
      </c>
      <c r="P8664" t="s">
        <v>86</v>
      </c>
    </row>
    <row r="8665" spans="1:16" x14ac:dyDescent="0.45">
      <c r="A8665">
        <v>8664</v>
      </c>
      <c r="B8665" s="10">
        <v>45559</v>
      </c>
      <c r="C8665">
        <v>4088</v>
      </c>
      <c r="D8665" t="s">
        <v>80</v>
      </c>
      <c r="E8665">
        <v>38</v>
      </c>
      <c r="F8665" t="s">
        <v>9</v>
      </c>
      <c r="G8665">
        <v>2</v>
      </c>
      <c r="H8665">
        <v>1482.81</v>
      </c>
      <c r="I8665">
        <v>2965.62</v>
      </c>
      <c r="J8665" t="s">
        <v>97</v>
      </c>
      <c r="K8665" t="s">
        <v>82</v>
      </c>
      <c r="L8665" t="s">
        <v>134</v>
      </c>
      <c r="M8665">
        <v>2024</v>
      </c>
      <c r="N8665" t="s">
        <v>84</v>
      </c>
      <c r="O8665" t="s">
        <v>2904</v>
      </c>
      <c r="P8665" t="s">
        <v>86</v>
      </c>
    </row>
    <row r="8666" spans="1:16" x14ac:dyDescent="0.45">
      <c r="A8666">
        <v>8665</v>
      </c>
      <c r="B8666" s="10">
        <v>45559</v>
      </c>
      <c r="C8666">
        <v>2115</v>
      </c>
      <c r="D8666" t="s">
        <v>80</v>
      </c>
      <c r="E8666">
        <v>34</v>
      </c>
      <c r="F8666" t="s">
        <v>7</v>
      </c>
      <c r="G8666">
        <v>5</v>
      </c>
      <c r="H8666">
        <v>2977.85</v>
      </c>
      <c r="I8666">
        <v>14889.25</v>
      </c>
      <c r="J8666" t="s">
        <v>87</v>
      </c>
      <c r="K8666" t="s">
        <v>82</v>
      </c>
      <c r="L8666" t="s">
        <v>134</v>
      </c>
      <c r="M8666">
        <v>2024</v>
      </c>
      <c r="N8666" t="s">
        <v>84</v>
      </c>
      <c r="O8666" t="s">
        <v>4102</v>
      </c>
      <c r="P8666" t="s">
        <v>86</v>
      </c>
    </row>
    <row r="8667" spans="1:16" x14ac:dyDescent="0.45">
      <c r="A8667">
        <v>8666</v>
      </c>
      <c r="B8667" s="10">
        <v>45559</v>
      </c>
      <c r="C8667">
        <v>5578</v>
      </c>
      <c r="D8667" t="s">
        <v>89</v>
      </c>
      <c r="E8667">
        <v>39</v>
      </c>
      <c r="F8667" t="s">
        <v>6</v>
      </c>
      <c r="G8667">
        <v>1</v>
      </c>
      <c r="H8667">
        <v>4287.33</v>
      </c>
      <c r="I8667">
        <v>4287.33</v>
      </c>
      <c r="J8667" t="s">
        <v>97</v>
      </c>
      <c r="K8667" t="s">
        <v>82</v>
      </c>
      <c r="L8667" t="s">
        <v>134</v>
      </c>
      <c r="M8667">
        <v>2024</v>
      </c>
      <c r="N8667" t="s">
        <v>84</v>
      </c>
      <c r="O8667" t="s">
        <v>5291</v>
      </c>
      <c r="P8667" t="s">
        <v>86</v>
      </c>
    </row>
    <row r="8668" spans="1:16" x14ac:dyDescent="0.45">
      <c r="A8668">
        <v>8667</v>
      </c>
      <c r="B8668" s="10">
        <v>45559</v>
      </c>
      <c r="C8668">
        <v>3590</v>
      </c>
      <c r="D8668" t="s">
        <v>89</v>
      </c>
      <c r="E8668">
        <v>42</v>
      </c>
      <c r="F8668" t="s">
        <v>9</v>
      </c>
      <c r="G8668">
        <v>2</v>
      </c>
      <c r="H8668">
        <v>407.1</v>
      </c>
      <c r="I8668">
        <v>814.2</v>
      </c>
      <c r="J8668" t="s">
        <v>97</v>
      </c>
      <c r="K8668" t="s">
        <v>567</v>
      </c>
      <c r="L8668" t="s">
        <v>134</v>
      </c>
      <c r="M8668">
        <v>2024</v>
      </c>
      <c r="N8668" t="s">
        <v>84</v>
      </c>
      <c r="O8668" t="s">
        <v>7197</v>
      </c>
      <c r="P8668" t="s">
        <v>86</v>
      </c>
    </row>
    <row r="8669" spans="1:16" x14ac:dyDescent="0.45">
      <c r="A8669">
        <v>8668</v>
      </c>
      <c r="B8669" s="10">
        <v>45559</v>
      </c>
      <c r="C8669">
        <v>8372</v>
      </c>
      <c r="D8669" t="s">
        <v>89</v>
      </c>
      <c r="E8669">
        <v>20</v>
      </c>
      <c r="F8669" t="s">
        <v>102</v>
      </c>
      <c r="G8669">
        <v>1</v>
      </c>
      <c r="H8669">
        <v>525.46</v>
      </c>
      <c r="I8669">
        <v>525.46</v>
      </c>
      <c r="J8669" t="s">
        <v>95</v>
      </c>
      <c r="K8669" t="s">
        <v>567</v>
      </c>
      <c r="L8669" t="s">
        <v>134</v>
      </c>
      <c r="M8669">
        <v>2024</v>
      </c>
      <c r="N8669" t="s">
        <v>84</v>
      </c>
      <c r="O8669" t="s">
        <v>7748</v>
      </c>
      <c r="P8669" t="s">
        <v>86</v>
      </c>
    </row>
    <row r="8670" spans="1:16" x14ac:dyDescent="0.45">
      <c r="A8670">
        <v>8669</v>
      </c>
      <c r="B8670" s="10">
        <v>45559</v>
      </c>
      <c r="C8670">
        <v>4573</v>
      </c>
      <c r="D8670" t="s">
        <v>80</v>
      </c>
      <c r="E8670">
        <v>44</v>
      </c>
      <c r="F8670" t="s">
        <v>102</v>
      </c>
      <c r="G8670">
        <v>3</v>
      </c>
      <c r="H8670">
        <v>1447.81</v>
      </c>
      <c r="I8670">
        <v>4343.43</v>
      </c>
      <c r="J8670" t="s">
        <v>97</v>
      </c>
      <c r="K8670" t="s">
        <v>82</v>
      </c>
      <c r="L8670" t="s">
        <v>134</v>
      </c>
      <c r="M8670">
        <v>2024</v>
      </c>
      <c r="N8670" t="s">
        <v>84</v>
      </c>
      <c r="O8670" t="s">
        <v>6399</v>
      </c>
      <c r="P8670" t="s">
        <v>86</v>
      </c>
    </row>
    <row r="8671" spans="1:16" x14ac:dyDescent="0.45">
      <c r="A8671">
        <v>8670</v>
      </c>
      <c r="B8671" s="10">
        <v>45559</v>
      </c>
      <c r="C8671">
        <v>3978</v>
      </c>
      <c r="D8671" t="s">
        <v>80</v>
      </c>
      <c r="E8671">
        <v>44</v>
      </c>
      <c r="F8671" t="s">
        <v>5</v>
      </c>
      <c r="G8671">
        <v>1</v>
      </c>
      <c r="H8671">
        <v>1755.63</v>
      </c>
      <c r="I8671">
        <v>1755.63</v>
      </c>
      <c r="J8671" t="s">
        <v>97</v>
      </c>
      <c r="K8671" t="s">
        <v>567</v>
      </c>
      <c r="L8671" t="s">
        <v>134</v>
      </c>
      <c r="M8671">
        <v>2024</v>
      </c>
      <c r="N8671" t="s">
        <v>84</v>
      </c>
      <c r="O8671" t="s">
        <v>7988</v>
      </c>
      <c r="P8671" t="s">
        <v>86</v>
      </c>
    </row>
    <row r="8672" spans="1:16" x14ac:dyDescent="0.45">
      <c r="A8672">
        <v>8671</v>
      </c>
      <c r="B8672" s="10">
        <v>45559</v>
      </c>
      <c r="C8672">
        <v>8313</v>
      </c>
      <c r="D8672" t="s">
        <v>89</v>
      </c>
      <c r="E8672">
        <v>63</v>
      </c>
      <c r="F8672" t="s">
        <v>9</v>
      </c>
      <c r="G8672">
        <v>3</v>
      </c>
      <c r="H8672">
        <v>4225.51</v>
      </c>
      <c r="I8672">
        <v>12676.53</v>
      </c>
      <c r="J8672" t="s">
        <v>81</v>
      </c>
      <c r="K8672" t="s">
        <v>82</v>
      </c>
      <c r="L8672" t="s">
        <v>134</v>
      </c>
      <c r="M8672">
        <v>2024</v>
      </c>
      <c r="N8672" t="s">
        <v>84</v>
      </c>
      <c r="O8672" t="s">
        <v>6800</v>
      </c>
      <c r="P8672" t="s">
        <v>86</v>
      </c>
    </row>
    <row r="8673" spans="1:16" x14ac:dyDescent="0.45">
      <c r="A8673">
        <v>8672</v>
      </c>
      <c r="B8673" s="10">
        <v>45560</v>
      </c>
      <c r="C8673">
        <v>8022</v>
      </c>
      <c r="D8673" t="s">
        <v>89</v>
      </c>
      <c r="E8673">
        <v>29</v>
      </c>
      <c r="F8673" t="s">
        <v>9</v>
      </c>
      <c r="G8673">
        <v>1</v>
      </c>
      <c r="H8673">
        <v>4796.57</v>
      </c>
      <c r="I8673">
        <v>4796.57</v>
      </c>
      <c r="J8673" t="s">
        <v>87</v>
      </c>
      <c r="K8673" t="s">
        <v>82</v>
      </c>
      <c r="L8673" t="s">
        <v>134</v>
      </c>
      <c r="M8673">
        <v>2024</v>
      </c>
      <c r="N8673" t="s">
        <v>84</v>
      </c>
      <c r="O8673" t="s">
        <v>562</v>
      </c>
      <c r="P8673" t="s">
        <v>86</v>
      </c>
    </row>
    <row r="8674" spans="1:16" x14ac:dyDescent="0.45">
      <c r="A8674">
        <v>8673</v>
      </c>
      <c r="B8674" s="10">
        <v>45560</v>
      </c>
      <c r="C8674">
        <v>5975</v>
      </c>
      <c r="D8674" t="s">
        <v>89</v>
      </c>
      <c r="E8674">
        <v>32</v>
      </c>
      <c r="F8674" t="s">
        <v>8</v>
      </c>
      <c r="G8674">
        <v>3</v>
      </c>
      <c r="H8674">
        <v>135.28</v>
      </c>
      <c r="I8674">
        <v>405.84</v>
      </c>
      <c r="J8674" t="s">
        <v>87</v>
      </c>
      <c r="K8674" t="s">
        <v>567</v>
      </c>
      <c r="L8674" t="s">
        <v>134</v>
      </c>
      <c r="M8674">
        <v>2024</v>
      </c>
      <c r="N8674" t="s">
        <v>84</v>
      </c>
      <c r="O8674" t="s">
        <v>8769</v>
      </c>
      <c r="P8674" t="s">
        <v>748</v>
      </c>
    </row>
    <row r="8675" spans="1:16" x14ac:dyDescent="0.45">
      <c r="A8675">
        <v>8674</v>
      </c>
      <c r="B8675" s="10">
        <v>45560</v>
      </c>
      <c r="C8675">
        <v>5925</v>
      </c>
      <c r="D8675" t="s">
        <v>80</v>
      </c>
      <c r="E8675">
        <v>55</v>
      </c>
      <c r="F8675" t="s">
        <v>7</v>
      </c>
      <c r="G8675">
        <v>3</v>
      </c>
      <c r="H8675">
        <v>126.01</v>
      </c>
      <c r="I8675">
        <v>378.03</v>
      </c>
      <c r="J8675" t="s">
        <v>81</v>
      </c>
      <c r="K8675" t="s">
        <v>567</v>
      </c>
      <c r="L8675" t="s">
        <v>134</v>
      </c>
      <c r="M8675">
        <v>2024</v>
      </c>
      <c r="N8675" t="s">
        <v>84</v>
      </c>
      <c r="O8675" t="s">
        <v>8770</v>
      </c>
      <c r="P8675" t="s">
        <v>748</v>
      </c>
    </row>
    <row r="8676" spans="1:16" x14ac:dyDescent="0.45">
      <c r="A8676">
        <v>8675</v>
      </c>
      <c r="B8676" s="10">
        <v>45560</v>
      </c>
      <c r="C8676">
        <v>9047</v>
      </c>
      <c r="D8676" t="s">
        <v>80</v>
      </c>
      <c r="E8676">
        <v>37</v>
      </c>
      <c r="F8676" t="s">
        <v>6</v>
      </c>
      <c r="G8676">
        <v>2</v>
      </c>
      <c r="H8676">
        <v>4330.8100000000004</v>
      </c>
      <c r="I8676">
        <v>8661.6200000000008</v>
      </c>
      <c r="J8676" t="s">
        <v>97</v>
      </c>
      <c r="K8676" t="s">
        <v>82</v>
      </c>
      <c r="L8676" t="s">
        <v>134</v>
      </c>
      <c r="M8676">
        <v>2024</v>
      </c>
      <c r="N8676" t="s">
        <v>84</v>
      </c>
      <c r="O8676" t="s">
        <v>2905</v>
      </c>
      <c r="P8676" t="s">
        <v>86</v>
      </c>
    </row>
    <row r="8677" spans="1:16" x14ac:dyDescent="0.45">
      <c r="A8677">
        <v>8676</v>
      </c>
      <c r="B8677" s="10">
        <v>45560</v>
      </c>
      <c r="C8677">
        <v>9090</v>
      </c>
      <c r="D8677" t="s">
        <v>80</v>
      </c>
      <c r="E8677">
        <v>39</v>
      </c>
      <c r="F8677" t="s">
        <v>9</v>
      </c>
      <c r="G8677">
        <v>4</v>
      </c>
      <c r="H8677">
        <v>721.3</v>
      </c>
      <c r="I8677">
        <v>2885.2</v>
      </c>
      <c r="J8677" t="s">
        <v>97</v>
      </c>
      <c r="K8677" t="s">
        <v>82</v>
      </c>
      <c r="L8677" t="s">
        <v>134</v>
      </c>
      <c r="M8677">
        <v>2024</v>
      </c>
      <c r="N8677" t="s">
        <v>84</v>
      </c>
      <c r="O8677" t="s">
        <v>1855</v>
      </c>
      <c r="P8677" t="s">
        <v>86</v>
      </c>
    </row>
    <row r="8678" spans="1:16" x14ac:dyDescent="0.45">
      <c r="A8678">
        <v>8677</v>
      </c>
      <c r="B8678" s="10">
        <v>45560</v>
      </c>
      <c r="C8678">
        <v>9051</v>
      </c>
      <c r="D8678" t="s">
        <v>80</v>
      </c>
      <c r="E8678">
        <v>19</v>
      </c>
      <c r="F8678" t="s">
        <v>6</v>
      </c>
      <c r="G8678">
        <v>4</v>
      </c>
      <c r="H8678">
        <v>1729.71</v>
      </c>
      <c r="I8678">
        <v>6918.84</v>
      </c>
      <c r="J8678" t="s">
        <v>95</v>
      </c>
      <c r="K8678" t="s">
        <v>82</v>
      </c>
      <c r="L8678" t="s">
        <v>134</v>
      </c>
      <c r="M8678">
        <v>2024</v>
      </c>
      <c r="N8678" t="s">
        <v>84</v>
      </c>
      <c r="O8678" t="s">
        <v>2440</v>
      </c>
      <c r="P8678" t="s">
        <v>86</v>
      </c>
    </row>
    <row r="8679" spans="1:16" x14ac:dyDescent="0.45">
      <c r="A8679">
        <v>8678</v>
      </c>
      <c r="B8679" s="10">
        <v>45560</v>
      </c>
      <c r="C8679">
        <v>6292</v>
      </c>
      <c r="D8679" t="s">
        <v>80</v>
      </c>
      <c r="E8679">
        <v>21</v>
      </c>
      <c r="F8679" t="s">
        <v>5</v>
      </c>
      <c r="G8679">
        <v>2</v>
      </c>
      <c r="H8679">
        <v>1412.31</v>
      </c>
      <c r="I8679">
        <v>2824.62</v>
      </c>
      <c r="J8679" t="s">
        <v>95</v>
      </c>
      <c r="K8679" t="s">
        <v>82</v>
      </c>
      <c r="L8679" t="s">
        <v>134</v>
      </c>
      <c r="M8679">
        <v>2024</v>
      </c>
      <c r="N8679" t="s">
        <v>84</v>
      </c>
      <c r="O8679" t="s">
        <v>2618</v>
      </c>
      <c r="P8679" t="s">
        <v>86</v>
      </c>
    </row>
    <row r="8680" spans="1:16" x14ac:dyDescent="0.45">
      <c r="A8680">
        <v>8679</v>
      </c>
      <c r="B8680" s="10">
        <v>45560</v>
      </c>
      <c r="C8680">
        <v>7645</v>
      </c>
      <c r="D8680" t="s">
        <v>89</v>
      </c>
      <c r="E8680">
        <v>62</v>
      </c>
      <c r="F8680" t="s">
        <v>8</v>
      </c>
      <c r="G8680">
        <v>3</v>
      </c>
      <c r="H8680">
        <v>1445.25</v>
      </c>
      <c r="I8680">
        <v>4335.75</v>
      </c>
      <c r="J8680" t="s">
        <v>81</v>
      </c>
      <c r="K8680" t="s">
        <v>82</v>
      </c>
      <c r="L8680" t="s">
        <v>134</v>
      </c>
      <c r="M8680">
        <v>2024</v>
      </c>
      <c r="N8680" t="s">
        <v>84</v>
      </c>
      <c r="O8680" t="s">
        <v>6801</v>
      </c>
      <c r="P8680" t="s">
        <v>86</v>
      </c>
    </row>
    <row r="8681" spans="1:16" x14ac:dyDescent="0.45">
      <c r="A8681">
        <v>8680</v>
      </c>
      <c r="B8681" s="10">
        <v>45560</v>
      </c>
      <c r="C8681">
        <v>6403</v>
      </c>
      <c r="D8681" t="s">
        <v>89</v>
      </c>
      <c r="E8681">
        <v>30</v>
      </c>
      <c r="F8681" t="s">
        <v>6</v>
      </c>
      <c r="G8681">
        <v>4</v>
      </c>
      <c r="H8681">
        <v>1676.53</v>
      </c>
      <c r="I8681">
        <v>6706.12</v>
      </c>
      <c r="J8681" t="s">
        <v>87</v>
      </c>
      <c r="K8681" t="s">
        <v>82</v>
      </c>
      <c r="L8681" t="s">
        <v>134</v>
      </c>
      <c r="M8681">
        <v>2024</v>
      </c>
      <c r="N8681" t="s">
        <v>84</v>
      </c>
      <c r="O8681" t="s">
        <v>1171</v>
      </c>
      <c r="P8681" t="s">
        <v>86</v>
      </c>
    </row>
    <row r="8682" spans="1:16" x14ac:dyDescent="0.45">
      <c r="A8682">
        <v>8681</v>
      </c>
      <c r="B8682" s="10">
        <v>45560</v>
      </c>
      <c r="C8682">
        <v>4430</v>
      </c>
      <c r="D8682" t="s">
        <v>80</v>
      </c>
      <c r="E8682">
        <v>49</v>
      </c>
      <c r="F8682" t="s">
        <v>6</v>
      </c>
      <c r="G8682">
        <v>4</v>
      </c>
      <c r="H8682">
        <v>1713.43</v>
      </c>
      <c r="I8682">
        <v>6853.72</v>
      </c>
      <c r="J8682" t="s">
        <v>93</v>
      </c>
      <c r="K8682" t="s">
        <v>82</v>
      </c>
      <c r="L8682" t="s">
        <v>134</v>
      </c>
      <c r="M8682">
        <v>2024</v>
      </c>
      <c r="N8682" t="s">
        <v>84</v>
      </c>
      <c r="O8682" t="s">
        <v>2177</v>
      </c>
      <c r="P8682" t="s">
        <v>86</v>
      </c>
    </row>
    <row r="8683" spans="1:16" x14ac:dyDescent="0.45">
      <c r="A8683">
        <v>8682</v>
      </c>
      <c r="B8683" s="10">
        <v>45560</v>
      </c>
      <c r="C8683">
        <v>2995</v>
      </c>
      <c r="D8683" t="s">
        <v>80</v>
      </c>
      <c r="E8683">
        <v>39</v>
      </c>
      <c r="F8683" t="s">
        <v>6</v>
      </c>
      <c r="G8683">
        <v>1</v>
      </c>
      <c r="H8683">
        <v>3119.77</v>
      </c>
      <c r="I8683">
        <v>3119.77</v>
      </c>
      <c r="J8683" t="s">
        <v>97</v>
      </c>
      <c r="K8683" t="s">
        <v>82</v>
      </c>
      <c r="L8683" t="s">
        <v>134</v>
      </c>
      <c r="M8683">
        <v>2024</v>
      </c>
      <c r="N8683" t="s">
        <v>84</v>
      </c>
      <c r="O8683" t="s">
        <v>5292</v>
      </c>
      <c r="P8683" t="s">
        <v>86</v>
      </c>
    </row>
    <row r="8684" spans="1:16" x14ac:dyDescent="0.45">
      <c r="A8684">
        <v>8683</v>
      </c>
      <c r="B8684" s="10">
        <v>45560</v>
      </c>
      <c r="C8684">
        <v>7030</v>
      </c>
      <c r="D8684" t="s">
        <v>89</v>
      </c>
      <c r="E8684">
        <v>42</v>
      </c>
      <c r="F8684" t="s">
        <v>6</v>
      </c>
      <c r="G8684">
        <v>5</v>
      </c>
      <c r="H8684">
        <v>3162.48</v>
      </c>
      <c r="I8684">
        <v>15812.4</v>
      </c>
      <c r="J8684" t="s">
        <v>97</v>
      </c>
      <c r="K8684" t="s">
        <v>82</v>
      </c>
      <c r="L8684" t="s">
        <v>134</v>
      </c>
      <c r="M8684">
        <v>2024</v>
      </c>
      <c r="N8684" t="s">
        <v>84</v>
      </c>
      <c r="O8684" t="s">
        <v>4580</v>
      </c>
      <c r="P8684" t="s">
        <v>86</v>
      </c>
    </row>
    <row r="8685" spans="1:16" x14ac:dyDescent="0.45">
      <c r="A8685">
        <v>8684</v>
      </c>
      <c r="B8685" s="10">
        <v>45560</v>
      </c>
      <c r="C8685">
        <v>4891</v>
      </c>
      <c r="D8685" t="s">
        <v>80</v>
      </c>
      <c r="E8685">
        <v>44</v>
      </c>
      <c r="F8685" t="s">
        <v>6</v>
      </c>
      <c r="G8685">
        <v>2</v>
      </c>
      <c r="H8685">
        <v>2638.32</v>
      </c>
      <c r="I8685">
        <v>5276.64</v>
      </c>
      <c r="J8685" t="s">
        <v>97</v>
      </c>
      <c r="K8685" t="s">
        <v>82</v>
      </c>
      <c r="L8685" t="s">
        <v>134</v>
      </c>
      <c r="M8685">
        <v>2024</v>
      </c>
      <c r="N8685" t="s">
        <v>84</v>
      </c>
      <c r="O8685" t="s">
        <v>2906</v>
      </c>
      <c r="P8685" t="s">
        <v>86</v>
      </c>
    </row>
    <row r="8686" spans="1:16" x14ac:dyDescent="0.45">
      <c r="A8686">
        <v>8685</v>
      </c>
      <c r="B8686" s="10">
        <v>45560</v>
      </c>
      <c r="C8686">
        <v>8145</v>
      </c>
      <c r="D8686" t="s">
        <v>80</v>
      </c>
      <c r="E8686">
        <v>34</v>
      </c>
      <c r="F8686" t="s">
        <v>8</v>
      </c>
      <c r="G8686">
        <v>5</v>
      </c>
      <c r="H8686">
        <v>4299.78</v>
      </c>
      <c r="I8686">
        <v>21498.9</v>
      </c>
      <c r="J8686" t="s">
        <v>87</v>
      </c>
      <c r="K8686" t="s">
        <v>82</v>
      </c>
      <c r="L8686" t="s">
        <v>134</v>
      </c>
      <c r="M8686">
        <v>2024</v>
      </c>
      <c r="N8686" t="s">
        <v>84</v>
      </c>
      <c r="O8686" t="s">
        <v>9020</v>
      </c>
      <c r="P8686" t="s">
        <v>748</v>
      </c>
    </row>
    <row r="8687" spans="1:16" x14ac:dyDescent="0.45">
      <c r="A8687">
        <v>8686</v>
      </c>
      <c r="B8687" s="10">
        <v>45561</v>
      </c>
      <c r="C8687">
        <v>9498</v>
      </c>
      <c r="D8687" t="s">
        <v>89</v>
      </c>
      <c r="E8687">
        <v>23</v>
      </c>
      <c r="F8687" t="s">
        <v>5</v>
      </c>
      <c r="G8687">
        <v>3</v>
      </c>
      <c r="H8687">
        <v>4236.08</v>
      </c>
      <c r="I8687">
        <v>12708.24</v>
      </c>
      <c r="J8687" t="s">
        <v>95</v>
      </c>
      <c r="K8687" t="s">
        <v>82</v>
      </c>
      <c r="L8687" t="s">
        <v>134</v>
      </c>
      <c r="M8687">
        <v>2024</v>
      </c>
      <c r="N8687" t="s">
        <v>84</v>
      </c>
      <c r="O8687" t="s">
        <v>481</v>
      </c>
      <c r="P8687" t="s">
        <v>86</v>
      </c>
    </row>
    <row r="8688" spans="1:16" x14ac:dyDescent="0.45">
      <c r="A8688">
        <v>8687</v>
      </c>
      <c r="B8688" s="10">
        <v>45561</v>
      </c>
      <c r="C8688">
        <v>3102</v>
      </c>
      <c r="D8688" t="s">
        <v>80</v>
      </c>
      <c r="E8688">
        <v>60</v>
      </c>
      <c r="F8688" t="s">
        <v>6</v>
      </c>
      <c r="G8688">
        <v>1</v>
      </c>
      <c r="H8688">
        <v>1125.23</v>
      </c>
      <c r="I8688">
        <v>1125.23</v>
      </c>
      <c r="J8688" t="s">
        <v>81</v>
      </c>
      <c r="K8688" t="s">
        <v>567</v>
      </c>
      <c r="L8688" t="s">
        <v>134</v>
      </c>
      <c r="M8688">
        <v>2024</v>
      </c>
      <c r="N8688" t="s">
        <v>84</v>
      </c>
      <c r="O8688" t="s">
        <v>8127</v>
      </c>
      <c r="P8688" t="s">
        <v>86</v>
      </c>
    </row>
    <row r="8689" spans="1:16" x14ac:dyDescent="0.45">
      <c r="A8689">
        <v>8688</v>
      </c>
      <c r="B8689" s="10">
        <v>45561</v>
      </c>
      <c r="C8689">
        <v>4030</v>
      </c>
      <c r="D8689" t="s">
        <v>80</v>
      </c>
      <c r="E8689">
        <v>33</v>
      </c>
      <c r="F8689" t="s">
        <v>6</v>
      </c>
      <c r="G8689">
        <v>4</v>
      </c>
      <c r="H8689">
        <v>2741.02</v>
      </c>
      <c r="I8689">
        <v>10964.08</v>
      </c>
      <c r="J8689" t="s">
        <v>87</v>
      </c>
      <c r="K8689" t="s">
        <v>82</v>
      </c>
      <c r="L8689" t="s">
        <v>134</v>
      </c>
      <c r="M8689">
        <v>2024</v>
      </c>
      <c r="N8689" t="s">
        <v>84</v>
      </c>
      <c r="O8689" t="s">
        <v>1172</v>
      </c>
      <c r="P8689" t="s">
        <v>86</v>
      </c>
    </row>
    <row r="8690" spans="1:16" x14ac:dyDescent="0.45">
      <c r="A8690">
        <v>8689</v>
      </c>
      <c r="B8690" s="10">
        <v>45561</v>
      </c>
      <c r="C8690">
        <v>9524</v>
      </c>
      <c r="D8690" t="s">
        <v>89</v>
      </c>
      <c r="E8690">
        <v>25</v>
      </c>
      <c r="F8690" t="s">
        <v>5</v>
      </c>
      <c r="G8690">
        <v>1</v>
      </c>
      <c r="H8690">
        <v>3929.99</v>
      </c>
      <c r="I8690">
        <v>3929.99</v>
      </c>
      <c r="J8690" t="s">
        <v>87</v>
      </c>
      <c r="K8690" t="s">
        <v>82</v>
      </c>
      <c r="L8690" t="s">
        <v>134</v>
      </c>
      <c r="M8690">
        <v>2024</v>
      </c>
      <c r="N8690" t="s">
        <v>84</v>
      </c>
      <c r="O8690" t="s">
        <v>5504</v>
      </c>
      <c r="P8690" t="s">
        <v>86</v>
      </c>
    </row>
    <row r="8691" spans="1:16" x14ac:dyDescent="0.45">
      <c r="A8691">
        <v>8690</v>
      </c>
      <c r="B8691" s="10">
        <v>45561</v>
      </c>
      <c r="C8691">
        <v>9107</v>
      </c>
      <c r="D8691" t="s">
        <v>80</v>
      </c>
      <c r="E8691">
        <v>50</v>
      </c>
      <c r="F8691" t="s">
        <v>9</v>
      </c>
      <c r="G8691">
        <v>2</v>
      </c>
      <c r="H8691">
        <v>4341.03</v>
      </c>
      <c r="I8691">
        <v>8682.06</v>
      </c>
      <c r="J8691" t="s">
        <v>93</v>
      </c>
      <c r="K8691" t="s">
        <v>82</v>
      </c>
      <c r="L8691" t="s">
        <v>134</v>
      </c>
      <c r="M8691">
        <v>2024</v>
      </c>
      <c r="N8691" t="s">
        <v>84</v>
      </c>
      <c r="O8691" t="s">
        <v>3518</v>
      </c>
      <c r="P8691" t="s">
        <v>86</v>
      </c>
    </row>
    <row r="8692" spans="1:16" x14ac:dyDescent="0.45">
      <c r="A8692">
        <v>8691</v>
      </c>
      <c r="B8692" s="10">
        <v>45561</v>
      </c>
      <c r="C8692">
        <v>1242</v>
      </c>
      <c r="D8692" t="s">
        <v>80</v>
      </c>
      <c r="E8692">
        <v>27</v>
      </c>
      <c r="F8692" t="s">
        <v>9</v>
      </c>
      <c r="G8692">
        <v>3</v>
      </c>
      <c r="H8692">
        <v>1313.17</v>
      </c>
      <c r="I8692">
        <v>3939.51</v>
      </c>
      <c r="J8692" t="s">
        <v>87</v>
      </c>
      <c r="K8692" t="s">
        <v>82</v>
      </c>
      <c r="L8692" t="s">
        <v>134</v>
      </c>
      <c r="M8692">
        <v>2024</v>
      </c>
      <c r="N8692" t="s">
        <v>668</v>
      </c>
      <c r="O8692" t="s">
        <v>9543</v>
      </c>
      <c r="P8692" t="s">
        <v>86</v>
      </c>
    </row>
    <row r="8693" spans="1:16" x14ac:dyDescent="0.45">
      <c r="A8693">
        <v>8692</v>
      </c>
      <c r="B8693" s="10">
        <v>45561</v>
      </c>
      <c r="C8693">
        <v>2884</v>
      </c>
      <c r="D8693" t="s">
        <v>89</v>
      </c>
      <c r="E8693">
        <v>51</v>
      </c>
      <c r="F8693" t="s">
        <v>8</v>
      </c>
      <c r="G8693">
        <v>1</v>
      </c>
      <c r="H8693">
        <v>2495.8000000000002</v>
      </c>
      <c r="I8693">
        <v>2495.8000000000002</v>
      </c>
      <c r="J8693" t="s">
        <v>93</v>
      </c>
      <c r="K8693" t="s">
        <v>82</v>
      </c>
      <c r="L8693" t="s">
        <v>134</v>
      </c>
      <c r="M8693">
        <v>2024</v>
      </c>
      <c r="N8693" t="s">
        <v>668</v>
      </c>
      <c r="O8693" t="s">
        <v>9663</v>
      </c>
      <c r="P8693" t="s">
        <v>86</v>
      </c>
    </row>
    <row r="8694" spans="1:16" x14ac:dyDescent="0.45">
      <c r="A8694">
        <v>8693</v>
      </c>
      <c r="B8694" s="10">
        <v>45561</v>
      </c>
      <c r="C8694">
        <v>9015</v>
      </c>
      <c r="D8694" t="s">
        <v>89</v>
      </c>
      <c r="E8694">
        <v>36</v>
      </c>
      <c r="F8694" t="s">
        <v>8</v>
      </c>
      <c r="G8694">
        <v>1</v>
      </c>
      <c r="H8694">
        <v>2648.89</v>
      </c>
      <c r="I8694">
        <v>2648.89</v>
      </c>
      <c r="J8694" t="s">
        <v>97</v>
      </c>
      <c r="K8694" t="s">
        <v>82</v>
      </c>
      <c r="L8694" t="s">
        <v>134</v>
      </c>
      <c r="M8694">
        <v>2024</v>
      </c>
      <c r="N8694" t="s">
        <v>84</v>
      </c>
      <c r="O8694" t="s">
        <v>5293</v>
      </c>
      <c r="P8694" t="s">
        <v>86</v>
      </c>
    </row>
    <row r="8695" spans="1:16" x14ac:dyDescent="0.45">
      <c r="A8695">
        <v>8694</v>
      </c>
      <c r="B8695" s="10">
        <v>45561</v>
      </c>
      <c r="C8695">
        <v>7747</v>
      </c>
      <c r="D8695" t="s">
        <v>80</v>
      </c>
      <c r="E8695">
        <v>31</v>
      </c>
      <c r="F8695" t="s">
        <v>7</v>
      </c>
      <c r="G8695">
        <v>1</v>
      </c>
      <c r="H8695">
        <v>3513.21</v>
      </c>
      <c r="I8695">
        <v>3513.21</v>
      </c>
      <c r="J8695" t="s">
        <v>87</v>
      </c>
      <c r="K8695" t="s">
        <v>82</v>
      </c>
      <c r="L8695" t="s">
        <v>134</v>
      </c>
      <c r="M8695">
        <v>2024</v>
      </c>
      <c r="N8695" t="s">
        <v>84</v>
      </c>
      <c r="O8695" t="s">
        <v>5505</v>
      </c>
      <c r="P8695" t="s">
        <v>86</v>
      </c>
    </row>
    <row r="8696" spans="1:16" x14ac:dyDescent="0.45">
      <c r="A8696">
        <v>8695</v>
      </c>
      <c r="B8696" s="10">
        <v>45561</v>
      </c>
      <c r="C8696">
        <v>9494</v>
      </c>
      <c r="D8696" t="s">
        <v>89</v>
      </c>
      <c r="E8696">
        <v>20</v>
      </c>
      <c r="F8696" t="s">
        <v>8</v>
      </c>
      <c r="G8696">
        <v>4</v>
      </c>
      <c r="H8696">
        <v>1684.78</v>
      </c>
      <c r="I8696">
        <v>6739.12</v>
      </c>
      <c r="J8696" t="s">
        <v>95</v>
      </c>
      <c r="K8696" t="s">
        <v>82</v>
      </c>
      <c r="L8696" t="s">
        <v>134</v>
      </c>
      <c r="M8696">
        <v>2024</v>
      </c>
      <c r="N8696" t="s">
        <v>84</v>
      </c>
      <c r="O8696" t="s">
        <v>2441</v>
      </c>
      <c r="P8696" t="s">
        <v>86</v>
      </c>
    </row>
    <row r="8697" spans="1:16" x14ac:dyDescent="0.45">
      <c r="A8697">
        <v>8696</v>
      </c>
      <c r="B8697" s="10">
        <v>45561</v>
      </c>
      <c r="C8697">
        <v>5330</v>
      </c>
      <c r="D8697" t="s">
        <v>89</v>
      </c>
      <c r="E8697">
        <v>58</v>
      </c>
      <c r="F8697" t="s">
        <v>5</v>
      </c>
      <c r="G8697">
        <v>3</v>
      </c>
      <c r="H8697">
        <v>1502.59</v>
      </c>
      <c r="I8697">
        <v>4507.7700000000004</v>
      </c>
      <c r="J8697" t="s">
        <v>81</v>
      </c>
      <c r="K8697" t="s">
        <v>82</v>
      </c>
      <c r="L8697" t="s">
        <v>134</v>
      </c>
      <c r="M8697">
        <v>2024</v>
      </c>
      <c r="N8697" t="s">
        <v>84</v>
      </c>
      <c r="O8697" t="s">
        <v>8460</v>
      </c>
      <c r="P8697" t="s">
        <v>748</v>
      </c>
    </row>
    <row r="8698" spans="1:16" x14ac:dyDescent="0.45">
      <c r="A8698">
        <v>8697</v>
      </c>
      <c r="B8698" s="10">
        <v>45561</v>
      </c>
      <c r="C8698">
        <v>8863</v>
      </c>
      <c r="D8698" t="s">
        <v>80</v>
      </c>
      <c r="E8698">
        <v>40</v>
      </c>
      <c r="F8698" t="s">
        <v>6</v>
      </c>
      <c r="G8698">
        <v>4</v>
      </c>
      <c r="H8698">
        <v>3542.71</v>
      </c>
      <c r="I8698">
        <v>14170.84</v>
      </c>
      <c r="J8698" t="s">
        <v>97</v>
      </c>
      <c r="K8698" t="s">
        <v>82</v>
      </c>
      <c r="L8698" t="s">
        <v>134</v>
      </c>
      <c r="M8698">
        <v>2024</v>
      </c>
      <c r="N8698" t="s">
        <v>84</v>
      </c>
      <c r="O8698" t="s">
        <v>1856</v>
      </c>
      <c r="P8698" t="s">
        <v>86</v>
      </c>
    </row>
    <row r="8699" spans="1:16" x14ac:dyDescent="0.45">
      <c r="A8699">
        <v>8698</v>
      </c>
      <c r="B8699" s="10">
        <v>45561</v>
      </c>
      <c r="C8699">
        <v>4109</v>
      </c>
      <c r="D8699" t="s">
        <v>89</v>
      </c>
      <c r="E8699">
        <v>57</v>
      </c>
      <c r="F8699" t="s">
        <v>5</v>
      </c>
      <c r="G8699">
        <v>1</v>
      </c>
      <c r="H8699">
        <v>2026.71</v>
      </c>
      <c r="I8699">
        <v>2026.71</v>
      </c>
      <c r="J8699" t="s">
        <v>81</v>
      </c>
      <c r="K8699" t="s">
        <v>82</v>
      </c>
      <c r="L8699" t="s">
        <v>134</v>
      </c>
      <c r="M8699">
        <v>2024</v>
      </c>
      <c r="N8699" t="s">
        <v>84</v>
      </c>
      <c r="O8699" t="s">
        <v>5957</v>
      </c>
      <c r="P8699" t="s">
        <v>86</v>
      </c>
    </row>
    <row r="8700" spans="1:16" x14ac:dyDescent="0.45">
      <c r="A8700">
        <v>8699</v>
      </c>
      <c r="B8700" s="10">
        <v>45562</v>
      </c>
      <c r="C8700">
        <v>3186</v>
      </c>
      <c r="D8700" t="s">
        <v>80</v>
      </c>
      <c r="E8700">
        <v>28</v>
      </c>
      <c r="F8700" t="s">
        <v>7</v>
      </c>
      <c r="G8700">
        <v>4</v>
      </c>
      <c r="H8700">
        <v>69.92</v>
      </c>
      <c r="I8700">
        <v>279.68</v>
      </c>
      <c r="J8700" t="s">
        <v>87</v>
      </c>
      <c r="K8700" t="s">
        <v>567</v>
      </c>
      <c r="L8700" t="s">
        <v>134</v>
      </c>
      <c r="M8700">
        <v>2024</v>
      </c>
      <c r="N8700" t="s">
        <v>84</v>
      </c>
      <c r="O8700" t="s">
        <v>656</v>
      </c>
      <c r="P8700" t="s">
        <v>86</v>
      </c>
    </row>
    <row r="8701" spans="1:16" x14ac:dyDescent="0.45">
      <c r="A8701">
        <v>8700</v>
      </c>
      <c r="B8701" s="10">
        <v>45562</v>
      </c>
      <c r="C8701">
        <v>2550</v>
      </c>
      <c r="D8701" t="s">
        <v>89</v>
      </c>
      <c r="E8701">
        <v>64</v>
      </c>
      <c r="F8701" t="s">
        <v>102</v>
      </c>
      <c r="G8701">
        <v>4</v>
      </c>
      <c r="H8701">
        <v>4692.34</v>
      </c>
      <c r="I8701">
        <v>18769.36</v>
      </c>
      <c r="J8701" t="s">
        <v>81</v>
      </c>
      <c r="K8701" t="s">
        <v>82</v>
      </c>
      <c r="L8701" t="s">
        <v>134</v>
      </c>
      <c r="M8701">
        <v>2024</v>
      </c>
      <c r="N8701" t="s">
        <v>84</v>
      </c>
      <c r="O8701" t="s">
        <v>1537</v>
      </c>
      <c r="P8701" t="s">
        <v>86</v>
      </c>
    </row>
    <row r="8702" spans="1:16" x14ac:dyDescent="0.45">
      <c r="A8702">
        <v>8701</v>
      </c>
      <c r="B8702" s="10">
        <v>45562</v>
      </c>
      <c r="C8702">
        <v>1646</v>
      </c>
      <c r="D8702" t="s">
        <v>89</v>
      </c>
      <c r="E8702">
        <v>23</v>
      </c>
      <c r="F8702" t="s">
        <v>102</v>
      </c>
      <c r="G8702">
        <v>2</v>
      </c>
      <c r="H8702">
        <v>790.75</v>
      </c>
      <c r="I8702">
        <v>1581.5</v>
      </c>
      <c r="J8702" t="s">
        <v>95</v>
      </c>
      <c r="K8702" t="s">
        <v>567</v>
      </c>
      <c r="L8702" t="s">
        <v>134</v>
      </c>
      <c r="M8702">
        <v>2024</v>
      </c>
      <c r="N8702" t="s">
        <v>84</v>
      </c>
      <c r="O8702" t="s">
        <v>7065</v>
      </c>
      <c r="P8702" t="s">
        <v>86</v>
      </c>
    </row>
    <row r="8703" spans="1:16" x14ac:dyDescent="0.45">
      <c r="A8703">
        <v>8702</v>
      </c>
      <c r="B8703" s="10">
        <v>45562</v>
      </c>
      <c r="C8703">
        <v>7144</v>
      </c>
      <c r="D8703" t="s">
        <v>80</v>
      </c>
      <c r="E8703">
        <v>51</v>
      </c>
      <c r="F8703" t="s">
        <v>5</v>
      </c>
      <c r="G8703">
        <v>5</v>
      </c>
      <c r="H8703">
        <v>785.74</v>
      </c>
      <c r="I8703">
        <v>3928.7</v>
      </c>
      <c r="J8703" t="s">
        <v>93</v>
      </c>
      <c r="K8703" t="s">
        <v>82</v>
      </c>
      <c r="L8703" t="s">
        <v>134</v>
      </c>
      <c r="M8703">
        <v>2024</v>
      </c>
      <c r="N8703" t="s">
        <v>84</v>
      </c>
      <c r="O8703" t="s">
        <v>4350</v>
      </c>
      <c r="P8703" t="s">
        <v>86</v>
      </c>
    </row>
    <row r="8704" spans="1:16" x14ac:dyDescent="0.45">
      <c r="A8704">
        <v>8703</v>
      </c>
      <c r="B8704" s="10">
        <v>45562</v>
      </c>
      <c r="C8704">
        <v>5656</v>
      </c>
      <c r="D8704" t="s">
        <v>80</v>
      </c>
      <c r="E8704">
        <v>18</v>
      </c>
      <c r="F8704" t="s">
        <v>102</v>
      </c>
      <c r="G8704">
        <v>5</v>
      </c>
      <c r="H8704">
        <v>4100.91</v>
      </c>
      <c r="I8704">
        <v>20504.55</v>
      </c>
      <c r="J8704" t="s">
        <v>95</v>
      </c>
      <c r="K8704" t="s">
        <v>82</v>
      </c>
      <c r="L8704" t="s">
        <v>134</v>
      </c>
      <c r="M8704">
        <v>2024</v>
      </c>
      <c r="N8704" t="s">
        <v>668</v>
      </c>
      <c r="O8704" t="s">
        <v>9784</v>
      </c>
      <c r="P8704" t="s">
        <v>86</v>
      </c>
    </row>
    <row r="8705" spans="1:16" x14ac:dyDescent="0.45">
      <c r="A8705">
        <v>8704</v>
      </c>
      <c r="B8705" s="10">
        <v>45562</v>
      </c>
      <c r="C8705">
        <v>9904</v>
      </c>
      <c r="D8705" t="s">
        <v>80</v>
      </c>
      <c r="E8705">
        <v>52</v>
      </c>
      <c r="F8705" t="s">
        <v>102</v>
      </c>
      <c r="G8705">
        <v>2</v>
      </c>
      <c r="H8705">
        <v>1710.74</v>
      </c>
      <c r="I8705">
        <v>3421.48</v>
      </c>
      <c r="J8705" t="s">
        <v>93</v>
      </c>
      <c r="K8705" t="s">
        <v>82</v>
      </c>
      <c r="L8705" t="s">
        <v>134</v>
      </c>
      <c r="M8705">
        <v>2024</v>
      </c>
      <c r="N8705" t="s">
        <v>84</v>
      </c>
      <c r="O8705" t="s">
        <v>3519</v>
      </c>
      <c r="P8705" t="s">
        <v>86</v>
      </c>
    </row>
    <row r="8706" spans="1:16" x14ac:dyDescent="0.45">
      <c r="A8706">
        <v>8705</v>
      </c>
      <c r="B8706" s="10">
        <v>45562</v>
      </c>
      <c r="C8706">
        <v>1537</v>
      </c>
      <c r="D8706" t="s">
        <v>89</v>
      </c>
      <c r="E8706">
        <v>42</v>
      </c>
      <c r="F8706" t="s">
        <v>7</v>
      </c>
      <c r="G8706">
        <v>2</v>
      </c>
      <c r="H8706">
        <v>1674.47</v>
      </c>
      <c r="I8706">
        <v>3348.94</v>
      </c>
      <c r="J8706" t="s">
        <v>97</v>
      </c>
      <c r="K8706" t="s">
        <v>82</v>
      </c>
      <c r="L8706" t="s">
        <v>134</v>
      </c>
      <c r="M8706">
        <v>2024</v>
      </c>
      <c r="N8706" t="s">
        <v>84</v>
      </c>
      <c r="O8706" t="s">
        <v>2907</v>
      </c>
      <c r="P8706" t="s">
        <v>86</v>
      </c>
    </row>
    <row r="8707" spans="1:16" x14ac:dyDescent="0.45">
      <c r="A8707">
        <v>8706</v>
      </c>
      <c r="B8707" s="10">
        <v>45562</v>
      </c>
      <c r="C8707">
        <v>7572</v>
      </c>
      <c r="D8707" t="s">
        <v>80</v>
      </c>
      <c r="E8707">
        <v>46</v>
      </c>
      <c r="F8707" t="s">
        <v>6</v>
      </c>
      <c r="G8707">
        <v>4</v>
      </c>
      <c r="H8707">
        <v>3130.86</v>
      </c>
      <c r="I8707">
        <v>12523.44</v>
      </c>
      <c r="J8707" t="s">
        <v>93</v>
      </c>
      <c r="K8707" t="s">
        <v>82</v>
      </c>
      <c r="L8707" t="s">
        <v>134</v>
      </c>
      <c r="M8707">
        <v>2024</v>
      </c>
      <c r="N8707" t="s">
        <v>84</v>
      </c>
      <c r="O8707" t="s">
        <v>2178</v>
      </c>
      <c r="P8707" t="s">
        <v>86</v>
      </c>
    </row>
    <row r="8708" spans="1:16" x14ac:dyDescent="0.45">
      <c r="A8708">
        <v>8707</v>
      </c>
      <c r="B8708" s="10">
        <v>45562</v>
      </c>
      <c r="C8708">
        <v>1234</v>
      </c>
      <c r="D8708" t="s">
        <v>80</v>
      </c>
      <c r="E8708">
        <v>40</v>
      </c>
      <c r="F8708" t="s">
        <v>8</v>
      </c>
      <c r="G8708">
        <v>4</v>
      </c>
      <c r="H8708">
        <v>342.24</v>
      </c>
      <c r="I8708">
        <v>1368.96</v>
      </c>
      <c r="J8708" t="s">
        <v>97</v>
      </c>
      <c r="K8708" t="s">
        <v>567</v>
      </c>
      <c r="L8708" t="s">
        <v>134</v>
      </c>
      <c r="M8708">
        <v>2024</v>
      </c>
      <c r="N8708" t="s">
        <v>668</v>
      </c>
      <c r="O8708" t="s">
        <v>9386</v>
      </c>
      <c r="P8708" t="s">
        <v>86</v>
      </c>
    </row>
    <row r="8709" spans="1:16" x14ac:dyDescent="0.45">
      <c r="A8709">
        <v>8708</v>
      </c>
      <c r="B8709" s="10">
        <v>45562</v>
      </c>
      <c r="C8709">
        <v>7539</v>
      </c>
      <c r="D8709" t="s">
        <v>89</v>
      </c>
      <c r="E8709">
        <v>35</v>
      </c>
      <c r="F8709" t="s">
        <v>8</v>
      </c>
      <c r="G8709">
        <v>3</v>
      </c>
      <c r="H8709">
        <v>1222.96</v>
      </c>
      <c r="I8709">
        <v>3668.88</v>
      </c>
      <c r="J8709" t="s">
        <v>97</v>
      </c>
      <c r="K8709" t="s">
        <v>82</v>
      </c>
      <c r="L8709" t="s">
        <v>134</v>
      </c>
      <c r="M8709">
        <v>2024</v>
      </c>
      <c r="N8709" t="s">
        <v>84</v>
      </c>
      <c r="O8709" t="s">
        <v>6400</v>
      </c>
      <c r="P8709" t="s">
        <v>86</v>
      </c>
    </row>
    <row r="8710" spans="1:16" x14ac:dyDescent="0.45">
      <c r="A8710">
        <v>8709</v>
      </c>
      <c r="B8710" s="10">
        <v>45562</v>
      </c>
      <c r="C8710">
        <v>2374</v>
      </c>
      <c r="D8710" t="s">
        <v>89</v>
      </c>
      <c r="E8710">
        <v>31</v>
      </c>
      <c r="F8710" t="s">
        <v>102</v>
      </c>
      <c r="G8710">
        <v>5</v>
      </c>
      <c r="H8710">
        <v>313.69</v>
      </c>
      <c r="I8710">
        <v>1568.45</v>
      </c>
      <c r="J8710" t="s">
        <v>87</v>
      </c>
      <c r="K8710" t="s">
        <v>567</v>
      </c>
      <c r="L8710" t="s">
        <v>134</v>
      </c>
      <c r="M8710">
        <v>2024</v>
      </c>
      <c r="N8710" t="s">
        <v>84</v>
      </c>
      <c r="O8710" t="s">
        <v>7642</v>
      </c>
      <c r="P8710" t="s">
        <v>86</v>
      </c>
    </row>
    <row r="8711" spans="1:16" x14ac:dyDescent="0.45">
      <c r="A8711">
        <v>8710</v>
      </c>
      <c r="B8711" s="10">
        <v>45562</v>
      </c>
      <c r="C8711">
        <v>2909</v>
      </c>
      <c r="D8711" t="s">
        <v>89</v>
      </c>
      <c r="E8711">
        <v>34</v>
      </c>
      <c r="F8711" t="s">
        <v>9</v>
      </c>
      <c r="G8711">
        <v>4</v>
      </c>
      <c r="H8711">
        <v>1492.97</v>
      </c>
      <c r="I8711">
        <v>5971.88</v>
      </c>
      <c r="J8711" t="s">
        <v>87</v>
      </c>
      <c r="K8711" t="s">
        <v>82</v>
      </c>
      <c r="L8711" t="s">
        <v>134</v>
      </c>
      <c r="M8711">
        <v>2024</v>
      </c>
      <c r="N8711" t="s">
        <v>84</v>
      </c>
      <c r="O8711" t="s">
        <v>1173</v>
      </c>
      <c r="P8711" t="s">
        <v>86</v>
      </c>
    </row>
    <row r="8712" spans="1:16" x14ac:dyDescent="0.45">
      <c r="A8712">
        <v>8711</v>
      </c>
      <c r="B8712" s="10">
        <v>45562</v>
      </c>
      <c r="C8712">
        <v>8218</v>
      </c>
      <c r="D8712" t="s">
        <v>80</v>
      </c>
      <c r="E8712">
        <v>19</v>
      </c>
      <c r="F8712" t="s">
        <v>7</v>
      </c>
      <c r="G8712">
        <v>3</v>
      </c>
      <c r="H8712">
        <v>4356.1499999999996</v>
      </c>
      <c r="I8712">
        <v>13068.45</v>
      </c>
      <c r="J8712" t="s">
        <v>95</v>
      </c>
      <c r="K8712" t="s">
        <v>82</v>
      </c>
      <c r="L8712" t="s">
        <v>134</v>
      </c>
      <c r="M8712">
        <v>2024</v>
      </c>
      <c r="N8712" t="s">
        <v>84</v>
      </c>
      <c r="O8712" t="s">
        <v>8704</v>
      </c>
      <c r="P8712" t="s">
        <v>748</v>
      </c>
    </row>
    <row r="8713" spans="1:16" x14ac:dyDescent="0.45">
      <c r="A8713">
        <v>8712</v>
      </c>
      <c r="B8713" s="10">
        <v>45562</v>
      </c>
      <c r="C8713">
        <v>1080</v>
      </c>
      <c r="D8713" t="s">
        <v>89</v>
      </c>
      <c r="E8713">
        <v>48</v>
      </c>
      <c r="F8713" t="s">
        <v>6</v>
      </c>
      <c r="G8713">
        <v>5</v>
      </c>
      <c r="H8713">
        <v>4551.2</v>
      </c>
      <c r="I8713">
        <v>22756</v>
      </c>
      <c r="J8713" t="s">
        <v>93</v>
      </c>
      <c r="K8713" t="s">
        <v>82</v>
      </c>
      <c r="L8713" t="s">
        <v>134</v>
      </c>
      <c r="M8713">
        <v>2024</v>
      </c>
      <c r="N8713" t="s">
        <v>84</v>
      </c>
      <c r="O8713" t="s">
        <v>4351</v>
      </c>
      <c r="P8713" t="s">
        <v>86</v>
      </c>
    </row>
    <row r="8714" spans="1:16" x14ac:dyDescent="0.45">
      <c r="A8714">
        <v>8713</v>
      </c>
      <c r="B8714" s="10">
        <v>45563</v>
      </c>
      <c r="C8714">
        <v>3083</v>
      </c>
      <c r="D8714" t="s">
        <v>89</v>
      </c>
      <c r="E8714">
        <v>36</v>
      </c>
      <c r="F8714" t="s">
        <v>6</v>
      </c>
      <c r="G8714">
        <v>3</v>
      </c>
      <c r="H8714">
        <v>1581.71</v>
      </c>
      <c r="I8714">
        <v>4745.13</v>
      </c>
      <c r="J8714" t="s">
        <v>97</v>
      </c>
      <c r="K8714" t="s">
        <v>82</v>
      </c>
      <c r="L8714" t="s">
        <v>134</v>
      </c>
      <c r="M8714">
        <v>2024</v>
      </c>
      <c r="N8714" t="s">
        <v>84</v>
      </c>
      <c r="O8714" t="s">
        <v>482</v>
      </c>
      <c r="P8714" t="s">
        <v>86</v>
      </c>
    </row>
    <row r="8715" spans="1:16" x14ac:dyDescent="0.45">
      <c r="A8715">
        <v>8714</v>
      </c>
      <c r="B8715" s="10">
        <v>45563</v>
      </c>
      <c r="C8715">
        <v>2690</v>
      </c>
      <c r="D8715" t="s">
        <v>80</v>
      </c>
      <c r="E8715">
        <v>49</v>
      </c>
      <c r="F8715" t="s">
        <v>102</v>
      </c>
      <c r="G8715">
        <v>3</v>
      </c>
      <c r="H8715">
        <v>978.55</v>
      </c>
      <c r="I8715">
        <v>2935.65</v>
      </c>
      <c r="J8715" t="s">
        <v>93</v>
      </c>
      <c r="K8715" t="s">
        <v>82</v>
      </c>
      <c r="L8715" t="s">
        <v>134</v>
      </c>
      <c r="M8715">
        <v>2024</v>
      </c>
      <c r="N8715" t="s">
        <v>84</v>
      </c>
      <c r="O8715" t="s">
        <v>8557</v>
      </c>
      <c r="P8715" t="s">
        <v>748</v>
      </c>
    </row>
    <row r="8716" spans="1:16" x14ac:dyDescent="0.45">
      <c r="A8716">
        <v>8715</v>
      </c>
      <c r="B8716" s="10">
        <v>45563</v>
      </c>
      <c r="C8716">
        <v>1756</v>
      </c>
      <c r="D8716" t="s">
        <v>89</v>
      </c>
      <c r="E8716">
        <v>45</v>
      </c>
      <c r="F8716" t="s">
        <v>9</v>
      </c>
      <c r="G8716">
        <v>2</v>
      </c>
      <c r="H8716">
        <v>719.62</v>
      </c>
      <c r="I8716">
        <v>1439.24</v>
      </c>
      <c r="J8716" t="s">
        <v>93</v>
      </c>
      <c r="K8716" t="s">
        <v>567</v>
      </c>
      <c r="L8716" t="s">
        <v>134</v>
      </c>
      <c r="M8716">
        <v>2024</v>
      </c>
      <c r="N8716" t="s">
        <v>84</v>
      </c>
      <c r="O8716" t="s">
        <v>7275</v>
      </c>
      <c r="P8716" t="s">
        <v>86</v>
      </c>
    </row>
    <row r="8717" spans="1:16" x14ac:dyDescent="0.45">
      <c r="A8717">
        <v>8716</v>
      </c>
      <c r="B8717" s="10">
        <v>45563</v>
      </c>
      <c r="C8717">
        <v>3670</v>
      </c>
      <c r="D8717" t="s">
        <v>89</v>
      </c>
      <c r="E8717">
        <v>58</v>
      </c>
      <c r="F8717" t="s">
        <v>9</v>
      </c>
      <c r="G8717">
        <v>1</v>
      </c>
      <c r="H8717">
        <v>2002.37</v>
      </c>
      <c r="I8717">
        <v>2002.37</v>
      </c>
      <c r="J8717" t="s">
        <v>81</v>
      </c>
      <c r="K8717" t="s">
        <v>82</v>
      </c>
      <c r="L8717" t="s">
        <v>134</v>
      </c>
      <c r="M8717">
        <v>2024</v>
      </c>
      <c r="N8717" t="s">
        <v>84</v>
      </c>
      <c r="O8717" t="s">
        <v>5958</v>
      </c>
      <c r="P8717" t="s">
        <v>86</v>
      </c>
    </row>
    <row r="8718" spans="1:16" x14ac:dyDescent="0.45">
      <c r="A8718">
        <v>8717</v>
      </c>
      <c r="B8718" s="10">
        <v>45563</v>
      </c>
      <c r="C8718">
        <v>4751</v>
      </c>
      <c r="D8718" t="s">
        <v>80</v>
      </c>
      <c r="E8718">
        <v>25</v>
      </c>
      <c r="F8718" t="s">
        <v>6</v>
      </c>
      <c r="G8718">
        <v>1</v>
      </c>
      <c r="H8718">
        <v>4140.71</v>
      </c>
      <c r="I8718">
        <v>4140.71</v>
      </c>
      <c r="J8718" t="s">
        <v>87</v>
      </c>
      <c r="K8718" t="s">
        <v>82</v>
      </c>
      <c r="L8718" t="s">
        <v>134</v>
      </c>
      <c r="M8718">
        <v>2024</v>
      </c>
      <c r="N8718" t="s">
        <v>84</v>
      </c>
      <c r="O8718" t="s">
        <v>5506</v>
      </c>
      <c r="P8718" t="s">
        <v>86</v>
      </c>
    </row>
    <row r="8719" spans="1:16" x14ac:dyDescent="0.45">
      <c r="A8719">
        <v>8718</v>
      </c>
      <c r="B8719" s="10">
        <v>45563</v>
      </c>
      <c r="C8719">
        <v>9659</v>
      </c>
      <c r="D8719" t="s">
        <v>89</v>
      </c>
      <c r="E8719">
        <v>59</v>
      </c>
      <c r="F8719" t="s">
        <v>7</v>
      </c>
      <c r="G8719">
        <v>1</v>
      </c>
      <c r="H8719">
        <v>4270.68</v>
      </c>
      <c r="I8719">
        <v>4270.68</v>
      </c>
      <c r="J8719" t="s">
        <v>81</v>
      </c>
      <c r="K8719" t="s">
        <v>82</v>
      </c>
      <c r="L8719" t="s">
        <v>134</v>
      </c>
      <c r="M8719">
        <v>2024</v>
      </c>
      <c r="N8719" t="s">
        <v>84</v>
      </c>
      <c r="O8719" t="s">
        <v>5959</v>
      </c>
      <c r="P8719" t="s">
        <v>86</v>
      </c>
    </row>
    <row r="8720" spans="1:16" x14ac:dyDescent="0.45">
      <c r="A8720">
        <v>8719</v>
      </c>
      <c r="B8720" s="10">
        <v>45563</v>
      </c>
      <c r="C8720">
        <v>6261</v>
      </c>
      <c r="D8720" t="s">
        <v>80</v>
      </c>
      <c r="E8720">
        <v>58</v>
      </c>
      <c r="F8720" t="s">
        <v>8</v>
      </c>
      <c r="G8720">
        <v>3</v>
      </c>
      <c r="H8720">
        <v>277.33999999999997</v>
      </c>
      <c r="I8720">
        <v>832.02</v>
      </c>
      <c r="J8720" t="s">
        <v>81</v>
      </c>
      <c r="K8720" t="s">
        <v>567</v>
      </c>
      <c r="L8720" t="s">
        <v>134</v>
      </c>
      <c r="M8720">
        <v>2024</v>
      </c>
      <c r="N8720" t="s">
        <v>84</v>
      </c>
      <c r="O8720" t="s">
        <v>7566</v>
      </c>
      <c r="P8720" t="s">
        <v>86</v>
      </c>
    </row>
    <row r="8721" spans="1:16" x14ac:dyDescent="0.45">
      <c r="A8721">
        <v>8720</v>
      </c>
      <c r="B8721" s="10">
        <v>45563</v>
      </c>
      <c r="C8721">
        <v>7852</v>
      </c>
      <c r="D8721" t="s">
        <v>80</v>
      </c>
      <c r="E8721">
        <v>57</v>
      </c>
      <c r="F8721" t="s">
        <v>6</v>
      </c>
      <c r="G8721">
        <v>4</v>
      </c>
      <c r="H8721">
        <v>1085.68</v>
      </c>
      <c r="I8721">
        <v>4342.72</v>
      </c>
      <c r="J8721" t="s">
        <v>81</v>
      </c>
      <c r="K8721" t="s">
        <v>82</v>
      </c>
      <c r="L8721" t="s">
        <v>134</v>
      </c>
      <c r="M8721">
        <v>2024</v>
      </c>
      <c r="N8721" t="s">
        <v>84</v>
      </c>
      <c r="O8721" t="s">
        <v>1538</v>
      </c>
      <c r="P8721" t="s">
        <v>86</v>
      </c>
    </row>
    <row r="8722" spans="1:16" x14ac:dyDescent="0.45">
      <c r="A8722">
        <v>8721</v>
      </c>
      <c r="B8722" s="10">
        <v>45563</v>
      </c>
      <c r="C8722">
        <v>2494</v>
      </c>
      <c r="D8722" t="s">
        <v>80</v>
      </c>
      <c r="E8722">
        <v>56</v>
      </c>
      <c r="F8722" t="s">
        <v>6</v>
      </c>
      <c r="G8722">
        <v>1</v>
      </c>
      <c r="H8722">
        <v>1055.69</v>
      </c>
      <c r="I8722">
        <v>1055.69</v>
      </c>
      <c r="J8722" t="s">
        <v>81</v>
      </c>
      <c r="K8722" t="s">
        <v>567</v>
      </c>
      <c r="L8722" t="s">
        <v>134</v>
      </c>
      <c r="M8722">
        <v>2024</v>
      </c>
      <c r="N8722" t="s">
        <v>84</v>
      </c>
      <c r="O8722" t="s">
        <v>8128</v>
      </c>
      <c r="P8722" t="s">
        <v>86</v>
      </c>
    </row>
    <row r="8723" spans="1:16" x14ac:dyDescent="0.45">
      <c r="A8723">
        <v>8722</v>
      </c>
      <c r="B8723" s="10">
        <v>45563</v>
      </c>
      <c r="C8723">
        <v>6740</v>
      </c>
      <c r="D8723" t="s">
        <v>80</v>
      </c>
      <c r="E8723">
        <v>39</v>
      </c>
      <c r="F8723" t="s">
        <v>5</v>
      </c>
      <c r="G8723">
        <v>4</v>
      </c>
      <c r="H8723">
        <v>4150.7299999999996</v>
      </c>
      <c r="I8723">
        <v>16602.919999999998</v>
      </c>
      <c r="J8723" t="s">
        <v>97</v>
      </c>
      <c r="K8723" t="s">
        <v>82</v>
      </c>
      <c r="L8723" t="s">
        <v>134</v>
      </c>
      <c r="M8723">
        <v>2024</v>
      </c>
      <c r="N8723" t="s">
        <v>84</v>
      </c>
      <c r="O8723" t="s">
        <v>1857</v>
      </c>
      <c r="P8723" t="s">
        <v>86</v>
      </c>
    </row>
    <row r="8724" spans="1:16" x14ac:dyDescent="0.45">
      <c r="A8724">
        <v>8723</v>
      </c>
      <c r="B8724" s="10">
        <v>45563</v>
      </c>
      <c r="C8724">
        <v>9055</v>
      </c>
      <c r="D8724" t="s">
        <v>80</v>
      </c>
      <c r="E8724">
        <v>41</v>
      </c>
      <c r="F8724" t="s">
        <v>9</v>
      </c>
      <c r="G8724">
        <v>5</v>
      </c>
      <c r="H8724">
        <v>2308.65</v>
      </c>
      <c r="I8724">
        <v>11543.25</v>
      </c>
      <c r="J8724" t="s">
        <v>97</v>
      </c>
      <c r="K8724" t="s">
        <v>82</v>
      </c>
      <c r="L8724" t="s">
        <v>134</v>
      </c>
      <c r="M8724">
        <v>2024</v>
      </c>
      <c r="N8724" t="s">
        <v>84</v>
      </c>
      <c r="O8724" t="s">
        <v>4581</v>
      </c>
      <c r="P8724" t="s">
        <v>86</v>
      </c>
    </row>
    <row r="8725" spans="1:16" x14ac:dyDescent="0.45">
      <c r="A8725">
        <v>8724</v>
      </c>
      <c r="B8725" s="10">
        <v>45563</v>
      </c>
      <c r="C8725">
        <v>1901</v>
      </c>
      <c r="D8725" t="s">
        <v>89</v>
      </c>
      <c r="E8725">
        <v>55</v>
      </c>
      <c r="F8725" t="s">
        <v>5</v>
      </c>
      <c r="G8725">
        <v>1</v>
      </c>
      <c r="H8725">
        <v>1873.56</v>
      </c>
      <c r="I8725">
        <v>1873.56</v>
      </c>
      <c r="J8725" t="s">
        <v>81</v>
      </c>
      <c r="K8725" t="s">
        <v>567</v>
      </c>
      <c r="L8725" t="s">
        <v>134</v>
      </c>
      <c r="M8725">
        <v>2024</v>
      </c>
      <c r="N8725" t="s">
        <v>84</v>
      </c>
      <c r="O8725" t="s">
        <v>8129</v>
      </c>
      <c r="P8725" t="s">
        <v>86</v>
      </c>
    </row>
    <row r="8726" spans="1:16" x14ac:dyDescent="0.45">
      <c r="A8726">
        <v>8725</v>
      </c>
      <c r="B8726" s="10">
        <v>45563</v>
      </c>
      <c r="C8726">
        <v>1672</v>
      </c>
      <c r="D8726" t="s">
        <v>80</v>
      </c>
      <c r="E8726">
        <v>19</v>
      </c>
      <c r="F8726" t="s">
        <v>5</v>
      </c>
      <c r="G8726">
        <v>3</v>
      </c>
      <c r="H8726">
        <v>4785.2</v>
      </c>
      <c r="I8726">
        <v>14355.6</v>
      </c>
      <c r="J8726" t="s">
        <v>95</v>
      </c>
      <c r="K8726" t="s">
        <v>82</v>
      </c>
      <c r="L8726" t="s">
        <v>134</v>
      </c>
      <c r="M8726">
        <v>2024</v>
      </c>
      <c r="N8726" t="s">
        <v>84</v>
      </c>
      <c r="O8726" t="s">
        <v>8705</v>
      </c>
      <c r="P8726" t="s">
        <v>748</v>
      </c>
    </row>
    <row r="8727" spans="1:16" x14ac:dyDescent="0.45">
      <c r="A8727">
        <v>8726</v>
      </c>
      <c r="B8727" s="10">
        <v>45563</v>
      </c>
      <c r="C8727">
        <v>9630</v>
      </c>
      <c r="D8727" t="s">
        <v>80</v>
      </c>
      <c r="E8727">
        <v>58</v>
      </c>
      <c r="F8727" t="s">
        <v>7</v>
      </c>
      <c r="G8727">
        <v>2</v>
      </c>
      <c r="H8727">
        <v>4630.5200000000004</v>
      </c>
      <c r="I8727">
        <v>9261.0400000000009</v>
      </c>
      <c r="J8727" t="s">
        <v>81</v>
      </c>
      <c r="K8727" t="s">
        <v>82</v>
      </c>
      <c r="L8727" t="s">
        <v>134</v>
      </c>
      <c r="M8727">
        <v>2024</v>
      </c>
      <c r="N8727" t="s">
        <v>84</v>
      </c>
      <c r="O8727" t="s">
        <v>3206</v>
      </c>
      <c r="P8727" t="s">
        <v>86</v>
      </c>
    </row>
    <row r="8728" spans="1:16" x14ac:dyDescent="0.45">
      <c r="A8728">
        <v>8727</v>
      </c>
      <c r="B8728" s="10">
        <v>45564</v>
      </c>
      <c r="C8728">
        <v>1444</v>
      </c>
      <c r="D8728" t="s">
        <v>80</v>
      </c>
      <c r="E8728">
        <v>58</v>
      </c>
      <c r="F8728" t="s">
        <v>6</v>
      </c>
      <c r="G8728">
        <v>3</v>
      </c>
      <c r="H8728">
        <v>2228.5300000000002</v>
      </c>
      <c r="I8728">
        <v>6685.59</v>
      </c>
      <c r="J8728" t="s">
        <v>81</v>
      </c>
      <c r="K8728" t="s">
        <v>82</v>
      </c>
      <c r="L8728" t="s">
        <v>134</v>
      </c>
      <c r="M8728">
        <v>2024</v>
      </c>
      <c r="N8728" t="s">
        <v>84</v>
      </c>
      <c r="O8728" t="s">
        <v>483</v>
      </c>
      <c r="P8728" t="s">
        <v>86</v>
      </c>
    </row>
    <row r="8729" spans="1:16" x14ac:dyDescent="0.45">
      <c r="A8729">
        <v>8728</v>
      </c>
      <c r="B8729" s="10">
        <v>45564</v>
      </c>
      <c r="C8729">
        <v>9655</v>
      </c>
      <c r="D8729" t="s">
        <v>80</v>
      </c>
      <c r="E8729">
        <v>36</v>
      </c>
      <c r="F8729" t="s">
        <v>8</v>
      </c>
      <c r="G8729">
        <v>4</v>
      </c>
      <c r="H8729">
        <v>685.24</v>
      </c>
      <c r="I8729">
        <v>2740.96</v>
      </c>
      <c r="J8729" t="s">
        <v>97</v>
      </c>
      <c r="K8729" t="s">
        <v>82</v>
      </c>
      <c r="L8729" t="s">
        <v>134</v>
      </c>
      <c r="M8729">
        <v>2024</v>
      </c>
      <c r="N8729" t="s">
        <v>84</v>
      </c>
      <c r="O8729" t="s">
        <v>112</v>
      </c>
      <c r="P8729" t="s">
        <v>86</v>
      </c>
    </row>
    <row r="8730" spans="1:16" x14ac:dyDescent="0.45">
      <c r="A8730">
        <v>8729</v>
      </c>
      <c r="B8730" s="10">
        <v>45564</v>
      </c>
      <c r="C8730">
        <v>3198</v>
      </c>
      <c r="D8730" t="s">
        <v>89</v>
      </c>
      <c r="E8730">
        <v>58</v>
      </c>
      <c r="F8730" t="s">
        <v>7</v>
      </c>
      <c r="G8730">
        <v>5</v>
      </c>
      <c r="H8730">
        <v>896.47</v>
      </c>
      <c r="I8730">
        <v>4482.3500000000004</v>
      </c>
      <c r="J8730" t="s">
        <v>81</v>
      </c>
      <c r="K8730" t="s">
        <v>82</v>
      </c>
      <c r="L8730" t="s">
        <v>134</v>
      </c>
      <c r="M8730">
        <v>2024</v>
      </c>
      <c r="N8730" t="s">
        <v>84</v>
      </c>
      <c r="O8730" t="s">
        <v>4799</v>
      </c>
      <c r="P8730" t="s">
        <v>86</v>
      </c>
    </row>
    <row r="8731" spans="1:16" x14ac:dyDescent="0.45">
      <c r="A8731">
        <v>8730</v>
      </c>
      <c r="B8731" s="10">
        <v>45564</v>
      </c>
      <c r="C8731">
        <v>3287</v>
      </c>
      <c r="D8731" t="s">
        <v>89</v>
      </c>
      <c r="E8731">
        <v>19</v>
      </c>
      <c r="F8731" t="s">
        <v>9</v>
      </c>
      <c r="G8731">
        <v>3</v>
      </c>
      <c r="H8731">
        <v>604.82000000000005</v>
      </c>
      <c r="I8731">
        <v>1814.46</v>
      </c>
      <c r="J8731" t="s">
        <v>95</v>
      </c>
      <c r="K8731" t="s">
        <v>567</v>
      </c>
      <c r="L8731" t="s">
        <v>134</v>
      </c>
      <c r="M8731">
        <v>2024</v>
      </c>
      <c r="N8731" t="s">
        <v>84</v>
      </c>
      <c r="O8731" t="s">
        <v>7567</v>
      </c>
      <c r="P8731" t="s">
        <v>86</v>
      </c>
    </row>
    <row r="8732" spans="1:16" x14ac:dyDescent="0.45">
      <c r="A8732">
        <v>8731</v>
      </c>
      <c r="B8732" s="10">
        <v>45564</v>
      </c>
      <c r="C8732">
        <v>5008</v>
      </c>
      <c r="D8732" t="s">
        <v>89</v>
      </c>
      <c r="E8732">
        <v>45</v>
      </c>
      <c r="F8732" t="s">
        <v>8</v>
      </c>
      <c r="G8732">
        <v>2</v>
      </c>
      <c r="H8732">
        <v>3418.49</v>
      </c>
      <c r="I8732">
        <v>6836.98</v>
      </c>
      <c r="J8732" t="s">
        <v>93</v>
      </c>
      <c r="K8732" t="s">
        <v>82</v>
      </c>
      <c r="L8732" t="s">
        <v>134</v>
      </c>
      <c r="M8732">
        <v>2024</v>
      </c>
      <c r="N8732" t="s">
        <v>84</v>
      </c>
      <c r="O8732" t="s">
        <v>3520</v>
      </c>
      <c r="P8732" t="s">
        <v>86</v>
      </c>
    </row>
    <row r="8733" spans="1:16" x14ac:dyDescent="0.45">
      <c r="A8733">
        <v>8732</v>
      </c>
      <c r="B8733" s="10">
        <v>45564</v>
      </c>
      <c r="C8733">
        <v>1496</v>
      </c>
      <c r="D8733" t="s">
        <v>80</v>
      </c>
      <c r="E8733">
        <v>49</v>
      </c>
      <c r="F8733" t="s">
        <v>6</v>
      </c>
      <c r="G8733">
        <v>2</v>
      </c>
      <c r="H8733">
        <v>2795.7</v>
      </c>
      <c r="I8733">
        <v>5591.4</v>
      </c>
      <c r="J8733" t="s">
        <v>93</v>
      </c>
      <c r="K8733" t="s">
        <v>82</v>
      </c>
      <c r="L8733" t="s">
        <v>134</v>
      </c>
      <c r="M8733">
        <v>2024</v>
      </c>
      <c r="N8733" t="s">
        <v>84</v>
      </c>
      <c r="O8733" t="s">
        <v>3521</v>
      </c>
      <c r="P8733" t="s">
        <v>86</v>
      </c>
    </row>
    <row r="8734" spans="1:16" x14ac:dyDescent="0.45">
      <c r="A8734">
        <v>8733</v>
      </c>
      <c r="B8734" s="10">
        <v>45564</v>
      </c>
      <c r="C8734">
        <v>2463</v>
      </c>
      <c r="D8734" t="s">
        <v>89</v>
      </c>
      <c r="E8734">
        <v>36</v>
      </c>
      <c r="F8734" t="s">
        <v>102</v>
      </c>
      <c r="G8734">
        <v>5</v>
      </c>
      <c r="H8734">
        <v>2805.39</v>
      </c>
      <c r="I8734">
        <v>14026.95</v>
      </c>
      <c r="J8734" t="s">
        <v>97</v>
      </c>
      <c r="K8734" t="s">
        <v>82</v>
      </c>
      <c r="L8734" t="s">
        <v>134</v>
      </c>
      <c r="M8734">
        <v>2024</v>
      </c>
      <c r="N8734" t="s">
        <v>84</v>
      </c>
      <c r="O8734" t="s">
        <v>8928</v>
      </c>
      <c r="P8734" t="s">
        <v>748</v>
      </c>
    </row>
    <row r="8735" spans="1:16" x14ac:dyDescent="0.45">
      <c r="A8735">
        <v>8734</v>
      </c>
      <c r="B8735" s="10">
        <v>45564</v>
      </c>
      <c r="C8735">
        <v>7828</v>
      </c>
      <c r="D8735" t="s">
        <v>89</v>
      </c>
      <c r="E8735">
        <v>33</v>
      </c>
      <c r="F8735" t="s">
        <v>8</v>
      </c>
      <c r="G8735">
        <v>1</v>
      </c>
      <c r="H8735">
        <v>536.97</v>
      </c>
      <c r="I8735">
        <v>536.97</v>
      </c>
      <c r="J8735" t="s">
        <v>87</v>
      </c>
      <c r="K8735" t="s">
        <v>567</v>
      </c>
      <c r="L8735" t="s">
        <v>134</v>
      </c>
      <c r="M8735">
        <v>2024</v>
      </c>
      <c r="N8735" t="s">
        <v>84</v>
      </c>
      <c r="O8735" t="s">
        <v>8038</v>
      </c>
      <c r="P8735" t="s">
        <v>86</v>
      </c>
    </row>
    <row r="8736" spans="1:16" x14ac:dyDescent="0.45">
      <c r="A8736">
        <v>8735</v>
      </c>
      <c r="B8736" s="10">
        <v>45564</v>
      </c>
      <c r="C8736">
        <v>5253</v>
      </c>
      <c r="D8736" t="s">
        <v>80</v>
      </c>
      <c r="E8736">
        <v>47</v>
      </c>
      <c r="F8736" t="s">
        <v>7</v>
      </c>
      <c r="G8736">
        <v>3</v>
      </c>
      <c r="H8736">
        <v>3976.71</v>
      </c>
      <c r="I8736">
        <v>11930.13</v>
      </c>
      <c r="J8736" t="s">
        <v>93</v>
      </c>
      <c r="K8736" t="s">
        <v>82</v>
      </c>
      <c r="L8736" t="s">
        <v>134</v>
      </c>
      <c r="M8736">
        <v>2024</v>
      </c>
      <c r="N8736" t="s">
        <v>84</v>
      </c>
      <c r="O8736" t="s">
        <v>8558</v>
      </c>
      <c r="P8736" t="s">
        <v>748</v>
      </c>
    </row>
    <row r="8737" spans="1:16" x14ac:dyDescent="0.45">
      <c r="A8737">
        <v>8736</v>
      </c>
      <c r="B8737" s="10">
        <v>45564</v>
      </c>
      <c r="C8737">
        <v>1493</v>
      </c>
      <c r="D8737" t="s">
        <v>80</v>
      </c>
      <c r="E8737">
        <v>39</v>
      </c>
      <c r="F8737" t="s">
        <v>7</v>
      </c>
      <c r="G8737">
        <v>3</v>
      </c>
      <c r="H8737">
        <v>2701.09</v>
      </c>
      <c r="I8737">
        <v>8103.27</v>
      </c>
      <c r="J8737" t="s">
        <v>97</v>
      </c>
      <c r="K8737" t="s">
        <v>82</v>
      </c>
      <c r="L8737" t="s">
        <v>134</v>
      </c>
      <c r="M8737">
        <v>2024</v>
      </c>
      <c r="N8737" t="s">
        <v>84</v>
      </c>
      <c r="O8737" t="s">
        <v>6401</v>
      </c>
      <c r="P8737" t="s">
        <v>86</v>
      </c>
    </row>
    <row r="8738" spans="1:16" x14ac:dyDescent="0.45">
      <c r="A8738">
        <v>8737</v>
      </c>
      <c r="B8738" s="10">
        <v>45564</v>
      </c>
      <c r="C8738">
        <v>6065</v>
      </c>
      <c r="D8738" t="s">
        <v>89</v>
      </c>
      <c r="E8738">
        <v>31</v>
      </c>
      <c r="F8738" t="s">
        <v>5</v>
      </c>
      <c r="G8738">
        <v>2</v>
      </c>
      <c r="H8738">
        <v>500.3</v>
      </c>
      <c r="I8738">
        <v>1000.6</v>
      </c>
      <c r="J8738" t="s">
        <v>87</v>
      </c>
      <c r="K8738" t="s">
        <v>567</v>
      </c>
      <c r="L8738" t="s">
        <v>134</v>
      </c>
      <c r="M8738">
        <v>2024</v>
      </c>
      <c r="N8738" t="s">
        <v>84</v>
      </c>
      <c r="O8738" t="s">
        <v>7126</v>
      </c>
      <c r="P8738" t="s">
        <v>86</v>
      </c>
    </row>
    <row r="8739" spans="1:16" x14ac:dyDescent="0.45">
      <c r="A8739">
        <v>8738</v>
      </c>
      <c r="B8739" s="10">
        <v>45564</v>
      </c>
      <c r="C8739">
        <v>6430</v>
      </c>
      <c r="D8739" t="s">
        <v>89</v>
      </c>
      <c r="E8739">
        <v>18</v>
      </c>
      <c r="F8739" t="s">
        <v>6</v>
      </c>
      <c r="G8739">
        <v>4</v>
      </c>
      <c r="H8739">
        <v>3748.3</v>
      </c>
      <c r="I8739">
        <v>14993.2</v>
      </c>
      <c r="J8739" t="s">
        <v>95</v>
      </c>
      <c r="K8739" t="s">
        <v>82</v>
      </c>
      <c r="L8739" t="s">
        <v>134</v>
      </c>
      <c r="M8739">
        <v>2024</v>
      </c>
      <c r="N8739" t="s">
        <v>84</v>
      </c>
      <c r="O8739" t="s">
        <v>2442</v>
      </c>
      <c r="P8739" t="s">
        <v>86</v>
      </c>
    </row>
    <row r="8740" spans="1:16" x14ac:dyDescent="0.45">
      <c r="A8740">
        <v>8739</v>
      </c>
      <c r="B8740" s="10">
        <v>45564</v>
      </c>
      <c r="C8740">
        <v>2426</v>
      </c>
      <c r="D8740" t="s">
        <v>89</v>
      </c>
      <c r="E8740">
        <v>62</v>
      </c>
      <c r="F8740" t="s">
        <v>102</v>
      </c>
      <c r="G8740">
        <v>3</v>
      </c>
      <c r="H8740">
        <v>4907.43</v>
      </c>
      <c r="I8740">
        <v>14722.29</v>
      </c>
      <c r="J8740" t="s">
        <v>81</v>
      </c>
      <c r="K8740" t="s">
        <v>82</v>
      </c>
      <c r="L8740" t="s">
        <v>134</v>
      </c>
      <c r="M8740">
        <v>2024</v>
      </c>
      <c r="N8740" t="s">
        <v>668</v>
      </c>
      <c r="O8740" t="s">
        <v>9544</v>
      </c>
      <c r="P8740" t="s">
        <v>86</v>
      </c>
    </row>
    <row r="8741" spans="1:16" x14ac:dyDescent="0.45">
      <c r="A8741">
        <v>8740</v>
      </c>
      <c r="B8741" s="10">
        <v>45565</v>
      </c>
      <c r="C8741">
        <v>2793</v>
      </c>
      <c r="D8741" t="s">
        <v>89</v>
      </c>
      <c r="E8741">
        <v>19</v>
      </c>
      <c r="F8741" t="s">
        <v>6</v>
      </c>
      <c r="G8741">
        <v>2</v>
      </c>
      <c r="H8741">
        <v>2233.84</v>
      </c>
      <c r="I8741">
        <v>4467.68</v>
      </c>
      <c r="J8741" t="s">
        <v>95</v>
      </c>
      <c r="K8741" t="s">
        <v>82</v>
      </c>
      <c r="L8741" t="s">
        <v>134</v>
      </c>
      <c r="M8741">
        <v>2024</v>
      </c>
      <c r="N8741" t="s">
        <v>84</v>
      </c>
      <c r="O8741" t="s">
        <v>311</v>
      </c>
      <c r="P8741" t="s">
        <v>86</v>
      </c>
    </row>
    <row r="8742" spans="1:16" x14ac:dyDescent="0.45">
      <c r="A8742">
        <v>8741</v>
      </c>
      <c r="B8742" s="10">
        <v>45565</v>
      </c>
      <c r="C8742">
        <v>3723</v>
      </c>
      <c r="D8742" t="s">
        <v>80</v>
      </c>
      <c r="E8742">
        <v>39</v>
      </c>
      <c r="F8742" t="s">
        <v>8</v>
      </c>
      <c r="G8742">
        <v>4</v>
      </c>
      <c r="H8742">
        <v>622.49</v>
      </c>
      <c r="I8742">
        <v>2489.96</v>
      </c>
      <c r="J8742" t="s">
        <v>97</v>
      </c>
      <c r="K8742" t="s">
        <v>82</v>
      </c>
      <c r="L8742" t="s">
        <v>134</v>
      </c>
      <c r="M8742">
        <v>2024</v>
      </c>
      <c r="N8742" t="s">
        <v>84</v>
      </c>
      <c r="O8742" t="s">
        <v>1858</v>
      </c>
      <c r="P8742" t="s">
        <v>86</v>
      </c>
    </row>
    <row r="8743" spans="1:16" x14ac:dyDescent="0.45">
      <c r="A8743">
        <v>8742</v>
      </c>
      <c r="B8743" s="10">
        <v>45565</v>
      </c>
      <c r="C8743">
        <v>1658</v>
      </c>
      <c r="D8743" t="s">
        <v>80</v>
      </c>
      <c r="E8743">
        <v>63</v>
      </c>
      <c r="F8743" t="s">
        <v>102</v>
      </c>
      <c r="G8743">
        <v>1</v>
      </c>
      <c r="H8743">
        <v>551.92999999999995</v>
      </c>
      <c r="I8743">
        <v>551.92999999999995</v>
      </c>
      <c r="J8743" t="s">
        <v>81</v>
      </c>
      <c r="K8743" t="s">
        <v>567</v>
      </c>
      <c r="L8743" t="s">
        <v>134</v>
      </c>
      <c r="M8743">
        <v>2024</v>
      </c>
      <c r="N8743" t="s">
        <v>84</v>
      </c>
      <c r="O8743" t="s">
        <v>8130</v>
      </c>
      <c r="P8743" t="s">
        <v>86</v>
      </c>
    </row>
    <row r="8744" spans="1:16" x14ac:dyDescent="0.45">
      <c r="A8744">
        <v>8743</v>
      </c>
      <c r="B8744" s="10">
        <v>45565</v>
      </c>
      <c r="C8744">
        <v>5761</v>
      </c>
      <c r="D8744" t="s">
        <v>80</v>
      </c>
      <c r="E8744">
        <v>50</v>
      </c>
      <c r="F8744" t="s">
        <v>6</v>
      </c>
      <c r="G8744">
        <v>1</v>
      </c>
      <c r="H8744">
        <v>178.1</v>
      </c>
      <c r="I8744">
        <v>178.1</v>
      </c>
      <c r="J8744" t="s">
        <v>93</v>
      </c>
      <c r="K8744" t="s">
        <v>567</v>
      </c>
      <c r="L8744" t="s">
        <v>134</v>
      </c>
      <c r="M8744">
        <v>2024</v>
      </c>
      <c r="N8744" t="s">
        <v>84</v>
      </c>
      <c r="O8744" t="s">
        <v>7850</v>
      </c>
      <c r="P8744" t="s">
        <v>86</v>
      </c>
    </row>
    <row r="8745" spans="1:16" x14ac:dyDescent="0.45">
      <c r="A8745">
        <v>8744</v>
      </c>
      <c r="B8745" s="10">
        <v>45565</v>
      </c>
      <c r="C8745">
        <v>8630</v>
      </c>
      <c r="D8745" t="s">
        <v>80</v>
      </c>
      <c r="E8745">
        <v>32</v>
      </c>
      <c r="F8745" t="s">
        <v>5</v>
      </c>
      <c r="G8745">
        <v>2</v>
      </c>
      <c r="H8745">
        <v>3863.47</v>
      </c>
      <c r="I8745">
        <v>7726.94</v>
      </c>
      <c r="J8745" t="s">
        <v>87</v>
      </c>
      <c r="K8745" t="s">
        <v>82</v>
      </c>
      <c r="L8745" t="s">
        <v>134</v>
      </c>
      <c r="M8745">
        <v>2024</v>
      </c>
      <c r="N8745" t="s">
        <v>668</v>
      </c>
      <c r="O8745" t="s">
        <v>9931</v>
      </c>
      <c r="P8745" t="s">
        <v>86</v>
      </c>
    </row>
    <row r="8746" spans="1:16" x14ac:dyDescent="0.45">
      <c r="A8746">
        <v>8745</v>
      </c>
      <c r="B8746" s="10">
        <v>45565</v>
      </c>
      <c r="C8746">
        <v>9741</v>
      </c>
      <c r="D8746" t="s">
        <v>80</v>
      </c>
      <c r="E8746">
        <v>58</v>
      </c>
      <c r="F8746" t="s">
        <v>102</v>
      </c>
      <c r="G8746">
        <v>2</v>
      </c>
      <c r="H8746">
        <v>3485.3</v>
      </c>
      <c r="I8746">
        <v>6970.6</v>
      </c>
      <c r="J8746" t="s">
        <v>81</v>
      </c>
      <c r="K8746" t="s">
        <v>82</v>
      </c>
      <c r="L8746" t="s">
        <v>134</v>
      </c>
      <c r="M8746">
        <v>2024</v>
      </c>
      <c r="N8746" t="s">
        <v>84</v>
      </c>
      <c r="O8746" t="s">
        <v>3207</v>
      </c>
      <c r="P8746" t="s">
        <v>86</v>
      </c>
    </row>
    <row r="8747" spans="1:16" x14ac:dyDescent="0.45">
      <c r="A8747">
        <v>8746</v>
      </c>
      <c r="B8747" s="10">
        <v>45565</v>
      </c>
      <c r="C8747">
        <v>9834</v>
      </c>
      <c r="D8747" t="s">
        <v>89</v>
      </c>
      <c r="E8747">
        <v>39</v>
      </c>
      <c r="F8747" t="s">
        <v>102</v>
      </c>
      <c r="G8747">
        <v>1</v>
      </c>
      <c r="H8747">
        <v>2941.98</v>
      </c>
      <c r="I8747">
        <v>2941.98</v>
      </c>
      <c r="J8747" t="s">
        <v>97</v>
      </c>
      <c r="K8747" t="s">
        <v>82</v>
      </c>
      <c r="L8747" t="s">
        <v>134</v>
      </c>
      <c r="M8747">
        <v>2024</v>
      </c>
      <c r="N8747" t="s">
        <v>668</v>
      </c>
      <c r="O8747" t="s">
        <v>9664</v>
      </c>
      <c r="P8747" t="s">
        <v>86</v>
      </c>
    </row>
    <row r="8748" spans="1:16" x14ac:dyDescent="0.45">
      <c r="A8748">
        <v>8747</v>
      </c>
      <c r="B8748" s="10">
        <v>45565</v>
      </c>
      <c r="C8748">
        <v>5350</v>
      </c>
      <c r="D8748" t="s">
        <v>80</v>
      </c>
      <c r="E8748">
        <v>57</v>
      </c>
      <c r="F8748" t="s">
        <v>8</v>
      </c>
      <c r="G8748">
        <v>2</v>
      </c>
      <c r="H8748">
        <v>3839.87</v>
      </c>
      <c r="I8748">
        <v>7679.74</v>
      </c>
      <c r="J8748" t="s">
        <v>81</v>
      </c>
      <c r="K8748" t="s">
        <v>82</v>
      </c>
      <c r="L8748" t="s">
        <v>134</v>
      </c>
      <c r="M8748">
        <v>2024</v>
      </c>
      <c r="N8748" t="s">
        <v>84</v>
      </c>
      <c r="O8748" t="s">
        <v>3208</v>
      </c>
      <c r="P8748" t="s">
        <v>86</v>
      </c>
    </row>
    <row r="8749" spans="1:16" x14ac:dyDescent="0.45">
      <c r="A8749">
        <v>8748</v>
      </c>
      <c r="B8749" s="10">
        <v>45565</v>
      </c>
      <c r="C8749">
        <v>1207</v>
      </c>
      <c r="D8749" t="s">
        <v>80</v>
      </c>
      <c r="E8749">
        <v>56</v>
      </c>
      <c r="F8749" t="s">
        <v>102</v>
      </c>
      <c r="G8749">
        <v>5</v>
      </c>
      <c r="H8749">
        <v>4996.5200000000004</v>
      </c>
      <c r="I8749">
        <v>24982.6</v>
      </c>
      <c r="J8749" t="s">
        <v>81</v>
      </c>
      <c r="K8749" t="s">
        <v>82</v>
      </c>
      <c r="L8749" t="s">
        <v>134</v>
      </c>
      <c r="M8749">
        <v>2024</v>
      </c>
      <c r="N8749" t="s">
        <v>84</v>
      </c>
      <c r="O8749" t="s">
        <v>9109</v>
      </c>
      <c r="P8749" t="s">
        <v>748</v>
      </c>
    </row>
    <row r="8750" spans="1:16" x14ac:dyDescent="0.45">
      <c r="A8750">
        <v>8749</v>
      </c>
      <c r="B8750" s="10">
        <v>45565</v>
      </c>
      <c r="C8750">
        <v>5190</v>
      </c>
      <c r="D8750" t="s">
        <v>89</v>
      </c>
      <c r="E8750">
        <v>58</v>
      </c>
      <c r="F8750" t="s">
        <v>5</v>
      </c>
      <c r="G8750">
        <v>3</v>
      </c>
      <c r="H8750">
        <v>2039.15</v>
      </c>
      <c r="I8750">
        <v>6117.45</v>
      </c>
      <c r="J8750" t="s">
        <v>81</v>
      </c>
      <c r="K8750" t="s">
        <v>82</v>
      </c>
      <c r="L8750" t="s">
        <v>134</v>
      </c>
      <c r="M8750">
        <v>2024</v>
      </c>
      <c r="N8750" t="s">
        <v>84</v>
      </c>
      <c r="O8750" t="s">
        <v>8461</v>
      </c>
      <c r="P8750" t="s">
        <v>748</v>
      </c>
    </row>
    <row r="8751" spans="1:16" x14ac:dyDescent="0.45">
      <c r="A8751">
        <v>8750</v>
      </c>
      <c r="B8751" s="10">
        <v>45565</v>
      </c>
      <c r="C8751">
        <v>2883</v>
      </c>
      <c r="D8751" t="s">
        <v>80</v>
      </c>
      <c r="E8751">
        <v>58</v>
      </c>
      <c r="F8751" t="s">
        <v>9</v>
      </c>
      <c r="G8751">
        <v>5</v>
      </c>
      <c r="H8751">
        <v>3543.76</v>
      </c>
      <c r="I8751">
        <v>17718.8</v>
      </c>
      <c r="J8751" t="s">
        <v>81</v>
      </c>
      <c r="K8751" t="s">
        <v>82</v>
      </c>
      <c r="L8751" t="s">
        <v>134</v>
      </c>
      <c r="M8751">
        <v>2024</v>
      </c>
      <c r="N8751" t="s">
        <v>84</v>
      </c>
      <c r="O8751" t="s">
        <v>9110</v>
      </c>
      <c r="P8751" t="s">
        <v>748</v>
      </c>
    </row>
    <row r="8752" spans="1:16" x14ac:dyDescent="0.45">
      <c r="A8752">
        <v>8751</v>
      </c>
      <c r="B8752" s="10">
        <v>45565</v>
      </c>
      <c r="C8752">
        <v>3886</v>
      </c>
      <c r="D8752" t="s">
        <v>89</v>
      </c>
      <c r="E8752">
        <v>28</v>
      </c>
      <c r="F8752" t="s">
        <v>9</v>
      </c>
      <c r="G8752">
        <v>4</v>
      </c>
      <c r="H8752">
        <v>1916.95</v>
      </c>
      <c r="I8752">
        <v>7667.8</v>
      </c>
      <c r="J8752" t="s">
        <v>87</v>
      </c>
      <c r="K8752" t="s">
        <v>82</v>
      </c>
      <c r="L8752" t="s">
        <v>134</v>
      </c>
      <c r="M8752">
        <v>2024</v>
      </c>
      <c r="N8752" t="s">
        <v>84</v>
      </c>
      <c r="O8752" t="s">
        <v>1174</v>
      </c>
      <c r="P8752" t="s">
        <v>86</v>
      </c>
    </row>
    <row r="8753" spans="1:16" x14ac:dyDescent="0.45">
      <c r="A8753">
        <v>8752</v>
      </c>
      <c r="B8753" s="10">
        <v>45565</v>
      </c>
      <c r="C8753">
        <v>1477</v>
      </c>
      <c r="D8753" t="s">
        <v>80</v>
      </c>
      <c r="E8753">
        <v>21</v>
      </c>
      <c r="F8753" t="s">
        <v>7</v>
      </c>
      <c r="G8753">
        <v>2</v>
      </c>
      <c r="H8753">
        <v>1792.69</v>
      </c>
      <c r="I8753">
        <v>3585.38</v>
      </c>
      <c r="J8753" t="s">
        <v>95</v>
      </c>
      <c r="K8753" t="s">
        <v>82</v>
      </c>
      <c r="L8753" t="s">
        <v>134</v>
      </c>
      <c r="M8753">
        <v>2024</v>
      </c>
      <c r="N8753" t="s">
        <v>84</v>
      </c>
      <c r="O8753" t="s">
        <v>2619</v>
      </c>
      <c r="P8753" t="s">
        <v>86</v>
      </c>
    </row>
    <row r="8754" spans="1:16" x14ac:dyDescent="0.45">
      <c r="A8754">
        <v>8753</v>
      </c>
      <c r="B8754" s="10">
        <v>45565</v>
      </c>
      <c r="C8754">
        <v>9953</v>
      </c>
      <c r="D8754" t="s">
        <v>80</v>
      </c>
      <c r="E8754">
        <v>24</v>
      </c>
      <c r="F8754" t="s">
        <v>9</v>
      </c>
      <c r="G8754">
        <v>2</v>
      </c>
      <c r="H8754">
        <v>4262.05</v>
      </c>
      <c r="I8754">
        <v>8524.1</v>
      </c>
      <c r="J8754" t="s">
        <v>95</v>
      </c>
      <c r="K8754" t="s">
        <v>82</v>
      </c>
      <c r="L8754" t="s">
        <v>134</v>
      </c>
      <c r="M8754">
        <v>2024</v>
      </c>
      <c r="N8754" t="s">
        <v>84</v>
      </c>
      <c r="O8754" t="s">
        <v>2620</v>
      </c>
      <c r="P8754" t="s">
        <v>86</v>
      </c>
    </row>
    <row r="8755" spans="1:16" x14ac:dyDescent="0.45">
      <c r="A8755">
        <v>8754</v>
      </c>
      <c r="B8755" s="10">
        <v>45566</v>
      </c>
      <c r="C8755">
        <v>9381</v>
      </c>
      <c r="D8755" t="s">
        <v>80</v>
      </c>
      <c r="E8755">
        <v>38</v>
      </c>
      <c r="F8755" t="s">
        <v>8</v>
      </c>
      <c r="G8755">
        <v>4</v>
      </c>
      <c r="H8755">
        <v>2895.08</v>
      </c>
      <c r="I8755">
        <v>11580.32</v>
      </c>
      <c r="J8755" t="s">
        <v>97</v>
      </c>
      <c r="K8755" t="s">
        <v>82</v>
      </c>
      <c r="L8755" t="s">
        <v>139</v>
      </c>
      <c r="M8755">
        <v>2024</v>
      </c>
      <c r="N8755" t="s">
        <v>84</v>
      </c>
      <c r="O8755" t="s">
        <v>203</v>
      </c>
      <c r="P8755" t="s">
        <v>86</v>
      </c>
    </row>
    <row r="8756" spans="1:16" x14ac:dyDescent="0.45">
      <c r="A8756">
        <v>8755</v>
      </c>
      <c r="B8756" s="10">
        <v>45566</v>
      </c>
      <c r="C8756">
        <v>7854</v>
      </c>
      <c r="D8756" t="s">
        <v>89</v>
      </c>
      <c r="E8756">
        <v>24</v>
      </c>
      <c r="F8756" t="s">
        <v>7</v>
      </c>
      <c r="G8756">
        <v>3</v>
      </c>
      <c r="H8756">
        <v>647.04</v>
      </c>
      <c r="I8756">
        <v>1941.12</v>
      </c>
      <c r="J8756" t="s">
        <v>95</v>
      </c>
      <c r="K8756" t="s">
        <v>567</v>
      </c>
      <c r="L8756" t="s">
        <v>139</v>
      </c>
      <c r="M8756">
        <v>2024</v>
      </c>
      <c r="N8756" t="s">
        <v>84</v>
      </c>
      <c r="O8756" t="s">
        <v>7568</v>
      </c>
      <c r="P8756" t="s">
        <v>86</v>
      </c>
    </row>
    <row r="8757" spans="1:16" x14ac:dyDescent="0.45">
      <c r="A8757">
        <v>8756</v>
      </c>
      <c r="B8757" s="10">
        <v>45566</v>
      </c>
      <c r="C8757">
        <v>1755</v>
      </c>
      <c r="D8757" t="s">
        <v>80</v>
      </c>
      <c r="E8757">
        <v>21</v>
      </c>
      <c r="F8757" t="s">
        <v>9</v>
      </c>
      <c r="G8757">
        <v>1</v>
      </c>
      <c r="H8757">
        <v>2047.4</v>
      </c>
      <c r="I8757">
        <v>2047.4</v>
      </c>
      <c r="J8757" t="s">
        <v>95</v>
      </c>
      <c r="K8757" t="s">
        <v>82</v>
      </c>
      <c r="L8757" t="s">
        <v>139</v>
      </c>
      <c r="M8757">
        <v>2024</v>
      </c>
      <c r="N8757" t="s">
        <v>84</v>
      </c>
      <c r="O8757" t="s">
        <v>5106</v>
      </c>
      <c r="P8757" t="s">
        <v>86</v>
      </c>
    </row>
    <row r="8758" spans="1:16" x14ac:dyDescent="0.45">
      <c r="A8758">
        <v>8757</v>
      </c>
      <c r="B8758" s="10">
        <v>45566</v>
      </c>
      <c r="C8758">
        <v>5931</v>
      </c>
      <c r="D8758" t="s">
        <v>89</v>
      </c>
      <c r="E8758">
        <v>29</v>
      </c>
      <c r="F8758" t="s">
        <v>9</v>
      </c>
      <c r="G8758">
        <v>5</v>
      </c>
      <c r="H8758">
        <v>3992.94</v>
      </c>
      <c r="I8758">
        <v>19964.7</v>
      </c>
      <c r="J8758" t="s">
        <v>87</v>
      </c>
      <c r="K8758" t="s">
        <v>82</v>
      </c>
      <c r="L8758" t="s">
        <v>139</v>
      </c>
      <c r="M8758">
        <v>2024</v>
      </c>
      <c r="N8758" t="s">
        <v>84</v>
      </c>
      <c r="O8758" t="s">
        <v>4103</v>
      </c>
      <c r="P8758" t="s">
        <v>86</v>
      </c>
    </row>
    <row r="8759" spans="1:16" x14ac:dyDescent="0.45">
      <c r="A8759">
        <v>8758</v>
      </c>
      <c r="B8759" s="10">
        <v>45566</v>
      </c>
      <c r="C8759">
        <v>6724</v>
      </c>
      <c r="D8759" t="s">
        <v>80</v>
      </c>
      <c r="E8759">
        <v>44</v>
      </c>
      <c r="F8759" t="s">
        <v>7</v>
      </c>
      <c r="G8759">
        <v>3</v>
      </c>
      <c r="H8759">
        <v>4702.99</v>
      </c>
      <c r="I8759">
        <v>14108.97</v>
      </c>
      <c r="J8759" t="s">
        <v>97</v>
      </c>
      <c r="K8759" t="s">
        <v>82</v>
      </c>
      <c r="L8759" t="s">
        <v>139</v>
      </c>
      <c r="M8759">
        <v>2024</v>
      </c>
      <c r="N8759" t="s">
        <v>668</v>
      </c>
      <c r="O8759" t="s">
        <v>9545</v>
      </c>
      <c r="P8759" t="s">
        <v>86</v>
      </c>
    </row>
    <row r="8760" spans="1:16" x14ac:dyDescent="0.45">
      <c r="A8760">
        <v>8759</v>
      </c>
      <c r="B8760" s="10">
        <v>45566</v>
      </c>
      <c r="C8760">
        <v>5150</v>
      </c>
      <c r="D8760" t="s">
        <v>80</v>
      </c>
      <c r="E8760">
        <v>34</v>
      </c>
      <c r="F8760" t="s">
        <v>8</v>
      </c>
      <c r="G8760">
        <v>1</v>
      </c>
      <c r="H8760">
        <v>3091.42</v>
      </c>
      <c r="I8760">
        <v>3091.42</v>
      </c>
      <c r="J8760" t="s">
        <v>87</v>
      </c>
      <c r="K8760" t="s">
        <v>82</v>
      </c>
      <c r="L8760" t="s">
        <v>139</v>
      </c>
      <c r="M8760">
        <v>2024</v>
      </c>
      <c r="N8760" t="s">
        <v>84</v>
      </c>
      <c r="O8760" t="s">
        <v>5507</v>
      </c>
      <c r="P8760" t="s">
        <v>86</v>
      </c>
    </row>
    <row r="8761" spans="1:16" x14ac:dyDescent="0.45">
      <c r="A8761">
        <v>8760</v>
      </c>
      <c r="B8761" s="10">
        <v>45566</v>
      </c>
      <c r="C8761">
        <v>5060</v>
      </c>
      <c r="D8761" t="s">
        <v>89</v>
      </c>
      <c r="E8761">
        <v>37</v>
      </c>
      <c r="F8761" t="s">
        <v>7</v>
      </c>
      <c r="G8761">
        <v>1</v>
      </c>
      <c r="H8761">
        <v>2001.36</v>
      </c>
      <c r="I8761">
        <v>2001.36</v>
      </c>
      <c r="J8761" t="s">
        <v>97</v>
      </c>
      <c r="K8761" t="s">
        <v>82</v>
      </c>
      <c r="L8761" t="s">
        <v>139</v>
      </c>
      <c r="M8761">
        <v>2024</v>
      </c>
      <c r="N8761" t="s">
        <v>84</v>
      </c>
      <c r="O8761" t="s">
        <v>5294</v>
      </c>
      <c r="P8761" t="s">
        <v>86</v>
      </c>
    </row>
    <row r="8762" spans="1:16" x14ac:dyDescent="0.45">
      <c r="A8762">
        <v>8761</v>
      </c>
      <c r="B8762" s="10">
        <v>45566</v>
      </c>
      <c r="C8762">
        <v>5765</v>
      </c>
      <c r="D8762" t="s">
        <v>89</v>
      </c>
      <c r="E8762">
        <v>48</v>
      </c>
      <c r="F8762" t="s">
        <v>8</v>
      </c>
      <c r="G8762">
        <v>2</v>
      </c>
      <c r="H8762">
        <v>1297.31</v>
      </c>
      <c r="I8762">
        <v>2594.62</v>
      </c>
      <c r="J8762" t="s">
        <v>93</v>
      </c>
      <c r="K8762" t="s">
        <v>82</v>
      </c>
      <c r="L8762" t="s">
        <v>139</v>
      </c>
      <c r="M8762">
        <v>2024</v>
      </c>
      <c r="N8762" t="s">
        <v>84</v>
      </c>
      <c r="O8762" t="s">
        <v>3522</v>
      </c>
      <c r="P8762" t="s">
        <v>86</v>
      </c>
    </row>
    <row r="8763" spans="1:16" x14ac:dyDescent="0.45">
      <c r="A8763">
        <v>8762</v>
      </c>
      <c r="B8763" s="10">
        <v>45566</v>
      </c>
      <c r="C8763">
        <v>4612</v>
      </c>
      <c r="D8763" t="s">
        <v>80</v>
      </c>
      <c r="E8763">
        <v>43</v>
      </c>
      <c r="F8763" t="s">
        <v>8</v>
      </c>
      <c r="G8763">
        <v>4</v>
      </c>
      <c r="H8763">
        <v>2139.02</v>
      </c>
      <c r="I8763">
        <v>8556.08</v>
      </c>
      <c r="J8763" t="s">
        <v>97</v>
      </c>
      <c r="K8763" t="s">
        <v>82</v>
      </c>
      <c r="L8763" t="s">
        <v>139</v>
      </c>
      <c r="M8763">
        <v>2024</v>
      </c>
      <c r="N8763" t="s">
        <v>84</v>
      </c>
      <c r="O8763" t="s">
        <v>1859</v>
      </c>
      <c r="P8763" t="s">
        <v>86</v>
      </c>
    </row>
    <row r="8764" spans="1:16" x14ac:dyDescent="0.45">
      <c r="A8764">
        <v>8763</v>
      </c>
      <c r="B8764" s="10">
        <v>45566</v>
      </c>
      <c r="C8764">
        <v>7553</v>
      </c>
      <c r="D8764" t="s">
        <v>89</v>
      </c>
      <c r="E8764">
        <v>48</v>
      </c>
      <c r="F8764" t="s">
        <v>6</v>
      </c>
      <c r="G8764">
        <v>2</v>
      </c>
      <c r="H8764">
        <v>2849.99</v>
      </c>
      <c r="I8764">
        <v>5699.98</v>
      </c>
      <c r="J8764" t="s">
        <v>93</v>
      </c>
      <c r="K8764" t="s">
        <v>82</v>
      </c>
      <c r="L8764" t="s">
        <v>139</v>
      </c>
      <c r="M8764">
        <v>2024</v>
      </c>
      <c r="N8764" t="s">
        <v>84</v>
      </c>
      <c r="O8764" t="s">
        <v>3523</v>
      </c>
      <c r="P8764" t="s">
        <v>86</v>
      </c>
    </row>
    <row r="8765" spans="1:16" x14ac:dyDescent="0.45">
      <c r="A8765">
        <v>8764</v>
      </c>
      <c r="B8765" s="10">
        <v>45566</v>
      </c>
      <c r="C8765">
        <v>8378</v>
      </c>
      <c r="D8765" t="s">
        <v>80</v>
      </c>
      <c r="E8765">
        <v>52</v>
      </c>
      <c r="F8765" t="s">
        <v>5</v>
      </c>
      <c r="G8765">
        <v>4</v>
      </c>
      <c r="H8765">
        <v>71.86</v>
      </c>
      <c r="I8765">
        <v>287.44</v>
      </c>
      <c r="J8765" t="s">
        <v>93</v>
      </c>
      <c r="K8765" t="s">
        <v>567</v>
      </c>
      <c r="L8765" t="s">
        <v>139</v>
      </c>
      <c r="M8765">
        <v>2024</v>
      </c>
      <c r="N8765" t="s">
        <v>84</v>
      </c>
      <c r="O8765" t="s">
        <v>7428</v>
      </c>
      <c r="P8765" t="s">
        <v>86</v>
      </c>
    </row>
    <row r="8766" spans="1:16" x14ac:dyDescent="0.45">
      <c r="A8766">
        <v>8765</v>
      </c>
      <c r="B8766" s="10">
        <v>45566</v>
      </c>
      <c r="C8766">
        <v>2689</v>
      </c>
      <c r="D8766" t="s">
        <v>80</v>
      </c>
      <c r="E8766">
        <v>26</v>
      </c>
      <c r="F8766" t="s">
        <v>9</v>
      </c>
      <c r="G8766">
        <v>2</v>
      </c>
      <c r="H8766">
        <v>1379.96</v>
      </c>
      <c r="I8766">
        <v>2759.92</v>
      </c>
      <c r="J8766" t="s">
        <v>87</v>
      </c>
      <c r="K8766" t="s">
        <v>82</v>
      </c>
      <c r="L8766" t="s">
        <v>139</v>
      </c>
      <c r="M8766">
        <v>2024</v>
      </c>
      <c r="N8766" t="s">
        <v>84</v>
      </c>
      <c r="O8766" t="s">
        <v>3865</v>
      </c>
      <c r="P8766" t="s">
        <v>86</v>
      </c>
    </row>
    <row r="8767" spans="1:16" x14ac:dyDescent="0.45">
      <c r="A8767">
        <v>8766</v>
      </c>
      <c r="B8767" s="10">
        <v>45566</v>
      </c>
      <c r="C8767">
        <v>2316</v>
      </c>
      <c r="D8767" t="s">
        <v>89</v>
      </c>
      <c r="E8767">
        <v>22</v>
      </c>
      <c r="F8767" t="s">
        <v>6</v>
      </c>
      <c r="G8767">
        <v>5</v>
      </c>
      <c r="H8767">
        <v>3374</v>
      </c>
      <c r="I8767">
        <v>16870</v>
      </c>
      <c r="J8767" t="s">
        <v>95</v>
      </c>
      <c r="K8767" t="s">
        <v>82</v>
      </c>
      <c r="L8767" t="s">
        <v>139</v>
      </c>
      <c r="M8767">
        <v>2024</v>
      </c>
      <c r="N8767" t="s">
        <v>84</v>
      </c>
      <c r="O8767" t="s">
        <v>4969</v>
      </c>
      <c r="P8767" t="s">
        <v>86</v>
      </c>
    </row>
    <row r="8768" spans="1:16" x14ac:dyDescent="0.45">
      <c r="A8768">
        <v>8767</v>
      </c>
      <c r="B8768" s="10">
        <v>45566</v>
      </c>
      <c r="C8768">
        <v>8130</v>
      </c>
      <c r="D8768" t="s">
        <v>89</v>
      </c>
      <c r="E8768">
        <v>25</v>
      </c>
      <c r="F8768" t="s">
        <v>9</v>
      </c>
      <c r="G8768">
        <v>2</v>
      </c>
      <c r="H8768">
        <v>3382.49</v>
      </c>
      <c r="I8768">
        <v>6764.98</v>
      </c>
      <c r="J8768" t="s">
        <v>87</v>
      </c>
      <c r="K8768" t="s">
        <v>82</v>
      </c>
      <c r="L8768" t="s">
        <v>139</v>
      </c>
      <c r="M8768">
        <v>2024</v>
      </c>
      <c r="N8768" t="s">
        <v>84</v>
      </c>
      <c r="O8768" t="s">
        <v>3866</v>
      </c>
      <c r="P8768" t="s">
        <v>86</v>
      </c>
    </row>
    <row r="8769" spans="1:16" x14ac:dyDescent="0.45">
      <c r="A8769">
        <v>8768</v>
      </c>
      <c r="B8769" s="10">
        <v>45567</v>
      </c>
      <c r="C8769">
        <v>4186</v>
      </c>
      <c r="D8769" t="s">
        <v>89</v>
      </c>
      <c r="E8769">
        <v>38</v>
      </c>
      <c r="F8769" t="s">
        <v>6</v>
      </c>
      <c r="G8769">
        <v>5</v>
      </c>
      <c r="H8769">
        <v>3282.38</v>
      </c>
      <c r="I8769">
        <v>16411.900000000001</v>
      </c>
      <c r="J8769" t="s">
        <v>97</v>
      </c>
      <c r="K8769" t="s">
        <v>82</v>
      </c>
      <c r="L8769" t="s">
        <v>139</v>
      </c>
      <c r="M8769">
        <v>2024</v>
      </c>
      <c r="N8769" t="s">
        <v>84</v>
      </c>
      <c r="O8769" t="s">
        <v>394</v>
      </c>
      <c r="P8769" t="s">
        <v>86</v>
      </c>
    </row>
    <row r="8770" spans="1:16" x14ac:dyDescent="0.45">
      <c r="A8770">
        <v>8769</v>
      </c>
      <c r="B8770" s="10">
        <v>45567</v>
      </c>
      <c r="C8770">
        <v>6789</v>
      </c>
      <c r="D8770" t="s">
        <v>80</v>
      </c>
      <c r="E8770">
        <v>33</v>
      </c>
      <c r="F8770" t="s">
        <v>102</v>
      </c>
      <c r="G8770">
        <v>3</v>
      </c>
      <c r="H8770">
        <v>4752.21</v>
      </c>
      <c r="I8770">
        <v>14256.63</v>
      </c>
      <c r="J8770" t="s">
        <v>87</v>
      </c>
      <c r="K8770" t="s">
        <v>82</v>
      </c>
      <c r="L8770" t="s">
        <v>139</v>
      </c>
      <c r="M8770">
        <v>2024</v>
      </c>
      <c r="N8770" t="s">
        <v>84</v>
      </c>
      <c r="O8770" t="s">
        <v>8369</v>
      </c>
      <c r="P8770" t="s">
        <v>748</v>
      </c>
    </row>
    <row r="8771" spans="1:16" x14ac:dyDescent="0.45">
      <c r="A8771">
        <v>8770</v>
      </c>
      <c r="B8771" s="10">
        <v>45567</v>
      </c>
      <c r="C8771">
        <v>2145</v>
      </c>
      <c r="D8771" t="s">
        <v>89</v>
      </c>
      <c r="E8771">
        <v>33</v>
      </c>
      <c r="F8771" t="s">
        <v>7</v>
      </c>
      <c r="G8771">
        <v>3</v>
      </c>
      <c r="H8771">
        <v>2864.3</v>
      </c>
      <c r="I8771">
        <v>8592.9</v>
      </c>
      <c r="J8771" t="s">
        <v>87</v>
      </c>
      <c r="K8771" t="s">
        <v>82</v>
      </c>
      <c r="L8771" t="s">
        <v>139</v>
      </c>
      <c r="M8771">
        <v>2024</v>
      </c>
      <c r="N8771" t="s">
        <v>84</v>
      </c>
      <c r="O8771" t="s">
        <v>8370</v>
      </c>
      <c r="P8771" t="s">
        <v>748</v>
      </c>
    </row>
    <row r="8772" spans="1:16" x14ac:dyDescent="0.45">
      <c r="A8772">
        <v>8771</v>
      </c>
      <c r="B8772" s="10">
        <v>45567</v>
      </c>
      <c r="C8772">
        <v>5394</v>
      </c>
      <c r="D8772" t="s">
        <v>80</v>
      </c>
      <c r="E8772">
        <v>35</v>
      </c>
      <c r="F8772" t="s">
        <v>6</v>
      </c>
      <c r="G8772">
        <v>2</v>
      </c>
      <c r="H8772">
        <v>1385.15</v>
      </c>
      <c r="I8772">
        <v>2770.3</v>
      </c>
      <c r="J8772" t="s">
        <v>97</v>
      </c>
      <c r="K8772" t="s">
        <v>82</v>
      </c>
      <c r="L8772" t="s">
        <v>139</v>
      </c>
      <c r="M8772">
        <v>2024</v>
      </c>
      <c r="N8772" t="s">
        <v>84</v>
      </c>
      <c r="O8772" t="s">
        <v>2908</v>
      </c>
      <c r="P8772" t="s">
        <v>86</v>
      </c>
    </row>
    <row r="8773" spans="1:16" x14ac:dyDescent="0.45">
      <c r="A8773">
        <v>8772</v>
      </c>
      <c r="B8773" s="10">
        <v>45567</v>
      </c>
      <c r="C8773">
        <v>8942</v>
      </c>
      <c r="D8773" t="s">
        <v>89</v>
      </c>
      <c r="E8773">
        <v>64</v>
      </c>
      <c r="F8773" t="s">
        <v>5</v>
      </c>
      <c r="G8773">
        <v>3</v>
      </c>
      <c r="H8773">
        <v>4067.48</v>
      </c>
      <c r="I8773">
        <v>12202.44</v>
      </c>
      <c r="J8773" t="s">
        <v>81</v>
      </c>
      <c r="K8773" t="s">
        <v>82</v>
      </c>
      <c r="L8773" t="s">
        <v>139</v>
      </c>
      <c r="M8773">
        <v>2024</v>
      </c>
      <c r="N8773" t="s">
        <v>84</v>
      </c>
      <c r="O8773" t="s">
        <v>6802</v>
      </c>
      <c r="P8773" t="s">
        <v>86</v>
      </c>
    </row>
    <row r="8774" spans="1:16" x14ac:dyDescent="0.45">
      <c r="A8774">
        <v>8773</v>
      </c>
      <c r="B8774" s="10">
        <v>45567</v>
      </c>
      <c r="C8774">
        <v>8548</v>
      </c>
      <c r="D8774" t="s">
        <v>89</v>
      </c>
      <c r="E8774">
        <v>45</v>
      </c>
      <c r="F8774" t="s">
        <v>9</v>
      </c>
      <c r="G8774">
        <v>1</v>
      </c>
      <c r="H8774">
        <v>1977.42</v>
      </c>
      <c r="I8774">
        <v>1977.42</v>
      </c>
      <c r="J8774" t="s">
        <v>93</v>
      </c>
      <c r="K8774" t="s">
        <v>567</v>
      </c>
      <c r="L8774" t="s">
        <v>139</v>
      </c>
      <c r="M8774">
        <v>2024</v>
      </c>
      <c r="N8774" t="s">
        <v>84</v>
      </c>
      <c r="O8774" t="s">
        <v>7851</v>
      </c>
      <c r="P8774" t="s">
        <v>86</v>
      </c>
    </row>
    <row r="8775" spans="1:16" x14ac:dyDescent="0.45">
      <c r="A8775">
        <v>8774</v>
      </c>
      <c r="B8775" s="10">
        <v>45567</v>
      </c>
      <c r="C8775">
        <v>1560</v>
      </c>
      <c r="D8775" t="s">
        <v>89</v>
      </c>
      <c r="E8775">
        <v>35</v>
      </c>
      <c r="F8775" t="s">
        <v>102</v>
      </c>
      <c r="G8775">
        <v>5</v>
      </c>
      <c r="H8775">
        <v>1234.49</v>
      </c>
      <c r="I8775">
        <v>6172.45</v>
      </c>
      <c r="J8775" t="s">
        <v>97</v>
      </c>
      <c r="K8775" t="s">
        <v>82</v>
      </c>
      <c r="L8775" t="s">
        <v>139</v>
      </c>
      <c r="M8775">
        <v>2024</v>
      </c>
      <c r="N8775" t="s">
        <v>84</v>
      </c>
      <c r="O8775" t="s">
        <v>4582</v>
      </c>
      <c r="P8775" t="s">
        <v>86</v>
      </c>
    </row>
    <row r="8776" spans="1:16" x14ac:dyDescent="0.45">
      <c r="A8776">
        <v>8775</v>
      </c>
      <c r="B8776" s="10">
        <v>45567</v>
      </c>
      <c r="C8776">
        <v>2912</v>
      </c>
      <c r="D8776" t="s">
        <v>89</v>
      </c>
      <c r="E8776">
        <v>31</v>
      </c>
      <c r="F8776" t="s">
        <v>5</v>
      </c>
      <c r="G8776">
        <v>4</v>
      </c>
      <c r="H8776">
        <v>2805.91</v>
      </c>
      <c r="I8776">
        <v>11223.64</v>
      </c>
      <c r="J8776" t="s">
        <v>87</v>
      </c>
      <c r="K8776" t="s">
        <v>82</v>
      </c>
      <c r="L8776" t="s">
        <v>139</v>
      </c>
      <c r="M8776">
        <v>2024</v>
      </c>
      <c r="N8776" t="s">
        <v>84</v>
      </c>
      <c r="O8776" t="s">
        <v>1175</v>
      </c>
      <c r="P8776" t="s">
        <v>86</v>
      </c>
    </row>
    <row r="8777" spans="1:16" x14ac:dyDescent="0.45">
      <c r="A8777">
        <v>8776</v>
      </c>
      <c r="B8777" s="10">
        <v>45567</v>
      </c>
      <c r="C8777">
        <v>2864</v>
      </c>
      <c r="D8777" t="s">
        <v>89</v>
      </c>
      <c r="E8777">
        <v>54</v>
      </c>
      <c r="F8777" t="s">
        <v>8</v>
      </c>
      <c r="G8777">
        <v>5</v>
      </c>
      <c r="H8777">
        <v>1480.72</v>
      </c>
      <c r="I8777">
        <v>7403.6</v>
      </c>
      <c r="J8777" t="s">
        <v>93</v>
      </c>
      <c r="K8777" t="s">
        <v>82</v>
      </c>
      <c r="L8777" t="s">
        <v>139</v>
      </c>
      <c r="M8777">
        <v>2024</v>
      </c>
      <c r="N8777" t="s">
        <v>84</v>
      </c>
      <c r="O8777" t="s">
        <v>4352</v>
      </c>
      <c r="P8777" t="s">
        <v>86</v>
      </c>
    </row>
    <row r="8778" spans="1:16" x14ac:dyDescent="0.45">
      <c r="A8778">
        <v>8777</v>
      </c>
      <c r="B8778" s="10">
        <v>45567</v>
      </c>
      <c r="C8778">
        <v>1296</v>
      </c>
      <c r="D8778" t="s">
        <v>80</v>
      </c>
      <c r="E8778">
        <v>57</v>
      </c>
      <c r="F8778" t="s">
        <v>9</v>
      </c>
      <c r="G8778">
        <v>2</v>
      </c>
      <c r="H8778">
        <v>2010.99</v>
      </c>
      <c r="I8778">
        <v>4021.98</v>
      </c>
      <c r="J8778" t="s">
        <v>81</v>
      </c>
      <c r="K8778" t="s">
        <v>82</v>
      </c>
      <c r="L8778" t="s">
        <v>139</v>
      </c>
      <c r="M8778">
        <v>2024</v>
      </c>
      <c r="N8778" t="s">
        <v>84</v>
      </c>
      <c r="O8778" t="s">
        <v>3209</v>
      </c>
      <c r="P8778" t="s">
        <v>86</v>
      </c>
    </row>
    <row r="8779" spans="1:16" x14ac:dyDescent="0.45">
      <c r="A8779">
        <v>8778</v>
      </c>
      <c r="B8779" s="10">
        <v>45567</v>
      </c>
      <c r="C8779">
        <v>3409</v>
      </c>
      <c r="D8779" t="s">
        <v>89</v>
      </c>
      <c r="E8779">
        <v>33</v>
      </c>
      <c r="F8779" t="s">
        <v>6</v>
      </c>
      <c r="G8779">
        <v>3</v>
      </c>
      <c r="H8779">
        <v>3481.13</v>
      </c>
      <c r="I8779">
        <v>10443.39</v>
      </c>
      <c r="J8779" t="s">
        <v>87</v>
      </c>
      <c r="K8779" t="s">
        <v>82</v>
      </c>
      <c r="L8779" t="s">
        <v>139</v>
      </c>
      <c r="M8779">
        <v>2024</v>
      </c>
      <c r="N8779" t="s">
        <v>84</v>
      </c>
      <c r="O8779" t="s">
        <v>6191</v>
      </c>
      <c r="P8779" t="s">
        <v>86</v>
      </c>
    </row>
    <row r="8780" spans="1:16" x14ac:dyDescent="0.45">
      <c r="A8780">
        <v>8779</v>
      </c>
      <c r="B8780" s="10">
        <v>45567</v>
      </c>
      <c r="C8780">
        <v>8630</v>
      </c>
      <c r="D8780" t="s">
        <v>89</v>
      </c>
      <c r="E8780">
        <v>38</v>
      </c>
      <c r="F8780" t="s">
        <v>7</v>
      </c>
      <c r="G8780">
        <v>3</v>
      </c>
      <c r="H8780">
        <v>4979.9399999999996</v>
      </c>
      <c r="I8780">
        <v>14939.82</v>
      </c>
      <c r="J8780" t="s">
        <v>97</v>
      </c>
      <c r="K8780" t="s">
        <v>82</v>
      </c>
      <c r="L8780" t="s">
        <v>139</v>
      </c>
      <c r="M8780">
        <v>2024</v>
      </c>
      <c r="N8780" t="s">
        <v>84</v>
      </c>
      <c r="O8780" t="s">
        <v>6402</v>
      </c>
      <c r="P8780" t="s">
        <v>86</v>
      </c>
    </row>
    <row r="8781" spans="1:16" x14ac:dyDescent="0.45">
      <c r="A8781">
        <v>8780</v>
      </c>
      <c r="B8781" s="10">
        <v>45567</v>
      </c>
      <c r="C8781">
        <v>2461</v>
      </c>
      <c r="D8781" t="s">
        <v>80</v>
      </c>
      <c r="E8781">
        <v>18</v>
      </c>
      <c r="F8781" t="s">
        <v>5</v>
      </c>
      <c r="G8781">
        <v>1</v>
      </c>
      <c r="H8781">
        <v>3241.42</v>
      </c>
      <c r="I8781">
        <v>3241.42</v>
      </c>
      <c r="J8781" t="s">
        <v>95</v>
      </c>
      <c r="K8781" t="s">
        <v>82</v>
      </c>
      <c r="L8781" t="s">
        <v>139</v>
      </c>
      <c r="M8781">
        <v>2024</v>
      </c>
      <c r="N8781" t="s">
        <v>84</v>
      </c>
      <c r="O8781" t="s">
        <v>5107</v>
      </c>
      <c r="P8781" t="s">
        <v>86</v>
      </c>
    </row>
    <row r="8782" spans="1:16" x14ac:dyDescent="0.45">
      <c r="A8782">
        <v>8781</v>
      </c>
      <c r="B8782" s="10">
        <v>45568</v>
      </c>
      <c r="C8782">
        <v>5292</v>
      </c>
      <c r="D8782" t="s">
        <v>80</v>
      </c>
      <c r="E8782">
        <v>28</v>
      </c>
      <c r="F8782" t="s">
        <v>102</v>
      </c>
      <c r="G8782">
        <v>3</v>
      </c>
      <c r="H8782">
        <v>1418.58</v>
      </c>
      <c r="I8782">
        <v>4255.74</v>
      </c>
      <c r="J8782" t="s">
        <v>87</v>
      </c>
      <c r="K8782" t="s">
        <v>82</v>
      </c>
      <c r="L8782" t="s">
        <v>139</v>
      </c>
      <c r="M8782">
        <v>2024</v>
      </c>
      <c r="N8782" t="s">
        <v>84</v>
      </c>
      <c r="O8782" t="s">
        <v>484</v>
      </c>
      <c r="P8782" t="s">
        <v>86</v>
      </c>
    </row>
    <row r="8783" spans="1:16" x14ac:dyDescent="0.45">
      <c r="A8783">
        <v>8782</v>
      </c>
      <c r="B8783" s="10">
        <v>45568</v>
      </c>
      <c r="C8783">
        <v>3268</v>
      </c>
      <c r="D8783" t="s">
        <v>80</v>
      </c>
      <c r="E8783">
        <v>28</v>
      </c>
      <c r="F8783" t="s">
        <v>7</v>
      </c>
      <c r="G8783">
        <v>2</v>
      </c>
      <c r="H8783">
        <v>497.8</v>
      </c>
      <c r="I8783">
        <v>995.6</v>
      </c>
      <c r="J8783" t="s">
        <v>87</v>
      </c>
      <c r="K8783" t="s">
        <v>567</v>
      </c>
      <c r="L8783" t="s">
        <v>139</v>
      </c>
      <c r="M8783">
        <v>2024</v>
      </c>
      <c r="N8783" t="s">
        <v>84</v>
      </c>
      <c r="O8783" t="s">
        <v>7127</v>
      </c>
      <c r="P8783" t="s">
        <v>86</v>
      </c>
    </row>
    <row r="8784" spans="1:16" x14ac:dyDescent="0.45">
      <c r="A8784">
        <v>8783</v>
      </c>
      <c r="B8784" s="10">
        <v>45568</v>
      </c>
      <c r="C8784">
        <v>1994</v>
      </c>
      <c r="D8784" t="s">
        <v>80</v>
      </c>
      <c r="E8784">
        <v>19</v>
      </c>
      <c r="F8784" t="s">
        <v>8</v>
      </c>
      <c r="G8784">
        <v>2</v>
      </c>
      <c r="H8784">
        <v>1841.74</v>
      </c>
      <c r="I8784">
        <v>3683.48</v>
      </c>
      <c r="J8784" t="s">
        <v>95</v>
      </c>
      <c r="K8784" t="s">
        <v>82</v>
      </c>
      <c r="L8784" t="s">
        <v>139</v>
      </c>
      <c r="M8784">
        <v>2024</v>
      </c>
      <c r="N8784" t="s">
        <v>84</v>
      </c>
      <c r="O8784" t="s">
        <v>2621</v>
      </c>
      <c r="P8784" t="s">
        <v>86</v>
      </c>
    </row>
    <row r="8785" spans="1:16" x14ac:dyDescent="0.45">
      <c r="A8785">
        <v>8784</v>
      </c>
      <c r="B8785" s="10">
        <v>45568</v>
      </c>
      <c r="C8785">
        <v>7554</v>
      </c>
      <c r="D8785" t="s">
        <v>89</v>
      </c>
      <c r="E8785">
        <v>49</v>
      </c>
      <c r="F8785" t="s">
        <v>7</v>
      </c>
      <c r="G8785">
        <v>4</v>
      </c>
      <c r="H8785">
        <v>145.59</v>
      </c>
      <c r="I8785">
        <v>582.36</v>
      </c>
      <c r="J8785" t="s">
        <v>93</v>
      </c>
      <c r="K8785" t="s">
        <v>567</v>
      </c>
      <c r="L8785" t="s">
        <v>139</v>
      </c>
      <c r="M8785">
        <v>2024</v>
      </c>
      <c r="N8785" t="s">
        <v>84</v>
      </c>
      <c r="O8785" t="s">
        <v>7429</v>
      </c>
      <c r="P8785" t="s">
        <v>86</v>
      </c>
    </row>
    <row r="8786" spans="1:16" x14ac:dyDescent="0.45">
      <c r="A8786">
        <v>8785</v>
      </c>
      <c r="B8786" s="10">
        <v>45568</v>
      </c>
      <c r="C8786">
        <v>1007</v>
      </c>
      <c r="D8786" t="s">
        <v>89</v>
      </c>
      <c r="E8786">
        <v>36</v>
      </c>
      <c r="F8786" t="s">
        <v>102</v>
      </c>
      <c r="G8786">
        <v>5</v>
      </c>
      <c r="H8786">
        <v>2350.54</v>
      </c>
      <c r="I8786">
        <v>11752.7</v>
      </c>
      <c r="J8786" t="s">
        <v>97</v>
      </c>
      <c r="K8786" t="s">
        <v>82</v>
      </c>
      <c r="L8786" t="s">
        <v>139</v>
      </c>
      <c r="M8786">
        <v>2024</v>
      </c>
      <c r="N8786" t="s">
        <v>84</v>
      </c>
      <c r="O8786" t="s">
        <v>4583</v>
      </c>
      <c r="P8786" t="s">
        <v>86</v>
      </c>
    </row>
    <row r="8787" spans="1:16" x14ac:dyDescent="0.45">
      <c r="A8787">
        <v>8786</v>
      </c>
      <c r="B8787" s="10">
        <v>45568</v>
      </c>
      <c r="C8787">
        <v>3515</v>
      </c>
      <c r="D8787" t="s">
        <v>80</v>
      </c>
      <c r="E8787">
        <v>22</v>
      </c>
      <c r="F8787" t="s">
        <v>8</v>
      </c>
      <c r="G8787">
        <v>5</v>
      </c>
      <c r="H8787">
        <v>3316.92</v>
      </c>
      <c r="I8787">
        <v>16584.599999999999</v>
      </c>
      <c r="J8787" t="s">
        <v>95</v>
      </c>
      <c r="K8787" t="s">
        <v>82</v>
      </c>
      <c r="L8787" t="s">
        <v>139</v>
      </c>
      <c r="M8787">
        <v>2024</v>
      </c>
      <c r="N8787" t="s">
        <v>84</v>
      </c>
      <c r="O8787" t="s">
        <v>4970</v>
      </c>
      <c r="P8787" t="s">
        <v>86</v>
      </c>
    </row>
    <row r="8788" spans="1:16" x14ac:dyDescent="0.45">
      <c r="A8788">
        <v>8787</v>
      </c>
      <c r="B8788" s="10">
        <v>45568</v>
      </c>
      <c r="C8788">
        <v>2417</v>
      </c>
      <c r="D8788" t="s">
        <v>89</v>
      </c>
      <c r="E8788">
        <v>20</v>
      </c>
      <c r="F8788" t="s">
        <v>102</v>
      </c>
      <c r="G8788">
        <v>5</v>
      </c>
      <c r="H8788">
        <v>2583.39</v>
      </c>
      <c r="I8788">
        <v>12916.95</v>
      </c>
      <c r="J8788" t="s">
        <v>95</v>
      </c>
      <c r="K8788" t="s">
        <v>82</v>
      </c>
      <c r="L8788" t="s">
        <v>139</v>
      </c>
      <c r="M8788">
        <v>2024</v>
      </c>
      <c r="N8788" t="s">
        <v>84</v>
      </c>
      <c r="O8788" t="s">
        <v>8864</v>
      </c>
      <c r="P8788" t="s">
        <v>748</v>
      </c>
    </row>
    <row r="8789" spans="1:16" x14ac:dyDescent="0.45">
      <c r="A8789">
        <v>8788</v>
      </c>
      <c r="B8789" s="10">
        <v>45568</v>
      </c>
      <c r="C8789">
        <v>3316</v>
      </c>
      <c r="D8789" t="s">
        <v>80</v>
      </c>
      <c r="E8789">
        <v>45</v>
      </c>
      <c r="F8789" t="s">
        <v>9</v>
      </c>
      <c r="G8789">
        <v>4</v>
      </c>
      <c r="H8789">
        <v>4333.1499999999996</v>
      </c>
      <c r="I8789">
        <v>17332.599999999999</v>
      </c>
      <c r="J8789" t="s">
        <v>93</v>
      </c>
      <c r="K8789" t="s">
        <v>82</v>
      </c>
      <c r="L8789" t="s">
        <v>139</v>
      </c>
      <c r="M8789">
        <v>2024</v>
      </c>
      <c r="N8789" t="s">
        <v>84</v>
      </c>
      <c r="O8789" t="s">
        <v>2179</v>
      </c>
      <c r="P8789" t="s">
        <v>86</v>
      </c>
    </row>
    <row r="8790" spans="1:16" x14ac:dyDescent="0.45">
      <c r="A8790">
        <v>8789</v>
      </c>
      <c r="B8790" s="10">
        <v>45568</v>
      </c>
      <c r="C8790">
        <v>8358</v>
      </c>
      <c r="D8790" t="s">
        <v>80</v>
      </c>
      <c r="E8790">
        <v>43</v>
      </c>
      <c r="F8790" t="s">
        <v>102</v>
      </c>
      <c r="G8790">
        <v>4</v>
      </c>
      <c r="H8790">
        <v>2495.5500000000002</v>
      </c>
      <c r="I8790">
        <v>9982.2000000000007</v>
      </c>
      <c r="J8790" t="s">
        <v>97</v>
      </c>
      <c r="K8790" t="s">
        <v>82</v>
      </c>
      <c r="L8790" t="s">
        <v>139</v>
      </c>
      <c r="M8790">
        <v>2024</v>
      </c>
      <c r="N8790" t="s">
        <v>84</v>
      </c>
      <c r="O8790" t="s">
        <v>1860</v>
      </c>
      <c r="P8790" t="s">
        <v>86</v>
      </c>
    </row>
    <row r="8791" spans="1:16" x14ac:dyDescent="0.45">
      <c r="A8791">
        <v>8790</v>
      </c>
      <c r="B8791" s="10">
        <v>45568</v>
      </c>
      <c r="C8791">
        <v>4932</v>
      </c>
      <c r="D8791" t="s">
        <v>89</v>
      </c>
      <c r="E8791">
        <v>40</v>
      </c>
      <c r="F8791" t="s">
        <v>7</v>
      </c>
      <c r="G8791">
        <v>4</v>
      </c>
      <c r="H8791">
        <v>2338.7800000000002</v>
      </c>
      <c r="I8791">
        <v>9355.1200000000008</v>
      </c>
      <c r="J8791" t="s">
        <v>97</v>
      </c>
      <c r="K8791" t="s">
        <v>82</v>
      </c>
      <c r="L8791" t="s">
        <v>139</v>
      </c>
      <c r="M8791">
        <v>2024</v>
      </c>
      <c r="N8791" t="s">
        <v>668</v>
      </c>
      <c r="O8791" t="s">
        <v>10073</v>
      </c>
      <c r="P8791" t="s">
        <v>86</v>
      </c>
    </row>
    <row r="8792" spans="1:16" x14ac:dyDescent="0.45">
      <c r="A8792">
        <v>8791</v>
      </c>
      <c r="B8792" s="10">
        <v>45568</v>
      </c>
      <c r="C8792">
        <v>7204</v>
      </c>
      <c r="D8792" t="s">
        <v>89</v>
      </c>
      <c r="E8792">
        <v>47</v>
      </c>
      <c r="F8792" t="s">
        <v>9</v>
      </c>
      <c r="G8792">
        <v>1</v>
      </c>
      <c r="H8792">
        <v>1582.9</v>
      </c>
      <c r="I8792">
        <v>1582.9</v>
      </c>
      <c r="J8792" t="s">
        <v>93</v>
      </c>
      <c r="K8792" t="s">
        <v>567</v>
      </c>
      <c r="L8792" t="s">
        <v>139</v>
      </c>
      <c r="M8792">
        <v>2024</v>
      </c>
      <c r="N8792" t="s">
        <v>84</v>
      </c>
      <c r="O8792" t="s">
        <v>7852</v>
      </c>
      <c r="P8792" t="s">
        <v>86</v>
      </c>
    </row>
    <row r="8793" spans="1:16" x14ac:dyDescent="0.45">
      <c r="A8793">
        <v>8792</v>
      </c>
      <c r="B8793" s="10">
        <v>45568</v>
      </c>
      <c r="C8793">
        <v>2287</v>
      </c>
      <c r="D8793" t="s">
        <v>80</v>
      </c>
      <c r="E8793">
        <v>25</v>
      </c>
      <c r="F8793" t="s">
        <v>9</v>
      </c>
      <c r="G8793">
        <v>4</v>
      </c>
      <c r="H8793">
        <v>4196.1899999999996</v>
      </c>
      <c r="I8793">
        <v>16784.759999999998</v>
      </c>
      <c r="J8793" t="s">
        <v>87</v>
      </c>
      <c r="K8793" t="s">
        <v>82</v>
      </c>
      <c r="L8793" t="s">
        <v>139</v>
      </c>
      <c r="M8793">
        <v>2024</v>
      </c>
      <c r="N8793" t="s">
        <v>84</v>
      </c>
      <c r="O8793" t="s">
        <v>1176</v>
      </c>
      <c r="P8793" t="s">
        <v>86</v>
      </c>
    </row>
    <row r="8794" spans="1:16" x14ac:dyDescent="0.45">
      <c r="A8794">
        <v>8793</v>
      </c>
      <c r="B8794" s="10">
        <v>45568</v>
      </c>
      <c r="C8794">
        <v>2118</v>
      </c>
      <c r="D8794" t="s">
        <v>89</v>
      </c>
      <c r="E8794">
        <v>53</v>
      </c>
      <c r="F8794" t="s">
        <v>5</v>
      </c>
      <c r="G8794">
        <v>3</v>
      </c>
      <c r="H8794">
        <v>4522.8100000000004</v>
      </c>
      <c r="I8794">
        <v>13568.43</v>
      </c>
      <c r="J8794" t="s">
        <v>93</v>
      </c>
      <c r="K8794" t="s">
        <v>82</v>
      </c>
      <c r="L8794" t="s">
        <v>139</v>
      </c>
      <c r="M8794">
        <v>2024</v>
      </c>
      <c r="N8794" t="s">
        <v>84</v>
      </c>
      <c r="O8794" t="s">
        <v>6626</v>
      </c>
      <c r="P8794" t="s">
        <v>86</v>
      </c>
    </row>
    <row r="8795" spans="1:16" x14ac:dyDescent="0.45">
      <c r="A8795">
        <v>8794</v>
      </c>
      <c r="B8795" s="10">
        <v>45568</v>
      </c>
      <c r="C8795">
        <v>9744</v>
      </c>
      <c r="D8795" t="s">
        <v>80</v>
      </c>
      <c r="E8795">
        <v>46</v>
      </c>
      <c r="F8795" t="s">
        <v>7</v>
      </c>
      <c r="G8795">
        <v>1</v>
      </c>
      <c r="H8795">
        <v>4890.7</v>
      </c>
      <c r="I8795">
        <v>4890.7</v>
      </c>
      <c r="J8795" t="s">
        <v>93</v>
      </c>
      <c r="K8795" t="s">
        <v>82</v>
      </c>
      <c r="L8795" t="s">
        <v>139</v>
      </c>
      <c r="M8795">
        <v>2024</v>
      </c>
      <c r="N8795" t="s">
        <v>84</v>
      </c>
      <c r="O8795" t="s">
        <v>5723</v>
      </c>
      <c r="P8795" t="s">
        <v>86</v>
      </c>
    </row>
    <row r="8796" spans="1:16" x14ac:dyDescent="0.45">
      <c r="A8796">
        <v>8795</v>
      </c>
      <c r="B8796" s="10">
        <v>45569</v>
      </c>
      <c r="C8796">
        <v>8637</v>
      </c>
      <c r="D8796" t="s">
        <v>80</v>
      </c>
      <c r="E8796">
        <v>30</v>
      </c>
      <c r="F8796" t="s">
        <v>7</v>
      </c>
      <c r="G8796">
        <v>3</v>
      </c>
      <c r="H8796">
        <v>4906.9799999999996</v>
      </c>
      <c r="I8796">
        <v>14720.94</v>
      </c>
      <c r="J8796" t="s">
        <v>87</v>
      </c>
      <c r="K8796" t="s">
        <v>82</v>
      </c>
      <c r="L8796" t="s">
        <v>139</v>
      </c>
      <c r="M8796">
        <v>2024</v>
      </c>
      <c r="N8796" t="s">
        <v>84</v>
      </c>
      <c r="O8796" t="s">
        <v>822</v>
      </c>
      <c r="P8796" t="s">
        <v>748</v>
      </c>
    </row>
    <row r="8797" spans="1:16" x14ac:dyDescent="0.45">
      <c r="A8797">
        <v>8796</v>
      </c>
      <c r="B8797" s="10">
        <v>45569</v>
      </c>
      <c r="C8797">
        <v>1660</v>
      </c>
      <c r="D8797" t="s">
        <v>80</v>
      </c>
      <c r="E8797">
        <v>42</v>
      </c>
      <c r="F8797" t="s">
        <v>8</v>
      </c>
      <c r="G8797">
        <v>5</v>
      </c>
      <c r="H8797">
        <v>4903.1000000000004</v>
      </c>
      <c r="I8797">
        <v>24515.5</v>
      </c>
      <c r="J8797" t="s">
        <v>97</v>
      </c>
      <c r="K8797" t="s">
        <v>82</v>
      </c>
      <c r="L8797" t="s">
        <v>139</v>
      </c>
      <c r="M8797">
        <v>2024</v>
      </c>
      <c r="N8797" t="s">
        <v>84</v>
      </c>
      <c r="O8797" t="s">
        <v>4584</v>
      </c>
      <c r="P8797" t="s">
        <v>86</v>
      </c>
    </row>
    <row r="8798" spans="1:16" x14ac:dyDescent="0.45">
      <c r="A8798">
        <v>8797</v>
      </c>
      <c r="B8798" s="10">
        <v>45569</v>
      </c>
      <c r="C8798">
        <v>9907</v>
      </c>
      <c r="D8798" t="s">
        <v>80</v>
      </c>
      <c r="E8798">
        <v>39</v>
      </c>
      <c r="F8798" t="s">
        <v>102</v>
      </c>
      <c r="G8798">
        <v>2</v>
      </c>
      <c r="H8798">
        <v>3574.2</v>
      </c>
      <c r="I8798">
        <v>7148.4</v>
      </c>
      <c r="J8798" t="s">
        <v>97</v>
      </c>
      <c r="K8798" t="s">
        <v>82</v>
      </c>
      <c r="L8798" t="s">
        <v>139</v>
      </c>
      <c r="M8798">
        <v>2024</v>
      </c>
      <c r="N8798" t="s">
        <v>668</v>
      </c>
      <c r="O8798" t="s">
        <v>9932</v>
      </c>
      <c r="P8798" t="s">
        <v>86</v>
      </c>
    </row>
    <row r="8799" spans="1:16" x14ac:dyDescent="0.45">
      <c r="A8799">
        <v>8798</v>
      </c>
      <c r="B8799" s="10">
        <v>45569</v>
      </c>
      <c r="C8799">
        <v>7922</v>
      </c>
      <c r="D8799" t="s">
        <v>89</v>
      </c>
      <c r="E8799">
        <v>63</v>
      </c>
      <c r="F8799" t="s">
        <v>6</v>
      </c>
      <c r="G8799">
        <v>5</v>
      </c>
      <c r="H8799">
        <v>2835.13</v>
      </c>
      <c r="I8799">
        <v>14175.65</v>
      </c>
      <c r="J8799" t="s">
        <v>81</v>
      </c>
      <c r="K8799" t="s">
        <v>82</v>
      </c>
      <c r="L8799" t="s">
        <v>139</v>
      </c>
      <c r="M8799">
        <v>2024</v>
      </c>
      <c r="N8799" t="s">
        <v>84</v>
      </c>
      <c r="O8799" t="s">
        <v>9111</v>
      </c>
      <c r="P8799" t="s">
        <v>748</v>
      </c>
    </row>
    <row r="8800" spans="1:16" x14ac:dyDescent="0.45">
      <c r="A8800">
        <v>8799</v>
      </c>
      <c r="B8800" s="10">
        <v>45569</v>
      </c>
      <c r="C8800">
        <v>9104</v>
      </c>
      <c r="D8800" t="s">
        <v>80</v>
      </c>
      <c r="E8800">
        <v>50</v>
      </c>
      <c r="F8800" t="s">
        <v>102</v>
      </c>
      <c r="G8800">
        <v>4</v>
      </c>
      <c r="H8800">
        <v>903.11</v>
      </c>
      <c r="I8800">
        <v>3612.44</v>
      </c>
      <c r="J8800" t="s">
        <v>93</v>
      </c>
      <c r="K8800" t="s">
        <v>82</v>
      </c>
      <c r="L8800" t="s">
        <v>139</v>
      </c>
      <c r="M8800">
        <v>2024</v>
      </c>
      <c r="N8800" t="s">
        <v>84</v>
      </c>
      <c r="O8800" t="s">
        <v>2180</v>
      </c>
      <c r="P8800" t="s">
        <v>86</v>
      </c>
    </row>
    <row r="8801" spans="1:16" x14ac:dyDescent="0.45">
      <c r="A8801">
        <v>8800</v>
      </c>
      <c r="B8801" s="10">
        <v>45569</v>
      </c>
      <c r="C8801">
        <v>7337</v>
      </c>
      <c r="D8801" t="s">
        <v>80</v>
      </c>
      <c r="E8801">
        <v>54</v>
      </c>
      <c r="F8801" t="s">
        <v>7</v>
      </c>
      <c r="G8801">
        <v>2</v>
      </c>
      <c r="H8801">
        <v>3846.96</v>
      </c>
      <c r="I8801">
        <v>7693.92</v>
      </c>
      <c r="J8801" t="s">
        <v>93</v>
      </c>
      <c r="K8801" t="s">
        <v>82</v>
      </c>
      <c r="L8801" t="s">
        <v>139</v>
      </c>
      <c r="M8801">
        <v>2024</v>
      </c>
      <c r="N8801" t="s">
        <v>668</v>
      </c>
      <c r="O8801" t="s">
        <v>9933</v>
      </c>
      <c r="P8801" t="s">
        <v>86</v>
      </c>
    </row>
    <row r="8802" spans="1:16" x14ac:dyDescent="0.45">
      <c r="A8802">
        <v>8801</v>
      </c>
      <c r="B8802" s="10">
        <v>45569</v>
      </c>
      <c r="C8802">
        <v>3529</v>
      </c>
      <c r="D8802" t="s">
        <v>80</v>
      </c>
      <c r="E8802">
        <v>24</v>
      </c>
      <c r="F8802" t="s">
        <v>102</v>
      </c>
      <c r="G8802">
        <v>5</v>
      </c>
      <c r="H8802">
        <v>3687.66</v>
      </c>
      <c r="I8802">
        <v>18438.3</v>
      </c>
      <c r="J8802" t="s">
        <v>95</v>
      </c>
      <c r="K8802" t="s">
        <v>82</v>
      </c>
      <c r="L8802" t="s">
        <v>139</v>
      </c>
      <c r="M8802">
        <v>2024</v>
      </c>
      <c r="N8802" t="s">
        <v>84</v>
      </c>
      <c r="O8802" t="s">
        <v>4971</v>
      </c>
      <c r="P8802" t="s">
        <v>86</v>
      </c>
    </row>
    <row r="8803" spans="1:16" x14ac:dyDescent="0.45">
      <c r="A8803">
        <v>8802</v>
      </c>
      <c r="B8803" s="10">
        <v>45569</v>
      </c>
      <c r="C8803">
        <v>4970</v>
      </c>
      <c r="D8803" t="s">
        <v>89</v>
      </c>
      <c r="E8803">
        <v>40</v>
      </c>
      <c r="F8803" t="s">
        <v>7</v>
      </c>
      <c r="G8803">
        <v>1</v>
      </c>
      <c r="H8803">
        <v>4219.8900000000003</v>
      </c>
      <c r="I8803">
        <v>4219.8900000000003</v>
      </c>
      <c r="J8803" t="s">
        <v>97</v>
      </c>
      <c r="K8803" t="s">
        <v>82</v>
      </c>
      <c r="L8803" t="s">
        <v>139</v>
      </c>
      <c r="M8803">
        <v>2024</v>
      </c>
      <c r="N8803" t="s">
        <v>84</v>
      </c>
      <c r="O8803" t="s">
        <v>5295</v>
      </c>
      <c r="P8803" t="s">
        <v>86</v>
      </c>
    </row>
    <row r="8804" spans="1:16" x14ac:dyDescent="0.45">
      <c r="A8804">
        <v>8803</v>
      </c>
      <c r="B8804" s="10">
        <v>45569</v>
      </c>
      <c r="C8804">
        <v>4407</v>
      </c>
      <c r="D8804" t="s">
        <v>80</v>
      </c>
      <c r="E8804">
        <v>23</v>
      </c>
      <c r="F8804" t="s">
        <v>9</v>
      </c>
      <c r="G8804">
        <v>4</v>
      </c>
      <c r="H8804">
        <v>2339.13</v>
      </c>
      <c r="I8804">
        <v>9356.52</v>
      </c>
      <c r="J8804" t="s">
        <v>95</v>
      </c>
      <c r="K8804" t="s">
        <v>82</v>
      </c>
      <c r="L8804" t="s">
        <v>139</v>
      </c>
      <c r="M8804">
        <v>2024</v>
      </c>
      <c r="N8804" t="s">
        <v>84</v>
      </c>
      <c r="O8804" t="s">
        <v>2443</v>
      </c>
      <c r="P8804" t="s">
        <v>86</v>
      </c>
    </row>
    <row r="8805" spans="1:16" x14ac:dyDescent="0.45">
      <c r="A8805">
        <v>8804</v>
      </c>
      <c r="B8805" s="10">
        <v>45569</v>
      </c>
      <c r="C8805">
        <v>8416</v>
      </c>
      <c r="D8805" t="s">
        <v>80</v>
      </c>
      <c r="E8805">
        <v>32</v>
      </c>
      <c r="F8805" t="s">
        <v>102</v>
      </c>
      <c r="G8805">
        <v>5</v>
      </c>
      <c r="H8805">
        <v>4467.49</v>
      </c>
      <c r="I8805">
        <v>22337.45</v>
      </c>
      <c r="J8805" t="s">
        <v>87</v>
      </c>
      <c r="K8805" t="s">
        <v>82</v>
      </c>
      <c r="L8805" t="s">
        <v>139</v>
      </c>
      <c r="M8805">
        <v>2024</v>
      </c>
      <c r="N8805" t="s">
        <v>84</v>
      </c>
      <c r="O8805" t="s">
        <v>9021</v>
      </c>
      <c r="P8805" t="s">
        <v>748</v>
      </c>
    </row>
    <row r="8806" spans="1:16" x14ac:dyDescent="0.45">
      <c r="A8806">
        <v>8805</v>
      </c>
      <c r="B8806" s="10">
        <v>45569</v>
      </c>
      <c r="C8806">
        <v>5760</v>
      </c>
      <c r="D8806" t="s">
        <v>89</v>
      </c>
      <c r="E8806">
        <v>32</v>
      </c>
      <c r="F8806" t="s">
        <v>102</v>
      </c>
      <c r="G8806">
        <v>2</v>
      </c>
      <c r="H8806">
        <v>3607.44</v>
      </c>
      <c r="I8806">
        <v>7214.88</v>
      </c>
      <c r="J8806" t="s">
        <v>87</v>
      </c>
      <c r="K8806" t="s">
        <v>82</v>
      </c>
      <c r="L8806" t="s">
        <v>139</v>
      </c>
      <c r="M8806">
        <v>2024</v>
      </c>
      <c r="N8806" t="s">
        <v>84</v>
      </c>
      <c r="O8806" t="s">
        <v>3867</v>
      </c>
      <c r="P8806" t="s">
        <v>86</v>
      </c>
    </row>
    <row r="8807" spans="1:16" x14ac:dyDescent="0.45">
      <c r="A8807">
        <v>8806</v>
      </c>
      <c r="B8807" s="10">
        <v>45569</v>
      </c>
      <c r="C8807">
        <v>2897</v>
      </c>
      <c r="D8807" t="s">
        <v>80</v>
      </c>
      <c r="E8807">
        <v>57</v>
      </c>
      <c r="F8807" t="s">
        <v>7</v>
      </c>
      <c r="G8807">
        <v>3</v>
      </c>
      <c r="H8807">
        <v>897.07</v>
      </c>
      <c r="I8807">
        <v>2691.21</v>
      </c>
      <c r="J8807" t="s">
        <v>81</v>
      </c>
      <c r="K8807" t="s">
        <v>82</v>
      </c>
      <c r="L8807" t="s">
        <v>139</v>
      </c>
      <c r="M8807">
        <v>2024</v>
      </c>
      <c r="N8807" t="s">
        <v>84</v>
      </c>
      <c r="O8807" t="s">
        <v>6803</v>
      </c>
      <c r="P8807" t="s">
        <v>86</v>
      </c>
    </row>
    <row r="8808" spans="1:16" x14ac:dyDescent="0.45">
      <c r="A8808">
        <v>8807</v>
      </c>
      <c r="B8808" s="10">
        <v>45569</v>
      </c>
      <c r="C8808">
        <v>7364</v>
      </c>
      <c r="D8808" t="s">
        <v>80</v>
      </c>
      <c r="E8808">
        <v>51</v>
      </c>
      <c r="F8808" t="s">
        <v>7</v>
      </c>
      <c r="G8808">
        <v>5</v>
      </c>
      <c r="H8808">
        <v>1074.17</v>
      </c>
      <c r="I8808">
        <v>5370.85</v>
      </c>
      <c r="J8808" t="s">
        <v>93</v>
      </c>
      <c r="K8808" t="s">
        <v>82</v>
      </c>
      <c r="L8808" t="s">
        <v>139</v>
      </c>
      <c r="M8808">
        <v>2024</v>
      </c>
      <c r="N8808" t="s">
        <v>84</v>
      </c>
      <c r="O8808" t="s">
        <v>4353</v>
      </c>
      <c r="P8808" t="s">
        <v>86</v>
      </c>
    </row>
    <row r="8809" spans="1:16" x14ac:dyDescent="0.45">
      <c r="A8809">
        <v>8808</v>
      </c>
      <c r="B8809" s="10">
        <v>45569</v>
      </c>
      <c r="C8809">
        <v>9464</v>
      </c>
      <c r="D8809" t="s">
        <v>80</v>
      </c>
      <c r="E8809">
        <v>31</v>
      </c>
      <c r="F8809" t="s">
        <v>8</v>
      </c>
      <c r="G8809">
        <v>1</v>
      </c>
      <c r="H8809">
        <v>4080.61</v>
      </c>
      <c r="I8809">
        <v>4080.61</v>
      </c>
      <c r="J8809" t="s">
        <v>87</v>
      </c>
      <c r="K8809" t="s">
        <v>82</v>
      </c>
      <c r="L8809" t="s">
        <v>139</v>
      </c>
      <c r="M8809">
        <v>2024</v>
      </c>
      <c r="N8809" t="s">
        <v>84</v>
      </c>
      <c r="O8809" t="s">
        <v>5508</v>
      </c>
      <c r="P8809" t="s">
        <v>86</v>
      </c>
    </row>
    <row r="8810" spans="1:16" x14ac:dyDescent="0.45">
      <c r="A8810">
        <v>8809</v>
      </c>
      <c r="B8810" s="10">
        <v>45570</v>
      </c>
      <c r="C8810">
        <v>5087</v>
      </c>
      <c r="D8810" t="s">
        <v>80</v>
      </c>
      <c r="E8810">
        <v>46</v>
      </c>
      <c r="F8810" t="s">
        <v>102</v>
      </c>
      <c r="G8810">
        <v>2</v>
      </c>
      <c r="H8810">
        <v>2157.1799999999998</v>
      </c>
      <c r="I8810">
        <v>4314.3599999999997</v>
      </c>
      <c r="J8810" t="s">
        <v>93</v>
      </c>
      <c r="K8810" t="s">
        <v>82</v>
      </c>
      <c r="L8810" t="s">
        <v>139</v>
      </c>
      <c r="M8810">
        <v>2024</v>
      </c>
      <c r="N8810" t="s">
        <v>84</v>
      </c>
      <c r="O8810" t="s">
        <v>312</v>
      </c>
      <c r="P8810" t="s">
        <v>86</v>
      </c>
    </row>
    <row r="8811" spans="1:16" x14ac:dyDescent="0.45">
      <c r="A8811">
        <v>8810</v>
      </c>
      <c r="B8811" s="10">
        <v>45570</v>
      </c>
      <c r="C8811">
        <v>5374</v>
      </c>
      <c r="D8811" t="s">
        <v>89</v>
      </c>
      <c r="E8811">
        <v>33</v>
      </c>
      <c r="F8811" t="s">
        <v>5</v>
      </c>
      <c r="G8811">
        <v>5</v>
      </c>
      <c r="H8811">
        <v>1282.6099999999999</v>
      </c>
      <c r="I8811">
        <v>6413.05</v>
      </c>
      <c r="J8811" t="s">
        <v>87</v>
      </c>
      <c r="K8811" t="s">
        <v>82</v>
      </c>
      <c r="L8811" t="s">
        <v>139</v>
      </c>
      <c r="M8811">
        <v>2024</v>
      </c>
      <c r="N8811" t="s">
        <v>84</v>
      </c>
      <c r="O8811" t="s">
        <v>9022</v>
      </c>
      <c r="P8811" t="s">
        <v>748</v>
      </c>
    </row>
    <row r="8812" spans="1:16" x14ac:dyDescent="0.45">
      <c r="A8812">
        <v>8811</v>
      </c>
      <c r="B8812" s="10">
        <v>45570</v>
      </c>
      <c r="C8812">
        <v>8607</v>
      </c>
      <c r="D8812" t="s">
        <v>89</v>
      </c>
      <c r="E8812">
        <v>46</v>
      </c>
      <c r="F8812" t="s">
        <v>7</v>
      </c>
      <c r="G8812">
        <v>3</v>
      </c>
      <c r="H8812">
        <v>2141.75</v>
      </c>
      <c r="I8812">
        <v>6425.25</v>
      </c>
      <c r="J8812" t="s">
        <v>93</v>
      </c>
      <c r="K8812" t="s">
        <v>82</v>
      </c>
      <c r="L8812" t="s">
        <v>139</v>
      </c>
      <c r="M8812">
        <v>2024</v>
      </c>
      <c r="N8812" t="s">
        <v>668</v>
      </c>
      <c r="O8812" t="s">
        <v>9546</v>
      </c>
      <c r="P8812" t="s">
        <v>86</v>
      </c>
    </row>
    <row r="8813" spans="1:16" x14ac:dyDescent="0.45">
      <c r="A8813">
        <v>8812</v>
      </c>
      <c r="B8813" s="10">
        <v>45570</v>
      </c>
      <c r="C8813">
        <v>5019</v>
      </c>
      <c r="D8813" t="s">
        <v>89</v>
      </c>
      <c r="E8813">
        <v>40</v>
      </c>
      <c r="F8813" t="s">
        <v>5</v>
      </c>
      <c r="G8813">
        <v>4</v>
      </c>
      <c r="H8813">
        <v>848.82</v>
      </c>
      <c r="I8813">
        <v>3395.28</v>
      </c>
      <c r="J8813" t="s">
        <v>97</v>
      </c>
      <c r="K8813" t="s">
        <v>82</v>
      </c>
      <c r="L8813" t="s">
        <v>139</v>
      </c>
      <c r="M8813">
        <v>2024</v>
      </c>
      <c r="N8813" t="s">
        <v>84</v>
      </c>
      <c r="O8813" t="s">
        <v>1861</v>
      </c>
      <c r="P8813" t="s">
        <v>86</v>
      </c>
    </row>
    <row r="8814" spans="1:16" x14ac:dyDescent="0.45">
      <c r="A8814">
        <v>8813</v>
      </c>
      <c r="B8814" s="10">
        <v>45570</v>
      </c>
      <c r="C8814">
        <v>1815</v>
      </c>
      <c r="D8814" t="s">
        <v>80</v>
      </c>
      <c r="E8814">
        <v>27</v>
      </c>
      <c r="F8814" t="s">
        <v>9</v>
      </c>
      <c r="G8814">
        <v>4</v>
      </c>
      <c r="H8814">
        <v>4464.1000000000004</v>
      </c>
      <c r="I8814">
        <v>17856.400000000001</v>
      </c>
      <c r="J8814" t="s">
        <v>87</v>
      </c>
      <c r="K8814" t="s">
        <v>82</v>
      </c>
      <c r="L8814" t="s">
        <v>139</v>
      </c>
      <c r="M8814">
        <v>2024</v>
      </c>
      <c r="N8814" t="s">
        <v>84</v>
      </c>
      <c r="O8814" t="s">
        <v>1177</v>
      </c>
      <c r="P8814" t="s">
        <v>86</v>
      </c>
    </row>
    <row r="8815" spans="1:16" x14ac:dyDescent="0.45">
      <c r="A8815">
        <v>8814</v>
      </c>
      <c r="B8815" s="10">
        <v>45570</v>
      </c>
      <c r="C8815">
        <v>8255</v>
      </c>
      <c r="D8815" t="s">
        <v>89</v>
      </c>
      <c r="E8815">
        <v>64</v>
      </c>
      <c r="F8815" t="s">
        <v>9</v>
      </c>
      <c r="G8815">
        <v>4</v>
      </c>
      <c r="H8815">
        <v>404.12</v>
      </c>
      <c r="I8815">
        <v>1616.48</v>
      </c>
      <c r="J8815" t="s">
        <v>81</v>
      </c>
      <c r="K8815" t="s">
        <v>567</v>
      </c>
      <c r="L8815" t="s">
        <v>139</v>
      </c>
      <c r="M8815">
        <v>2024</v>
      </c>
      <c r="N8815" t="s">
        <v>84</v>
      </c>
      <c r="O8815" t="s">
        <v>7430</v>
      </c>
      <c r="P8815" t="s">
        <v>86</v>
      </c>
    </row>
    <row r="8816" spans="1:16" x14ac:dyDescent="0.45">
      <c r="A8816">
        <v>8815</v>
      </c>
      <c r="B8816" s="10">
        <v>45570</v>
      </c>
      <c r="C8816">
        <v>1922</v>
      </c>
      <c r="D8816" t="s">
        <v>89</v>
      </c>
      <c r="E8816">
        <v>21</v>
      </c>
      <c r="F8816" t="s">
        <v>5</v>
      </c>
      <c r="G8816">
        <v>2</v>
      </c>
      <c r="H8816">
        <v>1798.55</v>
      </c>
      <c r="I8816">
        <v>3597.1</v>
      </c>
      <c r="J8816" t="s">
        <v>95</v>
      </c>
      <c r="K8816" t="s">
        <v>82</v>
      </c>
      <c r="L8816" t="s">
        <v>139</v>
      </c>
      <c r="M8816">
        <v>2024</v>
      </c>
      <c r="N8816" t="s">
        <v>84</v>
      </c>
      <c r="O8816" t="s">
        <v>2622</v>
      </c>
      <c r="P8816" t="s">
        <v>86</v>
      </c>
    </row>
    <row r="8817" spans="1:16" x14ac:dyDescent="0.45">
      <c r="A8817">
        <v>8816</v>
      </c>
      <c r="B8817" s="10">
        <v>45570</v>
      </c>
      <c r="C8817">
        <v>5867</v>
      </c>
      <c r="D8817" t="s">
        <v>80</v>
      </c>
      <c r="E8817">
        <v>29</v>
      </c>
      <c r="F8817" t="s">
        <v>6</v>
      </c>
      <c r="G8817">
        <v>3</v>
      </c>
      <c r="H8817">
        <v>2806.8</v>
      </c>
      <c r="I8817">
        <v>8420.4</v>
      </c>
      <c r="J8817" t="s">
        <v>87</v>
      </c>
      <c r="K8817" t="s">
        <v>82</v>
      </c>
      <c r="L8817" t="s">
        <v>139</v>
      </c>
      <c r="M8817">
        <v>2024</v>
      </c>
      <c r="N8817" t="s">
        <v>84</v>
      </c>
      <c r="O8817" t="s">
        <v>8371</v>
      </c>
      <c r="P8817" t="s">
        <v>748</v>
      </c>
    </row>
    <row r="8818" spans="1:16" x14ac:dyDescent="0.45">
      <c r="A8818">
        <v>8817</v>
      </c>
      <c r="B8818" s="10">
        <v>45570</v>
      </c>
      <c r="C8818">
        <v>2264</v>
      </c>
      <c r="D8818" t="s">
        <v>89</v>
      </c>
      <c r="E8818">
        <v>59</v>
      </c>
      <c r="F8818" t="s">
        <v>9</v>
      </c>
      <c r="G8818">
        <v>3</v>
      </c>
      <c r="H8818">
        <v>4374.55</v>
      </c>
      <c r="I8818">
        <v>13123.65</v>
      </c>
      <c r="J8818" t="s">
        <v>81</v>
      </c>
      <c r="K8818" t="s">
        <v>82</v>
      </c>
      <c r="L8818" t="s">
        <v>139</v>
      </c>
      <c r="M8818">
        <v>2024</v>
      </c>
      <c r="N8818" t="s">
        <v>84</v>
      </c>
      <c r="O8818" t="s">
        <v>8462</v>
      </c>
      <c r="P8818" t="s">
        <v>748</v>
      </c>
    </row>
    <row r="8819" spans="1:16" x14ac:dyDescent="0.45">
      <c r="A8819">
        <v>8818</v>
      </c>
      <c r="B8819" s="10">
        <v>45570</v>
      </c>
      <c r="C8819">
        <v>4724</v>
      </c>
      <c r="D8819" t="s">
        <v>89</v>
      </c>
      <c r="E8819">
        <v>51</v>
      </c>
      <c r="F8819" t="s">
        <v>5</v>
      </c>
      <c r="G8819">
        <v>5</v>
      </c>
      <c r="H8819">
        <v>3918.67</v>
      </c>
      <c r="I8819">
        <v>19593.349999999999</v>
      </c>
      <c r="J8819" t="s">
        <v>93</v>
      </c>
      <c r="K8819" t="s">
        <v>82</v>
      </c>
      <c r="L8819" t="s">
        <v>139</v>
      </c>
      <c r="M8819">
        <v>2024</v>
      </c>
      <c r="N8819" t="s">
        <v>84</v>
      </c>
      <c r="O8819" t="s">
        <v>4354</v>
      </c>
      <c r="P8819" t="s">
        <v>86</v>
      </c>
    </row>
    <row r="8820" spans="1:16" x14ac:dyDescent="0.45">
      <c r="A8820">
        <v>8819</v>
      </c>
      <c r="B8820" s="10">
        <v>45570</v>
      </c>
      <c r="C8820">
        <v>3722</v>
      </c>
      <c r="D8820" t="s">
        <v>89</v>
      </c>
      <c r="E8820">
        <v>21</v>
      </c>
      <c r="F8820" t="s">
        <v>8</v>
      </c>
      <c r="G8820">
        <v>4</v>
      </c>
      <c r="H8820">
        <v>161</v>
      </c>
      <c r="I8820">
        <v>644</v>
      </c>
      <c r="J8820" t="s">
        <v>95</v>
      </c>
      <c r="K8820" t="s">
        <v>567</v>
      </c>
      <c r="L8820" t="s">
        <v>139</v>
      </c>
      <c r="M8820">
        <v>2024</v>
      </c>
      <c r="N8820" t="s">
        <v>84</v>
      </c>
      <c r="O8820" t="s">
        <v>7431</v>
      </c>
      <c r="P8820" t="s">
        <v>86</v>
      </c>
    </row>
    <row r="8821" spans="1:16" x14ac:dyDescent="0.45">
      <c r="A8821">
        <v>8820</v>
      </c>
      <c r="B8821" s="10">
        <v>45570</v>
      </c>
      <c r="C8821">
        <v>6355</v>
      </c>
      <c r="D8821" t="s">
        <v>80</v>
      </c>
      <c r="E8821">
        <v>37</v>
      </c>
      <c r="F8821" t="s">
        <v>8</v>
      </c>
      <c r="G8821">
        <v>2</v>
      </c>
      <c r="H8821">
        <v>4134.9799999999996</v>
      </c>
      <c r="I8821">
        <v>8269.9599999999991</v>
      </c>
      <c r="J8821" t="s">
        <v>97</v>
      </c>
      <c r="K8821" t="s">
        <v>82</v>
      </c>
      <c r="L8821" t="s">
        <v>139</v>
      </c>
      <c r="M8821">
        <v>2024</v>
      </c>
      <c r="N8821" t="s">
        <v>84</v>
      </c>
      <c r="O8821" t="s">
        <v>2909</v>
      </c>
      <c r="P8821" t="s">
        <v>86</v>
      </c>
    </row>
    <row r="8822" spans="1:16" x14ac:dyDescent="0.45">
      <c r="A8822">
        <v>8821</v>
      </c>
      <c r="B8822" s="10">
        <v>45570</v>
      </c>
      <c r="C8822">
        <v>3550</v>
      </c>
      <c r="D8822" t="s">
        <v>80</v>
      </c>
      <c r="E8822">
        <v>45</v>
      </c>
      <c r="F8822" t="s">
        <v>9</v>
      </c>
      <c r="G8822">
        <v>4</v>
      </c>
      <c r="H8822">
        <v>3208.69</v>
      </c>
      <c r="I8822">
        <v>12834.76</v>
      </c>
      <c r="J8822" t="s">
        <v>93</v>
      </c>
      <c r="K8822" t="s">
        <v>82</v>
      </c>
      <c r="L8822" t="s">
        <v>139</v>
      </c>
      <c r="M8822">
        <v>2024</v>
      </c>
      <c r="N8822" t="s">
        <v>84</v>
      </c>
      <c r="O8822" t="s">
        <v>2181</v>
      </c>
      <c r="P8822" t="s">
        <v>86</v>
      </c>
    </row>
    <row r="8823" spans="1:16" x14ac:dyDescent="0.45">
      <c r="A8823">
        <v>8822</v>
      </c>
      <c r="B8823" s="10">
        <v>45570</v>
      </c>
      <c r="C8823">
        <v>6319</v>
      </c>
      <c r="D8823" t="s">
        <v>89</v>
      </c>
      <c r="E8823">
        <v>45</v>
      </c>
      <c r="F8823" t="s">
        <v>5</v>
      </c>
      <c r="G8823">
        <v>4</v>
      </c>
      <c r="H8823">
        <v>710.07</v>
      </c>
      <c r="I8823">
        <v>2840.28</v>
      </c>
      <c r="J8823" t="s">
        <v>93</v>
      </c>
      <c r="K8823" t="s">
        <v>82</v>
      </c>
      <c r="L8823" t="s">
        <v>139</v>
      </c>
      <c r="M8823">
        <v>2024</v>
      </c>
      <c r="N8823" t="s">
        <v>84</v>
      </c>
      <c r="O8823" t="s">
        <v>2182</v>
      </c>
      <c r="P8823" t="s">
        <v>86</v>
      </c>
    </row>
    <row r="8824" spans="1:16" x14ac:dyDescent="0.45">
      <c r="A8824">
        <v>8823</v>
      </c>
      <c r="B8824" s="10">
        <v>45571</v>
      </c>
      <c r="C8824">
        <v>7686</v>
      </c>
      <c r="D8824" t="s">
        <v>89</v>
      </c>
      <c r="E8824">
        <v>23</v>
      </c>
      <c r="F8824" t="s">
        <v>5</v>
      </c>
      <c r="G8824">
        <v>5</v>
      </c>
      <c r="H8824">
        <v>3106.51</v>
      </c>
      <c r="I8824">
        <v>15532.55</v>
      </c>
      <c r="J8824" t="s">
        <v>95</v>
      </c>
      <c r="K8824" t="s">
        <v>82</v>
      </c>
      <c r="L8824" t="s">
        <v>139</v>
      </c>
      <c r="M8824">
        <v>2024</v>
      </c>
      <c r="N8824" t="s">
        <v>84</v>
      </c>
      <c r="O8824" t="s">
        <v>823</v>
      </c>
      <c r="P8824" t="s">
        <v>748</v>
      </c>
    </row>
    <row r="8825" spans="1:16" x14ac:dyDescent="0.45">
      <c r="A8825">
        <v>8824</v>
      </c>
      <c r="B8825" s="10">
        <v>45571</v>
      </c>
      <c r="C8825">
        <v>2673</v>
      </c>
      <c r="D8825" t="s">
        <v>80</v>
      </c>
      <c r="E8825">
        <v>31</v>
      </c>
      <c r="F8825" t="s">
        <v>5</v>
      </c>
      <c r="G8825">
        <v>5</v>
      </c>
      <c r="H8825">
        <v>4098.58</v>
      </c>
      <c r="I8825">
        <v>20492.900000000001</v>
      </c>
      <c r="J8825" t="s">
        <v>87</v>
      </c>
      <c r="K8825" t="s">
        <v>82</v>
      </c>
      <c r="L8825" t="s">
        <v>139</v>
      </c>
      <c r="M8825">
        <v>2024</v>
      </c>
      <c r="N8825" t="s">
        <v>84</v>
      </c>
      <c r="O8825" t="s">
        <v>4104</v>
      </c>
      <c r="P8825" t="s">
        <v>86</v>
      </c>
    </row>
    <row r="8826" spans="1:16" x14ac:dyDescent="0.45">
      <c r="A8826">
        <v>8825</v>
      </c>
      <c r="B8826" s="10">
        <v>45571</v>
      </c>
      <c r="C8826">
        <v>5587</v>
      </c>
      <c r="D8826" t="s">
        <v>80</v>
      </c>
      <c r="E8826">
        <v>52</v>
      </c>
      <c r="F8826" t="s">
        <v>6</v>
      </c>
      <c r="G8826">
        <v>5</v>
      </c>
      <c r="H8826">
        <v>3030.45</v>
      </c>
      <c r="I8826">
        <v>15152.25</v>
      </c>
      <c r="J8826" t="s">
        <v>93</v>
      </c>
      <c r="K8826" t="s">
        <v>82</v>
      </c>
      <c r="L8826" t="s">
        <v>139</v>
      </c>
      <c r="M8826">
        <v>2024</v>
      </c>
      <c r="N8826" t="s">
        <v>84</v>
      </c>
      <c r="O8826" t="s">
        <v>4355</v>
      </c>
      <c r="P8826" t="s">
        <v>86</v>
      </c>
    </row>
    <row r="8827" spans="1:16" x14ac:dyDescent="0.45">
      <c r="A8827">
        <v>8826</v>
      </c>
      <c r="B8827" s="10">
        <v>45571</v>
      </c>
      <c r="C8827">
        <v>6353</v>
      </c>
      <c r="D8827" t="s">
        <v>80</v>
      </c>
      <c r="E8827">
        <v>64</v>
      </c>
      <c r="F8827" t="s">
        <v>9</v>
      </c>
      <c r="G8827">
        <v>1</v>
      </c>
      <c r="H8827">
        <v>4995.78</v>
      </c>
      <c r="I8827">
        <v>4995.78</v>
      </c>
      <c r="J8827" t="s">
        <v>81</v>
      </c>
      <c r="K8827" t="s">
        <v>82</v>
      </c>
      <c r="L8827" t="s">
        <v>139</v>
      </c>
      <c r="M8827">
        <v>2024</v>
      </c>
      <c r="N8827" t="s">
        <v>84</v>
      </c>
      <c r="O8827" t="s">
        <v>5960</v>
      </c>
      <c r="P8827" t="s">
        <v>86</v>
      </c>
    </row>
    <row r="8828" spans="1:16" x14ac:dyDescent="0.45">
      <c r="A8828">
        <v>8827</v>
      </c>
      <c r="B8828" s="10">
        <v>45571</v>
      </c>
      <c r="C8828">
        <v>7857</v>
      </c>
      <c r="D8828" t="s">
        <v>80</v>
      </c>
      <c r="E8828">
        <v>18</v>
      </c>
      <c r="F8828" t="s">
        <v>6</v>
      </c>
      <c r="G8828">
        <v>1</v>
      </c>
      <c r="H8828">
        <v>2559.67</v>
      </c>
      <c r="I8828">
        <v>2559.67</v>
      </c>
      <c r="J8828" t="s">
        <v>95</v>
      </c>
      <c r="K8828" t="s">
        <v>82</v>
      </c>
      <c r="L8828" t="s">
        <v>139</v>
      </c>
      <c r="M8828">
        <v>2024</v>
      </c>
      <c r="N8828" t="s">
        <v>84</v>
      </c>
      <c r="O8828" t="s">
        <v>5108</v>
      </c>
      <c r="P8828" t="s">
        <v>86</v>
      </c>
    </row>
    <row r="8829" spans="1:16" x14ac:dyDescent="0.45">
      <c r="A8829">
        <v>8828</v>
      </c>
      <c r="B8829" s="10">
        <v>45571</v>
      </c>
      <c r="C8829">
        <v>2666</v>
      </c>
      <c r="D8829" t="s">
        <v>89</v>
      </c>
      <c r="E8829">
        <v>36</v>
      </c>
      <c r="F8829" t="s">
        <v>5</v>
      </c>
      <c r="G8829">
        <v>2</v>
      </c>
      <c r="H8829">
        <v>3382</v>
      </c>
      <c r="I8829">
        <v>6764</v>
      </c>
      <c r="J8829" t="s">
        <v>97</v>
      </c>
      <c r="K8829" t="s">
        <v>82</v>
      </c>
      <c r="L8829" t="s">
        <v>139</v>
      </c>
      <c r="M8829">
        <v>2024</v>
      </c>
      <c r="N8829" t="s">
        <v>84</v>
      </c>
      <c r="O8829" t="s">
        <v>2910</v>
      </c>
      <c r="P8829" t="s">
        <v>86</v>
      </c>
    </row>
    <row r="8830" spans="1:16" x14ac:dyDescent="0.45">
      <c r="A8830">
        <v>8829</v>
      </c>
      <c r="B8830" s="10">
        <v>45571</v>
      </c>
      <c r="C8830">
        <v>5511</v>
      </c>
      <c r="D8830" t="s">
        <v>80</v>
      </c>
      <c r="E8830">
        <v>18</v>
      </c>
      <c r="F8830" t="s">
        <v>7</v>
      </c>
      <c r="G8830">
        <v>2</v>
      </c>
      <c r="H8830">
        <v>398.35</v>
      </c>
      <c r="I8830">
        <v>796.7</v>
      </c>
      <c r="J8830" t="s">
        <v>95</v>
      </c>
      <c r="K8830" t="s">
        <v>567</v>
      </c>
      <c r="L8830" t="s">
        <v>139</v>
      </c>
      <c r="M8830">
        <v>2024</v>
      </c>
      <c r="N8830" t="s">
        <v>84</v>
      </c>
      <c r="O8830" t="s">
        <v>7066</v>
      </c>
      <c r="P8830" t="s">
        <v>86</v>
      </c>
    </row>
    <row r="8831" spans="1:16" x14ac:dyDescent="0.45">
      <c r="A8831">
        <v>8830</v>
      </c>
      <c r="B8831" s="10">
        <v>45571</v>
      </c>
      <c r="C8831">
        <v>7172</v>
      </c>
      <c r="D8831" t="s">
        <v>89</v>
      </c>
      <c r="E8831">
        <v>30</v>
      </c>
      <c r="F8831" t="s">
        <v>5</v>
      </c>
      <c r="G8831">
        <v>5</v>
      </c>
      <c r="H8831">
        <v>4075.33</v>
      </c>
      <c r="I8831">
        <v>20376.650000000001</v>
      </c>
      <c r="J8831" t="s">
        <v>87</v>
      </c>
      <c r="K8831" t="s">
        <v>82</v>
      </c>
      <c r="L8831" t="s">
        <v>139</v>
      </c>
      <c r="M8831">
        <v>2024</v>
      </c>
      <c r="N8831" t="s">
        <v>84</v>
      </c>
      <c r="O8831" t="s">
        <v>4105</v>
      </c>
      <c r="P8831" t="s">
        <v>86</v>
      </c>
    </row>
    <row r="8832" spans="1:16" x14ac:dyDescent="0.45">
      <c r="A8832">
        <v>8831</v>
      </c>
      <c r="B8832" s="10">
        <v>45571</v>
      </c>
      <c r="C8832">
        <v>2384</v>
      </c>
      <c r="D8832" t="s">
        <v>80</v>
      </c>
      <c r="E8832">
        <v>25</v>
      </c>
      <c r="F8832" t="s">
        <v>7</v>
      </c>
      <c r="G8832">
        <v>3</v>
      </c>
      <c r="H8832">
        <v>3139.31</v>
      </c>
      <c r="I8832">
        <v>9417.93</v>
      </c>
      <c r="J8832" t="s">
        <v>87</v>
      </c>
      <c r="K8832" t="s">
        <v>82</v>
      </c>
      <c r="L8832" t="s">
        <v>139</v>
      </c>
      <c r="M8832">
        <v>2024</v>
      </c>
      <c r="N8832" t="s">
        <v>84</v>
      </c>
      <c r="O8832" t="s">
        <v>6192</v>
      </c>
      <c r="P8832" t="s">
        <v>86</v>
      </c>
    </row>
    <row r="8833" spans="1:16" x14ac:dyDescent="0.45">
      <c r="A8833">
        <v>8832</v>
      </c>
      <c r="B8833" s="10">
        <v>45571</v>
      </c>
      <c r="C8833">
        <v>5403</v>
      </c>
      <c r="D8833" t="s">
        <v>80</v>
      </c>
      <c r="E8833">
        <v>35</v>
      </c>
      <c r="F8833" t="s">
        <v>8</v>
      </c>
      <c r="G8833">
        <v>2</v>
      </c>
      <c r="H8833">
        <v>2828.15</v>
      </c>
      <c r="I8833">
        <v>5656.3</v>
      </c>
      <c r="J8833" t="s">
        <v>97</v>
      </c>
      <c r="K8833" t="s">
        <v>82</v>
      </c>
      <c r="L8833" t="s">
        <v>139</v>
      </c>
      <c r="M8833">
        <v>2024</v>
      </c>
      <c r="N8833" t="s">
        <v>84</v>
      </c>
      <c r="O8833" t="s">
        <v>2911</v>
      </c>
      <c r="P8833" t="s">
        <v>86</v>
      </c>
    </row>
    <row r="8834" spans="1:16" x14ac:dyDescent="0.45">
      <c r="A8834">
        <v>8833</v>
      </c>
      <c r="B8834" s="10">
        <v>45571</v>
      </c>
      <c r="C8834">
        <v>4954</v>
      </c>
      <c r="D8834" t="s">
        <v>80</v>
      </c>
      <c r="E8834">
        <v>52</v>
      </c>
      <c r="F8834" t="s">
        <v>7</v>
      </c>
      <c r="G8834">
        <v>1</v>
      </c>
      <c r="H8834">
        <v>3558.6</v>
      </c>
      <c r="I8834">
        <v>3558.6</v>
      </c>
      <c r="J8834" t="s">
        <v>93</v>
      </c>
      <c r="K8834" t="s">
        <v>82</v>
      </c>
      <c r="L8834" t="s">
        <v>139</v>
      </c>
      <c r="M8834">
        <v>2024</v>
      </c>
      <c r="N8834" t="s">
        <v>84</v>
      </c>
      <c r="O8834" t="s">
        <v>5724</v>
      </c>
      <c r="P8834" t="s">
        <v>86</v>
      </c>
    </row>
    <row r="8835" spans="1:16" x14ac:dyDescent="0.45">
      <c r="A8835">
        <v>8834</v>
      </c>
      <c r="B8835" s="10">
        <v>45571</v>
      </c>
      <c r="C8835">
        <v>7305</v>
      </c>
      <c r="D8835" t="s">
        <v>80</v>
      </c>
      <c r="E8835">
        <v>40</v>
      </c>
      <c r="F8835" t="s">
        <v>8</v>
      </c>
      <c r="G8835">
        <v>1</v>
      </c>
      <c r="H8835">
        <v>2824.52</v>
      </c>
      <c r="I8835">
        <v>2824.52</v>
      </c>
      <c r="J8835" t="s">
        <v>97</v>
      </c>
      <c r="K8835" t="s">
        <v>82</v>
      </c>
      <c r="L8835" t="s">
        <v>139</v>
      </c>
      <c r="M8835">
        <v>2024</v>
      </c>
      <c r="N8835" t="s">
        <v>84</v>
      </c>
      <c r="O8835" t="s">
        <v>5296</v>
      </c>
      <c r="P8835" t="s">
        <v>86</v>
      </c>
    </row>
    <row r="8836" spans="1:16" x14ac:dyDescent="0.45">
      <c r="A8836">
        <v>8835</v>
      </c>
      <c r="B8836" s="10">
        <v>45571</v>
      </c>
      <c r="C8836">
        <v>9252</v>
      </c>
      <c r="D8836" t="s">
        <v>89</v>
      </c>
      <c r="E8836">
        <v>43</v>
      </c>
      <c r="F8836" t="s">
        <v>9</v>
      </c>
      <c r="G8836">
        <v>4</v>
      </c>
      <c r="H8836">
        <v>3843.93</v>
      </c>
      <c r="I8836">
        <v>15375.72</v>
      </c>
      <c r="J8836" t="s">
        <v>97</v>
      </c>
      <c r="K8836" t="s">
        <v>82</v>
      </c>
      <c r="L8836" t="s">
        <v>139</v>
      </c>
      <c r="M8836">
        <v>2024</v>
      </c>
      <c r="N8836" t="s">
        <v>84</v>
      </c>
      <c r="O8836" t="s">
        <v>1862</v>
      </c>
      <c r="P8836" t="s">
        <v>86</v>
      </c>
    </row>
    <row r="8837" spans="1:16" x14ac:dyDescent="0.45">
      <c r="A8837">
        <v>8836</v>
      </c>
      <c r="B8837" s="10">
        <v>45572</v>
      </c>
      <c r="C8837">
        <v>8238</v>
      </c>
      <c r="D8837" t="s">
        <v>89</v>
      </c>
      <c r="E8837">
        <v>58</v>
      </c>
      <c r="F8837" t="s">
        <v>6</v>
      </c>
      <c r="G8837">
        <v>5</v>
      </c>
      <c r="H8837">
        <v>2938.4</v>
      </c>
      <c r="I8837">
        <v>14692</v>
      </c>
      <c r="J8837" t="s">
        <v>81</v>
      </c>
      <c r="K8837" t="s">
        <v>82</v>
      </c>
      <c r="L8837" t="s">
        <v>139</v>
      </c>
      <c r="M8837">
        <v>2024</v>
      </c>
      <c r="N8837" t="s">
        <v>84</v>
      </c>
      <c r="O8837" t="s">
        <v>395</v>
      </c>
      <c r="P8837" t="s">
        <v>86</v>
      </c>
    </row>
    <row r="8838" spans="1:16" x14ac:dyDescent="0.45">
      <c r="A8838">
        <v>8837</v>
      </c>
      <c r="B8838" s="10">
        <v>45572</v>
      </c>
      <c r="C8838">
        <v>7981</v>
      </c>
      <c r="D8838" t="s">
        <v>89</v>
      </c>
      <c r="E8838">
        <v>55</v>
      </c>
      <c r="F8838" t="s">
        <v>6</v>
      </c>
      <c r="G8838">
        <v>3</v>
      </c>
      <c r="H8838">
        <v>2624.27</v>
      </c>
      <c r="I8838">
        <v>7872.81</v>
      </c>
      <c r="J8838" t="s">
        <v>81</v>
      </c>
      <c r="K8838" t="s">
        <v>82</v>
      </c>
      <c r="L8838" t="s">
        <v>139</v>
      </c>
      <c r="M8838">
        <v>2024</v>
      </c>
      <c r="N8838" t="s">
        <v>84</v>
      </c>
      <c r="O8838" t="s">
        <v>8463</v>
      </c>
      <c r="P8838" t="s">
        <v>748</v>
      </c>
    </row>
    <row r="8839" spans="1:16" x14ac:dyDescent="0.45">
      <c r="A8839">
        <v>8838</v>
      </c>
      <c r="B8839" s="10">
        <v>45572</v>
      </c>
      <c r="C8839">
        <v>7026</v>
      </c>
      <c r="D8839" t="s">
        <v>80</v>
      </c>
      <c r="E8839">
        <v>37</v>
      </c>
      <c r="F8839" t="s">
        <v>8</v>
      </c>
      <c r="G8839">
        <v>5</v>
      </c>
      <c r="H8839">
        <v>718.35</v>
      </c>
      <c r="I8839">
        <v>3591.75</v>
      </c>
      <c r="J8839" t="s">
        <v>97</v>
      </c>
      <c r="K8839" t="s">
        <v>82</v>
      </c>
      <c r="L8839" t="s">
        <v>139</v>
      </c>
      <c r="M8839">
        <v>2024</v>
      </c>
      <c r="N8839" t="s">
        <v>84</v>
      </c>
      <c r="O8839" t="s">
        <v>4585</v>
      </c>
      <c r="P8839" t="s">
        <v>86</v>
      </c>
    </row>
    <row r="8840" spans="1:16" x14ac:dyDescent="0.45">
      <c r="A8840">
        <v>8839</v>
      </c>
      <c r="B8840" s="10">
        <v>45572</v>
      </c>
      <c r="C8840">
        <v>7609</v>
      </c>
      <c r="D8840" t="s">
        <v>89</v>
      </c>
      <c r="E8840">
        <v>19</v>
      </c>
      <c r="F8840" t="s">
        <v>8</v>
      </c>
      <c r="G8840">
        <v>1</v>
      </c>
      <c r="H8840">
        <v>2385.56</v>
      </c>
      <c r="I8840">
        <v>2385.56</v>
      </c>
      <c r="J8840" t="s">
        <v>95</v>
      </c>
      <c r="K8840" t="s">
        <v>82</v>
      </c>
      <c r="L8840" t="s">
        <v>139</v>
      </c>
      <c r="M8840">
        <v>2024</v>
      </c>
      <c r="N8840" t="s">
        <v>668</v>
      </c>
      <c r="O8840" t="s">
        <v>9665</v>
      </c>
      <c r="P8840" t="s">
        <v>86</v>
      </c>
    </row>
    <row r="8841" spans="1:16" x14ac:dyDescent="0.45">
      <c r="A8841">
        <v>8840</v>
      </c>
      <c r="B8841" s="10">
        <v>45572</v>
      </c>
      <c r="C8841">
        <v>9664</v>
      </c>
      <c r="D8841" t="s">
        <v>80</v>
      </c>
      <c r="E8841">
        <v>43</v>
      </c>
      <c r="F8841" t="s">
        <v>5</v>
      </c>
      <c r="G8841">
        <v>3</v>
      </c>
      <c r="H8841">
        <v>2714.26</v>
      </c>
      <c r="I8841">
        <v>8142.78</v>
      </c>
      <c r="J8841" t="s">
        <v>97</v>
      </c>
      <c r="K8841" t="s">
        <v>82</v>
      </c>
      <c r="L8841" t="s">
        <v>139</v>
      </c>
      <c r="M8841">
        <v>2024</v>
      </c>
      <c r="N8841" t="s">
        <v>84</v>
      </c>
      <c r="O8841" t="s">
        <v>8638</v>
      </c>
      <c r="P8841" t="s">
        <v>748</v>
      </c>
    </row>
    <row r="8842" spans="1:16" x14ac:dyDescent="0.45">
      <c r="A8842">
        <v>8841</v>
      </c>
      <c r="B8842" s="10">
        <v>45572</v>
      </c>
      <c r="C8842">
        <v>1958</v>
      </c>
      <c r="D8842" t="s">
        <v>80</v>
      </c>
      <c r="E8842">
        <v>53</v>
      </c>
      <c r="F8842" t="s">
        <v>102</v>
      </c>
      <c r="G8842">
        <v>2</v>
      </c>
      <c r="H8842">
        <v>3141.64</v>
      </c>
      <c r="I8842">
        <v>6283.28</v>
      </c>
      <c r="J8842" t="s">
        <v>93</v>
      </c>
      <c r="K8842" t="s">
        <v>82</v>
      </c>
      <c r="L8842" t="s">
        <v>139</v>
      </c>
      <c r="M8842">
        <v>2024</v>
      </c>
      <c r="N8842" t="s">
        <v>84</v>
      </c>
      <c r="O8842" t="s">
        <v>3524</v>
      </c>
      <c r="P8842" t="s">
        <v>86</v>
      </c>
    </row>
    <row r="8843" spans="1:16" x14ac:dyDescent="0.45">
      <c r="A8843">
        <v>8842</v>
      </c>
      <c r="B8843" s="10">
        <v>45572</v>
      </c>
      <c r="C8843">
        <v>9724</v>
      </c>
      <c r="D8843" t="s">
        <v>89</v>
      </c>
      <c r="E8843">
        <v>42</v>
      </c>
      <c r="F8843" t="s">
        <v>8</v>
      </c>
      <c r="G8843">
        <v>4</v>
      </c>
      <c r="H8843">
        <v>2306.67</v>
      </c>
      <c r="I8843">
        <v>9226.68</v>
      </c>
      <c r="J8843" t="s">
        <v>97</v>
      </c>
      <c r="K8843" t="s">
        <v>82</v>
      </c>
      <c r="L8843" t="s">
        <v>139</v>
      </c>
      <c r="M8843">
        <v>2024</v>
      </c>
      <c r="N8843" t="s">
        <v>84</v>
      </c>
      <c r="O8843" t="s">
        <v>1863</v>
      </c>
      <c r="P8843" t="s">
        <v>86</v>
      </c>
    </row>
    <row r="8844" spans="1:16" x14ac:dyDescent="0.45">
      <c r="A8844">
        <v>8843</v>
      </c>
      <c r="B8844" s="10">
        <v>45572</v>
      </c>
      <c r="C8844">
        <v>1493</v>
      </c>
      <c r="D8844" t="s">
        <v>80</v>
      </c>
      <c r="E8844">
        <v>47</v>
      </c>
      <c r="F8844" t="s">
        <v>7</v>
      </c>
      <c r="G8844">
        <v>1</v>
      </c>
      <c r="H8844">
        <v>775.89</v>
      </c>
      <c r="I8844">
        <v>775.89</v>
      </c>
      <c r="J8844" t="s">
        <v>93</v>
      </c>
      <c r="K8844" t="s">
        <v>567</v>
      </c>
      <c r="L8844" t="s">
        <v>139</v>
      </c>
      <c r="M8844">
        <v>2024</v>
      </c>
      <c r="N8844" t="s">
        <v>84</v>
      </c>
      <c r="O8844" t="s">
        <v>7853</v>
      </c>
      <c r="P8844" t="s">
        <v>86</v>
      </c>
    </row>
    <row r="8845" spans="1:16" x14ac:dyDescent="0.45">
      <c r="A8845">
        <v>8844</v>
      </c>
      <c r="B8845" s="10">
        <v>45572</v>
      </c>
      <c r="C8845">
        <v>8042</v>
      </c>
      <c r="D8845" t="s">
        <v>80</v>
      </c>
      <c r="E8845">
        <v>35</v>
      </c>
      <c r="F8845" t="s">
        <v>9</v>
      </c>
      <c r="G8845">
        <v>4</v>
      </c>
      <c r="H8845">
        <v>794.29</v>
      </c>
      <c r="I8845">
        <v>3177.16</v>
      </c>
      <c r="J8845" t="s">
        <v>97</v>
      </c>
      <c r="K8845" t="s">
        <v>82</v>
      </c>
      <c r="L8845" t="s">
        <v>139</v>
      </c>
      <c r="M8845">
        <v>2024</v>
      </c>
      <c r="N8845" t="s">
        <v>84</v>
      </c>
      <c r="O8845" t="s">
        <v>1864</v>
      </c>
      <c r="P8845" t="s">
        <v>86</v>
      </c>
    </row>
    <row r="8846" spans="1:16" x14ac:dyDescent="0.45">
      <c r="A8846">
        <v>8845</v>
      </c>
      <c r="B8846" s="10">
        <v>45572</v>
      </c>
      <c r="C8846">
        <v>1081</v>
      </c>
      <c r="D8846" t="s">
        <v>89</v>
      </c>
      <c r="E8846">
        <v>24</v>
      </c>
      <c r="F8846" t="s">
        <v>6</v>
      </c>
      <c r="G8846">
        <v>5</v>
      </c>
      <c r="H8846">
        <v>3618.89</v>
      </c>
      <c r="I8846">
        <v>18094.45</v>
      </c>
      <c r="J8846" t="s">
        <v>95</v>
      </c>
      <c r="K8846" t="s">
        <v>82</v>
      </c>
      <c r="L8846" t="s">
        <v>139</v>
      </c>
      <c r="M8846">
        <v>2024</v>
      </c>
      <c r="N8846" t="s">
        <v>84</v>
      </c>
      <c r="O8846" t="s">
        <v>4972</v>
      </c>
      <c r="P8846" t="s">
        <v>86</v>
      </c>
    </row>
    <row r="8847" spans="1:16" x14ac:dyDescent="0.45">
      <c r="A8847">
        <v>8846</v>
      </c>
      <c r="B8847" s="10">
        <v>45572</v>
      </c>
      <c r="C8847">
        <v>7999</v>
      </c>
      <c r="D8847" t="s">
        <v>80</v>
      </c>
      <c r="E8847">
        <v>44</v>
      </c>
      <c r="F8847" t="s">
        <v>7</v>
      </c>
      <c r="G8847">
        <v>3</v>
      </c>
      <c r="H8847">
        <v>3324.16</v>
      </c>
      <c r="I8847">
        <v>9972.48</v>
      </c>
      <c r="J8847" t="s">
        <v>97</v>
      </c>
      <c r="K8847" t="s">
        <v>82</v>
      </c>
      <c r="L8847" t="s">
        <v>139</v>
      </c>
      <c r="M8847">
        <v>2024</v>
      </c>
      <c r="N8847" t="s">
        <v>84</v>
      </c>
      <c r="O8847" t="s">
        <v>6403</v>
      </c>
      <c r="P8847" t="s">
        <v>86</v>
      </c>
    </row>
    <row r="8848" spans="1:16" x14ac:dyDescent="0.45">
      <c r="A8848">
        <v>8847</v>
      </c>
      <c r="B8848" s="10">
        <v>45572</v>
      </c>
      <c r="C8848">
        <v>3970</v>
      </c>
      <c r="D8848" t="s">
        <v>80</v>
      </c>
      <c r="E8848">
        <v>28</v>
      </c>
      <c r="F8848" t="s">
        <v>6</v>
      </c>
      <c r="G8848">
        <v>5</v>
      </c>
      <c r="H8848">
        <v>1334.52</v>
      </c>
      <c r="I8848">
        <v>6672.6</v>
      </c>
      <c r="J8848" t="s">
        <v>87</v>
      </c>
      <c r="K8848" t="s">
        <v>82</v>
      </c>
      <c r="L8848" t="s">
        <v>139</v>
      </c>
      <c r="M8848">
        <v>2024</v>
      </c>
      <c r="N8848" t="s">
        <v>84</v>
      </c>
      <c r="O8848" t="s">
        <v>4106</v>
      </c>
      <c r="P8848" t="s">
        <v>86</v>
      </c>
    </row>
    <row r="8849" spans="1:16" x14ac:dyDescent="0.45">
      <c r="A8849">
        <v>8848</v>
      </c>
      <c r="B8849" s="10">
        <v>45572</v>
      </c>
      <c r="C8849">
        <v>1011</v>
      </c>
      <c r="D8849" t="s">
        <v>89</v>
      </c>
      <c r="E8849">
        <v>54</v>
      </c>
      <c r="F8849" t="s">
        <v>9</v>
      </c>
      <c r="G8849">
        <v>4</v>
      </c>
      <c r="H8849">
        <v>2257</v>
      </c>
      <c r="I8849">
        <v>9028</v>
      </c>
      <c r="J8849" t="s">
        <v>93</v>
      </c>
      <c r="K8849" t="s">
        <v>82</v>
      </c>
      <c r="L8849" t="s">
        <v>139</v>
      </c>
      <c r="M8849">
        <v>2024</v>
      </c>
      <c r="N8849" t="s">
        <v>84</v>
      </c>
      <c r="O8849" t="s">
        <v>2183</v>
      </c>
      <c r="P8849" t="s">
        <v>86</v>
      </c>
    </row>
    <row r="8850" spans="1:16" x14ac:dyDescent="0.45">
      <c r="A8850">
        <v>8849</v>
      </c>
      <c r="B8850" s="10">
        <v>45572</v>
      </c>
      <c r="C8850">
        <v>8824</v>
      </c>
      <c r="D8850" t="s">
        <v>89</v>
      </c>
      <c r="E8850">
        <v>25</v>
      </c>
      <c r="F8850" t="s">
        <v>7</v>
      </c>
      <c r="G8850">
        <v>1</v>
      </c>
      <c r="H8850">
        <v>1569.44</v>
      </c>
      <c r="I8850">
        <v>1569.44</v>
      </c>
      <c r="J8850" t="s">
        <v>87</v>
      </c>
      <c r="K8850" t="s">
        <v>567</v>
      </c>
      <c r="L8850" t="s">
        <v>139</v>
      </c>
      <c r="M8850">
        <v>2024</v>
      </c>
      <c r="N8850" t="s">
        <v>84</v>
      </c>
      <c r="O8850" t="s">
        <v>8266</v>
      </c>
      <c r="P8850" t="s">
        <v>86</v>
      </c>
    </row>
    <row r="8851" spans="1:16" x14ac:dyDescent="0.45">
      <c r="A8851">
        <v>8850</v>
      </c>
      <c r="B8851" s="10">
        <v>45573</v>
      </c>
      <c r="C8851">
        <v>1761</v>
      </c>
      <c r="D8851" t="s">
        <v>80</v>
      </c>
      <c r="E8851">
        <v>28</v>
      </c>
      <c r="F8851" t="s">
        <v>6</v>
      </c>
      <c r="G8851">
        <v>4</v>
      </c>
      <c r="H8851">
        <v>946.06</v>
      </c>
      <c r="I8851">
        <v>3784.24</v>
      </c>
      <c r="J8851" t="s">
        <v>87</v>
      </c>
      <c r="K8851" t="s">
        <v>82</v>
      </c>
      <c r="L8851" t="s">
        <v>139</v>
      </c>
      <c r="M8851">
        <v>2024</v>
      </c>
      <c r="N8851" t="s">
        <v>84</v>
      </c>
      <c r="O8851" t="s">
        <v>204</v>
      </c>
      <c r="P8851" t="s">
        <v>86</v>
      </c>
    </row>
    <row r="8852" spans="1:16" x14ac:dyDescent="0.45">
      <c r="A8852">
        <v>8851</v>
      </c>
      <c r="B8852" s="10">
        <v>45573</v>
      </c>
      <c r="C8852">
        <v>4185</v>
      </c>
      <c r="D8852" t="s">
        <v>89</v>
      </c>
      <c r="E8852">
        <v>41</v>
      </c>
      <c r="F8852" t="s">
        <v>8</v>
      </c>
      <c r="G8852">
        <v>1</v>
      </c>
      <c r="H8852">
        <v>1664.51</v>
      </c>
      <c r="I8852">
        <v>1664.51</v>
      </c>
      <c r="J8852" t="s">
        <v>97</v>
      </c>
      <c r="K8852" t="s">
        <v>567</v>
      </c>
      <c r="L8852" t="s">
        <v>139</v>
      </c>
      <c r="M8852">
        <v>2024</v>
      </c>
      <c r="N8852" t="s">
        <v>84</v>
      </c>
      <c r="O8852" t="s">
        <v>7989</v>
      </c>
      <c r="P8852" t="s">
        <v>86</v>
      </c>
    </row>
    <row r="8853" spans="1:16" x14ac:dyDescent="0.45">
      <c r="A8853">
        <v>8852</v>
      </c>
      <c r="B8853" s="10">
        <v>45573</v>
      </c>
      <c r="C8853">
        <v>1025</v>
      </c>
      <c r="D8853" t="s">
        <v>80</v>
      </c>
      <c r="E8853">
        <v>47</v>
      </c>
      <c r="F8853" t="s">
        <v>102</v>
      </c>
      <c r="G8853">
        <v>4</v>
      </c>
      <c r="H8853">
        <v>1350.31</v>
      </c>
      <c r="I8853">
        <v>5401.24</v>
      </c>
      <c r="J8853" t="s">
        <v>93</v>
      </c>
      <c r="K8853" t="s">
        <v>82</v>
      </c>
      <c r="L8853" t="s">
        <v>139</v>
      </c>
      <c r="M8853">
        <v>2024</v>
      </c>
      <c r="N8853" t="s">
        <v>84</v>
      </c>
      <c r="O8853" t="s">
        <v>2184</v>
      </c>
      <c r="P8853" t="s">
        <v>86</v>
      </c>
    </row>
    <row r="8854" spans="1:16" x14ac:dyDescent="0.45">
      <c r="A8854">
        <v>8853</v>
      </c>
      <c r="B8854" s="10">
        <v>45573</v>
      </c>
      <c r="C8854">
        <v>2806</v>
      </c>
      <c r="D8854" t="s">
        <v>89</v>
      </c>
      <c r="E8854">
        <v>47</v>
      </c>
      <c r="F8854" t="s">
        <v>8</v>
      </c>
      <c r="G8854">
        <v>5</v>
      </c>
      <c r="H8854">
        <v>458.02</v>
      </c>
      <c r="I8854">
        <v>2290.1</v>
      </c>
      <c r="J8854" t="s">
        <v>93</v>
      </c>
      <c r="K8854" t="s">
        <v>82</v>
      </c>
      <c r="L8854" t="s">
        <v>139</v>
      </c>
      <c r="M8854">
        <v>2024</v>
      </c>
      <c r="N8854" t="s">
        <v>668</v>
      </c>
      <c r="O8854" t="s">
        <v>9785</v>
      </c>
      <c r="P8854" t="s">
        <v>86</v>
      </c>
    </row>
    <row r="8855" spans="1:16" x14ac:dyDescent="0.45">
      <c r="A8855">
        <v>8854</v>
      </c>
      <c r="B8855" s="10">
        <v>45573</v>
      </c>
      <c r="C8855">
        <v>7651</v>
      </c>
      <c r="D8855" t="s">
        <v>80</v>
      </c>
      <c r="E8855">
        <v>32</v>
      </c>
      <c r="F8855" t="s">
        <v>6</v>
      </c>
      <c r="G8855">
        <v>4</v>
      </c>
      <c r="H8855">
        <v>2547.21</v>
      </c>
      <c r="I8855">
        <v>10188.84</v>
      </c>
      <c r="J8855" t="s">
        <v>87</v>
      </c>
      <c r="K8855" t="s">
        <v>82</v>
      </c>
      <c r="L8855" t="s">
        <v>139</v>
      </c>
      <c r="M8855">
        <v>2024</v>
      </c>
      <c r="N8855" t="s">
        <v>84</v>
      </c>
      <c r="O8855" t="s">
        <v>1178</v>
      </c>
      <c r="P8855" t="s">
        <v>86</v>
      </c>
    </row>
    <row r="8856" spans="1:16" x14ac:dyDescent="0.45">
      <c r="A8856">
        <v>8855</v>
      </c>
      <c r="B8856" s="10">
        <v>45573</v>
      </c>
      <c r="C8856">
        <v>6664</v>
      </c>
      <c r="D8856" t="s">
        <v>89</v>
      </c>
      <c r="E8856">
        <v>52</v>
      </c>
      <c r="F8856" t="s">
        <v>5</v>
      </c>
      <c r="G8856">
        <v>2</v>
      </c>
      <c r="H8856">
        <v>2281.88</v>
      </c>
      <c r="I8856">
        <v>4563.76</v>
      </c>
      <c r="J8856" t="s">
        <v>93</v>
      </c>
      <c r="K8856" t="s">
        <v>82</v>
      </c>
      <c r="L8856" t="s">
        <v>139</v>
      </c>
      <c r="M8856">
        <v>2024</v>
      </c>
      <c r="N8856" t="s">
        <v>84</v>
      </c>
      <c r="O8856" t="s">
        <v>3525</v>
      </c>
      <c r="P8856" t="s">
        <v>86</v>
      </c>
    </row>
    <row r="8857" spans="1:16" x14ac:dyDescent="0.45">
      <c r="A8857">
        <v>8856</v>
      </c>
      <c r="B8857" s="10">
        <v>45573</v>
      </c>
      <c r="C8857">
        <v>6154</v>
      </c>
      <c r="D8857" t="s">
        <v>89</v>
      </c>
      <c r="E8857">
        <v>56</v>
      </c>
      <c r="F8857" t="s">
        <v>7</v>
      </c>
      <c r="G8857">
        <v>5</v>
      </c>
      <c r="H8857">
        <v>3587.31</v>
      </c>
      <c r="I8857">
        <v>17936.55</v>
      </c>
      <c r="J8857" t="s">
        <v>81</v>
      </c>
      <c r="K8857" t="s">
        <v>82</v>
      </c>
      <c r="L8857" t="s">
        <v>139</v>
      </c>
      <c r="M8857">
        <v>2024</v>
      </c>
      <c r="N8857" t="s">
        <v>84</v>
      </c>
      <c r="O8857" t="s">
        <v>4800</v>
      </c>
      <c r="P8857" t="s">
        <v>86</v>
      </c>
    </row>
    <row r="8858" spans="1:16" x14ac:dyDescent="0.45">
      <c r="A8858">
        <v>8857</v>
      </c>
      <c r="B8858" s="10">
        <v>45573</v>
      </c>
      <c r="C8858">
        <v>6824</v>
      </c>
      <c r="D8858" t="s">
        <v>80</v>
      </c>
      <c r="E8858">
        <v>41</v>
      </c>
      <c r="F8858" t="s">
        <v>102</v>
      </c>
      <c r="G8858">
        <v>4</v>
      </c>
      <c r="H8858">
        <v>3120.51</v>
      </c>
      <c r="I8858">
        <v>12482.04</v>
      </c>
      <c r="J8858" t="s">
        <v>97</v>
      </c>
      <c r="K8858" t="s">
        <v>82</v>
      </c>
      <c r="L8858" t="s">
        <v>139</v>
      </c>
      <c r="M8858">
        <v>2024</v>
      </c>
      <c r="N8858" t="s">
        <v>84</v>
      </c>
      <c r="O8858" t="s">
        <v>1865</v>
      </c>
      <c r="P8858" t="s">
        <v>86</v>
      </c>
    </row>
    <row r="8859" spans="1:16" x14ac:dyDescent="0.45">
      <c r="A8859">
        <v>8858</v>
      </c>
      <c r="B8859" s="10">
        <v>45573</v>
      </c>
      <c r="C8859">
        <v>4659</v>
      </c>
      <c r="D8859" t="s">
        <v>89</v>
      </c>
      <c r="E8859">
        <v>25</v>
      </c>
      <c r="F8859" t="s">
        <v>7</v>
      </c>
      <c r="G8859">
        <v>4</v>
      </c>
      <c r="H8859">
        <v>1749.72</v>
      </c>
      <c r="I8859">
        <v>6998.88</v>
      </c>
      <c r="J8859" t="s">
        <v>87</v>
      </c>
      <c r="K8859" t="s">
        <v>82</v>
      </c>
      <c r="L8859" t="s">
        <v>139</v>
      </c>
      <c r="M8859">
        <v>2024</v>
      </c>
      <c r="N8859" t="s">
        <v>84</v>
      </c>
      <c r="O8859" t="s">
        <v>1179</v>
      </c>
      <c r="P8859" t="s">
        <v>86</v>
      </c>
    </row>
    <row r="8860" spans="1:16" x14ac:dyDescent="0.45">
      <c r="A8860">
        <v>8859</v>
      </c>
      <c r="B8860" s="10">
        <v>45573</v>
      </c>
      <c r="C8860">
        <v>2525</v>
      </c>
      <c r="D8860" t="s">
        <v>89</v>
      </c>
      <c r="E8860">
        <v>60</v>
      </c>
      <c r="F8860" t="s">
        <v>5</v>
      </c>
      <c r="G8860">
        <v>3</v>
      </c>
      <c r="H8860">
        <v>2506.71</v>
      </c>
      <c r="I8860">
        <v>7520.13</v>
      </c>
      <c r="J8860" t="s">
        <v>81</v>
      </c>
      <c r="K8860" t="s">
        <v>82</v>
      </c>
      <c r="L8860" t="s">
        <v>139</v>
      </c>
      <c r="M8860">
        <v>2024</v>
      </c>
      <c r="N8860" t="s">
        <v>84</v>
      </c>
      <c r="O8860" t="s">
        <v>6804</v>
      </c>
      <c r="P8860" t="s">
        <v>86</v>
      </c>
    </row>
    <row r="8861" spans="1:16" x14ac:dyDescent="0.45">
      <c r="A8861">
        <v>8860</v>
      </c>
      <c r="B8861" s="10">
        <v>45573</v>
      </c>
      <c r="C8861">
        <v>1760</v>
      </c>
      <c r="D8861" t="s">
        <v>80</v>
      </c>
      <c r="E8861">
        <v>59</v>
      </c>
      <c r="F8861" t="s">
        <v>5</v>
      </c>
      <c r="G8861">
        <v>5</v>
      </c>
      <c r="H8861">
        <v>2703.61</v>
      </c>
      <c r="I8861">
        <v>13518.05</v>
      </c>
      <c r="J8861" t="s">
        <v>81</v>
      </c>
      <c r="K8861" t="s">
        <v>82</v>
      </c>
      <c r="L8861" t="s">
        <v>139</v>
      </c>
      <c r="M8861">
        <v>2024</v>
      </c>
      <c r="N8861" t="s">
        <v>84</v>
      </c>
      <c r="O8861" t="s">
        <v>9112</v>
      </c>
      <c r="P8861" t="s">
        <v>748</v>
      </c>
    </row>
    <row r="8862" spans="1:16" x14ac:dyDescent="0.45">
      <c r="A8862">
        <v>8861</v>
      </c>
      <c r="B8862" s="10">
        <v>45573</v>
      </c>
      <c r="C8862">
        <v>1594</v>
      </c>
      <c r="D8862" t="s">
        <v>89</v>
      </c>
      <c r="E8862">
        <v>37</v>
      </c>
      <c r="F8862" t="s">
        <v>5</v>
      </c>
      <c r="G8862">
        <v>3</v>
      </c>
      <c r="H8862">
        <v>4591.87</v>
      </c>
      <c r="I8862">
        <v>13775.61</v>
      </c>
      <c r="J8862" t="s">
        <v>97</v>
      </c>
      <c r="K8862" t="s">
        <v>82</v>
      </c>
      <c r="L8862" t="s">
        <v>139</v>
      </c>
      <c r="M8862">
        <v>2024</v>
      </c>
      <c r="N8862" t="s">
        <v>84</v>
      </c>
      <c r="O8862" t="s">
        <v>6404</v>
      </c>
      <c r="P8862" t="s">
        <v>86</v>
      </c>
    </row>
    <row r="8863" spans="1:16" x14ac:dyDescent="0.45">
      <c r="A8863">
        <v>8862</v>
      </c>
      <c r="B8863" s="10">
        <v>45573</v>
      </c>
      <c r="C8863">
        <v>8192</v>
      </c>
      <c r="D8863" t="s">
        <v>89</v>
      </c>
      <c r="E8863">
        <v>58</v>
      </c>
      <c r="F8863" t="s">
        <v>6</v>
      </c>
      <c r="G8863">
        <v>5</v>
      </c>
      <c r="H8863">
        <v>4909.3900000000003</v>
      </c>
      <c r="I8863">
        <v>24546.95</v>
      </c>
      <c r="J8863" t="s">
        <v>81</v>
      </c>
      <c r="K8863" t="s">
        <v>82</v>
      </c>
      <c r="L8863" t="s">
        <v>139</v>
      </c>
      <c r="M8863">
        <v>2024</v>
      </c>
      <c r="N8863" t="s">
        <v>84</v>
      </c>
      <c r="O8863" t="s">
        <v>4801</v>
      </c>
      <c r="P8863" t="s">
        <v>86</v>
      </c>
    </row>
    <row r="8864" spans="1:16" x14ac:dyDescent="0.45">
      <c r="A8864">
        <v>8863</v>
      </c>
      <c r="B8864" s="10">
        <v>45573</v>
      </c>
      <c r="C8864">
        <v>2055</v>
      </c>
      <c r="D8864" t="s">
        <v>89</v>
      </c>
      <c r="E8864">
        <v>64</v>
      </c>
      <c r="F8864" t="s">
        <v>8</v>
      </c>
      <c r="G8864">
        <v>1</v>
      </c>
      <c r="H8864">
        <v>4086.94</v>
      </c>
      <c r="I8864">
        <v>4086.94</v>
      </c>
      <c r="J8864" t="s">
        <v>81</v>
      </c>
      <c r="K8864" t="s">
        <v>82</v>
      </c>
      <c r="L8864" t="s">
        <v>139</v>
      </c>
      <c r="M8864">
        <v>2024</v>
      </c>
      <c r="N8864" t="s">
        <v>84</v>
      </c>
      <c r="O8864" t="s">
        <v>5961</v>
      </c>
      <c r="P8864" t="s">
        <v>86</v>
      </c>
    </row>
    <row r="8865" spans="1:16" x14ac:dyDescent="0.45">
      <c r="A8865">
        <v>8864</v>
      </c>
      <c r="B8865" s="10">
        <v>45574</v>
      </c>
      <c r="C8865">
        <v>4083</v>
      </c>
      <c r="D8865" t="s">
        <v>80</v>
      </c>
      <c r="E8865">
        <v>43</v>
      </c>
      <c r="F8865" t="s">
        <v>6</v>
      </c>
      <c r="G8865">
        <v>5</v>
      </c>
      <c r="H8865">
        <v>2832.42</v>
      </c>
      <c r="I8865">
        <v>14162.1</v>
      </c>
      <c r="J8865" t="s">
        <v>97</v>
      </c>
      <c r="K8865" t="s">
        <v>82</v>
      </c>
      <c r="L8865" t="s">
        <v>139</v>
      </c>
      <c r="M8865">
        <v>2024</v>
      </c>
      <c r="N8865" t="s">
        <v>84</v>
      </c>
      <c r="O8865" t="s">
        <v>396</v>
      </c>
      <c r="P8865" t="s">
        <v>86</v>
      </c>
    </row>
    <row r="8866" spans="1:16" x14ac:dyDescent="0.45">
      <c r="A8866">
        <v>8865</v>
      </c>
      <c r="B8866" s="10">
        <v>45574</v>
      </c>
      <c r="C8866">
        <v>4675</v>
      </c>
      <c r="D8866" t="s">
        <v>89</v>
      </c>
      <c r="E8866">
        <v>41</v>
      </c>
      <c r="F8866" t="s">
        <v>8</v>
      </c>
      <c r="G8866">
        <v>5</v>
      </c>
      <c r="H8866">
        <v>4644.13</v>
      </c>
      <c r="I8866">
        <v>23220.65</v>
      </c>
      <c r="J8866" t="s">
        <v>97</v>
      </c>
      <c r="K8866" t="s">
        <v>82</v>
      </c>
      <c r="L8866" t="s">
        <v>139</v>
      </c>
      <c r="M8866">
        <v>2024</v>
      </c>
      <c r="N8866" t="s">
        <v>84</v>
      </c>
      <c r="O8866" t="s">
        <v>4586</v>
      </c>
      <c r="P8866" t="s">
        <v>86</v>
      </c>
    </row>
    <row r="8867" spans="1:16" x14ac:dyDescent="0.45">
      <c r="A8867">
        <v>8866</v>
      </c>
      <c r="B8867" s="10">
        <v>45574</v>
      </c>
      <c r="C8867">
        <v>6957</v>
      </c>
      <c r="D8867" t="s">
        <v>80</v>
      </c>
      <c r="E8867">
        <v>39</v>
      </c>
      <c r="F8867" t="s">
        <v>102</v>
      </c>
      <c r="G8867">
        <v>4</v>
      </c>
      <c r="H8867">
        <v>931.66</v>
      </c>
      <c r="I8867">
        <v>3726.64</v>
      </c>
      <c r="J8867" t="s">
        <v>97</v>
      </c>
      <c r="K8867" t="s">
        <v>82</v>
      </c>
      <c r="L8867" t="s">
        <v>139</v>
      </c>
      <c r="M8867">
        <v>2024</v>
      </c>
      <c r="N8867" t="s">
        <v>84</v>
      </c>
      <c r="O8867" t="s">
        <v>1866</v>
      </c>
      <c r="P8867" t="s">
        <v>86</v>
      </c>
    </row>
    <row r="8868" spans="1:16" x14ac:dyDescent="0.45">
      <c r="A8868">
        <v>8867</v>
      </c>
      <c r="B8868" s="10">
        <v>45574</v>
      </c>
      <c r="C8868">
        <v>6255</v>
      </c>
      <c r="D8868" t="s">
        <v>80</v>
      </c>
      <c r="E8868">
        <v>22</v>
      </c>
      <c r="F8868" t="s">
        <v>5</v>
      </c>
      <c r="G8868">
        <v>2</v>
      </c>
      <c r="H8868">
        <v>3497.66</v>
      </c>
      <c r="I8868">
        <v>6995.32</v>
      </c>
      <c r="J8868" t="s">
        <v>95</v>
      </c>
      <c r="K8868" t="s">
        <v>82</v>
      </c>
      <c r="L8868" t="s">
        <v>139</v>
      </c>
      <c r="M8868">
        <v>2024</v>
      </c>
      <c r="N8868" t="s">
        <v>84</v>
      </c>
      <c r="O8868" t="s">
        <v>2623</v>
      </c>
      <c r="P8868" t="s">
        <v>86</v>
      </c>
    </row>
    <row r="8869" spans="1:16" x14ac:dyDescent="0.45">
      <c r="A8869">
        <v>8868</v>
      </c>
      <c r="B8869" s="10">
        <v>45574</v>
      </c>
      <c r="C8869">
        <v>5228</v>
      </c>
      <c r="D8869" t="s">
        <v>89</v>
      </c>
      <c r="E8869">
        <v>32</v>
      </c>
      <c r="F8869" t="s">
        <v>8</v>
      </c>
      <c r="G8869">
        <v>5</v>
      </c>
      <c r="H8869">
        <v>2329.3200000000002</v>
      </c>
      <c r="I8869">
        <v>11646.6</v>
      </c>
      <c r="J8869" t="s">
        <v>87</v>
      </c>
      <c r="K8869" t="s">
        <v>82</v>
      </c>
      <c r="L8869" t="s">
        <v>139</v>
      </c>
      <c r="M8869">
        <v>2024</v>
      </c>
      <c r="N8869" t="s">
        <v>84</v>
      </c>
      <c r="O8869" t="s">
        <v>4107</v>
      </c>
      <c r="P8869" t="s">
        <v>86</v>
      </c>
    </row>
    <row r="8870" spans="1:16" x14ac:dyDescent="0.45">
      <c r="A8870">
        <v>8869</v>
      </c>
      <c r="B8870" s="10">
        <v>45574</v>
      </c>
      <c r="C8870">
        <v>5181</v>
      </c>
      <c r="D8870" t="s">
        <v>80</v>
      </c>
      <c r="E8870">
        <v>53</v>
      </c>
      <c r="F8870" t="s">
        <v>9</v>
      </c>
      <c r="G8870">
        <v>3</v>
      </c>
      <c r="H8870">
        <v>766.51</v>
      </c>
      <c r="I8870">
        <v>2299.5300000000002</v>
      </c>
      <c r="J8870" t="s">
        <v>93</v>
      </c>
      <c r="K8870" t="s">
        <v>82</v>
      </c>
      <c r="L8870" t="s">
        <v>139</v>
      </c>
      <c r="M8870">
        <v>2024</v>
      </c>
      <c r="N8870" t="s">
        <v>84</v>
      </c>
      <c r="O8870" t="s">
        <v>8559</v>
      </c>
      <c r="P8870" t="s">
        <v>748</v>
      </c>
    </row>
    <row r="8871" spans="1:16" x14ac:dyDescent="0.45">
      <c r="A8871">
        <v>8870</v>
      </c>
      <c r="B8871" s="10">
        <v>45574</v>
      </c>
      <c r="C8871">
        <v>2830</v>
      </c>
      <c r="D8871" t="s">
        <v>80</v>
      </c>
      <c r="E8871">
        <v>54</v>
      </c>
      <c r="F8871" t="s">
        <v>9</v>
      </c>
      <c r="G8871">
        <v>2</v>
      </c>
      <c r="H8871">
        <v>422.29</v>
      </c>
      <c r="I8871">
        <v>844.58</v>
      </c>
      <c r="J8871" t="s">
        <v>93</v>
      </c>
      <c r="K8871" t="s">
        <v>567</v>
      </c>
      <c r="L8871" t="s">
        <v>139</v>
      </c>
      <c r="M8871">
        <v>2024</v>
      </c>
      <c r="N8871" t="s">
        <v>84</v>
      </c>
      <c r="O8871" t="s">
        <v>7276</v>
      </c>
      <c r="P8871" t="s">
        <v>86</v>
      </c>
    </row>
    <row r="8872" spans="1:16" x14ac:dyDescent="0.45">
      <c r="A8872">
        <v>8871</v>
      </c>
      <c r="B8872" s="10">
        <v>45574</v>
      </c>
      <c r="C8872">
        <v>4395</v>
      </c>
      <c r="D8872" t="s">
        <v>80</v>
      </c>
      <c r="E8872">
        <v>46</v>
      </c>
      <c r="F8872" t="s">
        <v>8</v>
      </c>
      <c r="G8872">
        <v>5</v>
      </c>
      <c r="H8872">
        <v>2429.67</v>
      </c>
      <c r="I8872">
        <v>12148.35</v>
      </c>
      <c r="J8872" t="s">
        <v>93</v>
      </c>
      <c r="K8872" t="s">
        <v>82</v>
      </c>
      <c r="L8872" t="s">
        <v>139</v>
      </c>
      <c r="M8872">
        <v>2024</v>
      </c>
      <c r="N8872" t="s">
        <v>84</v>
      </c>
      <c r="O8872" t="s">
        <v>4356</v>
      </c>
      <c r="P8872" t="s">
        <v>86</v>
      </c>
    </row>
    <row r="8873" spans="1:16" x14ac:dyDescent="0.45">
      <c r="A8873">
        <v>8872</v>
      </c>
      <c r="B8873" s="10">
        <v>45574</v>
      </c>
      <c r="C8873">
        <v>2203</v>
      </c>
      <c r="D8873" t="s">
        <v>80</v>
      </c>
      <c r="E8873">
        <v>32</v>
      </c>
      <c r="F8873" t="s">
        <v>102</v>
      </c>
      <c r="G8873">
        <v>2</v>
      </c>
      <c r="H8873">
        <v>1232.9000000000001</v>
      </c>
      <c r="I8873">
        <v>2465.8000000000002</v>
      </c>
      <c r="J8873" t="s">
        <v>87</v>
      </c>
      <c r="K8873" t="s">
        <v>82</v>
      </c>
      <c r="L8873" t="s">
        <v>139</v>
      </c>
      <c r="M8873">
        <v>2024</v>
      </c>
      <c r="N8873" t="s">
        <v>84</v>
      </c>
      <c r="O8873" t="s">
        <v>3868</v>
      </c>
      <c r="P8873" t="s">
        <v>86</v>
      </c>
    </row>
    <row r="8874" spans="1:16" x14ac:dyDescent="0.45">
      <c r="A8874">
        <v>8873</v>
      </c>
      <c r="B8874" s="10">
        <v>45574</v>
      </c>
      <c r="C8874">
        <v>3810</v>
      </c>
      <c r="D8874" t="s">
        <v>89</v>
      </c>
      <c r="E8874">
        <v>44</v>
      </c>
      <c r="F8874" t="s">
        <v>7</v>
      </c>
      <c r="G8874">
        <v>1</v>
      </c>
      <c r="H8874">
        <v>1290.01</v>
      </c>
      <c r="I8874">
        <v>1290.01</v>
      </c>
      <c r="J8874" t="s">
        <v>97</v>
      </c>
      <c r="K8874" t="s">
        <v>567</v>
      </c>
      <c r="L8874" t="s">
        <v>139</v>
      </c>
      <c r="M8874">
        <v>2024</v>
      </c>
      <c r="N8874" t="s">
        <v>84</v>
      </c>
      <c r="O8874" t="s">
        <v>7990</v>
      </c>
      <c r="P8874" t="s">
        <v>86</v>
      </c>
    </row>
    <row r="8875" spans="1:16" x14ac:dyDescent="0.45">
      <c r="A8875">
        <v>8874</v>
      </c>
      <c r="B8875" s="10">
        <v>45574</v>
      </c>
      <c r="C8875">
        <v>4092</v>
      </c>
      <c r="D8875" t="s">
        <v>89</v>
      </c>
      <c r="E8875">
        <v>25</v>
      </c>
      <c r="F8875" t="s">
        <v>6</v>
      </c>
      <c r="G8875">
        <v>2</v>
      </c>
      <c r="H8875">
        <v>1635.07</v>
      </c>
      <c r="I8875">
        <v>3270.14</v>
      </c>
      <c r="J8875" t="s">
        <v>87</v>
      </c>
      <c r="K8875" t="s">
        <v>82</v>
      </c>
      <c r="L8875" t="s">
        <v>139</v>
      </c>
      <c r="M8875">
        <v>2024</v>
      </c>
      <c r="N8875" t="s">
        <v>84</v>
      </c>
      <c r="O8875" t="s">
        <v>3869</v>
      </c>
      <c r="P8875" t="s">
        <v>86</v>
      </c>
    </row>
    <row r="8876" spans="1:16" x14ac:dyDescent="0.45">
      <c r="A8876">
        <v>8875</v>
      </c>
      <c r="B8876" s="10">
        <v>45574</v>
      </c>
      <c r="C8876">
        <v>4044</v>
      </c>
      <c r="D8876" t="s">
        <v>89</v>
      </c>
      <c r="E8876">
        <v>46</v>
      </c>
      <c r="F8876" t="s">
        <v>5</v>
      </c>
      <c r="G8876">
        <v>1</v>
      </c>
      <c r="H8876">
        <v>3605.9</v>
      </c>
      <c r="I8876">
        <v>3605.9</v>
      </c>
      <c r="J8876" t="s">
        <v>93</v>
      </c>
      <c r="K8876" t="s">
        <v>82</v>
      </c>
      <c r="L8876" t="s">
        <v>139</v>
      </c>
      <c r="M8876">
        <v>2024</v>
      </c>
      <c r="N8876" t="s">
        <v>84</v>
      </c>
      <c r="O8876" t="s">
        <v>5725</v>
      </c>
      <c r="P8876" t="s">
        <v>86</v>
      </c>
    </row>
    <row r="8877" spans="1:16" x14ac:dyDescent="0.45">
      <c r="A8877">
        <v>8876</v>
      </c>
      <c r="B8877" s="10">
        <v>45574</v>
      </c>
      <c r="C8877">
        <v>7071</v>
      </c>
      <c r="D8877" t="s">
        <v>80</v>
      </c>
      <c r="E8877">
        <v>36</v>
      </c>
      <c r="F8877" t="s">
        <v>8</v>
      </c>
      <c r="G8877">
        <v>2</v>
      </c>
      <c r="H8877">
        <v>862.24</v>
      </c>
      <c r="I8877">
        <v>1724.48</v>
      </c>
      <c r="J8877" t="s">
        <v>97</v>
      </c>
      <c r="K8877" t="s">
        <v>567</v>
      </c>
      <c r="L8877" t="s">
        <v>139</v>
      </c>
      <c r="M8877">
        <v>2024</v>
      </c>
      <c r="N8877" t="s">
        <v>84</v>
      </c>
      <c r="O8877" t="s">
        <v>7198</v>
      </c>
      <c r="P8877" t="s">
        <v>86</v>
      </c>
    </row>
    <row r="8878" spans="1:16" x14ac:dyDescent="0.45">
      <c r="A8878">
        <v>8877</v>
      </c>
      <c r="B8878" s="10">
        <v>45575</v>
      </c>
      <c r="C8878">
        <v>8272</v>
      </c>
      <c r="D8878" t="s">
        <v>80</v>
      </c>
      <c r="E8878">
        <v>48</v>
      </c>
      <c r="F8878" t="s">
        <v>102</v>
      </c>
      <c r="G8878">
        <v>2</v>
      </c>
      <c r="H8878">
        <v>3601.9</v>
      </c>
      <c r="I8878">
        <v>7203.8</v>
      </c>
      <c r="J8878" t="s">
        <v>93</v>
      </c>
      <c r="K8878" t="s">
        <v>82</v>
      </c>
      <c r="L8878" t="s">
        <v>139</v>
      </c>
      <c r="M8878">
        <v>2024</v>
      </c>
      <c r="N8878" t="s">
        <v>668</v>
      </c>
      <c r="O8878" t="s">
        <v>740</v>
      </c>
      <c r="P8878" t="s">
        <v>86</v>
      </c>
    </row>
    <row r="8879" spans="1:16" x14ac:dyDescent="0.45">
      <c r="A8879">
        <v>8878</v>
      </c>
      <c r="B8879" s="10">
        <v>45575</v>
      </c>
      <c r="C8879">
        <v>5673</v>
      </c>
      <c r="D8879" t="s">
        <v>89</v>
      </c>
      <c r="E8879">
        <v>26</v>
      </c>
      <c r="F8879" t="s">
        <v>6</v>
      </c>
      <c r="G8879">
        <v>3</v>
      </c>
      <c r="H8879">
        <v>3924.41</v>
      </c>
      <c r="I8879">
        <v>11773.23</v>
      </c>
      <c r="J8879" t="s">
        <v>87</v>
      </c>
      <c r="K8879" t="s">
        <v>82</v>
      </c>
      <c r="L8879" t="s">
        <v>139</v>
      </c>
      <c r="M8879">
        <v>2024</v>
      </c>
      <c r="N8879" t="s">
        <v>84</v>
      </c>
      <c r="O8879" t="s">
        <v>6193</v>
      </c>
      <c r="P8879" t="s">
        <v>86</v>
      </c>
    </row>
    <row r="8880" spans="1:16" x14ac:dyDescent="0.45">
      <c r="A8880">
        <v>8879</v>
      </c>
      <c r="B8880" s="10">
        <v>45575</v>
      </c>
      <c r="C8880">
        <v>4514</v>
      </c>
      <c r="D8880" t="s">
        <v>80</v>
      </c>
      <c r="E8880">
        <v>27</v>
      </c>
      <c r="F8880" t="s">
        <v>7</v>
      </c>
      <c r="G8880">
        <v>3</v>
      </c>
      <c r="H8880">
        <v>2992.68</v>
      </c>
      <c r="I8880">
        <v>8978.0400000000009</v>
      </c>
      <c r="J8880" t="s">
        <v>87</v>
      </c>
      <c r="K8880" t="s">
        <v>82</v>
      </c>
      <c r="L8880" t="s">
        <v>139</v>
      </c>
      <c r="M8880">
        <v>2024</v>
      </c>
      <c r="N8880" t="s">
        <v>84</v>
      </c>
      <c r="O8880" t="s">
        <v>8372</v>
      </c>
      <c r="P8880" t="s">
        <v>748</v>
      </c>
    </row>
    <row r="8881" spans="1:16" x14ac:dyDescent="0.45">
      <c r="A8881">
        <v>8880</v>
      </c>
      <c r="B8881" s="10">
        <v>45575</v>
      </c>
      <c r="C8881">
        <v>7192</v>
      </c>
      <c r="D8881" t="s">
        <v>89</v>
      </c>
      <c r="E8881">
        <v>54</v>
      </c>
      <c r="F8881" t="s">
        <v>102</v>
      </c>
      <c r="G8881">
        <v>4</v>
      </c>
      <c r="H8881">
        <v>1275.4100000000001</v>
      </c>
      <c r="I8881">
        <v>5101.6400000000003</v>
      </c>
      <c r="J8881" t="s">
        <v>93</v>
      </c>
      <c r="K8881" t="s">
        <v>82</v>
      </c>
      <c r="L8881" t="s">
        <v>139</v>
      </c>
      <c r="M8881">
        <v>2024</v>
      </c>
      <c r="N8881" t="s">
        <v>84</v>
      </c>
      <c r="O8881" t="s">
        <v>2185</v>
      </c>
      <c r="P8881" t="s">
        <v>86</v>
      </c>
    </row>
    <row r="8882" spans="1:16" x14ac:dyDescent="0.45">
      <c r="A8882">
        <v>8881</v>
      </c>
      <c r="B8882" s="10">
        <v>45575</v>
      </c>
      <c r="C8882">
        <v>1144</v>
      </c>
      <c r="D8882" t="s">
        <v>80</v>
      </c>
      <c r="E8882">
        <v>27</v>
      </c>
      <c r="F8882" t="s">
        <v>7</v>
      </c>
      <c r="G8882">
        <v>2</v>
      </c>
      <c r="H8882">
        <v>305.08999999999997</v>
      </c>
      <c r="I8882">
        <v>610.17999999999995</v>
      </c>
      <c r="J8882" t="s">
        <v>87</v>
      </c>
      <c r="K8882" t="s">
        <v>567</v>
      </c>
      <c r="L8882" t="s">
        <v>139</v>
      </c>
      <c r="M8882">
        <v>2024</v>
      </c>
      <c r="N8882" t="s">
        <v>84</v>
      </c>
      <c r="O8882" t="s">
        <v>7128</v>
      </c>
      <c r="P8882" t="s">
        <v>86</v>
      </c>
    </row>
    <row r="8883" spans="1:16" x14ac:dyDescent="0.45">
      <c r="A8883">
        <v>8882</v>
      </c>
      <c r="B8883" s="10">
        <v>45575</v>
      </c>
      <c r="C8883">
        <v>8507</v>
      </c>
      <c r="D8883" t="s">
        <v>89</v>
      </c>
      <c r="E8883">
        <v>50</v>
      </c>
      <c r="F8883" t="s">
        <v>9</v>
      </c>
      <c r="G8883">
        <v>1</v>
      </c>
      <c r="H8883">
        <v>2069.33</v>
      </c>
      <c r="I8883">
        <v>2069.33</v>
      </c>
      <c r="J8883" t="s">
        <v>93</v>
      </c>
      <c r="K8883" t="s">
        <v>82</v>
      </c>
      <c r="L8883" t="s">
        <v>139</v>
      </c>
      <c r="M8883">
        <v>2024</v>
      </c>
      <c r="N8883" t="s">
        <v>84</v>
      </c>
      <c r="O8883" t="s">
        <v>5726</v>
      </c>
      <c r="P8883" t="s">
        <v>86</v>
      </c>
    </row>
    <row r="8884" spans="1:16" x14ac:dyDescent="0.45">
      <c r="A8884">
        <v>8883</v>
      </c>
      <c r="B8884" s="10">
        <v>45575</v>
      </c>
      <c r="C8884">
        <v>5857</v>
      </c>
      <c r="D8884" t="s">
        <v>89</v>
      </c>
      <c r="E8884">
        <v>42</v>
      </c>
      <c r="F8884" t="s">
        <v>6</v>
      </c>
      <c r="G8884">
        <v>2</v>
      </c>
      <c r="H8884">
        <v>4244.8500000000004</v>
      </c>
      <c r="I8884">
        <v>8489.7000000000007</v>
      </c>
      <c r="J8884" t="s">
        <v>97</v>
      </c>
      <c r="K8884" t="s">
        <v>82</v>
      </c>
      <c r="L8884" t="s">
        <v>139</v>
      </c>
      <c r="M8884">
        <v>2024</v>
      </c>
      <c r="N8884" t="s">
        <v>84</v>
      </c>
      <c r="O8884" t="s">
        <v>2912</v>
      </c>
      <c r="P8884" t="s">
        <v>86</v>
      </c>
    </row>
    <row r="8885" spans="1:16" x14ac:dyDescent="0.45">
      <c r="A8885">
        <v>8884</v>
      </c>
      <c r="B8885" s="10">
        <v>45575</v>
      </c>
      <c r="C8885">
        <v>2377</v>
      </c>
      <c r="D8885" t="s">
        <v>89</v>
      </c>
      <c r="E8885">
        <v>21</v>
      </c>
      <c r="F8885" t="s">
        <v>6</v>
      </c>
      <c r="G8885">
        <v>5</v>
      </c>
      <c r="H8885">
        <v>554.26</v>
      </c>
      <c r="I8885">
        <v>2771.3</v>
      </c>
      <c r="J8885" t="s">
        <v>95</v>
      </c>
      <c r="K8885" t="s">
        <v>82</v>
      </c>
      <c r="L8885" t="s">
        <v>139</v>
      </c>
      <c r="M8885">
        <v>2024</v>
      </c>
      <c r="N8885" t="s">
        <v>84</v>
      </c>
      <c r="O8885" t="s">
        <v>4973</v>
      </c>
      <c r="P8885" t="s">
        <v>86</v>
      </c>
    </row>
    <row r="8886" spans="1:16" x14ac:dyDescent="0.45">
      <c r="A8886">
        <v>8885</v>
      </c>
      <c r="B8886" s="10">
        <v>45575</v>
      </c>
      <c r="C8886">
        <v>4146</v>
      </c>
      <c r="D8886" t="s">
        <v>80</v>
      </c>
      <c r="E8886">
        <v>22</v>
      </c>
      <c r="F8886" t="s">
        <v>7</v>
      </c>
      <c r="G8886">
        <v>1</v>
      </c>
      <c r="H8886">
        <v>3736.91</v>
      </c>
      <c r="I8886">
        <v>3736.91</v>
      </c>
      <c r="J8886" t="s">
        <v>95</v>
      </c>
      <c r="K8886" t="s">
        <v>82</v>
      </c>
      <c r="L8886" t="s">
        <v>139</v>
      </c>
      <c r="M8886">
        <v>2024</v>
      </c>
      <c r="N8886" t="s">
        <v>84</v>
      </c>
      <c r="O8886" t="s">
        <v>5109</v>
      </c>
      <c r="P8886" t="s">
        <v>86</v>
      </c>
    </row>
    <row r="8887" spans="1:16" x14ac:dyDescent="0.45">
      <c r="A8887">
        <v>8886</v>
      </c>
      <c r="B8887" s="10">
        <v>45575</v>
      </c>
      <c r="C8887">
        <v>6024</v>
      </c>
      <c r="D8887" t="s">
        <v>89</v>
      </c>
      <c r="E8887">
        <v>40</v>
      </c>
      <c r="F8887" t="s">
        <v>9</v>
      </c>
      <c r="G8887">
        <v>5</v>
      </c>
      <c r="H8887">
        <v>2366.0500000000002</v>
      </c>
      <c r="I8887">
        <v>11830.25</v>
      </c>
      <c r="J8887" t="s">
        <v>97</v>
      </c>
      <c r="K8887" t="s">
        <v>82</v>
      </c>
      <c r="L8887" t="s">
        <v>139</v>
      </c>
      <c r="M8887">
        <v>2024</v>
      </c>
      <c r="N8887" t="s">
        <v>84</v>
      </c>
      <c r="O8887" t="s">
        <v>4587</v>
      </c>
      <c r="P8887" t="s">
        <v>86</v>
      </c>
    </row>
    <row r="8888" spans="1:16" x14ac:dyDescent="0.45">
      <c r="A8888">
        <v>8887</v>
      </c>
      <c r="B8888" s="10">
        <v>45575</v>
      </c>
      <c r="C8888">
        <v>1793</v>
      </c>
      <c r="D8888" t="s">
        <v>80</v>
      </c>
      <c r="E8888">
        <v>56</v>
      </c>
      <c r="F8888" t="s">
        <v>5</v>
      </c>
      <c r="G8888">
        <v>4</v>
      </c>
      <c r="H8888">
        <v>4499.22</v>
      </c>
      <c r="I8888">
        <v>17996.88</v>
      </c>
      <c r="J8888" t="s">
        <v>81</v>
      </c>
      <c r="K8888" t="s">
        <v>82</v>
      </c>
      <c r="L8888" t="s">
        <v>139</v>
      </c>
      <c r="M8888">
        <v>2024</v>
      </c>
      <c r="N8888" t="s">
        <v>84</v>
      </c>
      <c r="O8888" t="s">
        <v>1539</v>
      </c>
      <c r="P8888" t="s">
        <v>86</v>
      </c>
    </row>
    <row r="8889" spans="1:16" x14ac:dyDescent="0.45">
      <c r="A8889">
        <v>8888</v>
      </c>
      <c r="B8889" s="10">
        <v>45575</v>
      </c>
      <c r="C8889">
        <v>6756</v>
      </c>
      <c r="D8889" t="s">
        <v>80</v>
      </c>
      <c r="E8889">
        <v>22</v>
      </c>
      <c r="F8889" t="s">
        <v>8</v>
      </c>
      <c r="G8889">
        <v>5</v>
      </c>
      <c r="H8889">
        <v>1813.18</v>
      </c>
      <c r="I8889">
        <v>9065.9</v>
      </c>
      <c r="J8889" t="s">
        <v>95</v>
      </c>
      <c r="K8889" t="s">
        <v>82</v>
      </c>
      <c r="L8889" t="s">
        <v>139</v>
      </c>
      <c r="M8889">
        <v>2024</v>
      </c>
      <c r="N8889" t="s">
        <v>84</v>
      </c>
      <c r="O8889" t="s">
        <v>4974</v>
      </c>
      <c r="P8889" t="s">
        <v>86</v>
      </c>
    </row>
    <row r="8890" spans="1:16" x14ac:dyDescent="0.45">
      <c r="A8890">
        <v>8889</v>
      </c>
      <c r="B8890" s="10">
        <v>45575</v>
      </c>
      <c r="C8890">
        <v>5414</v>
      </c>
      <c r="D8890" t="s">
        <v>89</v>
      </c>
      <c r="E8890">
        <v>25</v>
      </c>
      <c r="F8890" t="s">
        <v>9</v>
      </c>
      <c r="G8890">
        <v>4</v>
      </c>
      <c r="H8890">
        <v>3538.51</v>
      </c>
      <c r="I8890">
        <v>14154.04</v>
      </c>
      <c r="J8890" t="s">
        <v>87</v>
      </c>
      <c r="K8890" t="s">
        <v>82</v>
      </c>
      <c r="L8890" t="s">
        <v>139</v>
      </c>
      <c r="M8890">
        <v>2024</v>
      </c>
      <c r="N8890" t="s">
        <v>84</v>
      </c>
      <c r="O8890" t="s">
        <v>1180</v>
      </c>
      <c r="P8890" t="s">
        <v>86</v>
      </c>
    </row>
    <row r="8891" spans="1:16" x14ac:dyDescent="0.45">
      <c r="A8891">
        <v>8890</v>
      </c>
      <c r="B8891" s="10">
        <v>45575</v>
      </c>
      <c r="C8891">
        <v>2110</v>
      </c>
      <c r="D8891" t="s">
        <v>89</v>
      </c>
      <c r="E8891">
        <v>34</v>
      </c>
      <c r="F8891" t="s">
        <v>102</v>
      </c>
      <c r="G8891">
        <v>4</v>
      </c>
      <c r="H8891">
        <v>3713.59</v>
      </c>
      <c r="I8891">
        <v>14854.36</v>
      </c>
      <c r="J8891" t="s">
        <v>87</v>
      </c>
      <c r="K8891" t="s">
        <v>82</v>
      </c>
      <c r="L8891" t="s">
        <v>139</v>
      </c>
      <c r="M8891">
        <v>2024</v>
      </c>
      <c r="N8891" t="s">
        <v>84</v>
      </c>
      <c r="O8891" t="s">
        <v>1181</v>
      </c>
      <c r="P8891" t="s">
        <v>86</v>
      </c>
    </row>
    <row r="8892" spans="1:16" x14ac:dyDescent="0.45">
      <c r="A8892">
        <v>8891</v>
      </c>
      <c r="B8892" s="10">
        <v>45576</v>
      </c>
      <c r="C8892">
        <v>6672</v>
      </c>
      <c r="D8892" t="s">
        <v>80</v>
      </c>
      <c r="E8892">
        <v>18</v>
      </c>
      <c r="F8892" t="s">
        <v>7</v>
      </c>
      <c r="G8892">
        <v>4</v>
      </c>
      <c r="H8892">
        <v>1033.77</v>
      </c>
      <c r="I8892">
        <v>4135.08</v>
      </c>
      <c r="J8892" t="s">
        <v>95</v>
      </c>
      <c r="K8892" t="s">
        <v>82</v>
      </c>
      <c r="L8892" t="s">
        <v>139</v>
      </c>
      <c r="M8892">
        <v>2024</v>
      </c>
      <c r="N8892" t="s">
        <v>84</v>
      </c>
      <c r="O8892" t="s">
        <v>205</v>
      </c>
      <c r="P8892" t="s">
        <v>86</v>
      </c>
    </row>
    <row r="8893" spans="1:16" x14ac:dyDescent="0.45">
      <c r="A8893">
        <v>8892</v>
      </c>
      <c r="B8893" s="10">
        <v>45576</v>
      </c>
      <c r="C8893">
        <v>5053</v>
      </c>
      <c r="D8893" t="s">
        <v>80</v>
      </c>
      <c r="E8893">
        <v>29</v>
      </c>
      <c r="F8893" t="s">
        <v>6</v>
      </c>
      <c r="G8893">
        <v>5</v>
      </c>
      <c r="H8893">
        <v>832.83</v>
      </c>
      <c r="I8893">
        <v>4164.1499999999996</v>
      </c>
      <c r="J8893" t="s">
        <v>87</v>
      </c>
      <c r="K8893" t="s">
        <v>82</v>
      </c>
      <c r="L8893" t="s">
        <v>139</v>
      </c>
      <c r="M8893">
        <v>2024</v>
      </c>
      <c r="N8893" t="s">
        <v>84</v>
      </c>
      <c r="O8893" t="s">
        <v>9023</v>
      </c>
      <c r="P8893" t="s">
        <v>748</v>
      </c>
    </row>
    <row r="8894" spans="1:16" x14ac:dyDescent="0.45">
      <c r="A8894">
        <v>8893</v>
      </c>
      <c r="B8894" s="10">
        <v>45576</v>
      </c>
      <c r="C8894">
        <v>4937</v>
      </c>
      <c r="D8894" t="s">
        <v>89</v>
      </c>
      <c r="E8894">
        <v>52</v>
      </c>
      <c r="F8894" t="s">
        <v>102</v>
      </c>
      <c r="G8894">
        <v>4</v>
      </c>
      <c r="H8894">
        <v>509.02</v>
      </c>
      <c r="I8894">
        <v>2036.08</v>
      </c>
      <c r="J8894" t="s">
        <v>93</v>
      </c>
      <c r="K8894" t="s">
        <v>82</v>
      </c>
      <c r="L8894" t="s">
        <v>139</v>
      </c>
      <c r="M8894">
        <v>2024</v>
      </c>
      <c r="N8894" t="s">
        <v>84</v>
      </c>
      <c r="O8894" t="s">
        <v>2186</v>
      </c>
      <c r="P8894" t="s">
        <v>86</v>
      </c>
    </row>
    <row r="8895" spans="1:16" x14ac:dyDescent="0.45">
      <c r="A8895">
        <v>8894</v>
      </c>
      <c r="B8895" s="10">
        <v>45576</v>
      </c>
      <c r="C8895">
        <v>4963</v>
      </c>
      <c r="D8895" t="s">
        <v>89</v>
      </c>
      <c r="E8895">
        <v>31</v>
      </c>
      <c r="F8895" t="s">
        <v>6</v>
      </c>
      <c r="G8895">
        <v>4</v>
      </c>
      <c r="H8895">
        <v>3522.83</v>
      </c>
      <c r="I8895">
        <v>14091.32</v>
      </c>
      <c r="J8895" t="s">
        <v>87</v>
      </c>
      <c r="K8895" t="s">
        <v>82</v>
      </c>
      <c r="L8895" t="s">
        <v>139</v>
      </c>
      <c r="M8895">
        <v>2024</v>
      </c>
      <c r="N8895" t="s">
        <v>84</v>
      </c>
      <c r="O8895" t="s">
        <v>1182</v>
      </c>
      <c r="P8895" t="s">
        <v>86</v>
      </c>
    </row>
    <row r="8896" spans="1:16" x14ac:dyDescent="0.45">
      <c r="A8896">
        <v>8895</v>
      </c>
      <c r="B8896" s="10">
        <v>45576</v>
      </c>
      <c r="C8896">
        <v>5942</v>
      </c>
      <c r="D8896" t="s">
        <v>80</v>
      </c>
      <c r="E8896">
        <v>35</v>
      </c>
      <c r="F8896" t="s">
        <v>9</v>
      </c>
      <c r="G8896">
        <v>3</v>
      </c>
      <c r="H8896">
        <v>2763.34</v>
      </c>
      <c r="I8896">
        <v>8290.02</v>
      </c>
      <c r="J8896" t="s">
        <v>97</v>
      </c>
      <c r="K8896" t="s">
        <v>82</v>
      </c>
      <c r="L8896" t="s">
        <v>139</v>
      </c>
      <c r="M8896">
        <v>2024</v>
      </c>
      <c r="N8896" t="s">
        <v>668</v>
      </c>
      <c r="O8896" t="s">
        <v>9547</v>
      </c>
      <c r="P8896" t="s">
        <v>86</v>
      </c>
    </row>
    <row r="8897" spans="1:16" x14ac:dyDescent="0.45">
      <c r="A8897">
        <v>8896</v>
      </c>
      <c r="B8897" s="10">
        <v>45576</v>
      </c>
      <c r="C8897">
        <v>6897</v>
      </c>
      <c r="D8897" t="s">
        <v>89</v>
      </c>
      <c r="E8897">
        <v>27</v>
      </c>
      <c r="F8897" t="s">
        <v>6</v>
      </c>
      <c r="G8897">
        <v>2</v>
      </c>
      <c r="H8897">
        <v>479.26</v>
      </c>
      <c r="I8897">
        <v>958.52</v>
      </c>
      <c r="J8897" t="s">
        <v>87</v>
      </c>
      <c r="K8897" t="s">
        <v>567</v>
      </c>
      <c r="L8897" t="s">
        <v>139</v>
      </c>
      <c r="M8897">
        <v>2024</v>
      </c>
      <c r="N8897" t="s">
        <v>84</v>
      </c>
      <c r="O8897" t="s">
        <v>7129</v>
      </c>
      <c r="P8897" t="s">
        <v>86</v>
      </c>
    </row>
    <row r="8898" spans="1:16" x14ac:dyDescent="0.45">
      <c r="A8898">
        <v>8897</v>
      </c>
      <c r="B8898" s="10">
        <v>45576</v>
      </c>
      <c r="C8898">
        <v>9974</v>
      </c>
      <c r="D8898" t="s">
        <v>89</v>
      </c>
      <c r="E8898">
        <v>32</v>
      </c>
      <c r="F8898" t="s">
        <v>6</v>
      </c>
      <c r="G8898">
        <v>4</v>
      </c>
      <c r="H8898">
        <v>1576.25</v>
      </c>
      <c r="I8898">
        <v>6305</v>
      </c>
      <c r="J8898" t="s">
        <v>87</v>
      </c>
      <c r="K8898" t="s">
        <v>82</v>
      </c>
      <c r="L8898" t="s">
        <v>139</v>
      </c>
      <c r="M8898">
        <v>2024</v>
      </c>
      <c r="N8898" t="s">
        <v>84</v>
      </c>
      <c r="O8898" t="s">
        <v>1183</v>
      </c>
      <c r="P8898" t="s">
        <v>86</v>
      </c>
    </row>
    <row r="8899" spans="1:16" x14ac:dyDescent="0.45">
      <c r="A8899">
        <v>8898</v>
      </c>
      <c r="B8899" s="10">
        <v>45576</v>
      </c>
      <c r="C8899">
        <v>2116</v>
      </c>
      <c r="D8899" t="s">
        <v>89</v>
      </c>
      <c r="E8899">
        <v>59</v>
      </c>
      <c r="F8899" t="s">
        <v>6</v>
      </c>
      <c r="G8899">
        <v>1</v>
      </c>
      <c r="H8899">
        <v>754.61</v>
      </c>
      <c r="I8899">
        <v>754.61</v>
      </c>
      <c r="J8899" t="s">
        <v>81</v>
      </c>
      <c r="K8899" t="s">
        <v>567</v>
      </c>
      <c r="L8899" t="s">
        <v>139</v>
      </c>
      <c r="M8899">
        <v>2024</v>
      </c>
      <c r="N8899" t="s">
        <v>84</v>
      </c>
      <c r="O8899" t="s">
        <v>8131</v>
      </c>
      <c r="P8899" t="s">
        <v>86</v>
      </c>
    </row>
    <row r="8900" spans="1:16" x14ac:dyDescent="0.45">
      <c r="A8900">
        <v>8899</v>
      </c>
      <c r="B8900" s="10">
        <v>45576</v>
      </c>
      <c r="C8900">
        <v>2750</v>
      </c>
      <c r="D8900" t="s">
        <v>89</v>
      </c>
      <c r="E8900">
        <v>50</v>
      </c>
      <c r="F8900" t="s">
        <v>6</v>
      </c>
      <c r="G8900">
        <v>1</v>
      </c>
      <c r="H8900">
        <v>508.77</v>
      </c>
      <c r="I8900">
        <v>508.77</v>
      </c>
      <c r="J8900" t="s">
        <v>93</v>
      </c>
      <c r="K8900" t="s">
        <v>567</v>
      </c>
      <c r="L8900" t="s">
        <v>139</v>
      </c>
      <c r="M8900">
        <v>2024</v>
      </c>
      <c r="N8900" t="s">
        <v>84</v>
      </c>
      <c r="O8900" t="s">
        <v>7854</v>
      </c>
      <c r="P8900" t="s">
        <v>86</v>
      </c>
    </row>
    <row r="8901" spans="1:16" x14ac:dyDescent="0.45">
      <c r="A8901">
        <v>8900</v>
      </c>
      <c r="B8901" s="10">
        <v>45576</v>
      </c>
      <c r="C8901">
        <v>5027</v>
      </c>
      <c r="D8901" t="s">
        <v>80</v>
      </c>
      <c r="E8901">
        <v>36</v>
      </c>
      <c r="F8901" t="s">
        <v>102</v>
      </c>
      <c r="G8901">
        <v>3</v>
      </c>
      <c r="H8901">
        <v>1528.92</v>
      </c>
      <c r="I8901">
        <v>4586.76</v>
      </c>
      <c r="J8901" t="s">
        <v>97</v>
      </c>
      <c r="K8901" t="s">
        <v>82</v>
      </c>
      <c r="L8901" t="s">
        <v>139</v>
      </c>
      <c r="M8901">
        <v>2024</v>
      </c>
      <c r="N8901" t="s">
        <v>84</v>
      </c>
      <c r="O8901" t="s">
        <v>6405</v>
      </c>
      <c r="P8901" t="s">
        <v>86</v>
      </c>
    </row>
    <row r="8902" spans="1:16" x14ac:dyDescent="0.45">
      <c r="A8902">
        <v>8901</v>
      </c>
      <c r="B8902" s="10">
        <v>45576</v>
      </c>
      <c r="C8902">
        <v>6745</v>
      </c>
      <c r="D8902" t="s">
        <v>80</v>
      </c>
      <c r="E8902">
        <v>51</v>
      </c>
      <c r="F8902" t="s">
        <v>7</v>
      </c>
      <c r="G8902">
        <v>5</v>
      </c>
      <c r="H8902">
        <v>526.66999999999996</v>
      </c>
      <c r="I8902">
        <v>2633.35</v>
      </c>
      <c r="J8902" t="s">
        <v>93</v>
      </c>
      <c r="K8902" t="s">
        <v>82</v>
      </c>
      <c r="L8902" t="s">
        <v>139</v>
      </c>
      <c r="M8902">
        <v>2024</v>
      </c>
      <c r="N8902" t="s">
        <v>84</v>
      </c>
      <c r="O8902" t="s">
        <v>4357</v>
      </c>
      <c r="P8902" t="s">
        <v>86</v>
      </c>
    </row>
    <row r="8903" spans="1:16" x14ac:dyDescent="0.45">
      <c r="A8903">
        <v>8902</v>
      </c>
      <c r="B8903" s="10">
        <v>45576</v>
      </c>
      <c r="C8903">
        <v>6064</v>
      </c>
      <c r="D8903" t="s">
        <v>89</v>
      </c>
      <c r="E8903">
        <v>62</v>
      </c>
      <c r="F8903" t="s">
        <v>8</v>
      </c>
      <c r="G8903">
        <v>5</v>
      </c>
      <c r="H8903">
        <v>1337.92</v>
      </c>
      <c r="I8903">
        <v>6689.6</v>
      </c>
      <c r="J8903" t="s">
        <v>81</v>
      </c>
      <c r="K8903" t="s">
        <v>82</v>
      </c>
      <c r="L8903" t="s">
        <v>139</v>
      </c>
      <c r="M8903">
        <v>2024</v>
      </c>
      <c r="N8903" t="s">
        <v>84</v>
      </c>
      <c r="O8903" t="s">
        <v>4802</v>
      </c>
      <c r="P8903" t="s">
        <v>86</v>
      </c>
    </row>
    <row r="8904" spans="1:16" x14ac:dyDescent="0.45">
      <c r="A8904">
        <v>8903</v>
      </c>
      <c r="B8904" s="10">
        <v>45576</v>
      </c>
      <c r="C8904">
        <v>6938</v>
      </c>
      <c r="D8904" t="s">
        <v>89</v>
      </c>
      <c r="E8904">
        <v>42</v>
      </c>
      <c r="F8904" t="s">
        <v>102</v>
      </c>
      <c r="G8904">
        <v>5</v>
      </c>
      <c r="H8904">
        <v>2785.96</v>
      </c>
      <c r="I8904">
        <v>13929.8</v>
      </c>
      <c r="J8904" t="s">
        <v>97</v>
      </c>
      <c r="K8904" t="s">
        <v>82</v>
      </c>
      <c r="L8904" t="s">
        <v>139</v>
      </c>
      <c r="M8904">
        <v>2024</v>
      </c>
      <c r="N8904" t="s">
        <v>84</v>
      </c>
      <c r="O8904" t="s">
        <v>4588</v>
      </c>
      <c r="P8904" t="s">
        <v>86</v>
      </c>
    </row>
    <row r="8905" spans="1:16" x14ac:dyDescent="0.45">
      <c r="A8905">
        <v>8904</v>
      </c>
      <c r="B8905" s="10">
        <v>45576</v>
      </c>
      <c r="C8905">
        <v>4397</v>
      </c>
      <c r="D8905" t="s">
        <v>80</v>
      </c>
      <c r="E8905">
        <v>33</v>
      </c>
      <c r="F8905" t="s">
        <v>5</v>
      </c>
      <c r="G8905">
        <v>4</v>
      </c>
      <c r="H8905">
        <v>2826.48</v>
      </c>
      <c r="I8905">
        <v>11305.92</v>
      </c>
      <c r="J8905" t="s">
        <v>87</v>
      </c>
      <c r="K8905" t="s">
        <v>82</v>
      </c>
      <c r="L8905" t="s">
        <v>139</v>
      </c>
      <c r="M8905">
        <v>2024</v>
      </c>
      <c r="N8905" t="s">
        <v>84</v>
      </c>
      <c r="O8905" t="s">
        <v>1184</v>
      </c>
      <c r="P8905" t="s">
        <v>86</v>
      </c>
    </row>
    <row r="8906" spans="1:16" x14ac:dyDescent="0.45">
      <c r="A8906">
        <v>8905</v>
      </c>
      <c r="B8906" s="10">
        <v>45577</v>
      </c>
      <c r="C8906">
        <v>9265</v>
      </c>
      <c r="D8906" t="s">
        <v>80</v>
      </c>
      <c r="E8906">
        <v>25</v>
      </c>
      <c r="F8906" t="s">
        <v>7</v>
      </c>
      <c r="G8906">
        <v>5</v>
      </c>
      <c r="H8906">
        <v>881.61</v>
      </c>
      <c r="I8906">
        <v>4408.05</v>
      </c>
      <c r="J8906" t="s">
        <v>87</v>
      </c>
      <c r="K8906" t="s">
        <v>82</v>
      </c>
      <c r="L8906" t="s">
        <v>139</v>
      </c>
      <c r="M8906">
        <v>2024</v>
      </c>
      <c r="N8906" t="s">
        <v>84</v>
      </c>
      <c r="O8906" t="s">
        <v>397</v>
      </c>
      <c r="P8906" t="s">
        <v>86</v>
      </c>
    </row>
    <row r="8907" spans="1:16" x14ac:dyDescent="0.45">
      <c r="A8907">
        <v>8906</v>
      </c>
      <c r="B8907" s="10">
        <v>45577</v>
      </c>
      <c r="C8907">
        <v>2359</v>
      </c>
      <c r="D8907" t="s">
        <v>80</v>
      </c>
      <c r="E8907">
        <v>52</v>
      </c>
      <c r="F8907" t="s">
        <v>7</v>
      </c>
      <c r="G8907">
        <v>5</v>
      </c>
      <c r="H8907">
        <v>995.52</v>
      </c>
      <c r="I8907">
        <v>4977.6000000000004</v>
      </c>
      <c r="J8907" t="s">
        <v>93</v>
      </c>
      <c r="K8907" t="s">
        <v>82</v>
      </c>
      <c r="L8907" t="s">
        <v>139</v>
      </c>
      <c r="M8907">
        <v>2024</v>
      </c>
      <c r="N8907" t="s">
        <v>84</v>
      </c>
      <c r="O8907" t="s">
        <v>4358</v>
      </c>
      <c r="P8907" t="s">
        <v>86</v>
      </c>
    </row>
    <row r="8908" spans="1:16" x14ac:dyDescent="0.45">
      <c r="A8908">
        <v>8907</v>
      </c>
      <c r="B8908" s="10">
        <v>45577</v>
      </c>
      <c r="C8908">
        <v>5853</v>
      </c>
      <c r="D8908" t="s">
        <v>80</v>
      </c>
      <c r="E8908">
        <v>38</v>
      </c>
      <c r="F8908" t="s">
        <v>5</v>
      </c>
      <c r="G8908">
        <v>2</v>
      </c>
      <c r="H8908">
        <v>4282.1099999999997</v>
      </c>
      <c r="I8908">
        <v>8564.2199999999993</v>
      </c>
      <c r="J8908" t="s">
        <v>97</v>
      </c>
      <c r="K8908" t="s">
        <v>82</v>
      </c>
      <c r="L8908" t="s">
        <v>139</v>
      </c>
      <c r="M8908">
        <v>2024</v>
      </c>
      <c r="N8908" t="s">
        <v>84</v>
      </c>
      <c r="O8908" t="s">
        <v>2913</v>
      </c>
      <c r="P8908" t="s">
        <v>86</v>
      </c>
    </row>
    <row r="8909" spans="1:16" x14ac:dyDescent="0.45">
      <c r="A8909">
        <v>8908</v>
      </c>
      <c r="B8909" s="10">
        <v>45577</v>
      </c>
      <c r="C8909">
        <v>2941</v>
      </c>
      <c r="D8909" t="s">
        <v>80</v>
      </c>
      <c r="E8909">
        <v>36</v>
      </c>
      <c r="F8909" t="s">
        <v>9</v>
      </c>
      <c r="G8909">
        <v>4</v>
      </c>
      <c r="H8909">
        <v>876.33</v>
      </c>
      <c r="I8909">
        <v>3505.32</v>
      </c>
      <c r="J8909" t="s">
        <v>97</v>
      </c>
      <c r="K8909" t="s">
        <v>82</v>
      </c>
      <c r="L8909" t="s">
        <v>139</v>
      </c>
      <c r="M8909">
        <v>2024</v>
      </c>
      <c r="N8909" t="s">
        <v>668</v>
      </c>
      <c r="O8909" t="s">
        <v>10074</v>
      </c>
      <c r="P8909" t="s">
        <v>86</v>
      </c>
    </row>
    <row r="8910" spans="1:16" x14ac:dyDescent="0.45">
      <c r="A8910">
        <v>8909</v>
      </c>
      <c r="B8910" s="10">
        <v>45577</v>
      </c>
      <c r="C8910">
        <v>4148</v>
      </c>
      <c r="D8910" t="s">
        <v>89</v>
      </c>
      <c r="E8910">
        <v>63</v>
      </c>
      <c r="F8910" t="s">
        <v>5</v>
      </c>
      <c r="G8910">
        <v>4</v>
      </c>
      <c r="H8910">
        <v>276.42</v>
      </c>
      <c r="I8910">
        <v>1105.68</v>
      </c>
      <c r="J8910" t="s">
        <v>81</v>
      </c>
      <c r="K8910" t="s">
        <v>567</v>
      </c>
      <c r="L8910" t="s">
        <v>139</v>
      </c>
      <c r="M8910">
        <v>2024</v>
      </c>
      <c r="N8910" t="s">
        <v>668</v>
      </c>
      <c r="O8910" t="s">
        <v>9387</v>
      </c>
      <c r="P8910" t="s">
        <v>86</v>
      </c>
    </row>
    <row r="8911" spans="1:16" x14ac:dyDescent="0.45">
      <c r="A8911">
        <v>8910</v>
      </c>
      <c r="B8911" s="10">
        <v>45577</v>
      </c>
      <c r="C8911">
        <v>8933</v>
      </c>
      <c r="D8911" t="s">
        <v>89</v>
      </c>
      <c r="E8911">
        <v>28</v>
      </c>
      <c r="F8911" t="s">
        <v>9</v>
      </c>
      <c r="G8911">
        <v>1</v>
      </c>
      <c r="H8911">
        <v>1261.8599999999999</v>
      </c>
      <c r="I8911">
        <v>1261.8599999999999</v>
      </c>
      <c r="J8911" t="s">
        <v>87</v>
      </c>
      <c r="K8911" t="s">
        <v>567</v>
      </c>
      <c r="L8911" t="s">
        <v>139</v>
      </c>
      <c r="M8911">
        <v>2024</v>
      </c>
      <c r="N8911" t="s">
        <v>84</v>
      </c>
      <c r="O8911" t="s">
        <v>8267</v>
      </c>
      <c r="P8911" t="s">
        <v>86</v>
      </c>
    </row>
    <row r="8912" spans="1:16" x14ac:dyDescent="0.45">
      <c r="A8912">
        <v>8911</v>
      </c>
      <c r="B8912" s="10">
        <v>45577</v>
      </c>
      <c r="C8912">
        <v>2285</v>
      </c>
      <c r="D8912" t="s">
        <v>80</v>
      </c>
      <c r="E8912">
        <v>61</v>
      </c>
      <c r="F8912" t="s">
        <v>8</v>
      </c>
      <c r="G8912">
        <v>1</v>
      </c>
      <c r="H8912">
        <v>2903.31</v>
      </c>
      <c r="I8912">
        <v>2903.31</v>
      </c>
      <c r="J8912" t="s">
        <v>81</v>
      </c>
      <c r="K8912" t="s">
        <v>82</v>
      </c>
      <c r="L8912" t="s">
        <v>139</v>
      </c>
      <c r="M8912">
        <v>2024</v>
      </c>
      <c r="N8912" t="s">
        <v>84</v>
      </c>
      <c r="O8912" t="s">
        <v>5962</v>
      </c>
      <c r="P8912" t="s">
        <v>86</v>
      </c>
    </row>
    <row r="8913" spans="1:16" x14ac:dyDescent="0.45">
      <c r="A8913">
        <v>8912</v>
      </c>
      <c r="B8913" s="10">
        <v>45577</v>
      </c>
      <c r="C8913">
        <v>7474</v>
      </c>
      <c r="D8913" t="s">
        <v>80</v>
      </c>
      <c r="E8913">
        <v>28</v>
      </c>
      <c r="F8913" t="s">
        <v>9</v>
      </c>
      <c r="G8913">
        <v>2</v>
      </c>
      <c r="H8913">
        <v>85.76</v>
      </c>
      <c r="I8913">
        <v>171.52</v>
      </c>
      <c r="J8913" t="s">
        <v>87</v>
      </c>
      <c r="K8913" t="s">
        <v>567</v>
      </c>
      <c r="L8913" t="s">
        <v>139</v>
      </c>
      <c r="M8913">
        <v>2024</v>
      </c>
      <c r="N8913" t="s">
        <v>84</v>
      </c>
      <c r="O8913" t="s">
        <v>7130</v>
      </c>
      <c r="P8913" t="s">
        <v>86</v>
      </c>
    </row>
    <row r="8914" spans="1:16" x14ac:dyDescent="0.45">
      <c r="A8914">
        <v>8913</v>
      </c>
      <c r="B8914" s="10">
        <v>45577</v>
      </c>
      <c r="C8914">
        <v>1770</v>
      </c>
      <c r="D8914" t="s">
        <v>89</v>
      </c>
      <c r="E8914">
        <v>28</v>
      </c>
      <c r="F8914" t="s">
        <v>8</v>
      </c>
      <c r="G8914">
        <v>3</v>
      </c>
      <c r="H8914">
        <v>4925.6899999999996</v>
      </c>
      <c r="I8914">
        <v>14777.07</v>
      </c>
      <c r="J8914" t="s">
        <v>87</v>
      </c>
      <c r="K8914" t="s">
        <v>82</v>
      </c>
      <c r="L8914" t="s">
        <v>139</v>
      </c>
      <c r="M8914">
        <v>2024</v>
      </c>
      <c r="N8914" t="s">
        <v>84</v>
      </c>
      <c r="O8914" t="s">
        <v>6194</v>
      </c>
      <c r="P8914" t="s">
        <v>86</v>
      </c>
    </row>
    <row r="8915" spans="1:16" x14ac:dyDescent="0.45">
      <c r="A8915">
        <v>8914</v>
      </c>
      <c r="B8915" s="10">
        <v>45577</v>
      </c>
      <c r="C8915">
        <v>2843</v>
      </c>
      <c r="D8915" t="s">
        <v>80</v>
      </c>
      <c r="E8915">
        <v>39</v>
      </c>
      <c r="F8915" t="s">
        <v>8</v>
      </c>
      <c r="G8915">
        <v>4</v>
      </c>
      <c r="H8915">
        <v>1190.43</v>
      </c>
      <c r="I8915">
        <v>4761.72</v>
      </c>
      <c r="J8915" t="s">
        <v>97</v>
      </c>
      <c r="K8915" t="s">
        <v>82</v>
      </c>
      <c r="L8915" t="s">
        <v>139</v>
      </c>
      <c r="M8915">
        <v>2024</v>
      </c>
      <c r="N8915" t="s">
        <v>84</v>
      </c>
      <c r="O8915" t="s">
        <v>1867</v>
      </c>
      <c r="P8915" t="s">
        <v>86</v>
      </c>
    </row>
    <row r="8916" spans="1:16" x14ac:dyDescent="0.45">
      <c r="A8916">
        <v>8915</v>
      </c>
      <c r="B8916" s="10">
        <v>45577</v>
      </c>
      <c r="C8916">
        <v>1073</v>
      </c>
      <c r="D8916" t="s">
        <v>80</v>
      </c>
      <c r="E8916">
        <v>38</v>
      </c>
      <c r="F8916" t="s">
        <v>6</v>
      </c>
      <c r="G8916">
        <v>1</v>
      </c>
      <c r="H8916">
        <v>1228.68</v>
      </c>
      <c r="I8916">
        <v>1228.68</v>
      </c>
      <c r="J8916" t="s">
        <v>97</v>
      </c>
      <c r="K8916" t="s">
        <v>567</v>
      </c>
      <c r="L8916" t="s">
        <v>139</v>
      </c>
      <c r="M8916">
        <v>2024</v>
      </c>
      <c r="N8916" t="s">
        <v>84</v>
      </c>
      <c r="O8916" t="s">
        <v>7991</v>
      </c>
      <c r="P8916" t="s">
        <v>86</v>
      </c>
    </row>
    <row r="8917" spans="1:16" x14ac:dyDescent="0.45">
      <c r="A8917">
        <v>8916</v>
      </c>
      <c r="B8917" s="10">
        <v>45577</v>
      </c>
      <c r="C8917">
        <v>2660</v>
      </c>
      <c r="D8917" t="s">
        <v>89</v>
      </c>
      <c r="E8917">
        <v>44</v>
      </c>
      <c r="F8917" t="s">
        <v>6</v>
      </c>
      <c r="G8917">
        <v>5</v>
      </c>
      <c r="H8917">
        <v>3706.16</v>
      </c>
      <c r="I8917">
        <v>18530.8</v>
      </c>
      <c r="J8917" t="s">
        <v>97</v>
      </c>
      <c r="K8917" t="s">
        <v>82</v>
      </c>
      <c r="L8917" t="s">
        <v>139</v>
      </c>
      <c r="M8917">
        <v>2024</v>
      </c>
      <c r="N8917" t="s">
        <v>84</v>
      </c>
      <c r="O8917" t="s">
        <v>4589</v>
      </c>
      <c r="P8917" t="s">
        <v>86</v>
      </c>
    </row>
    <row r="8918" spans="1:16" x14ac:dyDescent="0.45">
      <c r="A8918">
        <v>8917</v>
      </c>
      <c r="B8918" s="10">
        <v>45577</v>
      </c>
      <c r="C8918">
        <v>5349</v>
      </c>
      <c r="D8918" t="s">
        <v>89</v>
      </c>
      <c r="E8918">
        <v>35</v>
      </c>
      <c r="F8918" t="s">
        <v>5</v>
      </c>
      <c r="G8918">
        <v>4</v>
      </c>
      <c r="H8918">
        <v>1278.49</v>
      </c>
      <c r="I8918">
        <v>5113.96</v>
      </c>
      <c r="J8918" t="s">
        <v>97</v>
      </c>
      <c r="K8918" t="s">
        <v>82</v>
      </c>
      <c r="L8918" t="s">
        <v>139</v>
      </c>
      <c r="M8918">
        <v>2024</v>
      </c>
      <c r="N8918" t="s">
        <v>84</v>
      </c>
      <c r="O8918" t="s">
        <v>1868</v>
      </c>
      <c r="P8918" t="s">
        <v>86</v>
      </c>
    </row>
    <row r="8919" spans="1:16" x14ac:dyDescent="0.45">
      <c r="A8919">
        <v>8918</v>
      </c>
      <c r="B8919" s="10">
        <v>45578</v>
      </c>
      <c r="C8919">
        <v>8102</v>
      </c>
      <c r="D8919" t="s">
        <v>89</v>
      </c>
      <c r="E8919">
        <v>59</v>
      </c>
      <c r="F8919" t="s">
        <v>8</v>
      </c>
      <c r="G8919">
        <v>4</v>
      </c>
      <c r="H8919">
        <v>2010.95</v>
      </c>
      <c r="I8919">
        <v>8043.8</v>
      </c>
      <c r="J8919" t="s">
        <v>81</v>
      </c>
      <c r="K8919" t="s">
        <v>82</v>
      </c>
      <c r="L8919" t="s">
        <v>139</v>
      </c>
      <c r="M8919">
        <v>2024</v>
      </c>
      <c r="N8919" t="s">
        <v>84</v>
      </c>
      <c r="O8919" t="s">
        <v>206</v>
      </c>
      <c r="P8919" t="s">
        <v>86</v>
      </c>
    </row>
    <row r="8920" spans="1:16" x14ac:dyDescent="0.45">
      <c r="A8920">
        <v>8919</v>
      </c>
      <c r="B8920" s="10">
        <v>45578</v>
      </c>
      <c r="C8920">
        <v>9000</v>
      </c>
      <c r="D8920" t="s">
        <v>89</v>
      </c>
      <c r="E8920">
        <v>57</v>
      </c>
      <c r="F8920" t="s">
        <v>9</v>
      </c>
      <c r="G8920">
        <v>4</v>
      </c>
      <c r="H8920">
        <v>2742.4</v>
      </c>
      <c r="I8920">
        <v>10969.6</v>
      </c>
      <c r="J8920" t="s">
        <v>81</v>
      </c>
      <c r="K8920" t="s">
        <v>82</v>
      </c>
      <c r="L8920" t="s">
        <v>139</v>
      </c>
      <c r="M8920">
        <v>2024</v>
      </c>
      <c r="N8920" t="s">
        <v>84</v>
      </c>
      <c r="O8920" t="s">
        <v>1540</v>
      </c>
      <c r="P8920" t="s">
        <v>86</v>
      </c>
    </row>
    <row r="8921" spans="1:16" x14ac:dyDescent="0.45">
      <c r="A8921">
        <v>8920</v>
      </c>
      <c r="B8921" s="10">
        <v>45578</v>
      </c>
      <c r="C8921">
        <v>4818</v>
      </c>
      <c r="D8921" t="s">
        <v>80</v>
      </c>
      <c r="E8921">
        <v>55</v>
      </c>
      <c r="F8921" t="s">
        <v>102</v>
      </c>
      <c r="G8921">
        <v>1</v>
      </c>
      <c r="H8921">
        <v>158.27000000000001</v>
      </c>
      <c r="I8921">
        <v>158.27000000000001</v>
      </c>
      <c r="J8921" t="s">
        <v>81</v>
      </c>
      <c r="K8921" t="s">
        <v>567</v>
      </c>
      <c r="L8921" t="s">
        <v>139</v>
      </c>
      <c r="M8921">
        <v>2024</v>
      </c>
      <c r="N8921" t="s">
        <v>668</v>
      </c>
      <c r="O8921" t="s">
        <v>9455</v>
      </c>
      <c r="P8921" t="s">
        <v>86</v>
      </c>
    </row>
    <row r="8922" spans="1:16" x14ac:dyDescent="0.45">
      <c r="A8922">
        <v>8921</v>
      </c>
      <c r="B8922" s="10">
        <v>45578</v>
      </c>
      <c r="C8922">
        <v>1331</v>
      </c>
      <c r="D8922" t="s">
        <v>89</v>
      </c>
      <c r="E8922">
        <v>47</v>
      </c>
      <c r="F8922" t="s">
        <v>6</v>
      </c>
      <c r="G8922">
        <v>2</v>
      </c>
      <c r="H8922">
        <v>4194.6000000000004</v>
      </c>
      <c r="I8922">
        <v>8389.2000000000007</v>
      </c>
      <c r="J8922" t="s">
        <v>93</v>
      </c>
      <c r="K8922" t="s">
        <v>82</v>
      </c>
      <c r="L8922" t="s">
        <v>139</v>
      </c>
      <c r="M8922">
        <v>2024</v>
      </c>
      <c r="N8922" t="s">
        <v>84</v>
      </c>
      <c r="O8922" t="s">
        <v>3526</v>
      </c>
      <c r="P8922" t="s">
        <v>86</v>
      </c>
    </row>
    <row r="8923" spans="1:16" x14ac:dyDescent="0.45">
      <c r="A8923">
        <v>8922</v>
      </c>
      <c r="B8923" s="10">
        <v>45578</v>
      </c>
      <c r="C8923">
        <v>2421</v>
      </c>
      <c r="D8923" t="s">
        <v>80</v>
      </c>
      <c r="E8923">
        <v>62</v>
      </c>
      <c r="F8923" t="s">
        <v>7</v>
      </c>
      <c r="G8923">
        <v>1</v>
      </c>
      <c r="H8923">
        <v>2584.65</v>
      </c>
      <c r="I8923">
        <v>2584.65</v>
      </c>
      <c r="J8923" t="s">
        <v>81</v>
      </c>
      <c r="K8923" t="s">
        <v>82</v>
      </c>
      <c r="L8923" t="s">
        <v>139</v>
      </c>
      <c r="M8923">
        <v>2024</v>
      </c>
      <c r="N8923" t="s">
        <v>84</v>
      </c>
      <c r="O8923" t="s">
        <v>5963</v>
      </c>
      <c r="P8923" t="s">
        <v>86</v>
      </c>
    </row>
    <row r="8924" spans="1:16" x14ac:dyDescent="0.45">
      <c r="A8924">
        <v>8923</v>
      </c>
      <c r="B8924" s="10">
        <v>45578</v>
      </c>
      <c r="C8924">
        <v>8512</v>
      </c>
      <c r="D8924" t="s">
        <v>80</v>
      </c>
      <c r="E8924">
        <v>64</v>
      </c>
      <c r="F8924" t="s">
        <v>7</v>
      </c>
      <c r="G8924">
        <v>5</v>
      </c>
      <c r="H8924">
        <v>1598.95</v>
      </c>
      <c r="I8924">
        <v>7994.75</v>
      </c>
      <c r="J8924" t="s">
        <v>81</v>
      </c>
      <c r="K8924" t="s">
        <v>82</v>
      </c>
      <c r="L8924" t="s">
        <v>139</v>
      </c>
      <c r="M8924">
        <v>2024</v>
      </c>
      <c r="N8924" t="s">
        <v>84</v>
      </c>
      <c r="O8924" t="s">
        <v>4803</v>
      </c>
      <c r="P8924" t="s">
        <v>86</v>
      </c>
    </row>
    <row r="8925" spans="1:16" x14ac:dyDescent="0.45">
      <c r="A8925">
        <v>8924</v>
      </c>
      <c r="B8925" s="10">
        <v>45578</v>
      </c>
      <c r="C8925">
        <v>7890</v>
      </c>
      <c r="D8925" t="s">
        <v>80</v>
      </c>
      <c r="E8925">
        <v>62</v>
      </c>
      <c r="F8925" t="s">
        <v>9</v>
      </c>
      <c r="G8925">
        <v>5</v>
      </c>
      <c r="H8925">
        <v>2028.94</v>
      </c>
      <c r="I8925">
        <v>10144.700000000001</v>
      </c>
      <c r="J8925" t="s">
        <v>81</v>
      </c>
      <c r="K8925" t="s">
        <v>82</v>
      </c>
      <c r="L8925" t="s">
        <v>139</v>
      </c>
      <c r="M8925">
        <v>2024</v>
      </c>
      <c r="N8925" t="s">
        <v>84</v>
      </c>
      <c r="O8925" t="s">
        <v>4804</v>
      </c>
      <c r="P8925" t="s">
        <v>86</v>
      </c>
    </row>
    <row r="8926" spans="1:16" x14ac:dyDescent="0.45">
      <c r="A8926">
        <v>8925</v>
      </c>
      <c r="B8926" s="10">
        <v>45578</v>
      </c>
      <c r="C8926">
        <v>5931</v>
      </c>
      <c r="D8926" t="s">
        <v>80</v>
      </c>
      <c r="E8926">
        <v>50</v>
      </c>
      <c r="F8926" t="s">
        <v>6</v>
      </c>
      <c r="G8926">
        <v>3</v>
      </c>
      <c r="H8926">
        <v>326.33</v>
      </c>
      <c r="I8926">
        <v>978.99</v>
      </c>
      <c r="J8926" t="s">
        <v>93</v>
      </c>
      <c r="K8926" t="s">
        <v>567</v>
      </c>
      <c r="L8926" t="s">
        <v>139</v>
      </c>
      <c r="M8926">
        <v>2024</v>
      </c>
      <c r="N8926" t="s">
        <v>84</v>
      </c>
      <c r="O8926" t="s">
        <v>7569</v>
      </c>
      <c r="P8926" t="s">
        <v>86</v>
      </c>
    </row>
    <row r="8927" spans="1:16" x14ac:dyDescent="0.45">
      <c r="A8927">
        <v>8926</v>
      </c>
      <c r="B8927" s="10">
        <v>45578</v>
      </c>
      <c r="C8927">
        <v>7025</v>
      </c>
      <c r="D8927" t="s">
        <v>89</v>
      </c>
      <c r="E8927">
        <v>38</v>
      </c>
      <c r="F8927" t="s">
        <v>102</v>
      </c>
      <c r="G8927">
        <v>1</v>
      </c>
      <c r="H8927">
        <v>3604.01</v>
      </c>
      <c r="I8927">
        <v>3604.01</v>
      </c>
      <c r="J8927" t="s">
        <v>97</v>
      </c>
      <c r="K8927" t="s">
        <v>82</v>
      </c>
      <c r="L8927" t="s">
        <v>139</v>
      </c>
      <c r="M8927">
        <v>2024</v>
      </c>
      <c r="N8927" t="s">
        <v>84</v>
      </c>
      <c r="O8927" t="s">
        <v>5297</v>
      </c>
      <c r="P8927" t="s">
        <v>86</v>
      </c>
    </row>
    <row r="8928" spans="1:16" x14ac:dyDescent="0.45">
      <c r="A8928">
        <v>8927</v>
      </c>
      <c r="B8928" s="10">
        <v>45578</v>
      </c>
      <c r="C8928">
        <v>5408</v>
      </c>
      <c r="D8928" t="s">
        <v>80</v>
      </c>
      <c r="E8928">
        <v>19</v>
      </c>
      <c r="F8928" t="s">
        <v>8</v>
      </c>
      <c r="G8928">
        <v>1</v>
      </c>
      <c r="H8928">
        <v>2720.55</v>
      </c>
      <c r="I8928">
        <v>2720.55</v>
      </c>
      <c r="J8928" t="s">
        <v>95</v>
      </c>
      <c r="K8928" t="s">
        <v>82</v>
      </c>
      <c r="L8928" t="s">
        <v>139</v>
      </c>
      <c r="M8928">
        <v>2024</v>
      </c>
      <c r="N8928" t="s">
        <v>84</v>
      </c>
      <c r="O8928" t="s">
        <v>5110</v>
      </c>
      <c r="P8928" t="s">
        <v>86</v>
      </c>
    </row>
    <row r="8929" spans="1:16" x14ac:dyDescent="0.45">
      <c r="A8929">
        <v>8928</v>
      </c>
      <c r="B8929" s="10">
        <v>45578</v>
      </c>
      <c r="C8929">
        <v>6113</v>
      </c>
      <c r="D8929" t="s">
        <v>80</v>
      </c>
      <c r="E8929">
        <v>30</v>
      </c>
      <c r="F8929" t="s">
        <v>6</v>
      </c>
      <c r="G8929">
        <v>3</v>
      </c>
      <c r="H8929">
        <v>4574.26</v>
      </c>
      <c r="I8929">
        <v>13722.78</v>
      </c>
      <c r="J8929" t="s">
        <v>87</v>
      </c>
      <c r="K8929" t="s">
        <v>82</v>
      </c>
      <c r="L8929" t="s">
        <v>139</v>
      </c>
      <c r="M8929">
        <v>2024</v>
      </c>
      <c r="N8929" t="s">
        <v>84</v>
      </c>
      <c r="O8929" t="s">
        <v>6195</v>
      </c>
      <c r="P8929" t="s">
        <v>86</v>
      </c>
    </row>
    <row r="8930" spans="1:16" x14ac:dyDescent="0.45">
      <c r="A8930">
        <v>8929</v>
      </c>
      <c r="B8930" s="10">
        <v>45578</v>
      </c>
      <c r="C8930">
        <v>9419</v>
      </c>
      <c r="D8930" t="s">
        <v>80</v>
      </c>
      <c r="E8930">
        <v>19</v>
      </c>
      <c r="F8930" t="s">
        <v>9</v>
      </c>
      <c r="G8930">
        <v>3</v>
      </c>
      <c r="H8930">
        <v>2347.7199999999998</v>
      </c>
      <c r="I8930">
        <v>7043.16</v>
      </c>
      <c r="J8930" t="s">
        <v>95</v>
      </c>
      <c r="K8930" t="s">
        <v>82</v>
      </c>
      <c r="L8930" t="s">
        <v>139</v>
      </c>
      <c r="M8930">
        <v>2024</v>
      </c>
      <c r="N8930" t="s">
        <v>84</v>
      </c>
      <c r="O8930" t="s">
        <v>6946</v>
      </c>
      <c r="P8930" t="s">
        <v>86</v>
      </c>
    </row>
    <row r="8931" spans="1:16" x14ac:dyDescent="0.45">
      <c r="A8931">
        <v>8930</v>
      </c>
      <c r="B8931" s="10">
        <v>45578</v>
      </c>
      <c r="C8931">
        <v>3881</v>
      </c>
      <c r="D8931" t="s">
        <v>89</v>
      </c>
      <c r="E8931">
        <v>60</v>
      </c>
      <c r="F8931" t="s">
        <v>8</v>
      </c>
      <c r="G8931">
        <v>4</v>
      </c>
      <c r="H8931">
        <v>4150.59</v>
      </c>
      <c r="I8931">
        <v>16602.36</v>
      </c>
      <c r="J8931" t="s">
        <v>81</v>
      </c>
      <c r="K8931" t="s">
        <v>82</v>
      </c>
      <c r="L8931" t="s">
        <v>139</v>
      </c>
      <c r="M8931">
        <v>2024</v>
      </c>
      <c r="N8931" t="s">
        <v>84</v>
      </c>
      <c r="O8931" t="s">
        <v>1541</v>
      </c>
      <c r="P8931" t="s">
        <v>86</v>
      </c>
    </row>
    <row r="8932" spans="1:16" x14ac:dyDescent="0.45">
      <c r="A8932">
        <v>8931</v>
      </c>
      <c r="B8932" s="10">
        <v>45578</v>
      </c>
      <c r="C8932">
        <v>3865</v>
      </c>
      <c r="D8932" t="s">
        <v>89</v>
      </c>
      <c r="E8932">
        <v>62</v>
      </c>
      <c r="F8932" t="s">
        <v>6</v>
      </c>
      <c r="G8932">
        <v>4</v>
      </c>
      <c r="H8932">
        <v>982.23</v>
      </c>
      <c r="I8932">
        <v>3928.92</v>
      </c>
      <c r="J8932" t="s">
        <v>81</v>
      </c>
      <c r="K8932" t="s">
        <v>82</v>
      </c>
      <c r="L8932" t="s">
        <v>139</v>
      </c>
      <c r="M8932">
        <v>2024</v>
      </c>
      <c r="N8932" t="s">
        <v>84</v>
      </c>
      <c r="O8932" t="s">
        <v>1542</v>
      </c>
      <c r="P8932" t="s">
        <v>86</v>
      </c>
    </row>
    <row r="8933" spans="1:16" x14ac:dyDescent="0.45">
      <c r="A8933">
        <v>8932</v>
      </c>
      <c r="B8933" s="10">
        <v>45579</v>
      </c>
      <c r="C8933">
        <v>3575</v>
      </c>
      <c r="D8933" t="s">
        <v>89</v>
      </c>
      <c r="E8933">
        <v>48</v>
      </c>
      <c r="F8933" t="s">
        <v>5</v>
      </c>
      <c r="G8933">
        <v>5</v>
      </c>
      <c r="H8933">
        <v>329.72</v>
      </c>
      <c r="I8933">
        <v>1648.6</v>
      </c>
      <c r="J8933" t="s">
        <v>93</v>
      </c>
      <c r="K8933" t="s">
        <v>567</v>
      </c>
      <c r="L8933" t="s">
        <v>139</v>
      </c>
      <c r="M8933">
        <v>2024</v>
      </c>
      <c r="N8933" t="s">
        <v>84</v>
      </c>
      <c r="O8933" t="s">
        <v>824</v>
      </c>
      <c r="P8933" t="s">
        <v>748</v>
      </c>
    </row>
    <row r="8934" spans="1:16" x14ac:dyDescent="0.45">
      <c r="A8934">
        <v>8933</v>
      </c>
      <c r="B8934" s="10">
        <v>45579</v>
      </c>
      <c r="C8934">
        <v>7185</v>
      </c>
      <c r="D8934" t="s">
        <v>89</v>
      </c>
      <c r="E8934">
        <v>27</v>
      </c>
      <c r="F8934" t="s">
        <v>102</v>
      </c>
      <c r="G8934">
        <v>2</v>
      </c>
      <c r="H8934">
        <v>4744.78</v>
      </c>
      <c r="I8934">
        <v>9489.56</v>
      </c>
      <c r="J8934" t="s">
        <v>87</v>
      </c>
      <c r="K8934" t="s">
        <v>82</v>
      </c>
      <c r="L8934" t="s">
        <v>139</v>
      </c>
      <c r="M8934">
        <v>2024</v>
      </c>
      <c r="N8934" t="s">
        <v>84</v>
      </c>
      <c r="O8934" t="s">
        <v>232</v>
      </c>
      <c r="P8934" t="s">
        <v>86</v>
      </c>
    </row>
    <row r="8935" spans="1:16" x14ac:dyDescent="0.45">
      <c r="A8935">
        <v>8934</v>
      </c>
      <c r="B8935" s="10">
        <v>45579</v>
      </c>
      <c r="C8935">
        <v>9656</v>
      </c>
      <c r="D8935" t="s">
        <v>89</v>
      </c>
      <c r="E8935">
        <v>40</v>
      </c>
      <c r="F8935" t="s">
        <v>7</v>
      </c>
      <c r="G8935">
        <v>5</v>
      </c>
      <c r="H8935">
        <v>1321.94</v>
      </c>
      <c r="I8935">
        <v>6609.7</v>
      </c>
      <c r="J8935" t="s">
        <v>97</v>
      </c>
      <c r="K8935" t="s">
        <v>82</v>
      </c>
      <c r="L8935" t="s">
        <v>139</v>
      </c>
      <c r="M8935">
        <v>2024</v>
      </c>
      <c r="N8935" t="s">
        <v>84</v>
      </c>
      <c r="O8935" t="s">
        <v>8929</v>
      </c>
      <c r="P8935" t="s">
        <v>748</v>
      </c>
    </row>
    <row r="8936" spans="1:16" x14ac:dyDescent="0.45">
      <c r="A8936">
        <v>8935</v>
      </c>
      <c r="B8936" s="10">
        <v>45579</v>
      </c>
      <c r="C8936">
        <v>6741</v>
      </c>
      <c r="D8936" t="s">
        <v>80</v>
      </c>
      <c r="E8936">
        <v>39</v>
      </c>
      <c r="F8936" t="s">
        <v>9</v>
      </c>
      <c r="G8936">
        <v>1</v>
      </c>
      <c r="H8936">
        <v>4176.24</v>
      </c>
      <c r="I8936">
        <v>4176.24</v>
      </c>
      <c r="J8936" t="s">
        <v>97</v>
      </c>
      <c r="K8936" t="s">
        <v>82</v>
      </c>
      <c r="L8936" t="s">
        <v>139</v>
      </c>
      <c r="M8936">
        <v>2024</v>
      </c>
      <c r="N8936" t="s">
        <v>84</v>
      </c>
      <c r="O8936" t="s">
        <v>5298</v>
      </c>
      <c r="P8936" t="s">
        <v>86</v>
      </c>
    </row>
    <row r="8937" spans="1:16" x14ac:dyDescent="0.45">
      <c r="A8937">
        <v>8936</v>
      </c>
      <c r="B8937" s="10">
        <v>45579</v>
      </c>
      <c r="C8937">
        <v>1277</v>
      </c>
      <c r="D8937" t="s">
        <v>89</v>
      </c>
      <c r="E8937">
        <v>64</v>
      </c>
      <c r="F8937" t="s">
        <v>7</v>
      </c>
      <c r="G8937">
        <v>2</v>
      </c>
      <c r="H8937">
        <v>1323.8</v>
      </c>
      <c r="I8937">
        <v>2647.6</v>
      </c>
      <c r="J8937" t="s">
        <v>81</v>
      </c>
      <c r="K8937" t="s">
        <v>82</v>
      </c>
      <c r="L8937" t="s">
        <v>139</v>
      </c>
      <c r="M8937">
        <v>2024</v>
      </c>
      <c r="N8937" t="s">
        <v>84</v>
      </c>
      <c r="O8937" t="s">
        <v>3210</v>
      </c>
      <c r="P8937" t="s">
        <v>86</v>
      </c>
    </row>
    <row r="8938" spans="1:16" x14ac:dyDescent="0.45">
      <c r="A8938">
        <v>8937</v>
      </c>
      <c r="B8938" s="10">
        <v>45579</v>
      </c>
      <c r="C8938">
        <v>1065</v>
      </c>
      <c r="D8938" t="s">
        <v>80</v>
      </c>
      <c r="E8938">
        <v>46</v>
      </c>
      <c r="F8938" t="s">
        <v>8</v>
      </c>
      <c r="G8938">
        <v>4</v>
      </c>
      <c r="H8938">
        <v>821.42</v>
      </c>
      <c r="I8938">
        <v>3285.68</v>
      </c>
      <c r="J8938" t="s">
        <v>93</v>
      </c>
      <c r="K8938" t="s">
        <v>82</v>
      </c>
      <c r="L8938" t="s">
        <v>139</v>
      </c>
      <c r="M8938">
        <v>2024</v>
      </c>
      <c r="N8938" t="s">
        <v>84</v>
      </c>
      <c r="O8938" t="s">
        <v>2187</v>
      </c>
      <c r="P8938" t="s">
        <v>86</v>
      </c>
    </row>
    <row r="8939" spans="1:16" x14ac:dyDescent="0.45">
      <c r="A8939">
        <v>8938</v>
      </c>
      <c r="B8939" s="10">
        <v>45579</v>
      </c>
      <c r="C8939">
        <v>5262</v>
      </c>
      <c r="D8939" t="s">
        <v>89</v>
      </c>
      <c r="E8939">
        <v>50</v>
      </c>
      <c r="F8939" t="s">
        <v>8</v>
      </c>
      <c r="G8939">
        <v>3</v>
      </c>
      <c r="H8939">
        <v>3676.03</v>
      </c>
      <c r="I8939">
        <v>11028.09</v>
      </c>
      <c r="J8939" t="s">
        <v>93</v>
      </c>
      <c r="K8939" t="s">
        <v>82</v>
      </c>
      <c r="L8939" t="s">
        <v>139</v>
      </c>
      <c r="M8939">
        <v>2024</v>
      </c>
      <c r="N8939" t="s">
        <v>84</v>
      </c>
      <c r="O8939" t="s">
        <v>6627</v>
      </c>
      <c r="P8939" t="s">
        <v>86</v>
      </c>
    </row>
    <row r="8940" spans="1:16" x14ac:dyDescent="0.45">
      <c r="A8940">
        <v>8939</v>
      </c>
      <c r="B8940" s="10">
        <v>45579</v>
      </c>
      <c r="C8940">
        <v>6704</v>
      </c>
      <c r="D8940" t="s">
        <v>80</v>
      </c>
      <c r="E8940">
        <v>48</v>
      </c>
      <c r="F8940" t="s">
        <v>5</v>
      </c>
      <c r="G8940">
        <v>3</v>
      </c>
      <c r="H8940">
        <v>3903.11</v>
      </c>
      <c r="I8940">
        <v>11709.33</v>
      </c>
      <c r="J8940" t="s">
        <v>93</v>
      </c>
      <c r="K8940" t="s">
        <v>82</v>
      </c>
      <c r="L8940" t="s">
        <v>139</v>
      </c>
      <c r="M8940">
        <v>2024</v>
      </c>
      <c r="N8940" t="s">
        <v>668</v>
      </c>
      <c r="O8940" t="s">
        <v>9548</v>
      </c>
      <c r="P8940" t="s">
        <v>86</v>
      </c>
    </row>
    <row r="8941" spans="1:16" x14ac:dyDescent="0.45">
      <c r="A8941">
        <v>8940</v>
      </c>
      <c r="B8941" s="10">
        <v>45579</v>
      </c>
      <c r="C8941">
        <v>9594</v>
      </c>
      <c r="D8941" t="s">
        <v>89</v>
      </c>
      <c r="E8941">
        <v>31</v>
      </c>
      <c r="F8941" t="s">
        <v>8</v>
      </c>
      <c r="G8941">
        <v>5</v>
      </c>
      <c r="H8941">
        <v>4225.88</v>
      </c>
      <c r="I8941">
        <v>21129.4</v>
      </c>
      <c r="J8941" t="s">
        <v>87</v>
      </c>
      <c r="K8941" t="s">
        <v>82</v>
      </c>
      <c r="L8941" t="s">
        <v>139</v>
      </c>
      <c r="M8941">
        <v>2024</v>
      </c>
      <c r="N8941" t="s">
        <v>84</v>
      </c>
      <c r="O8941" t="s">
        <v>4108</v>
      </c>
      <c r="P8941" t="s">
        <v>86</v>
      </c>
    </row>
    <row r="8942" spans="1:16" x14ac:dyDescent="0.45">
      <c r="A8942">
        <v>8941</v>
      </c>
      <c r="B8942" s="10">
        <v>45579</v>
      </c>
      <c r="C8942">
        <v>8989</v>
      </c>
      <c r="D8942" t="s">
        <v>80</v>
      </c>
      <c r="E8942">
        <v>27</v>
      </c>
      <c r="F8942" t="s">
        <v>8</v>
      </c>
      <c r="G8942">
        <v>1</v>
      </c>
      <c r="H8942">
        <v>4331.1000000000004</v>
      </c>
      <c r="I8942">
        <v>4331.1000000000004</v>
      </c>
      <c r="J8942" t="s">
        <v>87</v>
      </c>
      <c r="K8942" t="s">
        <v>82</v>
      </c>
      <c r="L8942" t="s">
        <v>139</v>
      </c>
      <c r="M8942">
        <v>2024</v>
      </c>
      <c r="N8942" t="s">
        <v>668</v>
      </c>
      <c r="O8942" t="s">
        <v>9666</v>
      </c>
      <c r="P8942" t="s">
        <v>86</v>
      </c>
    </row>
    <row r="8943" spans="1:16" x14ac:dyDescent="0.45">
      <c r="A8943">
        <v>8942</v>
      </c>
      <c r="B8943" s="10">
        <v>45579</v>
      </c>
      <c r="C8943">
        <v>7255</v>
      </c>
      <c r="D8943" t="s">
        <v>89</v>
      </c>
      <c r="E8943">
        <v>35</v>
      </c>
      <c r="F8943" t="s">
        <v>7</v>
      </c>
      <c r="G8943">
        <v>1</v>
      </c>
      <c r="H8943">
        <v>2441.5</v>
      </c>
      <c r="I8943">
        <v>2441.5</v>
      </c>
      <c r="J8943" t="s">
        <v>97</v>
      </c>
      <c r="K8943" t="s">
        <v>82</v>
      </c>
      <c r="L8943" t="s">
        <v>139</v>
      </c>
      <c r="M8943">
        <v>2024</v>
      </c>
      <c r="N8943" t="s">
        <v>84</v>
      </c>
      <c r="O8943" t="s">
        <v>5299</v>
      </c>
      <c r="P8943" t="s">
        <v>86</v>
      </c>
    </row>
    <row r="8944" spans="1:16" x14ac:dyDescent="0.45">
      <c r="A8944">
        <v>8943</v>
      </c>
      <c r="B8944" s="10">
        <v>45579</v>
      </c>
      <c r="C8944">
        <v>8441</v>
      </c>
      <c r="D8944" t="s">
        <v>80</v>
      </c>
      <c r="E8944">
        <v>28</v>
      </c>
      <c r="F8944" t="s">
        <v>7</v>
      </c>
      <c r="G8944">
        <v>3</v>
      </c>
      <c r="H8944">
        <v>2031.07</v>
      </c>
      <c r="I8944">
        <v>6093.21</v>
      </c>
      <c r="J8944" t="s">
        <v>87</v>
      </c>
      <c r="K8944" t="s">
        <v>82</v>
      </c>
      <c r="L8944" t="s">
        <v>139</v>
      </c>
      <c r="M8944">
        <v>2024</v>
      </c>
      <c r="N8944" t="s">
        <v>84</v>
      </c>
      <c r="O8944" t="s">
        <v>6196</v>
      </c>
      <c r="P8944" t="s">
        <v>86</v>
      </c>
    </row>
    <row r="8945" spans="1:16" x14ac:dyDescent="0.45">
      <c r="A8945">
        <v>8944</v>
      </c>
      <c r="B8945" s="10">
        <v>45579</v>
      </c>
      <c r="C8945">
        <v>5692</v>
      </c>
      <c r="D8945" t="s">
        <v>80</v>
      </c>
      <c r="E8945">
        <v>56</v>
      </c>
      <c r="F8945" t="s">
        <v>9</v>
      </c>
      <c r="G8945">
        <v>5</v>
      </c>
      <c r="H8945">
        <v>3767.3</v>
      </c>
      <c r="I8945">
        <v>18836.5</v>
      </c>
      <c r="J8945" t="s">
        <v>81</v>
      </c>
      <c r="K8945" t="s">
        <v>82</v>
      </c>
      <c r="L8945" t="s">
        <v>139</v>
      </c>
      <c r="M8945">
        <v>2024</v>
      </c>
      <c r="N8945" t="s">
        <v>84</v>
      </c>
      <c r="O8945" t="s">
        <v>4805</v>
      </c>
      <c r="P8945" t="s">
        <v>86</v>
      </c>
    </row>
    <row r="8946" spans="1:16" x14ac:dyDescent="0.45">
      <c r="A8946">
        <v>8945</v>
      </c>
      <c r="B8946" s="10">
        <v>45579</v>
      </c>
      <c r="C8946">
        <v>5419</v>
      </c>
      <c r="D8946" t="s">
        <v>80</v>
      </c>
      <c r="E8946">
        <v>64</v>
      </c>
      <c r="F8946" t="s">
        <v>9</v>
      </c>
      <c r="G8946">
        <v>5</v>
      </c>
      <c r="H8946">
        <v>2868.46</v>
      </c>
      <c r="I8946">
        <v>14342.3</v>
      </c>
      <c r="J8946" t="s">
        <v>81</v>
      </c>
      <c r="K8946" t="s">
        <v>82</v>
      </c>
      <c r="L8946" t="s">
        <v>139</v>
      </c>
      <c r="M8946">
        <v>2024</v>
      </c>
      <c r="N8946" t="s">
        <v>84</v>
      </c>
      <c r="O8946" t="s">
        <v>4806</v>
      </c>
      <c r="P8946" t="s">
        <v>86</v>
      </c>
    </row>
    <row r="8947" spans="1:16" x14ac:dyDescent="0.45">
      <c r="A8947">
        <v>8946</v>
      </c>
      <c r="B8947" s="10">
        <v>45580</v>
      </c>
      <c r="C8947">
        <v>8960</v>
      </c>
      <c r="D8947" t="s">
        <v>80</v>
      </c>
      <c r="E8947">
        <v>20</v>
      </c>
      <c r="F8947" t="s">
        <v>8</v>
      </c>
      <c r="G8947">
        <v>4</v>
      </c>
      <c r="H8947">
        <v>4828.16</v>
      </c>
      <c r="I8947">
        <v>19312.64</v>
      </c>
      <c r="J8947" t="s">
        <v>95</v>
      </c>
      <c r="K8947" t="s">
        <v>82</v>
      </c>
      <c r="L8947" t="s">
        <v>139</v>
      </c>
      <c r="M8947">
        <v>2024</v>
      </c>
      <c r="N8947" t="s">
        <v>84</v>
      </c>
      <c r="O8947" t="s">
        <v>207</v>
      </c>
      <c r="P8947" t="s">
        <v>86</v>
      </c>
    </row>
    <row r="8948" spans="1:16" x14ac:dyDescent="0.45">
      <c r="A8948">
        <v>8947</v>
      </c>
      <c r="B8948" s="10">
        <v>45580</v>
      </c>
      <c r="C8948">
        <v>7078</v>
      </c>
      <c r="D8948" t="s">
        <v>80</v>
      </c>
      <c r="E8948">
        <v>19</v>
      </c>
      <c r="F8948" t="s">
        <v>6</v>
      </c>
      <c r="G8948">
        <v>4</v>
      </c>
      <c r="H8948">
        <v>1910.39</v>
      </c>
      <c r="I8948">
        <v>7641.56</v>
      </c>
      <c r="J8948" t="s">
        <v>95</v>
      </c>
      <c r="K8948" t="s">
        <v>82</v>
      </c>
      <c r="L8948" t="s">
        <v>139</v>
      </c>
      <c r="M8948">
        <v>2024</v>
      </c>
      <c r="N8948" t="s">
        <v>84</v>
      </c>
      <c r="O8948" t="s">
        <v>2444</v>
      </c>
      <c r="P8948" t="s">
        <v>86</v>
      </c>
    </row>
    <row r="8949" spans="1:16" x14ac:dyDescent="0.45">
      <c r="A8949">
        <v>8948</v>
      </c>
      <c r="B8949" s="10">
        <v>45580</v>
      </c>
      <c r="C8949">
        <v>2437</v>
      </c>
      <c r="D8949" t="s">
        <v>80</v>
      </c>
      <c r="E8949">
        <v>25</v>
      </c>
      <c r="F8949" t="s">
        <v>102</v>
      </c>
      <c r="G8949">
        <v>4</v>
      </c>
      <c r="H8949">
        <v>262.23</v>
      </c>
      <c r="I8949">
        <v>1048.92</v>
      </c>
      <c r="J8949" t="s">
        <v>87</v>
      </c>
      <c r="K8949" t="s">
        <v>567</v>
      </c>
      <c r="L8949" t="s">
        <v>139</v>
      </c>
      <c r="M8949">
        <v>2024</v>
      </c>
      <c r="N8949" t="s">
        <v>84</v>
      </c>
      <c r="O8949" t="s">
        <v>7432</v>
      </c>
      <c r="P8949" t="s">
        <v>86</v>
      </c>
    </row>
    <row r="8950" spans="1:16" x14ac:dyDescent="0.45">
      <c r="A8950">
        <v>8949</v>
      </c>
      <c r="B8950" s="10">
        <v>45580</v>
      </c>
      <c r="C8950">
        <v>9620</v>
      </c>
      <c r="D8950" t="s">
        <v>89</v>
      </c>
      <c r="E8950">
        <v>48</v>
      </c>
      <c r="F8950" t="s">
        <v>9</v>
      </c>
      <c r="G8950">
        <v>2</v>
      </c>
      <c r="H8950">
        <v>2967.06</v>
      </c>
      <c r="I8950">
        <v>5934.12</v>
      </c>
      <c r="J8950" t="s">
        <v>93</v>
      </c>
      <c r="K8950" t="s">
        <v>82</v>
      </c>
      <c r="L8950" t="s">
        <v>139</v>
      </c>
      <c r="M8950">
        <v>2024</v>
      </c>
      <c r="N8950" t="s">
        <v>84</v>
      </c>
      <c r="O8950" t="s">
        <v>3527</v>
      </c>
      <c r="P8950" t="s">
        <v>86</v>
      </c>
    </row>
    <row r="8951" spans="1:16" x14ac:dyDescent="0.45">
      <c r="A8951">
        <v>8950</v>
      </c>
      <c r="B8951" s="10">
        <v>45580</v>
      </c>
      <c r="C8951">
        <v>8032</v>
      </c>
      <c r="D8951" t="s">
        <v>89</v>
      </c>
      <c r="E8951">
        <v>25</v>
      </c>
      <c r="F8951" t="s">
        <v>8</v>
      </c>
      <c r="G8951">
        <v>5</v>
      </c>
      <c r="H8951">
        <v>1799.67</v>
      </c>
      <c r="I8951">
        <v>8998.35</v>
      </c>
      <c r="J8951" t="s">
        <v>87</v>
      </c>
      <c r="K8951" t="s">
        <v>82</v>
      </c>
      <c r="L8951" t="s">
        <v>139</v>
      </c>
      <c r="M8951">
        <v>2024</v>
      </c>
      <c r="N8951" t="s">
        <v>84</v>
      </c>
      <c r="O8951" t="s">
        <v>4109</v>
      </c>
      <c r="P8951" t="s">
        <v>86</v>
      </c>
    </row>
    <row r="8952" spans="1:16" x14ac:dyDescent="0.45">
      <c r="A8952">
        <v>8951</v>
      </c>
      <c r="B8952" s="10">
        <v>45580</v>
      </c>
      <c r="C8952">
        <v>6731</v>
      </c>
      <c r="D8952" t="s">
        <v>80</v>
      </c>
      <c r="E8952">
        <v>60</v>
      </c>
      <c r="F8952" t="s">
        <v>6</v>
      </c>
      <c r="G8952">
        <v>5</v>
      </c>
      <c r="H8952">
        <v>1746.23</v>
      </c>
      <c r="I8952">
        <v>8731.15</v>
      </c>
      <c r="J8952" t="s">
        <v>81</v>
      </c>
      <c r="K8952" t="s">
        <v>82</v>
      </c>
      <c r="L8952" t="s">
        <v>139</v>
      </c>
      <c r="M8952">
        <v>2024</v>
      </c>
      <c r="N8952" t="s">
        <v>84</v>
      </c>
      <c r="O8952" t="s">
        <v>4807</v>
      </c>
      <c r="P8952" t="s">
        <v>86</v>
      </c>
    </row>
    <row r="8953" spans="1:16" x14ac:dyDescent="0.45">
      <c r="A8953">
        <v>8952</v>
      </c>
      <c r="B8953" s="10">
        <v>45580</v>
      </c>
      <c r="C8953">
        <v>4378</v>
      </c>
      <c r="D8953" t="s">
        <v>80</v>
      </c>
      <c r="E8953">
        <v>19</v>
      </c>
      <c r="F8953" t="s">
        <v>6</v>
      </c>
      <c r="G8953">
        <v>4</v>
      </c>
      <c r="H8953">
        <v>2844.37</v>
      </c>
      <c r="I8953">
        <v>11377.48</v>
      </c>
      <c r="J8953" t="s">
        <v>95</v>
      </c>
      <c r="K8953" t="s">
        <v>82</v>
      </c>
      <c r="L8953" t="s">
        <v>139</v>
      </c>
      <c r="M8953">
        <v>2024</v>
      </c>
      <c r="N8953" t="s">
        <v>84</v>
      </c>
      <c r="O8953" t="s">
        <v>2445</v>
      </c>
      <c r="P8953" t="s">
        <v>86</v>
      </c>
    </row>
    <row r="8954" spans="1:16" x14ac:dyDescent="0.45">
      <c r="A8954">
        <v>8953</v>
      </c>
      <c r="B8954" s="10">
        <v>45580</v>
      </c>
      <c r="C8954">
        <v>9584</v>
      </c>
      <c r="D8954" t="s">
        <v>80</v>
      </c>
      <c r="E8954">
        <v>39</v>
      </c>
      <c r="F8954" t="s">
        <v>7</v>
      </c>
      <c r="G8954">
        <v>3</v>
      </c>
      <c r="H8954">
        <v>4612.82</v>
      </c>
      <c r="I8954">
        <v>13838.46</v>
      </c>
      <c r="J8954" t="s">
        <v>97</v>
      </c>
      <c r="K8954" t="s">
        <v>82</v>
      </c>
      <c r="L8954" t="s">
        <v>139</v>
      </c>
      <c r="M8954">
        <v>2024</v>
      </c>
      <c r="N8954" t="s">
        <v>84</v>
      </c>
      <c r="O8954" t="s">
        <v>6406</v>
      </c>
      <c r="P8954" t="s">
        <v>86</v>
      </c>
    </row>
    <row r="8955" spans="1:16" x14ac:dyDescent="0.45">
      <c r="A8955">
        <v>8954</v>
      </c>
      <c r="B8955" s="10">
        <v>45580</v>
      </c>
      <c r="C8955">
        <v>7347</v>
      </c>
      <c r="D8955" t="s">
        <v>80</v>
      </c>
      <c r="E8955">
        <v>22</v>
      </c>
      <c r="F8955" t="s">
        <v>6</v>
      </c>
      <c r="G8955">
        <v>4</v>
      </c>
      <c r="H8955">
        <v>1371.44</v>
      </c>
      <c r="I8955">
        <v>5485.76</v>
      </c>
      <c r="J8955" t="s">
        <v>95</v>
      </c>
      <c r="K8955" t="s">
        <v>82</v>
      </c>
      <c r="L8955" t="s">
        <v>139</v>
      </c>
      <c r="M8955">
        <v>2024</v>
      </c>
      <c r="N8955" t="s">
        <v>668</v>
      </c>
      <c r="O8955" t="s">
        <v>10075</v>
      </c>
      <c r="P8955" t="s">
        <v>86</v>
      </c>
    </row>
    <row r="8956" spans="1:16" x14ac:dyDescent="0.45">
      <c r="A8956">
        <v>8955</v>
      </c>
      <c r="B8956" s="10">
        <v>45580</v>
      </c>
      <c r="C8956">
        <v>7401</v>
      </c>
      <c r="D8956" t="s">
        <v>80</v>
      </c>
      <c r="E8956">
        <v>24</v>
      </c>
      <c r="F8956" t="s">
        <v>5</v>
      </c>
      <c r="G8956">
        <v>2</v>
      </c>
      <c r="H8956">
        <v>1928.99</v>
      </c>
      <c r="I8956">
        <v>3857.98</v>
      </c>
      <c r="J8956" t="s">
        <v>95</v>
      </c>
      <c r="K8956" t="s">
        <v>82</v>
      </c>
      <c r="L8956" t="s">
        <v>139</v>
      </c>
      <c r="M8956">
        <v>2024</v>
      </c>
      <c r="N8956" t="s">
        <v>84</v>
      </c>
      <c r="O8956" t="s">
        <v>2624</v>
      </c>
      <c r="P8956" t="s">
        <v>86</v>
      </c>
    </row>
    <row r="8957" spans="1:16" x14ac:dyDescent="0.45">
      <c r="A8957">
        <v>8956</v>
      </c>
      <c r="B8957" s="10">
        <v>45580</v>
      </c>
      <c r="C8957">
        <v>7629</v>
      </c>
      <c r="D8957" t="s">
        <v>80</v>
      </c>
      <c r="E8957">
        <v>37</v>
      </c>
      <c r="F8957" t="s">
        <v>7</v>
      </c>
      <c r="G8957">
        <v>3</v>
      </c>
      <c r="H8957">
        <v>4461.6899999999996</v>
      </c>
      <c r="I8957">
        <v>13385.07</v>
      </c>
      <c r="J8957" t="s">
        <v>97</v>
      </c>
      <c r="K8957" t="s">
        <v>82</v>
      </c>
      <c r="L8957" t="s">
        <v>139</v>
      </c>
      <c r="M8957">
        <v>2024</v>
      </c>
      <c r="N8957" t="s">
        <v>84</v>
      </c>
      <c r="O8957" t="s">
        <v>6407</v>
      </c>
      <c r="P8957" t="s">
        <v>86</v>
      </c>
    </row>
    <row r="8958" spans="1:16" x14ac:dyDescent="0.45">
      <c r="A8958">
        <v>8957</v>
      </c>
      <c r="B8958" s="10">
        <v>45580</v>
      </c>
      <c r="C8958">
        <v>5541</v>
      </c>
      <c r="D8958" t="s">
        <v>80</v>
      </c>
      <c r="E8958">
        <v>45</v>
      </c>
      <c r="F8958" t="s">
        <v>7</v>
      </c>
      <c r="G8958">
        <v>5</v>
      </c>
      <c r="H8958">
        <v>4481.33</v>
      </c>
      <c r="I8958">
        <v>22406.65</v>
      </c>
      <c r="J8958" t="s">
        <v>93</v>
      </c>
      <c r="K8958" t="s">
        <v>82</v>
      </c>
      <c r="L8958" t="s">
        <v>139</v>
      </c>
      <c r="M8958">
        <v>2024</v>
      </c>
      <c r="N8958" t="s">
        <v>84</v>
      </c>
      <c r="O8958" t="s">
        <v>4359</v>
      </c>
      <c r="P8958" t="s">
        <v>86</v>
      </c>
    </row>
    <row r="8959" spans="1:16" x14ac:dyDescent="0.45">
      <c r="A8959">
        <v>8958</v>
      </c>
      <c r="B8959" s="10">
        <v>45580</v>
      </c>
      <c r="C8959">
        <v>8876</v>
      </c>
      <c r="D8959" t="s">
        <v>89</v>
      </c>
      <c r="E8959">
        <v>30</v>
      </c>
      <c r="F8959" t="s">
        <v>5</v>
      </c>
      <c r="G8959">
        <v>2</v>
      </c>
      <c r="H8959">
        <v>1211.22</v>
      </c>
      <c r="I8959">
        <v>2422.44</v>
      </c>
      <c r="J8959" t="s">
        <v>87</v>
      </c>
      <c r="K8959" t="s">
        <v>82</v>
      </c>
      <c r="L8959" t="s">
        <v>139</v>
      </c>
      <c r="M8959">
        <v>2024</v>
      </c>
      <c r="N8959" t="s">
        <v>84</v>
      </c>
      <c r="O8959" t="s">
        <v>3870</v>
      </c>
      <c r="P8959" t="s">
        <v>86</v>
      </c>
    </row>
    <row r="8960" spans="1:16" x14ac:dyDescent="0.45">
      <c r="A8960">
        <v>8959</v>
      </c>
      <c r="B8960" s="10">
        <v>45580</v>
      </c>
      <c r="C8960">
        <v>9533</v>
      </c>
      <c r="D8960" t="s">
        <v>80</v>
      </c>
      <c r="E8960">
        <v>19</v>
      </c>
      <c r="F8960" t="s">
        <v>7</v>
      </c>
      <c r="G8960">
        <v>2</v>
      </c>
      <c r="H8960">
        <v>3546.34</v>
      </c>
      <c r="I8960">
        <v>7092.68</v>
      </c>
      <c r="J8960" t="s">
        <v>95</v>
      </c>
      <c r="K8960" t="s">
        <v>82</v>
      </c>
      <c r="L8960" t="s">
        <v>139</v>
      </c>
      <c r="M8960">
        <v>2024</v>
      </c>
      <c r="N8960" t="s">
        <v>84</v>
      </c>
      <c r="O8960" t="s">
        <v>2625</v>
      </c>
      <c r="P8960" t="s">
        <v>86</v>
      </c>
    </row>
    <row r="8961" spans="1:16" x14ac:dyDescent="0.45">
      <c r="A8961">
        <v>8960</v>
      </c>
      <c r="B8961" s="10">
        <v>45581</v>
      </c>
      <c r="C8961">
        <v>9324</v>
      </c>
      <c r="D8961" t="s">
        <v>80</v>
      </c>
      <c r="E8961">
        <v>49</v>
      </c>
      <c r="F8961" t="s">
        <v>9</v>
      </c>
      <c r="G8961">
        <v>3</v>
      </c>
      <c r="H8961">
        <v>2107.0300000000002</v>
      </c>
      <c r="I8961">
        <v>6321.09</v>
      </c>
      <c r="J8961" t="s">
        <v>93</v>
      </c>
      <c r="K8961" t="s">
        <v>82</v>
      </c>
      <c r="L8961" t="s">
        <v>139</v>
      </c>
      <c r="M8961">
        <v>2024</v>
      </c>
      <c r="N8961" t="s">
        <v>84</v>
      </c>
      <c r="O8961" t="s">
        <v>485</v>
      </c>
      <c r="P8961" t="s">
        <v>86</v>
      </c>
    </row>
    <row r="8962" spans="1:16" x14ac:dyDescent="0.45">
      <c r="A8962">
        <v>8961</v>
      </c>
      <c r="B8962" s="10">
        <v>45581</v>
      </c>
      <c r="C8962">
        <v>1264</v>
      </c>
      <c r="D8962" t="s">
        <v>89</v>
      </c>
      <c r="E8962">
        <v>43</v>
      </c>
      <c r="F8962" t="s">
        <v>7</v>
      </c>
      <c r="G8962">
        <v>4</v>
      </c>
      <c r="H8962">
        <v>4683.2</v>
      </c>
      <c r="I8962">
        <v>18732.8</v>
      </c>
      <c r="J8962" t="s">
        <v>97</v>
      </c>
      <c r="K8962" t="s">
        <v>82</v>
      </c>
      <c r="L8962" t="s">
        <v>139</v>
      </c>
      <c r="M8962">
        <v>2024</v>
      </c>
      <c r="N8962" t="s">
        <v>84</v>
      </c>
      <c r="O8962" t="s">
        <v>1869</v>
      </c>
      <c r="P8962" t="s">
        <v>86</v>
      </c>
    </row>
    <row r="8963" spans="1:16" x14ac:dyDescent="0.45">
      <c r="A8963">
        <v>8962</v>
      </c>
      <c r="B8963" s="10">
        <v>45581</v>
      </c>
      <c r="C8963">
        <v>2434</v>
      </c>
      <c r="D8963" t="s">
        <v>89</v>
      </c>
      <c r="E8963">
        <v>20</v>
      </c>
      <c r="F8963" t="s">
        <v>5</v>
      </c>
      <c r="G8963">
        <v>4</v>
      </c>
      <c r="H8963">
        <v>3674.61</v>
      </c>
      <c r="I8963">
        <v>14698.44</v>
      </c>
      <c r="J8963" t="s">
        <v>95</v>
      </c>
      <c r="K8963" t="s">
        <v>82</v>
      </c>
      <c r="L8963" t="s">
        <v>139</v>
      </c>
      <c r="M8963">
        <v>2024</v>
      </c>
      <c r="N8963" t="s">
        <v>84</v>
      </c>
      <c r="O8963" t="s">
        <v>2446</v>
      </c>
      <c r="P8963" t="s">
        <v>86</v>
      </c>
    </row>
    <row r="8964" spans="1:16" x14ac:dyDescent="0.45">
      <c r="A8964">
        <v>8963</v>
      </c>
      <c r="B8964" s="10">
        <v>45581</v>
      </c>
      <c r="C8964">
        <v>6327</v>
      </c>
      <c r="D8964" t="s">
        <v>80</v>
      </c>
      <c r="E8964">
        <v>58</v>
      </c>
      <c r="F8964" t="s">
        <v>8</v>
      </c>
      <c r="G8964">
        <v>1</v>
      </c>
      <c r="H8964">
        <v>2497.0500000000002</v>
      </c>
      <c r="I8964">
        <v>2497.0500000000002</v>
      </c>
      <c r="J8964" t="s">
        <v>81</v>
      </c>
      <c r="K8964" t="s">
        <v>82</v>
      </c>
      <c r="L8964" t="s">
        <v>139</v>
      </c>
      <c r="M8964">
        <v>2024</v>
      </c>
      <c r="N8964" t="s">
        <v>84</v>
      </c>
      <c r="O8964" t="s">
        <v>5964</v>
      </c>
      <c r="P8964" t="s">
        <v>86</v>
      </c>
    </row>
    <row r="8965" spans="1:16" x14ac:dyDescent="0.45">
      <c r="A8965">
        <v>8964</v>
      </c>
      <c r="B8965" s="10">
        <v>45581</v>
      </c>
      <c r="C8965">
        <v>6097</v>
      </c>
      <c r="D8965" t="s">
        <v>89</v>
      </c>
      <c r="E8965">
        <v>59</v>
      </c>
      <c r="F8965" t="s">
        <v>8</v>
      </c>
      <c r="G8965">
        <v>3</v>
      </c>
      <c r="H8965">
        <v>4096.1899999999996</v>
      </c>
      <c r="I8965">
        <v>12288.57</v>
      </c>
      <c r="J8965" t="s">
        <v>81</v>
      </c>
      <c r="K8965" t="s">
        <v>82</v>
      </c>
      <c r="L8965" t="s">
        <v>139</v>
      </c>
      <c r="M8965">
        <v>2024</v>
      </c>
      <c r="N8965" t="s">
        <v>84</v>
      </c>
      <c r="O8965" t="s">
        <v>6805</v>
      </c>
      <c r="P8965" t="s">
        <v>86</v>
      </c>
    </row>
    <row r="8966" spans="1:16" x14ac:dyDescent="0.45">
      <c r="A8966">
        <v>8965</v>
      </c>
      <c r="B8966" s="10">
        <v>45581</v>
      </c>
      <c r="C8966">
        <v>2660</v>
      </c>
      <c r="D8966" t="s">
        <v>89</v>
      </c>
      <c r="E8966">
        <v>30</v>
      </c>
      <c r="F8966" t="s">
        <v>8</v>
      </c>
      <c r="G8966">
        <v>4</v>
      </c>
      <c r="H8966">
        <v>4989.5</v>
      </c>
      <c r="I8966">
        <v>19958</v>
      </c>
      <c r="J8966" t="s">
        <v>87</v>
      </c>
      <c r="K8966" t="s">
        <v>82</v>
      </c>
      <c r="L8966" t="s">
        <v>139</v>
      </c>
      <c r="M8966">
        <v>2024</v>
      </c>
      <c r="N8966" t="s">
        <v>668</v>
      </c>
      <c r="O8966" t="s">
        <v>10076</v>
      </c>
      <c r="P8966" t="s">
        <v>86</v>
      </c>
    </row>
    <row r="8967" spans="1:16" x14ac:dyDescent="0.45">
      <c r="A8967">
        <v>8966</v>
      </c>
      <c r="B8967" s="10">
        <v>45581</v>
      </c>
      <c r="C8967">
        <v>6692</v>
      </c>
      <c r="D8967" t="s">
        <v>89</v>
      </c>
      <c r="E8967">
        <v>38</v>
      </c>
      <c r="F8967" t="s">
        <v>5</v>
      </c>
      <c r="G8967">
        <v>2</v>
      </c>
      <c r="H8967">
        <v>2262.86</v>
      </c>
      <c r="I8967">
        <v>4525.72</v>
      </c>
      <c r="J8967" t="s">
        <v>97</v>
      </c>
      <c r="K8967" t="s">
        <v>82</v>
      </c>
      <c r="L8967" t="s">
        <v>139</v>
      </c>
      <c r="M8967">
        <v>2024</v>
      </c>
      <c r="N8967" t="s">
        <v>84</v>
      </c>
      <c r="O8967" t="s">
        <v>2914</v>
      </c>
      <c r="P8967" t="s">
        <v>86</v>
      </c>
    </row>
    <row r="8968" spans="1:16" x14ac:dyDescent="0.45">
      <c r="A8968">
        <v>8967</v>
      </c>
      <c r="B8968" s="10">
        <v>45581</v>
      </c>
      <c r="C8968">
        <v>3354</v>
      </c>
      <c r="D8968" t="s">
        <v>80</v>
      </c>
      <c r="E8968">
        <v>62</v>
      </c>
      <c r="F8968" t="s">
        <v>5</v>
      </c>
      <c r="G8968">
        <v>4</v>
      </c>
      <c r="H8968">
        <v>1898.89</v>
      </c>
      <c r="I8968">
        <v>7595.56</v>
      </c>
      <c r="J8968" t="s">
        <v>81</v>
      </c>
      <c r="K8968" t="s">
        <v>82</v>
      </c>
      <c r="L8968" t="s">
        <v>139</v>
      </c>
      <c r="M8968">
        <v>2024</v>
      </c>
      <c r="N8968" t="s">
        <v>84</v>
      </c>
      <c r="O8968" t="s">
        <v>1543</v>
      </c>
      <c r="P8968" t="s">
        <v>86</v>
      </c>
    </row>
    <row r="8969" spans="1:16" x14ac:dyDescent="0.45">
      <c r="A8969">
        <v>8968</v>
      </c>
      <c r="B8969" s="10">
        <v>45581</v>
      </c>
      <c r="C8969">
        <v>9457</v>
      </c>
      <c r="D8969" t="s">
        <v>80</v>
      </c>
      <c r="E8969">
        <v>54</v>
      </c>
      <c r="F8969" t="s">
        <v>9</v>
      </c>
      <c r="G8969">
        <v>4</v>
      </c>
      <c r="H8969">
        <v>3054.83</v>
      </c>
      <c r="I8969">
        <v>12219.32</v>
      </c>
      <c r="J8969" t="s">
        <v>93</v>
      </c>
      <c r="K8969" t="s">
        <v>82</v>
      </c>
      <c r="L8969" t="s">
        <v>139</v>
      </c>
      <c r="M8969">
        <v>2024</v>
      </c>
      <c r="N8969" t="s">
        <v>84</v>
      </c>
      <c r="O8969" t="s">
        <v>2188</v>
      </c>
      <c r="P8969" t="s">
        <v>86</v>
      </c>
    </row>
    <row r="8970" spans="1:16" x14ac:dyDescent="0.45">
      <c r="A8970">
        <v>8969</v>
      </c>
      <c r="B8970" s="10">
        <v>45581</v>
      </c>
      <c r="C8970">
        <v>7461</v>
      </c>
      <c r="D8970" t="s">
        <v>89</v>
      </c>
      <c r="E8970">
        <v>40</v>
      </c>
      <c r="F8970" t="s">
        <v>5</v>
      </c>
      <c r="G8970">
        <v>2</v>
      </c>
      <c r="H8970">
        <v>3431.26</v>
      </c>
      <c r="I8970">
        <v>6862.52</v>
      </c>
      <c r="J8970" t="s">
        <v>97</v>
      </c>
      <c r="K8970" t="s">
        <v>82</v>
      </c>
      <c r="L8970" t="s">
        <v>139</v>
      </c>
      <c r="M8970">
        <v>2024</v>
      </c>
      <c r="N8970" t="s">
        <v>84</v>
      </c>
      <c r="O8970" t="s">
        <v>2915</v>
      </c>
      <c r="P8970" t="s">
        <v>86</v>
      </c>
    </row>
    <row r="8971" spans="1:16" x14ac:dyDescent="0.45">
      <c r="A8971">
        <v>8970</v>
      </c>
      <c r="B8971" s="10">
        <v>45581</v>
      </c>
      <c r="C8971">
        <v>8044</v>
      </c>
      <c r="D8971" t="s">
        <v>80</v>
      </c>
      <c r="E8971">
        <v>24</v>
      </c>
      <c r="F8971" t="s">
        <v>6</v>
      </c>
      <c r="G8971">
        <v>3</v>
      </c>
      <c r="H8971">
        <v>3537.02</v>
      </c>
      <c r="I8971">
        <v>10611.06</v>
      </c>
      <c r="J8971" t="s">
        <v>95</v>
      </c>
      <c r="K8971" t="s">
        <v>82</v>
      </c>
      <c r="L8971" t="s">
        <v>139</v>
      </c>
      <c r="M8971">
        <v>2024</v>
      </c>
      <c r="N8971" t="s">
        <v>84</v>
      </c>
      <c r="O8971" t="s">
        <v>6947</v>
      </c>
      <c r="P8971" t="s">
        <v>86</v>
      </c>
    </row>
    <row r="8972" spans="1:16" x14ac:dyDescent="0.45">
      <c r="A8972">
        <v>8971</v>
      </c>
      <c r="B8972" s="10">
        <v>45581</v>
      </c>
      <c r="C8972">
        <v>6497</v>
      </c>
      <c r="D8972" t="s">
        <v>80</v>
      </c>
      <c r="E8972">
        <v>34</v>
      </c>
      <c r="F8972" t="s">
        <v>8</v>
      </c>
      <c r="G8972">
        <v>1</v>
      </c>
      <c r="H8972">
        <v>2394.2399999999998</v>
      </c>
      <c r="I8972">
        <v>2394.2399999999998</v>
      </c>
      <c r="J8972" t="s">
        <v>87</v>
      </c>
      <c r="K8972" t="s">
        <v>82</v>
      </c>
      <c r="L8972" t="s">
        <v>139</v>
      </c>
      <c r="M8972">
        <v>2024</v>
      </c>
      <c r="N8972" t="s">
        <v>668</v>
      </c>
      <c r="O8972" t="s">
        <v>9667</v>
      </c>
      <c r="P8972" t="s">
        <v>86</v>
      </c>
    </row>
    <row r="8973" spans="1:16" x14ac:dyDescent="0.45">
      <c r="A8973">
        <v>8972</v>
      </c>
      <c r="B8973" s="10">
        <v>45581</v>
      </c>
      <c r="C8973">
        <v>5549</v>
      </c>
      <c r="D8973" t="s">
        <v>80</v>
      </c>
      <c r="E8973">
        <v>45</v>
      </c>
      <c r="F8973" t="s">
        <v>5</v>
      </c>
      <c r="G8973">
        <v>4</v>
      </c>
      <c r="H8973">
        <v>1694.85</v>
      </c>
      <c r="I8973">
        <v>6779.4</v>
      </c>
      <c r="J8973" t="s">
        <v>93</v>
      </c>
      <c r="K8973" t="s">
        <v>82</v>
      </c>
      <c r="L8973" t="s">
        <v>139</v>
      </c>
      <c r="M8973">
        <v>2024</v>
      </c>
      <c r="N8973" t="s">
        <v>668</v>
      </c>
      <c r="O8973" t="s">
        <v>10077</v>
      </c>
      <c r="P8973" t="s">
        <v>86</v>
      </c>
    </row>
    <row r="8974" spans="1:16" x14ac:dyDescent="0.45">
      <c r="A8974">
        <v>8973</v>
      </c>
      <c r="B8974" s="10">
        <v>45582</v>
      </c>
      <c r="C8974">
        <v>7334</v>
      </c>
      <c r="D8974" t="s">
        <v>89</v>
      </c>
      <c r="E8974">
        <v>64</v>
      </c>
      <c r="F8974" t="s">
        <v>102</v>
      </c>
      <c r="G8974">
        <v>4</v>
      </c>
      <c r="H8974">
        <v>4118.53</v>
      </c>
      <c r="I8974">
        <v>16474.12</v>
      </c>
      <c r="J8974" t="s">
        <v>81</v>
      </c>
      <c r="K8974" t="s">
        <v>82</v>
      </c>
      <c r="L8974" t="s">
        <v>139</v>
      </c>
      <c r="M8974">
        <v>2024</v>
      </c>
      <c r="N8974" t="s">
        <v>84</v>
      </c>
      <c r="O8974" t="s">
        <v>208</v>
      </c>
      <c r="P8974" t="s">
        <v>86</v>
      </c>
    </row>
    <row r="8975" spans="1:16" x14ac:dyDescent="0.45">
      <c r="A8975">
        <v>8974</v>
      </c>
      <c r="B8975" s="10">
        <v>45582</v>
      </c>
      <c r="C8975">
        <v>7010</v>
      </c>
      <c r="D8975" t="s">
        <v>89</v>
      </c>
      <c r="E8975">
        <v>47</v>
      </c>
      <c r="F8975" t="s">
        <v>7</v>
      </c>
      <c r="G8975">
        <v>4</v>
      </c>
      <c r="H8975">
        <v>4793.3900000000003</v>
      </c>
      <c r="I8975">
        <v>19173.560000000001</v>
      </c>
      <c r="J8975" t="s">
        <v>93</v>
      </c>
      <c r="K8975" t="s">
        <v>82</v>
      </c>
      <c r="L8975" t="s">
        <v>139</v>
      </c>
      <c r="M8975">
        <v>2024</v>
      </c>
      <c r="N8975" t="s">
        <v>668</v>
      </c>
      <c r="O8975" t="s">
        <v>10078</v>
      </c>
      <c r="P8975" t="s">
        <v>86</v>
      </c>
    </row>
    <row r="8976" spans="1:16" x14ac:dyDescent="0.45">
      <c r="A8976">
        <v>8975</v>
      </c>
      <c r="B8976" s="10">
        <v>45582</v>
      </c>
      <c r="C8976">
        <v>5926</v>
      </c>
      <c r="D8976" t="s">
        <v>89</v>
      </c>
      <c r="E8976">
        <v>22</v>
      </c>
      <c r="F8976" t="s">
        <v>9</v>
      </c>
      <c r="G8976">
        <v>3</v>
      </c>
      <c r="H8976">
        <v>4326.71</v>
      </c>
      <c r="I8976">
        <v>12980.13</v>
      </c>
      <c r="J8976" t="s">
        <v>95</v>
      </c>
      <c r="K8976" t="s">
        <v>82</v>
      </c>
      <c r="L8976" t="s">
        <v>139</v>
      </c>
      <c r="M8976">
        <v>2024</v>
      </c>
      <c r="N8976" t="s">
        <v>84</v>
      </c>
      <c r="O8976" t="s">
        <v>8706</v>
      </c>
      <c r="P8976" t="s">
        <v>748</v>
      </c>
    </row>
    <row r="8977" spans="1:16" x14ac:dyDescent="0.45">
      <c r="A8977">
        <v>8976</v>
      </c>
      <c r="B8977" s="10">
        <v>45582</v>
      </c>
      <c r="C8977">
        <v>7065</v>
      </c>
      <c r="D8977" t="s">
        <v>89</v>
      </c>
      <c r="E8977">
        <v>41</v>
      </c>
      <c r="F8977" t="s">
        <v>8</v>
      </c>
      <c r="G8977">
        <v>2</v>
      </c>
      <c r="H8977">
        <v>3427.65</v>
      </c>
      <c r="I8977">
        <v>6855.3</v>
      </c>
      <c r="J8977" t="s">
        <v>97</v>
      </c>
      <c r="K8977" t="s">
        <v>82</v>
      </c>
      <c r="L8977" t="s">
        <v>139</v>
      </c>
      <c r="M8977">
        <v>2024</v>
      </c>
      <c r="N8977" t="s">
        <v>84</v>
      </c>
      <c r="O8977" t="s">
        <v>2916</v>
      </c>
      <c r="P8977" t="s">
        <v>86</v>
      </c>
    </row>
    <row r="8978" spans="1:16" x14ac:dyDescent="0.45">
      <c r="A8978">
        <v>8977</v>
      </c>
      <c r="B8978" s="10">
        <v>45582</v>
      </c>
      <c r="C8978">
        <v>3179</v>
      </c>
      <c r="D8978" t="s">
        <v>80</v>
      </c>
      <c r="E8978">
        <v>24</v>
      </c>
      <c r="F8978" t="s">
        <v>6</v>
      </c>
      <c r="G8978">
        <v>2</v>
      </c>
      <c r="H8978">
        <v>1832.74</v>
      </c>
      <c r="I8978">
        <v>3665.48</v>
      </c>
      <c r="J8978" t="s">
        <v>95</v>
      </c>
      <c r="K8978" t="s">
        <v>82</v>
      </c>
      <c r="L8978" t="s">
        <v>139</v>
      </c>
      <c r="M8978">
        <v>2024</v>
      </c>
      <c r="N8978" t="s">
        <v>84</v>
      </c>
      <c r="O8978" t="s">
        <v>2626</v>
      </c>
      <c r="P8978" t="s">
        <v>86</v>
      </c>
    </row>
    <row r="8979" spans="1:16" x14ac:dyDescent="0.45">
      <c r="A8979">
        <v>8978</v>
      </c>
      <c r="B8979" s="10">
        <v>45582</v>
      </c>
      <c r="C8979">
        <v>5967</v>
      </c>
      <c r="D8979" t="s">
        <v>80</v>
      </c>
      <c r="E8979">
        <v>51</v>
      </c>
      <c r="F8979" t="s">
        <v>6</v>
      </c>
      <c r="G8979">
        <v>2</v>
      </c>
      <c r="H8979">
        <v>3131.29</v>
      </c>
      <c r="I8979">
        <v>6262.58</v>
      </c>
      <c r="J8979" t="s">
        <v>93</v>
      </c>
      <c r="K8979" t="s">
        <v>82</v>
      </c>
      <c r="L8979" t="s">
        <v>139</v>
      </c>
      <c r="M8979">
        <v>2024</v>
      </c>
      <c r="N8979" t="s">
        <v>84</v>
      </c>
      <c r="O8979" t="s">
        <v>3528</v>
      </c>
      <c r="P8979" t="s">
        <v>86</v>
      </c>
    </row>
    <row r="8980" spans="1:16" x14ac:dyDescent="0.45">
      <c r="A8980">
        <v>8979</v>
      </c>
      <c r="B8980" s="10">
        <v>45582</v>
      </c>
      <c r="C8980">
        <v>1634</v>
      </c>
      <c r="D8980" t="s">
        <v>80</v>
      </c>
      <c r="E8980">
        <v>59</v>
      </c>
      <c r="F8980" t="s">
        <v>8</v>
      </c>
      <c r="G8980">
        <v>2</v>
      </c>
      <c r="H8980">
        <v>550.74</v>
      </c>
      <c r="I8980">
        <v>1101.48</v>
      </c>
      <c r="J8980" t="s">
        <v>81</v>
      </c>
      <c r="K8980" t="s">
        <v>567</v>
      </c>
      <c r="L8980" t="s">
        <v>139</v>
      </c>
      <c r="M8980">
        <v>2024</v>
      </c>
      <c r="N8980" t="s">
        <v>84</v>
      </c>
      <c r="O8980" t="s">
        <v>7023</v>
      </c>
      <c r="P8980" t="s">
        <v>86</v>
      </c>
    </row>
    <row r="8981" spans="1:16" x14ac:dyDescent="0.45">
      <c r="A8981">
        <v>8980</v>
      </c>
      <c r="B8981" s="10">
        <v>45582</v>
      </c>
      <c r="C8981">
        <v>4631</v>
      </c>
      <c r="D8981" t="s">
        <v>89</v>
      </c>
      <c r="E8981">
        <v>50</v>
      </c>
      <c r="F8981" t="s">
        <v>6</v>
      </c>
      <c r="G8981">
        <v>2</v>
      </c>
      <c r="H8981">
        <v>2692.87</v>
      </c>
      <c r="I8981">
        <v>5385.74</v>
      </c>
      <c r="J8981" t="s">
        <v>93</v>
      </c>
      <c r="K8981" t="s">
        <v>82</v>
      </c>
      <c r="L8981" t="s">
        <v>139</v>
      </c>
      <c r="M8981">
        <v>2024</v>
      </c>
      <c r="N8981" t="s">
        <v>668</v>
      </c>
      <c r="O8981" t="s">
        <v>9934</v>
      </c>
      <c r="P8981" t="s">
        <v>86</v>
      </c>
    </row>
    <row r="8982" spans="1:16" x14ac:dyDescent="0.45">
      <c r="A8982">
        <v>8981</v>
      </c>
      <c r="B8982" s="10">
        <v>45582</v>
      </c>
      <c r="C8982">
        <v>5677</v>
      </c>
      <c r="D8982" t="s">
        <v>89</v>
      </c>
      <c r="E8982">
        <v>44</v>
      </c>
      <c r="F8982" t="s">
        <v>102</v>
      </c>
      <c r="G8982">
        <v>2</v>
      </c>
      <c r="H8982">
        <v>3917.03</v>
      </c>
      <c r="I8982">
        <v>7834.06</v>
      </c>
      <c r="J8982" t="s">
        <v>97</v>
      </c>
      <c r="K8982" t="s">
        <v>82</v>
      </c>
      <c r="L8982" t="s">
        <v>139</v>
      </c>
      <c r="M8982">
        <v>2024</v>
      </c>
      <c r="N8982" t="s">
        <v>84</v>
      </c>
      <c r="O8982" t="s">
        <v>2917</v>
      </c>
      <c r="P8982" t="s">
        <v>86</v>
      </c>
    </row>
    <row r="8983" spans="1:16" x14ac:dyDescent="0.45">
      <c r="A8983">
        <v>8982</v>
      </c>
      <c r="B8983" s="10">
        <v>45582</v>
      </c>
      <c r="C8983">
        <v>3218</v>
      </c>
      <c r="D8983" t="s">
        <v>80</v>
      </c>
      <c r="E8983">
        <v>31</v>
      </c>
      <c r="F8983" t="s">
        <v>9</v>
      </c>
      <c r="G8983">
        <v>4</v>
      </c>
      <c r="H8983">
        <v>1292.74</v>
      </c>
      <c r="I8983">
        <v>5170.96</v>
      </c>
      <c r="J8983" t="s">
        <v>87</v>
      </c>
      <c r="K8983" t="s">
        <v>82</v>
      </c>
      <c r="L8983" t="s">
        <v>139</v>
      </c>
      <c r="M8983">
        <v>2024</v>
      </c>
      <c r="N8983" t="s">
        <v>84</v>
      </c>
      <c r="O8983" t="s">
        <v>1185</v>
      </c>
      <c r="P8983" t="s">
        <v>86</v>
      </c>
    </row>
    <row r="8984" spans="1:16" x14ac:dyDescent="0.45">
      <c r="A8984">
        <v>8983</v>
      </c>
      <c r="B8984" s="10">
        <v>45582</v>
      </c>
      <c r="C8984">
        <v>2389</v>
      </c>
      <c r="D8984" t="s">
        <v>89</v>
      </c>
      <c r="E8984">
        <v>36</v>
      </c>
      <c r="F8984" t="s">
        <v>7</v>
      </c>
      <c r="G8984">
        <v>4</v>
      </c>
      <c r="H8984">
        <v>2532.59</v>
      </c>
      <c r="I8984">
        <v>10130.36</v>
      </c>
      <c r="J8984" t="s">
        <v>97</v>
      </c>
      <c r="K8984" t="s">
        <v>82</v>
      </c>
      <c r="L8984" t="s">
        <v>139</v>
      </c>
      <c r="M8984">
        <v>2024</v>
      </c>
      <c r="N8984" t="s">
        <v>84</v>
      </c>
      <c r="O8984" t="s">
        <v>1870</v>
      </c>
      <c r="P8984" t="s">
        <v>86</v>
      </c>
    </row>
    <row r="8985" spans="1:16" x14ac:dyDescent="0.45">
      <c r="A8985">
        <v>8984</v>
      </c>
      <c r="B8985" s="10">
        <v>45582</v>
      </c>
      <c r="C8985">
        <v>5276</v>
      </c>
      <c r="D8985" t="s">
        <v>89</v>
      </c>
      <c r="E8985">
        <v>55</v>
      </c>
      <c r="F8985" t="s">
        <v>9</v>
      </c>
      <c r="G8985">
        <v>2</v>
      </c>
      <c r="H8985">
        <v>412.71</v>
      </c>
      <c r="I8985">
        <v>825.42</v>
      </c>
      <c r="J8985" t="s">
        <v>81</v>
      </c>
      <c r="K8985" t="s">
        <v>567</v>
      </c>
      <c r="L8985" t="s">
        <v>139</v>
      </c>
      <c r="M8985">
        <v>2024</v>
      </c>
      <c r="N8985" t="s">
        <v>84</v>
      </c>
      <c r="O8985" t="s">
        <v>7024</v>
      </c>
      <c r="P8985" t="s">
        <v>86</v>
      </c>
    </row>
    <row r="8986" spans="1:16" x14ac:dyDescent="0.45">
      <c r="A8986">
        <v>8985</v>
      </c>
      <c r="B8986" s="10">
        <v>45582</v>
      </c>
      <c r="C8986">
        <v>2249</v>
      </c>
      <c r="D8986" t="s">
        <v>80</v>
      </c>
      <c r="E8986">
        <v>29</v>
      </c>
      <c r="F8986" t="s">
        <v>9</v>
      </c>
      <c r="G8986">
        <v>2</v>
      </c>
      <c r="H8986">
        <v>4200.5600000000004</v>
      </c>
      <c r="I8986">
        <v>8401.1200000000008</v>
      </c>
      <c r="J8986" t="s">
        <v>87</v>
      </c>
      <c r="K8986" t="s">
        <v>82</v>
      </c>
      <c r="L8986" t="s">
        <v>139</v>
      </c>
      <c r="M8986">
        <v>2024</v>
      </c>
      <c r="N8986" t="s">
        <v>84</v>
      </c>
      <c r="O8986" t="s">
        <v>3871</v>
      </c>
      <c r="P8986" t="s">
        <v>86</v>
      </c>
    </row>
    <row r="8987" spans="1:16" x14ac:dyDescent="0.45">
      <c r="A8987">
        <v>8986</v>
      </c>
      <c r="B8987" s="10">
        <v>45582</v>
      </c>
      <c r="C8987">
        <v>8640</v>
      </c>
      <c r="D8987" t="s">
        <v>89</v>
      </c>
      <c r="E8987">
        <v>20</v>
      </c>
      <c r="F8987" t="s">
        <v>8</v>
      </c>
      <c r="G8987">
        <v>3</v>
      </c>
      <c r="H8987">
        <v>1783.65</v>
      </c>
      <c r="I8987">
        <v>5350.95</v>
      </c>
      <c r="J8987" t="s">
        <v>95</v>
      </c>
      <c r="K8987" t="s">
        <v>82</v>
      </c>
      <c r="L8987" t="s">
        <v>139</v>
      </c>
      <c r="M8987">
        <v>2024</v>
      </c>
      <c r="N8987" t="s">
        <v>668</v>
      </c>
      <c r="O8987" t="s">
        <v>9266</v>
      </c>
      <c r="P8987" t="s">
        <v>748</v>
      </c>
    </row>
    <row r="8988" spans="1:16" x14ac:dyDescent="0.45">
      <c r="A8988">
        <v>8987</v>
      </c>
      <c r="B8988" s="10">
        <v>45583</v>
      </c>
      <c r="C8988">
        <v>6712</v>
      </c>
      <c r="D8988" t="s">
        <v>89</v>
      </c>
      <c r="E8988">
        <v>24</v>
      </c>
      <c r="F8988" t="s">
        <v>5</v>
      </c>
      <c r="G8988">
        <v>3</v>
      </c>
      <c r="H8988">
        <v>2931.93</v>
      </c>
      <c r="I8988">
        <v>8795.7900000000009</v>
      </c>
      <c r="J8988" t="s">
        <v>95</v>
      </c>
      <c r="K8988" t="s">
        <v>82</v>
      </c>
      <c r="L8988" t="s">
        <v>139</v>
      </c>
      <c r="M8988">
        <v>2024</v>
      </c>
      <c r="N8988" t="s">
        <v>668</v>
      </c>
      <c r="O8988" t="s">
        <v>825</v>
      </c>
      <c r="P8988" t="s">
        <v>748</v>
      </c>
    </row>
    <row r="8989" spans="1:16" x14ac:dyDescent="0.45">
      <c r="A8989">
        <v>8988</v>
      </c>
      <c r="B8989" s="10">
        <v>45583</v>
      </c>
      <c r="C8989">
        <v>2245</v>
      </c>
      <c r="D8989" t="s">
        <v>80</v>
      </c>
      <c r="E8989">
        <v>52</v>
      </c>
      <c r="F8989" t="s">
        <v>7</v>
      </c>
      <c r="G8989">
        <v>5</v>
      </c>
      <c r="H8989">
        <v>1923.75</v>
      </c>
      <c r="I8989">
        <v>9618.75</v>
      </c>
      <c r="J8989" t="s">
        <v>93</v>
      </c>
      <c r="K8989" t="s">
        <v>82</v>
      </c>
      <c r="L8989" t="s">
        <v>139</v>
      </c>
      <c r="M8989">
        <v>2024</v>
      </c>
      <c r="N8989" t="s">
        <v>84</v>
      </c>
      <c r="O8989" t="s">
        <v>4360</v>
      </c>
      <c r="P8989" t="s">
        <v>86</v>
      </c>
    </row>
    <row r="8990" spans="1:16" x14ac:dyDescent="0.45">
      <c r="A8990">
        <v>8989</v>
      </c>
      <c r="B8990" s="10">
        <v>45583</v>
      </c>
      <c r="C8990">
        <v>9245</v>
      </c>
      <c r="D8990" t="s">
        <v>89</v>
      </c>
      <c r="E8990">
        <v>42</v>
      </c>
      <c r="F8990" t="s">
        <v>9</v>
      </c>
      <c r="G8990">
        <v>4</v>
      </c>
      <c r="H8990">
        <v>3008.12</v>
      </c>
      <c r="I8990">
        <v>12032.48</v>
      </c>
      <c r="J8990" t="s">
        <v>97</v>
      </c>
      <c r="K8990" t="s">
        <v>82</v>
      </c>
      <c r="L8990" t="s">
        <v>139</v>
      </c>
      <c r="M8990">
        <v>2024</v>
      </c>
      <c r="N8990" t="s">
        <v>84</v>
      </c>
      <c r="O8990" t="s">
        <v>1871</v>
      </c>
      <c r="P8990" t="s">
        <v>86</v>
      </c>
    </row>
    <row r="8991" spans="1:16" x14ac:dyDescent="0.45">
      <c r="A8991">
        <v>8990</v>
      </c>
      <c r="B8991" s="10">
        <v>45583</v>
      </c>
      <c r="C8991">
        <v>1442</v>
      </c>
      <c r="D8991" t="s">
        <v>80</v>
      </c>
      <c r="E8991">
        <v>32</v>
      </c>
      <c r="F8991" t="s">
        <v>102</v>
      </c>
      <c r="G8991">
        <v>2</v>
      </c>
      <c r="H8991">
        <v>3733.78</v>
      </c>
      <c r="I8991">
        <v>7467.56</v>
      </c>
      <c r="J8991" t="s">
        <v>87</v>
      </c>
      <c r="K8991" t="s">
        <v>82</v>
      </c>
      <c r="L8991" t="s">
        <v>139</v>
      </c>
      <c r="M8991">
        <v>2024</v>
      </c>
      <c r="N8991" t="s">
        <v>84</v>
      </c>
      <c r="O8991" t="s">
        <v>3872</v>
      </c>
      <c r="P8991" t="s">
        <v>86</v>
      </c>
    </row>
    <row r="8992" spans="1:16" x14ac:dyDescent="0.45">
      <c r="A8992">
        <v>8991</v>
      </c>
      <c r="B8992" s="10">
        <v>45583</v>
      </c>
      <c r="C8992">
        <v>7976</v>
      </c>
      <c r="D8992" t="s">
        <v>80</v>
      </c>
      <c r="E8992">
        <v>36</v>
      </c>
      <c r="F8992" t="s">
        <v>8</v>
      </c>
      <c r="G8992">
        <v>4</v>
      </c>
      <c r="H8992">
        <v>1667.73</v>
      </c>
      <c r="I8992">
        <v>6670.92</v>
      </c>
      <c r="J8992" t="s">
        <v>97</v>
      </c>
      <c r="K8992" t="s">
        <v>82</v>
      </c>
      <c r="L8992" t="s">
        <v>139</v>
      </c>
      <c r="M8992">
        <v>2024</v>
      </c>
      <c r="N8992" t="s">
        <v>84</v>
      </c>
      <c r="O8992" t="s">
        <v>1872</v>
      </c>
      <c r="P8992" t="s">
        <v>86</v>
      </c>
    </row>
    <row r="8993" spans="1:16" x14ac:dyDescent="0.45">
      <c r="A8993">
        <v>8992</v>
      </c>
      <c r="B8993" s="10">
        <v>45583</v>
      </c>
      <c r="C8993">
        <v>5675</v>
      </c>
      <c r="D8993" t="s">
        <v>89</v>
      </c>
      <c r="E8993">
        <v>36</v>
      </c>
      <c r="F8993" t="s">
        <v>5</v>
      </c>
      <c r="G8993">
        <v>5</v>
      </c>
      <c r="H8993">
        <v>2620.34</v>
      </c>
      <c r="I8993">
        <v>13101.7</v>
      </c>
      <c r="J8993" t="s">
        <v>97</v>
      </c>
      <c r="K8993" t="s">
        <v>82</v>
      </c>
      <c r="L8993" t="s">
        <v>139</v>
      </c>
      <c r="M8993">
        <v>2024</v>
      </c>
      <c r="N8993" t="s">
        <v>84</v>
      </c>
      <c r="O8993" t="s">
        <v>4590</v>
      </c>
      <c r="P8993" t="s">
        <v>86</v>
      </c>
    </row>
    <row r="8994" spans="1:16" x14ac:dyDescent="0.45">
      <c r="A8994">
        <v>8993</v>
      </c>
      <c r="B8994" s="10">
        <v>45583</v>
      </c>
      <c r="C8994">
        <v>8953</v>
      </c>
      <c r="D8994" t="s">
        <v>80</v>
      </c>
      <c r="E8994">
        <v>40</v>
      </c>
      <c r="F8994" t="s">
        <v>5</v>
      </c>
      <c r="G8994">
        <v>3</v>
      </c>
      <c r="H8994">
        <v>3984.63</v>
      </c>
      <c r="I8994">
        <v>11953.89</v>
      </c>
      <c r="J8994" t="s">
        <v>97</v>
      </c>
      <c r="K8994" t="s">
        <v>82</v>
      </c>
      <c r="L8994" t="s">
        <v>139</v>
      </c>
      <c r="M8994">
        <v>2024</v>
      </c>
      <c r="N8994" t="s">
        <v>84</v>
      </c>
      <c r="O8994" t="s">
        <v>6408</v>
      </c>
      <c r="P8994" t="s">
        <v>86</v>
      </c>
    </row>
    <row r="8995" spans="1:16" x14ac:dyDescent="0.45">
      <c r="A8995">
        <v>8994</v>
      </c>
      <c r="B8995" s="10">
        <v>45583</v>
      </c>
      <c r="C8995">
        <v>5377</v>
      </c>
      <c r="D8995" t="s">
        <v>89</v>
      </c>
      <c r="E8995">
        <v>28</v>
      </c>
      <c r="F8995" t="s">
        <v>8</v>
      </c>
      <c r="G8995">
        <v>5</v>
      </c>
      <c r="H8995">
        <v>3454.86</v>
      </c>
      <c r="I8995">
        <v>17274.3</v>
      </c>
      <c r="J8995" t="s">
        <v>87</v>
      </c>
      <c r="K8995" t="s">
        <v>82</v>
      </c>
      <c r="L8995" t="s">
        <v>139</v>
      </c>
      <c r="M8995">
        <v>2024</v>
      </c>
      <c r="N8995" t="s">
        <v>84</v>
      </c>
      <c r="O8995" t="s">
        <v>4110</v>
      </c>
      <c r="P8995" t="s">
        <v>86</v>
      </c>
    </row>
    <row r="8996" spans="1:16" x14ac:dyDescent="0.45">
      <c r="A8996">
        <v>8995</v>
      </c>
      <c r="B8996" s="10">
        <v>45583</v>
      </c>
      <c r="C8996">
        <v>8058</v>
      </c>
      <c r="D8996" t="s">
        <v>89</v>
      </c>
      <c r="E8996">
        <v>38</v>
      </c>
      <c r="F8996" t="s">
        <v>9</v>
      </c>
      <c r="G8996">
        <v>1</v>
      </c>
      <c r="H8996">
        <v>332.51</v>
      </c>
      <c r="I8996">
        <v>332.51</v>
      </c>
      <c r="J8996" t="s">
        <v>97</v>
      </c>
      <c r="K8996" t="s">
        <v>567</v>
      </c>
      <c r="L8996" t="s">
        <v>139</v>
      </c>
      <c r="M8996">
        <v>2024</v>
      </c>
      <c r="N8996" t="s">
        <v>84</v>
      </c>
      <c r="O8996" t="s">
        <v>7992</v>
      </c>
      <c r="P8996" t="s">
        <v>86</v>
      </c>
    </row>
    <row r="8997" spans="1:16" x14ac:dyDescent="0.45">
      <c r="A8997">
        <v>8996</v>
      </c>
      <c r="B8997" s="10">
        <v>45583</v>
      </c>
      <c r="C8997">
        <v>1822</v>
      </c>
      <c r="D8997" t="s">
        <v>89</v>
      </c>
      <c r="E8997">
        <v>51</v>
      </c>
      <c r="F8997" t="s">
        <v>6</v>
      </c>
      <c r="G8997">
        <v>3</v>
      </c>
      <c r="H8997">
        <v>2865.36</v>
      </c>
      <c r="I8997">
        <v>8596.08</v>
      </c>
      <c r="J8997" t="s">
        <v>93</v>
      </c>
      <c r="K8997" t="s">
        <v>82</v>
      </c>
      <c r="L8997" t="s">
        <v>139</v>
      </c>
      <c r="M8997">
        <v>2024</v>
      </c>
      <c r="N8997" t="s">
        <v>84</v>
      </c>
      <c r="O8997" t="s">
        <v>6628</v>
      </c>
      <c r="P8997" t="s">
        <v>86</v>
      </c>
    </row>
    <row r="8998" spans="1:16" x14ac:dyDescent="0.45">
      <c r="A8998">
        <v>8997</v>
      </c>
      <c r="B8998" s="10">
        <v>45583</v>
      </c>
      <c r="C8998">
        <v>3939</v>
      </c>
      <c r="D8998" t="s">
        <v>89</v>
      </c>
      <c r="E8998">
        <v>56</v>
      </c>
      <c r="F8998" t="s">
        <v>8</v>
      </c>
      <c r="G8998">
        <v>4</v>
      </c>
      <c r="H8998">
        <v>1912.85</v>
      </c>
      <c r="I8998">
        <v>7651.4</v>
      </c>
      <c r="J8998" t="s">
        <v>81</v>
      </c>
      <c r="K8998" t="s">
        <v>82</v>
      </c>
      <c r="L8998" t="s">
        <v>139</v>
      </c>
      <c r="M8998">
        <v>2024</v>
      </c>
      <c r="N8998" t="s">
        <v>84</v>
      </c>
      <c r="O8998" t="s">
        <v>1544</v>
      </c>
      <c r="P8998" t="s">
        <v>86</v>
      </c>
    </row>
    <row r="8999" spans="1:16" x14ac:dyDescent="0.45">
      <c r="A8999">
        <v>8998</v>
      </c>
      <c r="B8999" s="10">
        <v>45583</v>
      </c>
      <c r="C8999">
        <v>8096</v>
      </c>
      <c r="D8999" t="s">
        <v>89</v>
      </c>
      <c r="E8999">
        <v>24</v>
      </c>
      <c r="F8999" t="s">
        <v>6</v>
      </c>
      <c r="G8999">
        <v>3</v>
      </c>
      <c r="H8999">
        <v>3558.46</v>
      </c>
      <c r="I8999">
        <v>10675.38</v>
      </c>
      <c r="J8999" t="s">
        <v>95</v>
      </c>
      <c r="K8999" t="s">
        <v>82</v>
      </c>
      <c r="L8999" t="s">
        <v>139</v>
      </c>
      <c r="M8999">
        <v>2024</v>
      </c>
      <c r="N8999" t="s">
        <v>84</v>
      </c>
      <c r="O8999" t="s">
        <v>8707</v>
      </c>
      <c r="P8999" t="s">
        <v>748</v>
      </c>
    </row>
    <row r="9000" spans="1:16" x14ac:dyDescent="0.45">
      <c r="A9000">
        <v>8999</v>
      </c>
      <c r="B9000" s="10">
        <v>45583</v>
      </c>
      <c r="C9000">
        <v>6765</v>
      </c>
      <c r="D9000" t="s">
        <v>89</v>
      </c>
      <c r="E9000">
        <v>59</v>
      </c>
      <c r="F9000" t="s">
        <v>5</v>
      </c>
      <c r="G9000">
        <v>5</v>
      </c>
      <c r="H9000">
        <v>132.51</v>
      </c>
      <c r="I9000">
        <v>662.55</v>
      </c>
      <c r="J9000" t="s">
        <v>81</v>
      </c>
      <c r="K9000" t="s">
        <v>567</v>
      </c>
      <c r="L9000" t="s">
        <v>139</v>
      </c>
      <c r="M9000">
        <v>2024</v>
      </c>
      <c r="N9000" t="s">
        <v>84</v>
      </c>
      <c r="O9000" t="s">
        <v>7643</v>
      </c>
      <c r="P9000" t="s">
        <v>86</v>
      </c>
    </row>
    <row r="9001" spans="1:16" x14ac:dyDescent="0.45">
      <c r="A9001">
        <v>9000</v>
      </c>
      <c r="B9001" s="10">
        <v>45583</v>
      </c>
      <c r="C9001">
        <v>2031</v>
      </c>
      <c r="D9001" t="s">
        <v>89</v>
      </c>
      <c r="E9001">
        <v>61</v>
      </c>
      <c r="F9001" t="s">
        <v>5</v>
      </c>
      <c r="G9001">
        <v>2</v>
      </c>
      <c r="H9001">
        <v>1686.45</v>
      </c>
      <c r="I9001">
        <v>3372.9</v>
      </c>
      <c r="J9001" t="s">
        <v>81</v>
      </c>
      <c r="K9001" t="s">
        <v>82</v>
      </c>
      <c r="L9001" t="s">
        <v>139</v>
      </c>
      <c r="M9001">
        <v>2024</v>
      </c>
      <c r="N9001" t="s">
        <v>84</v>
      </c>
      <c r="O9001" t="s">
        <v>3211</v>
      </c>
      <c r="P9001" t="s">
        <v>86</v>
      </c>
    </row>
    <row r="9002" spans="1:16" x14ac:dyDescent="0.45">
      <c r="A9002">
        <v>9001</v>
      </c>
      <c r="B9002" s="10">
        <v>45584</v>
      </c>
      <c r="C9002">
        <v>1562</v>
      </c>
      <c r="D9002" t="s">
        <v>89</v>
      </c>
      <c r="E9002">
        <v>44</v>
      </c>
      <c r="F9002" t="s">
        <v>102</v>
      </c>
      <c r="G9002">
        <v>5</v>
      </c>
      <c r="H9002">
        <v>478.14</v>
      </c>
      <c r="I9002">
        <v>2390.6999999999998</v>
      </c>
      <c r="J9002" t="s">
        <v>97</v>
      </c>
      <c r="K9002" t="s">
        <v>82</v>
      </c>
      <c r="L9002" t="s">
        <v>139</v>
      </c>
      <c r="M9002">
        <v>2024</v>
      </c>
      <c r="N9002" t="s">
        <v>84</v>
      </c>
      <c r="O9002" t="s">
        <v>398</v>
      </c>
      <c r="P9002" t="s">
        <v>86</v>
      </c>
    </row>
    <row r="9003" spans="1:16" x14ac:dyDescent="0.45">
      <c r="A9003">
        <v>9002</v>
      </c>
      <c r="B9003" s="10">
        <v>45584</v>
      </c>
      <c r="C9003">
        <v>1340</v>
      </c>
      <c r="D9003" t="s">
        <v>89</v>
      </c>
      <c r="E9003">
        <v>40</v>
      </c>
      <c r="F9003" t="s">
        <v>102</v>
      </c>
      <c r="G9003">
        <v>5</v>
      </c>
      <c r="H9003">
        <v>4606.43</v>
      </c>
      <c r="I9003">
        <v>23032.15</v>
      </c>
      <c r="J9003" t="s">
        <v>97</v>
      </c>
      <c r="K9003" t="s">
        <v>82</v>
      </c>
      <c r="L9003" t="s">
        <v>139</v>
      </c>
      <c r="M9003">
        <v>2024</v>
      </c>
      <c r="N9003" t="s">
        <v>84</v>
      </c>
      <c r="O9003" t="s">
        <v>4591</v>
      </c>
      <c r="P9003" t="s">
        <v>86</v>
      </c>
    </row>
    <row r="9004" spans="1:16" x14ac:dyDescent="0.45">
      <c r="A9004">
        <v>9003</v>
      </c>
      <c r="B9004" s="10">
        <v>45584</v>
      </c>
      <c r="C9004">
        <v>5567</v>
      </c>
      <c r="D9004" t="s">
        <v>80</v>
      </c>
      <c r="E9004">
        <v>55</v>
      </c>
      <c r="F9004" t="s">
        <v>5</v>
      </c>
      <c r="G9004">
        <v>2</v>
      </c>
      <c r="H9004">
        <v>4388.67</v>
      </c>
      <c r="I9004">
        <v>8777.34</v>
      </c>
      <c r="J9004" t="s">
        <v>81</v>
      </c>
      <c r="K9004" t="s">
        <v>82</v>
      </c>
      <c r="L9004" t="s">
        <v>139</v>
      </c>
      <c r="M9004">
        <v>2024</v>
      </c>
      <c r="N9004" t="s">
        <v>84</v>
      </c>
      <c r="O9004" t="s">
        <v>3212</v>
      </c>
      <c r="P9004" t="s">
        <v>86</v>
      </c>
    </row>
    <row r="9005" spans="1:16" x14ac:dyDescent="0.45">
      <c r="A9005">
        <v>9004</v>
      </c>
      <c r="B9005" s="10">
        <v>45584</v>
      </c>
      <c r="C9005">
        <v>8862</v>
      </c>
      <c r="D9005" t="s">
        <v>80</v>
      </c>
      <c r="E9005">
        <v>37</v>
      </c>
      <c r="F9005" t="s">
        <v>102</v>
      </c>
      <c r="G9005">
        <v>4</v>
      </c>
      <c r="H9005">
        <v>4842.04</v>
      </c>
      <c r="I9005">
        <v>19368.16</v>
      </c>
      <c r="J9005" t="s">
        <v>97</v>
      </c>
      <c r="K9005" t="s">
        <v>82</v>
      </c>
      <c r="L9005" t="s">
        <v>139</v>
      </c>
      <c r="M9005">
        <v>2024</v>
      </c>
      <c r="N9005" t="s">
        <v>84</v>
      </c>
      <c r="O9005" t="s">
        <v>1873</v>
      </c>
      <c r="P9005" t="s">
        <v>86</v>
      </c>
    </row>
    <row r="9006" spans="1:16" x14ac:dyDescent="0.45">
      <c r="A9006">
        <v>9005</v>
      </c>
      <c r="B9006" s="10">
        <v>45584</v>
      </c>
      <c r="C9006">
        <v>3296</v>
      </c>
      <c r="D9006" t="s">
        <v>89</v>
      </c>
      <c r="E9006">
        <v>44</v>
      </c>
      <c r="F9006" t="s">
        <v>102</v>
      </c>
      <c r="G9006">
        <v>4</v>
      </c>
      <c r="H9006">
        <v>3235.17</v>
      </c>
      <c r="I9006">
        <v>12940.68</v>
      </c>
      <c r="J9006" t="s">
        <v>97</v>
      </c>
      <c r="K9006" t="s">
        <v>82</v>
      </c>
      <c r="L9006" t="s">
        <v>139</v>
      </c>
      <c r="M9006">
        <v>2024</v>
      </c>
      <c r="N9006" t="s">
        <v>84</v>
      </c>
      <c r="O9006" t="s">
        <v>1874</v>
      </c>
      <c r="P9006" t="s">
        <v>86</v>
      </c>
    </row>
    <row r="9007" spans="1:16" x14ac:dyDescent="0.45">
      <c r="A9007">
        <v>9006</v>
      </c>
      <c r="B9007" s="10">
        <v>45584</v>
      </c>
      <c r="C9007">
        <v>1234</v>
      </c>
      <c r="D9007" t="s">
        <v>89</v>
      </c>
      <c r="E9007">
        <v>25</v>
      </c>
      <c r="F9007" t="s">
        <v>102</v>
      </c>
      <c r="G9007">
        <v>3</v>
      </c>
      <c r="H9007">
        <v>4044.89</v>
      </c>
      <c r="I9007">
        <v>12134.67</v>
      </c>
      <c r="J9007" t="s">
        <v>87</v>
      </c>
      <c r="K9007" t="s">
        <v>82</v>
      </c>
      <c r="L9007" t="s">
        <v>139</v>
      </c>
      <c r="M9007">
        <v>2024</v>
      </c>
      <c r="N9007" t="s">
        <v>84</v>
      </c>
      <c r="O9007" t="s">
        <v>6197</v>
      </c>
      <c r="P9007" t="s">
        <v>86</v>
      </c>
    </row>
    <row r="9008" spans="1:16" x14ac:dyDescent="0.45">
      <c r="A9008">
        <v>9007</v>
      </c>
      <c r="B9008" s="10">
        <v>45584</v>
      </c>
      <c r="C9008">
        <v>6202</v>
      </c>
      <c r="D9008" t="s">
        <v>89</v>
      </c>
      <c r="E9008">
        <v>54</v>
      </c>
      <c r="F9008" t="s">
        <v>5</v>
      </c>
      <c r="G9008">
        <v>5</v>
      </c>
      <c r="H9008">
        <v>3078.75</v>
      </c>
      <c r="I9008">
        <v>15393.75</v>
      </c>
      <c r="J9008" t="s">
        <v>93</v>
      </c>
      <c r="K9008" t="s">
        <v>82</v>
      </c>
      <c r="L9008" t="s">
        <v>139</v>
      </c>
      <c r="M9008">
        <v>2024</v>
      </c>
      <c r="N9008" t="s">
        <v>84</v>
      </c>
      <c r="O9008" t="s">
        <v>4361</v>
      </c>
      <c r="P9008" t="s">
        <v>86</v>
      </c>
    </row>
    <row r="9009" spans="1:16" x14ac:dyDescent="0.45">
      <c r="A9009">
        <v>9008</v>
      </c>
      <c r="B9009" s="10">
        <v>45584</v>
      </c>
      <c r="C9009">
        <v>2291</v>
      </c>
      <c r="D9009" t="s">
        <v>80</v>
      </c>
      <c r="E9009">
        <v>20</v>
      </c>
      <c r="F9009" t="s">
        <v>9</v>
      </c>
      <c r="G9009">
        <v>3</v>
      </c>
      <c r="H9009">
        <v>2485.62</v>
      </c>
      <c r="I9009">
        <v>7456.86</v>
      </c>
      <c r="J9009" t="s">
        <v>95</v>
      </c>
      <c r="K9009" t="s">
        <v>82</v>
      </c>
      <c r="L9009" t="s">
        <v>139</v>
      </c>
      <c r="M9009">
        <v>2024</v>
      </c>
      <c r="N9009" t="s">
        <v>84</v>
      </c>
      <c r="O9009" t="s">
        <v>6948</v>
      </c>
      <c r="P9009" t="s">
        <v>86</v>
      </c>
    </row>
    <row r="9010" spans="1:16" x14ac:dyDescent="0.45">
      <c r="A9010">
        <v>9009</v>
      </c>
      <c r="B9010" s="10">
        <v>45584</v>
      </c>
      <c r="C9010">
        <v>5727</v>
      </c>
      <c r="D9010" t="s">
        <v>80</v>
      </c>
      <c r="E9010">
        <v>19</v>
      </c>
      <c r="F9010" t="s">
        <v>9</v>
      </c>
      <c r="G9010">
        <v>2</v>
      </c>
      <c r="H9010">
        <v>4177.41</v>
      </c>
      <c r="I9010">
        <v>8354.82</v>
      </c>
      <c r="J9010" t="s">
        <v>95</v>
      </c>
      <c r="K9010" t="s">
        <v>82</v>
      </c>
      <c r="L9010" t="s">
        <v>139</v>
      </c>
      <c r="M9010">
        <v>2024</v>
      </c>
      <c r="N9010" t="s">
        <v>84</v>
      </c>
      <c r="O9010" t="s">
        <v>2627</v>
      </c>
      <c r="P9010" t="s">
        <v>86</v>
      </c>
    </row>
    <row r="9011" spans="1:16" x14ac:dyDescent="0.45">
      <c r="A9011">
        <v>9010</v>
      </c>
      <c r="B9011" s="10">
        <v>45584</v>
      </c>
      <c r="C9011">
        <v>9720</v>
      </c>
      <c r="D9011" t="s">
        <v>89</v>
      </c>
      <c r="E9011">
        <v>39</v>
      </c>
      <c r="F9011" t="s">
        <v>7</v>
      </c>
      <c r="G9011">
        <v>1</v>
      </c>
      <c r="H9011">
        <v>3892.02</v>
      </c>
      <c r="I9011">
        <v>3892.02</v>
      </c>
      <c r="J9011" t="s">
        <v>97</v>
      </c>
      <c r="K9011" t="s">
        <v>82</v>
      </c>
      <c r="L9011" t="s">
        <v>139</v>
      </c>
      <c r="M9011">
        <v>2024</v>
      </c>
      <c r="N9011" t="s">
        <v>84</v>
      </c>
      <c r="O9011" t="s">
        <v>5300</v>
      </c>
      <c r="P9011" t="s">
        <v>86</v>
      </c>
    </row>
    <row r="9012" spans="1:16" x14ac:dyDescent="0.45">
      <c r="A9012">
        <v>9011</v>
      </c>
      <c r="B9012" s="10">
        <v>45584</v>
      </c>
      <c r="C9012">
        <v>3939</v>
      </c>
      <c r="D9012" t="s">
        <v>89</v>
      </c>
      <c r="E9012">
        <v>23</v>
      </c>
      <c r="F9012" t="s">
        <v>102</v>
      </c>
      <c r="G9012">
        <v>4</v>
      </c>
      <c r="H9012">
        <v>3679.72</v>
      </c>
      <c r="I9012">
        <v>14718.88</v>
      </c>
      <c r="J9012" t="s">
        <v>95</v>
      </c>
      <c r="K9012" t="s">
        <v>82</v>
      </c>
      <c r="L9012" t="s">
        <v>139</v>
      </c>
      <c r="M9012">
        <v>2024</v>
      </c>
      <c r="N9012" t="s">
        <v>84</v>
      </c>
      <c r="O9012" t="s">
        <v>2447</v>
      </c>
      <c r="P9012" t="s">
        <v>86</v>
      </c>
    </row>
    <row r="9013" spans="1:16" x14ac:dyDescent="0.45">
      <c r="A9013">
        <v>9012</v>
      </c>
      <c r="B9013" s="10">
        <v>45584</v>
      </c>
      <c r="C9013">
        <v>6435</v>
      </c>
      <c r="D9013" t="s">
        <v>89</v>
      </c>
      <c r="E9013">
        <v>56</v>
      </c>
      <c r="F9013" t="s">
        <v>9</v>
      </c>
      <c r="G9013">
        <v>2</v>
      </c>
      <c r="H9013">
        <v>4474.8599999999997</v>
      </c>
      <c r="I9013">
        <v>8949.7199999999993</v>
      </c>
      <c r="J9013" t="s">
        <v>81</v>
      </c>
      <c r="K9013" t="s">
        <v>82</v>
      </c>
      <c r="L9013" t="s">
        <v>139</v>
      </c>
      <c r="M9013">
        <v>2024</v>
      </c>
      <c r="N9013" t="s">
        <v>84</v>
      </c>
      <c r="O9013" t="s">
        <v>3213</v>
      </c>
      <c r="P9013" t="s">
        <v>86</v>
      </c>
    </row>
    <row r="9014" spans="1:16" x14ac:dyDescent="0.45">
      <c r="A9014">
        <v>9013</v>
      </c>
      <c r="B9014" s="10">
        <v>45584</v>
      </c>
      <c r="C9014">
        <v>7981</v>
      </c>
      <c r="D9014" t="s">
        <v>80</v>
      </c>
      <c r="E9014">
        <v>57</v>
      </c>
      <c r="F9014" t="s">
        <v>7</v>
      </c>
      <c r="G9014">
        <v>4</v>
      </c>
      <c r="H9014">
        <v>4647.28</v>
      </c>
      <c r="I9014">
        <v>18589.12</v>
      </c>
      <c r="J9014" t="s">
        <v>81</v>
      </c>
      <c r="K9014" t="s">
        <v>82</v>
      </c>
      <c r="L9014" t="s">
        <v>139</v>
      </c>
      <c r="M9014">
        <v>2024</v>
      </c>
      <c r="N9014" t="s">
        <v>84</v>
      </c>
      <c r="O9014" t="s">
        <v>1545</v>
      </c>
      <c r="P9014" t="s">
        <v>86</v>
      </c>
    </row>
    <row r="9015" spans="1:16" x14ac:dyDescent="0.45">
      <c r="A9015">
        <v>9014</v>
      </c>
      <c r="B9015" s="10">
        <v>45585</v>
      </c>
      <c r="C9015">
        <v>6392</v>
      </c>
      <c r="D9015" t="s">
        <v>89</v>
      </c>
      <c r="E9015">
        <v>53</v>
      </c>
      <c r="F9015" t="s">
        <v>8</v>
      </c>
      <c r="G9015">
        <v>3</v>
      </c>
      <c r="H9015">
        <v>2254.17</v>
      </c>
      <c r="I9015">
        <v>6762.51</v>
      </c>
      <c r="J9015" t="s">
        <v>93</v>
      </c>
      <c r="K9015" t="s">
        <v>82</v>
      </c>
      <c r="L9015" t="s">
        <v>139</v>
      </c>
      <c r="M9015">
        <v>2024</v>
      </c>
      <c r="N9015" t="s">
        <v>84</v>
      </c>
      <c r="O9015" t="s">
        <v>486</v>
      </c>
      <c r="P9015" t="s">
        <v>86</v>
      </c>
    </row>
    <row r="9016" spans="1:16" x14ac:dyDescent="0.45">
      <c r="A9016">
        <v>9015</v>
      </c>
      <c r="B9016" s="10">
        <v>45585</v>
      </c>
      <c r="C9016">
        <v>8972</v>
      </c>
      <c r="D9016" t="s">
        <v>80</v>
      </c>
      <c r="E9016">
        <v>61</v>
      </c>
      <c r="F9016" t="s">
        <v>102</v>
      </c>
      <c r="G9016">
        <v>1</v>
      </c>
      <c r="H9016">
        <v>1449.97</v>
      </c>
      <c r="I9016">
        <v>1449.97</v>
      </c>
      <c r="J9016" t="s">
        <v>81</v>
      </c>
      <c r="K9016" t="s">
        <v>567</v>
      </c>
      <c r="L9016" t="s">
        <v>139</v>
      </c>
      <c r="M9016">
        <v>2024</v>
      </c>
      <c r="N9016" t="s">
        <v>84</v>
      </c>
      <c r="O9016" t="s">
        <v>8132</v>
      </c>
      <c r="P9016" t="s">
        <v>86</v>
      </c>
    </row>
    <row r="9017" spans="1:16" x14ac:dyDescent="0.45">
      <c r="A9017">
        <v>9016</v>
      </c>
      <c r="B9017" s="10">
        <v>45585</v>
      </c>
      <c r="C9017">
        <v>2233</v>
      </c>
      <c r="D9017" t="s">
        <v>80</v>
      </c>
      <c r="E9017">
        <v>41</v>
      </c>
      <c r="F9017" t="s">
        <v>9</v>
      </c>
      <c r="G9017">
        <v>5</v>
      </c>
      <c r="H9017">
        <v>2583.34</v>
      </c>
      <c r="I9017">
        <v>12916.7</v>
      </c>
      <c r="J9017" t="s">
        <v>97</v>
      </c>
      <c r="K9017" t="s">
        <v>82</v>
      </c>
      <c r="L9017" t="s">
        <v>139</v>
      </c>
      <c r="M9017">
        <v>2024</v>
      </c>
      <c r="N9017" t="s">
        <v>84</v>
      </c>
      <c r="O9017" t="s">
        <v>4592</v>
      </c>
      <c r="P9017" t="s">
        <v>86</v>
      </c>
    </row>
    <row r="9018" spans="1:16" x14ac:dyDescent="0.45">
      <c r="A9018">
        <v>9017</v>
      </c>
      <c r="B9018" s="10">
        <v>45585</v>
      </c>
      <c r="C9018">
        <v>3800</v>
      </c>
      <c r="D9018" t="s">
        <v>89</v>
      </c>
      <c r="E9018">
        <v>29</v>
      </c>
      <c r="F9018" t="s">
        <v>9</v>
      </c>
      <c r="G9018">
        <v>4</v>
      </c>
      <c r="H9018">
        <v>510.68</v>
      </c>
      <c r="I9018">
        <v>2042.72</v>
      </c>
      <c r="J9018" t="s">
        <v>87</v>
      </c>
      <c r="K9018" t="s">
        <v>82</v>
      </c>
      <c r="L9018" t="s">
        <v>139</v>
      </c>
      <c r="M9018">
        <v>2024</v>
      </c>
      <c r="N9018" t="s">
        <v>84</v>
      </c>
      <c r="O9018" t="s">
        <v>1186</v>
      </c>
      <c r="P9018" t="s">
        <v>86</v>
      </c>
    </row>
    <row r="9019" spans="1:16" x14ac:dyDescent="0.45">
      <c r="A9019">
        <v>9018</v>
      </c>
      <c r="B9019" s="10">
        <v>45585</v>
      </c>
      <c r="C9019">
        <v>3775</v>
      </c>
      <c r="D9019" t="s">
        <v>80</v>
      </c>
      <c r="E9019">
        <v>34</v>
      </c>
      <c r="F9019" t="s">
        <v>6</v>
      </c>
      <c r="G9019">
        <v>5</v>
      </c>
      <c r="H9019">
        <v>4693.8900000000003</v>
      </c>
      <c r="I9019">
        <v>23469.45</v>
      </c>
      <c r="J9019" t="s">
        <v>87</v>
      </c>
      <c r="K9019" t="s">
        <v>82</v>
      </c>
      <c r="L9019" t="s">
        <v>139</v>
      </c>
      <c r="M9019">
        <v>2024</v>
      </c>
      <c r="N9019" t="s">
        <v>84</v>
      </c>
      <c r="O9019" t="s">
        <v>4111</v>
      </c>
      <c r="P9019" t="s">
        <v>86</v>
      </c>
    </row>
    <row r="9020" spans="1:16" x14ac:dyDescent="0.45">
      <c r="A9020">
        <v>9019</v>
      </c>
      <c r="B9020" s="10">
        <v>45585</v>
      </c>
      <c r="C9020">
        <v>7044</v>
      </c>
      <c r="D9020" t="s">
        <v>89</v>
      </c>
      <c r="E9020">
        <v>39</v>
      </c>
      <c r="F9020" t="s">
        <v>9</v>
      </c>
      <c r="G9020">
        <v>3</v>
      </c>
      <c r="H9020">
        <v>4920.07</v>
      </c>
      <c r="I9020">
        <v>14760.21</v>
      </c>
      <c r="J9020" t="s">
        <v>97</v>
      </c>
      <c r="K9020" t="s">
        <v>82</v>
      </c>
      <c r="L9020" t="s">
        <v>139</v>
      </c>
      <c r="M9020">
        <v>2024</v>
      </c>
      <c r="N9020" t="s">
        <v>84</v>
      </c>
      <c r="O9020" t="s">
        <v>6409</v>
      </c>
      <c r="P9020" t="s">
        <v>86</v>
      </c>
    </row>
    <row r="9021" spans="1:16" x14ac:dyDescent="0.45">
      <c r="A9021">
        <v>9020</v>
      </c>
      <c r="B9021" s="10">
        <v>45585</v>
      </c>
      <c r="C9021">
        <v>4487</v>
      </c>
      <c r="D9021" t="s">
        <v>80</v>
      </c>
      <c r="E9021">
        <v>36</v>
      </c>
      <c r="F9021" t="s">
        <v>6</v>
      </c>
      <c r="G9021">
        <v>4</v>
      </c>
      <c r="H9021">
        <v>3280.89</v>
      </c>
      <c r="I9021">
        <v>13123.56</v>
      </c>
      <c r="J9021" t="s">
        <v>97</v>
      </c>
      <c r="K9021" t="s">
        <v>82</v>
      </c>
      <c r="L9021" t="s">
        <v>139</v>
      </c>
      <c r="M9021">
        <v>2024</v>
      </c>
      <c r="N9021" t="s">
        <v>84</v>
      </c>
      <c r="O9021" t="s">
        <v>1875</v>
      </c>
      <c r="P9021" t="s">
        <v>86</v>
      </c>
    </row>
    <row r="9022" spans="1:16" x14ac:dyDescent="0.45">
      <c r="A9022">
        <v>9021</v>
      </c>
      <c r="B9022" s="10">
        <v>45585</v>
      </c>
      <c r="C9022">
        <v>8383</v>
      </c>
      <c r="D9022" t="s">
        <v>80</v>
      </c>
      <c r="E9022">
        <v>26</v>
      </c>
      <c r="F9022" t="s">
        <v>7</v>
      </c>
      <c r="G9022">
        <v>3</v>
      </c>
      <c r="H9022">
        <v>3743.5</v>
      </c>
      <c r="I9022">
        <v>11230.5</v>
      </c>
      <c r="J9022" t="s">
        <v>87</v>
      </c>
      <c r="K9022" t="s">
        <v>82</v>
      </c>
      <c r="L9022" t="s">
        <v>139</v>
      </c>
      <c r="M9022">
        <v>2024</v>
      </c>
      <c r="N9022" t="s">
        <v>84</v>
      </c>
      <c r="O9022" t="s">
        <v>6198</v>
      </c>
      <c r="P9022" t="s">
        <v>86</v>
      </c>
    </row>
    <row r="9023" spans="1:16" x14ac:dyDescent="0.45">
      <c r="A9023">
        <v>9022</v>
      </c>
      <c r="B9023" s="10">
        <v>45585</v>
      </c>
      <c r="C9023">
        <v>4850</v>
      </c>
      <c r="D9023" t="s">
        <v>89</v>
      </c>
      <c r="E9023">
        <v>29</v>
      </c>
      <c r="F9023" t="s">
        <v>6</v>
      </c>
      <c r="G9023">
        <v>5</v>
      </c>
      <c r="H9023">
        <v>1652.18</v>
      </c>
      <c r="I9023">
        <v>8260.9</v>
      </c>
      <c r="J9023" t="s">
        <v>87</v>
      </c>
      <c r="K9023" t="s">
        <v>82</v>
      </c>
      <c r="L9023" t="s">
        <v>139</v>
      </c>
      <c r="M9023">
        <v>2024</v>
      </c>
      <c r="N9023" t="s">
        <v>84</v>
      </c>
      <c r="O9023" t="s">
        <v>4112</v>
      </c>
      <c r="P9023" t="s">
        <v>86</v>
      </c>
    </row>
    <row r="9024" spans="1:16" x14ac:dyDescent="0.45">
      <c r="A9024">
        <v>9023</v>
      </c>
      <c r="B9024" s="10">
        <v>45585</v>
      </c>
      <c r="C9024">
        <v>5997</v>
      </c>
      <c r="D9024" t="s">
        <v>89</v>
      </c>
      <c r="E9024">
        <v>49</v>
      </c>
      <c r="F9024" t="s">
        <v>8</v>
      </c>
      <c r="G9024">
        <v>3</v>
      </c>
      <c r="H9024">
        <v>4338.0200000000004</v>
      </c>
      <c r="I9024">
        <v>13014.06</v>
      </c>
      <c r="J9024" t="s">
        <v>93</v>
      </c>
      <c r="K9024" t="s">
        <v>82</v>
      </c>
      <c r="L9024" t="s">
        <v>139</v>
      </c>
      <c r="M9024">
        <v>2024</v>
      </c>
      <c r="N9024" t="s">
        <v>84</v>
      </c>
      <c r="O9024" t="s">
        <v>8560</v>
      </c>
      <c r="P9024" t="s">
        <v>748</v>
      </c>
    </row>
    <row r="9025" spans="1:16" x14ac:dyDescent="0.45">
      <c r="A9025">
        <v>9024</v>
      </c>
      <c r="B9025" s="10">
        <v>45585</v>
      </c>
      <c r="C9025">
        <v>1890</v>
      </c>
      <c r="D9025" t="s">
        <v>80</v>
      </c>
      <c r="E9025">
        <v>48</v>
      </c>
      <c r="F9025" t="s">
        <v>102</v>
      </c>
      <c r="G9025">
        <v>3</v>
      </c>
      <c r="H9025">
        <v>4506.5</v>
      </c>
      <c r="I9025">
        <v>13519.5</v>
      </c>
      <c r="J9025" t="s">
        <v>93</v>
      </c>
      <c r="K9025" t="s">
        <v>82</v>
      </c>
      <c r="L9025" t="s">
        <v>139</v>
      </c>
      <c r="M9025">
        <v>2024</v>
      </c>
      <c r="N9025" t="s">
        <v>668</v>
      </c>
      <c r="O9025" t="s">
        <v>9549</v>
      </c>
      <c r="P9025" t="s">
        <v>86</v>
      </c>
    </row>
    <row r="9026" spans="1:16" x14ac:dyDescent="0.45">
      <c r="A9026">
        <v>9025</v>
      </c>
      <c r="B9026" s="10">
        <v>45585</v>
      </c>
      <c r="C9026">
        <v>6920</v>
      </c>
      <c r="D9026" t="s">
        <v>80</v>
      </c>
      <c r="E9026">
        <v>34</v>
      </c>
      <c r="F9026" t="s">
        <v>9</v>
      </c>
      <c r="G9026">
        <v>3</v>
      </c>
      <c r="H9026">
        <v>430.67</v>
      </c>
      <c r="I9026">
        <v>1292.01</v>
      </c>
      <c r="J9026" t="s">
        <v>87</v>
      </c>
      <c r="K9026" t="s">
        <v>567</v>
      </c>
      <c r="L9026" t="s">
        <v>139</v>
      </c>
      <c r="M9026">
        <v>2024</v>
      </c>
      <c r="N9026" t="s">
        <v>84</v>
      </c>
      <c r="O9026" t="s">
        <v>7570</v>
      </c>
      <c r="P9026" t="s">
        <v>86</v>
      </c>
    </row>
    <row r="9027" spans="1:16" x14ac:dyDescent="0.45">
      <c r="A9027">
        <v>9026</v>
      </c>
      <c r="B9027" s="10">
        <v>45585</v>
      </c>
      <c r="C9027">
        <v>2188</v>
      </c>
      <c r="D9027" t="s">
        <v>80</v>
      </c>
      <c r="E9027">
        <v>40</v>
      </c>
      <c r="F9027" t="s">
        <v>5</v>
      </c>
      <c r="G9027">
        <v>2</v>
      </c>
      <c r="H9027">
        <v>700.65</v>
      </c>
      <c r="I9027">
        <v>1401.3</v>
      </c>
      <c r="J9027" t="s">
        <v>97</v>
      </c>
      <c r="K9027" t="s">
        <v>567</v>
      </c>
      <c r="L9027" t="s">
        <v>139</v>
      </c>
      <c r="M9027">
        <v>2024</v>
      </c>
      <c r="N9027" t="s">
        <v>84</v>
      </c>
      <c r="O9027" t="s">
        <v>7199</v>
      </c>
      <c r="P9027" t="s">
        <v>86</v>
      </c>
    </row>
    <row r="9028" spans="1:16" x14ac:dyDescent="0.45">
      <c r="A9028">
        <v>9027</v>
      </c>
      <c r="B9028" s="10">
        <v>45585</v>
      </c>
      <c r="C9028">
        <v>6644</v>
      </c>
      <c r="D9028" t="s">
        <v>89</v>
      </c>
      <c r="E9028">
        <v>27</v>
      </c>
      <c r="F9028" t="s">
        <v>102</v>
      </c>
      <c r="G9028">
        <v>2</v>
      </c>
      <c r="H9028">
        <v>1341.22</v>
      </c>
      <c r="I9028">
        <v>2682.44</v>
      </c>
      <c r="J9028" t="s">
        <v>87</v>
      </c>
      <c r="K9028" t="s">
        <v>82</v>
      </c>
      <c r="L9028" t="s">
        <v>139</v>
      </c>
      <c r="M9028">
        <v>2024</v>
      </c>
      <c r="N9028" t="s">
        <v>84</v>
      </c>
      <c r="O9028" t="s">
        <v>3873</v>
      </c>
      <c r="P9028" t="s">
        <v>86</v>
      </c>
    </row>
    <row r="9029" spans="1:16" x14ac:dyDescent="0.45">
      <c r="A9029">
        <v>9028</v>
      </c>
      <c r="B9029" s="10">
        <v>45586</v>
      </c>
      <c r="C9029">
        <v>1740</v>
      </c>
      <c r="D9029" t="s">
        <v>89</v>
      </c>
      <c r="E9029">
        <v>47</v>
      </c>
      <c r="F9029" t="s">
        <v>5</v>
      </c>
      <c r="G9029">
        <v>4</v>
      </c>
      <c r="H9029">
        <v>3533.19</v>
      </c>
      <c r="I9029">
        <v>14132.76</v>
      </c>
      <c r="J9029" t="s">
        <v>93</v>
      </c>
      <c r="K9029" t="s">
        <v>82</v>
      </c>
      <c r="L9029" t="s">
        <v>139</v>
      </c>
      <c r="M9029">
        <v>2024</v>
      </c>
      <c r="N9029" t="s">
        <v>84</v>
      </c>
      <c r="O9029" t="s">
        <v>209</v>
      </c>
      <c r="P9029" t="s">
        <v>86</v>
      </c>
    </row>
    <row r="9030" spans="1:16" x14ac:dyDescent="0.45">
      <c r="A9030">
        <v>9029</v>
      </c>
      <c r="B9030" s="10">
        <v>45586</v>
      </c>
      <c r="C9030">
        <v>2369</v>
      </c>
      <c r="D9030" t="s">
        <v>89</v>
      </c>
      <c r="E9030">
        <v>36</v>
      </c>
      <c r="F9030" t="s">
        <v>7</v>
      </c>
      <c r="G9030">
        <v>3</v>
      </c>
      <c r="H9030">
        <v>957.66</v>
      </c>
      <c r="I9030">
        <v>2872.98</v>
      </c>
      <c r="J9030" t="s">
        <v>97</v>
      </c>
      <c r="K9030" t="s">
        <v>82</v>
      </c>
      <c r="L9030" t="s">
        <v>139</v>
      </c>
      <c r="M9030">
        <v>2024</v>
      </c>
      <c r="N9030" t="s">
        <v>84</v>
      </c>
      <c r="O9030" t="s">
        <v>6410</v>
      </c>
      <c r="P9030" t="s">
        <v>86</v>
      </c>
    </row>
    <row r="9031" spans="1:16" x14ac:dyDescent="0.45">
      <c r="A9031">
        <v>9030</v>
      </c>
      <c r="B9031" s="10">
        <v>45586</v>
      </c>
      <c r="C9031">
        <v>3000</v>
      </c>
      <c r="D9031" t="s">
        <v>89</v>
      </c>
      <c r="E9031">
        <v>43</v>
      </c>
      <c r="F9031" t="s">
        <v>9</v>
      </c>
      <c r="G9031">
        <v>3</v>
      </c>
      <c r="H9031">
        <v>1139.4000000000001</v>
      </c>
      <c r="I9031">
        <v>3418.2</v>
      </c>
      <c r="J9031" t="s">
        <v>97</v>
      </c>
      <c r="K9031" t="s">
        <v>82</v>
      </c>
      <c r="L9031" t="s">
        <v>139</v>
      </c>
      <c r="M9031">
        <v>2024</v>
      </c>
      <c r="N9031" t="s">
        <v>84</v>
      </c>
      <c r="O9031" t="s">
        <v>8639</v>
      </c>
      <c r="P9031" t="s">
        <v>748</v>
      </c>
    </row>
    <row r="9032" spans="1:16" x14ac:dyDescent="0.45">
      <c r="A9032">
        <v>9031</v>
      </c>
      <c r="B9032" s="10">
        <v>45586</v>
      </c>
      <c r="C9032">
        <v>2471</v>
      </c>
      <c r="D9032" t="s">
        <v>80</v>
      </c>
      <c r="E9032">
        <v>43</v>
      </c>
      <c r="F9032" t="s">
        <v>102</v>
      </c>
      <c r="G9032">
        <v>3</v>
      </c>
      <c r="H9032">
        <v>1940.22</v>
      </c>
      <c r="I9032">
        <v>5820.66</v>
      </c>
      <c r="J9032" t="s">
        <v>97</v>
      </c>
      <c r="K9032" t="s">
        <v>82</v>
      </c>
      <c r="L9032" t="s">
        <v>139</v>
      </c>
      <c r="M9032">
        <v>2024</v>
      </c>
      <c r="N9032" t="s">
        <v>84</v>
      </c>
      <c r="O9032" t="s">
        <v>6411</v>
      </c>
      <c r="P9032" t="s">
        <v>86</v>
      </c>
    </row>
    <row r="9033" spans="1:16" x14ac:dyDescent="0.45">
      <c r="A9033">
        <v>9032</v>
      </c>
      <c r="B9033" s="10">
        <v>45586</v>
      </c>
      <c r="C9033">
        <v>2536</v>
      </c>
      <c r="D9033" t="s">
        <v>80</v>
      </c>
      <c r="E9033">
        <v>28</v>
      </c>
      <c r="F9033" t="s">
        <v>102</v>
      </c>
      <c r="G9033">
        <v>2</v>
      </c>
      <c r="H9033">
        <v>3077.6</v>
      </c>
      <c r="I9033">
        <v>6155.2</v>
      </c>
      <c r="J9033" t="s">
        <v>87</v>
      </c>
      <c r="K9033" t="s">
        <v>82</v>
      </c>
      <c r="L9033" t="s">
        <v>139</v>
      </c>
      <c r="M9033">
        <v>2024</v>
      </c>
      <c r="N9033" t="s">
        <v>668</v>
      </c>
      <c r="O9033" t="s">
        <v>1339</v>
      </c>
      <c r="P9033" t="s">
        <v>86</v>
      </c>
    </row>
    <row r="9034" spans="1:16" x14ac:dyDescent="0.45">
      <c r="A9034">
        <v>9033</v>
      </c>
      <c r="B9034" s="10">
        <v>45586</v>
      </c>
      <c r="C9034">
        <v>1318</v>
      </c>
      <c r="D9034" t="s">
        <v>80</v>
      </c>
      <c r="E9034">
        <v>37</v>
      </c>
      <c r="F9034" t="s">
        <v>9</v>
      </c>
      <c r="G9034">
        <v>5</v>
      </c>
      <c r="H9034">
        <v>4882.7299999999996</v>
      </c>
      <c r="I9034">
        <v>24413.65</v>
      </c>
      <c r="J9034" t="s">
        <v>97</v>
      </c>
      <c r="K9034" t="s">
        <v>82</v>
      </c>
      <c r="L9034" t="s">
        <v>139</v>
      </c>
      <c r="M9034">
        <v>2024</v>
      </c>
      <c r="N9034" t="s">
        <v>84</v>
      </c>
      <c r="O9034" t="s">
        <v>8930</v>
      </c>
      <c r="P9034" t="s">
        <v>748</v>
      </c>
    </row>
    <row r="9035" spans="1:16" x14ac:dyDescent="0.45">
      <c r="A9035">
        <v>9034</v>
      </c>
      <c r="B9035" s="10">
        <v>45586</v>
      </c>
      <c r="C9035">
        <v>6153</v>
      </c>
      <c r="D9035" t="s">
        <v>80</v>
      </c>
      <c r="E9035">
        <v>62</v>
      </c>
      <c r="F9035" t="s">
        <v>8</v>
      </c>
      <c r="G9035">
        <v>3</v>
      </c>
      <c r="H9035">
        <v>3930.28</v>
      </c>
      <c r="I9035">
        <v>11790.84</v>
      </c>
      <c r="J9035" t="s">
        <v>81</v>
      </c>
      <c r="K9035" t="s">
        <v>82</v>
      </c>
      <c r="L9035" t="s">
        <v>139</v>
      </c>
      <c r="M9035">
        <v>2024</v>
      </c>
      <c r="N9035" t="s">
        <v>84</v>
      </c>
      <c r="O9035" t="s">
        <v>6806</v>
      </c>
      <c r="P9035" t="s">
        <v>86</v>
      </c>
    </row>
    <row r="9036" spans="1:16" x14ac:dyDescent="0.45">
      <c r="A9036">
        <v>9035</v>
      </c>
      <c r="B9036" s="10">
        <v>45586</v>
      </c>
      <c r="C9036">
        <v>2894</v>
      </c>
      <c r="D9036" t="s">
        <v>80</v>
      </c>
      <c r="E9036">
        <v>21</v>
      </c>
      <c r="F9036" t="s">
        <v>7</v>
      </c>
      <c r="G9036">
        <v>1</v>
      </c>
      <c r="H9036">
        <v>2813.6</v>
      </c>
      <c r="I9036">
        <v>2813.6</v>
      </c>
      <c r="J9036" t="s">
        <v>95</v>
      </c>
      <c r="K9036" t="s">
        <v>82</v>
      </c>
      <c r="L9036" t="s">
        <v>139</v>
      </c>
      <c r="M9036">
        <v>2024</v>
      </c>
      <c r="N9036" t="s">
        <v>84</v>
      </c>
      <c r="O9036" t="s">
        <v>5111</v>
      </c>
      <c r="P9036" t="s">
        <v>86</v>
      </c>
    </row>
    <row r="9037" spans="1:16" x14ac:dyDescent="0.45">
      <c r="A9037">
        <v>9036</v>
      </c>
      <c r="B9037" s="10">
        <v>45586</v>
      </c>
      <c r="C9037">
        <v>8991</v>
      </c>
      <c r="D9037" t="s">
        <v>89</v>
      </c>
      <c r="E9037">
        <v>64</v>
      </c>
      <c r="F9037" t="s">
        <v>9</v>
      </c>
      <c r="G9037">
        <v>4</v>
      </c>
      <c r="H9037">
        <v>294.45999999999998</v>
      </c>
      <c r="I9037">
        <v>1177.8399999999999</v>
      </c>
      <c r="J9037" t="s">
        <v>81</v>
      </c>
      <c r="K9037" t="s">
        <v>567</v>
      </c>
      <c r="L9037" t="s">
        <v>139</v>
      </c>
      <c r="M9037">
        <v>2024</v>
      </c>
      <c r="N9037" t="s">
        <v>84</v>
      </c>
      <c r="O9037" t="s">
        <v>7433</v>
      </c>
      <c r="P9037" t="s">
        <v>86</v>
      </c>
    </row>
    <row r="9038" spans="1:16" x14ac:dyDescent="0.45">
      <c r="A9038">
        <v>9037</v>
      </c>
      <c r="B9038" s="10">
        <v>45586</v>
      </c>
      <c r="C9038">
        <v>9592</v>
      </c>
      <c r="D9038" t="s">
        <v>89</v>
      </c>
      <c r="E9038">
        <v>29</v>
      </c>
      <c r="F9038" t="s">
        <v>6</v>
      </c>
      <c r="G9038">
        <v>2</v>
      </c>
      <c r="H9038">
        <v>2608.36</v>
      </c>
      <c r="I9038">
        <v>5216.72</v>
      </c>
      <c r="J9038" t="s">
        <v>87</v>
      </c>
      <c r="K9038" t="s">
        <v>82</v>
      </c>
      <c r="L9038" t="s">
        <v>139</v>
      </c>
      <c r="M9038">
        <v>2024</v>
      </c>
      <c r="N9038" t="s">
        <v>84</v>
      </c>
      <c r="O9038" t="s">
        <v>3874</v>
      </c>
      <c r="P9038" t="s">
        <v>86</v>
      </c>
    </row>
    <row r="9039" spans="1:16" x14ac:dyDescent="0.45">
      <c r="A9039">
        <v>9038</v>
      </c>
      <c r="B9039" s="10">
        <v>45586</v>
      </c>
      <c r="C9039">
        <v>6935</v>
      </c>
      <c r="D9039" t="s">
        <v>80</v>
      </c>
      <c r="E9039">
        <v>42</v>
      </c>
      <c r="F9039" t="s">
        <v>102</v>
      </c>
      <c r="G9039">
        <v>5</v>
      </c>
      <c r="H9039">
        <v>1060.22</v>
      </c>
      <c r="I9039">
        <v>5301.1</v>
      </c>
      <c r="J9039" t="s">
        <v>97</v>
      </c>
      <c r="K9039" t="s">
        <v>82</v>
      </c>
      <c r="L9039" t="s">
        <v>139</v>
      </c>
      <c r="M9039">
        <v>2024</v>
      </c>
      <c r="N9039" t="s">
        <v>84</v>
      </c>
      <c r="O9039" t="s">
        <v>4593</v>
      </c>
      <c r="P9039" t="s">
        <v>86</v>
      </c>
    </row>
    <row r="9040" spans="1:16" x14ac:dyDescent="0.45">
      <c r="A9040">
        <v>9039</v>
      </c>
      <c r="B9040" s="10">
        <v>45586</v>
      </c>
      <c r="C9040">
        <v>1723</v>
      </c>
      <c r="D9040" t="s">
        <v>80</v>
      </c>
      <c r="E9040">
        <v>27</v>
      </c>
      <c r="F9040" t="s">
        <v>8</v>
      </c>
      <c r="G9040">
        <v>1</v>
      </c>
      <c r="H9040">
        <v>1535.34</v>
      </c>
      <c r="I9040">
        <v>1535.34</v>
      </c>
      <c r="J9040" t="s">
        <v>87</v>
      </c>
      <c r="K9040" t="s">
        <v>567</v>
      </c>
      <c r="L9040" t="s">
        <v>139</v>
      </c>
      <c r="M9040">
        <v>2024</v>
      </c>
      <c r="N9040" t="s">
        <v>84</v>
      </c>
      <c r="O9040" t="s">
        <v>8268</v>
      </c>
      <c r="P9040" t="s">
        <v>86</v>
      </c>
    </row>
    <row r="9041" spans="1:16" x14ac:dyDescent="0.45">
      <c r="A9041">
        <v>9040</v>
      </c>
      <c r="B9041" s="10">
        <v>45586</v>
      </c>
      <c r="C9041">
        <v>3329</v>
      </c>
      <c r="D9041" t="s">
        <v>80</v>
      </c>
      <c r="E9041">
        <v>39</v>
      </c>
      <c r="F9041" t="s">
        <v>102</v>
      </c>
      <c r="G9041">
        <v>3</v>
      </c>
      <c r="H9041">
        <v>1291.76</v>
      </c>
      <c r="I9041">
        <v>3875.28</v>
      </c>
      <c r="J9041" t="s">
        <v>97</v>
      </c>
      <c r="K9041" t="s">
        <v>82</v>
      </c>
      <c r="L9041" t="s">
        <v>139</v>
      </c>
      <c r="M9041">
        <v>2024</v>
      </c>
      <c r="N9041" t="s">
        <v>84</v>
      </c>
      <c r="O9041" t="s">
        <v>8640</v>
      </c>
      <c r="P9041" t="s">
        <v>748</v>
      </c>
    </row>
    <row r="9042" spans="1:16" x14ac:dyDescent="0.45">
      <c r="A9042">
        <v>9041</v>
      </c>
      <c r="B9042" s="10">
        <v>45586</v>
      </c>
      <c r="C9042">
        <v>3770</v>
      </c>
      <c r="D9042" t="s">
        <v>80</v>
      </c>
      <c r="E9042">
        <v>24</v>
      </c>
      <c r="F9042" t="s">
        <v>5</v>
      </c>
      <c r="G9042">
        <v>2</v>
      </c>
      <c r="H9042">
        <v>1769.87</v>
      </c>
      <c r="I9042">
        <v>3539.74</v>
      </c>
      <c r="J9042" t="s">
        <v>95</v>
      </c>
      <c r="K9042" t="s">
        <v>82</v>
      </c>
      <c r="L9042" t="s">
        <v>139</v>
      </c>
      <c r="M9042">
        <v>2024</v>
      </c>
      <c r="N9042" t="s">
        <v>84</v>
      </c>
      <c r="O9042" t="s">
        <v>2628</v>
      </c>
      <c r="P9042" t="s">
        <v>86</v>
      </c>
    </row>
    <row r="9043" spans="1:16" x14ac:dyDescent="0.45">
      <c r="A9043">
        <v>9042</v>
      </c>
      <c r="B9043" s="10">
        <v>45587</v>
      </c>
      <c r="C9043">
        <v>8545</v>
      </c>
      <c r="D9043" t="s">
        <v>80</v>
      </c>
      <c r="E9043">
        <v>41</v>
      </c>
      <c r="F9043" t="s">
        <v>102</v>
      </c>
      <c r="G9043">
        <v>3</v>
      </c>
      <c r="H9043">
        <v>358.19</v>
      </c>
      <c r="I9043">
        <v>1074.57</v>
      </c>
      <c r="J9043" t="s">
        <v>97</v>
      </c>
      <c r="K9043" t="s">
        <v>567</v>
      </c>
      <c r="L9043" t="s">
        <v>139</v>
      </c>
      <c r="M9043">
        <v>2024</v>
      </c>
      <c r="N9043" t="s">
        <v>84</v>
      </c>
      <c r="O9043" t="s">
        <v>657</v>
      </c>
      <c r="P9043" t="s">
        <v>86</v>
      </c>
    </row>
    <row r="9044" spans="1:16" x14ac:dyDescent="0.45">
      <c r="A9044">
        <v>9043</v>
      </c>
      <c r="B9044" s="10">
        <v>45587</v>
      </c>
      <c r="C9044">
        <v>5846</v>
      </c>
      <c r="D9044" t="s">
        <v>80</v>
      </c>
      <c r="E9044">
        <v>19</v>
      </c>
      <c r="F9044" t="s">
        <v>7</v>
      </c>
      <c r="G9044">
        <v>4</v>
      </c>
      <c r="H9044">
        <v>2905.35</v>
      </c>
      <c r="I9044">
        <v>11621.4</v>
      </c>
      <c r="J9044" t="s">
        <v>95</v>
      </c>
      <c r="K9044" t="s">
        <v>82</v>
      </c>
      <c r="L9044" t="s">
        <v>139</v>
      </c>
      <c r="M9044">
        <v>2024</v>
      </c>
      <c r="N9044" t="s">
        <v>84</v>
      </c>
      <c r="O9044" t="s">
        <v>2448</v>
      </c>
      <c r="P9044" t="s">
        <v>86</v>
      </c>
    </row>
    <row r="9045" spans="1:16" x14ac:dyDescent="0.45">
      <c r="A9045">
        <v>9044</v>
      </c>
      <c r="B9045" s="10">
        <v>45587</v>
      </c>
      <c r="C9045">
        <v>1267</v>
      </c>
      <c r="D9045" t="s">
        <v>80</v>
      </c>
      <c r="E9045">
        <v>49</v>
      </c>
      <c r="F9045" t="s">
        <v>9</v>
      </c>
      <c r="G9045">
        <v>2</v>
      </c>
      <c r="H9045">
        <v>276.48</v>
      </c>
      <c r="I9045">
        <v>552.96</v>
      </c>
      <c r="J9045" t="s">
        <v>93</v>
      </c>
      <c r="K9045" t="s">
        <v>567</v>
      </c>
      <c r="L9045" t="s">
        <v>139</v>
      </c>
      <c r="M9045">
        <v>2024</v>
      </c>
      <c r="N9045" t="s">
        <v>84</v>
      </c>
      <c r="O9045" t="s">
        <v>7277</v>
      </c>
      <c r="P9045" t="s">
        <v>86</v>
      </c>
    </row>
    <row r="9046" spans="1:16" x14ac:dyDescent="0.45">
      <c r="A9046">
        <v>9045</v>
      </c>
      <c r="B9046" s="10">
        <v>45587</v>
      </c>
      <c r="C9046">
        <v>1569</v>
      </c>
      <c r="D9046" t="s">
        <v>80</v>
      </c>
      <c r="E9046">
        <v>38</v>
      </c>
      <c r="F9046" t="s">
        <v>102</v>
      </c>
      <c r="G9046">
        <v>1</v>
      </c>
      <c r="H9046">
        <v>3319.89</v>
      </c>
      <c r="I9046">
        <v>3319.89</v>
      </c>
      <c r="J9046" t="s">
        <v>97</v>
      </c>
      <c r="K9046" t="s">
        <v>82</v>
      </c>
      <c r="L9046" t="s">
        <v>139</v>
      </c>
      <c r="M9046">
        <v>2024</v>
      </c>
      <c r="N9046" t="s">
        <v>84</v>
      </c>
      <c r="O9046" t="s">
        <v>5301</v>
      </c>
      <c r="P9046" t="s">
        <v>86</v>
      </c>
    </row>
    <row r="9047" spans="1:16" x14ac:dyDescent="0.45">
      <c r="A9047">
        <v>9046</v>
      </c>
      <c r="B9047" s="10">
        <v>45587</v>
      </c>
      <c r="C9047">
        <v>2973</v>
      </c>
      <c r="D9047" t="s">
        <v>89</v>
      </c>
      <c r="E9047">
        <v>24</v>
      </c>
      <c r="F9047" t="s">
        <v>6</v>
      </c>
      <c r="G9047">
        <v>5</v>
      </c>
      <c r="H9047">
        <v>3667.47</v>
      </c>
      <c r="I9047">
        <v>18337.349999999999</v>
      </c>
      <c r="J9047" t="s">
        <v>95</v>
      </c>
      <c r="K9047" t="s">
        <v>82</v>
      </c>
      <c r="L9047" t="s">
        <v>139</v>
      </c>
      <c r="M9047">
        <v>2024</v>
      </c>
      <c r="N9047" t="s">
        <v>84</v>
      </c>
      <c r="O9047" t="s">
        <v>4975</v>
      </c>
      <c r="P9047" t="s">
        <v>86</v>
      </c>
    </row>
    <row r="9048" spans="1:16" x14ac:dyDescent="0.45">
      <c r="A9048">
        <v>9047</v>
      </c>
      <c r="B9048" s="10">
        <v>45587</v>
      </c>
      <c r="C9048">
        <v>9737</v>
      </c>
      <c r="D9048" t="s">
        <v>80</v>
      </c>
      <c r="E9048">
        <v>25</v>
      </c>
      <c r="F9048" t="s">
        <v>5</v>
      </c>
      <c r="G9048">
        <v>5</v>
      </c>
      <c r="H9048">
        <v>2456.02</v>
      </c>
      <c r="I9048">
        <v>12280.1</v>
      </c>
      <c r="J9048" t="s">
        <v>87</v>
      </c>
      <c r="K9048" t="s">
        <v>82</v>
      </c>
      <c r="L9048" t="s">
        <v>139</v>
      </c>
      <c r="M9048">
        <v>2024</v>
      </c>
      <c r="N9048" t="s">
        <v>84</v>
      </c>
      <c r="O9048" t="s">
        <v>4113</v>
      </c>
      <c r="P9048" t="s">
        <v>86</v>
      </c>
    </row>
    <row r="9049" spans="1:16" x14ac:dyDescent="0.45">
      <c r="A9049">
        <v>9048</v>
      </c>
      <c r="B9049" s="10">
        <v>45587</v>
      </c>
      <c r="C9049">
        <v>3822</v>
      </c>
      <c r="D9049" t="s">
        <v>80</v>
      </c>
      <c r="E9049">
        <v>55</v>
      </c>
      <c r="F9049" t="s">
        <v>5</v>
      </c>
      <c r="G9049">
        <v>4</v>
      </c>
      <c r="H9049">
        <v>3917.22</v>
      </c>
      <c r="I9049">
        <v>15668.88</v>
      </c>
      <c r="J9049" t="s">
        <v>81</v>
      </c>
      <c r="K9049" t="s">
        <v>82</v>
      </c>
      <c r="L9049" t="s">
        <v>139</v>
      </c>
      <c r="M9049">
        <v>2024</v>
      </c>
      <c r="N9049" t="s">
        <v>84</v>
      </c>
      <c r="O9049" t="s">
        <v>1546</v>
      </c>
      <c r="P9049" t="s">
        <v>86</v>
      </c>
    </row>
    <row r="9050" spans="1:16" x14ac:dyDescent="0.45">
      <c r="A9050">
        <v>9049</v>
      </c>
      <c r="B9050" s="10">
        <v>45587</v>
      </c>
      <c r="C9050">
        <v>5460</v>
      </c>
      <c r="D9050" t="s">
        <v>89</v>
      </c>
      <c r="E9050">
        <v>38</v>
      </c>
      <c r="F9050" t="s">
        <v>9</v>
      </c>
      <c r="G9050">
        <v>5</v>
      </c>
      <c r="H9050">
        <v>4838.58</v>
      </c>
      <c r="I9050">
        <v>24192.9</v>
      </c>
      <c r="J9050" t="s">
        <v>97</v>
      </c>
      <c r="K9050" t="s">
        <v>82</v>
      </c>
      <c r="L9050" t="s">
        <v>139</v>
      </c>
      <c r="M9050">
        <v>2024</v>
      </c>
      <c r="N9050" t="s">
        <v>84</v>
      </c>
      <c r="O9050" t="s">
        <v>4594</v>
      </c>
      <c r="P9050" t="s">
        <v>86</v>
      </c>
    </row>
    <row r="9051" spans="1:16" x14ac:dyDescent="0.45">
      <c r="A9051">
        <v>9050</v>
      </c>
      <c r="B9051" s="10">
        <v>45587</v>
      </c>
      <c r="C9051">
        <v>1270</v>
      </c>
      <c r="D9051" t="s">
        <v>89</v>
      </c>
      <c r="E9051">
        <v>25</v>
      </c>
      <c r="F9051" t="s">
        <v>5</v>
      </c>
      <c r="G9051">
        <v>5</v>
      </c>
      <c r="H9051">
        <v>1733.26</v>
      </c>
      <c r="I9051">
        <v>8666.2999999999993</v>
      </c>
      <c r="J9051" t="s">
        <v>87</v>
      </c>
      <c r="K9051" t="s">
        <v>82</v>
      </c>
      <c r="L9051" t="s">
        <v>139</v>
      </c>
      <c r="M9051">
        <v>2024</v>
      </c>
      <c r="N9051" t="s">
        <v>84</v>
      </c>
      <c r="O9051" t="s">
        <v>4114</v>
      </c>
      <c r="P9051" t="s">
        <v>86</v>
      </c>
    </row>
    <row r="9052" spans="1:16" x14ac:dyDescent="0.45">
      <c r="A9052">
        <v>9051</v>
      </c>
      <c r="B9052" s="10">
        <v>45587</v>
      </c>
      <c r="C9052">
        <v>8641</v>
      </c>
      <c r="D9052" t="s">
        <v>80</v>
      </c>
      <c r="E9052">
        <v>42</v>
      </c>
      <c r="F9052" t="s">
        <v>9</v>
      </c>
      <c r="G9052">
        <v>4</v>
      </c>
      <c r="H9052">
        <v>3113.59</v>
      </c>
      <c r="I9052">
        <v>12454.36</v>
      </c>
      <c r="J9052" t="s">
        <v>97</v>
      </c>
      <c r="K9052" t="s">
        <v>82</v>
      </c>
      <c r="L9052" t="s">
        <v>139</v>
      </c>
      <c r="M9052">
        <v>2024</v>
      </c>
      <c r="N9052" t="s">
        <v>84</v>
      </c>
      <c r="O9052" t="s">
        <v>1876</v>
      </c>
      <c r="P9052" t="s">
        <v>86</v>
      </c>
    </row>
    <row r="9053" spans="1:16" x14ac:dyDescent="0.45">
      <c r="A9053">
        <v>9052</v>
      </c>
      <c r="B9053" s="10">
        <v>45587</v>
      </c>
      <c r="C9053">
        <v>9930</v>
      </c>
      <c r="D9053" t="s">
        <v>89</v>
      </c>
      <c r="E9053">
        <v>45</v>
      </c>
      <c r="F9053" t="s">
        <v>7</v>
      </c>
      <c r="G9053">
        <v>1</v>
      </c>
      <c r="H9053">
        <v>1652.47</v>
      </c>
      <c r="I9053">
        <v>1652.47</v>
      </c>
      <c r="J9053" t="s">
        <v>93</v>
      </c>
      <c r="K9053" t="s">
        <v>567</v>
      </c>
      <c r="L9053" t="s">
        <v>139</v>
      </c>
      <c r="M9053">
        <v>2024</v>
      </c>
      <c r="N9053" t="s">
        <v>84</v>
      </c>
      <c r="O9053" t="s">
        <v>7855</v>
      </c>
      <c r="P9053" t="s">
        <v>86</v>
      </c>
    </row>
    <row r="9054" spans="1:16" x14ac:dyDescent="0.45">
      <c r="A9054">
        <v>9053</v>
      </c>
      <c r="B9054" s="10">
        <v>45587</v>
      </c>
      <c r="C9054">
        <v>7680</v>
      </c>
      <c r="D9054" t="s">
        <v>89</v>
      </c>
      <c r="E9054">
        <v>45</v>
      </c>
      <c r="F9054" t="s">
        <v>9</v>
      </c>
      <c r="G9054">
        <v>2</v>
      </c>
      <c r="H9054">
        <v>2244.7600000000002</v>
      </c>
      <c r="I9054">
        <v>4489.5200000000004</v>
      </c>
      <c r="J9054" t="s">
        <v>93</v>
      </c>
      <c r="K9054" t="s">
        <v>82</v>
      </c>
      <c r="L9054" t="s">
        <v>139</v>
      </c>
      <c r="M9054">
        <v>2024</v>
      </c>
      <c r="N9054" t="s">
        <v>84</v>
      </c>
      <c r="O9054" t="s">
        <v>3529</v>
      </c>
      <c r="P9054" t="s">
        <v>86</v>
      </c>
    </row>
    <row r="9055" spans="1:16" x14ac:dyDescent="0.45">
      <c r="A9055">
        <v>9054</v>
      </c>
      <c r="B9055" s="10">
        <v>45587</v>
      </c>
      <c r="C9055">
        <v>2257</v>
      </c>
      <c r="D9055" t="s">
        <v>80</v>
      </c>
      <c r="E9055">
        <v>48</v>
      </c>
      <c r="F9055" t="s">
        <v>8</v>
      </c>
      <c r="G9055">
        <v>2</v>
      </c>
      <c r="H9055">
        <v>153.09</v>
      </c>
      <c r="I9055">
        <v>306.18</v>
      </c>
      <c r="J9055" t="s">
        <v>93</v>
      </c>
      <c r="K9055" t="s">
        <v>567</v>
      </c>
      <c r="L9055" t="s">
        <v>139</v>
      </c>
      <c r="M9055">
        <v>2024</v>
      </c>
      <c r="N9055" t="s">
        <v>84</v>
      </c>
      <c r="O9055" t="s">
        <v>7278</v>
      </c>
      <c r="P9055" t="s">
        <v>86</v>
      </c>
    </row>
    <row r="9056" spans="1:16" x14ac:dyDescent="0.45">
      <c r="A9056">
        <v>9055</v>
      </c>
      <c r="B9056" s="10">
        <v>45588</v>
      </c>
      <c r="C9056">
        <v>9250</v>
      </c>
      <c r="D9056" t="s">
        <v>89</v>
      </c>
      <c r="E9056">
        <v>53</v>
      </c>
      <c r="F9056" t="s">
        <v>5</v>
      </c>
      <c r="G9056">
        <v>4</v>
      </c>
      <c r="H9056">
        <v>418.03</v>
      </c>
      <c r="I9056">
        <v>1672.12</v>
      </c>
      <c r="J9056" t="s">
        <v>93</v>
      </c>
      <c r="K9056" t="s">
        <v>567</v>
      </c>
      <c r="L9056" t="s">
        <v>139</v>
      </c>
      <c r="M9056">
        <v>2024</v>
      </c>
      <c r="N9056" t="s">
        <v>84</v>
      </c>
      <c r="O9056" t="s">
        <v>658</v>
      </c>
      <c r="P9056" t="s">
        <v>86</v>
      </c>
    </row>
    <row r="9057" spans="1:16" x14ac:dyDescent="0.45">
      <c r="A9057">
        <v>9056</v>
      </c>
      <c r="B9057" s="10">
        <v>45588</v>
      </c>
      <c r="C9057">
        <v>6370</v>
      </c>
      <c r="D9057" t="s">
        <v>80</v>
      </c>
      <c r="E9057">
        <v>42</v>
      </c>
      <c r="F9057" t="s">
        <v>5</v>
      </c>
      <c r="G9057">
        <v>3</v>
      </c>
      <c r="H9057">
        <v>3997.77</v>
      </c>
      <c r="I9057">
        <v>11993.31</v>
      </c>
      <c r="J9057" t="s">
        <v>97</v>
      </c>
      <c r="K9057" t="s">
        <v>82</v>
      </c>
      <c r="L9057" t="s">
        <v>139</v>
      </c>
      <c r="M9057">
        <v>2024</v>
      </c>
      <c r="N9057" t="s">
        <v>84</v>
      </c>
      <c r="O9057" t="s">
        <v>6412</v>
      </c>
      <c r="P9057" t="s">
        <v>86</v>
      </c>
    </row>
    <row r="9058" spans="1:16" x14ac:dyDescent="0.45">
      <c r="A9058">
        <v>9057</v>
      </c>
      <c r="B9058" s="10">
        <v>45588</v>
      </c>
      <c r="C9058">
        <v>5858</v>
      </c>
      <c r="D9058" t="s">
        <v>80</v>
      </c>
      <c r="E9058">
        <v>58</v>
      </c>
      <c r="F9058" t="s">
        <v>6</v>
      </c>
      <c r="G9058">
        <v>4</v>
      </c>
      <c r="H9058">
        <v>742.54</v>
      </c>
      <c r="I9058">
        <v>2970.16</v>
      </c>
      <c r="J9058" t="s">
        <v>81</v>
      </c>
      <c r="K9058" t="s">
        <v>82</v>
      </c>
      <c r="L9058" t="s">
        <v>139</v>
      </c>
      <c r="M9058">
        <v>2024</v>
      </c>
      <c r="N9058" t="s">
        <v>84</v>
      </c>
      <c r="O9058" t="s">
        <v>1547</v>
      </c>
      <c r="P9058" t="s">
        <v>86</v>
      </c>
    </row>
    <row r="9059" spans="1:16" x14ac:dyDescent="0.45">
      <c r="A9059">
        <v>9058</v>
      </c>
      <c r="B9059" s="10">
        <v>45588</v>
      </c>
      <c r="C9059">
        <v>9581</v>
      </c>
      <c r="D9059" t="s">
        <v>80</v>
      </c>
      <c r="E9059">
        <v>54</v>
      </c>
      <c r="F9059" t="s">
        <v>102</v>
      </c>
      <c r="G9059">
        <v>4</v>
      </c>
      <c r="H9059">
        <v>3510.8</v>
      </c>
      <c r="I9059">
        <v>14043.2</v>
      </c>
      <c r="J9059" t="s">
        <v>93</v>
      </c>
      <c r="K9059" t="s">
        <v>82</v>
      </c>
      <c r="L9059" t="s">
        <v>139</v>
      </c>
      <c r="M9059">
        <v>2024</v>
      </c>
      <c r="N9059" t="s">
        <v>84</v>
      </c>
      <c r="O9059" t="s">
        <v>2189</v>
      </c>
      <c r="P9059" t="s">
        <v>86</v>
      </c>
    </row>
    <row r="9060" spans="1:16" x14ac:dyDescent="0.45">
      <c r="A9060">
        <v>9059</v>
      </c>
      <c r="B9060" s="10">
        <v>45588</v>
      </c>
      <c r="C9060">
        <v>9910</v>
      </c>
      <c r="D9060" t="s">
        <v>89</v>
      </c>
      <c r="E9060">
        <v>55</v>
      </c>
      <c r="F9060" t="s">
        <v>8</v>
      </c>
      <c r="G9060">
        <v>4</v>
      </c>
      <c r="H9060">
        <v>3558.89</v>
      </c>
      <c r="I9060">
        <v>14235.56</v>
      </c>
      <c r="J9060" t="s">
        <v>81</v>
      </c>
      <c r="K9060" t="s">
        <v>82</v>
      </c>
      <c r="L9060" t="s">
        <v>139</v>
      </c>
      <c r="M9060">
        <v>2024</v>
      </c>
      <c r="N9060" t="s">
        <v>84</v>
      </c>
      <c r="O9060" t="s">
        <v>1548</v>
      </c>
      <c r="P9060" t="s">
        <v>86</v>
      </c>
    </row>
    <row r="9061" spans="1:16" x14ac:dyDescent="0.45">
      <c r="A9061">
        <v>9060</v>
      </c>
      <c r="B9061" s="10">
        <v>45588</v>
      </c>
      <c r="C9061">
        <v>7999</v>
      </c>
      <c r="D9061" t="s">
        <v>89</v>
      </c>
      <c r="E9061">
        <v>29</v>
      </c>
      <c r="F9061" t="s">
        <v>102</v>
      </c>
      <c r="G9061">
        <v>4</v>
      </c>
      <c r="H9061">
        <v>4981.32</v>
      </c>
      <c r="I9061">
        <v>19925.28</v>
      </c>
      <c r="J9061" t="s">
        <v>87</v>
      </c>
      <c r="K9061" t="s">
        <v>82</v>
      </c>
      <c r="L9061" t="s">
        <v>139</v>
      </c>
      <c r="M9061">
        <v>2024</v>
      </c>
      <c r="N9061" t="s">
        <v>84</v>
      </c>
      <c r="O9061" t="s">
        <v>1187</v>
      </c>
      <c r="P9061" t="s">
        <v>86</v>
      </c>
    </row>
    <row r="9062" spans="1:16" x14ac:dyDescent="0.45">
      <c r="A9062">
        <v>9061</v>
      </c>
      <c r="B9062" s="10">
        <v>45588</v>
      </c>
      <c r="C9062">
        <v>1120</v>
      </c>
      <c r="D9062" t="s">
        <v>80</v>
      </c>
      <c r="E9062">
        <v>54</v>
      </c>
      <c r="F9062" t="s">
        <v>9</v>
      </c>
      <c r="G9062">
        <v>5</v>
      </c>
      <c r="H9062">
        <v>3493.2</v>
      </c>
      <c r="I9062">
        <v>17466</v>
      </c>
      <c r="J9062" t="s">
        <v>93</v>
      </c>
      <c r="K9062" t="s">
        <v>82</v>
      </c>
      <c r="L9062" t="s">
        <v>139</v>
      </c>
      <c r="M9062">
        <v>2024</v>
      </c>
      <c r="N9062" t="s">
        <v>84</v>
      </c>
      <c r="O9062" t="s">
        <v>4362</v>
      </c>
      <c r="P9062" t="s">
        <v>86</v>
      </c>
    </row>
    <row r="9063" spans="1:16" x14ac:dyDescent="0.45">
      <c r="A9063">
        <v>9062</v>
      </c>
      <c r="B9063" s="10">
        <v>45588</v>
      </c>
      <c r="C9063">
        <v>7908</v>
      </c>
      <c r="D9063" t="s">
        <v>80</v>
      </c>
      <c r="E9063">
        <v>54</v>
      </c>
      <c r="F9063" t="s">
        <v>7</v>
      </c>
      <c r="G9063">
        <v>5</v>
      </c>
      <c r="H9063">
        <v>687.29</v>
      </c>
      <c r="I9063">
        <v>3436.45</v>
      </c>
      <c r="J9063" t="s">
        <v>93</v>
      </c>
      <c r="K9063" t="s">
        <v>82</v>
      </c>
      <c r="L9063" t="s">
        <v>139</v>
      </c>
      <c r="M9063">
        <v>2024</v>
      </c>
      <c r="N9063" t="s">
        <v>84</v>
      </c>
      <c r="O9063" t="s">
        <v>4363</v>
      </c>
      <c r="P9063" t="s">
        <v>86</v>
      </c>
    </row>
    <row r="9064" spans="1:16" x14ac:dyDescent="0.45">
      <c r="A9064">
        <v>9063</v>
      </c>
      <c r="B9064" s="10">
        <v>45588</v>
      </c>
      <c r="C9064">
        <v>3303</v>
      </c>
      <c r="D9064" t="s">
        <v>89</v>
      </c>
      <c r="E9064">
        <v>48</v>
      </c>
      <c r="F9064" t="s">
        <v>6</v>
      </c>
      <c r="G9064">
        <v>1</v>
      </c>
      <c r="H9064">
        <v>3151.38</v>
      </c>
      <c r="I9064">
        <v>3151.38</v>
      </c>
      <c r="J9064" t="s">
        <v>93</v>
      </c>
      <c r="K9064" t="s">
        <v>82</v>
      </c>
      <c r="L9064" t="s">
        <v>139</v>
      </c>
      <c r="M9064">
        <v>2024</v>
      </c>
      <c r="N9064" t="s">
        <v>668</v>
      </c>
      <c r="O9064" t="s">
        <v>9668</v>
      </c>
      <c r="P9064" t="s">
        <v>86</v>
      </c>
    </row>
    <row r="9065" spans="1:16" x14ac:dyDescent="0.45">
      <c r="A9065">
        <v>9064</v>
      </c>
      <c r="B9065" s="10">
        <v>45588</v>
      </c>
      <c r="C9065">
        <v>5861</v>
      </c>
      <c r="D9065" t="s">
        <v>80</v>
      </c>
      <c r="E9065">
        <v>35</v>
      </c>
      <c r="F9065" t="s">
        <v>5</v>
      </c>
      <c r="G9065">
        <v>4</v>
      </c>
      <c r="H9065">
        <v>2644.51</v>
      </c>
      <c r="I9065">
        <v>10578.04</v>
      </c>
      <c r="J9065" t="s">
        <v>97</v>
      </c>
      <c r="K9065" t="s">
        <v>82</v>
      </c>
      <c r="L9065" t="s">
        <v>139</v>
      </c>
      <c r="M9065">
        <v>2024</v>
      </c>
      <c r="N9065" t="s">
        <v>84</v>
      </c>
      <c r="O9065" t="s">
        <v>1877</v>
      </c>
      <c r="P9065" t="s">
        <v>86</v>
      </c>
    </row>
    <row r="9066" spans="1:16" x14ac:dyDescent="0.45">
      <c r="A9066">
        <v>9065</v>
      </c>
      <c r="B9066" s="10">
        <v>45588</v>
      </c>
      <c r="C9066">
        <v>3911</v>
      </c>
      <c r="D9066" t="s">
        <v>89</v>
      </c>
      <c r="E9066">
        <v>43</v>
      </c>
      <c r="F9066" t="s">
        <v>7</v>
      </c>
      <c r="G9066">
        <v>2</v>
      </c>
      <c r="H9066">
        <v>4591.08</v>
      </c>
      <c r="I9066">
        <v>9182.16</v>
      </c>
      <c r="J9066" t="s">
        <v>97</v>
      </c>
      <c r="K9066" t="s">
        <v>82</v>
      </c>
      <c r="L9066" t="s">
        <v>139</v>
      </c>
      <c r="M9066">
        <v>2024</v>
      </c>
      <c r="N9066" t="s">
        <v>84</v>
      </c>
      <c r="O9066" t="s">
        <v>2918</v>
      </c>
      <c r="P9066" t="s">
        <v>86</v>
      </c>
    </row>
    <row r="9067" spans="1:16" x14ac:dyDescent="0.45">
      <c r="A9067">
        <v>9066</v>
      </c>
      <c r="B9067" s="10">
        <v>45588</v>
      </c>
      <c r="C9067">
        <v>9991</v>
      </c>
      <c r="D9067" t="s">
        <v>89</v>
      </c>
      <c r="E9067">
        <v>23</v>
      </c>
      <c r="F9067" t="s">
        <v>9</v>
      </c>
      <c r="G9067">
        <v>3</v>
      </c>
      <c r="H9067">
        <v>3466.24</v>
      </c>
      <c r="I9067">
        <v>10398.719999999999</v>
      </c>
      <c r="J9067" t="s">
        <v>95</v>
      </c>
      <c r="K9067" t="s">
        <v>82</v>
      </c>
      <c r="L9067" t="s">
        <v>139</v>
      </c>
      <c r="M9067">
        <v>2024</v>
      </c>
      <c r="N9067" t="s">
        <v>84</v>
      </c>
      <c r="O9067" t="s">
        <v>6949</v>
      </c>
      <c r="P9067" t="s">
        <v>86</v>
      </c>
    </row>
    <row r="9068" spans="1:16" x14ac:dyDescent="0.45">
      <c r="A9068">
        <v>9067</v>
      </c>
      <c r="B9068" s="10">
        <v>45588</v>
      </c>
      <c r="C9068">
        <v>8236</v>
      </c>
      <c r="D9068" t="s">
        <v>89</v>
      </c>
      <c r="E9068">
        <v>26</v>
      </c>
      <c r="F9068" t="s">
        <v>9</v>
      </c>
      <c r="G9068">
        <v>5</v>
      </c>
      <c r="H9068">
        <v>2616.4699999999998</v>
      </c>
      <c r="I9068">
        <v>13082.35</v>
      </c>
      <c r="J9068" t="s">
        <v>87</v>
      </c>
      <c r="K9068" t="s">
        <v>82</v>
      </c>
      <c r="L9068" t="s">
        <v>139</v>
      </c>
      <c r="M9068">
        <v>2024</v>
      </c>
      <c r="N9068" t="s">
        <v>84</v>
      </c>
      <c r="O9068" t="s">
        <v>9024</v>
      </c>
      <c r="P9068" t="s">
        <v>748</v>
      </c>
    </row>
    <row r="9069" spans="1:16" x14ac:dyDescent="0.45">
      <c r="A9069">
        <v>9068</v>
      </c>
      <c r="B9069" s="10">
        <v>45588</v>
      </c>
      <c r="C9069">
        <v>6565</v>
      </c>
      <c r="D9069" t="s">
        <v>89</v>
      </c>
      <c r="E9069">
        <v>28</v>
      </c>
      <c r="F9069" t="s">
        <v>8</v>
      </c>
      <c r="G9069">
        <v>2</v>
      </c>
      <c r="H9069">
        <v>3139.86</v>
      </c>
      <c r="I9069">
        <v>6279.72</v>
      </c>
      <c r="J9069" t="s">
        <v>87</v>
      </c>
      <c r="K9069" t="s">
        <v>82</v>
      </c>
      <c r="L9069" t="s">
        <v>139</v>
      </c>
      <c r="M9069">
        <v>2024</v>
      </c>
      <c r="N9069" t="s">
        <v>84</v>
      </c>
      <c r="O9069" t="s">
        <v>3875</v>
      </c>
      <c r="P9069" t="s">
        <v>86</v>
      </c>
    </row>
    <row r="9070" spans="1:16" x14ac:dyDescent="0.45">
      <c r="A9070">
        <v>9069</v>
      </c>
      <c r="B9070" s="10">
        <v>45589</v>
      </c>
      <c r="C9070">
        <v>7531</v>
      </c>
      <c r="D9070" t="s">
        <v>89</v>
      </c>
      <c r="E9070">
        <v>48</v>
      </c>
      <c r="F9070" t="s">
        <v>102</v>
      </c>
      <c r="G9070">
        <v>5</v>
      </c>
      <c r="H9070">
        <v>2245.13</v>
      </c>
      <c r="I9070">
        <v>11225.65</v>
      </c>
      <c r="J9070" t="s">
        <v>93</v>
      </c>
      <c r="K9070" t="s">
        <v>82</v>
      </c>
      <c r="L9070" t="s">
        <v>139</v>
      </c>
      <c r="M9070">
        <v>2024</v>
      </c>
      <c r="N9070" t="s">
        <v>84</v>
      </c>
      <c r="O9070" t="s">
        <v>826</v>
      </c>
      <c r="P9070" t="s">
        <v>748</v>
      </c>
    </row>
    <row r="9071" spans="1:16" x14ac:dyDescent="0.45">
      <c r="A9071">
        <v>9070</v>
      </c>
      <c r="B9071" s="10">
        <v>45589</v>
      </c>
      <c r="C9071">
        <v>2109</v>
      </c>
      <c r="D9071" t="s">
        <v>89</v>
      </c>
      <c r="E9071">
        <v>63</v>
      </c>
      <c r="F9071" t="s">
        <v>5</v>
      </c>
      <c r="G9071">
        <v>1</v>
      </c>
      <c r="H9071">
        <v>2566.62</v>
      </c>
      <c r="I9071">
        <v>2566.62</v>
      </c>
      <c r="J9071" t="s">
        <v>81</v>
      </c>
      <c r="K9071" t="s">
        <v>82</v>
      </c>
      <c r="L9071" t="s">
        <v>139</v>
      </c>
      <c r="M9071">
        <v>2024</v>
      </c>
      <c r="N9071" t="s">
        <v>84</v>
      </c>
      <c r="O9071" t="s">
        <v>5965</v>
      </c>
      <c r="P9071" t="s">
        <v>86</v>
      </c>
    </row>
    <row r="9072" spans="1:16" x14ac:dyDescent="0.45">
      <c r="A9072">
        <v>9071</v>
      </c>
      <c r="B9072" s="10">
        <v>45589</v>
      </c>
      <c r="C9072">
        <v>7929</v>
      </c>
      <c r="D9072" t="s">
        <v>80</v>
      </c>
      <c r="E9072">
        <v>19</v>
      </c>
      <c r="F9072" t="s">
        <v>5</v>
      </c>
      <c r="G9072">
        <v>3</v>
      </c>
      <c r="H9072">
        <v>3625.61</v>
      </c>
      <c r="I9072">
        <v>10876.83</v>
      </c>
      <c r="J9072" t="s">
        <v>95</v>
      </c>
      <c r="K9072" t="s">
        <v>82</v>
      </c>
      <c r="L9072" t="s">
        <v>139</v>
      </c>
      <c r="M9072">
        <v>2024</v>
      </c>
      <c r="N9072" t="s">
        <v>84</v>
      </c>
      <c r="O9072" t="s">
        <v>6950</v>
      </c>
      <c r="P9072" t="s">
        <v>86</v>
      </c>
    </row>
    <row r="9073" spans="1:16" x14ac:dyDescent="0.45">
      <c r="A9073">
        <v>9072</v>
      </c>
      <c r="B9073" s="10">
        <v>45589</v>
      </c>
      <c r="C9073">
        <v>2250</v>
      </c>
      <c r="D9073" t="s">
        <v>80</v>
      </c>
      <c r="E9073">
        <v>46</v>
      </c>
      <c r="F9073" t="s">
        <v>7</v>
      </c>
      <c r="G9073">
        <v>5</v>
      </c>
      <c r="H9073">
        <v>437.81</v>
      </c>
      <c r="I9073">
        <v>2189.0500000000002</v>
      </c>
      <c r="J9073" t="s">
        <v>93</v>
      </c>
      <c r="K9073" t="s">
        <v>82</v>
      </c>
      <c r="L9073" t="s">
        <v>139</v>
      </c>
      <c r="M9073">
        <v>2024</v>
      </c>
      <c r="N9073" t="s">
        <v>84</v>
      </c>
      <c r="O9073" t="s">
        <v>4364</v>
      </c>
      <c r="P9073" t="s">
        <v>86</v>
      </c>
    </row>
    <row r="9074" spans="1:16" x14ac:dyDescent="0.45">
      <c r="A9074">
        <v>9073</v>
      </c>
      <c r="B9074" s="10">
        <v>45589</v>
      </c>
      <c r="C9074">
        <v>9177</v>
      </c>
      <c r="D9074" t="s">
        <v>89</v>
      </c>
      <c r="E9074">
        <v>63</v>
      </c>
      <c r="F9074" t="s">
        <v>8</v>
      </c>
      <c r="G9074">
        <v>3</v>
      </c>
      <c r="H9074">
        <v>3095.91</v>
      </c>
      <c r="I9074">
        <v>9287.73</v>
      </c>
      <c r="J9074" t="s">
        <v>81</v>
      </c>
      <c r="K9074" t="s">
        <v>82</v>
      </c>
      <c r="L9074" t="s">
        <v>139</v>
      </c>
      <c r="M9074">
        <v>2024</v>
      </c>
      <c r="N9074" t="s">
        <v>84</v>
      </c>
      <c r="O9074" t="s">
        <v>6807</v>
      </c>
      <c r="P9074" t="s">
        <v>86</v>
      </c>
    </row>
    <row r="9075" spans="1:16" x14ac:dyDescent="0.45">
      <c r="A9075">
        <v>9074</v>
      </c>
      <c r="B9075" s="10">
        <v>45589</v>
      </c>
      <c r="C9075">
        <v>2649</v>
      </c>
      <c r="D9075" t="s">
        <v>89</v>
      </c>
      <c r="E9075">
        <v>59</v>
      </c>
      <c r="F9075" t="s">
        <v>6</v>
      </c>
      <c r="G9075">
        <v>3</v>
      </c>
      <c r="H9075">
        <v>486.68</v>
      </c>
      <c r="I9075">
        <v>1460.04</v>
      </c>
      <c r="J9075" t="s">
        <v>81</v>
      </c>
      <c r="K9075" t="s">
        <v>567</v>
      </c>
      <c r="L9075" t="s">
        <v>139</v>
      </c>
      <c r="M9075">
        <v>2024</v>
      </c>
      <c r="N9075" t="s">
        <v>84</v>
      </c>
      <c r="O9075" t="s">
        <v>7571</v>
      </c>
      <c r="P9075" t="s">
        <v>86</v>
      </c>
    </row>
    <row r="9076" spans="1:16" x14ac:dyDescent="0.45">
      <c r="A9076">
        <v>9075</v>
      </c>
      <c r="B9076" s="10">
        <v>45589</v>
      </c>
      <c r="C9076">
        <v>8351</v>
      </c>
      <c r="D9076" t="s">
        <v>80</v>
      </c>
      <c r="E9076">
        <v>22</v>
      </c>
      <c r="F9076" t="s">
        <v>9</v>
      </c>
      <c r="G9076">
        <v>2</v>
      </c>
      <c r="H9076">
        <v>4282.63</v>
      </c>
      <c r="I9076">
        <v>8565.26</v>
      </c>
      <c r="J9076" t="s">
        <v>95</v>
      </c>
      <c r="K9076" t="s">
        <v>82</v>
      </c>
      <c r="L9076" t="s">
        <v>139</v>
      </c>
      <c r="M9076">
        <v>2024</v>
      </c>
      <c r="N9076" t="s">
        <v>84</v>
      </c>
      <c r="O9076" t="s">
        <v>2629</v>
      </c>
      <c r="P9076" t="s">
        <v>86</v>
      </c>
    </row>
    <row r="9077" spans="1:16" x14ac:dyDescent="0.45">
      <c r="A9077">
        <v>9076</v>
      </c>
      <c r="B9077" s="10">
        <v>45589</v>
      </c>
      <c r="C9077">
        <v>6911</v>
      </c>
      <c r="D9077" t="s">
        <v>80</v>
      </c>
      <c r="E9077">
        <v>40</v>
      </c>
      <c r="F9077" t="s">
        <v>8</v>
      </c>
      <c r="G9077">
        <v>5</v>
      </c>
      <c r="H9077">
        <v>4715.1899999999996</v>
      </c>
      <c r="I9077">
        <v>23575.95</v>
      </c>
      <c r="J9077" t="s">
        <v>97</v>
      </c>
      <c r="K9077" t="s">
        <v>82</v>
      </c>
      <c r="L9077" t="s">
        <v>139</v>
      </c>
      <c r="M9077">
        <v>2024</v>
      </c>
      <c r="N9077" t="s">
        <v>84</v>
      </c>
      <c r="O9077" t="s">
        <v>8931</v>
      </c>
      <c r="P9077" t="s">
        <v>748</v>
      </c>
    </row>
    <row r="9078" spans="1:16" x14ac:dyDescent="0.45">
      <c r="A9078">
        <v>9077</v>
      </c>
      <c r="B9078" s="10">
        <v>45589</v>
      </c>
      <c r="C9078">
        <v>3956</v>
      </c>
      <c r="D9078" t="s">
        <v>80</v>
      </c>
      <c r="E9078">
        <v>53</v>
      </c>
      <c r="F9078" t="s">
        <v>5</v>
      </c>
      <c r="G9078">
        <v>3</v>
      </c>
      <c r="H9078">
        <v>3912</v>
      </c>
      <c r="I9078">
        <v>11736</v>
      </c>
      <c r="J9078" t="s">
        <v>93</v>
      </c>
      <c r="K9078" t="s">
        <v>82</v>
      </c>
      <c r="L9078" t="s">
        <v>139</v>
      </c>
      <c r="M9078">
        <v>2024</v>
      </c>
      <c r="N9078" t="s">
        <v>84</v>
      </c>
      <c r="O9078" t="s">
        <v>6458</v>
      </c>
      <c r="P9078" t="s">
        <v>86</v>
      </c>
    </row>
    <row r="9079" spans="1:16" x14ac:dyDescent="0.45">
      <c r="A9079">
        <v>9078</v>
      </c>
      <c r="B9079" s="10">
        <v>45589</v>
      </c>
      <c r="C9079">
        <v>6828</v>
      </c>
      <c r="D9079" t="s">
        <v>80</v>
      </c>
      <c r="E9079">
        <v>24</v>
      </c>
      <c r="F9079" t="s">
        <v>6</v>
      </c>
      <c r="G9079">
        <v>4</v>
      </c>
      <c r="H9079">
        <v>3604.26</v>
      </c>
      <c r="I9079">
        <v>14417.04</v>
      </c>
      <c r="J9079" t="s">
        <v>95</v>
      </c>
      <c r="K9079" t="s">
        <v>82</v>
      </c>
      <c r="L9079" t="s">
        <v>139</v>
      </c>
      <c r="M9079">
        <v>2024</v>
      </c>
      <c r="N9079" t="s">
        <v>84</v>
      </c>
      <c r="O9079" t="s">
        <v>2449</v>
      </c>
      <c r="P9079" t="s">
        <v>86</v>
      </c>
    </row>
    <row r="9080" spans="1:16" x14ac:dyDescent="0.45">
      <c r="A9080">
        <v>9079</v>
      </c>
      <c r="B9080" s="10">
        <v>45589</v>
      </c>
      <c r="C9080">
        <v>5994</v>
      </c>
      <c r="D9080" t="s">
        <v>80</v>
      </c>
      <c r="E9080">
        <v>30</v>
      </c>
      <c r="F9080" t="s">
        <v>102</v>
      </c>
      <c r="G9080">
        <v>3</v>
      </c>
      <c r="H9080">
        <v>4721.55</v>
      </c>
      <c r="I9080">
        <v>14164.65</v>
      </c>
      <c r="J9080" t="s">
        <v>87</v>
      </c>
      <c r="K9080" t="s">
        <v>82</v>
      </c>
      <c r="L9080" t="s">
        <v>139</v>
      </c>
      <c r="M9080">
        <v>2024</v>
      </c>
      <c r="N9080" t="s">
        <v>84</v>
      </c>
      <c r="O9080" t="s">
        <v>8373</v>
      </c>
      <c r="P9080" t="s">
        <v>748</v>
      </c>
    </row>
    <row r="9081" spans="1:16" x14ac:dyDescent="0.45">
      <c r="A9081">
        <v>9080</v>
      </c>
      <c r="B9081" s="10">
        <v>45589</v>
      </c>
      <c r="C9081">
        <v>7436</v>
      </c>
      <c r="D9081" t="s">
        <v>80</v>
      </c>
      <c r="E9081">
        <v>59</v>
      </c>
      <c r="F9081" t="s">
        <v>7</v>
      </c>
      <c r="G9081">
        <v>3</v>
      </c>
      <c r="H9081">
        <v>1131.72</v>
      </c>
      <c r="I9081">
        <v>3395.16</v>
      </c>
      <c r="J9081" t="s">
        <v>81</v>
      </c>
      <c r="K9081" t="s">
        <v>82</v>
      </c>
      <c r="L9081" t="s">
        <v>139</v>
      </c>
      <c r="M9081">
        <v>2024</v>
      </c>
      <c r="N9081" t="s">
        <v>84</v>
      </c>
      <c r="O9081" t="s">
        <v>6808</v>
      </c>
      <c r="P9081" t="s">
        <v>86</v>
      </c>
    </row>
    <row r="9082" spans="1:16" x14ac:dyDescent="0.45">
      <c r="A9082">
        <v>9081</v>
      </c>
      <c r="B9082" s="10">
        <v>45589</v>
      </c>
      <c r="C9082">
        <v>9676</v>
      </c>
      <c r="D9082" t="s">
        <v>80</v>
      </c>
      <c r="E9082">
        <v>27</v>
      </c>
      <c r="F9082" t="s">
        <v>9</v>
      </c>
      <c r="G9082">
        <v>5</v>
      </c>
      <c r="H9082">
        <v>1182.72</v>
      </c>
      <c r="I9082">
        <v>5913.6</v>
      </c>
      <c r="J9082" t="s">
        <v>87</v>
      </c>
      <c r="K9082" t="s">
        <v>82</v>
      </c>
      <c r="L9082" t="s">
        <v>139</v>
      </c>
      <c r="M9082">
        <v>2024</v>
      </c>
      <c r="N9082" t="s">
        <v>84</v>
      </c>
      <c r="O9082" t="s">
        <v>4115</v>
      </c>
      <c r="P9082" t="s">
        <v>86</v>
      </c>
    </row>
    <row r="9083" spans="1:16" x14ac:dyDescent="0.45">
      <c r="A9083">
        <v>9082</v>
      </c>
      <c r="B9083" s="10">
        <v>45589</v>
      </c>
      <c r="C9083">
        <v>8614</v>
      </c>
      <c r="D9083" t="s">
        <v>80</v>
      </c>
      <c r="E9083">
        <v>53</v>
      </c>
      <c r="F9083" t="s">
        <v>9</v>
      </c>
      <c r="G9083">
        <v>4</v>
      </c>
      <c r="H9083">
        <v>2431.0300000000002</v>
      </c>
      <c r="I9083">
        <v>9724.1200000000008</v>
      </c>
      <c r="J9083" t="s">
        <v>93</v>
      </c>
      <c r="K9083" t="s">
        <v>82</v>
      </c>
      <c r="L9083" t="s">
        <v>139</v>
      </c>
      <c r="M9083">
        <v>2024</v>
      </c>
      <c r="N9083" t="s">
        <v>84</v>
      </c>
      <c r="O9083" t="s">
        <v>2190</v>
      </c>
      <c r="P9083" t="s">
        <v>86</v>
      </c>
    </row>
    <row r="9084" spans="1:16" x14ac:dyDescent="0.45">
      <c r="A9084">
        <v>9083</v>
      </c>
      <c r="B9084" s="10">
        <v>45590</v>
      </c>
      <c r="C9084">
        <v>9994</v>
      </c>
      <c r="D9084" t="s">
        <v>89</v>
      </c>
      <c r="E9084">
        <v>33</v>
      </c>
      <c r="F9084" t="s">
        <v>9</v>
      </c>
      <c r="G9084">
        <v>3</v>
      </c>
      <c r="H9084">
        <v>86.94</v>
      </c>
      <c r="I9084">
        <v>260.82</v>
      </c>
      <c r="J9084" t="s">
        <v>87</v>
      </c>
      <c r="K9084" t="s">
        <v>567</v>
      </c>
      <c r="L9084" t="s">
        <v>139</v>
      </c>
      <c r="M9084">
        <v>2024</v>
      </c>
      <c r="N9084" t="s">
        <v>84</v>
      </c>
      <c r="O9084" t="s">
        <v>659</v>
      </c>
      <c r="P9084" t="s">
        <v>86</v>
      </c>
    </row>
    <row r="9085" spans="1:16" x14ac:dyDescent="0.45">
      <c r="A9085">
        <v>9084</v>
      </c>
      <c r="B9085" s="10">
        <v>45590</v>
      </c>
      <c r="C9085">
        <v>2715</v>
      </c>
      <c r="D9085" t="s">
        <v>80</v>
      </c>
      <c r="E9085">
        <v>32</v>
      </c>
      <c r="F9085" t="s">
        <v>102</v>
      </c>
      <c r="G9085">
        <v>5</v>
      </c>
      <c r="H9085">
        <v>4827.1000000000004</v>
      </c>
      <c r="I9085">
        <v>24135.5</v>
      </c>
      <c r="J9085" t="s">
        <v>87</v>
      </c>
      <c r="K9085" t="s">
        <v>82</v>
      </c>
      <c r="L9085" t="s">
        <v>139</v>
      </c>
      <c r="M9085">
        <v>2024</v>
      </c>
      <c r="N9085" t="s">
        <v>84</v>
      </c>
      <c r="O9085" t="s">
        <v>4116</v>
      </c>
      <c r="P9085" t="s">
        <v>86</v>
      </c>
    </row>
    <row r="9086" spans="1:16" x14ac:dyDescent="0.45">
      <c r="A9086">
        <v>9085</v>
      </c>
      <c r="B9086" s="10">
        <v>45590</v>
      </c>
      <c r="C9086">
        <v>9150</v>
      </c>
      <c r="D9086" t="s">
        <v>89</v>
      </c>
      <c r="E9086">
        <v>60</v>
      </c>
      <c r="F9086" t="s">
        <v>5</v>
      </c>
      <c r="G9086">
        <v>5</v>
      </c>
      <c r="H9086">
        <v>209.65</v>
      </c>
      <c r="I9086">
        <v>1048.25</v>
      </c>
      <c r="J9086" t="s">
        <v>81</v>
      </c>
      <c r="K9086" t="s">
        <v>567</v>
      </c>
      <c r="L9086" t="s">
        <v>139</v>
      </c>
      <c r="M9086">
        <v>2024</v>
      </c>
      <c r="N9086" t="s">
        <v>84</v>
      </c>
      <c r="O9086" t="s">
        <v>7644</v>
      </c>
      <c r="P9086" t="s">
        <v>86</v>
      </c>
    </row>
    <row r="9087" spans="1:16" x14ac:dyDescent="0.45">
      <c r="A9087">
        <v>9086</v>
      </c>
      <c r="B9087" s="10">
        <v>45590</v>
      </c>
      <c r="C9087">
        <v>4483</v>
      </c>
      <c r="D9087" t="s">
        <v>80</v>
      </c>
      <c r="E9087">
        <v>36</v>
      </c>
      <c r="F9087" t="s">
        <v>5</v>
      </c>
      <c r="G9087">
        <v>3</v>
      </c>
      <c r="H9087">
        <v>3000.75</v>
      </c>
      <c r="I9087">
        <v>9002.25</v>
      </c>
      <c r="J9087" t="s">
        <v>97</v>
      </c>
      <c r="K9087" t="s">
        <v>82</v>
      </c>
      <c r="L9087" t="s">
        <v>139</v>
      </c>
      <c r="M9087">
        <v>2024</v>
      </c>
      <c r="N9087" t="s">
        <v>84</v>
      </c>
      <c r="O9087" t="s">
        <v>6413</v>
      </c>
      <c r="P9087" t="s">
        <v>86</v>
      </c>
    </row>
    <row r="9088" spans="1:16" x14ac:dyDescent="0.45">
      <c r="A9088">
        <v>9087</v>
      </c>
      <c r="B9088" s="10">
        <v>45590</v>
      </c>
      <c r="C9088">
        <v>8675</v>
      </c>
      <c r="D9088" t="s">
        <v>80</v>
      </c>
      <c r="E9088">
        <v>38</v>
      </c>
      <c r="F9088" t="s">
        <v>8</v>
      </c>
      <c r="G9088">
        <v>1</v>
      </c>
      <c r="H9088">
        <v>1802.17</v>
      </c>
      <c r="I9088">
        <v>1802.17</v>
      </c>
      <c r="J9088" t="s">
        <v>97</v>
      </c>
      <c r="K9088" t="s">
        <v>567</v>
      </c>
      <c r="L9088" t="s">
        <v>139</v>
      </c>
      <c r="M9088">
        <v>2024</v>
      </c>
      <c r="N9088" t="s">
        <v>84</v>
      </c>
      <c r="O9088" t="s">
        <v>7993</v>
      </c>
      <c r="P9088" t="s">
        <v>86</v>
      </c>
    </row>
    <row r="9089" spans="1:16" x14ac:dyDescent="0.45">
      <c r="A9089">
        <v>9088</v>
      </c>
      <c r="B9089" s="10">
        <v>45590</v>
      </c>
      <c r="C9089">
        <v>2757</v>
      </c>
      <c r="D9089" t="s">
        <v>80</v>
      </c>
      <c r="E9089">
        <v>52</v>
      </c>
      <c r="F9089" t="s">
        <v>6</v>
      </c>
      <c r="G9089">
        <v>1</v>
      </c>
      <c r="H9089">
        <v>559.67999999999995</v>
      </c>
      <c r="I9089">
        <v>559.67999999999995</v>
      </c>
      <c r="J9089" t="s">
        <v>93</v>
      </c>
      <c r="K9089" t="s">
        <v>567</v>
      </c>
      <c r="L9089" t="s">
        <v>139</v>
      </c>
      <c r="M9089">
        <v>2024</v>
      </c>
      <c r="N9089" t="s">
        <v>84</v>
      </c>
      <c r="O9089" t="s">
        <v>7856</v>
      </c>
      <c r="P9089" t="s">
        <v>86</v>
      </c>
    </row>
    <row r="9090" spans="1:16" x14ac:dyDescent="0.45">
      <c r="A9090">
        <v>9089</v>
      </c>
      <c r="B9090" s="10">
        <v>45590</v>
      </c>
      <c r="C9090">
        <v>2809</v>
      </c>
      <c r="D9090" t="s">
        <v>80</v>
      </c>
      <c r="E9090">
        <v>32</v>
      </c>
      <c r="F9090" t="s">
        <v>8</v>
      </c>
      <c r="G9090">
        <v>2</v>
      </c>
      <c r="H9090">
        <v>171.84</v>
      </c>
      <c r="I9090">
        <v>343.68</v>
      </c>
      <c r="J9090" t="s">
        <v>87</v>
      </c>
      <c r="K9090" t="s">
        <v>567</v>
      </c>
      <c r="L9090" t="s">
        <v>139</v>
      </c>
      <c r="M9090">
        <v>2024</v>
      </c>
      <c r="N9090" t="s">
        <v>84</v>
      </c>
      <c r="O9090" t="s">
        <v>7131</v>
      </c>
      <c r="P9090" t="s">
        <v>86</v>
      </c>
    </row>
    <row r="9091" spans="1:16" x14ac:dyDescent="0.45">
      <c r="A9091">
        <v>9090</v>
      </c>
      <c r="B9091" s="10">
        <v>45590</v>
      </c>
      <c r="C9091">
        <v>6539</v>
      </c>
      <c r="D9091" t="s">
        <v>80</v>
      </c>
      <c r="E9091">
        <v>31</v>
      </c>
      <c r="F9091" t="s">
        <v>5</v>
      </c>
      <c r="G9091">
        <v>1</v>
      </c>
      <c r="H9091">
        <v>1348.97</v>
      </c>
      <c r="I9091">
        <v>1348.97</v>
      </c>
      <c r="J9091" t="s">
        <v>87</v>
      </c>
      <c r="K9091" t="s">
        <v>567</v>
      </c>
      <c r="L9091" t="s">
        <v>139</v>
      </c>
      <c r="M9091">
        <v>2024</v>
      </c>
      <c r="N9091" t="s">
        <v>84</v>
      </c>
      <c r="O9091" t="s">
        <v>8269</v>
      </c>
      <c r="P9091" t="s">
        <v>86</v>
      </c>
    </row>
    <row r="9092" spans="1:16" x14ac:dyDescent="0.45">
      <c r="A9092">
        <v>9091</v>
      </c>
      <c r="B9092" s="10">
        <v>45590</v>
      </c>
      <c r="C9092">
        <v>7048</v>
      </c>
      <c r="D9092" t="s">
        <v>89</v>
      </c>
      <c r="E9092">
        <v>46</v>
      </c>
      <c r="F9092" t="s">
        <v>9</v>
      </c>
      <c r="G9092">
        <v>1</v>
      </c>
      <c r="H9092">
        <v>578.09</v>
      </c>
      <c r="I9092">
        <v>578.09</v>
      </c>
      <c r="J9092" t="s">
        <v>93</v>
      </c>
      <c r="K9092" t="s">
        <v>567</v>
      </c>
      <c r="L9092" t="s">
        <v>139</v>
      </c>
      <c r="M9092">
        <v>2024</v>
      </c>
      <c r="N9092" t="s">
        <v>84</v>
      </c>
      <c r="O9092" t="s">
        <v>7857</v>
      </c>
      <c r="P9092" t="s">
        <v>86</v>
      </c>
    </row>
    <row r="9093" spans="1:16" x14ac:dyDescent="0.45">
      <c r="A9093">
        <v>9092</v>
      </c>
      <c r="B9093" s="10">
        <v>45590</v>
      </c>
      <c r="C9093">
        <v>2151</v>
      </c>
      <c r="D9093" t="s">
        <v>80</v>
      </c>
      <c r="E9093">
        <v>22</v>
      </c>
      <c r="F9093" t="s">
        <v>102</v>
      </c>
      <c r="G9093">
        <v>5</v>
      </c>
      <c r="H9093">
        <v>4704.63</v>
      </c>
      <c r="I9093">
        <v>23523.15</v>
      </c>
      <c r="J9093" t="s">
        <v>95</v>
      </c>
      <c r="K9093" t="s">
        <v>82</v>
      </c>
      <c r="L9093" t="s">
        <v>139</v>
      </c>
      <c r="M9093">
        <v>2024</v>
      </c>
      <c r="N9093" t="s">
        <v>84</v>
      </c>
      <c r="O9093" t="s">
        <v>4976</v>
      </c>
      <c r="P9093" t="s">
        <v>86</v>
      </c>
    </row>
    <row r="9094" spans="1:16" x14ac:dyDescent="0.45">
      <c r="A9094">
        <v>9093</v>
      </c>
      <c r="B9094" s="10">
        <v>45590</v>
      </c>
      <c r="C9094">
        <v>6492</v>
      </c>
      <c r="D9094" t="s">
        <v>89</v>
      </c>
      <c r="E9094">
        <v>35</v>
      </c>
      <c r="F9094" t="s">
        <v>5</v>
      </c>
      <c r="G9094">
        <v>5</v>
      </c>
      <c r="H9094">
        <v>1261.57</v>
      </c>
      <c r="I9094">
        <v>6307.85</v>
      </c>
      <c r="J9094" t="s">
        <v>97</v>
      </c>
      <c r="K9094" t="s">
        <v>82</v>
      </c>
      <c r="L9094" t="s">
        <v>139</v>
      </c>
      <c r="M9094">
        <v>2024</v>
      </c>
      <c r="N9094" t="s">
        <v>84</v>
      </c>
      <c r="O9094" t="s">
        <v>8932</v>
      </c>
      <c r="P9094" t="s">
        <v>748</v>
      </c>
    </row>
    <row r="9095" spans="1:16" x14ac:dyDescent="0.45">
      <c r="A9095">
        <v>9094</v>
      </c>
      <c r="B9095" s="10">
        <v>45590</v>
      </c>
      <c r="C9095">
        <v>7711</v>
      </c>
      <c r="D9095" t="s">
        <v>89</v>
      </c>
      <c r="E9095">
        <v>18</v>
      </c>
      <c r="F9095" t="s">
        <v>102</v>
      </c>
      <c r="G9095">
        <v>3</v>
      </c>
      <c r="H9095">
        <v>515.95000000000005</v>
      </c>
      <c r="I9095">
        <v>1547.85</v>
      </c>
      <c r="J9095" t="s">
        <v>95</v>
      </c>
      <c r="K9095" t="s">
        <v>567</v>
      </c>
      <c r="L9095" t="s">
        <v>139</v>
      </c>
      <c r="M9095">
        <v>2024</v>
      </c>
      <c r="N9095" t="s">
        <v>84</v>
      </c>
      <c r="O9095" t="s">
        <v>8771</v>
      </c>
      <c r="P9095" t="s">
        <v>748</v>
      </c>
    </row>
    <row r="9096" spans="1:16" x14ac:dyDescent="0.45">
      <c r="A9096">
        <v>9095</v>
      </c>
      <c r="B9096" s="10">
        <v>45590</v>
      </c>
      <c r="C9096">
        <v>7302</v>
      </c>
      <c r="D9096" t="s">
        <v>80</v>
      </c>
      <c r="E9096">
        <v>44</v>
      </c>
      <c r="F9096" t="s">
        <v>7</v>
      </c>
      <c r="G9096">
        <v>3</v>
      </c>
      <c r="H9096">
        <v>3859.93</v>
      </c>
      <c r="I9096">
        <v>11579.79</v>
      </c>
      <c r="J9096" t="s">
        <v>97</v>
      </c>
      <c r="K9096" t="s">
        <v>82</v>
      </c>
      <c r="L9096" t="s">
        <v>139</v>
      </c>
      <c r="M9096">
        <v>2024</v>
      </c>
      <c r="N9096" t="s">
        <v>84</v>
      </c>
      <c r="O9096" t="s">
        <v>8641</v>
      </c>
      <c r="P9096" t="s">
        <v>748</v>
      </c>
    </row>
    <row r="9097" spans="1:16" x14ac:dyDescent="0.45">
      <c r="A9097">
        <v>9096</v>
      </c>
      <c r="B9097" s="10">
        <v>45591</v>
      </c>
      <c r="C9097">
        <v>5747</v>
      </c>
      <c r="D9097" t="s">
        <v>89</v>
      </c>
      <c r="E9097">
        <v>44</v>
      </c>
      <c r="F9097" t="s">
        <v>9</v>
      </c>
      <c r="G9097">
        <v>5</v>
      </c>
      <c r="H9097">
        <v>2100.5500000000002</v>
      </c>
      <c r="I9097">
        <v>10502.75</v>
      </c>
      <c r="J9097" t="s">
        <v>97</v>
      </c>
      <c r="K9097" t="s">
        <v>82</v>
      </c>
      <c r="L9097" t="s">
        <v>139</v>
      </c>
      <c r="M9097">
        <v>2024</v>
      </c>
      <c r="N9097" t="s">
        <v>84</v>
      </c>
      <c r="O9097" t="s">
        <v>399</v>
      </c>
      <c r="P9097" t="s">
        <v>86</v>
      </c>
    </row>
    <row r="9098" spans="1:16" x14ac:dyDescent="0.45">
      <c r="A9098">
        <v>9097</v>
      </c>
      <c r="B9098" s="10">
        <v>45591</v>
      </c>
      <c r="C9098">
        <v>9402</v>
      </c>
      <c r="D9098" t="s">
        <v>80</v>
      </c>
      <c r="E9098">
        <v>42</v>
      </c>
      <c r="F9098" t="s">
        <v>7</v>
      </c>
      <c r="G9098">
        <v>3</v>
      </c>
      <c r="H9098">
        <v>4226.1499999999996</v>
      </c>
      <c r="I9098">
        <v>12678.45</v>
      </c>
      <c r="J9098" t="s">
        <v>97</v>
      </c>
      <c r="K9098" t="s">
        <v>82</v>
      </c>
      <c r="L9098" t="s">
        <v>139</v>
      </c>
      <c r="M9098">
        <v>2024</v>
      </c>
      <c r="N9098" t="s">
        <v>84</v>
      </c>
      <c r="O9098" t="s">
        <v>8642</v>
      </c>
      <c r="P9098" t="s">
        <v>748</v>
      </c>
    </row>
    <row r="9099" spans="1:16" x14ac:dyDescent="0.45">
      <c r="A9099">
        <v>9098</v>
      </c>
      <c r="B9099" s="10">
        <v>45591</v>
      </c>
      <c r="C9099">
        <v>5681</v>
      </c>
      <c r="D9099" t="s">
        <v>80</v>
      </c>
      <c r="E9099">
        <v>58</v>
      </c>
      <c r="F9099" t="s">
        <v>5</v>
      </c>
      <c r="G9099">
        <v>5</v>
      </c>
      <c r="H9099">
        <v>4200.2299999999996</v>
      </c>
      <c r="I9099">
        <v>21001.15</v>
      </c>
      <c r="J9099" t="s">
        <v>81</v>
      </c>
      <c r="K9099" t="s">
        <v>82</v>
      </c>
      <c r="L9099" t="s">
        <v>139</v>
      </c>
      <c r="M9099">
        <v>2024</v>
      </c>
      <c r="N9099" t="s">
        <v>668</v>
      </c>
      <c r="O9099" t="s">
        <v>9314</v>
      </c>
      <c r="P9099" t="s">
        <v>748</v>
      </c>
    </row>
    <row r="9100" spans="1:16" x14ac:dyDescent="0.45">
      <c r="A9100">
        <v>9099</v>
      </c>
      <c r="B9100" s="10">
        <v>45591</v>
      </c>
      <c r="C9100">
        <v>3507</v>
      </c>
      <c r="D9100" t="s">
        <v>80</v>
      </c>
      <c r="E9100">
        <v>38</v>
      </c>
      <c r="F9100" t="s">
        <v>8</v>
      </c>
      <c r="G9100">
        <v>1</v>
      </c>
      <c r="H9100">
        <v>4962.28</v>
      </c>
      <c r="I9100">
        <v>4962.28</v>
      </c>
      <c r="J9100" t="s">
        <v>97</v>
      </c>
      <c r="K9100" t="s">
        <v>82</v>
      </c>
      <c r="L9100" t="s">
        <v>139</v>
      </c>
      <c r="M9100">
        <v>2024</v>
      </c>
      <c r="N9100" t="s">
        <v>84</v>
      </c>
      <c r="O9100" t="s">
        <v>5302</v>
      </c>
      <c r="P9100" t="s">
        <v>86</v>
      </c>
    </row>
    <row r="9101" spans="1:16" x14ac:dyDescent="0.45">
      <c r="A9101">
        <v>9100</v>
      </c>
      <c r="B9101" s="10">
        <v>45591</v>
      </c>
      <c r="C9101">
        <v>3963</v>
      </c>
      <c r="D9101" t="s">
        <v>89</v>
      </c>
      <c r="E9101">
        <v>31</v>
      </c>
      <c r="F9101" t="s">
        <v>5</v>
      </c>
      <c r="G9101">
        <v>3</v>
      </c>
      <c r="H9101">
        <v>4028.95</v>
      </c>
      <c r="I9101">
        <v>12086.85</v>
      </c>
      <c r="J9101" t="s">
        <v>87</v>
      </c>
      <c r="K9101" t="s">
        <v>82</v>
      </c>
      <c r="L9101" t="s">
        <v>139</v>
      </c>
      <c r="M9101">
        <v>2024</v>
      </c>
      <c r="N9101" t="s">
        <v>84</v>
      </c>
      <c r="O9101" t="s">
        <v>8374</v>
      </c>
      <c r="P9101" t="s">
        <v>748</v>
      </c>
    </row>
    <row r="9102" spans="1:16" x14ac:dyDescent="0.45">
      <c r="A9102">
        <v>9101</v>
      </c>
      <c r="B9102" s="10">
        <v>45591</v>
      </c>
      <c r="C9102">
        <v>4428</v>
      </c>
      <c r="D9102" t="s">
        <v>80</v>
      </c>
      <c r="E9102">
        <v>37</v>
      </c>
      <c r="F9102" t="s">
        <v>7</v>
      </c>
      <c r="G9102">
        <v>1</v>
      </c>
      <c r="H9102">
        <v>1110.05</v>
      </c>
      <c r="I9102">
        <v>1110.05</v>
      </c>
      <c r="J9102" t="s">
        <v>97</v>
      </c>
      <c r="K9102" t="s">
        <v>567</v>
      </c>
      <c r="L9102" t="s">
        <v>139</v>
      </c>
      <c r="M9102">
        <v>2024</v>
      </c>
      <c r="N9102" t="s">
        <v>84</v>
      </c>
      <c r="O9102" t="s">
        <v>7994</v>
      </c>
      <c r="P9102" t="s">
        <v>86</v>
      </c>
    </row>
    <row r="9103" spans="1:16" x14ac:dyDescent="0.45">
      <c r="A9103">
        <v>9102</v>
      </c>
      <c r="B9103" s="10">
        <v>45591</v>
      </c>
      <c r="C9103">
        <v>8494</v>
      </c>
      <c r="D9103" t="s">
        <v>89</v>
      </c>
      <c r="E9103">
        <v>45</v>
      </c>
      <c r="F9103" t="s">
        <v>102</v>
      </c>
      <c r="G9103">
        <v>2</v>
      </c>
      <c r="H9103">
        <v>2952.92</v>
      </c>
      <c r="I9103">
        <v>5905.84</v>
      </c>
      <c r="J9103" t="s">
        <v>93</v>
      </c>
      <c r="K9103" t="s">
        <v>82</v>
      </c>
      <c r="L9103" t="s">
        <v>139</v>
      </c>
      <c r="M9103">
        <v>2024</v>
      </c>
      <c r="N9103" t="s">
        <v>84</v>
      </c>
      <c r="O9103" t="s">
        <v>3530</v>
      </c>
      <c r="P9103" t="s">
        <v>86</v>
      </c>
    </row>
    <row r="9104" spans="1:16" x14ac:dyDescent="0.45">
      <c r="A9104">
        <v>9103</v>
      </c>
      <c r="B9104" s="10">
        <v>45591</v>
      </c>
      <c r="C9104">
        <v>4955</v>
      </c>
      <c r="D9104" t="s">
        <v>80</v>
      </c>
      <c r="E9104">
        <v>38</v>
      </c>
      <c r="F9104" t="s">
        <v>6</v>
      </c>
      <c r="G9104">
        <v>3</v>
      </c>
      <c r="H9104">
        <v>2654.94</v>
      </c>
      <c r="I9104">
        <v>7964.82</v>
      </c>
      <c r="J9104" t="s">
        <v>97</v>
      </c>
      <c r="K9104" t="s">
        <v>82</v>
      </c>
      <c r="L9104" t="s">
        <v>139</v>
      </c>
      <c r="M9104">
        <v>2024</v>
      </c>
      <c r="N9104" t="s">
        <v>84</v>
      </c>
      <c r="O9104" t="s">
        <v>6414</v>
      </c>
      <c r="P9104" t="s">
        <v>86</v>
      </c>
    </row>
    <row r="9105" spans="1:16" x14ac:dyDescent="0.45">
      <c r="A9105">
        <v>9104</v>
      </c>
      <c r="B9105" s="10">
        <v>45591</v>
      </c>
      <c r="C9105">
        <v>4705</v>
      </c>
      <c r="D9105" t="s">
        <v>80</v>
      </c>
      <c r="E9105">
        <v>40</v>
      </c>
      <c r="F9105" t="s">
        <v>6</v>
      </c>
      <c r="G9105">
        <v>5</v>
      </c>
      <c r="H9105">
        <v>2565.54</v>
      </c>
      <c r="I9105">
        <v>12827.7</v>
      </c>
      <c r="J9105" t="s">
        <v>97</v>
      </c>
      <c r="K9105" t="s">
        <v>82</v>
      </c>
      <c r="L9105" t="s">
        <v>139</v>
      </c>
      <c r="M9105">
        <v>2024</v>
      </c>
      <c r="N9105" t="s">
        <v>84</v>
      </c>
      <c r="O9105" t="s">
        <v>4595</v>
      </c>
      <c r="P9105" t="s">
        <v>86</v>
      </c>
    </row>
    <row r="9106" spans="1:16" x14ac:dyDescent="0.45">
      <c r="A9106">
        <v>9105</v>
      </c>
      <c r="B9106" s="10">
        <v>45591</v>
      </c>
      <c r="C9106">
        <v>5038</v>
      </c>
      <c r="D9106" t="s">
        <v>89</v>
      </c>
      <c r="E9106">
        <v>28</v>
      </c>
      <c r="F9106" t="s">
        <v>5</v>
      </c>
      <c r="G9106">
        <v>5</v>
      </c>
      <c r="H9106">
        <v>1519.2</v>
      </c>
      <c r="I9106">
        <v>7596</v>
      </c>
      <c r="J9106" t="s">
        <v>87</v>
      </c>
      <c r="K9106" t="s">
        <v>82</v>
      </c>
      <c r="L9106" t="s">
        <v>139</v>
      </c>
      <c r="M9106">
        <v>2024</v>
      </c>
      <c r="N9106" t="s">
        <v>84</v>
      </c>
      <c r="O9106" t="s">
        <v>4117</v>
      </c>
      <c r="P9106" t="s">
        <v>86</v>
      </c>
    </row>
    <row r="9107" spans="1:16" x14ac:dyDescent="0.45">
      <c r="A9107">
        <v>9106</v>
      </c>
      <c r="B9107" s="10">
        <v>45591</v>
      </c>
      <c r="C9107">
        <v>1713</v>
      </c>
      <c r="D9107" t="s">
        <v>89</v>
      </c>
      <c r="E9107">
        <v>19</v>
      </c>
      <c r="F9107" t="s">
        <v>8</v>
      </c>
      <c r="G9107">
        <v>2</v>
      </c>
      <c r="H9107">
        <v>1090.2</v>
      </c>
      <c r="I9107">
        <v>2180.4</v>
      </c>
      <c r="J9107" t="s">
        <v>95</v>
      </c>
      <c r="K9107" t="s">
        <v>82</v>
      </c>
      <c r="L9107" t="s">
        <v>139</v>
      </c>
      <c r="M9107">
        <v>2024</v>
      </c>
      <c r="N9107" t="s">
        <v>84</v>
      </c>
      <c r="O9107" t="s">
        <v>2630</v>
      </c>
      <c r="P9107" t="s">
        <v>86</v>
      </c>
    </row>
    <row r="9108" spans="1:16" x14ac:dyDescent="0.45">
      <c r="A9108">
        <v>9107</v>
      </c>
      <c r="B9108" s="10">
        <v>45591</v>
      </c>
      <c r="C9108">
        <v>8260</v>
      </c>
      <c r="D9108" t="s">
        <v>89</v>
      </c>
      <c r="E9108">
        <v>37</v>
      </c>
      <c r="F9108" t="s">
        <v>7</v>
      </c>
      <c r="G9108">
        <v>5</v>
      </c>
      <c r="H9108">
        <v>3598.63</v>
      </c>
      <c r="I9108">
        <v>17993.150000000001</v>
      </c>
      <c r="J9108" t="s">
        <v>97</v>
      </c>
      <c r="K9108" t="s">
        <v>82</v>
      </c>
      <c r="L9108" t="s">
        <v>139</v>
      </c>
      <c r="M9108">
        <v>2024</v>
      </c>
      <c r="N9108" t="s">
        <v>84</v>
      </c>
      <c r="O9108" t="s">
        <v>4596</v>
      </c>
      <c r="P9108" t="s">
        <v>86</v>
      </c>
    </row>
    <row r="9109" spans="1:16" x14ac:dyDescent="0.45">
      <c r="A9109">
        <v>9108</v>
      </c>
      <c r="B9109" s="10">
        <v>45591</v>
      </c>
      <c r="C9109">
        <v>8011</v>
      </c>
      <c r="D9109" t="s">
        <v>89</v>
      </c>
      <c r="E9109">
        <v>41</v>
      </c>
      <c r="F9109" t="s">
        <v>5</v>
      </c>
      <c r="G9109">
        <v>1</v>
      </c>
      <c r="H9109">
        <v>553.72</v>
      </c>
      <c r="I9109">
        <v>553.72</v>
      </c>
      <c r="J9109" t="s">
        <v>97</v>
      </c>
      <c r="K9109" t="s">
        <v>567</v>
      </c>
      <c r="L9109" t="s">
        <v>139</v>
      </c>
      <c r="M9109">
        <v>2024</v>
      </c>
      <c r="N9109" t="s">
        <v>668</v>
      </c>
      <c r="O9109" t="s">
        <v>9456</v>
      </c>
      <c r="P9109" t="s">
        <v>86</v>
      </c>
    </row>
    <row r="9110" spans="1:16" x14ac:dyDescent="0.45">
      <c r="A9110">
        <v>9109</v>
      </c>
      <c r="B9110" s="10">
        <v>45591</v>
      </c>
      <c r="C9110">
        <v>9879</v>
      </c>
      <c r="D9110" t="s">
        <v>89</v>
      </c>
      <c r="E9110">
        <v>42</v>
      </c>
      <c r="F9110" t="s">
        <v>7</v>
      </c>
      <c r="G9110">
        <v>5</v>
      </c>
      <c r="H9110">
        <v>295.60000000000002</v>
      </c>
      <c r="I9110">
        <v>1478</v>
      </c>
      <c r="J9110" t="s">
        <v>97</v>
      </c>
      <c r="K9110" t="s">
        <v>567</v>
      </c>
      <c r="L9110" t="s">
        <v>139</v>
      </c>
      <c r="M9110">
        <v>2024</v>
      </c>
      <c r="N9110" t="s">
        <v>84</v>
      </c>
      <c r="O9110" t="s">
        <v>7645</v>
      </c>
      <c r="P9110" t="s">
        <v>86</v>
      </c>
    </row>
    <row r="9111" spans="1:16" x14ac:dyDescent="0.45">
      <c r="A9111">
        <v>9110</v>
      </c>
      <c r="B9111" s="10">
        <v>45592</v>
      </c>
      <c r="C9111">
        <v>9521</v>
      </c>
      <c r="D9111" t="s">
        <v>89</v>
      </c>
      <c r="E9111">
        <v>54</v>
      </c>
      <c r="F9111" t="s">
        <v>7</v>
      </c>
      <c r="G9111">
        <v>2</v>
      </c>
      <c r="H9111">
        <v>1937.16</v>
      </c>
      <c r="I9111">
        <v>3874.32</v>
      </c>
      <c r="J9111" t="s">
        <v>93</v>
      </c>
      <c r="K9111" t="s">
        <v>82</v>
      </c>
      <c r="L9111" t="s">
        <v>139</v>
      </c>
      <c r="M9111">
        <v>2024</v>
      </c>
      <c r="N9111" t="s">
        <v>84</v>
      </c>
      <c r="O9111" t="s">
        <v>313</v>
      </c>
      <c r="P9111" t="s">
        <v>86</v>
      </c>
    </row>
    <row r="9112" spans="1:16" x14ac:dyDescent="0.45">
      <c r="A9112">
        <v>9111</v>
      </c>
      <c r="B9112" s="10">
        <v>45592</v>
      </c>
      <c r="C9112">
        <v>2746</v>
      </c>
      <c r="D9112" t="s">
        <v>80</v>
      </c>
      <c r="E9112">
        <v>39</v>
      </c>
      <c r="F9112" t="s">
        <v>9</v>
      </c>
      <c r="G9112">
        <v>4</v>
      </c>
      <c r="H9112">
        <v>3732.43</v>
      </c>
      <c r="I9112">
        <v>14929.72</v>
      </c>
      <c r="J9112" t="s">
        <v>97</v>
      </c>
      <c r="K9112" t="s">
        <v>82</v>
      </c>
      <c r="L9112" t="s">
        <v>139</v>
      </c>
      <c r="M9112">
        <v>2024</v>
      </c>
      <c r="N9112" t="s">
        <v>84</v>
      </c>
      <c r="O9112" t="s">
        <v>1878</v>
      </c>
      <c r="P9112" t="s">
        <v>86</v>
      </c>
    </row>
    <row r="9113" spans="1:16" x14ac:dyDescent="0.45">
      <c r="A9113">
        <v>9112</v>
      </c>
      <c r="B9113" s="10">
        <v>45592</v>
      </c>
      <c r="C9113">
        <v>2207</v>
      </c>
      <c r="D9113" t="s">
        <v>89</v>
      </c>
      <c r="E9113">
        <v>41</v>
      </c>
      <c r="F9113" t="s">
        <v>6</v>
      </c>
      <c r="G9113">
        <v>4</v>
      </c>
      <c r="H9113">
        <v>4349.24</v>
      </c>
      <c r="I9113">
        <v>17396.96</v>
      </c>
      <c r="J9113" t="s">
        <v>97</v>
      </c>
      <c r="K9113" t="s">
        <v>82</v>
      </c>
      <c r="L9113" t="s">
        <v>139</v>
      </c>
      <c r="M9113">
        <v>2024</v>
      </c>
      <c r="N9113" t="s">
        <v>84</v>
      </c>
      <c r="O9113" t="s">
        <v>1879</v>
      </c>
      <c r="P9113" t="s">
        <v>86</v>
      </c>
    </row>
    <row r="9114" spans="1:16" x14ac:dyDescent="0.45">
      <c r="A9114">
        <v>9113</v>
      </c>
      <c r="B9114" s="10">
        <v>45592</v>
      </c>
      <c r="C9114">
        <v>1784</v>
      </c>
      <c r="D9114" t="s">
        <v>80</v>
      </c>
      <c r="E9114">
        <v>32</v>
      </c>
      <c r="F9114" t="s">
        <v>6</v>
      </c>
      <c r="G9114">
        <v>1</v>
      </c>
      <c r="H9114">
        <v>2723.63</v>
      </c>
      <c r="I9114">
        <v>2723.63</v>
      </c>
      <c r="J9114" t="s">
        <v>87</v>
      </c>
      <c r="K9114" t="s">
        <v>82</v>
      </c>
      <c r="L9114" t="s">
        <v>139</v>
      </c>
      <c r="M9114">
        <v>2024</v>
      </c>
      <c r="N9114" t="s">
        <v>84</v>
      </c>
      <c r="O9114" t="s">
        <v>5509</v>
      </c>
      <c r="P9114" t="s">
        <v>86</v>
      </c>
    </row>
    <row r="9115" spans="1:16" x14ac:dyDescent="0.45">
      <c r="A9115">
        <v>9114</v>
      </c>
      <c r="B9115" s="10">
        <v>45592</v>
      </c>
      <c r="C9115">
        <v>3696</v>
      </c>
      <c r="D9115" t="s">
        <v>80</v>
      </c>
      <c r="E9115">
        <v>29</v>
      </c>
      <c r="F9115" t="s">
        <v>102</v>
      </c>
      <c r="G9115">
        <v>4</v>
      </c>
      <c r="H9115">
        <v>4207.67</v>
      </c>
      <c r="I9115">
        <v>16830.68</v>
      </c>
      <c r="J9115" t="s">
        <v>87</v>
      </c>
      <c r="K9115" t="s">
        <v>82</v>
      </c>
      <c r="L9115" t="s">
        <v>139</v>
      </c>
      <c r="M9115">
        <v>2024</v>
      </c>
      <c r="N9115" t="s">
        <v>84</v>
      </c>
      <c r="O9115" t="s">
        <v>1188</v>
      </c>
      <c r="P9115" t="s">
        <v>86</v>
      </c>
    </row>
    <row r="9116" spans="1:16" x14ac:dyDescent="0.45">
      <c r="A9116">
        <v>9115</v>
      </c>
      <c r="B9116" s="10">
        <v>45592</v>
      </c>
      <c r="C9116">
        <v>8073</v>
      </c>
      <c r="D9116" t="s">
        <v>80</v>
      </c>
      <c r="E9116">
        <v>63</v>
      </c>
      <c r="F9116" t="s">
        <v>9</v>
      </c>
      <c r="G9116">
        <v>5</v>
      </c>
      <c r="H9116">
        <v>175.19</v>
      </c>
      <c r="I9116">
        <v>875.95</v>
      </c>
      <c r="J9116" t="s">
        <v>81</v>
      </c>
      <c r="K9116" t="s">
        <v>567</v>
      </c>
      <c r="L9116" t="s">
        <v>139</v>
      </c>
      <c r="M9116">
        <v>2024</v>
      </c>
      <c r="N9116" t="s">
        <v>84</v>
      </c>
      <c r="O9116" t="s">
        <v>7646</v>
      </c>
      <c r="P9116" t="s">
        <v>86</v>
      </c>
    </row>
    <row r="9117" spans="1:16" x14ac:dyDescent="0.45">
      <c r="A9117">
        <v>9116</v>
      </c>
      <c r="B9117" s="10">
        <v>45592</v>
      </c>
      <c r="C9117">
        <v>6036</v>
      </c>
      <c r="D9117" t="s">
        <v>80</v>
      </c>
      <c r="E9117">
        <v>48</v>
      </c>
      <c r="F9117" t="s">
        <v>6</v>
      </c>
      <c r="G9117">
        <v>2</v>
      </c>
      <c r="H9117">
        <v>2304.08</v>
      </c>
      <c r="I9117">
        <v>4608.16</v>
      </c>
      <c r="J9117" t="s">
        <v>93</v>
      </c>
      <c r="K9117" t="s">
        <v>82</v>
      </c>
      <c r="L9117" t="s">
        <v>139</v>
      </c>
      <c r="M9117">
        <v>2024</v>
      </c>
      <c r="N9117" t="s">
        <v>84</v>
      </c>
      <c r="O9117" t="s">
        <v>3531</v>
      </c>
      <c r="P9117" t="s">
        <v>86</v>
      </c>
    </row>
    <row r="9118" spans="1:16" x14ac:dyDescent="0.45">
      <c r="A9118">
        <v>9117</v>
      </c>
      <c r="B9118" s="10">
        <v>45592</v>
      </c>
      <c r="C9118">
        <v>8127</v>
      </c>
      <c r="D9118" t="s">
        <v>80</v>
      </c>
      <c r="E9118">
        <v>60</v>
      </c>
      <c r="F9118" t="s">
        <v>7</v>
      </c>
      <c r="G9118">
        <v>1</v>
      </c>
      <c r="H9118">
        <v>710.27</v>
      </c>
      <c r="I9118">
        <v>710.27</v>
      </c>
      <c r="J9118" t="s">
        <v>81</v>
      </c>
      <c r="K9118" t="s">
        <v>567</v>
      </c>
      <c r="L9118" t="s">
        <v>139</v>
      </c>
      <c r="M9118">
        <v>2024</v>
      </c>
      <c r="N9118" t="s">
        <v>84</v>
      </c>
      <c r="O9118" t="s">
        <v>8133</v>
      </c>
      <c r="P9118" t="s">
        <v>86</v>
      </c>
    </row>
    <row r="9119" spans="1:16" x14ac:dyDescent="0.45">
      <c r="A9119">
        <v>9118</v>
      </c>
      <c r="B9119" s="10">
        <v>45592</v>
      </c>
      <c r="C9119">
        <v>4718</v>
      </c>
      <c r="D9119" t="s">
        <v>89</v>
      </c>
      <c r="E9119">
        <v>48</v>
      </c>
      <c r="F9119" t="s">
        <v>8</v>
      </c>
      <c r="G9119">
        <v>4</v>
      </c>
      <c r="H9119">
        <v>2934.45</v>
      </c>
      <c r="I9119">
        <v>11737.8</v>
      </c>
      <c r="J9119" t="s">
        <v>93</v>
      </c>
      <c r="K9119" t="s">
        <v>82</v>
      </c>
      <c r="L9119" t="s">
        <v>139</v>
      </c>
      <c r="M9119">
        <v>2024</v>
      </c>
      <c r="N9119" t="s">
        <v>84</v>
      </c>
      <c r="O9119" t="s">
        <v>2191</v>
      </c>
      <c r="P9119" t="s">
        <v>86</v>
      </c>
    </row>
    <row r="9120" spans="1:16" x14ac:dyDescent="0.45">
      <c r="A9120">
        <v>9119</v>
      </c>
      <c r="B9120" s="10">
        <v>45592</v>
      </c>
      <c r="C9120">
        <v>6775</v>
      </c>
      <c r="D9120" t="s">
        <v>80</v>
      </c>
      <c r="E9120">
        <v>47</v>
      </c>
      <c r="F9120" t="s">
        <v>8</v>
      </c>
      <c r="G9120">
        <v>5</v>
      </c>
      <c r="H9120">
        <v>4608.8900000000003</v>
      </c>
      <c r="I9120">
        <v>23044.45</v>
      </c>
      <c r="J9120" t="s">
        <v>93</v>
      </c>
      <c r="K9120" t="s">
        <v>82</v>
      </c>
      <c r="L9120" t="s">
        <v>139</v>
      </c>
      <c r="M9120">
        <v>2024</v>
      </c>
      <c r="N9120" t="s">
        <v>84</v>
      </c>
      <c r="O9120" t="s">
        <v>4365</v>
      </c>
      <c r="P9120" t="s">
        <v>86</v>
      </c>
    </row>
    <row r="9121" spans="1:16" x14ac:dyDescent="0.45">
      <c r="A9121">
        <v>9120</v>
      </c>
      <c r="B9121" s="10">
        <v>45592</v>
      </c>
      <c r="C9121">
        <v>8910</v>
      </c>
      <c r="D9121" t="s">
        <v>80</v>
      </c>
      <c r="E9121">
        <v>58</v>
      </c>
      <c r="F9121" t="s">
        <v>9</v>
      </c>
      <c r="G9121">
        <v>5</v>
      </c>
      <c r="H9121">
        <v>85.59</v>
      </c>
      <c r="I9121">
        <v>427.95</v>
      </c>
      <c r="J9121" t="s">
        <v>81</v>
      </c>
      <c r="K9121" t="s">
        <v>567</v>
      </c>
      <c r="L9121" t="s">
        <v>139</v>
      </c>
      <c r="M9121">
        <v>2024</v>
      </c>
      <c r="N9121" t="s">
        <v>668</v>
      </c>
      <c r="O9121" t="s">
        <v>9315</v>
      </c>
      <c r="P9121" t="s">
        <v>748</v>
      </c>
    </row>
    <row r="9122" spans="1:16" x14ac:dyDescent="0.45">
      <c r="A9122">
        <v>9121</v>
      </c>
      <c r="B9122" s="10">
        <v>45592</v>
      </c>
      <c r="C9122">
        <v>3693</v>
      </c>
      <c r="D9122" t="s">
        <v>80</v>
      </c>
      <c r="E9122">
        <v>37</v>
      </c>
      <c r="F9122" t="s">
        <v>8</v>
      </c>
      <c r="G9122">
        <v>3</v>
      </c>
      <c r="H9122">
        <v>3357.69</v>
      </c>
      <c r="I9122">
        <v>10073.07</v>
      </c>
      <c r="J9122" t="s">
        <v>97</v>
      </c>
      <c r="K9122" t="s">
        <v>82</v>
      </c>
      <c r="L9122" t="s">
        <v>139</v>
      </c>
      <c r="M9122">
        <v>2024</v>
      </c>
      <c r="N9122" t="s">
        <v>84</v>
      </c>
      <c r="O9122" t="s">
        <v>6415</v>
      </c>
      <c r="P9122" t="s">
        <v>86</v>
      </c>
    </row>
    <row r="9123" spans="1:16" x14ac:dyDescent="0.45">
      <c r="A9123">
        <v>9122</v>
      </c>
      <c r="B9123" s="10">
        <v>45592</v>
      </c>
      <c r="C9123">
        <v>1625</v>
      </c>
      <c r="D9123" t="s">
        <v>89</v>
      </c>
      <c r="E9123">
        <v>25</v>
      </c>
      <c r="F9123" t="s">
        <v>7</v>
      </c>
      <c r="G9123">
        <v>3</v>
      </c>
      <c r="H9123">
        <v>3972.13</v>
      </c>
      <c r="I9123">
        <v>11916.39</v>
      </c>
      <c r="J9123" t="s">
        <v>87</v>
      </c>
      <c r="K9123" t="s">
        <v>82</v>
      </c>
      <c r="L9123" t="s">
        <v>139</v>
      </c>
      <c r="M9123">
        <v>2024</v>
      </c>
      <c r="N9123" t="s">
        <v>84</v>
      </c>
      <c r="O9123" t="s">
        <v>6199</v>
      </c>
      <c r="P9123" t="s">
        <v>86</v>
      </c>
    </row>
    <row r="9124" spans="1:16" x14ac:dyDescent="0.45">
      <c r="A9124">
        <v>9123</v>
      </c>
      <c r="B9124" s="10">
        <v>45592</v>
      </c>
      <c r="C9124">
        <v>4708</v>
      </c>
      <c r="D9124" t="s">
        <v>89</v>
      </c>
      <c r="E9124">
        <v>61</v>
      </c>
      <c r="F9124" t="s">
        <v>5</v>
      </c>
      <c r="G9124">
        <v>2</v>
      </c>
      <c r="H9124">
        <v>3735.18</v>
      </c>
      <c r="I9124">
        <v>7470.36</v>
      </c>
      <c r="J9124" t="s">
        <v>81</v>
      </c>
      <c r="K9124" t="s">
        <v>82</v>
      </c>
      <c r="L9124" t="s">
        <v>139</v>
      </c>
      <c r="M9124">
        <v>2024</v>
      </c>
      <c r="N9124" t="s">
        <v>84</v>
      </c>
      <c r="O9124" t="s">
        <v>3214</v>
      </c>
      <c r="P9124" t="s">
        <v>86</v>
      </c>
    </row>
    <row r="9125" spans="1:16" x14ac:dyDescent="0.45">
      <c r="A9125">
        <v>9124</v>
      </c>
      <c r="B9125" s="10">
        <v>45593</v>
      </c>
      <c r="C9125">
        <v>7859</v>
      </c>
      <c r="D9125" t="s">
        <v>89</v>
      </c>
      <c r="E9125">
        <v>47</v>
      </c>
      <c r="F9125" t="s">
        <v>7</v>
      </c>
      <c r="G9125">
        <v>1</v>
      </c>
      <c r="H9125">
        <v>147.86000000000001</v>
      </c>
      <c r="I9125">
        <v>147.86000000000001</v>
      </c>
      <c r="J9125" t="s">
        <v>93</v>
      </c>
      <c r="K9125" t="s">
        <v>567</v>
      </c>
      <c r="L9125" t="s">
        <v>139</v>
      </c>
      <c r="M9125">
        <v>2024</v>
      </c>
      <c r="N9125" t="s">
        <v>84</v>
      </c>
      <c r="O9125" t="s">
        <v>660</v>
      </c>
      <c r="P9125" t="s">
        <v>86</v>
      </c>
    </row>
    <row r="9126" spans="1:16" x14ac:dyDescent="0.45">
      <c r="A9126">
        <v>9125</v>
      </c>
      <c r="B9126" s="10">
        <v>45593</v>
      </c>
      <c r="C9126">
        <v>9953</v>
      </c>
      <c r="D9126" t="s">
        <v>89</v>
      </c>
      <c r="E9126">
        <v>52</v>
      </c>
      <c r="F9126" t="s">
        <v>6</v>
      </c>
      <c r="G9126">
        <v>4</v>
      </c>
      <c r="H9126">
        <v>910.72</v>
      </c>
      <c r="I9126">
        <v>3642.88</v>
      </c>
      <c r="J9126" t="s">
        <v>93</v>
      </c>
      <c r="K9126" t="s">
        <v>82</v>
      </c>
      <c r="L9126" t="s">
        <v>139</v>
      </c>
      <c r="M9126">
        <v>2024</v>
      </c>
      <c r="N9126" t="s">
        <v>84</v>
      </c>
      <c r="O9126" t="s">
        <v>2192</v>
      </c>
      <c r="P9126" t="s">
        <v>86</v>
      </c>
    </row>
    <row r="9127" spans="1:16" x14ac:dyDescent="0.45">
      <c r="A9127">
        <v>9126</v>
      </c>
      <c r="B9127" s="10">
        <v>45593</v>
      </c>
      <c r="C9127">
        <v>8692</v>
      </c>
      <c r="D9127" t="s">
        <v>80</v>
      </c>
      <c r="E9127">
        <v>38</v>
      </c>
      <c r="F9127" t="s">
        <v>5</v>
      </c>
      <c r="G9127">
        <v>4</v>
      </c>
      <c r="H9127">
        <v>517.28</v>
      </c>
      <c r="I9127">
        <v>2069.12</v>
      </c>
      <c r="J9127" t="s">
        <v>97</v>
      </c>
      <c r="K9127" t="s">
        <v>82</v>
      </c>
      <c r="L9127" t="s">
        <v>139</v>
      </c>
      <c r="M9127">
        <v>2024</v>
      </c>
      <c r="N9127" t="s">
        <v>84</v>
      </c>
      <c r="O9127" t="s">
        <v>1880</v>
      </c>
      <c r="P9127" t="s">
        <v>86</v>
      </c>
    </row>
    <row r="9128" spans="1:16" x14ac:dyDescent="0.45">
      <c r="A9128">
        <v>9127</v>
      </c>
      <c r="B9128" s="10">
        <v>45593</v>
      </c>
      <c r="C9128">
        <v>7398</v>
      </c>
      <c r="D9128" t="s">
        <v>89</v>
      </c>
      <c r="E9128">
        <v>64</v>
      </c>
      <c r="F9128" t="s">
        <v>8</v>
      </c>
      <c r="G9128">
        <v>5</v>
      </c>
      <c r="H9128">
        <v>473</v>
      </c>
      <c r="I9128">
        <v>2365</v>
      </c>
      <c r="J9128" t="s">
        <v>81</v>
      </c>
      <c r="K9128" t="s">
        <v>82</v>
      </c>
      <c r="L9128" t="s">
        <v>139</v>
      </c>
      <c r="M9128">
        <v>2024</v>
      </c>
      <c r="N9128" t="s">
        <v>84</v>
      </c>
      <c r="O9128" t="s">
        <v>4808</v>
      </c>
      <c r="P9128" t="s">
        <v>86</v>
      </c>
    </row>
    <row r="9129" spans="1:16" x14ac:dyDescent="0.45">
      <c r="A9129">
        <v>9128</v>
      </c>
      <c r="B9129" s="10">
        <v>45593</v>
      </c>
      <c r="C9129">
        <v>8252</v>
      </c>
      <c r="D9129" t="s">
        <v>80</v>
      </c>
      <c r="E9129">
        <v>57</v>
      </c>
      <c r="F9129" t="s">
        <v>102</v>
      </c>
      <c r="G9129">
        <v>4</v>
      </c>
      <c r="H9129">
        <v>3664.41</v>
      </c>
      <c r="I9129">
        <v>14657.64</v>
      </c>
      <c r="J9129" t="s">
        <v>81</v>
      </c>
      <c r="K9129" t="s">
        <v>82</v>
      </c>
      <c r="L9129" t="s">
        <v>139</v>
      </c>
      <c r="M9129">
        <v>2024</v>
      </c>
      <c r="N9129" t="s">
        <v>84</v>
      </c>
      <c r="O9129" t="s">
        <v>1549</v>
      </c>
      <c r="P9129" t="s">
        <v>86</v>
      </c>
    </row>
    <row r="9130" spans="1:16" x14ac:dyDescent="0.45">
      <c r="A9130">
        <v>9129</v>
      </c>
      <c r="B9130" s="10">
        <v>45593</v>
      </c>
      <c r="C9130">
        <v>2555</v>
      </c>
      <c r="D9130" t="s">
        <v>89</v>
      </c>
      <c r="E9130">
        <v>45</v>
      </c>
      <c r="F9130" t="s">
        <v>102</v>
      </c>
      <c r="G9130">
        <v>2</v>
      </c>
      <c r="H9130">
        <v>2152.71</v>
      </c>
      <c r="I9130">
        <v>4305.42</v>
      </c>
      <c r="J9130" t="s">
        <v>93</v>
      </c>
      <c r="K9130" t="s">
        <v>82</v>
      </c>
      <c r="L9130" t="s">
        <v>139</v>
      </c>
      <c r="M9130">
        <v>2024</v>
      </c>
      <c r="N9130" t="s">
        <v>668</v>
      </c>
      <c r="O9130" t="s">
        <v>9935</v>
      </c>
      <c r="P9130" t="s">
        <v>86</v>
      </c>
    </row>
    <row r="9131" spans="1:16" x14ac:dyDescent="0.45">
      <c r="A9131">
        <v>9130</v>
      </c>
      <c r="B9131" s="10">
        <v>45593</v>
      </c>
      <c r="C9131">
        <v>9867</v>
      </c>
      <c r="D9131" t="s">
        <v>89</v>
      </c>
      <c r="E9131">
        <v>56</v>
      </c>
      <c r="F9131" t="s">
        <v>7</v>
      </c>
      <c r="G9131">
        <v>3</v>
      </c>
      <c r="H9131">
        <v>3637.87</v>
      </c>
      <c r="I9131">
        <v>10913.61</v>
      </c>
      <c r="J9131" t="s">
        <v>81</v>
      </c>
      <c r="K9131" t="s">
        <v>82</v>
      </c>
      <c r="L9131" t="s">
        <v>139</v>
      </c>
      <c r="M9131">
        <v>2024</v>
      </c>
      <c r="N9131" t="s">
        <v>84</v>
      </c>
      <c r="O9131" t="s">
        <v>6809</v>
      </c>
      <c r="P9131" t="s">
        <v>86</v>
      </c>
    </row>
    <row r="9132" spans="1:16" x14ac:dyDescent="0.45">
      <c r="A9132">
        <v>9131</v>
      </c>
      <c r="B9132" s="10">
        <v>45593</v>
      </c>
      <c r="C9132">
        <v>5187</v>
      </c>
      <c r="D9132" t="s">
        <v>89</v>
      </c>
      <c r="E9132">
        <v>34</v>
      </c>
      <c r="F9132" t="s">
        <v>7</v>
      </c>
      <c r="G9132">
        <v>5</v>
      </c>
      <c r="H9132">
        <v>1835.72</v>
      </c>
      <c r="I9132">
        <v>9178.6</v>
      </c>
      <c r="J9132" t="s">
        <v>87</v>
      </c>
      <c r="K9132" t="s">
        <v>82</v>
      </c>
      <c r="L9132" t="s">
        <v>139</v>
      </c>
      <c r="M9132">
        <v>2024</v>
      </c>
      <c r="N9132" t="s">
        <v>84</v>
      </c>
      <c r="O9132" t="s">
        <v>4118</v>
      </c>
      <c r="P9132" t="s">
        <v>86</v>
      </c>
    </row>
    <row r="9133" spans="1:16" x14ac:dyDescent="0.45">
      <c r="A9133">
        <v>9132</v>
      </c>
      <c r="B9133" s="10">
        <v>45593</v>
      </c>
      <c r="C9133">
        <v>8767</v>
      </c>
      <c r="D9133" t="s">
        <v>89</v>
      </c>
      <c r="E9133">
        <v>29</v>
      </c>
      <c r="F9133" t="s">
        <v>8</v>
      </c>
      <c r="G9133">
        <v>1</v>
      </c>
      <c r="H9133">
        <v>629.39</v>
      </c>
      <c r="I9133">
        <v>629.39</v>
      </c>
      <c r="J9133" t="s">
        <v>87</v>
      </c>
      <c r="K9133" t="s">
        <v>567</v>
      </c>
      <c r="L9133" t="s">
        <v>139</v>
      </c>
      <c r="M9133">
        <v>2024</v>
      </c>
      <c r="N9133" t="s">
        <v>84</v>
      </c>
      <c r="O9133" t="s">
        <v>8270</v>
      </c>
      <c r="P9133" t="s">
        <v>86</v>
      </c>
    </row>
    <row r="9134" spans="1:16" x14ac:dyDescent="0.45">
      <c r="A9134">
        <v>9133</v>
      </c>
      <c r="B9134" s="10">
        <v>45593</v>
      </c>
      <c r="C9134">
        <v>1036</v>
      </c>
      <c r="D9134" t="s">
        <v>80</v>
      </c>
      <c r="E9134">
        <v>35</v>
      </c>
      <c r="F9134" t="s">
        <v>102</v>
      </c>
      <c r="G9134">
        <v>5</v>
      </c>
      <c r="H9134">
        <v>3606.34</v>
      </c>
      <c r="I9134">
        <v>18031.7</v>
      </c>
      <c r="J9134" t="s">
        <v>97</v>
      </c>
      <c r="K9134" t="s">
        <v>82</v>
      </c>
      <c r="L9134" t="s">
        <v>139</v>
      </c>
      <c r="M9134">
        <v>2024</v>
      </c>
      <c r="N9134" t="s">
        <v>84</v>
      </c>
      <c r="O9134" t="s">
        <v>4597</v>
      </c>
      <c r="P9134" t="s">
        <v>86</v>
      </c>
    </row>
    <row r="9135" spans="1:16" x14ac:dyDescent="0.45">
      <c r="A9135">
        <v>9134</v>
      </c>
      <c r="B9135" s="10">
        <v>45593</v>
      </c>
      <c r="C9135">
        <v>2787</v>
      </c>
      <c r="D9135" t="s">
        <v>89</v>
      </c>
      <c r="E9135">
        <v>64</v>
      </c>
      <c r="F9135" t="s">
        <v>102</v>
      </c>
      <c r="G9135">
        <v>4</v>
      </c>
      <c r="H9135">
        <v>3148.98</v>
      </c>
      <c r="I9135">
        <v>12595.92</v>
      </c>
      <c r="J9135" t="s">
        <v>81</v>
      </c>
      <c r="K9135" t="s">
        <v>82</v>
      </c>
      <c r="L9135" t="s">
        <v>139</v>
      </c>
      <c r="M9135">
        <v>2024</v>
      </c>
      <c r="N9135" t="s">
        <v>84</v>
      </c>
      <c r="O9135" t="s">
        <v>1550</v>
      </c>
      <c r="P9135" t="s">
        <v>86</v>
      </c>
    </row>
    <row r="9136" spans="1:16" x14ac:dyDescent="0.45">
      <c r="A9136">
        <v>9135</v>
      </c>
      <c r="B9136" s="10">
        <v>45593</v>
      </c>
      <c r="C9136">
        <v>7283</v>
      </c>
      <c r="D9136" t="s">
        <v>80</v>
      </c>
      <c r="E9136">
        <v>45</v>
      </c>
      <c r="F9136" t="s">
        <v>7</v>
      </c>
      <c r="G9136">
        <v>2</v>
      </c>
      <c r="H9136">
        <v>609.23</v>
      </c>
      <c r="I9136">
        <v>1218.46</v>
      </c>
      <c r="J9136" t="s">
        <v>93</v>
      </c>
      <c r="K9136" t="s">
        <v>567</v>
      </c>
      <c r="L9136" t="s">
        <v>139</v>
      </c>
      <c r="M9136">
        <v>2024</v>
      </c>
      <c r="N9136" t="s">
        <v>84</v>
      </c>
      <c r="O9136" t="s">
        <v>7279</v>
      </c>
      <c r="P9136" t="s">
        <v>86</v>
      </c>
    </row>
    <row r="9137" spans="1:16" x14ac:dyDescent="0.45">
      <c r="A9137">
        <v>9136</v>
      </c>
      <c r="B9137" s="10">
        <v>45593</v>
      </c>
      <c r="C9137">
        <v>9060</v>
      </c>
      <c r="D9137" t="s">
        <v>80</v>
      </c>
      <c r="E9137">
        <v>20</v>
      </c>
      <c r="F9137" t="s">
        <v>6</v>
      </c>
      <c r="G9137">
        <v>1</v>
      </c>
      <c r="H9137">
        <v>4625.6000000000004</v>
      </c>
      <c r="I9137">
        <v>4625.6000000000004</v>
      </c>
      <c r="J9137" t="s">
        <v>95</v>
      </c>
      <c r="K9137" t="s">
        <v>82</v>
      </c>
      <c r="L9137" t="s">
        <v>139</v>
      </c>
      <c r="M9137">
        <v>2024</v>
      </c>
      <c r="N9137" t="s">
        <v>84</v>
      </c>
      <c r="O9137" t="s">
        <v>5112</v>
      </c>
      <c r="P9137" t="s">
        <v>86</v>
      </c>
    </row>
    <row r="9138" spans="1:16" x14ac:dyDescent="0.45">
      <c r="A9138">
        <v>9137</v>
      </c>
      <c r="B9138" s="10">
        <v>45593</v>
      </c>
      <c r="C9138">
        <v>9065</v>
      </c>
      <c r="D9138" t="s">
        <v>80</v>
      </c>
      <c r="E9138">
        <v>32</v>
      </c>
      <c r="F9138" t="s">
        <v>102</v>
      </c>
      <c r="G9138">
        <v>5</v>
      </c>
      <c r="H9138">
        <v>1579.16</v>
      </c>
      <c r="I9138">
        <v>7895.8</v>
      </c>
      <c r="J9138" t="s">
        <v>87</v>
      </c>
      <c r="K9138" t="s">
        <v>82</v>
      </c>
      <c r="L9138" t="s">
        <v>139</v>
      </c>
      <c r="M9138">
        <v>2024</v>
      </c>
      <c r="N9138" t="s">
        <v>84</v>
      </c>
      <c r="O9138" t="s">
        <v>4119</v>
      </c>
      <c r="P9138" t="s">
        <v>86</v>
      </c>
    </row>
    <row r="9139" spans="1:16" x14ac:dyDescent="0.45">
      <c r="A9139">
        <v>9138</v>
      </c>
      <c r="B9139" s="10">
        <v>45594</v>
      </c>
      <c r="C9139">
        <v>4880</v>
      </c>
      <c r="D9139" t="s">
        <v>80</v>
      </c>
      <c r="E9139">
        <v>33</v>
      </c>
      <c r="F9139" t="s">
        <v>7</v>
      </c>
      <c r="G9139">
        <v>4</v>
      </c>
      <c r="H9139">
        <v>3290.91</v>
      </c>
      <c r="I9139">
        <v>13163.64</v>
      </c>
      <c r="J9139" t="s">
        <v>87</v>
      </c>
      <c r="K9139" t="s">
        <v>82</v>
      </c>
      <c r="L9139" t="s">
        <v>139</v>
      </c>
      <c r="M9139">
        <v>2024</v>
      </c>
      <c r="N9139" t="s">
        <v>84</v>
      </c>
      <c r="O9139" t="s">
        <v>210</v>
      </c>
      <c r="P9139" t="s">
        <v>86</v>
      </c>
    </row>
    <row r="9140" spans="1:16" x14ac:dyDescent="0.45">
      <c r="A9140">
        <v>9139</v>
      </c>
      <c r="B9140" s="10">
        <v>45594</v>
      </c>
      <c r="C9140">
        <v>6932</v>
      </c>
      <c r="D9140" t="s">
        <v>80</v>
      </c>
      <c r="E9140">
        <v>39</v>
      </c>
      <c r="F9140" t="s">
        <v>9</v>
      </c>
      <c r="G9140">
        <v>5</v>
      </c>
      <c r="H9140">
        <v>208.31</v>
      </c>
      <c r="I9140">
        <v>1041.55</v>
      </c>
      <c r="J9140" t="s">
        <v>97</v>
      </c>
      <c r="K9140" t="s">
        <v>567</v>
      </c>
      <c r="L9140" t="s">
        <v>139</v>
      </c>
      <c r="M9140">
        <v>2024</v>
      </c>
      <c r="N9140" t="s">
        <v>84</v>
      </c>
      <c r="O9140" t="s">
        <v>7647</v>
      </c>
      <c r="P9140" t="s">
        <v>86</v>
      </c>
    </row>
    <row r="9141" spans="1:16" x14ac:dyDescent="0.45">
      <c r="A9141">
        <v>9140</v>
      </c>
      <c r="B9141" s="10">
        <v>45594</v>
      </c>
      <c r="C9141">
        <v>9328</v>
      </c>
      <c r="D9141" t="s">
        <v>80</v>
      </c>
      <c r="E9141">
        <v>48</v>
      </c>
      <c r="F9141" t="s">
        <v>102</v>
      </c>
      <c r="G9141">
        <v>1</v>
      </c>
      <c r="H9141">
        <v>2243.06</v>
      </c>
      <c r="I9141">
        <v>2243.06</v>
      </c>
      <c r="J9141" t="s">
        <v>93</v>
      </c>
      <c r="K9141" t="s">
        <v>82</v>
      </c>
      <c r="L9141" t="s">
        <v>139</v>
      </c>
      <c r="M9141">
        <v>2024</v>
      </c>
      <c r="N9141" t="s">
        <v>84</v>
      </c>
      <c r="O9141" t="s">
        <v>5727</v>
      </c>
      <c r="P9141" t="s">
        <v>86</v>
      </c>
    </row>
    <row r="9142" spans="1:16" x14ac:dyDescent="0.45">
      <c r="A9142">
        <v>9141</v>
      </c>
      <c r="B9142" s="10">
        <v>45594</v>
      </c>
      <c r="C9142">
        <v>7333</v>
      </c>
      <c r="D9142" t="s">
        <v>80</v>
      </c>
      <c r="E9142">
        <v>48</v>
      </c>
      <c r="F9142" t="s">
        <v>5</v>
      </c>
      <c r="G9142">
        <v>4</v>
      </c>
      <c r="H9142">
        <v>4823.6000000000004</v>
      </c>
      <c r="I9142">
        <v>19294.400000000001</v>
      </c>
      <c r="J9142" t="s">
        <v>93</v>
      </c>
      <c r="K9142" t="s">
        <v>82</v>
      </c>
      <c r="L9142" t="s">
        <v>139</v>
      </c>
      <c r="M9142">
        <v>2024</v>
      </c>
      <c r="N9142" t="s">
        <v>84</v>
      </c>
      <c r="O9142" t="s">
        <v>2193</v>
      </c>
      <c r="P9142" t="s">
        <v>86</v>
      </c>
    </row>
    <row r="9143" spans="1:16" x14ac:dyDescent="0.45">
      <c r="A9143">
        <v>9142</v>
      </c>
      <c r="B9143" s="10">
        <v>45594</v>
      </c>
      <c r="C9143">
        <v>6759</v>
      </c>
      <c r="D9143" t="s">
        <v>89</v>
      </c>
      <c r="E9143">
        <v>18</v>
      </c>
      <c r="F9143" t="s">
        <v>8</v>
      </c>
      <c r="G9143">
        <v>3</v>
      </c>
      <c r="H9143">
        <v>4438.22</v>
      </c>
      <c r="I9143">
        <v>13314.66</v>
      </c>
      <c r="J9143" t="s">
        <v>95</v>
      </c>
      <c r="K9143" t="s">
        <v>82</v>
      </c>
      <c r="L9143" t="s">
        <v>139</v>
      </c>
      <c r="M9143">
        <v>2024</v>
      </c>
      <c r="N9143" t="s">
        <v>84</v>
      </c>
      <c r="O9143" t="s">
        <v>6951</v>
      </c>
      <c r="P9143" t="s">
        <v>86</v>
      </c>
    </row>
    <row r="9144" spans="1:16" x14ac:dyDescent="0.45">
      <c r="A9144">
        <v>9143</v>
      </c>
      <c r="B9144" s="10">
        <v>45594</v>
      </c>
      <c r="C9144">
        <v>7485</v>
      </c>
      <c r="D9144" t="s">
        <v>80</v>
      </c>
      <c r="E9144">
        <v>28</v>
      </c>
      <c r="F9144" t="s">
        <v>7</v>
      </c>
      <c r="G9144">
        <v>1</v>
      </c>
      <c r="H9144">
        <v>1145.67</v>
      </c>
      <c r="I9144">
        <v>1145.67</v>
      </c>
      <c r="J9144" t="s">
        <v>87</v>
      </c>
      <c r="K9144" t="s">
        <v>567</v>
      </c>
      <c r="L9144" t="s">
        <v>139</v>
      </c>
      <c r="M9144">
        <v>2024</v>
      </c>
      <c r="N9144" t="s">
        <v>84</v>
      </c>
      <c r="O9144" t="s">
        <v>8271</v>
      </c>
      <c r="P9144" t="s">
        <v>86</v>
      </c>
    </row>
    <row r="9145" spans="1:16" x14ac:dyDescent="0.45">
      <c r="A9145">
        <v>9144</v>
      </c>
      <c r="B9145" s="10">
        <v>45594</v>
      </c>
      <c r="C9145">
        <v>6067</v>
      </c>
      <c r="D9145" t="s">
        <v>89</v>
      </c>
      <c r="E9145">
        <v>23</v>
      </c>
      <c r="F9145" t="s">
        <v>102</v>
      </c>
      <c r="G9145">
        <v>3</v>
      </c>
      <c r="H9145">
        <v>4401.7</v>
      </c>
      <c r="I9145">
        <v>13205.1</v>
      </c>
      <c r="J9145" t="s">
        <v>95</v>
      </c>
      <c r="K9145" t="s">
        <v>82</v>
      </c>
      <c r="L9145" t="s">
        <v>139</v>
      </c>
      <c r="M9145">
        <v>2024</v>
      </c>
      <c r="N9145" t="s">
        <v>84</v>
      </c>
      <c r="O9145" t="s">
        <v>8708</v>
      </c>
      <c r="P9145" t="s">
        <v>748</v>
      </c>
    </row>
    <row r="9146" spans="1:16" x14ac:dyDescent="0.45">
      <c r="A9146">
        <v>9145</v>
      </c>
      <c r="B9146" s="10">
        <v>45594</v>
      </c>
      <c r="C9146">
        <v>1661</v>
      </c>
      <c r="D9146" t="s">
        <v>89</v>
      </c>
      <c r="E9146">
        <v>40</v>
      </c>
      <c r="F9146" t="s">
        <v>102</v>
      </c>
      <c r="G9146">
        <v>3</v>
      </c>
      <c r="H9146">
        <v>1500.7</v>
      </c>
      <c r="I9146">
        <v>4502.1000000000004</v>
      </c>
      <c r="J9146" t="s">
        <v>97</v>
      </c>
      <c r="K9146" t="s">
        <v>82</v>
      </c>
      <c r="L9146" t="s">
        <v>139</v>
      </c>
      <c r="M9146">
        <v>2024</v>
      </c>
      <c r="N9146" t="s">
        <v>84</v>
      </c>
      <c r="O9146" t="s">
        <v>6416</v>
      </c>
      <c r="P9146" t="s">
        <v>86</v>
      </c>
    </row>
    <row r="9147" spans="1:16" x14ac:dyDescent="0.45">
      <c r="A9147">
        <v>9146</v>
      </c>
      <c r="B9147" s="10">
        <v>45594</v>
      </c>
      <c r="C9147">
        <v>8973</v>
      </c>
      <c r="D9147" t="s">
        <v>80</v>
      </c>
      <c r="E9147">
        <v>26</v>
      </c>
      <c r="F9147" t="s">
        <v>6</v>
      </c>
      <c r="G9147">
        <v>4</v>
      </c>
      <c r="H9147">
        <v>4268.5600000000004</v>
      </c>
      <c r="I9147">
        <v>17074.240000000002</v>
      </c>
      <c r="J9147" t="s">
        <v>87</v>
      </c>
      <c r="K9147" t="s">
        <v>82</v>
      </c>
      <c r="L9147" t="s">
        <v>139</v>
      </c>
      <c r="M9147">
        <v>2024</v>
      </c>
      <c r="N9147" t="s">
        <v>84</v>
      </c>
      <c r="O9147" t="s">
        <v>1189</v>
      </c>
      <c r="P9147" t="s">
        <v>86</v>
      </c>
    </row>
    <row r="9148" spans="1:16" x14ac:dyDescent="0.45">
      <c r="A9148">
        <v>9147</v>
      </c>
      <c r="B9148" s="10">
        <v>45594</v>
      </c>
      <c r="C9148">
        <v>7386</v>
      </c>
      <c r="D9148" t="s">
        <v>80</v>
      </c>
      <c r="E9148">
        <v>33</v>
      </c>
      <c r="F9148" t="s">
        <v>7</v>
      </c>
      <c r="G9148">
        <v>5</v>
      </c>
      <c r="H9148">
        <v>3659.67</v>
      </c>
      <c r="I9148">
        <v>18298.349999999999</v>
      </c>
      <c r="J9148" t="s">
        <v>87</v>
      </c>
      <c r="K9148" t="s">
        <v>82</v>
      </c>
      <c r="L9148" t="s">
        <v>139</v>
      </c>
      <c r="M9148">
        <v>2024</v>
      </c>
      <c r="N9148" t="s">
        <v>84</v>
      </c>
      <c r="O9148" t="s">
        <v>4120</v>
      </c>
      <c r="P9148" t="s">
        <v>86</v>
      </c>
    </row>
    <row r="9149" spans="1:16" x14ac:dyDescent="0.45">
      <c r="A9149">
        <v>9148</v>
      </c>
      <c r="B9149" s="10">
        <v>45594</v>
      </c>
      <c r="C9149">
        <v>8887</v>
      </c>
      <c r="D9149" t="s">
        <v>89</v>
      </c>
      <c r="E9149">
        <v>55</v>
      </c>
      <c r="F9149" t="s">
        <v>5</v>
      </c>
      <c r="G9149">
        <v>5</v>
      </c>
      <c r="H9149">
        <v>1792.66</v>
      </c>
      <c r="I9149">
        <v>8963.2999999999993</v>
      </c>
      <c r="J9149" t="s">
        <v>81</v>
      </c>
      <c r="K9149" t="s">
        <v>82</v>
      </c>
      <c r="L9149" t="s">
        <v>139</v>
      </c>
      <c r="M9149">
        <v>2024</v>
      </c>
      <c r="N9149" t="s">
        <v>84</v>
      </c>
      <c r="O9149" t="s">
        <v>9113</v>
      </c>
      <c r="P9149" t="s">
        <v>748</v>
      </c>
    </row>
    <row r="9150" spans="1:16" x14ac:dyDescent="0.45">
      <c r="A9150">
        <v>9149</v>
      </c>
      <c r="B9150" s="10">
        <v>45594</v>
      </c>
      <c r="C9150">
        <v>1414</v>
      </c>
      <c r="D9150" t="s">
        <v>89</v>
      </c>
      <c r="E9150">
        <v>61</v>
      </c>
      <c r="F9150" t="s">
        <v>102</v>
      </c>
      <c r="G9150">
        <v>2</v>
      </c>
      <c r="H9150">
        <v>4558.41</v>
      </c>
      <c r="I9150">
        <v>9116.82</v>
      </c>
      <c r="J9150" t="s">
        <v>81</v>
      </c>
      <c r="K9150" t="s">
        <v>82</v>
      </c>
      <c r="L9150" t="s">
        <v>139</v>
      </c>
      <c r="M9150">
        <v>2024</v>
      </c>
      <c r="N9150" t="s">
        <v>84</v>
      </c>
      <c r="O9150" t="s">
        <v>3215</v>
      </c>
      <c r="P9150" t="s">
        <v>86</v>
      </c>
    </row>
    <row r="9151" spans="1:16" x14ac:dyDescent="0.45">
      <c r="A9151">
        <v>9150</v>
      </c>
      <c r="B9151" s="10">
        <v>45594</v>
      </c>
      <c r="C9151">
        <v>7850</v>
      </c>
      <c r="D9151" t="s">
        <v>80</v>
      </c>
      <c r="E9151">
        <v>36</v>
      </c>
      <c r="F9151" t="s">
        <v>9</v>
      </c>
      <c r="G9151">
        <v>1</v>
      </c>
      <c r="H9151">
        <v>2452.13</v>
      </c>
      <c r="I9151">
        <v>2452.13</v>
      </c>
      <c r="J9151" t="s">
        <v>97</v>
      </c>
      <c r="K9151" t="s">
        <v>82</v>
      </c>
      <c r="L9151" t="s">
        <v>139</v>
      </c>
      <c r="M9151">
        <v>2024</v>
      </c>
      <c r="N9151" t="s">
        <v>84</v>
      </c>
      <c r="O9151" t="s">
        <v>5303</v>
      </c>
      <c r="P9151" t="s">
        <v>86</v>
      </c>
    </row>
    <row r="9152" spans="1:16" x14ac:dyDescent="0.45">
      <c r="A9152">
        <v>9151</v>
      </c>
      <c r="B9152" s="10">
        <v>45595</v>
      </c>
      <c r="C9152">
        <v>9534</v>
      </c>
      <c r="D9152" t="s">
        <v>80</v>
      </c>
      <c r="E9152">
        <v>62</v>
      </c>
      <c r="F9152" t="s">
        <v>8</v>
      </c>
      <c r="G9152">
        <v>1</v>
      </c>
      <c r="H9152">
        <v>1622.59</v>
      </c>
      <c r="I9152">
        <v>1622.59</v>
      </c>
      <c r="J9152" t="s">
        <v>81</v>
      </c>
      <c r="K9152" t="s">
        <v>567</v>
      </c>
      <c r="L9152" t="s">
        <v>139</v>
      </c>
      <c r="M9152">
        <v>2024</v>
      </c>
      <c r="N9152" t="s">
        <v>84</v>
      </c>
      <c r="O9152" t="s">
        <v>661</v>
      </c>
      <c r="P9152" t="s">
        <v>86</v>
      </c>
    </row>
    <row r="9153" spans="1:16" x14ac:dyDescent="0.45">
      <c r="A9153">
        <v>9152</v>
      </c>
      <c r="B9153" s="10">
        <v>45595</v>
      </c>
      <c r="C9153">
        <v>3729</v>
      </c>
      <c r="D9153" t="s">
        <v>89</v>
      </c>
      <c r="E9153">
        <v>30</v>
      </c>
      <c r="F9153" t="s">
        <v>7</v>
      </c>
      <c r="G9153">
        <v>4</v>
      </c>
      <c r="H9153">
        <v>1434.44</v>
      </c>
      <c r="I9153">
        <v>5737.76</v>
      </c>
      <c r="J9153" t="s">
        <v>87</v>
      </c>
      <c r="K9153" t="s">
        <v>82</v>
      </c>
      <c r="L9153" t="s">
        <v>139</v>
      </c>
      <c r="M9153">
        <v>2024</v>
      </c>
      <c r="N9153" t="s">
        <v>84</v>
      </c>
      <c r="O9153" t="s">
        <v>1190</v>
      </c>
      <c r="P9153" t="s">
        <v>86</v>
      </c>
    </row>
    <row r="9154" spans="1:16" x14ac:dyDescent="0.45">
      <c r="A9154">
        <v>9153</v>
      </c>
      <c r="B9154" s="10">
        <v>45595</v>
      </c>
      <c r="C9154">
        <v>4897</v>
      </c>
      <c r="D9154" t="s">
        <v>89</v>
      </c>
      <c r="E9154">
        <v>49</v>
      </c>
      <c r="F9154" t="s">
        <v>102</v>
      </c>
      <c r="G9154">
        <v>4</v>
      </c>
      <c r="H9154">
        <v>4698.38</v>
      </c>
      <c r="I9154">
        <v>18793.52</v>
      </c>
      <c r="J9154" t="s">
        <v>93</v>
      </c>
      <c r="K9154" t="s">
        <v>82</v>
      </c>
      <c r="L9154" t="s">
        <v>139</v>
      </c>
      <c r="M9154">
        <v>2024</v>
      </c>
      <c r="N9154" t="s">
        <v>84</v>
      </c>
      <c r="O9154" t="s">
        <v>2194</v>
      </c>
      <c r="P9154" t="s">
        <v>86</v>
      </c>
    </row>
    <row r="9155" spans="1:16" x14ac:dyDescent="0.45">
      <c r="A9155">
        <v>9154</v>
      </c>
      <c r="B9155" s="10">
        <v>45595</v>
      </c>
      <c r="C9155">
        <v>3169</v>
      </c>
      <c r="D9155" t="s">
        <v>80</v>
      </c>
      <c r="E9155">
        <v>53</v>
      </c>
      <c r="F9155" t="s">
        <v>6</v>
      </c>
      <c r="G9155">
        <v>2</v>
      </c>
      <c r="H9155">
        <v>3804.98</v>
      </c>
      <c r="I9155">
        <v>7609.96</v>
      </c>
      <c r="J9155" t="s">
        <v>93</v>
      </c>
      <c r="K9155" t="s">
        <v>82</v>
      </c>
      <c r="L9155" t="s">
        <v>139</v>
      </c>
      <c r="M9155">
        <v>2024</v>
      </c>
      <c r="N9155" t="s">
        <v>84</v>
      </c>
      <c r="O9155" t="s">
        <v>3532</v>
      </c>
      <c r="P9155" t="s">
        <v>86</v>
      </c>
    </row>
    <row r="9156" spans="1:16" x14ac:dyDescent="0.45">
      <c r="A9156">
        <v>9155</v>
      </c>
      <c r="B9156" s="10">
        <v>45595</v>
      </c>
      <c r="C9156">
        <v>2878</v>
      </c>
      <c r="D9156" t="s">
        <v>89</v>
      </c>
      <c r="E9156">
        <v>26</v>
      </c>
      <c r="F9156" t="s">
        <v>6</v>
      </c>
      <c r="G9156">
        <v>2</v>
      </c>
      <c r="H9156">
        <v>1782</v>
      </c>
      <c r="I9156">
        <v>3564</v>
      </c>
      <c r="J9156" t="s">
        <v>87</v>
      </c>
      <c r="K9156" t="s">
        <v>82</v>
      </c>
      <c r="L9156" t="s">
        <v>139</v>
      </c>
      <c r="M9156">
        <v>2024</v>
      </c>
      <c r="N9156" t="s">
        <v>84</v>
      </c>
      <c r="O9156" t="s">
        <v>3876</v>
      </c>
      <c r="P9156" t="s">
        <v>86</v>
      </c>
    </row>
    <row r="9157" spans="1:16" x14ac:dyDescent="0.45">
      <c r="A9157">
        <v>9156</v>
      </c>
      <c r="B9157" s="10">
        <v>45595</v>
      </c>
      <c r="C9157">
        <v>7454</v>
      </c>
      <c r="D9157" t="s">
        <v>89</v>
      </c>
      <c r="E9157">
        <v>63</v>
      </c>
      <c r="F9157" t="s">
        <v>8</v>
      </c>
      <c r="G9157">
        <v>3</v>
      </c>
      <c r="H9157">
        <v>1308.1300000000001</v>
      </c>
      <c r="I9157">
        <v>3924.39</v>
      </c>
      <c r="J9157" t="s">
        <v>81</v>
      </c>
      <c r="K9157" t="s">
        <v>82</v>
      </c>
      <c r="L9157" t="s">
        <v>139</v>
      </c>
      <c r="M9157">
        <v>2024</v>
      </c>
      <c r="N9157" t="s">
        <v>84</v>
      </c>
      <c r="O9157" t="s">
        <v>8464</v>
      </c>
      <c r="P9157" t="s">
        <v>748</v>
      </c>
    </row>
    <row r="9158" spans="1:16" x14ac:dyDescent="0.45">
      <c r="A9158">
        <v>9157</v>
      </c>
      <c r="B9158" s="10">
        <v>45595</v>
      </c>
      <c r="C9158">
        <v>5570</v>
      </c>
      <c r="D9158" t="s">
        <v>80</v>
      </c>
      <c r="E9158">
        <v>63</v>
      </c>
      <c r="F9158" t="s">
        <v>7</v>
      </c>
      <c r="G9158">
        <v>2</v>
      </c>
      <c r="H9158">
        <v>1097.5</v>
      </c>
      <c r="I9158">
        <v>2195</v>
      </c>
      <c r="J9158" t="s">
        <v>81</v>
      </c>
      <c r="K9158" t="s">
        <v>82</v>
      </c>
      <c r="L9158" t="s">
        <v>139</v>
      </c>
      <c r="M9158">
        <v>2024</v>
      </c>
      <c r="N9158" t="s">
        <v>84</v>
      </c>
      <c r="O9158" t="s">
        <v>3216</v>
      </c>
      <c r="P9158" t="s">
        <v>86</v>
      </c>
    </row>
    <row r="9159" spans="1:16" x14ac:dyDescent="0.45">
      <c r="A9159">
        <v>9158</v>
      </c>
      <c r="B9159" s="10">
        <v>45595</v>
      </c>
      <c r="C9159">
        <v>2515</v>
      </c>
      <c r="D9159" t="s">
        <v>89</v>
      </c>
      <c r="E9159">
        <v>54</v>
      </c>
      <c r="F9159" t="s">
        <v>7</v>
      </c>
      <c r="G9159">
        <v>5</v>
      </c>
      <c r="H9159">
        <v>1260.24</v>
      </c>
      <c r="I9159">
        <v>6301.2</v>
      </c>
      <c r="J9159" t="s">
        <v>93</v>
      </c>
      <c r="K9159" t="s">
        <v>82</v>
      </c>
      <c r="L9159" t="s">
        <v>139</v>
      </c>
      <c r="M9159">
        <v>2024</v>
      </c>
      <c r="N9159" t="s">
        <v>84</v>
      </c>
      <c r="O9159" t="s">
        <v>4366</v>
      </c>
      <c r="P9159" t="s">
        <v>86</v>
      </c>
    </row>
    <row r="9160" spans="1:16" x14ac:dyDescent="0.45">
      <c r="A9160">
        <v>9159</v>
      </c>
      <c r="B9160" s="10">
        <v>45595</v>
      </c>
      <c r="C9160">
        <v>1574</v>
      </c>
      <c r="D9160" t="s">
        <v>80</v>
      </c>
      <c r="E9160">
        <v>48</v>
      </c>
      <c r="F9160" t="s">
        <v>7</v>
      </c>
      <c r="G9160">
        <v>3</v>
      </c>
      <c r="H9160">
        <v>599.35</v>
      </c>
      <c r="I9160">
        <v>1798.05</v>
      </c>
      <c r="J9160" t="s">
        <v>93</v>
      </c>
      <c r="K9160" t="s">
        <v>567</v>
      </c>
      <c r="L9160" t="s">
        <v>139</v>
      </c>
      <c r="M9160">
        <v>2024</v>
      </c>
      <c r="N9160" t="s">
        <v>84</v>
      </c>
      <c r="O9160" t="s">
        <v>8772</v>
      </c>
      <c r="P9160" t="s">
        <v>748</v>
      </c>
    </row>
    <row r="9161" spans="1:16" x14ac:dyDescent="0.45">
      <c r="A9161">
        <v>9160</v>
      </c>
      <c r="B9161" s="10">
        <v>45595</v>
      </c>
      <c r="C9161">
        <v>3867</v>
      </c>
      <c r="D9161" t="s">
        <v>80</v>
      </c>
      <c r="E9161">
        <v>48</v>
      </c>
      <c r="F9161" t="s">
        <v>5</v>
      </c>
      <c r="G9161">
        <v>2</v>
      </c>
      <c r="H9161">
        <v>2449.44</v>
      </c>
      <c r="I9161">
        <v>4898.88</v>
      </c>
      <c r="J9161" t="s">
        <v>93</v>
      </c>
      <c r="K9161" t="s">
        <v>82</v>
      </c>
      <c r="L9161" t="s">
        <v>139</v>
      </c>
      <c r="M9161">
        <v>2024</v>
      </c>
      <c r="N9161" t="s">
        <v>84</v>
      </c>
      <c r="O9161" t="s">
        <v>3533</v>
      </c>
      <c r="P9161" t="s">
        <v>86</v>
      </c>
    </row>
    <row r="9162" spans="1:16" x14ac:dyDescent="0.45">
      <c r="A9162">
        <v>9161</v>
      </c>
      <c r="B9162" s="10">
        <v>45595</v>
      </c>
      <c r="C9162">
        <v>4544</v>
      </c>
      <c r="D9162" t="s">
        <v>80</v>
      </c>
      <c r="E9162">
        <v>36</v>
      </c>
      <c r="F9162" t="s">
        <v>9</v>
      </c>
      <c r="G9162">
        <v>5</v>
      </c>
      <c r="H9162">
        <v>253.31</v>
      </c>
      <c r="I9162">
        <v>1266.55</v>
      </c>
      <c r="J9162" t="s">
        <v>97</v>
      </c>
      <c r="K9162" t="s">
        <v>567</v>
      </c>
      <c r="L9162" t="s">
        <v>139</v>
      </c>
      <c r="M9162">
        <v>2024</v>
      </c>
      <c r="N9162" t="s">
        <v>84</v>
      </c>
      <c r="O9162" t="s">
        <v>7648</v>
      </c>
      <c r="P9162" t="s">
        <v>86</v>
      </c>
    </row>
    <row r="9163" spans="1:16" x14ac:dyDescent="0.45">
      <c r="A9163">
        <v>9162</v>
      </c>
      <c r="B9163" s="10">
        <v>45595</v>
      </c>
      <c r="C9163">
        <v>5477</v>
      </c>
      <c r="D9163" t="s">
        <v>89</v>
      </c>
      <c r="E9163">
        <v>19</v>
      </c>
      <c r="F9163" t="s">
        <v>6</v>
      </c>
      <c r="G9163">
        <v>5</v>
      </c>
      <c r="H9163">
        <v>107</v>
      </c>
      <c r="I9163">
        <v>535</v>
      </c>
      <c r="J9163" t="s">
        <v>95</v>
      </c>
      <c r="K9163" t="s">
        <v>567</v>
      </c>
      <c r="L9163" t="s">
        <v>139</v>
      </c>
      <c r="M9163">
        <v>2024</v>
      </c>
      <c r="N9163" t="s">
        <v>84</v>
      </c>
      <c r="O9163" t="s">
        <v>7649</v>
      </c>
      <c r="P9163" t="s">
        <v>86</v>
      </c>
    </row>
    <row r="9164" spans="1:16" x14ac:dyDescent="0.45">
      <c r="A9164">
        <v>9163</v>
      </c>
      <c r="B9164" s="10">
        <v>45595</v>
      </c>
      <c r="C9164">
        <v>1071</v>
      </c>
      <c r="D9164" t="s">
        <v>80</v>
      </c>
      <c r="E9164">
        <v>62</v>
      </c>
      <c r="F9164" t="s">
        <v>7</v>
      </c>
      <c r="G9164">
        <v>3</v>
      </c>
      <c r="H9164">
        <v>3109.46</v>
      </c>
      <c r="I9164">
        <v>9328.3799999999992</v>
      </c>
      <c r="J9164" t="s">
        <v>81</v>
      </c>
      <c r="K9164" t="s">
        <v>82</v>
      </c>
      <c r="L9164" t="s">
        <v>139</v>
      </c>
      <c r="M9164">
        <v>2024</v>
      </c>
      <c r="N9164" t="s">
        <v>668</v>
      </c>
      <c r="O9164" t="s">
        <v>9267</v>
      </c>
      <c r="P9164" t="s">
        <v>748</v>
      </c>
    </row>
    <row r="9165" spans="1:16" x14ac:dyDescent="0.45">
      <c r="A9165">
        <v>9164</v>
      </c>
      <c r="B9165" s="10">
        <v>45595</v>
      </c>
      <c r="C9165">
        <v>3980</v>
      </c>
      <c r="D9165" t="s">
        <v>89</v>
      </c>
      <c r="E9165">
        <v>49</v>
      </c>
      <c r="F9165" t="s">
        <v>5</v>
      </c>
      <c r="G9165">
        <v>3</v>
      </c>
      <c r="H9165">
        <v>487.97</v>
      </c>
      <c r="I9165">
        <v>1463.91</v>
      </c>
      <c r="J9165" t="s">
        <v>93</v>
      </c>
      <c r="K9165" t="s">
        <v>567</v>
      </c>
      <c r="L9165" t="s">
        <v>139</v>
      </c>
      <c r="M9165">
        <v>2024</v>
      </c>
      <c r="N9165" t="s">
        <v>84</v>
      </c>
      <c r="O9165" t="s">
        <v>7572</v>
      </c>
      <c r="P9165" t="s">
        <v>86</v>
      </c>
    </row>
    <row r="9166" spans="1:16" x14ac:dyDescent="0.45">
      <c r="A9166">
        <v>9165</v>
      </c>
      <c r="B9166" s="10">
        <v>45596</v>
      </c>
      <c r="C9166">
        <v>6492</v>
      </c>
      <c r="D9166" t="s">
        <v>80</v>
      </c>
      <c r="E9166">
        <v>60</v>
      </c>
      <c r="F9166" t="s">
        <v>7</v>
      </c>
      <c r="G9166">
        <v>5</v>
      </c>
      <c r="H9166">
        <v>4233.79</v>
      </c>
      <c r="I9166">
        <v>21168.95</v>
      </c>
      <c r="J9166" t="s">
        <v>81</v>
      </c>
      <c r="K9166" t="s">
        <v>82</v>
      </c>
      <c r="L9166" t="s">
        <v>139</v>
      </c>
      <c r="M9166">
        <v>2024</v>
      </c>
      <c r="N9166" t="s">
        <v>668</v>
      </c>
      <c r="O9166" t="s">
        <v>741</v>
      </c>
      <c r="P9166" t="s">
        <v>86</v>
      </c>
    </row>
    <row r="9167" spans="1:16" x14ac:dyDescent="0.45">
      <c r="A9167">
        <v>9166</v>
      </c>
      <c r="B9167" s="10">
        <v>45596</v>
      </c>
      <c r="C9167">
        <v>5759</v>
      </c>
      <c r="D9167" t="s">
        <v>80</v>
      </c>
      <c r="E9167">
        <v>51</v>
      </c>
      <c r="F9167" t="s">
        <v>7</v>
      </c>
      <c r="G9167">
        <v>4</v>
      </c>
      <c r="H9167">
        <v>578.30999999999995</v>
      </c>
      <c r="I9167">
        <v>2313.2399999999998</v>
      </c>
      <c r="J9167" t="s">
        <v>93</v>
      </c>
      <c r="K9167" t="s">
        <v>82</v>
      </c>
      <c r="L9167" t="s">
        <v>139</v>
      </c>
      <c r="M9167">
        <v>2024</v>
      </c>
      <c r="N9167" t="s">
        <v>84</v>
      </c>
      <c r="O9167" t="s">
        <v>2195</v>
      </c>
      <c r="P9167" t="s">
        <v>86</v>
      </c>
    </row>
    <row r="9168" spans="1:16" x14ac:dyDescent="0.45">
      <c r="A9168">
        <v>9167</v>
      </c>
      <c r="B9168" s="10">
        <v>45596</v>
      </c>
      <c r="C9168">
        <v>9084</v>
      </c>
      <c r="D9168" t="s">
        <v>89</v>
      </c>
      <c r="E9168">
        <v>18</v>
      </c>
      <c r="F9168" t="s">
        <v>5</v>
      </c>
      <c r="G9168">
        <v>3</v>
      </c>
      <c r="H9168">
        <v>2736.21</v>
      </c>
      <c r="I9168">
        <v>8208.6299999999992</v>
      </c>
      <c r="J9168" t="s">
        <v>95</v>
      </c>
      <c r="K9168" t="s">
        <v>82</v>
      </c>
      <c r="L9168" t="s">
        <v>139</v>
      </c>
      <c r="M9168">
        <v>2024</v>
      </c>
      <c r="N9168" t="s">
        <v>84</v>
      </c>
      <c r="O9168" t="s">
        <v>8709</v>
      </c>
      <c r="P9168" t="s">
        <v>748</v>
      </c>
    </row>
    <row r="9169" spans="1:16" x14ac:dyDescent="0.45">
      <c r="A9169">
        <v>9168</v>
      </c>
      <c r="B9169" s="10">
        <v>45596</v>
      </c>
      <c r="C9169">
        <v>1039</v>
      </c>
      <c r="D9169" t="s">
        <v>89</v>
      </c>
      <c r="E9169">
        <v>38</v>
      </c>
      <c r="F9169" t="s">
        <v>9</v>
      </c>
      <c r="G9169">
        <v>1</v>
      </c>
      <c r="H9169">
        <v>3393.74</v>
      </c>
      <c r="I9169">
        <v>3393.74</v>
      </c>
      <c r="J9169" t="s">
        <v>97</v>
      </c>
      <c r="K9169" t="s">
        <v>82</v>
      </c>
      <c r="L9169" t="s">
        <v>139</v>
      </c>
      <c r="M9169">
        <v>2024</v>
      </c>
      <c r="N9169" t="s">
        <v>84</v>
      </c>
      <c r="O9169" t="s">
        <v>5304</v>
      </c>
      <c r="P9169" t="s">
        <v>86</v>
      </c>
    </row>
    <row r="9170" spans="1:16" x14ac:dyDescent="0.45">
      <c r="A9170">
        <v>9169</v>
      </c>
      <c r="B9170" s="10">
        <v>45596</v>
      </c>
      <c r="C9170">
        <v>6373</v>
      </c>
      <c r="D9170" t="s">
        <v>89</v>
      </c>
      <c r="E9170">
        <v>20</v>
      </c>
      <c r="F9170" t="s">
        <v>8</v>
      </c>
      <c r="G9170">
        <v>4</v>
      </c>
      <c r="H9170">
        <v>1184.32</v>
      </c>
      <c r="I9170">
        <v>4737.28</v>
      </c>
      <c r="J9170" t="s">
        <v>95</v>
      </c>
      <c r="K9170" t="s">
        <v>82</v>
      </c>
      <c r="L9170" t="s">
        <v>139</v>
      </c>
      <c r="M9170">
        <v>2024</v>
      </c>
      <c r="N9170" t="s">
        <v>84</v>
      </c>
      <c r="O9170" t="s">
        <v>2450</v>
      </c>
      <c r="P9170" t="s">
        <v>86</v>
      </c>
    </row>
    <row r="9171" spans="1:16" x14ac:dyDescent="0.45">
      <c r="A9171">
        <v>9170</v>
      </c>
      <c r="B9171" s="10">
        <v>45596</v>
      </c>
      <c r="C9171">
        <v>8565</v>
      </c>
      <c r="D9171" t="s">
        <v>80</v>
      </c>
      <c r="E9171">
        <v>44</v>
      </c>
      <c r="F9171" t="s">
        <v>6</v>
      </c>
      <c r="G9171">
        <v>1</v>
      </c>
      <c r="H9171">
        <v>4446.91</v>
      </c>
      <c r="I9171">
        <v>4446.91</v>
      </c>
      <c r="J9171" t="s">
        <v>97</v>
      </c>
      <c r="K9171" t="s">
        <v>82</v>
      </c>
      <c r="L9171" t="s">
        <v>139</v>
      </c>
      <c r="M9171">
        <v>2024</v>
      </c>
      <c r="N9171" t="s">
        <v>668</v>
      </c>
      <c r="O9171" t="s">
        <v>9669</v>
      </c>
      <c r="P9171" t="s">
        <v>86</v>
      </c>
    </row>
    <row r="9172" spans="1:16" x14ac:dyDescent="0.45">
      <c r="A9172">
        <v>9171</v>
      </c>
      <c r="B9172" s="10">
        <v>45596</v>
      </c>
      <c r="C9172">
        <v>2900</v>
      </c>
      <c r="D9172" t="s">
        <v>89</v>
      </c>
      <c r="E9172">
        <v>61</v>
      </c>
      <c r="F9172" t="s">
        <v>102</v>
      </c>
      <c r="G9172">
        <v>2</v>
      </c>
      <c r="H9172">
        <v>2432.87</v>
      </c>
      <c r="I9172">
        <v>4865.74</v>
      </c>
      <c r="J9172" t="s">
        <v>81</v>
      </c>
      <c r="K9172" t="s">
        <v>82</v>
      </c>
      <c r="L9172" t="s">
        <v>139</v>
      </c>
      <c r="M9172">
        <v>2024</v>
      </c>
      <c r="N9172" t="s">
        <v>84</v>
      </c>
      <c r="O9172" t="s">
        <v>3217</v>
      </c>
      <c r="P9172" t="s">
        <v>86</v>
      </c>
    </row>
    <row r="9173" spans="1:16" x14ac:dyDescent="0.45">
      <c r="A9173">
        <v>9172</v>
      </c>
      <c r="B9173" s="10">
        <v>45596</v>
      </c>
      <c r="C9173">
        <v>3217</v>
      </c>
      <c r="D9173" t="s">
        <v>80</v>
      </c>
      <c r="E9173">
        <v>24</v>
      </c>
      <c r="F9173" t="s">
        <v>7</v>
      </c>
      <c r="G9173">
        <v>3</v>
      </c>
      <c r="H9173">
        <v>1610.83</v>
      </c>
      <c r="I9173">
        <v>4832.49</v>
      </c>
      <c r="J9173" t="s">
        <v>95</v>
      </c>
      <c r="K9173" t="s">
        <v>82</v>
      </c>
      <c r="L9173" t="s">
        <v>139</v>
      </c>
      <c r="M9173">
        <v>2024</v>
      </c>
      <c r="N9173" t="s">
        <v>84</v>
      </c>
      <c r="O9173" t="s">
        <v>6952</v>
      </c>
      <c r="P9173" t="s">
        <v>86</v>
      </c>
    </row>
    <row r="9174" spans="1:16" x14ac:dyDescent="0.45">
      <c r="A9174">
        <v>9173</v>
      </c>
      <c r="B9174" s="10">
        <v>45596</v>
      </c>
      <c r="C9174">
        <v>5796</v>
      </c>
      <c r="D9174" t="s">
        <v>89</v>
      </c>
      <c r="E9174">
        <v>50</v>
      </c>
      <c r="F9174" t="s">
        <v>9</v>
      </c>
      <c r="G9174">
        <v>3</v>
      </c>
      <c r="H9174">
        <v>4510.59</v>
      </c>
      <c r="I9174">
        <v>13531.77</v>
      </c>
      <c r="J9174" t="s">
        <v>93</v>
      </c>
      <c r="K9174" t="s">
        <v>82</v>
      </c>
      <c r="L9174" t="s">
        <v>139</v>
      </c>
      <c r="M9174">
        <v>2024</v>
      </c>
      <c r="N9174" t="s">
        <v>84</v>
      </c>
      <c r="O9174" t="s">
        <v>6629</v>
      </c>
      <c r="P9174" t="s">
        <v>86</v>
      </c>
    </row>
    <row r="9175" spans="1:16" x14ac:dyDescent="0.45">
      <c r="A9175">
        <v>9174</v>
      </c>
      <c r="B9175" s="10">
        <v>45596</v>
      </c>
      <c r="C9175">
        <v>5606</v>
      </c>
      <c r="D9175" t="s">
        <v>80</v>
      </c>
      <c r="E9175">
        <v>26</v>
      </c>
      <c r="F9175" t="s">
        <v>6</v>
      </c>
      <c r="G9175">
        <v>5</v>
      </c>
      <c r="H9175">
        <v>4298.78</v>
      </c>
      <c r="I9175">
        <v>21493.9</v>
      </c>
      <c r="J9175" t="s">
        <v>87</v>
      </c>
      <c r="K9175" t="s">
        <v>82</v>
      </c>
      <c r="L9175" t="s">
        <v>139</v>
      </c>
      <c r="M9175">
        <v>2024</v>
      </c>
      <c r="N9175" t="s">
        <v>84</v>
      </c>
      <c r="O9175" t="s">
        <v>9025</v>
      </c>
      <c r="P9175" t="s">
        <v>748</v>
      </c>
    </row>
    <row r="9176" spans="1:16" x14ac:dyDescent="0.45">
      <c r="A9176">
        <v>9175</v>
      </c>
      <c r="B9176" s="10">
        <v>45596</v>
      </c>
      <c r="C9176">
        <v>2283</v>
      </c>
      <c r="D9176" t="s">
        <v>80</v>
      </c>
      <c r="E9176">
        <v>47</v>
      </c>
      <c r="F9176" t="s">
        <v>102</v>
      </c>
      <c r="G9176">
        <v>3</v>
      </c>
      <c r="H9176">
        <v>3562.66</v>
      </c>
      <c r="I9176">
        <v>10687.98</v>
      </c>
      <c r="J9176" t="s">
        <v>93</v>
      </c>
      <c r="K9176" t="s">
        <v>82</v>
      </c>
      <c r="L9176" t="s">
        <v>139</v>
      </c>
      <c r="M9176">
        <v>2024</v>
      </c>
      <c r="N9176" t="s">
        <v>84</v>
      </c>
      <c r="O9176" t="s">
        <v>6630</v>
      </c>
      <c r="P9176" t="s">
        <v>86</v>
      </c>
    </row>
    <row r="9177" spans="1:16" x14ac:dyDescent="0.45">
      <c r="A9177">
        <v>9176</v>
      </c>
      <c r="B9177" s="10">
        <v>45596</v>
      </c>
      <c r="C9177">
        <v>9775</v>
      </c>
      <c r="D9177" t="s">
        <v>80</v>
      </c>
      <c r="E9177">
        <v>35</v>
      </c>
      <c r="F9177" t="s">
        <v>7</v>
      </c>
      <c r="G9177">
        <v>1</v>
      </c>
      <c r="H9177">
        <v>1487.89</v>
      </c>
      <c r="I9177">
        <v>1487.89</v>
      </c>
      <c r="J9177" t="s">
        <v>97</v>
      </c>
      <c r="K9177" t="s">
        <v>567</v>
      </c>
      <c r="L9177" t="s">
        <v>139</v>
      </c>
      <c r="M9177">
        <v>2024</v>
      </c>
      <c r="N9177" t="s">
        <v>84</v>
      </c>
      <c r="O9177" t="s">
        <v>7995</v>
      </c>
      <c r="P9177" t="s">
        <v>86</v>
      </c>
    </row>
    <row r="9178" spans="1:16" x14ac:dyDescent="0.45">
      <c r="A9178">
        <v>9177</v>
      </c>
      <c r="B9178" s="10">
        <v>45596</v>
      </c>
      <c r="C9178">
        <v>9650</v>
      </c>
      <c r="D9178" t="s">
        <v>80</v>
      </c>
      <c r="E9178">
        <v>43</v>
      </c>
      <c r="F9178" t="s">
        <v>102</v>
      </c>
      <c r="G9178">
        <v>4</v>
      </c>
      <c r="H9178">
        <v>1981.52</v>
      </c>
      <c r="I9178">
        <v>7926.08</v>
      </c>
      <c r="J9178" t="s">
        <v>97</v>
      </c>
      <c r="K9178" t="s">
        <v>82</v>
      </c>
      <c r="L9178" t="s">
        <v>139</v>
      </c>
      <c r="M9178">
        <v>2024</v>
      </c>
      <c r="N9178" t="s">
        <v>668</v>
      </c>
      <c r="O9178" t="s">
        <v>10079</v>
      </c>
      <c r="P9178" t="s">
        <v>86</v>
      </c>
    </row>
    <row r="9179" spans="1:16" x14ac:dyDescent="0.45">
      <c r="A9179">
        <v>9178</v>
      </c>
      <c r="B9179" s="10">
        <v>45596</v>
      </c>
      <c r="C9179">
        <v>1815</v>
      </c>
      <c r="D9179" t="s">
        <v>89</v>
      </c>
      <c r="E9179">
        <v>37</v>
      </c>
      <c r="F9179" t="s">
        <v>5</v>
      </c>
      <c r="G9179">
        <v>2</v>
      </c>
      <c r="H9179">
        <v>3464.18</v>
      </c>
      <c r="I9179">
        <v>6928.36</v>
      </c>
      <c r="J9179" t="s">
        <v>97</v>
      </c>
      <c r="K9179" t="s">
        <v>82</v>
      </c>
      <c r="L9179" t="s">
        <v>139</v>
      </c>
      <c r="M9179">
        <v>2024</v>
      </c>
      <c r="N9179" t="s">
        <v>84</v>
      </c>
      <c r="O9179" t="s">
        <v>2919</v>
      </c>
      <c r="P9179" t="s">
        <v>86</v>
      </c>
    </row>
    <row r="9180" spans="1:16" x14ac:dyDescent="0.45">
      <c r="A9180">
        <v>9179</v>
      </c>
      <c r="B9180" s="10">
        <v>45597</v>
      </c>
      <c r="C9180">
        <v>3511</v>
      </c>
      <c r="D9180" t="s">
        <v>89</v>
      </c>
      <c r="E9180">
        <v>55</v>
      </c>
      <c r="F9180" t="s">
        <v>6</v>
      </c>
      <c r="G9180">
        <v>4</v>
      </c>
      <c r="H9180">
        <v>967.16</v>
      </c>
      <c r="I9180">
        <v>3868.64</v>
      </c>
      <c r="J9180" t="s">
        <v>81</v>
      </c>
      <c r="K9180" t="s">
        <v>82</v>
      </c>
      <c r="L9180" t="s">
        <v>145</v>
      </c>
      <c r="M9180">
        <v>2024</v>
      </c>
      <c r="N9180" t="s">
        <v>84</v>
      </c>
      <c r="O9180" t="s">
        <v>211</v>
      </c>
      <c r="P9180" t="s">
        <v>86</v>
      </c>
    </row>
    <row r="9181" spans="1:16" x14ac:dyDescent="0.45">
      <c r="A9181">
        <v>9180</v>
      </c>
      <c r="B9181" s="10">
        <v>45597</v>
      </c>
      <c r="C9181">
        <v>1246</v>
      </c>
      <c r="D9181" t="s">
        <v>80</v>
      </c>
      <c r="E9181">
        <v>58</v>
      </c>
      <c r="F9181" t="s">
        <v>9</v>
      </c>
      <c r="G9181">
        <v>1</v>
      </c>
      <c r="H9181">
        <v>2500.81</v>
      </c>
      <c r="I9181">
        <v>2500.81</v>
      </c>
      <c r="J9181" t="s">
        <v>81</v>
      </c>
      <c r="K9181" t="s">
        <v>82</v>
      </c>
      <c r="L9181" t="s">
        <v>145</v>
      </c>
      <c r="M9181">
        <v>2024</v>
      </c>
      <c r="N9181" t="s">
        <v>84</v>
      </c>
      <c r="O9181" t="s">
        <v>5966</v>
      </c>
      <c r="P9181" t="s">
        <v>86</v>
      </c>
    </row>
    <row r="9182" spans="1:16" x14ac:dyDescent="0.45">
      <c r="A9182">
        <v>9181</v>
      </c>
      <c r="B9182" s="10">
        <v>45597</v>
      </c>
      <c r="C9182">
        <v>5825</v>
      </c>
      <c r="D9182" t="s">
        <v>80</v>
      </c>
      <c r="E9182">
        <v>48</v>
      </c>
      <c r="F9182" t="s">
        <v>9</v>
      </c>
      <c r="G9182">
        <v>2</v>
      </c>
      <c r="H9182">
        <v>3701.73</v>
      </c>
      <c r="I9182">
        <v>7403.46</v>
      </c>
      <c r="J9182" t="s">
        <v>93</v>
      </c>
      <c r="K9182" t="s">
        <v>82</v>
      </c>
      <c r="L9182" t="s">
        <v>145</v>
      </c>
      <c r="M9182">
        <v>2024</v>
      </c>
      <c r="N9182" t="s">
        <v>84</v>
      </c>
      <c r="O9182" t="s">
        <v>3534</v>
      </c>
      <c r="P9182" t="s">
        <v>86</v>
      </c>
    </row>
    <row r="9183" spans="1:16" x14ac:dyDescent="0.45">
      <c r="A9183">
        <v>9182</v>
      </c>
      <c r="B9183" s="10">
        <v>45597</v>
      </c>
      <c r="C9183">
        <v>7516</v>
      </c>
      <c r="D9183" t="s">
        <v>89</v>
      </c>
      <c r="E9183">
        <v>25</v>
      </c>
      <c r="F9183" t="s">
        <v>6</v>
      </c>
      <c r="G9183">
        <v>5</v>
      </c>
      <c r="H9183">
        <v>3305.68</v>
      </c>
      <c r="I9183">
        <v>16528.400000000001</v>
      </c>
      <c r="J9183" t="s">
        <v>87</v>
      </c>
      <c r="K9183" t="s">
        <v>82</v>
      </c>
      <c r="L9183" t="s">
        <v>145</v>
      </c>
      <c r="M9183">
        <v>2024</v>
      </c>
      <c r="N9183" t="s">
        <v>84</v>
      </c>
      <c r="O9183" t="s">
        <v>9026</v>
      </c>
      <c r="P9183" t="s">
        <v>748</v>
      </c>
    </row>
    <row r="9184" spans="1:16" x14ac:dyDescent="0.45">
      <c r="A9184">
        <v>9183</v>
      </c>
      <c r="B9184" s="10">
        <v>45597</v>
      </c>
      <c r="C9184">
        <v>1416</v>
      </c>
      <c r="D9184" t="s">
        <v>89</v>
      </c>
      <c r="E9184">
        <v>40</v>
      </c>
      <c r="F9184" t="s">
        <v>8</v>
      </c>
      <c r="G9184">
        <v>3</v>
      </c>
      <c r="H9184">
        <v>3613.67</v>
      </c>
      <c r="I9184">
        <v>10841.01</v>
      </c>
      <c r="J9184" t="s">
        <v>97</v>
      </c>
      <c r="K9184" t="s">
        <v>82</v>
      </c>
      <c r="L9184" t="s">
        <v>145</v>
      </c>
      <c r="M9184">
        <v>2024</v>
      </c>
      <c r="N9184" t="s">
        <v>668</v>
      </c>
      <c r="O9184" t="s">
        <v>9550</v>
      </c>
      <c r="P9184" t="s">
        <v>86</v>
      </c>
    </row>
    <row r="9185" spans="1:16" x14ac:dyDescent="0.45">
      <c r="A9185">
        <v>9184</v>
      </c>
      <c r="B9185" s="10">
        <v>45597</v>
      </c>
      <c r="C9185">
        <v>7702</v>
      </c>
      <c r="D9185" t="s">
        <v>89</v>
      </c>
      <c r="E9185">
        <v>42</v>
      </c>
      <c r="F9185" t="s">
        <v>8</v>
      </c>
      <c r="G9185">
        <v>3</v>
      </c>
      <c r="H9185">
        <v>4465</v>
      </c>
      <c r="I9185">
        <v>13395</v>
      </c>
      <c r="J9185" t="s">
        <v>97</v>
      </c>
      <c r="K9185" t="s">
        <v>82</v>
      </c>
      <c r="L9185" t="s">
        <v>145</v>
      </c>
      <c r="M9185">
        <v>2024</v>
      </c>
      <c r="N9185" t="s">
        <v>84</v>
      </c>
      <c r="O9185" t="s">
        <v>6417</v>
      </c>
      <c r="P9185" t="s">
        <v>86</v>
      </c>
    </row>
    <row r="9186" spans="1:16" x14ac:dyDescent="0.45">
      <c r="A9186">
        <v>9185</v>
      </c>
      <c r="B9186" s="10">
        <v>45597</v>
      </c>
      <c r="C9186">
        <v>4717</v>
      </c>
      <c r="D9186" t="s">
        <v>89</v>
      </c>
      <c r="E9186">
        <v>64</v>
      </c>
      <c r="F9186" t="s">
        <v>102</v>
      </c>
      <c r="G9186">
        <v>5</v>
      </c>
      <c r="H9186">
        <v>4843.0200000000004</v>
      </c>
      <c r="I9186">
        <v>24215.1</v>
      </c>
      <c r="J9186" t="s">
        <v>81</v>
      </c>
      <c r="K9186" t="s">
        <v>82</v>
      </c>
      <c r="L9186" t="s">
        <v>145</v>
      </c>
      <c r="M9186">
        <v>2024</v>
      </c>
      <c r="N9186" t="s">
        <v>84</v>
      </c>
      <c r="O9186" t="s">
        <v>9114</v>
      </c>
      <c r="P9186" t="s">
        <v>748</v>
      </c>
    </row>
    <row r="9187" spans="1:16" x14ac:dyDescent="0.45">
      <c r="A9187">
        <v>9186</v>
      </c>
      <c r="B9187" s="10">
        <v>45597</v>
      </c>
      <c r="C9187">
        <v>1107</v>
      </c>
      <c r="D9187" t="s">
        <v>89</v>
      </c>
      <c r="E9187">
        <v>18</v>
      </c>
      <c r="F9187" t="s">
        <v>5</v>
      </c>
      <c r="G9187">
        <v>1</v>
      </c>
      <c r="H9187">
        <v>2319</v>
      </c>
      <c r="I9187">
        <v>2319</v>
      </c>
      <c r="J9187" t="s">
        <v>95</v>
      </c>
      <c r="K9187" t="s">
        <v>82</v>
      </c>
      <c r="L9187" t="s">
        <v>145</v>
      </c>
      <c r="M9187">
        <v>2024</v>
      </c>
      <c r="N9187" t="s">
        <v>84</v>
      </c>
      <c r="O9187" t="s">
        <v>5113</v>
      </c>
      <c r="P9187" t="s">
        <v>86</v>
      </c>
    </row>
    <row r="9188" spans="1:16" x14ac:dyDescent="0.45">
      <c r="A9188">
        <v>9187</v>
      </c>
      <c r="B9188" s="10">
        <v>45597</v>
      </c>
      <c r="C9188">
        <v>5513</v>
      </c>
      <c r="D9188" t="s">
        <v>89</v>
      </c>
      <c r="E9188">
        <v>63</v>
      </c>
      <c r="F9188" t="s">
        <v>102</v>
      </c>
      <c r="G9188">
        <v>5</v>
      </c>
      <c r="H9188">
        <v>346.91</v>
      </c>
      <c r="I9188">
        <v>1734.55</v>
      </c>
      <c r="J9188" t="s">
        <v>81</v>
      </c>
      <c r="K9188" t="s">
        <v>567</v>
      </c>
      <c r="L9188" t="s">
        <v>145</v>
      </c>
      <c r="M9188">
        <v>2024</v>
      </c>
      <c r="N9188" t="s">
        <v>84</v>
      </c>
      <c r="O9188" t="s">
        <v>8805</v>
      </c>
      <c r="P9188" t="s">
        <v>748</v>
      </c>
    </row>
    <row r="9189" spans="1:16" x14ac:dyDescent="0.45">
      <c r="A9189">
        <v>9188</v>
      </c>
      <c r="B9189" s="10">
        <v>45597</v>
      </c>
      <c r="C9189">
        <v>2421</v>
      </c>
      <c r="D9189" t="s">
        <v>80</v>
      </c>
      <c r="E9189">
        <v>35</v>
      </c>
      <c r="F9189" t="s">
        <v>7</v>
      </c>
      <c r="G9189">
        <v>1</v>
      </c>
      <c r="H9189">
        <v>4180.03</v>
      </c>
      <c r="I9189">
        <v>4180.03</v>
      </c>
      <c r="J9189" t="s">
        <v>97</v>
      </c>
      <c r="K9189" t="s">
        <v>82</v>
      </c>
      <c r="L9189" t="s">
        <v>145</v>
      </c>
      <c r="M9189">
        <v>2024</v>
      </c>
      <c r="N9189" t="s">
        <v>84</v>
      </c>
      <c r="O9189" t="s">
        <v>5305</v>
      </c>
      <c r="P9189" t="s">
        <v>86</v>
      </c>
    </row>
    <row r="9190" spans="1:16" x14ac:dyDescent="0.45">
      <c r="A9190">
        <v>9189</v>
      </c>
      <c r="B9190" s="10">
        <v>45597</v>
      </c>
      <c r="C9190">
        <v>8283</v>
      </c>
      <c r="D9190" t="s">
        <v>89</v>
      </c>
      <c r="E9190">
        <v>36</v>
      </c>
      <c r="F9190" t="s">
        <v>9</v>
      </c>
      <c r="G9190">
        <v>2</v>
      </c>
      <c r="H9190">
        <v>633.92999999999995</v>
      </c>
      <c r="I9190">
        <v>1267.8599999999999</v>
      </c>
      <c r="J9190" t="s">
        <v>97</v>
      </c>
      <c r="K9190" t="s">
        <v>567</v>
      </c>
      <c r="L9190" t="s">
        <v>145</v>
      </c>
      <c r="M9190">
        <v>2024</v>
      </c>
      <c r="N9190" t="s">
        <v>84</v>
      </c>
      <c r="O9190" t="s">
        <v>7200</v>
      </c>
      <c r="P9190" t="s">
        <v>86</v>
      </c>
    </row>
    <row r="9191" spans="1:16" x14ac:dyDescent="0.45">
      <c r="A9191">
        <v>9190</v>
      </c>
      <c r="B9191" s="10">
        <v>45597</v>
      </c>
      <c r="C9191">
        <v>1255</v>
      </c>
      <c r="D9191" t="s">
        <v>89</v>
      </c>
      <c r="E9191">
        <v>59</v>
      </c>
      <c r="F9191" t="s">
        <v>102</v>
      </c>
      <c r="G9191">
        <v>4</v>
      </c>
      <c r="H9191">
        <v>1136.25</v>
      </c>
      <c r="I9191">
        <v>4545</v>
      </c>
      <c r="J9191" t="s">
        <v>81</v>
      </c>
      <c r="K9191" t="s">
        <v>82</v>
      </c>
      <c r="L9191" t="s">
        <v>145</v>
      </c>
      <c r="M9191">
        <v>2024</v>
      </c>
      <c r="N9191" t="s">
        <v>84</v>
      </c>
      <c r="O9191" t="s">
        <v>1551</v>
      </c>
      <c r="P9191" t="s">
        <v>86</v>
      </c>
    </row>
    <row r="9192" spans="1:16" x14ac:dyDescent="0.45">
      <c r="A9192">
        <v>9191</v>
      </c>
      <c r="B9192" s="10">
        <v>45597</v>
      </c>
      <c r="C9192">
        <v>8248</v>
      </c>
      <c r="D9192" t="s">
        <v>80</v>
      </c>
      <c r="E9192">
        <v>23</v>
      </c>
      <c r="F9192" t="s">
        <v>102</v>
      </c>
      <c r="G9192">
        <v>4</v>
      </c>
      <c r="H9192">
        <v>3283.18</v>
      </c>
      <c r="I9192">
        <v>13132.72</v>
      </c>
      <c r="J9192" t="s">
        <v>95</v>
      </c>
      <c r="K9192" t="s">
        <v>82</v>
      </c>
      <c r="L9192" t="s">
        <v>145</v>
      </c>
      <c r="M9192">
        <v>2024</v>
      </c>
      <c r="N9192" t="s">
        <v>84</v>
      </c>
      <c r="O9192" t="s">
        <v>2451</v>
      </c>
      <c r="P9192" t="s">
        <v>86</v>
      </c>
    </row>
    <row r="9193" spans="1:16" x14ac:dyDescent="0.45">
      <c r="A9193">
        <v>9192</v>
      </c>
      <c r="B9193" s="10">
        <v>45598</v>
      </c>
      <c r="C9193">
        <v>3962</v>
      </c>
      <c r="D9193" t="s">
        <v>89</v>
      </c>
      <c r="E9193">
        <v>34</v>
      </c>
      <c r="F9193" t="s">
        <v>6</v>
      </c>
      <c r="G9193">
        <v>5</v>
      </c>
      <c r="H9193">
        <v>3741.39</v>
      </c>
      <c r="I9193">
        <v>18706.95</v>
      </c>
      <c r="J9193" t="s">
        <v>87</v>
      </c>
      <c r="K9193" t="s">
        <v>82</v>
      </c>
      <c r="L9193" t="s">
        <v>145</v>
      </c>
      <c r="M9193">
        <v>2024</v>
      </c>
      <c r="N9193" t="s">
        <v>84</v>
      </c>
      <c r="O9193" t="s">
        <v>400</v>
      </c>
      <c r="P9193" t="s">
        <v>86</v>
      </c>
    </row>
    <row r="9194" spans="1:16" x14ac:dyDescent="0.45">
      <c r="A9194">
        <v>9193</v>
      </c>
      <c r="B9194" s="10">
        <v>45598</v>
      </c>
      <c r="C9194">
        <v>3282</v>
      </c>
      <c r="D9194" t="s">
        <v>89</v>
      </c>
      <c r="E9194">
        <v>63</v>
      </c>
      <c r="F9194" t="s">
        <v>9</v>
      </c>
      <c r="G9194">
        <v>3</v>
      </c>
      <c r="H9194">
        <v>3488.5</v>
      </c>
      <c r="I9194">
        <v>10465.5</v>
      </c>
      <c r="J9194" t="s">
        <v>81</v>
      </c>
      <c r="K9194" t="s">
        <v>82</v>
      </c>
      <c r="L9194" t="s">
        <v>145</v>
      </c>
      <c r="M9194">
        <v>2024</v>
      </c>
      <c r="N9194" t="s">
        <v>84</v>
      </c>
      <c r="O9194" t="s">
        <v>6810</v>
      </c>
      <c r="P9194" t="s">
        <v>86</v>
      </c>
    </row>
    <row r="9195" spans="1:16" x14ac:dyDescent="0.45">
      <c r="A9195">
        <v>9194</v>
      </c>
      <c r="B9195" s="10">
        <v>45598</v>
      </c>
      <c r="C9195">
        <v>9744</v>
      </c>
      <c r="D9195" t="s">
        <v>89</v>
      </c>
      <c r="E9195">
        <v>62</v>
      </c>
      <c r="F9195" t="s">
        <v>9</v>
      </c>
      <c r="G9195">
        <v>5</v>
      </c>
      <c r="H9195">
        <v>2220.54</v>
      </c>
      <c r="I9195">
        <v>11102.7</v>
      </c>
      <c r="J9195" t="s">
        <v>81</v>
      </c>
      <c r="K9195" t="s">
        <v>82</v>
      </c>
      <c r="L9195" t="s">
        <v>145</v>
      </c>
      <c r="M9195">
        <v>2024</v>
      </c>
      <c r="N9195" t="s">
        <v>668</v>
      </c>
      <c r="O9195" t="s">
        <v>9786</v>
      </c>
      <c r="P9195" t="s">
        <v>86</v>
      </c>
    </row>
    <row r="9196" spans="1:16" x14ac:dyDescent="0.45">
      <c r="A9196">
        <v>9195</v>
      </c>
      <c r="B9196" s="10">
        <v>45598</v>
      </c>
      <c r="C9196">
        <v>9372</v>
      </c>
      <c r="D9196" t="s">
        <v>80</v>
      </c>
      <c r="E9196">
        <v>25</v>
      </c>
      <c r="F9196" t="s">
        <v>8</v>
      </c>
      <c r="G9196">
        <v>3</v>
      </c>
      <c r="H9196">
        <v>4594.43</v>
      </c>
      <c r="I9196">
        <v>13783.29</v>
      </c>
      <c r="J9196" t="s">
        <v>87</v>
      </c>
      <c r="K9196" t="s">
        <v>82</v>
      </c>
      <c r="L9196" t="s">
        <v>145</v>
      </c>
      <c r="M9196">
        <v>2024</v>
      </c>
      <c r="N9196" t="s">
        <v>84</v>
      </c>
      <c r="O9196" t="s">
        <v>6200</v>
      </c>
      <c r="P9196" t="s">
        <v>86</v>
      </c>
    </row>
    <row r="9197" spans="1:16" x14ac:dyDescent="0.45">
      <c r="A9197">
        <v>9196</v>
      </c>
      <c r="B9197" s="10">
        <v>45598</v>
      </c>
      <c r="C9197">
        <v>2477</v>
      </c>
      <c r="D9197" t="s">
        <v>89</v>
      </c>
      <c r="E9197">
        <v>59</v>
      </c>
      <c r="F9197" t="s">
        <v>8</v>
      </c>
      <c r="G9197">
        <v>5</v>
      </c>
      <c r="H9197">
        <v>4169.37</v>
      </c>
      <c r="I9197">
        <v>20846.849999999999</v>
      </c>
      <c r="J9197" t="s">
        <v>81</v>
      </c>
      <c r="K9197" t="s">
        <v>82</v>
      </c>
      <c r="L9197" t="s">
        <v>145</v>
      </c>
      <c r="M9197">
        <v>2024</v>
      </c>
      <c r="N9197" t="s">
        <v>84</v>
      </c>
      <c r="O9197" t="s">
        <v>4809</v>
      </c>
      <c r="P9197" t="s">
        <v>86</v>
      </c>
    </row>
    <row r="9198" spans="1:16" x14ac:dyDescent="0.45">
      <c r="A9198">
        <v>9197</v>
      </c>
      <c r="B9198" s="10">
        <v>45598</v>
      </c>
      <c r="C9198">
        <v>9762</v>
      </c>
      <c r="D9198" t="s">
        <v>80</v>
      </c>
      <c r="E9198">
        <v>26</v>
      </c>
      <c r="F9198" t="s">
        <v>9</v>
      </c>
      <c r="G9198">
        <v>5</v>
      </c>
      <c r="H9198">
        <v>3335.23</v>
      </c>
      <c r="I9198">
        <v>16676.150000000001</v>
      </c>
      <c r="J9198" t="s">
        <v>87</v>
      </c>
      <c r="K9198" t="s">
        <v>82</v>
      </c>
      <c r="L9198" t="s">
        <v>145</v>
      </c>
      <c r="M9198">
        <v>2024</v>
      </c>
      <c r="N9198" t="s">
        <v>84</v>
      </c>
      <c r="O9198" t="s">
        <v>4121</v>
      </c>
      <c r="P9198" t="s">
        <v>86</v>
      </c>
    </row>
    <row r="9199" spans="1:16" x14ac:dyDescent="0.45">
      <c r="A9199">
        <v>9198</v>
      </c>
      <c r="B9199" s="10">
        <v>45598</v>
      </c>
      <c r="C9199">
        <v>5952</v>
      </c>
      <c r="D9199" t="s">
        <v>89</v>
      </c>
      <c r="E9199">
        <v>54</v>
      </c>
      <c r="F9199" t="s">
        <v>102</v>
      </c>
      <c r="G9199">
        <v>4</v>
      </c>
      <c r="H9199">
        <v>2233.3200000000002</v>
      </c>
      <c r="I9199">
        <v>8933.2800000000007</v>
      </c>
      <c r="J9199" t="s">
        <v>93</v>
      </c>
      <c r="K9199" t="s">
        <v>82</v>
      </c>
      <c r="L9199" t="s">
        <v>145</v>
      </c>
      <c r="M9199">
        <v>2024</v>
      </c>
      <c r="N9199" t="s">
        <v>84</v>
      </c>
      <c r="O9199" t="s">
        <v>2196</v>
      </c>
      <c r="P9199" t="s">
        <v>86</v>
      </c>
    </row>
    <row r="9200" spans="1:16" x14ac:dyDescent="0.45">
      <c r="A9200">
        <v>9199</v>
      </c>
      <c r="B9200" s="10">
        <v>45598</v>
      </c>
      <c r="C9200">
        <v>6880</v>
      </c>
      <c r="D9200" t="s">
        <v>80</v>
      </c>
      <c r="E9200">
        <v>44</v>
      </c>
      <c r="F9200" t="s">
        <v>7</v>
      </c>
      <c r="G9200">
        <v>3</v>
      </c>
      <c r="H9200">
        <v>2345.94</v>
      </c>
      <c r="I9200">
        <v>7037.82</v>
      </c>
      <c r="J9200" t="s">
        <v>97</v>
      </c>
      <c r="K9200" t="s">
        <v>82</v>
      </c>
      <c r="L9200" t="s">
        <v>145</v>
      </c>
      <c r="M9200">
        <v>2024</v>
      </c>
      <c r="N9200" t="s">
        <v>84</v>
      </c>
      <c r="O9200" t="s">
        <v>6418</v>
      </c>
      <c r="P9200" t="s">
        <v>86</v>
      </c>
    </row>
    <row r="9201" spans="1:16" x14ac:dyDescent="0.45">
      <c r="A9201">
        <v>9200</v>
      </c>
      <c r="B9201" s="10">
        <v>45598</v>
      </c>
      <c r="C9201">
        <v>6592</v>
      </c>
      <c r="D9201" t="s">
        <v>89</v>
      </c>
      <c r="E9201">
        <v>53</v>
      </c>
      <c r="F9201" t="s">
        <v>102</v>
      </c>
      <c r="G9201">
        <v>4</v>
      </c>
      <c r="H9201">
        <v>921.03</v>
      </c>
      <c r="I9201">
        <v>3684.12</v>
      </c>
      <c r="J9201" t="s">
        <v>93</v>
      </c>
      <c r="K9201" t="s">
        <v>82</v>
      </c>
      <c r="L9201" t="s">
        <v>145</v>
      </c>
      <c r="M9201">
        <v>2024</v>
      </c>
      <c r="N9201" t="s">
        <v>84</v>
      </c>
      <c r="O9201" t="s">
        <v>2197</v>
      </c>
      <c r="P9201" t="s">
        <v>86</v>
      </c>
    </row>
    <row r="9202" spans="1:16" x14ac:dyDescent="0.45">
      <c r="A9202">
        <v>9201</v>
      </c>
      <c r="B9202" s="10">
        <v>45598</v>
      </c>
      <c r="C9202">
        <v>8091</v>
      </c>
      <c r="D9202" t="s">
        <v>89</v>
      </c>
      <c r="E9202">
        <v>23</v>
      </c>
      <c r="F9202" t="s">
        <v>7</v>
      </c>
      <c r="G9202">
        <v>3</v>
      </c>
      <c r="H9202">
        <v>3909.54</v>
      </c>
      <c r="I9202">
        <v>11728.62</v>
      </c>
      <c r="J9202" t="s">
        <v>95</v>
      </c>
      <c r="K9202" t="s">
        <v>82</v>
      </c>
      <c r="L9202" t="s">
        <v>145</v>
      </c>
      <c r="M9202">
        <v>2024</v>
      </c>
      <c r="N9202" t="s">
        <v>84</v>
      </c>
      <c r="O9202" t="s">
        <v>8710</v>
      </c>
      <c r="P9202" t="s">
        <v>748</v>
      </c>
    </row>
    <row r="9203" spans="1:16" x14ac:dyDescent="0.45">
      <c r="A9203">
        <v>9202</v>
      </c>
      <c r="B9203" s="10">
        <v>45598</v>
      </c>
      <c r="C9203">
        <v>1591</v>
      </c>
      <c r="D9203" t="s">
        <v>89</v>
      </c>
      <c r="E9203">
        <v>23</v>
      </c>
      <c r="F9203" t="s">
        <v>9</v>
      </c>
      <c r="G9203">
        <v>2</v>
      </c>
      <c r="H9203">
        <v>4336.5200000000004</v>
      </c>
      <c r="I9203">
        <v>8673.0400000000009</v>
      </c>
      <c r="J9203" t="s">
        <v>95</v>
      </c>
      <c r="K9203" t="s">
        <v>82</v>
      </c>
      <c r="L9203" t="s">
        <v>145</v>
      </c>
      <c r="M9203">
        <v>2024</v>
      </c>
      <c r="N9203" t="s">
        <v>84</v>
      </c>
      <c r="O9203" t="s">
        <v>2631</v>
      </c>
      <c r="P9203" t="s">
        <v>86</v>
      </c>
    </row>
    <row r="9204" spans="1:16" x14ac:dyDescent="0.45">
      <c r="A9204">
        <v>9203</v>
      </c>
      <c r="B9204" s="10">
        <v>45598</v>
      </c>
      <c r="C9204">
        <v>7277</v>
      </c>
      <c r="D9204" t="s">
        <v>80</v>
      </c>
      <c r="E9204">
        <v>62</v>
      </c>
      <c r="F9204" t="s">
        <v>6</v>
      </c>
      <c r="G9204">
        <v>2</v>
      </c>
      <c r="H9204">
        <v>4145.04</v>
      </c>
      <c r="I9204">
        <v>8290.08</v>
      </c>
      <c r="J9204" t="s">
        <v>81</v>
      </c>
      <c r="K9204" t="s">
        <v>82</v>
      </c>
      <c r="L9204" t="s">
        <v>145</v>
      </c>
      <c r="M9204">
        <v>2024</v>
      </c>
      <c r="N9204" t="s">
        <v>84</v>
      </c>
      <c r="O9204" t="s">
        <v>3218</v>
      </c>
      <c r="P9204" t="s">
        <v>86</v>
      </c>
    </row>
    <row r="9205" spans="1:16" x14ac:dyDescent="0.45">
      <c r="A9205">
        <v>9204</v>
      </c>
      <c r="B9205" s="10">
        <v>45598</v>
      </c>
      <c r="C9205">
        <v>3260</v>
      </c>
      <c r="D9205" t="s">
        <v>89</v>
      </c>
      <c r="E9205">
        <v>21</v>
      </c>
      <c r="F9205" t="s">
        <v>7</v>
      </c>
      <c r="G9205">
        <v>2</v>
      </c>
      <c r="H9205">
        <v>2758.13</v>
      </c>
      <c r="I9205">
        <v>5516.26</v>
      </c>
      <c r="J9205" t="s">
        <v>95</v>
      </c>
      <c r="K9205" t="s">
        <v>82</v>
      </c>
      <c r="L9205" t="s">
        <v>145</v>
      </c>
      <c r="M9205">
        <v>2024</v>
      </c>
      <c r="N9205" t="s">
        <v>84</v>
      </c>
      <c r="O9205" t="s">
        <v>2632</v>
      </c>
      <c r="P9205" t="s">
        <v>86</v>
      </c>
    </row>
    <row r="9206" spans="1:16" x14ac:dyDescent="0.45">
      <c r="A9206">
        <v>9205</v>
      </c>
      <c r="B9206" s="10">
        <v>45598</v>
      </c>
      <c r="C9206">
        <v>1347</v>
      </c>
      <c r="D9206" t="s">
        <v>89</v>
      </c>
      <c r="E9206">
        <v>39</v>
      </c>
      <c r="F9206" t="s">
        <v>8</v>
      </c>
      <c r="G9206">
        <v>1</v>
      </c>
      <c r="H9206">
        <v>4197.8100000000004</v>
      </c>
      <c r="I9206">
        <v>4197.8100000000004</v>
      </c>
      <c r="J9206" t="s">
        <v>97</v>
      </c>
      <c r="K9206" t="s">
        <v>82</v>
      </c>
      <c r="L9206" t="s">
        <v>145</v>
      </c>
      <c r="M9206">
        <v>2024</v>
      </c>
      <c r="N9206" t="s">
        <v>84</v>
      </c>
      <c r="O9206" t="s">
        <v>5306</v>
      </c>
      <c r="P9206" t="s">
        <v>86</v>
      </c>
    </row>
    <row r="9207" spans="1:16" x14ac:dyDescent="0.45">
      <c r="A9207">
        <v>9206</v>
      </c>
      <c r="B9207" s="10">
        <v>45599</v>
      </c>
      <c r="C9207">
        <v>9357</v>
      </c>
      <c r="D9207" t="s">
        <v>80</v>
      </c>
      <c r="E9207">
        <v>57</v>
      </c>
      <c r="F9207" t="s">
        <v>6</v>
      </c>
      <c r="G9207">
        <v>4</v>
      </c>
      <c r="H9207">
        <v>3962.52</v>
      </c>
      <c r="I9207">
        <v>15850.08</v>
      </c>
      <c r="J9207" t="s">
        <v>81</v>
      </c>
      <c r="K9207" t="s">
        <v>82</v>
      </c>
      <c r="L9207" t="s">
        <v>145</v>
      </c>
      <c r="M9207">
        <v>2024</v>
      </c>
      <c r="N9207" t="s">
        <v>84</v>
      </c>
      <c r="O9207" t="s">
        <v>212</v>
      </c>
      <c r="P9207" t="s">
        <v>86</v>
      </c>
    </row>
    <row r="9208" spans="1:16" x14ac:dyDescent="0.45">
      <c r="A9208">
        <v>9207</v>
      </c>
      <c r="B9208" s="10">
        <v>45599</v>
      </c>
      <c r="C9208">
        <v>6032</v>
      </c>
      <c r="D9208" t="s">
        <v>80</v>
      </c>
      <c r="E9208">
        <v>44</v>
      </c>
      <c r="F9208" t="s">
        <v>9</v>
      </c>
      <c r="G9208">
        <v>4</v>
      </c>
      <c r="H9208">
        <v>4170.18</v>
      </c>
      <c r="I9208">
        <v>16680.72</v>
      </c>
      <c r="J9208" t="s">
        <v>97</v>
      </c>
      <c r="K9208" t="s">
        <v>82</v>
      </c>
      <c r="L9208" t="s">
        <v>145</v>
      </c>
      <c r="M9208">
        <v>2024</v>
      </c>
      <c r="N9208" t="s">
        <v>84</v>
      </c>
      <c r="O9208" t="s">
        <v>1881</v>
      </c>
      <c r="P9208" t="s">
        <v>86</v>
      </c>
    </row>
    <row r="9209" spans="1:16" x14ac:dyDescent="0.45">
      <c r="A9209">
        <v>9208</v>
      </c>
      <c r="B9209" s="10">
        <v>45599</v>
      </c>
      <c r="C9209">
        <v>5443</v>
      </c>
      <c r="D9209" t="s">
        <v>80</v>
      </c>
      <c r="E9209">
        <v>54</v>
      </c>
      <c r="F9209" t="s">
        <v>5</v>
      </c>
      <c r="G9209">
        <v>2</v>
      </c>
      <c r="H9209">
        <v>4910.57</v>
      </c>
      <c r="I9209">
        <v>9821.14</v>
      </c>
      <c r="J9209" t="s">
        <v>93</v>
      </c>
      <c r="K9209" t="s">
        <v>82</v>
      </c>
      <c r="L9209" t="s">
        <v>145</v>
      </c>
      <c r="M9209">
        <v>2024</v>
      </c>
      <c r="N9209" t="s">
        <v>84</v>
      </c>
      <c r="O9209" t="s">
        <v>3535</v>
      </c>
      <c r="P9209" t="s">
        <v>86</v>
      </c>
    </row>
    <row r="9210" spans="1:16" x14ac:dyDescent="0.45">
      <c r="A9210">
        <v>9209</v>
      </c>
      <c r="B9210" s="10">
        <v>45599</v>
      </c>
      <c r="C9210">
        <v>9774</v>
      </c>
      <c r="D9210" t="s">
        <v>89</v>
      </c>
      <c r="E9210">
        <v>19</v>
      </c>
      <c r="F9210" t="s">
        <v>7</v>
      </c>
      <c r="G9210">
        <v>5</v>
      </c>
      <c r="H9210">
        <v>4059.5</v>
      </c>
      <c r="I9210">
        <v>20297.5</v>
      </c>
      <c r="J9210" t="s">
        <v>95</v>
      </c>
      <c r="K9210" t="s">
        <v>82</v>
      </c>
      <c r="L9210" t="s">
        <v>145</v>
      </c>
      <c r="M9210">
        <v>2024</v>
      </c>
      <c r="N9210" t="s">
        <v>84</v>
      </c>
      <c r="O9210" t="s">
        <v>4977</v>
      </c>
      <c r="P9210" t="s">
        <v>86</v>
      </c>
    </row>
    <row r="9211" spans="1:16" x14ac:dyDescent="0.45">
      <c r="A9211">
        <v>9210</v>
      </c>
      <c r="B9211" s="10">
        <v>45599</v>
      </c>
      <c r="C9211">
        <v>7869</v>
      </c>
      <c r="D9211" t="s">
        <v>80</v>
      </c>
      <c r="E9211">
        <v>26</v>
      </c>
      <c r="F9211" t="s">
        <v>7</v>
      </c>
      <c r="G9211">
        <v>4</v>
      </c>
      <c r="H9211">
        <v>1389.92</v>
      </c>
      <c r="I9211">
        <v>5559.68</v>
      </c>
      <c r="J9211" t="s">
        <v>87</v>
      </c>
      <c r="K9211" t="s">
        <v>82</v>
      </c>
      <c r="L9211" t="s">
        <v>145</v>
      </c>
      <c r="M9211">
        <v>2024</v>
      </c>
      <c r="N9211" t="s">
        <v>84</v>
      </c>
      <c r="O9211" t="s">
        <v>1191</v>
      </c>
      <c r="P9211" t="s">
        <v>86</v>
      </c>
    </row>
    <row r="9212" spans="1:16" x14ac:dyDescent="0.45">
      <c r="A9212">
        <v>9211</v>
      </c>
      <c r="B9212" s="10">
        <v>45599</v>
      </c>
      <c r="C9212">
        <v>6696</v>
      </c>
      <c r="D9212" t="s">
        <v>89</v>
      </c>
      <c r="E9212">
        <v>28</v>
      </c>
      <c r="F9212" t="s">
        <v>6</v>
      </c>
      <c r="G9212">
        <v>3</v>
      </c>
      <c r="H9212">
        <v>4113.2700000000004</v>
      </c>
      <c r="I9212">
        <v>12339.81</v>
      </c>
      <c r="J9212" t="s">
        <v>87</v>
      </c>
      <c r="K9212" t="s">
        <v>82</v>
      </c>
      <c r="L9212" t="s">
        <v>145</v>
      </c>
      <c r="M9212">
        <v>2024</v>
      </c>
      <c r="N9212" t="s">
        <v>84</v>
      </c>
      <c r="O9212" t="s">
        <v>8375</v>
      </c>
      <c r="P9212" t="s">
        <v>748</v>
      </c>
    </row>
    <row r="9213" spans="1:16" x14ac:dyDescent="0.45">
      <c r="A9213">
        <v>9212</v>
      </c>
      <c r="B9213" s="10">
        <v>45599</v>
      </c>
      <c r="C9213">
        <v>4038</v>
      </c>
      <c r="D9213" t="s">
        <v>80</v>
      </c>
      <c r="E9213">
        <v>37</v>
      </c>
      <c r="F9213" t="s">
        <v>5</v>
      </c>
      <c r="G9213">
        <v>4</v>
      </c>
      <c r="H9213">
        <v>1909.39</v>
      </c>
      <c r="I9213">
        <v>7637.56</v>
      </c>
      <c r="J9213" t="s">
        <v>97</v>
      </c>
      <c r="K9213" t="s">
        <v>82</v>
      </c>
      <c r="L9213" t="s">
        <v>145</v>
      </c>
      <c r="M9213">
        <v>2024</v>
      </c>
      <c r="N9213" t="s">
        <v>84</v>
      </c>
      <c r="O9213" t="s">
        <v>1882</v>
      </c>
      <c r="P9213" t="s">
        <v>86</v>
      </c>
    </row>
    <row r="9214" spans="1:16" x14ac:dyDescent="0.45">
      <c r="A9214">
        <v>9213</v>
      </c>
      <c r="B9214" s="10">
        <v>45599</v>
      </c>
      <c r="C9214">
        <v>3845</v>
      </c>
      <c r="D9214" t="s">
        <v>80</v>
      </c>
      <c r="E9214">
        <v>60</v>
      </c>
      <c r="F9214" t="s">
        <v>5</v>
      </c>
      <c r="G9214">
        <v>4</v>
      </c>
      <c r="H9214">
        <v>2605.15</v>
      </c>
      <c r="I9214">
        <v>10420.6</v>
      </c>
      <c r="J9214" t="s">
        <v>81</v>
      </c>
      <c r="K9214" t="s">
        <v>82</v>
      </c>
      <c r="L9214" t="s">
        <v>145</v>
      </c>
      <c r="M9214">
        <v>2024</v>
      </c>
      <c r="N9214" t="s">
        <v>84</v>
      </c>
      <c r="O9214" t="s">
        <v>1552</v>
      </c>
      <c r="P9214" t="s">
        <v>86</v>
      </c>
    </row>
    <row r="9215" spans="1:16" x14ac:dyDescent="0.45">
      <c r="A9215">
        <v>9214</v>
      </c>
      <c r="B9215" s="10">
        <v>45599</v>
      </c>
      <c r="C9215">
        <v>8864</v>
      </c>
      <c r="D9215" t="s">
        <v>89</v>
      </c>
      <c r="E9215">
        <v>56</v>
      </c>
      <c r="F9215" t="s">
        <v>9</v>
      </c>
      <c r="G9215">
        <v>3</v>
      </c>
      <c r="H9215">
        <v>3992.18</v>
      </c>
      <c r="I9215">
        <v>11976.54</v>
      </c>
      <c r="J9215" t="s">
        <v>81</v>
      </c>
      <c r="K9215" t="s">
        <v>82</v>
      </c>
      <c r="L9215" t="s">
        <v>145</v>
      </c>
      <c r="M9215">
        <v>2024</v>
      </c>
      <c r="N9215" t="s">
        <v>84</v>
      </c>
      <c r="O9215" t="s">
        <v>8465</v>
      </c>
      <c r="P9215" t="s">
        <v>748</v>
      </c>
    </row>
    <row r="9216" spans="1:16" x14ac:dyDescent="0.45">
      <c r="A9216">
        <v>9215</v>
      </c>
      <c r="B9216" s="10">
        <v>45599</v>
      </c>
      <c r="C9216">
        <v>7609</v>
      </c>
      <c r="D9216" t="s">
        <v>89</v>
      </c>
      <c r="E9216">
        <v>31</v>
      </c>
      <c r="F9216" t="s">
        <v>6</v>
      </c>
      <c r="G9216">
        <v>2</v>
      </c>
      <c r="H9216">
        <v>1617.76</v>
      </c>
      <c r="I9216">
        <v>3235.52</v>
      </c>
      <c r="J9216" t="s">
        <v>87</v>
      </c>
      <c r="K9216" t="s">
        <v>82</v>
      </c>
      <c r="L9216" t="s">
        <v>145</v>
      </c>
      <c r="M9216">
        <v>2024</v>
      </c>
      <c r="N9216" t="s">
        <v>84</v>
      </c>
      <c r="O9216" t="s">
        <v>3877</v>
      </c>
      <c r="P9216" t="s">
        <v>86</v>
      </c>
    </row>
    <row r="9217" spans="1:16" x14ac:dyDescent="0.45">
      <c r="A9217">
        <v>9216</v>
      </c>
      <c r="B9217" s="10">
        <v>45599</v>
      </c>
      <c r="C9217">
        <v>2265</v>
      </c>
      <c r="D9217" t="s">
        <v>89</v>
      </c>
      <c r="E9217">
        <v>43</v>
      </c>
      <c r="F9217" t="s">
        <v>102</v>
      </c>
      <c r="G9217">
        <v>2</v>
      </c>
      <c r="H9217">
        <v>179.11</v>
      </c>
      <c r="I9217">
        <v>358.22</v>
      </c>
      <c r="J9217" t="s">
        <v>97</v>
      </c>
      <c r="K9217" t="s">
        <v>567</v>
      </c>
      <c r="L9217" t="s">
        <v>145</v>
      </c>
      <c r="M9217">
        <v>2024</v>
      </c>
      <c r="N9217" t="s">
        <v>84</v>
      </c>
      <c r="O9217" t="s">
        <v>7201</v>
      </c>
      <c r="P9217" t="s">
        <v>86</v>
      </c>
    </row>
    <row r="9218" spans="1:16" x14ac:dyDescent="0.45">
      <c r="A9218">
        <v>9217</v>
      </c>
      <c r="B9218" s="10">
        <v>45599</v>
      </c>
      <c r="C9218">
        <v>3274</v>
      </c>
      <c r="D9218" t="s">
        <v>89</v>
      </c>
      <c r="E9218">
        <v>55</v>
      </c>
      <c r="F9218" t="s">
        <v>5</v>
      </c>
      <c r="G9218">
        <v>3</v>
      </c>
      <c r="H9218">
        <v>3604.82</v>
      </c>
      <c r="I9218">
        <v>10814.46</v>
      </c>
      <c r="J9218" t="s">
        <v>81</v>
      </c>
      <c r="K9218" t="s">
        <v>82</v>
      </c>
      <c r="L9218" t="s">
        <v>145</v>
      </c>
      <c r="M9218">
        <v>2024</v>
      </c>
      <c r="N9218" t="s">
        <v>84</v>
      </c>
      <c r="O9218" t="s">
        <v>8466</v>
      </c>
      <c r="P9218" t="s">
        <v>748</v>
      </c>
    </row>
    <row r="9219" spans="1:16" x14ac:dyDescent="0.45">
      <c r="A9219">
        <v>9218</v>
      </c>
      <c r="B9219" s="10">
        <v>45599</v>
      </c>
      <c r="C9219">
        <v>3470</v>
      </c>
      <c r="D9219" t="s">
        <v>80</v>
      </c>
      <c r="E9219">
        <v>47</v>
      </c>
      <c r="F9219" t="s">
        <v>7</v>
      </c>
      <c r="G9219">
        <v>4</v>
      </c>
      <c r="H9219">
        <v>4515.76</v>
      </c>
      <c r="I9219">
        <v>18063.04</v>
      </c>
      <c r="J9219" t="s">
        <v>93</v>
      </c>
      <c r="K9219" t="s">
        <v>82</v>
      </c>
      <c r="L9219" t="s">
        <v>145</v>
      </c>
      <c r="M9219">
        <v>2024</v>
      </c>
      <c r="N9219" t="s">
        <v>668</v>
      </c>
      <c r="O9219" t="s">
        <v>10080</v>
      </c>
      <c r="P9219" t="s">
        <v>86</v>
      </c>
    </row>
    <row r="9220" spans="1:16" x14ac:dyDescent="0.45">
      <c r="A9220">
        <v>9219</v>
      </c>
      <c r="B9220" s="10">
        <v>45599</v>
      </c>
      <c r="C9220">
        <v>3577</v>
      </c>
      <c r="D9220" t="s">
        <v>80</v>
      </c>
      <c r="E9220">
        <v>53</v>
      </c>
      <c r="F9220" t="s">
        <v>5</v>
      </c>
      <c r="G9220">
        <v>4</v>
      </c>
      <c r="H9220">
        <v>4643.05</v>
      </c>
      <c r="I9220">
        <v>18572.2</v>
      </c>
      <c r="J9220" t="s">
        <v>93</v>
      </c>
      <c r="K9220" t="s">
        <v>82</v>
      </c>
      <c r="L9220" t="s">
        <v>145</v>
      </c>
      <c r="M9220">
        <v>2024</v>
      </c>
      <c r="N9220" t="s">
        <v>84</v>
      </c>
      <c r="O9220" t="s">
        <v>2198</v>
      </c>
      <c r="P9220" t="s">
        <v>86</v>
      </c>
    </row>
    <row r="9221" spans="1:16" x14ac:dyDescent="0.45">
      <c r="A9221">
        <v>9220</v>
      </c>
      <c r="B9221" s="10">
        <v>45600</v>
      </c>
      <c r="C9221">
        <v>4660</v>
      </c>
      <c r="D9221" t="s">
        <v>80</v>
      </c>
      <c r="E9221">
        <v>55</v>
      </c>
      <c r="F9221" t="s">
        <v>9</v>
      </c>
      <c r="G9221">
        <v>2</v>
      </c>
      <c r="H9221">
        <v>4004.61</v>
      </c>
      <c r="I9221">
        <v>8009.22</v>
      </c>
      <c r="J9221" t="s">
        <v>81</v>
      </c>
      <c r="K9221" t="s">
        <v>82</v>
      </c>
      <c r="L9221" t="s">
        <v>145</v>
      </c>
      <c r="M9221">
        <v>2024</v>
      </c>
      <c r="N9221" t="s">
        <v>84</v>
      </c>
      <c r="O9221" t="s">
        <v>314</v>
      </c>
      <c r="P9221" t="s">
        <v>86</v>
      </c>
    </row>
    <row r="9222" spans="1:16" x14ac:dyDescent="0.45">
      <c r="A9222">
        <v>9221</v>
      </c>
      <c r="B9222" s="10">
        <v>45600</v>
      </c>
      <c r="C9222">
        <v>2068</v>
      </c>
      <c r="D9222" t="s">
        <v>89</v>
      </c>
      <c r="E9222">
        <v>52</v>
      </c>
      <c r="F9222" t="s">
        <v>9</v>
      </c>
      <c r="G9222">
        <v>1</v>
      </c>
      <c r="H9222">
        <v>4678.96</v>
      </c>
      <c r="I9222">
        <v>4678.96</v>
      </c>
      <c r="J9222" t="s">
        <v>93</v>
      </c>
      <c r="K9222" t="s">
        <v>82</v>
      </c>
      <c r="L9222" t="s">
        <v>145</v>
      </c>
      <c r="M9222">
        <v>2024</v>
      </c>
      <c r="N9222" t="s">
        <v>84</v>
      </c>
      <c r="O9222" t="s">
        <v>5728</v>
      </c>
      <c r="P9222" t="s">
        <v>86</v>
      </c>
    </row>
    <row r="9223" spans="1:16" x14ac:dyDescent="0.45">
      <c r="A9223">
        <v>9222</v>
      </c>
      <c r="B9223" s="10">
        <v>45600</v>
      </c>
      <c r="C9223">
        <v>6591</v>
      </c>
      <c r="D9223" t="s">
        <v>89</v>
      </c>
      <c r="E9223">
        <v>23</v>
      </c>
      <c r="F9223" t="s">
        <v>7</v>
      </c>
      <c r="G9223">
        <v>2</v>
      </c>
      <c r="H9223">
        <v>4112.25</v>
      </c>
      <c r="I9223">
        <v>8224.5</v>
      </c>
      <c r="J9223" t="s">
        <v>95</v>
      </c>
      <c r="K9223" t="s">
        <v>82</v>
      </c>
      <c r="L9223" t="s">
        <v>145</v>
      </c>
      <c r="M9223">
        <v>2024</v>
      </c>
      <c r="N9223" t="s">
        <v>84</v>
      </c>
      <c r="O9223" t="s">
        <v>2633</v>
      </c>
      <c r="P9223" t="s">
        <v>86</v>
      </c>
    </row>
    <row r="9224" spans="1:16" x14ac:dyDescent="0.45">
      <c r="A9224">
        <v>9223</v>
      </c>
      <c r="B9224" s="10">
        <v>45600</v>
      </c>
      <c r="C9224">
        <v>6974</v>
      </c>
      <c r="D9224" t="s">
        <v>80</v>
      </c>
      <c r="E9224">
        <v>20</v>
      </c>
      <c r="F9224" t="s">
        <v>7</v>
      </c>
      <c r="G9224">
        <v>3</v>
      </c>
      <c r="H9224">
        <v>198.99</v>
      </c>
      <c r="I9224">
        <v>596.97</v>
      </c>
      <c r="J9224" t="s">
        <v>95</v>
      </c>
      <c r="K9224" t="s">
        <v>567</v>
      </c>
      <c r="L9224" t="s">
        <v>145</v>
      </c>
      <c r="M9224">
        <v>2024</v>
      </c>
      <c r="N9224" t="s">
        <v>84</v>
      </c>
      <c r="O9224" t="s">
        <v>7573</v>
      </c>
      <c r="P9224" t="s">
        <v>86</v>
      </c>
    </row>
    <row r="9225" spans="1:16" x14ac:dyDescent="0.45">
      <c r="A9225">
        <v>9224</v>
      </c>
      <c r="B9225" s="10">
        <v>45600</v>
      </c>
      <c r="C9225">
        <v>5829</v>
      </c>
      <c r="D9225" t="s">
        <v>80</v>
      </c>
      <c r="E9225">
        <v>18</v>
      </c>
      <c r="F9225" t="s">
        <v>7</v>
      </c>
      <c r="G9225">
        <v>1</v>
      </c>
      <c r="H9225">
        <v>1780.79</v>
      </c>
      <c r="I9225">
        <v>1780.79</v>
      </c>
      <c r="J9225" t="s">
        <v>95</v>
      </c>
      <c r="K9225" t="s">
        <v>567</v>
      </c>
      <c r="L9225" t="s">
        <v>145</v>
      </c>
      <c r="M9225">
        <v>2024</v>
      </c>
      <c r="N9225" t="s">
        <v>84</v>
      </c>
      <c r="O9225" t="s">
        <v>7749</v>
      </c>
      <c r="P9225" t="s">
        <v>86</v>
      </c>
    </row>
    <row r="9226" spans="1:16" x14ac:dyDescent="0.45">
      <c r="A9226">
        <v>9225</v>
      </c>
      <c r="B9226" s="10">
        <v>45600</v>
      </c>
      <c r="C9226">
        <v>2950</v>
      </c>
      <c r="D9226" t="s">
        <v>89</v>
      </c>
      <c r="E9226">
        <v>35</v>
      </c>
      <c r="F9226" t="s">
        <v>102</v>
      </c>
      <c r="G9226">
        <v>1</v>
      </c>
      <c r="H9226">
        <v>1713.73</v>
      </c>
      <c r="I9226">
        <v>1713.73</v>
      </c>
      <c r="J9226" t="s">
        <v>97</v>
      </c>
      <c r="K9226" t="s">
        <v>567</v>
      </c>
      <c r="L9226" t="s">
        <v>145</v>
      </c>
      <c r="M9226">
        <v>2024</v>
      </c>
      <c r="N9226" t="s">
        <v>84</v>
      </c>
      <c r="O9226" t="s">
        <v>7996</v>
      </c>
      <c r="P9226" t="s">
        <v>86</v>
      </c>
    </row>
    <row r="9227" spans="1:16" x14ac:dyDescent="0.45">
      <c r="A9227">
        <v>9226</v>
      </c>
      <c r="B9227" s="10">
        <v>45600</v>
      </c>
      <c r="C9227">
        <v>9283</v>
      </c>
      <c r="D9227" t="s">
        <v>80</v>
      </c>
      <c r="E9227">
        <v>40</v>
      </c>
      <c r="F9227" t="s">
        <v>7</v>
      </c>
      <c r="G9227">
        <v>3</v>
      </c>
      <c r="H9227">
        <v>1134.8599999999999</v>
      </c>
      <c r="I9227">
        <v>3404.58</v>
      </c>
      <c r="J9227" t="s">
        <v>97</v>
      </c>
      <c r="K9227" t="s">
        <v>82</v>
      </c>
      <c r="L9227" t="s">
        <v>145</v>
      </c>
      <c r="M9227">
        <v>2024</v>
      </c>
      <c r="N9227" t="s">
        <v>84</v>
      </c>
      <c r="O9227" t="s">
        <v>6419</v>
      </c>
      <c r="P9227" t="s">
        <v>86</v>
      </c>
    </row>
    <row r="9228" spans="1:16" x14ac:dyDescent="0.45">
      <c r="A9228">
        <v>9227</v>
      </c>
      <c r="B9228" s="10">
        <v>45600</v>
      </c>
      <c r="C9228">
        <v>4093</v>
      </c>
      <c r="D9228" t="s">
        <v>80</v>
      </c>
      <c r="E9228">
        <v>49</v>
      </c>
      <c r="F9228" t="s">
        <v>6</v>
      </c>
      <c r="G9228">
        <v>5</v>
      </c>
      <c r="H9228">
        <v>3999.79</v>
      </c>
      <c r="I9228">
        <v>19998.95</v>
      </c>
      <c r="J9228" t="s">
        <v>93</v>
      </c>
      <c r="K9228" t="s">
        <v>82</v>
      </c>
      <c r="L9228" t="s">
        <v>145</v>
      </c>
      <c r="M9228">
        <v>2024</v>
      </c>
      <c r="N9228" t="s">
        <v>84</v>
      </c>
      <c r="O9228" t="s">
        <v>4367</v>
      </c>
      <c r="P9228" t="s">
        <v>86</v>
      </c>
    </row>
    <row r="9229" spans="1:16" x14ac:dyDescent="0.45">
      <c r="A9229">
        <v>9228</v>
      </c>
      <c r="B9229" s="10">
        <v>45600</v>
      </c>
      <c r="C9229">
        <v>6311</v>
      </c>
      <c r="D9229" t="s">
        <v>80</v>
      </c>
      <c r="E9229">
        <v>46</v>
      </c>
      <c r="F9229" t="s">
        <v>9</v>
      </c>
      <c r="G9229">
        <v>2</v>
      </c>
      <c r="H9229">
        <v>2624.44</v>
      </c>
      <c r="I9229">
        <v>5248.88</v>
      </c>
      <c r="J9229" t="s">
        <v>93</v>
      </c>
      <c r="K9229" t="s">
        <v>82</v>
      </c>
      <c r="L9229" t="s">
        <v>145</v>
      </c>
      <c r="M9229">
        <v>2024</v>
      </c>
      <c r="N9229" t="s">
        <v>84</v>
      </c>
      <c r="O9229" t="s">
        <v>3536</v>
      </c>
      <c r="P9229" t="s">
        <v>86</v>
      </c>
    </row>
    <row r="9230" spans="1:16" x14ac:dyDescent="0.45">
      <c r="A9230">
        <v>9229</v>
      </c>
      <c r="B9230" s="10">
        <v>45600</v>
      </c>
      <c r="C9230">
        <v>2387</v>
      </c>
      <c r="D9230" t="s">
        <v>89</v>
      </c>
      <c r="E9230">
        <v>40</v>
      </c>
      <c r="F9230" t="s">
        <v>9</v>
      </c>
      <c r="G9230">
        <v>4</v>
      </c>
      <c r="H9230">
        <v>4189.63</v>
      </c>
      <c r="I9230">
        <v>16758.52</v>
      </c>
      <c r="J9230" t="s">
        <v>97</v>
      </c>
      <c r="K9230" t="s">
        <v>82</v>
      </c>
      <c r="L9230" t="s">
        <v>145</v>
      </c>
      <c r="M9230">
        <v>2024</v>
      </c>
      <c r="N9230" t="s">
        <v>84</v>
      </c>
      <c r="O9230" t="s">
        <v>1883</v>
      </c>
      <c r="P9230" t="s">
        <v>86</v>
      </c>
    </row>
    <row r="9231" spans="1:16" x14ac:dyDescent="0.45">
      <c r="A9231">
        <v>9230</v>
      </c>
      <c r="B9231" s="10">
        <v>45600</v>
      </c>
      <c r="C9231">
        <v>5274</v>
      </c>
      <c r="D9231" t="s">
        <v>80</v>
      </c>
      <c r="E9231">
        <v>53</v>
      </c>
      <c r="F9231" t="s">
        <v>5</v>
      </c>
      <c r="G9231">
        <v>2</v>
      </c>
      <c r="H9231">
        <v>3026.68</v>
      </c>
      <c r="I9231">
        <v>6053.36</v>
      </c>
      <c r="J9231" t="s">
        <v>93</v>
      </c>
      <c r="K9231" t="s">
        <v>82</v>
      </c>
      <c r="L9231" t="s">
        <v>145</v>
      </c>
      <c r="M9231">
        <v>2024</v>
      </c>
      <c r="N9231" t="s">
        <v>84</v>
      </c>
      <c r="O9231" t="s">
        <v>3537</v>
      </c>
      <c r="P9231" t="s">
        <v>86</v>
      </c>
    </row>
    <row r="9232" spans="1:16" x14ac:dyDescent="0.45">
      <c r="A9232">
        <v>9231</v>
      </c>
      <c r="B9232" s="10">
        <v>45600</v>
      </c>
      <c r="C9232">
        <v>3285</v>
      </c>
      <c r="D9232" t="s">
        <v>89</v>
      </c>
      <c r="E9232">
        <v>23</v>
      </c>
      <c r="F9232" t="s">
        <v>7</v>
      </c>
      <c r="G9232">
        <v>3</v>
      </c>
      <c r="H9232">
        <v>2973.52</v>
      </c>
      <c r="I9232">
        <v>8920.56</v>
      </c>
      <c r="J9232" t="s">
        <v>95</v>
      </c>
      <c r="K9232" t="s">
        <v>82</v>
      </c>
      <c r="L9232" t="s">
        <v>145</v>
      </c>
      <c r="M9232">
        <v>2024</v>
      </c>
      <c r="N9232" t="s">
        <v>84</v>
      </c>
      <c r="O9232" t="s">
        <v>6953</v>
      </c>
      <c r="P9232" t="s">
        <v>86</v>
      </c>
    </row>
    <row r="9233" spans="1:16" x14ac:dyDescent="0.45">
      <c r="A9233">
        <v>9232</v>
      </c>
      <c r="B9233" s="10">
        <v>45600</v>
      </c>
      <c r="C9233">
        <v>4206</v>
      </c>
      <c r="D9233" t="s">
        <v>80</v>
      </c>
      <c r="E9233">
        <v>34</v>
      </c>
      <c r="F9233" t="s">
        <v>102</v>
      </c>
      <c r="G9233">
        <v>4</v>
      </c>
      <c r="H9233">
        <v>1951.53</v>
      </c>
      <c r="I9233">
        <v>7806.12</v>
      </c>
      <c r="J9233" t="s">
        <v>87</v>
      </c>
      <c r="K9233" t="s">
        <v>82</v>
      </c>
      <c r="L9233" t="s">
        <v>145</v>
      </c>
      <c r="M9233">
        <v>2024</v>
      </c>
      <c r="N9233" t="s">
        <v>84</v>
      </c>
      <c r="O9233" t="s">
        <v>1192</v>
      </c>
      <c r="P9233" t="s">
        <v>86</v>
      </c>
    </row>
    <row r="9234" spans="1:16" x14ac:dyDescent="0.45">
      <c r="A9234">
        <v>9233</v>
      </c>
      <c r="B9234" s="10">
        <v>45601</v>
      </c>
      <c r="C9234">
        <v>3924</v>
      </c>
      <c r="D9234" t="s">
        <v>89</v>
      </c>
      <c r="E9234">
        <v>35</v>
      </c>
      <c r="F9234" t="s">
        <v>6</v>
      </c>
      <c r="G9234">
        <v>5</v>
      </c>
      <c r="H9234">
        <v>3958.53</v>
      </c>
      <c r="I9234">
        <v>19792.650000000001</v>
      </c>
      <c r="J9234" t="s">
        <v>97</v>
      </c>
      <c r="K9234" t="s">
        <v>82</v>
      </c>
      <c r="L9234" t="s">
        <v>145</v>
      </c>
      <c r="M9234">
        <v>2024</v>
      </c>
      <c r="N9234" t="s">
        <v>84</v>
      </c>
      <c r="O9234" t="s">
        <v>401</v>
      </c>
      <c r="P9234" t="s">
        <v>86</v>
      </c>
    </row>
    <row r="9235" spans="1:16" x14ac:dyDescent="0.45">
      <c r="A9235">
        <v>9234</v>
      </c>
      <c r="B9235" s="10">
        <v>45601</v>
      </c>
      <c r="C9235">
        <v>8045</v>
      </c>
      <c r="D9235" t="s">
        <v>80</v>
      </c>
      <c r="E9235">
        <v>48</v>
      </c>
      <c r="F9235" t="s">
        <v>8</v>
      </c>
      <c r="G9235">
        <v>3</v>
      </c>
      <c r="H9235">
        <v>3431.3</v>
      </c>
      <c r="I9235">
        <v>10293.9</v>
      </c>
      <c r="J9235" t="s">
        <v>93</v>
      </c>
      <c r="K9235" t="s">
        <v>82</v>
      </c>
      <c r="L9235" t="s">
        <v>145</v>
      </c>
      <c r="M9235">
        <v>2024</v>
      </c>
      <c r="N9235" t="s">
        <v>84</v>
      </c>
      <c r="O9235" t="s">
        <v>8561</v>
      </c>
      <c r="P9235" t="s">
        <v>748</v>
      </c>
    </row>
    <row r="9236" spans="1:16" x14ac:dyDescent="0.45">
      <c r="A9236">
        <v>9235</v>
      </c>
      <c r="B9236" s="10">
        <v>45601</v>
      </c>
      <c r="C9236">
        <v>9471</v>
      </c>
      <c r="D9236" t="s">
        <v>80</v>
      </c>
      <c r="E9236">
        <v>23</v>
      </c>
      <c r="F9236" t="s">
        <v>5</v>
      </c>
      <c r="G9236">
        <v>2</v>
      </c>
      <c r="H9236">
        <v>1726.82</v>
      </c>
      <c r="I9236">
        <v>3453.64</v>
      </c>
      <c r="J9236" t="s">
        <v>95</v>
      </c>
      <c r="K9236" t="s">
        <v>82</v>
      </c>
      <c r="L9236" t="s">
        <v>145</v>
      </c>
      <c r="M9236">
        <v>2024</v>
      </c>
      <c r="N9236" t="s">
        <v>84</v>
      </c>
      <c r="O9236" t="s">
        <v>2634</v>
      </c>
      <c r="P9236" t="s">
        <v>86</v>
      </c>
    </row>
    <row r="9237" spans="1:16" x14ac:dyDescent="0.45">
      <c r="A9237">
        <v>9236</v>
      </c>
      <c r="B9237" s="10">
        <v>45601</v>
      </c>
      <c r="C9237">
        <v>2618</v>
      </c>
      <c r="D9237" t="s">
        <v>80</v>
      </c>
      <c r="E9237">
        <v>51</v>
      </c>
      <c r="F9237" t="s">
        <v>6</v>
      </c>
      <c r="G9237">
        <v>1</v>
      </c>
      <c r="H9237">
        <v>4968.1899999999996</v>
      </c>
      <c r="I9237">
        <v>4968.1899999999996</v>
      </c>
      <c r="J9237" t="s">
        <v>93</v>
      </c>
      <c r="K9237" t="s">
        <v>82</v>
      </c>
      <c r="L9237" t="s">
        <v>145</v>
      </c>
      <c r="M9237">
        <v>2024</v>
      </c>
      <c r="N9237" t="s">
        <v>84</v>
      </c>
      <c r="O9237" t="s">
        <v>5729</v>
      </c>
      <c r="P9237" t="s">
        <v>86</v>
      </c>
    </row>
    <row r="9238" spans="1:16" x14ac:dyDescent="0.45">
      <c r="A9238">
        <v>9237</v>
      </c>
      <c r="B9238" s="10">
        <v>45601</v>
      </c>
      <c r="C9238">
        <v>9562</v>
      </c>
      <c r="D9238" t="s">
        <v>89</v>
      </c>
      <c r="E9238">
        <v>61</v>
      </c>
      <c r="F9238" t="s">
        <v>102</v>
      </c>
      <c r="G9238">
        <v>3</v>
      </c>
      <c r="H9238">
        <v>2340.81</v>
      </c>
      <c r="I9238">
        <v>7022.43</v>
      </c>
      <c r="J9238" t="s">
        <v>81</v>
      </c>
      <c r="K9238" t="s">
        <v>82</v>
      </c>
      <c r="L9238" t="s">
        <v>145</v>
      </c>
      <c r="M9238">
        <v>2024</v>
      </c>
      <c r="N9238" t="s">
        <v>84</v>
      </c>
      <c r="O9238" t="s">
        <v>6811</v>
      </c>
      <c r="P9238" t="s">
        <v>86</v>
      </c>
    </row>
    <row r="9239" spans="1:16" x14ac:dyDescent="0.45">
      <c r="A9239">
        <v>9238</v>
      </c>
      <c r="B9239" s="10">
        <v>45601</v>
      </c>
      <c r="C9239">
        <v>6896</v>
      </c>
      <c r="D9239" t="s">
        <v>80</v>
      </c>
      <c r="E9239">
        <v>61</v>
      </c>
      <c r="F9239" t="s">
        <v>7</v>
      </c>
      <c r="G9239">
        <v>3</v>
      </c>
      <c r="H9239">
        <v>1617.12</v>
      </c>
      <c r="I9239">
        <v>4851.3599999999997</v>
      </c>
      <c r="J9239" t="s">
        <v>81</v>
      </c>
      <c r="K9239" t="s">
        <v>82</v>
      </c>
      <c r="L9239" t="s">
        <v>145</v>
      </c>
      <c r="M9239">
        <v>2024</v>
      </c>
      <c r="N9239" t="s">
        <v>84</v>
      </c>
      <c r="O9239" t="s">
        <v>6812</v>
      </c>
      <c r="P9239" t="s">
        <v>86</v>
      </c>
    </row>
    <row r="9240" spans="1:16" x14ac:dyDescent="0.45">
      <c r="A9240">
        <v>9239</v>
      </c>
      <c r="B9240" s="10">
        <v>45601</v>
      </c>
      <c r="C9240">
        <v>8843</v>
      </c>
      <c r="D9240" t="s">
        <v>80</v>
      </c>
      <c r="E9240">
        <v>44</v>
      </c>
      <c r="F9240" t="s">
        <v>102</v>
      </c>
      <c r="G9240">
        <v>2</v>
      </c>
      <c r="H9240">
        <v>3454.58</v>
      </c>
      <c r="I9240">
        <v>6909.16</v>
      </c>
      <c r="J9240" t="s">
        <v>97</v>
      </c>
      <c r="K9240" t="s">
        <v>82</v>
      </c>
      <c r="L9240" t="s">
        <v>145</v>
      </c>
      <c r="M9240">
        <v>2024</v>
      </c>
      <c r="N9240" t="s">
        <v>84</v>
      </c>
      <c r="O9240" t="s">
        <v>2920</v>
      </c>
      <c r="P9240" t="s">
        <v>86</v>
      </c>
    </row>
    <row r="9241" spans="1:16" x14ac:dyDescent="0.45">
      <c r="A9241">
        <v>9240</v>
      </c>
      <c r="B9241" s="10">
        <v>45601</v>
      </c>
      <c r="C9241">
        <v>8063</v>
      </c>
      <c r="D9241" t="s">
        <v>89</v>
      </c>
      <c r="E9241">
        <v>53</v>
      </c>
      <c r="F9241" t="s">
        <v>8</v>
      </c>
      <c r="G9241">
        <v>5</v>
      </c>
      <c r="H9241">
        <v>1152.9000000000001</v>
      </c>
      <c r="I9241">
        <v>5764.5</v>
      </c>
      <c r="J9241" t="s">
        <v>93</v>
      </c>
      <c r="K9241" t="s">
        <v>82</v>
      </c>
      <c r="L9241" t="s">
        <v>145</v>
      </c>
      <c r="M9241">
        <v>2024</v>
      </c>
      <c r="N9241" t="s">
        <v>84</v>
      </c>
      <c r="O9241" t="s">
        <v>4368</v>
      </c>
      <c r="P9241" t="s">
        <v>86</v>
      </c>
    </row>
    <row r="9242" spans="1:16" x14ac:dyDescent="0.45">
      <c r="A9242">
        <v>9241</v>
      </c>
      <c r="B9242" s="10">
        <v>45601</v>
      </c>
      <c r="C9242">
        <v>9495</v>
      </c>
      <c r="D9242" t="s">
        <v>89</v>
      </c>
      <c r="E9242">
        <v>59</v>
      </c>
      <c r="F9242" t="s">
        <v>6</v>
      </c>
      <c r="G9242">
        <v>2</v>
      </c>
      <c r="H9242">
        <v>4161.6899999999996</v>
      </c>
      <c r="I9242">
        <v>8323.3799999999992</v>
      </c>
      <c r="J9242" t="s">
        <v>81</v>
      </c>
      <c r="K9242" t="s">
        <v>82</v>
      </c>
      <c r="L9242" t="s">
        <v>145</v>
      </c>
      <c r="M9242">
        <v>2024</v>
      </c>
      <c r="N9242" t="s">
        <v>84</v>
      </c>
      <c r="O9242" t="s">
        <v>3219</v>
      </c>
      <c r="P9242" t="s">
        <v>86</v>
      </c>
    </row>
    <row r="9243" spans="1:16" x14ac:dyDescent="0.45">
      <c r="A9243">
        <v>9242</v>
      </c>
      <c r="B9243" s="10">
        <v>45601</v>
      </c>
      <c r="C9243">
        <v>2348</v>
      </c>
      <c r="D9243" t="s">
        <v>80</v>
      </c>
      <c r="E9243">
        <v>42</v>
      </c>
      <c r="F9243" t="s">
        <v>102</v>
      </c>
      <c r="G9243">
        <v>2</v>
      </c>
      <c r="H9243">
        <v>3417.8</v>
      </c>
      <c r="I9243">
        <v>6835.6</v>
      </c>
      <c r="J9243" t="s">
        <v>97</v>
      </c>
      <c r="K9243" t="s">
        <v>82</v>
      </c>
      <c r="L9243" t="s">
        <v>145</v>
      </c>
      <c r="M9243">
        <v>2024</v>
      </c>
      <c r="N9243" t="s">
        <v>84</v>
      </c>
      <c r="O9243" t="s">
        <v>2921</v>
      </c>
      <c r="P9243" t="s">
        <v>86</v>
      </c>
    </row>
    <row r="9244" spans="1:16" x14ac:dyDescent="0.45">
      <c r="A9244">
        <v>9243</v>
      </c>
      <c r="B9244" s="10">
        <v>45601</v>
      </c>
      <c r="C9244">
        <v>6556</v>
      </c>
      <c r="D9244" t="s">
        <v>80</v>
      </c>
      <c r="E9244">
        <v>27</v>
      </c>
      <c r="F9244" t="s">
        <v>8</v>
      </c>
      <c r="G9244">
        <v>5</v>
      </c>
      <c r="H9244">
        <v>4356.82</v>
      </c>
      <c r="I9244">
        <v>21784.1</v>
      </c>
      <c r="J9244" t="s">
        <v>87</v>
      </c>
      <c r="K9244" t="s">
        <v>82</v>
      </c>
      <c r="L9244" t="s">
        <v>145</v>
      </c>
      <c r="M9244">
        <v>2024</v>
      </c>
      <c r="N9244" t="s">
        <v>84</v>
      </c>
      <c r="O9244" t="s">
        <v>4122</v>
      </c>
      <c r="P9244" t="s">
        <v>86</v>
      </c>
    </row>
    <row r="9245" spans="1:16" x14ac:dyDescent="0.45">
      <c r="A9245">
        <v>9244</v>
      </c>
      <c r="B9245" s="10">
        <v>45601</v>
      </c>
      <c r="C9245">
        <v>6289</v>
      </c>
      <c r="D9245" t="s">
        <v>80</v>
      </c>
      <c r="E9245">
        <v>56</v>
      </c>
      <c r="F9245" t="s">
        <v>8</v>
      </c>
      <c r="G9245">
        <v>5</v>
      </c>
      <c r="H9245">
        <v>1678.8</v>
      </c>
      <c r="I9245">
        <v>8394</v>
      </c>
      <c r="J9245" t="s">
        <v>81</v>
      </c>
      <c r="K9245" t="s">
        <v>82</v>
      </c>
      <c r="L9245" t="s">
        <v>145</v>
      </c>
      <c r="M9245">
        <v>2024</v>
      </c>
      <c r="N9245" t="s">
        <v>84</v>
      </c>
      <c r="O9245" t="s">
        <v>4810</v>
      </c>
      <c r="P9245" t="s">
        <v>86</v>
      </c>
    </row>
    <row r="9246" spans="1:16" x14ac:dyDescent="0.45">
      <c r="A9246">
        <v>9245</v>
      </c>
      <c r="B9246" s="10">
        <v>45601</v>
      </c>
      <c r="C9246">
        <v>3422</v>
      </c>
      <c r="D9246" t="s">
        <v>80</v>
      </c>
      <c r="E9246">
        <v>63</v>
      </c>
      <c r="F9246" t="s">
        <v>6</v>
      </c>
      <c r="G9246">
        <v>3</v>
      </c>
      <c r="H9246">
        <v>4279.41</v>
      </c>
      <c r="I9246">
        <v>12838.23</v>
      </c>
      <c r="J9246" t="s">
        <v>81</v>
      </c>
      <c r="K9246" t="s">
        <v>82</v>
      </c>
      <c r="L9246" t="s">
        <v>145</v>
      </c>
      <c r="M9246">
        <v>2024</v>
      </c>
      <c r="N9246" t="s">
        <v>84</v>
      </c>
      <c r="O9246" t="s">
        <v>6813</v>
      </c>
      <c r="P9246" t="s">
        <v>86</v>
      </c>
    </row>
    <row r="9247" spans="1:16" x14ac:dyDescent="0.45">
      <c r="A9247">
        <v>9246</v>
      </c>
      <c r="B9247" s="10">
        <v>45601</v>
      </c>
      <c r="C9247">
        <v>4628</v>
      </c>
      <c r="D9247" t="s">
        <v>80</v>
      </c>
      <c r="E9247">
        <v>56</v>
      </c>
      <c r="F9247" t="s">
        <v>8</v>
      </c>
      <c r="G9247">
        <v>1</v>
      </c>
      <c r="H9247">
        <v>2529.61</v>
      </c>
      <c r="I9247">
        <v>2529.61</v>
      </c>
      <c r="J9247" t="s">
        <v>81</v>
      </c>
      <c r="K9247" t="s">
        <v>82</v>
      </c>
      <c r="L9247" t="s">
        <v>145</v>
      </c>
      <c r="M9247">
        <v>2024</v>
      </c>
      <c r="N9247" t="s">
        <v>84</v>
      </c>
      <c r="O9247" t="s">
        <v>5967</v>
      </c>
      <c r="P9247" t="s">
        <v>86</v>
      </c>
    </row>
    <row r="9248" spans="1:16" x14ac:dyDescent="0.45">
      <c r="A9248">
        <v>9247</v>
      </c>
      <c r="B9248" s="10">
        <v>45602</v>
      </c>
      <c r="C9248">
        <v>3428</v>
      </c>
      <c r="D9248" t="s">
        <v>89</v>
      </c>
      <c r="E9248">
        <v>29</v>
      </c>
      <c r="F9248" t="s">
        <v>6</v>
      </c>
      <c r="G9248">
        <v>2</v>
      </c>
      <c r="H9248">
        <v>342.82</v>
      </c>
      <c r="I9248">
        <v>685.64</v>
      </c>
      <c r="J9248" t="s">
        <v>87</v>
      </c>
      <c r="K9248" t="s">
        <v>567</v>
      </c>
      <c r="L9248" t="s">
        <v>145</v>
      </c>
      <c r="M9248">
        <v>2024</v>
      </c>
      <c r="N9248" t="s">
        <v>84</v>
      </c>
      <c r="O9248" t="s">
        <v>662</v>
      </c>
      <c r="P9248" t="s">
        <v>86</v>
      </c>
    </row>
    <row r="9249" spans="1:16" x14ac:dyDescent="0.45">
      <c r="A9249">
        <v>9248</v>
      </c>
      <c r="B9249" s="10">
        <v>45602</v>
      </c>
      <c r="C9249">
        <v>4033</v>
      </c>
      <c r="D9249" t="s">
        <v>80</v>
      </c>
      <c r="E9249">
        <v>28</v>
      </c>
      <c r="F9249" t="s">
        <v>102</v>
      </c>
      <c r="G9249">
        <v>1</v>
      </c>
      <c r="H9249">
        <v>1011.14</v>
      </c>
      <c r="I9249">
        <v>1011.14</v>
      </c>
      <c r="J9249" t="s">
        <v>87</v>
      </c>
      <c r="K9249" t="s">
        <v>567</v>
      </c>
      <c r="L9249" t="s">
        <v>145</v>
      </c>
      <c r="M9249">
        <v>2024</v>
      </c>
      <c r="N9249" t="s">
        <v>84</v>
      </c>
      <c r="O9249" t="s">
        <v>8272</v>
      </c>
      <c r="P9249" t="s">
        <v>86</v>
      </c>
    </row>
    <row r="9250" spans="1:16" x14ac:dyDescent="0.45">
      <c r="A9250">
        <v>9249</v>
      </c>
      <c r="B9250" s="10">
        <v>45602</v>
      </c>
      <c r="C9250">
        <v>7157</v>
      </c>
      <c r="D9250" t="s">
        <v>89</v>
      </c>
      <c r="E9250">
        <v>60</v>
      </c>
      <c r="F9250" t="s">
        <v>7</v>
      </c>
      <c r="G9250">
        <v>5</v>
      </c>
      <c r="H9250">
        <v>1127.3599999999999</v>
      </c>
      <c r="I9250">
        <v>5636.8</v>
      </c>
      <c r="J9250" t="s">
        <v>81</v>
      </c>
      <c r="K9250" t="s">
        <v>82</v>
      </c>
      <c r="L9250" t="s">
        <v>145</v>
      </c>
      <c r="M9250">
        <v>2024</v>
      </c>
      <c r="N9250" t="s">
        <v>668</v>
      </c>
      <c r="O9250" t="s">
        <v>9316</v>
      </c>
      <c r="P9250" t="s">
        <v>748</v>
      </c>
    </row>
    <row r="9251" spans="1:16" x14ac:dyDescent="0.45">
      <c r="A9251">
        <v>9250</v>
      </c>
      <c r="B9251" s="10">
        <v>45602</v>
      </c>
      <c r="C9251">
        <v>9860</v>
      </c>
      <c r="D9251" t="s">
        <v>89</v>
      </c>
      <c r="E9251">
        <v>20</v>
      </c>
      <c r="F9251" t="s">
        <v>9</v>
      </c>
      <c r="G9251">
        <v>5</v>
      </c>
      <c r="H9251">
        <v>3851.56</v>
      </c>
      <c r="I9251">
        <v>19257.8</v>
      </c>
      <c r="J9251" t="s">
        <v>95</v>
      </c>
      <c r="K9251" t="s">
        <v>82</v>
      </c>
      <c r="L9251" t="s">
        <v>145</v>
      </c>
      <c r="M9251">
        <v>2024</v>
      </c>
      <c r="N9251" t="s">
        <v>84</v>
      </c>
      <c r="O9251" t="s">
        <v>4978</v>
      </c>
      <c r="P9251" t="s">
        <v>86</v>
      </c>
    </row>
    <row r="9252" spans="1:16" x14ac:dyDescent="0.45">
      <c r="A9252">
        <v>9251</v>
      </c>
      <c r="B9252" s="10">
        <v>45602</v>
      </c>
      <c r="C9252">
        <v>9691</v>
      </c>
      <c r="D9252" t="s">
        <v>80</v>
      </c>
      <c r="E9252">
        <v>39</v>
      </c>
      <c r="F9252" t="s">
        <v>9</v>
      </c>
      <c r="G9252">
        <v>2</v>
      </c>
      <c r="H9252">
        <v>1055.47</v>
      </c>
      <c r="I9252">
        <v>2110.94</v>
      </c>
      <c r="J9252" t="s">
        <v>97</v>
      </c>
      <c r="K9252" t="s">
        <v>82</v>
      </c>
      <c r="L9252" t="s">
        <v>145</v>
      </c>
      <c r="M9252">
        <v>2024</v>
      </c>
      <c r="N9252" t="s">
        <v>84</v>
      </c>
      <c r="O9252" t="s">
        <v>2922</v>
      </c>
      <c r="P9252" t="s">
        <v>86</v>
      </c>
    </row>
    <row r="9253" spans="1:16" x14ac:dyDescent="0.45">
      <c r="A9253">
        <v>9252</v>
      </c>
      <c r="B9253" s="10">
        <v>45602</v>
      </c>
      <c r="C9253">
        <v>8813</v>
      </c>
      <c r="D9253" t="s">
        <v>89</v>
      </c>
      <c r="E9253">
        <v>21</v>
      </c>
      <c r="F9253" t="s">
        <v>102</v>
      </c>
      <c r="G9253">
        <v>3</v>
      </c>
      <c r="H9253">
        <v>2831.49</v>
      </c>
      <c r="I9253">
        <v>8494.4699999999993</v>
      </c>
      <c r="J9253" t="s">
        <v>95</v>
      </c>
      <c r="K9253" t="s">
        <v>82</v>
      </c>
      <c r="L9253" t="s">
        <v>145</v>
      </c>
      <c r="M9253">
        <v>2024</v>
      </c>
      <c r="N9253" t="s">
        <v>84</v>
      </c>
      <c r="O9253" t="s">
        <v>6954</v>
      </c>
      <c r="P9253" t="s">
        <v>86</v>
      </c>
    </row>
    <row r="9254" spans="1:16" x14ac:dyDescent="0.45">
      <c r="A9254">
        <v>9253</v>
      </c>
      <c r="B9254" s="10">
        <v>45602</v>
      </c>
      <c r="C9254">
        <v>2414</v>
      </c>
      <c r="D9254" t="s">
        <v>80</v>
      </c>
      <c r="E9254">
        <v>25</v>
      </c>
      <c r="F9254" t="s">
        <v>7</v>
      </c>
      <c r="G9254">
        <v>2</v>
      </c>
      <c r="H9254">
        <v>3280.08</v>
      </c>
      <c r="I9254">
        <v>6560.16</v>
      </c>
      <c r="J9254" t="s">
        <v>87</v>
      </c>
      <c r="K9254" t="s">
        <v>82</v>
      </c>
      <c r="L9254" t="s">
        <v>145</v>
      </c>
      <c r="M9254">
        <v>2024</v>
      </c>
      <c r="N9254" t="s">
        <v>84</v>
      </c>
      <c r="O9254" t="s">
        <v>3878</v>
      </c>
      <c r="P9254" t="s">
        <v>86</v>
      </c>
    </row>
    <row r="9255" spans="1:16" x14ac:dyDescent="0.45">
      <c r="A9255">
        <v>9254</v>
      </c>
      <c r="B9255" s="10">
        <v>45602</v>
      </c>
      <c r="C9255">
        <v>7708</v>
      </c>
      <c r="D9255" t="s">
        <v>89</v>
      </c>
      <c r="E9255">
        <v>31</v>
      </c>
      <c r="F9255" t="s">
        <v>9</v>
      </c>
      <c r="G9255">
        <v>3</v>
      </c>
      <c r="H9255">
        <v>3880.59</v>
      </c>
      <c r="I9255">
        <v>11641.77</v>
      </c>
      <c r="J9255" t="s">
        <v>87</v>
      </c>
      <c r="K9255" t="s">
        <v>82</v>
      </c>
      <c r="L9255" t="s">
        <v>145</v>
      </c>
      <c r="M9255">
        <v>2024</v>
      </c>
      <c r="N9255" t="s">
        <v>84</v>
      </c>
      <c r="O9255" t="s">
        <v>6201</v>
      </c>
      <c r="P9255" t="s">
        <v>86</v>
      </c>
    </row>
    <row r="9256" spans="1:16" x14ac:dyDescent="0.45">
      <c r="A9256">
        <v>9255</v>
      </c>
      <c r="B9256" s="10">
        <v>45602</v>
      </c>
      <c r="C9256">
        <v>9721</v>
      </c>
      <c r="D9256" t="s">
        <v>89</v>
      </c>
      <c r="E9256">
        <v>37</v>
      </c>
      <c r="F9256" t="s">
        <v>8</v>
      </c>
      <c r="G9256">
        <v>4</v>
      </c>
      <c r="H9256">
        <v>3930.21</v>
      </c>
      <c r="I9256">
        <v>15720.84</v>
      </c>
      <c r="J9256" t="s">
        <v>97</v>
      </c>
      <c r="K9256" t="s">
        <v>82</v>
      </c>
      <c r="L9256" t="s">
        <v>145</v>
      </c>
      <c r="M9256">
        <v>2024</v>
      </c>
      <c r="N9256" t="s">
        <v>84</v>
      </c>
      <c r="O9256" t="s">
        <v>1884</v>
      </c>
      <c r="P9256" t="s">
        <v>86</v>
      </c>
    </row>
    <row r="9257" spans="1:16" x14ac:dyDescent="0.45">
      <c r="A9257">
        <v>9256</v>
      </c>
      <c r="B9257" s="10">
        <v>45602</v>
      </c>
      <c r="C9257">
        <v>7635</v>
      </c>
      <c r="D9257" t="s">
        <v>80</v>
      </c>
      <c r="E9257">
        <v>41</v>
      </c>
      <c r="F9257" t="s">
        <v>102</v>
      </c>
      <c r="G9257">
        <v>3</v>
      </c>
      <c r="H9257">
        <v>3602.14</v>
      </c>
      <c r="I9257">
        <v>10806.42</v>
      </c>
      <c r="J9257" t="s">
        <v>97</v>
      </c>
      <c r="K9257" t="s">
        <v>82</v>
      </c>
      <c r="L9257" t="s">
        <v>145</v>
      </c>
      <c r="M9257">
        <v>2024</v>
      </c>
      <c r="N9257" t="s">
        <v>84</v>
      </c>
      <c r="O9257" t="s">
        <v>6420</v>
      </c>
      <c r="P9257" t="s">
        <v>86</v>
      </c>
    </row>
    <row r="9258" spans="1:16" x14ac:dyDescent="0.45">
      <c r="A9258">
        <v>9257</v>
      </c>
      <c r="B9258" s="10">
        <v>45602</v>
      </c>
      <c r="C9258">
        <v>4621</v>
      </c>
      <c r="D9258" t="s">
        <v>80</v>
      </c>
      <c r="E9258">
        <v>31</v>
      </c>
      <c r="F9258" t="s">
        <v>102</v>
      </c>
      <c r="G9258">
        <v>2</v>
      </c>
      <c r="H9258">
        <v>1105.26</v>
      </c>
      <c r="I9258">
        <v>2210.52</v>
      </c>
      <c r="J9258" t="s">
        <v>87</v>
      </c>
      <c r="K9258" t="s">
        <v>82</v>
      </c>
      <c r="L9258" t="s">
        <v>145</v>
      </c>
      <c r="M9258">
        <v>2024</v>
      </c>
      <c r="N9258" t="s">
        <v>84</v>
      </c>
      <c r="O9258" t="s">
        <v>3879</v>
      </c>
      <c r="P9258" t="s">
        <v>86</v>
      </c>
    </row>
    <row r="9259" spans="1:16" x14ac:dyDescent="0.45">
      <c r="A9259">
        <v>9258</v>
      </c>
      <c r="B9259" s="10">
        <v>45602</v>
      </c>
      <c r="C9259">
        <v>6315</v>
      </c>
      <c r="D9259" t="s">
        <v>89</v>
      </c>
      <c r="E9259">
        <v>45</v>
      </c>
      <c r="F9259" t="s">
        <v>5</v>
      </c>
      <c r="G9259">
        <v>2</v>
      </c>
      <c r="H9259">
        <v>2740.17</v>
      </c>
      <c r="I9259">
        <v>5480.34</v>
      </c>
      <c r="J9259" t="s">
        <v>93</v>
      </c>
      <c r="K9259" t="s">
        <v>82</v>
      </c>
      <c r="L9259" t="s">
        <v>145</v>
      </c>
      <c r="M9259">
        <v>2024</v>
      </c>
      <c r="N9259" t="s">
        <v>84</v>
      </c>
      <c r="O9259" t="s">
        <v>3538</v>
      </c>
      <c r="P9259" t="s">
        <v>86</v>
      </c>
    </row>
    <row r="9260" spans="1:16" x14ac:dyDescent="0.45">
      <c r="A9260">
        <v>9259</v>
      </c>
      <c r="B9260" s="10">
        <v>45602</v>
      </c>
      <c r="C9260">
        <v>1754</v>
      </c>
      <c r="D9260" t="s">
        <v>80</v>
      </c>
      <c r="E9260">
        <v>33</v>
      </c>
      <c r="F9260" t="s">
        <v>5</v>
      </c>
      <c r="G9260">
        <v>3</v>
      </c>
      <c r="H9260">
        <v>1486.34</v>
      </c>
      <c r="I9260">
        <v>4459.0200000000004</v>
      </c>
      <c r="J9260" t="s">
        <v>87</v>
      </c>
      <c r="K9260" t="s">
        <v>82</v>
      </c>
      <c r="L9260" t="s">
        <v>145</v>
      </c>
      <c r="M9260">
        <v>2024</v>
      </c>
      <c r="N9260" t="s">
        <v>668</v>
      </c>
      <c r="O9260" t="s">
        <v>9268</v>
      </c>
      <c r="P9260" t="s">
        <v>748</v>
      </c>
    </row>
    <row r="9261" spans="1:16" x14ac:dyDescent="0.45">
      <c r="A9261">
        <v>9260</v>
      </c>
      <c r="B9261" s="10">
        <v>45602</v>
      </c>
      <c r="C9261">
        <v>3347</v>
      </c>
      <c r="D9261" t="s">
        <v>80</v>
      </c>
      <c r="E9261">
        <v>49</v>
      </c>
      <c r="F9261" t="s">
        <v>5</v>
      </c>
      <c r="G9261">
        <v>1</v>
      </c>
      <c r="H9261">
        <v>3886.73</v>
      </c>
      <c r="I9261">
        <v>3886.73</v>
      </c>
      <c r="J9261" t="s">
        <v>93</v>
      </c>
      <c r="K9261" t="s">
        <v>82</v>
      </c>
      <c r="L9261" t="s">
        <v>145</v>
      </c>
      <c r="M9261">
        <v>2024</v>
      </c>
      <c r="N9261" t="s">
        <v>84</v>
      </c>
      <c r="O9261" t="s">
        <v>5730</v>
      </c>
      <c r="P9261" t="s">
        <v>86</v>
      </c>
    </row>
    <row r="9262" spans="1:16" x14ac:dyDescent="0.45">
      <c r="A9262">
        <v>9261</v>
      </c>
      <c r="B9262" s="10">
        <v>45603</v>
      </c>
      <c r="C9262">
        <v>1726</v>
      </c>
      <c r="D9262" t="s">
        <v>89</v>
      </c>
      <c r="E9262">
        <v>64</v>
      </c>
      <c r="F9262" t="s">
        <v>6</v>
      </c>
      <c r="G9262">
        <v>3</v>
      </c>
      <c r="H9262">
        <v>3753.06</v>
      </c>
      <c r="I9262">
        <v>11259.18</v>
      </c>
      <c r="J9262" t="s">
        <v>81</v>
      </c>
      <c r="K9262" t="s">
        <v>82</v>
      </c>
      <c r="L9262" t="s">
        <v>145</v>
      </c>
      <c r="M9262">
        <v>2024</v>
      </c>
      <c r="N9262" t="s">
        <v>84</v>
      </c>
      <c r="O9262" t="s">
        <v>487</v>
      </c>
      <c r="P9262" t="s">
        <v>86</v>
      </c>
    </row>
    <row r="9263" spans="1:16" x14ac:dyDescent="0.45">
      <c r="A9263">
        <v>9262</v>
      </c>
      <c r="B9263" s="10">
        <v>45603</v>
      </c>
      <c r="C9263">
        <v>5923</v>
      </c>
      <c r="D9263" t="s">
        <v>89</v>
      </c>
      <c r="E9263">
        <v>29</v>
      </c>
      <c r="F9263" t="s">
        <v>7</v>
      </c>
      <c r="G9263">
        <v>4</v>
      </c>
      <c r="H9263">
        <v>1186.76</v>
      </c>
      <c r="I9263">
        <v>4747.04</v>
      </c>
      <c r="J9263" t="s">
        <v>87</v>
      </c>
      <c r="K9263" t="s">
        <v>82</v>
      </c>
      <c r="L9263" t="s">
        <v>145</v>
      </c>
      <c r="M9263">
        <v>2024</v>
      </c>
      <c r="N9263" t="s">
        <v>668</v>
      </c>
      <c r="O9263" t="s">
        <v>10081</v>
      </c>
      <c r="P9263" t="s">
        <v>86</v>
      </c>
    </row>
    <row r="9264" spans="1:16" x14ac:dyDescent="0.45">
      <c r="A9264">
        <v>9263</v>
      </c>
      <c r="B9264" s="10">
        <v>45603</v>
      </c>
      <c r="C9264">
        <v>3649</v>
      </c>
      <c r="D9264" t="s">
        <v>89</v>
      </c>
      <c r="E9264">
        <v>33</v>
      </c>
      <c r="F9264" t="s">
        <v>102</v>
      </c>
      <c r="G9264">
        <v>4</v>
      </c>
      <c r="H9264">
        <v>3224.65</v>
      </c>
      <c r="I9264">
        <v>12898.6</v>
      </c>
      <c r="J9264" t="s">
        <v>87</v>
      </c>
      <c r="K9264" t="s">
        <v>82</v>
      </c>
      <c r="L9264" t="s">
        <v>145</v>
      </c>
      <c r="M9264">
        <v>2024</v>
      </c>
      <c r="N9264" t="s">
        <v>84</v>
      </c>
      <c r="O9264" t="s">
        <v>1193</v>
      </c>
      <c r="P9264" t="s">
        <v>86</v>
      </c>
    </row>
    <row r="9265" spans="1:16" x14ac:dyDescent="0.45">
      <c r="A9265">
        <v>9264</v>
      </c>
      <c r="B9265" s="10">
        <v>45603</v>
      </c>
      <c r="C9265">
        <v>3815</v>
      </c>
      <c r="D9265" t="s">
        <v>80</v>
      </c>
      <c r="E9265">
        <v>36</v>
      </c>
      <c r="F9265" t="s">
        <v>5</v>
      </c>
      <c r="G9265">
        <v>1</v>
      </c>
      <c r="H9265">
        <v>339.22</v>
      </c>
      <c r="I9265">
        <v>339.22</v>
      </c>
      <c r="J9265" t="s">
        <v>97</v>
      </c>
      <c r="K9265" t="s">
        <v>567</v>
      </c>
      <c r="L9265" t="s">
        <v>145</v>
      </c>
      <c r="M9265">
        <v>2024</v>
      </c>
      <c r="N9265" t="s">
        <v>84</v>
      </c>
      <c r="O9265" t="s">
        <v>7997</v>
      </c>
      <c r="P9265" t="s">
        <v>86</v>
      </c>
    </row>
    <row r="9266" spans="1:16" x14ac:dyDescent="0.45">
      <c r="A9266">
        <v>9265</v>
      </c>
      <c r="B9266" s="10">
        <v>45603</v>
      </c>
      <c r="C9266">
        <v>4279</v>
      </c>
      <c r="D9266" t="s">
        <v>80</v>
      </c>
      <c r="E9266">
        <v>22</v>
      </c>
      <c r="F9266" t="s">
        <v>102</v>
      </c>
      <c r="G9266">
        <v>4</v>
      </c>
      <c r="H9266">
        <v>3854.31</v>
      </c>
      <c r="I9266">
        <v>15417.24</v>
      </c>
      <c r="J9266" t="s">
        <v>95</v>
      </c>
      <c r="K9266" t="s">
        <v>82</v>
      </c>
      <c r="L9266" t="s">
        <v>145</v>
      </c>
      <c r="M9266">
        <v>2024</v>
      </c>
      <c r="N9266" t="s">
        <v>84</v>
      </c>
      <c r="O9266" t="s">
        <v>2452</v>
      </c>
      <c r="P9266" t="s">
        <v>86</v>
      </c>
    </row>
    <row r="9267" spans="1:16" x14ac:dyDescent="0.45">
      <c r="A9267">
        <v>9266</v>
      </c>
      <c r="B9267" s="10">
        <v>45603</v>
      </c>
      <c r="C9267">
        <v>3984</v>
      </c>
      <c r="D9267" t="s">
        <v>80</v>
      </c>
      <c r="E9267">
        <v>29</v>
      </c>
      <c r="F9267" t="s">
        <v>8</v>
      </c>
      <c r="G9267">
        <v>2</v>
      </c>
      <c r="H9267">
        <v>3912</v>
      </c>
      <c r="I9267">
        <v>7824</v>
      </c>
      <c r="J9267" t="s">
        <v>87</v>
      </c>
      <c r="K9267" t="s">
        <v>82</v>
      </c>
      <c r="L9267" t="s">
        <v>145</v>
      </c>
      <c r="M9267">
        <v>2024</v>
      </c>
      <c r="N9267" t="s">
        <v>84</v>
      </c>
      <c r="O9267" t="s">
        <v>3880</v>
      </c>
      <c r="P9267" t="s">
        <v>86</v>
      </c>
    </row>
    <row r="9268" spans="1:16" x14ac:dyDescent="0.45">
      <c r="A9268">
        <v>9267</v>
      </c>
      <c r="B9268" s="10">
        <v>45603</v>
      </c>
      <c r="C9268">
        <v>4807</v>
      </c>
      <c r="D9268" t="s">
        <v>89</v>
      </c>
      <c r="E9268">
        <v>46</v>
      </c>
      <c r="F9268" t="s">
        <v>5</v>
      </c>
      <c r="G9268">
        <v>1</v>
      </c>
      <c r="H9268">
        <v>1767.71</v>
      </c>
      <c r="I9268">
        <v>1767.71</v>
      </c>
      <c r="J9268" t="s">
        <v>93</v>
      </c>
      <c r="K9268" t="s">
        <v>567</v>
      </c>
      <c r="L9268" t="s">
        <v>145</v>
      </c>
      <c r="M9268">
        <v>2024</v>
      </c>
      <c r="N9268" t="s">
        <v>84</v>
      </c>
      <c r="O9268" t="s">
        <v>7858</v>
      </c>
      <c r="P9268" t="s">
        <v>86</v>
      </c>
    </row>
    <row r="9269" spans="1:16" x14ac:dyDescent="0.45">
      <c r="A9269">
        <v>9268</v>
      </c>
      <c r="B9269" s="10">
        <v>45603</v>
      </c>
      <c r="C9269">
        <v>8876</v>
      </c>
      <c r="D9269" t="s">
        <v>80</v>
      </c>
      <c r="E9269">
        <v>22</v>
      </c>
      <c r="F9269" t="s">
        <v>102</v>
      </c>
      <c r="G9269">
        <v>1</v>
      </c>
      <c r="H9269">
        <v>4040.97</v>
      </c>
      <c r="I9269">
        <v>4040.97</v>
      </c>
      <c r="J9269" t="s">
        <v>95</v>
      </c>
      <c r="K9269" t="s">
        <v>82</v>
      </c>
      <c r="L9269" t="s">
        <v>145</v>
      </c>
      <c r="M9269">
        <v>2024</v>
      </c>
      <c r="N9269" t="s">
        <v>84</v>
      </c>
      <c r="O9269" t="s">
        <v>5114</v>
      </c>
      <c r="P9269" t="s">
        <v>86</v>
      </c>
    </row>
    <row r="9270" spans="1:16" x14ac:dyDescent="0.45">
      <c r="A9270">
        <v>9269</v>
      </c>
      <c r="B9270" s="10">
        <v>45603</v>
      </c>
      <c r="C9270">
        <v>7099</v>
      </c>
      <c r="D9270" t="s">
        <v>89</v>
      </c>
      <c r="E9270">
        <v>59</v>
      </c>
      <c r="F9270" t="s">
        <v>7</v>
      </c>
      <c r="G9270">
        <v>1</v>
      </c>
      <c r="H9270">
        <v>4298.57</v>
      </c>
      <c r="I9270">
        <v>4298.57</v>
      </c>
      <c r="J9270" t="s">
        <v>81</v>
      </c>
      <c r="K9270" t="s">
        <v>82</v>
      </c>
      <c r="L9270" t="s">
        <v>145</v>
      </c>
      <c r="M9270">
        <v>2024</v>
      </c>
      <c r="N9270" t="s">
        <v>668</v>
      </c>
      <c r="O9270" t="s">
        <v>9670</v>
      </c>
      <c r="P9270" t="s">
        <v>86</v>
      </c>
    </row>
    <row r="9271" spans="1:16" x14ac:dyDescent="0.45">
      <c r="A9271">
        <v>9270</v>
      </c>
      <c r="B9271" s="10">
        <v>45603</v>
      </c>
      <c r="C9271">
        <v>1607</v>
      </c>
      <c r="D9271" t="s">
        <v>89</v>
      </c>
      <c r="E9271">
        <v>34</v>
      </c>
      <c r="F9271" t="s">
        <v>6</v>
      </c>
      <c r="G9271">
        <v>3</v>
      </c>
      <c r="H9271">
        <v>990.79</v>
      </c>
      <c r="I9271">
        <v>2972.37</v>
      </c>
      <c r="J9271" t="s">
        <v>87</v>
      </c>
      <c r="K9271" t="s">
        <v>82</v>
      </c>
      <c r="L9271" t="s">
        <v>145</v>
      </c>
      <c r="M9271">
        <v>2024</v>
      </c>
      <c r="N9271" t="s">
        <v>84</v>
      </c>
      <c r="O9271" t="s">
        <v>6202</v>
      </c>
      <c r="P9271" t="s">
        <v>86</v>
      </c>
    </row>
    <row r="9272" spans="1:16" x14ac:dyDescent="0.45">
      <c r="A9272">
        <v>9271</v>
      </c>
      <c r="B9272" s="10">
        <v>45603</v>
      </c>
      <c r="C9272">
        <v>7169</v>
      </c>
      <c r="D9272" t="s">
        <v>89</v>
      </c>
      <c r="E9272">
        <v>64</v>
      </c>
      <c r="F9272" t="s">
        <v>7</v>
      </c>
      <c r="G9272">
        <v>3</v>
      </c>
      <c r="H9272">
        <v>1786.93</v>
      </c>
      <c r="I9272">
        <v>5360.79</v>
      </c>
      <c r="J9272" t="s">
        <v>81</v>
      </c>
      <c r="K9272" t="s">
        <v>82</v>
      </c>
      <c r="L9272" t="s">
        <v>145</v>
      </c>
      <c r="M9272">
        <v>2024</v>
      </c>
      <c r="N9272" t="s">
        <v>84</v>
      </c>
      <c r="O9272" t="s">
        <v>6814</v>
      </c>
      <c r="P9272" t="s">
        <v>86</v>
      </c>
    </row>
    <row r="9273" spans="1:16" x14ac:dyDescent="0.45">
      <c r="A9273">
        <v>9272</v>
      </c>
      <c r="B9273" s="10">
        <v>45603</v>
      </c>
      <c r="C9273">
        <v>8790</v>
      </c>
      <c r="D9273" t="s">
        <v>89</v>
      </c>
      <c r="E9273">
        <v>25</v>
      </c>
      <c r="F9273" t="s">
        <v>7</v>
      </c>
      <c r="G9273">
        <v>1</v>
      </c>
      <c r="H9273">
        <v>1342.35</v>
      </c>
      <c r="I9273">
        <v>1342.35</v>
      </c>
      <c r="J9273" t="s">
        <v>87</v>
      </c>
      <c r="K9273" t="s">
        <v>567</v>
      </c>
      <c r="L9273" t="s">
        <v>145</v>
      </c>
      <c r="M9273">
        <v>2024</v>
      </c>
      <c r="N9273" t="s">
        <v>84</v>
      </c>
      <c r="O9273" t="s">
        <v>8273</v>
      </c>
      <c r="P9273" t="s">
        <v>86</v>
      </c>
    </row>
    <row r="9274" spans="1:16" x14ac:dyDescent="0.45">
      <c r="A9274">
        <v>9273</v>
      </c>
      <c r="B9274" s="10">
        <v>45603</v>
      </c>
      <c r="C9274">
        <v>6573</v>
      </c>
      <c r="D9274" t="s">
        <v>89</v>
      </c>
      <c r="E9274">
        <v>57</v>
      </c>
      <c r="F9274" t="s">
        <v>5</v>
      </c>
      <c r="G9274">
        <v>4</v>
      </c>
      <c r="H9274">
        <v>1903.07</v>
      </c>
      <c r="I9274">
        <v>7612.28</v>
      </c>
      <c r="J9274" t="s">
        <v>81</v>
      </c>
      <c r="K9274" t="s">
        <v>82</v>
      </c>
      <c r="L9274" t="s">
        <v>145</v>
      </c>
      <c r="M9274">
        <v>2024</v>
      </c>
      <c r="N9274" t="s">
        <v>84</v>
      </c>
      <c r="O9274" t="s">
        <v>1553</v>
      </c>
      <c r="P9274" t="s">
        <v>86</v>
      </c>
    </row>
    <row r="9275" spans="1:16" x14ac:dyDescent="0.45">
      <c r="A9275">
        <v>9274</v>
      </c>
      <c r="B9275" s="10">
        <v>45603</v>
      </c>
      <c r="C9275">
        <v>1634</v>
      </c>
      <c r="D9275" t="s">
        <v>89</v>
      </c>
      <c r="E9275">
        <v>57</v>
      </c>
      <c r="F9275" t="s">
        <v>7</v>
      </c>
      <c r="G9275">
        <v>2</v>
      </c>
      <c r="H9275">
        <v>2262.1799999999998</v>
      </c>
      <c r="I9275">
        <v>4524.3599999999997</v>
      </c>
      <c r="J9275" t="s">
        <v>81</v>
      </c>
      <c r="K9275" t="s">
        <v>82</v>
      </c>
      <c r="L9275" t="s">
        <v>145</v>
      </c>
      <c r="M9275">
        <v>2024</v>
      </c>
      <c r="N9275" t="s">
        <v>84</v>
      </c>
      <c r="O9275" t="s">
        <v>3220</v>
      </c>
      <c r="P9275" t="s">
        <v>86</v>
      </c>
    </row>
    <row r="9276" spans="1:16" x14ac:dyDescent="0.45">
      <c r="A9276">
        <v>9275</v>
      </c>
      <c r="B9276" s="10">
        <v>45604</v>
      </c>
      <c r="C9276">
        <v>2074</v>
      </c>
      <c r="D9276" t="s">
        <v>89</v>
      </c>
      <c r="E9276">
        <v>47</v>
      </c>
      <c r="F9276" t="s">
        <v>6</v>
      </c>
      <c r="G9276">
        <v>2</v>
      </c>
      <c r="H9276">
        <v>2574.35</v>
      </c>
      <c r="I9276">
        <v>5148.7</v>
      </c>
      <c r="J9276" t="s">
        <v>93</v>
      </c>
      <c r="K9276" t="s">
        <v>82</v>
      </c>
      <c r="L9276" t="s">
        <v>145</v>
      </c>
      <c r="M9276">
        <v>2024</v>
      </c>
      <c r="N9276" t="s">
        <v>84</v>
      </c>
      <c r="O9276" t="s">
        <v>315</v>
      </c>
      <c r="P9276" t="s">
        <v>86</v>
      </c>
    </row>
    <row r="9277" spans="1:16" x14ac:dyDescent="0.45">
      <c r="A9277">
        <v>9276</v>
      </c>
      <c r="B9277" s="10">
        <v>45604</v>
      </c>
      <c r="C9277">
        <v>2914</v>
      </c>
      <c r="D9277" t="s">
        <v>80</v>
      </c>
      <c r="E9277">
        <v>27</v>
      </c>
      <c r="F9277" t="s">
        <v>9</v>
      </c>
      <c r="G9277">
        <v>3</v>
      </c>
      <c r="H9277">
        <v>223.76</v>
      </c>
      <c r="I9277">
        <v>671.28</v>
      </c>
      <c r="J9277" t="s">
        <v>87</v>
      </c>
      <c r="K9277" t="s">
        <v>567</v>
      </c>
      <c r="L9277" t="s">
        <v>145</v>
      </c>
      <c r="M9277">
        <v>2024</v>
      </c>
      <c r="N9277" t="s">
        <v>84</v>
      </c>
      <c r="O9277" t="s">
        <v>7574</v>
      </c>
      <c r="P9277" t="s">
        <v>86</v>
      </c>
    </row>
    <row r="9278" spans="1:16" x14ac:dyDescent="0.45">
      <c r="A9278">
        <v>9277</v>
      </c>
      <c r="B9278" s="10">
        <v>45604</v>
      </c>
      <c r="C9278">
        <v>1588</v>
      </c>
      <c r="D9278" t="s">
        <v>89</v>
      </c>
      <c r="E9278">
        <v>37</v>
      </c>
      <c r="F9278" t="s">
        <v>6</v>
      </c>
      <c r="G9278">
        <v>5</v>
      </c>
      <c r="H9278">
        <v>323.07</v>
      </c>
      <c r="I9278">
        <v>1615.35</v>
      </c>
      <c r="J9278" t="s">
        <v>97</v>
      </c>
      <c r="K9278" t="s">
        <v>567</v>
      </c>
      <c r="L9278" t="s">
        <v>145</v>
      </c>
      <c r="M9278">
        <v>2024</v>
      </c>
      <c r="N9278" t="s">
        <v>668</v>
      </c>
      <c r="O9278" t="s">
        <v>9388</v>
      </c>
      <c r="P9278" t="s">
        <v>86</v>
      </c>
    </row>
    <row r="9279" spans="1:16" x14ac:dyDescent="0.45">
      <c r="A9279">
        <v>9278</v>
      </c>
      <c r="B9279" s="10">
        <v>45604</v>
      </c>
      <c r="C9279">
        <v>4231</v>
      </c>
      <c r="D9279" t="s">
        <v>80</v>
      </c>
      <c r="E9279">
        <v>62</v>
      </c>
      <c r="F9279" t="s">
        <v>8</v>
      </c>
      <c r="G9279">
        <v>1</v>
      </c>
      <c r="H9279">
        <v>3293.41</v>
      </c>
      <c r="I9279">
        <v>3293.41</v>
      </c>
      <c r="J9279" t="s">
        <v>81</v>
      </c>
      <c r="K9279" t="s">
        <v>82</v>
      </c>
      <c r="L9279" t="s">
        <v>145</v>
      </c>
      <c r="M9279">
        <v>2024</v>
      </c>
      <c r="N9279" t="s">
        <v>84</v>
      </c>
      <c r="O9279" t="s">
        <v>5968</v>
      </c>
      <c r="P9279" t="s">
        <v>86</v>
      </c>
    </row>
    <row r="9280" spans="1:16" x14ac:dyDescent="0.45">
      <c r="A9280">
        <v>9279</v>
      </c>
      <c r="B9280" s="10">
        <v>45604</v>
      </c>
      <c r="C9280">
        <v>7351</v>
      </c>
      <c r="D9280" t="s">
        <v>80</v>
      </c>
      <c r="E9280">
        <v>33</v>
      </c>
      <c r="F9280" t="s">
        <v>6</v>
      </c>
      <c r="G9280">
        <v>5</v>
      </c>
      <c r="H9280">
        <v>2241.5700000000002</v>
      </c>
      <c r="I9280">
        <v>11207.85</v>
      </c>
      <c r="J9280" t="s">
        <v>87</v>
      </c>
      <c r="K9280" t="s">
        <v>82</v>
      </c>
      <c r="L9280" t="s">
        <v>145</v>
      </c>
      <c r="M9280">
        <v>2024</v>
      </c>
      <c r="N9280" t="s">
        <v>84</v>
      </c>
      <c r="O9280" t="s">
        <v>4123</v>
      </c>
      <c r="P9280" t="s">
        <v>86</v>
      </c>
    </row>
    <row r="9281" spans="1:16" x14ac:dyDescent="0.45">
      <c r="A9281">
        <v>9280</v>
      </c>
      <c r="B9281" s="10">
        <v>45604</v>
      </c>
      <c r="C9281">
        <v>4838</v>
      </c>
      <c r="D9281" t="s">
        <v>80</v>
      </c>
      <c r="E9281">
        <v>58</v>
      </c>
      <c r="F9281" t="s">
        <v>102</v>
      </c>
      <c r="G9281">
        <v>2</v>
      </c>
      <c r="H9281">
        <v>494.2</v>
      </c>
      <c r="I9281">
        <v>988.4</v>
      </c>
      <c r="J9281" t="s">
        <v>81</v>
      </c>
      <c r="K9281" t="s">
        <v>567</v>
      </c>
      <c r="L9281" t="s">
        <v>145</v>
      </c>
      <c r="M9281">
        <v>2024</v>
      </c>
      <c r="N9281" t="s">
        <v>84</v>
      </c>
      <c r="O9281" t="s">
        <v>7025</v>
      </c>
      <c r="P9281" t="s">
        <v>86</v>
      </c>
    </row>
    <row r="9282" spans="1:16" x14ac:dyDescent="0.45">
      <c r="A9282">
        <v>9281</v>
      </c>
      <c r="B9282" s="10">
        <v>45604</v>
      </c>
      <c r="C9282">
        <v>2973</v>
      </c>
      <c r="D9282" t="s">
        <v>80</v>
      </c>
      <c r="E9282">
        <v>33</v>
      </c>
      <c r="F9282" t="s">
        <v>9</v>
      </c>
      <c r="G9282">
        <v>3</v>
      </c>
      <c r="H9282">
        <v>1961.84</v>
      </c>
      <c r="I9282">
        <v>5885.52</v>
      </c>
      <c r="J9282" t="s">
        <v>87</v>
      </c>
      <c r="K9282" t="s">
        <v>82</v>
      </c>
      <c r="L9282" t="s">
        <v>145</v>
      </c>
      <c r="M9282">
        <v>2024</v>
      </c>
      <c r="N9282" t="s">
        <v>84</v>
      </c>
      <c r="O9282" t="s">
        <v>8376</v>
      </c>
      <c r="P9282" t="s">
        <v>748</v>
      </c>
    </row>
    <row r="9283" spans="1:16" x14ac:dyDescent="0.45">
      <c r="A9283">
        <v>9282</v>
      </c>
      <c r="B9283" s="10">
        <v>45604</v>
      </c>
      <c r="C9283">
        <v>6044</v>
      </c>
      <c r="D9283" t="s">
        <v>80</v>
      </c>
      <c r="E9283">
        <v>59</v>
      </c>
      <c r="F9283" t="s">
        <v>5</v>
      </c>
      <c r="G9283">
        <v>3</v>
      </c>
      <c r="H9283">
        <v>2403.6999999999998</v>
      </c>
      <c r="I9283">
        <v>7211.1</v>
      </c>
      <c r="J9283" t="s">
        <v>81</v>
      </c>
      <c r="K9283" t="s">
        <v>82</v>
      </c>
      <c r="L9283" t="s">
        <v>145</v>
      </c>
      <c r="M9283">
        <v>2024</v>
      </c>
      <c r="N9283" t="s">
        <v>84</v>
      </c>
      <c r="O9283" t="s">
        <v>8467</v>
      </c>
      <c r="P9283" t="s">
        <v>748</v>
      </c>
    </row>
    <row r="9284" spans="1:16" x14ac:dyDescent="0.45">
      <c r="A9284">
        <v>9283</v>
      </c>
      <c r="B9284" s="10">
        <v>45604</v>
      </c>
      <c r="C9284">
        <v>7103</v>
      </c>
      <c r="D9284" t="s">
        <v>89</v>
      </c>
      <c r="E9284">
        <v>20</v>
      </c>
      <c r="F9284" t="s">
        <v>102</v>
      </c>
      <c r="G9284">
        <v>3</v>
      </c>
      <c r="H9284">
        <v>3196.17</v>
      </c>
      <c r="I9284">
        <v>9588.51</v>
      </c>
      <c r="J9284" t="s">
        <v>95</v>
      </c>
      <c r="K9284" t="s">
        <v>82</v>
      </c>
      <c r="L9284" t="s">
        <v>145</v>
      </c>
      <c r="M9284">
        <v>2024</v>
      </c>
      <c r="N9284" t="s">
        <v>84</v>
      </c>
      <c r="O9284" t="s">
        <v>6955</v>
      </c>
      <c r="P9284" t="s">
        <v>86</v>
      </c>
    </row>
    <row r="9285" spans="1:16" x14ac:dyDescent="0.45">
      <c r="A9285">
        <v>9284</v>
      </c>
      <c r="B9285" s="10">
        <v>45604</v>
      </c>
      <c r="C9285">
        <v>7683</v>
      </c>
      <c r="D9285" t="s">
        <v>80</v>
      </c>
      <c r="E9285">
        <v>40</v>
      </c>
      <c r="F9285" t="s">
        <v>6</v>
      </c>
      <c r="G9285">
        <v>3</v>
      </c>
      <c r="H9285">
        <v>635.73</v>
      </c>
      <c r="I9285">
        <v>1907.19</v>
      </c>
      <c r="J9285" t="s">
        <v>97</v>
      </c>
      <c r="K9285" t="s">
        <v>567</v>
      </c>
      <c r="L9285" t="s">
        <v>145</v>
      </c>
      <c r="M9285">
        <v>2024</v>
      </c>
      <c r="N9285" t="s">
        <v>84</v>
      </c>
      <c r="O9285" t="s">
        <v>7575</v>
      </c>
      <c r="P9285" t="s">
        <v>86</v>
      </c>
    </row>
    <row r="9286" spans="1:16" x14ac:dyDescent="0.45">
      <c r="A9286">
        <v>9285</v>
      </c>
      <c r="B9286" s="10">
        <v>45604</v>
      </c>
      <c r="C9286">
        <v>6837</v>
      </c>
      <c r="D9286" t="s">
        <v>80</v>
      </c>
      <c r="E9286">
        <v>39</v>
      </c>
      <c r="F9286" t="s">
        <v>102</v>
      </c>
      <c r="G9286">
        <v>3</v>
      </c>
      <c r="H9286">
        <v>4974.28</v>
      </c>
      <c r="I9286">
        <v>14922.84</v>
      </c>
      <c r="J9286" t="s">
        <v>97</v>
      </c>
      <c r="K9286" t="s">
        <v>82</v>
      </c>
      <c r="L9286" t="s">
        <v>145</v>
      </c>
      <c r="M9286">
        <v>2024</v>
      </c>
      <c r="N9286" t="s">
        <v>84</v>
      </c>
      <c r="O9286" t="s">
        <v>6421</v>
      </c>
      <c r="P9286" t="s">
        <v>86</v>
      </c>
    </row>
    <row r="9287" spans="1:16" x14ac:dyDescent="0.45">
      <c r="A9287">
        <v>9286</v>
      </c>
      <c r="B9287" s="10">
        <v>45604</v>
      </c>
      <c r="C9287">
        <v>7783</v>
      </c>
      <c r="D9287" t="s">
        <v>80</v>
      </c>
      <c r="E9287">
        <v>45</v>
      </c>
      <c r="F9287" t="s">
        <v>7</v>
      </c>
      <c r="G9287">
        <v>1</v>
      </c>
      <c r="H9287">
        <v>2399.79</v>
      </c>
      <c r="I9287">
        <v>2399.79</v>
      </c>
      <c r="J9287" t="s">
        <v>93</v>
      </c>
      <c r="K9287" t="s">
        <v>82</v>
      </c>
      <c r="L9287" t="s">
        <v>145</v>
      </c>
      <c r="M9287">
        <v>2024</v>
      </c>
      <c r="N9287" t="s">
        <v>84</v>
      </c>
      <c r="O9287" t="s">
        <v>5731</v>
      </c>
      <c r="P9287" t="s">
        <v>86</v>
      </c>
    </row>
    <row r="9288" spans="1:16" x14ac:dyDescent="0.45">
      <c r="A9288">
        <v>9287</v>
      </c>
      <c r="B9288" s="10">
        <v>45604</v>
      </c>
      <c r="C9288">
        <v>6594</v>
      </c>
      <c r="D9288" t="s">
        <v>89</v>
      </c>
      <c r="E9288">
        <v>63</v>
      </c>
      <c r="F9288" t="s">
        <v>102</v>
      </c>
      <c r="G9288">
        <v>5</v>
      </c>
      <c r="H9288">
        <v>3419.91</v>
      </c>
      <c r="I9288">
        <v>17099.55</v>
      </c>
      <c r="J9288" t="s">
        <v>81</v>
      </c>
      <c r="K9288" t="s">
        <v>82</v>
      </c>
      <c r="L9288" t="s">
        <v>145</v>
      </c>
      <c r="M9288">
        <v>2024</v>
      </c>
      <c r="N9288" t="s">
        <v>84</v>
      </c>
      <c r="O9288" t="s">
        <v>4811</v>
      </c>
      <c r="P9288" t="s">
        <v>86</v>
      </c>
    </row>
    <row r="9289" spans="1:16" x14ac:dyDescent="0.45">
      <c r="A9289">
        <v>9288</v>
      </c>
      <c r="B9289" s="10">
        <v>45605</v>
      </c>
      <c r="C9289">
        <v>4822</v>
      </c>
      <c r="D9289" t="s">
        <v>80</v>
      </c>
      <c r="E9289">
        <v>62</v>
      </c>
      <c r="F9289" t="s">
        <v>102</v>
      </c>
      <c r="G9289">
        <v>2</v>
      </c>
      <c r="H9289">
        <v>4545.68</v>
      </c>
      <c r="I9289">
        <v>9091.36</v>
      </c>
      <c r="J9289" t="s">
        <v>81</v>
      </c>
      <c r="K9289" t="s">
        <v>82</v>
      </c>
      <c r="L9289" t="s">
        <v>145</v>
      </c>
      <c r="M9289">
        <v>2024</v>
      </c>
      <c r="N9289" t="s">
        <v>84</v>
      </c>
      <c r="O9289" t="s">
        <v>316</v>
      </c>
      <c r="P9289" t="s">
        <v>86</v>
      </c>
    </row>
    <row r="9290" spans="1:16" x14ac:dyDescent="0.45">
      <c r="A9290">
        <v>9289</v>
      </c>
      <c r="B9290" s="10">
        <v>45605</v>
      </c>
      <c r="C9290">
        <v>4389</v>
      </c>
      <c r="D9290" t="s">
        <v>80</v>
      </c>
      <c r="E9290">
        <v>53</v>
      </c>
      <c r="F9290" t="s">
        <v>6</v>
      </c>
      <c r="G9290">
        <v>2</v>
      </c>
      <c r="H9290">
        <v>207.53</v>
      </c>
      <c r="I9290">
        <v>415.06</v>
      </c>
      <c r="J9290" t="s">
        <v>93</v>
      </c>
      <c r="K9290" t="s">
        <v>567</v>
      </c>
      <c r="L9290" t="s">
        <v>145</v>
      </c>
      <c r="M9290">
        <v>2024</v>
      </c>
      <c r="N9290" t="s">
        <v>84</v>
      </c>
      <c r="O9290" t="s">
        <v>7280</v>
      </c>
      <c r="P9290" t="s">
        <v>86</v>
      </c>
    </row>
    <row r="9291" spans="1:16" x14ac:dyDescent="0.45">
      <c r="A9291">
        <v>9290</v>
      </c>
      <c r="B9291" s="10">
        <v>45605</v>
      </c>
      <c r="C9291">
        <v>6914</v>
      </c>
      <c r="D9291" t="s">
        <v>80</v>
      </c>
      <c r="E9291">
        <v>21</v>
      </c>
      <c r="F9291" t="s">
        <v>8</v>
      </c>
      <c r="G9291">
        <v>3</v>
      </c>
      <c r="H9291">
        <v>3026.73</v>
      </c>
      <c r="I9291">
        <v>9080.19</v>
      </c>
      <c r="J9291" t="s">
        <v>95</v>
      </c>
      <c r="K9291" t="s">
        <v>82</v>
      </c>
      <c r="L9291" t="s">
        <v>145</v>
      </c>
      <c r="M9291">
        <v>2024</v>
      </c>
      <c r="N9291" t="s">
        <v>84</v>
      </c>
      <c r="O9291" t="s">
        <v>6956</v>
      </c>
      <c r="P9291" t="s">
        <v>86</v>
      </c>
    </row>
    <row r="9292" spans="1:16" x14ac:dyDescent="0.45">
      <c r="A9292">
        <v>9291</v>
      </c>
      <c r="B9292" s="10">
        <v>45605</v>
      </c>
      <c r="C9292">
        <v>2780</v>
      </c>
      <c r="D9292" t="s">
        <v>80</v>
      </c>
      <c r="E9292">
        <v>55</v>
      </c>
      <c r="F9292" t="s">
        <v>6</v>
      </c>
      <c r="G9292">
        <v>3</v>
      </c>
      <c r="H9292">
        <v>2724.76</v>
      </c>
      <c r="I9292">
        <v>8174.28</v>
      </c>
      <c r="J9292" t="s">
        <v>81</v>
      </c>
      <c r="K9292" t="s">
        <v>82</v>
      </c>
      <c r="L9292" t="s">
        <v>145</v>
      </c>
      <c r="M9292">
        <v>2024</v>
      </c>
      <c r="N9292" t="s">
        <v>84</v>
      </c>
      <c r="O9292" t="s">
        <v>8468</v>
      </c>
      <c r="P9292" t="s">
        <v>748</v>
      </c>
    </row>
    <row r="9293" spans="1:16" x14ac:dyDescent="0.45">
      <c r="A9293">
        <v>9292</v>
      </c>
      <c r="B9293" s="10">
        <v>45605</v>
      </c>
      <c r="C9293">
        <v>4688</v>
      </c>
      <c r="D9293" t="s">
        <v>89</v>
      </c>
      <c r="E9293">
        <v>41</v>
      </c>
      <c r="F9293" t="s">
        <v>5</v>
      </c>
      <c r="G9293">
        <v>3</v>
      </c>
      <c r="H9293">
        <v>334.16</v>
      </c>
      <c r="I9293">
        <v>1002.48</v>
      </c>
      <c r="J9293" t="s">
        <v>97</v>
      </c>
      <c r="K9293" t="s">
        <v>567</v>
      </c>
      <c r="L9293" t="s">
        <v>145</v>
      </c>
      <c r="M9293">
        <v>2024</v>
      </c>
      <c r="N9293" t="s">
        <v>84</v>
      </c>
      <c r="O9293" t="s">
        <v>7576</v>
      </c>
      <c r="P9293" t="s">
        <v>86</v>
      </c>
    </row>
    <row r="9294" spans="1:16" x14ac:dyDescent="0.45">
      <c r="A9294">
        <v>9293</v>
      </c>
      <c r="B9294" s="10">
        <v>45605</v>
      </c>
      <c r="C9294">
        <v>8211</v>
      </c>
      <c r="D9294" t="s">
        <v>80</v>
      </c>
      <c r="E9294">
        <v>36</v>
      </c>
      <c r="F9294" t="s">
        <v>9</v>
      </c>
      <c r="G9294">
        <v>4</v>
      </c>
      <c r="H9294">
        <v>3480.49</v>
      </c>
      <c r="I9294">
        <v>13921.96</v>
      </c>
      <c r="J9294" t="s">
        <v>97</v>
      </c>
      <c r="K9294" t="s">
        <v>82</v>
      </c>
      <c r="L9294" t="s">
        <v>145</v>
      </c>
      <c r="M9294">
        <v>2024</v>
      </c>
      <c r="N9294" t="s">
        <v>84</v>
      </c>
      <c r="O9294" t="s">
        <v>1885</v>
      </c>
      <c r="P9294" t="s">
        <v>86</v>
      </c>
    </row>
    <row r="9295" spans="1:16" x14ac:dyDescent="0.45">
      <c r="A9295">
        <v>9294</v>
      </c>
      <c r="B9295" s="10">
        <v>45605</v>
      </c>
      <c r="C9295">
        <v>6037</v>
      </c>
      <c r="D9295" t="s">
        <v>89</v>
      </c>
      <c r="E9295">
        <v>28</v>
      </c>
      <c r="F9295" t="s">
        <v>7</v>
      </c>
      <c r="G9295">
        <v>2</v>
      </c>
      <c r="H9295">
        <v>1142.8699999999999</v>
      </c>
      <c r="I9295">
        <v>2285.7399999999998</v>
      </c>
      <c r="J9295" t="s">
        <v>87</v>
      </c>
      <c r="K9295" t="s">
        <v>82</v>
      </c>
      <c r="L9295" t="s">
        <v>145</v>
      </c>
      <c r="M9295">
        <v>2024</v>
      </c>
      <c r="N9295" t="s">
        <v>84</v>
      </c>
      <c r="O9295" t="s">
        <v>3881</v>
      </c>
      <c r="P9295" t="s">
        <v>86</v>
      </c>
    </row>
    <row r="9296" spans="1:16" x14ac:dyDescent="0.45">
      <c r="A9296">
        <v>9295</v>
      </c>
      <c r="B9296" s="10">
        <v>45605</v>
      </c>
      <c r="C9296">
        <v>7319</v>
      </c>
      <c r="D9296" t="s">
        <v>89</v>
      </c>
      <c r="E9296">
        <v>57</v>
      </c>
      <c r="F9296" t="s">
        <v>8</v>
      </c>
      <c r="G9296">
        <v>3</v>
      </c>
      <c r="H9296">
        <v>3524.31</v>
      </c>
      <c r="I9296">
        <v>10572.93</v>
      </c>
      <c r="J9296" t="s">
        <v>81</v>
      </c>
      <c r="K9296" t="s">
        <v>82</v>
      </c>
      <c r="L9296" t="s">
        <v>145</v>
      </c>
      <c r="M9296">
        <v>2024</v>
      </c>
      <c r="N9296" t="s">
        <v>84</v>
      </c>
      <c r="O9296" t="s">
        <v>6815</v>
      </c>
      <c r="P9296" t="s">
        <v>86</v>
      </c>
    </row>
    <row r="9297" spans="1:16" x14ac:dyDescent="0.45">
      <c r="A9297">
        <v>9296</v>
      </c>
      <c r="B9297" s="10">
        <v>45605</v>
      </c>
      <c r="C9297">
        <v>9640</v>
      </c>
      <c r="D9297" t="s">
        <v>80</v>
      </c>
      <c r="E9297">
        <v>63</v>
      </c>
      <c r="F9297" t="s">
        <v>9</v>
      </c>
      <c r="G9297">
        <v>5</v>
      </c>
      <c r="H9297">
        <v>1845.01</v>
      </c>
      <c r="I9297">
        <v>9225.0499999999993</v>
      </c>
      <c r="J9297" t="s">
        <v>81</v>
      </c>
      <c r="K9297" t="s">
        <v>82</v>
      </c>
      <c r="L9297" t="s">
        <v>145</v>
      </c>
      <c r="M9297">
        <v>2024</v>
      </c>
      <c r="N9297" t="s">
        <v>84</v>
      </c>
      <c r="O9297" t="s">
        <v>4812</v>
      </c>
      <c r="P9297" t="s">
        <v>86</v>
      </c>
    </row>
    <row r="9298" spans="1:16" x14ac:dyDescent="0.45">
      <c r="A9298">
        <v>9297</v>
      </c>
      <c r="B9298" s="10">
        <v>45605</v>
      </c>
      <c r="C9298">
        <v>1081</v>
      </c>
      <c r="D9298" t="s">
        <v>80</v>
      </c>
      <c r="E9298">
        <v>57</v>
      </c>
      <c r="F9298" t="s">
        <v>9</v>
      </c>
      <c r="G9298">
        <v>4</v>
      </c>
      <c r="H9298">
        <v>3862.12</v>
      </c>
      <c r="I9298">
        <v>15448.48</v>
      </c>
      <c r="J9298" t="s">
        <v>81</v>
      </c>
      <c r="K9298" t="s">
        <v>82</v>
      </c>
      <c r="L9298" t="s">
        <v>145</v>
      </c>
      <c r="M9298">
        <v>2024</v>
      </c>
      <c r="N9298" t="s">
        <v>84</v>
      </c>
      <c r="O9298" t="s">
        <v>1554</v>
      </c>
      <c r="P9298" t="s">
        <v>86</v>
      </c>
    </row>
    <row r="9299" spans="1:16" x14ac:dyDescent="0.45">
      <c r="A9299">
        <v>9298</v>
      </c>
      <c r="B9299" s="10">
        <v>45605</v>
      </c>
      <c r="C9299">
        <v>7278</v>
      </c>
      <c r="D9299" t="s">
        <v>89</v>
      </c>
      <c r="E9299">
        <v>63</v>
      </c>
      <c r="F9299" t="s">
        <v>8</v>
      </c>
      <c r="G9299">
        <v>1</v>
      </c>
      <c r="H9299">
        <v>4711.72</v>
      </c>
      <c r="I9299">
        <v>4711.72</v>
      </c>
      <c r="J9299" t="s">
        <v>81</v>
      </c>
      <c r="K9299" t="s">
        <v>82</v>
      </c>
      <c r="L9299" t="s">
        <v>145</v>
      </c>
      <c r="M9299">
        <v>2024</v>
      </c>
      <c r="N9299" t="s">
        <v>84</v>
      </c>
      <c r="O9299" t="s">
        <v>5969</v>
      </c>
      <c r="P9299" t="s">
        <v>86</v>
      </c>
    </row>
    <row r="9300" spans="1:16" x14ac:dyDescent="0.45">
      <c r="A9300">
        <v>9299</v>
      </c>
      <c r="B9300" s="10">
        <v>45605</v>
      </c>
      <c r="C9300">
        <v>7999</v>
      </c>
      <c r="D9300" t="s">
        <v>80</v>
      </c>
      <c r="E9300">
        <v>56</v>
      </c>
      <c r="F9300" t="s">
        <v>7</v>
      </c>
      <c r="G9300">
        <v>4</v>
      </c>
      <c r="H9300">
        <v>4309.54</v>
      </c>
      <c r="I9300">
        <v>17238.16</v>
      </c>
      <c r="J9300" t="s">
        <v>81</v>
      </c>
      <c r="K9300" t="s">
        <v>82</v>
      </c>
      <c r="L9300" t="s">
        <v>145</v>
      </c>
      <c r="M9300">
        <v>2024</v>
      </c>
      <c r="N9300" t="s">
        <v>84</v>
      </c>
      <c r="O9300" t="s">
        <v>1555</v>
      </c>
      <c r="P9300" t="s">
        <v>86</v>
      </c>
    </row>
    <row r="9301" spans="1:16" x14ac:dyDescent="0.45">
      <c r="A9301">
        <v>9300</v>
      </c>
      <c r="B9301" s="10">
        <v>45605</v>
      </c>
      <c r="C9301">
        <v>2406</v>
      </c>
      <c r="D9301" t="s">
        <v>80</v>
      </c>
      <c r="E9301">
        <v>35</v>
      </c>
      <c r="F9301" t="s">
        <v>5</v>
      </c>
      <c r="G9301">
        <v>4</v>
      </c>
      <c r="H9301">
        <v>2438.7399999999998</v>
      </c>
      <c r="I9301">
        <v>9754.9599999999991</v>
      </c>
      <c r="J9301" t="s">
        <v>97</v>
      </c>
      <c r="K9301" t="s">
        <v>82</v>
      </c>
      <c r="L9301" t="s">
        <v>145</v>
      </c>
      <c r="M9301">
        <v>2024</v>
      </c>
      <c r="N9301" t="s">
        <v>84</v>
      </c>
      <c r="O9301" t="s">
        <v>1886</v>
      </c>
      <c r="P9301" t="s">
        <v>86</v>
      </c>
    </row>
    <row r="9302" spans="1:16" x14ac:dyDescent="0.45">
      <c r="A9302">
        <v>9301</v>
      </c>
      <c r="B9302" s="10">
        <v>45605</v>
      </c>
      <c r="C9302">
        <v>8410</v>
      </c>
      <c r="D9302" t="s">
        <v>80</v>
      </c>
      <c r="E9302">
        <v>29</v>
      </c>
      <c r="F9302" t="s">
        <v>8</v>
      </c>
      <c r="G9302">
        <v>4</v>
      </c>
      <c r="H9302">
        <v>1165.0999999999999</v>
      </c>
      <c r="I9302">
        <v>4660.3999999999996</v>
      </c>
      <c r="J9302" t="s">
        <v>87</v>
      </c>
      <c r="K9302" t="s">
        <v>82</v>
      </c>
      <c r="L9302" t="s">
        <v>145</v>
      </c>
      <c r="M9302">
        <v>2024</v>
      </c>
      <c r="N9302" t="s">
        <v>84</v>
      </c>
      <c r="O9302" t="s">
        <v>1194</v>
      </c>
      <c r="P9302" t="s">
        <v>86</v>
      </c>
    </row>
    <row r="9303" spans="1:16" x14ac:dyDescent="0.45">
      <c r="A9303">
        <v>9302</v>
      </c>
      <c r="B9303" s="10">
        <v>45606</v>
      </c>
      <c r="C9303">
        <v>2480</v>
      </c>
      <c r="D9303" t="s">
        <v>89</v>
      </c>
      <c r="E9303">
        <v>31</v>
      </c>
      <c r="F9303" t="s">
        <v>8</v>
      </c>
      <c r="G9303">
        <v>5</v>
      </c>
      <c r="H9303">
        <v>4962.5</v>
      </c>
      <c r="I9303">
        <v>24812.5</v>
      </c>
      <c r="J9303" t="s">
        <v>87</v>
      </c>
      <c r="K9303" t="s">
        <v>82</v>
      </c>
      <c r="L9303" t="s">
        <v>145</v>
      </c>
      <c r="M9303">
        <v>2024</v>
      </c>
      <c r="N9303" t="s">
        <v>84</v>
      </c>
      <c r="O9303" t="s">
        <v>402</v>
      </c>
      <c r="P9303" t="s">
        <v>86</v>
      </c>
    </row>
    <row r="9304" spans="1:16" x14ac:dyDescent="0.45">
      <c r="A9304">
        <v>9303</v>
      </c>
      <c r="B9304" s="10">
        <v>45606</v>
      </c>
      <c r="C9304">
        <v>4598</v>
      </c>
      <c r="D9304" t="s">
        <v>89</v>
      </c>
      <c r="E9304">
        <v>64</v>
      </c>
      <c r="F9304" t="s">
        <v>8</v>
      </c>
      <c r="G9304">
        <v>2</v>
      </c>
      <c r="H9304">
        <v>3314.52</v>
      </c>
      <c r="I9304">
        <v>6629.04</v>
      </c>
      <c r="J9304" t="s">
        <v>81</v>
      </c>
      <c r="K9304" t="s">
        <v>82</v>
      </c>
      <c r="L9304" t="s">
        <v>145</v>
      </c>
      <c r="M9304">
        <v>2024</v>
      </c>
      <c r="N9304" t="s">
        <v>84</v>
      </c>
      <c r="O9304" t="s">
        <v>3221</v>
      </c>
      <c r="P9304" t="s">
        <v>86</v>
      </c>
    </row>
    <row r="9305" spans="1:16" x14ac:dyDescent="0.45">
      <c r="A9305">
        <v>9304</v>
      </c>
      <c r="B9305" s="10">
        <v>45606</v>
      </c>
      <c r="C9305">
        <v>8993</v>
      </c>
      <c r="D9305" t="s">
        <v>80</v>
      </c>
      <c r="E9305">
        <v>35</v>
      </c>
      <c r="F9305" t="s">
        <v>7</v>
      </c>
      <c r="G9305">
        <v>3</v>
      </c>
      <c r="H9305">
        <v>2009.97</v>
      </c>
      <c r="I9305">
        <v>6029.91</v>
      </c>
      <c r="J9305" t="s">
        <v>97</v>
      </c>
      <c r="K9305" t="s">
        <v>82</v>
      </c>
      <c r="L9305" t="s">
        <v>145</v>
      </c>
      <c r="M9305">
        <v>2024</v>
      </c>
      <c r="N9305" t="s">
        <v>84</v>
      </c>
      <c r="O9305" t="s">
        <v>6422</v>
      </c>
      <c r="P9305" t="s">
        <v>86</v>
      </c>
    </row>
    <row r="9306" spans="1:16" x14ac:dyDescent="0.45">
      <c r="A9306">
        <v>9305</v>
      </c>
      <c r="B9306" s="10">
        <v>45606</v>
      </c>
      <c r="C9306">
        <v>5183</v>
      </c>
      <c r="D9306" t="s">
        <v>80</v>
      </c>
      <c r="E9306">
        <v>61</v>
      </c>
      <c r="F9306" t="s">
        <v>8</v>
      </c>
      <c r="G9306">
        <v>5</v>
      </c>
      <c r="H9306">
        <v>2433.54</v>
      </c>
      <c r="I9306">
        <v>12167.7</v>
      </c>
      <c r="J9306" t="s">
        <v>81</v>
      </c>
      <c r="K9306" t="s">
        <v>82</v>
      </c>
      <c r="L9306" t="s">
        <v>145</v>
      </c>
      <c r="M9306">
        <v>2024</v>
      </c>
      <c r="N9306" t="s">
        <v>668</v>
      </c>
      <c r="O9306" t="s">
        <v>9787</v>
      </c>
      <c r="P9306" t="s">
        <v>86</v>
      </c>
    </row>
    <row r="9307" spans="1:16" x14ac:dyDescent="0.45">
      <c r="A9307">
        <v>9306</v>
      </c>
      <c r="B9307" s="10">
        <v>45606</v>
      </c>
      <c r="C9307">
        <v>4680</v>
      </c>
      <c r="D9307" t="s">
        <v>89</v>
      </c>
      <c r="E9307">
        <v>59</v>
      </c>
      <c r="F9307" t="s">
        <v>8</v>
      </c>
      <c r="G9307">
        <v>5</v>
      </c>
      <c r="H9307">
        <v>683.87</v>
      </c>
      <c r="I9307">
        <v>3419.35</v>
      </c>
      <c r="J9307" t="s">
        <v>81</v>
      </c>
      <c r="K9307" t="s">
        <v>82</v>
      </c>
      <c r="L9307" t="s">
        <v>145</v>
      </c>
      <c r="M9307">
        <v>2024</v>
      </c>
      <c r="N9307" t="s">
        <v>84</v>
      </c>
      <c r="O9307" t="s">
        <v>4813</v>
      </c>
      <c r="P9307" t="s">
        <v>86</v>
      </c>
    </row>
    <row r="9308" spans="1:16" x14ac:dyDescent="0.45">
      <c r="A9308">
        <v>9307</v>
      </c>
      <c r="B9308" s="10">
        <v>45606</v>
      </c>
      <c r="C9308">
        <v>8644</v>
      </c>
      <c r="D9308" t="s">
        <v>89</v>
      </c>
      <c r="E9308">
        <v>29</v>
      </c>
      <c r="F9308" t="s">
        <v>102</v>
      </c>
      <c r="G9308">
        <v>3</v>
      </c>
      <c r="H9308">
        <v>2551.1999999999998</v>
      </c>
      <c r="I9308">
        <v>7653.6</v>
      </c>
      <c r="J9308" t="s">
        <v>87</v>
      </c>
      <c r="K9308" t="s">
        <v>82</v>
      </c>
      <c r="L9308" t="s">
        <v>145</v>
      </c>
      <c r="M9308">
        <v>2024</v>
      </c>
      <c r="N9308" t="s">
        <v>668</v>
      </c>
      <c r="O9308" t="s">
        <v>9269</v>
      </c>
      <c r="P9308" t="s">
        <v>748</v>
      </c>
    </row>
    <row r="9309" spans="1:16" x14ac:dyDescent="0.45">
      <c r="A9309">
        <v>9308</v>
      </c>
      <c r="B9309" s="10">
        <v>45606</v>
      </c>
      <c r="C9309">
        <v>5310</v>
      </c>
      <c r="D9309" t="s">
        <v>89</v>
      </c>
      <c r="E9309">
        <v>57</v>
      </c>
      <c r="F9309" t="s">
        <v>102</v>
      </c>
      <c r="G9309">
        <v>4</v>
      </c>
      <c r="H9309">
        <v>907.16</v>
      </c>
      <c r="I9309">
        <v>3628.64</v>
      </c>
      <c r="J9309" t="s">
        <v>81</v>
      </c>
      <c r="K9309" t="s">
        <v>82</v>
      </c>
      <c r="L9309" t="s">
        <v>145</v>
      </c>
      <c r="M9309">
        <v>2024</v>
      </c>
      <c r="N9309" t="s">
        <v>84</v>
      </c>
      <c r="O9309" t="s">
        <v>1556</v>
      </c>
      <c r="P9309" t="s">
        <v>86</v>
      </c>
    </row>
    <row r="9310" spans="1:16" x14ac:dyDescent="0.45">
      <c r="A9310">
        <v>9309</v>
      </c>
      <c r="B9310" s="10">
        <v>45606</v>
      </c>
      <c r="C9310">
        <v>2758</v>
      </c>
      <c r="D9310" t="s">
        <v>89</v>
      </c>
      <c r="E9310">
        <v>44</v>
      </c>
      <c r="F9310" t="s">
        <v>102</v>
      </c>
      <c r="G9310">
        <v>1</v>
      </c>
      <c r="H9310">
        <v>1860.44</v>
      </c>
      <c r="I9310">
        <v>1860.44</v>
      </c>
      <c r="J9310" t="s">
        <v>97</v>
      </c>
      <c r="K9310" t="s">
        <v>567</v>
      </c>
      <c r="L9310" t="s">
        <v>145</v>
      </c>
      <c r="M9310">
        <v>2024</v>
      </c>
      <c r="N9310" t="s">
        <v>84</v>
      </c>
      <c r="O9310" t="s">
        <v>7998</v>
      </c>
      <c r="P9310" t="s">
        <v>86</v>
      </c>
    </row>
    <row r="9311" spans="1:16" x14ac:dyDescent="0.45">
      <c r="A9311">
        <v>9310</v>
      </c>
      <c r="B9311" s="10">
        <v>45606</v>
      </c>
      <c r="C9311">
        <v>3599</v>
      </c>
      <c r="D9311" t="s">
        <v>89</v>
      </c>
      <c r="E9311">
        <v>23</v>
      </c>
      <c r="F9311" t="s">
        <v>102</v>
      </c>
      <c r="G9311">
        <v>4</v>
      </c>
      <c r="H9311">
        <v>2484.25</v>
      </c>
      <c r="I9311">
        <v>9937</v>
      </c>
      <c r="J9311" t="s">
        <v>95</v>
      </c>
      <c r="K9311" t="s">
        <v>82</v>
      </c>
      <c r="L9311" t="s">
        <v>145</v>
      </c>
      <c r="M9311">
        <v>2024</v>
      </c>
      <c r="N9311" t="s">
        <v>84</v>
      </c>
      <c r="O9311" t="s">
        <v>2453</v>
      </c>
      <c r="P9311" t="s">
        <v>86</v>
      </c>
    </row>
    <row r="9312" spans="1:16" x14ac:dyDescent="0.45">
      <c r="A9312">
        <v>9311</v>
      </c>
      <c r="B9312" s="10">
        <v>45606</v>
      </c>
      <c r="C9312">
        <v>6616</v>
      </c>
      <c r="D9312" t="s">
        <v>89</v>
      </c>
      <c r="E9312">
        <v>41</v>
      </c>
      <c r="F9312" t="s">
        <v>8</v>
      </c>
      <c r="G9312">
        <v>4</v>
      </c>
      <c r="H9312">
        <v>4741.6000000000004</v>
      </c>
      <c r="I9312">
        <v>18966.400000000001</v>
      </c>
      <c r="J9312" t="s">
        <v>97</v>
      </c>
      <c r="K9312" t="s">
        <v>82</v>
      </c>
      <c r="L9312" t="s">
        <v>145</v>
      </c>
      <c r="M9312">
        <v>2024</v>
      </c>
      <c r="N9312" t="s">
        <v>84</v>
      </c>
      <c r="O9312" t="s">
        <v>1887</v>
      </c>
      <c r="P9312" t="s">
        <v>86</v>
      </c>
    </row>
    <row r="9313" spans="1:16" x14ac:dyDescent="0.45">
      <c r="A9313">
        <v>9312</v>
      </c>
      <c r="B9313" s="10">
        <v>45606</v>
      </c>
      <c r="C9313">
        <v>6813</v>
      </c>
      <c r="D9313" t="s">
        <v>89</v>
      </c>
      <c r="E9313">
        <v>50</v>
      </c>
      <c r="F9313" t="s">
        <v>102</v>
      </c>
      <c r="G9313">
        <v>2</v>
      </c>
      <c r="H9313">
        <v>3142.23</v>
      </c>
      <c r="I9313">
        <v>6284.46</v>
      </c>
      <c r="J9313" t="s">
        <v>93</v>
      </c>
      <c r="K9313" t="s">
        <v>82</v>
      </c>
      <c r="L9313" t="s">
        <v>145</v>
      </c>
      <c r="M9313">
        <v>2024</v>
      </c>
      <c r="N9313" t="s">
        <v>84</v>
      </c>
      <c r="O9313" t="s">
        <v>3539</v>
      </c>
      <c r="P9313" t="s">
        <v>86</v>
      </c>
    </row>
    <row r="9314" spans="1:16" x14ac:dyDescent="0.45">
      <c r="A9314">
        <v>9313</v>
      </c>
      <c r="B9314" s="10">
        <v>45606</v>
      </c>
      <c r="C9314">
        <v>4853</v>
      </c>
      <c r="D9314" t="s">
        <v>80</v>
      </c>
      <c r="E9314">
        <v>62</v>
      </c>
      <c r="F9314" t="s">
        <v>9</v>
      </c>
      <c r="G9314">
        <v>4</v>
      </c>
      <c r="H9314">
        <v>1890.86</v>
      </c>
      <c r="I9314">
        <v>7563.44</v>
      </c>
      <c r="J9314" t="s">
        <v>81</v>
      </c>
      <c r="K9314" t="s">
        <v>82</v>
      </c>
      <c r="L9314" t="s">
        <v>145</v>
      </c>
      <c r="M9314">
        <v>2024</v>
      </c>
      <c r="N9314" t="s">
        <v>84</v>
      </c>
      <c r="O9314" t="s">
        <v>1557</v>
      </c>
      <c r="P9314" t="s">
        <v>86</v>
      </c>
    </row>
    <row r="9315" spans="1:16" x14ac:dyDescent="0.45">
      <c r="A9315">
        <v>9314</v>
      </c>
      <c r="B9315" s="10">
        <v>45606</v>
      </c>
      <c r="C9315">
        <v>3292</v>
      </c>
      <c r="D9315" t="s">
        <v>89</v>
      </c>
      <c r="E9315">
        <v>33</v>
      </c>
      <c r="F9315" t="s">
        <v>5</v>
      </c>
      <c r="G9315">
        <v>1</v>
      </c>
      <c r="H9315">
        <v>609.79</v>
      </c>
      <c r="I9315">
        <v>609.79</v>
      </c>
      <c r="J9315" t="s">
        <v>87</v>
      </c>
      <c r="K9315" t="s">
        <v>567</v>
      </c>
      <c r="L9315" t="s">
        <v>145</v>
      </c>
      <c r="M9315">
        <v>2024</v>
      </c>
      <c r="N9315" t="s">
        <v>84</v>
      </c>
      <c r="O9315" t="s">
        <v>8274</v>
      </c>
      <c r="P9315" t="s">
        <v>86</v>
      </c>
    </row>
    <row r="9316" spans="1:16" x14ac:dyDescent="0.45">
      <c r="A9316">
        <v>9315</v>
      </c>
      <c r="B9316" s="10">
        <v>45606</v>
      </c>
      <c r="C9316">
        <v>2501</v>
      </c>
      <c r="D9316" t="s">
        <v>89</v>
      </c>
      <c r="E9316">
        <v>29</v>
      </c>
      <c r="F9316" t="s">
        <v>102</v>
      </c>
      <c r="G9316">
        <v>5</v>
      </c>
      <c r="H9316">
        <v>3748.58</v>
      </c>
      <c r="I9316">
        <v>18742.900000000001</v>
      </c>
      <c r="J9316" t="s">
        <v>87</v>
      </c>
      <c r="K9316" t="s">
        <v>82</v>
      </c>
      <c r="L9316" t="s">
        <v>145</v>
      </c>
      <c r="M9316">
        <v>2024</v>
      </c>
      <c r="N9316" t="s">
        <v>84</v>
      </c>
      <c r="O9316" t="s">
        <v>4124</v>
      </c>
      <c r="P9316" t="s">
        <v>86</v>
      </c>
    </row>
    <row r="9317" spans="1:16" x14ac:dyDescent="0.45">
      <c r="A9317">
        <v>9316</v>
      </c>
      <c r="B9317" s="10">
        <v>45607</v>
      </c>
      <c r="C9317">
        <v>9422</v>
      </c>
      <c r="D9317" t="s">
        <v>80</v>
      </c>
      <c r="E9317">
        <v>48</v>
      </c>
      <c r="F9317" t="s">
        <v>7</v>
      </c>
      <c r="G9317">
        <v>4</v>
      </c>
      <c r="H9317">
        <v>2360.92</v>
      </c>
      <c r="I9317">
        <v>9443.68</v>
      </c>
      <c r="J9317" t="s">
        <v>93</v>
      </c>
      <c r="K9317" t="s">
        <v>82</v>
      </c>
      <c r="L9317" t="s">
        <v>145</v>
      </c>
      <c r="M9317">
        <v>2024</v>
      </c>
      <c r="N9317" t="s">
        <v>84</v>
      </c>
      <c r="O9317" t="s">
        <v>213</v>
      </c>
      <c r="P9317" t="s">
        <v>86</v>
      </c>
    </row>
    <row r="9318" spans="1:16" x14ac:dyDescent="0.45">
      <c r="A9318">
        <v>9317</v>
      </c>
      <c r="B9318" s="10">
        <v>45607</v>
      </c>
      <c r="C9318">
        <v>8550</v>
      </c>
      <c r="D9318" t="s">
        <v>80</v>
      </c>
      <c r="E9318">
        <v>54</v>
      </c>
      <c r="F9318" t="s">
        <v>5</v>
      </c>
      <c r="G9318">
        <v>5</v>
      </c>
      <c r="H9318">
        <v>387.37</v>
      </c>
      <c r="I9318">
        <v>1936.85</v>
      </c>
      <c r="J9318" t="s">
        <v>93</v>
      </c>
      <c r="K9318" t="s">
        <v>567</v>
      </c>
      <c r="L9318" t="s">
        <v>145</v>
      </c>
      <c r="M9318">
        <v>2024</v>
      </c>
      <c r="N9318" t="s">
        <v>84</v>
      </c>
      <c r="O9318" t="s">
        <v>7650</v>
      </c>
      <c r="P9318" t="s">
        <v>86</v>
      </c>
    </row>
    <row r="9319" spans="1:16" x14ac:dyDescent="0.45">
      <c r="A9319">
        <v>9318</v>
      </c>
      <c r="B9319" s="10">
        <v>45607</v>
      </c>
      <c r="C9319">
        <v>5250</v>
      </c>
      <c r="D9319" t="s">
        <v>80</v>
      </c>
      <c r="E9319">
        <v>30</v>
      </c>
      <c r="F9319" t="s">
        <v>6</v>
      </c>
      <c r="G9319">
        <v>2</v>
      </c>
      <c r="H9319">
        <v>3301.53</v>
      </c>
      <c r="I9319">
        <v>6603.06</v>
      </c>
      <c r="J9319" t="s">
        <v>87</v>
      </c>
      <c r="K9319" t="s">
        <v>82</v>
      </c>
      <c r="L9319" t="s">
        <v>145</v>
      </c>
      <c r="M9319">
        <v>2024</v>
      </c>
      <c r="N9319" t="s">
        <v>84</v>
      </c>
      <c r="O9319" t="s">
        <v>3882</v>
      </c>
      <c r="P9319" t="s">
        <v>86</v>
      </c>
    </row>
    <row r="9320" spans="1:16" x14ac:dyDescent="0.45">
      <c r="A9320">
        <v>9319</v>
      </c>
      <c r="B9320" s="10">
        <v>45607</v>
      </c>
      <c r="C9320">
        <v>7991</v>
      </c>
      <c r="D9320" t="s">
        <v>89</v>
      </c>
      <c r="E9320">
        <v>25</v>
      </c>
      <c r="F9320" t="s">
        <v>6</v>
      </c>
      <c r="G9320">
        <v>1</v>
      </c>
      <c r="H9320">
        <v>1783.02</v>
      </c>
      <c r="I9320">
        <v>1783.02</v>
      </c>
      <c r="J9320" t="s">
        <v>87</v>
      </c>
      <c r="K9320" t="s">
        <v>567</v>
      </c>
      <c r="L9320" t="s">
        <v>145</v>
      </c>
      <c r="M9320">
        <v>2024</v>
      </c>
      <c r="N9320" t="s">
        <v>84</v>
      </c>
      <c r="O9320" t="s">
        <v>8275</v>
      </c>
      <c r="P9320" t="s">
        <v>86</v>
      </c>
    </row>
    <row r="9321" spans="1:16" x14ac:dyDescent="0.45">
      <c r="A9321">
        <v>9320</v>
      </c>
      <c r="B9321" s="10">
        <v>45607</v>
      </c>
      <c r="C9321">
        <v>1114</v>
      </c>
      <c r="D9321" t="s">
        <v>89</v>
      </c>
      <c r="E9321">
        <v>55</v>
      </c>
      <c r="F9321" t="s">
        <v>9</v>
      </c>
      <c r="G9321">
        <v>3</v>
      </c>
      <c r="H9321">
        <v>2049.2600000000002</v>
      </c>
      <c r="I9321">
        <v>6147.78</v>
      </c>
      <c r="J9321" t="s">
        <v>81</v>
      </c>
      <c r="K9321" t="s">
        <v>82</v>
      </c>
      <c r="L9321" t="s">
        <v>145</v>
      </c>
      <c r="M9321">
        <v>2024</v>
      </c>
      <c r="N9321" t="s">
        <v>84</v>
      </c>
      <c r="O9321" t="s">
        <v>8469</v>
      </c>
      <c r="P9321" t="s">
        <v>748</v>
      </c>
    </row>
    <row r="9322" spans="1:16" x14ac:dyDescent="0.45">
      <c r="A9322">
        <v>9321</v>
      </c>
      <c r="B9322" s="10">
        <v>45607</v>
      </c>
      <c r="C9322">
        <v>5406</v>
      </c>
      <c r="D9322" t="s">
        <v>80</v>
      </c>
      <c r="E9322">
        <v>20</v>
      </c>
      <c r="F9322" t="s">
        <v>5</v>
      </c>
      <c r="G9322">
        <v>3</v>
      </c>
      <c r="H9322">
        <v>4202.33</v>
      </c>
      <c r="I9322">
        <v>12606.99</v>
      </c>
      <c r="J9322" t="s">
        <v>95</v>
      </c>
      <c r="K9322" t="s">
        <v>82</v>
      </c>
      <c r="L9322" t="s">
        <v>145</v>
      </c>
      <c r="M9322">
        <v>2024</v>
      </c>
      <c r="N9322" t="s">
        <v>84</v>
      </c>
      <c r="O9322" t="s">
        <v>6957</v>
      </c>
      <c r="P9322" t="s">
        <v>86</v>
      </c>
    </row>
    <row r="9323" spans="1:16" x14ac:dyDescent="0.45">
      <c r="A9323">
        <v>9322</v>
      </c>
      <c r="B9323" s="10">
        <v>45607</v>
      </c>
      <c r="C9323">
        <v>3347</v>
      </c>
      <c r="D9323" t="s">
        <v>80</v>
      </c>
      <c r="E9323">
        <v>37</v>
      </c>
      <c r="F9323" t="s">
        <v>5</v>
      </c>
      <c r="G9323">
        <v>2</v>
      </c>
      <c r="H9323">
        <v>729.68</v>
      </c>
      <c r="I9323">
        <v>1459.36</v>
      </c>
      <c r="J9323" t="s">
        <v>97</v>
      </c>
      <c r="K9323" t="s">
        <v>567</v>
      </c>
      <c r="L9323" t="s">
        <v>145</v>
      </c>
      <c r="M9323">
        <v>2024</v>
      </c>
      <c r="N9323" t="s">
        <v>84</v>
      </c>
      <c r="O9323" t="s">
        <v>7202</v>
      </c>
      <c r="P9323" t="s">
        <v>86</v>
      </c>
    </row>
    <row r="9324" spans="1:16" x14ac:dyDescent="0.45">
      <c r="A9324">
        <v>9323</v>
      </c>
      <c r="B9324" s="10">
        <v>45607</v>
      </c>
      <c r="C9324">
        <v>2041</v>
      </c>
      <c r="D9324" t="s">
        <v>80</v>
      </c>
      <c r="E9324">
        <v>21</v>
      </c>
      <c r="F9324" t="s">
        <v>9</v>
      </c>
      <c r="G9324">
        <v>1</v>
      </c>
      <c r="H9324">
        <v>1734.86</v>
      </c>
      <c r="I9324">
        <v>1734.86</v>
      </c>
      <c r="J9324" t="s">
        <v>95</v>
      </c>
      <c r="K9324" t="s">
        <v>567</v>
      </c>
      <c r="L9324" t="s">
        <v>145</v>
      </c>
      <c r="M9324">
        <v>2024</v>
      </c>
      <c r="N9324" t="s">
        <v>84</v>
      </c>
      <c r="O9324" t="s">
        <v>7750</v>
      </c>
      <c r="P9324" t="s">
        <v>86</v>
      </c>
    </row>
    <row r="9325" spans="1:16" x14ac:dyDescent="0.45">
      <c r="A9325">
        <v>9324</v>
      </c>
      <c r="B9325" s="10">
        <v>45607</v>
      </c>
      <c r="C9325">
        <v>7927</v>
      </c>
      <c r="D9325" t="s">
        <v>89</v>
      </c>
      <c r="E9325">
        <v>61</v>
      </c>
      <c r="F9325" t="s">
        <v>6</v>
      </c>
      <c r="G9325">
        <v>5</v>
      </c>
      <c r="H9325">
        <v>1850.16</v>
      </c>
      <c r="I9325">
        <v>9250.7999999999993</v>
      </c>
      <c r="J9325" t="s">
        <v>81</v>
      </c>
      <c r="K9325" t="s">
        <v>82</v>
      </c>
      <c r="L9325" t="s">
        <v>145</v>
      </c>
      <c r="M9325">
        <v>2024</v>
      </c>
      <c r="N9325" t="s">
        <v>84</v>
      </c>
      <c r="O9325" t="s">
        <v>9115</v>
      </c>
      <c r="P9325" t="s">
        <v>748</v>
      </c>
    </row>
    <row r="9326" spans="1:16" x14ac:dyDescent="0.45">
      <c r="A9326">
        <v>9325</v>
      </c>
      <c r="B9326" s="10">
        <v>45607</v>
      </c>
      <c r="C9326">
        <v>1011</v>
      </c>
      <c r="D9326" t="s">
        <v>80</v>
      </c>
      <c r="E9326">
        <v>62</v>
      </c>
      <c r="F9326" t="s">
        <v>102</v>
      </c>
      <c r="G9326">
        <v>2</v>
      </c>
      <c r="H9326">
        <v>66.48</v>
      </c>
      <c r="I9326">
        <v>132.96</v>
      </c>
      <c r="J9326" t="s">
        <v>81</v>
      </c>
      <c r="K9326" t="s">
        <v>567</v>
      </c>
      <c r="L9326" t="s">
        <v>145</v>
      </c>
      <c r="M9326">
        <v>2024</v>
      </c>
      <c r="N9326" t="s">
        <v>84</v>
      </c>
      <c r="O9326" t="s">
        <v>7026</v>
      </c>
      <c r="P9326" t="s">
        <v>86</v>
      </c>
    </row>
    <row r="9327" spans="1:16" x14ac:dyDescent="0.45">
      <c r="A9327">
        <v>9326</v>
      </c>
      <c r="B9327" s="10">
        <v>45607</v>
      </c>
      <c r="C9327">
        <v>8980</v>
      </c>
      <c r="D9327" t="s">
        <v>89</v>
      </c>
      <c r="E9327">
        <v>19</v>
      </c>
      <c r="F9327" t="s">
        <v>9</v>
      </c>
      <c r="G9327">
        <v>4</v>
      </c>
      <c r="H9327">
        <v>4234.38</v>
      </c>
      <c r="I9327">
        <v>16937.52</v>
      </c>
      <c r="J9327" t="s">
        <v>95</v>
      </c>
      <c r="K9327" t="s">
        <v>82</v>
      </c>
      <c r="L9327" t="s">
        <v>145</v>
      </c>
      <c r="M9327">
        <v>2024</v>
      </c>
      <c r="N9327" t="s">
        <v>84</v>
      </c>
      <c r="O9327" t="s">
        <v>2454</v>
      </c>
      <c r="P9327" t="s">
        <v>86</v>
      </c>
    </row>
    <row r="9328" spans="1:16" x14ac:dyDescent="0.45">
      <c r="A9328">
        <v>9327</v>
      </c>
      <c r="B9328" s="10">
        <v>45607</v>
      </c>
      <c r="C9328">
        <v>8871</v>
      </c>
      <c r="D9328" t="s">
        <v>89</v>
      </c>
      <c r="E9328">
        <v>53</v>
      </c>
      <c r="F9328" t="s">
        <v>7</v>
      </c>
      <c r="G9328">
        <v>5</v>
      </c>
      <c r="H9328">
        <v>4184.8</v>
      </c>
      <c r="I9328">
        <v>20924</v>
      </c>
      <c r="J9328" t="s">
        <v>93</v>
      </c>
      <c r="K9328" t="s">
        <v>82</v>
      </c>
      <c r="L9328" t="s">
        <v>145</v>
      </c>
      <c r="M9328">
        <v>2024</v>
      </c>
      <c r="N9328" t="s">
        <v>84</v>
      </c>
      <c r="O9328" t="s">
        <v>4369</v>
      </c>
      <c r="P9328" t="s">
        <v>86</v>
      </c>
    </row>
    <row r="9329" spans="1:16" x14ac:dyDescent="0.45">
      <c r="A9329">
        <v>9328</v>
      </c>
      <c r="B9329" s="10">
        <v>45607</v>
      </c>
      <c r="C9329">
        <v>7375</v>
      </c>
      <c r="D9329" t="s">
        <v>89</v>
      </c>
      <c r="E9329">
        <v>40</v>
      </c>
      <c r="F9329" t="s">
        <v>9</v>
      </c>
      <c r="G9329">
        <v>4</v>
      </c>
      <c r="H9329">
        <v>3326.09</v>
      </c>
      <c r="I9329">
        <v>13304.36</v>
      </c>
      <c r="J9329" t="s">
        <v>97</v>
      </c>
      <c r="K9329" t="s">
        <v>82</v>
      </c>
      <c r="L9329" t="s">
        <v>145</v>
      </c>
      <c r="M9329">
        <v>2024</v>
      </c>
      <c r="N9329" t="s">
        <v>84</v>
      </c>
      <c r="O9329" t="s">
        <v>1888</v>
      </c>
      <c r="P9329" t="s">
        <v>86</v>
      </c>
    </row>
    <row r="9330" spans="1:16" x14ac:dyDescent="0.45">
      <c r="A9330">
        <v>9329</v>
      </c>
      <c r="B9330" s="10">
        <v>45608</v>
      </c>
      <c r="C9330">
        <v>8098</v>
      </c>
      <c r="D9330" t="s">
        <v>89</v>
      </c>
      <c r="E9330">
        <v>62</v>
      </c>
      <c r="F9330" t="s">
        <v>8</v>
      </c>
      <c r="G9330">
        <v>4</v>
      </c>
      <c r="H9330">
        <v>4499.76</v>
      </c>
      <c r="I9330">
        <v>17999.04</v>
      </c>
      <c r="J9330" t="s">
        <v>81</v>
      </c>
      <c r="K9330" t="s">
        <v>82</v>
      </c>
      <c r="L9330" t="s">
        <v>145</v>
      </c>
      <c r="M9330">
        <v>2024</v>
      </c>
      <c r="N9330" t="s">
        <v>84</v>
      </c>
      <c r="O9330" t="s">
        <v>214</v>
      </c>
      <c r="P9330" t="s">
        <v>86</v>
      </c>
    </row>
    <row r="9331" spans="1:16" x14ac:dyDescent="0.45">
      <c r="A9331">
        <v>9330</v>
      </c>
      <c r="B9331" s="10">
        <v>45608</v>
      </c>
      <c r="C9331">
        <v>4676</v>
      </c>
      <c r="D9331" t="s">
        <v>80</v>
      </c>
      <c r="E9331">
        <v>36</v>
      </c>
      <c r="F9331" t="s">
        <v>6</v>
      </c>
      <c r="G9331">
        <v>5</v>
      </c>
      <c r="H9331">
        <v>1400.79</v>
      </c>
      <c r="I9331">
        <v>7003.95</v>
      </c>
      <c r="J9331" t="s">
        <v>97</v>
      </c>
      <c r="K9331" t="s">
        <v>82</v>
      </c>
      <c r="L9331" t="s">
        <v>145</v>
      </c>
      <c r="M9331">
        <v>2024</v>
      </c>
      <c r="N9331" t="s">
        <v>84</v>
      </c>
      <c r="O9331" t="s">
        <v>4598</v>
      </c>
      <c r="P9331" t="s">
        <v>86</v>
      </c>
    </row>
    <row r="9332" spans="1:16" x14ac:dyDescent="0.45">
      <c r="A9332">
        <v>9331</v>
      </c>
      <c r="B9332" s="10">
        <v>45608</v>
      </c>
      <c r="C9332">
        <v>7109</v>
      </c>
      <c r="D9332" t="s">
        <v>80</v>
      </c>
      <c r="E9332">
        <v>57</v>
      </c>
      <c r="F9332" t="s">
        <v>8</v>
      </c>
      <c r="G9332">
        <v>4</v>
      </c>
      <c r="H9332">
        <v>1142.1199999999999</v>
      </c>
      <c r="I9332">
        <v>4568.4799999999996</v>
      </c>
      <c r="J9332" t="s">
        <v>81</v>
      </c>
      <c r="K9332" t="s">
        <v>82</v>
      </c>
      <c r="L9332" t="s">
        <v>145</v>
      </c>
      <c r="M9332">
        <v>2024</v>
      </c>
      <c r="N9332" t="s">
        <v>84</v>
      </c>
      <c r="O9332" t="s">
        <v>1558</v>
      </c>
      <c r="P9332" t="s">
        <v>86</v>
      </c>
    </row>
    <row r="9333" spans="1:16" x14ac:dyDescent="0.45">
      <c r="A9333">
        <v>9332</v>
      </c>
      <c r="B9333" s="10">
        <v>45608</v>
      </c>
      <c r="C9333">
        <v>6397</v>
      </c>
      <c r="D9333" t="s">
        <v>80</v>
      </c>
      <c r="E9333">
        <v>25</v>
      </c>
      <c r="F9333" t="s">
        <v>6</v>
      </c>
      <c r="G9333">
        <v>3</v>
      </c>
      <c r="H9333">
        <v>389.18</v>
      </c>
      <c r="I9333">
        <v>1167.54</v>
      </c>
      <c r="J9333" t="s">
        <v>87</v>
      </c>
      <c r="K9333" t="s">
        <v>567</v>
      </c>
      <c r="L9333" t="s">
        <v>145</v>
      </c>
      <c r="M9333">
        <v>2024</v>
      </c>
      <c r="N9333" t="s">
        <v>84</v>
      </c>
      <c r="O9333" t="s">
        <v>7577</v>
      </c>
      <c r="P9333" t="s">
        <v>86</v>
      </c>
    </row>
    <row r="9334" spans="1:16" x14ac:dyDescent="0.45">
      <c r="A9334">
        <v>9333</v>
      </c>
      <c r="B9334" s="10">
        <v>45608</v>
      </c>
      <c r="C9334">
        <v>4065</v>
      </c>
      <c r="D9334" t="s">
        <v>89</v>
      </c>
      <c r="E9334">
        <v>33</v>
      </c>
      <c r="F9334" t="s">
        <v>6</v>
      </c>
      <c r="G9334">
        <v>5</v>
      </c>
      <c r="H9334">
        <v>2980.46</v>
      </c>
      <c r="I9334">
        <v>14902.3</v>
      </c>
      <c r="J9334" t="s">
        <v>87</v>
      </c>
      <c r="K9334" t="s">
        <v>82</v>
      </c>
      <c r="L9334" t="s">
        <v>145</v>
      </c>
      <c r="M9334">
        <v>2024</v>
      </c>
      <c r="N9334" t="s">
        <v>84</v>
      </c>
      <c r="O9334" t="s">
        <v>4125</v>
      </c>
      <c r="P9334" t="s">
        <v>86</v>
      </c>
    </row>
    <row r="9335" spans="1:16" x14ac:dyDescent="0.45">
      <c r="A9335">
        <v>9334</v>
      </c>
      <c r="B9335" s="10">
        <v>45608</v>
      </c>
      <c r="C9335">
        <v>3036</v>
      </c>
      <c r="D9335" t="s">
        <v>80</v>
      </c>
      <c r="E9335">
        <v>60</v>
      </c>
      <c r="F9335" t="s">
        <v>5</v>
      </c>
      <c r="G9335">
        <v>2</v>
      </c>
      <c r="H9335">
        <v>2506.96</v>
      </c>
      <c r="I9335">
        <v>5013.92</v>
      </c>
      <c r="J9335" t="s">
        <v>81</v>
      </c>
      <c r="K9335" t="s">
        <v>82</v>
      </c>
      <c r="L9335" t="s">
        <v>145</v>
      </c>
      <c r="M9335">
        <v>2024</v>
      </c>
      <c r="N9335" t="s">
        <v>84</v>
      </c>
      <c r="O9335" t="s">
        <v>3222</v>
      </c>
      <c r="P9335" t="s">
        <v>86</v>
      </c>
    </row>
    <row r="9336" spans="1:16" x14ac:dyDescent="0.45">
      <c r="A9336">
        <v>9335</v>
      </c>
      <c r="B9336" s="10">
        <v>45608</v>
      </c>
      <c r="C9336">
        <v>4046</v>
      </c>
      <c r="D9336" t="s">
        <v>89</v>
      </c>
      <c r="E9336">
        <v>35</v>
      </c>
      <c r="F9336" t="s">
        <v>102</v>
      </c>
      <c r="G9336">
        <v>3</v>
      </c>
      <c r="H9336">
        <v>4061.46</v>
      </c>
      <c r="I9336">
        <v>12184.38</v>
      </c>
      <c r="J9336" t="s">
        <v>97</v>
      </c>
      <c r="K9336" t="s">
        <v>82</v>
      </c>
      <c r="L9336" t="s">
        <v>145</v>
      </c>
      <c r="M9336">
        <v>2024</v>
      </c>
      <c r="N9336" t="s">
        <v>668</v>
      </c>
      <c r="O9336" t="s">
        <v>9270</v>
      </c>
      <c r="P9336" t="s">
        <v>748</v>
      </c>
    </row>
    <row r="9337" spans="1:16" x14ac:dyDescent="0.45">
      <c r="A9337">
        <v>9336</v>
      </c>
      <c r="B9337" s="10">
        <v>45608</v>
      </c>
      <c r="C9337">
        <v>1540</v>
      </c>
      <c r="D9337" t="s">
        <v>89</v>
      </c>
      <c r="E9337">
        <v>53</v>
      </c>
      <c r="F9337" t="s">
        <v>102</v>
      </c>
      <c r="G9337">
        <v>2</v>
      </c>
      <c r="H9337">
        <v>2432.37</v>
      </c>
      <c r="I9337">
        <v>4864.74</v>
      </c>
      <c r="J9337" t="s">
        <v>93</v>
      </c>
      <c r="K9337" t="s">
        <v>82</v>
      </c>
      <c r="L9337" t="s">
        <v>145</v>
      </c>
      <c r="M9337">
        <v>2024</v>
      </c>
      <c r="N9337" t="s">
        <v>84</v>
      </c>
      <c r="O9337" t="s">
        <v>3540</v>
      </c>
      <c r="P9337" t="s">
        <v>86</v>
      </c>
    </row>
    <row r="9338" spans="1:16" x14ac:dyDescent="0.45">
      <c r="A9338">
        <v>9337</v>
      </c>
      <c r="B9338" s="10">
        <v>45608</v>
      </c>
      <c r="C9338">
        <v>1076</v>
      </c>
      <c r="D9338" t="s">
        <v>89</v>
      </c>
      <c r="E9338">
        <v>41</v>
      </c>
      <c r="F9338" t="s">
        <v>6</v>
      </c>
      <c r="G9338">
        <v>1</v>
      </c>
      <c r="H9338">
        <v>1056.02</v>
      </c>
      <c r="I9338">
        <v>1056.02</v>
      </c>
      <c r="J9338" t="s">
        <v>97</v>
      </c>
      <c r="K9338" t="s">
        <v>567</v>
      </c>
      <c r="L9338" t="s">
        <v>145</v>
      </c>
      <c r="M9338">
        <v>2024</v>
      </c>
      <c r="N9338" t="s">
        <v>84</v>
      </c>
      <c r="O9338" t="s">
        <v>7999</v>
      </c>
      <c r="P9338" t="s">
        <v>86</v>
      </c>
    </row>
    <row r="9339" spans="1:16" x14ac:dyDescent="0.45">
      <c r="A9339">
        <v>9338</v>
      </c>
      <c r="B9339" s="10">
        <v>45608</v>
      </c>
      <c r="C9339">
        <v>4067</v>
      </c>
      <c r="D9339" t="s">
        <v>80</v>
      </c>
      <c r="E9339">
        <v>18</v>
      </c>
      <c r="F9339" t="s">
        <v>6</v>
      </c>
      <c r="G9339">
        <v>2</v>
      </c>
      <c r="H9339">
        <v>4057.5</v>
      </c>
      <c r="I9339">
        <v>8115</v>
      </c>
      <c r="J9339" t="s">
        <v>95</v>
      </c>
      <c r="K9339" t="s">
        <v>82</v>
      </c>
      <c r="L9339" t="s">
        <v>145</v>
      </c>
      <c r="M9339">
        <v>2024</v>
      </c>
      <c r="N9339" t="s">
        <v>84</v>
      </c>
      <c r="O9339" t="s">
        <v>2635</v>
      </c>
      <c r="P9339" t="s">
        <v>86</v>
      </c>
    </row>
    <row r="9340" spans="1:16" x14ac:dyDescent="0.45">
      <c r="A9340">
        <v>9339</v>
      </c>
      <c r="B9340" s="10">
        <v>45608</v>
      </c>
      <c r="C9340">
        <v>1023</v>
      </c>
      <c r="D9340" t="s">
        <v>89</v>
      </c>
      <c r="E9340">
        <v>18</v>
      </c>
      <c r="F9340" t="s">
        <v>8</v>
      </c>
      <c r="G9340">
        <v>5</v>
      </c>
      <c r="H9340">
        <v>2304.5</v>
      </c>
      <c r="I9340">
        <v>11522.5</v>
      </c>
      <c r="J9340" t="s">
        <v>95</v>
      </c>
      <c r="K9340" t="s">
        <v>82</v>
      </c>
      <c r="L9340" t="s">
        <v>145</v>
      </c>
      <c r="M9340">
        <v>2024</v>
      </c>
      <c r="N9340" t="s">
        <v>668</v>
      </c>
      <c r="O9340" t="s">
        <v>9788</v>
      </c>
      <c r="P9340" t="s">
        <v>86</v>
      </c>
    </row>
    <row r="9341" spans="1:16" x14ac:dyDescent="0.45">
      <c r="A9341">
        <v>9340</v>
      </c>
      <c r="B9341" s="10">
        <v>45608</v>
      </c>
      <c r="C9341">
        <v>6134</v>
      </c>
      <c r="D9341" t="s">
        <v>89</v>
      </c>
      <c r="E9341">
        <v>63</v>
      </c>
      <c r="F9341" t="s">
        <v>7</v>
      </c>
      <c r="G9341">
        <v>2</v>
      </c>
      <c r="H9341">
        <v>4781.3599999999997</v>
      </c>
      <c r="I9341">
        <v>9562.7199999999993</v>
      </c>
      <c r="J9341" t="s">
        <v>81</v>
      </c>
      <c r="K9341" t="s">
        <v>82</v>
      </c>
      <c r="L9341" t="s">
        <v>145</v>
      </c>
      <c r="M9341">
        <v>2024</v>
      </c>
      <c r="N9341" t="s">
        <v>84</v>
      </c>
      <c r="O9341" t="s">
        <v>3223</v>
      </c>
      <c r="P9341" t="s">
        <v>86</v>
      </c>
    </row>
    <row r="9342" spans="1:16" x14ac:dyDescent="0.45">
      <c r="A9342">
        <v>9341</v>
      </c>
      <c r="B9342" s="10">
        <v>45608</v>
      </c>
      <c r="C9342">
        <v>1675</v>
      </c>
      <c r="D9342" t="s">
        <v>80</v>
      </c>
      <c r="E9342">
        <v>53</v>
      </c>
      <c r="F9342" t="s">
        <v>9</v>
      </c>
      <c r="G9342">
        <v>1</v>
      </c>
      <c r="H9342">
        <v>2695.63</v>
      </c>
      <c r="I9342">
        <v>2695.63</v>
      </c>
      <c r="J9342" t="s">
        <v>93</v>
      </c>
      <c r="K9342" t="s">
        <v>82</v>
      </c>
      <c r="L9342" t="s">
        <v>145</v>
      </c>
      <c r="M9342">
        <v>2024</v>
      </c>
      <c r="N9342" t="s">
        <v>84</v>
      </c>
      <c r="O9342" t="s">
        <v>5732</v>
      </c>
      <c r="P9342" t="s">
        <v>86</v>
      </c>
    </row>
    <row r="9343" spans="1:16" x14ac:dyDescent="0.45">
      <c r="A9343">
        <v>9342</v>
      </c>
      <c r="B9343" s="10">
        <v>45608</v>
      </c>
      <c r="C9343">
        <v>7668</v>
      </c>
      <c r="D9343" t="s">
        <v>80</v>
      </c>
      <c r="E9343">
        <v>28</v>
      </c>
      <c r="F9343" t="s">
        <v>6</v>
      </c>
      <c r="G9343">
        <v>4</v>
      </c>
      <c r="H9343">
        <v>627.86</v>
      </c>
      <c r="I9343">
        <v>2511.44</v>
      </c>
      <c r="J9343" t="s">
        <v>87</v>
      </c>
      <c r="K9343" t="s">
        <v>82</v>
      </c>
      <c r="L9343" t="s">
        <v>145</v>
      </c>
      <c r="M9343">
        <v>2024</v>
      </c>
      <c r="N9343" t="s">
        <v>84</v>
      </c>
      <c r="O9343" t="s">
        <v>1195</v>
      </c>
      <c r="P9343" t="s">
        <v>86</v>
      </c>
    </row>
    <row r="9344" spans="1:16" x14ac:dyDescent="0.45">
      <c r="A9344">
        <v>9343</v>
      </c>
      <c r="B9344" s="10">
        <v>45609</v>
      </c>
      <c r="C9344">
        <v>5267</v>
      </c>
      <c r="D9344" t="s">
        <v>80</v>
      </c>
      <c r="E9344">
        <v>35</v>
      </c>
      <c r="F9344" t="s">
        <v>6</v>
      </c>
      <c r="G9344">
        <v>5</v>
      </c>
      <c r="H9344">
        <v>4262.57</v>
      </c>
      <c r="I9344">
        <v>21312.85</v>
      </c>
      <c r="J9344" t="s">
        <v>97</v>
      </c>
      <c r="K9344" t="s">
        <v>82</v>
      </c>
      <c r="L9344" t="s">
        <v>145</v>
      </c>
      <c r="M9344">
        <v>2024</v>
      </c>
      <c r="N9344" t="s">
        <v>84</v>
      </c>
      <c r="O9344" t="s">
        <v>403</v>
      </c>
      <c r="P9344" t="s">
        <v>86</v>
      </c>
    </row>
    <row r="9345" spans="1:16" x14ac:dyDescent="0.45">
      <c r="A9345">
        <v>9344</v>
      </c>
      <c r="B9345" s="10">
        <v>45609</v>
      </c>
      <c r="C9345">
        <v>6988</v>
      </c>
      <c r="D9345" t="s">
        <v>89</v>
      </c>
      <c r="E9345">
        <v>33</v>
      </c>
      <c r="F9345" t="s">
        <v>9</v>
      </c>
      <c r="G9345">
        <v>3</v>
      </c>
      <c r="H9345">
        <v>4398.13</v>
      </c>
      <c r="I9345">
        <v>13194.39</v>
      </c>
      <c r="J9345" t="s">
        <v>87</v>
      </c>
      <c r="K9345" t="s">
        <v>82</v>
      </c>
      <c r="L9345" t="s">
        <v>145</v>
      </c>
      <c r="M9345">
        <v>2024</v>
      </c>
      <c r="N9345" t="s">
        <v>84</v>
      </c>
      <c r="O9345" t="s">
        <v>6203</v>
      </c>
      <c r="P9345" t="s">
        <v>86</v>
      </c>
    </row>
    <row r="9346" spans="1:16" x14ac:dyDescent="0.45">
      <c r="A9346">
        <v>9345</v>
      </c>
      <c r="B9346" s="10">
        <v>45609</v>
      </c>
      <c r="C9346">
        <v>8652</v>
      </c>
      <c r="D9346" t="s">
        <v>89</v>
      </c>
      <c r="E9346">
        <v>34</v>
      </c>
      <c r="F9346" t="s">
        <v>9</v>
      </c>
      <c r="G9346">
        <v>3</v>
      </c>
      <c r="H9346">
        <v>2254.89</v>
      </c>
      <c r="I9346">
        <v>6764.67</v>
      </c>
      <c r="J9346" t="s">
        <v>87</v>
      </c>
      <c r="K9346" t="s">
        <v>82</v>
      </c>
      <c r="L9346" t="s">
        <v>145</v>
      </c>
      <c r="M9346">
        <v>2024</v>
      </c>
      <c r="N9346" t="s">
        <v>84</v>
      </c>
      <c r="O9346" t="s">
        <v>6204</v>
      </c>
      <c r="P9346" t="s">
        <v>86</v>
      </c>
    </row>
    <row r="9347" spans="1:16" x14ac:dyDescent="0.45">
      <c r="A9347">
        <v>9346</v>
      </c>
      <c r="B9347" s="10">
        <v>45609</v>
      </c>
      <c r="C9347">
        <v>9680</v>
      </c>
      <c r="D9347" t="s">
        <v>80</v>
      </c>
      <c r="E9347">
        <v>41</v>
      </c>
      <c r="F9347" t="s">
        <v>7</v>
      </c>
      <c r="G9347">
        <v>2</v>
      </c>
      <c r="H9347">
        <v>178.67</v>
      </c>
      <c r="I9347">
        <v>357.34</v>
      </c>
      <c r="J9347" t="s">
        <v>97</v>
      </c>
      <c r="K9347" t="s">
        <v>567</v>
      </c>
      <c r="L9347" t="s">
        <v>145</v>
      </c>
      <c r="M9347">
        <v>2024</v>
      </c>
      <c r="N9347" t="s">
        <v>84</v>
      </c>
      <c r="O9347" t="s">
        <v>7203</v>
      </c>
      <c r="P9347" t="s">
        <v>86</v>
      </c>
    </row>
    <row r="9348" spans="1:16" x14ac:dyDescent="0.45">
      <c r="A9348">
        <v>9347</v>
      </c>
      <c r="B9348" s="10">
        <v>45609</v>
      </c>
      <c r="C9348">
        <v>2485</v>
      </c>
      <c r="D9348" t="s">
        <v>89</v>
      </c>
      <c r="E9348">
        <v>51</v>
      </c>
      <c r="F9348" t="s">
        <v>7</v>
      </c>
      <c r="G9348">
        <v>3</v>
      </c>
      <c r="H9348">
        <v>197.13</v>
      </c>
      <c r="I9348">
        <v>591.39</v>
      </c>
      <c r="J9348" t="s">
        <v>93</v>
      </c>
      <c r="K9348" t="s">
        <v>567</v>
      </c>
      <c r="L9348" t="s">
        <v>145</v>
      </c>
      <c r="M9348">
        <v>2024</v>
      </c>
      <c r="N9348" t="s">
        <v>84</v>
      </c>
      <c r="O9348" t="s">
        <v>7578</v>
      </c>
      <c r="P9348" t="s">
        <v>86</v>
      </c>
    </row>
    <row r="9349" spans="1:16" x14ac:dyDescent="0.45">
      <c r="A9349">
        <v>9348</v>
      </c>
      <c r="B9349" s="10">
        <v>45609</v>
      </c>
      <c r="C9349">
        <v>4659</v>
      </c>
      <c r="D9349" t="s">
        <v>89</v>
      </c>
      <c r="E9349">
        <v>21</v>
      </c>
      <c r="F9349" t="s">
        <v>9</v>
      </c>
      <c r="G9349">
        <v>1</v>
      </c>
      <c r="H9349">
        <v>1788.19</v>
      </c>
      <c r="I9349">
        <v>1788.19</v>
      </c>
      <c r="J9349" t="s">
        <v>95</v>
      </c>
      <c r="K9349" t="s">
        <v>567</v>
      </c>
      <c r="L9349" t="s">
        <v>145</v>
      </c>
      <c r="M9349">
        <v>2024</v>
      </c>
      <c r="N9349" t="s">
        <v>84</v>
      </c>
      <c r="O9349" t="s">
        <v>7751</v>
      </c>
      <c r="P9349" t="s">
        <v>86</v>
      </c>
    </row>
    <row r="9350" spans="1:16" x14ac:dyDescent="0.45">
      <c r="A9350">
        <v>9349</v>
      </c>
      <c r="B9350" s="10">
        <v>45609</v>
      </c>
      <c r="C9350">
        <v>3419</v>
      </c>
      <c r="D9350" t="s">
        <v>80</v>
      </c>
      <c r="E9350">
        <v>52</v>
      </c>
      <c r="F9350" t="s">
        <v>6</v>
      </c>
      <c r="G9350">
        <v>3</v>
      </c>
      <c r="H9350">
        <v>3595.35</v>
      </c>
      <c r="I9350">
        <v>10786.05</v>
      </c>
      <c r="J9350" t="s">
        <v>93</v>
      </c>
      <c r="K9350" t="s">
        <v>82</v>
      </c>
      <c r="L9350" t="s">
        <v>145</v>
      </c>
      <c r="M9350">
        <v>2024</v>
      </c>
      <c r="N9350" t="s">
        <v>84</v>
      </c>
      <c r="O9350" t="s">
        <v>6631</v>
      </c>
      <c r="P9350" t="s">
        <v>86</v>
      </c>
    </row>
    <row r="9351" spans="1:16" x14ac:dyDescent="0.45">
      <c r="A9351">
        <v>9350</v>
      </c>
      <c r="B9351" s="10">
        <v>45609</v>
      </c>
      <c r="C9351">
        <v>8740</v>
      </c>
      <c r="D9351" t="s">
        <v>80</v>
      </c>
      <c r="E9351">
        <v>32</v>
      </c>
      <c r="F9351" t="s">
        <v>6</v>
      </c>
      <c r="G9351">
        <v>2</v>
      </c>
      <c r="H9351">
        <v>1688.71</v>
      </c>
      <c r="I9351">
        <v>3377.42</v>
      </c>
      <c r="J9351" t="s">
        <v>87</v>
      </c>
      <c r="K9351" t="s">
        <v>82</v>
      </c>
      <c r="L9351" t="s">
        <v>145</v>
      </c>
      <c r="M9351">
        <v>2024</v>
      </c>
      <c r="N9351" t="s">
        <v>84</v>
      </c>
      <c r="O9351" t="s">
        <v>3883</v>
      </c>
      <c r="P9351" t="s">
        <v>86</v>
      </c>
    </row>
    <row r="9352" spans="1:16" x14ac:dyDescent="0.45">
      <c r="A9352">
        <v>9351</v>
      </c>
      <c r="B9352" s="10">
        <v>45609</v>
      </c>
      <c r="C9352">
        <v>8143</v>
      </c>
      <c r="D9352" t="s">
        <v>80</v>
      </c>
      <c r="E9352">
        <v>19</v>
      </c>
      <c r="F9352" t="s">
        <v>9</v>
      </c>
      <c r="G9352">
        <v>3</v>
      </c>
      <c r="H9352">
        <v>88.26</v>
      </c>
      <c r="I9352">
        <v>264.77999999999997</v>
      </c>
      <c r="J9352" t="s">
        <v>95</v>
      </c>
      <c r="K9352" t="s">
        <v>567</v>
      </c>
      <c r="L9352" t="s">
        <v>145</v>
      </c>
      <c r="M9352">
        <v>2024</v>
      </c>
      <c r="N9352" t="s">
        <v>84</v>
      </c>
      <c r="O9352" t="s">
        <v>8773</v>
      </c>
      <c r="P9352" t="s">
        <v>748</v>
      </c>
    </row>
    <row r="9353" spans="1:16" x14ac:dyDescent="0.45">
      <c r="A9353">
        <v>9352</v>
      </c>
      <c r="B9353" s="10">
        <v>45609</v>
      </c>
      <c r="C9353">
        <v>4495</v>
      </c>
      <c r="D9353" t="s">
        <v>80</v>
      </c>
      <c r="E9353">
        <v>48</v>
      </c>
      <c r="F9353" t="s">
        <v>6</v>
      </c>
      <c r="G9353">
        <v>4</v>
      </c>
      <c r="H9353">
        <v>4250.43</v>
      </c>
      <c r="I9353">
        <v>17001.72</v>
      </c>
      <c r="J9353" t="s">
        <v>93</v>
      </c>
      <c r="K9353" t="s">
        <v>82</v>
      </c>
      <c r="L9353" t="s">
        <v>145</v>
      </c>
      <c r="M9353">
        <v>2024</v>
      </c>
      <c r="N9353" t="s">
        <v>84</v>
      </c>
      <c r="O9353" t="s">
        <v>2199</v>
      </c>
      <c r="P9353" t="s">
        <v>86</v>
      </c>
    </row>
    <row r="9354" spans="1:16" x14ac:dyDescent="0.45">
      <c r="A9354">
        <v>9353</v>
      </c>
      <c r="B9354" s="10">
        <v>45609</v>
      </c>
      <c r="C9354">
        <v>1756</v>
      </c>
      <c r="D9354" t="s">
        <v>80</v>
      </c>
      <c r="E9354">
        <v>26</v>
      </c>
      <c r="F9354" t="s">
        <v>7</v>
      </c>
      <c r="G9354">
        <v>4</v>
      </c>
      <c r="H9354">
        <v>4845.2299999999996</v>
      </c>
      <c r="I9354">
        <v>19380.919999999998</v>
      </c>
      <c r="J9354" t="s">
        <v>87</v>
      </c>
      <c r="K9354" t="s">
        <v>82</v>
      </c>
      <c r="L9354" t="s">
        <v>145</v>
      </c>
      <c r="M9354">
        <v>2024</v>
      </c>
      <c r="N9354" t="s">
        <v>84</v>
      </c>
      <c r="O9354" t="s">
        <v>1196</v>
      </c>
      <c r="P9354" t="s">
        <v>86</v>
      </c>
    </row>
    <row r="9355" spans="1:16" x14ac:dyDescent="0.45">
      <c r="A9355">
        <v>9354</v>
      </c>
      <c r="B9355" s="10">
        <v>45609</v>
      </c>
      <c r="C9355">
        <v>9448</v>
      </c>
      <c r="D9355" t="s">
        <v>80</v>
      </c>
      <c r="E9355">
        <v>27</v>
      </c>
      <c r="F9355" t="s">
        <v>9</v>
      </c>
      <c r="G9355">
        <v>3</v>
      </c>
      <c r="H9355">
        <v>1764.53</v>
      </c>
      <c r="I9355">
        <v>5293.59</v>
      </c>
      <c r="J9355" t="s">
        <v>87</v>
      </c>
      <c r="K9355" t="s">
        <v>82</v>
      </c>
      <c r="L9355" t="s">
        <v>145</v>
      </c>
      <c r="M9355">
        <v>2024</v>
      </c>
      <c r="N9355" t="s">
        <v>668</v>
      </c>
      <c r="O9355" t="s">
        <v>9551</v>
      </c>
      <c r="P9355" t="s">
        <v>86</v>
      </c>
    </row>
    <row r="9356" spans="1:16" x14ac:dyDescent="0.45">
      <c r="A9356">
        <v>9355</v>
      </c>
      <c r="B9356" s="10">
        <v>45609</v>
      </c>
      <c r="C9356">
        <v>2779</v>
      </c>
      <c r="D9356" t="s">
        <v>80</v>
      </c>
      <c r="E9356">
        <v>42</v>
      </c>
      <c r="F9356" t="s">
        <v>7</v>
      </c>
      <c r="G9356">
        <v>5</v>
      </c>
      <c r="H9356">
        <v>411.72</v>
      </c>
      <c r="I9356">
        <v>2058.6</v>
      </c>
      <c r="J9356" t="s">
        <v>97</v>
      </c>
      <c r="K9356" t="s">
        <v>82</v>
      </c>
      <c r="L9356" t="s">
        <v>145</v>
      </c>
      <c r="M9356">
        <v>2024</v>
      </c>
      <c r="N9356" t="s">
        <v>84</v>
      </c>
      <c r="O9356" t="s">
        <v>8933</v>
      </c>
      <c r="P9356" t="s">
        <v>748</v>
      </c>
    </row>
    <row r="9357" spans="1:16" x14ac:dyDescent="0.45">
      <c r="A9357">
        <v>9356</v>
      </c>
      <c r="B9357" s="10">
        <v>45609</v>
      </c>
      <c r="C9357">
        <v>7487</v>
      </c>
      <c r="D9357" t="s">
        <v>80</v>
      </c>
      <c r="E9357">
        <v>22</v>
      </c>
      <c r="F9357" t="s">
        <v>6</v>
      </c>
      <c r="G9357">
        <v>3</v>
      </c>
      <c r="H9357">
        <v>1492.49</v>
      </c>
      <c r="I9357">
        <v>4477.47</v>
      </c>
      <c r="J9357" t="s">
        <v>95</v>
      </c>
      <c r="K9357" t="s">
        <v>82</v>
      </c>
      <c r="L9357" t="s">
        <v>145</v>
      </c>
      <c r="M9357">
        <v>2024</v>
      </c>
      <c r="N9357" t="s">
        <v>84</v>
      </c>
      <c r="O9357" t="s">
        <v>6958</v>
      </c>
      <c r="P9357" t="s">
        <v>86</v>
      </c>
    </row>
    <row r="9358" spans="1:16" x14ac:dyDescent="0.45">
      <c r="A9358">
        <v>9357</v>
      </c>
      <c r="B9358" s="10">
        <v>45610</v>
      </c>
      <c r="C9358">
        <v>1258</v>
      </c>
      <c r="D9358" t="s">
        <v>89</v>
      </c>
      <c r="E9358">
        <v>31</v>
      </c>
      <c r="F9358" t="s">
        <v>6</v>
      </c>
      <c r="G9358">
        <v>4</v>
      </c>
      <c r="H9358">
        <v>4005.08</v>
      </c>
      <c r="I9358">
        <v>16020.32</v>
      </c>
      <c r="J9358" t="s">
        <v>87</v>
      </c>
      <c r="K9358" t="s">
        <v>82</v>
      </c>
      <c r="L9358" t="s">
        <v>145</v>
      </c>
      <c r="M9358">
        <v>2024</v>
      </c>
      <c r="N9358" t="s">
        <v>84</v>
      </c>
      <c r="O9358" t="s">
        <v>215</v>
      </c>
      <c r="P9358" t="s">
        <v>86</v>
      </c>
    </row>
    <row r="9359" spans="1:16" x14ac:dyDescent="0.45">
      <c r="A9359">
        <v>9358</v>
      </c>
      <c r="B9359" s="10">
        <v>45610</v>
      </c>
      <c r="C9359">
        <v>5075</v>
      </c>
      <c r="D9359" t="s">
        <v>89</v>
      </c>
      <c r="E9359">
        <v>59</v>
      </c>
      <c r="F9359" t="s">
        <v>5</v>
      </c>
      <c r="G9359">
        <v>4</v>
      </c>
      <c r="H9359">
        <v>2734.18</v>
      </c>
      <c r="I9359">
        <v>10936.72</v>
      </c>
      <c r="J9359" t="s">
        <v>81</v>
      </c>
      <c r="K9359" t="s">
        <v>82</v>
      </c>
      <c r="L9359" t="s">
        <v>145</v>
      </c>
      <c r="M9359">
        <v>2024</v>
      </c>
      <c r="N9359" t="s">
        <v>84</v>
      </c>
      <c r="O9359" t="s">
        <v>1559</v>
      </c>
      <c r="P9359" t="s">
        <v>86</v>
      </c>
    </row>
    <row r="9360" spans="1:16" x14ac:dyDescent="0.45">
      <c r="A9360">
        <v>9359</v>
      </c>
      <c r="B9360" s="10">
        <v>45610</v>
      </c>
      <c r="C9360">
        <v>9498</v>
      </c>
      <c r="D9360" t="s">
        <v>89</v>
      </c>
      <c r="E9360">
        <v>55</v>
      </c>
      <c r="F9360" t="s">
        <v>8</v>
      </c>
      <c r="G9360">
        <v>1</v>
      </c>
      <c r="H9360">
        <v>1950.73</v>
      </c>
      <c r="I9360">
        <v>1950.73</v>
      </c>
      <c r="J9360" t="s">
        <v>81</v>
      </c>
      <c r="K9360" t="s">
        <v>567</v>
      </c>
      <c r="L9360" t="s">
        <v>145</v>
      </c>
      <c r="M9360">
        <v>2024</v>
      </c>
      <c r="N9360" t="s">
        <v>84</v>
      </c>
      <c r="O9360" t="s">
        <v>8134</v>
      </c>
      <c r="P9360" t="s">
        <v>86</v>
      </c>
    </row>
    <row r="9361" spans="1:16" x14ac:dyDescent="0.45">
      <c r="A9361">
        <v>9360</v>
      </c>
      <c r="B9361" s="10">
        <v>45610</v>
      </c>
      <c r="C9361">
        <v>9014</v>
      </c>
      <c r="D9361" t="s">
        <v>89</v>
      </c>
      <c r="E9361">
        <v>57</v>
      </c>
      <c r="F9361" t="s">
        <v>8</v>
      </c>
      <c r="G9361">
        <v>2</v>
      </c>
      <c r="H9361">
        <v>1704.42</v>
      </c>
      <c r="I9361">
        <v>3408.84</v>
      </c>
      <c r="J9361" t="s">
        <v>81</v>
      </c>
      <c r="K9361" t="s">
        <v>82</v>
      </c>
      <c r="L9361" t="s">
        <v>145</v>
      </c>
      <c r="M9361">
        <v>2024</v>
      </c>
      <c r="N9361" t="s">
        <v>84</v>
      </c>
      <c r="O9361" t="s">
        <v>3224</v>
      </c>
      <c r="P9361" t="s">
        <v>86</v>
      </c>
    </row>
    <row r="9362" spans="1:16" x14ac:dyDescent="0.45">
      <c r="A9362">
        <v>9361</v>
      </c>
      <c r="B9362" s="10">
        <v>45610</v>
      </c>
      <c r="C9362">
        <v>2118</v>
      </c>
      <c r="D9362" t="s">
        <v>89</v>
      </c>
      <c r="E9362">
        <v>19</v>
      </c>
      <c r="F9362" t="s">
        <v>7</v>
      </c>
      <c r="G9362">
        <v>1</v>
      </c>
      <c r="H9362">
        <v>621.20000000000005</v>
      </c>
      <c r="I9362">
        <v>621.20000000000005</v>
      </c>
      <c r="J9362" t="s">
        <v>95</v>
      </c>
      <c r="K9362" t="s">
        <v>567</v>
      </c>
      <c r="L9362" t="s">
        <v>145</v>
      </c>
      <c r="M9362">
        <v>2024</v>
      </c>
      <c r="N9362" t="s">
        <v>84</v>
      </c>
      <c r="O9362" t="s">
        <v>7752</v>
      </c>
      <c r="P9362" t="s">
        <v>86</v>
      </c>
    </row>
    <row r="9363" spans="1:16" x14ac:dyDescent="0.45">
      <c r="A9363">
        <v>9362</v>
      </c>
      <c r="B9363" s="10">
        <v>45610</v>
      </c>
      <c r="C9363">
        <v>8631</v>
      </c>
      <c r="D9363" t="s">
        <v>89</v>
      </c>
      <c r="E9363">
        <v>35</v>
      </c>
      <c r="F9363" t="s">
        <v>9</v>
      </c>
      <c r="G9363">
        <v>5</v>
      </c>
      <c r="H9363">
        <v>1730.59</v>
      </c>
      <c r="I9363">
        <v>8652.9500000000007</v>
      </c>
      <c r="J9363" t="s">
        <v>97</v>
      </c>
      <c r="K9363" t="s">
        <v>82</v>
      </c>
      <c r="L9363" t="s">
        <v>145</v>
      </c>
      <c r="M9363">
        <v>2024</v>
      </c>
      <c r="N9363" t="s">
        <v>84</v>
      </c>
      <c r="O9363" t="s">
        <v>8934</v>
      </c>
      <c r="P9363" t="s">
        <v>748</v>
      </c>
    </row>
    <row r="9364" spans="1:16" x14ac:dyDescent="0.45">
      <c r="A9364">
        <v>9363</v>
      </c>
      <c r="B9364" s="10">
        <v>45610</v>
      </c>
      <c r="C9364">
        <v>4017</v>
      </c>
      <c r="D9364" t="s">
        <v>89</v>
      </c>
      <c r="E9364">
        <v>46</v>
      </c>
      <c r="F9364" t="s">
        <v>8</v>
      </c>
      <c r="G9364">
        <v>2</v>
      </c>
      <c r="H9364">
        <v>2377.04</v>
      </c>
      <c r="I9364">
        <v>4754.08</v>
      </c>
      <c r="J9364" t="s">
        <v>93</v>
      </c>
      <c r="K9364" t="s">
        <v>82</v>
      </c>
      <c r="L9364" t="s">
        <v>145</v>
      </c>
      <c r="M9364">
        <v>2024</v>
      </c>
      <c r="N9364" t="s">
        <v>84</v>
      </c>
      <c r="O9364" t="s">
        <v>3541</v>
      </c>
      <c r="P9364" t="s">
        <v>86</v>
      </c>
    </row>
    <row r="9365" spans="1:16" x14ac:dyDescent="0.45">
      <c r="A9365">
        <v>9364</v>
      </c>
      <c r="B9365" s="10">
        <v>45610</v>
      </c>
      <c r="C9365">
        <v>5341</v>
      </c>
      <c r="D9365" t="s">
        <v>89</v>
      </c>
      <c r="E9365">
        <v>37</v>
      </c>
      <c r="F9365" t="s">
        <v>6</v>
      </c>
      <c r="G9365">
        <v>3</v>
      </c>
      <c r="H9365">
        <v>3382.05</v>
      </c>
      <c r="I9365">
        <v>10146.15</v>
      </c>
      <c r="J9365" t="s">
        <v>97</v>
      </c>
      <c r="K9365" t="s">
        <v>82</v>
      </c>
      <c r="L9365" t="s">
        <v>145</v>
      </c>
      <c r="M9365">
        <v>2024</v>
      </c>
      <c r="N9365" t="s">
        <v>84</v>
      </c>
      <c r="O9365" t="s">
        <v>8643</v>
      </c>
      <c r="P9365" t="s">
        <v>748</v>
      </c>
    </row>
    <row r="9366" spans="1:16" x14ac:dyDescent="0.45">
      <c r="A9366">
        <v>9365</v>
      </c>
      <c r="B9366" s="10">
        <v>45610</v>
      </c>
      <c r="C9366">
        <v>2658</v>
      </c>
      <c r="D9366" t="s">
        <v>89</v>
      </c>
      <c r="E9366">
        <v>25</v>
      </c>
      <c r="F9366" t="s">
        <v>102</v>
      </c>
      <c r="G9366">
        <v>3</v>
      </c>
      <c r="H9366">
        <v>1347.29</v>
      </c>
      <c r="I9366">
        <v>4041.87</v>
      </c>
      <c r="J9366" t="s">
        <v>87</v>
      </c>
      <c r="K9366" t="s">
        <v>82</v>
      </c>
      <c r="L9366" t="s">
        <v>145</v>
      </c>
      <c r="M9366">
        <v>2024</v>
      </c>
      <c r="N9366" t="s">
        <v>84</v>
      </c>
      <c r="O9366" t="s">
        <v>6205</v>
      </c>
      <c r="P9366" t="s">
        <v>86</v>
      </c>
    </row>
    <row r="9367" spans="1:16" x14ac:dyDescent="0.45">
      <c r="A9367">
        <v>9366</v>
      </c>
      <c r="B9367" s="10">
        <v>45610</v>
      </c>
      <c r="C9367">
        <v>9378</v>
      </c>
      <c r="D9367" t="s">
        <v>89</v>
      </c>
      <c r="E9367">
        <v>54</v>
      </c>
      <c r="F9367" t="s">
        <v>9</v>
      </c>
      <c r="G9367">
        <v>5</v>
      </c>
      <c r="H9367">
        <v>4492.03</v>
      </c>
      <c r="I9367">
        <v>22460.15</v>
      </c>
      <c r="J9367" t="s">
        <v>93</v>
      </c>
      <c r="K9367" t="s">
        <v>82</v>
      </c>
      <c r="L9367" t="s">
        <v>145</v>
      </c>
      <c r="M9367">
        <v>2024</v>
      </c>
      <c r="N9367" t="s">
        <v>84</v>
      </c>
      <c r="O9367" t="s">
        <v>9211</v>
      </c>
      <c r="P9367" t="s">
        <v>748</v>
      </c>
    </row>
    <row r="9368" spans="1:16" x14ac:dyDescent="0.45">
      <c r="A9368">
        <v>9367</v>
      </c>
      <c r="B9368" s="10">
        <v>45610</v>
      </c>
      <c r="C9368">
        <v>2797</v>
      </c>
      <c r="D9368" t="s">
        <v>89</v>
      </c>
      <c r="E9368">
        <v>43</v>
      </c>
      <c r="F9368" t="s">
        <v>7</v>
      </c>
      <c r="G9368">
        <v>4</v>
      </c>
      <c r="H9368">
        <v>2449.7600000000002</v>
      </c>
      <c r="I9368">
        <v>9799.0400000000009</v>
      </c>
      <c r="J9368" t="s">
        <v>97</v>
      </c>
      <c r="K9368" t="s">
        <v>82</v>
      </c>
      <c r="L9368" t="s">
        <v>145</v>
      </c>
      <c r="M9368">
        <v>2024</v>
      </c>
      <c r="N9368" t="s">
        <v>84</v>
      </c>
      <c r="O9368" t="s">
        <v>1889</v>
      </c>
      <c r="P9368" t="s">
        <v>86</v>
      </c>
    </row>
    <row r="9369" spans="1:16" x14ac:dyDescent="0.45">
      <c r="A9369">
        <v>9368</v>
      </c>
      <c r="B9369" s="10">
        <v>45610</v>
      </c>
      <c r="C9369">
        <v>1784</v>
      </c>
      <c r="D9369" t="s">
        <v>80</v>
      </c>
      <c r="E9369">
        <v>54</v>
      </c>
      <c r="F9369" t="s">
        <v>6</v>
      </c>
      <c r="G9369">
        <v>3</v>
      </c>
      <c r="H9369">
        <v>2055.5500000000002</v>
      </c>
      <c r="I9369">
        <v>6166.65</v>
      </c>
      <c r="J9369" t="s">
        <v>93</v>
      </c>
      <c r="K9369" t="s">
        <v>82</v>
      </c>
      <c r="L9369" t="s">
        <v>145</v>
      </c>
      <c r="M9369">
        <v>2024</v>
      </c>
      <c r="N9369" t="s">
        <v>84</v>
      </c>
      <c r="O9369" t="s">
        <v>8562</v>
      </c>
      <c r="P9369" t="s">
        <v>748</v>
      </c>
    </row>
    <row r="9370" spans="1:16" x14ac:dyDescent="0.45">
      <c r="A9370">
        <v>9369</v>
      </c>
      <c r="B9370" s="10">
        <v>45610</v>
      </c>
      <c r="C9370">
        <v>6691</v>
      </c>
      <c r="D9370" t="s">
        <v>89</v>
      </c>
      <c r="E9370">
        <v>21</v>
      </c>
      <c r="F9370" t="s">
        <v>6</v>
      </c>
      <c r="G9370">
        <v>1</v>
      </c>
      <c r="H9370">
        <v>2990.07</v>
      </c>
      <c r="I9370">
        <v>2990.07</v>
      </c>
      <c r="J9370" t="s">
        <v>95</v>
      </c>
      <c r="K9370" t="s">
        <v>82</v>
      </c>
      <c r="L9370" t="s">
        <v>145</v>
      </c>
      <c r="M9370">
        <v>2024</v>
      </c>
      <c r="N9370" t="s">
        <v>84</v>
      </c>
      <c r="O9370" t="s">
        <v>5115</v>
      </c>
      <c r="P9370" t="s">
        <v>86</v>
      </c>
    </row>
    <row r="9371" spans="1:16" x14ac:dyDescent="0.45">
      <c r="A9371">
        <v>9370</v>
      </c>
      <c r="B9371" s="10">
        <v>45611</v>
      </c>
      <c r="C9371">
        <v>4196</v>
      </c>
      <c r="D9371" t="s">
        <v>80</v>
      </c>
      <c r="E9371">
        <v>50</v>
      </c>
      <c r="F9371" t="s">
        <v>102</v>
      </c>
      <c r="G9371">
        <v>4</v>
      </c>
      <c r="H9371">
        <v>879.74</v>
      </c>
      <c r="I9371">
        <v>3518.96</v>
      </c>
      <c r="J9371" t="s">
        <v>93</v>
      </c>
      <c r="K9371" t="s">
        <v>82</v>
      </c>
      <c r="L9371" t="s">
        <v>145</v>
      </c>
      <c r="M9371">
        <v>2024</v>
      </c>
      <c r="N9371" t="s">
        <v>84</v>
      </c>
      <c r="O9371" t="s">
        <v>216</v>
      </c>
      <c r="P9371" t="s">
        <v>86</v>
      </c>
    </row>
    <row r="9372" spans="1:16" x14ac:dyDescent="0.45">
      <c r="A9372">
        <v>9371</v>
      </c>
      <c r="B9372" s="10">
        <v>45611</v>
      </c>
      <c r="C9372">
        <v>9532</v>
      </c>
      <c r="D9372" t="s">
        <v>89</v>
      </c>
      <c r="E9372">
        <v>39</v>
      </c>
      <c r="F9372" t="s">
        <v>7</v>
      </c>
      <c r="G9372">
        <v>3</v>
      </c>
      <c r="H9372">
        <v>577.6</v>
      </c>
      <c r="I9372">
        <v>1732.8</v>
      </c>
      <c r="J9372" t="s">
        <v>97</v>
      </c>
      <c r="K9372" t="s">
        <v>567</v>
      </c>
      <c r="L9372" t="s">
        <v>145</v>
      </c>
      <c r="M9372">
        <v>2024</v>
      </c>
      <c r="N9372" t="s">
        <v>84</v>
      </c>
      <c r="O9372" t="s">
        <v>8774</v>
      </c>
      <c r="P9372" t="s">
        <v>748</v>
      </c>
    </row>
    <row r="9373" spans="1:16" x14ac:dyDescent="0.45">
      <c r="A9373">
        <v>9372</v>
      </c>
      <c r="B9373" s="10">
        <v>45611</v>
      </c>
      <c r="C9373">
        <v>1562</v>
      </c>
      <c r="D9373" t="s">
        <v>80</v>
      </c>
      <c r="E9373">
        <v>23</v>
      </c>
      <c r="F9373" t="s">
        <v>9</v>
      </c>
      <c r="G9373">
        <v>4</v>
      </c>
      <c r="H9373">
        <v>1765.37</v>
      </c>
      <c r="I9373">
        <v>7061.48</v>
      </c>
      <c r="J9373" t="s">
        <v>95</v>
      </c>
      <c r="K9373" t="s">
        <v>82</v>
      </c>
      <c r="L9373" t="s">
        <v>145</v>
      </c>
      <c r="M9373">
        <v>2024</v>
      </c>
      <c r="N9373" t="s">
        <v>84</v>
      </c>
      <c r="O9373" t="s">
        <v>2455</v>
      </c>
      <c r="P9373" t="s">
        <v>86</v>
      </c>
    </row>
    <row r="9374" spans="1:16" x14ac:dyDescent="0.45">
      <c r="A9374">
        <v>9373</v>
      </c>
      <c r="B9374" s="10">
        <v>45611</v>
      </c>
      <c r="C9374">
        <v>5746</v>
      </c>
      <c r="D9374" t="s">
        <v>89</v>
      </c>
      <c r="E9374">
        <v>50</v>
      </c>
      <c r="F9374" t="s">
        <v>6</v>
      </c>
      <c r="G9374">
        <v>2</v>
      </c>
      <c r="H9374">
        <v>247.67</v>
      </c>
      <c r="I9374">
        <v>495.34</v>
      </c>
      <c r="J9374" t="s">
        <v>93</v>
      </c>
      <c r="K9374" t="s">
        <v>567</v>
      </c>
      <c r="L9374" t="s">
        <v>145</v>
      </c>
      <c r="M9374">
        <v>2024</v>
      </c>
      <c r="N9374" t="s">
        <v>84</v>
      </c>
      <c r="O9374" t="s">
        <v>7281</v>
      </c>
      <c r="P9374" t="s">
        <v>86</v>
      </c>
    </row>
    <row r="9375" spans="1:16" x14ac:dyDescent="0.45">
      <c r="A9375">
        <v>9374</v>
      </c>
      <c r="B9375" s="10">
        <v>45611</v>
      </c>
      <c r="C9375">
        <v>3999</v>
      </c>
      <c r="D9375" t="s">
        <v>80</v>
      </c>
      <c r="E9375">
        <v>45</v>
      </c>
      <c r="F9375" t="s">
        <v>5</v>
      </c>
      <c r="G9375">
        <v>3</v>
      </c>
      <c r="H9375">
        <v>1919.04</v>
      </c>
      <c r="I9375">
        <v>5757.12</v>
      </c>
      <c r="J9375" t="s">
        <v>93</v>
      </c>
      <c r="K9375" t="s">
        <v>82</v>
      </c>
      <c r="L9375" t="s">
        <v>145</v>
      </c>
      <c r="M9375">
        <v>2024</v>
      </c>
      <c r="N9375" t="s">
        <v>84</v>
      </c>
      <c r="O9375" t="s">
        <v>6632</v>
      </c>
      <c r="P9375" t="s">
        <v>86</v>
      </c>
    </row>
    <row r="9376" spans="1:16" x14ac:dyDescent="0.45">
      <c r="A9376">
        <v>9375</v>
      </c>
      <c r="B9376" s="10">
        <v>45611</v>
      </c>
      <c r="C9376">
        <v>2193</v>
      </c>
      <c r="D9376" t="s">
        <v>89</v>
      </c>
      <c r="E9376">
        <v>41</v>
      </c>
      <c r="F9376" t="s">
        <v>6</v>
      </c>
      <c r="G9376">
        <v>3</v>
      </c>
      <c r="H9376">
        <v>3373.85</v>
      </c>
      <c r="I9376">
        <v>10121.549999999999</v>
      </c>
      <c r="J9376" t="s">
        <v>97</v>
      </c>
      <c r="K9376" t="s">
        <v>82</v>
      </c>
      <c r="L9376" t="s">
        <v>145</v>
      </c>
      <c r="M9376">
        <v>2024</v>
      </c>
      <c r="N9376" t="s">
        <v>84</v>
      </c>
      <c r="O9376" t="s">
        <v>6423</v>
      </c>
      <c r="P9376" t="s">
        <v>86</v>
      </c>
    </row>
    <row r="9377" spans="1:16" x14ac:dyDescent="0.45">
      <c r="A9377">
        <v>9376</v>
      </c>
      <c r="B9377" s="10">
        <v>45611</v>
      </c>
      <c r="C9377">
        <v>1068</v>
      </c>
      <c r="D9377" t="s">
        <v>80</v>
      </c>
      <c r="E9377">
        <v>21</v>
      </c>
      <c r="F9377" t="s">
        <v>5</v>
      </c>
      <c r="G9377">
        <v>4</v>
      </c>
      <c r="H9377">
        <v>4070.01</v>
      </c>
      <c r="I9377">
        <v>16280.04</v>
      </c>
      <c r="J9377" t="s">
        <v>95</v>
      </c>
      <c r="K9377" t="s">
        <v>82</v>
      </c>
      <c r="L9377" t="s">
        <v>145</v>
      </c>
      <c r="M9377">
        <v>2024</v>
      </c>
      <c r="N9377" t="s">
        <v>84</v>
      </c>
      <c r="O9377" t="s">
        <v>2456</v>
      </c>
      <c r="P9377" t="s">
        <v>86</v>
      </c>
    </row>
    <row r="9378" spans="1:16" x14ac:dyDescent="0.45">
      <c r="A9378">
        <v>9377</v>
      </c>
      <c r="B9378" s="10">
        <v>45611</v>
      </c>
      <c r="C9378">
        <v>6679</v>
      </c>
      <c r="D9378" t="s">
        <v>89</v>
      </c>
      <c r="E9378">
        <v>19</v>
      </c>
      <c r="F9378" t="s">
        <v>5</v>
      </c>
      <c r="G9378">
        <v>2</v>
      </c>
      <c r="H9378">
        <v>2919.83</v>
      </c>
      <c r="I9378">
        <v>5839.66</v>
      </c>
      <c r="J9378" t="s">
        <v>95</v>
      </c>
      <c r="K9378" t="s">
        <v>82</v>
      </c>
      <c r="L9378" t="s">
        <v>145</v>
      </c>
      <c r="M9378">
        <v>2024</v>
      </c>
      <c r="N9378" t="s">
        <v>84</v>
      </c>
      <c r="O9378" t="s">
        <v>2636</v>
      </c>
      <c r="P9378" t="s">
        <v>86</v>
      </c>
    </row>
    <row r="9379" spans="1:16" x14ac:dyDescent="0.45">
      <c r="A9379">
        <v>9378</v>
      </c>
      <c r="B9379" s="10">
        <v>45611</v>
      </c>
      <c r="C9379">
        <v>3428</v>
      </c>
      <c r="D9379" t="s">
        <v>80</v>
      </c>
      <c r="E9379">
        <v>30</v>
      </c>
      <c r="F9379" t="s">
        <v>9</v>
      </c>
      <c r="G9379">
        <v>1</v>
      </c>
      <c r="H9379">
        <v>3472.08</v>
      </c>
      <c r="I9379">
        <v>3472.08</v>
      </c>
      <c r="J9379" t="s">
        <v>87</v>
      </c>
      <c r="K9379" t="s">
        <v>82</v>
      </c>
      <c r="L9379" t="s">
        <v>145</v>
      </c>
      <c r="M9379">
        <v>2024</v>
      </c>
      <c r="N9379" t="s">
        <v>84</v>
      </c>
      <c r="O9379" t="s">
        <v>5510</v>
      </c>
      <c r="P9379" t="s">
        <v>86</v>
      </c>
    </row>
    <row r="9380" spans="1:16" x14ac:dyDescent="0.45">
      <c r="A9380">
        <v>9379</v>
      </c>
      <c r="B9380" s="10">
        <v>45611</v>
      </c>
      <c r="C9380">
        <v>7200</v>
      </c>
      <c r="D9380" t="s">
        <v>89</v>
      </c>
      <c r="E9380">
        <v>63</v>
      </c>
      <c r="F9380" t="s">
        <v>9</v>
      </c>
      <c r="G9380">
        <v>2</v>
      </c>
      <c r="H9380">
        <v>4173.99</v>
      </c>
      <c r="I9380">
        <v>8347.98</v>
      </c>
      <c r="J9380" t="s">
        <v>81</v>
      </c>
      <c r="K9380" t="s">
        <v>82</v>
      </c>
      <c r="L9380" t="s">
        <v>145</v>
      </c>
      <c r="M9380">
        <v>2024</v>
      </c>
      <c r="N9380" t="s">
        <v>84</v>
      </c>
      <c r="O9380" t="s">
        <v>3225</v>
      </c>
      <c r="P9380" t="s">
        <v>86</v>
      </c>
    </row>
    <row r="9381" spans="1:16" x14ac:dyDescent="0.45">
      <c r="A9381">
        <v>9380</v>
      </c>
      <c r="B9381" s="10">
        <v>45611</v>
      </c>
      <c r="C9381">
        <v>6396</v>
      </c>
      <c r="D9381" t="s">
        <v>80</v>
      </c>
      <c r="E9381">
        <v>28</v>
      </c>
      <c r="F9381" t="s">
        <v>102</v>
      </c>
      <c r="G9381">
        <v>1</v>
      </c>
      <c r="H9381">
        <v>3876.99</v>
      </c>
      <c r="I9381">
        <v>3876.99</v>
      </c>
      <c r="J9381" t="s">
        <v>87</v>
      </c>
      <c r="K9381" t="s">
        <v>82</v>
      </c>
      <c r="L9381" t="s">
        <v>145</v>
      </c>
      <c r="M9381">
        <v>2024</v>
      </c>
      <c r="N9381" t="s">
        <v>668</v>
      </c>
      <c r="O9381" t="s">
        <v>9671</v>
      </c>
      <c r="P9381" t="s">
        <v>86</v>
      </c>
    </row>
    <row r="9382" spans="1:16" x14ac:dyDescent="0.45">
      <c r="A9382">
        <v>9381</v>
      </c>
      <c r="B9382" s="10">
        <v>45611</v>
      </c>
      <c r="C9382">
        <v>7993</v>
      </c>
      <c r="D9382" t="s">
        <v>80</v>
      </c>
      <c r="E9382">
        <v>52</v>
      </c>
      <c r="F9382" t="s">
        <v>6</v>
      </c>
      <c r="G9382">
        <v>5</v>
      </c>
      <c r="H9382">
        <v>1633.91</v>
      </c>
      <c r="I9382">
        <v>8169.55</v>
      </c>
      <c r="J9382" t="s">
        <v>93</v>
      </c>
      <c r="K9382" t="s">
        <v>82</v>
      </c>
      <c r="L9382" t="s">
        <v>145</v>
      </c>
      <c r="M9382">
        <v>2024</v>
      </c>
      <c r="N9382" t="s">
        <v>84</v>
      </c>
      <c r="O9382" t="s">
        <v>4370</v>
      </c>
      <c r="P9382" t="s">
        <v>86</v>
      </c>
    </row>
    <row r="9383" spans="1:16" x14ac:dyDescent="0.45">
      <c r="A9383">
        <v>9382</v>
      </c>
      <c r="B9383" s="10">
        <v>45611</v>
      </c>
      <c r="C9383">
        <v>4598</v>
      </c>
      <c r="D9383" t="s">
        <v>80</v>
      </c>
      <c r="E9383">
        <v>56</v>
      </c>
      <c r="F9383" t="s">
        <v>9</v>
      </c>
      <c r="G9383">
        <v>2</v>
      </c>
      <c r="H9383">
        <v>2888.44</v>
      </c>
      <c r="I9383">
        <v>5776.88</v>
      </c>
      <c r="J9383" t="s">
        <v>81</v>
      </c>
      <c r="K9383" t="s">
        <v>82</v>
      </c>
      <c r="L9383" t="s">
        <v>145</v>
      </c>
      <c r="M9383">
        <v>2024</v>
      </c>
      <c r="N9383" t="s">
        <v>84</v>
      </c>
      <c r="O9383" t="s">
        <v>3226</v>
      </c>
      <c r="P9383" t="s">
        <v>86</v>
      </c>
    </row>
    <row r="9384" spans="1:16" x14ac:dyDescent="0.45">
      <c r="A9384">
        <v>9383</v>
      </c>
      <c r="B9384" s="10">
        <v>45611</v>
      </c>
      <c r="C9384">
        <v>1573</v>
      </c>
      <c r="D9384" t="s">
        <v>80</v>
      </c>
      <c r="E9384">
        <v>27</v>
      </c>
      <c r="F9384" t="s">
        <v>9</v>
      </c>
      <c r="G9384">
        <v>1</v>
      </c>
      <c r="H9384">
        <v>1361.02</v>
      </c>
      <c r="I9384">
        <v>1361.02</v>
      </c>
      <c r="J9384" t="s">
        <v>87</v>
      </c>
      <c r="K9384" t="s">
        <v>567</v>
      </c>
      <c r="L9384" t="s">
        <v>145</v>
      </c>
      <c r="M9384">
        <v>2024</v>
      </c>
      <c r="N9384" t="s">
        <v>84</v>
      </c>
      <c r="O9384" t="s">
        <v>8276</v>
      </c>
      <c r="P9384" t="s">
        <v>86</v>
      </c>
    </row>
    <row r="9385" spans="1:16" x14ac:dyDescent="0.45">
      <c r="A9385">
        <v>9384</v>
      </c>
      <c r="B9385" s="10">
        <v>45612</v>
      </c>
      <c r="C9385">
        <v>5214</v>
      </c>
      <c r="D9385" t="s">
        <v>80</v>
      </c>
      <c r="E9385">
        <v>60</v>
      </c>
      <c r="F9385" t="s">
        <v>102</v>
      </c>
      <c r="G9385">
        <v>4</v>
      </c>
      <c r="H9385">
        <v>2902.85</v>
      </c>
      <c r="I9385">
        <v>11611.4</v>
      </c>
      <c r="J9385" t="s">
        <v>81</v>
      </c>
      <c r="K9385" t="s">
        <v>82</v>
      </c>
      <c r="L9385" t="s">
        <v>145</v>
      </c>
      <c r="M9385">
        <v>2024</v>
      </c>
      <c r="N9385" t="s">
        <v>84</v>
      </c>
      <c r="O9385" t="s">
        <v>217</v>
      </c>
      <c r="P9385" t="s">
        <v>86</v>
      </c>
    </row>
    <row r="9386" spans="1:16" x14ac:dyDescent="0.45">
      <c r="A9386">
        <v>9385</v>
      </c>
      <c r="B9386" s="10">
        <v>45612</v>
      </c>
      <c r="C9386">
        <v>8636</v>
      </c>
      <c r="D9386" t="s">
        <v>80</v>
      </c>
      <c r="E9386">
        <v>27</v>
      </c>
      <c r="F9386" t="s">
        <v>102</v>
      </c>
      <c r="G9386">
        <v>1</v>
      </c>
      <c r="H9386">
        <v>2158.71</v>
      </c>
      <c r="I9386">
        <v>2158.71</v>
      </c>
      <c r="J9386" t="s">
        <v>87</v>
      </c>
      <c r="K9386" t="s">
        <v>82</v>
      </c>
      <c r="L9386" t="s">
        <v>145</v>
      </c>
      <c r="M9386">
        <v>2024</v>
      </c>
      <c r="N9386" t="s">
        <v>84</v>
      </c>
      <c r="O9386" t="s">
        <v>5511</v>
      </c>
      <c r="P9386" t="s">
        <v>86</v>
      </c>
    </row>
    <row r="9387" spans="1:16" x14ac:dyDescent="0.45">
      <c r="A9387">
        <v>9386</v>
      </c>
      <c r="B9387" s="10">
        <v>45612</v>
      </c>
      <c r="C9387">
        <v>2478</v>
      </c>
      <c r="D9387" t="s">
        <v>80</v>
      </c>
      <c r="E9387">
        <v>25</v>
      </c>
      <c r="F9387" t="s">
        <v>6</v>
      </c>
      <c r="G9387">
        <v>5</v>
      </c>
      <c r="H9387">
        <v>1895.36</v>
      </c>
      <c r="I9387">
        <v>9476.7999999999993</v>
      </c>
      <c r="J9387" t="s">
        <v>87</v>
      </c>
      <c r="K9387" t="s">
        <v>82</v>
      </c>
      <c r="L9387" t="s">
        <v>145</v>
      </c>
      <c r="M9387">
        <v>2024</v>
      </c>
      <c r="N9387" t="s">
        <v>668</v>
      </c>
      <c r="O9387" t="s">
        <v>9789</v>
      </c>
      <c r="P9387" t="s">
        <v>86</v>
      </c>
    </row>
    <row r="9388" spans="1:16" x14ac:dyDescent="0.45">
      <c r="A9388">
        <v>9387</v>
      </c>
      <c r="B9388" s="10">
        <v>45612</v>
      </c>
      <c r="C9388">
        <v>7127</v>
      </c>
      <c r="D9388" t="s">
        <v>80</v>
      </c>
      <c r="E9388">
        <v>22</v>
      </c>
      <c r="F9388" t="s">
        <v>7</v>
      </c>
      <c r="G9388">
        <v>1</v>
      </c>
      <c r="H9388">
        <v>958.64</v>
      </c>
      <c r="I9388">
        <v>958.64</v>
      </c>
      <c r="J9388" t="s">
        <v>95</v>
      </c>
      <c r="K9388" t="s">
        <v>567</v>
      </c>
      <c r="L9388" t="s">
        <v>145</v>
      </c>
      <c r="M9388">
        <v>2024</v>
      </c>
      <c r="N9388" t="s">
        <v>668</v>
      </c>
      <c r="O9388" t="s">
        <v>9457</v>
      </c>
      <c r="P9388" t="s">
        <v>86</v>
      </c>
    </row>
    <row r="9389" spans="1:16" x14ac:dyDescent="0.45">
      <c r="A9389">
        <v>9388</v>
      </c>
      <c r="B9389" s="10">
        <v>45612</v>
      </c>
      <c r="C9389">
        <v>7676</v>
      </c>
      <c r="D9389" t="s">
        <v>89</v>
      </c>
      <c r="E9389">
        <v>40</v>
      </c>
      <c r="F9389" t="s">
        <v>8</v>
      </c>
      <c r="G9389">
        <v>2</v>
      </c>
      <c r="H9389">
        <v>2830.68</v>
      </c>
      <c r="I9389">
        <v>5661.36</v>
      </c>
      <c r="J9389" t="s">
        <v>97</v>
      </c>
      <c r="K9389" t="s">
        <v>82</v>
      </c>
      <c r="L9389" t="s">
        <v>145</v>
      </c>
      <c r="M9389">
        <v>2024</v>
      </c>
      <c r="N9389" t="s">
        <v>84</v>
      </c>
      <c r="O9389" t="s">
        <v>2923</v>
      </c>
      <c r="P9389" t="s">
        <v>86</v>
      </c>
    </row>
    <row r="9390" spans="1:16" x14ac:dyDescent="0.45">
      <c r="A9390">
        <v>9389</v>
      </c>
      <c r="B9390" s="10">
        <v>45612</v>
      </c>
      <c r="C9390">
        <v>3196</v>
      </c>
      <c r="D9390" t="s">
        <v>89</v>
      </c>
      <c r="E9390">
        <v>51</v>
      </c>
      <c r="F9390" t="s">
        <v>6</v>
      </c>
      <c r="G9390">
        <v>1</v>
      </c>
      <c r="H9390">
        <v>3660.11</v>
      </c>
      <c r="I9390">
        <v>3660.11</v>
      </c>
      <c r="J9390" t="s">
        <v>93</v>
      </c>
      <c r="K9390" t="s">
        <v>82</v>
      </c>
      <c r="L9390" t="s">
        <v>145</v>
      </c>
      <c r="M9390">
        <v>2024</v>
      </c>
      <c r="N9390" t="s">
        <v>84</v>
      </c>
      <c r="O9390" t="s">
        <v>5733</v>
      </c>
      <c r="P9390" t="s">
        <v>86</v>
      </c>
    </row>
    <row r="9391" spans="1:16" x14ac:dyDescent="0.45">
      <c r="A9391">
        <v>9390</v>
      </c>
      <c r="B9391" s="10">
        <v>45612</v>
      </c>
      <c r="C9391">
        <v>9166</v>
      </c>
      <c r="D9391" t="s">
        <v>89</v>
      </c>
      <c r="E9391">
        <v>64</v>
      </c>
      <c r="F9391" t="s">
        <v>8</v>
      </c>
      <c r="G9391">
        <v>2</v>
      </c>
      <c r="H9391">
        <v>2877.83</v>
      </c>
      <c r="I9391">
        <v>5755.66</v>
      </c>
      <c r="J9391" t="s">
        <v>81</v>
      </c>
      <c r="K9391" t="s">
        <v>82</v>
      </c>
      <c r="L9391" t="s">
        <v>145</v>
      </c>
      <c r="M9391">
        <v>2024</v>
      </c>
      <c r="N9391" t="s">
        <v>668</v>
      </c>
      <c r="O9391" t="s">
        <v>9936</v>
      </c>
      <c r="P9391" t="s">
        <v>86</v>
      </c>
    </row>
    <row r="9392" spans="1:16" x14ac:dyDescent="0.45">
      <c r="A9392">
        <v>9391</v>
      </c>
      <c r="B9392" s="10">
        <v>45612</v>
      </c>
      <c r="C9392">
        <v>9846</v>
      </c>
      <c r="D9392" t="s">
        <v>80</v>
      </c>
      <c r="E9392">
        <v>49</v>
      </c>
      <c r="F9392" t="s">
        <v>7</v>
      </c>
      <c r="G9392">
        <v>5</v>
      </c>
      <c r="H9392">
        <v>392.67</v>
      </c>
      <c r="I9392">
        <v>1963.35</v>
      </c>
      <c r="J9392" t="s">
        <v>93</v>
      </c>
      <c r="K9392" t="s">
        <v>567</v>
      </c>
      <c r="L9392" t="s">
        <v>145</v>
      </c>
      <c r="M9392">
        <v>2024</v>
      </c>
      <c r="N9392" t="s">
        <v>84</v>
      </c>
      <c r="O9392" t="s">
        <v>8806</v>
      </c>
      <c r="P9392" t="s">
        <v>748</v>
      </c>
    </row>
    <row r="9393" spans="1:16" x14ac:dyDescent="0.45">
      <c r="A9393">
        <v>9392</v>
      </c>
      <c r="B9393" s="10">
        <v>45612</v>
      </c>
      <c r="C9393">
        <v>7050</v>
      </c>
      <c r="D9393" t="s">
        <v>80</v>
      </c>
      <c r="E9393">
        <v>33</v>
      </c>
      <c r="F9393" t="s">
        <v>5</v>
      </c>
      <c r="G9393">
        <v>1</v>
      </c>
      <c r="H9393">
        <v>4625.42</v>
      </c>
      <c r="I9393">
        <v>4625.42</v>
      </c>
      <c r="J9393" t="s">
        <v>87</v>
      </c>
      <c r="K9393" t="s">
        <v>82</v>
      </c>
      <c r="L9393" t="s">
        <v>145</v>
      </c>
      <c r="M9393">
        <v>2024</v>
      </c>
      <c r="N9393" t="s">
        <v>668</v>
      </c>
      <c r="O9393" t="s">
        <v>9629</v>
      </c>
      <c r="P9393" t="s">
        <v>86</v>
      </c>
    </row>
    <row r="9394" spans="1:16" x14ac:dyDescent="0.45">
      <c r="A9394">
        <v>9393</v>
      </c>
      <c r="B9394" s="10">
        <v>45612</v>
      </c>
      <c r="C9394">
        <v>5650</v>
      </c>
      <c r="D9394" t="s">
        <v>89</v>
      </c>
      <c r="E9394">
        <v>21</v>
      </c>
      <c r="F9394" t="s">
        <v>6</v>
      </c>
      <c r="G9394">
        <v>1</v>
      </c>
      <c r="H9394">
        <v>77.180000000000007</v>
      </c>
      <c r="I9394">
        <v>77.180000000000007</v>
      </c>
      <c r="J9394" t="s">
        <v>95</v>
      </c>
      <c r="K9394" t="s">
        <v>567</v>
      </c>
      <c r="L9394" t="s">
        <v>145</v>
      </c>
      <c r="M9394">
        <v>2024</v>
      </c>
      <c r="N9394" t="s">
        <v>84</v>
      </c>
      <c r="O9394" t="s">
        <v>7753</v>
      </c>
      <c r="P9394" t="s">
        <v>86</v>
      </c>
    </row>
    <row r="9395" spans="1:16" x14ac:dyDescent="0.45">
      <c r="A9395">
        <v>9394</v>
      </c>
      <c r="B9395" s="10">
        <v>45612</v>
      </c>
      <c r="C9395">
        <v>9484</v>
      </c>
      <c r="D9395" t="s">
        <v>89</v>
      </c>
      <c r="E9395">
        <v>45</v>
      </c>
      <c r="F9395" t="s">
        <v>9</v>
      </c>
      <c r="G9395">
        <v>5</v>
      </c>
      <c r="H9395">
        <v>4431.04</v>
      </c>
      <c r="I9395">
        <v>22155.200000000001</v>
      </c>
      <c r="J9395" t="s">
        <v>93</v>
      </c>
      <c r="K9395" t="s">
        <v>82</v>
      </c>
      <c r="L9395" t="s">
        <v>145</v>
      </c>
      <c r="M9395">
        <v>2024</v>
      </c>
      <c r="N9395" t="s">
        <v>84</v>
      </c>
      <c r="O9395" t="s">
        <v>4371</v>
      </c>
      <c r="P9395" t="s">
        <v>86</v>
      </c>
    </row>
    <row r="9396" spans="1:16" x14ac:dyDescent="0.45">
      <c r="A9396">
        <v>9395</v>
      </c>
      <c r="B9396" s="10">
        <v>45612</v>
      </c>
      <c r="C9396">
        <v>5526</v>
      </c>
      <c r="D9396" t="s">
        <v>80</v>
      </c>
      <c r="E9396">
        <v>61</v>
      </c>
      <c r="F9396" t="s">
        <v>102</v>
      </c>
      <c r="G9396">
        <v>1</v>
      </c>
      <c r="H9396">
        <v>3842.06</v>
      </c>
      <c r="I9396">
        <v>3842.06</v>
      </c>
      <c r="J9396" t="s">
        <v>81</v>
      </c>
      <c r="K9396" t="s">
        <v>82</v>
      </c>
      <c r="L9396" t="s">
        <v>145</v>
      </c>
      <c r="M9396">
        <v>2024</v>
      </c>
      <c r="N9396" t="s">
        <v>84</v>
      </c>
      <c r="O9396" t="s">
        <v>5970</v>
      </c>
      <c r="P9396" t="s">
        <v>86</v>
      </c>
    </row>
    <row r="9397" spans="1:16" x14ac:dyDescent="0.45">
      <c r="A9397">
        <v>9396</v>
      </c>
      <c r="B9397" s="10">
        <v>45612</v>
      </c>
      <c r="C9397">
        <v>5412</v>
      </c>
      <c r="D9397" t="s">
        <v>80</v>
      </c>
      <c r="E9397">
        <v>31</v>
      </c>
      <c r="F9397" t="s">
        <v>6</v>
      </c>
      <c r="G9397">
        <v>2</v>
      </c>
      <c r="H9397">
        <v>527.96</v>
      </c>
      <c r="I9397">
        <v>1055.92</v>
      </c>
      <c r="J9397" t="s">
        <v>87</v>
      </c>
      <c r="K9397" t="s">
        <v>567</v>
      </c>
      <c r="L9397" t="s">
        <v>145</v>
      </c>
      <c r="M9397">
        <v>2024</v>
      </c>
      <c r="N9397" t="s">
        <v>84</v>
      </c>
      <c r="O9397" t="s">
        <v>7132</v>
      </c>
      <c r="P9397" t="s">
        <v>86</v>
      </c>
    </row>
    <row r="9398" spans="1:16" x14ac:dyDescent="0.45">
      <c r="A9398">
        <v>9397</v>
      </c>
      <c r="B9398" s="10">
        <v>45612</v>
      </c>
      <c r="C9398">
        <v>6443</v>
      </c>
      <c r="D9398" t="s">
        <v>89</v>
      </c>
      <c r="E9398">
        <v>29</v>
      </c>
      <c r="F9398" t="s">
        <v>102</v>
      </c>
      <c r="G9398">
        <v>3</v>
      </c>
      <c r="H9398">
        <v>1220.99</v>
      </c>
      <c r="I9398">
        <v>3662.97</v>
      </c>
      <c r="J9398" t="s">
        <v>87</v>
      </c>
      <c r="K9398" t="s">
        <v>82</v>
      </c>
      <c r="L9398" t="s">
        <v>145</v>
      </c>
      <c r="M9398">
        <v>2024</v>
      </c>
      <c r="N9398" t="s">
        <v>84</v>
      </c>
      <c r="O9398" t="s">
        <v>8377</v>
      </c>
      <c r="P9398" t="s">
        <v>748</v>
      </c>
    </row>
    <row r="9399" spans="1:16" x14ac:dyDescent="0.45">
      <c r="A9399">
        <v>9398</v>
      </c>
      <c r="B9399" s="10">
        <v>45613</v>
      </c>
      <c r="C9399">
        <v>9787</v>
      </c>
      <c r="D9399" t="s">
        <v>80</v>
      </c>
      <c r="E9399">
        <v>38</v>
      </c>
      <c r="F9399" t="s">
        <v>5</v>
      </c>
      <c r="G9399">
        <v>3</v>
      </c>
      <c r="H9399">
        <v>1777.39</v>
      </c>
      <c r="I9399">
        <v>5332.17</v>
      </c>
      <c r="J9399" t="s">
        <v>97</v>
      </c>
      <c r="K9399" t="s">
        <v>82</v>
      </c>
      <c r="L9399" t="s">
        <v>145</v>
      </c>
      <c r="M9399">
        <v>2024</v>
      </c>
      <c r="N9399" t="s">
        <v>84</v>
      </c>
      <c r="O9399" t="s">
        <v>488</v>
      </c>
      <c r="P9399" t="s">
        <v>86</v>
      </c>
    </row>
    <row r="9400" spans="1:16" x14ac:dyDescent="0.45">
      <c r="A9400">
        <v>9399</v>
      </c>
      <c r="B9400" s="10">
        <v>45613</v>
      </c>
      <c r="C9400">
        <v>3593</v>
      </c>
      <c r="D9400" t="s">
        <v>89</v>
      </c>
      <c r="E9400">
        <v>33</v>
      </c>
      <c r="F9400" t="s">
        <v>102</v>
      </c>
      <c r="G9400">
        <v>2</v>
      </c>
      <c r="H9400">
        <v>4555.99</v>
      </c>
      <c r="I9400">
        <v>9111.98</v>
      </c>
      <c r="J9400" t="s">
        <v>87</v>
      </c>
      <c r="K9400" t="s">
        <v>82</v>
      </c>
      <c r="L9400" t="s">
        <v>145</v>
      </c>
      <c r="M9400">
        <v>2024</v>
      </c>
      <c r="N9400" t="s">
        <v>84</v>
      </c>
      <c r="O9400" t="s">
        <v>3884</v>
      </c>
      <c r="P9400" t="s">
        <v>86</v>
      </c>
    </row>
    <row r="9401" spans="1:16" x14ac:dyDescent="0.45">
      <c r="A9401">
        <v>9400</v>
      </c>
      <c r="B9401" s="10">
        <v>45613</v>
      </c>
      <c r="C9401">
        <v>7852</v>
      </c>
      <c r="D9401" t="s">
        <v>80</v>
      </c>
      <c r="E9401">
        <v>61</v>
      </c>
      <c r="F9401" t="s">
        <v>5</v>
      </c>
      <c r="G9401">
        <v>1</v>
      </c>
      <c r="H9401">
        <v>4900.63</v>
      </c>
      <c r="I9401">
        <v>4900.63</v>
      </c>
      <c r="J9401" t="s">
        <v>81</v>
      </c>
      <c r="K9401" t="s">
        <v>82</v>
      </c>
      <c r="L9401" t="s">
        <v>145</v>
      </c>
      <c r="M9401">
        <v>2024</v>
      </c>
      <c r="N9401" t="s">
        <v>668</v>
      </c>
      <c r="O9401" t="s">
        <v>9672</v>
      </c>
      <c r="P9401" t="s">
        <v>86</v>
      </c>
    </row>
    <row r="9402" spans="1:16" x14ac:dyDescent="0.45">
      <c r="A9402">
        <v>9401</v>
      </c>
      <c r="B9402" s="10">
        <v>45613</v>
      </c>
      <c r="C9402">
        <v>7629</v>
      </c>
      <c r="D9402" t="s">
        <v>89</v>
      </c>
      <c r="E9402">
        <v>19</v>
      </c>
      <c r="F9402" t="s">
        <v>7</v>
      </c>
      <c r="G9402">
        <v>2</v>
      </c>
      <c r="H9402">
        <v>481.48</v>
      </c>
      <c r="I9402">
        <v>962.96</v>
      </c>
      <c r="J9402" t="s">
        <v>95</v>
      </c>
      <c r="K9402" t="s">
        <v>567</v>
      </c>
      <c r="L9402" t="s">
        <v>145</v>
      </c>
      <c r="M9402">
        <v>2024</v>
      </c>
      <c r="N9402" t="s">
        <v>84</v>
      </c>
      <c r="O9402" t="s">
        <v>7067</v>
      </c>
      <c r="P9402" t="s">
        <v>86</v>
      </c>
    </row>
    <row r="9403" spans="1:16" x14ac:dyDescent="0.45">
      <c r="A9403">
        <v>9402</v>
      </c>
      <c r="B9403" s="10">
        <v>45613</v>
      </c>
      <c r="C9403">
        <v>4869</v>
      </c>
      <c r="D9403" t="s">
        <v>89</v>
      </c>
      <c r="E9403">
        <v>40</v>
      </c>
      <c r="F9403" t="s">
        <v>5</v>
      </c>
      <c r="G9403">
        <v>5</v>
      </c>
      <c r="H9403">
        <v>2014.81</v>
      </c>
      <c r="I9403">
        <v>10074.049999999999</v>
      </c>
      <c r="J9403" t="s">
        <v>97</v>
      </c>
      <c r="K9403" t="s">
        <v>82</v>
      </c>
      <c r="L9403" t="s">
        <v>145</v>
      </c>
      <c r="M9403">
        <v>2024</v>
      </c>
      <c r="N9403" t="s">
        <v>84</v>
      </c>
      <c r="O9403" t="s">
        <v>4599</v>
      </c>
      <c r="P9403" t="s">
        <v>86</v>
      </c>
    </row>
    <row r="9404" spans="1:16" x14ac:dyDescent="0.45">
      <c r="A9404">
        <v>9403</v>
      </c>
      <c r="B9404" s="10">
        <v>45613</v>
      </c>
      <c r="C9404">
        <v>8971</v>
      </c>
      <c r="D9404" t="s">
        <v>80</v>
      </c>
      <c r="E9404">
        <v>46</v>
      </c>
      <c r="F9404" t="s">
        <v>8</v>
      </c>
      <c r="G9404">
        <v>2</v>
      </c>
      <c r="H9404">
        <v>788.95</v>
      </c>
      <c r="I9404">
        <v>1577.9</v>
      </c>
      <c r="J9404" t="s">
        <v>93</v>
      </c>
      <c r="K9404" t="s">
        <v>567</v>
      </c>
      <c r="L9404" t="s">
        <v>145</v>
      </c>
      <c r="M9404">
        <v>2024</v>
      </c>
      <c r="N9404" t="s">
        <v>84</v>
      </c>
      <c r="O9404" t="s">
        <v>7282</v>
      </c>
      <c r="P9404" t="s">
        <v>86</v>
      </c>
    </row>
    <row r="9405" spans="1:16" x14ac:dyDescent="0.45">
      <c r="A9405">
        <v>9404</v>
      </c>
      <c r="B9405" s="10">
        <v>45613</v>
      </c>
      <c r="C9405">
        <v>8822</v>
      </c>
      <c r="D9405" t="s">
        <v>89</v>
      </c>
      <c r="E9405">
        <v>63</v>
      </c>
      <c r="F9405" t="s">
        <v>6</v>
      </c>
      <c r="G9405">
        <v>3</v>
      </c>
      <c r="H9405">
        <v>1428.26</v>
      </c>
      <c r="I9405">
        <v>4284.78</v>
      </c>
      <c r="J9405" t="s">
        <v>81</v>
      </c>
      <c r="K9405" t="s">
        <v>82</v>
      </c>
      <c r="L9405" t="s">
        <v>145</v>
      </c>
      <c r="M9405">
        <v>2024</v>
      </c>
      <c r="N9405" t="s">
        <v>84</v>
      </c>
      <c r="O9405" t="s">
        <v>6816</v>
      </c>
      <c r="P9405" t="s">
        <v>86</v>
      </c>
    </row>
    <row r="9406" spans="1:16" x14ac:dyDescent="0.45">
      <c r="A9406">
        <v>9405</v>
      </c>
      <c r="B9406" s="10">
        <v>45613</v>
      </c>
      <c r="C9406">
        <v>3989</v>
      </c>
      <c r="D9406" t="s">
        <v>80</v>
      </c>
      <c r="E9406">
        <v>60</v>
      </c>
      <c r="F9406" t="s">
        <v>5</v>
      </c>
      <c r="G9406">
        <v>4</v>
      </c>
      <c r="H9406">
        <v>4906.3</v>
      </c>
      <c r="I9406">
        <v>19625.2</v>
      </c>
      <c r="J9406" t="s">
        <v>81</v>
      </c>
      <c r="K9406" t="s">
        <v>82</v>
      </c>
      <c r="L9406" t="s">
        <v>145</v>
      </c>
      <c r="M9406">
        <v>2024</v>
      </c>
      <c r="N9406" t="s">
        <v>84</v>
      </c>
      <c r="O9406" t="s">
        <v>1560</v>
      </c>
      <c r="P9406" t="s">
        <v>86</v>
      </c>
    </row>
    <row r="9407" spans="1:16" x14ac:dyDescent="0.45">
      <c r="A9407">
        <v>9406</v>
      </c>
      <c r="B9407" s="10">
        <v>45613</v>
      </c>
      <c r="C9407">
        <v>8062</v>
      </c>
      <c r="D9407" t="s">
        <v>80</v>
      </c>
      <c r="E9407">
        <v>26</v>
      </c>
      <c r="F9407" t="s">
        <v>6</v>
      </c>
      <c r="G9407">
        <v>5</v>
      </c>
      <c r="H9407">
        <v>4922.91</v>
      </c>
      <c r="I9407">
        <v>24614.55</v>
      </c>
      <c r="J9407" t="s">
        <v>87</v>
      </c>
      <c r="K9407" t="s">
        <v>82</v>
      </c>
      <c r="L9407" t="s">
        <v>145</v>
      </c>
      <c r="M9407">
        <v>2024</v>
      </c>
      <c r="N9407" t="s">
        <v>84</v>
      </c>
      <c r="O9407" t="s">
        <v>4126</v>
      </c>
      <c r="P9407" t="s">
        <v>86</v>
      </c>
    </row>
    <row r="9408" spans="1:16" x14ac:dyDescent="0.45">
      <c r="A9408">
        <v>9407</v>
      </c>
      <c r="B9408" s="10">
        <v>45613</v>
      </c>
      <c r="C9408">
        <v>6340</v>
      </c>
      <c r="D9408" t="s">
        <v>80</v>
      </c>
      <c r="E9408">
        <v>24</v>
      </c>
      <c r="F9408" t="s">
        <v>7</v>
      </c>
      <c r="G9408">
        <v>1</v>
      </c>
      <c r="H9408">
        <v>2387.08</v>
      </c>
      <c r="I9408">
        <v>2387.08</v>
      </c>
      <c r="J9408" t="s">
        <v>95</v>
      </c>
      <c r="K9408" t="s">
        <v>82</v>
      </c>
      <c r="L9408" t="s">
        <v>145</v>
      </c>
      <c r="M9408">
        <v>2024</v>
      </c>
      <c r="N9408" t="s">
        <v>84</v>
      </c>
      <c r="O9408" t="s">
        <v>5116</v>
      </c>
      <c r="P9408" t="s">
        <v>86</v>
      </c>
    </row>
    <row r="9409" spans="1:16" x14ac:dyDescent="0.45">
      <c r="A9409">
        <v>9408</v>
      </c>
      <c r="B9409" s="10">
        <v>45613</v>
      </c>
      <c r="C9409">
        <v>4823</v>
      </c>
      <c r="D9409" t="s">
        <v>80</v>
      </c>
      <c r="E9409">
        <v>46</v>
      </c>
      <c r="F9409" t="s">
        <v>5</v>
      </c>
      <c r="G9409">
        <v>2</v>
      </c>
      <c r="H9409">
        <v>956.54</v>
      </c>
      <c r="I9409">
        <v>1913.08</v>
      </c>
      <c r="J9409" t="s">
        <v>93</v>
      </c>
      <c r="K9409" t="s">
        <v>567</v>
      </c>
      <c r="L9409" t="s">
        <v>145</v>
      </c>
      <c r="M9409">
        <v>2024</v>
      </c>
      <c r="N9409" t="s">
        <v>668</v>
      </c>
      <c r="O9409" t="s">
        <v>9389</v>
      </c>
      <c r="P9409" t="s">
        <v>86</v>
      </c>
    </row>
    <row r="9410" spans="1:16" x14ac:dyDescent="0.45">
      <c r="A9410">
        <v>9409</v>
      </c>
      <c r="B9410" s="10">
        <v>45613</v>
      </c>
      <c r="C9410">
        <v>4932</v>
      </c>
      <c r="D9410" t="s">
        <v>80</v>
      </c>
      <c r="E9410">
        <v>61</v>
      </c>
      <c r="F9410" t="s">
        <v>7</v>
      </c>
      <c r="G9410">
        <v>5</v>
      </c>
      <c r="H9410">
        <v>2757.74</v>
      </c>
      <c r="I9410">
        <v>13788.7</v>
      </c>
      <c r="J9410" t="s">
        <v>81</v>
      </c>
      <c r="K9410" t="s">
        <v>82</v>
      </c>
      <c r="L9410" t="s">
        <v>145</v>
      </c>
      <c r="M9410">
        <v>2024</v>
      </c>
      <c r="N9410" t="s">
        <v>84</v>
      </c>
      <c r="O9410" t="s">
        <v>9116</v>
      </c>
      <c r="P9410" t="s">
        <v>748</v>
      </c>
    </row>
    <row r="9411" spans="1:16" x14ac:dyDescent="0.45">
      <c r="A9411">
        <v>9410</v>
      </c>
      <c r="B9411" s="10">
        <v>45613</v>
      </c>
      <c r="C9411">
        <v>9554</v>
      </c>
      <c r="D9411" t="s">
        <v>89</v>
      </c>
      <c r="E9411">
        <v>34</v>
      </c>
      <c r="F9411" t="s">
        <v>8</v>
      </c>
      <c r="G9411">
        <v>3</v>
      </c>
      <c r="H9411">
        <v>1637.39</v>
      </c>
      <c r="I9411">
        <v>4912.17</v>
      </c>
      <c r="J9411" t="s">
        <v>87</v>
      </c>
      <c r="K9411" t="s">
        <v>82</v>
      </c>
      <c r="L9411" t="s">
        <v>145</v>
      </c>
      <c r="M9411">
        <v>2024</v>
      </c>
      <c r="N9411" t="s">
        <v>84</v>
      </c>
      <c r="O9411" t="s">
        <v>6206</v>
      </c>
      <c r="P9411" t="s">
        <v>86</v>
      </c>
    </row>
    <row r="9412" spans="1:16" x14ac:dyDescent="0.45">
      <c r="A9412">
        <v>9411</v>
      </c>
      <c r="B9412" s="10">
        <v>45613</v>
      </c>
      <c r="C9412">
        <v>3429</v>
      </c>
      <c r="D9412" t="s">
        <v>80</v>
      </c>
      <c r="E9412">
        <v>26</v>
      </c>
      <c r="F9412" t="s">
        <v>9</v>
      </c>
      <c r="G9412">
        <v>1</v>
      </c>
      <c r="H9412">
        <v>4647.71</v>
      </c>
      <c r="I9412">
        <v>4647.71</v>
      </c>
      <c r="J9412" t="s">
        <v>87</v>
      </c>
      <c r="K9412" t="s">
        <v>82</v>
      </c>
      <c r="L9412" t="s">
        <v>145</v>
      </c>
      <c r="M9412">
        <v>2024</v>
      </c>
      <c r="N9412" t="s">
        <v>84</v>
      </c>
      <c r="O9412" t="s">
        <v>5512</v>
      </c>
      <c r="P9412" t="s">
        <v>86</v>
      </c>
    </row>
    <row r="9413" spans="1:16" x14ac:dyDescent="0.45">
      <c r="A9413">
        <v>9412</v>
      </c>
      <c r="B9413" s="10">
        <v>45614</v>
      </c>
      <c r="C9413">
        <v>8444</v>
      </c>
      <c r="D9413" t="s">
        <v>80</v>
      </c>
      <c r="E9413">
        <v>23</v>
      </c>
      <c r="F9413" t="s">
        <v>7</v>
      </c>
      <c r="G9413">
        <v>2</v>
      </c>
      <c r="H9413">
        <v>4100.16</v>
      </c>
      <c r="I9413">
        <v>8200.32</v>
      </c>
      <c r="J9413" t="s">
        <v>95</v>
      </c>
      <c r="K9413" t="s">
        <v>82</v>
      </c>
      <c r="L9413" t="s">
        <v>145</v>
      </c>
      <c r="M9413">
        <v>2024</v>
      </c>
      <c r="N9413" t="s">
        <v>84</v>
      </c>
      <c r="O9413" t="s">
        <v>317</v>
      </c>
      <c r="P9413" t="s">
        <v>86</v>
      </c>
    </row>
    <row r="9414" spans="1:16" x14ac:dyDescent="0.45">
      <c r="A9414">
        <v>9413</v>
      </c>
      <c r="B9414" s="10">
        <v>45614</v>
      </c>
      <c r="C9414">
        <v>8147</v>
      </c>
      <c r="D9414" t="s">
        <v>89</v>
      </c>
      <c r="E9414">
        <v>61</v>
      </c>
      <c r="F9414" t="s">
        <v>9</v>
      </c>
      <c r="G9414">
        <v>2</v>
      </c>
      <c r="H9414">
        <v>1578.76</v>
      </c>
      <c r="I9414">
        <v>3157.52</v>
      </c>
      <c r="J9414" t="s">
        <v>81</v>
      </c>
      <c r="K9414" t="s">
        <v>82</v>
      </c>
      <c r="L9414" t="s">
        <v>145</v>
      </c>
      <c r="M9414">
        <v>2024</v>
      </c>
      <c r="N9414" t="s">
        <v>84</v>
      </c>
      <c r="O9414" t="s">
        <v>3227</v>
      </c>
      <c r="P9414" t="s">
        <v>86</v>
      </c>
    </row>
    <row r="9415" spans="1:16" x14ac:dyDescent="0.45">
      <c r="A9415">
        <v>9414</v>
      </c>
      <c r="B9415" s="10">
        <v>45614</v>
      </c>
      <c r="C9415">
        <v>8631</v>
      </c>
      <c r="D9415" t="s">
        <v>80</v>
      </c>
      <c r="E9415">
        <v>37</v>
      </c>
      <c r="F9415" t="s">
        <v>7</v>
      </c>
      <c r="G9415">
        <v>1</v>
      </c>
      <c r="H9415">
        <v>140.63</v>
      </c>
      <c r="I9415">
        <v>140.63</v>
      </c>
      <c r="J9415" t="s">
        <v>97</v>
      </c>
      <c r="K9415" t="s">
        <v>567</v>
      </c>
      <c r="L9415" t="s">
        <v>145</v>
      </c>
      <c r="M9415">
        <v>2024</v>
      </c>
      <c r="N9415" t="s">
        <v>84</v>
      </c>
      <c r="O9415" t="s">
        <v>8000</v>
      </c>
      <c r="P9415" t="s">
        <v>86</v>
      </c>
    </row>
    <row r="9416" spans="1:16" x14ac:dyDescent="0.45">
      <c r="A9416">
        <v>9415</v>
      </c>
      <c r="B9416" s="10">
        <v>45614</v>
      </c>
      <c r="C9416">
        <v>4598</v>
      </c>
      <c r="D9416" t="s">
        <v>89</v>
      </c>
      <c r="E9416">
        <v>27</v>
      </c>
      <c r="F9416" t="s">
        <v>5</v>
      </c>
      <c r="G9416">
        <v>4</v>
      </c>
      <c r="H9416">
        <v>4990.34</v>
      </c>
      <c r="I9416">
        <v>19961.36</v>
      </c>
      <c r="J9416" t="s">
        <v>87</v>
      </c>
      <c r="K9416" t="s">
        <v>82</v>
      </c>
      <c r="L9416" t="s">
        <v>145</v>
      </c>
      <c r="M9416">
        <v>2024</v>
      </c>
      <c r="N9416" t="s">
        <v>84</v>
      </c>
      <c r="O9416" t="s">
        <v>1197</v>
      </c>
      <c r="P9416" t="s">
        <v>86</v>
      </c>
    </row>
    <row r="9417" spans="1:16" x14ac:dyDescent="0.45">
      <c r="A9417">
        <v>9416</v>
      </c>
      <c r="B9417" s="10">
        <v>45614</v>
      </c>
      <c r="C9417">
        <v>5329</v>
      </c>
      <c r="D9417" t="s">
        <v>80</v>
      </c>
      <c r="E9417">
        <v>26</v>
      </c>
      <c r="F9417" t="s">
        <v>9</v>
      </c>
      <c r="G9417">
        <v>4</v>
      </c>
      <c r="H9417">
        <v>3432.55</v>
      </c>
      <c r="I9417">
        <v>13730.2</v>
      </c>
      <c r="J9417" t="s">
        <v>87</v>
      </c>
      <c r="K9417" t="s">
        <v>82</v>
      </c>
      <c r="L9417" t="s">
        <v>145</v>
      </c>
      <c r="M9417">
        <v>2024</v>
      </c>
      <c r="N9417" t="s">
        <v>84</v>
      </c>
      <c r="O9417" t="s">
        <v>1198</v>
      </c>
      <c r="P9417" t="s">
        <v>86</v>
      </c>
    </row>
    <row r="9418" spans="1:16" x14ac:dyDescent="0.45">
      <c r="A9418">
        <v>9417</v>
      </c>
      <c r="B9418" s="10">
        <v>45614</v>
      </c>
      <c r="C9418">
        <v>7718</v>
      </c>
      <c r="D9418" t="s">
        <v>89</v>
      </c>
      <c r="E9418">
        <v>29</v>
      </c>
      <c r="F9418" t="s">
        <v>7</v>
      </c>
      <c r="G9418">
        <v>5</v>
      </c>
      <c r="H9418">
        <v>2157.35</v>
      </c>
      <c r="I9418">
        <v>10786.75</v>
      </c>
      <c r="J9418" t="s">
        <v>87</v>
      </c>
      <c r="K9418" t="s">
        <v>82</v>
      </c>
      <c r="L9418" t="s">
        <v>145</v>
      </c>
      <c r="M9418">
        <v>2024</v>
      </c>
      <c r="N9418" t="s">
        <v>84</v>
      </c>
      <c r="O9418" t="s">
        <v>4127</v>
      </c>
      <c r="P9418" t="s">
        <v>86</v>
      </c>
    </row>
    <row r="9419" spans="1:16" x14ac:dyDescent="0.45">
      <c r="A9419">
        <v>9418</v>
      </c>
      <c r="B9419" s="10">
        <v>45614</v>
      </c>
      <c r="C9419">
        <v>9218</v>
      </c>
      <c r="D9419" t="s">
        <v>80</v>
      </c>
      <c r="E9419">
        <v>50</v>
      </c>
      <c r="F9419" t="s">
        <v>6</v>
      </c>
      <c r="G9419">
        <v>2</v>
      </c>
      <c r="H9419">
        <v>1477.86</v>
      </c>
      <c r="I9419">
        <v>2955.72</v>
      </c>
      <c r="J9419" t="s">
        <v>93</v>
      </c>
      <c r="K9419" t="s">
        <v>82</v>
      </c>
      <c r="L9419" t="s">
        <v>145</v>
      </c>
      <c r="M9419">
        <v>2024</v>
      </c>
      <c r="N9419" t="s">
        <v>84</v>
      </c>
      <c r="O9419" t="s">
        <v>3542</v>
      </c>
      <c r="P9419" t="s">
        <v>86</v>
      </c>
    </row>
    <row r="9420" spans="1:16" x14ac:dyDescent="0.45">
      <c r="A9420">
        <v>9419</v>
      </c>
      <c r="B9420" s="10">
        <v>45614</v>
      </c>
      <c r="C9420">
        <v>1092</v>
      </c>
      <c r="D9420" t="s">
        <v>80</v>
      </c>
      <c r="E9420">
        <v>49</v>
      </c>
      <c r="F9420" t="s">
        <v>7</v>
      </c>
      <c r="G9420">
        <v>5</v>
      </c>
      <c r="H9420">
        <v>71.900000000000006</v>
      </c>
      <c r="I9420">
        <v>359.5</v>
      </c>
      <c r="J9420" t="s">
        <v>93</v>
      </c>
      <c r="K9420" t="s">
        <v>567</v>
      </c>
      <c r="L9420" t="s">
        <v>145</v>
      </c>
      <c r="M9420">
        <v>2024</v>
      </c>
      <c r="N9420" t="s">
        <v>84</v>
      </c>
      <c r="O9420" t="s">
        <v>7651</v>
      </c>
      <c r="P9420" t="s">
        <v>86</v>
      </c>
    </row>
    <row r="9421" spans="1:16" x14ac:dyDescent="0.45">
      <c r="A9421">
        <v>9420</v>
      </c>
      <c r="B9421" s="10">
        <v>45614</v>
      </c>
      <c r="C9421">
        <v>9500</v>
      </c>
      <c r="D9421" t="s">
        <v>80</v>
      </c>
      <c r="E9421">
        <v>51</v>
      </c>
      <c r="F9421" t="s">
        <v>9</v>
      </c>
      <c r="G9421">
        <v>1</v>
      </c>
      <c r="H9421">
        <v>812.1</v>
      </c>
      <c r="I9421">
        <v>812.1</v>
      </c>
      <c r="J9421" t="s">
        <v>93</v>
      </c>
      <c r="K9421" t="s">
        <v>567</v>
      </c>
      <c r="L9421" t="s">
        <v>145</v>
      </c>
      <c r="M9421">
        <v>2024</v>
      </c>
      <c r="N9421" t="s">
        <v>84</v>
      </c>
      <c r="O9421" t="s">
        <v>7859</v>
      </c>
      <c r="P9421" t="s">
        <v>86</v>
      </c>
    </row>
    <row r="9422" spans="1:16" x14ac:dyDescent="0.45">
      <c r="A9422">
        <v>9421</v>
      </c>
      <c r="B9422" s="10">
        <v>45614</v>
      </c>
      <c r="C9422">
        <v>1051</v>
      </c>
      <c r="D9422" t="s">
        <v>80</v>
      </c>
      <c r="E9422">
        <v>36</v>
      </c>
      <c r="F9422" t="s">
        <v>6</v>
      </c>
      <c r="G9422">
        <v>5</v>
      </c>
      <c r="H9422">
        <v>79.06</v>
      </c>
      <c r="I9422">
        <v>395.3</v>
      </c>
      <c r="J9422" t="s">
        <v>97</v>
      </c>
      <c r="K9422" t="s">
        <v>567</v>
      </c>
      <c r="L9422" t="s">
        <v>145</v>
      </c>
      <c r="M9422">
        <v>2024</v>
      </c>
      <c r="N9422" t="s">
        <v>84</v>
      </c>
      <c r="O9422" t="s">
        <v>7652</v>
      </c>
      <c r="P9422" t="s">
        <v>86</v>
      </c>
    </row>
    <row r="9423" spans="1:16" x14ac:dyDescent="0.45">
      <c r="A9423">
        <v>9422</v>
      </c>
      <c r="B9423" s="10">
        <v>45614</v>
      </c>
      <c r="C9423">
        <v>1318</v>
      </c>
      <c r="D9423" t="s">
        <v>80</v>
      </c>
      <c r="E9423">
        <v>50</v>
      </c>
      <c r="F9423" t="s">
        <v>7</v>
      </c>
      <c r="G9423">
        <v>2</v>
      </c>
      <c r="H9423">
        <v>3008.04</v>
      </c>
      <c r="I9423">
        <v>6016.08</v>
      </c>
      <c r="J9423" t="s">
        <v>93</v>
      </c>
      <c r="K9423" t="s">
        <v>82</v>
      </c>
      <c r="L9423" t="s">
        <v>145</v>
      </c>
      <c r="M9423">
        <v>2024</v>
      </c>
      <c r="N9423" t="s">
        <v>84</v>
      </c>
      <c r="O9423" t="s">
        <v>3543</v>
      </c>
      <c r="P9423" t="s">
        <v>86</v>
      </c>
    </row>
    <row r="9424" spans="1:16" x14ac:dyDescent="0.45">
      <c r="A9424">
        <v>9423</v>
      </c>
      <c r="B9424" s="10">
        <v>45614</v>
      </c>
      <c r="C9424">
        <v>6688</v>
      </c>
      <c r="D9424" t="s">
        <v>89</v>
      </c>
      <c r="E9424">
        <v>33</v>
      </c>
      <c r="F9424" t="s">
        <v>9</v>
      </c>
      <c r="G9424">
        <v>4</v>
      </c>
      <c r="H9424">
        <v>3333.55</v>
      </c>
      <c r="I9424">
        <v>13334.2</v>
      </c>
      <c r="J9424" t="s">
        <v>87</v>
      </c>
      <c r="K9424" t="s">
        <v>82</v>
      </c>
      <c r="L9424" t="s">
        <v>145</v>
      </c>
      <c r="M9424">
        <v>2024</v>
      </c>
      <c r="N9424" t="s">
        <v>84</v>
      </c>
      <c r="O9424" t="s">
        <v>1199</v>
      </c>
      <c r="P9424" t="s">
        <v>86</v>
      </c>
    </row>
    <row r="9425" spans="1:16" x14ac:dyDescent="0.45">
      <c r="A9425">
        <v>9424</v>
      </c>
      <c r="B9425" s="10">
        <v>45614</v>
      </c>
      <c r="C9425">
        <v>8018</v>
      </c>
      <c r="D9425" t="s">
        <v>89</v>
      </c>
      <c r="E9425">
        <v>40</v>
      </c>
      <c r="F9425" t="s">
        <v>8</v>
      </c>
      <c r="G9425">
        <v>4</v>
      </c>
      <c r="H9425">
        <v>3845.64</v>
      </c>
      <c r="I9425">
        <v>15382.56</v>
      </c>
      <c r="J9425" t="s">
        <v>97</v>
      </c>
      <c r="K9425" t="s">
        <v>82</v>
      </c>
      <c r="L9425" t="s">
        <v>145</v>
      </c>
      <c r="M9425">
        <v>2024</v>
      </c>
      <c r="N9425" t="s">
        <v>84</v>
      </c>
      <c r="O9425" t="s">
        <v>1890</v>
      </c>
      <c r="P9425" t="s">
        <v>86</v>
      </c>
    </row>
    <row r="9426" spans="1:16" x14ac:dyDescent="0.45">
      <c r="A9426">
        <v>9425</v>
      </c>
      <c r="B9426" s="10">
        <v>45615</v>
      </c>
      <c r="C9426">
        <v>8210</v>
      </c>
      <c r="D9426" t="s">
        <v>80</v>
      </c>
      <c r="E9426">
        <v>43</v>
      </c>
      <c r="F9426" t="s">
        <v>102</v>
      </c>
      <c r="G9426">
        <v>1</v>
      </c>
      <c r="H9426">
        <v>975.65</v>
      </c>
      <c r="I9426">
        <v>975.65</v>
      </c>
      <c r="J9426" t="s">
        <v>97</v>
      </c>
      <c r="K9426" t="s">
        <v>567</v>
      </c>
      <c r="L9426" t="s">
        <v>145</v>
      </c>
      <c r="M9426">
        <v>2024</v>
      </c>
      <c r="N9426" t="s">
        <v>84</v>
      </c>
      <c r="O9426" t="s">
        <v>663</v>
      </c>
      <c r="P9426" t="s">
        <v>86</v>
      </c>
    </row>
    <row r="9427" spans="1:16" x14ac:dyDescent="0.45">
      <c r="A9427">
        <v>9426</v>
      </c>
      <c r="B9427" s="10">
        <v>45615</v>
      </c>
      <c r="C9427">
        <v>4956</v>
      </c>
      <c r="D9427" t="s">
        <v>89</v>
      </c>
      <c r="E9427">
        <v>62</v>
      </c>
      <c r="F9427" t="s">
        <v>8</v>
      </c>
      <c r="G9427">
        <v>3</v>
      </c>
      <c r="H9427">
        <v>525.05999999999995</v>
      </c>
      <c r="I9427">
        <v>1575.18</v>
      </c>
      <c r="J9427" t="s">
        <v>81</v>
      </c>
      <c r="K9427" t="s">
        <v>567</v>
      </c>
      <c r="L9427" t="s">
        <v>145</v>
      </c>
      <c r="M9427">
        <v>2024</v>
      </c>
      <c r="N9427" t="s">
        <v>84</v>
      </c>
      <c r="O9427" t="s">
        <v>8775</v>
      </c>
      <c r="P9427" t="s">
        <v>748</v>
      </c>
    </row>
    <row r="9428" spans="1:16" x14ac:dyDescent="0.45">
      <c r="A9428">
        <v>9427</v>
      </c>
      <c r="B9428" s="10">
        <v>45615</v>
      </c>
      <c r="C9428">
        <v>7057</v>
      </c>
      <c r="D9428" t="s">
        <v>80</v>
      </c>
      <c r="E9428">
        <v>61</v>
      </c>
      <c r="F9428" t="s">
        <v>9</v>
      </c>
      <c r="G9428">
        <v>5</v>
      </c>
      <c r="H9428">
        <v>3269.77</v>
      </c>
      <c r="I9428">
        <v>16348.85</v>
      </c>
      <c r="J9428" t="s">
        <v>81</v>
      </c>
      <c r="K9428" t="s">
        <v>82</v>
      </c>
      <c r="L9428" t="s">
        <v>145</v>
      </c>
      <c r="M9428">
        <v>2024</v>
      </c>
      <c r="N9428" t="s">
        <v>84</v>
      </c>
      <c r="O9428" t="s">
        <v>4814</v>
      </c>
      <c r="P9428" t="s">
        <v>86</v>
      </c>
    </row>
    <row r="9429" spans="1:16" x14ac:dyDescent="0.45">
      <c r="A9429">
        <v>9428</v>
      </c>
      <c r="B9429" s="10">
        <v>45615</v>
      </c>
      <c r="C9429">
        <v>7875</v>
      </c>
      <c r="D9429" t="s">
        <v>80</v>
      </c>
      <c r="E9429">
        <v>58</v>
      </c>
      <c r="F9429" t="s">
        <v>5</v>
      </c>
      <c r="G9429">
        <v>1</v>
      </c>
      <c r="H9429">
        <v>2524.48</v>
      </c>
      <c r="I9429">
        <v>2524.48</v>
      </c>
      <c r="J9429" t="s">
        <v>81</v>
      </c>
      <c r="K9429" t="s">
        <v>82</v>
      </c>
      <c r="L9429" t="s">
        <v>145</v>
      </c>
      <c r="M9429">
        <v>2024</v>
      </c>
      <c r="N9429" t="s">
        <v>84</v>
      </c>
      <c r="O9429" t="s">
        <v>5971</v>
      </c>
      <c r="P9429" t="s">
        <v>86</v>
      </c>
    </row>
    <row r="9430" spans="1:16" x14ac:dyDescent="0.45">
      <c r="A9430">
        <v>9429</v>
      </c>
      <c r="B9430" s="10">
        <v>45615</v>
      </c>
      <c r="C9430">
        <v>5431</v>
      </c>
      <c r="D9430" t="s">
        <v>80</v>
      </c>
      <c r="E9430">
        <v>54</v>
      </c>
      <c r="F9430" t="s">
        <v>5</v>
      </c>
      <c r="G9430">
        <v>4</v>
      </c>
      <c r="H9430">
        <v>4384.6499999999996</v>
      </c>
      <c r="I9430">
        <v>17538.599999999999</v>
      </c>
      <c r="J9430" t="s">
        <v>93</v>
      </c>
      <c r="K9430" t="s">
        <v>82</v>
      </c>
      <c r="L9430" t="s">
        <v>145</v>
      </c>
      <c r="M9430">
        <v>2024</v>
      </c>
      <c r="N9430" t="s">
        <v>84</v>
      </c>
      <c r="O9430" t="s">
        <v>2200</v>
      </c>
      <c r="P9430" t="s">
        <v>86</v>
      </c>
    </row>
    <row r="9431" spans="1:16" x14ac:dyDescent="0.45">
      <c r="A9431">
        <v>9430</v>
      </c>
      <c r="B9431" s="10">
        <v>45615</v>
      </c>
      <c r="C9431">
        <v>2525</v>
      </c>
      <c r="D9431" t="s">
        <v>89</v>
      </c>
      <c r="E9431">
        <v>26</v>
      </c>
      <c r="F9431" t="s">
        <v>102</v>
      </c>
      <c r="G9431">
        <v>2</v>
      </c>
      <c r="H9431">
        <v>2689.67</v>
      </c>
      <c r="I9431">
        <v>5379.34</v>
      </c>
      <c r="J9431" t="s">
        <v>87</v>
      </c>
      <c r="K9431" t="s">
        <v>82</v>
      </c>
      <c r="L9431" t="s">
        <v>145</v>
      </c>
      <c r="M9431">
        <v>2024</v>
      </c>
      <c r="N9431" t="s">
        <v>84</v>
      </c>
      <c r="O9431" t="s">
        <v>3885</v>
      </c>
      <c r="P9431" t="s">
        <v>86</v>
      </c>
    </row>
    <row r="9432" spans="1:16" x14ac:dyDescent="0.45">
      <c r="A9432">
        <v>9431</v>
      </c>
      <c r="B9432" s="10">
        <v>45615</v>
      </c>
      <c r="C9432">
        <v>8043</v>
      </c>
      <c r="D9432" t="s">
        <v>80</v>
      </c>
      <c r="E9432">
        <v>47</v>
      </c>
      <c r="F9432" t="s">
        <v>9</v>
      </c>
      <c r="G9432">
        <v>2</v>
      </c>
      <c r="H9432">
        <v>2251.87</v>
      </c>
      <c r="I9432">
        <v>4503.74</v>
      </c>
      <c r="J9432" t="s">
        <v>93</v>
      </c>
      <c r="K9432" t="s">
        <v>82</v>
      </c>
      <c r="L9432" t="s">
        <v>145</v>
      </c>
      <c r="M9432">
        <v>2024</v>
      </c>
      <c r="N9432" t="s">
        <v>84</v>
      </c>
      <c r="O9432" t="s">
        <v>3544</v>
      </c>
      <c r="P9432" t="s">
        <v>86</v>
      </c>
    </row>
    <row r="9433" spans="1:16" x14ac:dyDescent="0.45">
      <c r="A9433">
        <v>9432</v>
      </c>
      <c r="B9433" s="10">
        <v>45615</v>
      </c>
      <c r="C9433">
        <v>2278</v>
      </c>
      <c r="D9433" t="s">
        <v>89</v>
      </c>
      <c r="E9433">
        <v>30</v>
      </c>
      <c r="F9433" t="s">
        <v>6</v>
      </c>
      <c r="G9433">
        <v>3</v>
      </c>
      <c r="H9433">
        <v>2465.7399999999998</v>
      </c>
      <c r="I9433">
        <v>7397.22</v>
      </c>
      <c r="J9433" t="s">
        <v>87</v>
      </c>
      <c r="K9433" t="s">
        <v>82</v>
      </c>
      <c r="L9433" t="s">
        <v>145</v>
      </c>
      <c r="M9433">
        <v>2024</v>
      </c>
      <c r="N9433" t="s">
        <v>84</v>
      </c>
      <c r="O9433" t="s">
        <v>8378</v>
      </c>
      <c r="P9433" t="s">
        <v>748</v>
      </c>
    </row>
    <row r="9434" spans="1:16" x14ac:dyDescent="0.45">
      <c r="A9434">
        <v>9433</v>
      </c>
      <c r="B9434" s="10">
        <v>45615</v>
      </c>
      <c r="C9434">
        <v>9705</v>
      </c>
      <c r="D9434" t="s">
        <v>80</v>
      </c>
      <c r="E9434">
        <v>59</v>
      </c>
      <c r="F9434" t="s">
        <v>7</v>
      </c>
      <c r="G9434">
        <v>3</v>
      </c>
      <c r="H9434">
        <v>3922.49</v>
      </c>
      <c r="I9434">
        <v>11767.47</v>
      </c>
      <c r="J9434" t="s">
        <v>81</v>
      </c>
      <c r="K9434" t="s">
        <v>82</v>
      </c>
      <c r="L9434" t="s">
        <v>145</v>
      </c>
      <c r="M9434">
        <v>2024</v>
      </c>
      <c r="N9434" t="s">
        <v>84</v>
      </c>
      <c r="O9434" t="s">
        <v>6817</v>
      </c>
      <c r="P9434" t="s">
        <v>86</v>
      </c>
    </row>
    <row r="9435" spans="1:16" x14ac:dyDescent="0.45">
      <c r="A9435">
        <v>9434</v>
      </c>
      <c r="B9435" s="10">
        <v>45615</v>
      </c>
      <c r="C9435">
        <v>7125</v>
      </c>
      <c r="D9435" t="s">
        <v>80</v>
      </c>
      <c r="E9435">
        <v>33</v>
      </c>
      <c r="F9435" t="s">
        <v>8</v>
      </c>
      <c r="G9435">
        <v>4</v>
      </c>
      <c r="H9435">
        <v>140.61000000000001</v>
      </c>
      <c r="I9435">
        <v>562.44000000000005</v>
      </c>
      <c r="J9435" t="s">
        <v>87</v>
      </c>
      <c r="K9435" t="s">
        <v>567</v>
      </c>
      <c r="L9435" t="s">
        <v>145</v>
      </c>
      <c r="M9435">
        <v>2024</v>
      </c>
      <c r="N9435" t="s">
        <v>668</v>
      </c>
      <c r="O9435" t="s">
        <v>9390</v>
      </c>
      <c r="P9435" t="s">
        <v>86</v>
      </c>
    </row>
    <row r="9436" spans="1:16" x14ac:dyDescent="0.45">
      <c r="A9436">
        <v>9435</v>
      </c>
      <c r="B9436" s="10">
        <v>45615</v>
      </c>
      <c r="C9436">
        <v>8874</v>
      </c>
      <c r="D9436" t="s">
        <v>89</v>
      </c>
      <c r="E9436">
        <v>63</v>
      </c>
      <c r="F9436" t="s">
        <v>6</v>
      </c>
      <c r="G9436">
        <v>3</v>
      </c>
      <c r="H9436">
        <v>4595.1499999999996</v>
      </c>
      <c r="I9436">
        <v>13785.45</v>
      </c>
      <c r="J9436" t="s">
        <v>81</v>
      </c>
      <c r="K9436" t="s">
        <v>82</v>
      </c>
      <c r="L9436" t="s">
        <v>145</v>
      </c>
      <c r="M9436">
        <v>2024</v>
      </c>
      <c r="N9436" t="s">
        <v>84</v>
      </c>
      <c r="O9436" t="s">
        <v>8470</v>
      </c>
      <c r="P9436" t="s">
        <v>748</v>
      </c>
    </row>
    <row r="9437" spans="1:16" x14ac:dyDescent="0.45">
      <c r="A9437">
        <v>9436</v>
      </c>
      <c r="B9437" s="10">
        <v>45615</v>
      </c>
      <c r="C9437">
        <v>7900</v>
      </c>
      <c r="D9437" t="s">
        <v>80</v>
      </c>
      <c r="E9437">
        <v>19</v>
      </c>
      <c r="F9437" t="s">
        <v>8</v>
      </c>
      <c r="G9437">
        <v>3</v>
      </c>
      <c r="H9437">
        <v>3585.24</v>
      </c>
      <c r="I9437">
        <v>10755.72</v>
      </c>
      <c r="J9437" t="s">
        <v>95</v>
      </c>
      <c r="K9437" t="s">
        <v>82</v>
      </c>
      <c r="L9437" t="s">
        <v>145</v>
      </c>
      <c r="M9437">
        <v>2024</v>
      </c>
      <c r="N9437" t="s">
        <v>84</v>
      </c>
      <c r="O9437" t="s">
        <v>6959</v>
      </c>
      <c r="P9437" t="s">
        <v>86</v>
      </c>
    </row>
    <row r="9438" spans="1:16" x14ac:dyDescent="0.45">
      <c r="A9438">
        <v>9437</v>
      </c>
      <c r="B9438" s="10">
        <v>45615</v>
      </c>
      <c r="C9438">
        <v>3500</v>
      </c>
      <c r="D9438" t="s">
        <v>89</v>
      </c>
      <c r="E9438">
        <v>48</v>
      </c>
      <c r="F9438" t="s">
        <v>102</v>
      </c>
      <c r="G9438">
        <v>2</v>
      </c>
      <c r="H9438">
        <v>4432.18</v>
      </c>
      <c r="I9438">
        <v>8864.36</v>
      </c>
      <c r="J9438" t="s">
        <v>93</v>
      </c>
      <c r="K9438" t="s">
        <v>82</v>
      </c>
      <c r="L9438" t="s">
        <v>145</v>
      </c>
      <c r="M9438">
        <v>2024</v>
      </c>
      <c r="N9438" t="s">
        <v>84</v>
      </c>
      <c r="O9438" t="s">
        <v>3545</v>
      </c>
      <c r="P9438" t="s">
        <v>86</v>
      </c>
    </row>
    <row r="9439" spans="1:16" x14ac:dyDescent="0.45">
      <c r="A9439">
        <v>9438</v>
      </c>
      <c r="B9439" s="10">
        <v>45615</v>
      </c>
      <c r="C9439">
        <v>4464</v>
      </c>
      <c r="D9439" t="s">
        <v>80</v>
      </c>
      <c r="E9439">
        <v>60</v>
      </c>
      <c r="F9439" t="s">
        <v>102</v>
      </c>
      <c r="G9439">
        <v>5</v>
      </c>
      <c r="H9439">
        <v>4800.0200000000004</v>
      </c>
      <c r="I9439">
        <v>24000.1</v>
      </c>
      <c r="J9439" t="s">
        <v>81</v>
      </c>
      <c r="K9439" t="s">
        <v>82</v>
      </c>
      <c r="L9439" t="s">
        <v>145</v>
      </c>
      <c r="M9439">
        <v>2024</v>
      </c>
      <c r="N9439" t="s">
        <v>84</v>
      </c>
      <c r="O9439" t="s">
        <v>9117</v>
      </c>
      <c r="P9439" t="s">
        <v>748</v>
      </c>
    </row>
    <row r="9440" spans="1:16" x14ac:dyDescent="0.45">
      <c r="A9440">
        <v>9439</v>
      </c>
      <c r="B9440" s="10">
        <v>45616</v>
      </c>
      <c r="C9440">
        <v>3259</v>
      </c>
      <c r="D9440" t="s">
        <v>80</v>
      </c>
      <c r="E9440">
        <v>36</v>
      </c>
      <c r="F9440" t="s">
        <v>102</v>
      </c>
      <c r="G9440">
        <v>2</v>
      </c>
      <c r="H9440">
        <v>1168.72</v>
      </c>
      <c r="I9440">
        <v>2337.44</v>
      </c>
      <c r="J9440" t="s">
        <v>97</v>
      </c>
      <c r="K9440" t="s">
        <v>82</v>
      </c>
      <c r="L9440" t="s">
        <v>145</v>
      </c>
      <c r="M9440">
        <v>2024</v>
      </c>
      <c r="N9440" t="s">
        <v>668</v>
      </c>
      <c r="O9440" t="s">
        <v>742</v>
      </c>
      <c r="P9440" t="s">
        <v>86</v>
      </c>
    </row>
    <row r="9441" spans="1:16" x14ac:dyDescent="0.45">
      <c r="A9441">
        <v>9440</v>
      </c>
      <c r="B9441" s="10">
        <v>45616</v>
      </c>
      <c r="C9441">
        <v>8496</v>
      </c>
      <c r="D9441" t="s">
        <v>80</v>
      </c>
      <c r="E9441">
        <v>28</v>
      </c>
      <c r="F9441" t="s">
        <v>6</v>
      </c>
      <c r="G9441">
        <v>2</v>
      </c>
      <c r="H9441">
        <v>2912.79</v>
      </c>
      <c r="I9441">
        <v>5825.58</v>
      </c>
      <c r="J9441" t="s">
        <v>87</v>
      </c>
      <c r="K9441" t="s">
        <v>82</v>
      </c>
      <c r="L9441" t="s">
        <v>145</v>
      </c>
      <c r="M9441">
        <v>2024</v>
      </c>
      <c r="N9441" t="s">
        <v>84</v>
      </c>
      <c r="O9441" t="s">
        <v>3886</v>
      </c>
      <c r="P9441" t="s">
        <v>86</v>
      </c>
    </row>
    <row r="9442" spans="1:16" x14ac:dyDescent="0.45">
      <c r="A9442">
        <v>9441</v>
      </c>
      <c r="B9442" s="10">
        <v>45616</v>
      </c>
      <c r="C9442">
        <v>3659</v>
      </c>
      <c r="D9442" t="s">
        <v>89</v>
      </c>
      <c r="E9442">
        <v>31</v>
      </c>
      <c r="F9442" t="s">
        <v>6</v>
      </c>
      <c r="G9442">
        <v>4</v>
      </c>
      <c r="H9442">
        <v>2455.92</v>
      </c>
      <c r="I9442">
        <v>9823.68</v>
      </c>
      <c r="J9442" t="s">
        <v>87</v>
      </c>
      <c r="K9442" t="s">
        <v>82</v>
      </c>
      <c r="L9442" t="s">
        <v>145</v>
      </c>
      <c r="M9442">
        <v>2024</v>
      </c>
      <c r="N9442" t="s">
        <v>84</v>
      </c>
      <c r="O9442" t="s">
        <v>1200</v>
      </c>
      <c r="P9442" t="s">
        <v>86</v>
      </c>
    </row>
    <row r="9443" spans="1:16" x14ac:dyDescent="0.45">
      <c r="A9443">
        <v>9442</v>
      </c>
      <c r="B9443" s="10">
        <v>45616</v>
      </c>
      <c r="C9443">
        <v>1255</v>
      </c>
      <c r="D9443" t="s">
        <v>80</v>
      </c>
      <c r="E9443">
        <v>64</v>
      </c>
      <c r="F9443" t="s">
        <v>102</v>
      </c>
      <c r="G9443">
        <v>4</v>
      </c>
      <c r="H9443">
        <v>2711.21</v>
      </c>
      <c r="I9443">
        <v>10844.84</v>
      </c>
      <c r="J9443" t="s">
        <v>81</v>
      </c>
      <c r="K9443" t="s">
        <v>82</v>
      </c>
      <c r="L9443" t="s">
        <v>145</v>
      </c>
      <c r="M9443">
        <v>2024</v>
      </c>
      <c r="N9443" t="s">
        <v>84</v>
      </c>
      <c r="O9443" t="s">
        <v>1561</v>
      </c>
      <c r="P9443" t="s">
        <v>86</v>
      </c>
    </row>
    <row r="9444" spans="1:16" x14ac:dyDescent="0.45">
      <c r="A9444">
        <v>9443</v>
      </c>
      <c r="B9444" s="10">
        <v>45616</v>
      </c>
      <c r="C9444">
        <v>2502</v>
      </c>
      <c r="D9444" t="s">
        <v>89</v>
      </c>
      <c r="E9444">
        <v>42</v>
      </c>
      <c r="F9444" t="s">
        <v>6</v>
      </c>
      <c r="G9444">
        <v>5</v>
      </c>
      <c r="H9444">
        <v>284.08</v>
      </c>
      <c r="I9444">
        <v>1420.4</v>
      </c>
      <c r="J9444" t="s">
        <v>97</v>
      </c>
      <c r="K9444" t="s">
        <v>567</v>
      </c>
      <c r="L9444" t="s">
        <v>145</v>
      </c>
      <c r="M9444">
        <v>2024</v>
      </c>
      <c r="N9444" t="s">
        <v>84</v>
      </c>
      <c r="O9444" t="s">
        <v>8807</v>
      </c>
      <c r="P9444" t="s">
        <v>748</v>
      </c>
    </row>
    <row r="9445" spans="1:16" x14ac:dyDescent="0.45">
      <c r="A9445">
        <v>9444</v>
      </c>
      <c r="B9445" s="10">
        <v>45616</v>
      </c>
      <c r="C9445">
        <v>5656</v>
      </c>
      <c r="D9445" t="s">
        <v>80</v>
      </c>
      <c r="E9445">
        <v>24</v>
      </c>
      <c r="F9445" t="s">
        <v>102</v>
      </c>
      <c r="G9445">
        <v>1</v>
      </c>
      <c r="H9445">
        <v>4574.2299999999996</v>
      </c>
      <c r="I9445">
        <v>4574.2299999999996</v>
      </c>
      <c r="J9445" t="s">
        <v>95</v>
      </c>
      <c r="K9445" t="s">
        <v>82</v>
      </c>
      <c r="L9445" t="s">
        <v>145</v>
      </c>
      <c r="M9445">
        <v>2024</v>
      </c>
      <c r="N9445" t="s">
        <v>84</v>
      </c>
      <c r="O9445" t="s">
        <v>5117</v>
      </c>
      <c r="P9445" t="s">
        <v>86</v>
      </c>
    </row>
    <row r="9446" spans="1:16" x14ac:dyDescent="0.45">
      <c r="A9446">
        <v>9445</v>
      </c>
      <c r="B9446" s="10">
        <v>45616</v>
      </c>
      <c r="C9446">
        <v>6430</v>
      </c>
      <c r="D9446" t="s">
        <v>80</v>
      </c>
      <c r="E9446">
        <v>32</v>
      </c>
      <c r="F9446" t="s">
        <v>6</v>
      </c>
      <c r="G9446">
        <v>3</v>
      </c>
      <c r="H9446">
        <v>4775.6899999999996</v>
      </c>
      <c r="I9446">
        <v>14327.07</v>
      </c>
      <c r="J9446" t="s">
        <v>87</v>
      </c>
      <c r="K9446" t="s">
        <v>82</v>
      </c>
      <c r="L9446" t="s">
        <v>145</v>
      </c>
      <c r="M9446">
        <v>2024</v>
      </c>
      <c r="N9446" t="s">
        <v>84</v>
      </c>
      <c r="O9446" t="s">
        <v>6207</v>
      </c>
      <c r="P9446" t="s">
        <v>86</v>
      </c>
    </row>
    <row r="9447" spans="1:16" x14ac:dyDescent="0.45">
      <c r="A9447">
        <v>9446</v>
      </c>
      <c r="B9447" s="10">
        <v>45616</v>
      </c>
      <c r="C9447">
        <v>9598</v>
      </c>
      <c r="D9447" t="s">
        <v>89</v>
      </c>
      <c r="E9447">
        <v>47</v>
      </c>
      <c r="F9447" t="s">
        <v>102</v>
      </c>
      <c r="G9447">
        <v>3</v>
      </c>
      <c r="H9447">
        <v>3441.37</v>
      </c>
      <c r="I9447">
        <v>10324.11</v>
      </c>
      <c r="J9447" t="s">
        <v>93</v>
      </c>
      <c r="K9447" t="s">
        <v>82</v>
      </c>
      <c r="L9447" t="s">
        <v>145</v>
      </c>
      <c r="M9447">
        <v>2024</v>
      </c>
      <c r="N9447" t="s">
        <v>84</v>
      </c>
      <c r="O9447" t="s">
        <v>6633</v>
      </c>
      <c r="P9447" t="s">
        <v>86</v>
      </c>
    </row>
    <row r="9448" spans="1:16" x14ac:dyDescent="0.45">
      <c r="A9448">
        <v>9447</v>
      </c>
      <c r="B9448" s="10">
        <v>45616</v>
      </c>
      <c r="C9448">
        <v>4176</v>
      </c>
      <c r="D9448" t="s">
        <v>80</v>
      </c>
      <c r="E9448">
        <v>48</v>
      </c>
      <c r="F9448" t="s">
        <v>7</v>
      </c>
      <c r="G9448">
        <v>2</v>
      </c>
      <c r="H9448">
        <v>1328.47</v>
      </c>
      <c r="I9448">
        <v>2656.94</v>
      </c>
      <c r="J9448" t="s">
        <v>93</v>
      </c>
      <c r="K9448" t="s">
        <v>82</v>
      </c>
      <c r="L9448" t="s">
        <v>145</v>
      </c>
      <c r="M9448">
        <v>2024</v>
      </c>
      <c r="N9448" t="s">
        <v>84</v>
      </c>
      <c r="O9448" t="s">
        <v>3546</v>
      </c>
      <c r="P9448" t="s">
        <v>86</v>
      </c>
    </row>
    <row r="9449" spans="1:16" x14ac:dyDescent="0.45">
      <c r="A9449">
        <v>9448</v>
      </c>
      <c r="B9449" s="10">
        <v>45616</v>
      </c>
      <c r="C9449">
        <v>2860</v>
      </c>
      <c r="D9449" t="s">
        <v>80</v>
      </c>
      <c r="E9449">
        <v>41</v>
      </c>
      <c r="F9449" t="s">
        <v>7</v>
      </c>
      <c r="G9449">
        <v>2</v>
      </c>
      <c r="H9449">
        <v>3946.67</v>
      </c>
      <c r="I9449">
        <v>7893.34</v>
      </c>
      <c r="J9449" t="s">
        <v>97</v>
      </c>
      <c r="K9449" t="s">
        <v>82</v>
      </c>
      <c r="L9449" t="s">
        <v>145</v>
      </c>
      <c r="M9449">
        <v>2024</v>
      </c>
      <c r="N9449" t="s">
        <v>84</v>
      </c>
      <c r="O9449" t="s">
        <v>2924</v>
      </c>
      <c r="P9449" t="s">
        <v>86</v>
      </c>
    </row>
    <row r="9450" spans="1:16" x14ac:dyDescent="0.45">
      <c r="A9450">
        <v>9449</v>
      </c>
      <c r="B9450" s="10">
        <v>45616</v>
      </c>
      <c r="C9450">
        <v>7158</v>
      </c>
      <c r="D9450" t="s">
        <v>89</v>
      </c>
      <c r="E9450">
        <v>42</v>
      </c>
      <c r="F9450" t="s">
        <v>8</v>
      </c>
      <c r="G9450">
        <v>5</v>
      </c>
      <c r="H9450">
        <v>3667.69</v>
      </c>
      <c r="I9450">
        <v>18338.45</v>
      </c>
      <c r="J9450" t="s">
        <v>97</v>
      </c>
      <c r="K9450" t="s">
        <v>82</v>
      </c>
      <c r="L9450" t="s">
        <v>145</v>
      </c>
      <c r="M9450">
        <v>2024</v>
      </c>
      <c r="N9450" t="s">
        <v>84</v>
      </c>
      <c r="O9450" t="s">
        <v>4600</v>
      </c>
      <c r="P9450" t="s">
        <v>86</v>
      </c>
    </row>
    <row r="9451" spans="1:16" x14ac:dyDescent="0.45">
      <c r="A9451">
        <v>9450</v>
      </c>
      <c r="B9451" s="10">
        <v>45616</v>
      </c>
      <c r="C9451">
        <v>6806</v>
      </c>
      <c r="D9451" t="s">
        <v>89</v>
      </c>
      <c r="E9451">
        <v>25</v>
      </c>
      <c r="F9451" t="s">
        <v>8</v>
      </c>
      <c r="G9451">
        <v>3</v>
      </c>
      <c r="H9451">
        <v>2894.22</v>
      </c>
      <c r="I9451">
        <v>8682.66</v>
      </c>
      <c r="J9451" t="s">
        <v>87</v>
      </c>
      <c r="K9451" t="s">
        <v>82</v>
      </c>
      <c r="L9451" t="s">
        <v>145</v>
      </c>
      <c r="M9451">
        <v>2024</v>
      </c>
      <c r="N9451" t="s">
        <v>84</v>
      </c>
      <c r="O9451" t="s">
        <v>6208</v>
      </c>
      <c r="P9451" t="s">
        <v>86</v>
      </c>
    </row>
    <row r="9452" spans="1:16" x14ac:dyDescent="0.45">
      <c r="A9452">
        <v>9451</v>
      </c>
      <c r="B9452" s="10">
        <v>45616</v>
      </c>
      <c r="C9452">
        <v>5354</v>
      </c>
      <c r="D9452" t="s">
        <v>89</v>
      </c>
      <c r="E9452">
        <v>47</v>
      </c>
      <c r="F9452" t="s">
        <v>102</v>
      </c>
      <c r="G9452">
        <v>2</v>
      </c>
      <c r="H9452">
        <v>892.69</v>
      </c>
      <c r="I9452">
        <v>1785.38</v>
      </c>
      <c r="J9452" t="s">
        <v>93</v>
      </c>
      <c r="K9452" t="s">
        <v>567</v>
      </c>
      <c r="L9452" t="s">
        <v>145</v>
      </c>
      <c r="M9452">
        <v>2024</v>
      </c>
      <c r="N9452" t="s">
        <v>84</v>
      </c>
      <c r="O9452" t="s">
        <v>7283</v>
      </c>
      <c r="P9452" t="s">
        <v>86</v>
      </c>
    </row>
    <row r="9453" spans="1:16" x14ac:dyDescent="0.45">
      <c r="A9453">
        <v>9452</v>
      </c>
      <c r="B9453" s="10">
        <v>45616</v>
      </c>
      <c r="C9453">
        <v>1722</v>
      </c>
      <c r="D9453" t="s">
        <v>80</v>
      </c>
      <c r="E9453">
        <v>53</v>
      </c>
      <c r="F9453" t="s">
        <v>8</v>
      </c>
      <c r="G9453">
        <v>2</v>
      </c>
      <c r="H9453">
        <v>1045.8399999999999</v>
      </c>
      <c r="I9453">
        <v>2091.6799999999998</v>
      </c>
      <c r="J9453" t="s">
        <v>93</v>
      </c>
      <c r="K9453" t="s">
        <v>82</v>
      </c>
      <c r="L9453" t="s">
        <v>145</v>
      </c>
      <c r="M9453">
        <v>2024</v>
      </c>
      <c r="N9453" t="s">
        <v>84</v>
      </c>
      <c r="O9453" t="s">
        <v>3547</v>
      </c>
      <c r="P9453" t="s">
        <v>86</v>
      </c>
    </row>
    <row r="9454" spans="1:16" x14ac:dyDescent="0.45">
      <c r="A9454">
        <v>9453</v>
      </c>
      <c r="B9454" s="10">
        <v>45617</v>
      </c>
      <c r="C9454">
        <v>8579</v>
      </c>
      <c r="D9454" t="s">
        <v>89</v>
      </c>
      <c r="E9454">
        <v>31</v>
      </c>
      <c r="F9454" t="s">
        <v>6</v>
      </c>
      <c r="G9454">
        <v>4</v>
      </c>
      <c r="H9454">
        <v>2967.55</v>
      </c>
      <c r="I9454">
        <v>11870.2</v>
      </c>
      <c r="J9454" t="s">
        <v>87</v>
      </c>
      <c r="K9454" t="s">
        <v>82</v>
      </c>
      <c r="L9454" t="s">
        <v>145</v>
      </c>
      <c r="M9454">
        <v>2024</v>
      </c>
      <c r="N9454" t="s">
        <v>84</v>
      </c>
      <c r="O9454" t="s">
        <v>218</v>
      </c>
      <c r="P9454" t="s">
        <v>86</v>
      </c>
    </row>
    <row r="9455" spans="1:16" x14ac:dyDescent="0.45">
      <c r="A9455">
        <v>9454</v>
      </c>
      <c r="B9455" s="10">
        <v>45617</v>
      </c>
      <c r="C9455">
        <v>1613</v>
      </c>
      <c r="D9455" t="s">
        <v>89</v>
      </c>
      <c r="E9455">
        <v>46</v>
      </c>
      <c r="F9455" t="s">
        <v>102</v>
      </c>
      <c r="G9455">
        <v>1</v>
      </c>
      <c r="H9455">
        <v>687.68</v>
      </c>
      <c r="I9455">
        <v>687.68</v>
      </c>
      <c r="J9455" t="s">
        <v>93</v>
      </c>
      <c r="K9455" t="s">
        <v>567</v>
      </c>
      <c r="L9455" t="s">
        <v>145</v>
      </c>
      <c r="M9455">
        <v>2024</v>
      </c>
      <c r="N9455" t="s">
        <v>84</v>
      </c>
      <c r="O9455" t="s">
        <v>7860</v>
      </c>
      <c r="P9455" t="s">
        <v>86</v>
      </c>
    </row>
    <row r="9456" spans="1:16" x14ac:dyDescent="0.45">
      <c r="A9456">
        <v>9455</v>
      </c>
      <c r="B9456" s="10">
        <v>45617</v>
      </c>
      <c r="C9456">
        <v>4331</v>
      </c>
      <c r="D9456" t="s">
        <v>80</v>
      </c>
      <c r="E9456">
        <v>44</v>
      </c>
      <c r="F9456" t="s">
        <v>7</v>
      </c>
      <c r="G9456">
        <v>5</v>
      </c>
      <c r="H9456">
        <v>3633.45</v>
      </c>
      <c r="I9456">
        <v>18167.25</v>
      </c>
      <c r="J9456" t="s">
        <v>97</v>
      </c>
      <c r="K9456" t="s">
        <v>82</v>
      </c>
      <c r="L9456" t="s">
        <v>145</v>
      </c>
      <c r="M9456">
        <v>2024</v>
      </c>
      <c r="N9456" t="s">
        <v>84</v>
      </c>
      <c r="O9456" t="s">
        <v>4601</v>
      </c>
      <c r="P9456" t="s">
        <v>86</v>
      </c>
    </row>
    <row r="9457" spans="1:16" x14ac:dyDescent="0.45">
      <c r="A9457">
        <v>9456</v>
      </c>
      <c r="B9457" s="10">
        <v>45617</v>
      </c>
      <c r="C9457">
        <v>6790</v>
      </c>
      <c r="D9457" t="s">
        <v>89</v>
      </c>
      <c r="E9457">
        <v>53</v>
      </c>
      <c r="F9457" t="s">
        <v>5</v>
      </c>
      <c r="G9457">
        <v>1</v>
      </c>
      <c r="H9457">
        <v>1102.3699999999999</v>
      </c>
      <c r="I9457">
        <v>1102.3699999999999</v>
      </c>
      <c r="J9457" t="s">
        <v>93</v>
      </c>
      <c r="K9457" t="s">
        <v>567</v>
      </c>
      <c r="L9457" t="s">
        <v>145</v>
      </c>
      <c r="M9457">
        <v>2024</v>
      </c>
      <c r="N9457" t="s">
        <v>84</v>
      </c>
      <c r="O9457" t="s">
        <v>7861</v>
      </c>
      <c r="P9457" t="s">
        <v>86</v>
      </c>
    </row>
    <row r="9458" spans="1:16" x14ac:dyDescent="0.45">
      <c r="A9458">
        <v>9457</v>
      </c>
      <c r="B9458" s="10">
        <v>45617</v>
      </c>
      <c r="C9458">
        <v>4116</v>
      </c>
      <c r="D9458" t="s">
        <v>89</v>
      </c>
      <c r="E9458">
        <v>51</v>
      </c>
      <c r="F9458" t="s">
        <v>7</v>
      </c>
      <c r="G9458">
        <v>1</v>
      </c>
      <c r="H9458">
        <v>4556.88</v>
      </c>
      <c r="I9458">
        <v>4556.88</v>
      </c>
      <c r="J9458" t="s">
        <v>93</v>
      </c>
      <c r="K9458" t="s">
        <v>82</v>
      </c>
      <c r="L9458" t="s">
        <v>145</v>
      </c>
      <c r="M9458">
        <v>2024</v>
      </c>
      <c r="N9458" t="s">
        <v>668</v>
      </c>
      <c r="O9458" t="s">
        <v>9673</v>
      </c>
      <c r="P9458" t="s">
        <v>86</v>
      </c>
    </row>
    <row r="9459" spans="1:16" x14ac:dyDescent="0.45">
      <c r="A9459">
        <v>9458</v>
      </c>
      <c r="B9459" s="10">
        <v>45617</v>
      </c>
      <c r="C9459">
        <v>1330</v>
      </c>
      <c r="D9459" t="s">
        <v>80</v>
      </c>
      <c r="E9459">
        <v>38</v>
      </c>
      <c r="F9459" t="s">
        <v>9</v>
      </c>
      <c r="G9459">
        <v>5</v>
      </c>
      <c r="H9459">
        <v>4503.6400000000003</v>
      </c>
      <c r="I9459">
        <v>22518.2</v>
      </c>
      <c r="J9459" t="s">
        <v>97</v>
      </c>
      <c r="K9459" t="s">
        <v>82</v>
      </c>
      <c r="L9459" t="s">
        <v>145</v>
      </c>
      <c r="M9459">
        <v>2024</v>
      </c>
      <c r="N9459" t="s">
        <v>84</v>
      </c>
      <c r="O9459" t="s">
        <v>4602</v>
      </c>
      <c r="P9459" t="s">
        <v>86</v>
      </c>
    </row>
    <row r="9460" spans="1:16" x14ac:dyDescent="0.45">
      <c r="A9460">
        <v>9459</v>
      </c>
      <c r="B9460" s="10">
        <v>45617</v>
      </c>
      <c r="C9460">
        <v>3212</v>
      </c>
      <c r="D9460" t="s">
        <v>89</v>
      </c>
      <c r="E9460">
        <v>55</v>
      </c>
      <c r="F9460" t="s">
        <v>7</v>
      </c>
      <c r="G9460">
        <v>3</v>
      </c>
      <c r="H9460">
        <v>1503.34</v>
      </c>
      <c r="I9460">
        <v>4510.0200000000004</v>
      </c>
      <c r="J9460" t="s">
        <v>81</v>
      </c>
      <c r="K9460" t="s">
        <v>82</v>
      </c>
      <c r="L9460" t="s">
        <v>145</v>
      </c>
      <c r="M9460">
        <v>2024</v>
      </c>
      <c r="N9460" t="s">
        <v>84</v>
      </c>
      <c r="O9460" t="s">
        <v>8471</v>
      </c>
      <c r="P9460" t="s">
        <v>748</v>
      </c>
    </row>
    <row r="9461" spans="1:16" x14ac:dyDescent="0.45">
      <c r="A9461">
        <v>9460</v>
      </c>
      <c r="B9461" s="10">
        <v>45617</v>
      </c>
      <c r="C9461">
        <v>6493</v>
      </c>
      <c r="D9461" t="s">
        <v>80</v>
      </c>
      <c r="E9461">
        <v>28</v>
      </c>
      <c r="F9461" t="s">
        <v>9</v>
      </c>
      <c r="G9461">
        <v>2</v>
      </c>
      <c r="H9461">
        <v>462.76</v>
      </c>
      <c r="I9461">
        <v>925.52</v>
      </c>
      <c r="J9461" t="s">
        <v>87</v>
      </c>
      <c r="K9461" t="s">
        <v>567</v>
      </c>
      <c r="L9461" t="s">
        <v>145</v>
      </c>
      <c r="M9461">
        <v>2024</v>
      </c>
      <c r="N9461" t="s">
        <v>84</v>
      </c>
      <c r="O9461" t="s">
        <v>7133</v>
      </c>
      <c r="P9461" t="s">
        <v>86</v>
      </c>
    </row>
    <row r="9462" spans="1:16" x14ac:dyDescent="0.45">
      <c r="A9462">
        <v>9461</v>
      </c>
      <c r="B9462" s="10">
        <v>45617</v>
      </c>
      <c r="C9462">
        <v>8232</v>
      </c>
      <c r="D9462" t="s">
        <v>89</v>
      </c>
      <c r="E9462">
        <v>50</v>
      </c>
      <c r="F9462" t="s">
        <v>8</v>
      </c>
      <c r="G9462">
        <v>5</v>
      </c>
      <c r="H9462">
        <v>3076.51</v>
      </c>
      <c r="I9462">
        <v>15382.55</v>
      </c>
      <c r="J9462" t="s">
        <v>93</v>
      </c>
      <c r="K9462" t="s">
        <v>82</v>
      </c>
      <c r="L9462" t="s">
        <v>145</v>
      </c>
      <c r="M9462">
        <v>2024</v>
      </c>
      <c r="N9462" t="s">
        <v>84</v>
      </c>
      <c r="O9462" t="s">
        <v>9212</v>
      </c>
      <c r="P9462" t="s">
        <v>748</v>
      </c>
    </row>
    <row r="9463" spans="1:16" x14ac:dyDescent="0.45">
      <c r="A9463">
        <v>9462</v>
      </c>
      <c r="B9463" s="10">
        <v>45617</v>
      </c>
      <c r="C9463">
        <v>6614</v>
      </c>
      <c r="D9463" t="s">
        <v>89</v>
      </c>
      <c r="E9463">
        <v>32</v>
      </c>
      <c r="F9463" t="s">
        <v>7</v>
      </c>
      <c r="G9463">
        <v>2</v>
      </c>
      <c r="H9463">
        <v>2269.65</v>
      </c>
      <c r="I9463">
        <v>4539.3</v>
      </c>
      <c r="J9463" t="s">
        <v>87</v>
      </c>
      <c r="K9463" t="s">
        <v>82</v>
      </c>
      <c r="L9463" t="s">
        <v>145</v>
      </c>
      <c r="M9463">
        <v>2024</v>
      </c>
      <c r="N9463" t="s">
        <v>84</v>
      </c>
      <c r="O9463" t="s">
        <v>3887</v>
      </c>
      <c r="P9463" t="s">
        <v>86</v>
      </c>
    </row>
    <row r="9464" spans="1:16" x14ac:dyDescent="0.45">
      <c r="A9464">
        <v>9463</v>
      </c>
      <c r="B9464" s="10">
        <v>45617</v>
      </c>
      <c r="C9464">
        <v>6913</v>
      </c>
      <c r="D9464" t="s">
        <v>80</v>
      </c>
      <c r="E9464">
        <v>29</v>
      </c>
      <c r="F9464" t="s">
        <v>5</v>
      </c>
      <c r="G9464">
        <v>4</v>
      </c>
      <c r="H9464">
        <v>761.36</v>
      </c>
      <c r="I9464">
        <v>3045.44</v>
      </c>
      <c r="J9464" t="s">
        <v>87</v>
      </c>
      <c r="K9464" t="s">
        <v>82</v>
      </c>
      <c r="L9464" t="s">
        <v>145</v>
      </c>
      <c r="M9464">
        <v>2024</v>
      </c>
      <c r="N9464" t="s">
        <v>668</v>
      </c>
      <c r="O9464" t="s">
        <v>10082</v>
      </c>
      <c r="P9464" t="s">
        <v>86</v>
      </c>
    </row>
    <row r="9465" spans="1:16" x14ac:dyDescent="0.45">
      <c r="A9465">
        <v>9464</v>
      </c>
      <c r="B9465" s="10">
        <v>45617</v>
      </c>
      <c r="C9465">
        <v>6913</v>
      </c>
      <c r="D9465" t="s">
        <v>89</v>
      </c>
      <c r="E9465">
        <v>41</v>
      </c>
      <c r="F9465" t="s">
        <v>6</v>
      </c>
      <c r="G9465">
        <v>1</v>
      </c>
      <c r="H9465">
        <v>2680.83</v>
      </c>
      <c r="I9465">
        <v>2680.83</v>
      </c>
      <c r="J9465" t="s">
        <v>97</v>
      </c>
      <c r="K9465" t="s">
        <v>82</v>
      </c>
      <c r="L9465" t="s">
        <v>145</v>
      </c>
      <c r="M9465">
        <v>2024</v>
      </c>
      <c r="N9465" t="s">
        <v>668</v>
      </c>
      <c r="O9465" t="s">
        <v>9674</v>
      </c>
      <c r="P9465" t="s">
        <v>86</v>
      </c>
    </row>
    <row r="9466" spans="1:16" x14ac:dyDescent="0.45">
      <c r="A9466">
        <v>9465</v>
      </c>
      <c r="B9466" s="10">
        <v>45617</v>
      </c>
      <c r="C9466">
        <v>6611</v>
      </c>
      <c r="D9466" t="s">
        <v>80</v>
      </c>
      <c r="E9466">
        <v>54</v>
      </c>
      <c r="F9466" t="s">
        <v>7</v>
      </c>
      <c r="G9466">
        <v>4</v>
      </c>
      <c r="H9466">
        <v>4963.99</v>
      </c>
      <c r="I9466">
        <v>19855.96</v>
      </c>
      <c r="J9466" t="s">
        <v>93</v>
      </c>
      <c r="K9466" t="s">
        <v>82</v>
      </c>
      <c r="L9466" t="s">
        <v>145</v>
      </c>
      <c r="M9466">
        <v>2024</v>
      </c>
      <c r="N9466" t="s">
        <v>84</v>
      </c>
      <c r="O9466" t="s">
        <v>2201</v>
      </c>
      <c r="P9466" t="s">
        <v>86</v>
      </c>
    </row>
    <row r="9467" spans="1:16" x14ac:dyDescent="0.45">
      <c r="A9467">
        <v>9466</v>
      </c>
      <c r="B9467" s="10">
        <v>45618</v>
      </c>
      <c r="C9467">
        <v>1319</v>
      </c>
      <c r="D9467" t="s">
        <v>89</v>
      </c>
      <c r="E9467">
        <v>28</v>
      </c>
      <c r="F9467" t="s">
        <v>6</v>
      </c>
      <c r="G9467">
        <v>1</v>
      </c>
      <c r="H9467">
        <v>391.47</v>
      </c>
      <c r="I9467">
        <v>391.47</v>
      </c>
      <c r="J9467" t="s">
        <v>87</v>
      </c>
      <c r="K9467" t="s">
        <v>567</v>
      </c>
      <c r="L9467" t="s">
        <v>145</v>
      </c>
      <c r="M9467">
        <v>2024</v>
      </c>
      <c r="N9467" t="s">
        <v>84</v>
      </c>
      <c r="O9467" t="s">
        <v>664</v>
      </c>
      <c r="P9467" t="s">
        <v>86</v>
      </c>
    </row>
    <row r="9468" spans="1:16" x14ac:dyDescent="0.45">
      <c r="A9468">
        <v>9467</v>
      </c>
      <c r="B9468" s="10">
        <v>45618</v>
      </c>
      <c r="C9468">
        <v>9085</v>
      </c>
      <c r="D9468" t="s">
        <v>89</v>
      </c>
      <c r="E9468">
        <v>36</v>
      </c>
      <c r="F9468" t="s">
        <v>7</v>
      </c>
      <c r="G9468">
        <v>3</v>
      </c>
      <c r="H9468">
        <v>1356.28</v>
      </c>
      <c r="I9468">
        <v>4068.84</v>
      </c>
      <c r="J9468" t="s">
        <v>97</v>
      </c>
      <c r="K9468" t="s">
        <v>82</v>
      </c>
      <c r="L9468" t="s">
        <v>145</v>
      </c>
      <c r="M9468">
        <v>2024</v>
      </c>
      <c r="N9468" t="s">
        <v>84</v>
      </c>
      <c r="O9468" t="s">
        <v>6424</v>
      </c>
      <c r="P9468" t="s">
        <v>86</v>
      </c>
    </row>
    <row r="9469" spans="1:16" x14ac:dyDescent="0.45">
      <c r="A9469">
        <v>9468</v>
      </c>
      <c r="B9469" s="10">
        <v>45618</v>
      </c>
      <c r="C9469">
        <v>5200</v>
      </c>
      <c r="D9469" t="s">
        <v>80</v>
      </c>
      <c r="E9469">
        <v>18</v>
      </c>
      <c r="F9469" t="s">
        <v>7</v>
      </c>
      <c r="G9469">
        <v>5</v>
      </c>
      <c r="H9469">
        <v>2716.14</v>
      </c>
      <c r="I9469">
        <v>13580.7</v>
      </c>
      <c r="J9469" t="s">
        <v>95</v>
      </c>
      <c r="K9469" t="s">
        <v>82</v>
      </c>
      <c r="L9469" t="s">
        <v>145</v>
      </c>
      <c r="M9469">
        <v>2024</v>
      </c>
      <c r="N9469" t="s">
        <v>84</v>
      </c>
      <c r="O9469" t="s">
        <v>8865</v>
      </c>
      <c r="P9469" t="s">
        <v>748</v>
      </c>
    </row>
    <row r="9470" spans="1:16" x14ac:dyDescent="0.45">
      <c r="A9470">
        <v>9469</v>
      </c>
      <c r="B9470" s="10">
        <v>45618</v>
      </c>
      <c r="C9470">
        <v>5791</v>
      </c>
      <c r="D9470" t="s">
        <v>80</v>
      </c>
      <c r="E9470">
        <v>34</v>
      </c>
      <c r="F9470" t="s">
        <v>6</v>
      </c>
      <c r="G9470">
        <v>3</v>
      </c>
      <c r="H9470">
        <v>3977.14</v>
      </c>
      <c r="I9470">
        <v>11931.42</v>
      </c>
      <c r="J9470" t="s">
        <v>87</v>
      </c>
      <c r="K9470" t="s">
        <v>82</v>
      </c>
      <c r="L9470" t="s">
        <v>145</v>
      </c>
      <c r="M9470">
        <v>2024</v>
      </c>
      <c r="N9470" t="s">
        <v>84</v>
      </c>
      <c r="O9470" t="s">
        <v>6209</v>
      </c>
      <c r="P9470" t="s">
        <v>86</v>
      </c>
    </row>
    <row r="9471" spans="1:16" x14ac:dyDescent="0.45">
      <c r="A9471">
        <v>9470</v>
      </c>
      <c r="B9471" s="10">
        <v>45618</v>
      </c>
      <c r="C9471">
        <v>1329</v>
      </c>
      <c r="D9471" t="s">
        <v>89</v>
      </c>
      <c r="E9471">
        <v>57</v>
      </c>
      <c r="F9471" t="s">
        <v>6</v>
      </c>
      <c r="G9471">
        <v>1</v>
      </c>
      <c r="H9471">
        <v>142.87</v>
      </c>
      <c r="I9471">
        <v>142.87</v>
      </c>
      <c r="J9471" t="s">
        <v>81</v>
      </c>
      <c r="K9471" t="s">
        <v>567</v>
      </c>
      <c r="L9471" t="s">
        <v>145</v>
      </c>
      <c r="M9471">
        <v>2024</v>
      </c>
      <c r="N9471" t="s">
        <v>84</v>
      </c>
      <c r="O9471" t="s">
        <v>8135</v>
      </c>
      <c r="P9471" t="s">
        <v>86</v>
      </c>
    </row>
    <row r="9472" spans="1:16" x14ac:dyDescent="0.45">
      <c r="A9472">
        <v>9471</v>
      </c>
      <c r="B9472" s="10">
        <v>45618</v>
      </c>
      <c r="C9472">
        <v>9851</v>
      </c>
      <c r="D9472" t="s">
        <v>89</v>
      </c>
      <c r="E9472">
        <v>33</v>
      </c>
      <c r="F9472" t="s">
        <v>102</v>
      </c>
      <c r="G9472">
        <v>4</v>
      </c>
      <c r="H9472">
        <v>3677.16</v>
      </c>
      <c r="I9472">
        <v>14708.64</v>
      </c>
      <c r="J9472" t="s">
        <v>87</v>
      </c>
      <c r="K9472" t="s">
        <v>82</v>
      </c>
      <c r="L9472" t="s">
        <v>145</v>
      </c>
      <c r="M9472">
        <v>2024</v>
      </c>
      <c r="N9472" t="s">
        <v>84</v>
      </c>
      <c r="O9472" t="s">
        <v>1201</v>
      </c>
      <c r="P9472" t="s">
        <v>86</v>
      </c>
    </row>
    <row r="9473" spans="1:16" x14ac:dyDescent="0.45">
      <c r="A9473">
        <v>9472</v>
      </c>
      <c r="B9473" s="10">
        <v>45618</v>
      </c>
      <c r="C9473">
        <v>7742</v>
      </c>
      <c r="D9473" t="s">
        <v>89</v>
      </c>
      <c r="E9473">
        <v>43</v>
      </c>
      <c r="F9473" t="s">
        <v>7</v>
      </c>
      <c r="G9473">
        <v>1</v>
      </c>
      <c r="H9473">
        <v>742.42</v>
      </c>
      <c r="I9473">
        <v>742.42</v>
      </c>
      <c r="J9473" t="s">
        <v>97</v>
      </c>
      <c r="K9473" t="s">
        <v>567</v>
      </c>
      <c r="L9473" t="s">
        <v>145</v>
      </c>
      <c r="M9473">
        <v>2024</v>
      </c>
      <c r="N9473" t="s">
        <v>84</v>
      </c>
      <c r="O9473" t="s">
        <v>8001</v>
      </c>
      <c r="P9473" t="s">
        <v>86</v>
      </c>
    </row>
    <row r="9474" spans="1:16" x14ac:dyDescent="0.45">
      <c r="A9474">
        <v>9473</v>
      </c>
      <c r="B9474" s="10">
        <v>45618</v>
      </c>
      <c r="C9474">
        <v>5916</v>
      </c>
      <c r="D9474" t="s">
        <v>80</v>
      </c>
      <c r="E9474">
        <v>60</v>
      </c>
      <c r="F9474" t="s">
        <v>7</v>
      </c>
      <c r="G9474">
        <v>3</v>
      </c>
      <c r="H9474">
        <v>4161.8599999999997</v>
      </c>
      <c r="I9474">
        <v>12485.58</v>
      </c>
      <c r="J9474" t="s">
        <v>81</v>
      </c>
      <c r="K9474" t="s">
        <v>82</v>
      </c>
      <c r="L9474" t="s">
        <v>145</v>
      </c>
      <c r="M9474">
        <v>2024</v>
      </c>
      <c r="N9474" t="s">
        <v>84</v>
      </c>
      <c r="O9474" t="s">
        <v>8472</v>
      </c>
      <c r="P9474" t="s">
        <v>748</v>
      </c>
    </row>
    <row r="9475" spans="1:16" x14ac:dyDescent="0.45">
      <c r="A9475">
        <v>9474</v>
      </c>
      <c r="B9475" s="10">
        <v>45618</v>
      </c>
      <c r="C9475">
        <v>2793</v>
      </c>
      <c r="D9475" t="s">
        <v>80</v>
      </c>
      <c r="E9475">
        <v>60</v>
      </c>
      <c r="F9475" t="s">
        <v>5</v>
      </c>
      <c r="G9475">
        <v>3</v>
      </c>
      <c r="H9475">
        <v>3476.27</v>
      </c>
      <c r="I9475">
        <v>10428.81</v>
      </c>
      <c r="J9475" t="s">
        <v>81</v>
      </c>
      <c r="K9475" t="s">
        <v>82</v>
      </c>
      <c r="L9475" t="s">
        <v>145</v>
      </c>
      <c r="M9475">
        <v>2024</v>
      </c>
      <c r="N9475" t="s">
        <v>668</v>
      </c>
      <c r="O9475" t="s">
        <v>9552</v>
      </c>
      <c r="P9475" t="s">
        <v>86</v>
      </c>
    </row>
    <row r="9476" spans="1:16" x14ac:dyDescent="0.45">
      <c r="A9476">
        <v>9475</v>
      </c>
      <c r="B9476" s="10">
        <v>45618</v>
      </c>
      <c r="C9476">
        <v>7457</v>
      </c>
      <c r="D9476" t="s">
        <v>89</v>
      </c>
      <c r="E9476">
        <v>32</v>
      </c>
      <c r="F9476" t="s">
        <v>6</v>
      </c>
      <c r="G9476">
        <v>4</v>
      </c>
      <c r="H9476">
        <v>2309.73</v>
      </c>
      <c r="I9476">
        <v>9238.92</v>
      </c>
      <c r="J9476" t="s">
        <v>87</v>
      </c>
      <c r="K9476" t="s">
        <v>82</v>
      </c>
      <c r="L9476" t="s">
        <v>145</v>
      </c>
      <c r="M9476">
        <v>2024</v>
      </c>
      <c r="N9476" t="s">
        <v>668</v>
      </c>
      <c r="O9476" t="s">
        <v>10083</v>
      </c>
      <c r="P9476" t="s">
        <v>86</v>
      </c>
    </row>
    <row r="9477" spans="1:16" x14ac:dyDescent="0.45">
      <c r="A9477">
        <v>9476</v>
      </c>
      <c r="B9477" s="10">
        <v>45618</v>
      </c>
      <c r="C9477">
        <v>9125</v>
      </c>
      <c r="D9477" t="s">
        <v>89</v>
      </c>
      <c r="E9477">
        <v>25</v>
      </c>
      <c r="F9477" t="s">
        <v>6</v>
      </c>
      <c r="G9477">
        <v>4</v>
      </c>
      <c r="H9477">
        <v>4116.84</v>
      </c>
      <c r="I9477">
        <v>16467.36</v>
      </c>
      <c r="J9477" t="s">
        <v>87</v>
      </c>
      <c r="K9477" t="s">
        <v>82</v>
      </c>
      <c r="L9477" t="s">
        <v>145</v>
      </c>
      <c r="M9477">
        <v>2024</v>
      </c>
      <c r="N9477" t="s">
        <v>84</v>
      </c>
      <c r="O9477" t="s">
        <v>1202</v>
      </c>
      <c r="P9477" t="s">
        <v>86</v>
      </c>
    </row>
    <row r="9478" spans="1:16" x14ac:dyDescent="0.45">
      <c r="A9478">
        <v>9477</v>
      </c>
      <c r="B9478" s="10">
        <v>45618</v>
      </c>
      <c r="C9478">
        <v>6703</v>
      </c>
      <c r="D9478" t="s">
        <v>89</v>
      </c>
      <c r="E9478">
        <v>47</v>
      </c>
      <c r="F9478" t="s">
        <v>9</v>
      </c>
      <c r="G9478">
        <v>3</v>
      </c>
      <c r="H9478">
        <v>3678.59</v>
      </c>
      <c r="I9478">
        <v>11035.77</v>
      </c>
      <c r="J9478" t="s">
        <v>93</v>
      </c>
      <c r="K9478" t="s">
        <v>82</v>
      </c>
      <c r="L9478" t="s">
        <v>145</v>
      </c>
      <c r="M9478">
        <v>2024</v>
      </c>
      <c r="N9478" t="s">
        <v>84</v>
      </c>
      <c r="O9478" t="s">
        <v>6634</v>
      </c>
      <c r="P9478" t="s">
        <v>86</v>
      </c>
    </row>
    <row r="9479" spans="1:16" x14ac:dyDescent="0.45">
      <c r="A9479">
        <v>9478</v>
      </c>
      <c r="B9479" s="10">
        <v>45618</v>
      </c>
      <c r="C9479">
        <v>7170</v>
      </c>
      <c r="D9479" t="s">
        <v>80</v>
      </c>
      <c r="E9479">
        <v>31</v>
      </c>
      <c r="F9479" t="s">
        <v>9</v>
      </c>
      <c r="G9479">
        <v>1</v>
      </c>
      <c r="H9479">
        <v>3807.96</v>
      </c>
      <c r="I9479">
        <v>3807.96</v>
      </c>
      <c r="J9479" t="s">
        <v>87</v>
      </c>
      <c r="K9479" t="s">
        <v>82</v>
      </c>
      <c r="L9479" t="s">
        <v>145</v>
      </c>
      <c r="M9479">
        <v>2024</v>
      </c>
      <c r="N9479" t="s">
        <v>84</v>
      </c>
      <c r="O9479" t="s">
        <v>5513</v>
      </c>
      <c r="P9479" t="s">
        <v>86</v>
      </c>
    </row>
    <row r="9480" spans="1:16" x14ac:dyDescent="0.45">
      <c r="A9480">
        <v>9479</v>
      </c>
      <c r="B9480" s="10">
        <v>45618</v>
      </c>
      <c r="C9480">
        <v>7644</v>
      </c>
      <c r="D9480" t="s">
        <v>89</v>
      </c>
      <c r="E9480">
        <v>50</v>
      </c>
      <c r="F9480" t="s">
        <v>6</v>
      </c>
      <c r="G9480">
        <v>1</v>
      </c>
      <c r="H9480">
        <v>1485.87</v>
      </c>
      <c r="I9480">
        <v>1485.87</v>
      </c>
      <c r="J9480" t="s">
        <v>93</v>
      </c>
      <c r="K9480" t="s">
        <v>567</v>
      </c>
      <c r="L9480" t="s">
        <v>145</v>
      </c>
      <c r="M9480">
        <v>2024</v>
      </c>
      <c r="N9480" t="s">
        <v>84</v>
      </c>
      <c r="O9480" t="s">
        <v>7862</v>
      </c>
      <c r="P9480" t="s">
        <v>86</v>
      </c>
    </row>
    <row r="9481" spans="1:16" x14ac:dyDescent="0.45">
      <c r="A9481">
        <v>9480</v>
      </c>
      <c r="B9481" s="10">
        <v>45619</v>
      </c>
      <c r="C9481">
        <v>8420</v>
      </c>
      <c r="D9481" t="s">
        <v>80</v>
      </c>
      <c r="E9481">
        <v>59</v>
      </c>
      <c r="F9481" t="s">
        <v>5</v>
      </c>
      <c r="G9481">
        <v>5</v>
      </c>
      <c r="H9481">
        <v>3116.12</v>
      </c>
      <c r="I9481">
        <v>15580.6</v>
      </c>
      <c r="J9481" t="s">
        <v>81</v>
      </c>
      <c r="K9481" t="s">
        <v>82</v>
      </c>
      <c r="L9481" t="s">
        <v>145</v>
      </c>
      <c r="M9481">
        <v>2024</v>
      </c>
      <c r="N9481" t="s">
        <v>84</v>
      </c>
      <c r="O9481" t="s">
        <v>827</v>
      </c>
      <c r="P9481" t="s">
        <v>748</v>
      </c>
    </row>
    <row r="9482" spans="1:16" x14ac:dyDescent="0.45">
      <c r="A9482">
        <v>9481</v>
      </c>
      <c r="B9482" s="10">
        <v>45619</v>
      </c>
      <c r="C9482">
        <v>5155</v>
      </c>
      <c r="D9482" t="s">
        <v>80</v>
      </c>
      <c r="E9482">
        <v>24</v>
      </c>
      <c r="F9482" t="s">
        <v>8</v>
      </c>
      <c r="G9482">
        <v>3</v>
      </c>
      <c r="H9482">
        <v>748.47</v>
      </c>
      <c r="I9482">
        <v>2245.41</v>
      </c>
      <c r="J9482" t="s">
        <v>95</v>
      </c>
      <c r="K9482" t="s">
        <v>82</v>
      </c>
      <c r="L9482" t="s">
        <v>145</v>
      </c>
      <c r="M9482">
        <v>2024</v>
      </c>
      <c r="N9482" t="s">
        <v>84</v>
      </c>
      <c r="O9482" t="s">
        <v>6960</v>
      </c>
      <c r="P9482" t="s">
        <v>86</v>
      </c>
    </row>
    <row r="9483" spans="1:16" x14ac:dyDescent="0.45">
      <c r="A9483">
        <v>9482</v>
      </c>
      <c r="B9483" s="10">
        <v>45619</v>
      </c>
      <c r="C9483">
        <v>9411</v>
      </c>
      <c r="D9483" t="s">
        <v>89</v>
      </c>
      <c r="E9483">
        <v>35</v>
      </c>
      <c r="F9483" t="s">
        <v>7</v>
      </c>
      <c r="G9483">
        <v>5</v>
      </c>
      <c r="H9483">
        <v>4113.26</v>
      </c>
      <c r="I9483">
        <v>20566.3</v>
      </c>
      <c r="J9483" t="s">
        <v>97</v>
      </c>
      <c r="K9483" t="s">
        <v>82</v>
      </c>
      <c r="L9483" t="s">
        <v>145</v>
      </c>
      <c r="M9483">
        <v>2024</v>
      </c>
      <c r="N9483" t="s">
        <v>84</v>
      </c>
      <c r="O9483" t="s">
        <v>8935</v>
      </c>
      <c r="P9483" t="s">
        <v>748</v>
      </c>
    </row>
    <row r="9484" spans="1:16" x14ac:dyDescent="0.45">
      <c r="A9484">
        <v>9483</v>
      </c>
      <c r="B9484" s="10">
        <v>45619</v>
      </c>
      <c r="C9484">
        <v>3611</v>
      </c>
      <c r="D9484" t="s">
        <v>80</v>
      </c>
      <c r="E9484">
        <v>29</v>
      </c>
      <c r="F9484" t="s">
        <v>8</v>
      </c>
      <c r="G9484">
        <v>3</v>
      </c>
      <c r="H9484">
        <v>2657.37</v>
      </c>
      <c r="I9484">
        <v>7972.11</v>
      </c>
      <c r="J9484" t="s">
        <v>87</v>
      </c>
      <c r="K9484" t="s">
        <v>82</v>
      </c>
      <c r="L9484" t="s">
        <v>145</v>
      </c>
      <c r="M9484">
        <v>2024</v>
      </c>
      <c r="N9484" t="s">
        <v>84</v>
      </c>
      <c r="O9484" t="s">
        <v>6210</v>
      </c>
      <c r="P9484" t="s">
        <v>86</v>
      </c>
    </row>
    <row r="9485" spans="1:16" x14ac:dyDescent="0.45">
      <c r="A9485">
        <v>9484</v>
      </c>
      <c r="B9485" s="10">
        <v>45619</v>
      </c>
      <c r="C9485">
        <v>6691</v>
      </c>
      <c r="D9485" t="s">
        <v>80</v>
      </c>
      <c r="E9485">
        <v>19</v>
      </c>
      <c r="F9485" t="s">
        <v>5</v>
      </c>
      <c r="G9485">
        <v>5</v>
      </c>
      <c r="H9485">
        <v>4133.17</v>
      </c>
      <c r="I9485">
        <v>20665.849999999999</v>
      </c>
      <c r="J9485" t="s">
        <v>95</v>
      </c>
      <c r="K9485" t="s">
        <v>82</v>
      </c>
      <c r="L9485" t="s">
        <v>145</v>
      </c>
      <c r="M9485">
        <v>2024</v>
      </c>
      <c r="N9485" t="s">
        <v>84</v>
      </c>
      <c r="O9485" t="s">
        <v>4979</v>
      </c>
      <c r="P9485" t="s">
        <v>86</v>
      </c>
    </row>
    <row r="9486" spans="1:16" x14ac:dyDescent="0.45">
      <c r="A9486">
        <v>9485</v>
      </c>
      <c r="B9486" s="10">
        <v>45619</v>
      </c>
      <c r="C9486">
        <v>3593</v>
      </c>
      <c r="D9486" t="s">
        <v>89</v>
      </c>
      <c r="E9486">
        <v>46</v>
      </c>
      <c r="F9486" t="s">
        <v>8</v>
      </c>
      <c r="G9486">
        <v>2</v>
      </c>
      <c r="H9486">
        <v>1095.23</v>
      </c>
      <c r="I9486">
        <v>2190.46</v>
      </c>
      <c r="J9486" t="s">
        <v>93</v>
      </c>
      <c r="K9486" t="s">
        <v>82</v>
      </c>
      <c r="L9486" t="s">
        <v>145</v>
      </c>
      <c r="M9486">
        <v>2024</v>
      </c>
      <c r="N9486" t="s">
        <v>84</v>
      </c>
      <c r="O9486" t="s">
        <v>3548</v>
      </c>
      <c r="P9486" t="s">
        <v>86</v>
      </c>
    </row>
    <row r="9487" spans="1:16" x14ac:dyDescent="0.45">
      <c r="A9487">
        <v>9486</v>
      </c>
      <c r="B9487" s="10">
        <v>45619</v>
      </c>
      <c r="C9487">
        <v>1095</v>
      </c>
      <c r="D9487" t="s">
        <v>89</v>
      </c>
      <c r="E9487">
        <v>38</v>
      </c>
      <c r="F9487" t="s">
        <v>9</v>
      </c>
      <c r="G9487">
        <v>1</v>
      </c>
      <c r="H9487">
        <v>695.19</v>
      </c>
      <c r="I9487">
        <v>695.19</v>
      </c>
      <c r="J9487" t="s">
        <v>97</v>
      </c>
      <c r="K9487" t="s">
        <v>567</v>
      </c>
      <c r="L9487" t="s">
        <v>145</v>
      </c>
      <c r="M9487">
        <v>2024</v>
      </c>
      <c r="N9487" t="s">
        <v>84</v>
      </c>
      <c r="O9487" t="s">
        <v>8002</v>
      </c>
      <c r="P9487" t="s">
        <v>86</v>
      </c>
    </row>
    <row r="9488" spans="1:16" x14ac:dyDescent="0.45">
      <c r="A9488">
        <v>9487</v>
      </c>
      <c r="B9488" s="10">
        <v>45619</v>
      </c>
      <c r="C9488">
        <v>7041</v>
      </c>
      <c r="D9488" t="s">
        <v>89</v>
      </c>
      <c r="E9488">
        <v>24</v>
      </c>
      <c r="F9488" t="s">
        <v>102</v>
      </c>
      <c r="G9488">
        <v>1</v>
      </c>
      <c r="H9488">
        <v>3460.4</v>
      </c>
      <c r="I9488">
        <v>3460.4</v>
      </c>
      <c r="J9488" t="s">
        <v>95</v>
      </c>
      <c r="K9488" t="s">
        <v>82</v>
      </c>
      <c r="L9488" t="s">
        <v>145</v>
      </c>
      <c r="M9488">
        <v>2024</v>
      </c>
      <c r="N9488" t="s">
        <v>84</v>
      </c>
      <c r="O9488" t="s">
        <v>5118</v>
      </c>
      <c r="P9488" t="s">
        <v>86</v>
      </c>
    </row>
    <row r="9489" spans="1:16" x14ac:dyDescent="0.45">
      <c r="A9489">
        <v>9488</v>
      </c>
      <c r="B9489" s="10">
        <v>45619</v>
      </c>
      <c r="C9489">
        <v>6063</v>
      </c>
      <c r="D9489" t="s">
        <v>89</v>
      </c>
      <c r="E9489">
        <v>44</v>
      </c>
      <c r="F9489" t="s">
        <v>8</v>
      </c>
      <c r="G9489">
        <v>2</v>
      </c>
      <c r="H9489">
        <v>339.07</v>
      </c>
      <c r="I9489">
        <v>678.14</v>
      </c>
      <c r="J9489" t="s">
        <v>97</v>
      </c>
      <c r="K9489" t="s">
        <v>567</v>
      </c>
      <c r="L9489" t="s">
        <v>145</v>
      </c>
      <c r="M9489">
        <v>2024</v>
      </c>
      <c r="N9489" t="s">
        <v>84</v>
      </c>
      <c r="O9489" t="s">
        <v>7204</v>
      </c>
      <c r="P9489" t="s">
        <v>86</v>
      </c>
    </row>
    <row r="9490" spans="1:16" x14ac:dyDescent="0.45">
      <c r="A9490">
        <v>9489</v>
      </c>
      <c r="B9490" s="10">
        <v>45619</v>
      </c>
      <c r="C9490">
        <v>9437</v>
      </c>
      <c r="D9490" t="s">
        <v>89</v>
      </c>
      <c r="E9490">
        <v>29</v>
      </c>
      <c r="F9490" t="s">
        <v>102</v>
      </c>
      <c r="G9490">
        <v>4</v>
      </c>
      <c r="H9490">
        <v>1257.73</v>
      </c>
      <c r="I9490">
        <v>5030.92</v>
      </c>
      <c r="J9490" t="s">
        <v>87</v>
      </c>
      <c r="K9490" t="s">
        <v>82</v>
      </c>
      <c r="L9490" t="s">
        <v>145</v>
      </c>
      <c r="M9490">
        <v>2024</v>
      </c>
      <c r="N9490" t="s">
        <v>84</v>
      </c>
      <c r="O9490" t="s">
        <v>1203</v>
      </c>
      <c r="P9490" t="s">
        <v>86</v>
      </c>
    </row>
    <row r="9491" spans="1:16" x14ac:dyDescent="0.45">
      <c r="A9491">
        <v>9490</v>
      </c>
      <c r="B9491" s="10">
        <v>45619</v>
      </c>
      <c r="C9491">
        <v>4349</v>
      </c>
      <c r="D9491" t="s">
        <v>89</v>
      </c>
      <c r="E9491">
        <v>37</v>
      </c>
      <c r="F9491" t="s">
        <v>8</v>
      </c>
      <c r="G9491">
        <v>2</v>
      </c>
      <c r="H9491">
        <v>4548.13</v>
      </c>
      <c r="I9491">
        <v>9096.26</v>
      </c>
      <c r="J9491" t="s">
        <v>97</v>
      </c>
      <c r="K9491" t="s">
        <v>82</v>
      </c>
      <c r="L9491" t="s">
        <v>145</v>
      </c>
      <c r="M9491">
        <v>2024</v>
      </c>
      <c r="N9491" t="s">
        <v>84</v>
      </c>
      <c r="O9491" t="s">
        <v>2925</v>
      </c>
      <c r="P9491" t="s">
        <v>86</v>
      </c>
    </row>
    <row r="9492" spans="1:16" x14ac:dyDescent="0.45">
      <c r="A9492">
        <v>9491</v>
      </c>
      <c r="B9492" s="10">
        <v>45619</v>
      </c>
      <c r="C9492">
        <v>8644</v>
      </c>
      <c r="D9492" t="s">
        <v>89</v>
      </c>
      <c r="E9492">
        <v>31</v>
      </c>
      <c r="F9492" t="s">
        <v>5</v>
      </c>
      <c r="G9492">
        <v>1</v>
      </c>
      <c r="H9492">
        <v>707.15</v>
      </c>
      <c r="I9492">
        <v>707.15</v>
      </c>
      <c r="J9492" t="s">
        <v>87</v>
      </c>
      <c r="K9492" t="s">
        <v>567</v>
      </c>
      <c r="L9492" t="s">
        <v>145</v>
      </c>
      <c r="M9492">
        <v>2024</v>
      </c>
      <c r="N9492" t="s">
        <v>84</v>
      </c>
      <c r="O9492" t="s">
        <v>8277</v>
      </c>
      <c r="P9492" t="s">
        <v>86</v>
      </c>
    </row>
    <row r="9493" spans="1:16" x14ac:dyDescent="0.45">
      <c r="A9493">
        <v>9492</v>
      </c>
      <c r="B9493" s="10">
        <v>45619</v>
      </c>
      <c r="C9493">
        <v>7560</v>
      </c>
      <c r="D9493" t="s">
        <v>80</v>
      </c>
      <c r="E9493">
        <v>27</v>
      </c>
      <c r="F9493" t="s">
        <v>102</v>
      </c>
      <c r="G9493">
        <v>3</v>
      </c>
      <c r="H9493">
        <v>1909</v>
      </c>
      <c r="I9493">
        <v>5727</v>
      </c>
      <c r="J9493" t="s">
        <v>87</v>
      </c>
      <c r="K9493" t="s">
        <v>82</v>
      </c>
      <c r="L9493" t="s">
        <v>145</v>
      </c>
      <c r="M9493">
        <v>2024</v>
      </c>
      <c r="N9493" t="s">
        <v>84</v>
      </c>
      <c r="O9493" t="s">
        <v>6211</v>
      </c>
      <c r="P9493" t="s">
        <v>86</v>
      </c>
    </row>
    <row r="9494" spans="1:16" x14ac:dyDescent="0.45">
      <c r="A9494">
        <v>9493</v>
      </c>
      <c r="B9494" s="10">
        <v>45619</v>
      </c>
      <c r="C9494">
        <v>6247</v>
      </c>
      <c r="D9494" t="s">
        <v>89</v>
      </c>
      <c r="E9494">
        <v>58</v>
      </c>
      <c r="F9494" t="s">
        <v>8</v>
      </c>
      <c r="G9494">
        <v>5</v>
      </c>
      <c r="H9494">
        <v>4730.6400000000003</v>
      </c>
      <c r="I9494">
        <v>23653.200000000001</v>
      </c>
      <c r="J9494" t="s">
        <v>81</v>
      </c>
      <c r="K9494" t="s">
        <v>82</v>
      </c>
      <c r="L9494" t="s">
        <v>145</v>
      </c>
      <c r="M9494">
        <v>2024</v>
      </c>
      <c r="N9494" t="s">
        <v>84</v>
      </c>
      <c r="O9494" t="s">
        <v>4815</v>
      </c>
      <c r="P9494" t="s">
        <v>86</v>
      </c>
    </row>
    <row r="9495" spans="1:16" x14ac:dyDescent="0.45">
      <c r="A9495">
        <v>9494</v>
      </c>
      <c r="B9495" s="10">
        <v>45620</v>
      </c>
      <c r="C9495">
        <v>6356</v>
      </c>
      <c r="D9495" t="s">
        <v>89</v>
      </c>
      <c r="E9495">
        <v>40</v>
      </c>
      <c r="F9495" t="s">
        <v>5</v>
      </c>
      <c r="G9495">
        <v>1</v>
      </c>
      <c r="H9495">
        <v>149.02000000000001</v>
      </c>
      <c r="I9495">
        <v>149.02000000000001</v>
      </c>
      <c r="J9495" t="s">
        <v>97</v>
      </c>
      <c r="K9495" t="s">
        <v>567</v>
      </c>
      <c r="L9495" t="s">
        <v>145</v>
      </c>
      <c r="M9495">
        <v>2024</v>
      </c>
      <c r="N9495" t="s">
        <v>668</v>
      </c>
      <c r="O9495" t="s">
        <v>743</v>
      </c>
      <c r="P9495" t="s">
        <v>86</v>
      </c>
    </row>
    <row r="9496" spans="1:16" x14ac:dyDescent="0.45">
      <c r="A9496">
        <v>9495</v>
      </c>
      <c r="B9496" s="10">
        <v>45620</v>
      </c>
      <c r="C9496">
        <v>5077</v>
      </c>
      <c r="D9496" t="s">
        <v>89</v>
      </c>
      <c r="E9496">
        <v>47</v>
      </c>
      <c r="F9496" t="s">
        <v>6</v>
      </c>
      <c r="G9496">
        <v>2</v>
      </c>
      <c r="H9496">
        <v>2254.31</v>
      </c>
      <c r="I9496">
        <v>4508.62</v>
      </c>
      <c r="J9496" t="s">
        <v>93</v>
      </c>
      <c r="K9496" t="s">
        <v>82</v>
      </c>
      <c r="L9496" t="s">
        <v>145</v>
      </c>
      <c r="M9496">
        <v>2024</v>
      </c>
      <c r="N9496" t="s">
        <v>84</v>
      </c>
      <c r="O9496" t="s">
        <v>3549</v>
      </c>
      <c r="P9496" t="s">
        <v>86</v>
      </c>
    </row>
    <row r="9497" spans="1:16" x14ac:dyDescent="0.45">
      <c r="A9497">
        <v>9496</v>
      </c>
      <c r="B9497" s="10">
        <v>45620</v>
      </c>
      <c r="C9497">
        <v>5898</v>
      </c>
      <c r="D9497" t="s">
        <v>89</v>
      </c>
      <c r="E9497">
        <v>64</v>
      </c>
      <c r="F9497" t="s">
        <v>9</v>
      </c>
      <c r="G9497">
        <v>3</v>
      </c>
      <c r="H9497">
        <v>3942.97</v>
      </c>
      <c r="I9497">
        <v>11828.91</v>
      </c>
      <c r="J9497" t="s">
        <v>81</v>
      </c>
      <c r="K9497" t="s">
        <v>82</v>
      </c>
      <c r="L9497" t="s">
        <v>145</v>
      </c>
      <c r="M9497">
        <v>2024</v>
      </c>
      <c r="N9497" t="s">
        <v>668</v>
      </c>
      <c r="O9497" t="s">
        <v>9553</v>
      </c>
      <c r="P9497" t="s">
        <v>86</v>
      </c>
    </row>
    <row r="9498" spans="1:16" x14ac:dyDescent="0.45">
      <c r="A9498">
        <v>9497</v>
      </c>
      <c r="B9498" s="10">
        <v>45620</v>
      </c>
      <c r="C9498">
        <v>2417</v>
      </c>
      <c r="D9498" t="s">
        <v>89</v>
      </c>
      <c r="E9498">
        <v>48</v>
      </c>
      <c r="F9498" t="s">
        <v>7</v>
      </c>
      <c r="G9498">
        <v>1</v>
      </c>
      <c r="H9498">
        <v>4549.45</v>
      </c>
      <c r="I9498">
        <v>4549.45</v>
      </c>
      <c r="J9498" t="s">
        <v>93</v>
      </c>
      <c r="K9498" t="s">
        <v>82</v>
      </c>
      <c r="L9498" t="s">
        <v>145</v>
      </c>
      <c r="M9498">
        <v>2024</v>
      </c>
      <c r="N9498" t="s">
        <v>84</v>
      </c>
      <c r="O9498" t="s">
        <v>5734</v>
      </c>
      <c r="P9498" t="s">
        <v>86</v>
      </c>
    </row>
    <row r="9499" spans="1:16" x14ac:dyDescent="0.45">
      <c r="A9499">
        <v>9498</v>
      </c>
      <c r="B9499" s="10">
        <v>45620</v>
      </c>
      <c r="C9499">
        <v>9846</v>
      </c>
      <c r="D9499" t="s">
        <v>89</v>
      </c>
      <c r="E9499">
        <v>27</v>
      </c>
      <c r="F9499" t="s">
        <v>5</v>
      </c>
      <c r="G9499">
        <v>2</v>
      </c>
      <c r="H9499">
        <v>3691.11</v>
      </c>
      <c r="I9499">
        <v>7382.22</v>
      </c>
      <c r="J9499" t="s">
        <v>87</v>
      </c>
      <c r="K9499" t="s">
        <v>82</v>
      </c>
      <c r="L9499" t="s">
        <v>145</v>
      </c>
      <c r="M9499">
        <v>2024</v>
      </c>
      <c r="N9499" t="s">
        <v>84</v>
      </c>
      <c r="O9499" t="s">
        <v>3888</v>
      </c>
      <c r="P9499" t="s">
        <v>86</v>
      </c>
    </row>
    <row r="9500" spans="1:16" x14ac:dyDescent="0.45">
      <c r="A9500">
        <v>9499</v>
      </c>
      <c r="B9500" s="10">
        <v>45620</v>
      </c>
      <c r="C9500">
        <v>1110</v>
      </c>
      <c r="D9500" t="s">
        <v>80</v>
      </c>
      <c r="E9500">
        <v>36</v>
      </c>
      <c r="F9500" t="s">
        <v>5</v>
      </c>
      <c r="G9500">
        <v>1</v>
      </c>
      <c r="H9500">
        <v>4447.54</v>
      </c>
      <c r="I9500">
        <v>4447.54</v>
      </c>
      <c r="J9500" t="s">
        <v>97</v>
      </c>
      <c r="K9500" t="s">
        <v>82</v>
      </c>
      <c r="L9500" t="s">
        <v>145</v>
      </c>
      <c r="M9500">
        <v>2024</v>
      </c>
      <c r="N9500" t="s">
        <v>84</v>
      </c>
      <c r="O9500" t="s">
        <v>5307</v>
      </c>
      <c r="P9500" t="s">
        <v>86</v>
      </c>
    </row>
    <row r="9501" spans="1:16" x14ac:dyDescent="0.45">
      <c r="A9501">
        <v>9500</v>
      </c>
      <c r="B9501" s="10">
        <v>45620</v>
      </c>
      <c r="C9501">
        <v>9281</v>
      </c>
      <c r="D9501" t="s">
        <v>89</v>
      </c>
      <c r="E9501">
        <v>36</v>
      </c>
      <c r="F9501" t="s">
        <v>9</v>
      </c>
      <c r="G9501">
        <v>2</v>
      </c>
      <c r="H9501">
        <v>220.12</v>
      </c>
      <c r="I9501">
        <v>440.24</v>
      </c>
      <c r="J9501" t="s">
        <v>97</v>
      </c>
      <c r="K9501" t="s">
        <v>567</v>
      </c>
      <c r="L9501" t="s">
        <v>145</v>
      </c>
      <c r="M9501">
        <v>2024</v>
      </c>
      <c r="N9501" t="s">
        <v>84</v>
      </c>
      <c r="O9501" t="s">
        <v>7205</v>
      </c>
      <c r="P9501" t="s">
        <v>86</v>
      </c>
    </row>
    <row r="9502" spans="1:16" x14ac:dyDescent="0.45">
      <c r="A9502">
        <v>9501</v>
      </c>
      <c r="B9502" s="10">
        <v>45620</v>
      </c>
      <c r="C9502">
        <v>9954</v>
      </c>
      <c r="D9502" t="s">
        <v>80</v>
      </c>
      <c r="E9502">
        <v>61</v>
      </c>
      <c r="F9502" t="s">
        <v>102</v>
      </c>
      <c r="G9502">
        <v>2</v>
      </c>
      <c r="H9502">
        <v>544.39</v>
      </c>
      <c r="I9502">
        <v>1088.78</v>
      </c>
      <c r="J9502" t="s">
        <v>81</v>
      </c>
      <c r="K9502" t="s">
        <v>567</v>
      </c>
      <c r="L9502" t="s">
        <v>145</v>
      </c>
      <c r="M9502">
        <v>2024</v>
      </c>
      <c r="N9502" t="s">
        <v>668</v>
      </c>
      <c r="O9502" t="s">
        <v>9391</v>
      </c>
      <c r="P9502" t="s">
        <v>86</v>
      </c>
    </row>
    <row r="9503" spans="1:16" x14ac:dyDescent="0.45">
      <c r="A9503">
        <v>9502</v>
      </c>
      <c r="B9503" s="10">
        <v>45620</v>
      </c>
      <c r="C9503">
        <v>8391</v>
      </c>
      <c r="D9503" t="s">
        <v>89</v>
      </c>
      <c r="E9503">
        <v>40</v>
      </c>
      <c r="F9503" t="s">
        <v>8</v>
      </c>
      <c r="G9503">
        <v>1</v>
      </c>
      <c r="H9503">
        <v>3701.75</v>
      </c>
      <c r="I9503">
        <v>3701.75</v>
      </c>
      <c r="J9503" t="s">
        <v>97</v>
      </c>
      <c r="K9503" t="s">
        <v>82</v>
      </c>
      <c r="L9503" t="s">
        <v>145</v>
      </c>
      <c r="M9503">
        <v>2024</v>
      </c>
      <c r="N9503" t="s">
        <v>84</v>
      </c>
      <c r="O9503" t="s">
        <v>5308</v>
      </c>
      <c r="P9503" t="s">
        <v>86</v>
      </c>
    </row>
    <row r="9504" spans="1:16" x14ac:dyDescent="0.45">
      <c r="A9504">
        <v>9503</v>
      </c>
      <c r="B9504" s="10">
        <v>45620</v>
      </c>
      <c r="C9504">
        <v>6132</v>
      </c>
      <c r="D9504" t="s">
        <v>80</v>
      </c>
      <c r="E9504">
        <v>61</v>
      </c>
      <c r="F9504" t="s">
        <v>102</v>
      </c>
      <c r="G9504">
        <v>3</v>
      </c>
      <c r="H9504">
        <v>3778.97</v>
      </c>
      <c r="I9504">
        <v>11336.91</v>
      </c>
      <c r="J9504" t="s">
        <v>81</v>
      </c>
      <c r="K9504" t="s">
        <v>82</v>
      </c>
      <c r="L9504" t="s">
        <v>145</v>
      </c>
      <c r="M9504">
        <v>2024</v>
      </c>
      <c r="N9504" t="s">
        <v>84</v>
      </c>
      <c r="O9504" t="s">
        <v>6818</v>
      </c>
      <c r="P9504" t="s">
        <v>86</v>
      </c>
    </row>
    <row r="9505" spans="1:16" x14ac:dyDescent="0.45">
      <c r="A9505">
        <v>9504</v>
      </c>
      <c r="B9505" s="10">
        <v>45620</v>
      </c>
      <c r="C9505">
        <v>3504</v>
      </c>
      <c r="D9505" t="s">
        <v>80</v>
      </c>
      <c r="E9505">
        <v>58</v>
      </c>
      <c r="F9505" t="s">
        <v>5</v>
      </c>
      <c r="G9505">
        <v>1</v>
      </c>
      <c r="H9505">
        <v>3046.09</v>
      </c>
      <c r="I9505">
        <v>3046.09</v>
      </c>
      <c r="J9505" t="s">
        <v>81</v>
      </c>
      <c r="K9505" t="s">
        <v>82</v>
      </c>
      <c r="L9505" t="s">
        <v>145</v>
      </c>
      <c r="M9505">
        <v>2024</v>
      </c>
      <c r="N9505" t="s">
        <v>84</v>
      </c>
      <c r="O9505" t="s">
        <v>5972</v>
      </c>
      <c r="P9505" t="s">
        <v>86</v>
      </c>
    </row>
    <row r="9506" spans="1:16" x14ac:dyDescent="0.45">
      <c r="A9506">
        <v>9505</v>
      </c>
      <c r="B9506" s="10">
        <v>45620</v>
      </c>
      <c r="C9506">
        <v>9289</v>
      </c>
      <c r="D9506" t="s">
        <v>80</v>
      </c>
      <c r="E9506">
        <v>49</v>
      </c>
      <c r="F9506" t="s">
        <v>6</v>
      </c>
      <c r="G9506">
        <v>1</v>
      </c>
      <c r="H9506">
        <v>3664.87</v>
      </c>
      <c r="I9506">
        <v>3664.87</v>
      </c>
      <c r="J9506" t="s">
        <v>93</v>
      </c>
      <c r="K9506" t="s">
        <v>82</v>
      </c>
      <c r="L9506" t="s">
        <v>145</v>
      </c>
      <c r="M9506">
        <v>2024</v>
      </c>
      <c r="N9506" t="s">
        <v>84</v>
      </c>
      <c r="O9506" t="s">
        <v>5735</v>
      </c>
      <c r="P9506" t="s">
        <v>86</v>
      </c>
    </row>
    <row r="9507" spans="1:16" x14ac:dyDescent="0.45">
      <c r="A9507">
        <v>9506</v>
      </c>
      <c r="B9507" s="10">
        <v>45620</v>
      </c>
      <c r="C9507">
        <v>6239</v>
      </c>
      <c r="D9507" t="s">
        <v>89</v>
      </c>
      <c r="E9507">
        <v>37</v>
      </c>
      <c r="F9507" t="s">
        <v>8</v>
      </c>
      <c r="G9507">
        <v>3</v>
      </c>
      <c r="H9507">
        <v>4297.3599999999997</v>
      </c>
      <c r="I9507">
        <v>12892.08</v>
      </c>
      <c r="J9507" t="s">
        <v>97</v>
      </c>
      <c r="K9507" t="s">
        <v>82</v>
      </c>
      <c r="L9507" t="s">
        <v>145</v>
      </c>
      <c r="M9507">
        <v>2024</v>
      </c>
      <c r="N9507" t="s">
        <v>84</v>
      </c>
      <c r="O9507" t="s">
        <v>8644</v>
      </c>
      <c r="P9507" t="s">
        <v>748</v>
      </c>
    </row>
    <row r="9508" spans="1:16" x14ac:dyDescent="0.45">
      <c r="A9508">
        <v>9507</v>
      </c>
      <c r="B9508" s="10">
        <v>45621</v>
      </c>
      <c r="C9508">
        <v>1292</v>
      </c>
      <c r="D9508" t="s">
        <v>89</v>
      </c>
      <c r="E9508">
        <v>21</v>
      </c>
      <c r="F9508" t="s">
        <v>7</v>
      </c>
      <c r="G9508">
        <v>1</v>
      </c>
      <c r="H9508">
        <v>2750.14</v>
      </c>
      <c r="I9508">
        <v>2750.14</v>
      </c>
      <c r="J9508" t="s">
        <v>95</v>
      </c>
      <c r="K9508" t="s">
        <v>82</v>
      </c>
      <c r="L9508" t="s">
        <v>145</v>
      </c>
      <c r="M9508">
        <v>2024</v>
      </c>
      <c r="N9508" t="s">
        <v>84</v>
      </c>
      <c r="O9508" t="s">
        <v>563</v>
      </c>
      <c r="P9508" t="s">
        <v>86</v>
      </c>
    </row>
    <row r="9509" spans="1:16" x14ac:dyDescent="0.45">
      <c r="A9509">
        <v>9508</v>
      </c>
      <c r="B9509" s="10">
        <v>45621</v>
      </c>
      <c r="C9509">
        <v>2734</v>
      </c>
      <c r="D9509" t="s">
        <v>89</v>
      </c>
      <c r="E9509">
        <v>50</v>
      </c>
      <c r="F9509" t="s">
        <v>7</v>
      </c>
      <c r="G9509">
        <v>5</v>
      </c>
      <c r="H9509">
        <v>4739.26</v>
      </c>
      <c r="I9509">
        <v>23696.3</v>
      </c>
      <c r="J9509" t="s">
        <v>93</v>
      </c>
      <c r="K9509" t="s">
        <v>82</v>
      </c>
      <c r="L9509" t="s">
        <v>145</v>
      </c>
      <c r="M9509">
        <v>2024</v>
      </c>
      <c r="N9509" t="s">
        <v>84</v>
      </c>
      <c r="O9509" t="s">
        <v>9213</v>
      </c>
      <c r="P9509" t="s">
        <v>748</v>
      </c>
    </row>
    <row r="9510" spans="1:16" x14ac:dyDescent="0.45">
      <c r="A9510">
        <v>9509</v>
      </c>
      <c r="B9510" s="10">
        <v>45621</v>
      </c>
      <c r="C9510">
        <v>6120</v>
      </c>
      <c r="D9510" t="s">
        <v>89</v>
      </c>
      <c r="E9510">
        <v>18</v>
      </c>
      <c r="F9510" t="s">
        <v>8</v>
      </c>
      <c r="G9510">
        <v>5</v>
      </c>
      <c r="H9510">
        <v>3486.48</v>
      </c>
      <c r="I9510">
        <v>17432.400000000001</v>
      </c>
      <c r="J9510" t="s">
        <v>95</v>
      </c>
      <c r="K9510" t="s">
        <v>82</v>
      </c>
      <c r="L9510" t="s">
        <v>145</v>
      </c>
      <c r="M9510">
        <v>2024</v>
      </c>
      <c r="N9510" t="s">
        <v>84</v>
      </c>
      <c r="O9510" t="s">
        <v>4980</v>
      </c>
      <c r="P9510" t="s">
        <v>86</v>
      </c>
    </row>
    <row r="9511" spans="1:16" x14ac:dyDescent="0.45">
      <c r="A9511">
        <v>9510</v>
      </c>
      <c r="B9511" s="10">
        <v>45621</v>
      </c>
      <c r="C9511">
        <v>7393</v>
      </c>
      <c r="D9511" t="s">
        <v>89</v>
      </c>
      <c r="E9511">
        <v>30</v>
      </c>
      <c r="F9511" t="s">
        <v>5</v>
      </c>
      <c r="G9511">
        <v>5</v>
      </c>
      <c r="H9511">
        <v>2386.31</v>
      </c>
      <c r="I9511">
        <v>11931.55</v>
      </c>
      <c r="J9511" t="s">
        <v>87</v>
      </c>
      <c r="K9511" t="s">
        <v>82</v>
      </c>
      <c r="L9511" t="s">
        <v>145</v>
      </c>
      <c r="M9511">
        <v>2024</v>
      </c>
      <c r="N9511" t="s">
        <v>84</v>
      </c>
      <c r="O9511" t="s">
        <v>4128</v>
      </c>
      <c r="P9511" t="s">
        <v>86</v>
      </c>
    </row>
    <row r="9512" spans="1:16" x14ac:dyDescent="0.45">
      <c r="A9512">
        <v>9511</v>
      </c>
      <c r="B9512" s="10">
        <v>45621</v>
      </c>
      <c r="C9512">
        <v>3196</v>
      </c>
      <c r="D9512" t="s">
        <v>89</v>
      </c>
      <c r="E9512">
        <v>20</v>
      </c>
      <c r="F9512" t="s">
        <v>6</v>
      </c>
      <c r="G9512">
        <v>2</v>
      </c>
      <c r="H9512">
        <v>2136.5100000000002</v>
      </c>
      <c r="I9512">
        <v>4273.0200000000004</v>
      </c>
      <c r="J9512" t="s">
        <v>95</v>
      </c>
      <c r="K9512" t="s">
        <v>82</v>
      </c>
      <c r="L9512" t="s">
        <v>145</v>
      </c>
      <c r="M9512">
        <v>2024</v>
      </c>
      <c r="N9512" t="s">
        <v>84</v>
      </c>
      <c r="O9512" t="s">
        <v>2637</v>
      </c>
      <c r="P9512" t="s">
        <v>86</v>
      </c>
    </row>
    <row r="9513" spans="1:16" x14ac:dyDescent="0.45">
      <c r="A9513">
        <v>9512</v>
      </c>
      <c r="B9513" s="10">
        <v>45621</v>
      </c>
      <c r="C9513">
        <v>4466</v>
      </c>
      <c r="D9513" t="s">
        <v>80</v>
      </c>
      <c r="E9513">
        <v>29</v>
      </c>
      <c r="F9513" t="s">
        <v>9</v>
      </c>
      <c r="G9513">
        <v>4</v>
      </c>
      <c r="H9513">
        <v>3763.33</v>
      </c>
      <c r="I9513">
        <v>15053.32</v>
      </c>
      <c r="J9513" t="s">
        <v>87</v>
      </c>
      <c r="K9513" t="s">
        <v>82</v>
      </c>
      <c r="L9513" t="s">
        <v>145</v>
      </c>
      <c r="M9513">
        <v>2024</v>
      </c>
      <c r="N9513" t="s">
        <v>84</v>
      </c>
      <c r="O9513" t="s">
        <v>1204</v>
      </c>
      <c r="P9513" t="s">
        <v>86</v>
      </c>
    </row>
    <row r="9514" spans="1:16" x14ac:dyDescent="0.45">
      <c r="A9514">
        <v>9513</v>
      </c>
      <c r="B9514" s="10">
        <v>45621</v>
      </c>
      <c r="C9514">
        <v>2906</v>
      </c>
      <c r="D9514" t="s">
        <v>80</v>
      </c>
      <c r="E9514">
        <v>46</v>
      </c>
      <c r="F9514" t="s">
        <v>6</v>
      </c>
      <c r="G9514">
        <v>1</v>
      </c>
      <c r="H9514">
        <v>3170.82</v>
      </c>
      <c r="I9514">
        <v>3170.82</v>
      </c>
      <c r="J9514" t="s">
        <v>93</v>
      </c>
      <c r="K9514" t="s">
        <v>82</v>
      </c>
      <c r="L9514" t="s">
        <v>145</v>
      </c>
      <c r="M9514">
        <v>2024</v>
      </c>
      <c r="N9514" t="s">
        <v>84</v>
      </c>
      <c r="O9514" t="s">
        <v>5736</v>
      </c>
      <c r="P9514" t="s">
        <v>86</v>
      </c>
    </row>
    <row r="9515" spans="1:16" x14ac:dyDescent="0.45">
      <c r="A9515">
        <v>9514</v>
      </c>
      <c r="B9515" s="10">
        <v>45621</v>
      </c>
      <c r="C9515">
        <v>2721</v>
      </c>
      <c r="D9515" t="s">
        <v>80</v>
      </c>
      <c r="E9515">
        <v>48</v>
      </c>
      <c r="F9515" t="s">
        <v>102</v>
      </c>
      <c r="G9515">
        <v>4</v>
      </c>
      <c r="H9515">
        <v>4096.34</v>
      </c>
      <c r="I9515">
        <v>16385.36</v>
      </c>
      <c r="J9515" t="s">
        <v>93</v>
      </c>
      <c r="K9515" t="s">
        <v>82</v>
      </c>
      <c r="L9515" t="s">
        <v>145</v>
      </c>
      <c r="M9515">
        <v>2024</v>
      </c>
      <c r="N9515" t="s">
        <v>84</v>
      </c>
      <c r="O9515" t="s">
        <v>2202</v>
      </c>
      <c r="P9515" t="s">
        <v>86</v>
      </c>
    </row>
    <row r="9516" spans="1:16" x14ac:dyDescent="0.45">
      <c r="A9516">
        <v>9515</v>
      </c>
      <c r="B9516" s="10">
        <v>45621</v>
      </c>
      <c r="C9516">
        <v>2816</v>
      </c>
      <c r="D9516" t="s">
        <v>89</v>
      </c>
      <c r="E9516">
        <v>58</v>
      </c>
      <c r="F9516" t="s">
        <v>6</v>
      </c>
      <c r="G9516">
        <v>5</v>
      </c>
      <c r="H9516">
        <v>3915.88</v>
      </c>
      <c r="I9516">
        <v>19579.400000000001</v>
      </c>
      <c r="J9516" t="s">
        <v>81</v>
      </c>
      <c r="K9516" t="s">
        <v>82</v>
      </c>
      <c r="L9516" t="s">
        <v>145</v>
      </c>
      <c r="M9516">
        <v>2024</v>
      </c>
      <c r="N9516" t="s">
        <v>84</v>
      </c>
      <c r="O9516" t="s">
        <v>4816</v>
      </c>
      <c r="P9516" t="s">
        <v>86</v>
      </c>
    </row>
    <row r="9517" spans="1:16" x14ac:dyDescent="0.45">
      <c r="A9517">
        <v>9516</v>
      </c>
      <c r="B9517" s="10">
        <v>45621</v>
      </c>
      <c r="C9517">
        <v>9444</v>
      </c>
      <c r="D9517" t="s">
        <v>89</v>
      </c>
      <c r="E9517">
        <v>53</v>
      </c>
      <c r="F9517" t="s">
        <v>6</v>
      </c>
      <c r="G9517">
        <v>3</v>
      </c>
      <c r="H9517">
        <v>2644.8</v>
      </c>
      <c r="I9517">
        <v>7934.4</v>
      </c>
      <c r="J9517" t="s">
        <v>93</v>
      </c>
      <c r="K9517" t="s">
        <v>82</v>
      </c>
      <c r="L9517" t="s">
        <v>145</v>
      </c>
      <c r="M9517">
        <v>2024</v>
      </c>
      <c r="N9517" t="s">
        <v>84</v>
      </c>
      <c r="O9517" t="s">
        <v>8563</v>
      </c>
      <c r="P9517" t="s">
        <v>748</v>
      </c>
    </row>
    <row r="9518" spans="1:16" x14ac:dyDescent="0.45">
      <c r="A9518">
        <v>9517</v>
      </c>
      <c r="B9518" s="10">
        <v>45621</v>
      </c>
      <c r="C9518">
        <v>5227</v>
      </c>
      <c r="D9518" t="s">
        <v>80</v>
      </c>
      <c r="E9518">
        <v>19</v>
      </c>
      <c r="F9518" t="s">
        <v>102</v>
      </c>
      <c r="G9518">
        <v>5</v>
      </c>
      <c r="H9518">
        <v>4731.22</v>
      </c>
      <c r="I9518">
        <v>23656.1</v>
      </c>
      <c r="J9518" t="s">
        <v>95</v>
      </c>
      <c r="K9518" t="s">
        <v>82</v>
      </c>
      <c r="L9518" t="s">
        <v>145</v>
      </c>
      <c r="M9518">
        <v>2024</v>
      </c>
      <c r="N9518" t="s">
        <v>84</v>
      </c>
      <c r="O9518" t="s">
        <v>8866</v>
      </c>
      <c r="P9518" t="s">
        <v>748</v>
      </c>
    </row>
    <row r="9519" spans="1:16" x14ac:dyDescent="0.45">
      <c r="A9519">
        <v>9518</v>
      </c>
      <c r="B9519" s="10">
        <v>45621</v>
      </c>
      <c r="C9519">
        <v>6775</v>
      </c>
      <c r="D9519" t="s">
        <v>89</v>
      </c>
      <c r="E9519">
        <v>39</v>
      </c>
      <c r="F9519" t="s">
        <v>9</v>
      </c>
      <c r="G9519">
        <v>1</v>
      </c>
      <c r="H9519">
        <v>3536.07</v>
      </c>
      <c r="I9519">
        <v>3536.07</v>
      </c>
      <c r="J9519" t="s">
        <v>97</v>
      </c>
      <c r="K9519" t="s">
        <v>82</v>
      </c>
      <c r="L9519" t="s">
        <v>145</v>
      </c>
      <c r="M9519">
        <v>2024</v>
      </c>
      <c r="N9519" t="s">
        <v>84</v>
      </c>
      <c r="O9519" t="s">
        <v>5309</v>
      </c>
      <c r="P9519" t="s">
        <v>86</v>
      </c>
    </row>
    <row r="9520" spans="1:16" x14ac:dyDescent="0.45">
      <c r="A9520">
        <v>9519</v>
      </c>
      <c r="B9520" s="10">
        <v>45621</v>
      </c>
      <c r="C9520">
        <v>4849</v>
      </c>
      <c r="D9520" t="s">
        <v>89</v>
      </c>
      <c r="E9520">
        <v>39</v>
      </c>
      <c r="F9520" t="s">
        <v>9</v>
      </c>
      <c r="G9520">
        <v>4</v>
      </c>
      <c r="H9520">
        <v>1044.1600000000001</v>
      </c>
      <c r="I9520">
        <v>4176.6400000000003</v>
      </c>
      <c r="J9520" t="s">
        <v>97</v>
      </c>
      <c r="K9520" t="s">
        <v>82</v>
      </c>
      <c r="L9520" t="s">
        <v>145</v>
      </c>
      <c r="M9520">
        <v>2024</v>
      </c>
      <c r="N9520" t="s">
        <v>84</v>
      </c>
      <c r="O9520" t="s">
        <v>1891</v>
      </c>
      <c r="P9520" t="s">
        <v>86</v>
      </c>
    </row>
    <row r="9521" spans="1:16" x14ac:dyDescent="0.45">
      <c r="A9521">
        <v>9520</v>
      </c>
      <c r="B9521" s="10">
        <v>45621</v>
      </c>
      <c r="C9521">
        <v>6228</v>
      </c>
      <c r="D9521" t="s">
        <v>89</v>
      </c>
      <c r="E9521">
        <v>58</v>
      </c>
      <c r="F9521" t="s">
        <v>7</v>
      </c>
      <c r="G9521">
        <v>4</v>
      </c>
      <c r="H9521">
        <v>3111.51</v>
      </c>
      <c r="I9521">
        <v>12446.04</v>
      </c>
      <c r="J9521" t="s">
        <v>81</v>
      </c>
      <c r="K9521" t="s">
        <v>82</v>
      </c>
      <c r="L9521" t="s">
        <v>145</v>
      </c>
      <c r="M9521">
        <v>2024</v>
      </c>
      <c r="N9521" t="s">
        <v>84</v>
      </c>
      <c r="O9521" t="s">
        <v>1562</v>
      </c>
      <c r="P9521" t="s">
        <v>86</v>
      </c>
    </row>
    <row r="9522" spans="1:16" x14ac:dyDescent="0.45">
      <c r="A9522">
        <v>9521</v>
      </c>
      <c r="B9522" s="10">
        <v>45622</v>
      </c>
      <c r="C9522">
        <v>7849</v>
      </c>
      <c r="D9522" t="s">
        <v>80</v>
      </c>
      <c r="E9522">
        <v>48</v>
      </c>
      <c r="F9522" t="s">
        <v>9</v>
      </c>
      <c r="G9522">
        <v>2</v>
      </c>
      <c r="H9522">
        <v>1048.97</v>
      </c>
      <c r="I9522">
        <v>2097.94</v>
      </c>
      <c r="J9522" t="s">
        <v>93</v>
      </c>
      <c r="K9522" t="s">
        <v>82</v>
      </c>
      <c r="L9522" t="s">
        <v>145</v>
      </c>
      <c r="M9522">
        <v>2024</v>
      </c>
      <c r="N9522" t="s">
        <v>84</v>
      </c>
      <c r="O9522" t="s">
        <v>318</v>
      </c>
      <c r="P9522" t="s">
        <v>86</v>
      </c>
    </row>
    <row r="9523" spans="1:16" x14ac:dyDescent="0.45">
      <c r="A9523">
        <v>9522</v>
      </c>
      <c r="B9523" s="10">
        <v>45622</v>
      </c>
      <c r="C9523">
        <v>2058</v>
      </c>
      <c r="D9523" t="s">
        <v>80</v>
      </c>
      <c r="E9523">
        <v>62</v>
      </c>
      <c r="F9523" t="s">
        <v>8</v>
      </c>
      <c r="G9523">
        <v>3</v>
      </c>
      <c r="H9523">
        <v>2816.3</v>
      </c>
      <c r="I9523">
        <v>8448.9</v>
      </c>
      <c r="J9523" t="s">
        <v>81</v>
      </c>
      <c r="K9523" t="s">
        <v>82</v>
      </c>
      <c r="L9523" t="s">
        <v>145</v>
      </c>
      <c r="M9523">
        <v>2024</v>
      </c>
      <c r="N9523" t="s">
        <v>84</v>
      </c>
      <c r="O9523" t="s">
        <v>8473</v>
      </c>
      <c r="P9523" t="s">
        <v>748</v>
      </c>
    </row>
    <row r="9524" spans="1:16" x14ac:dyDescent="0.45">
      <c r="A9524">
        <v>9523</v>
      </c>
      <c r="B9524" s="10">
        <v>45622</v>
      </c>
      <c r="C9524">
        <v>3322</v>
      </c>
      <c r="D9524" t="s">
        <v>89</v>
      </c>
      <c r="E9524">
        <v>31</v>
      </c>
      <c r="F9524" t="s">
        <v>7</v>
      </c>
      <c r="G9524">
        <v>5</v>
      </c>
      <c r="H9524">
        <v>3960.18</v>
      </c>
      <c r="I9524">
        <v>19800.900000000001</v>
      </c>
      <c r="J9524" t="s">
        <v>87</v>
      </c>
      <c r="K9524" t="s">
        <v>82</v>
      </c>
      <c r="L9524" t="s">
        <v>145</v>
      </c>
      <c r="M9524">
        <v>2024</v>
      </c>
      <c r="N9524" t="s">
        <v>84</v>
      </c>
      <c r="O9524" t="s">
        <v>9027</v>
      </c>
      <c r="P9524" t="s">
        <v>748</v>
      </c>
    </row>
    <row r="9525" spans="1:16" x14ac:dyDescent="0.45">
      <c r="A9525">
        <v>9524</v>
      </c>
      <c r="B9525" s="10">
        <v>45622</v>
      </c>
      <c r="C9525">
        <v>9378</v>
      </c>
      <c r="D9525" t="s">
        <v>80</v>
      </c>
      <c r="E9525">
        <v>46</v>
      </c>
      <c r="F9525" t="s">
        <v>5</v>
      </c>
      <c r="G9525">
        <v>3</v>
      </c>
      <c r="H9525">
        <v>4071.9</v>
      </c>
      <c r="I9525">
        <v>12215.7</v>
      </c>
      <c r="J9525" t="s">
        <v>93</v>
      </c>
      <c r="K9525" t="s">
        <v>82</v>
      </c>
      <c r="L9525" t="s">
        <v>145</v>
      </c>
      <c r="M9525">
        <v>2024</v>
      </c>
      <c r="N9525" t="s">
        <v>668</v>
      </c>
      <c r="O9525" t="s">
        <v>9554</v>
      </c>
      <c r="P9525" t="s">
        <v>86</v>
      </c>
    </row>
    <row r="9526" spans="1:16" x14ac:dyDescent="0.45">
      <c r="A9526">
        <v>9525</v>
      </c>
      <c r="B9526" s="10">
        <v>45622</v>
      </c>
      <c r="C9526">
        <v>1948</v>
      </c>
      <c r="D9526" t="s">
        <v>80</v>
      </c>
      <c r="E9526">
        <v>52</v>
      </c>
      <c r="F9526" t="s">
        <v>7</v>
      </c>
      <c r="G9526">
        <v>1</v>
      </c>
      <c r="H9526">
        <v>3271.58</v>
      </c>
      <c r="I9526">
        <v>3271.58</v>
      </c>
      <c r="J9526" t="s">
        <v>93</v>
      </c>
      <c r="K9526" t="s">
        <v>82</v>
      </c>
      <c r="L9526" t="s">
        <v>145</v>
      </c>
      <c r="M9526">
        <v>2024</v>
      </c>
      <c r="N9526" t="s">
        <v>84</v>
      </c>
      <c r="O9526" t="s">
        <v>5737</v>
      </c>
      <c r="P9526" t="s">
        <v>86</v>
      </c>
    </row>
    <row r="9527" spans="1:16" x14ac:dyDescent="0.45">
      <c r="A9527">
        <v>9526</v>
      </c>
      <c r="B9527" s="10">
        <v>45622</v>
      </c>
      <c r="C9527">
        <v>9179</v>
      </c>
      <c r="D9527" t="s">
        <v>89</v>
      </c>
      <c r="E9527">
        <v>26</v>
      </c>
      <c r="F9527" t="s">
        <v>6</v>
      </c>
      <c r="G9527">
        <v>2</v>
      </c>
      <c r="H9527">
        <v>3927.37</v>
      </c>
      <c r="I9527">
        <v>7854.74</v>
      </c>
      <c r="J9527" t="s">
        <v>87</v>
      </c>
      <c r="K9527" t="s">
        <v>82</v>
      </c>
      <c r="L9527" t="s">
        <v>145</v>
      </c>
      <c r="M9527">
        <v>2024</v>
      </c>
      <c r="N9527" t="s">
        <v>668</v>
      </c>
      <c r="O9527" t="s">
        <v>9937</v>
      </c>
      <c r="P9527" t="s">
        <v>86</v>
      </c>
    </row>
    <row r="9528" spans="1:16" x14ac:dyDescent="0.45">
      <c r="A9528">
        <v>9527</v>
      </c>
      <c r="B9528" s="10">
        <v>45622</v>
      </c>
      <c r="C9528">
        <v>5359</v>
      </c>
      <c r="D9528" t="s">
        <v>89</v>
      </c>
      <c r="E9528">
        <v>64</v>
      </c>
      <c r="F9528" t="s">
        <v>6</v>
      </c>
      <c r="G9528">
        <v>5</v>
      </c>
      <c r="H9528">
        <v>2387.5700000000002</v>
      </c>
      <c r="I9528">
        <v>11937.85</v>
      </c>
      <c r="J9528" t="s">
        <v>81</v>
      </c>
      <c r="K9528" t="s">
        <v>82</v>
      </c>
      <c r="L9528" t="s">
        <v>145</v>
      </c>
      <c r="M9528">
        <v>2024</v>
      </c>
      <c r="N9528" t="s">
        <v>84</v>
      </c>
      <c r="O9528" t="s">
        <v>4817</v>
      </c>
      <c r="P9528" t="s">
        <v>86</v>
      </c>
    </row>
    <row r="9529" spans="1:16" x14ac:dyDescent="0.45">
      <c r="A9529">
        <v>9528</v>
      </c>
      <c r="B9529" s="10">
        <v>45622</v>
      </c>
      <c r="C9529">
        <v>6660</v>
      </c>
      <c r="D9529" t="s">
        <v>80</v>
      </c>
      <c r="E9529">
        <v>49</v>
      </c>
      <c r="F9529" t="s">
        <v>7</v>
      </c>
      <c r="G9529">
        <v>1</v>
      </c>
      <c r="H9529">
        <v>2775.75</v>
      </c>
      <c r="I9529">
        <v>2775.75</v>
      </c>
      <c r="J9529" t="s">
        <v>93</v>
      </c>
      <c r="K9529" t="s">
        <v>82</v>
      </c>
      <c r="L9529" t="s">
        <v>145</v>
      </c>
      <c r="M9529">
        <v>2024</v>
      </c>
      <c r="N9529" t="s">
        <v>84</v>
      </c>
      <c r="O9529" t="s">
        <v>5738</v>
      </c>
      <c r="P9529" t="s">
        <v>86</v>
      </c>
    </row>
    <row r="9530" spans="1:16" x14ac:dyDescent="0.45">
      <c r="A9530">
        <v>9529</v>
      </c>
      <c r="B9530" s="10">
        <v>45622</v>
      </c>
      <c r="C9530">
        <v>8254</v>
      </c>
      <c r="D9530" t="s">
        <v>80</v>
      </c>
      <c r="E9530">
        <v>44</v>
      </c>
      <c r="F9530" t="s">
        <v>102</v>
      </c>
      <c r="G9530">
        <v>3</v>
      </c>
      <c r="H9530">
        <v>4404.05</v>
      </c>
      <c r="I9530">
        <v>13212.15</v>
      </c>
      <c r="J9530" t="s">
        <v>97</v>
      </c>
      <c r="K9530" t="s">
        <v>82</v>
      </c>
      <c r="L9530" t="s">
        <v>145</v>
      </c>
      <c r="M9530">
        <v>2024</v>
      </c>
      <c r="N9530" t="s">
        <v>84</v>
      </c>
      <c r="O9530" t="s">
        <v>8645</v>
      </c>
      <c r="P9530" t="s">
        <v>748</v>
      </c>
    </row>
    <row r="9531" spans="1:16" x14ac:dyDescent="0.45">
      <c r="A9531">
        <v>9530</v>
      </c>
      <c r="B9531" s="10">
        <v>45622</v>
      </c>
      <c r="C9531">
        <v>9401</v>
      </c>
      <c r="D9531" t="s">
        <v>89</v>
      </c>
      <c r="E9531">
        <v>27</v>
      </c>
      <c r="F9531" t="s">
        <v>9</v>
      </c>
      <c r="G9531">
        <v>2</v>
      </c>
      <c r="H9531">
        <v>2490.75</v>
      </c>
      <c r="I9531">
        <v>4981.5</v>
      </c>
      <c r="J9531" t="s">
        <v>87</v>
      </c>
      <c r="K9531" t="s">
        <v>82</v>
      </c>
      <c r="L9531" t="s">
        <v>145</v>
      </c>
      <c r="M9531">
        <v>2024</v>
      </c>
      <c r="N9531" t="s">
        <v>84</v>
      </c>
      <c r="O9531" t="s">
        <v>3889</v>
      </c>
      <c r="P9531" t="s">
        <v>86</v>
      </c>
    </row>
    <row r="9532" spans="1:16" x14ac:dyDescent="0.45">
      <c r="A9532">
        <v>9531</v>
      </c>
      <c r="B9532" s="10">
        <v>45622</v>
      </c>
      <c r="C9532">
        <v>3093</v>
      </c>
      <c r="D9532" t="s">
        <v>89</v>
      </c>
      <c r="E9532">
        <v>42</v>
      </c>
      <c r="F9532" t="s">
        <v>6</v>
      </c>
      <c r="G9532">
        <v>5</v>
      </c>
      <c r="H9532">
        <v>1787.1</v>
      </c>
      <c r="I9532">
        <v>8935.5</v>
      </c>
      <c r="J9532" t="s">
        <v>97</v>
      </c>
      <c r="K9532" t="s">
        <v>82</v>
      </c>
      <c r="L9532" t="s">
        <v>145</v>
      </c>
      <c r="M9532">
        <v>2024</v>
      </c>
      <c r="N9532" t="s">
        <v>84</v>
      </c>
      <c r="O9532" t="s">
        <v>4603</v>
      </c>
      <c r="P9532" t="s">
        <v>86</v>
      </c>
    </row>
    <row r="9533" spans="1:16" x14ac:dyDescent="0.45">
      <c r="A9533">
        <v>9532</v>
      </c>
      <c r="B9533" s="10">
        <v>45622</v>
      </c>
      <c r="C9533">
        <v>2563</v>
      </c>
      <c r="D9533" t="s">
        <v>89</v>
      </c>
      <c r="E9533">
        <v>62</v>
      </c>
      <c r="F9533" t="s">
        <v>6</v>
      </c>
      <c r="G9533">
        <v>3</v>
      </c>
      <c r="H9533">
        <v>3995.11</v>
      </c>
      <c r="I9533">
        <v>11985.33</v>
      </c>
      <c r="J9533" t="s">
        <v>81</v>
      </c>
      <c r="K9533" t="s">
        <v>82</v>
      </c>
      <c r="L9533" t="s">
        <v>145</v>
      </c>
      <c r="M9533">
        <v>2024</v>
      </c>
      <c r="N9533" t="s">
        <v>668</v>
      </c>
      <c r="O9533" t="s">
        <v>9555</v>
      </c>
      <c r="P9533" t="s">
        <v>86</v>
      </c>
    </row>
    <row r="9534" spans="1:16" x14ac:dyDescent="0.45">
      <c r="A9534">
        <v>9533</v>
      </c>
      <c r="B9534" s="10">
        <v>45622</v>
      </c>
      <c r="C9534">
        <v>9217</v>
      </c>
      <c r="D9534" t="s">
        <v>80</v>
      </c>
      <c r="E9534">
        <v>50</v>
      </c>
      <c r="F9534" t="s">
        <v>8</v>
      </c>
      <c r="G9534">
        <v>5</v>
      </c>
      <c r="H9534">
        <v>299.83999999999997</v>
      </c>
      <c r="I9534">
        <v>1499.2</v>
      </c>
      <c r="J9534" t="s">
        <v>93</v>
      </c>
      <c r="K9534" t="s">
        <v>567</v>
      </c>
      <c r="L9534" t="s">
        <v>145</v>
      </c>
      <c r="M9534">
        <v>2024</v>
      </c>
      <c r="N9534" t="s">
        <v>84</v>
      </c>
      <c r="O9534" t="s">
        <v>8808</v>
      </c>
      <c r="P9534" t="s">
        <v>748</v>
      </c>
    </row>
    <row r="9535" spans="1:16" x14ac:dyDescent="0.45">
      <c r="A9535">
        <v>9534</v>
      </c>
      <c r="B9535" s="10">
        <v>45622</v>
      </c>
      <c r="C9535">
        <v>1174</v>
      </c>
      <c r="D9535" t="s">
        <v>80</v>
      </c>
      <c r="E9535">
        <v>28</v>
      </c>
      <c r="F9535" t="s">
        <v>9</v>
      </c>
      <c r="G9535">
        <v>2</v>
      </c>
      <c r="H9535">
        <v>4793.87</v>
      </c>
      <c r="I9535">
        <v>9587.74</v>
      </c>
      <c r="J9535" t="s">
        <v>87</v>
      </c>
      <c r="K9535" t="s">
        <v>82</v>
      </c>
      <c r="L9535" t="s">
        <v>145</v>
      </c>
      <c r="M9535">
        <v>2024</v>
      </c>
      <c r="N9535" t="s">
        <v>84</v>
      </c>
      <c r="O9535" t="s">
        <v>3890</v>
      </c>
      <c r="P9535" t="s">
        <v>86</v>
      </c>
    </row>
    <row r="9536" spans="1:16" x14ac:dyDescent="0.45">
      <c r="A9536">
        <v>9535</v>
      </c>
      <c r="B9536" s="10">
        <v>45623</v>
      </c>
      <c r="C9536">
        <v>2334</v>
      </c>
      <c r="D9536" t="s">
        <v>89</v>
      </c>
      <c r="E9536">
        <v>54</v>
      </c>
      <c r="F9536" t="s">
        <v>6</v>
      </c>
      <c r="G9536">
        <v>2</v>
      </c>
      <c r="H9536">
        <v>1733.32</v>
      </c>
      <c r="I9536">
        <v>3466.64</v>
      </c>
      <c r="J9536" t="s">
        <v>93</v>
      </c>
      <c r="K9536" t="s">
        <v>82</v>
      </c>
      <c r="L9536" t="s">
        <v>145</v>
      </c>
      <c r="M9536">
        <v>2024</v>
      </c>
      <c r="N9536" t="s">
        <v>84</v>
      </c>
      <c r="O9536" t="s">
        <v>319</v>
      </c>
      <c r="P9536" t="s">
        <v>86</v>
      </c>
    </row>
    <row r="9537" spans="1:16" x14ac:dyDescent="0.45">
      <c r="A9537">
        <v>9536</v>
      </c>
      <c r="B9537" s="10">
        <v>45623</v>
      </c>
      <c r="C9537">
        <v>1321</v>
      </c>
      <c r="D9537" t="s">
        <v>89</v>
      </c>
      <c r="E9537">
        <v>26</v>
      </c>
      <c r="F9537" t="s">
        <v>102</v>
      </c>
      <c r="G9537">
        <v>3</v>
      </c>
      <c r="H9537">
        <v>3166.6</v>
      </c>
      <c r="I9537">
        <v>9499.7999999999993</v>
      </c>
      <c r="J9537" t="s">
        <v>87</v>
      </c>
      <c r="K9537" t="s">
        <v>82</v>
      </c>
      <c r="L9537" t="s">
        <v>145</v>
      </c>
      <c r="M9537">
        <v>2024</v>
      </c>
      <c r="N9537" t="s">
        <v>84</v>
      </c>
      <c r="O9537" t="s">
        <v>6212</v>
      </c>
      <c r="P9537" t="s">
        <v>86</v>
      </c>
    </row>
    <row r="9538" spans="1:16" x14ac:dyDescent="0.45">
      <c r="A9538">
        <v>9537</v>
      </c>
      <c r="B9538" s="10">
        <v>45623</v>
      </c>
      <c r="C9538">
        <v>6698</v>
      </c>
      <c r="D9538" t="s">
        <v>89</v>
      </c>
      <c r="E9538">
        <v>24</v>
      </c>
      <c r="F9538" t="s">
        <v>6</v>
      </c>
      <c r="G9538">
        <v>5</v>
      </c>
      <c r="H9538">
        <v>3443</v>
      </c>
      <c r="I9538">
        <v>17215</v>
      </c>
      <c r="J9538" t="s">
        <v>95</v>
      </c>
      <c r="K9538" t="s">
        <v>82</v>
      </c>
      <c r="L9538" t="s">
        <v>145</v>
      </c>
      <c r="M9538">
        <v>2024</v>
      </c>
      <c r="N9538" t="s">
        <v>84</v>
      </c>
      <c r="O9538" t="s">
        <v>4981</v>
      </c>
      <c r="P9538" t="s">
        <v>86</v>
      </c>
    </row>
    <row r="9539" spans="1:16" x14ac:dyDescent="0.45">
      <c r="A9539">
        <v>9538</v>
      </c>
      <c r="B9539" s="10">
        <v>45623</v>
      </c>
      <c r="C9539">
        <v>6604</v>
      </c>
      <c r="D9539" t="s">
        <v>89</v>
      </c>
      <c r="E9539">
        <v>24</v>
      </c>
      <c r="F9539" t="s">
        <v>9</v>
      </c>
      <c r="G9539">
        <v>4</v>
      </c>
      <c r="H9539">
        <v>728.54</v>
      </c>
      <c r="I9539">
        <v>2914.16</v>
      </c>
      <c r="J9539" t="s">
        <v>95</v>
      </c>
      <c r="K9539" t="s">
        <v>82</v>
      </c>
      <c r="L9539" t="s">
        <v>145</v>
      </c>
      <c r="M9539">
        <v>2024</v>
      </c>
      <c r="N9539" t="s">
        <v>668</v>
      </c>
      <c r="O9539" t="s">
        <v>10084</v>
      </c>
      <c r="P9539" t="s">
        <v>86</v>
      </c>
    </row>
    <row r="9540" spans="1:16" x14ac:dyDescent="0.45">
      <c r="A9540">
        <v>9539</v>
      </c>
      <c r="B9540" s="10">
        <v>45623</v>
      </c>
      <c r="C9540">
        <v>7742</v>
      </c>
      <c r="D9540" t="s">
        <v>80</v>
      </c>
      <c r="E9540">
        <v>51</v>
      </c>
      <c r="F9540" t="s">
        <v>8</v>
      </c>
      <c r="G9540">
        <v>1</v>
      </c>
      <c r="H9540">
        <v>4123.16</v>
      </c>
      <c r="I9540">
        <v>4123.16</v>
      </c>
      <c r="J9540" t="s">
        <v>93</v>
      </c>
      <c r="K9540" t="s">
        <v>82</v>
      </c>
      <c r="L9540" t="s">
        <v>145</v>
      </c>
      <c r="M9540">
        <v>2024</v>
      </c>
      <c r="N9540" t="s">
        <v>84</v>
      </c>
      <c r="O9540" t="s">
        <v>5739</v>
      </c>
      <c r="P9540" t="s">
        <v>86</v>
      </c>
    </row>
    <row r="9541" spans="1:16" x14ac:dyDescent="0.45">
      <c r="A9541">
        <v>9540</v>
      </c>
      <c r="B9541" s="10">
        <v>45623</v>
      </c>
      <c r="C9541">
        <v>8436</v>
      </c>
      <c r="D9541" t="s">
        <v>89</v>
      </c>
      <c r="E9541">
        <v>36</v>
      </c>
      <c r="F9541" t="s">
        <v>9</v>
      </c>
      <c r="G9541">
        <v>2</v>
      </c>
      <c r="H9541">
        <v>2881.96</v>
      </c>
      <c r="I9541">
        <v>5763.92</v>
      </c>
      <c r="J9541" t="s">
        <v>97</v>
      </c>
      <c r="K9541" t="s">
        <v>82</v>
      </c>
      <c r="L9541" t="s">
        <v>145</v>
      </c>
      <c r="M9541">
        <v>2024</v>
      </c>
      <c r="N9541" t="s">
        <v>84</v>
      </c>
      <c r="O9541" t="s">
        <v>2926</v>
      </c>
      <c r="P9541" t="s">
        <v>86</v>
      </c>
    </row>
    <row r="9542" spans="1:16" x14ac:dyDescent="0.45">
      <c r="A9542">
        <v>9541</v>
      </c>
      <c r="B9542" s="10">
        <v>45623</v>
      </c>
      <c r="C9542">
        <v>9524</v>
      </c>
      <c r="D9542" t="s">
        <v>89</v>
      </c>
      <c r="E9542">
        <v>37</v>
      </c>
      <c r="F9542" t="s">
        <v>102</v>
      </c>
      <c r="G9542">
        <v>5</v>
      </c>
      <c r="H9542">
        <v>1673.25</v>
      </c>
      <c r="I9542">
        <v>8366.25</v>
      </c>
      <c r="J9542" t="s">
        <v>97</v>
      </c>
      <c r="K9542" t="s">
        <v>82</v>
      </c>
      <c r="L9542" t="s">
        <v>145</v>
      </c>
      <c r="M9542">
        <v>2024</v>
      </c>
      <c r="N9542" t="s">
        <v>84</v>
      </c>
      <c r="O9542" t="s">
        <v>4604</v>
      </c>
      <c r="P9542" t="s">
        <v>86</v>
      </c>
    </row>
    <row r="9543" spans="1:16" x14ac:dyDescent="0.45">
      <c r="A9543">
        <v>9542</v>
      </c>
      <c r="B9543" s="10">
        <v>45623</v>
      </c>
      <c r="C9543">
        <v>6674</v>
      </c>
      <c r="D9543" t="s">
        <v>80</v>
      </c>
      <c r="E9543">
        <v>59</v>
      </c>
      <c r="F9543" t="s">
        <v>8</v>
      </c>
      <c r="G9543">
        <v>3</v>
      </c>
      <c r="H9543">
        <v>4260.8999999999996</v>
      </c>
      <c r="I9543">
        <v>12782.7</v>
      </c>
      <c r="J9543" t="s">
        <v>81</v>
      </c>
      <c r="K9543" t="s">
        <v>82</v>
      </c>
      <c r="L9543" t="s">
        <v>145</v>
      </c>
      <c r="M9543">
        <v>2024</v>
      </c>
      <c r="N9543" t="s">
        <v>668</v>
      </c>
      <c r="O9543" t="s">
        <v>9271</v>
      </c>
      <c r="P9543" t="s">
        <v>748</v>
      </c>
    </row>
    <row r="9544" spans="1:16" x14ac:dyDescent="0.45">
      <c r="A9544">
        <v>9543</v>
      </c>
      <c r="B9544" s="10">
        <v>45623</v>
      </c>
      <c r="C9544">
        <v>6002</v>
      </c>
      <c r="D9544" t="s">
        <v>89</v>
      </c>
      <c r="E9544">
        <v>42</v>
      </c>
      <c r="F9544" t="s">
        <v>9</v>
      </c>
      <c r="G9544">
        <v>3</v>
      </c>
      <c r="H9544">
        <v>3144.15</v>
      </c>
      <c r="I9544">
        <v>9432.4500000000007</v>
      </c>
      <c r="J9544" t="s">
        <v>97</v>
      </c>
      <c r="K9544" t="s">
        <v>82</v>
      </c>
      <c r="L9544" t="s">
        <v>145</v>
      </c>
      <c r="M9544">
        <v>2024</v>
      </c>
      <c r="N9544" t="s">
        <v>668</v>
      </c>
      <c r="O9544" t="s">
        <v>9556</v>
      </c>
      <c r="P9544" t="s">
        <v>86</v>
      </c>
    </row>
    <row r="9545" spans="1:16" x14ac:dyDescent="0.45">
      <c r="A9545">
        <v>9544</v>
      </c>
      <c r="B9545" s="10">
        <v>45623</v>
      </c>
      <c r="C9545">
        <v>1910</v>
      </c>
      <c r="D9545" t="s">
        <v>80</v>
      </c>
      <c r="E9545">
        <v>22</v>
      </c>
      <c r="F9545" t="s">
        <v>102</v>
      </c>
      <c r="G9545">
        <v>2</v>
      </c>
      <c r="H9545">
        <v>3939.6</v>
      </c>
      <c r="I9545">
        <v>7879.2</v>
      </c>
      <c r="J9545" t="s">
        <v>95</v>
      </c>
      <c r="K9545" t="s">
        <v>82</v>
      </c>
      <c r="L9545" t="s">
        <v>145</v>
      </c>
      <c r="M9545">
        <v>2024</v>
      </c>
      <c r="N9545" t="s">
        <v>84</v>
      </c>
      <c r="O9545" t="s">
        <v>2638</v>
      </c>
      <c r="P9545" t="s">
        <v>86</v>
      </c>
    </row>
    <row r="9546" spans="1:16" x14ac:dyDescent="0.45">
      <c r="A9546">
        <v>9545</v>
      </c>
      <c r="B9546" s="10">
        <v>45623</v>
      </c>
      <c r="C9546">
        <v>1949</v>
      </c>
      <c r="D9546" t="s">
        <v>80</v>
      </c>
      <c r="E9546">
        <v>46</v>
      </c>
      <c r="F9546" t="s">
        <v>102</v>
      </c>
      <c r="G9546">
        <v>2</v>
      </c>
      <c r="H9546">
        <v>4961.93</v>
      </c>
      <c r="I9546">
        <v>9923.86</v>
      </c>
      <c r="J9546" t="s">
        <v>93</v>
      </c>
      <c r="K9546" t="s">
        <v>82</v>
      </c>
      <c r="L9546" t="s">
        <v>145</v>
      </c>
      <c r="M9546">
        <v>2024</v>
      </c>
      <c r="N9546" t="s">
        <v>84</v>
      </c>
      <c r="O9546" t="s">
        <v>3550</v>
      </c>
      <c r="P9546" t="s">
        <v>86</v>
      </c>
    </row>
    <row r="9547" spans="1:16" x14ac:dyDescent="0.45">
      <c r="A9547">
        <v>9546</v>
      </c>
      <c r="B9547" s="10">
        <v>45623</v>
      </c>
      <c r="C9547">
        <v>6425</v>
      </c>
      <c r="D9547" t="s">
        <v>80</v>
      </c>
      <c r="E9547">
        <v>44</v>
      </c>
      <c r="F9547" t="s">
        <v>7</v>
      </c>
      <c r="G9547">
        <v>4</v>
      </c>
      <c r="H9547">
        <v>694.87</v>
      </c>
      <c r="I9547">
        <v>2779.48</v>
      </c>
      <c r="J9547" t="s">
        <v>97</v>
      </c>
      <c r="K9547" t="s">
        <v>82</v>
      </c>
      <c r="L9547" t="s">
        <v>145</v>
      </c>
      <c r="M9547">
        <v>2024</v>
      </c>
      <c r="N9547" t="s">
        <v>84</v>
      </c>
      <c r="O9547" t="s">
        <v>1892</v>
      </c>
      <c r="P9547" t="s">
        <v>86</v>
      </c>
    </row>
    <row r="9548" spans="1:16" x14ac:dyDescent="0.45">
      <c r="A9548">
        <v>9547</v>
      </c>
      <c r="B9548" s="10">
        <v>45623</v>
      </c>
      <c r="C9548">
        <v>3514</v>
      </c>
      <c r="D9548" t="s">
        <v>89</v>
      </c>
      <c r="E9548">
        <v>42</v>
      </c>
      <c r="F9548" t="s">
        <v>6</v>
      </c>
      <c r="G9548">
        <v>3</v>
      </c>
      <c r="H9548">
        <v>3760.5</v>
      </c>
      <c r="I9548">
        <v>11281.5</v>
      </c>
      <c r="J9548" t="s">
        <v>97</v>
      </c>
      <c r="K9548" t="s">
        <v>82</v>
      </c>
      <c r="L9548" t="s">
        <v>145</v>
      </c>
      <c r="M9548">
        <v>2024</v>
      </c>
      <c r="N9548" t="s">
        <v>84</v>
      </c>
      <c r="O9548" t="s">
        <v>6425</v>
      </c>
      <c r="P9548" t="s">
        <v>86</v>
      </c>
    </row>
    <row r="9549" spans="1:16" x14ac:dyDescent="0.45">
      <c r="A9549">
        <v>9548</v>
      </c>
      <c r="B9549" s="10">
        <v>45624</v>
      </c>
      <c r="C9549">
        <v>8701</v>
      </c>
      <c r="D9549" t="s">
        <v>80</v>
      </c>
      <c r="E9549">
        <v>54</v>
      </c>
      <c r="F9549" t="s">
        <v>8</v>
      </c>
      <c r="G9549">
        <v>5</v>
      </c>
      <c r="H9549">
        <v>3800.47</v>
      </c>
      <c r="I9549">
        <v>19002.349999999999</v>
      </c>
      <c r="J9549" t="s">
        <v>93</v>
      </c>
      <c r="K9549" t="s">
        <v>82</v>
      </c>
      <c r="L9549" t="s">
        <v>145</v>
      </c>
      <c r="M9549">
        <v>2024</v>
      </c>
      <c r="N9549" t="s">
        <v>84</v>
      </c>
      <c r="O9549" t="s">
        <v>404</v>
      </c>
      <c r="P9549" t="s">
        <v>86</v>
      </c>
    </row>
    <row r="9550" spans="1:16" x14ac:dyDescent="0.45">
      <c r="A9550">
        <v>9549</v>
      </c>
      <c r="B9550" s="10">
        <v>45624</v>
      </c>
      <c r="C9550">
        <v>1100</v>
      </c>
      <c r="D9550" t="s">
        <v>89</v>
      </c>
      <c r="E9550">
        <v>32</v>
      </c>
      <c r="F9550" t="s">
        <v>8</v>
      </c>
      <c r="G9550">
        <v>1</v>
      </c>
      <c r="H9550">
        <v>4379.71</v>
      </c>
      <c r="I9550">
        <v>4379.71</v>
      </c>
      <c r="J9550" t="s">
        <v>87</v>
      </c>
      <c r="K9550" t="s">
        <v>82</v>
      </c>
      <c r="L9550" t="s">
        <v>145</v>
      </c>
      <c r="M9550">
        <v>2024</v>
      </c>
      <c r="N9550" t="s">
        <v>84</v>
      </c>
      <c r="O9550" t="s">
        <v>5514</v>
      </c>
      <c r="P9550" t="s">
        <v>86</v>
      </c>
    </row>
    <row r="9551" spans="1:16" x14ac:dyDescent="0.45">
      <c r="A9551">
        <v>9550</v>
      </c>
      <c r="B9551" s="10">
        <v>45624</v>
      </c>
      <c r="C9551">
        <v>5646</v>
      </c>
      <c r="D9551" t="s">
        <v>80</v>
      </c>
      <c r="E9551">
        <v>21</v>
      </c>
      <c r="F9551" t="s">
        <v>6</v>
      </c>
      <c r="G9551">
        <v>1</v>
      </c>
      <c r="H9551">
        <v>2069.92</v>
      </c>
      <c r="I9551">
        <v>2069.92</v>
      </c>
      <c r="J9551" t="s">
        <v>95</v>
      </c>
      <c r="K9551" t="s">
        <v>82</v>
      </c>
      <c r="L9551" t="s">
        <v>145</v>
      </c>
      <c r="M9551">
        <v>2024</v>
      </c>
      <c r="N9551" t="s">
        <v>84</v>
      </c>
      <c r="O9551" t="s">
        <v>5119</v>
      </c>
      <c r="P9551" t="s">
        <v>86</v>
      </c>
    </row>
    <row r="9552" spans="1:16" x14ac:dyDescent="0.45">
      <c r="A9552">
        <v>9551</v>
      </c>
      <c r="B9552" s="10">
        <v>45624</v>
      </c>
      <c r="C9552">
        <v>7945</v>
      </c>
      <c r="D9552" t="s">
        <v>80</v>
      </c>
      <c r="E9552">
        <v>31</v>
      </c>
      <c r="F9552" t="s">
        <v>9</v>
      </c>
      <c r="G9552">
        <v>4</v>
      </c>
      <c r="H9552">
        <v>4354.7700000000004</v>
      </c>
      <c r="I9552">
        <v>17419.080000000002</v>
      </c>
      <c r="J9552" t="s">
        <v>87</v>
      </c>
      <c r="K9552" t="s">
        <v>82</v>
      </c>
      <c r="L9552" t="s">
        <v>145</v>
      </c>
      <c r="M9552">
        <v>2024</v>
      </c>
      <c r="N9552" t="s">
        <v>84</v>
      </c>
      <c r="O9552" t="s">
        <v>1205</v>
      </c>
      <c r="P9552" t="s">
        <v>86</v>
      </c>
    </row>
    <row r="9553" spans="1:16" x14ac:dyDescent="0.45">
      <c r="A9553">
        <v>9552</v>
      </c>
      <c r="B9553" s="10">
        <v>45624</v>
      </c>
      <c r="C9553">
        <v>3400</v>
      </c>
      <c r="D9553" t="s">
        <v>80</v>
      </c>
      <c r="E9553">
        <v>34</v>
      </c>
      <c r="F9553" t="s">
        <v>7</v>
      </c>
      <c r="G9553">
        <v>5</v>
      </c>
      <c r="H9553">
        <v>3217.42</v>
      </c>
      <c r="I9553">
        <v>16087.1</v>
      </c>
      <c r="J9553" t="s">
        <v>87</v>
      </c>
      <c r="K9553" t="s">
        <v>82</v>
      </c>
      <c r="L9553" t="s">
        <v>145</v>
      </c>
      <c r="M9553">
        <v>2024</v>
      </c>
      <c r="N9553" t="s">
        <v>84</v>
      </c>
      <c r="O9553" t="s">
        <v>4129</v>
      </c>
      <c r="P9553" t="s">
        <v>86</v>
      </c>
    </row>
    <row r="9554" spans="1:16" x14ac:dyDescent="0.45">
      <c r="A9554">
        <v>9553</v>
      </c>
      <c r="B9554" s="10">
        <v>45624</v>
      </c>
      <c r="C9554">
        <v>6801</v>
      </c>
      <c r="D9554" t="s">
        <v>89</v>
      </c>
      <c r="E9554">
        <v>38</v>
      </c>
      <c r="F9554" t="s">
        <v>8</v>
      </c>
      <c r="G9554">
        <v>1</v>
      </c>
      <c r="H9554">
        <v>390.42</v>
      </c>
      <c r="I9554">
        <v>390.42</v>
      </c>
      <c r="J9554" t="s">
        <v>97</v>
      </c>
      <c r="K9554" t="s">
        <v>567</v>
      </c>
      <c r="L9554" t="s">
        <v>145</v>
      </c>
      <c r="M9554">
        <v>2024</v>
      </c>
      <c r="N9554" t="s">
        <v>84</v>
      </c>
      <c r="O9554" t="s">
        <v>8003</v>
      </c>
      <c r="P9554" t="s">
        <v>86</v>
      </c>
    </row>
    <row r="9555" spans="1:16" x14ac:dyDescent="0.45">
      <c r="A9555">
        <v>9554</v>
      </c>
      <c r="B9555" s="10">
        <v>45624</v>
      </c>
      <c r="C9555">
        <v>3343</v>
      </c>
      <c r="D9555" t="s">
        <v>89</v>
      </c>
      <c r="E9555">
        <v>33</v>
      </c>
      <c r="F9555" t="s">
        <v>102</v>
      </c>
      <c r="G9555">
        <v>1</v>
      </c>
      <c r="H9555">
        <v>206.01</v>
      </c>
      <c r="I9555">
        <v>206.01</v>
      </c>
      <c r="J9555" t="s">
        <v>87</v>
      </c>
      <c r="K9555" t="s">
        <v>567</v>
      </c>
      <c r="L9555" t="s">
        <v>145</v>
      </c>
      <c r="M9555">
        <v>2024</v>
      </c>
      <c r="N9555" t="s">
        <v>84</v>
      </c>
      <c r="O9555" t="s">
        <v>8278</v>
      </c>
      <c r="P9555" t="s">
        <v>86</v>
      </c>
    </row>
    <row r="9556" spans="1:16" x14ac:dyDescent="0.45">
      <c r="A9556">
        <v>9555</v>
      </c>
      <c r="B9556" s="10">
        <v>45624</v>
      </c>
      <c r="C9556">
        <v>1352</v>
      </c>
      <c r="D9556" t="s">
        <v>80</v>
      </c>
      <c r="E9556">
        <v>43</v>
      </c>
      <c r="F9556" t="s">
        <v>8</v>
      </c>
      <c r="G9556">
        <v>5</v>
      </c>
      <c r="H9556">
        <v>2433.35</v>
      </c>
      <c r="I9556">
        <v>12166.75</v>
      </c>
      <c r="J9556" t="s">
        <v>97</v>
      </c>
      <c r="K9556" t="s">
        <v>82</v>
      </c>
      <c r="L9556" t="s">
        <v>145</v>
      </c>
      <c r="M9556">
        <v>2024</v>
      </c>
      <c r="N9556" t="s">
        <v>84</v>
      </c>
      <c r="O9556" t="s">
        <v>4605</v>
      </c>
      <c r="P9556" t="s">
        <v>86</v>
      </c>
    </row>
    <row r="9557" spans="1:16" x14ac:dyDescent="0.45">
      <c r="A9557">
        <v>9556</v>
      </c>
      <c r="B9557" s="10">
        <v>45624</v>
      </c>
      <c r="C9557">
        <v>3955</v>
      </c>
      <c r="D9557" t="s">
        <v>89</v>
      </c>
      <c r="E9557">
        <v>26</v>
      </c>
      <c r="F9557" t="s">
        <v>7</v>
      </c>
      <c r="G9557">
        <v>5</v>
      </c>
      <c r="H9557">
        <v>3939.87</v>
      </c>
      <c r="I9557">
        <v>19699.349999999999</v>
      </c>
      <c r="J9557" t="s">
        <v>87</v>
      </c>
      <c r="K9557" t="s">
        <v>82</v>
      </c>
      <c r="L9557" t="s">
        <v>145</v>
      </c>
      <c r="M9557">
        <v>2024</v>
      </c>
      <c r="N9557" t="s">
        <v>84</v>
      </c>
      <c r="O9557" t="s">
        <v>4130</v>
      </c>
      <c r="P9557" t="s">
        <v>86</v>
      </c>
    </row>
    <row r="9558" spans="1:16" x14ac:dyDescent="0.45">
      <c r="A9558">
        <v>9557</v>
      </c>
      <c r="B9558" s="10">
        <v>45624</v>
      </c>
      <c r="C9558">
        <v>2018</v>
      </c>
      <c r="D9558" t="s">
        <v>80</v>
      </c>
      <c r="E9558">
        <v>19</v>
      </c>
      <c r="F9558" t="s">
        <v>6</v>
      </c>
      <c r="G9558">
        <v>2</v>
      </c>
      <c r="H9558">
        <v>1951.95</v>
      </c>
      <c r="I9558">
        <v>3903.9</v>
      </c>
      <c r="J9558" t="s">
        <v>95</v>
      </c>
      <c r="K9558" t="s">
        <v>82</v>
      </c>
      <c r="L9558" t="s">
        <v>145</v>
      </c>
      <c r="M9558">
        <v>2024</v>
      </c>
      <c r="N9558" t="s">
        <v>84</v>
      </c>
      <c r="O9558" t="s">
        <v>2639</v>
      </c>
      <c r="P9558" t="s">
        <v>86</v>
      </c>
    </row>
    <row r="9559" spans="1:16" x14ac:dyDescent="0.45">
      <c r="A9559">
        <v>9558</v>
      </c>
      <c r="B9559" s="10">
        <v>45624</v>
      </c>
      <c r="C9559">
        <v>2179</v>
      </c>
      <c r="D9559" t="s">
        <v>80</v>
      </c>
      <c r="E9559">
        <v>60</v>
      </c>
      <c r="F9559" t="s">
        <v>5</v>
      </c>
      <c r="G9559">
        <v>1</v>
      </c>
      <c r="H9559">
        <v>4266.57</v>
      </c>
      <c r="I9559">
        <v>4266.57</v>
      </c>
      <c r="J9559" t="s">
        <v>81</v>
      </c>
      <c r="K9559" t="s">
        <v>82</v>
      </c>
      <c r="L9559" t="s">
        <v>145</v>
      </c>
      <c r="M9559">
        <v>2024</v>
      </c>
      <c r="N9559" t="s">
        <v>84</v>
      </c>
      <c r="O9559" t="s">
        <v>5973</v>
      </c>
      <c r="P9559" t="s">
        <v>86</v>
      </c>
    </row>
    <row r="9560" spans="1:16" x14ac:dyDescent="0.45">
      <c r="A9560">
        <v>9559</v>
      </c>
      <c r="B9560" s="10">
        <v>45624</v>
      </c>
      <c r="C9560">
        <v>6193</v>
      </c>
      <c r="D9560" t="s">
        <v>80</v>
      </c>
      <c r="E9560">
        <v>32</v>
      </c>
      <c r="F9560" t="s">
        <v>6</v>
      </c>
      <c r="G9560">
        <v>1</v>
      </c>
      <c r="H9560">
        <v>2486</v>
      </c>
      <c r="I9560">
        <v>2486</v>
      </c>
      <c r="J9560" t="s">
        <v>87</v>
      </c>
      <c r="K9560" t="s">
        <v>82</v>
      </c>
      <c r="L9560" t="s">
        <v>145</v>
      </c>
      <c r="M9560">
        <v>2024</v>
      </c>
      <c r="N9560" t="s">
        <v>84</v>
      </c>
      <c r="O9560" t="s">
        <v>5515</v>
      </c>
      <c r="P9560" t="s">
        <v>86</v>
      </c>
    </row>
    <row r="9561" spans="1:16" x14ac:dyDescent="0.45">
      <c r="A9561">
        <v>9560</v>
      </c>
      <c r="B9561" s="10">
        <v>45624</v>
      </c>
      <c r="C9561">
        <v>4536</v>
      </c>
      <c r="D9561" t="s">
        <v>80</v>
      </c>
      <c r="E9561">
        <v>52</v>
      </c>
      <c r="F9561" t="s">
        <v>102</v>
      </c>
      <c r="G9561">
        <v>4</v>
      </c>
      <c r="H9561">
        <v>180.13</v>
      </c>
      <c r="I9561">
        <v>720.52</v>
      </c>
      <c r="J9561" t="s">
        <v>93</v>
      </c>
      <c r="K9561" t="s">
        <v>567</v>
      </c>
      <c r="L9561" t="s">
        <v>145</v>
      </c>
      <c r="M9561">
        <v>2024</v>
      </c>
      <c r="N9561" t="s">
        <v>84</v>
      </c>
      <c r="O9561" t="s">
        <v>7434</v>
      </c>
      <c r="P9561" t="s">
        <v>86</v>
      </c>
    </row>
    <row r="9562" spans="1:16" x14ac:dyDescent="0.45">
      <c r="A9562">
        <v>9561</v>
      </c>
      <c r="B9562" s="10">
        <v>45624</v>
      </c>
      <c r="C9562">
        <v>3502</v>
      </c>
      <c r="D9562" t="s">
        <v>89</v>
      </c>
      <c r="E9562">
        <v>41</v>
      </c>
      <c r="F9562" t="s">
        <v>8</v>
      </c>
      <c r="G9562">
        <v>2</v>
      </c>
      <c r="H9562">
        <v>4869.6400000000003</v>
      </c>
      <c r="I9562">
        <v>9739.2800000000007</v>
      </c>
      <c r="J9562" t="s">
        <v>97</v>
      </c>
      <c r="K9562" t="s">
        <v>82</v>
      </c>
      <c r="L9562" t="s">
        <v>145</v>
      </c>
      <c r="M9562">
        <v>2024</v>
      </c>
      <c r="N9562" t="s">
        <v>84</v>
      </c>
      <c r="O9562" t="s">
        <v>2927</v>
      </c>
      <c r="P9562" t="s">
        <v>86</v>
      </c>
    </row>
    <row r="9563" spans="1:16" x14ac:dyDescent="0.45">
      <c r="A9563">
        <v>9562</v>
      </c>
      <c r="B9563" s="10">
        <v>45625</v>
      </c>
      <c r="C9563">
        <v>4819</v>
      </c>
      <c r="D9563" t="s">
        <v>80</v>
      </c>
      <c r="E9563">
        <v>55</v>
      </c>
      <c r="F9563" t="s">
        <v>6</v>
      </c>
      <c r="G9563">
        <v>2</v>
      </c>
      <c r="H9563">
        <v>2473.58</v>
      </c>
      <c r="I9563">
        <v>4947.16</v>
      </c>
      <c r="J9563" t="s">
        <v>81</v>
      </c>
      <c r="K9563" t="s">
        <v>82</v>
      </c>
      <c r="L9563" t="s">
        <v>145</v>
      </c>
      <c r="M9563">
        <v>2024</v>
      </c>
      <c r="N9563" t="s">
        <v>668</v>
      </c>
      <c r="O9563" t="s">
        <v>744</v>
      </c>
      <c r="P9563" t="s">
        <v>86</v>
      </c>
    </row>
    <row r="9564" spans="1:16" x14ac:dyDescent="0.45">
      <c r="A9564">
        <v>9563</v>
      </c>
      <c r="B9564" s="10">
        <v>45625</v>
      </c>
      <c r="C9564">
        <v>7855</v>
      </c>
      <c r="D9564" t="s">
        <v>89</v>
      </c>
      <c r="E9564">
        <v>31</v>
      </c>
      <c r="F9564" t="s">
        <v>102</v>
      </c>
      <c r="G9564">
        <v>1</v>
      </c>
      <c r="H9564">
        <v>3268.17</v>
      </c>
      <c r="I9564">
        <v>3268.17</v>
      </c>
      <c r="J9564" t="s">
        <v>87</v>
      </c>
      <c r="K9564" t="s">
        <v>82</v>
      </c>
      <c r="L9564" t="s">
        <v>145</v>
      </c>
      <c r="M9564">
        <v>2024</v>
      </c>
      <c r="N9564" t="s">
        <v>84</v>
      </c>
      <c r="O9564" t="s">
        <v>5516</v>
      </c>
      <c r="P9564" t="s">
        <v>86</v>
      </c>
    </row>
    <row r="9565" spans="1:16" x14ac:dyDescent="0.45">
      <c r="A9565">
        <v>9564</v>
      </c>
      <c r="B9565" s="10">
        <v>45625</v>
      </c>
      <c r="C9565">
        <v>1979</v>
      </c>
      <c r="D9565" t="s">
        <v>80</v>
      </c>
      <c r="E9565">
        <v>54</v>
      </c>
      <c r="F9565" t="s">
        <v>9</v>
      </c>
      <c r="G9565">
        <v>3</v>
      </c>
      <c r="H9565">
        <v>1036.48</v>
      </c>
      <c r="I9565">
        <v>3109.44</v>
      </c>
      <c r="J9565" t="s">
        <v>93</v>
      </c>
      <c r="K9565" t="s">
        <v>82</v>
      </c>
      <c r="L9565" t="s">
        <v>145</v>
      </c>
      <c r="M9565">
        <v>2024</v>
      </c>
      <c r="N9565" t="s">
        <v>84</v>
      </c>
      <c r="O9565" t="s">
        <v>6635</v>
      </c>
      <c r="P9565" t="s">
        <v>86</v>
      </c>
    </row>
    <row r="9566" spans="1:16" x14ac:dyDescent="0.45">
      <c r="A9566">
        <v>9565</v>
      </c>
      <c r="B9566" s="10">
        <v>45625</v>
      </c>
      <c r="C9566">
        <v>1976</v>
      </c>
      <c r="D9566" t="s">
        <v>80</v>
      </c>
      <c r="E9566">
        <v>54</v>
      </c>
      <c r="F9566" t="s">
        <v>102</v>
      </c>
      <c r="G9566">
        <v>3</v>
      </c>
      <c r="H9566">
        <v>1521.79</v>
      </c>
      <c r="I9566">
        <v>4565.37</v>
      </c>
      <c r="J9566" t="s">
        <v>93</v>
      </c>
      <c r="K9566" t="s">
        <v>82</v>
      </c>
      <c r="L9566" t="s">
        <v>145</v>
      </c>
      <c r="M9566">
        <v>2024</v>
      </c>
      <c r="N9566" t="s">
        <v>668</v>
      </c>
      <c r="O9566" t="s">
        <v>9557</v>
      </c>
      <c r="P9566" t="s">
        <v>86</v>
      </c>
    </row>
    <row r="9567" spans="1:16" x14ac:dyDescent="0.45">
      <c r="A9567">
        <v>9566</v>
      </c>
      <c r="B9567" s="10">
        <v>45625</v>
      </c>
      <c r="C9567">
        <v>3280</v>
      </c>
      <c r="D9567" t="s">
        <v>80</v>
      </c>
      <c r="E9567">
        <v>23</v>
      </c>
      <c r="F9567" t="s">
        <v>8</v>
      </c>
      <c r="G9567">
        <v>5</v>
      </c>
      <c r="H9567">
        <v>2447.21</v>
      </c>
      <c r="I9567">
        <v>12236.05</v>
      </c>
      <c r="J9567" t="s">
        <v>95</v>
      </c>
      <c r="K9567" t="s">
        <v>82</v>
      </c>
      <c r="L9567" t="s">
        <v>145</v>
      </c>
      <c r="M9567">
        <v>2024</v>
      </c>
      <c r="N9567" t="s">
        <v>84</v>
      </c>
      <c r="O9567" t="s">
        <v>4982</v>
      </c>
      <c r="P9567" t="s">
        <v>86</v>
      </c>
    </row>
    <row r="9568" spans="1:16" x14ac:dyDescent="0.45">
      <c r="A9568">
        <v>9567</v>
      </c>
      <c r="B9568" s="10">
        <v>45625</v>
      </c>
      <c r="C9568">
        <v>6897</v>
      </c>
      <c r="D9568" t="s">
        <v>80</v>
      </c>
      <c r="E9568">
        <v>35</v>
      </c>
      <c r="F9568" t="s">
        <v>9</v>
      </c>
      <c r="G9568">
        <v>2</v>
      </c>
      <c r="H9568">
        <v>4288.1400000000003</v>
      </c>
      <c r="I9568">
        <v>8576.2800000000007</v>
      </c>
      <c r="J9568" t="s">
        <v>97</v>
      </c>
      <c r="K9568" t="s">
        <v>82</v>
      </c>
      <c r="L9568" t="s">
        <v>145</v>
      </c>
      <c r="M9568">
        <v>2024</v>
      </c>
      <c r="N9568" t="s">
        <v>84</v>
      </c>
      <c r="O9568" t="s">
        <v>2928</v>
      </c>
      <c r="P9568" t="s">
        <v>86</v>
      </c>
    </row>
    <row r="9569" spans="1:16" x14ac:dyDescent="0.45">
      <c r="A9569">
        <v>9568</v>
      </c>
      <c r="B9569" s="10">
        <v>45625</v>
      </c>
      <c r="C9569">
        <v>1107</v>
      </c>
      <c r="D9569" t="s">
        <v>80</v>
      </c>
      <c r="E9569">
        <v>39</v>
      </c>
      <c r="F9569" t="s">
        <v>9</v>
      </c>
      <c r="G9569">
        <v>1</v>
      </c>
      <c r="H9569">
        <v>554.66999999999996</v>
      </c>
      <c r="I9569">
        <v>554.66999999999996</v>
      </c>
      <c r="J9569" t="s">
        <v>97</v>
      </c>
      <c r="K9569" t="s">
        <v>567</v>
      </c>
      <c r="L9569" t="s">
        <v>145</v>
      </c>
      <c r="M9569">
        <v>2024</v>
      </c>
      <c r="N9569" t="s">
        <v>668</v>
      </c>
      <c r="O9569" t="s">
        <v>9458</v>
      </c>
      <c r="P9569" t="s">
        <v>86</v>
      </c>
    </row>
    <row r="9570" spans="1:16" x14ac:dyDescent="0.45">
      <c r="A9570">
        <v>9569</v>
      </c>
      <c r="B9570" s="10">
        <v>45625</v>
      </c>
      <c r="C9570">
        <v>2626</v>
      </c>
      <c r="D9570" t="s">
        <v>89</v>
      </c>
      <c r="E9570">
        <v>35</v>
      </c>
      <c r="F9570" t="s">
        <v>9</v>
      </c>
      <c r="G9570">
        <v>1</v>
      </c>
      <c r="H9570">
        <v>3912.68</v>
      </c>
      <c r="I9570">
        <v>3912.68</v>
      </c>
      <c r="J9570" t="s">
        <v>97</v>
      </c>
      <c r="K9570" t="s">
        <v>82</v>
      </c>
      <c r="L9570" t="s">
        <v>145</v>
      </c>
      <c r="M9570">
        <v>2024</v>
      </c>
      <c r="N9570" t="s">
        <v>84</v>
      </c>
      <c r="O9570" t="s">
        <v>5310</v>
      </c>
      <c r="P9570" t="s">
        <v>86</v>
      </c>
    </row>
    <row r="9571" spans="1:16" x14ac:dyDescent="0.45">
      <c r="A9571">
        <v>9570</v>
      </c>
      <c r="B9571" s="10">
        <v>45625</v>
      </c>
      <c r="C9571">
        <v>9895</v>
      </c>
      <c r="D9571" t="s">
        <v>89</v>
      </c>
      <c r="E9571">
        <v>19</v>
      </c>
      <c r="F9571" t="s">
        <v>5</v>
      </c>
      <c r="G9571">
        <v>1</v>
      </c>
      <c r="H9571">
        <v>2917.79</v>
      </c>
      <c r="I9571">
        <v>2917.79</v>
      </c>
      <c r="J9571" t="s">
        <v>95</v>
      </c>
      <c r="K9571" t="s">
        <v>82</v>
      </c>
      <c r="L9571" t="s">
        <v>145</v>
      </c>
      <c r="M9571">
        <v>2024</v>
      </c>
      <c r="N9571" t="s">
        <v>84</v>
      </c>
      <c r="O9571" t="s">
        <v>5120</v>
      </c>
      <c r="P9571" t="s">
        <v>86</v>
      </c>
    </row>
    <row r="9572" spans="1:16" x14ac:dyDescent="0.45">
      <c r="A9572">
        <v>9571</v>
      </c>
      <c r="B9572" s="10">
        <v>45625</v>
      </c>
      <c r="C9572">
        <v>7229</v>
      </c>
      <c r="D9572" t="s">
        <v>80</v>
      </c>
      <c r="E9572">
        <v>49</v>
      </c>
      <c r="F9572" t="s">
        <v>5</v>
      </c>
      <c r="G9572">
        <v>4</v>
      </c>
      <c r="H9572">
        <v>2523.34</v>
      </c>
      <c r="I9572">
        <v>10093.36</v>
      </c>
      <c r="J9572" t="s">
        <v>93</v>
      </c>
      <c r="K9572" t="s">
        <v>82</v>
      </c>
      <c r="L9572" t="s">
        <v>145</v>
      </c>
      <c r="M9572">
        <v>2024</v>
      </c>
      <c r="N9572" t="s">
        <v>84</v>
      </c>
      <c r="O9572" t="s">
        <v>2203</v>
      </c>
      <c r="P9572" t="s">
        <v>86</v>
      </c>
    </row>
    <row r="9573" spans="1:16" x14ac:dyDescent="0.45">
      <c r="A9573">
        <v>9572</v>
      </c>
      <c r="B9573" s="10">
        <v>45625</v>
      </c>
      <c r="C9573">
        <v>7877</v>
      </c>
      <c r="D9573" t="s">
        <v>89</v>
      </c>
      <c r="E9573">
        <v>34</v>
      </c>
      <c r="F9573" t="s">
        <v>9</v>
      </c>
      <c r="G9573">
        <v>3</v>
      </c>
      <c r="H9573">
        <v>4389.1099999999997</v>
      </c>
      <c r="I9573">
        <v>13167.33</v>
      </c>
      <c r="J9573" t="s">
        <v>87</v>
      </c>
      <c r="K9573" t="s">
        <v>82</v>
      </c>
      <c r="L9573" t="s">
        <v>145</v>
      </c>
      <c r="M9573">
        <v>2024</v>
      </c>
      <c r="N9573" t="s">
        <v>668</v>
      </c>
      <c r="O9573" t="s">
        <v>9272</v>
      </c>
      <c r="P9573" t="s">
        <v>748</v>
      </c>
    </row>
    <row r="9574" spans="1:16" x14ac:dyDescent="0.45">
      <c r="A9574">
        <v>9573</v>
      </c>
      <c r="B9574" s="10">
        <v>45625</v>
      </c>
      <c r="C9574">
        <v>1874</v>
      </c>
      <c r="D9574" t="s">
        <v>89</v>
      </c>
      <c r="E9574">
        <v>18</v>
      </c>
      <c r="F9574" t="s">
        <v>6</v>
      </c>
      <c r="G9574">
        <v>4</v>
      </c>
      <c r="H9574">
        <v>634.69000000000005</v>
      </c>
      <c r="I9574">
        <v>2538.7600000000002</v>
      </c>
      <c r="J9574" t="s">
        <v>95</v>
      </c>
      <c r="K9574" t="s">
        <v>82</v>
      </c>
      <c r="L9574" t="s">
        <v>145</v>
      </c>
      <c r="M9574">
        <v>2024</v>
      </c>
      <c r="N9574" t="s">
        <v>84</v>
      </c>
      <c r="O9574" t="s">
        <v>2457</v>
      </c>
      <c r="P9574" t="s">
        <v>86</v>
      </c>
    </row>
    <row r="9575" spans="1:16" x14ac:dyDescent="0.45">
      <c r="A9575">
        <v>9574</v>
      </c>
      <c r="B9575" s="10">
        <v>45625</v>
      </c>
      <c r="C9575">
        <v>6543</v>
      </c>
      <c r="D9575" t="s">
        <v>80</v>
      </c>
      <c r="E9575">
        <v>26</v>
      </c>
      <c r="F9575" t="s">
        <v>6</v>
      </c>
      <c r="G9575">
        <v>1</v>
      </c>
      <c r="H9575">
        <v>4954.2299999999996</v>
      </c>
      <c r="I9575">
        <v>4954.2299999999996</v>
      </c>
      <c r="J9575" t="s">
        <v>87</v>
      </c>
      <c r="K9575" t="s">
        <v>82</v>
      </c>
      <c r="L9575" t="s">
        <v>145</v>
      </c>
      <c r="M9575">
        <v>2024</v>
      </c>
      <c r="N9575" t="s">
        <v>84</v>
      </c>
      <c r="O9575" t="s">
        <v>5517</v>
      </c>
      <c r="P9575" t="s">
        <v>86</v>
      </c>
    </row>
    <row r="9576" spans="1:16" x14ac:dyDescent="0.45">
      <c r="A9576">
        <v>9575</v>
      </c>
      <c r="B9576" s="10">
        <v>45625</v>
      </c>
      <c r="C9576">
        <v>4809</v>
      </c>
      <c r="D9576" t="s">
        <v>80</v>
      </c>
      <c r="E9576">
        <v>30</v>
      </c>
      <c r="F9576" t="s">
        <v>6</v>
      </c>
      <c r="G9576">
        <v>1</v>
      </c>
      <c r="H9576">
        <v>4280.4399999999996</v>
      </c>
      <c r="I9576">
        <v>4280.4399999999996</v>
      </c>
      <c r="J9576" t="s">
        <v>87</v>
      </c>
      <c r="K9576" t="s">
        <v>82</v>
      </c>
      <c r="L9576" t="s">
        <v>145</v>
      </c>
      <c r="M9576">
        <v>2024</v>
      </c>
      <c r="N9576" t="s">
        <v>84</v>
      </c>
      <c r="O9576" t="s">
        <v>5518</v>
      </c>
      <c r="P9576" t="s">
        <v>86</v>
      </c>
    </row>
    <row r="9577" spans="1:16" x14ac:dyDescent="0.45">
      <c r="A9577">
        <v>9576</v>
      </c>
      <c r="B9577" s="10">
        <v>45626</v>
      </c>
      <c r="C9577">
        <v>3107</v>
      </c>
      <c r="D9577" t="s">
        <v>80</v>
      </c>
      <c r="E9577">
        <v>53</v>
      </c>
      <c r="F9577" t="s">
        <v>8</v>
      </c>
      <c r="G9577">
        <v>2</v>
      </c>
      <c r="H9577">
        <v>1662.4</v>
      </c>
      <c r="I9577">
        <v>3324.8</v>
      </c>
      <c r="J9577" t="s">
        <v>93</v>
      </c>
      <c r="K9577" t="s">
        <v>82</v>
      </c>
      <c r="L9577" t="s">
        <v>145</v>
      </c>
      <c r="M9577">
        <v>2024</v>
      </c>
      <c r="N9577" t="s">
        <v>84</v>
      </c>
      <c r="O9577" t="s">
        <v>320</v>
      </c>
      <c r="P9577" t="s">
        <v>86</v>
      </c>
    </row>
    <row r="9578" spans="1:16" x14ac:dyDescent="0.45">
      <c r="A9578">
        <v>9577</v>
      </c>
      <c r="B9578" s="10">
        <v>45626</v>
      </c>
      <c r="C9578">
        <v>1559</v>
      </c>
      <c r="D9578" t="s">
        <v>80</v>
      </c>
      <c r="E9578">
        <v>54</v>
      </c>
      <c r="F9578" t="s">
        <v>9</v>
      </c>
      <c r="G9578">
        <v>2</v>
      </c>
      <c r="H9578">
        <v>2285.3000000000002</v>
      </c>
      <c r="I9578">
        <v>4570.6000000000004</v>
      </c>
      <c r="J9578" t="s">
        <v>93</v>
      </c>
      <c r="K9578" t="s">
        <v>82</v>
      </c>
      <c r="L9578" t="s">
        <v>145</v>
      </c>
      <c r="M9578">
        <v>2024</v>
      </c>
      <c r="N9578" t="s">
        <v>84</v>
      </c>
      <c r="O9578" t="s">
        <v>3551</v>
      </c>
      <c r="P9578" t="s">
        <v>86</v>
      </c>
    </row>
    <row r="9579" spans="1:16" x14ac:dyDescent="0.45">
      <c r="A9579">
        <v>9578</v>
      </c>
      <c r="B9579" s="10">
        <v>45626</v>
      </c>
      <c r="C9579">
        <v>9308</v>
      </c>
      <c r="D9579" t="s">
        <v>89</v>
      </c>
      <c r="E9579">
        <v>47</v>
      </c>
      <c r="F9579" t="s">
        <v>6</v>
      </c>
      <c r="G9579">
        <v>3</v>
      </c>
      <c r="H9579">
        <v>173.77</v>
      </c>
      <c r="I9579">
        <v>521.30999999999995</v>
      </c>
      <c r="J9579" t="s">
        <v>93</v>
      </c>
      <c r="K9579" t="s">
        <v>567</v>
      </c>
      <c r="L9579" t="s">
        <v>145</v>
      </c>
      <c r="M9579">
        <v>2024</v>
      </c>
      <c r="N9579" t="s">
        <v>84</v>
      </c>
      <c r="O9579" t="s">
        <v>8776</v>
      </c>
      <c r="P9579" t="s">
        <v>748</v>
      </c>
    </row>
    <row r="9580" spans="1:16" x14ac:dyDescent="0.45">
      <c r="A9580">
        <v>9579</v>
      </c>
      <c r="B9580" s="10">
        <v>45626</v>
      </c>
      <c r="C9580">
        <v>5969</v>
      </c>
      <c r="D9580" t="s">
        <v>89</v>
      </c>
      <c r="E9580">
        <v>48</v>
      </c>
      <c r="F9580" t="s">
        <v>9</v>
      </c>
      <c r="G9580">
        <v>5</v>
      </c>
      <c r="H9580">
        <v>2661.64</v>
      </c>
      <c r="I9580">
        <v>13308.2</v>
      </c>
      <c r="J9580" t="s">
        <v>93</v>
      </c>
      <c r="K9580" t="s">
        <v>82</v>
      </c>
      <c r="L9580" t="s">
        <v>145</v>
      </c>
      <c r="M9580">
        <v>2024</v>
      </c>
      <c r="N9580" t="s">
        <v>84</v>
      </c>
      <c r="O9580" t="s">
        <v>9214</v>
      </c>
      <c r="P9580" t="s">
        <v>748</v>
      </c>
    </row>
    <row r="9581" spans="1:16" x14ac:dyDescent="0.45">
      <c r="A9581">
        <v>9580</v>
      </c>
      <c r="B9581" s="10">
        <v>45626</v>
      </c>
      <c r="C9581">
        <v>4046</v>
      </c>
      <c r="D9581" t="s">
        <v>89</v>
      </c>
      <c r="E9581">
        <v>40</v>
      </c>
      <c r="F9581" t="s">
        <v>102</v>
      </c>
      <c r="G9581">
        <v>1</v>
      </c>
      <c r="H9581">
        <v>2761.21</v>
      </c>
      <c r="I9581">
        <v>2761.21</v>
      </c>
      <c r="J9581" t="s">
        <v>97</v>
      </c>
      <c r="K9581" t="s">
        <v>82</v>
      </c>
      <c r="L9581" t="s">
        <v>145</v>
      </c>
      <c r="M9581">
        <v>2024</v>
      </c>
      <c r="N9581" t="s">
        <v>84</v>
      </c>
      <c r="O9581" t="s">
        <v>5311</v>
      </c>
      <c r="P9581" t="s">
        <v>86</v>
      </c>
    </row>
    <row r="9582" spans="1:16" x14ac:dyDescent="0.45">
      <c r="A9582">
        <v>9581</v>
      </c>
      <c r="B9582" s="10">
        <v>45626</v>
      </c>
      <c r="C9582">
        <v>1043</v>
      </c>
      <c r="D9582" t="s">
        <v>89</v>
      </c>
      <c r="E9582">
        <v>45</v>
      </c>
      <c r="F9582" t="s">
        <v>6</v>
      </c>
      <c r="G9582">
        <v>2</v>
      </c>
      <c r="H9582">
        <v>4636.55</v>
      </c>
      <c r="I9582">
        <v>9273.1</v>
      </c>
      <c r="J9582" t="s">
        <v>93</v>
      </c>
      <c r="K9582" t="s">
        <v>82</v>
      </c>
      <c r="L9582" t="s">
        <v>145</v>
      </c>
      <c r="M9582">
        <v>2024</v>
      </c>
      <c r="N9582" t="s">
        <v>84</v>
      </c>
      <c r="O9582" t="s">
        <v>3552</v>
      </c>
      <c r="P9582" t="s">
        <v>86</v>
      </c>
    </row>
    <row r="9583" spans="1:16" x14ac:dyDescent="0.45">
      <c r="A9583">
        <v>9582</v>
      </c>
      <c r="B9583" s="10">
        <v>45626</v>
      </c>
      <c r="C9583">
        <v>1508</v>
      </c>
      <c r="D9583" t="s">
        <v>80</v>
      </c>
      <c r="E9583">
        <v>27</v>
      </c>
      <c r="F9583" t="s">
        <v>102</v>
      </c>
      <c r="G9583">
        <v>3</v>
      </c>
      <c r="H9583">
        <v>1970.23</v>
      </c>
      <c r="I9583">
        <v>5910.69</v>
      </c>
      <c r="J9583" t="s">
        <v>87</v>
      </c>
      <c r="K9583" t="s">
        <v>82</v>
      </c>
      <c r="L9583" t="s">
        <v>145</v>
      </c>
      <c r="M9583">
        <v>2024</v>
      </c>
      <c r="N9583" t="s">
        <v>84</v>
      </c>
      <c r="O9583" t="s">
        <v>8379</v>
      </c>
      <c r="P9583" t="s">
        <v>748</v>
      </c>
    </row>
    <row r="9584" spans="1:16" x14ac:dyDescent="0.45">
      <c r="A9584">
        <v>9583</v>
      </c>
      <c r="B9584" s="10">
        <v>45626</v>
      </c>
      <c r="C9584">
        <v>7107</v>
      </c>
      <c r="D9584" t="s">
        <v>80</v>
      </c>
      <c r="E9584">
        <v>42</v>
      </c>
      <c r="F9584" t="s">
        <v>102</v>
      </c>
      <c r="G9584">
        <v>4</v>
      </c>
      <c r="H9584">
        <v>2874.56</v>
      </c>
      <c r="I9584">
        <v>11498.24</v>
      </c>
      <c r="J9584" t="s">
        <v>97</v>
      </c>
      <c r="K9584" t="s">
        <v>82</v>
      </c>
      <c r="L9584" t="s">
        <v>145</v>
      </c>
      <c r="M9584">
        <v>2024</v>
      </c>
      <c r="N9584" t="s">
        <v>668</v>
      </c>
      <c r="O9584" t="s">
        <v>10085</v>
      </c>
      <c r="P9584" t="s">
        <v>86</v>
      </c>
    </row>
    <row r="9585" spans="1:16" x14ac:dyDescent="0.45">
      <c r="A9585">
        <v>9584</v>
      </c>
      <c r="B9585" s="10">
        <v>45626</v>
      </c>
      <c r="C9585">
        <v>4439</v>
      </c>
      <c r="D9585" t="s">
        <v>80</v>
      </c>
      <c r="E9585">
        <v>53</v>
      </c>
      <c r="F9585" t="s">
        <v>6</v>
      </c>
      <c r="G9585">
        <v>1</v>
      </c>
      <c r="H9585">
        <v>3716.06</v>
      </c>
      <c r="I9585">
        <v>3716.06</v>
      </c>
      <c r="J9585" t="s">
        <v>93</v>
      </c>
      <c r="K9585" t="s">
        <v>82</v>
      </c>
      <c r="L9585" t="s">
        <v>145</v>
      </c>
      <c r="M9585">
        <v>2024</v>
      </c>
      <c r="N9585" t="s">
        <v>84</v>
      </c>
      <c r="O9585" t="s">
        <v>5740</v>
      </c>
      <c r="P9585" t="s">
        <v>86</v>
      </c>
    </row>
    <row r="9586" spans="1:16" x14ac:dyDescent="0.45">
      <c r="A9586">
        <v>9585</v>
      </c>
      <c r="B9586" s="10">
        <v>45626</v>
      </c>
      <c r="C9586">
        <v>4928</v>
      </c>
      <c r="D9586" t="s">
        <v>80</v>
      </c>
      <c r="E9586">
        <v>43</v>
      </c>
      <c r="F9586" t="s">
        <v>7</v>
      </c>
      <c r="G9586">
        <v>5</v>
      </c>
      <c r="H9586">
        <v>3062.16</v>
      </c>
      <c r="I9586">
        <v>15310.8</v>
      </c>
      <c r="J9586" t="s">
        <v>97</v>
      </c>
      <c r="K9586" t="s">
        <v>82</v>
      </c>
      <c r="L9586" t="s">
        <v>145</v>
      </c>
      <c r="M9586">
        <v>2024</v>
      </c>
      <c r="N9586" t="s">
        <v>84</v>
      </c>
      <c r="O9586" t="s">
        <v>4606</v>
      </c>
      <c r="P9586" t="s">
        <v>86</v>
      </c>
    </row>
    <row r="9587" spans="1:16" x14ac:dyDescent="0.45">
      <c r="A9587">
        <v>9586</v>
      </c>
      <c r="B9587" s="10">
        <v>45626</v>
      </c>
      <c r="C9587">
        <v>6411</v>
      </c>
      <c r="D9587" t="s">
        <v>89</v>
      </c>
      <c r="E9587">
        <v>43</v>
      </c>
      <c r="F9587" t="s">
        <v>102</v>
      </c>
      <c r="G9587">
        <v>3</v>
      </c>
      <c r="H9587">
        <v>823.06</v>
      </c>
      <c r="I9587">
        <v>2469.1799999999998</v>
      </c>
      <c r="J9587" t="s">
        <v>97</v>
      </c>
      <c r="K9587" t="s">
        <v>82</v>
      </c>
      <c r="L9587" t="s">
        <v>145</v>
      </c>
      <c r="M9587">
        <v>2024</v>
      </c>
      <c r="N9587" t="s">
        <v>84</v>
      </c>
      <c r="O9587" t="s">
        <v>6426</v>
      </c>
      <c r="P9587" t="s">
        <v>86</v>
      </c>
    </row>
    <row r="9588" spans="1:16" x14ac:dyDescent="0.45">
      <c r="A9588">
        <v>9587</v>
      </c>
      <c r="B9588" s="10">
        <v>45626</v>
      </c>
      <c r="C9588">
        <v>1916</v>
      </c>
      <c r="D9588" t="s">
        <v>89</v>
      </c>
      <c r="E9588">
        <v>62</v>
      </c>
      <c r="F9588" t="s">
        <v>6</v>
      </c>
      <c r="G9588">
        <v>5</v>
      </c>
      <c r="H9588">
        <v>900.49</v>
      </c>
      <c r="I9588">
        <v>4502.45</v>
      </c>
      <c r="J9588" t="s">
        <v>81</v>
      </c>
      <c r="K9588" t="s">
        <v>82</v>
      </c>
      <c r="L9588" t="s">
        <v>145</v>
      </c>
      <c r="M9588">
        <v>2024</v>
      </c>
      <c r="N9588" t="s">
        <v>84</v>
      </c>
      <c r="O9588" t="s">
        <v>4818</v>
      </c>
      <c r="P9588" t="s">
        <v>86</v>
      </c>
    </row>
    <row r="9589" spans="1:16" x14ac:dyDescent="0.45">
      <c r="A9589">
        <v>9588</v>
      </c>
      <c r="B9589" s="10">
        <v>45626</v>
      </c>
      <c r="C9589">
        <v>1798</v>
      </c>
      <c r="D9589" t="s">
        <v>80</v>
      </c>
      <c r="E9589">
        <v>30</v>
      </c>
      <c r="F9589" t="s">
        <v>102</v>
      </c>
      <c r="G9589">
        <v>1</v>
      </c>
      <c r="H9589">
        <v>734.78</v>
      </c>
      <c r="I9589">
        <v>734.78</v>
      </c>
      <c r="J9589" t="s">
        <v>87</v>
      </c>
      <c r="K9589" t="s">
        <v>567</v>
      </c>
      <c r="L9589" t="s">
        <v>145</v>
      </c>
      <c r="M9589">
        <v>2024</v>
      </c>
      <c r="N9589" t="s">
        <v>84</v>
      </c>
      <c r="O9589" t="s">
        <v>8279</v>
      </c>
      <c r="P9589" t="s">
        <v>86</v>
      </c>
    </row>
    <row r="9590" spans="1:16" x14ac:dyDescent="0.45">
      <c r="A9590">
        <v>9589</v>
      </c>
      <c r="B9590" s="10">
        <v>45626</v>
      </c>
      <c r="C9590">
        <v>5971</v>
      </c>
      <c r="D9590" t="s">
        <v>89</v>
      </c>
      <c r="E9590">
        <v>34</v>
      </c>
      <c r="F9590" t="s">
        <v>8</v>
      </c>
      <c r="G9590">
        <v>3</v>
      </c>
      <c r="H9590">
        <v>1127.76</v>
      </c>
      <c r="I9590">
        <v>3383.28</v>
      </c>
      <c r="J9590" t="s">
        <v>87</v>
      </c>
      <c r="K9590" t="s">
        <v>82</v>
      </c>
      <c r="L9590" t="s">
        <v>145</v>
      </c>
      <c r="M9590">
        <v>2024</v>
      </c>
      <c r="N9590" t="s">
        <v>84</v>
      </c>
      <c r="O9590" t="s">
        <v>8380</v>
      </c>
      <c r="P9590" t="s">
        <v>748</v>
      </c>
    </row>
    <row r="9591" spans="1:16" x14ac:dyDescent="0.45">
      <c r="A9591">
        <v>9590</v>
      </c>
      <c r="B9591" s="10">
        <v>45627</v>
      </c>
      <c r="C9591">
        <v>2760</v>
      </c>
      <c r="D9591" t="s">
        <v>89</v>
      </c>
      <c r="E9591">
        <v>57</v>
      </c>
      <c r="F9591" t="s">
        <v>5</v>
      </c>
      <c r="G9591">
        <v>2</v>
      </c>
      <c r="H9591">
        <v>1675.23</v>
      </c>
      <c r="I9591">
        <v>3350.46</v>
      </c>
      <c r="J9591" t="s">
        <v>81</v>
      </c>
      <c r="K9591" t="s">
        <v>82</v>
      </c>
      <c r="L9591" t="s">
        <v>155</v>
      </c>
      <c r="M9591">
        <v>2024</v>
      </c>
      <c r="N9591" t="s">
        <v>84</v>
      </c>
      <c r="O9591" t="s">
        <v>321</v>
      </c>
      <c r="P9591" t="s">
        <v>86</v>
      </c>
    </row>
    <row r="9592" spans="1:16" x14ac:dyDescent="0.45">
      <c r="A9592">
        <v>9591</v>
      </c>
      <c r="B9592" s="10">
        <v>45627</v>
      </c>
      <c r="C9592">
        <v>4275</v>
      </c>
      <c r="D9592" t="s">
        <v>80</v>
      </c>
      <c r="E9592">
        <v>21</v>
      </c>
      <c r="F9592" t="s">
        <v>5</v>
      </c>
      <c r="G9592">
        <v>5</v>
      </c>
      <c r="H9592">
        <v>3711.35</v>
      </c>
      <c r="I9592">
        <v>18556.75</v>
      </c>
      <c r="J9592" t="s">
        <v>95</v>
      </c>
      <c r="K9592" t="s">
        <v>82</v>
      </c>
      <c r="L9592" t="s">
        <v>155</v>
      </c>
      <c r="M9592">
        <v>2024</v>
      </c>
      <c r="N9592" t="s">
        <v>84</v>
      </c>
      <c r="O9592" t="s">
        <v>4983</v>
      </c>
      <c r="P9592" t="s">
        <v>86</v>
      </c>
    </row>
    <row r="9593" spans="1:16" x14ac:dyDescent="0.45">
      <c r="A9593">
        <v>9592</v>
      </c>
      <c r="B9593" s="10">
        <v>45627</v>
      </c>
      <c r="C9593">
        <v>1818</v>
      </c>
      <c r="D9593" t="s">
        <v>89</v>
      </c>
      <c r="E9593">
        <v>40</v>
      </c>
      <c r="F9593" t="s">
        <v>5</v>
      </c>
      <c r="G9593">
        <v>4</v>
      </c>
      <c r="H9593">
        <v>351.58</v>
      </c>
      <c r="I9593">
        <v>1406.32</v>
      </c>
      <c r="J9593" t="s">
        <v>97</v>
      </c>
      <c r="K9593" t="s">
        <v>567</v>
      </c>
      <c r="L9593" t="s">
        <v>155</v>
      </c>
      <c r="M9593">
        <v>2024</v>
      </c>
      <c r="N9593" t="s">
        <v>84</v>
      </c>
      <c r="O9593" t="s">
        <v>7435</v>
      </c>
      <c r="P9593" t="s">
        <v>86</v>
      </c>
    </row>
    <row r="9594" spans="1:16" x14ac:dyDescent="0.45">
      <c r="A9594">
        <v>9593</v>
      </c>
      <c r="B9594" s="10">
        <v>45627</v>
      </c>
      <c r="C9594">
        <v>6040</v>
      </c>
      <c r="D9594" t="s">
        <v>80</v>
      </c>
      <c r="E9594">
        <v>52</v>
      </c>
      <c r="F9594" t="s">
        <v>7</v>
      </c>
      <c r="G9594">
        <v>4</v>
      </c>
      <c r="H9594">
        <v>4111.2</v>
      </c>
      <c r="I9594">
        <v>16444.8</v>
      </c>
      <c r="J9594" t="s">
        <v>93</v>
      </c>
      <c r="K9594" t="s">
        <v>82</v>
      </c>
      <c r="L9594" t="s">
        <v>155</v>
      </c>
      <c r="M9594">
        <v>2024</v>
      </c>
      <c r="N9594" t="s">
        <v>84</v>
      </c>
      <c r="O9594" t="s">
        <v>2204</v>
      </c>
      <c r="P9594" t="s">
        <v>86</v>
      </c>
    </row>
    <row r="9595" spans="1:16" x14ac:dyDescent="0.45">
      <c r="A9595">
        <v>9594</v>
      </c>
      <c r="B9595" s="10">
        <v>45627</v>
      </c>
      <c r="C9595">
        <v>4065</v>
      </c>
      <c r="D9595" t="s">
        <v>89</v>
      </c>
      <c r="E9595">
        <v>28</v>
      </c>
      <c r="F9595" t="s">
        <v>9</v>
      </c>
      <c r="G9595">
        <v>5</v>
      </c>
      <c r="H9595">
        <v>1349.19</v>
      </c>
      <c r="I9595">
        <v>6745.95</v>
      </c>
      <c r="J9595" t="s">
        <v>87</v>
      </c>
      <c r="K9595" t="s">
        <v>82</v>
      </c>
      <c r="L9595" t="s">
        <v>155</v>
      </c>
      <c r="M9595">
        <v>2024</v>
      </c>
      <c r="N9595" t="s">
        <v>84</v>
      </c>
      <c r="O9595" t="s">
        <v>9028</v>
      </c>
      <c r="P9595" t="s">
        <v>748</v>
      </c>
    </row>
    <row r="9596" spans="1:16" x14ac:dyDescent="0.45">
      <c r="A9596">
        <v>9595</v>
      </c>
      <c r="B9596" s="10">
        <v>45627</v>
      </c>
      <c r="C9596">
        <v>4259</v>
      </c>
      <c r="D9596" t="s">
        <v>89</v>
      </c>
      <c r="E9596">
        <v>29</v>
      </c>
      <c r="F9596" t="s">
        <v>102</v>
      </c>
      <c r="G9596">
        <v>1</v>
      </c>
      <c r="H9596">
        <v>3086.45</v>
      </c>
      <c r="I9596">
        <v>3086.45</v>
      </c>
      <c r="J9596" t="s">
        <v>87</v>
      </c>
      <c r="K9596" t="s">
        <v>82</v>
      </c>
      <c r="L9596" t="s">
        <v>155</v>
      </c>
      <c r="M9596">
        <v>2024</v>
      </c>
      <c r="N9596" t="s">
        <v>84</v>
      </c>
      <c r="O9596" t="s">
        <v>5519</v>
      </c>
      <c r="P9596" t="s">
        <v>86</v>
      </c>
    </row>
    <row r="9597" spans="1:16" x14ac:dyDescent="0.45">
      <c r="A9597">
        <v>9596</v>
      </c>
      <c r="B9597" s="10">
        <v>45627</v>
      </c>
      <c r="C9597">
        <v>1906</v>
      </c>
      <c r="D9597" t="s">
        <v>80</v>
      </c>
      <c r="E9597">
        <v>26</v>
      </c>
      <c r="F9597" t="s">
        <v>8</v>
      </c>
      <c r="G9597">
        <v>1</v>
      </c>
      <c r="H9597">
        <v>2786.2</v>
      </c>
      <c r="I9597">
        <v>2786.2</v>
      </c>
      <c r="J9597" t="s">
        <v>87</v>
      </c>
      <c r="K9597" t="s">
        <v>82</v>
      </c>
      <c r="L9597" t="s">
        <v>155</v>
      </c>
      <c r="M9597">
        <v>2024</v>
      </c>
      <c r="N9597" t="s">
        <v>84</v>
      </c>
      <c r="O9597" t="s">
        <v>5520</v>
      </c>
      <c r="P9597" t="s">
        <v>86</v>
      </c>
    </row>
    <row r="9598" spans="1:16" x14ac:dyDescent="0.45">
      <c r="A9598">
        <v>9597</v>
      </c>
      <c r="B9598" s="10">
        <v>45627</v>
      </c>
      <c r="C9598">
        <v>1602</v>
      </c>
      <c r="D9598" t="s">
        <v>80</v>
      </c>
      <c r="E9598">
        <v>32</v>
      </c>
      <c r="F9598" t="s">
        <v>7</v>
      </c>
      <c r="G9598">
        <v>1</v>
      </c>
      <c r="H9598">
        <v>812.41</v>
      </c>
      <c r="I9598">
        <v>812.41</v>
      </c>
      <c r="J9598" t="s">
        <v>87</v>
      </c>
      <c r="K9598" t="s">
        <v>567</v>
      </c>
      <c r="L9598" t="s">
        <v>155</v>
      </c>
      <c r="M9598">
        <v>2024</v>
      </c>
      <c r="N9598" t="s">
        <v>84</v>
      </c>
      <c r="O9598" t="s">
        <v>8280</v>
      </c>
      <c r="P9598" t="s">
        <v>86</v>
      </c>
    </row>
    <row r="9599" spans="1:16" x14ac:dyDescent="0.45">
      <c r="A9599">
        <v>9598</v>
      </c>
      <c r="B9599" s="10">
        <v>45627</v>
      </c>
      <c r="C9599">
        <v>5295</v>
      </c>
      <c r="D9599" t="s">
        <v>80</v>
      </c>
      <c r="E9599">
        <v>62</v>
      </c>
      <c r="F9599" t="s">
        <v>5</v>
      </c>
      <c r="G9599">
        <v>4</v>
      </c>
      <c r="H9599">
        <v>1472.12</v>
      </c>
      <c r="I9599">
        <v>5888.48</v>
      </c>
      <c r="J9599" t="s">
        <v>81</v>
      </c>
      <c r="K9599" t="s">
        <v>82</v>
      </c>
      <c r="L9599" t="s">
        <v>155</v>
      </c>
      <c r="M9599">
        <v>2024</v>
      </c>
      <c r="N9599" t="s">
        <v>668</v>
      </c>
      <c r="O9599" t="s">
        <v>10086</v>
      </c>
      <c r="P9599" t="s">
        <v>86</v>
      </c>
    </row>
    <row r="9600" spans="1:16" x14ac:dyDescent="0.45">
      <c r="A9600">
        <v>9599</v>
      </c>
      <c r="B9600" s="10">
        <v>45627</v>
      </c>
      <c r="C9600">
        <v>4527</v>
      </c>
      <c r="D9600" t="s">
        <v>89</v>
      </c>
      <c r="E9600">
        <v>54</v>
      </c>
      <c r="F9600" t="s">
        <v>7</v>
      </c>
      <c r="G9600">
        <v>4</v>
      </c>
      <c r="H9600">
        <v>1514.81</v>
      </c>
      <c r="I9600">
        <v>6059.24</v>
      </c>
      <c r="J9600" t="s">
        <v>93</v>
      </c>
      <c r="K9600" t="s">
        <v>82</v>
      </c>
      <c r="L9600" t="s">
        <v>155</v>
      </c>
      <c r="M9600">
        <v>2024</v>
      </c>
      <c r="N9600" t="s">
        <v>84</v>
      </c>
      <c r="O9600" t="s">
        <v>2205</v>
      </c>
      <c r="P9600" t="s">
        <v>86</v>
      </c>
    </row>
    <row r="9601" spans="1:16" x14ac:dyDescent="0.45">
      <c r="A9601">
        <v>9600</v>
      </c>
      <c r="B9601" s="10">
        <v>45627</v>
      </c>
      <c r="C9601">
        <v>5543</v>
      </c>
      <c r="D9601" t="s">
        <v>80</v>
      </c>
      <c r="E9601">
        <v>22</v>
      </c>
      <c r="F9601" t="s">
        <v>8</v>
      </c>
      <c r="G9601">
        <v>2</v>
      </c>
      <c r="H9601">
        <v>3137.96</v>
      </c>
      <c r="I9601">
        <v>6275.92</v>
      </c>
      <c r="J9601" t="s">
        <v>95</v>
      </c>
      <c r="K9601" t="s">
        <v>82</v>
      </c>
      <c r="L9601" t="s">
        <v>155</v>
      </c>
      <c r="M9601">
        <v>2024</v>
      </c>
      <c r="N9601" t="s">
        <v>668</v>
      </c>
      <c r="O9601" t="s">
        <v>9938</v>
      </c>
      <c r="P9601" t="s">
        <v>86</v>
      </c>
    </row>
    <row r="9602" spans="1:16" x14ac:dyDescent="0.45">
      <c r="A9602">
        <v>9601</v>
      </c>
      <c r="B9602" s="10">
        <v>45627</v>
      </c>
      <c r="C9602">
        <v>2811</v>
      </c>
      <c r="D9602" t="s">
        <v>89</v>
      </c>
      <c r="E9602">
        <v>36</v>
      </c>
      <c r="F9602" t="s">
        <v>6</v>
      </c>
      <c r="G9602">
        <v>1</v>
      </c>
      <c r="H9602">
        <v>3953.08</v>
      </c>
      <c r="I9602">
        <v>3953.08</v>
      </c>
      <c r="J9602" t="s">
        <v>97</v>
      </c>
      <c r="K9602" t="s">
        <v>82</v>
      </c>
      <c r="L9602" t="s">
        <v>155</v>
      </c>
      <c r="M9602">
        <v>2024</v>
      </c>
      <c r="N9602" t="s">
        <v>84</v>
      </c>
      <c r="O9602" t="s">
        <v>5312</v>
      </c>
      <c r="P9602" t="s">
        <v>86</v>
      </c>
    </row>
    <row r="9603" spans="1:16" x14ac:dyDescent="0.45">
      <c r="A9603">
        <v>9602</v>
      </c>
      <c r="B9603" s="10">
        <v>45627</v>
      </c>
      <c r="C9603">
        <v>8963</v>
      </c>
      <c r="D9603" t="s">
        <v>80</v>
      </c>
      <c r="E9603">
        <v>28</v>
      </c>
      <c r="F9603" t="s">
        <v>7</v>
      </c>
      <c r="G9603">
        <v>4</v>
      </c>
      <c r="H9603">
        <v>4981.63</v>
      </c>
      <c r="I9603">
        <v>19926.52</v>
      </c>
      <c r="J9603" t="s">
        <v>87</v>
      </c>
      <c r="K9603" t="s">
        <v>82</v>
      </c>
      <c r="L9603" t="s">
        <v>155</v>
      </c>
      <c r="M9603">
        <v>2024</v>
      </c>
      <c r="N9603" t="s">
        <v>84</v>
      </c>
      <c r="O9603" t="s">
        <v>1206</v>
      </c>
      <c r="P9603" t="s">
        <v>86</v>
      </c>
    </row>
    <row r="9604" spans="1:16" x14ac:dyDescent="0.45">
      <c r="A9604">
        <v>9603</v>
      </c>
      <c r="B9604" s="10">
        <v>45628</v>
      </c>
      <c r="C9604">
        <v>6249</v>
      </c>
      <c r="D9604" t="s">
        <v>89</v>
      </c>
      <c r="E9604">
        <v>26</v>
      </c>
      <c r="F9604" t="s">
        <v>5</v>
      </c>
      <c r="G9604">
        <v>4</v>
      </c>
      <c r="H9604">
        <v>524.69000000000005</v>
      </c>
      <c r="I9604">
        <v>2098.7600000000002</v>
      </c>
      <c r="J9604" t="s">
        <v>87</v>
      </c>
      <c r="K9604" t="s">
        <v>82</v>
      </c>
      <c r="L9604" t="s">
        <v>155</v>
      </c>
      <c r="M9604">
        <v>2024</v>
      </c>
      <c r="N9604" t="s">
        <v>84</v>
      </c>
      <c r="O9604" t="s">
        <v>219</v>
      </c>
      <c r="P9604" t="s">
        <v>86</v>
      </c>
    </row>
    <row r="9605" spans="1:16" x14ac:dyDescent="0.45">
      <c r="A9605">
        <v>9604</v>
      </c>
      <c r="B9605" s="10">
        <v>45628</v>
      </c>
      <c r="C9605">
        <v>5615</v>
      </c>
      <c r="D9605" t="s">
        <v>80</v>
      </c>
      <c r="E9605">
        <v>52</v>
      </c>
      <c r="F9605" t="s">
        <v>9</v>
      </c>
      <c r="G9605">
        <v>1</v>
      </c>
      <c r="H9605">
        <v>4696.3999999999996</v>
      </c>
      <c r="I9605">
        <v>4696.3999999999996</v>
      </c>
      <c r="J9605" t="s">
        <v>93</v>
      </c>
      <c r="K9605" t="s">
        <v>82</v>
      </c>
      <c r="L9605" t="s">
        <v>155</v>
      </c>
      <c r="M9605">
        <v>2024</v>
      </c>
      <c r="N9605" t="s">
        <v>84</v>
      </c>
      <c r="O9605" t="s">
        <v>5741</v>
      </c>
      <c r="P9605" t="s">
        <v>86</v>
      </c>
    </row>
    <row r="9606" spans="1:16" x14ac:dyDescent="0.45">
      <c r="A9606">
        <v>9605</v>
      </c>
      <c r="B9606" s="10">
        <v>45628</v>
      </c>
      <c r="C9606">
        <v>9916</v>
      </c>
      <c r="D9606" t="s">
        <v>80</v>
      </c>
      <c r="E9606">
        <v>44</v>
      </c>
      <c r="F9606" t="s">
        <v>5</v>
      </c>
      <c r="G9606">
        <v>1</v>
      </c>
      <c r="H9606">
        <v>2829.55</v>
      </c>
      <c r="I9606">
        <v>2829.55</v>
      </c>
      <c r="J9606" t="s">
        <v>97</v>
      </c>
      <c r="K9606" t="s">
        <v>82</v>
      </c>
      <c r="L9606" t="s">
        <v>155</v>
      </c>
      <c r="M9606">
        <v>2024</v>
      </c>
      <c r="N9606" t="s">
        <v>84</v>
      </c>
      <c r="O9606" t="s">
        <v>5313</v>
      </c>
      <c r="P9606" t="s">
        <v>86</v>
      </c>
    </row>
    <row r="9607" spans="1:16" x14ac:dyDescent="0.45">
      <c r="A9607">
        <v>9606</v>
      </c>
      <c r="B9607" s="10">
        <v>45628</v>
      </c>
      <c r="C9607">
        <v>7766</v>
      </c>
      <c r="D9607" t="s">
        <v>89</v>
      </c>
      <c r="E9607">
        <v>30</v>
      </c>
      <c r="F9607" t="s">
        <v>5</v>
      </c>
      <c r="G9607">
        <v>4</v>
      </c>
      <c r="H9607">
        <v>1816</v>
      </c>
      <c r="I9607">
        <v>7264</v>
      </c>
      <c r="J9607" t="s">
        <v>87</v>
      </c>
      <c r="K9607" t="s">
        <v>82</v>
      </c>
      <c r="L9607" t="s">
        <v>155</v>
      </c>
      <c r="M9607">
        <v>2024</v>
      </c>
      <c r="N9607" t="s">
        <v>84</v>
      </c>
      <c r="O9607" t="s">
        <v>1207</v>
      </c>
      <c r="P9607" t="s">
        <v>86</v>
      </c>
    </row>
    <row r="9608" spans="1:16" x14ac:dyDescent="0.45">
      <c r="A9608">
        <v>9607</v>
      </c>
      <c r="B9608" s="10">
        <v>45628</v>
      </c>
      <c r="C9608">
        <v>1802</v>
      </c>
      <c r="D9608" t="s">
        <v>89</v>
      </c>
      <c r="E9608">
        <v>29</v>
      </c>
      <c r="F9608" t="s">
        <v>5</v>
      </c>
      <c r="G9608">
        <v>5</v>
      </c>
      <c r="H9608">
        <v>1458.65</v>
      </c>
      <c r="I9608">
        <v>7293.25</v>
      </c>
      <c r="J9608" t="s">
        <v>87</v>
      </c>
      <c r="K9608" t="s">
        <v>82</v>
      </c>
      <c r="L9608" t="s">
        <v>155</v>
      </c>
      <c r="M9608">
        <v>2024</v>
      </c>
      <c r="N9608" t="s">
        <v>84</v>
      </c>
      <c r="O9608" t="s">
        <v>4131</v>
      </c>
      <c r="P9608" t="s">
        <v>86</v>
      </c>
    </row>
    <row r="9609" spans="1:16" x14ac:dyDescent="0.45">
      <c r="A9609">
        <v>9608</v>
      </c>
      <c r="B9609" s="10">
        <v>45628</v>
      </c>
      <c r="C9609">
        <v>3582</v>
      </c>
      <c r="D9609" t="s">
        <v>80</v>
      </c>
      <c r="E9609">
        <v>26</v>
      </c>
      <c r="F9609" t="s">
        <v>7</v>
      </c>
      <c r="G9609">
        <v>4</v>
      </c>
      <c r="H9609">
        <v>1084.75</v>
      </c>
      <c r="I9609">
        <v>4339</v>
      </c>
      <c r="J9609" t="s">
        <v>87</v>
      </c>
      <c r="K9609" t="s">
        <v>82</v>
      </c>
      <c r="L9609" t="s">
        <v>155</v>
      </c>
      <c r="M9609">
        <v>2024</v>
      </c>
      <c r="N9609" t="s">
        <v>84</v>
      </c>
      <c r="O9609" t="s">
        <v>1208</v>
      </c>
      <c r="P9609" t="s">
        <v>86</v>
      </c>
    </row>
    <row r="9610" spans="1:16" x14ac:dyDescent="0.45">
      <c r="A9610">
        <v>9609</v>
      </c>
      <c r="B9610" s="10">
        <v>45628</v>
      </c>
      <c r="C9610">
        <v>7445</v>
      </c>
      <c r="D9610" t="s">
        <v>89</v>
      </c>
      <c r="E9610">
        <v>59</v>
      </c>
      <c r="F9610" t="s">
        <v>8</v>
      </c>
      <c r="G9610">
        <v>2</v>
      </c>
      <c r="H9610">
        <v>2807.52</v>
      </c>
      <c r="I9610">
        <v>5615.04</v>
      </c>
      <c r="J9610" t="s">
        <v>81</v>
      </c>
      <c r="K9610" t="s">
        <v>82</v>
      </c>
      <c r="L9610" t="s">
        <v>155</v>
      </c>
      <c r="M9610">
        <v>2024</v>
      </c>
      <c r="N9610" t="s">
        <v>84</v>
      </c>
      <c r="O9610" t="s">
        <v>3228</v>
      </c>
      <c r="P9610" t="s">
        <v>86</v>
      </c>
    </row>
    <row r="9611" spans="1:16" x14ac:dyDescent="0.45">
      <c r="A9611">
        <v>9610</v>
      </c>
      <c r="B9611" s="10">
        <v>45628</v>
      </c>
      <c r="C9611">
        <v>4837</v>
      </c>
      <c r="D9611" t="s">
        <v>80</v>
      </c>
      <c r="E9611">
        <v>45</v>
      </c>
      <c r="F9611" t="s">
        <v>5</v>
      </c>
      <c r="G9611">
        <v>3</v>
      </c>
      <c r="H9611">
        <v>4732.78</v>
      </c>
      <c r="I9611">
        <v>14198.34</v>
      </c>
      <c r="J9611" t="s">
        <v>93</v>
      </c>
      <c r="K9611" t="s">
        <v>82</v>
      </c>
      <c r="L9611" t="s">
        <v>155</v>
      </c>
      <c r="M9611">
        <v>2024</v>
      </c>
      <c r="N9611" t="s">
        <v>668</v>
      </c>
      <c r="O9611" t="s">
        <v>9558</v>
      </c>
      <c r="P9611" t="s">
        <v>86</v>
      </c>
    </row>
    <row r="9612" spans="1:16" x14ac:dyDescent="0.45">
      <c r="A9612">
        <v>9611</v>
      </c>
      <c r="B9612" s="10">
        <v>45628</v>
      </c>
      <c r="C9612">
        <v>9718</v>
      </c>
      <c r="D9612" t="s">
        <v>89</v>
      </c>
      <c r="E9612">
        <v>30</v>
      </c>
      <c r="F9612" t="s">
        <v>6</v>
      </c>
      <c r="G9612">
        <v>1</v>
      </c>
      <c r="H9612">
        <v>951.67</v>
      </c>
      <c r="I9612">
        <v>951.67</v>
      </c>
      <c r="J9612" t="s">
        <v>87</v>
      </c>
      <c r="K9612" t="s">
        <v>567</v>
      </c>
      <c r="L9612" t="s">
        <v>155</v>
      </c>
      <c r="M9612">
        <v>2024</v>
      </c>
      <c r="N9612" t="s">
        <v>668</v>
      </c>
      <c r="O9612" t="s">
        <v>9459</v>
      </c>
      <c r="P9612" t="s">
        <v>86</v>
      </c>
    </row>
    <row r="9613" spans="1:16" x14ac:dyDescent="0.45">
      <c r="A9613">
        <v>9612</v>
      </c>
      <c r="B9613" s="10">
        <v>45628</v>
      </c>
      <c r="C9613">
        <v>2665</v>
      </c>
      <c r="D9613" t="s">
        <v>89</v>
      </c>
      <c r="E9613">
        <v>37</v>
      </c>
      <c r="F9613" t="s">
        <v>7</v>
      </c>
      <c r="G9613">
        <v>2</v>
      </c>
      <c r="H9613">
        <v>2209.0300000000002</v>
      </c>
      <c r="I9613">
        <v>4418.0600000000004</v>
      </c>
      <c r="J9613" t="s">
        <v>97</v>
      </c>
      <c r="K9613" t="s">
        <v>82</v>
      </c>
      <c r="L9613" t="s">
        <v>155</v>
      </c>
      <c r="M9613">
        <v>2024</v>
      </c>
      <c r="N9613" t="s">
        <v>84</v>
      </c>
      <c r="O9613" t="s">
        <v>2929</v>
      </c>
      <c r="P9613" t="s">
        <v>86</v>
      </c>
    </row>
    <row r="9614" spans="1:16" x14ac:dyDescent="0.45">
      <c r="A9614">
        <v>9613</v>
      </c>
      <c r="B9614" s="10">
        <v>45628</v>
      </c>
      <c r="C9614">
        <v>9651</v>
      </c>
      <c r="D9614" t="s">
        <v>80</v>
      </c>
      <c r="E9614">
        <v>30</v>
      </c>
      <c r="F9614" t="s">
        <v>8</v>
      </c>
      <c r="G9614">
        <v>5</v>
      </c>
      <c r="H9614">
        <v>1059.05</v>
      </c>
      <c r="I9614">
        <v>5295.25</v>
      </c>
      <c r="J9614" t="s">
        <v>87</v>
      </c>
      <c r="K9614" t="s">
        <v>82</v>
      </c>
      <c r="L9614" t="s">
        <v>155</v>
      </c>
      <c r="M9614">
        <v>2024</v>
      </c>
      <c r="N9614" t="s">
        <v>84</v>
      </c>
      <c r="O9614" t="s">
        <v>4132</v>
      </c>
      <c r="P9614" t="s">
        <v>86</v>
      </c>
    </row>
    <row r="9615" spans="1:16" x14ac:dyDescent="0.45">
      <c r="A9615">
        <v>9614</v>
      </c>
      <c r="B9615" s="10">
        <v>45628</v>
      </c>
      <c r="C9615">
        <v>7975</v>
      </c>
      <c r="D9615" t="s">
        <v>80</v>
      </c>
      <c r="E9615">
        <v>44</v>
      </c>
      <c r="F9615" t="s">
        <v>9</v>
      </c>
      <c r="G9615">
        <v>3</v>
      </c>
      <c r="H9615">
        <v>919.37</v>
      </c>
      <c r="I9615">
        <v>2758.11</v>
      </c>
      <c r="J9615" t="s">
        <v>97</v>
      </c>
      <c r="K9615" t="s">
        <v>82</v>
      </c>
      <c r="L9615" t="s">
        <v>155</v>
      </c>
      <c r="M9615">
        <v>2024</v>
      </c>
      <c r="N9615" t="s">
        <v>84</v>
      </c>
      <c r="O9615" t="s">
        <v>6427</v>
      </c>
      <c r="P9615" t="s">
        <v>86</v>
      </c>
    </row>
    <row r="9616" spans="1:16" x14ac:dyDescent="0.45">
      <c r="A9616">
        <v>9615</v>
      </c>
      <c r="B9616" s="10">
        <v>45628</v>
      </c>
      <c r="C9616">
        <v>3552</v>
      </c>
      <c r="D9616" t="s">
        <v>89</v>
      </c>
      <c r="E9616">
        <v>43</v>
      </c>
      <c r="F9616" t="s">
        <v>5</v>
      </c>
      <c r="G9616">
        <v>4</v>
      </c>
      <c r="H9616">
        <v>4340.37</v>
      </c>
      <c r="I9616">
        <v>17361.48</v>
      </c>
      <c r="J9616" t="s">
        <v>97</v>
      </c>
      <c r="K9616" t="s">
        <v>82</v>
      </c>
      <c r="L9616" t="s">
        <v>155</v>
      </c>
      <c r="M9616">
        <v>2024</v>
      </c>
      <c r="N9616" t="s">
        <v>84</v>
      </c>
      <c r="O9616" t="s">
        <v>1893</v>
      </c>
      <c r="P9616" t="s">
        <v>86</v>
      </c>
    </row>
    <row r="9617" spans="1:16" x14ac:dyDescent="0.45">
      <c r="A9617">
        <v>9616</v>
      </c>
      <c r="B9617" s="10">
        <v>45628</v>
      </c>
      <c r="C9617">
        <v>8475</v>
      </c>
      <c r="D9617" t="s">
        <v>89</v>
      </c>
      <c r="E9617">
        <v>46</v>
      </c>
      <c r="F9617" t="s">
        <v>102</v>
      </c>
      <c r="G9617">
        <v>1</v>
      </c>
      <c r="H9617">
        <v>1346.71</v>
      </c>
      <c r="I9617">
        <v>1346.71</v>
      </c>
      <c r="J9617" t="s">
        <v>93</v>
      </c>
      <c r="K9617" t="s">
        <v>567</v>
      </c>
      <c r="L9617" t="s">
        <v>155</v>
      </c>
      <c r="M9617">
        <v>2024</v>
      </c>
      <c r="N9617" t="s">
        <v>668</v>
      </c>
      <c r="O9617" t="s">
        <v>9460</v>
      </c>
      <c r="P9617" t="s">
        <v>86</v>
      </c>
    </row>
    <row r="9618" spans="1:16" x14ac:dyDescent="0.45">
      <c r="A9618">
        <v>9617</v>
      </c>
      <c r="B9618" s="10">
        <v>45629</v>
      </c>
      <c r="C9618">
        <v>3808</v>
      </c>
      <c r="D9618" t="s">
        <v>89</v>
      </c>
      <c r="E9618">
        <v>46</v>
      </c>
      <c r="F9618" t="s">
        <v>7</v>
      </c>
      <c r="G9618">
        <v>4</v>
      </c>
      <c r="H9618">
        <v>1277.46</v>
      </c>
      <c r="I9618">
        <v>5109.84</v>
      </c>
      <c r="J9618" t="s">
        <v>93</v>
      </c>
      <c r="K9618" t="s">
        <v>82</v>
      </c>
      <c r="L9618" t="s">
        <v>155</v>
      </c>
      <c r="M9618">
        <v>2024</v>
      </c>
      <c r="N9618" t="s">
        <v>84</v>
      </c>
      <c r="O9618" t="s">
        <v>220</v>
      </c>
      <c r="P9618" t="s">
        <v>86</v>
      </c>
    </row>
    <row r="9619" spans="1:16" x14ac:dyDescent="0.45">
      <c r="A9619">
        <v>9618</v>
      </c>
      <c r="B9619" s="10">
        <v>45629</v>
      </c>
      <c r="C9619">
        <v>6633</v>
      </c>
      <c r="D9619" t="s">
        <v>89</v>
      </c>
      <c r="E9619">
        <v>39</v>
      </c>
      <c r="F9619" t="s">
        <v>6</v>
      </c>
      <c r="G9619">
        <v>2</v>
      </c>
      <c r="H9619">
        <v>4553.47</v>
      </c>
      <c r="I9619">
        <v>9106.94</v>
      </c>
      <c r="J9619" t="s">
        <v>97</v>
      </c>
      <c r="K9619" t="s">
        <v>82</v>
      </c>
      <c r="L9619" t="s">
        <v>155</v>
      </c>
      <c r="M9619">
        <v>2024</v>
      </c>
      <c r="N9619" t="s">
        <v>84</v>
      </c>
      <c r="O9619" t="s">
        <v>2930</v>
      </c>
      <c r="P9619" t="s">
        <v>86</v>
      </c>
    </row>
    <row r="9620" spans="1:16" x14ac:dyDescent="0.45">
      <c r="A9620">
        <v>9619</v>
      </c>
      <c r="B9620" s="10">
        <v>45629</v>
      </c>
      <c r="C9620">
        <v>7096</v>
      </c>
      <c r="D9620" t="s">
        <v>80</v>
      </c>
      <c r="E9620">
        <v>26</v>
      </c>
      <c r="F9620" t="s">
        <v>9</v>
      </c>
      <c r="G9620">
        <v>1</v>
      </c>
      <c r="H9620">
        <v>1960.9</v>
      </c>
      <c r="I9620">
        <v>1960.9</v>
      </c>
      <c r="J9620" t="s">
        <v>87</v>
      </c>
      <c r="K9620" t="s">
        <v>567</v>
      </c>
      <c r="L9620" t="s">
        <v>155</v>
      </c>
      <c r="M9620">
        <v>2024</v>
      </c>
      <c r="N9620" t="s">
        <v>84</v>
      </c>
      <c r="O9620" t="s">
        <v>8281</v>
      </c>
      <c r="P9620" t="s">
        <v>86</v>
      </c>
    </row>
    <row r="9621" spans="1:16" x14ac:dyDescent="0.45">
      <c r="A9621">
        <v>9620</v>
      </c>
      <c r="B9621" s="10">
        <v>45629</v>
      </c>
      <c r="C9621">
        <v>9823</v>
      </c>
      <c r="D9621" t="s">
        <v>80</v>
      </c>
      <c r="E9621">
        <v>41</v>
      </c>
      <c r="F9621" t="s">
        <v>9</v>
      </c>
      <c r="G9621">
        <v>4</v>
      </c>
      <c r="H9621">
        <v>93.15</v>
      </c>
      <c r="I9621">
        <v>372.6</v>
      </c>
      <c r="J9621" t="s">
        <v>97</v>
      </c>
      <c r="K9621" t="s">
        <v>567</v>
      </c>
      <c r="L9621" t="s">
        <v>155</v>
      </c>
      <c r="M9621">
        <v>2024</v>
      </c>
      <c r="N9621" t="s">
        <v>84</v>
      </c>
      <c r="O9621" t="s">
        <v>7436</v>
      </c>
      <c r="P9621" t="s">
        <v>86</v>
      </c>
    </row>
    <row r="9622" spans="1:16" x14ac:dyDescent="0.45">
      <c r="A9622">
        <v>9621</v>
      </c>
      <c r="B9622" s="10">
        <v>45629</v>
      </c>
      <c r="C9622">
        <v>3456</v>
      </c>
      <c r="D9622" t="s">
        <v>89</v>
      </c>
      <c r="E9622">
        <v>59</v>
      </c>
      <c r="F9622" t="s">
        <v>9</v>
      </c>
      <c r="G9622">
        <v>1</v>
      </c>
      <c r="H9622">
        <v>3619.87</v>
      </c>
      <c r="I9622">
        <v>3619.87</v>
      </c>
      <c r="J9622" t="s">
        <v>81</v>
      </c>
      <c r="K9622" t="s">
        <v>82</v>
      </c>
      <c r="L9622" t="s">
        <v>155</v>
      </c>
      <c r="M9622">
        <v>2024</v>
      </c>
      <c r="N9622" t="s">
        <v>84</v>
      </c>
      <c r="O9622" t="s">
        <v>5974</v>
      </c>
      <c r="P9622" t="s">
        <v>86</v>
      </c>
    </row>
    <row r="9623" spans="1:16" x14ac:dyDescent="0.45">
      <c r="A9623">
        <v>9622</v>
      </c>
      <c r="B9623" s="10">
        <v>45629</v>
      </c>
      <c r="C9623">
        <v>6423</v>
      </c>
      <c r="D9623" t="s">
        <v>80</v>
      </c>
      <c r="E9623">
        <v>36</v>
      </c>
      <c r="F9623" t="s">
        <v>7</v>
      </c>
      <c r="G9623">
        <v>2</v>
      </c>
      <c r="H9623">
        <v>2609.21</v>
      </c>
      <c r="I9623">
        <v>5218.42</v>
      </c>
      <c r="J9623" t="s">
        <v>97</v>
      </c>
      <c r="K9623" t="s">
        <v>82</v>
      </c>
      <c r="L9623" t="s">
        <v>155</v>
      </c>
      <c r="M9623">
        <v>2024</v>
      </c>
      <c r="N9623" t="s">
        <v>84</v>
      </c>
      <c r="O9623" t="s">
        <v>2931</v>
      </c>
      <c r="P9623" t="s">
        <v>86</v>
      </c>
    </row>
    <row r="9624" spans="1:16" x14ac:dyDescent="0.45">
      <c r="A9624">
        <v>9623</v>
      </c>
      <c r="B9624" s="10">
        <v>45629</v>
      </c>
      <c r="C9624">
        <v>5317</v>
      </c>
      <c r="D9624" t="s">
        <v>89</v>
      </c>
      <c r="E9624">
        <v>55</v>
      </c>
      <c r="F9624" t="s">
        <v>8</v>
      </c>
      <c r="G9624">
        <v>4</v>
      </c>
      <c r="H9624">
        <v>3881.95</v>
      </c>
      <c r="I9624">
        <v>15527.8</v>
      </c>
      <c r="J9624" t="s">
        <v>81</v>
      </c>
      <c r="K9624" t="s">
        <v>82</v>
      </c>
      <c r="L9624" t="s">
        <v>155</v>
      </c>
      <c r="M9624">
        <v>2024</v>
      </c>
      <c r="N9624" t="s">
        <v>84</v>
      </c>
      <c r="O9624" t="s">
        <v>1563</v>
      </c>
      <c r="P9624" t="s">
        <v>86</v>
      </c>
    </row>
    <row r="9625" spans="1:16" x14ac:dyDescent="0.45">
      <c r="A9625">
        <v>9624</v>
      </c>
      <c r="B9625" s="10">
        <v>45629</v>
      </c>
      <c r="C9625">
        <v>2556</v>
      </c>
      <c r="D9625" t="s">
        <v>89</v>
      </c>
      <c r="E9625">
        <v>48</v>
      </c>
      <c r="F9625" t="s">
        <v>102</v>
      </c>
      <c r="G9625">
        <v>3</v>
      </c>
      <c r="H9625">
        <v>2872.96</v>
      </c>
      <c r="I9625">
        <v>8618.8799999999992</v>
      </c>
      <c r="J9625" t="s">
        <v>93</v>
      </c>
      <c r="K9625" t="s">
        <v>82</v>
      </c>
      <c r="L9625" t="s">
        <v>155</v>
      </c>
      <c r="M9625">
        <v>2024</v>
      </c>
      <c r="N9625" t="s">
        <v>84</v>
      </c>
      <c r="O9625" t="s">
        <v>8564</v>
      </c>
      <c r="P9625" t="s">
        <v>748</v>
      </c>
    </row>
    <row r="9626" spans="1:16" x14ac:dyDescent="0.45">
      <c r="A9626">
        <v>9625</v>
      </c>
      <c r="B9626" s="10">
        <v>45629</v>
      </c>
      <c r="C9626">
        <v>3205</v>
      </c>
      <c r="D9626" t="s">
        <v>89</v>
      </c>
      <c r="E9626">
        <v>56</v>
      </c>
      <c r="F9626" t="s">
        <v>6</v>
      </c>
      <c r="G9626">
        <v>5</v>
      </c>
      <c r="H9626">
        <v>1788.77</v>
      </c>
      <c r="I9626">
        <v>8943.85</v>
      </c>
      <c r="J9626" t="s">
        <v>81</v>
      </c>
      <c r="K9626" t="s">
        <v>82</v>
      </c>
      <c r="L9626" t="s">
        <v>155</v>
      </c>
      <c r="M9626">
        <v>2024</v>
      </c>
      <c r="N9626" t="s">
        <v>84</v>
      </c>
      <c r="O9626" t="s">
        <v>4819</v>
      </c>
      <c r="P9626" t="s">
        <v>86</v>
      </c>
    </row>
    <row r="9627" spans="1:16" x14ac:dyDescent="0.45">
      <c r="A9627">
        <v>9626</v>
      </c>
      <c r="B9627" s="10">
        <v>45629</v>
      </c>
      <c r="C9627">
        <v>4955</v>
      </c>
      <c r="D9627" t="s">
        <v>80</v>
      </c>
      <c r="E9627">
        <v>32</v>
      </c>
      <c r="F9627" t="s">
        <v>8</v>
      </c>
      <c r="G9627">
        <v>4</v>
      </c>
      <c r="H9627">
        <v>379.49</v>
      </c>
      <c r="I9627">
        <v>1517.96</v>
      </c>
      <c r="J9627" t="s">
        <v>87</v>
      </c>
      <c r="K9627" t="s">
        <v>567</v>
      </c>
      <c r="L9627" t="s">
        <v>155</v>
      </c>
      <c r="M9627">
        <v>2024</v>
      </c>
      <c r="N9627" t="s">
        <v>84</v>
      </c>
      <c r="O9627" t="s">
        <v>7437</v>
      </c>
      <c r="P9627" t="s">
        <v>86</v>
      </c>
    </row>
    <row r="9628" spans="1:16" x14ac:dyDescent="0.45">
      <c r="A9628">
        <v>9627</v>
      </c>
      <c r="B9628" s="10">
        <v>45629</v>
      </c>
      <c r="C9628">
        <v>7805</v>
      </c>
      <c r="D9628" t="s">
        <v>89</v>
      </c>
      <c r="E9628">
        <v>49</v>
      </c>
      <c r="F9628" t="s">
        <v>5</v>
      </c>
      <c r="G9628">
        <v>1</v>
      </c>
      <c r="H9628">
        <v>4336.3900000000003</v>
      </c>
      <c r="I9628">
        <v>4336.3900000000003</v>
      </c>
      <c r="J9628" t="s">
        <v>93</v>
      </c>
      <c r="K9628" t="s">
        <v>82</v>
      </c>
      <c r="L9628" t="s">
        <v>155</v>
      </c>
      <c r="M9628">
        <v>2024</v>
      </c>
      <c r="N9628" t="s">
        <v>84</v>
      </c>
      <c r="O9628" t="s">
        <v>5742</v>
      </c>
      <c r="P9628" t="s">
        <v>86</v>
      </c>
    </row>
    <row r="9629" spans="1:16" x14ac:dyDescent="0.45">
      <c r="A9629">
        <v>9628</v>
      </c>
      <c r="B9629" s="10">
        <v>45629</v>
      </c>
      <c r="C9629">
        <v>1404</v>
      </c>
      <c r="D9629" t="s">
        <v>80</v>
      </c>
      <c r="E9629">
        <v>63</v>
      </c>
      <c r="F9629" t="s">
        <v>102</v>
      </c>
      <c r="G9629">
        <v>4</v>
      </c>
      <c r="H9629">
        <v>1075.07</v>
      </c>
      <c r="I9629">
        <v>4300.28</v>
      </c>
      <c r="J9629" t="s">
        <v>81</v>
      </c>
      <c r="K9629" t="s">
        <v>82</v>
      </c>
      <c r="L9629" t="s">
        <v>155</v>
      </c>
      <c r="M9629">
        <v>2024</v>
      </c>
      <c r="N9629" t="s">
        <v>84</v>
      </c>
      <c r="O9629" t="s">
        <v>1564</v>
      </c>
      <c r="P9629" t="s">
        <v>86</v>
      </c>
    </row>
    <row r="9630" spans="1:16" x14ac:dyDescent="0.45">
      <c r="A9630">
        <v>9629</v>
      </c>
      <c r="B9630" s="10">
        <v>45629</v>
      </c>
      <c r="C9630">
        <v>2620</v>
      </c>
      <c r="D9630" t="s">
        <v>80</v>
      </c>
      <c r="E9630">
        <v>63</v>
      </c>
      <c r="F9630" t="s">
        <v>8</v>
      </c>
      <c r="G9630">
        <v>1</v>
      </c>
      <c r="H9630">
        <v>4858.17</v>
      </c>
      <c r="I9630">
        <v>4858.17</v>
      </c>
      <c r="J9630" t="s">
        <v>81</v>
      </c>
      <c r="K9630" t="s">
        <v>82</v>
      </c>
      <c r="L9630" t="s">
        <v>155</v>
      </c>
      <c r="M9630">
        <v>2024</v>
      </c>
      <c r="N9630" t="s">
        <v>84</v>
      </c>
      <c r="O9630" t="s">
        <v>5975</v>
      </c>
      <c r="P9630" t="s">
        <v>86</v>
      </c>
    </row>
    <row r="9631" spans="1:16" x14ac:dyDescent="0.45">
      <c r="A9631">
        <v>9630</v>
      </c>
      <c r="B9631" s="10">
        <v>45629</v>
      </c>
      <c r="C9631">
        <v>3952</v>
      </c>
      <c r="D9631" t="s">
        <v>89</v>
      </c>
      <c r="E9631">
        <v>46</v>
      </c>
      <c r="F9631" t="s">
        <v>5</v>
      </c>
      <c r="G9631">
        <v>2</v>
      </c>
      <c r="H9631">
        <v>1266.8800000000001</v>
      </c>
      <c r="I9631">
        <v>2533.7600000000002</v>
      </c>
      <c r="J9631" t="s">
        <v>93</v>
      </c>
      <c r="K9631" t="s">
        <v>82</v>
      </c>
      <c r="L9631" t="s">
        <v>155</v>
      </c>
      <c r="M9631">
        <v>2024</v>
      </c>
      <c r="N9631" t="s">
        <v>84</v>
      </c>
      <c r="O9631" t="s">
        <v>3553</v>
      </c>
      <c r="P9631" t="s">
        <v>86</v>
      </c>
    </row>
    <row r="9632" spans="1:16" x14ac:dyDescent="0.45">
      <c r="A9632">
        <v>9631</v>
      </c>
      <c r="B9632" s="10">
        <v>45630</v>
      </c>
      <c r="C9632">
        <v>9080</v>
      </c>
      <c r="D9632" t="s">
        <v>80</v>
      </c>
      <c r="E9632">
        <v>51</v>
      </c>
      <c r="F9632" t="s">
        <v>102</v>
      </c>
      <c r="G9632">
        <v>5</v>
      </c>
      <c r="H9632">
        <v>4143.83</v>
      </c>
      <c r="I9632">
        <v>20719.150000000001</v>
      </c>
      <c r="J9632" t="s">
        <v>93</v>
      </c>
      <c r="K9632" t="s">
        <v>82</v>
      </c>
      <c r="L9632" t="s">
        <v>155</v>
      </c>
      <c r="M9632">
        <v>2024</v>
      </c>
      <c r="N9632" t="s">
        <v>84</v>
      </c>
      <c r="O9632" t="s">
        <v>405</v>
      </c>
      <c r="P9632" t="s">
        <v>86</v>
      </c>
    </row>
    <row r="9633" spans="1:16" x14ac:dyDescent="0.45">
      <c r="A9633">
        <v>9632</v>
      </c>
      <c r="B9633" s="10">
        <v>45630</v>
      </c>
      <c r="C9633">
        <v>4118</v>
      </c>
      <c r="D9633" t="s">
        <v>89</v>
      </c>
      <c r="E9633">
        <v>26</v>
      </c>
      <c r="F9633" t="s">
        <v>7</v>
      </c>
      <c r="G9633">
        <v>1</v>
      </c>
      <c r="H9633">
        <v>3954.3</v>
      </c>
      <c r="I9633">
        <v>3954.3</v>
      </c>
      <c r="J9633" t="s">
        <v>87</v>
      </c>
      <c r="K9633" t="s">
        <v>82</v>
      </c>
      <c r="L9633" t="s">
        <v>155</v>
      </c>
      <c r="M9633">
        <v>2024</v>
      </c>
      <c r="N9633" t="s">
        <v>84</v>
      </c>
      <c r="O9633" t="s">
        <v>5521</v>
      </c>
      <c r="P9633" t="s">
        <v>86</v>
      </c>
    </row>
    <row r="9634" spans="1:16" x14ac:dyDescent="0.45">
      <c r="A9634">
        <v>9633</v>
      </c>
      <c r="B9634" s="10">
        <v>45630</v>
      </c>
      <c r="C9634">
        <v>8380</v>
      </c>
      <c r="D9634" t="s">
        <v>89</v>
      </c>
      <c r="E9634">
        <v>52</v>
      </c>
      <c r="F9634" t="s">
        <v>6</v>
      </c>
      <c r="G9634">
        <v>4</v>
      </c>
      <c r="H9634">
        <v>2340.6</v>
      </c>
      <c r="I9634">
        <v>9362.4</v>
      </c>
      <c r="J9634" t="s">
        <v>93</v>
      </c>
      <c r="K9634" t="s">
        <v>82</v>
      </c>
      <c r="L9634" t="s">
        <v>155</v>
      </c>
      <c r="M9634">
        <v>2024</v>
      </c>
      <c r="N9634" t="s">
        <v>84</v>
      </c>
      <c r="O9634" t="s">
        <v>2206</v>
      </c>
      <c r="P9634" t="s">
        <v>86</v>
      </c>
    </row>
    <row r="9635" spans="1:16" x14ac:dyDescent="0.45">
      <c r="A9635">
        <v>9634</v>
      </c>
      <c r="B9635" s="10">
        <v>45630</v>
      </c>
      <c r="C9635">
        <v>7630</v>
      </c>
      <c r="D9635" t="s">
        <v>80</v>
      </c>
      <c r="E9635">
        <v>23</v>
      </c>
      <c r="F9635" t="s">
        <v>6</v>
      </c>
      <c r="G9635">
        <v>2</v>
      </c>
      <c r="H9635">
        <v>2038.43</v>
      </c>
      <c r="I9635">
        <v>4076.86</v>
      </c>
      <c r="J9635" t="s">
        <v>95</v>
      </c>
      <c r="K9635" t="s">
        <v>82</v>
      </c>
      <c r="L9635" t="s">
        <v>155</v>
      </c>
      <c r="M9635">
        <v>2024</v>
      </c>
      <c r="N9635" t="s">
        <v>84</v>
      </c>
      <c r="O9635" t="s">
        <v>2640</v>
      </c>
      <c r="P9635" t="s">
        <v>86</v>
      </c>
    </row>
    <row r="9636" spans="1:16" x14ac:dyDescent="0.45">
      <c r="A9636">
        <v>9635</v>
      </c>
      <c r="B9636" s="10">
        <v>45630</v>
      </c>
      <c r="C9636">
        <v>1565</v>
      </c>
      <c r="D9636" t="s">
        <v>89</v>
      </c>
      <c r="E9636">
        <v>54</v>
      </c>
      <c r="F9636" t="s">
        <v>5</v>
      </c>
      <c r="G9636">
        <v>3</v>
      </c>
      <c r="H9636">
        <v>3531.14</v>
      </c>
      <c r="I9636">
        <v>10593.42</v>
      </c>
      <c r="J9636" t="s">
        <v>93</v>
      </c>
      <c r="K9636" t="s">
        <v>82</v>
      </c>
      <c r="L9636" t="s">
        <v>155</v>
      </c>
      <c r="M9636">
        <v>2024</v>
      </c>
      <c r="N9636" t="s">
        <v>84</v>
      </c>
      <c r="O9636" t="s">
        <v>6636</v>
      </c>
      <c r="P9636" t="s">
        <v>86</v>
      </c>
    </row>
    <row r="9637" spans="1:16" x14ac:dyDescent="0.45">
      <c r="A9637">
        <v>9636</v>
      </c>
      <c r="B9637" s="10">
        <v>45630</v>
      </c>
      <c r="C9637">
        <v>5799</v>
      </c>
      <c r="D9637" t="s">
        <v>80</v>
      </c>
      <c r="E9637">
        <v>31</v>
      </c>
      <c r="F9637" t="s">
        <v>8</v>
      </c>
      <c r="G9637">
        <v>4</v>
      </c>
      <c r="H9637">
        <v>2666.33</v>
      </c>
      <c r="I9637">
        <v>10665.32</v>
      </c>
      <c r="J9637" t="s">
        <v>87</v>
      </c>
      <c r="K9637" t="s">
        <v>82</v>
      </c>
      <c r="L9637" t="s">
        <v>155</v>
      </c>
      <c r="M9637">
        <v>2024</v>
      </c>
      <c r="N9637" t="s">
        <v>84</v>
      </c>
      <c r="O9637" t="s">
        <v>1209</v>
      </c>
      <c r="P9637" t="s">
        <v>86</v>
      </c>
    </row>
    <row r="9638" spans="1:16" x14ac:dyDescent="0.45">
      <c r="A9638">
        <v>9637</v>
      </c>
      <c r="B9638" s="10">
        <v>45630</v>
      </c>
      <c r="C9638">
        <v>8670</v>
      </c>
      <c r="D9638" t="s">
        <v>80</v>
      </c>
      <c r="E9638">
        <v>64</v>
      </c>
      <c r="F9638" t="s">
        <v>102</v>
      </c>
      <c r="G9638">
        <v>5</v>
      </c>
      <c r="H9638">
        <v>3178.19</v>
      </c>
      <c r="I9638">
        <v>15890.95</v>
      </c>
      <c r="J9638" t="s">
        <v>81</v>
      </c>
      <c r="K9638" t="s">
        <v>82</v>
      </c>
      <c r="L9638" t="s">
        <v>155</v>
      </c>
      <c r="M9638">
        <v>2024</v>
      </c>
      <c r="N9638" t="s">
        <v>84</v>
      </c>
      <c r="O9638" t="s">
        <v>4820</v>
      </c>
      <c r="P9638" t="s">
        <v>86</v>
      </c>
    </row>
    <row r="9639" spans="1:16" x14ac:dyDescent="0.45">
      <c r="A9639">
        <v>9638</v>
      </c>
      <c r="B9639" s="10">
        <v>45630</v>
      </c>
      <c r="C9639">
        <v>3868</v>
      </c>
      <c r="D9639" t="s">
        <v>80</v>
      </c>
      <c r="E9639">
        <v>26</v>
      </c>
      <c r="F9639" t="s">
        <v>5</v>
      </c>
      <c r="G9639">
        <v>2</v>
      </c>
      <c r="H9639">
        <v>2377.5700000000002</v>
      </c>
      <c r="I9639">
        <v>4755.1400000000003</v>
      </c>
      <c r="J9639" t="s">
        <v>87</v>
      </c>
      <c r="K9639" t="s">
        <v>82</v>
      </c>
      <c r="L9639" t="s">
        <v>155</v>
      </c>
      <c r="M9639">
        <v>2024</v>
      </c>
      <c r="N9639" t="s">
        <v>84</v>
      </c>
      <c r="O9639" t="s">
        <v>2655</v>
      </c>
      <c r="P9639" t="s">
        <v>86</v>
      </c>
    </row>
    <row r="9640" spans="1:16" x14ac:dyDescent="0.45">
      <c r="A9640">
        <v>9639</v>
      </c>
      <c r="B9640" s="10">
        <v>45630</v>
      </c>
      <c r="C9640">
        <v>9776</v>
      </c>
      <c r="D9640" t="s">
        <v>89</v>
      </c>
      <c r="E9640">
        <v>36</v>
      </c>
      <c r="F9640" t="s">
        <v>5</v>
      </c>
      <c r="G9640">
        <v>4</v>
      </c>
      <c r="H9640">
        <v>2807.92</v>
      </c>
      <c r="I9640">
        <v>11231.68</v>
      </c>
      <c r="J9640" t="s">
        <v>97</v>
      </c>
      <c r="K9640" t="s">
        <v>82</v>
      </c>
      <c r="L9640" t="s">
        <v>155</v>
      </c>
      <c r="M9640">
        <v>2024</v>
      </c>
      <c r="N9640" t="s">
        <v>84</v>
      </c>
      <c r="O9640" t="s">
        <v>1894</v>
      </c>
      <c r="P9640" t="s">
        <v>86</v>
      </c>
    </row>
    <row r="9641" spans="1:16" x14ac:dyDescent="0.45">
      <c r="A9641">
        <v>9640</v>
      </c>
      <c r="B9641" s="10">
        <v>45630</v>
      </c>
      <c r="C9641">
        <v>5327</v>
      </c>
      <c r="D9641" t="s">
        <v>80</v>
      </c>
      <c r="E9641">
        <v>40</v>
      </c>
      <c r="F9641" t="s">
        <v>7</v>
      </c>
      <c r="G9641">
        <v>1</v>
      </c>
      <c r="H9641">
        <v>986.29</v>
      </c>
      <c r="I9641">
        <v>986.29</v>
      </c>
      <c r="J9641" t="s">
        <v>97</v>
      </c>
      <c r="K9641" t="s">
        <v>567</v>
      </c>
      <c r="L9641" t="s">
        <v>155</v>
      </c>
      <c r="M9641">
        <v>2024</v>
      </c>
      <c r="N9641" t="s">
        <v>84</v>
      </c>
      <c r="O9641" t="s">
        <v>8004</v>
      </c>
      <c r="P9641" t="s">
        <v>86</v>
      </c>
    </row>
    <row r="9642" spans="1:16" x14ac:dyDescent="0.45">
      <c r="A9642">
        <v>9641</v>
      </c>
      <c r="B9642" s="10">
        <v>45630</v>
      </c>
      <c r="C9642">
        <v>7413</v>
      </c>
      <c r="D9642" t="s">
        <v>89</v>
      </c>
      <c r="E9642">
        <v>58</v>
      </c>
      <c r="F9642" t="s">
        <v>5</v>
      </c>
      <c r="G9642">
        <v>1</v>
      </c>
      <c r="H9642">
        <v>324.20999999999998</v>
      </c>
      <c r="I9642">
        <v>324.20999999999998</v>
      </c>
      <c r="J9642" t="s">
        <v>81</v>
      </c>
      <c r="K9642" t="s">
        <v>567</v>
      </c>
      <c r="L9642" t="s">
        <v>155</v>
      </c>
      <c r="M9642">
        <v>2024</v>
      </c>
      <c r="N9642" t="s">
        <v>668</v>
      </c>
      <c r="O9642" t="s">
        <v>9461</v>
      </c>
      <c r="P9642" t="s">
        <v>86</v>
      </c>
    </row>
    <row r="9643" spans="1:16" x14ac:dyDescent="0.45">
      <c r="A9643">
        <v>9642</v>
      </c>
      <c r="B9643" s="10">
        <v>45630</v>
      </c>
      <c r="C9643">
        <v>8614</v>
      </c>
      <c r="D9643" t="s">
        <v>89</v>
      </c>
      <c r="E9643">
        <v>45</v>
      </c>
      <c r="F9643" t="s">
        <v>102</v>
      </c>
      <c r="G9643">
        <v>1</v>
      </c>
      <c r="H9643">
        <v>1811.82</v>
      </c>
      <c r="I9643">
        <v>1811.82</v>
      </c>
      <c r="J9643" t="s">
        <v>93</v>
      </c>
      <c r="K9643" t="s">
        <v>567</v>
      </c>
      <c r="L9643" t="s">
        <v>155</v>
      </c>
      <c r="M9643">
        <v>2024</v>
      </c>
      <c r="N9643" t="s">
        <v>84</v>
      </c>
      <c r="O9643" t="s">
        <v>7863</v>
      </c>
      <c r="P9643" t="s">
        <v>86</v>
      </c>
    </row>
    <row r="9644" spans="1:16" x14ac:dyDescent="0.45">
      <c r="A9644">
        <v>9643</v>
      </c>
      <c r="B9644" s="10">
        <v>45630</v>
      </c>
      <c r="C9644">
        <v>2245</v>
      </c>
      <c r="D9644" t="s">
        <v>80</v>
      </c>
      <c r="E9644">
        <v>33</v>
      </c>
      <c r="F9644" t="s">
        <v>9</v>
      </c>
      <c r="G9644">
        <v>4</v>
      </c>
      <c r="H9644">
        <v>2356.02</v>
      </c>
      <c r="I9644">
        <v>9424.08</v>
      </c>
      <c r="J9644" t="s">
        <v>87</v>
      </c>
      <c r="K9644" t="s">
        <v>82</v>
      </c>
      <c r="L9644" t="s">
        <v>155</v>
      </c>
      <c r="M9644">
        <v>2024</v>
      </c>
      <c r="N9644" t="s">
        <v>84</v>
      </c>
      <c r="O9644" t="s">
        <v>1210</v>
      </c>
      <c r="P9644" t="s">
        <v>86</v>
      </c>
    </row>
    <row r="9645" spans="1:16" x14ac:dyDescent="0.45">
      <c r="A9645">
        <v>9644</v>
      </c>
      <c r="B9645" s="10">
        <v>45631</v>
      </c>
      <c r="C9645">
        <v>9243</v>
      </c>
      <c r="D9645" t="s">
        <v>80</v>
      </c>
      <c r="E9645">
        <v>43</v>
      </c>
      <c r="F9645" t="s">
        <v>102</v>
      </c>
      <c r="G9645">
        <v>5</v>
      </c>
      <c r="H9645">
        <v>4534.8500000000004</v>
      </c>
      <c r="I9645">
        <v>22674.25</v>
      </c>
      <c r="J9645" t="s">
        <v>97</v>
      </c>
      <c r="K9645" t="s">
        <v>82</v>
      </c>
      <c r="L9645" t="s">
        <v>155</v>
      </c>
      <c r="M9645">
        <v>2024</v>
      </c>
      <c r="N9645" t="s">
        <v>84</v>
      </c>
      <c r="O9645" t="s">
        <v>406</v>
      </c>
      <c r="P9645" t="s">
        <v>86</v>
      </c>
    </row>
    <row r="9646" spans="1:16" x14ac:dyDescent="0.45">
      <c r="A9646">
        <v>9645</v>
      </c>
      <c r="B9646" s="10">
        <v>45631</v>
      </c>
      <c r="C9646">
        <v>1537</v>
      </c>
      <c r="D9646" t="s">
        <v>89</v>
      </c>
      <c r="E9646">
        <v>55</v>
      </c>
      <c r="F9646" t="s">
        <v>102</v>
      </c>
      <c r="G9646">
        <v>1</v>
      </c>
      <c r="H9646">
        <v>2099</v>
      </c>
      <c r="I9646">
        <v>2099</v>
      </c>
      <c r="J9646" t="s">
        <v>81</v>
      </c>
      <c r="K9646" t="s">
        <v>82</v>
      </c>
      <c r="L9646" t="s">
        <v>155</v>
      </c>
      <c r="M9646">
        <v>2024</v>
      </c>
      <c r="N9646" t="s">
        <v>84</v>
      </c>
      <c r="O9646" t="s">
        <v>5976</v>
      </c>
      <c r="P9646" t="s">
        <v>86</v>
      </c>
    </row>
    <row r="9647" spans="1:16" x14ac:dyDescent="0.45">
      <c r="A9647">
        <v>9646</v>
      </c>
      <c r="B9647" s="10">
        <v>45631</v>
      </c>
      <c r="C9647">
        <v>1540</v>
      </c>
      <c r="D9647" t="s">
        <v>80</v>
      </c>
      <c r="E9647">
        <v>57</v>
      </c>
      <c r="F9647" t="s">
        <v>7</v>
      </c>
      <c r="G9647">
        <v>4</v>
      </c>
      <c r="H9647">
        <v>2197.9</v>
      </c>
      <c r="I9647">
        <v>8791.6</v>
      </c>
      <c r="J9647" t="s">
        <v>81</v>
      </c>
      <c r="K9647" t="s">
        <v>82</v>
      </c>
      <c r="L9647" t="s">
        <v>155</v>
      </c>
      <c r="M9647">
        <v>2024</v>
      </c>
      <c r="N9647" t="s">
        <v>668</v>
      </c>
      <c r="O9647" t="s">
        <v>10087</v>
      </c>
      <c r="P9647" t="s">
        <v>86</v>
      </c>
    </row>
    <row r="9648" spans="1:16" x14ac:dyDescent="0.45">
      <c r="A9648">
        <v>9647</v>
      </c>
      <c r="B9648" s="10">
        <v>45631</v>
      </c>
      <c r="C9648">
        <v>1814</v>
      </c>
      <c r="D9648" t="s">
        <v>80</v>
      </c>
      <c r="E9648">
        <v>42</v>
      </c>
      <c r="F9648" t="s">
        <v>7</v>
      </c>
      <c r="G9648">
        <v>4</v>
      </c>
      <c r="H9648">
        <v>3390.42</v>
      </c>
      <c r="I9648">
        <v>13561.68</v>
      </c>
      <c r="J9648" t="s">
        <v>97</v>
      </c>
      <c r="K9648" t="s">
        <v>82</v>
      </c>
      <c r="L9648" t="s">
        <v>155</v>
      </c>
      <c r="M9648">
        <v>2024</v>
      </c>
      <c r="N9648" t="s">
        <v>84</v>
      </c>
      <c r="O9648" t="s">
        <v>1895</v>
      </c>
      <c r="P9648" t="s">
        <v>86</v>
      </c>
    </row>
    <row r="9649" spans="1:16" x14ac:dyDescent="0.45">
      <c r="A9649">
        <v>9648</v>
      </c>
      <c r="B9649" s="10">
        <v>45631</v>
      </c>
      <c r="C9649">
        <v>2415</v>
      </c>
      <c r="D9649" t="s">
        <v>80</v>
      </c>
      <c r="E9649">
        <v>52</v>
      </c>
      <c r="F9649" t="s">
        <v>6</v>
      </c>
      <c r="G9649">
        <v>5</v>
      </c>
      <c r="H9649">
        <v>1073.5899999999999</v>
      </c>
      <c r="I9649">
        <v>5367.95</v>
      </c>
      <c r="J9649" t="s">
        <v>93</v>
      </c>
      <c r="K9649" t="s">
        <v>82</v>
      </c>
      <c r="L9649" t="s">
        <v>155</v>
      </c>
      <c r="M9649">
        <v>2024</v>
      </c>
      <c r="N9649" t="s">
        <v>84</v>
      </c>
      <c r="O9649" t="s">
        <v>4372</v>
      </c>
      <c r="P9649" t="s">
        <v>86</v>
      </c>
    </row>
    <row r="9650" spans="1:16" x14ac:dyDescent="0.45">
      <c r="A9650">
        <v>9649</v>
      </c>
      <c r="B9650" s="10">
        <v>45631</v>
      </c>
      <c r="C9650">
        <v>2652</v>
      </c>
      <c r="D9650" t="s">
        <v>89</v>
      </c>
      <c r="E9650">
        <v>22</v>
      </c>
      <c r="F9650" t="s">
        <v>6</v>
      </c>
      <c r="G9650">
        <v>2</v>
      </c>
      <c r="H9650">
        <v>4364.62</v>
      </c>
      <c r="I9650">
        <v>8729.24</v>
      </c>
      <c r="J9650" t="s">
        <v>95</v>
      </c>
      <c r="K9650" t="s">
        <v>82</v>
      </c>
      <c r="L9650" t="s">
        <v>155</v>
      </c>
      <c r="M9650">
        <v>2024</v>
      </c>
      <c r="N9650" t="s">
        <v>84</v>
      </c>
      <c r="O9650" t="s">
        <v>2641</v>
      </c>
      <c r="P9650" t="s">
        <v>86</v>
      </c>
    </row>
    <row r="9651" spans="1:16" x14ac:dyDescent="0.45">
      <c r="A9651">
        <v>9650</v>
      </c>
      <c r="B9651" s="10">
        <v>45631</v>
      </c>
      <c r="C9651">
        <v>5062</v>
      </c>
      <c r="D9651" t="s">
        <v>80</v>
      </c>
      <c r="E9651">
        <v>24</v>
      </c>
      <c r="F9651" t="s">
        <v>5</v>
      </c>
      <c r="G9651">
        <v>2</v>
      </c>
      <c r="H9651">
        <v>2166.8200000000002</v>
      </c>
      <c r="I9651">
        <v>4333.6400000000003</v>
      </c>
      <c r="J9651" t="s">
        <v>95</v>
      </c>
      <c r="K9651" t="s">
        <v>82</v>
      </c>
      <c r="L9651" t="s">
        <v>155</v>
      </c>
      <c r="M9651">
        <v>2024</v>
      </c>
      <c r="N9651" t="s">
        <v>84</v>
      </c>
      <c r="O9651" t="s">
        <v>2642</v>
      </c>
      <c r="P9651" t="s">
        <v>86</v>
      </c>
    </row>
    <row r="9652" spans="1:16" x14ac:dyDescent="0.45">
      <c r="A9652">
        <v>9651</v>
      </c>
      <c r="B9652" s="10">
        <v>45631</v>
      </c>
      <c r="C9652">
        <v>3356</v>
      </c>
      <c r="D9652" t="s">
        <v>89</v>
      </c>
      <c r="E9652">
        <v>40</v>
      </c>
      <c r="F9652" t="s">
        <v>6</v>
      </c>
      <c r="G9652">
        <v>4</v>
      </c>
      <c r="H9652">
        <v>4657.3999999999996</v>
      </c>
      <c r="I9652">
        <v>18629.599999999999</v>
      </c>
      <c r="J9652" t="s">
        <v>97</v>
      </c>
      <c r="K9652" t="s">
        <v>82</v>
      </c>
      <c r="L9652" t="s">
        <v>155</v>
      </c>
      <c r="M9652">
        <v>2024</v>
      </c>
      <c r="N9652" t="s">
        <v>668</v>
      </c>
      <c r="O9652" t="s">
        <v>10088</v>
      </c>
      <c r="P9652" t="s">
        <v>86</v>
      </c>
    </row>
    <row r="9653" spans="1:16" x14ac:dyDescent="0.45">
      <c r="A9653">
        <v>9652</v>
      </c>
      <c r="B9653" s="10">
        <v>45631</v>
      </c>
      <c r="C9653">
        <v>4810</v>
      </c>
      <c r="D9653" t="s">
        <v>89</v>
      </c>
      <c r="E9653">
        <v>42</v>
      </c>
      <c r="F9653" t="s">
        <v>7</v>
      </c>
      <c r="G9653">
        <v>2</v>
      </c>
      <c r="H9653">
        <v>1392.78</v>
      </c>
      <c r="I9653">
        <v>2785.56</v>
      </c>
      <c r="J9653" t="s">
        <v>97</v>
      </c>
      <c r="K9653" t="s">
        <v>82</v>
      </c>
      <c r="L9653" t="s">
        <v>155</v>
      </c>
      <c r="M9653">
        <v>2024</v>
      </c>
      <c r="N9653" t="s">
        <v>84</v>
      </c>
      <c r="O9653" t="s">
        <v>2932</v>
      </c>
      <c r="P9653" t="s">
        <v>86</v>
      </c>
    </row>
    <row r="9654" spans="1:16" x14ac:dyDescent="0.45">
      <c r="A9654">
        <v>9653</v>
      </c>
      <c r="B9654" s="10">
        <v>45631</v>
      </c>
      <c r="C9654">
        <v>1185</v>
      </c>
      <c r="D9654" t="s">
        <v>80</v>
      </c>
      <c r="E9654">
        <v>18</v>
      </c>
      <c r="F9654" t="s">
        <v>5</v>
      </c>
      <c r="G9654">
        <v>3</v>
      </c>
      <c r="H9654">
        <v>2354.6799999999998</v>
      </c>
      <c r="I9654">
        <v>7064.04</v>
      </c>
      <c r="J9654" t="s">
        <v>95</v>
      </c>
      <c r="K9654" t="s">
        <v>82</v>
      </c>
      <c r="L9654" t="s">
        <v>155</v>
      </c>
      <c r="M9654">
        <v>2024</v>
      </c>
      <c r="N9654" t="s">
        <v>84</v>
      </c>
      <c r="O9654" t="s">
        <v>8711</v>
      </c>
      <c r="P9654" t="s">
        <v>748</v>
      </c>
    </row>
    <row r="9655" spans="1:16" x14ac:dyDescent="0.45">
      <c r="A9655">
        <v>9654</v>
      </c>
      <c r="B9655" s="10">
        <v>45631</v>
      </c>
      <c r="C9655">
        <v>2551</v>
      </c>
      <c r="D9655" t="s">
        <v>80</v>
      </c>
      <c r="E9655">
        <v>39</v>
      </c>
      <c r="F9655" t="s">
        <v>9</v>
      </c>
      <c r="G9655">
        <v>5</v>
      </c>
      <c r="H9655">
        <v>3901.9</v>
      </c>
      <c r="I9655">
        <v>19509.5</v>
      </c>
      <c r="J9655" t="s">
        <v>97</v>
      </c>
      <c r="K9655" t="s">
        <v>82</v>
      </c>
      <c r="L9655" t="s">
        <v>155</v>
      </c>
      <c r="M9655">
        <v>2024</v>
      </c>
      <c r="N9655" t="s">
        <v>84</v>
      </c>
      <c r="O9655" t="s">
        <v>4607</v>
      </c>
      <c r="P9655" t="s">
        <v>86</v>
      </c>
    </row>
    <row r="9656" spans="1:16" x14ac:dyDescent="0.45">
      <c r="A9656">
        <v>9655</v>
      </c>
      <c r="B9656" s="10">
        <v>45631</v>
      </c>
      <c r="C9656">
        <v>8013</v>
      </c>
      <c r="D9656" t="s">
        <v>89</v>
      </c>
      <c r="E9656">
        <v>21</v>
      </c>
      <c r="F9656" t="s">
        <v>8</v>
      </c>
      <c r="G9656">
        <v>4</v>
      </c>
      <c r="H9656">
        <v>2801.84</v>
      </c>
      <c r="I9656">
        <v>11207.36</v>
      </c>
      <c r="J9656" t="s">
        <v>95</v>
      </c>
      <c r="K9656" t="s">
        <v>82</v>
      </c>
      <c r="L9656" t="s">
        <v>155</v>
      </c>
      <c r="M9656">
        <v>2024</v>
      </c>
      <c r="N9656" t="s">
        <v>84</v>
      </c>
      <c r="O9656" t="s">
        <v>2458</v>
      </c>
      <c r="P9656" t="s">
        <v>86</v>
      </c>
    </row>
    <row r="9657" spans="1:16" x14ac:dyDescent="0.45">
      <c r="A9657">
        <v>9656</v>
      </c>
      <c r="B9657" s="10">
        <v>45631</v>
      </c>
      <c r="C9657">
        <v>1761</v>
      </c>
      <c r="D9657" t="s">
        <v>89</v>
      </c>
      <c r="E9657">
        <v>45</v>
      </c>
      <c r="F9657" t="s">
        <v>7</v>
      </c>
      <c r="G9657">
        <v>2</v>
      </c>
      <c r="H9657">
        <v>3323.17</v>
      </c>
      <c r="I9657">
        <v>6646.34</v>
      </c>
      <c r="J9657" t="s">
        <v>93</v>
      </c>
      <c r="K9657" t="s">
        <v>82</v>
      </c>
      <c r="L9657" t="s">
        <v>155</v>
      </c>
      <c r="M9657">
        <v>2024</v>
      </c>
      <c r="N9657" t="s">
        <v>84</v>
      </c>
      <c r="O9657" t="s">
        <v>3554</v>
      </c>
      <c r="P9657" t="s">
        <v>86</v>
      </c>
    </row>
    <row r="9658" spans="1:16" x14ac:dyDescent="0.45">
      <c r="A9658">
        <v>9657</v>
      </c>
      <c r="B9658" s="10">
        <v>45631</v>
      </c>
      <c r="C9658">
        <v>7163</v>
      </c>
      <c r="D9658" t="s">
        <v>80</v>
      </c>
      <c r="E9658">
        <v>31</v>
      </c>
      <c r="F9658" t="s">
        <v>7</v>
      </c>
      <c r="G9658">
        <v>2</v>
      </c>
      <c r="H9658">
        <v>1439.45</v>
      </c>
      <c r="I9658">
        <v>2878.9</v>
      </c>
      <c r="J9658" t="s">
        <v>87</v>
      </c>
      <c r="K9658" t="s">
        <v>82</v>
      </c>
      <c r="L9658" t="s">
        <v>155</v>
      </c>
      <c r="M9658">
        <v>2024</v>
      </c>
      <c r="N9658" t="s">
        <v>84</v>
      </c>
      <c r="O9658" t="s">
        <v>3891</v>
      </c>
      <c r="P9658" t="s">
        <v>86</v>
      </c>
    </row>
    <row r="9659" spans="1:16" x14ac:dyDescent="0.45">
      <c r="A9659">
        <v>9658</v>
      </c>
      <c r="B9659" s="10">
        <v>45632</v>
      </c>
      <c r="C9659">
        <v>8635</v>
      </c>
      <c r="D9659" t="s">
        <v>89</v>
      </c>
      <c r="E9659">
        <v>50</v>
      </c>
      <c r="F9659" t="s">
        <v>9</v>
      </c>
      <c r="G9659">
        <v>5</v>
      </c>
      <c r="H9659">
        <v>1675.87</v>
      </c>
      <c r="I9659">
        <v>8379.35</v>
      </c>
      <c r="J9659" t="s">
        <v>93</v>
      </c>
      <c r="K9659" t="s">
        <v>82</v>
      </c>
      <c r="L9659" t="s">
        <v>155</v>
      </c>
      <c r="M9659">
        <v>2024</v>
      </c>
      <c r="N9659" t="s">
        <v>668</v>
      </c>
      <c r="O9659" t="s">
        <v>828</v>
      </c>
      <c r="P9659" t="s">
        <v>748</v>
      </c>
    </row>
    <row r="9660" spans="1:16" x14ac:dyDescent="0.45">
      <c r="A9660">
        <v>9659</v>
      </c>
      <c r="B9660" s="10">
        <v>45632</v>
      </c>
      <c r="C9660">
        <v>4281</v>
      </c>
      <c r="D9660" t="s">
        <v>80</v>
      </c>
      <c r="E9660">
        <v>21</v>
      </c>
      <c r="F9660" t="s">
        <v>7</v>
      </c>
      <c r="G9660">
        <v>1</v>
      </c>
      <c r="H9660">
        <v>2562.69</v>
      </c>
      <c r="I9660">
        <v>2562.69</v>
      </c>
      <c r="J9660" t="s">
        <v>95</v>
      </c>
      <c r="K9660" t="s">
        <v>82</v>
      </c>
      <c r="L9660" t="s">
        <v>155</v>
      </c>
      <c r="M9660">
        <v>2024</v>
      </c>
      <c r="N9660" t="s">
        <v>84</v>
      </c>
      <c r="O9660" t="s">
        <v>5121</v>
      </c>
      <c r="P9660" t="s">
        <v>86</v>
      </c>
    </row>
    <row r="9661" spans="1:16" x14ac:dyDescent="0.45">
      <c r="A9661">
        <v>9660</v>
      </c>
      <c r="B9661" s="10">
        <v>45632</v>
      </c>
      <c r="C9661">
        <v>2536</v>
      </c>
      <c r="D9661" t="s">
        <v>89</v>
      </c>
      <c r="E9661">
        <v>59</v>
      </c>
      <c r="F9661" t="s">
        <v>6</v>
      </c>
      <c r="G9661">
        <v>2</v>
      </c>
      <c r="H9661">
        <v>1052.28</v>
      </c>
      <c r="I9661">
        <v>2104.56</v>
      </c>
      <c r="J9661" t="s">
        <v>81</v>
      </c>
      <c r="K9661" t="s">
        <v>82</v>
      </c>
      <c r="L9661" t="s">
        <v>155</v>
      </c>
      <c r="M9661">
        <v>2024</v>
      </c>
      <c r="N9661" t="s">
        <v>84</v>
      </c>
      <c r="O9661" t="s">
        <v>3229</v>
      </c>
      <c r="P9661" t="s">
        <v>86</v>
      </c>
    </row>
    <row r="9662" spans="1:16" x14ac:dyDescent="0.45">
      <c r="A9662">
        <v>9661</v>
      </c>
      <c r="B9662" s="10">
        <v>45632</v>
      </c>
      <c r="C9662">
        <v>7201</v>
      </c>
      <c r="D9662" t="s">
        <v>80</v>
      </c>
      <c r="E9662">
        <v>28</v>
      </c>
      <c r="F9662" t="s">
        <v>6</v>
      </c>
      <c r="G9662">
        <v>5</v>
      </c>
      <c r="H9662">
        <v>675.22</v>
      </c>
      <c r="I9662">
        <v>3376.1</v>
      </c>
      <c r="J9662" t="s">
        <v>87</v>
      </c>
      <c r="K9662" t="s">
        <v>82</v>
      </c>
      <c r="L9662" t="s">
        <v>155</v>
      </c>
      <c r="M9662">
        <v>2024</v>
      </c>
      <c r="N9662" t="s">
        <v>84</v>
      </c>
      <c r="O9662" t="s">
        <v>9029</v>
      </c>
      <c r="P9662" t="s">
        <v>748</v>
      </c>
    </row>
    <row r="9663" spans="1:16" x14ac:dyDescent="0.45">
      <c r="A9663">
        <v>9662</v>
      </c>
      <c r="B9663" s="10">
        <v>45632</v>
      </c>
      <c r="C9663">
        <v>4164</v>
      </c>
      <c r="D9663" t="s">
        <v>89</v>
      </c>
      <c r="E9663">
        <v>56</v>
      </c>
      <c r="F9663" t="s">
        <v>6</v>
      </c>
      <c r="G9663">
        <v>1</v>
      </c>
      <c r="H9663">
        <v>4226.82</v>
      </c>
      <c r="I9663">
        <v>4226.82</v>
      </c>
      <c r="J9663" t="s">
        <v>81</v>
      </c>
      <c r="K9663" t="s">
        <v>82</v>
      </c>
      <c r="L9663" t="s">
        <v>155</v>
      </c>
      <c r="M9663">
        <v>2024</v>
      </c>
      <c r="N9663" t="s">
        <v>84</v>
      </c>
      <c r="O9663" t="s">
        <v>5977</v>
      </c>
      <c r="P9663" t="s">
        <v>86</v>
      </c>
    </row>
    <row r="9664" spans="1:16" x14ac:dyDescent="0.45">
      <c r="A9664">
        <v>9663</v>
      </c>
      <c r="B9664" s="10">
        <v>45632</v>
      </c>
      <c r="C9664">
        <v>3770</v>
      </c>
      <c r="D9664" t="s">
        <v>80</v>
      </c>
      <c r="E9664">
        <v>49</v>
      </c>
      <c r="F9664" t="s">
        <v>9</v>
      </c>
      <c r="G9664">
        <v>4</v>
      </c>
      <c r="H9664">
        <v>3885.53</v>
      </c>
      <c r="I9664">
        <v>15542.12</v>
      </c>
      <c r="J9664" t="s">
        <v>93</v>
      </c>
      <c r="K9664" t="s">
        <v>82</v>
      </c>
      <c r="L9664" t="s">
        <v>155</v>
      </c>
      <c r="M9664">
        <v>2024</v>
      </c>
      <c r="N9664" t="s">
        <v>84</v>
      </c>
      <c r="O9664" t="s">
        <v>2207</v>
      </c>
      <c r="P9664" t="s">
        <v>86</v>
      </c>
    </row>
    <row r="9665" spans="1:16" x14ac:dyDescent="0.45">
      <c r="A9665">
        <v>9664</v>
      </c>
      <c r="B9665" s="10">
        <v>45632</v>
      </c>
      <c r="C9665">
        <v>8399</v>
      </c>
      <c r="D9665" t="s">
        <v>80</v>
      </c>
      <c r="E9665">
        <v>21</v>
      </c>
      <c r="F9665" t="s">
        <v>5</v>
      </c>
      <c r="G9665">
        <v>1</v>
      </c>
      <c r="H9665">
        <v>4663.68</v>
      </c>
      <c r="I9665">
        <v>4663.68</v>
      </c>
      <c r="J9665" t="s">
        <v>95</v>
      </c>
      <c r="K9665" t="s">
        <v>82</v>
      </c>
      <c r="L9665" t="s">
        <v>155</v>
      </c>
      <c r="M9665">
        <v>2024</v>
      </c>
      <c r="N9665" t="s">
        <v>84</v>
      </c>
      <c r="O9665" t="s">
        <v>5122</v>
      </c>
      <c r="P9665" t="s">
        <v>86</v>
      </c>
    </row>
    <row r="9666" spans="1:16" x14ac:dyDescent="0.45">
      <c r="A9666">
        <v>9665</v>
      </c>
      <c r="B9666" s="10">
        <v>45632</v>
      </c>
      <c r="C9666">
        <v>4845</v>
      </c>
      <c r="D9666" t="s">
        <v>89</v>
      </c>
      <c r="E9666">
        <v>18</v>
      </c>
      <c r="F9666" t="s">
        <v>7</v>
      </c>
      <c r="G9666">
        <v>2</v>
      </c>
      <c r="H9666">
        <v>2953.43</v>
      </c>
      <c r="I9666">
        <v>5906.86</v>
      </c>
      <c r="J9666" t="s">
        <v>95</v>
      </c>
      <c r="K9666" t="s">
        <v>82</v>
      </c>
      <c r="L9666" t="s">
        <v>155</v>
      </c>
      <c r="M9666">
        <v>2024</v>
      </c>
      <c r="N9666" t="s">
        <v>668</v>
      </c>
      <c r="O9666" t="s">
        <v>9939</v>
      </c>
      <c r="P9666" t="s">
        <v>86</v>
      </c>
    </row>
    <row r="9667" spans="1:16" x14ac:dyDescent="0.45">
      <c r="A9667">
        <v>9666</v>
      </c>
      <c r="B9667" s="10">
        <v>45632</v>
      </c>
      <c r="C9667">
        <v>4435</v>
      </c>
      <c r="D9667" t="s">
        <v>80</v>
      </c>
      <c r="E9667">
        <v>43</v>
      </c>
      <c r="F9667" t="s">
        <v>7</v>
      </c>
      <c r="G9667">
        <v>4</v>
      </c>
      <c r="H9667">
        <v>2130.31</v>
      </c>
      <c r="I9667">
        <v>8521.24</v>
      </c>
      <c r="J9667" t="s">
        <v>97</v>
      </c>
      <c r="K9667" t="s">
        <v>82</v>
      </c>
      <c r="L9667" t="s">
        <v>155</v>
      </c>
      <c r="M9667">
        <v>2024</v>
      </c>
      <c r="N9667" t="s">
        <v>84</v>
      </c>
      <c r="O9667" t="s">
        <v>1896</v>
      </c>
      <c r="P9667" t="s">
        <v>86</v>
      </c>
    </row>
    <row r="9668" spans="1:16" x14ac:dyDescent="0.45">
      <c r="A9668">
        <v>9667</v>
      </c>
      <c r="B9668" s="10">
        <v>45632</v>
      </c>
      <c r="C9668">
        <v>5710</v>
      </c>
      <c r="D9668" t="s">
        <v>89</v>
      </c>
      <c r="E9668">
        <v>50</v>
      </c>
      <c r="F9668" t="s">
        <v>6</v>
      </c>
      <c r="G9668">
        <v>4</v>
      </c>
      <c r="H9668">
        <v>559.95000000000005</v>
      </c>
      <c r="I9668">
        <v>2239.8000000000002</v>
      </c>
      <c r="J9668" t="s">
        <v>93</v>
      </c>
      <c r="K9668" t="s">
        <v>82</v>
      </c>
      <c r="L9668" t="s">
        <v>155</v>
      </c>
      <c r="M9668">
        <v>2024</v>
      </c>
      <c r="N9668" t="s">
        <v>84</v>
      </c>
      <c r="O9668" t="s">
        <v>2208</v>
      </c>
      <c r="P9668" t="s">
        <v>86</v>
      </c>
    </row>
    <row r="9669" spans="1:16" x14ac:dyDescent="0.45">
      <c r="A9669">
        <v>9668</v>
      </c>
      <c r="B9669" s="10">
        <v>45632</v>
      </c>
      <c r="C9669">
        <v>1561</v>
      </c>
      <c r="D9669" t="s">
        <v>89</v>
      </c>
      <c r="E9669">
        <v>34</v>
      </c>
      <c r="F9669" t="s">
        <v>5</v>
      </c>
      <c r="G9669">
        <v>1</v>
      </c>
      <c r="H9669">
        <v>4259.8100000000004</v>
      </c>
      <c r="I9669">
        <v>4259.8100000000004</v>
      </c>
      <c r="J9669" t="s">
        <v>87</v>
      </c>
      <c r="K9669" t="s">
        <v>82</v>
      </c>
      <c r="L9669" t="s">
        <v>155</v>
      </c>
      <c r="M9669">
        <v>2024</v>
      </c>
      <c r="N9669" t="s">
        <v>84</v>
      </c>
      <c r="O9669" t="s">
        <v>5522</v>
      </c>
      <c r="P9669" t="s">
        <v>86</v>
      </c>
    </row>
    <row r="9670" spans="1:16" x14ac:dyDescent="0.45">
      <c r="A9670">
        <v>9669</v>
      </c>
      <c r="B9670" s="10">
        <v>45632</v>
      </c>
      <c r="C9670">
        <v>5717</v>
      </c>
      <c r="D9670" t="s">
        <v>89</v>
      </c>
      <c r="E9670">
        <v>44</v>
      </c>
      <c r="F9670" t="s">
        <v>7</v>
      </c>
      <c r="G9670">
        <v>4</v>
      </c>
      <c r="H9670">
        <v>2308.48</v>
      </c>
      <c r="I9670">
        <v>9233.92</v>
      </c>
      <c r="J9670" t="s">
        <v>97</v>
      </c>
      <c r="K9670" t="s">
        <v>82</v>
      </c>
      <c r="L9670" t="s">
        <v>155</v>
      </c>
      <c r="M9670">
        <v>2024</v>
      </c>
      <c r="N9670" t="s">
        <v>84</v>
      </c>
      <c r="O9670" t="s">
        <v>1897</v>
      </c>
      <c r="P9670" t="s">
        <v>86</v>
      </c>
    </row>
    <row r="9671" spans="1:16" x14ac:dyDescent="0.45">
      <c r="A9671">
        <v>9670</v>
      </c>
      <c r="B9671" s="10">
        <v>45632</v>
      </c>
      <c r="C9671">
        <v>8623</v>
      </c>
      <c r="D9671" t="s">
        <v>89</v>
      </c>
      <c r="E9671">
        <v>59</v>
      </c>
      <c r="F9671" t="s">
        <v>102</v>
      </c>
      <c r="G9671">
        <v>1</v>
      </c>
      <c r="H9671">
        <v>2827.61</v>
      </c>
      <c r="I9671">
        <v>2827.61</v>
      </c>
      <c r="J9671" t="s">
        <v>81</v>
      </c>
      <c r="K9671" t="s">
        <v>82</v>
      </c>
      <c r="L9671" t="s">
        <v>155</v>
      </c>
      <c r="M9671">
        <v>2024</v>
      </c>
      <c r="N9671" t="s">
        <v>84</v>
      </c>
      <c r="O9671" t="s">
        <v>5978</v>
      </c>
      <c r="P9671" t="s">
        <v>86</v>
      </c>
    </row>
    <row r="9672" spans="1:16" x14ac:dyDescent="0.45">
      <c r="A9672">
        <v>9671</v>
      </c>
      <c r="B9672" s="10">
        <v>45632</v>
      </c>
      <c r="C9672">
        <v>8187</v>
      </c>
      <c r="D9672" t="s">
        <v>80</v>
      </c>
      <c r="E9672">
        <v>22</v>
      </c>
      <c r="F9672" t="s">
        <v>9</v>
      </c>
      <c r="G9672">
        <v>1</v>
      </c>
      <c r="H9672">
        <v>1601.94</v>
      </c>
      <c r="I9672">
        <v>1601.94</v>
      </c>
      <c r="J9672" t="s">
        <v>95</v>
      </c>
      <c r="K9672" t="s">
        <v>567</v>
      </c>
      <c r="L9672" t="s">
        <v>155</v>
      </c>
      <c r="M9672">
        <v>2024</v>
      </c>
      <c r="N9672" t="s">
        <v>84</v>
      </c>
      <c r="O9672" t="s">
        <v>7754</v>
      </c>
      <c r="P9672" t="s">
        <v>86</v>
      </c>
    </row>
    <row r="9673" spans="1:16" x14ac:dyDescent="0.45">
      <c r="A9673">
        <v>9672</v>
      </c>
      <c r="B9673" s="10">
        <v>45633</v>
      </c>
      <c r="C9673">
        <v>3180</v>
      </c>
      <c r="D9673" t="s">
        <v>89</v>
      </c>
      <c r="E9673">
        <v>24</v>
      </c>
      <c r="F9673" t="s">
        <v>8</v>
      </c>
      <c r="G9673">
        <v>1</v>
      </c>
      <c r="H9673">
        <v>2643.17</v>
      </c>
      <c r="I9673">
        <v>2643.17</v>
      </c>
      <c r="J9673" t="s">
        <v>95</v>
      </c>
      <c r="K9673" t="s">
        <v>82</v>
      </c>
      <c r="L9673" t="s">
        <v>155</v>
      </c>
      <c r="M9673">
        <v>2024</v>
      </c>
      <c r="N9673" t="s">
        <v>84</v>
      </c>
      <c r="O9673" t="s">
        <v>564</v>
      </c>
      <c r="P9673" t="s">
        <v>86</v>
      </c>
    </row>
    <row r="9674" spans="1:16" x14ac:dyDescent="0.45">
      <c r="A9674">
        <v>9673</v>
      </c>
      <c r="B9674" s="10">
        <v>45633</v>
      </c>
      <c r="C9674">
        <v>2960</v>
      </c>
      <c r="D9674" t="s">
        <v>89</v>
      </c>
      <c r="E9674">
        <v>42</v>
      </c>
      <c r="F9674" t="s">
        <v>102</v>
      </c>
      <c r="G9674">
        <v>5</v>
      </c>
      <c r="H9674">
        <v>3919.67</v>
      </c>
      <c r="I9674">
        <v>19598.349999999999</v>
      </c>
      <c r="J9674" t="s">
        <v>97</v>
      </c>
      <c r="K9674" t="s">
        <v>82</v>
      </c>
      <c r="L9674" t="s">
        <v>155</v>
      </c>
      <c r="M9674">
        <v>2024</v>
      </c>
      <c r="N9674" t="s">
        <v>84</v>
      </c>
      <c r="O9674" t="s">
        <v>4608</v>
      </c>
      <c r="P9674" t="s">
        <v>86</v>
      </c>
    </row>
    <row r="9675" spans="1:16" x14ac:dyDescent="0.45">
      <c r="A9675">
        <v>9674</v>
      </c>
      <c r="B9675" s="10">
        <v>45633</v>
      </c>
      <c r="C9675">
        <v>4879</v>
      </c>
      <c r="D9675" t="s">
        <v>89</v>
      </c>
      <c r="E9675">
        <v>25</v>
      </c>
      <c r="F9675" t="s">
        <v>8</v>
      </c>
      <c r="G9675">
        <v>2</v>
      </c>
      <c r="H9675">
        <v>3575.69</v>
      </c>
      <c r="I9675">
        <v>7151.38</v>
      </c>
      <c r="J9675" t="s">
        <v>87</v>
      </c>
      <c r="K9675" t="s">
        <v>82</v>
      </c>
      <c r="L9675" t="s">
        <v>155</v>
      </c>
      <c r="M9675">
        <v>2024</v>
      </c>
      <c r="N9675" t="s">
        <v>84</v>
      </c>
      <c r="O9675" t="s">
        <v>3892</v>
      </c>
      <c r="P9675" t="s">
        <v>86</v>
      </c>
    </row>
    <row r="9676" spans="1:16" x14ac:dyDescent="0.45">
      <c r="A9676">
        <v>9675</v>
      </c>
      <c r="B9676" s="10">
        <v>45633</v>
      </c>
      <c r="C9676">
        <v>6153</v>
      </c>
      <c r="D9676" t="s">
        <v>80</v>
      </c>
      <c r="E9676">
        <v>51</v>
      </c>
      <c r="F9676" t="s">
        <v>102</v>
      </c>
      <c r="G9676">
        <v>4</v>
      </c>
      <c r="H9676">
        <v>4945.17</v>
      </c>
      <c r="I9676">
        <v>19780.68</v>
      </c>
      <c r="J9676" t="s">
        <v>93</v>
      </c>
      <c r="K9676" t="s">
        <v>82</v>
      </c>
      <c r="L9676" t="s">
        <v>155</v>
      </c>
      <c r="M9676">
        <v>2024</v>
      </c>
      <c r="N9676" t="s">
        <v>84</v>
      </c>
      <c r="O9676" t="s">
        <v>2209</v>
      </c>
      <c r="P9676" t="s">
        <v>86</v>
      </c>
    </row>
    <row r="9677" spans="1:16" x14ac:dyDescent="0.45">
      <c r="A9677">
        <v>9676</v>
      </c>
      <c r="B9677" s="10">
        <v>45633</v>
      </c>
      <c r="C9677">
        <v>8035</v>
      </c>
      <c r="D9677" t="s">
        <v>89</v>
      </c>
      <c r="E9677">
        <v>58</v>
      </c>
      <c r="F9677" t="s">
        <v>102</v>
      </c>
      <c r="G9677">
        <v>3</v>
      </c>
      <c r="H9677">
        <v>2503.46</v>
      </c>
      <c r="I9677">
        <v>7510.38</v>
      </c>
      <c r="J9677" t="s">
        <v>81</v>
      </c>
      <c r="K9677" t="s">
        <v>82</v>
      </c>
      <c r="L9677" t="s">
        <v>155</v>
      </c>
      <c r="M9677">
        <v>2024</v>
      </c>
      <c r="N9677" t="s">
        <v>84</v>
      </c>
      <c r="O9677" t="s">
        <v>6819</v>
      </c>
      <c r="P9677" t="s">
        <v>86</v>
      </c>
    </row>
    <row r="9678" spans="1:16" x14ac:dyDescent="0.45">
      <c r="A9678">
        <v>9677</v>
      </c>
      <c r="B9678" s="10">
        <v>45633</v>
      </c>
      <c r="C9678">
        <v>4270</v>
      </c>
      <c r="D9678" t="s">
        <v>80</v>
      </c>
      <c r="E9678">
        <v>21</v>
      </c>
      <c r="F9678" t="s">
        <v>102</v>
      </c>
      <c r="G9678">
        <v>2</v>
      </c>
      <c r="H9678">
        <v>2672.01</v>
      </c>
      <c r="I9678">
        <v>5344.02</v>
      </c>
      <c r="J9678" t="s">
        <v>95</v>
      </c>
      <c r="K9678" t="s">
        <v>82</v>
      </c>
      <c r="L9678" t="s">
        <v>155</v>
      </c>
      <c r="M9678">
        <v>2024</v>
      </c>
      <c r="N9678" t="s">
        <v>84</v>
      </c>
      <c r="O9678" t="s">
        <v>2643</v>
      </c>
      <c r="P9678" t="s">
        <v>86</v>
      </c>
    </row>
    <row r="9679" spans="1:16" x14ac:dyDescent="0.45">
      <c r="A9679">
        <v>9678</v>
      </c>
      <c r="B9679" s="10">
        <v>45633</v>
      </c>
      <c r="C9679">
        <v>5687</v>
      </c>
      <c r="D9679" t="s">
        <v>80</v>
      </c>
      <c r="E9679">
        <v>29</v>
      </c>
      <c r="F9679" t="s">
        <v>9</v>
      </c>
      <c r="G9679">
        <v>3</v>
      </c>
      <c r="H9679">
        <v>310.99</v>
      </c>
      <c r="I9679">
        <v>932.97</v>
      </c>
      <c r="J9679" t="s">
        <v>87</v>
      </c>
      <c r="K9679" t="s">
        <v>567</v>
      </c>
      <c r="L9679" t="s">
        <v>155</v>
      </c>
      <c r="M9679">
        <v>2024</v>
      </c>
      <c r="N9679" t="s">
        <v>84</v>
      </c>
      <c r="O9679" t="s">
        <v>7579</v>
      </c>
      <c r="P9679" t="s">
        <v>86</v>
      </c>
    </row>
    <row r="9680" spans="1:16" x14ac:dyDescent="0.45">
      <c r="A9680">
        <v>9679</v>
      </c>
      <c r="B9680" s="10">
        <v>45633</v>
      </c>
      <c r="C9680">
        <v>1582</v>
      </c>
      <c r="D9680" t="s">
        <v>89</v>
      </c>
      <c r="E9680">
        <v>48</v>
      </c>
      <c r="F9680" t="s">
        <v>8</v>
      </c>
      <c r="G9680">
        <v>1</v>
      </c>
      <c r="H9680">
        <v>1977.44</v>
      </c>
      <c r="I9680">
        <v>1977.44</v>
      </c>
      <c r="J9680" t="s">
        <v>93</v>
      </c>
      <c r="K9680" t="s">
        <v>567</v>
      </c>
      <c r="L9680" t="s">
        <v>155</v>
      </c>
      <c r="M9680">
        <v>2024</v>
      </c>
      <c r="N9680" t="s">
        <v>84</v>
      </c>
      <c r="O9680" t="s">
        <v>7864</v>
      </c>
      <c r="P9680" t="s">
        <v>86</v>
      </c>
    </row>
    <row r="9681" spans="1:16" x14ac:dyDescent="0.45">
      <c r="A9681">
        <v>9680</v>
      </c>
      <c r="B9681" s="10">
        <v>45633</v>
      </c>
      <c r="C9681">
        <v>1288</v>
      </c>
      <c r="D9681" t="s">
        <v>80</v>
      </c>
      <c r="E9681">
        <v>28</v>
      </c>
      <c r="F9681" t="s">
        <v>5</v>
      </c>
      <c r="G9681">
        <v>4</v>
      </c>
      <c r="H9681">
        <v>4614.42</v>
      </c>
      <c r="I9681">
        <v>18457.68</v>
      </c>
      <c r="J9681" t="s">
        <v>87</v>
      </c>
      <c r="K9681" t="s">
        <v>82</v>
      </c>
      <c r="L9681" t="s">
        <v>155</v>
      </c>
      <c r="M9681">
        <v>2024</v>
      </c>
      <c r="N9681" t="s">
        <v>84</v>
      </c>
      <c r="O9681" t="s">
        <v>1211</v>
      </c>
      <c r="P9681" t="s">
        <v>86</v>
      </c>
    </row>
    <row r="9682" spans="1:16" x14ac:dyDescent="0.45">
      <c r="A9682">
        <v>9681</v>
      </c>
      <c r="B9682" s="10">
        <v>45633</v>
      </c>
      <c r="C9682">
        <v>6664</v>
      </c>
      <c r="D9682" t="s">
        <v>89</v>
      </c>
      <c r="E9682">
        <v>54</v>
      </c>
      <c r="F9682" t="s">
        <v>5</v>
      </c>
      <c r="G9682">
        <v>2</v>
      </c>
      <c r="H9682">
        <v>1784.86</v>
      </c>
      <c r="I9682">
        <v>3569.72</v>
      </c>
      <c r="J9682" t="s">
        <v>93</v>
      </c>
      <c r="K9682" t="s">
        <v>82</v>
      </c>
      <c r="L9682" t="s">
        <v>155</v>
      </c>
      <c r="M9682">
        <v>2024</v>
      </c>
      <c r="N9682" t="s">
        <v>84</v>
      </c>
      <c r="O9682" t="s">
        <v>3555</v>
      </c>
      <c r="P9682" t="s">
        <v>86</v>
      </c>
    </row>
    <row r="9683" spans="1:16" x14ac:dyDescent="0.45">
      <c r="A9683">
        <v>9682</v>
      </c>
      <c r="B9683" s="10">
        <v>45633</v>
      </c>
      <c r="C9683">
        <v>8979</v>
      </c>
      <c r="D9683" t="s">
        <v>80</v>
      </c>
      <c r="E9683">
        <v>61</v>
      </c>
      <c r="F9683" t="s">
        <v>6</v>
      </c>
      <c r="G9683">
        <v>3</v>
      </c>
      <c r="H9683">
        <v>3842.25</v>
      </c>
      <c r="I9683">
        <v>11526.75</v>
      </c>
      <c r="J9683" t="s">
        <v>81</v>
      </c>
      <c r="K9683" t="s">
        <v>82</v>
      </c>
      <c r="L9683" t="s">
        <v>155</v>
      </c>
      <c r="M9683">
        <v>2024</v>
      </c>
      <c r="N9683" t="s">
        <v>84</v>
      </c>
      <c r="O9683" t="s">
        <v>6820</v>
      </c>
      <c r="P9683" t="s">
        <v>86</v>
      </c>
    </row>
    <row r="9684" spans="1:16" x14ac:dyDescent="0.45">
      <c r="A9684">
        <v>9683</v>
      </c>
      <c r="B9684" s="10">
        <v>45633</v>
      </c>
      <c r="C9684">
        <v>4859</v>
      </c>
      <c r="D9684" t="s">
        <v>80</v>
      </c>
      <c r="E9684">
        <v>53</v>
      </c>
      <c r="F9684" t="s">
        <v>7</v>
      </c>
      <c r="G9684">
        <v>3</v>
      </c>
      <c r="H9684">
        <v>4889.12</v>
      </c>
      <c r="I9684">
        <v>14667.36</v>
      </c>
      <c r="J9684" t="s">
        <v>93</v>
      </c>
      <c r="K9684" t="s">
        <v>82</v>
      </c>
      <c r="L9684" t="s">
        <v>155</v>
      </c>
      <c r="M9684">
        <v>2024</v>
      </c>
      <c r="N9684" t="s">
        <v>84</v>
      </c>
      <c r="O9684" t="s">
        <v>6637</v>
      </c>
      <c r="P9684" t="s">
        <v>86</v>
      </c>
    </row>
    <row r="9685" spans="1:16" x14ac:dyDescent="0.45">
      <c r="A9685">
        <v>9684</v>
      </c>
      <c r="B9685" s="10">
        <v>45633</v>
      </c>
      <c r="C9685">
        <v>4060</v>
      </c>
      <c r="D9685" t="s">
        <v>89</v>
      </c>
      <c r="E9685">
        <v>62</v>
      </c>
      <c r="F9685" t="s">
        <v>9</v>
      </c>
      <c r="G9685">
        <v>3</v>
      </c>
      <c r="H9685">
        <v>677.9</v>
      </c>
      <c r="I9685">
        <v>2033.7</v>
      </c>
      <c r="J9685" t="s">
        <v>81</v>
      </c>
      <c r="K9685" t="s">
        <v>82</v>
      </c>
      <c r="L9685" t="s">
        <v>155</v>
      </c>
      <c r="M9685">
        <v>2024</v>
      </c>
      <c r="N9685" t="s">
        <v>84</v>
      </c>
      <c r="O9685" t="s">
        <v>8474</v>
      </c>
      <c r="P9685" t="s">
        <v>748</v>
      </c>
    </row>
    <row r="9686" spans="1:16" x14ac:dyDescent="0.45">
      <c r="A9686">
        <v>9685</v>
      </c>
      <c r="B9686" s="10">
        <v>45634</v>
      </c>
      <c r="C9686">
        <v>2183</v>
      </c>
      <c r="D9686" t="s">
        <v>80</v>
      </c>
      <c r="E9686">
        <v>39</v>
      </c>
      <c r="F9686" t="s">
        <v>6</v>
      </c>
      <c r="G9686">
        <v>2</v>
      </c>
      <c r="H9686">
        <v>1703.27</v>
      </c>
      <c r="I9686">
        <v>3406.54</v>
      </c>
      <c r="J9686" t="s">
        <v>97</v>
      </c>
      <c r="K9686" t="s">
        <v>82</v>
      </c>
      <c r="L9686" t="s">
        <v>155</v>
      </c>
      <c r="M9686">
        <v>2024</v>
      </c>
      <c r="N9686" t="s">
        <v>668</v>
      </c>
      <c r="O9686" t="s">
        <v>745</v>
      </c>
      <c r="P9686" t="s">
        <v>86</v>
      </c>
    </row>
    <row r="9687" spans="1:16" x14ac:dyDescent="0.45">
      <c r="A9687">
        <v>9686</v>
      </c>
      <c r="B9687" s="10">
        <v>45634</v>
      </c>
      <c r="C9687">
        <v>5335</v>
      </c>
      <c r="D9687" t="s">
        <v>89</v>
      </c>
      <c r="E9687">
        <v>18</v>
      </c>
      <c r="F9687" t="s">
        <v>6</v>
      </c>
      <c r="G9687">
        <v>5</v>
      </c>
      <c r="H9687">
        <v>2398.15</v>
      </c>
      <c r="I9687">
        <v>11990.75</v>
      </c>
      <c r="J9687" t="s">
        <v>95</v>
      </c>
      <c r="K9687" t="s">
        <v>82</v>
      </c>
      <c r="L9687" t="s">
        <v>155</v>
      </c>
      <c r="M9687">
        <v>2024</v>
      </c>
      <c r="N9687" t="s">
        <v>84</v>
      </c>
      <c r="O9687" t="s">
        <v>4984</v>
      </c>
      <c r="P9687" t="s">
        <v>86</v>
      </c>
    </row>
    <row r="9688" spans="1:16" x14ac:dyDescent="0.45">
      <c r="A9688">
        <v>9687</v>
      </c>
      <c r="B9688" s="10">
        <v>45634</v>
      </c>
      <c r="C9688">
        <v>2446</v>
      </c>
      <c r="D9688" t="s">
        <v>80</v>
      </c>
      <c r="E9688">
        <v>21</v>
      </c>
      <c r="F9688" t="s">
        <v>9</v>
      </c>
      <c r="G9688">
        <v>1</v>
      </c>
      <c r="H9688">
        <v>1225.01</v>
      </c>
      <c r="I9688">
        <v>1225.01</v>
      </c>
      <c r="J9688" t="s">
        <v>95</v>
      </c>
      <c r="K9688" t="s">
        <v>567</v>
      </c>
      <c r="L9688" t="s">
        <v>155</v>
      </c>
      <c r="M9688">
        <v>2024</v>
      </c>
      <c r="N9688" t="s">
        <v>84</v>
      </c>
      <c r="O9688" t="s">
        <v>7755</v>
      </c>
      <c r="P9688" t="s">
        <v>86</v>
      </c>
    </row>
    <row r="9689" spans="1:16" x14ac:dyDescent="0.45">
      <c r="A9689">
        <v>9688</v>
      </c>
      <c r="B9689" s="10">
        <v>45634</v>
      </c>
      <c r="C9689">
        <v>7679</v>
      </c>
      <c r="D9689" t="s">
        <v>89</v>
      </c>
      <c r="E9689">
        <v>53</v>
      </c>
      <c r="F9689" t="s">
        <v>9</v>
      </c>
      <c r="G9689">
        <v>4</v>
      </c>
      <c r="H9689">
        <v>111.56</v>
      </c>
      <c r="I9689">
        <v>446.24</v>
      </c>
      <c r="J9689" t="s">
        <v>93</v>
      </c>
      <c r="K9689" t="s">
        <v>567</v>
      </c>
      <c r="L9689" t="s">
        <v>155</v>
      </c>
      <c r="M9689">
        <v>2024</v>
      </c>
      <c r="N9689" t="s">
        <v>84</v>
      </c>
      <c r="O9689" t="s">
        <v>7438</v>
      </c>
      <c r="P9689" t="s">
        <v>86</v>
      </c>
    </row>
    <row r="9690" spans="1:16" x14ac:dyDescent="0.45">
      <c r="A9690">
        <v>9689</v>
      </c>
      <c r="B9690" s="10">
        <v>45634</v>
      </c>
      <c r="C9690">
        <v>7213</v>
      </c>
      <c r="D9690" t="s">
        <v>89</v>
      </c>
      <c r="E9690">
        <v>25</v>
      </c>
      <c r="F9690" t="s">
        <v>102</v>
      </c>
      <c r="G9690">
        <v>3</v>
      </c>
      <c r="H9690">
        <v>2369.59</v>
      </c>
      <c r="I9690">
        <v>7108.77</v>
      </c>
      <c r="J9690" t="s">
        <v>87</v>
      </c>
      <c r="K9690" t="s">
        <v>82</v>
      </c>
      <c r="L9690" t="s">
        <v>155</v>
      </c>
      <c r="M9690">
        <v>2024</v>
      </c>
      <c r="N9690" t="s">
        <v>84</v>
      </c>
      <c r="O9690" t="s">
        <v>6213</v>
      </c>
      <c r="P9690" t="s">
        <v>86</v>
      </c>
    </row>
    <row r="9691" spans="1:16" x14ac:dyDescent="0.45">
      <c r="A9691">
        <v>9690</v>
      </c>
      <c r="B9691" s="10">
        <v>45634</v>
      </c>
      <c r="C9691">
        <v>2903</v>
      </c>
      <c r="D9691" t="s">
        <v>89</v>
      </c>
      <c r="E9691">
        <v>42</v>
      </c>
      <c r="F9691" t="s">
        <v>9</v>
      </c>
      <c r="G9691">
        <v>2</v>
      </c>
      <c r="H9691">
        <v>2706.25</v>
      </c>
      <c r="I9691">
        <v>5412.5</v>
      </c>
      <c r="J9691" t="s">
        <v>97</v>
      </c>
      <c r="K9691" t="s">
        <v>82</v>
      </c>
      <c r="L9691" t="s">
        <v>155</v>
      </c>
      <c r="M9691">
        <v>2024</v>
      </c>
      <c r="N9691" t="s">
        <v>84</v>
      </c>
      <c r="O9691" t="s">
        <v>2933</v>
      </c>
      <c r="P9691" t="s">
        <v>86</v>
      </c>
    </row>
    <row r="9692" spans="1:16" x14ac:dyDescent="0.45">
      <c r="A9692">
        <v>9691</v>
      </c>
      <c r="B9692" s="10">
        <v>45634</v>
      </c>
      <c r="C9692">
        <v>8894</v>
      </c>
      <c r="D9692" t="s">
        <v>89</v>
      </c>
      <c r="E9692">
        <v>45</v>
      </c>
      <c r="F9692" t="s">
        <v>5</v>
      </c>
      <c r="G9692">
        <v>3</v>
      </c>
      <c r="H9692">
        <v>3145.9</v>
      </c>
      <c r="I9692">
        <v>9437.7000000000007</v>
      </c>
      <c r="J9692" t="s">
        <v>93</v>
      </c>
      <c r="K9692" t="s">
        <v>82</v>
      </c>
      <c r="L9692" t="s">
        <v>155</v>
      </c>
      <c r="M9692">
        <v>2024</v>
      </c>
      <c r="N9692" t="s">
        <v>84</v>
      </c>
      <c r="O9692" t="s">
        <v>6638</v>
      </c>
      <c r="P9692" t="s">
        <v>86</v>
      </c>
    </row>
    <row r="9693" spans="1:16" x14ac:dyDescent="0.45">
      <c r="A9693">
        <v>9692</v>
      </c>
      <c r="B9693" s="10">
        <v>45634</v>
      </c>
      <c r="C9693">
        <v>3377</v>
      </c>
      <c r="D9693" t="s">
        <v>80</v>
      </c>
      <c r="E9693">
        <v>55</v>
      </c>
      <c r="F9693" t="s">
        <v>9</v>
      </c>
      <c r="G9693">
        <v>2</v>
      </c>
      <c r="H9693">
        <v>4144.71</v>
      </c>
      <c r="I9693">
        <v>8289.42</v>
      </c>
      <c r="J9693" t="s">
        <v>81</v>
      </c>
      <c r="K9693" t="s">
        <v>82</v>
      </c>
      <c r="L9693" t="s">
        <v>155</v>
      </c>
      <c r="M9693">
        <v>2024</v>
      </c>
      <c r="N9693" t="s">
        <v>84</v>
      </c>
      <c r="O9693" t="s">
        <v>3230</v>
      </c>
      <c r="P9693" t="s">
        <v>86</v>
      </c>
    </row>
    <row r="9694" spans="1:16" x14ac:dyDescent="0.45">
      <c r="A9694">
        <v>9693</v>
      </c>
      <c r="B9694" s="10">
        <v>45634</v>
      </c>
      <c r="C9694">
        <v>1847</v>
      </c>
      <c r="D9694" t="s">
        <v>89</v>
      </c>
      <c r="E9694">
        <v>53</v>
      </c>
      <c r="F9694" t="s">
        <v>102</v>
      </c>
      <c r="G9694">
        <v>5</v>
      </c>
      <c r="H9694">
        <v>1302.56</v>
      </c>
      <c r="I9694">
        <v>6512.8</v>
      </c>
      <c r="J9694" t="s">
        <v>93</v>
      </c>
      <c r="K9694" t="s">
        <v>82</v>
      </c>
      <c r="L9694" t="s">
        <v>155</v>
      </c>
      <c r="M9694">
        <v>2024</v>
      </c>
      <c r="N9694" t="s">
        <v>668</v>
      </c>
      <c r="O9694" t="s">
        <v>9317</v>
      </c>
      <c r="P9694" t="s">
        <v>748</v>
      </c>
    </row>
    <row r="9695" spans="1:16" x14ac:dyDescent="0.45">
      <c r="A9695">
        <v>9694</v>
      </c>
      <c r="B9695" s="10">
        <v>45634</v>
      </c>
      <c r="C9695">
        <v>8370</v>
      </c>
      <c r="D9695" t="s">
        <v>89</v>
      </c>
      <c r="E9695">
        <v>53</v>
      </c>
      <c r="F9695" t="s">
        <v>8</v>
      </c>
      <c r="G9695">
        <v>3</v>
      </c>
      <c r="H9695">
        <v>352.13</v>
      </c>
      <c r="I9695">
        <v>1056.3900000000001</v>
      </c>
      <c r="J9695" t="s">
        <v>93</v>
      </c>
      <c r="K9695" t="s">
        <v>567</v>
      </c>
      <c r="L9695" t="s">
        <v>155</v>
      </c>
      <c r="M9695">
        <v>2024</v>
      </c>
      <c r="N9695" t="s">
        <v>84</v>
      </c>
      <c r="O9695" t="s">
        <v>8777</v>
      </c>
      <c r="P9695" t="s">
        <v>748</v>
      </c>
    </row>
    <row r="9696" spans="1:16" x14ac:dyDescent="0.45">
      <c r="A9696">
        <v>9695</v>
      </c>
      <c r="B9696" s="10">
        <v>45634</v>
      </c>
      <c r="C9696">
        <v>7341</v>
      </c>
      <c r="D9696" t="s">
        <v>89</v>
      </c>
      <c r="E9696">
        <v>60</v>
      </c>
      <c r="F9696" t="s">
        <v>6</v>
      </c>
      <c r="G9696">
        <v>3</v>
      </c>
      <c r="H9696">
        <v>494.68</v>
      </c>
      <c r="I9696">
        <v>1484.04</v>
      </c>
      <c r="J9696" t="s">
        <v>81</v>
      </c>
      <c r="K9696" t="s">
        <v>567</v>
      </c>
      <c r="L9696" t="s">
        <v>155</v>
      </c>
      <c r="M9696">
        <v>2024</v>
      </c>
      <c r="N9696" t="s">
        <v>84</v>
      </c>
      <c r="O9696" t="s">
        <v>7580</v>
      </c>
      <c r="P9696" t="s">
        <v>86</v>
      </c>
    </row>
    <row r="9697" spans="1:16" x14ac:dyDescent="0.45">
      <c r="A9697">
        <v>9696</v>
      </c>
      <c r="B9697" s="10">
        <v>45634</v>
      </c>
      <c r="C9697">
        <v>2239</v>
      </c>
      <c r="D9697" t="s">
        <v>89</v>
      </c>
      <c r="E9697">
        <v>58</v>
      </c>
      <c r="F9697" t="s">
        <v>9</v>
      </c>
      <c r="G9697">
        <v>4</v>
      </c>
      <c r="H9697">
        <v>2512.1799999999998</v>
      </c>
      <c r="I9697">
        <v>10048.719999999999</v>
      </c>
      <c r="J9697" t="s">
        <v>81</v>
      </c>
      <c r="K9697" t="s">
        <v>82</v>
      </c>
      <c r="L9697" t="s">
        <v>155</v>
      </c>
      <c r="M9697">
        <v>2024</v>
      </c>
      <c r="N9697" t="s">
        <v>84</v>
      </c>
      <c r="O9697" t="s">
        <v>1565</v>
      </c>
      <c r="P9697" t="s">
        <v>86</v>
      </c>
    </row>
    <row r="9698" spans="1:16" x14ac:dyDescent="0.45">
      <c r="A9698">
        <v>9697</v>
      </c>
      <c r="B9698" s="10">
        <v>45634</v>
      </c>
      <c r="C9698">
        <v>6600</v>
      </c>
      <c r="D9698" t="s">
        <v>80</v>
      </c>
      <c r="E9698">
        <v>63</v>
      </c>
      <c r="F9698" t="s">
        <v>6</v>
      </c>
      <c r="G9698">
        <v>2</v>
      </c>
      <c r="H9698">
        <v>4615.07</v>
      </c>
      <c r="I9698">
        <v>9230.14</v>
      </c>
      <c r="J9698" t="s">
        <v>81</v>
      </c>
      <c r="K9698" t="s">
        <v>82</v>
      </c>
      <c r="L9698" t="s">
        <v>155</v>
      </c>
      <c r="M9698">
        <v>2024</v>
      </c>
      <c r="N9698" t="s">
        <v>84</v>
      </c>
      <c r="O9698" t="s">
        <v>3231</v>
      </c>
      <c r="P9698" t="s">
        <v>86</v>
      </c>
    </row>
    <row r="9699" spans="1:16" x14ac:dyDescent="0.45">
      <c r="A9699">
        <v>9698</v>
      </c>
      <c r="B9699" s="10">
        <v>45634</v>
      </c>
      <c r="C9699">
        <v>5791</v>
      </c>
      <c r="D9699" t="s">
        <v>89</v>
      </c>
      <c r="E9699">
        <v>21</v>
      </c>
      <c r="F9699" t="s">
        <v>8</v>
      </c>
      <c r="G9699">
        <v>2</v>
      </c>
      <c r="H9699">
        <v>4911.9399999999996</v>
      </c>
      <c r="I9699">
        <v>9823.8799999999992</v>
      </c>
      <c r="J9699" t="s">
        <v>95</v>
      </c>
      <c r="K9699" t="s">
        <v>82</v>
      </c>
      <c r="L9699" t="s">
        <v>155</v>
      </c>
      <c r="M9699">
        <v>2024</v>
      </c>
      <c r="N9699" t="s">
        <v>84</v>
      </c>
      <c r="O9699" t="s">
        <v>2644</v>
      </c>
      <c r="P9699" t="s">
        <v>86</v>
      </c>
    </row>
    <row r="9700" spans="1:16" x14ac:dyDescent="0.45">
      <c r="A9700">
        <v>9699</v>
      </c>
      <c r="B9700" s="10">
        <v>45635</v>
      </c>
      <c r="C9700">
        <v>3365</v>
      </c>
      <c r="D9700" t="s">
        <v>80</v>
      </c>
      <c r="E9700">
        <v>30</v>
      </c>
      <c r="F9700" t="s">
        <v>7</v>
      </c>
      <c r="G9700">
        <v>5</v>
      </c>
      <c r="H9700">
        <v>1065</v>
      </c>
      <c r="I9700">
        <v>5325</v>
      </c>
      <c r="J9700" t="s">
        <v>87</v>
      </c>
      <c r="K9700" t="s">
        <v>82</v>
      </c>
      <c r="L9700" t="s">
        <v>155</v>
      </c>
      <c r="M9700">
        <v>2024</v>
      </c>
      <c r="N9700" t="s">
        <v>84</v>
      </c>
      <c r="O9700" t="s">
        <v>407</v>
      </c>
      <c r="P9700" t="s">
        <v>86</v>
      </c>
    </row>
    <row r="9701" spans="1:16" x14ac:dyDescent="0.45">
      <c r="A9701">
        <v>9700</v>
      </c>
      <c r="B9701" s="10">
        <v>45635</v>
      </c>
      <c r="C9701">
        <v>6055</v>
      </c>
      <c r="D9701" t="s">
        <v>89</v>
      </c>
      <c r="E9701">
        <v>55</v>
      </c>
      <c r="F9701" t="s">
        <v>102</v>
      </c>
      <c r="G9701">
        <v>3</v>
      </c>
      <c r="H9701">
        <v>802.24</v>
      </c>
      <c r="I9701">
        <v>2406.7199999999998</v>
      </c>
      <c r="J9701" t="s">
        <v>81</v>
      </c>
      <c r="K9701" t="s">
        <v>82</v>
      </c>
      <c r="L9701" t="s">
        <v>155</v>
      </c>
      <c r="M9701">
        <v>2024</v>
      </c>
      <c r="N9701" t="s">
        <v>84</v>
      </c>
      <c r="O9701" t="s">
        <v>8475</v>
      </c>
      <c r="P9701" t="s">
        <v>748</v>
      </c>
    </row>
    <row r="9702" spans="1:16" x14ac:dyDescent="0.45">
      <c r="A9702">
        <v>9701</v>
      </c>
      <c r="B9702" s="10">
        <v>45635</v>
      </c>
      <c r="C9702">
        <v>6622</v>
      </c>
      <c r="D9702" t="s">
        <v>89</v>
      </c>
      <c r="E9702">
        <v>62</v>
      </c>
      <c r="F9702" t="s">
        <v>6</v>
      </c>
      <c r="G9702">
        <v>4</v>
      </c>
      <c r="H9702">
        <v>1799.69</v>
      </c>
      <c r="I9702">
        <v>7198.76</v>
      </c>
      <c r="J9702" t="s">
        <v>81</v>
      </c>
      <c r="K9702" t="s">
        <v>82</v>
      </c>
      <c r="L9702" t="s">
        <v>155</v>
      </c>
      <c r="M9702">
        <v>2024</v>
      </c>
      <c r="N9702" t="s">
        <v>84</v>
      </c>
      <c r="O9702" t="s">
        <v>1566</v>
      </c>
      <c r="P9702" t="s">
        <v>86</v>
      </c>
    </row>
    <row r="9703" spans="1:16" x14ac:dyDescent="0.45">
      <c r="A9703">
        <v>9702</v>
      </c>
      <c r="B9703" s="10">
        <v>45635</v>
      </c>
      <c r="C9703">
        <v>1372</v>
      </c>
      <c r="D9703" t="s">
        <v>89</v>
      </c>
      <c r="E9703">
        <v>42</v>
      </c>
      <c r="F9703" t="s">
        <v>9</v>
      </c>
      <c r="G9703">
        <v>1</v>
      </c>
      <c r="H9703">
        <v>2346.25</v>
      </c>
      <c r="I9703">
        <v>2346.25</v>
      </c>
      <c r="J9703" t="s">
        <v>97</v>
      </c>
      <c r="K9703" t="s">
        <v>82</v>
      </c>
      <c r="L9703" t="s">
        <v>155</v>
      </c>
      <c r="M9703">
        <v>2024</v>
      </c>
      <c r="N9703" t="s">
        <v>84</v>
      </c>
      <c r="O9703" t="s">
        <v>5314</v>
      </c>
      <c r="P9703" t="s">
        <v>86</v>
      </c>
    </row>
    <row r="9704" spans="1:16" x14ac:dyDescent="0.45">
      <c r="A9704">
        <v>9703</v>
      </c>
      <c r="B9704" s="10">
        <v>45635</v>
      </c>
      <c r="C9704">
        <v>8783</v>
      </c>
      <c r="D9704" t="s">
        <v>89</v>
      </c>
      <c r="E9704">
        <v>20</v>
      </c>
      <c r="F9704" t="s">
        <v>7</v>
      </c>
      <c r="G9704">
        <v>4</v>
      </c>
      <c r="H9704">
        <v>4049.92</v>
      </c>
      <c r="I9704">
        <v>16199.68</v>
      </c>
      <c r="J9704" t="s">
        <v>95</v>
      </c>
      <c r="K9704" t="s">
        <v>82</v>
      </c>
      <c r="L9704" t="s">
        <v>155</v>
      </c>
      <c r="M9704">
        <v>2024</v>
      </c>
      <c r="N9704" t="s">
        <v>84</v>
      </c>
      <c r="O9704" t="s">
        <v>2459</v>
      </c>
      <c r="P9704" t="s">
        <v>86</v>
      </c>
    </row>
    <row r="9705" spans="1:16" x14ac:dyDescent="0.45">
      <c r="A9705">
        <v>9704</v>
      </c>
      <c r="B9705" s="10">
        <v>45635</v>
      </c>
      <c r="C9705">
        <v>2949</v>
      </c>
      <c r="D9705" t="s">
        <v>89</v>
      </c>
      <c r="E9705">
        <v>49</v>
      </c>
      <c r="F9705" t="s">
        <v>7</v>
      </c>
      <c r="G9705">
        <v>4</v>
      </c>
      <c r="H9705">
        <v>3884.3</v>
      </c>
      <c r="I9705">
        <v>15537.2</v>
      </c>
      <c r="J9705" t="s">
        <v>93</v>
      </c>
      <c r="K9705" t="s">
        <v>82</v>
      </c>
      <c r="L9705" t="s">
        <v>155</v>
      </c>
      <c r="M9705">
        <v>2024</v>
      </c>
      <c r="N9705" t="s">
        <v>84</v>
      </c>
      <c r="O9705" t="s">
        <v>2210</v>
      </c>
      <c r="P9705" t="s">
        <v>86</v>
      </c>
    </row>
    <row r="9706" spans="1:16" x14ac:dyDescent="0.45">
      <c r="A9706">
        <v>9705</v>
      </c>
      <c r="B9706" s="10">
        <v>45635</v>
      </c>
      <c r="C9706">
        <v>1244</v>
      </c>
      <c r="D9706" t="s">
        <v>89</v>
      </c>
      <c r="E9706">
        <v>56</v>
      </c>
      <c r="F9706" t="s">
        <v>8</v>
      </c>
      <c r="G9706">
        <v>4</v>
      </c>
      <c r="H9706">
        <v>4617.2</v>
      </c>
      <c r="I9706">
        <v>18468.8</v>
      </c>
      <c r="J9706" t="s">
        <v>81</v>
      </c>
      <c r="K9706" t="s">
        <v>82</v>
      </c>
      <c r="L9706" t="s">
        <v>155</v>
      </c>
      <c r="M9706">
        <v>2024</v>
      </c>
      <c r="N9706" t="s">
        <v>84</v>
      </c>
      <c r="O9706" t="s">
        <v>1567</v>
      </c>
      <c r="P9706" t="s">
        <v>86</v>
      </c>
    </row>
    <row r="9707" spans="1:16" x14ac:dyDescent="0.45">
      <c r="A9707">
        <v>9706</v>
      </c>
      <c r="B9707" s="10">
        <v>45635</v>
      </c>
      <c r="C9707">
        <v>8795</v>
      </c>
      <c r="D9707" t="s">
        <v>80</v>
      </c>
      <c r="E9707">
        <v>18</v>
      </c>
      <c r="F9707" t="s">
        <v>6</v>
      </c>
      <c r="G9707">
        <v>4</v>
      </c>
      <c r="H9707">
        <v>4297.6000000000004</v>
      </c>
      <c r="I9707">
        <v>17190.400000000001</v>
      </c>
      <c r="J9707" t="s">
        <v>95</v>
      </c>
      <c r="K9707" t="s">
        <v>82</v>
      </c>
      <c r="L9707" t="s">
        <v>155</v>
      </c>
      <c r="M9707">
        <v>2024</v>
      </c>
      <c r="N9707" t="s">
        <v>668</v>
      </c>
      <c r="O9707" t="s">
        <v>10089</v>
      </c>
      <c r="P9707" t="s">
        <v>86</v>
      </c>
    </row>
    <row r="9708" spans="1:16" x14ac:dyDescent="0.45">
      <c r="A9708">
        <v>9707</v>
      </c>
      <c r="B9708" s="10">
        <v>45635</v>
      </c>
      <c r="C9708">
        <v>6772</v>
      </c>
      <c r="D9708" t="s">
        <v>80</v>
      </c>
      <c r="E9708">
        <v>28</v>
      </c>
      <c r="F9708" t="s">
        <v>6</v>
      </c>
      <c r="G9708">
        <v>3</v>
      </c>
      <c r="H9708">
        <v>2222.02</v>
      </c>
      <c r="I9708">
        <v>6666.06</v>
      </c>
      <c r="J9708" t="s">
        <v>87</v>
      </c>
      <c r="K9708" t="s">
        <v>82</v>
      </c>
      <c r="L9708" t="s">
        <v>155</v>
      </c>
      <c r="M9708">
        <v>2024</v>
      </c>
      <c r="N9708" t="s">
        <v>84</v>
      </c>
      <c r="O9708" t="s">
        <v>8381</v>
      </c>
      <c r="P9708" t="s">
        <v>748</v>
      </c>
    </row>
    <row r="9709" spans="1:16" x14ac:dyDescent="0.45">
      <c r="A9709">
        <v>9708</v>
      </c>
      <c r="B9709" s="10">
        <v>45635</v>
      </c>
      <c r="C9709">
        <v>1124</v>
      </c>
      <c r="D9709" t="s">
        <v>89</v>
      </c>
      <c r="E9709">
        <v>19</v>
      </c>
      <c r="F9709" t="s">
        <v>5</v>
      </c>
      <c r="G9709">
        <v>4</v>
      </c>
      <c r="H9709">
        <v>144.16</v>
      </c>
      <c r="I9709">
        <v>576.64</v>
      </c>
      <c r="J9709" t="s">
        <v>95</v>
      </c>
      <c r="K9709" t="s">
        <v>567</v>
      </c>
      <c r="L9709" t="s">
        <v>155</v>
      </c>
      <c r="M9709">
        <v>2024</v>
      </c>
      <c r="N9709" t="s">
        <v>84</v>
      </c>
      <c r="O9709" t="s">
        <v>7439</v>
      </c>
      <c r="P9709" t="s">
        <v>86</v>
      </c>
    </row>
    <row r="9710" spans="1:16" x14ac:dyDescent="0.45">
      <c r="A9710">
        <v>9709</v>
      </c>
      <c r="B9710" s="10">
        <v>45635</v>
      </c>
      <c r="C9710">
        <v>2919</v>
      </c>
      <c r="D9710" t="s">
        <v>89</v>
      </c>
      <c r="E9710">
        <v>22</v>
      </c>
      <c r="F9710" t="s">
        <v>5</v>
      </c>
      <c r="G9710">
        <v>2</v>
      </c>
      <c r="H9710">
        <v>1221.1199999999999</v>
      </c>
      <c r="I9710">
        <v>2442.2399999999998</v>
      </c>
      <c r="J9710" t="s">
        <v>95</v>
      </c>
      <c r="K9710" t="s">
        <v>82</v>
      </c>
      <c r="L9710" t="s">
        <v>155</v>
      </c>
      <c r="M9710">
        <v>2024</v>
      </c>
      <c r="N9710" t="s">
        <v>84</v>
      </c>
      <c r="O9710" t="s">
        <v>2645</v>
      </c>
      <c r="P9710" t="s">
        <v>86</v>
      </c>
    </row>
    <row r="9711" spans="1:16" x14ac:dyDescent="0.45">
      <c r="A9711">
        <v>9710</v>
      </c>
      <c r="B9711" s="10">
        <v>45635</v>
      </c>
      <c r="C9711">
        <v>1530</v>
      </c>
      <c r="D9711" t="s">
        <v>89</v>
      </c>
      <c r="E9711">
        <v>39</v>
      </c>
      <c r="F9711" t="s">
        <v>5</v>
      </c>
      <c r="G9711">
        <v>2</v>
      </c>
      <c r="H9711">
        <v>3069.77</v>
      </c>
      <c r="I9711">
        <v>6139.54</v>
      </c>
      <c r="J9711" t="s">
        <v>97</v>
      </c>
      <c r="K9711" t="s">
        <v>82</v>
      </c>
      <c r="L9711" t="s">
        <v>155</v>
      </c>
      <c r="M9711">
        <v>2024</v>
      </c>
      <c r="N9711" t="s">
        <v>84</v>
      </c>
      <c r="O9711" t="s">
        <v>2934</v>
      </c>
      <c r="P9711" t="s">
        <v>86</v>
      </c>
    </row>
    <row r="9712" spans="1:16" x14ac:dyDescent="0.45">
      <c r="A9712">
        <v>9711</v>
      </c>
      <c r="B9712" s="10">
        <v>45635</v>
      </c>
      <c r="C9712">
        <v>8849</v>
      </c>
      <c r="D9712" t="s">
        <v>80</v>
      </c>
      <c r="E9712">
        <v>63</v>
      </c>
      <c r="F9712" t="s">
        <v>6</v>
      </c>
      <c r="G9712">
        <v>4</v>
      </c>
      <c r="H9712">
        <v>2532.4</v>
      </c>
      <c r="I9712">
        <v>10129.6</v>
      </c>
      <c r="J9712" t="s">
        <v>81</v>
      </c>
      <c r="K9712" t="s">
        <v>82</v>
      </c>
      <c r="L9712" t="s">
        <v>155</v>
      </c>
      <c r="M9712">
        <v>2024</v>
      </c>
      <c r="N9712" t="s">
        <v>84</v>
      </c>
      <c r="O9712" t="s">
        <v>1568</v>
      </c>
      <c r="P9712" t="s">
        <v>86</v>
      </c>
    </row>
    <row r="9713" spans="1:16" x14ac:dyDescent="0.45">
      <c r="A9713">
        <v>9712</v>
      </c>
      <c r="B9713" s="10">
        <v>45635</v>
      </c>
      <c r="C9713">
        <v>7929</v>
      </c>
      <c r="D9713" t="s">
        <v>89</v>
      </c>
      <c r="E9713">
        <v>30</v>
      </c>
      <c r="F9713" t="s">
        <v>6</v>
      </c>
      <c r="G9713">
        <v>2</v>
      </c>
      <c r="H9713">
        <v>1238.79</v>
      </c>
      <c r="I9713">
        <v>2477.58</v>
      </c>
      <c r="J9713" t="s">
        <v>87</v>
      </c>
      <c r="K9713" t="s">
        <v>82</v>
      </c>
      <c r="L9713" t="s">
        <v>155</v>
      </c>
      <c r="M9713">
        <v>2024</v>
      </c>
      <c r="N9713" t="s">
        <v>84</v>
      </c>
      <c r="O9713" t="s">
        <v>3893</v>
      </c>
      <c r="P9713" t="s">
        <v>86</v>
      </c>
    </row>
    <row r="9714" spans="1:16" x14ac:dyDescent="0.45">
      <c r="A9714">
        <v>9713</v>
      </c>
      <c r="B9714" s="10">
        <v>45636</v>
      </c>
      <c r="C9714">
        <v>5349</v>
      </c>
      <c r="D9714" t="s">
        <v>80</v>
      </c>
      <c r="E9714">
        <v>40</v>
      </c>
      <c r="F9714" t="s">
        <v>5</v>
      </c>
      <c r="G9714">
        <v>3</v>
      </c>
      <c r="H9714">
        <v>701.42</v>
      </c>
      <c r="I9714">
        <v>2104.2600000000002</v>
      </c>
      <c r="J9714" t="s">
        <v>97</v>
      </c>
      <c r="K9714" t="s">
        <v>82</v>
      </c>
      <c r="L9714" t="s">
        <v>155</v>
      </c>
      <c r="M9714">
        <v>2024</v>
      </c>
      <c r="N9714" t="s">
        <v>84</v>
      </c>
      <c r="O9714" t="s">
        <v>829</v>
      </c>
      <c r="P9714" t="s">
        <v>748</v>
      </c>
    </row>
    <row r="9715" spans="1:16" x14ac:dyDescent="0.45">
      <c r="A9715">
        <v>9714</v>
      </c>
      <c r="B9715" s="10">
        <v>45636</v>
      </c>
      <c r="C9715">
        <v>5756</v>
      </c>
      <c r="D9715" t="s">
        <v>80</v>
      </c>
      <c r="E9715">
        <v>64</v>
      </c>
      <c r="F9715" t="s">
        <v>102</v>
      </c>
      <c r="G9715">
        <v>1</v>
      </c>
      <c r="H9715">
        <v>1119.26</v>
      </c>
      <c r="I9715">
        <v>1119.26</v>
      </c>
      <c r="J9715" t="s">
        <v>81</v>
      </c>
      <c r="K9715" t="s">
        <v>567</v>
      </c>
      <c r="L9715" t="s">
        <v>155</v>
      </c>
      <c r="M9715">
        <v>2024</v>
      </c>
      <c r="N9715" t="s">
        <v>668</v>
      </c>
      <c r="O9715" t="s">
        <v>9462</v>
      </c>
      <c r="P9715" t="s">
        <v>86</v>
      </c>
    </row>
    <row r="9716" spans="1:16" x14ac:dyDescent="0.45">
      <c r="A9716">
        <v>9715</v>
      </c>
      <c r="B9716" s="10">
        <v>45636</v>
      </c>
      <c r="C9716">
        <v>2801</v>
      </c>
      <c r="D9716" t="s">
        <v>80</v>
      </c>
      <c r="E9716">
        <v>48</v>
      </c>
      <c r="F9716" t="s">
        <v>9</v>
      </c>
      <c r="G9716">
        <v>4</v>
      </c>
      <c r="H9716">
        <v>1335.74</v>
      </c>
      <c r="I9716">
        <v>5342.96</v>
      </c>
      <c r="J9716" t="s">
        <v>93</v>
      </c>
      <c r="K9716" t="s">
        <v>82</v>
      </c>
      <c r="L9716" t="s">
        <v>155</v>
      </c>
      <c r="M9716">
        <v>2024</v>
      </c>
      <c r="N9716" t="s">
        <v>84</v>
      </c>
      <c r="O9716" t="s">
        <v>2211</v>
      </c>
      <c r="P9716" t="s">
        <v>86</v>
      </c>
    </row>
    <row r="9717" spans="1:16" x14ac:dyDescent="0.45">
      <c r="A9717">
        <v>9716</v>
      </c>
      <c r="B9717" s="10">
        <v>45636</v>
      </c>
      <c r="C9717">
        <v>6156</v>
      </c>
      <c r="D9717" t="s">
        <v>80</v>
      </c>
      <c r="E9717">
        <v>52</v>
      </c>
      <c r="F9717" t="s">
        <v>9</v>
      </c>
      <c r="G9717">
        <v>2</v>
      </c>
      <c r="H9717">
        <v>4343.09</v>
      </c>
      <c r="I9717">
        <v>8686.18</v>
      </c>
      <c r="J9717" t="s">
        <v>93</v>
      </c>
      <c r="K9717" t="s">
        <v>82</v>
      </c>
      <c r="L9717" t="s">
        <v>155</v>
      </c>
      <c r="M9717">
        <v>2024</v>
      </c>
      <c r="N9717" t="s">
        <v>84</v>
      </c>
      <c r="O9717" t="s">
        <v>3556</v>
      </c>
      <c r="P9717" t="s">
        <v>86</v>
      </c>
    </row>
    <row r="9718" spans="1:16" x14ac:dyDescent="0.45">
      <c r="A9718">
        <v>9717</v>
      </c>
      <c r="B9718" s="10">
        <v>45636</v>
      </c>
      <c r="C9718">
        <v>8856</v>
      </c>
      <c r="D9718" t="s">
        <v>80</v>
      </c>
      <c r="E9718">
        <v>55</v>
      </c>
      <c r="F9718" t="s">
        <v>102</v>
      </c>
      <c r="G9718">
        <v>2</v>
      </c>
      <c r="H9718">
        <v>3565.8</v>
      </c>
      <c r="I9718">
        <v>7131.6</v>
      </c>
      <c r="J9718" t="s">
        <v>81</v>
      </c>
      <c r="K9718" t="s">
        <v>82</v>
      </c>
      <c r="L9718" t="s">
        <v>155</v>
      </c>
      <c r="M9718">
        <v>2024</v>
      </c>
      <c r="N9718" t="s">
        <v>84</v>
      </c>
      <c r="O9718" t="s">
        <v>3232</v>
      </c>
      <c r="P9718" t="s">
        <v>86</v>
      </c>
    </row>
    <row r="9719" spans="1:16" x14ac:dyDescent="0.45">
      <c r="A9719">
        <v>9718</v>
      </c>
      <c r="B9719" s="10">
        <v>45636</v>
      </c>
      <c r="C9719">
        <v>6461</v>
      </c>
      <c r="D9719" t="s">
        <v>89</v>
      </c>
      <c r="E9719">
        <v>58</v>
      </c>
      <c r="F9719" t="s">
        <v>8</v>
      </c>
      <c r="G9719">
        <v>3</v>
      </c>
      <c r="H9719">
        <v>2784.05</v>
      </c>
      <c r="I9719">
        <v>8352.15</v>
      </c>
      <c r="J9719" t="s">
        <v>81</v>
      </c>
      <c r="K9719" t="s">
        <v>82</v>
      </c>
      <c r="L9719" t="s">
        <v>155</v>
      </c>
      <c r="M9719">
        <v>2024</v>
      </c>
      <c r="N9719" t="s">
        <v>84</v>
      </c>
      <c r="O9719" t="s">
        <v>8476</v>
      </c>
      <c r="P9719" t="s">
        <v>748</v>
      </c>
    </row>
    <row r="9720" spans="1:16" x14ac:dyDescent="0.45">
      <c r="A9720">
        <v>9719</v>
      </c>
      <c r="B9720" s="10">
        <v>45636</v>
      </c>
      <c r="C9720">
        <v>6302</v>
      </c>
      <c r="D9720" t="s">
        <v>80</v>
      </c>
      <c r="E9720">
        <v>52</v>
      </c>
      <c r="F9720" t="s">
        <v>9</v>
      </c>
      <c r="G9720">
        <v>3</v>
      </c>
      <c r="H9720">
        <v>153.66</v>
      </c>
      <c r="I9720">
        <v>460.98</v>
      </c>
      <c r="J9720" t="s">
        <v>93</v>
      </c>
      <c r="K9720" t="s">
        <v>567</v>
      </c>
      <c r="L9720" t="s">
        <v>155</v>
      </c>
      <c r="M9720">
        <v>2024</v>
      </c>
      <c r="N9720" t="s">
        <v>84</v>
      </c>
      <c r="O9720" t="s">
        <v>7581</v>
      </c>
      <c r="P9720" t="s">
        <v>86</v>
      </c>
    </row>
    <row r="9721" spans="1:16" x14ac:dyDescent="0.45">
      <c r="A9721">
        <v>9720</v>
      </c>
      <c r="B9721" s="10">
        <v>45636</v>
      </c>
      <c r="C9721">
        <v>8432</v>
      </c>
      <c r="D9721" t="s">
        <v>80</v>
      </c>
      <c r="E9721">
        <v>62</v>
      </c>
      <c r="F9721" t="s">
        <v>6</v>
      </c>
      <c r="G9721">
        <v>1</v>
      </c>
      <c r="H9721">
        <v>4114.92</v>
      </c>
      <c r="I9721">
        <v>4114.92</v>
      </c>
      <c r="J9721" t="s">
        <v>81</v>
      </c>
      <c r="K9721" t="s">
        <v>82</v>
      </c>
      <c r="L9721" t="s">
        <v>155</v>
      </c>
      <c r="M9721">
        <v>2024</v>
      </c>
      <c r="N9721" t="s">
        <v>84</v>
      </c>
      <c r="O9721" t="s">
        <v>5979</v>
      </c>
      <c r="P9721" t="s">
        <v>86</v>
      </c>
    </row>
    <row r="9722" spans="1:16" x14ac:dyDescent="0.45">
      <c r="A9722">
        <v>9721</v>
      </c>
      <c r="B9722" s="10">
        <v>45636</v>
      </c>
      <c r="C9722">
        <v>7189</v>
      </c>
      <c r="D9722" t="s">
        <v>89</v>
      </c>
      <c r="E9722">
        <v>30</v>
      </c>
      <c r="F9722" t="s">
        <v>7</v>
      </c>
      <c r="G9722">
        <v>5</v>
      </c>
      <c r="H9722">
        <v>2784.69</v>
      </c>
      <c r="I9722">
        <v>13923.45</v>
      </c>
      <c r="J9722" t="s">
        <v>87</v>
      </c>
      <c r="K9722" t="s">
        <v>82</v>
      </c>
      <c r="L9722" t="s">
        <v>155</v>
      </c>
      <c r="M9722">
        <v>2024</v>
      </c>
      <c r="N9722" t="s">
        <v>84</v>
      </c>
      <c r="O9722" t="s">
        <v>4133</v>
      </c>
      <c r="P9722" t="s">
        <v>86</v>
      </c>
    </row>
    <row r="9723" spans="1:16" x14ac:dyDescent="0.45">
      <c r="A9723">
        <v>9722</v>
      </c>
      <c r="B9723" s="10">
        <v>45636</v>
      </c>
      <c r="C9723">
        <v>2142</v>
      </c>
      <c r="D9723" t="s">
        <v>89</v>
      </c>
      <c r="E9723">
        <v>24</v>
      </c>
      <c r="F9723" t="s">
        <v>6</v>
      </c>
      <c r="G9723">
        <v>5</v>
      </c>
      <c r="H9723">
        <v>3155.34</v>
      </c>
      <c r="I9723">
        <v>15776.7</v>
      </c>
      <c r="J9723" t="s">
        <v>95</v>
      </c>
      <c r="K9723" t="s">
        <v>82</v>
      </c>
      <c r="L9723" t="s">
        <v>155</v>
      </c>
      <c r="M9723">
        <v>2024</v>
      </c>
      <c r="N9723" t="s">
        <v>84</v>
      </c>
      <c r="O9723" t="s">
        <v>4985</v>
      </c>
      <c r="P9723" t="s">
        <v>86</v>
      </c>
    </row>
    <row r="9724" spans="1:16" x14ac:dyDescent="0.45">
      <c r="A9724">
        <v>9723</v>
      </c>
      <c r="B9724" s="10">
        <v>45636</v>
      </c>
      <c r="C9724">
        <v>8076</v>
      </c>
      <c r="D9724" t="s">
        <v>80</v>
      </c>
      <c r="E9724">
        <v>22</v>
      </c>
      <c r="F9724" t="s">
        <v>9</v>
      </c>
      <c r="G9724">
        <v>5</v>
      </c>
      <c r="H9724">
        <v>374.95</v>
      </c>
      <c r="I9724">
        <v>1874.75</v>
      </c>
      <c r="J9724" t="s">
        <v>95</v>
      </c>
      <c r="K9724" t="s">
        <v>567</v>
      </c>
      <c r="L9724" t="s">
        <v>155</v>
      </c>
      <c r="M9724">
        <v>2024</v>
      </c>
      <c r="N9724" t="s">
        <v>84</v>
      </c>
      <c r="O9724" t="s">
        <v>7653</v>
      </c>
      <c r="P9724" t="s">
        <v>86</v>
      </c>
    </row>
    <row r="9725" spans="1:16" x14ac:dyDescent="0.45">
      <c r="A9725">
        <v>9724</v>
      </c>
      <c r="B9725" s="10">
        <v>45636</v>
      </c>
      <c r="C9725">
        <v>8614</v>
      </c>
      <c r="D9725" t="s">
        <v>89</v>
      </c>
      <c r="E9725">
        <v>46</v>
      </c>
      <c r="F9725" t="s">
        <v>102</v>
      </c>
      <c r="G9725">
        <v>1</v>
      </c>
      <c r="H9725">
        <v>4083.51</v>
      </c>
      <c r="I9725">
        <v>4083.51</v>
      </c>
      <c r="J9725" t="s">
        <v>93</v>
      </c>
      <c r="K9725" t="s">
        <v>82</v>
      </c>
      <c r="L9725" t="s">
        <v>155</v>
      </c>
      <c r="M9725">
        <v>2024</v>
      </c>
      <c r="N9725" t="s">
        <v>84</v>
      </c>
      <c r="O9725" t="s">
        <v>5743</v>
      </c>
      <c r="P9725" t="s">
        <v>86</v>
      </c>
    </row>
    <row r="9726" spans="1:16" x14ac:dyDescent="0.45">
      <c r="A9726">
        <v>9725</v>
      </c>
      <c r="B9726" s="10">
        <v>45636</v>
      </c>
      <c r="C9726">
        <v>5840</v>
      </c>
      <c r="D9726" t="s">
        <v>89</v>
      </c>
      <c r="E9726">
        <v>25</v>
      </c>
      <c r="F9726" t="s">
        <v>8</v>
      </c>
      <c r="G9726">
        <v>4</v>
      </c>
      <c r="H9726">
        <v>4168.54</v>
      </c>
      <c r="I9726">
        <v>16674.16</v>
      </c>
      <c r="J9726" t="s">
        <v>87</v>
      </c>
      <c r="K9726" t="s">
        <v>82</v>
      </c>
      <c r="L9726" t="s">
        <v>155</v>
      </c>
      <c r="M9726">
        <v>2024</v>
      </c>
      <c r="N9726" t="s">
        <v>84</v>
      </c>
      <c r="O9726" t="s">
        <v>1212</v>
      </c>
      <c r="P9726" t="s">
        <v>86</v>
      </c>
    </row>
    <row r="9727" spans="1:16" x14ac:dyDescent="0.45">
      <c r="A9727">
        <v>9726</v>
      </c>
      <c r="B9727" s="10">
        <v>45636</v>
      </c>
      <c r="C9727">
        <v>2629</v>
      </c>
      <c r="D9727" t="s">
        <v>89</v>
      </c>
      <c r="E9727">
        <v>25</v>
      </c>
      <c r="F9727" t="s">
        <v>9</v>
      </c>
      <c r="G9727">
        <v>5</v>
      </c>
      <c r="H9727">
        <v>4422.54</v>
      </c>
      <c r="I9727">
        <v>22112.7</v>
      </c>
      <c r="J9727" t="s">
        <v>87</v>
      </c>
      <c r="K9727" t="s">
        <v>82</v>
      </c>
      <c r="L9727" t="s">
        <v>155</v>
      </c>
      <c r="M9727">
        <v>2024</v>
      </c>
      <c r="N9727" t="s">
        <v>84</v>
      </c>
      <c r="O9727" t="s">
        <v>4134</v>
      </c>
      <c r="P9727" t="s">
        <v>86</v>
      </c>
    </row>
    <row r="9728" spans="1:16" x14ac:dyDescent="0.45">
      <c r="A9728">
        <v>9727</v>
      </c>
      <c r="B9728" s="10">
        <v>45637</v>
      </c>
      <c r="C9728">
        <v>6062</v>
      </c>
      <c r="D9728" t="s">
        <v>80</v>
      </c>
      <c r="E9728">
        <v>24</v>
      </c>
      <c r="F9728" t="s">
        <v>102</v>
      </c>
      <c r="G9728">
        <v>5</v>
      </c>
      <c r="H9728">
        <v>2664.04</v>
      </c>
      <c r="I9728">
        <v>13320.2</v>
      </c>
      <c r="J9728" t="s">
        <v>95</v>
      </c>
      <c r="K9728" t="s">
        <v>82</v>
      </c>
      <c r="L9728" t="s">
        <v>155</v>
      </c>
      <c r="M9728">
        <v>2024</v>
      </c>
      <c r="N9728" t="s">
        <v>84</v>
      </c>
      <c r="O9728" t="s">
        <v>408</v>
      </c>
      <c r="P9728" t="s">
        <v>86</v>
      </c>
    </row>
    <row r="9729" spans="1:16" x14ac:dyDescent="0.45">
      <c r="A9729">
        <v>9728</v>
      </c>
      <c r="B9729" s="10">
        <v>45637</v>
      </c>
      <c r="C9729">
        <v>1762</v>
      </c>
      <c r="D9729" t="s">
        <v>80</v>
      </c>
      <c r="E9729">
        <v>36</v>
      </c>
      <c r="F9729" t="s">
        <v>7</v>
      </c>
      <c r="G9729">
        <v>2</v>
      </c>
      <c r="H9729">
        <v>2000.52</v>
      </c>
      <c r="I9729">
        <v>4001.04</v>
      </c>
      <c r="J9729" t="s">
        <v>97</v>
      </c>
      <c r="K9729" t="s">
        <v>82</v>
      </c>
      <c r="L9729" t="s">
        <v>155</v>
      </c>
      <c r="M9729">
        <v>2024</v>
      </c>
      <c r="N9729" t="s">
        <v>84</v>
      </c>
      <c r="O9729" t="s">
        <v>2935</v>
      </c>
      <c r="P9729" t="s">
        <v>86</v>
      </c>
    </row>
    <row r="9730" spans="1:16" x14ac:dyDescent="0.45">
      <c r="A9730">
        <v>9729</v>
      </c>
      <c r="B9730" s="10">
        <v>45637</v>
      </c>
      <c r="C9730">
        <v>7905</v>
      </c>
      <c r="D9730" t="s">
        <v>89</v>
      </c>
      <c r="E9730">
        <v>56</v>
      </c>
      <c r="F9730" t="s">
        <v>5</v>
      </c>
      <c r="G9730">
        <v>2</v>
      </c>
      <c r="H9730">
        <v>411.58</v>
      </c>
      <c r="I9730">
        <v>823.16</v>
      </c>
      <c r="J9730" t="s">
        <v>81</v>
      </c>
      <c r="K9730" t="s">
        <v>567</v>
      </c>
      <c r="L9730" t="s">
        <v>155</v>
      </c>
      <c r="M9730">
        <v>2024</v>
      </c>
      <c r="N9730" t="s">
        <v>84</v>
      </c>
      <c r="O9730" t="s">
        <v>7027</v>
      </c>
      <c r="P9730" t="s">
        <v>86</v>
      </c>
    </row>
    <row r="9731" spans="1:16" x14ac:dyDescent="0.45">
      <c r="A9731">
        <v>9730</v>
      </c>
      <c r="B9731" s="10">
        <v>45637</v>
      </c>
      <c r="C9731">
        <v>5889</v>
      </c>
      <c r="D9731" t="s">
        <v>89</v>
      </c>
      <c r="E9731">
        <v>40</v>
      </c>
      <c r="F9731" t="s">
        <v>7</v>
      </c>
      <c r="G9731">
        <v>4</v>
      </c>
      <c r="H9731">
        <v>1009.73</v>
      </c>
      <c r="I9731">
        <v>4038.92</v>
      </c>
      <c r="J9731" t="s">
        <v>97</v>
      </c>
      <c r="K9731" t="s">
        <v>82</v>
      </c>
      <c r="L9731" t="s">
        <v>155</v>
      </c>
      <c r="M9731">
        <v>2024</v>
      </c>
      <c r="N9731" t="s">
        <v>668</v>
      </c>
      <c r="O9731" t="s">
        <v>10090</v>
      </c>
      <c r="P9731" t="s">
        <v>86</v>
      </c>
    </row>
    <row r="9732" spans="1:16" x14ac:dyDescent="0.45">
      <c r="A9732">
        <v>9731</v>
      </c>
      <c r="B9732" s="10">
        <v>45637</v>
      </c>
      <c r="C9732">
        <v>5839</v>
      </c>
      <c r="D9732" t="s">
        <v>80</v>
      </c>
      <c r="E9732">
        <v>53</v>
      </c>
      <c r="F9732" t="s">
        <v>7</v>
      </c>
      <c r="G9732">
        <v>3</v>
      </c>
      <c r="H9732">
        <v>1166.57</v>
      </c>
      <c r="I9732">
        <v>3499.71</v>
      </c>
      <c r="J9732" t="s">
        <v>93</v>
      </c>
      <c r="K9732" t="s">
        <v>82</v>
      </c>
      <c r="L9732" t="s">
        <v>155</v>
      </c>
      <c r="M9732">
        <v>2024</v>
      </c>
      <c r="N9732" t="s">
        <v>84</v>
      </c>
      <c r="O9732" t="s">
        <v>6639</v>
      </c>
      <c r="P9732" t="s">
        <v>86</v>
      </c>
    </row>
    <row r="9733" spans="1:16" x14ac:dyDescent="0.45">
      <c r="A9733">
        <v>9732</v>
      </c>
      <c r="B9733" s="10">
        <v>45637</v>
      </c>
      <c r="C9733">
        <v>4957</v>
      </c>
      <c r="D9733" t="s">
        <v>80</v>
      </c>
      <c r="E9733">
        <v>59</v>
      </c>
      <c r="F9733" t="s">
        <v>8</v>
      </c>
      <c r="G9733">
        <v>1</v>
      </c>
      <c r="H9733">
        <v>360.32</v>
      </c>
      <c r="I9733">
        <v>360.32</v>
      </c>
      <c r="J9733" t="s">
        <v>81</v>
      </c>
      <c r="K9733" t="s">
        <v>567</v>
      </c>
      <c r="L9733" t="s">
        <v>155</v>
      </c>
      <c r="M9733">
        <v>2024</v>
      </c>
      <c r="N9733" t="s">
        <v>84</v>
      </c>
      <c r="O9733" t="s">
        <v>8136</v>
      </c>
      <c r="P9733" t="s">
        <v>86</v>
      </c>
    </row>
    <row r="9734" spans="1:16" x14ac:dyDescent="0.45">
      <c r="A9734">
        <v>9733</v>
      </c>
      <c r="B9734" s="10">
        <v>45637</v>
      </c>
      <c r="C9734">
        <v>1557</v>
      </c>
      <c r="D9734" t="s">
        <v>89</v>
      </c>
      <c r="E9734">
        <v>49</v>
      </c>
      <c r="F9734" t="s">
        <v>9</v>
      </c>
      <c r="G9734">
        <v>5</v>
      </c>
      <c r="H9734">
        <v>814.16</v>
      </c>
      <c r="I9734">
        <v>4070.8</v>
      </c>
      <c r="J9734" t="s">
        <v>93</v>
      </c>
      <c r="K9734" t="s">
        <v>82</v>
      </c>
      <c r="L9734" t="s">
        <v>155</v>
      </c>
      <c r="M9734">
        <v>2024</v>
      </c>
      <c r="N9734" t="s">
        <v>84</v>
      </c>
      <c r="O9734" t="s">
        <v>9215</v>
      </c>
      <c r="P9734" t="s">
        <v>748</v>
      </c>
    </row>
    <row r="9735" spans="1:16" x14ac:dyDescent="0.45">
      <c r="A9735">
        <v>9734</v>
      </c>
      <c r="B9735" s="10">
        <v>45637</v>
      </c>
      <c r="C9735">
        <v>5621</v>
      </c>
      <c r="D9735" t="s">
        <v>80</v>
      </c>
      <c r="E9735">
        <v>62</v>
      </c>
      <c r="F9735" t="s">
        <v>5</v>
      </c>
      <c r="G9735">
        <v>1</v>
      </c>
      <c r="H9735">
        <v>4439.68</v>
      </c>
      <c r="I9735">
        <v>4439.68</v>
      </c>
      <c r="J9735" t="s">
        <v>81</v>
      </c>
      <c r="K9735" t="s">
        <v>82</v>
      </c>
      <c r="L9735" t="s">
        <v>155</v>
      </c>
      <c r="M9735">
        <v>2024</v>
      </c>
      <c r="N9735" t="s">
        <v>84</v>
      </c>
      <c r="O9735" t="s">
        <v>5980</v>
      </c>
      <c r="P9735" t="s">
        <v>86</v>
      </c>
    </row>
    <row r="9736" spans="1:16" x14ac:dyDescent="0.45">
      <c r="A9736">
        <v>9735</v>
      </c>
      <c r="B9736" s="10">
        <v>45637</v>
      </c>
      <c r="C9736">
        <v>1839</v>
      </c>
      <c r="D9736" t="s">
        <v>80</v>
      </c>
      <c r="E9736">
        <v>21</v>
      </c>
      <c r="F9736" t="s">
        <v>102</v>
      </c>
      <c r="G9736">
        <v>2</v>
      </c>
      <c r="H9736">
        <v>2749.74</v>
      </c>
      <c r="I9736">
        <v>5499.48</v>
      </c>
      <c r="J9736" t="s">
        <v>95</v>
      </c>
      <c r="K9736" t="s">
        <v>82</v>
      </c>
      <c r="L9736" t="s">
        <v>155</v>
      </c>
      <c r="M9736">
        <v>2024</v>
      </c>
      <c r="N9736" t="s">
        <v>84</v>
      </c>
      <c r="O9736" t="s">
        <v>2646</v>
      </c>
      <c r="P9736" t="s">
        <v>86</v>
      </c>
    </row>
    <row r="9737" spans="1:16" x14ac:dyDescent="0.45">
      <c r="A9737">
        <v>9736</v>
      </c>
      <c r="B9737" s="10">
        <v>45637</v>
      </c>
      <c r="C9737">
        <v>9194</v>
      </c>
      <c r="D9737" t="s">
        <v>89</v>
      </c>
      <c r="E9737">
        <v>47</v>
      </c>
      <c r="F9737" t="s">
        <v>5</v>
      </c>
      <c r="G9737">
        <v>1</v>
      </c>
      <c r="H9737">
        <v>3834.23</v>
      </c>
      <c r="I9737">
        <v>3834.23</v>
      </c>
      <c r="J9737" t="s">
        <v>93</v>
      </c>
      <c r="K9737" t="s">
        <v>82</v>
      </c>
      <c r="L9737" t="s">
        <v>155</v>
      </c>
      <c r="M9737">
        <v>2024</v>
      </c>
      <c r="N9737" t="s">
        <v>84</v>
      </c>
      <c r="O9737" t="s">
        <v>5744</v>
      </c>
      <c r="P9737" t="s">
        <v>86</v>
      </c>
    </row>
    <row r="9738" spans="1:16" x14ac:dyDescent="0.45">
      <c r="A9738">
        <v>9737</v>
      </c>
      <c r="B9738" s="10">
        <v>45637</v>
      </c>
      <c r="C9738">
        <v>9348</v>
      </c>
      <c r="D9738" t="s">
        <v>89</v>
      </c>
      <c r="E9738">
        <v>59</v>
      </c>
      <c r="F9738" t="s">
        <v>9</v>
      </c>
      <c r="G9738">
        <v>2</v>
      </c>
      <c r="H9738">
        <v>1411.37</v>
      </c>
      <c r="I9738">
        <v>2822.74</v>
      </c>
      <c r="J9738" t="s">
        <v>81</v>
      </c>
      <c r="K9738" t="s">
        <v>82</v>
      </c>
      <c r="L9738" t="s">
        <v>155</v>
      </c>
      <c r="M9738">
        <v>2024</v>
      </c>
      <c r="N9738" t="s">
        <v>84</v>
      </c>
      <c r="O9738" t="s">
        <v>3233</v>
      </c>
      <c r="P9738" t="s">
        <v>86</v>
      </c>
    </row>
    <row r="9739" spans="1:16" x14ac:dyDescent="0.45">
      <c r="A9739">
        <v>9738</v>
      </c>
      <c r="B9739" s="10">
        <v>45637</v>
      </c>
      <c r="C9739">
        <v>7998</v>
      </c>
      <c r="D9739" t="s">
        <v>80</v>
      </c>
      <c r="E9739">
        <v>56</v>
      </c>
      <c r="F9739" t="s">
        <v>8</v>
      </c>
      <c r="G9739">
        <v>1</v>
      </c>
      <c r="H9739">
        <v>716.26</v>
      </c>
      <c r="I9739">
        <v>716.26</v>
      </c>
      <c r="J9739" t="s">
        <v>81</v>
      </c>
      <c r="K9739" t="s">
        <v>567</v>
      </c>
      <c r="L9739" t="s">
        <v>155</v>
      </c>
      <c r="M9739">
        <v>2024</v>
      </c>
      <c r="N9739" t="s">
        <v>668</v>
      </c>
      <c r="O9739" t="s">
        <v>9463</v>
      </c>
      <c r="P9739" t="s">
        <v>86</v>
      </c>
    </row>
    <row r="9740" spans="1:16" x14ac:dyDescent="0.45">
      <c r="A9740">
        <v>9739</v>
      </c>
      <c r="B9740" s="10">
        <v>45637</v>
      </c>
      <c r="C9740">
        <v>1510</v>
      </c>
      <c r="D9740" t="s">
        <v>80</v>
      </c>
      <c r="E9740">
        <v>22</v>
      </c>
      <c r="F9740" t="s">
        <v>9</v>
      </c>
      <c r="G9740">
        <v>2</v>
      </c>
      <c r="H9740">
        <v>1897.61</v>
      </c>
      <c r="I9740">
        <v>3795.22</v>
      </c>
      <c r="J9740" t="s">
        <v>95</v>
      </c>
      <c r="K9740" t="s">
        <v>82</v>
      </c>
      <c r="L9740" t="s">
        <v>155</v>
      </c>
      <c r="M9740">
        <v>2024</v>
      </c>
      <c r="N9740" t="s">
        <v>84</v>
      </c>
      <c r="O9740" t="s">
        <v>2647</v>
      </c>
      <c r="P9740" t="s">
        <v>86</v>
      </c>
    </row>
    <row r="9741" spans="1:16" x14ac:dyDescent="0.45">
      <c r="A9741">
        <v>9740</v>
      </c>
      <c r="B9741" s="10">
        <v>45638</v>
      </c>
      <c r="C9741">
        <v>2137</v>
      </c>
      <c r="D9741" t="s">
        <v>80</v>
      </c>
      <c r="E9741">
        <v>20</v>
      </c>
      <c r="F9741" t="s">
        <v>102</v>
      </c>
      <c r="G9741">
        <v>1</v>
      </c>
      <c r="H9741">
        <v>3975.28</v>
      </c>
      <c r="I9741">
        <v>3975.28</v>
      </c>
      <c r="J9741" t="s">
        <v>95</v>
      </c>
      <c r="K9741" t="s">
        <v>82</v>
      </c>
      <c r="L9741" t="s">
        <v>155</v>
      </c>
      <c r="M9741">
        <v>2024</v>
      </c>
      <c r="N9741" t="s">
        <v>84</v>
      </c>
      <c r="O9741" t="s">
        <v>565</v>
      </c>
      <c r="P9741" t="s">
        <v>86</v>
      </c>
    </row>
    <row r="9742" spans="1:16" x14ac:dyDescent="0.45">
      <c r="A9742">
        <v>9741</v>
      </c>
      <c r="B9742" s="10">
        <v>45638</v>
      </c>
      <c r="C9742">
        <v>6606</v>
      </c>
      <c r="D9742" t="s">
        <v>89</v>
      </c>
      <c r="E9742">
        <v>39</v>
      </c>
      <c r="F9742" t="s">
        <v>5</v>
      </c>
      <c r="G9742">
        <v>5</v>
      </c>
      <c r="H9742">
        <v>1521.79</v>
      </c>
      <c r="I9742">
        <v>7608.95</v>
      </c>
      <c r="J9742" t="s">
        <v>97</v>
      </c>
      <c r="K9742" t="s">
        <v>82</v>
      </c>
      <c r="L9742" t="s">
        <v>155</v>
      </c>
      <c r="M9742">
        <v>2024</v>
      </c>
      <c r="N9742" t="s">
        <v>84</v>
      </c>
      <c r="O9742" t="s">
        <v>4609</v>
      </c>
      <c r="P9742" t="s">
        <v>86</v>
      </c>
    </row>
    <row r="9743" spans="1:16" x14ac:dyDescent="0.45">
      <c r="A9743">
        <v>9742</v>
      </c>
      <c r="B9743" s="10">
        <v>45638</v>
      </c>
      <c r="C9743">
        <v>5666</v>
      </c>
      <c r="D9743" t="s">
        <v>89</v>
      </c>
      <c r="E9743">
        <v>45</v>
      </c>
      <c r="F9743" t="s">
        <v>7</v>
      </c>
      <c r="G9743">
        <v>5</v>
      </c>
      <c r="H9743">
        <v>1062.45</v>
      </c>
      <c r="I9743">
        <v>5312.25</v>
      </c>
      <c r="J9743" t="s">
        <v>93</v>
      </c>
      <c r="K9743" t="s">
        <v>82</v>
      </c>
      <c r="L9743" t="s">
        <v>155</v>
      </c>
      <c r="M9743">
        <v>2024</v>
      </c>
      <c r="N9743" t="s">
        <v>84</v>
      </c>
      <c r="O9743" t="s">
        <v>4373</v>
      </c>
      <c r="P9743" t="s">
        <v>86</v>
      </c>
    </row>
    <row r="9744" spans="1:16" x14ac:dyDescent="0.45">
      <c r="A9744">
        <v>9743</v>
      </c>
      <c r="B9744" s="10">
        <v>45638</v>
      </c>
      <c r="C9744">
        <v>9906</v>
      </c>
      <c r="D9744" t="s">
        <v>89</v>
      </c>
      <c r="E9744">
        <v>39</v>
      </c>
      <c r="F9744" t="s">
        <v>9</v>
      </c>
      <c r="G9744">
        <v>4</v>
      </c>
      <c r="H9744">
        <v>160.87</v>
      </c>
      <c r="I9744">
        <v>643.48</v>
      </c>
      <c r="J9744" t="s">
        <v>97</v>
      </c>
      <c r="K9744" t="s">
        <v>567</v>
      </c>
      <c r="L9744" t="s">
        <v>155</v>
      </c>
      <c r="M9744">
        <v>2024</v>
      </c>
      <c r="N9744" t="s">
        <v>84</v>
      </c>
      <c r="O9744" t="s">
        <v>7440</v>
      </c>
      <c r="P9744" t="s">
        <v>86</v>
      </c>
    </row>
    <row r="9745" spans="1:16" x14ac:dyDescent="0.45">
      <c r="A9745">
        <v>9744</v>
      </c>
      <c r="B9745" s="10">
        <v>45638</v>
      </c>
      <c r="C9745">
        <v>6434</v>
      </c>
      <c r="D9745" t="s">
        <v>89</v>
      </c>
      <c r="E9745">
        <v>39</v>
      </c>
      <c r="F9745" t="s">
        <v>6</v>
      </c>
      <c r="G9745">
        <v>1</v>
      </c>
      <c r="H9745">
        <v>3138.86</v>
      </c>
      <c r="I9745">
        <v>3138.86</v>
      </c>
      <c r="J9745" t="s">
        <v>97</v>
      </c>
      <c r="K9745" t="s">
        <v>82</v>
      </c>
      <c r="L9745" t="s">
        <v>155</v>
      </c>
      <c r="M9745">
        <v>2024</v>
      </c>
      <c r="N9745" t="s">
        <v>84</v>
      </c>
      <c r="O9745" t="s">
        <v>5315</v>
      </c>
      <c r="P9745" t="s">
        <v>86</v>
      </c>
    </row>
    <row r="9746" spans="1:16" x14ac:dyDescent="0.45">
      <c r="A9746">
        <v>9745</v>
      </c>
      <c r="B9746" s="10">
        <v>45638</v>
      </c>
      <c r="C9746">
        <v>7446</v>
      </c>
      <c r="D9746" t="s">
        <v>80</v>
      </c>
      <c r="E9746">
        <v>51</v>
      </c>
      <c r="F9746" t="s">
        <v>8</v>
      </c>
      <c r="G9746">
        <v>3</v>
      </c>
      <c r="H9746">
        <v>2207.3200000000002</v>
      </c>
      <c r="I9746">
        <v>6621.96</v>
      </c>
      <c r="J9746" t="s">
        <v>93</v>
      </c>
      <c r="K9746" t="s">
        <v>82</v>
      </c>
      <c r="L9746" t="s">
        <v>155</v>
      </c>
      <c r="M9746">
        <v>2024</v>
      </c>
      <c r="N9746" t="s">
        <v>84</v>
      </c>
      <c r="O9746" t="s">
        <v>8565</v>
      </c>
      <c r="P9746" t="s">
        <v>748</v>
      </c>
    </row>
    <row r="9747" spans="1:16" x14ac:dyDescent="0.45">
      <c r="A9747">
        <v>9746</v>
      </c>
      <c r="B9747" s="10">
        <v>45638</v>
      </c>
      <c r="C9747">
        <v>3654</v>
      </c>
      <c r="D9747" t="s">
        <v>89</v>
      </c>
      <c r="E9747">
        <v>46</v>
      </c>
      <c r="F9747" t="s">
        <v>8</v>
      </c>
      <c r="G9747">
        <v>4</v>
      </c>
      <c r="H9747">
        <v>1330.85</v>
      </c>
      <c r="I9747">
        <v>5323.4</v>
      </c>
      <c r="J9747" t="s">
        <v>93</v>
      </c>
      <c r="K9747" t="s">
        <v>82</v>
      </c>
      <c r="L9747" t="s">
        <v>155</v>
      </c>
      <c r="M9747">
        <v>2024</v>
      </c>
      <c r="N9747" t="s">
        <v>84</v>
      </c>
      <c r="O9747" t="s">
        <v>2212</v>
      </c>
      <c r="P9747" t="s">
        <v>86</v>
      </c>
    </row>
    <row r="9748" spans="1:16" x14ac:dyDescent="0.45">
      <c r="A9748">
        <v>9747</v>
      </c>
      <c r="B9748" s="10">
        <v>45638</v>
      </c>
      <c r="C9748">
        <v>1990</v>
      </c>
      <c r="D9748" t="s">
        <v>89</v>
      </c>
      <c r="E9748">
        <v>60</v>
      </c>
      <c r="F9748" t="s">
        <v>5</v>
      </c>
      <c r="G9748">
        <v>1</v>
      </c>
      <c r="H9748">
        <v>2622.78</v>
      </c>
      <c r="I9748">
        <v>2622.78</v>
      </c>
      <c r="J9748" t="s">
        <v>81</v>
      </c>
      <c r="K9748" t="s">
        <v>82</v>
      </c>
      <c r="L9748" t="s">
        <v>155</v>
      </c>
      <c r="M9748">
        <v>2024</v>
      </c>
      <c r="N9748" t="s">
        <v>84</v>
      </c>
      <c r="O9748" t="s">
        <v>5981</v>
      </c>
      <c r="P9748" t="s">
        <v>86</v>
      </c>
    </row>
    <row r="9749" spans="1:16" x14ac:dyDescent="0.45">
      <c r="A9749">
        <v>9748</v>
      </c>
      <c r="B9749" s="10">
        <v>45638</v>
      </c>
      <c r="C9749">
        <v>8820</v>
      </c>
      <c r="D9749" t="s">
        <v>80</v>
      </c>
      <c r="E9749">
        <v>59</v>
      </c>
      <c r="F9749" t="s">
        <v>7</v>
      </c>
      <c r="G9749">
        <v>3</v>
      </c>
      <c r="H9749">
        <v>3518.09</v>
      </c>
      <c r="I9749">
        <v>10554.27</v>
      </c>
      <c r="J9749" t="s">
        <v>81</v>
      </c>
      <c r="K9749" t="s">
        <v>82</v>
      </c>
      <c r="L9749" t="s">
        <v>155</v>
      </c>
      <c r="M9749">
        <v>2024</v>
      </c>
      <c r="N9749" t="s">
        <v>84</v>
      </c>
      <c r="O9749" t="s">
        <v>6821</v>
      </c>
      <c r="P9749" t="s">
        <v>86</v>
      </c>
    </row>
    <row r="9750" spans="1:16" x14ac:dyDescent="0.45">
      <c r="A9750">
        <v>9749</v>
      </c>
      <c r="B9750" s="10">
        <v>45638</v>
      </c>
      <c r="C9750">
        <v>3160</v>
      </c>
      <c r="D9750" t="s">
        <v>89</v>
      </c>
      <c r="E9750">
        <v>30</v>
      </c>
      <c r="F9750" t="s">
        <v>102</v>
      </c>
      <c r="G9750">
        <v>5</v>
      </c>
      <c r="H9750">
        <v>1274.96</v>
      </c>
      <c r="I9750">
        <v>6374.8</v>
      </c>
      <c r="J9750" t="s">
        <v>87</v>
      </c>
      <c r="K9750" t="s">
        <v>82</v>
      </c>
      <c r="L9750" t="s">
        <v>155</v>
      </c>
      <c r="M9750">
        <v>2024</v>
      </c>
      <c r="N9750" t="s">
        <v>84</v>
      </c>
      <c r="O9750" t="s">
        <v>4135</v>
      </c>
      <c r="P9750" t="s">
        <v>86</v>
      </c>
    </row>
    <row r="9751" spans="1:16" x14ac:dyDescent="0.45">
      <c r="A9751">
        <v>9750</v>
      </c>
      <c r="B9751" s="10">
        <v>45638</v>
      </c>
      <c r="C9751">
        <v>6740</v>
      </c>
      <c r="D9751" t="s">
        <v>80</v>
      </c>
      <c r="E9751">
        <v>24</v>
      </c>
      <c r="F9751" t="s">
        <v>7</v>
      </c>
      <c r="G9751">
        <v>5</v>
      </c>
      <c r="H9751">
        <v>3063.41</v>
      </c>
      <c r="I9751">
        <v>15317.05</v>
      </c>
      <c r="J9751" t="s">
        <v>95</v>
      </c>
      <c r="K9751" t="s">
        <v>82</v>
      </c>
      <c r="L9751" t="s">
        <v>155</v>
      </c>
      <c r="M9751">
        <v>2024</v>
      </c>
      <c r="N9751" t="s">
        <v>84</v>
      </c>
      <c r="O9751" t="s">
        <v>4986</v>
      </c>
      <c r="P9751" t="s">
        <v>86</v>
      </c>
    </row>
    <row r="9752" spans="1:16" x14ac:dyDescent="0.45">
      <c r="A9752">
        <v>9751</v>
      </c>
      <c r="B9752" s="10">
        <v>45638</v>
      </c>
      <c r="C9752">
        <v>5457</v>
      </c>
      <c r="D9752" t="s">
        <v>89</v>
      </c>
      <c r="E9752">
        <v>27</v>
      </c>
      <c r="F9752" t="s">
        <v>5</v>
      </c>
      <c r="G9752">
        <v>5</v>
      </c>
      <c r="H9752">
        <v>1337.76</v>
      </c>
      <c r="I9752">
        <v>6688.8</v>
      </c>
      <c r="J9752" t="s">
        <v>87</v>
      </c>
      <c r="K9752" t="s">
        <v>82</v>
      </c>
      <c r="L9752" t="s">
        <v>155</v>
      </c>
      <c r="M9752">
        <v>2024</v>
      </c>
      <c r="N9752" t="s">
        <v>84</v>
      </c>
      <c r="O9752" t="s">
        <v>4136</v>
      </c>
      <c r="P9752" t="s">
        <v>86</v>
      </c>
    </row>
    <row r="9753" spans="1:16" x14ac:dyDescent="0.45">
      <c r="A9753">
        <v>9752</v>
      </c>
      <c r="B9753" s="10">
        <v>45638</v>
      </c>
      <c r="C9753">
        <v>3063</v>
      </c>
      <c r="D9753" t="s">
        <v>80</v>
      </c>
      <c r="E9753">
        <v>45</v>
      </c>
      <c r="F9753" t="s">
        <v>7</v>
      </c>
      <c r="G9753">
        <v>3</v>
      </c>
      <c r="H9753">
        <v>4933.97</v>
      </c>
      <c r="I9753">
        <v>14801.91</v>
      </c>
      <c r="J9753" t="s">
        <v>93</v>
      </c>
      <c r="K9753" t="s">
        <v>82</v>
      </c>
      <c r="L9753" t="s">
        <v>155</v>
      </c>
      <c r="M9753">
        <v>2024</v>
      </c>
      <c r="N9753" t="s">
        <v>84</v>
      </c>
      <c r="O9753" t="s">
        <v>6640</v>
      </c>
      <c r="P9753" t="s">
        <v>86</v>
      </c>
    </row>
    <row r="9754" spans="1:16" x14ac:dyDescent="0.45">
      <c r="A9754">
        <v>9753</v>
      </c>
      <c r="B9754" s="10">
        <v>45638</v>
      </c>
      <c r="C9754">
        <v>2977</v>
      </c>
      <c r="D9754" t="s">
        <v>80</v>
      </c>
      <c r="E9754">
        <v>21</v>
      </c>
      <c r="F9754" t="s">
        <v>5</v>
      </c>
      <c r="G9754">
        <v>2</v>
      </c>
      <c r="H9754">
        <v>3675.33</v>
      </c>
      <c r="I9754">
        <v>7350.66</v>
      </c>
      <c r="J9754" t="s">
        <v>95</v>
      </c>
      <c r="K9754" t="s">
        <v>82</v>
      </c>
      <c r="L9754" t="s">
        <v>155</v>
      </c>
      <c r="M9754">
        <v>2024</v>
      </c>
      <c r="N9754" t="s">
        <v>84</v>
      </c>
      <c r="O9754" t="s">
        <v>2648</v>
      </c>
      <c r="P9754" t="s">
        <v>86</v>
      </c>
    </row>
    <row r="9755" spans="1:16" x14ac:dyDescent="0.45">
      <c r="A9755">
        <v>9754</v>
      </c>
      <c r="B9755" s="10">
        <v>45639</v>
      </c>
      <c r="C9755">
        <v>9567</v>
      </c>
      <c r="D9755" t="s">
        <v>80</v>
      </c>
      <c r="E9755">
        <v>49</v>
      </c>
      <c r="F9755" t="s">
        <v>7</v>
      </c>
      <c r="G9755">
        <v>1</v>
      </c>
      <c r="H9755">
        <v>3033.16</v>
      </c>
      <c r="I9755">
        <v>3033.16</v>
      </c>
      <c r="J9755" t="s">
        <v>93</v>
      </c>
      <c r="K9755" t="s">
        <v>82</v>
      </c>
      <c r="L9755" t="s">
        <v>155</v>
      </c>
      <c r="M9755">
        <v>2024</v>
      </c>
      <c r="N9755" t="s">
        <v>84</v>
      </c>
      <c r="O9755" t="s">
        <v>566</v>
      </c>
      <c r="P9755" t="s">
        <v>86</v>
      </c>
    </row>
    <row r="9756" spans="1:16" x14ac:dyDescent="0.45">
      <c r="A9756">
        <v>9755</v>
      </c>
      <c r="B9756" s="10">
        <v>45639</v>
      </c>
      <c r="C9756">
        <v>9933</v>
      </c>
      <c r="D9756" t="s">
        <v>89</v>
      </c>
      <c r="E9756">
        <v>39</v>
      </c>
      <c r="F9756" t="s">
        <v>9</v>
      </c>
      <c r="G9756">
        <v>4</v>
      </c>
      <c r="H9756">
        <v>903.04</v>
      </c>
      <c r="I9756">
        <v>3612.16</v>
      </c>
      <c r="J9756" t="s">
        <v>97</v>
      </c>
      <c r="K9756" t="s">
        <v>82</v>
      </c>
      <c r="L9756" t="s">
        <v>155</v>
      </c>
      <c r="M9756">
        <v>2024</v>
      </c>
      <c r="N9756" t="s">
        <v>668</v>
      </c>
      <c r="O9756" t="s">
        <v>10091</v>
      </c>
      <c r="P9756" t="s">
        <v>86</v>
      </c>
    </row>
    <row r="9757" spans="1:16" x14ac:dyDescent="0.45">
      <c r="A9757">
        <v>9756</v>
      </c>
      <c r="B9757" s="10">
        <v>45639</v>
      </c>
      <c r="C9757">
        <v>3667</v>
      </c>
      <c r="D9757" t="s">
        <v>80</v>
      </c>
      <c r="E9757">
        <v>37</v>
      </c>
      <c r="F9757" t="s">
        <v>8</v>
      </c>
      <c r="G9757">
        <v>4</v>
      </c>
      <c r="H9757">
        <v>2952.65</v>
      </c>
      <c r="I9757">
        <v>11810.6</v>
      </c>
      <c r="J9757" t="s">
        <v>97</v>
      </c>
      <c r="K9757" t="s">
        <v>82</v>
      </c>
      <c r="L9757" t="s">
        <v>155</v>
      </c>
      <c r="M9757">
        <v>2024</v>
      </c>
      <c r="N9757" t="s">
        <v>84</v>
      </c>
      <c r="O9757" t="s">
        <v>1898</v>
      </c>
      <c r="P9757" t="s">
        <v>86</v>
      </c>
    </row>
    <row r="9758" spans="1:16" x14ac:dyDescent="0.45">
      <c r="A9758">
        <v>9757</v>
      </c>
      <c r="B9758" s="10">
        <v>45639</v>
      </c>
      <c r="C9758">
        <v>5919</v>
      </c>
      <c r="D9758" t="s">
        <v>89</v>
      </c>
      <c r="E9758">
        <v>37</v>
      </c>
      <c r="F9758" t="s">
        <v>5</v>
      </c>
      <c r="G9758">
        <v>5</v>
      </c>
      <c r="H9758">
        <v>4012.26</v>
      </c>
      <c r="I9758">
        <v>20061.3</v>
      </c>
      <c r="J9758" t="s">
        <v>97</v>
      </c>
      <c r="K9758" t="s">
        <v>82</v>
      </c>
      <c r="L9758" t="s">
        <v>155</v>
      </c>
      <c r="M9758">
        <v>2024</v>
      </c>
      <c r="N9758" t="s">
        <v>84</v>
      </c>
      <c r="O9758" t="s">
        <v>8936</v>
      </c>
      <c r="P9758" t="s">
        <v>748</v>
      </c>
    </row>
    <row r="9759" spans="1:16" x14ac:dyDescent="0.45">
      <c r="A9759">
        <v>9758</v>
      </c>
      <c r="B9759" s="10">
        <v>45639</v>
      </c>
      <c r="C9759">
        <v>9609</v>
      </c>
      <c r="D9759" t="s">
        <v>89</v>
      </c>
      <c r="E9759">
        <v>23</v>
      </c>
      <c r="F9759" t="s">
        <v>5</v>
      </c>
      <c r="G9759">
        <v>2</v>
      </c>
      <c r="H9759">
        <v>3698.68</v>
      </c>
      <c r="I9759">
        <v>7397.36</v>
      </c>
      <c r="J9759" t="s">
        <v>95</v>
      </c>
      <c r="K9759" t="s">
        <v>82</v>
      </c>
      <c r="L9759" t="s">
        <v>155</v>
      </c>
      <c r="M9759">
        <v>2024</v>
      </c>
      <c r="N9759" t="s">
        <v>84</v>
      </c>
      <c r="O9759" t="s">
        <v>2649</v>
      </c>
      <c r="P9759" t="s">
        <v>86</v>
      </c>
    </row>
    <row r="9760" spans="1:16" x14ac:dyDescent="0.45">
      <c r="A9760">
        <v>9759</v>
      </c>
      <c r="B9760" s="10">
        <v>45639</v>
      </c>
      <c r="C9760">
        <v>8642</v>
      </c>
      <c r="D9760" t="s">
        <v>89</v>
      </c>
      <c r="E9760">
        <v>26</v>
      </c>
      <c r="F9760" t="s">
        <v>8</v>
      </c>
      <c r="G9760">
        <v>1</v>
      </c>
      <c r="H9760">
        <v>3901.22</v>
      </c>
      <c r="I9760">
        <v>3901.22</v>
      </c>
      <c r="J9760" t="s">
        <v>87</v>
      </c>
      <c r="K9760" t="s">
        <v>82</v>
      </c>
      <c r="L9760" t="s">
        <v>155</v>
      </c>
      <c r="M9760">
        <v>2024</v>
      </c>
      <c r="N9760" t="s">
        <v>84</v>
      </c>
      <c r="O9760" t="s">
        <v>5523</v>
      </c>
      <c r="P9760" t="s">
        <v>86</v>
      </c>
    </row>
    <row r="9761" spans="1:16" x14ac:dyDescent="0.45">
      <c r="A9761">
        <v>9760</v>
      </c>
      <c r="B9761" s="10">
        <v>45639</v>
      </c>
      <c r="C9761">
        <v>9798</v>
      </c>
      <c r="D9761" t="s">
        <v>89</v>
      </c>
      <c r="E9761">
        <v>45</v>
      </c>
      <c r="F9761" t="s">
        <v>6</v>
      </c>
      <c r="G9761">
        <v>1</v>
      </c>
      <c r="H9761">
        <v>1623.11</v>
      </c>
      <c r="I9761">
        <v>1623.11</v>
      </c>
      <c r="J9761" t="s">
        <v>93</v>
      </c>
      <c r="K9761" t="s">
        <v>567</v>
      </c>
      <c r="L9761" t="s">
        <v>155</v>
      </c>
      <c r="M9761">
        <v>2024</v>
      </c>
      <c r="N9761" t="s">
        <v>84</v>
      </c>
      <c r="O9761" t="s">
        <v>7865</v>
      </c>
      <c r="P9761" t="s">
        <v>86</v>
      </c>
    </row>
    <row r="9762" spans="1:16" x14ac:dyDescent="0.45">
      <c r="A9762">
        <v>9761</v>
      </c>
      <c r="B9762" s="10">
        <v>45639</v>
      </c>
      <c r="C9762">
        <v>9759</v>
      </c>
      <c r="D9762" t="s">
        <v>89</v>
      </c>
      <c r="E9762">
        <v>30</v>
      </c>
      <c r="F9762" t="s">
        <v>6</v>
      </c>
      <c r="G9762">
        <v>4</v>
      </c>
      <c r="H9762">
        <v>1674.9</v>
      </c>
      <c r="I9762">
        <v>6699.6</v>
      </c>
      <c r="J9762" t="s">
        <v>87</v>
      </c>
      <c r="K9762" t="s">
        <v>82</v>
      </c>
      <c r="L9762" t="s">
        <v>155</v>
      </c>
      <c r="M9762">
        <v>2024</v>
      </c>
      <c r="N9762" t="s">
        <v>84</v>
      </c>
      <c r="O9762" t="s">
        <v>1213</v>
      </c>
      <c r="P9762" t="s">
        <v>86</v>
      </c>
    </row>
    <row r="9763" spans="1:16" x14ac:dyDescent="0.45">
      <c r="A9763">
        <v>9762</v>
      </c>
      <c r="B9763" s="10">
        <v>45639</v>
      </c>
      <c r="C9763">
        <v>1543</v>
      </c>
      <c r="D9763" t="s">
        <v>89</v>
      </c>
      <c r="E9763">
        <v>48</v>
      </c>
      <c r="F9763" t="s">
        <v>102</v>
      </c>
      <c r="G9763">
        <v>4</v>
      </c>
      <c r="H9763">
        <v>2717.48</v>
      </c>
      <c r="I9763">
        <v>10869.92</v>
      </c>
      <c r="J9763" t="s">
        <v>93</v>
      </c>
      <c r="K9763" t="s">
        <v>82</v>
      </c>
      <c r="L9763" t="s">
        <v>155</v>
      </c>
      <c r="M9763">
        <v>2024</v>
      </c>
      <c r="N9763" t="s">
        <v>84</v>
      </c>
      <c r="O9763" t="s">
        <v>2213</v>
      </c>
      <c r="P9763" t="s">
        <v>86</v>
      </c>
    </row>
    <row r="9764" spans="1:16" x14ac:dyDescent="0.45">
      <c r="A9764">
        <v>9763</v>
      </c>
      <c r="B9764" s="10">
        <v>45639</v>
      </c>
      <c r="C9764">
        <v>1883</v>
      </c>
      <c r="D9764" t="s">
        <v>80</v>
      </c>
      <c r="E9764">
        <v>56</v>
      </c>
      <c r="F9764" t="s">
        <v>5</v>
      </c>
      <c r="G9764">
        <v>4</v>
      </c>
      <c r="H9764">
        <v>1429.36</v>
      </c>
      <c r="I9764">
        <v>5717.44</v>
      </c>
      <c r="J9764" t="s">
        <v>81</v>
      </c>
      <c r="K9764" t="s">
        <v>82</v>
      </c>
      <c r="L9764" t="s">
        <v>155</v>
      </c>
      <c r="M9764">
        <v>2024</v>
      </c>
      <c r="N9764" t="s">
        <v>84</v>
      </c>
      <c r="O9764" t="s">
        <v>1569</v>
      </c>
      <c r="P9764" t="s">
        <v>86</v>
      </c>
    </row>
    <row r="9765" spans="1:16" x14ac:dyDescent="0.45">
      <c r="A9765">
        <v>9764</v>
      </c>
      <c r="B9765" s="10">
        <v>45639</v>
      </c>
      <c r="C9765">
        <v>5798</v>
      </c>
      <c r="D9765" t="s">
        <v>80</v>
      </c>
      <c r="E9765">
        <v>31</v>
      </c>
      <c r="F9765" t="s">
        <v>9</v>
      </c>
      <c r="G9765">
        <v>1</v>
      </c>
      <c r="H9765">
        <v>609.41999999999996</v>
      </c>
      <c r="I9765">
        <v>609.41999999999996</v>
      </c>
      <c r="J9765" t="s">
        <v>87</v>
      </c>
      <c r="K9765" t="s">
        <v>567</v>
      </c>
      <c r="L9765" t="s">
        <v>155</v>
      </c>
      <c r="M9765">
        <v>2024</v>
      </c>
      <c r="N9765" t="s">
        <v>84</v>
      </c>
      <c r="O9765" t="s">
        <v>8282</v>
      </c>
      <c r="P9765" t="s">
        <v>86</v>
      </c>
    </row>
    <row r="9766" spans="1:16" x14ac:dyDescent="0.45">
      <c r="A9766">
        <v>9765</v>
      </c>
      <c r="B9766" s="10">
        <v>45639</v>
      </c>
      <c r="C9766">
        <v>9040</v>
      </c>
      <c r="D9766" t="s">
        <v>89</v>
      </c>
      <c r="E9766">
        <v>39</v>
      </c>
      <c r="F9766" t="s">
        <v>7</v>
      </c>
      <c r="G9766">
        <v>4</v>
      </c>
      <c r="H9766">
        <v>2332.5500000000002</v>
      </c>
      <c r="I9766">
        <v>9330.2000000000007</v>
      </c>
      <c r="J9766" t="s">
        <v>97</v>
      </c>
      <c r="K9766" t="s">
        <v>82</v>
      </c>
      <c r="L9766" t="s">
        <v>155</v>
      </c>
      <c r="M9766">
        <v>2024</v>
      </c>
      <c r="N9766" t="s">
        <v>84</v>
      </c>
      <c r="O9766" t="s">
        <v>1899</v>
      </c>
      <c r="P9766" t="s">
        <v>86</v>
      </c>
    </row>
    <row r="9767" spans="1:16" x14ac:dyDescent="0.45">
      <c r="A9767">
        <v>9766</v>
      </c>
      <c r="B9767" s="10">
        <v>45639</v>
      </c>
      <c r="C9767">
        <v>6718</v>
      </c>
      <c r="D9767" t="s">
        <v>89</v>
      </c>
      <c r="E9767">
        <v>54</v>
      </c>
      <c r="F9767" t="s">
        <v>9</v>
      </c>
      <c r="G9767">
        <v>1</v>
      </c>
      <c r="H9767">
        <v>59.52</v>
      </c>
      <c r="I9767">
        <v>59.52</v>
      </c>
      <c r="J9767" t="s">
        <v>93</v>
      </c>
      <c r="K9767" t="s">
        <v>567</v>
      </c>
      <c r="L9767" t="s">
        <v>155</v>
      </c>
      <c r="M9767">
        <v>2024</v>
      </c>
      <c r="N9767" t="s">
        <v>84</v>
      </c>
      <c r="O9767" t="s">
        <v>7866</v>
      </c>
      <c r="P9767" t="s">
        <v>86</v>
      </c>
    </row>
    <row r="9768" spans="1:16" x14ac:dyDescent="0.45">
      <c r="A9768">
        <v>9767</v>
      </c>
      <c r="B9768" s="10">
        <v>45639</v>
      </c>
      <c r="C9768">
        <v>3068</v>
      </c>
      <c r="D9768" t="s">
        <v>89</v>
      </c>
      <c r="E9768">
        <v>62</v>
      </c>
      <c r="F9768" t="s">
        <v>5</v>
      </c>
      <c r="G9768">
        <v>5</v>
      </c>
      <c r="H9768">
        <v>3815.75</v>
      </c>
      <c r="I9768">
        <v>19078.75</v>
      </c>
      <c r="J9768" t="s">
        <v>81</v>
      </c>
      <c r="K9768" t="s">
        <v>82</v>
      </c>
      <c r="L9768" t="s">
        <v>155</v>
      </c>
      <c r="M9768">
        <v>2024</v>
      </c>
      <c r="N9768" t="s">
        <v>84</v>
      </c>
      <c r="O9768" t="s">
        <v>4821</v>
      </c>
      <c r="P9768" t="s">
        <v>86</v>
      </c>
    </row>
    <row r="9769" spans="1:16" x14ac:dyDescent="0.45">
      <c r="A9769">
        <v>9768</v>
      </c>
      <c r="B9769" s="10">
        <v>45640</v>
      </c>
      <c r="C9769">
        <v>8478</v>
      </c>
      <c r="D9769" t="s">
        <v>89</v>
      </c>
      <c r="E9769">
        <v>41</v>
      </c>
      <c r="F9769" t="s">
        <v>102</v>
      </c>
      <c r="G9769">
        <v>2</v>
      </c>
      <c r="H9769">
        <v>3760.95</v>
      </c>
      <c r="I9769">
        <v>7521.9</v>
      </c>
      <c r="J9769" t="s">
        <v>97</v>
      </c>
      <c r="K9769" t="s">
        <v>82</v>
      </c>
      <c r="L9769" t="s">
        <v>155</v>
      </c>
      <c r="M9769">
        <v>2024</v>
      </c>
      <c r="N9769" t="s">
        <v>84</v>
      </c>
      <c r="O9769" t="s">
        <v>322</v>
      </c>
      <c r="P9769" t="s">
        <v>86</v>
      </c>
    </row>
    <row r="9770" spans="1:16" x14ac:dyDescent="0.45">
      <c r="A9770">
        <v>9769</v>
      </c>
      <c r="B9770" s="10">
        <v>45640</v>
      </c>
      <c r="C9770">
        <v>9120</v>
      </c>
      <c r="D9770" t="s">
        <v>89</v>
      </c>
      <c r="E9770">
        <v>25</v>
      </c>
      <c r="F9770" t="s">
        <v>5</v>
      </c>
      <c r="G9770">
        <v>4</v>
      </c>
      <c r="H9770">
        <v>2781.98</v>
      </c>
      <c r="I9770">
        <v>11127.92</v>
      </c>
      <c r="J9770" t="s">
        <v>87</v>
      </c>
      <c r="K9770" t="s">
        <v>82</v>
      </c>
      <c r="L9770" t="s">
        <v>155</v>
      </c>
      <c r="M9770">
        <v>2024</v>
      </c>
      <c r="N9770" t="s">
        <v>84</v>
      </c>
      <c r="O9770" t="s">
        <v>1214</v>
      </c>
      <c r="P9770" t="s">
        <v>86</v>
      </c>
    </row>
    <row r="9771" spans="1:16" x14ac:dyDescent="0.45">
      <c r="A9771">
        <v>9770</v>
      </c>
      <c r="B9771" s="10">
        <v>45640</v>
      </c>
      <c r="C9771">
        <v>8820</v>
      </c>
      <c r="D9771" t="s">
        <v>80</v>
      </c>
      <c r="E9771">
        <v>32</v>
      </c>
      <c r="F9771" t="s">
        <v>102</v>
      </c>
      <c r="G9771">
        <v>1</v>
      </c>
      <c r="H9771">
        <v>3750.71</v>
      </c>
      <c r="I9771">
        <v>3750.71</v>
      </c>
      <c r="J9771" t="s">
        <v>87</v>
      </c>
      <c r="K9771" t="s">
        <v>82</v>
      </c>
      <c r="L9771" t="s">
        <v>155</v>
      </c>
      <c r="M9771">
        <v>2024</v>
      </c>
      <c r="N9771" t="s">
        <v>84</v>
      </c>
      <c r="O9771" t="s">
        <v>5524</v>
      </c>
      <c r="P9771" t="s">
        <v>86</v>
      </c>
    </row>
    <row r="9772" spans="1:16" x14ac:dyDescent="0.45">
      <c r="A9772">
        <v>9771</v>
      </c>
      <c r="B9772" s="10">
        <v>45640</v>
      </c>
      <c r="C9772">
        <v>2786</v>
      </c>
      <c r="D9772" t="s">
        <v>80</v>
      </c>
      <c r="E9772">
        <v>58</v>
      </c>
      <c r="F9772" t="s">
        <v>8</v>
      </c>
      <c r="G9772">
        <v>5</v>
      </c>
      <c r="H9772">
        <v>3141.41</v>
      </c>
      <c r="I9772">
        <v>15707.05</v>
      </c>
      <c r="J9772" t="s">
        <v>81</v>
      </c>
      <c r="K9772" t="s">
        <v>82</v>
      </c>
      <c r="L9772" t="s">
        <v>155</v>
      </c>
      <c r="M9772">
        <v>2024</v>
      </c>
      <c r="N9772" t="s">
        <v>84</v>
      </c>
      <c r="O9772" t="s">
        <v>4822</v>
      </c>
      <c r="P9772" t="s">
        <v>86</v>
      </c>
    </row>
    <row r="9773" spans="1:16" x14ac:dyDescent="0.45">
      <c r="A9773">
        <v>9772</v>
      </c>
      <c r="B9773" s="10">
        <v>45640</v>
      </c>
      <c r="C9773">
        <v>6715</v>
      </c>
      <c r="D9773" t="s">
        <v>89</v>
      </c>
      <c r="E9773">
        <v>23</v>
      </c>
      <c r="F9773" t="s">
        <v>7</v>
      </c>
      <c r="G9773">
        <v>3</v>
      </c>
      <c r="H9773">
        <v>3502.4</v>
      </c>
      <c r="I9773">
        <v>10507.2</v>
      </c>
      <c r="J9773" t="s">
        <v>95</v>
      </c>
      <c r="K9773" t="s">
        <v>82</v>
      </c>
      <c r="L9773" t="s">
        <v>155</v>
      </c>
      <c r="M9773">
        <v>2024</v>
      </c>
      <c r="N9773" t="s">
        <v>84</v>
      </c>
      <c r="O9773" t="s">
        <v>6961</v>
      </c>
      <c r="P9773" t="s">
        <v>86</v>
      </c>
    </row>
    <row r="9774" spans="1:16" x14ac:dyDescent="0.45">
      <c r="A9774">
        <v>9773</v>
      </c>
      <c r="B9774" s="10">
        <v>45640</v>
      </c>
      <c r="C9774">
        <v>9269</v>
      </c>
      <c r="D9774" t="s">
        <v>89</v>
      </c>
      <c r="E9774">
        <v>40</v>
      </c>
      <c r="F9774" t="s">
        <v>9</v>
      </c>
      <c r="G9774">
        <v>5</v>
      </c>
      <c r="H9774">
        <v>370.05</v>
      </c>
      <c r="I9774">
        <v>1850.25</v>
      </c>
      <c r="J9774" t="s">
        <v>97</v>
      </c>
      <c r="K9774" t="s">
        <v>567</v>
      </c>
      <c r="L9774" t="s">
        <v>155</v>
      </c>
      <c r="M9774">
        <v>2024</v>
      </c>
      <c r="N9774" t="s">
        <v>668</v>
      </c>
      <c r="O9774" t="s">
        <v>9392</v>
      </c>
      <c r="P9774" t="s">
        <v>86</v>
      </c>
    </row>
    <row r="9775" spans="1:16" x14ac:dyDescent="0.45">
      <c r="A9775">
        <v>9774</v>
      </c>
      <c r="B9775" s="10">
        <v>45640</v>
      </c>
      <c r="C9775">
        <v>2308</v>
      </c>
      <c r="D9775" t="s">
        <v>80</v>
      </c>
      <c r="E9775">
        <v>42</v>
      </c>
      <c r="F9775" t="s">
        <v>102</v>
      </c>
      <c r="G9775">
        <v>2</v>
      </c>
      <c r="H9775">
        <v>4412.26</v>
      </c>
      <c r="I9775">
        <v>8824.52</v>
      </c>
      <c r="J9775" t="s">
        <v>97</v>
      </c>
      <c r="K9775" t="s">
        <v>82</v>
      </c>
      <c r="L9775" t="s">
        <v>155</v>
      </c>
      <c r="M9775">
        <v>2024</v>
      </c>
      <c r="N9775" t="s">
        <v>84</v>
      </c>
      <c r="O9775" t="s">
        <v>2936</v>
      </c>
      <c r="P9775" t="s">
        <v>86</v>
      </c>
    </row>
    <row r="9776" spans="1:16" x14ac:dyDescent="0.45">
      <c r="A9776">
        <v>9775</v>
      </c>
      <c r="B9776" s="10">
        <v>45640</v>
      </c>
      <c r="C9776">
        <v>9839</v>
      </c>
      <c r="D9776" t="s">
        <v>89</v>
      </c>
      <c r="E9776">
        <v>48</v>
      </c>
      <c r="F9776" t="s">
        <v>9</v>
      </c>
      <c r="G9776">
        <v>5</v>
      </c>
      <c r="H9776">
        <v>3237.46</v>
      </c>
      <c r="I9776">
        <v>16187.3</v>
      </c>
      <c r="J9776" t="s">
        <v>93</v>
      </c>
      <c r="K9776" t="s">
        <v>82</v>
      </c>
      <c r="L9776" t="s">
        <v>155</v>
      </c>
      <c r="M9776">
        <v>2024</v>
      </c>
      <c r="N9776" t="s">
        <v>84</v>
      </c>
      <c r="O9776" t="s">
        <v>4374</v>
      </c>
      <c r="P9776" t="s">
        <v>86</v>
      </c>
    </row>
    <row r="9777" spans="1:16" x14ac:dyDescent="0.45">
      <c r="A9777">
        <v>9776</v>
      </c>
      <c r="B9777" s="10">
        <v>45640</v>
      </c>
      <c r="C9777">
        <v>9744</v>
      </c>
      <c r="D9777" t="s">
        <v>89</v>
      </c>
      <c r="E9777">
        <v>63</v>
      </c>
      <c r="F9777" t="s">
        <v>8</v>
      </c>
      <c r="G9777">
        <v>4</v>
      </c>
      <c r="H9777">
        <v>3072.62</v>
      </c>
      <c r="I9777">
        <v>12290.48</v>
      </c>
      <c r="J9777" t="s">
        <v>81</v>
      </c>
      <c r="K9777" t="s">
        <v>82</v>
      </c>
      <c r="L9777" t="s">
        <v>155</v>
      </c>
      <c r="M9777">
        <v>2024</v>
      </c>
      <c r="N9777" t="s">
        <v>668</v>
      </c>
      <c r="O9777" t="s">
        <v>10092</v>
      </c>
      <c r="P9777" t="s">
        <v>86</v>
      </c>
    </row>
    <row r="9778" spans="1:16" x14ac:dyDescent="0.45">
      <c r="A9778">
        <v>9777</v>
      </c>
      <c r="B9778" s="10">
        <v>45640</v>
      </c>
      <c r="C9778">
        <v>9473</v>
      </c>
      <c r="D9778" t="s">
        <v>89</v>
      </c>
      <c r="E9778">
        <v>46</v>
      </c>
      <c r="F9778" t="s">
        <v>5</v>
      </c>
      <c r="G9778">
        <v>4</v>
      </c>
      <c r="H9778">
        <v>1966.84</v>
      </c>
      <c r="I9778">
        <v>7867.36</v>
      </c>
      <c r="J9778" t="s">
        <v>93</v>
      </c>
      <c r="K9778" t="s">
        <v>82</v>
      </c>
      <c r="L9778" t="s">
        <v>155</v>
      </c>
      <c r="M9778">
        <v>2024</v>
      </c>
      <c r="N9778" t="s">
        <v>84</v>
      </c>
      <c r="O9778" t="s">
        <v>2214</v>
      </c>
      <c r="P9778" t="s">
        <v>86</v>
      </c>
    </row>
    <row r="9779" spans="1:16" x14ac:dyDescent="0.45">
      <c r="A9779">
        <v>9778</v>
      </c>
      <c r="B9779" s="10">
        <v>45640</v>
      </c>
      <c r="C9779">
        <v>5861</v>
      </c>
      <c r="D9779" t="s">
        <v>80</v>
      </c>
      <c r="E9779">
        <v>40</v>
      </c>
      <c r="F9779" t="s">
        <v>102</v>
      </c>
      <c r="G9779">
        <v>3</v>
      </c>
      <c r="H9779">
        <v>189.27</v>
      </c>
      <c r="I9779">
        <v>567.80999999999995</v>
      </c>
      <c r="J9779" t="s">
        <v>97</v>
      </c>
      <c r="K9779" t="s">
        <v>567</v>
      </c>
      <c r="L9779" t="s">
        <v>155</v>
      </c>
      <c r="M9779">
        <v>2024</v>
      </c>
      <c r="N9779" t="s">
        <v>84</v>
      </c>
      <c r="O9779" t="s">
        <v>8778</v>
      </c>
      <c r="P9779" t="s">
        <v>748</v>
      </c>
    </row>
    <row r="9780" spans="1:16" x14ac:dyDescent="0.45">
      <c r="A9780">
        <v>9779</v>
      </c>
      <c r="B9780" s="10">
        <v>45640</v>
      </c>
      <c r="C9780">
        <v>3776</v>
      </c>
      <c r="D9780" t="s">
        <v>80</v>
      </c>
      <c r="E9780">
        <v>27</v>
      </c>
      <c r="F9780" t="s">
        <v>7</v>
      </c>
      <c r="G9780">
        <v>1</v>
      </c>
      <c r="H9780">
        <v>4512.24</v>
      </c>
      <c r="I9780">
        <v>4512.24</v>
      </c>
      <c r="J9780" t="s">
        <v>87</v>
      </c>
      <c r="K9780" t="s">
        <v>82</v>
      </c>
      <c r="L9780" t="s">
        <v>155</v>
      </c>
      <c r="M9780">
        <v>2024</v>
      </c>
      <c r="N9780" t="s">
        <v>84</v>
      </c>
      <c r="O9780" t="s">
        <v>5525</v>
      </c>
      <c r="P9780" t="s">
        <v>86</v>
      </c>
    </row>
    <row r="9781" spans="1:16" x14ac:dyDescent="0.45">
      <c r="A9781">
        <v>9780</v>
      </c>
      <c r="B9781" s="10">
        <v>45640</v>
      </c>
      <c r="C9781">
        <v>2596</v>
      </c>
      <c r="D9781" t="s">
        <v>89</v>
      </c>
      <c r="E9781">
        <v>26</v>
      </c>
      <c r="F9781" t="s">
        <v>102</v>
      </c>
      <c r="G9781">
        <v>5</v>
      </c>
      <c r="H9781">
        <v>4929.04</v>
      </c>
      <c r="I9781">
        <v>24645.200000000001</v>
      </c>
      <c r="J9781" t="s">
        <v>87</v>
      </c>
      <c r="K9781" t="s">
        <v>82</v>
      </c>
      <c r="L9781" t="s">
        <v>155</v>
      </c>
      <c r="M9781">
        <v>2024</v>
      </c>
      <c r="N9781" t="s">
        <v>84</v>
      </c>
      <c r="O9781" t="s">
        <v>4137</v>
      </c>
      <c r="P9781" t="s">
        <v>86</v>
      </c>
    </row>
    <row r="9782" spans="1:16" x14ac:dyDescent="0.45">
      <c r="A9782">
        <v>9781</v>
      </c>
      <c r="B9782" s="10">
        <v>45641</v>
      </c>
      <c r="C9782">
        <v>1479</v>
      </c>
      <c r="D9782" t="s">
        <v>80</v>
      </c>
      <c r="E9782">
        <v>30</v>
      </c>
      <c r="F9782" t="s">
        <v>6</v>
      </c>
      <c r="G9782">
        <v>3</v>
      </c>
      <c r="H9782">
        <v>4048.54</v>
      </c>
      <c r="I9782">
        <v>12145.62</v>
      </c>
      <c r="J9782" t="s">
        <v>87</v>
      </c>
      <c r="K9782" t="s">
        <v>82</v>
      </c>
      <c r="L9782" t="s">
        <v>155</v>
      </c>
      <c r="M9782">
        <v>2024</v>
      </c>
      <c r="N9782" t="s">
        <v>84</v>
      </c>
      <c r="O9782" t="s">
        <v>830</v>
      </c>
      <c r="P9782" t="s">
        <v>748</v>
      </c>
    </row>
    <row r="9783" spans="1:16" x14ac:dyDescent="0.45">
      <c r="A9783">
        <v>9782</v>
      </c>
      <c r="B9783" s="10">
        <v>45641</v>
      </c>
      <c r="C9783">
        <v>4312</v>
      </c>
      <c r="D9783" t="s">
        <v>80</v>
      </c>
      <c r="E9783">
        <v>49</v>
      </c>
      <c r="F9783" t="s">
        <v>5</v>
      </c>
      <c r="G9783">
        <v>4</v>
      </c>
      <c r="H9783">
        <v>4579.4399999999996</v>
      </c>
      <c r="I9783">
        <v>18317.759999999998</v>
      </c>
      <c r="J9783" t="s">
        <v>93</v>
      </c>
      <c r="K9783" t="s">
        <v>82</v>
      </c>
      <c r="L9783" t="s">
        <v>155</v>
      </c>
      <c r="M9783">
        <v>2024</v>
      </c>
      <c r="N9783" t="s">
        <v>84</v>
      </c>
      <c r="O9783" t="s">
        <v>2215</v>
      </c>
      <c r="P9783" t="s">
        <v>86</v>
      </c>
    </row>
    <row r="9784" spans="1:16" x14ac:dyDescent="0.45">
      <c r="A9784">
        <v>9783</v>
      </c>
      <c r="B9784" s="10">
        <v>45641</v>
      </c>
      <c r="C9784">
        <v>7156</v>
      </c>
      <c r="D9784" t="s">
        <v>89</v>
      </c>
      <c r="E9784">
        <v>62</v>
      </c>
      <c r="F9784" t="s">
        <v>5</v>
      </c>
      <c r="G9784">
        <v>1</v>
      </c>
      <c r="H9784">
        <v>648.74</v>
      </c>
      <c r="I9784">
        <v>648.74</v>
      </c>
      <c r="J9784" t="s">
        <v>81</v>
      </c>
      <c r="K9784" t="s">
        <v>567</v>
      </c>
      <c r="L9784" t="s">
        <v>155</v>
      </c>
      <c r="M9784">
        <v>2024</v>
      </c>
      <c r="N9784" t="s">
        <v>84</v>
      </c>
      <c r="O9784" t="s">
        <v>8137</v>
      </c>
      <c r="P9784" t="s">
        <v>86</v>
      </c>
    </row>
    <row r="9785" spans="1:16" x14ac:dyDescent="0.45">
      <c r="A9785">
        <v>9784</v>
      </c>
      <c r="B9785" s="10">
        <v>45641</v>
      </c>
      <c r="C9785">
        <v>8919</v>
      </c>
      <c r="D9785" t="s">
        <v>80</v>
      </c>
      <c r="E9785">
        <v>58</v>
      </c>
      <c r="F9785" t="s">
        <v>7</v>
      </c>
      <c r="G9785">
        <v>1</v>
      </c>
      <c r="H9785">
        <v>686.94</v>
      </c>
      <c r="I9785">
        <v>686.94</v>
      </c>
      <c r="J9785" t="s">
        <v>81</v>
      </c>
      <c r="K9785" t="s">
        <v>567</v>
      </c>
      <c r="L9785" t="s">
        <v>155</v>
      </c>
      <c r="M9785">
        <v>2024</v>
      </c>
      <c r="N9785" t="s">
        <v>668</v>
      </c>
      <c r="O9785" t="s">
        <v>9464</v>
      </c>
      <c r="P9785" t="s">
        <v>86</v>
      </c>
    </row>
    <row r="9786" spans="1:16" x14ac:dyDescent="0.45">
      <c r="A9786">
        <v>9785</v>
      </c>
      <c r="B9786" s="10">
        <v>45641</v>
      </c>
      <c r="C9786">
        <v>7744</v>
      </c>
      <c r="D9786" t="s">
        <v>80</v>
      </c>
      <c r="E9786">
        <v>18</v>
      </c>
      <c r="F9786" t="s">
        <v>7</v>
      </c>
      <c r="G9786">
        <v>2</v>
      </c>
      <c r="H9786">
        <v>4404.05</v>
      </c>
      <c r="I9786">
        <v>8808.1</v>
      </c>
      <c r="J9786" t="s">
        <v>95</v>
      </c>
      <c r="K9786" t="s">
        <v>82</v>
      </c>
      <c r="L9786" t="s">
        <v>155</v>
      </c>
      <c r="M9786">
        <v>2024</v>
      </c>
      <c r="N9786" t="s">
        <v>84</v>
      </c>
      <c r="O9786" t="s">
        <v>2650</v>
      </c>
      <c r="P9786" t="s">
        <v>86</v>
      </c>
    </row>
    <row r="9787" spans="1:16" x14ac:dyDescent="0.45">
      <c r="A9787">
        <v>9786</v>
      </c>
      <c r="B9787" s="10">
        <v>45641</v>
      </c>
      <c r="C9787">
        <v>4898</v>
      </c>
      <c r="D9787" t="s">
        <v>80</v>
      </c>
      <c r="E9787">
        <v>18</v>
      </c>
      <c r="F9787" t="s">
        <v>8</v>
      </c>
      <c r="G9787">
        <v>4</v>
      </c>
      <c r="H9787">
        <v>334.65</v>
      </c>
      <c r="I9787">
        <v>1338.6</v>
      </c>
      <c r="J9787" t="s">
        <v>95</v>
      </c>
      <c r="K9787" t="s">
        <v>567</v>
      </c>
      <c r="L9787" t="s">
        <v>155</v>
      </c>
      <c r="M9787">
        <v>2024</v>
      </c>
      <c r="N9787" t="s">
        <v>84</v>
      </c>
      <c r="O9787" t="s">
        <v>7441</v>
      </c>
      <c r="P9787" t="s">
        <v>86</v>
      </c>
    </row>
    <row r="9788" spans="1:16" x14ac:dyDescent="0.45">
      <c r="A9788">
        <v>9787</v>
      </c>
      <c r="B9788" s="10">
        <v>45641</v>
      </c>
      <c r="C9788">
        <v>3072</v>
      </c>
      <c r="D9788" t="s">
        <v>80</v>
      </c>
      <c r="E9788">
        <v>54</v>
      </c>
      <c r="F9788" t="s">
        <v>9</v>
      </c>
      <c r="G9788">
        <v>1</v>
      </c>
      <c r="H9788">
        <v>511.36</v>
      </c>
      <c r="I9788">
        <v>511.36</v>
      </c>
      <c r="J9788" t="s">
        <v>93</v>
      </c>
      <c r="K9788" t="s">
        <v>567</v>
      </c>
      <c r="L9788" t="s">
        <v>155</v>
      </c>
      <c r="M9788">
        <v>2024</v>
      </c>
      <c r="N9788" t="s">
        <v>84</v>
      </c>
      <c r="O9788" t="s">
        <v>7867</v>
      </c>
      <c r="P9788" t="s">
        <v>86</v>
      </c>
    </row>
    <row r="9789" spans="1:16" x14ac:dyDescent="0.45">
      <c r="A9789">
        <v>9788</v>
      </c>
      <c r="B9789" s="10">
        <v>45641</v>
      </c>
      <c r="C9789">
        <v>6624</v>
      </c>
      <c r="D9789" t="s">
        <v>80</v>
      </c>
      <c r="E9789">
        <v>57</v>
      </c>
      <c r="F9789" t="s">
        <v>102</v>
      </c>
      <c r="G9789">
        <v>2</v>
      </c>
      <c r="H9789">
        <v>4093.39</v>
      </c>
      <c r="I9789">
        <v>8186.78</v>
      </c>
      <c r="J9789" t="s">
        <v>81</v>
      </c>
      <c r="K9789" t="s">
        <v>82</v>
      </c>
      <c r="L9789" t="s">
        <v>155</v>
      </c>
      <c r="M9789">
        <v>2024</v>
      </c>
      <c r="N9789" t="s">
        <v>84</v>
      </c>
      <c r="O9789" t="s">
        <v>3234</v>
      </c>
      <c r="P9789" t="s">
        <v>86</v>
      </c>
    </row>
    <row r="9790" spans="1:16" x14ac:dyDescent="0.45">
      <c r="A9790">
        <v>9789</v>
      </c>
      <c r="B9790" s="10">
        <v>45641</v>
      </c>
      <c r="C9790">
        <v>1938</v>
      </c>
      <c r="D9790" t="s">
        <v>80</v>
      </c>
      <c r="E9790">
        <v>35</v>
      </c>
      <c r="F9790" t="s">
        <v>8</v>
      </c>
      <c r="G9790">
        <v>2</v>
      </c>
      <c r="H9790">
        <v>2807.02</v>
      </c>
      <c r="I9790">
        <v>5614.04</v>
      </c>
      <c r="J9790" t="s">
        <v>97</v>
      </c>
      <c r="K9790" t="s">
        <v>82</v>
      </c>
      <c r="L9790" t="s">
        <v>155</v>
      </c>
      <c r="M9790">
        <v>2024</v>
      </c>
      <c r="N9790" t="s">
        <v>84</v>
      </c>
      <c r="O9790" t="s">
        <v>2937</v>
      </c>
      <c r="P9790" t="s">
        <v>86</v>
      </c>
    </row>
    <row r="9791" spans="1:16" x14ac:dyDescent="0.45">
      <c r="A9791">
        <v>9790</v>
      </c>
      <c r="B9791" s="10">
        <v>45641</v>
      </c>
      <c r="C9791">
        <v>9176</v>
      </c>
      <c r="D9791" t="s">
        <v>89</v>
      </c>
      <c r="E9791">
        <v>53</v>
      </c>
      <c r="F9791" t="s">
        <v>9</v>
      </c>
      <c r="G9791">
        <v>4</v>
      </c>
      <c r="H9791">
        <v>1989.05</v>
      </c>
      <c r="I9791">
        <v>7956.2</v>
      </c>
      <c r="J9791" t="s">
        <v>93</v>
      </c>
      <c r="K9791" t="s">
        <v>82</v>
      </c>
      <c r="L9791" t="s">
        <v>155</v>
      </c>
      <c r="M9791">
        <v>2024</v>
      </c>
      <c r="N9791" t="s">
        <v>84</v>
      </c>
      <c r="O9791" t="s">
        <v>2216</v>
      </c>
      <c r="P9791" t="s">
        <v>86</v>
      </c>
    </row>
    <row r="9792" spans="1:16" x14ac:dyDescent="0.45">
      <c r="A9792">
        <v>9791</v>
      </c>
      <c r="B9792" s="10">
        <v>45641</v>
      </c>
      <c r="C9792">
        <v>1761</v>
      </c>
      <c r="D9792" t="s">
        <v>89</v>
      </c>
      <c r="E9792">
        <v>48</v>
      </c>
      <c r="F9792" t="s">
        <v>8</v>
      </c>
      <c r="G9792">
        <v>1</v>
      </c>
      <c r="H9792">
        <v>2789.57</v>
      </c>
      <c r="I9792">
        <v>2789.57</v>
      </c>
      <c r="J9792" t="s">
        <v>93</v>
      </c>
      <c r="K9792" t="s">
        <v>82</v>
      </c>
      <c r="L9792" t="s">
        <v>155</v>
      </c>
      <c r="M9792">
        <v>2024</v>
      </c>
      <c r="N9792" t="s">
        <v>84</v>
      </c>
      <c r="O9792" t="s">
        <v>5745</v>
      </c>
      <c r="P9792" t="s">
        <v>86</v>
      </c>
    </row>
    <row r="9793" spans="1:16" x14ac:dyDescent="0.45">
      <c r="A9793">
        <v>9792</v>
      </c>
      <c r="B9793" s="10">
        <v>45641</v>
      </c>
      <c r="C9793">
        <v>8254</v>
      </c>
      <c r="D9793" t="s">
        <v>89</v>
      </c>
      <c r="E9793">
        <v>18</v>
      </c>
      <c r="F9793" t="s">
        <v>6</v>
      </c>
      <c r="G9793">
        <v>1</v>
      </c>
      <c r="H9793">
        <v>4399.8</v>
      </c>
      <c r="I9793">
        <v>4399.8</v>
      </c>
      <c r="J9793" t="s">
        <v>95</v>
      </c>
      <c r="K9793" t="s">
        <v>82</v>
      </c>
      <c r="L9793" t="s">
        <v>155</v>
      </c>
      <c r="M9793">
        <v>2024</v>
      </c>
      <c r="N9793" t="s">
        <v>84</v>
      </c>
      <c r="O9793" t="s">
        <v>5123</v>
      </c>
      <c r="P9793" t="s">
        <v>86</v>
      </c>
    </row>
    <row r="9794" spans="1:16" x14ac:dyDescent="0.45">
      <c r="A9794">
        <v>9793</v>
      </c>
      <c r="B9794" s="10">
        <v>45641</v>
      </c>
      <c r="C9794">
        <v>2669</v>
      </c>
      <c r="D9794" t="s">
        <v>80</v>
      </c>
      <c r="E9794">
        <v>64</v>
      </c>
      <c r="F9794" t="s">
        <v>7</v>
      </c>
      <c r="G9794">
        <v>5</v>
      </c>
      <c r="H9794">
        <v>3797.8</v>
      </c>
      <c r="I9794">
        <v>18989</v>
      </c>
      <c r="J9794" t="s">
        <v>81</v>
      </c>
      <c r="K9794" t="s">
        <v>82</v>
      </c>
      <c r="L9794" t="s">
        <v>155</v>
      </c>
      <c r="M9794">
        <v>2024</v>
      </c>
      <c r="N9794" t="s">
        <v>84</v>
      </c>
      <c r="O9794" t="s">
        <v>4823</v>
      </c>
      <c r="P9794" t="s">
        <v>86</v>
      </c>
    </row>
    <row r="9795" spans="1:16" x14ac:dyDescent="0.45">
      <c r="A9795">
        <v>9794</v>
      </c>
      <c r="B9795" s="10">
        <v>45641</v>
      </c>
      <c r="C9795">
        <v>8128</v>
      </c>
      <c r="D9795" t="s">
        <v>89</v>
      </c>
      <c r="E9795">
        <v>53</v>
      </c>
      <c r="F9795" t="s">
        <v>7</v>
      </c>
      <c r="G9795">
        <v>1</v>
      </c>
      <c r="H9795">
        <v>3473.46</v>
      </c>
      <c r="I9795">
        <v>3473.46</v>
      </c>
      <c r="J9795" t="s">
        <v>93</v>
      </c>
      <c r="K9795" t="s">
        <v>82</v>
      </c>
      <c r="L9795" t="s">
        <v>155</v>
      </c>
      <c r="M9795">
        <v>2024</v>
      </c>
      <c r="N9795" t="s">
        <v>84</v>
      </c>
      <c r="O9795" t="s">
        <v>5746</v>
      </c>
      <c r="P9795" t="s">
        <v>86</v>
      </c>
    </row>
    <row r="9796" spans="1:16" x14ac:dyDescent="0.45">
      <c r="A9796">
        <v>9795</v>
      </c>
      <c r="B9796" s="10">
        <v>45642</v>
      </c>
      <c r="C9796">
        <v>4862</v>
      </c>
      <c r="D9796" t="s">
        <v>80</v>
      </c>
      <c r="E9796">
        <v>26</v>
      </c>
      <c r="F9796" t="s">
        <v>5</v>
      </c>
      <c r="G9796">
        <v>2</v>
      </c>
      <c r="H9796">
        <v>4885.58</v>
      </c>
      <c r="I9796">
        <v>9771.16</v>
      </c>
      <c r="J9796" t="s">
        <v>87</v>
      </c>
      <c r="K9796" t="s">
        <v>82</v>
      </c>
      <c r="L9796" t="s">
        <v>155</v>
      </c>
      <c r="M9796">
        <v>2024</v>
      </c>
      <c r="N9796" t="s">
        <v>84</v>
      </c>
      <c r="O9796" t="s">
        <v>323</v>
      </c>
      <c r="P9796" t="s">
        <v>86</v>
      </c>
    </row>
    <row r="9797" spans="1:16" x14ac:dyDescent="0.45">
      <c r="A9797">
        <v>9796</v>
      </c>
      <c r="B9797" s="10">
        <v>45642</v>
      </c>
      <c r="C9797">
        <v>3685</v>
      </c>
      <c r="D9797" t="s">
        <v>80</v>
      </c>
      <c r="E9797">
        <v>39</v>
      </c>
      <c r="F9797" t="s">
        <v>102</v>
      </c>
      <c r="G9797">
        <v>3</v>
      </c>
      <c r="H9797">
        <v>2630.47</v>
      </c>
      <c r="I9797">
        <v>7891.41</v>
      </c>
      <c r="J9797" t="s">
        <v>97</v>
      </c>
      <c r="K9797" t="s">
        <v>82</v>
      </c>
      <c r="L9797" t="s">
        <v>155</v>
      </c>
      <c r="M9797">
        <v>2024</v>
      </c>
      <c r="N9797" t="s">
        <v>84</v>
      </c>
      <c r="O9797" t="s">
        <v>6428</v>
      </c>
      <c r="P9797" t="s">
        <v>86</v>
      </c>
    </row>
    <row r="9798" spans="1:16" x14ac:dyDescent="0.45">
      <c r="A9798">
        <v>9797</v>
      </c>
      <c r="B9798" s="10">
        <v>45642</v>
      </c>
      <c r="C9798">
        <v>7634</v>
      </c>
      <c r="D9798" t="s">
        <v>89</v>
      </c>
      <c r="E9798">
        <v>45</v>
      </c>
      <c r="F9798" t="s">
        <v>102</v>
      </c>
      <c r="G9798">
        <v>4</v>
      </c>
      <c r="H9798">
        <v>81.3</v>
      </c>
      <c r="I9798">
        <v>325.2</v>
      </c>
      <c r="J9798" t="s">
        <v>93</v>
      </c>
      <c r="K9798" t="s">
        <v>567</v>
      </c>
      <c r="L9798" t="s">
        <v>155</v>
      </c>
      <c r="M9798">
        <v>2024</v>
      </c>
      <c r="N9798" t="s">
        <v>668</v>
      </c>
      <c r="O9798" t="s">
        <v>9393</v>
      </c>
      <c r="P9798" t="s">
        <v>86</v>
      </c>
    </row>
    <row r="9799" spans="1:16" x14ac:dyDescent="0.45">
      <c r="A9799">
        <v>9798</v>
      </c>
      <c r="B9799" s="10">
        <v>45642</v>
      </c>
      <c r="C9799">
        <v>2931</v>
      </c>
      <c r="D9799" t="s">
        <v>80</v>
      </c>
      <c r="E9799">
        <v>43</v>
      </c>
      <c r="F9799" t="s">
        <v>102</v>
      </c>
      <c r="G9799">
        <v>3</v>
      </c>
      <c r="H9799">
        <v>2173.71</v>
      </c>
      <c r="I9799">
        <v>6521.13</v>
      </c>
      <c r="J9799" t="s">
        <v>97</v>
      </c>
      <c r="K9799" t="s">
        <v>82</v>
      </c>
      <c r="L9799" t="s">
        <v>155</v>
      </c>
      <c r="M9799">
        <v>2024</v>
      </c>
      <c r="N9799" t="s">
        <v>668</v>
      </c>
      <c r="O9799" t="s">
        <v>9559</v>
      </c>
      <c r="P9799" t="s">
        <v>86</v>
      </c>
    </row>
    <row r="9800" spans="1:16" x14ac:dyDescent="0.45">
      <c r="A9800">
        <v>9799</v>
      </c>
      <c r="B9800" s="10">
        <v>45642</v>
      </c>
      <c r="C9800">
        <v>8308</v>
      </c>
      <c r="D9800" t="s">
        <v>89</v>
      </c>
      <c r="E9800">
        <v>27</v>
      </c>
      <c r="F9800" t="s">
        <v>8</v>
      </c>
      <c r="G9800">
        <v>1</v>
      </c>
      <c r="H9800">
        <v>528.03</v>
      </c>
      <c r="I9800">
        <v>528.03</v>
      </c>
      <c r="J9800" t="s">
        <v>87</v>
      </c>
      <c r="K9800" t="s">
        <v>567</v>
      </c>
      <c r="L9800" t="s">
        <v>155</v>
      </c>
      <c r="M9800">
        <v>2024</v>
      </c>
      <c r="N9800" t="s">
        <v>84</v>
      </c>
      <c r="O9800" t="s">
        <v>8283</v>
      </c>
      <c r="P9800" t="s">
        <v>86</v>
      </c>
    </row>
    <row r="9801" spans="1:16" x14ac:dyDescent="0.45">
      <c r="A9801">
        <v>9800</v>
      </c>
      <c r="B9801" s="10">
        <v>45642</v>
      </c>
      <c r="C9801">
        <v>4939</v>
      </c>
      <c r="D9801" t="s">
        <v>80</v>
      </c>
      <c r="E9801">
        <v>64</v>
      </c>
      <c r="F9801" t="s">
        <v>8</v>
      </c>
      <c r="G9801">
        <v>2</v>
      </c>
      <c r="H9801">
        <v>626.45000000000005</v>
      </c>
      <c r="I9801">
        <v>1252.9000000000001</v>
      </c>
      <c r="J9801" t="s">
        <v>81</v>
      </c>
      <c r="K9801" t="s">
        <v>567</v>
      </c>
      <c r="L9801" t="s">
        <v>155</v>
      </c>
      <c r="M9801">
        <v>2024</v>
      </c>
      <c r="N9801" t="s">
        <v>84</v>
      </c>
      <c r="O9801" t="s">
        <v>7028</v>
      </c>
      <c r="P9801" t="s">
        <v>86</v>
      </c>
    </row>
    <row r="9802" spans="1:16" x14ac:dyDescent="0.45">
      <c r="A9802">
        <v>9801</v>
      </c>
      <c r="B9802" s="10">
        <v>45642</v>
      </c>
      <c r="C9802">
        <v>2126</v>
      </c>
      <c r="D9802" t="s">
        <v>89</v>
      </c>
      <c r="E9802">
        <v>20</v>
      </c>
      <c r="F9802" t="s">
        <v>102</v>
      </c>
      <c r="G9802">
        <v>3</v>
      </c>
      <c r="H9802">
        <v>1311.76</v>
      </c>
      <c r="I9802">
        <v>3935.28</v>
      </c>
      <c r="J9802" t="s">
        <v>95</v>
      </c>
      <c r="K9802" t="s">
        <v>82</v>
      </c>
      <c r="L9802" t="s">
        <v>155</v>
      </c>
      <c r="M9802">
        <v>2024</v>
      </c>
      <c r="N9802" t="s">
        <v>84</v>
      </c>
      <c r="O9802" t="s">
        <v>8712</v>
      </c>
      <c r="P9802" t="s">
        <v>748</v>
      </c>
    </row>
    <row r="9803" spans="1:16" x14ac:dyDescent="0.45">
      <c r="A9803">
        <v>9802</v>
      </c>
      <c r="B9803" s="10">
        <v>45642</v>
      </c>
      <c r="C9803">
        <v>7021</v>
      </c>
      <c r="D9803" t="s">
        <v>89</v>
      </c>
      <c r="E9803">
        <v>19</v>
      </c>
      <c r="F9803" t="s">
        <v>5</v>
      </c>
      <c r="G9803">
        <v>4</v>
      </c>
      <c r="H9803">
        <v>1937.77</v>
      </c>
      <c r="I9803">
        <v>7751.08</v>
      </c>
      <c r="J9803" t="s">
        <v>95</v>
      </c>
      <c r="K9803" t="s">
        <v>82</v>
      </c>
      <c r="L9803" t="s">
        <v>155</v>
      </c>
      <c r="M9803">
        <v>2024</v>
      </c>
      <c r="N9803" t="s">
        <v>84</v>
      </c>
      <c r="O9803" t="s">
        <v>2460</v>
      </c>
      <c r="P9803" t="s">
        <v>86</v>
      </c>
    </row>
    <row r="9804" spans="1:16" x14ac:dyDescent="0.45">
      <c r="A9804">
        <v>9803</v>
      </c>
      <c r="B9804" s="10">
        <v>45642</v>
      </c>
      <c r="C9804">
        <v>7437</v>
      </c>
      <c r="D9804" t="s">
        <v>89</v>
      </c>
      <c r="E9804">
        <v>54</v>
      </c>
      <c r="F9804" t="s">
        <v>9</v>
      </c>
      <c r="G9804">
        <v>5</v>
      </c>
      <c r="H9804">
        <v>2433.92</v>
      </c>
      <c r="I9804">
        <v>12169.6</v>
      </c>
      <c r="J9804" t="s">
        <v>93</v>
      </c>
      <c r="K9804" t="s">
        <v>82</v>
      </c>
      <c r="L9804" t="s">
        <v>155</v>
      </c>
      <c r="M9804">
        <v>2024</v>
      </c>
      <c r="N9804" t="s">
        <v>84</v>
      </c>
      <c r="O9804" t="s">
        <v>4375</v>
      </c>
      <c r="P9804" t="s">
        <v>86</v>
      </c>
    </row>
    <row r="9805" spans="1:16" x14ac:dyDescent="0.45">
      <c r="A9805">
        <v>9804</v>
      </c>
      <c r="B9805" s="10">
        <v>45642</v>
      </c>
      <c r="C9805">
        <v>8039</v>
      </c>
      <c r="D9805" t="s">
        <v>89</v>
      </c>
      <c r="E9805">
        <v>48</v>
      </c>
      <c r="F9805" t="s">
        <v>6</v>
      </c>
      <c r="G9805">
        <v>3</v>
      </c>
      <c r="H9805">
        <v>890.61</v>
      </c>
      <c r="I9805">
        <v>2671.83</v>
      </c>
      <c r="J9805" t="s">
        <v>93</v>
      </c>
      <c r="K9805" t="s">
        <v>82</v>
      </c>
      <c r="L9805" t="s">
        <v>155</v>
      </c>
      <c r="M9805">
        <v>2024</v>
      </c>
      <c r="N9805" t="s">
        <v>84</v>
      </c>
      <c r="O9805" t="s">
        <v>6641</v>
      </c>
      <c r="P9805" t="s">
        <v>86</v>
      </c>
    </row>
    <row r="9806" spans="1:16" x14ac:dyDescent="0.45">
      <c r="A9806">
        <v>9805</v>
      </c>
      <c r="B9806" s="10">
        <v>45642</v>
      </c>
      <c r="C9806">
        <v>6373</v>
      </c>
      <c r="D9806" t="s">
        <v>80</v>
      </c>
      <c r="E9806">
        <v>50</v>
      </c>
      <c r="F9806" t="s">
        <v>8</v>
      </c>
      <c r="G9806">
        <v>5</v>
      </c>
      <c r="H9806">
        <v>1593.02</v>
      </c>
      <c r="I9806">
        <v>7965.1</v>
      </c>
      <c r="J9806" t="s">
        <v>93</v>
      </c>
      <c r="K9806" t="s">
        <v>82</v>
      </c>
      <c r="L9806" t="s">
        <v>155</v>
      </c>
      <c r="M9806">
        <v>2024</v>
      </c>
      <c r="N9806" t="s">
        <v>84</v>
      </c>
      <c r="O9806" t="s">
        <v>4376</v>
      </c>
      <c r="P9806" t="s">
        <v>86</v>
      </c>
    </row>
    <row r="9807" spans="1:16" x14ac:dyDescent="0.45">
      <c r="A9807">
        <v>9806</v>
      </c>
      <c r="B9807" s="10">
        <v>45642</v>
      </c>
      <c r="C9807">
        <v>2203</v>
      </c>
      <c r="D9807" t="s">
        <v>89</v>
      </c>
      <c r="E9807">
        <v>49</v>
      </c>
      <c r="F9807" t="s">
        <v>102</v>
      </c>
      <c r="G9807">
        <v>1</v>
      </c>
      <c r="H9807">
        <v>1418.87</v>
      </c>
      <c r="I9807">
        <v>1418.87</v>
      </c>
      <c r="J9807" t="s">
        <v>93</v>
      </c>
      <c r="K9807" t="s">
        <v>567</v>
      </c>
      <c r="L9807" t="s">
        <v>155</v>
      </c>
      <c r="M9807">
        <v>2024</v>
      </c>
      <c r="N9807" t="s">
        <v>84</v>
      </c>
      <c r="O9807" t="s">
        <v>7868</v>
      </c>
      <c r="P9807" t="s">
        <v>86</v>
      </c>
    </row>
    <row r="9808" spans="1:16" x14ac:dyDescent="0.45">
      <c r="A9808">
        <v>9807</v>
      </c>
      <c r="B9808" s="10">
        <v>45642</v>
      </c>
      <c r="C9808">
        <v>5135</v>
      </c>
      <c r="D9808" t="s">
        <v>80</v>
      </c>
      <c r="E9808">
        <v>60</v>
      </c>
      <c r="F9808" t="s">
        <v>7</v>
      </c>
      <c r="G9808">
        <v>1</v>
      </c>
      <c r="H9808">
        <v>1857.97</v>
      </c>
      <c r="I9808">
        <v>1857.97</v>
      </c>
      <c r="J9808" t="s">
        <v>81</v>
      </c>
      <c r="K9808" t="s">
        <v>567</v>
      </c>
      <c r="L9808" t="s">
        <v>155</v>
      </c>
      <c r="M9808">
        <v>2024</v>
      </c>
      <c r="N9808" t="s">
        <v>84</v>
      </c>
      <c r="O9808" t="s">
        <v>8138</v>
      </c>
      <c r="P9808" t="s">
        <v>86</v>
      </c>
    </row>
    <row r="9809" spans="1:16" x14ac:dyDescent="0.45">
      <c r="A9809">
        <v>9808</v>
      </c>
      <c r="B9809" s="10">
        <v>45642</v>
      </c>
      <c r="C9809">
        <v>9711</v>
      </c>
      <c r="D9809" t="s">
        <v>89</v>
      </c>
      <c r="E9809">
        <v>29</v>
      </c>
      <c r="F9809" t="s">
        <v>8</v>
      </c>
      <c r="G9809">
        <v>4</v>
      </c>
      <c r="H9809">
        <v>584.54999999999995</v>
      </c>
      <c r="I9809">
        <v>2338.1999999999998</v>
      </c>
      <c r="J9809" t="s">
        <v>87</v>
      </c>
      <c r="K9809" t="s">
        <v>82</v>
      </c>
      <c r="L9809" t="s">
        <v>155</v>
      </c>
      <c r="M9809">
        <v>2024</v>
      </c>
      <c r="N9809" t="s">
        <v>84</v>
      </c>
      <c r="O9809" t="s">
        <v>1215</v>
      </c>
      <c r="P9809" t="s">
        <v>86</v>
      </c>
    </row>
    <row r="9810" spans="1:16" x14ac:dyDescent="0.45">
      <c r="A9810">
        <v>9809</v>
      </c>
      <c r="B9810" s="10">
        <v>45643</v>
      </c>
      <c r="C9810">
        <v>8904</v>
      </c>
      <c r="D9810" t="s">
        <v>89</v>
      </c>
      <c r="E9810">
        <v>20</v>
      </c>
      <c r="F9810" t="s">
        <v>9</v>
      </c>
      <c r="G9810">
        <v>5</v>
      </c>
      <c r="H9810">
        <v>2016.84</v>
      </c>
      <c r="I9810">
        <v>10084.200000000001</v>
      </c>
      <c r="J9810" t="s">
        <v>95</v>
      </c>
      <c r="K9810" t="s">
        <v>82</v>
      </c>
      <c r="L9810" t="s">
        <v>155</v>
      </c>
      <c r="M9810">
        <v>2024</v>
      </c>
      <c r="N9810" t="s">
        <v>668</v>
      </c>
      <c r="O9810" t="s">
        <v>831</v>
      </c>
      <c r="P9810" t="s">
        <v>748</v>
      </c>
    </row>
    <row r="9811" spans="1:16" x14ac:dyDescent="0.45">
      <c r="A9811">
        <v>9810</v>
      </c>
      <c r="B9811" s="10">
        <v>45643</v>
      </c>
      <c r="C9811">
        <v>3283</v>
      </c>
      <c r="D9811" t="s">
        <v>89</v>
      </c>
      <c r="E9811">
        <v>43</v>
      </c>
      <c r="F9811" t="s">
        <v>8</v>
      </c>
      <c r="G9811">
        <v>5</v>
      </c>
      <c r="H9811">
        <v>2794.03</v>
      </c>
      <c r="I9811">
        <v>13970.15</v>
      </c>
      <c r="J9811" t="s">
        <v>97</v>
      </c>
      <c r="K9811" t="s">
        <v>82</v>
      </c>
      <c r="L9811" t="s">
        <v>155</v>
      </c>
      <c r="M9811">
        <v>2024</v>
      </c>
      <c r="N9811" t="s">
        <v>84</v>
      </c>
      <c r="O9811" t="s">
        <v>8937</v>
      </c>
      <c r="P9811" t="s">
        <v>748</v>
      </c>
    </row>
    <row r="9812" spans="1:16" x14ac:dyDescent="0.45">
      <c r="A9812">
        <v>9811</v>
      </c>
      <c r="B9812" s="10">
        <v>45643</v>
      </c>
      <c r="C9812">
        <v>5558</v>
      </c>
      <c r="D9812" t="s">
        <v>80</v>
      </c>
      <c r="E9812">
        <v>31</v>
      </c>
      <c r="F9812" t="s">
        <v>9</v>
      </c>
      <c r="G9812">
        <v>4</v>
      </c>
      <c r="H9812">
        <v>529.89</v>
      </c>
      <c r="I9812">
        <v>2119.56</v>
      </c>
      <c r="J9812" t="s">
        <v>87</v>
      </c>
      <c r="K9812" t="s">
        <v>82</v>
      </c>
      <c r="L9812" t="s">
        <v>155</v>
      </c>
      <c r="M9812">
        <v>2024</v>
      </c>
      <c r="N9812" t="s">
        <v>84</v>
      </c>
      <c r="O9812" t="s">
        <v>1216</v>
      </c>
      <c r="P9812" t="s">
        <v>86</v>
      </c>
    </row>
    <row r="9813" spans="1:16" x14ac:dyDescent="0.45">
      <c r="A9813">
        <v>9812</v>
      </c>
      <c r="B9813" s="10">
        <v>45643</v>
      </c>
      <c r="C9813">
        <v>6347</v>
      </c>
      <c r="D9813" t="s">
        <v>89</v>
      </c>
      <c r="E9813">
        <v>29</v>
      </c>
      <c r="F9813" t="s">
        <v>9</v>
      </c>
      <c r="G9813">
        <v>3</v>
      </c>
      <c r="H9813">
        <v>2627.81</v>
      </c>
      <c r="I9813">
        <v>7883.43</v>
      </c>
      <c r="J9813" t="s">
        <v>87</v>
      </c>
      <c r="K9813" t="s">
        <v>82</v>
      </c>
      <c r="L9813" t="s">
        <v>155</v>
      </c>
      <c r="M9813">
        <v>2024</v>
      </c>
      <c r="N9813" t="s">
        <v>84</v>
      </c>
      <c r="O9813" t="s">
        <v>6214</v>
      </c>
      <c r="P9813" t="s">
        <v>86</v>
      </c>
    </row>
    <row r="9814" spans="1:16" x14ac:dyDescent="0.45">
      <c r="A9814">
        <v>9813</v>
      </c>
      <c r="B9814" s="10">
        <v>45643</v>
      </c>
      <c r="C9814">
        <v>8867</v>
      </c>
      <c r="D9814" t="s">
        <v>89</v>
      </c>
      <c r="E9814">
        <v>43</v>
      </c>
      <c r="F9814" t="s">
        <v>8</v>
      </c>
      <c r="G9814">
        <v>4</v>
      </c>
      <c r="H9814">
        <v>3791.77</v>
      </c>
      <c r="I9814">
        <v>15167.08</v>
      </c>
      <c r="J9814" t="s">
        <v>97</v>
      </c>
      <c r="K9814" t="s">
        <v>82</v>
      </c>
      <c r="L9814" t="s">
        <v>155</v>
      </c>
      <c r="M9814">
        <v>2024</v>
      </c>
      <c r="N9814" t="s">
        <v>84</v>
      </c>
      <c r="O9814" t="s">
        <v>1900</v>
      </c>
      <c r="P9814" t="s">
        <v>86</v>
      </c>
    </row>
    <row r="9815" spans="1:16" x14ac:dyDescent="0.45">
      <c r="A9815">
        <v>9814</v>
      </c>
      <c r="B9815" s="10">
        <v>45643</v>
      </c>
      <c r="C9815">
        <v>6944</v>
      </c>
      <c r="D9815" t="s">
        <v>80</v>
      </c>
      <c r="E9815">
        <v>33</v>
      </c>
      <c r="F9815" t="s">
        <v>9</v>
      </c>
      <c r="G9815">
        <v>1</v>
      </c>
      <c r="H9815">
        <v>90.79</v>
      </c>
      <c r="I9815">
        <v>90.79</v>
      </c>
      <c r="J9815" t="s">
        <v>87</v>
      </c>
      <c r="K9815" t="s">
        <v>567</v>
      </c>
      <c r="L9815" t="s">
        <v>155</v>
      </c>
      <c r="M9815">
        <v>2024</v>
      </c>
      <c r="N9815" t="s">
        <v>668</v>
      </c>
      <c r="O9815" t="s">
        <v>9465</v>
      </c>
      <c r="P9815" t="s">
        <v>86</v>
      </c>
    </row>
    <row r="9816" spans="1:16" x14ac:dyDescent="0.45">
      <c r="A9816">
        <v>9815</v>
      </c>
      <c r="B9816" s="10">
        <v>45643</v>
      </c>
      <c r="C9816">
        <v>9674</v>
      </c>
      <c r="D9816" t="s">
        <v>89</v>
      </c>
      <c r="E9816">
        <v>25</v>
      </c>
      <c r="F9816" t="s">
        <v>8</v>
      </c>
      <c r="G9816">
        <v>5</v>
      </c>
      <c r="H9816">
        <v>285.26</v>
      </c>
      <c r="I9816">
        <v>1426.3</v>
      </c>
      <c r="J9816" t="s">
        <v>87</v>
      </c>
      <c r="K9816" t="s">
        <v>567</v>
      </c>
      <c r="L9816" t="s">
        <v>155</v>
      </c>
      <c r="M9816">
        <v>2024</v>
      </c>
      <c r="N9816" t="s">
        <v>84</v>
      </c>
      <c r="O9816" t="s">
        <v>7654</v>
      </c>
      <c r="P9816" t="s">
        <v>86</v>
      </c>
    </row>
    <row r="9817" spans="1:16" x14ac:dyDescent="0.45">
      <c r="A9817">
        <v>9816</v>
      </c>
      <c r="B9817" s="10">
        <v>45643</v>
      </c>
      <c r="C9817">
        <v>3477</v>
      </c>
      <c r="D9817" t="s">
        <v>80</v>
      </c>
      <c r="E9817">
        <v>45</v>
      </c>
      <c r="F9817" t="s">
        <v>8</v>
      </c>
      <c r="G9817">
        <v>2</v>
      </c>
      <c r="H9817">
        <v>2359.0500000000002</v>
      </c>
      <c r="I9817">
        <v>4718.1000000000004</v>
      </c>
      <c r="J9817" t="s">
        <v>93</v>
      </c>
      <c r="K9817" t="s">
        <v>82</v>
      </c>
      <c r="L9817" t="s">
        <v>155</v>
      </c>
      <c r="M9817">
        <v>2024</v>
      </c>
      <c r="N9817" t="s">
        <v>84</v>
      </c>
      <c r="O9817" t="s">
        <v>3557</v>
      </c>
      <c r="P9817" t="s">
        <v>86</v>
      </c>
    </row>
    <row r="9818" spans="1:16" x14ac:dyDescent="0.45">
      <c r="A9818">
        <v>9817</v>
      </c>
      <c r="B9818" s="10">
        <v>45643</v>
      </c>
      <c r="C9818">
        <v>4093</v>
      </c>
      <c r="D9818" t="s">
        <v>89</v>
      </c>
      <c r="E9818">
        <v>24</v>
      </c>
      <c r="F9818" t="s">
        <v>5</v>
      </c>
      <c r="G9818">
        <v>2</v>
      </c>
      <c r="H9818">
        <v>4370.25</v>
      </c>
      <c r="I9818">
        <v>8740.5</v>
      </c>
      <c r="J9818" t="s">
        <v>95</v>
      </c>
      <c r="K9818" t="s">
        <v>82</v>
      </c>
      <c r="L9818" t="s">
        <v>155</v>
      </c>
      <c r="M9818">
        <v>2024</v>
      </c>
      <c r="N9818" t="s">
        <v>668</v>
      </c>
      <c r="O9818" t="s">
        <v>9940</v>
      </c>
      <c r="P9818" t="s">
        <v>86</v>
      </c>
    </row>
    <row r="9819" spans="1:16" x14ac:dyDescent="0.45">
      <c r="A9819">
        <v>9818</v>
      </c>
      <c r="B9819" s="10">
        <v>45643</v>
      </c>
      <c r="C9819">
        <v>9534</v>
      </c>
      <c r="D9819" t="s">
        <v>89</v>
      </c>
      <c r="E9819">
        <v>32</v>
      </c>
      <c r="F9819" t="s">
        <v>7</v>
      </c>
      <c r="G9819">
        <v>1</v>
      </c>
      <c r="H9819">
        <v>4989.05</v>
      </c>
      <c r="I9819">
        <v>4989.05</v>
      </c>
      <c r="J9819" t="s">
        <v>87</v>
      </c>
      <c r="K9819" t="s">
        <v>82</v>
      </c>
      <c r="L9819" t="s">
        <v>155</v>
      </c>
      <c r="M9819">
        <v>2024</v>
      </c>
      <c r="N9819" t="s">
        <v>84</v>
      </c>
      <c r="O9819" t="s">
        <v>5526</v>
      </c>
      <c r="P9819" t="s">
        <v>86</v>
      </c>
    </row>
    <row r="9820" spans="1:16" x14ac:dyDescent="0.45">
      <c r="A9820">
        <v>9819</v>
      </c>
      <c r="B9820" s="10">
        <v>45643</v>
      </c>
      <c r="C9820">
        <v>8207</v>
      </c>
      <c r="D9820" t="s">
        <v>89</v>
      </c>
      <c r="E9820">
        <v>58</v>
      </c>
      <c r="F9820" t="s">
        <v>6</v>
      </c>
      <c r="G9820">
        <v>5</v>
      </c>
      <c r="H9820">
        <v>512.29999999999995</v>
      </c>
      <c r="I9820">
        <v>2561.5</v>
      </c>
      <c r="J9820" t="s">
        <v>81</v>
      </c>
      <c r="K9820" t="s">
        <v>82</v>
      </c>
      <c r="L9820" t="s">
        <v>155</v>
      </c>
      <c r="M9820">
        <v>2024</v>
      </c>
      <c r="N9820" t="s">
        <v>668</v>
      </c>
      <c r="O9820" t="s">
        <v>9790</v>
      </c>
      <c r="P9820" t="s">
        <v>86</v>
      </c>
    </row>
    <row r="9821" spans="1:16" x14ac:dyDescent="0.45">
      <c r="A9821">
        <v>9820</v>
      </c>
      <c r="B9821" s="10">
        <v>45643</v>
      </c>
      <c r="C9821">
        <v>7227</v>
      </c>
      <c r="D9821" t="s">
        <v>80</v>
      </c>
      <c r="E9821">
        <v>53</v>
      </c>
      <c r="F9821" t="s">
        <v>9</v>
      </c>
      <c r="G9821">
        <v>5</v>
      </c>
      <c r="H9821">
        <v>140.79</v>
      </c>
      <c r="I9821">
        <v>703.95</v>
      </c>
      <c r="J9821" t="s">
        <v>93</v>
      </c>
      <c r="K9821" t="s">
        <v>567</v>
      </c>
      <c r="L9821" t="s">
        <v>155</v>
      </c>
      <c r="M9821">
        <v>2024</v>
      </c>
      <c r="N9821" t="s">
        <v>84</v>
      </c>
      <c r="O9821" t="s">
        <v>8809</v>
      </c>
      <c r="P9821" t="s">
        <v>748</v>
      </c>
    </row>
    <row r="9822" spans="1:16" x14ac:dyDescent="0.45">
      <c r="A9822">
        <v>9821</v>
      </c>
      <c r="B9822" s="10">
        <v>45643</v>
      </c>
      <c r="C9822">
        <v>4535</v>
      </c>
      <c r="D9822" t="s">
        <v>89</v>
      </c>
      <c r="E9822">
        <v>25</v>
      </c>
      <c r="F9822" t="s">
        <v>8</v>
      </c>
      <c r="G9822">
        <v>4</v>
      </c>
      <c r="H9822">
        <v>1182.4100000000001</v>
      </c>
      <c r="I9822">
        <v>4729.6400000000003</v>
      </c>
      <c r="J9822" t="s">
        <v>87</v>
      </c>
      <c r="K9822" t="s">
        <v>82</v>
      </c>
      <c r="L9822" t="s">
        <v>155</v>
      </c>
      <c r="M9822">
        <v>2024</v>
      </c>
      <c r="N9822" t="s">
        <v>84</v>
      </c>
      <c r="O9822" t="s">
        <v>1217</v>
      </c>
      <c r="P9822" t="s">
        <v>86</v>
      </c>
    </row>
    <row r="9823" spans="1:16" x14ac:dyDescent="0.45">
      <c r="A9823">
        <v>9822</v>
      </c>
      <c r="B9823" s="10">
        <v>45644</v>
      </c>
      <c r="C9823">
        <v>8004</v>
      </c>
      <c r="D9823" t="s">
        <v>89</v>
      </c>
      <c r="E9823">
        <v>27</v>
      </c>
      <c r="F9823" t="s">
        <v>9</v>
      </c>
      <c r="G9823">
        <v>3</v>
      </c>
      <c r="H9823">
        <v>2363.98</v>
      </c>
      <c r="I9823">
        <v>7091.94</v>
      </c>
      <c r="J9823" t="s">
        <v>87</v>
      </c>
      <c r="K9823" t="s">
        <v>82</v>
      </c>
      <c r="L9823" t="s">
        <v>155</v>
      </c>
      <c r="M9823">
        <v>2024</v>
      </c>
      <c r="N9823" t="s">
        <v>84</v>
      </c>
      <c r="O9823" t="s">
        <v>832</v>
      </c>
      <c r="P9823" t="s">
        <v>748</v>
      </c>
    </row>
    <row r="9824" spans="1:16" x14ac:dyDescent="0.45">
      <c r="A9824">
        <v>9823</v>
      </c>
      <c r="B9824" s="10">
        <v>45644</v>
      </c>
      <c r="C9824">
        <v>3913</v>
      </c>
      <c r="D9824" t="s">
        <v>89</v>
      </c>
      <c r="E9824">
        <v>32</v>
      </c>
      <c r="F9824" t="s">
        <v>8</v>
      </c>
      <c r="G9824">
        <v>4</v>
      </c>
      <c r="H9824">
        <v>2880.39</v>
      </c>
      <c r="I9824">
        <v>11521.56</v>
      </c>
      <c r="J9824" t="s">
        <v>87</v>
      </c>
      <c r="K9824" t="s">
        <v>82</v>
      </c>
      <c r="L9824" t="s">
        <v>155</v>
      </c>
      <c r="M9824">
        <v>2024</v>
      </c>
      <c r="N9824" t="s">
        <v>84</v>
      </c>
      <c r="O9824" t="s">
        <v>1218</v>
      </c>
      <c r="P9824" t="s">
        <v>86</v>
      </c>
    </row>
    <row r="9825" spans="1:16" x14ac:dyDescent="0.45">
      <c r="A9825">
        <v>9824</v>
      </c>
      <c r="B9825" s="10">
        <v>45644</v>
      </c>
      <c r="C9825">
        <v>3340</v>
      </c>
      <c r="D9825" t="s">
        <v>80</v>
      </c>
      <c r="E9825">
        <v>35</v>
      </c>
      <c r="F9825" t="s">
        <v>6</v>
      </c>
      <c r="G9825">
        <v>2</v>
      </c>
      <c r="H9825">
        <v>4868.75</v>
      </c>
      <c r="I9825">
        <v>9737.5</v>
      </c>
      <c r="J9825" t="s">
        <v>97</v>
      </c>
      <c r="K9825" t="s">
        <v>82</v>
      </c>
      <c r="L9825" t="s">
        <v>155</v>
      </c>
      <c r="M9825">
        <v>2024</v>
      </c>
      <c r="N9825" t="s">
        <v>84</v>
      </c>
      <c r="O9825" t="s">
        <v>2938</v>
      </c>
      <c r="P9825" t="s">
        <v>86</v>
      </c>
    </row>
    <row r="9826" spans="1:16" x14ac:dyDescent="0.45">
      <c r="A9826">
        <v>9825</v>
      </c>
      <c r="B9826" s="10">
        <v>45644</v>
      </c>
      <c r="C9826">
        <v>6289</v>
      </c>
      <c r="D9826" t="s">
        <v>80</v>
      </c>
      <c r="E9826">
        <v>63</v>
      </c>
      <c r="F9826" t="s">
        <v>8</v>
      </c>
      <c r="G9826">
        <v>5</v>
      </c>
      <c r="H9826">
        <v>4447.8999999999996</v>
      </c>
      <c r="I9826">
        <v>22239.5</v>
      </c>
      <c r="J9826" t="s">
        <v>81</v>
      </c>
      <c r="K9826" t="s">
        <v>82</v>
      </c>
      <c r="L9826" t="s">
        <v>155</v>
      </c>
      <c r="M9826">
        <v>2024</v>
      </c>
      <c r="N9826" t="s">
        <v>668</v>
      </c>
      <c r="O9826" t="s">
        <v>9791</v>
      </c>
      <c r="P9826" t="s">
        <v>86</v>
      </c>
    </row>
    <row r="9827" spans="1:16" x14ac:dyDescent="0.45">
      <c r="A9827">
        <v>9826</v>
      </c>
      <c r="B9827" s="10">
        <v>45644</v>
      </c>
      <c r="C9827">
        <v>1597</v>
      </c>
      <c r="D9827" t="s">
        <v>80</v>
      </c>
      <c r="E9827">
        <v>54</v>
      </c>
      <c r="F9827" t="s">
        <v>8</v>
      </c>
      <c r="G9827">
        <v>3</v>
      </c>
      <c r="H9827">
        <v>2832.39</v>
      </c>
      <c r="I9827">
        <v>8497.17</v>
      </c>
      <c r="J9827" t="s">
        <v>93</v>
      </c>
      <c r="K9827" t="s">
        <v>82</v>
      </c>
      <c r="L9827" t="s">
        <v>155</v>
      </c>
      <c r="M9827">
        <v>2024</v>
      </c>
      <c r="N9827" t="s">
        <v>84</v>
      </c>
      <c r="O9827" t="s">
        <v>6642</v>
      </c>
      <c r="P9827" t="s">
        <v>86</v>
      </c>
    </row>
    <row r="9828" spans="1:16" x14ac:dyDescent="0.45">
      <c r="A9828">
        <v>9827</v>
      </c>
      <c r="B9828" s="10">
        <v>45644</v>
      </c>
      <c r="C9828">
        <v>9836</v>
      </c>
      <c r="D9828" t="s">
        <v>80</v>
      </c>
      <c r="E9828">
        <v>58</v>
      </c>
      <c r="F9828" t="s">
        <v>7</v>
      </c>
      <c r="G9828">
        <v>4</v>
      </c>
      <c r="H9828">
        <v>1840.48</v>
      </c>
      <c r="I9828">
        <v>7361.92</v>
      </c>
      <c r="J9828" t="s">
        <v>81</v>
      </c>
      <c r="K9828" t="s">
        <v>82</v>
      </c>
      <c r="L9828" t="s">
        <v>155</v>
      </c>
      <c r="M9828">
        <v>2024</v>
      </c>
      <c r="N9828" t="s">
        <v>668</v>
      </c>
      <c r="O9828" t="s">
        <v>10093</v>
      </c>
      <c r="P9828" t="s">
        <v>86</v>
      </c>
    </row>
    <row r="9829" spans="1:16" x14ac:dyDescent="0.45">
      <c r="A9829">
        <v>9828</v>
      </c>
      <c r="B9829" s="10">
        <v>45644</v>
      </c>
      <c r="C9829">
        <v>8145</v>
      </c>
      <c r="D9829" t="s">
        <v>80</v>
      </c>
      <c r="E9829">
        <v>62</v>
      </c>
      <c r="F9829" t="s">
        <v>9</v>
      </c>
      <c r="G9829">
        <v>3</v>
      </c>
      <c r="H9829">
        <v>1640.42</v>
      </c>
      <c r="I9829">
        <v>4921.26</v>
      </c>
      <c r="J9829" t="s">
        <v>81</v>
      </c>
      <c r="K9829" t="s">
        <v>82</v>
      </c>
      <c r="L9829" t="s">
        <v>155</v>
      </c>
      <c r="M9829">
        <v>2024</v>
      </c>
      <c r="N9829" t="s">
        <v>84</v>
      </c>
      <c r="O9829" t="s">
        <v>6822</v>
      </c>
      <c r="P9829" t="s">
        <v>86</v>
      </c>
    </row>
    <row r="9830" spans="1:16" x14ac:dyDescent="0.45">
      <c r="A9830">
        <v>9829</v>
      </c>
      <c r="B9830" s="10">
        <v>45644</v>
      </c>
      <c r="C9830">
        <v>3902</v>
      </c>
      <c r="D9830" t="s">
        <v>80</v>
      </c>
      <c r="E9830">
        <v>60</v>
      </c>
      <c r="F9830" t="s">
        <v>7</v>
      </c>
      <c r="G9830">
        <v>2</v>
      </c>
      <c r="H9830">
        <v>2884.49</v>
      </c>
      <c r="I9830">
        <v>5768.98</v>
      </c>
      <c r="J9830" t="s">
        <v>81</v>
      </c>
      <c r="K9830" t="s">
        <v>82</v>
      </c>
      <c r="L9830" t="s">
        <v>155</v>
      </c>
      <c r="M9830">
        <v>2024</v>
      </c>
      <c r="N9830" t="s">
        <v>84</v>
      </c>
      <c r="O9830" t="s">
        <v>3235</v>
      </c>
      <c r="P9830" t="s">
        <v>86</v>
      </c>
    </row>
    <row r="9831" spans="1:16" x14ac:dyDescent="0.45">
      <c r="A9831">
        <v>9830</v>
      </c>
      <c r="B9831" s="10">
        <v>45644</v>
      </c>
      <c r="C9831">
        <v>7645</v>
      </c>
      <c r="D9831" t="s">
        <v>89</v>
      </c>
      <c r="E9831">
        <v>61</v>
      </c>
      <c r="F9831" t="s">
        <v>7</v>
      </c>
      <c r="G9831">
        <v>3</v>
      </c>
      <c r="H9831">
        <v>3620.7</v>
      </c>
      <c r="I9831">
        <v>10862.1</v>
      </c>
      <c r="J9831" t="s">
        <v>81</v>
      </c>
      <c r="K9831" t="s">
        <v>82</v>
      </c>
      <c r="L9831" t="s">
        <v>155</v>
      </c>
      <c r="M9831">
        <v>2024</v>
      </c>
      <c r="N9831" t="s">
        <v>84</v>
      </c>
      <c r="O9831" t="s">
        <v>8477</v>
      </c>
      <c r="P9831" t="s">
        <v>748</v>
      </c>
    </row>
    <row r="9832" spans="1:16" x14ac:dyDescent="0.45">
      <c r="A9832">
        <v>9831</v>
      </c>
      <c r="B9832" s="10">
        <v>45644</v>
      </c>
      <c r="C9832">
        <v>9955</v>
      </c>
      <c r="D9832" t="s">
        <v>89</v>
      </c>
      <c r="E9832">
        <v>52</v>
      </c>
      <c r="F9832" t="s">
        <v>7</v>
      </c>
      <c r="G9832">
        <v>5</v>
      </c>
      <c r="H9832">
        <v>2434.25</v>
      </c>
      <c r="I9832">
        <v>12171.25</v>
      </c>
      <c r="J9832" t="s">
        <v>93</v>
      </c>
      <c r="K9832" t="s">
        <v>82</v>
      </c>
      <c r="L9832" t="s">
        <v>155</v>
      </c>
      <c r="M9832">
        <v>2024</v>
      </c>
      <c r="N9832" t="s">
        <v>84</v>
      </c>
      <c r="O9832" t="s">
        <v>4377</v>
      </c>
      <c r="P9832" t="s">
        <v>86</v>
      </c>
    </row>
    <row r="9833" spans="1:16" x14ac:dyDescent="0.45">
      <c r="A9833">
        <v>9832</v>
      </c>
      <c r="B9833" s="10">
        <v>45644</v>
      </c>
      <c r="C9833">
        <v>8694</v>
      </c>
      <c r="D9833" t="s">
        <v>89</v>
      </c>
      <c r="E9833">
        <v>19</v>
      </c>
      <c r="F9833" t="s">
        <v>7</v>
      </c>
      <c r="G9833">
        <v>3</v>
      </c>
      <c r="H9833">
        <v>1556.77</v>
      </c>
      <c r="I9833">
        <v>4670.3100000000004</v>
      </c>
      <c r="J9833" t="s">
        <v>95</v>
      </c>
      <c r="K9833" t="s">
        <v>82</v>
      </c>
      <c r="L9833" t="s">
        <v>155</v>
      </c>
      <c r="M9833">
        <v>2024</v>
      </c>
      <c r="N9833" t="s">
        <v>84</v>
      </c>
      <c r="O9833" t="s">
        <v>8713</v>
      </c>
      <c r="P9833" t="s">
        <v>748</v>
      </c>
    </row>
    <row r="9834" spans="1:16" x14ac:dyDescent="0.45">
      <c r="A9834">
        <v>9833</v>
      </c>
      <c r="B9834" s="10">
        <v>45644</v>
      </c>
      <c r="C9834">
        <v>5830</v>
      </c>
      <c r="D9834" t="s">
        <v>89</v>
      </c>
      <c r="E9834">
        <v>39</v>
      </c>
      <c r="F9834" t="s">
        <v>5</v>
      </c>
      <c r="G9834">
        <v>3</v>
      </c>
      <c r="H9834">
        <v>3085.17</v>
      </c>
      <c r="I9834">
        <v>9255.51</v>
      </c>
      <c r="J9834" t="s">
        <v>97</v>
      </c>
      <c r="K9834" t="s">
        <v>82</v>
      </c>
      <c r="L9834" t="s">
        <v>155</v>
      </c>
      <c r="M9834">
        <v>2024</v>
      </c>
      <c r="N9834" t="s">
        <v>84</v>
      </c>
      <c r="O9834" t="s">
        <v>6429</v>
      </c>
      <c r="P9834" t="s">
        <v>86</v>
      </c>
    </row>
    <row r="9835" spans="1:16" x14ac:dyDescent="0.45">
      <c r="A9835">
        <v>9834</v>
      </c>
      <c r="B9835" s="10">
        <v>45644</v>
      </c>
      <c r="C9835">
        <v>8546</v>
      </c>
      <c r="D9835" t="s">
        <v>89</v>
      </c>
      <c r="E9835">
        <v>32</v>
      </c>
      <c r="F9835" t="s">
        <v>9</v>
      </c>
      <c r="G9835">
        <v>4</v>
      </c>
      <c r="H9835">
        <v>2811.81</v>
      </c>
      <c r="I9835">
        <v>11247.24</v>
      </c>
      <c r="J9835" t="s">
        <v>87</v>
      </c>
      <c r="K9835" t="s">
        <v>82</v>
      </c>
      <c r="L9835" t="s">
        <v>155</v>
      </c>
      <c r="M9835">
        <v>2024</v>
      </c>
      <c r="N9835" t="s">
        <v>84</v>
      </c>
      <c r="O9835" t="s">
        <v>1219</v>
      </c>
      <c r="P9835" t="s">
        <v>86</v>
      </c>
    </row>
    <row r="9836" spans="1:16" x14ac:dyDescent="0.45">
      <c r="A9836">
        <v>9835</v>
      </c>
      <c r="B9836" s="10">
        <v>45644</v>
      </c>
      <c r="C9836">
        <v>8368</v>
      </c>
      <c r="D9836" t="s">
        <v>80</v>
      </c>
      <c r="E9836">
        <v>54</v>
      </c>
      <c r="F9836" t="s">
        <v>9</v>
      </c>
      <c r="G9836">
        <v>3</v>
      </c>
      <c r="H9836">
        <v>2165.4699999999998</v>
      </c>
      <c r="I9836">
        <v>6496.41</v>
      </c>
      <c r="J9836" t="s">
        <v>93</v>
      </c>
      <c r="K9836" t="s">
        <v>82</v>
      </c>
      <c r="L9836" t="s">
        <v>155</v>
      </c>
      <c r="M9836">
        <v>2024</v>
      </c>
      <c r="N9836" t="s">
        <v>84</v>
      </c>
      <c r="O9836" t="s">
        <v>6643</v>
      </c>
      <c r="P9836" t="s">
        <v>86</v>
      </c>
    </row>
    <row r="9837" spans="1:16" x14ac:dyDescent="0.45">
      <c r="A9837">
        <v>9836</v>
      </c>
      <c r="B9837" s="10">
        <v>45645</v>
      </c>
      <c r="C9837">
        <v>3160</v>
      </c>
      <c r="D9837" t="s">
        <v>80</v>
      </c>
      <c r="E9837">
        <v>56</v>
      </c>
      <c r="F9837" t="s">
        <v>8</v>
      </c>
      <c r="G9837">
        <v>3</v>
      </c>
      <c r="H9837">
        <v>3754.36</v>
      </c>
      <c r="I9837">
        <v>11263.08</v>
      </c>
      <c r="J9837" t="s">
        <v>81</v>
      </c>
      <c r="K9837" t="s">
        <v>82</v>
      </c>
      <c r="L9837" t="s">
        <v>155</v>
      </c>
      <c r="M9837">
        <v>2024</v>
      </c>
      <c r="N9837" t="s">
        <v>84</v>
      </c>
      <c r="O9837" t="s">
        <v>489</v>
      </c>
      <c r="P9837" t="s">
        <v>86</v>
      </c>
    </row>
    <row r="9838" spans="1:16" x14ac:dyDescent="0.45">
      <c r="A9838">
        <v>9837</v>
      </c>
      <c r="B9838" s="10">
        <v>45645</v>
      </c>
      <c r="C9838">
        <v>6878</v>
      </c>
      <c r="D9838" t="s">
        <v>80</v>
      </c>
      <c r="E9838">
        <v>53</v>
      </c>
      <c r="F9838" t="s">
        <v>9</v>
      </c>
      <c r="G9838">
        <v>2</v>
      </c>
      <c r="H9838">
        <v>1446.99</v>
      </c>
      <c r="I9838">
        <v>2893.98</v>
      </c>
      <c r="J9838" t="s">
        <v>93</v>
      </c>
      <c r="K9838" t="s">
        <v>82</v>
      </c>
      <c r="L9838" t="s">
        <v>155</v>
      </c>
      <c r="M9838">
        <v>2024</v>
      </c>
      <c r="N9838" t="s">
        <v>84</v>
      </c>
      <c r="O9838" t="s">
        <v>3558</v>
      </c>
      <c r="P9838" t="s">
        <v>86</v>
      </c>
    </row>
    <row r="9839" spans="1:16" x14ac:dyDescent="0.45">
      <c r="A9839">
        <v>9838</v>
      </c>
      <c r="B9839" s="10">
        <v>45645</v>
      </c>
      <c r="C9839">
        <v>8663</v>
      </c>
      <c r="D9839" t="s">
        <v>89</v>
      </c>
      <c r="E9839">
        <v>22</v>
      </c>
      <c r="F9839" t="s">
        <v>6</v>
      </c>
      <c r="G9839">
        <v>3</v>
      </c>
      <c r="H9839">
        <v>2450.38</v>
      </c>
      <c r="I9839">
        <v>7351.14</v>
      </c>
      <c r="J9839" t="s">
        <v>95</v>
      </c>
      <c r="K9839" t="s">
        <v>82</v>
      </c>
      <c r="L9839" t="s">
        <v>155</v>
      </c>
      <c r="M9839">
        <v>2024</v>
      </c>
      <c r="N9839" t="s">
        <v>84</v>
      </c>
      <c r="O9839" t="s">
        <v>6962</v>
      </c>
      <c r="P9839" t="s">
        <v>86</v>
      </c>
    </row>
    <row r="9840" spans="1:16" x14ac:dyDescent="0.45">
      <c r="A9840">
        <v>9839</v>
      </c>
      <c r="B9840" s="10">
        <v>45645</v>
      </c>
      <c r="C9840">
        <v>4749</v>
      </c>
      <c r="D9840" t="s">
        <v>80</v>
      </c>
      <c r="E9840">
        <v>32</v>
      </c>
      <c r="F9840" t="s">
        <v>7</v>
      </c>
      <c r="G9840">
        <v>4</v>
      </c>
      <c r="H9840">
        <v>4704.68</v>
      </c>
      <c r="I9840">
        <v>18818.72</v>
      </c>
      <c r="J9840" t="s">
        <v>87</v>
      </c>
      <c r="K9840" t="s">
        <v>82</v>
      </c>
      <c r="L9840" t="s">
        <v>155</v>
      </c>
      <c r="M9840">
        <v>2024</v>
      </c>
      <c r="N9840" t="s">
        <v>84</v>
      </c>
      <c r="O9840" t="s">
        <v>1220</v>
      </c>
      <c r="P9840" t="s">
        <v>86</v>
      </c>
    </row>
    <row r="9841" spans="1:16" x14ac:dyDescent="0.45">
      <c r="A9841">
        <v>9840</v>
      </c>
      <c r="B9841" s="10">
        <v>45645</v>
      </c>
      <c r="C9841">
        <v>3922</v>
      </c>
      <c r="D9841" t="s">
        <v>89</v>
      </c>
      <c r="E9841">
        <v>44</v>
      </c>
      <c r="F9841" t="s">
        <v>102</v>
      </c>
      <c r="G9841">
        <v>4</v>
      </c>
      <c r="H9841">
        <v>3628</v>
      </c>
      <c r="I9841">
        <v>14512</v>
      </c>
      <c r="J9841" t="s">
        <v>97</v>
      </c>
      <c r="K9841" t="s">
        <v>82</v>
      </c>
      <c r="L9841" t="s">
        <v>155</v>
      </c>
      <c r="M9841">
        <v>2024</v>
      </c>
      <c r="N9841" t="s">
        <v>84</v>
      </c>
      <c r="O9841" t="s">
        <v>1901</v>
      </c>
      <c r="P9841" t="s">
        <v>86</v>
      </c>
    </row>
    <row r="9842" spans="1:16" x14ac:dyDescent="0.45">
      <c r="A9842">
        <v>9841</v>
      </c>
      <c r="B9842" s="10">
        <v>45645</v>
      </c>
      <c r="C9842">
        <v>7486</v>
      </c>
      <c r="D9842" t="s">
        <v>80</v>
      </c>
      <c r="E9842">
        <v>33</v>
      </c>
      <c r="F9842" t="s">
        <v>9</v>
      </c>
      <c r="G9842">
        <v>5</v>
      </c>
      <c r="H9842">
        <v>1970.46</v>
      </c>
      <c r="I9842">
        <v>9852.2999999999993</v>
      </c>
      <c r="J9842" t="s">
        <v>87</v>
      </c>
      <c r="K9842" t="s">
        <v>82</v>
      </c>
      <c r="L9842" t="s">
        <v>155</v>
      </c>
      <c r="M9842">
        <v>2024</v>
      </c>
      <c r="N9842" t="s">
        <v>84</v>
      </c>
      <c r="O9842" t="s">
        <v>4138</v>
      </c>
      <c r="P9842" t="s">
        <v>86</v>
      </c>
    </row>
    <row r="9843" spans="1:16" x14ac:dyDescent="0.45">
      <c r="A9843">
        <v>9842</v>
      </c>
      <c r="B9843" s="10">
        <v>45645</v>
      </c>
      <c r="C9843">
        <v>9112</v>
      </c>
      <c r="D9843" t="s">
        <v>89</v>
      </c>
      <c r="E9843">
        <v>53</v>
      </c>
      <c r="F9843" t="s">
        <v>102</v>
      </c>
      <c r="G9843">
        <v>2</v>
      </c>
      <c r="H9843">
        <v>2753.58</v>
      </c>
      <c r="I9843">
        <v>5507.16</v>
      </c>
      <c r="J9843" t="s">
        <v>93</v>
      </c>
      <c r="K9843" t="s">
        <v>82</v>
      </c>
      <c r="L9843" t="s">
        <v>155</v>
      </c>
      <c r="M9843">
        <v>2024</v>
      </c>
      <c r="N9843" t="s">
        <v>84</v>
      </c>
      <c r="O9843" t="s">
        <v>3559</v>
      </c>
      <c r="P9843" t="s">
        <v>86</v>
      </c>
    </row>
    <row r="9844" spans="1:16" x14ac:dyDescent="0.45">
      <c r="A9844">
        <v>9843</v>
      </c>
      <c r="B9844" s="10">
        <v>45645</v>
      </c>
      <c r="C9844">
        <v>9771</v>
      </c>
      <c r="D9844" t="s">
        <v>80</v>
      </c>
      <c r="E9844">
        <v>55</v>
      </c>
      <c r="F9844" t="s">
        <v>6</v>
      </c>
      <c r="G9844">
        <v>1</v>
      </c>
      <c r="H9844">
        <v>2057.14</v>
      </c>
      <c r="I9844">
        <v>2057.14</v>
      </c>
      <c r="J9844" t="s">
        <v>81</v>
      </c>
      <c r="K9844" t="s">
        <v>82</v>
      </c>
      <c r="L9844" t="s">
        <v>155</v>
      </c>
      <c r="M9844">
        <v>2024</v>
      </c>
      <c r="N9844" t="s">
        <v>84</v>
      </c>
      <c r="O9844" t="s">
        <v>5982</v>
      </c>
      <c r="P9844" t="s">
        <v>86</v>
      </c>
    </row>
    <row r="9845" spans="1:16" x14ac:dyDescent="0.45">
      <c r="A9845">
        <v>9844</v>
      </c>
      <c r="B9845" s="10">
        <v>45645</v>
      </c>
      <c r="C9845">
        <v>4804</v>
      </c>
      <c r="D9845" t="s">
        <v>89</v>
      </c>
      <c r="E9845">
        <v>35</v>
      </c>
      <c r="F9845" t="s">
        <v>5</v>
      </c>
      <c r="G9845">
        <v>5</v>
      </c>
      <c r="H9845">
        <v>607.11</v>
      </c>
      <c r="I9845">
        <v>3035.55</v>
      </c>
      <c r="J9845" t="s">
        <v>97</v>
      </c>
      <c r="K9845" t="s">
        <v>82</v>
      </c>
      <c r="L9845" t="s">
        <v>155</v>
      </c>
      <c r="M9845">
        <v>2024</v>
      </c>
      <c r="N9845" t="s">
        <v>84</v>
      </c>
      <c r="O9845" t="s">
        <v>4610</v>
      </c>
      <c r="P9845" t="s">
        <v>86</v>
      </c>
    </row>
    <row r="9846" spans="1:16" x14ac:dyDescent="0.45">
      <c r="A9846">
        <v>9845</v>
      </c>
      <c r="B9846" s="10">
        <v>45645</v>
      </c>
      <c r="C9846">
        <v>5878</v>
      </c>
      <c r="D9846" t="s">
        <v>80</v>
      </c>
      <c r="E9846">
        <v>52</v>
      </c>
      <c r="F9846" t="s">
        <v>8</v>
      </c>
      <c r="G9846">
        <v>3</v>
      </c>
      <c r="H9846">
        <v>1707.94</v>
      </c>
      <c r="I9846">
        <v>5123.82</v>
      </c>
      <c r="J9846" t="s">
        <v>93</v>
      </c>
      <c r="K9846" t="s">
        <v>82</v>
      </c>
      <c r="L9846" t="s">
        <v>155</v>
      </c>
      <c r="M9846">
        <v>2024</v>
      </c>
      <c r="N9846" t="s">
        <v>668</v>
      </c>
      <c r="O9846" t="s">
        <v>9560</v>
      </c>
      <c r="P9846" t="s">
        <v>86</v>
      </c>
    </row>
    <row r="9847" spans="1:16" x14ac:dyDescent="0.45">
      <c r="A9847">
        <v>9846</v>
      </c>
      <c r="B9847" s="10">
        <v>45645</v>
      </c>
      <c r="C9847">
        <v>3368</v>
      </c>
      <c r="D9847" t="s">
        <v>89</v>
      </c>
      <c r="E9847">
        <v>42</v>
      </c>
      <c r="F9847" t="s">
        <v>8</v>
      </c>
      <c r="G9847">
        <v>2</v>
      </c>
      <c r="H9847">
        <v>4309.1899999999996</v>
      </c>
      <c r="I9847">
        <v>8618.3799999999992</v>
      </c>
      <c r="J9847" t="s">
        <v>97</v>
      </c>
      <c r="K9847" t="s">
        <v>82</v>
      </c>
      <c r="L9847" t="s">
        <v>155</v>
      </c>
      <c r="M9847">
        <v>2024</v>
      </c>
      <c r="N9847" t="s">
        <v>668</v>
      </c>
      <c r="O9847" t="s">
        <v>9941</v>
      </c>
      <c r="P9847" t="s">
        <v>86</v>
      </c>
    </row>
    <row r="9848" spans="1:16" x14ac:dyDescent="0.45">
      <c r="A9848">
        <v>9847</v>
      </c>
      <c r="B9848" s="10">
        <v>45645</v>
      </c>
      <c r="C9848">
        <v>9093</v>
      </c>
      <c r="D9848" t="s">
        <v>80</v>
      </c>
      <c r="E9848">
        <v>39</v>
      </c>
      <c r="F9848" t="s">
        <v>8</v>
      </c>
      <c r="G9848">
        <v>5</v>
      </c>
      <c r="H9848">
        <v>2332.9499999999998</v>
      </c>
      <c r="I9848">
        <v>11664.75</v>
      </c>
      <c r="J9848" t="s">
        <v>97</v>
      </c>
      <c r="K9848" t="s">
        <v>82</v>
      </c>
      <c r="L9848" t="s">
        <v>155</v>
      </c>
      <c r="M9848">
        <v>2024</v>
      </c>
      <c r="N9848" t="s">
        <v>668</v>
      </c>
      <c r="O9848" t="s">
        <v>9792</v>
      </c>
      <c r="P9848" t="s">
        <v>86</v>
      </c>
    </row>
    <row r="9849" spans="1:16" x14ac:dyDescent="0.45">
      <c r="A9849">
        <v>9848</v>
      </c>
      <c r="B9849" s="10">
        <v>45645</v>
      </c>
      <c r="C9849">
        <v>4932</v>
      </c>
      <c r="D9849" t="s">
        <v>89</v>
      </c>
      <c r="E9849">
        <v>48</v>
      </c>
      <c r="F9849" t="s">
        <v>5</v>
      </c>
      <c r="G9849">
        <v>4</v>
      </c>
      <c r="H9849">
        <v>2943.96</v>
      </c>
      <c r="I9849">
        <v>11775.84</v>
      </c>
      <c r="J9849" t="s">
        <v>93</v>
      </c>
      <c r="K9849" t="s">
        <v>82</v>
      </c>
      <c r="L9849" t="s">
        <v>155</v>
      </c>
      <c r="M9849">
        <v>2024</v>
      </c>
      <c r="N9849" t="s">
        <v>84</v>
      </c>
      <c r="O9849" t="s">
        <v>2217</v>
      </c>
      <c r="P9849" t="s">
        <v>86</v>
      </c>
    </row>
    <row r="9850" spans="1:16" x14ac:dyDescent="0.45">
      <c r="A9850">
        <v>9849</v>
      </c>
      <c r="B9850" s="10">
        <v>45645</v>
      </c>
      <c r="C9850">
        <v>6608</v>
      </c>
      <c r="D9850" t="s">
        <v>89</v>
      </c>
      <c r="E9850">
        <v>54</v>
      </c>
      <c r="F9850" t="s">
        <v>7</v>
      </c>
      <c r="G9850">
        <v>2</v>
      </c>
      <c r="H9850">
        <v>948.16</v>
      </c>
      <c r="I9850">
        <v>1896.32</v>
      </c>
      <c r="J9850" t="s">
        <v>93</v>
      </c>
      <c r="K9850" t="s">
        <v>567</v>
      </c>
      <c r="L9850" t="s">
        <v>155</v>
      </c>
      <c r="M9850">
        <v>2024</v>
      </c>
      <c r="N9850" t="s">
        <v>84</v>
      </c>
      <c r="O9850" t="s">
        <v>7284</v>
      </c>
      <c r="P9850" t="s">
        <v>86</v>
      </c>
    </row>
    <row r="9851" spans="1:16" x14ac:dyDescent="0.45">
      <c r="A9851">
        <v>9850</v>
      </c>
      <c r="B9851" s="10">
        <v>45646</v>
      </c>
      <c r="C9851">
        <v>7635</v>
      </c>
      <c r="D9851" t="s">
        <v>89</v>
      </c>
      <c r="E9851">
        <v>51</v>
      </c>
      <c r="F9851" t="s">
        <v>102</v>
      </c>
      <c r="G9851">
        <v>2</v>
      </c>
      <c r="H9851">
        <v>1813.35</v>
      </c>
      <c r="I9851">
        <v>3626.7</v>
      </c>
      <c r="J9851" t="s">
        <v>93</v>
      </c>
      <c r="K9851" t="s">
        <v>82</v>
      </c>
      <c r="L9851" t="s">
        <v>155</v>
      </c>
      <c r="M9851">
        <v>2024</v>
      </c>
      <c r="N9851" t="s">
        <v>668</v>
      </c>
      <c r="O9851" t="s">
        <v>746</v>
      </c>
      <c r="P9851" t="s">
        <v>86</v>
      </c>
    </row>
    <row r="9852" spans="1:16" x14ac:dyDescent="0.45">
      <c r="A9852">
        <v>9851</v>
      </c>
      <c r="B9852" s="10">
        <v>45646</v>
      </c>
      <c r="C9852">
        <v>7395</v>
      </c>
      <c r="D9852" t="s">
        <v>89</v>
      </c>
      <c r="E9852">
        <v>40</v>
      </c>
      <c r="F9852" t="s">
        <v>9</v>
      </c>
      <c r="G9852">
        <v>3</v>
      </c>
      <c r="H9852">
        <v>4649.5600000000004</v>
      </c>
      <c r="I9852">
        <v>13948.68</v>
      </c>
      <c r="J9852" t="s">
        <v>97</v>
      </c>
      <c r="K9852" t="s">
        <v>82</v>
      </c>
      <c r="L9852" t="s">
        <v>155</v>
      </c>
      <c r="M9852">
        <v>2024</v>
      </c>
      <c r="N9852" t="s">
        <v>84</v>
      </c>
      <c r="O9852" t="s">
        <v>6430</v>
      </c>
      <c r="P9852" t="s">
        <v>86</v>
      </c>
    </row>
    <row r="9853" spans="1:16" x14ac:dyDescent="0.45">
      <c r="A9853">
        <v>9852</v>
      </c>
      <c r="B9853" s="10">
        <v>45646</v>
      </c>
      <c r="C9853">
        <v>7101</v>
      </c>
      <c r="D9853" t="s">
        <v>80</v>
      </c>
      <c r="E9853">
        <v>33</v>
      </c>
      <c r="F9853" t="s">
        <v>7</v>
      </c>
      <c r="G9853">
        <v>2</v>
      </c>
      <c r="H9853">
        <v>1605.52</v>
      </c>
      <c r="I9853">
        <v>3211.04</v>
      </c>
      <c r="J9853" t="s">
        <v>87</v>
      </c>
      <c r="K9853" t="s">
        <v>82</v>
      </c>
      <c r="L9853" t="s">
        <v>155</v>
      </c>
      <c r="M9853">
        <v>2024</v>
      </c>
      <c r="N9853" t="s">
        <v>84</v>
      </c>
      <c r="O9853" t="s">
        <v>3894</v>
      </c>
      <c r="P9853" t="s">
        <v>86</v>
      </c>
    </row>
    <row r="9854" spans="1:16" x14ac:dyDescent="0.45">
      <c r="A9854">
        <v>9853</v>
      </c>
      <c r="B9854" s="10">
        <v>45646</v>
      </c>
      <c r="C9854">
        <v>6531</v>
      </c>
      <c r="D9854" t="s">
        <v>80</v>
      </c>
      <c r="E9854">
        <v>23</v>
      </c>
      <c r="F9854" t="s">
        <v>8</v>
      </c>
      <c r="G9854">
        <v>2</v>
      </c>
      <c r="H9854">
        <v>1290.28</v>
      </c>
      <c r="I9854">
        <v>2580.56</v>
      </c>
      <c r="J9854" t="s">
        <v>95</v>
      </c>
      <c r="K9854" t="s">
        <v>82</v>
      </c>
      <c r="L9854" t="s">
        <v>155</v>
      </c>
      <c r="M9854">
        <v>2024</v>
      </c>
      <c r="N9854" t="s">
        <v>84</v>
      </c>
      <c r="O9854" t="s">
        <v>2651</v>
      </c>
      <c r="P9854" t="s">
        <v>86</v>
      </c>
    </row>
    <row r="9855" spans="1:16" x14ac:dyDescent="0.45">
      <c r="A9855">
        <v>9854</v>
      </c>
      <c r="B9855" s="10">
        <v>45646</v>
      </c>
      <c r="C9855">
        <v>5970</v>
      </c>
      <c r="D9855" t="s">
        <v>80</v>
      </c>
      <c r="E9855">
        <v>32</v>
      </c>
      <c r="F9855" t="s">
        <v>8</v>
      </c>
      <c r="G9855">
        <v>1</v>
      </c>
      <c r="H9855">
        <v>326.7</v>
      </c>
      <c r="I9855">
        <v>326.7</v>
      </c>
      <c r="J9855" t="s">
        <v>87</v>
      </c>
      <c r="K9855" t="s">
        <v>567</v>
      </c>
      <c r="L9855" t="s">
        <v>155</v>
      </c>
      <c r="M9855">
        <v>2024</v>
      </c>
      <c r="N9855" t="s">
        <v>84</v>
      </c>
      <c r="O9855" t="s">
        <v>8284</v>
      </c>
      <c r="P9855" t="s">
        <v>86</v>
      </c>
    </row>
    <row r="9856" spans="1:16" x14ac:dyDescent="0.45">
      <c r="A9856">
        <v>9855</v>
      </c>
      <c r="B9856" s="10">
        <v>45646</v>
      </c>
      <c r="C9856">
        <v>7344</v>
      </c>
      <c r="D9856" t="s">
        <v>89</v>
      </c>
      <c r="E9856">
        <v>35</v>
      </c>
      <c r="F9856" t="s">
        <v>7</v>
      </c>
      <c r="G9856">
        <v>3</v>
      </c>
      <c r="H9856">
        <v>531.29</v>
      </c>
      <c r="I9856">
        <v>1593.87</v>
      </c>
      <c r="J9856" t="s">
        <v>97</v>
      </c>
      <c r="K9856" t="s">
        <v>567</v>
      </c>
      <c r="L9856" t="s">
        <v>155</v>
      </c>
      <c r="M9856">
        <v>2024</v>
      </c>
      <c r="N9856" t="s">
        <v>84</v>
      </c>
      <c r="O9856" t="s">
        <v>7582</v>
      </c>
      <c r="P9856" t="s">
        <v>86</v>
      </c>
    </row>
    <row r="9857" spans="1:16" x14ac:dyDescent="0.45">
      <c r="A9857">
        <v>9856</v>
      </c>
      <c r="B9857" s="10">
        <v>45646</v>
      </c>
      <c r="C9857">
        <v>9408</v>
      </c>
      <c r="D9857" t="s">
        <v>80</v>
      </c>
      <c r="E9857">
        <v>55</v>
      </c>
      <c r="F9857" t="s">
        <v>102</v>
      </c>
      <c r="G9857">
        <v>2</v>
      </c>
      <c r="H9857">
        <v>2944.71</v>
      </c>
      <c r="I9857">
        <v>5889.42</v>
      </c>
      <c r="J9857" t="s">
        <v>81</v>
      </c>
      <c r="K9857" t="s">
        <v>82</v>
      </c>
      <c r="L9857" t="s">
        <v>155</v>
      </c>
      <c r="M9857">
        <v>2024</v>
      </c>
      <c r="N9857" t="s">
        <v>84</v>
      </c>
      <c r="O9857" t="s">
        <v>3236</v>
      </c>
      <c r="P9857" t="s">
        <v>86</v>
      </c>
    </row>
    <row r="9858" spans="1:16" x14ac:dyDescent="0.45">
      <c r="A9858">
        <v>9857</v>
      </c>
      <c r="B9858" s="10">
        <v>45646</v>
      </c>
      <c r="C9858">
        <v>1375</v>
      </c>
      <c r="D9858" t="s">
        <v>89</v>
      </c>
      <c r="E9858">
        <v>30</v>
      </c>
      <c r="F9858" t="s">
        <v>7</v>
      </c>
      <c r="G9858">
        <v>2</v>
      </c>
      <c r="H9858">
        <v>3317.16</v>
      </c>
      <c r="I9858">
        <v>6634.32</v>
      </c>
      <c r="J9858" t="s">
        <v>87</v>
      </c>
      <c r="K9858" t="s">
        <v>82</v>
      </c>
      <c r="L9858" t="s">
        <v>155</v>
      </c>
      <c r="M9858">
        <v>2024</v>
      </c>
      <c r="N9858" t="s">
        <v>84</v>
      </c>
      <c r="O9858" t="s">
        <v>3895</v>
      </c>
      <c r="P9858" t="s">
        <v>86</v>
      </c>
    </row>
    <row r="9859" spans="1:16" x14ac:dyDescent="0.45">
      <c r="A9859">
        <v>9858</v>
      </c>
      <c r="B9859" s="10">
        <v>45646</v>
      </c>
      <c r="C9859">
        <v>8887</v>
      </c>
      <c r="D9859" t="s">
        <v>80</v>
      </c>
      <c r="E9859">
        <v>41</v>
      </c>
      <c r="F9859" t="s">
        <v>5</v>
      </c>
      <c r="G9859">
        <v>1</v>
      </c>
      <c r="H9859">
        <v>3225.82</v>
      </c>
      <c r="I9859">
        <v>3225.82</v>
      </c>
      <c r="J9859" t="s">
        <v>97</v>
      </c>
      <c r="K9859" t="s">
        <v>82</v>
      </c>
      <c r="L9859" t="s">
        <v>155</v>
      </c>
      <c r="M9859">
        <v>2024</v>
      </c>
      <c r="N9859" t="s">
        <v>84</v>
      </c>
      <c r="O9859" t="s">
        <v>5316</v>
      </c>
      <c r="P9859" t="s">
        <v>86</v>
      </c>
    </row>
    <row r="9860" spans="1:16" x14ac:dyDescent="0.45">
      <c r="A9860">
        <v>9859</v>
      </c>
      <c r="B9860" s="10">
        <v>45646</v>
      </c>
      <c r="C9860">
        <v>2609</v>
      </c>
      <c r="D9860" t="s">
        <v>89</v>
      </c>
      <c r="E9860">
        <v>30</v>
      </c>
      <c r="F9860" t="s">
        <v>8</v>
      </c>
      <c r="G9860">
        <v>1</v>
      </c>
      <c r="H9860">
        <v>2722.16</v>
      </c>
      <c r="I9860">
        <v>2722.16</v>
      </c>
      <c r="J9860" t="s">
        <v>87</v>
      </c>
      <c r="K9860" t="s">
        <v>82</v>
      </c>
      <c r="L9860" t="s">
        <v>155</v>
      </c>
      <c r="M9860">
        <v>2024</v>
      </c>
      <c r="N9860" t="s">
        <v>84</v>
      </c>
      <c r="O9860" t="s">
        <v>5527</v>
      </c>
      <c r="P9860" t="s">
        <v>86</v>
      </c>
    </row>
    <row r="9861" spans="1:16" x14ac:dyDescent="0.45">
      <c r="A9861">
        <v>9860</v>
      </c>
      <c r="B9861" s="10">
        <v>45646</v>
      </c>
      <c r="C9861">
        <v>3939</v>
      </c>
      <c r="D9861" t="s">
        <v>80</v>
      </c>
      <c r="E9861">
        <v>18</v>
      </c>
      <c r="F9861" t="s">
        <v>102</v>
      </c>
      <c r="G9861">
        <v>4</v>
      </c>
      <c r="H9861">
        <v>2480.31</v>
      </c>
      <c r="I9861">
        <v>9921.24</v>
      </c>
      <c r="J9861" t="s">
        <v>95</v>
      </c>
      <c r="K9861" t="s">
        <v>82</v>
      </c>
      <c r="L9861" t="s">
        <v>155</v>
      </c>
      <c r="M9861">
        <v>2024</v>
      </c>
      <c r="N9861" t="s">
        <v>84</v>
      </c>
      <c r="O9861" t="s">
        <v>2461</v>
      </c>
      <c r="P9861" t="s">
        <v>86</v>
      </c>
    </row>
    <row r="9862" spans="1:16" x14ac:dyDescent="0.45">
      <c r="A9862">
        <v>9861</v>
      </c>
      <c r="B9862" s="10">
        <v>45646</v>
      </c>
      <c r="C9862">
        <v>5062</v>
      </c>
      <c r="D9862" t="s">
        <v>89</v>
      </c>
      <c r="E9862">
        <v>53</v>
      </c>
      <c r="F9862" t="s">
        <v>9</v>
      </c>
      <c r="G9862">
        <v>3</v>
      </c>
      <c r="H9862">
        <v>407.1</v>
      </c>
      <c r="I9862">
        <v>1221.3</v>
      </c>
      <c r="J9862" t="s">
        <v>93</v>
      </c>
      <c r="K9862" t="s">
        <v>567</v>
      </c>
      <c r="L9862" t="s">
        <v>155</v>
      </c>
      <c r="M9862">
        <v>2024</v>
      </c>
      <c r="N9862" t="s">
        <v>84</v>
      </c>
      <c r="O9862" t="s">
        <v>8779</v>
      </c>
      <c r="P9862" t="s">
        <v>748</v>
      </c>
    </row>
    <row r="9863" spans="1:16" x14ac:dyDescent="0.45">
      <c r="A9863">
        <v>9862</v>
      </c>
      <c r="B9863" s="10">
        <v>45646</v>
      </c>
      <c r="C9863">
        <v>2613</v>
      </c>
      <c r="D9863" t="s">
        <v>89</v>
      </c>
      <c r="E9863">
        <v>35</v>
      </c>
      <c r="F9863" t="s">
        <v>8</v>
      </c>
      <c r="G9863">
        <v>1</v>
      </c>
      <c r="H9863">
        <v>4211.4399999999996</v>
      </c>
      <c r="I9863">
        <v>4211.4399999999996</v>
      </c>
      <c r="J9863" t="s">
        <v>97</v>
      </c>
      <c r="K9863" t="s">
        <v>82</v>
      </c>
      <c r="L9863" t="s">
        <v>155</v>
      </c>
      <c r="M9863">
        <v>2024</v>
      </c>
      <c r="N9863" t="s">
        <v>668</v>
      </c>
      <c r="O9863" t="s">
        <v>9675</v>
      </c>
      <c r="P9863" t="s">
        <v>86</v>
      </c>
    </row>
    <row r="9864" spans="1:16" x14ac:dyDescent="0.45">
      <c r="A9864">
        <v>9863</v>
      </c>
      <c r="B9864" s="10">
        <v>45646</v>
      </c>
      <c r="C9864">
        <v>7578</v>
      </c>
      <c r="D9864" t="s">
        <v>80</v>
      </c>
      <c r="E9864">
        <v>50</v>
      </c>
      <c r="F9864" t="s">
        <v>7</v>
      </c>
      <c r="G9864">
        <v>2</v>
      </c>
      <c r="H9864">
        <v>2589.75</v>
      </c>
      <c r="I9864">
        <v>5179.5</v>
      </c>
      <c r="J9864" t="s">
        <v>93</v>
      </c>
      <c r="K9864" t="s">
        <v>82</v>
      </c>
      <c r="L9864" t="s">
        <v>155</v>
      </c>
      <c r="M9864">
        <v>2024</v>
      </c>
      <c r="N9864" t="s">
        <v>84</v>
      </c>
      <c r="O9864" t="s">
        <v>3560</v>
      </c>
      <c r="P9864" t="s">
        <v>86</v>
      </c>
    </row>
    <row r="9865" spans="1:16" x14ac:dyDescent="0.45">
      <c r="A9865">
        <v>9864</v>
      </c>
      <c r="B9865" s="10">
        <v>45647</v>
      </c>
      <c r="C9865">
        <v>8851</v>
      </c>
      <c r="D9865" t="s">
        <v>80</v>
      </c>
      <c r="E9865">
        <v>55</v>
      </c>
      <c r="F9865" t="s">
        <v>102</v>
      </c>
      <c r="G9865">
        <v>1</v>
      </c>
      <c r="H9865">
        <v>702.98</v>
      </c>
      <c r="I9865">
        <v>702.98</v>
      </c>
      <c r="J9865" t="s">
        <v>81</v>
      </c>
      <c r="K9865" t="s">
        <v>567</v>
      </c>
      <c r="L9865" t="s">
        <v>155</v>
      </c>
      <c r="M9865">
        <v>2024</v>
      </c>
      <c r="N9865" t="s">
        <v>84</v>
      </c>
      <c r="O9865" t="s">
        <v>665</v>
      </c>
      <c r="P9865" t="s">
        <v>86</v>
      </c>
    </row>
    <row r="9866" spans="1:16" x14ac:dyDescent="0.45">
      <c r="A9866">
        <v>9865</v>
      </c>
      <c r="B9866" s="10">
        <v>45647</v>
      </c>
      <c r="C9866">
        <v>4679</v>
      </c>
      <c r="D9866" t="s">
        <v>80</v>
      </c>
      <c r="E9866">
        <v>60</v>
      </c>
      <c r="F9866" t="s">
        <v>8</v>
      </c>
      <c r="G9866">
        <v>5</v>
      </c>
      <c r="H9866">
        <v>722.45</v>
      </c>
      <c r="I9866">
        <v>3612.25</v>
      </c>
      <c r="J9866" t="s">
        <v>81</v>
      </c>
      <c r="K9866" t="s">
        <v>82</v>
      </c>
      <c r="L9866" t="s">
        <v>155</v>
      </c>
      <c r="M9866">
        <v>2024</v>
      </c>
      <c r="N9866" t="s">
        <v>668</v>
      </c>
      <c r="O9866" t="s">
        <v>9793</v>
      </c>
      <c r="P9866" t="s">
        <v>86</v>
      </c>
    </row>
    <row r="9867" spans="1:16" x14ac:dyDescent="0.45">
      <c r="A9867">
        <v>9866</v>
      </c>
      <c r="B9867" s="10">
        <v>45647</v>
      </c>
      <c r="C9867">
        <v>8540</v>
      </c>
      <c r="D9867" t="s">
        <v>89</v>
      </c>
      <c r="E9867">
        <v>23</v>
      </c>
      <c r="F9867" t="s">
        <v>9</v>
      </c>
      <c r="G9867">
        <v>4</v>
      </c>
      <c r="H9867">
        <v>2589.13</v>
      </c>
      <c r="I9867">
        <v>10356.52</v>
      </c>
      <c r="J9867" t="s">
        <v>95</v>
      </c>
      <c r="K9867" t="s">
        <v>82</v>
      </c>
      <c r="L9867" t="s">
        <v>155</v>
      </c>
      <c r="M9867">
        <v>2024</v>
      </c>
      <c r="N9867" t="s">
        <v>84</v>
      </c>
      <c r="O9867" t="s">
        <v>2462</v>
      </c>
      <c r="P9867" t="s">
        <v>86</v>
      </c>
    </row>
    <row r="9868" spans="1:16" x14ac:dyDescent="0.45">
      <c r="A9868">
        <v>9867</v>
      </c>
      <c r="B9868" s="10">
        <v>45647</v>
      </c>
      <c r="C9868">
        <v>8074</v>
      </c>
      <c r="D9868" t="s">
        <v>89</v>
      </c>
      <c r="E9868">
        <v>34</v>
      </c>
      <c r="F9868" t="s">
        <v>9</v>
      </c>
      <c r="G9868">
        <v>4</v>
      </c>
      <c r="H9868">
        <v>1260.6500000000001</v>
      </c>
      <c r="I9868">
        <v>5042.6000000000004</v>
      </c>
      <c r="J9868" t="s">
        <v>87</v>
      </c>
      <c r="K9868" t="s">
        <v>82</v>
      </c>
      <c r="L9868" t="s">
        <v>155</v>
      </c>
      <c r="M9868">
        <v>2024</v>
      </c>
      <c r="N9868" t="s">
        <v>84</v>
      </c>
      <c r="O9868" t="s">
        <v>1221</v>
      </c>
      <c r="P9868" t="s">
        <v>86</v>
      </c>
    </row>
    <row r="9869" spans="1:16" x14ac:dyDescent="0.45">
      <c r="A9869">
        <v>9868</v>
      </c>
      <c r="B9869" s="10">
        <v>45647</v>
      </c>
      <c r="C9869">
        <v>4996</v>
      </c>
      <c r="D9869" t="s">
        <v>89</v>
      </c>
      <c r="E9869">
        <v>21</v>
      </c>
      <c r="F9869" t="s">
        <v>6</v>
      </c>
      <c r="G9869">
        <v>3</v>
      </c>
      <c r="H9869">
        <v>4613.7299999999996</v>
      </c>
      <c r="I9869">
        <v>13841.19</v>
      </c>
      <c r="J9869" t="s">
        <v>95</v>
      </c>
      <c r="K9869" t="s">
        <v>82</v>
      </c>
      <c r="L9869" t="s">
        <v>155</v>
      </c>
      <c r="M9869">
        <v>2024</v>
      </c>
      <c r="N9869" t="s">
        <v>84</v>
      </c>
      <c r="O9869" t="s">
        <v>8714</v>
      </c>
      <c r="P9869" t="s">
        <v>748</v>
      </c>
    </row>
    <row r="9870" spans="1:16" x14ac:dyDescent="0.45">
      <c r="A9870">
        <v>9869</v>
      </c>
      <c r="B9870" s="10">
        <v>45647</v>
      </c>
      <c r="C9870">
        <v>5786</v>
      </c>
      <c r="D9870" t="s">
        <v>80</v>
      </c>
      <c r="E9870">
        <v>31</v>
      </c>
      <c r="F9870" t="s">
        <v>7</v>
      </c>
      <c r="G9870">
        <v>4</v>
      </c>
      <c r="H9870">
        <v>2519.8000000000002</v>
      </c>
      <c r="I9870">
        <v>10079.200000000001</v>
      </c>
      <c r="J9870" t="s">
        <v>87</v>
      </c>
      <c r="K9870" t="s">
        <v>82</v>
      </c>
      <c r="L9870" t="s">
        <v>155</v>
      </c>
      <c r="M9870">
        <v>2024</v>
      </c>
      <c r="N9870" t="s">
        <v>84</v>
      </c>
      <c r="O9870" t="s">
        <v>1222</v>
      </c>
      <c r="P9870" t="s">
        <v>86</v>
      </c>
    </row>
    <row r="9871" spans="1:16" x14ac:dyDescent="0.45">
      <c r="A9871">
        <v>9870</v>
      </c>
      <c r="B9871" s="10">
        <v>45647</v>
      </c>
      <c r="C9871">
        <v>6695</v>
      </c>
      <c r="D9871" t="s">
        <v>89</v>
      </c>
      <c r="E9871">
        <v>47</v>
      </c>
      <c r="F9871" t="s">
        <v>5</v>
      </c>
      <c r="G9871">
        <v>3</v>
      </c>
      <c r="H9871">
        <v>4893.17</v>
      </c>
      <c r="I9871">
        <v>14679.51</v>
      </c>
      <c r="J9871" t="s">
        <v>93</v>
      </c>
      <c r="K9871" t="s">
        <v>82</v>
      </c>
      <c r="L9871" t="s">
        <v>155</v>
      </c>
      <c r="M9871">
        <v>2024</v>
      </c>
      <c r="N9871" t="s">
        <v>84</v>
      </c>
      <c r="O9871" t="s">
        <v>6644</v>
      </c>
      <c r="P9871" t="s">
        <v>86</v>
      </c>
    </row>
    <row r="9872" spans="1:16" x14ac:dyDescent="0.45">
      <c r="A9872">
        <v>9871</v>
      </c>
      <c r="B9872" s="10">
        <v>45647</v>
      </c>
      <c r="C9872">
        <v>7998</v>
      </c>
      <c r="D9872" t="s">
        <v>80</v>
      </c>
      <c r="E9872">
        <v>63</v>
      </c>
      <c r="F9872" t="s">
        <v>7</v>
      </c>
      <c r="G9872">
        <v>5</v>
      </c>
      <c r="H9872">
        <v>3684.09</v>
      </c>
      <c r="I9872">
        <v>18420.45</v>
      </c>
      <c r="J9872" t="s">
        <v>81</v>
      </c>
      <c r="K9872" t="s">
        <v>82</v>
      </c>
      <c r="L9872" t="s">
        <v>155</v>
      </c>
      <c r="M9872">
        <v>2024</v>
      </c>
      <c r="N9872" t="s">
        <v>668</v>
      </c>
      <c r="O9872" t="s">
        <v>9794</v>
      </c>
      <c r="P9872" t="s">
        <v>86</v>
      </c>
    </row>
    <row r="9873" spans="1:16" x14ac:dyDescent="0.45">
      <c r="A9873">
        <v>9872</v>
      </c>
      <c r="B9873" s="10">
        <v>45647</v>
      </c>
      <c r="C9873">
        <v>3366</v>
      </c>
      <c r="D9873" t="s">
        <v>89</v>
      </c>
      <c r="E9873">
        <v>37</v>
      </c>
      <c r="F9873" t="s">
        <v>102</v>
      </c>
      <c r="G9873">
        <v>2</v>
      </c>
      <c r="H9873">
        <v>4062.96</v>
      </c>
      <c r="I9873">
        <v>8125.92</v>
      </c>
      <c r="J9873" t="s">
        <v>97</v>
      </c>
      <c r="K9873" t="s">
        <v>82</v>
      </c>
      <c r="L9873" t="s">
        <v>155</v>
      </c>
      <c r="M9873">
        <v>2024</v>
      </c>
      <c r="N9873" t="s">
        <v>84</v>
      </c>
      <c r="O9873" t="s">
        <v>2939</v>
      </c>
      <c r="P9873" t="s">
        <v>86</v>
      </c>
    </row>
    <row r="9874" spans="1:16" x14ac:dyDescent="0.45">
      <c r="A9874">
        <v>9873</v>
      </c>
      <c r="B9874" s="10">
        <v>45647</v>
      </c>
      <c r="C9874">
        <v>7764</v>
      </c>
      <c r="D9874" t="s">
        <v>80</v>
      </c>
      <c r="E9874">
        <v>25</v>
      </c>
      <c r="F9874" t="s">
        <v>7</v>
      </c>
      <c r="G9874">
        <v>5</v>
      </c>
      <c r="H9874">
        <v>1974.95</v>
      </c>
      <c r="I9874">
        <v>9874.75</v>
      </c>
      <c r="J9874" t="s">
        <v>87</v>
      </c>
      <c r="K9874" t="s">
        <v>82</v>
      </c>
      <c r="L9874" t="s">
        <v>155</v>
      </c>
      <c r="M9874">
        <v>2024</v>
      </c>
      <c r="N9874" t="s">
        <v>84</v>
      </c>
      <c r="O9874" t="s">
        <v>4139</v>
      </c>
      <c r="P9874" t="s">
        <v>86</v>
      </c>
    </row>
    <row r="9875" spans="1:16" x14ac:dyDescent="0.45">
      <c r="A9875">
        <v>9874</v>
      </c>
      <c r="B9875" s="10">
        <v>45647</v>
      </c>
      <c r="C9875">
        <v>9976</v>
      </c>
      <c r="D9875" t="s">
        <v>89</v>
      </c>
      <c r="E9875">
        <v>19</v>
      </c>
      <c r="F9875" t="s">
        <v>102</v>
      </c>
      <c r="G9875">
        <v>3</v>
      </c>
      <c r="H9875">
        <v>713.4</v>
      </c>
      <c r="I9875">
        <v>2140.1999999999998</v>
      </c>
      <c r="J9875" t="s">
        <v>95</v>
      </c>
      <c r="K9875" t="s">
        <v>82</v>
      </c>
      <c r="L9875" t="s">
        <v>155</v>
      </c>
      <c r="M9875">
        <v>2024</v>
      </c>
      <c r="N9875" t="s">
        <v>84</v>
      </c>
      <c r="O9875" t="s">
        <v>2061</v>
      </c>
      <c r="P9875" t="s">
        <v>86</v>
      </c>
    </row>
    <row r="9876" spans="1:16" x14ac:dyDescent="0.45">
      <c r="A9876">
        <v>9875</v>
      </c>
      <c r="B9876" s="10">
        <v>45647</v>
      </c>
      <c r="C9876">
        <v>2614</v>
      </c>
      <c r="D9876" t="s">
        <v>89</v>
      </c>
      <c r="E9876">
        <v>54</v>
      </c>
      <c r="F9876" t="s">
        <v>6</v>
      </c>
      <c r="G9876">
        <v>3</v>
      </c>
      <c r="H9876">
        <v>3464</v>
      </c>
      <c r="I9876">
        <v>10392</v>
      </c>
      <c r="J9876" t="s">
        <v>93</v>
      </c>
      <c r="K9876" t="s">
        <v>82</v>
      </c>
      <c r="L9876" t="s">
        <v>155</v>
      </c>
      <c r="M9876">
        <v>2024</v>
      </c>
      <c r="N9876" t="s">
        <v>84</v>
      </c>
      <c r="O9876" t="s">
        <v>6645</v>
      </c>
      <c r="P9876" t="s">
        <v>86</v>
      </c>
    </row>
    <row r="9877" spans="1:16" x14ac:dyDescent="0.45">
      <c r="A9877">
        <v>9876</v>
      </c>
      <c r="B9877" s="10">
        <v>45647</v>
      </c>
      <c r="C9877">
        <v>5555</v>
      </c>
      <c r="D9877" t="s">
        <v>80</v>
      </c>
      <c r="E9877">
        <v>21</v>
      </c>
      <c r="F9877" t="s">
        <v>6</v>
      </c>
      <c r="G9877">
        <v>3</v>
      </c>
      <c r="H9877">
        <v>2065</v>
      </c>
      <c r="I9877">
        <v>6195</v>
      </c>
      <c r="J9877" t="s">
        <v>95</v>
      </c>
      <c r="K9877" t="s">
        <v>82</v>
      </c>
      <c r="L9877" t="s">
        <v>155</v>
      </c>
      <c r="M9877">
        <v>2024</v>
      </c>
      <c r="N9877" t="s">
        <v>668</v>
      </c>
      <c r="O9877" t="s">
        <v>9561</v>
      </c>
      <c r="P9877" t="s">
        <v>86</v>
      </c>
    </row>
    <row r="9878" spans="1:16" x14ac:dyDescent="0.45">
      <c r="A9878">
        <v>9877</v>
      </c>
      <c r="B9878" s="10">
        <v>45648</v>
      </c>
      <c r="C9878">
        <v>3416</v>
      </c>
      <c r="D9878" t="s">
        <v>89</v>
      </c>
      <c r="E9878">
        <v>27</v>
      </c>
      <c r="F9878" t="s">
        <v>6</v>
      </c>
      <c r="G9878">
        <v>2</v>
      </c>
      <c r="H9878">
        <v>4746.97</v>
      </c>
      <c r="I9878">
        <v>9493.94</v>
      </c>
      <c r="J9878" t="s">
        <v>87</v>
      </c>
      <c r="K9878" t="s">
        <v>82</v>
      </c>
      <c r="L9878" t="s">
        <v>155</v>
      </c>
      <c r="M9878">
        <v>2024</v>
      </c>
      <c r="N9878" t="s">
        <v>84</v>
      </c>
      <c r="O9878" t="s">
        <v>324</v>
      </c>
      <c r="P9878" t="s">
        <v>86</v>
      </c>
    </row>
    <row r="9879" spans="1:16" x14ac:dyDescent="0.45">
      <c r="A9879">
        <v>9878</v>
      </c>
      <c r="B9879" s="10">
        <v>45648</v>
      </c>
      <c r="C9879">
        <v>8288</v>
      </c>
      <c r="D9879" t="s">
        <v>89</v>
      </c>
      <c r="E9879">
        <v>37</v>
      </c>
      <c r="F9879" t="s">
        <v>5</v>
      </c>
      <c r="G9879">
        <v>3</v>
      </c>
      <c r="H9879">
        <v>1008.48</v>
      </c>
      <c r="I9879">
        <v>3025.44</v>
      </c>
      <c r="J9879" t="s">
        <v>97</v>
      </c>
      <c r="K9879" t="s">
        <v>82</v>
      </c>
      <c r="L9879" t="s">
        <v>155</v>
      </c>
      <c r="M9879">
        <v>2024</v>
      </c>
      <c r="N9879" t="s">
        <v>84</v>
      </c>
      <c r="O9879" t="s">
        <v>6431</v>
      </c>
      <c r="P9879" t="s">
        <v>86</v>
      </c>
    </row>
    <row r="9880" spans="1:16" x14ac:dyDescent="0.45">
      <c r="A9880">
        <v>9879</v>
      </c>
      <c r="B9880" s="10">
        <v>45648</v>
      </c>
      <c r="C9880">
        <v>7862</v>
      </c>
      <c r="D9880" t="s">
        <v>80</v>
      </c>
      <c r="E9880">
        <v>52</v>
      </c>
      <c r="F9880" t="s">
        <v>6</v>
      </c>
      <c r="G9880">
        <v>5</v>
      </c>
      <c r="H9880">
        <v>3151.19</v>
      </c>
      <c r="I9880">
        <v>15755.95</v>
      </c>
      <c r="J9880" t="s">
        <v>93</v>
      </c>
      <c r="K9880" t="s">
        <v>82</v>
      </c>
      <c r="L9880" t="s">
        <v>155</v>
      </c>
      <c r="M9880">
        <v>2024</v>
      </c>
      <c r="N9880" t="s">
        <v>84</v>
      </c>
      <c r="O9880" t="s">
        <v>4378</v>
      </c>
      <c r="P9880" t="s">
        <v>86</v>
      </c>
    </row>
    <row r="9881" spans="1:16" x14ac:dyDescent="0.45">
      <c r="A9881">
        <v>9880</v>
      </c>
      <c r="B9881" s="10">
        <v>45648</v>
      </c>
      <c r="C9881">
        <v>4653</v>
      </c>
      <c r="D9881" t="s">
        <v>89</v>
      </c>
      <c r="E9881">
        <v>27</v>
      </c>
      <c r="F9881" t="s">
        <v>7</v>
      </c>
      <c r="G9881">
        <v>2</v>
      </c>
      <c r="H9881">
        <v>4337</v>
      </c>
      <c r="I9881">
        <v>8674</v>
      </c>
      <c r="J9881" t="s">
        <v>87</v>
      </c>
      <c r="K9881" t="s">
        <v>82</v>
      </c>
      <c r="L9881" t="s">
        <v>155</v>
      </c>
      <c r="M9881">
        <v>2024</v>
      </c>
      <c r="N9881" t="s">
        <v>84</v>
      </c>
      <c r="O9881" t="s">
        <v>3896</v>
      </c>
      <c r="P9881" t="s">
        <v>86</v>
      </c>
    </row>
    <row r="9882" spans="1:16" x14ac:dyDescent="0.45">
      <c r="A9882">
        <v>9881</v>
      </c>
      <c r="B9882" s="10">
        <v>45648</v>
      </c>
      <c r="C9882">
        <v>7639</v>
      </c>
      <c r="D9882" t="s">
        <v>80</v>
      </c>
      <c r="E9882">
        <v>45</v>
      </c>
      <c r="F9882" t="s">
        <v>9</v>
      </c>
      <c r="G9882">
        <v>5</v>
      </c>
      <c r="H9882">
        <v>2044</v>
      </c>
      <c r="I9882">
        <v>10220</v>
      </c>
      <c r="J9882" t="s">
        <v>93</v>
      </c>
      <c r="K9882" t="s">
        <v>82</v>
      </c>
      <c r="L9882" t="s">
        <v>155</v>
      </c>
      <c r="M9882">
        <v>2024</v>
      </c>
      <c r="N9882" t="s">
        <v>668</v>
      </c>
      <c r="O9882" t="s">
        <v>9795</v>
      </c>
      <c r="P9882" t="s">
        <v>86</v>
      </c>
    </row>
    <row r="9883" spans="1:16" x14ac:dyDescent="0.45">
      <c r="A9883">
        <v>9882</v>
      </c>
      <c r="B9883" s="10">
        <v>45648</v>
      </c>
      <c r="C9883">
        <v>1496</v>
      </c>
      <c r="D9883" t="s">
        <v>80</v>
      </c>
      <c r="E9883">
        <v>32</v>
      </c>
      <c r="F9883" t="s">
        <v>102</v>
      </c>
      <c r="G9883">
        <v>2</v>
      </c>
      <c r="H9883">
        <v>4770.6499999999996</v>
      </c>
      <c r="I9883">
        <v>9541.2999999999993</v>
      </c>
      <c r="J9883" t="s">
        <v>87</v>
      </c>
      <c r="K9883" t="s">
        <v>82</v>
      </c>
      <c r="L9883" t="s">
        <v>155</v>
      </c>
      <c r="M9883">
        <v>2024</v>
      </c>
      <c r="N9883" t="s">
        <v>84</v>
      </c>
      <c r="O9883" t="s">
        <v>3897</v>
      </c>
      <c r="P9883" t="s">
        <v>86</v>
      </c>
    </row>
    <row r="9884" spans="1:16" x14ac:dyDescent="0.45">
      <c r="A9884">
        <v>9883</v>
      </c>
      <c r="B9884" s="10">
        <v>45648</v>
      </c>
      <c r="C9884">
        <v>1504</v>
      </c>
      <c r="D9884" t="s">
        <v>89</v>
      </c>
      <c r="E9884">
        <v>53</v>
      </c>
      <c r="F9884" t="s">
        <v>102</v>
      </c>
      <c r="G9884">
        <v>3</v>
      </c>
      <c r="H9884">
        <v>429.25</v>
      </c>
      <c r="I9884">
        <v>1287.75</v>
      </c>
      <c r="J9884" t="s">
        <v>93</v>
      </c>
      <c r="K9884" t="s">
        <v>567</v>
      </c>
      <c r="L9884" t="s">
        <v>155</v>
      </c>
      <c r="M9884">
        <v>2024</v>
      </c>
      <c r="N9884" t="s">
        <v>84</v>
      </c>
      <c r="O9884" t="s">
        <v>7583</v>
      </c>
      <c r="P9884" t="s">
        <v>86</v>
      </c>
    </row>
    <row r="9885" spans="1:16" x14ac:dyDescent="0.45">
      <c r="A9885">
        <v>9884</v>
      </c>
      <c r="B9885" s="10">
        <v>45648</v>
      </c>
      <c r="C9885">
        <v>8699</v>
      </c>
      <c r="D9885" t="s">
        <v>89</v>
      </c>
      <c r="E9885">
        <v>18</v>
      </c>
      <c r="F9885" t="s">
        <v>9</v>
      </c>
      <c r="G9885">
        <v>2</v>
      </c>
      <c r="H9885">
        <v>2955.28</v>
      </c>
      <c r="I9885">
        <v>5910.56</v>
      </c>
      <c r="J9885" t="s">
        <v>95</v>
      </c>
      <c r="K9885" t="s">
        <v>82</v>
      </c>
      <c r="L9885" t="s">
        <v>155</v>
      </c>
      <c r="M9885">
        <v>2024</v>
      </c>
      <c r="N9885" t="s">
        <v>84</v>
      </c>
      <c r="O9885" t="s">
        <v>2652</v>
      </c>
      <c r="P9885" t="s">
        <v>86</v>
      </c>
    </row>
    <row r="9886" spans="1:16" x14ac:dyDescent="0.45">
      <c r="A9886">
        <v>9885</v>
      </c>
      <c r="B9886" s="10">
        <v>45648</v>
      </c>
      <c r="C9886">
        <v>6733</v>
      </c>
      <c r="D9886" t="s">
        <v>89</v>
      </c>
      <c r="E9886">
        <v>39</v>
      </c>
      <c r="F9886" t="s">
        <v>7</v>
      </c>
      <c r="G9886">
        <v>1</v>
      </c>
      <c r="H9886">
        <v>3898.06</v>
      </c>
      <c r="I9886">
        <v>3898.06</v>
      </c>
      <c r="J9886" t="s">
        <v>97</v>
      </c>
      <c r="K9886" t="s">
        <v>82</v>
      </c>
      <c r="L9886" t="s">
        <v>155</v>
      </c>
      <c r="M9886">
        <v>2024</v>
      </c>
      <c r="N9886" t="s">
        <v>668</v>
      </c>
      <c r="O9886" t="s">
        <v>3250</v>
      </c>
      <c r="P9886" t="s">
        <v>86</v>
      </c>
    </row>
    <row r="9887" spans="1:16" x14ac:dyDescent="0.45">
      <c r="A9887">
        <v>9886</v>
      </c>
      <c r="B9887" s="10">
        <v>45648</v>
      </c>
      <c r="C9887">
        <v>9055</v>
      </c>
      <c r="D9887" t="s">
        <v>80</v>
      </c>
      <c r="E9887">
        <v>44</v>
      </c>
      <c r="F9887" t="s">
        <v>5</v>
      </c>
      <c r="G9887">
        <v>5</v>
      </c>
      <c r="H9887">
        <v>1048.94</v>
      </c>
      <c r="I9887">
        <v>5244.7</v>
      </c>
      <c r="J9887" t="s">
        <v>97</v>
      </c>
      <c r="K9887" t="s">
        <v>82</v>
      </c>
      <c r="L9887" t="s">
        <v>155</v>
      </c>
      <c r="M9887">
        <v>2024</v>
      </c>
      <c r="N9887" t="s">
        <v>84</v>
      </c>
      <c r="O9887" t="s">
        <v>8938</v>
      </c>
      <c r="P9887" t="s">
        <v>748</v>
      </c>
    </row>
    <row r="9888" spans="1:16" x14ac:dyDescent="0.45">
      <c r="A9888">
        <v>9887</v>
      </c>
      <c r="B9888" s="10">
        <v>45648</v>
      </c>
      <c r="C9888">
        <v>4216</v>
      </c>
      <c r="D9888" t="s">
        <v>89</v>
      </c>
      <c r="E9888">
        <v>46</v>
      </c>
      <c r="F9888" t="s">
        <v>8</v>
      </c>
      <c r="G9888">
        <v>1</v>
      </c>
      <c r="H9888">
        <v>336.39</v>
      </c>
      <c r="I9888">
        <v>336.39</v>
      </c>
      <c r="J9888" t="s">
        <v>93</v>
      </c>
      <c r="K9888" t="s">
        <v>567</v>
      </c>
      <c r="L9888" t="s">
        <v>155</v>
      </c>
      <c r="M9888">
        <v>2024</v>
      </c>
      <c r="N9888" t="s">
        <v>84</v>
      </c>
      <c r="O9888" t="s">
        <v>7869</v>
      </c>
      <c r="P9888" t="s">
        <v>86</v>
      </c>
    </row>
    <row r="9889" spans="1:16" x14ac:dyDescent="0.45">
      <c r="A9889">
        <v>9888</v>
      </c>
      <c r="B9889" s="10">
        <v>45648</v>
      </c>
      <c r="C9889">
        <v>6688</v>
      </c>
      <c r="D9889" t="s">
        <v>80</v>
      </c>
      <c r="E9889">
        <v>32</v>
      </c>
      <c r="F9889" t="s">
        <v>7</v>
      </c>
      <c r="G9889">
        <v>1</v>
      </c>
      <c r="H9889">
        <v>445.49</v>
      </c>
      <c r="I9889">
        <v>445.49</v>
      </c>
      <c r="J9889" t="s">
        <v>87</v>
      </c>
      <c r="K9889" t="s">
        <v>567</v>
      </c>
      <c r="L9889" t="s">
        <v>155</v>
      </c>
      <c r="M9889">
        <v>2024</v>
      </c>
      <c r="N9889" t="s">
        <v>84</v>
      </c>
      <c r="O9889" t="s">
        <v>8285</v>
      </c>
      <c r="P9889" t="s">
        <v>86</v>
      </c>
    </row>
    <row r="9890" spans="1:16" x14ac:dyDescent="0.45">
      <c r="A9890">
        <v>9889</v>
      </c>
      <c r="B9890" s="10">
        <v>45648</v>
      </c>
      <c r="C9890">
        <v>5364</v>
      </c>
      <c r="D9890" t="s">
        <v>89</v>
      </c>
      <c r="E9890">
        <v>27</v>
      </c>
      <c r="F9890" t="s">
        <v>6</v>
      </c>
      <c r="G9890">
        <v>3</v>
      </c>
      <c r="H9890">
        <v>1630.18</v>
      </c>
      <c r="I9890">
        <v>4890.54</v>
      </c>
      <c r="J9890" t="s">
        <v>87</v>
      </c>
      <c r="K9890" t="s">
        <v>82</v>
      </c>
      <c r="L9890" t="s">
        <v>155</v>
      </c>
      <c r="M9890">
        <v>2024</v>
      </c>
      <c r="N9890" t="s">
        <v>84</v>
      </c>
      <c r="O9890" t="s">
        <v>6215</v>
      </c>
      <c r="P9890" t="s">
        <v>86</v>
      </c>
    </row>
    <row r="9891" spans="1:16" x14ac:dyDescent="0.45">
      <c r="A9891">
        <v>9890</v>
      </c>
      <c r="B9891" s="10">
        <v>45648</v>
      </c>
      <c r="C9891">
        <v>7042</v>
      </c>
      <c r="D9891" t="s">
        <v>89</v>
      </c>
      <c r="E9891">
        <v>37</v>
      </c>
      <c r="F9891" t="s">
        <v>7</v>
      </c>
      <c r="G9891">
        <v>3</v>
      </c>
      <c r="H9891">
        <v>1154.7</v>
      </c>
      <c r="I9891">
        <v>3464.1</v>
      </c>
      <c r="J9891" t="s">
        <v>97</v>
      </c>
      <c r="K9891" t="s">
        <v>82</v>
      </c>
      <c r="L9891" t="s">
        <v>155</v>
      </c>
      <c r="M9891">
        <v>2024</v>
      </c>
      <c r="N9891" t="s">
        <v>668</v>
      </c>
      <c r="O9891" t="s">
        <v>9273</v>
      </c>
      <c r="P9891" t="s">
        <v>748</v>
      </c>
    </row>
    <row r="9892" spans="1:16" x14ac:dyDescent="0.45">
      <c r="A9892">
        <v>9891</v>
      </c>
      <c r="B9892" s="10">
        <v>45649</v>
      </c>
      <c r="C9892">
        <v>2477</v>
      </c>
      <c r="D9892" t="s">
        <v>80</v>
      </c>
      <c r="E9892">
        <v>39</v>
      </c>
      <c r="F9892" t="s">
        <v>102</v>
      </c>
      <c r="G9892">
        <v>1</v>
      </c>
      <c r="H9892">
        <v>1158.26</v>
      </c>
      <c r="I9892">
        <v>1158.26</v>
      </c>
      <c r="J9892" t="s">
        <v>97</v>
      </c>
      <c r="K9892" t="s">
        <v>567</v>
      </c>
      <c r="L9892" t="s">
        <v>155</v>
      </c>
      <c r="M9892">
        <v>2024</v>
      </c>
      <c r="N9892" t="s">
        <v>84</v>
      </c>
      <c r="O9892" t="s">
        <v>666</v>
      </c>
      <c r="P9892" t="s">
        <v>86</v>
      </c>
    </row>
    <row r="9893" spans="1:16" x14ac:dyDescent="0.45">
      <c r="A9893">
        <v>9892</v>
      </c>
      <c r="B9893" s="10">
        <v>45649</v>
      </c>
      <c r="C9893">
        <v>5960</v>
      </c>
      <c r="D9893" t="s">
        <v>89</v>
      </c>
      <c r="E9893">
        <v>26</v>
      </c>
      <c r="F9893" t="s">
        <v>102</v>
      </c>
      <c r="G9893">
        <v>2</v>
      </c>
      <c r="H9893">
        <v>2319.6799999999998</v>
      </c>
      <c r="I9893">
        <v>4639.3599999999997</v>
      </c>
      <c r="J9893" t="s">
        <v>87</v>
      </c>
      <c r="K9893" t="s">
        <v>82</v>
      </c>
      <c r="L9893" t="s">
        <v>155</v>
      </c>
      <c r="M9893">
        <v>2024</v>
      </c>
      <c r="N9893" t="s">
        <v>84</v>
      </c>
      <c r="O9893" t="s">
        <v>3898</v>
      </c>
      <c r="P9893" t="s">
        <v>86</v>
      </c>
    </row>
    <row r="9894" spans="1:16" x14ac:dyDescent="0.45">
      <c r="A9894">
        <v>9893</v>
      </c>
      <c r="B9894" s="10">
        <v>45649</v>
      </c>
      <c r="C9894">
        <v>3397</v>
      </c>
      <c r="D9894" t="s">
        <v>89</v>
      </c>
      <c r="E9894">
        <v>49</v>
      </c>
      <c r="F9894" t="s">
        <v>5</v>
      </c>
      <c r="G9894">
        <v>3</v>
      </c>
      <c r="H9894">
        <v>470.42</v>
      </c>
      <c r="I9894">
        <v>1411.26</v>
      </c>
      <c r="J9894" t="s">
        <v>93</v>
      </c>
      <c r="K9894" t="s">
        <v>567</v>
      </c>
      <c r="L9894" t="s">
        <v>155</v>
      </c>
      <c r="M9894">
        <v>2024</v>
      </c>
      <c r="N9894" t="s">
        <v>84</v>
      </c>
      <c r="O9894" t="s">
        <v>7584</v>
      </c>
      <c r="P9894" t="s">
        <v>86</v>
      </c>
    </row>
    <row r="9895" spans="1:16" x14ac:dyDescent="0.45">
      <c r="A9895">
        <v>9894</v>
      </c>
      <c r="B9895" s="10">
        <v>45649</v>
      </c>
      <c r="C9895">
        <v>9301</v>
      </c>
      <c r="D9895" t="s">
        <v>89</v>
      </c>
      <c r="E9895">
        <v>34</v>
      </c>
      <c r="F9895" t="s">
        <v>6</v>
      </c>
      <c r="G9895">
        <v>5</v>
      </c>
      <c r="H9895">
        <v>4977.7299999999996</v>
      </c>
      <c r="I9895">
        <v>24888.65</v>
      </c>
      <c r="J9895" t="s">
        <v>87</v>
      </c>
      <c r="K9895" t="s">
        <v>82</v>
      </c>
      <c r="L9895" t="s">
        <v>155</v>
      </c>
      <c r="M9895">
        <v>2024</v>
      </c>
      <c r="N9895" t="s">
        <v>84</v>
      </c>
      <c r="O9895" t="s">
        <v>9030</v>
      </c>
      <c r="P9895" t="s">
        <v>748</v>
      </c>
    </row>
    <row r="9896" spans="1:16" x14ac:dyDescent="0.45">
      <c r="A9896">
        <v>9895</v>
      </c>
      <c r="B9896" s="10">
        <v>45649</v>
      </c>
      <c r="C9896">
        <v>9841</v>
      </c>
      <c r="D9896" t="s">
        <v>89</v>
      </c>
      <c r="E9896">
        <v>59</v>
      </c>
      <c r="F9896" t="s">
        <v>5</v>
      </c>
      <c r="G9896">
        <v>1</v>
      </c>
      <c r="H9896">
        <v>3494.25</v>
      </c>
      <c r="I9896">
        <v>3494.25</v>
      </c>
      <c r="J9896" t="s">
        <v>81</v>
      </c>
      <c r="K9896" t="s">
        <v>82</v>
      </c>
      <c r="L9896" t="s">
        <v>155</v>
      </c>
      <c r="M9896">
        <v>2024</v>
      </c>
      <c r="N9896" t="s">
        <v>84</v>
      </c>
      <c r="O9896" t="s">
        <v>5983</v>
      </c>
      <c r="P9896" t="s">
        <v>86</v>
      </c>
    </row>
    <row r="9897" spans="1:16" x14ac:dyDescent="0.45">
      <c r="A9897">
        <v>9896</v>
      </c>
      <c r="B9897" s="10">
        <v>45649</v>
      </c>
      <c r="C9897">
        <v>7194</v>
      </c>
      <c r="D9897" t="s">
        <v>89</v>
      </c>
      <c r="E9897">
        <v>36</v>
      </c>
      <c r="F9897" t="s">
        <v>5</v>
      </c>
      <c r="G9897">
        <v>5</v>
      </c>
      <c r="H9897">
        <v>199.95</v>
      </c>
      <c r="I9897">
        <v>999.75</v>
      </c>
      <c r="J9897" t="s">
        <v>97</v>
      </c>
      <c r="K9897" t="s">
        <v>567</v>
      </c>
      <c r="L9897" t="s">
        <v>155</v>
      </c>
      <c r="M9897">
        <v>2024</v>
      </c>
      <c r="N9897" t="s">
        <v>84</v>
      </c>
      <c r="O9897" t="s">
        <v>7655</v>
      </c>
      <c r="P9897" t="s">
        <v>86</v>
      </c>
    </row>
    <row r="9898" spans="1:16" x14ac:dyDescent="0.45">
      <c r="A9898">
        <v>9897</v>
      </c>
      <c r="B9898" s="10">
        <v>45649</v>
      </c>
      <c r="C9898">
        <v>8570</v>
      </c>
      <c r="D9898" t="s">
        <v>80</v>
      </c>
      <c r="E9898">
        <v>57</v>
      </c>
      <c r="F9898" t="s">
        <v>9</v>
      </c>
      <c r="G9898">
        <v>5</v>
      </c>
      <c r="H9898">
        <v>3474.93</v>
      </c>
      <c r="I9898">
        <v>17374.650000000001</v>
      </c>
      <c r="J9898" t="s">
        <v>81</v>
      </c>
      <c r="K9898" t="s">
        <v>82</v>
      </c>
      <c r="L9898" t="s">
        <v>155</v>
      </c>
      <c r="M9898">
        <v>2024</v>
      </c>
      <c r="N9898" t="s">
        <v>84</v>
      </c>
      <c r="O9898" t="s">
        <v>9118</v>
      </c>
      <c r="P9898" t="s">
        <v>748</v>
      </c>
    </row>
    <row r="9899" spans="1:16" x14ac:dyDescent="0.45">
      <c r="A9899">
        <v>9898</v>
      </c>
      <c r="B9899" s="10">
        <v>45649</v>
      </c>
      <c r="C9899">
        <v>8730</v>
      </c>
      <c r="D9899" t="s">
        <v>89</v>
      </c>
      <c r="E9899">
        <v>44</v>
      </c>
      <c r="F9899" t="s">
        <v>8</v>
      </c>
      <c r="G9899">
        <v>5</v>
      </c>
      <c r="H9899">
        <v>3969.55</v>
      </c>
      <c r="I9899">
        <v>19847.75</v>
      </c>
      <c r="J9899" t="s">
        <v>97</v>
      </c>
      <c r="K9899" t="s">
        <v>82</v>
      </c>
      <c r="L9899" t="s">
        <v>155</v>
      </c>
      <c r="M9899">
        <v>2024</v>
      </c>
      <c r="N9899" t="s">
        <v>84</v>
      </c>
      <c r="O9899" t="s">
        <v>4611</v>
      </c>
      <c r="P9899" t="s">
        <v>86</v>
      </c>
    </row>
    <row r="9900" spans="1:16" x14ac:dyDescent="0.45">
      <c r="A9900">
        <v>9899</v>
      </c>
      <c r="B9900" s="10">
        <v>45649</v>
      </c>
      <c r="C9900">
        <v>2499</v>
      </c>
      <c r="D9900" t="s">
        <v>80</v>
      </c>
      <c r="E9900">
        <v>54</v>
      </c>
      <c r="F9900" t="s">
        <v>8</v>
      </c>
      <c r="G9900">
        <v>1</v>
      </c>
      <c r="H9900">
        <v>994.27</v>
      </c>
      <c r="I9900">
        <v>994.27</v>
      </c>
      <c r="J9900" t="s">
        <v>93</v>
      </c>
      <c r="K9900" t="s">
        <v>567</v>
      </c>
      <c r="L9900" t="s">
        <v>155</v>
      </c>
      <c r="M9900">
        <v>2024</v>
      </c>
      <c r="N9900" t="s">
        <v>84</v>
      </c>
      <c r="O9900" t="s">
        <v>7870</v>
      </c>
      <c r="P9900" t="s">
        <v>86</v>
      </c>
    </row>
    <row r="9901" spans="1:16" x14ac:dyDescent="0.45">
      <c r="A9901">
        <v>9900</v>
      </c>
      <c r="B9901" s="10">
        <v>45649</v>
      </c>
      <c r="C9901">
        <v>8235</v>
      </c>
      <c r="D9901" t="s">
        <v>89</v>
      </c>
      <c r="E9901">
        <v>51</v>
      </c>
      <c r="F9901" t="s">
        <v>6</v>
      </c>
      <c r="G9901">
        <v>4</v>
      </c>
      <c r="H9901">
        <v>4209.37</v>
      </c>
      <c r="I9901">
        <v>16837.48</v>
      </c>
      <c r="J9901" t="s">
        <v>93</v>
      </c>
      <c r="K9901" t="s">
        <v>82</v>
      </c>
      <c r="L9901" t="s">
        <v>155</v>
      </c>
      <c r="M9901">
        <v>2024</v>
      </c>
      <c r="N9901" t="s">
        <v>84</v>
      </c>
      <c r="O9901" t="s">
        <v>2218</v>
      </c>
      <c r="P9901" t="s">
        <v>86</v>
      </c>
    </row>
    <row r="9902" spans="1:16" x14ac:dyDescent="0.45">
      <c r="A9902">
        <v>9901</v>
      </c>
      <c r="B9902" s="10">
        <v>45649</v>
      </c>
      <c r="C9902">
        <v>1595</v>
      </c>
      <c r="D9902" t="s">
        <v>89</v>
      </c>
      <c r="E9902">
        <v>64</v>
      </c>
      <c r="F9902" t="s">
        <v>5</v>
      </c>
      <c r="G9902">
        <v>3</v>
      </c>
      <c r="H9902">
        <v>3078.24</v>
      </c>
      <c r="I9902">
        <v>9234.7199999999993</v>
      </c>
      <c r="J9902" t="s">
        <v>81</v>
      </c>
      <c r="K9902" t="s">
        <v>82</v>
      </c>
      <c r="L9902" t="s">
        <v>155</v>
      </c>
      <c r="M9902">
        <v>2024</v>
      </c>
      <c r="N9902" t="s">
        <v>84</v>
      </c>
      <c r="O9902" t="s">
        <v>6823</v>
      </c>
      <c r="P9902" t="s">
        <v>86</v>
      </c>
    </row>
    <row r="9903" spans="1:16" x14ac:dyDescent="0.45">
      <c r="A9903">
        <v>9902</v>
      </c>
      <c r="B9903" s="10">
        <v>45649</v>
      </c>
      <c r="C9903">
        <v>1978</v>
      </c>
      <c r="D9903" t="s">
        <v>80</v>
      </c>
      <c r="E9903">
        <v>27</v>
      </c>
      <c r="F9903" t="s">
        <v>102</v>
      </c>
      <c r="G9903">
        <v>5</v>
      </c>
      <c r="H9903">
        <v>4113.24</v>
      </c>
      <c r="I9903">
        <v>20566.2</v>
      </c>
      <c r="J9903" t="s">
        <v>87</v>
      </c>
      <c r="K9903" t="s">
        <v>82</v>
      </c>
      <c r="L9903" t="s">
        <v>155</v>
      </c>
      <c r="M9903">
        <v>2024</v>
      </c>
      <c r="N9903" t="s">
        <v>84</v>
      </c>
      <c r="O9903" t="s">
        <v>9031</v>
      </c>
      <c r="P9903" t="s">
        <v>748</v>
      </c>
    </row>
    <row r="9904" spans="1:16" x14ac:dyDescent="0.45">
      <c r="A9904">
        <v>9903</v>
      </c>
      <c r="B9904" s="10">
        <v>45649</v>
      </c>
      <c r="C9904">
        <v>1730</v>
      </c>
      <c r="D9904" t="s">
        <v>89</v>
      </c>
      <c r="E9904">
        <v>47</v>
      </c>
      <c r="F9904" t="s">
        <v>8</v>
      </c>
      <c r="G9904">
        <v>1</v>
      </c>
      <c r="H9904">
        <v>3597.63</v>
      </c>
      <c r="I9904">
        <v>3597.63</v>
      </c>
      <c r="J9904" t="s">
        <v>93</v>
      </c>
      <c r="K9904" t="s">
        <v>82</v>
      </c>
      <c r="L9904" t="s">
        <v>155</v>
      </c>
      <c r="M9904">
        <v>2024</v>
      </c>
      <c r="N9904" t="s">
        <v>84</v>
      </c>
      <c r="O9904" t="s">
        <v>5747</v>
      </c>
      <c r="P9904" t="s">
        <v>86</v>
      </c>
    </row>
    <row r="9905" spans="1:16" x14ac:dyDescent="0.45">
      <c r="A9905">
        <v>9904</v>
      </c>
      <c r="B9905" s="10">
        <v>45649</v>
      </c>
      <c r="C9905">
        <v>1056</v>
      </c>
      <c r="D9905" t="s">
        <v>89</v>
      </c>
      <c r="E9905">
        <v>38</v>
      </c>
      <c r="F9905" t="s">
        <v>7</v>
      </c>
      <c r="G9905">
        <v>4</v>
      </c>
      <c r="H9905">
        <v>3537.91</v>
      </c>
      <c r="I9905">
        <v>14151.64</v>
      </c>
      <c r="J9905" t="s">
        <v>97</v>
      </c>
      <c r="K9905" t="s">
        <v>82</v>
      </c>
      <c r="L9905" t="s">
        <v>155</v>
      </c>
      <c r="M9905">
        <v>2024</v>
      </c>
      <c r="N9905" t="s">
        <v>84</v>
      </c>
      <c r="O9905" t="s">
        <v>1902</v>
      </c>
      <c r="P9905" t="s">
        <v>86</v>
      </c>
    </row>
    <row r="9906" spans="1:16" x14ac:dyDescent="0.45">
      <c r="A9906">
        <v>9905</v>
      </c>
      <c r="B9906" s="10">
        <v>45650</v>
      </c>
      <c r="C9906">
        <v>3243</v>
      </c>
      <c r="D9906" t="s">
        <v>80</v>
      </c>
      <c r="E9906">
        <v>38</v>
      </c>
      <c r="F9906" t="s">
        <v>9</v>
      </c>
      <c r="G9906">
        <v>1</v>
      </c>
      <c r="H9906">
        <v>833.29</v>
      </c>
      <c r="I9906">
        <v>833.29</v>
      </c>
      <c r="J9906" t="s">
        <v>97</v>
      </c>
      <c r="K9906" t="s">
        <v>567</v>
      </c>
      <c r="L9906" t="s">
        <v>155</v>
      </c>
      <c r="M9906">
        <v>2024</v>
      </c>
      <c r="N9906" t="s">
        <v>84</v>
      </c>
      <c r="O9906" t="s">
        <v>667</v>
      </c>
      <c r="P9906" t="s">
        <v>86</v>
      </c>
    </row>
    <row r="9907" spans="1:16" x14ac:dyDescent="0.45">
      <c r="A9907">
        <v>9906</v>
      </c>
      <c r="B9907" s="10">
        <v>45650</v>
      </c>
      <c r="C9907">
        <v>6879</v>
      </c>
      <c r="D9907" t="s">
        <v>80</v>
      </c>
      <c r="E9907">
        <v>51</v>
      </c>
      <c r="F9907" t="s">
        <v>102</v>
      </c>
      <c r="G9907">
        <v>3</v>
      </c>
      <c r="H9907">
        <v>1613.19</v>
      </c>
      <c r="I9907">
        <v>4839.57</v>
      </c>
      <c r="J9907" t="s">
        <v>93</v>
      </c>
      <c r="K9907" t="s">
        <v>82</v>
      </c>
      <c r="L9907" t="s">
        <v>155</v>
      </c>
      <c r="M9907">
        <v>2024</v>
      </c>
      <c r="N9907" t="s">
        <v>84</v>
      </c>
      <c r="O9907" t="s">
        <v>6646</v>
      </c>
      <c r="P9907" t="s">
        <v>86</v>
      </c>
    </row>
    <row r="9908" spans="1:16" x14ac:dyDescent="0.45">
      <c r="A9908">
        <v>9907</v>
      </c>
      <c r="B9908" s="10">
        <v>45650</v>
      </c>
      <c r="C9908">
        <v>2701</v>
      </c>
      <c r="D9908" t="s">
        <v>89</v>
      </c>
      <c r="E9908">
        <v>26</v>
      </c>
      <c r="F9908" t="s">
        <v>9</v>
      </c>
      <c r="G9908">
        <v>1</v>
      </c>
      <c r="H9908">
        <v>2640.06</v>
      </c>
      <c r="I9908">
        <v>2640.06</v>
      </c>
      <c r="J9908" t="s">
        <v>87</v>
      </c>
      <c r="K9908" t="s">
        <v>82</v>
      </c>
      <c r="L9908" t="s">
        <v>155</v>
      </c>
      <c r="M9908">
        <v>2024</v>
      </c>
      <c r="N9908" t="s">
        <v>84</v>
      </c>
      <c r="O9908" t="s">
        <v>5528</v>
      </c>
      <c r="P9908" t="s">
        <v>86</v>
      </c>
    </row>
    <row r="9909" spans="1:16" x14ac:dyDescent="0.45">
      <c r="A9909">
        <v>9908</v>
      </c>
      <c r="B9909" s="10">
        <v>45650</v>
      </c>
      <c r="C9909">
        <v>8229</v>
      </c>
      <c r="D9909" t="s">
        <v>80</v>
      </c>
      <c r="E9909">
        <v>51</v>
      </c>
      <c r="F9909" t="s">
        <v>7</v>
      </c>
      <c r="G9909">
        <v>2</v>
      </c>
      <c r="H9909">
        <v>607.11</v>
      </c>
      <c r="I9909">
        <v>1214.22</v>
      </c>
      <c r="J9909" t="s">
        <v>93</v>
      </c>
      <c r="K9909" t="s">
        <v>567</v>
      </c>
      <c r="L9909" t="s">
        <v>155</v>
      </c>
      <c r="M9909">
        <v>2024</v>
      </c>
      <c r="N9909" t="s">
        <v>84</v>
      </c>
      <c r="O9909" t="s">
        <v>7285</v>
      </c>
      <c r="P9909" t="s">
        <v>86</v>
      </c>
    </row>
    <row r="9910" spans="1:16" x14ac:dyDescent="0.45">
      <c r="A9910">
        <v>9909</v>
      </c>
      <c r="B9910" s="10">
        <v>45650</v>
      </c>
      <c r="C9910">
        <v>2286</v>
      </c>
      <c r="D9910" t="s">
        <v>80</v>
      </c>
      <c r="E9910">
        <v>29</v>
      </c>
      <c r="F9910" t="s">
        <v>8</v>
      </c>
      <c r="G9910">
        <v>2</v>
      </c>
      <c r="H9910">
        <v>2418.54</v>
      </c>
      <c r="I9910">
        <v>4837.08</v>
      </c>
      <c r="J9910" t="s">
        <v>87</v>
      </c>
      <c r="K9910" t="s">
        <v>82</v>
      </c>
      <c r="L9910" t="s">
        <v>155</v>
      </c>
      <c r="M9910">
        <v>2024</v>
      </c>
      <c r="N9910" t="s">
        <v>84</v>
      </c>
      <c r="O9910" t="s">
        <v>3899</v>
      </c>
      <c r="P9910" t="s">
        <v>86</v>
      </c>
    </row>
    <row r="9911" spans="1:16" x14ac:dyDescent="0.45">
      <c r="A9911">
        <v>9910</v>
      </c>
      <c r="B9911" s="10">
        <v>45650</v>
      </c>
      <c r="C9911">
        <v>9303</v>
      </c>
      <c r="D9911" t="s">
        <v>80</v>
      </c>
      <c r="E9911">
        <v>64</v>
      </c>
      <c r="F9911" t="s">
        <v>9</v>
      </c>
      <c r="G9911">
        <v>5</v>
      </c>
      <c r="H9911">
        <v>2254.33</v>
      </c>
      <c r="I9911">
        <v>11271.65</v>
      </c>
      <c r="J9911" t="s">
        <v>81</v>
      </c>
      <c r="K9911" t="s">
        <v>82</v>
      </c>
      <c r="L9911" t="s">
        <v>155</v>
      </c>
      <c r="M9911">
        <v>2024</v>
      </c>
      <c r="N9911" t="s">
        <v>84</v>
      </c>
      <c r="O9911" t="s">
        <v>4824</v>
      </c>
      <c r="P9911" t="s">
        <v>86</v>
      </c>
    </row>
    <row r="9912" spans="1:16" x14ac:dyDescent="0.45">
      <c r="A9912">
        <v>9911</v>
      </c>
      <c r="B9912" s="10">
        <v>45650</v>
      </c>
      <c r="C9912">
        <v>1947</v>
      </c>
      <c r="D9912" t="s">
        <v>80</v>
      </c>
      <c r="E9912">
        <v>38</v>
      </c>
      <c r="F9912" t="s">
        <v>6</v>
      </c>
      <c r="G9912">
        <v>1</v>
      </c>
      <c r="H9912">
        <v>1198.02</v>
      </c>
      <c r="I9912">
        <v>1198.02</v>
      </c>
      <c r="J9912" t="s">
        <v>97</v>
      </c>
      <c r="K9912" t="s">
        <v>567</v>
      </c>
      <c r="L9912" t="s">
        <v>155</v>
      </c>
      <c r="M9912">
        <v>2024</v>
      </c>
      <c r="N9912" t="s">
        <v>84</v>
      </c>
      <c r="O9912" t="s">
        <v>8005</v>
      </c>
      <c r="P9912" t="s">
        <v>86</v>
      </c>
    </row>
    <row r="9913" spans="1:16" x14ac:dyDescent="0.45">
      <c r="A9913">
        <v>9912</v>
      </c>
      <c r="B9913" s="10">
        <v>45650</v>
      </c>
      <c r="C9913">
        <v>5121</v>
      </c>
      <c r="D9913" t="s">
        <v>89</v>
      </c>
      <c r="E9913">
        <v>37</v>
      </c>
      <c r="F9913" t="s">
        <v>9</v>
      </c>
      <c r="G9913">
        <v>1</v>
      </c>
      <c r="H9913">
        <v>1038.5999999999999</v>
      </c>
      <c r="I9913">
        <v>1038.5999999999999</v>
      </c>
      <c r="J9913" t="s">
        <v>97</v>
      </c>
      <c r="K9913" t="s">
        <v>567</v>
      </c>
      <c r="L9913" t="s">
        <v>155</v>
      </c>
      <c r="M9913">
        <v>2024</v>
      </c>
      <c r="N9913" t="s">
        <v>84</v>
      </c>
      <c r="O9913" t="s">
        <v>8006</v>
      </c>
      <c r="P9913" t="s">
        <v>86</v>
      </c>
    </row>
    <row r="9914" spans="1:16" x14ac:dyDescent="0.45">
      <c r="A9914">
        <v>9913</v>
      </c>
      <c r="B9914" s="10">
        <v>45650</v>
      </c>
      <c r="C9914">
        <v>7553</v>
      </c>
      <c r="D9914" t="s">
        <v>89</v>
      </c>
      <c r="E9914">
        <v>23</v>
      </c>
      <c r="F9914" t="s">
        <v>9</v>
      </c>
      <c r="G9914">
        <v>5</v>
      </c>
      <c r="H9914">
        <v>1274.5</v>
      </c>
      <c r="I9914">
        <v>6372.5</v>
      </c>
      <c r="J9914" t="s">
        <v>95</v>
      </c>
      <c r="K9914" t="s">
        <v>82</v>
      </c>
      <c r="L9914" t="s">
        <v>155</v>
      </c>
      <c r="M9914">
        <v>2024</v>
      </c>
      <c r="N9914" t="s">
        <v>84</v>
      </c>
      <c r="O9914" t="s">
        <v>4987</v>
      </c>
      <c r="P9914" t="s">
        <v>86</v>
      </c>
    </row>
    <row r="9915" spans="1:16" x14ac:dyDescent="0.45">
      <c r="A9915">
        <v>9914</v>
      </c>
      <c r="B9915" s="10">
        <v>45650</v>
      </c>
      <c r="C9915">
        <v>1757</v>
      </c>
      <c r="D9915" t="s">
        <v>80</v>
      </c>
      <c r="E9915">
        <v>62</v>
      </c>
      <c r="F9915" t="s">
        <v>7</v>
      </c>
      <c r="G9915">
        <v>5</v>
      </c>
      <c r="H9915">
        <v>3045.28</v>
      </c>
      <c r="I9915">
        <v>15226.4</v>
      </c>
      <c r="J9915" t="s">
        <v>81</v>
      </c>
      <c r="K9915" t="s">
        <v>82</v>
      </c>
      <c r="L9915" t="s">
        <v>155</v>
      </c>
      <c r="M9915">
        <v>2024</v>
      </c>
      <c r="N9915" t="s">
        <v>84</v>
      </c>
      <c r="O9915" t="s">
        <v>9119</v>
      </c>
      <c r="P9915" t="s">
        <v>748</v>
      </c>
    </row>
    <row r="9916" spans="1:16" x14ac:dyDescent="0.45">
      <c r="A9916">
        <v>9915</v>
      </c>
      <c r="B9916" s="10">
        <v>45650</v>
      </c>
      <c r="C9916">
        <v>6651</v>
      </c>
      <c r="D9916" t="s">
        <v>89</v>
      </c>
      <c r="E9916">
        <v>53</v>
      </c>
      <c r="F9916" t="s">
        <v>102</v>
      </c>
      <c r="G9916">
        <v>4</v>
      </c>
      <c r="H9916">
        <v>2104.0100000000002</v>
      </c>
      <c r="I9916">
        <v>8416.0400000000009</v>
      </c>
      <c r="J9916" t="s">
        <v>93</v>
      </c>
      <c r="K9916" t="s">
        <v>82</v>
      </c>
      <c r="L9916" t="s">
        <v>155</v>
      </c>
      <c r="M9916">
        <v>2024</v>
      </c>
      <c r="N9916" t="s">
        <v>84</v>
      </c>
      <c r="O9916" t="s">
        <v>2219</v>
      </c>
      <c r="P9916" t="s">
        <v>86</v>
      </c>
    </row>
    <row r="9917" spans="1:16" x14ac:dyDescent="0.45">
      <c r="A9917">
        <v>9916</v>
      </c>
      <c r="B9917" s="10">
        <v>45650</v>
      </c>
      <c r="C9917">
        <v>8273</v>
      </c>
      <c r="D9917" t="s">
        <v>80</v>
      </c>
      <c r="E9917">
        <v>29</v>
      </c>
      <c r="F9917" t="s">
        <v>102</v>
      </c>
      <c r="G9917">
        <v>1</v>
      </c>
      <c r="H9917">
        <v>2099.1</v>
      </c>
      <c r="I9917">
        <v>2099.1</v>
      </c>
      <c r="J9917" t="s">
        <v>87</v>
      </c>
      <c r="K9917" t="s">
        <v>82</v>
      </c>
      <c r="L9917" t="s">
        <v>155</v>
      </c>
      <c r="M9917">
        <v>2024</v>
      </c>
      <c r="N9917" t="s">
        <v>84</v>
      </c>
      <c r="O9917" t="s">
        <v>5529</v>
      </c>
      <c r="P9917" t="s">
        <v>86</v>
      </c>
    </row>
    <row r="9918" spans="1:16" x14ac:dyDescent="0.45">
      <c r="A9918">
        <v>9917</v>
      </c>
      <c r="B9918" s="10">
        <v>45650</v>
      </c>
      <c r="C9918">
        <v>4535</v>
      </c>
      <c r="D9918" t="s">
        <v>89</v>
      </c>
      <c r="E9918">
        <v>58</v>
      </c>
      <c r="F9918" t="s">
        <v>7</v>
      </c>
      <c r="G9918">
        <v>3</v>
      </c>
      <c r="H9918">
        <v>949.58</v>
      </c>
      <c r="I9918">
        <v>2848.74</v>
      </c>
      <c r="J9918" t="s">
        <v>81</v>
      </c>
      <c r="K9918" t="s">
        <v>82</v>
      </c>
      <c r="L9918" t="s">
        <v>155</v>
      </c>
      <c r="M9918">
        <v>2024</v>
      </c>
      <c r="N9918" t="s">
        <v>668</v>
      </c>
      <c r="O9918" t="s">
        <v>9274</v>
      </c>
      <c r="P9918" t="s">
        <v>748</v>
      </c>
    </row>
    <row r="9919" spans="1:16" x14ac:dyDescent="0.45">
      <c r="A9919">
        <v>9918</v>
      </c>
      <c r="B9919" s="10">
        <v>45651</v>
      </c>
      <c r="C9919">
        <v>3293</v>
      </c>
      <c r="D9919" t="s">
        <v>89</v>
      </c>
      <c r="E9919">
        <v>48</v>
      </c>
      <c r="F9919" t="s">
        <v>9</v>
      </c>
      <c r="G9919">
        <v>3</v>
      </c>
      <c r="H9919">
        <v>3947.46</v>
      </c>
      <c r="I9919">
        <v>11842.38</v>
      </c>
      <c r="J9919" t="s">
        <v>93</v>
      </c>
      <c r="K9919" t="s">
        <v>82</v>
      </c>
      <c r="L9919" t="s">
        <v>155</v>
      </c>
      <c r="M9919">
        <v>2024</v>
      </c>
      <c r="N9919" t="s">
        <v>668</v>
      </c>
      <c r="O9919" t="s">
        <v>833</v>
      </c>
      <c r="P9919" t="s">
        <v>748</v>
      </c>
    </row>
    <row r="9920" spans="1:16" x14ac:dyDescent="0.45">
      <c r="A9920">
        <v>9919</v>
      </c>
      <c r="B9920" s="10">
        <v>45651</v>
      </c>
      <c r="C9920">
        <v>2104</v>
      </c>
      <c r="D9920" t="s">
        <v>80</v>
      </c>
      <c r="E9920">
        <v>19</v>
      </c>
      <c r="F9920" t="s">
        <v>9</v>
      </c>
      <c r="G9920">
        <v>3</v>
      </c>
      <c r="H9920">
        <v>3516.88</v>
      </c>
      <c r="I9920">
        <v>10550.64</v>
      </c>
      <c r="J9920" t="s">
        <v>95</v>
      </c>
      <c r="K9920" t="s">
        <v>82</v>
      </c>
      <c r="L9920" t="s">
        <v>155</v>
      </c>
      <c r="M9920">
        <v>2024</v>
      </c>
      <c r="N9920" t="s">
        <v>84</v>
      </c>
      <c r="O9920" t="s">
        <v>6963</v>
      </c>
      <c r="P9920" t="s">
        <v>86</v>
      </c>
    </row>
    <row r="9921" spans="1:16" x14ac:dyDescent="0.45">
      <c r="A9921">
        <v>9920</v>
      </c>
      <c r="B9921" s="10">
        <v>45651</v>
      </c>
      <c r="C9921">
        <v>9853</v>
      </c>
      <c r="D9921" t="s">
        <v>80</v>
      </c>
      <c r="E9921">
        <v>33</v>
      </c>
      <c r="F9921" t="s">
        <v>5</v>
      </c>
      <c r="G9921">
        <v>5</v>
      </c>
      <c r="H9921">
        <v>2173.92</v>
      </c>
      <c r="I9921">
        <v>10869.6</v>
      </c>
      <c r="J9921" t="s">
        <v>87</v>
      </c>
      <c r="K9921" t="s">
        <v>82</v>
      </c>
      <c r="L9921" t="s">
        <v>155</v>
      </c>
      <c r="M9921">
        <v>2024</v>
      </c>
      <c r="N9921" t="s">
        <v>84</v>
      </c>
      <c r="O9921" t="s">
        <v>4140</v>
      </c>
      <c r="P9921" t="s">
        <v>86</v>
      </c>
    </row>
    <row r="9922" spans="1:16" x14ac:dyDescent="0.45">
      <c r="A9922">
        <v>9921</v>
      </c>
      <c r="B9922" s="10">
        <v>45651</v>
      </c>
      <c r="C9922">
        <v>1908</v>
      </c>
      <c r="D9922" t="s">
        <v>89</v>
      </c>
      <c r="E9922">
        <v>18</v>
      </c>
      <c r="F9922" t="s">
        <v>6</v>
      </c>
      <c r="G9922">
        <v>5</v>
      </c>
      <c r="H9922">
        <v>753.9</v>
      </c>
      <c r="I9922">
        <v>3769.5</v>
      </c>
      <c r="J9922" t="s">
        <v>95</v>
      </c>
      <c r="K9922" t="s">
        <v>82</v>
      </c>
      <c r="L9922" t="s">
        <v>155</v>
      </c>
      <c r="M9922">
        <v>2024</v>
      </c>
      <c r="N9922" t="s">
        <v>84</v>
      </c>
      <c r="O9922" t="s">
        <v>4988</v>
      </c>
      <c r="P9922" t="s">
        <v>86</v>
      </c>
    </row>
    <row r="9923" spans="1:16" x14ac:dyDescent="0.45">
      <c r="A9923">
        <v>9922</v>
      </c>
      <c r="B9923" s="10">
        <v>45651</v>
      </c>
      <c r="C9923">
        <v>7539</v>
      </c>
      <c r="D9923" t="s">
        <v>89</v>
      </c>
      <c r="E9923">
        <v>21</v>
      </c>
      <c r="F9923" t="s">
        <v>8</v>
      </c>
      <c r="G9923">
        <v>5</v>
      </c>
      <c r="H9923">
        <v>3587.77</v>
      </c>
      <c r="I9923">
        <v>17938.849999999999</v>
      </c>
      <c r="J9923" t="s">
        <v>95</v>
      </c>
      <c r="K9923" t="s">
        <v>82</v>
      </c>
      <c r="L9923" t="s">
        <v>155</v>
      </c>
      <c r="M9923">
        <v>2024</v>
      </c>
      <c r="N9923" t="s">
        <v>668</v>
      </c>
      <c r="O9923" t="s">
        <v>9796</v>
      </c>
      <c r="P9923" t="s">
        <v>86</v>
      </c>
    </row>
    <row r="9924" spans="1:16" x14ac:dyDescent="0.45">
      <c r="A9924">
        <v>9923</v>
      </c>
      <c r="B9924" s="10">
        <v>45651</v>
      </c>
      <c r="C9924">
        <v>5617</v>
      </c>
      <c r="D9924" t="s">
        <v>89</v>
      </c>
      <c r="E9924">
        <v>64</v>
      </c>
      <c r="F9924" t="s">
        <v>8</v>
      </c>
      <c r="G9924">
        <v>3</v>
      </c>
      <c r="H9924">
        <v>4499.28</v>
      </c>
      <c r="I9924">
        <v>13497.84</v>
      </c>
      <c r="J9924" t="s">
        <v>81</v>
      </c>
      <c r="K9924" t="s">
        <v>82</v>
      </c>
      <c r="L9924" t="s">
        <v>155</v>
      </c>
      <c r="M9924">
        <v>2024</v>
      </c>
      <c r="N9924" t="s">
        <v>84</v>
      </c>
      <c r="O9924" t="s">
        <v>6824</v>
      </c>
      <c r="P9924" t="s">
        <v>86</v>
      </c>
    </row>
    <row r="9925" spans="1:16" x14ac:dyDescent="0.45">
      <c r="A9925">
        <v>9924</v>
      </c>
      <c r="B9925" s="10">
        <v>45651</v>
      </c>
      <c r="C9925">
        <v>8069</v>
      </c>
      <c r="D9925" t="s">
        <v>80</v>
      </c>
      <c r="E9925">
        <v>18</v>
      </c>
      <c r="F9925" t="s">
        <v>102</v>
      </c>
      <c r="G9925">
        <v>4</v>
      </c>
      <c r="H9925">
        <v>932.4</v>
      </c>
      <c r="I9925">
        <v>3729.6</v>
      </c>
      <c r="J9925" t="s">
        <v>95</v>
      </c>
      <c r="K9925" t="s">
        <v>82</v>
      </c>
      <c r="L9925" t="s">
        <v>155</v>
      </c>
      <c r="M9925">
        <v>2024</v>
      </c>
      <c r="N9925" t="s">
        <v>84</v>
      </c>
      <c r="O9925" t="s">
        <v>2463</v>
      </c>
      <c r="P9925" t="s">
        <v>86</v>
      </c>
    </row>
    <row r="9926" spans="1:16" x14ac:dyDescent="0.45">
      <c r="A9926">
        <v>9925</v>
      </c>
      <c r="B9926" s="10">
        <v>45651</v>
      </c>
      <c r="C9926">
        <v>3311</v>
      </c>
      <c r="D9926" t="s">
        <v>89</v>
      </c>
      <c r="E9926">
        <v>64</v>
      </c>
      <c r="F9926" t="s">
        <v>7</v>
      </c>
      <c r="G9926">
        <v>2</v>
      </c>
      <c r="H9926">
        <v>3033.17</v>
      </c>
      <c r="I9926">
        <v>6066.34</v>
      </c>
      <c r="J9926" t="s">
        <v>81</v>
      </c>
      <c r="K9926" t="s">
        <v>82</v>
      </c>
      <c r="L9926" t="s">
        <v>155</v>
      </c>
      <c r="M9926">
        <v>2024</v>
      </c>
      <c r="N9926" t="s">
        <v>84</v>
      </c>
      <c r="O9926" t="s">
        <v>3237</v>
      </c>
      <c r="P9926" t="s">
        <v>86</v>
      </c>
    </row>
    <row r="9927" spans="1:16" x14ac:dyDescent="0.45">
      <c r="A9927">
        <v>9926</v>
      </c>
      <c r="B9927" s="10">
        <v>45651</v>
      </c>
      <c r="C9927">
        <v>1789</v>
      </c>
      <c r="D9927" t="s">
        <v>80</v>
      </c>
      <c r="E9927">
        <v>52</v>
      </c>
      <c r="F9927" t="s">
        <v>9</v>
      </c>
      <c r="G9927">
        <v>1</v>
      </c>
      <c r="H9927">
        <v>2150.33</v>
      </c>
      <c r="I9927">
        <v>2150.33</v>
      </c>
      <c r="J9927" t="s">
        <v>93</v>
      </c>
      <c r="K9927" t="s">
        <v>82</v>
      </c>
      <c r="L9927" t="s">
        <v>155</v>
      </c>
      <c r="M9927">
        <v>2024</v>
      </c>
      <c r="N9927" t="s">
        <v>84</v>
      </c>
      <c r="O9927" t="s">
        <v>5748</v>
      </c>
      <c r="P9927" t="s">
        <v>86</v>
      </c>
    </row>
    <row r="9928" spans="1:16" x14ac:dyDescent="0.45">
      <c r="A9928">
        <v>9927</v>
      </c>
      <c r="B9928" s="10">
        <v>45651</v>
      </c>
      <c r="C9928">
        <v>1171</v>
      </c>
      <c r="D9928" t="s">
        <v>80</v>
      </c>
      <c r="E9928">
        <v>30</v>
      </c>
      <c r="F9928" t="s">
        <v>6</v>
      </c>
      <c r="G9928">
        <v>2</v>
      </c>
      <c r="H9928">
        <v>483.87</v>
      </c>
      <c r="I9928">
        <v>967.74</v>
      </c>
      <c r="J9928" t="s">
        <v>87</v>
      </c>
      <c r="K9928" t="s">
        <v>567</v>
      </c>
      <c r="L9928" t="s">
        <v>155</v>
      </c>
      <c r="M9928">
        <v>2024</v>
      </c>
      <c r="N9928" t="s">
        <v>84</v>
      </c>
      <c r="O9928" t="s">
        <v>7134</v>
      </c>
      <c r="P9928" t="s">
        <v>86</v>
      </c>
    </row>
    <row r="9929" spans="1:16" x14ac:dyDescent="0.45">
      <c r="A9929">
        <v>9928</v>
      </c>
      <c r="B9929" s="10">
        <v>45651</v>
      </c>
      <c r="C9929">
        <v>8989</v>
      </c>
      <c r="D9929" t="s">
        <v>80</v>
      </c>
      <c r="E9929">
        <v>62</v>
      </c>
      <c r="F9929" t="s">
        <v>8</v>
      </c>
      <c r="G9929">
        <v>1</v>
      </c>
      <c r="H9929">
        <v>3642.84</v>
      </c>
      <c r="I9929">
        <v>3642.84</v>
      </c>
      <c r="J9929" t="s">
        <v>81</v>
      </c>
      <c r="K9929" t="s">
        <v>82</v>
      </c>
      <c r="L9929" t="s">
        <v>155</v>
      </c>
      <c r="M9929">
        <v>2024</v>
      </c>
      <c r="N9929" t="s">
        <v>84</v>
      </c>
      <c r="O9929" t="s">
        <v>5984</v>
      </c>
      <c r="P9929" t="s">
        <v>86</v>
      </c>
    </row>
    <row r="9930" spans="1:16" x14ac:dyDescent="0.45">
      <c r="A9930">
        <v>9929</v>
      </c>
      <c r="B9930" s="10">
        <v>45651</v>
      </c>
      <c r="C9930">
        <v>2885</v>
      </c>
      <c r="D9930" t="s">
        <v>89</v>
      </c>
      <c r="E9930">
        <v>59</v>
      </c>
      <c r="F9930" t="s">
        <v>7</v>
      </c>
      <c r="G9930">
        <v>5</v>
      </c>
      <c r="H9930">
        <v>402.18</v>
      </c>
      <c r="I9930">
        <v>2010.9</v>
      </c>
      <c r="J9930" t="s">
        <v>81</v>
      </c>
      <c r="K9930" t="s">
        <v>82</v>
      </c>
      <c r="L9930" t="s">
        <v>155</v>
      </c>
      <c r="M9930">
        <v>2024</v>
      </c>
      <c r="N9930" t="s">
        <v>668</v>
      </c>
      <c r="O9930" t="s">
        <v>9797</v>
      </c>
      <c r="P9930" t="s">
        <v>86</v>
      </c>
    </row>
    <row r="9931" spans="1:16" x14ac:dyDescent="0.45">
      <c r="A9931">
        <v>9930</v>
      </c>
      <c r="B9931" s="10">
        <v>45651</v>
      </c>
      <c r="C9931">
        <v>9667</v>
      </c>
      <c r="D9931" t="s">
        <v>80</v>
      </c>
      <c r="E9931">
        <v>48</v>
      </c>
      <c r="F9931" t="s">
        <v>7</v>
      </c>
      <c r="G9931">
        <v>3</v>
      </c>
      <c r="H9931">
        <v>3526.05</v>
      </c>
      <c r="I9931">
        <v>10578.15</v>
      </c>
      <c r="J9931" t="s">
        <v>93</v>
      </c>
      <c r="K9931" t="s">
        <v>82</v>
      </c>
      <c r="L9931" t="s">
        <v>155</v>
      </c>
      <c r="M9931">
        <v>2024</v>
      </c>
      <c r="N9931" t="s">
        <v>668</v>
      </c>
      <c r="O9931" t="s">
        <v>9275</v>
      </c>
      <c r="P9931" t="s">
        <v>748</v>
      </c>
    </row>
    <row r="9932" spans="1:16" x14ac:dyDescent="0.45">
      <c r="A9932">
        <v>9931</v>
      </c>
      <c r="B9932" s="10">
        <v>45651</v>
      </c>
      <c r="C9932">
        <v>2049</v>
      </c>
      <c r="D9932" t="s">
        <v>89</v>
      </c>
      <c r="E9932">
        <v>37</v>
      </c>
      <c r="F9932" t="s">
        <v>9</v>
      </c>
      <c r="G9932">
        <v>2</v>
      </c>
      <c r="H9932">
        <v>1441.71</v>
      </c>
      <c r="I9932">
        <v>2883.42</v>
      </c>
      <c r="J9932" t="s">
        <v>97</v>
      </c>
      <c r="K9932" t="s">
        <v>82</v>
      </c>
      <c r="L9932" t="s">
        <v>155</v>
      </c>
      <c r="M9932">
        <v>2024</v>
      </c>
      <c r="N9932" t="s">
        <v>84</v>
      </c>
      <c r="O9932" t="s">
        <v>2940</v>
      </c>
      <c r="P9932" t="s">
        <v>86</v>
      </c>
    </row>
    <row r="9933" spans="1:16" x14ac:dyDescent="0.45">
      <c r="A9933">
        <v>9932</v>
      </c>
      <c r="B9933" s="10">
        <v>45652</v>
      </c>
      <c r="C9933">
        <v>5129</v>
      </c>
      <c r="D9933" t="s">
        <v>80</v>
      </c>
      <c r="E9933">
        <v>24</v>
      </c>
      <c r="F9933" t="s">
        <v>6</v>
      </c>
      <c r="G9933">
        <v>5</v>
      </c>
      <c r="H9933">
        <v>2850.02</v>
      </c>
      <c r="I9933">
        <v>14250.1</v>
      </c>
      <c r="J9933" t="s">
        <v>95</v>
      </c>
      <c r="K9933" t="s">
        <v>82</v>
      </c>
      <c r="L9933" t="s">
        <v>155</v>
      </c>
      <c r="M9933">
        <v>2024</v>
      </c>
      <c r="N9933" t="s">
        <v>84</v>
      </c>
      <c r="O9933" t="s">
        <v>409</v>
      </c>
      <c r="P9933" t="s">
        <v>86</v>
      </c>
    </row>
    <row r="9934" spans="1:16" x14ac:dyDescent="0.45">
      <c r="A9934">
        <v>9933</v>
      </c>
      <c r="B9934" s="10">
        <v>45652</v>
      </c>
      <c r="C9934">
        <v>2161</v>
      </c>
      <c r="D9934" t="s">
        <v>89</v>
      </c>
      <c r="E9934">
        <v>57</v>
      </c>
      <c r="F9934" t="s">
        <v>7</v>
      </c>
      <c r="G9934">
        <v>1</v>
      </c>
      <c r="H9934">
        <v>844.25</v>
      </c>
      <c r="I9934">
        <v>844.25</v>
      </c>
      <c r="J9934" t="s">
        <v>81</v>
      </c>
      <c r="K9934" t="s">
        <v>567</v>
      </c>
      <c r="L9934" t="s">
        <v>155</v>
      </c>
      <c r="M9934">
        <v>2024</v>
      </c>
      <c r="N9934" t="s">
        <v>84</v>
      </c>
      <c r="O9934" t="s">
        <v>8139</v>
      </c>
      <c r="P9934" t="s">
        <v>86</v>
      </c>
    </row>
    <row r="9935" spans="1:16" x14ac:dyDescent="0.45">
      <c r="A9935">
        <v>9934</v>
      </c>
      <c r="B9935" s="10">
        <v>45652</v>
      </c>
      <c r="C9935">
        <v>1815</v>
      </c>
      <c r="D9935" t="s">
        <v>89</v>
      </c>
      <c r="E9935">
        <v>50</v>
      </c>
      <c r="F9935" t="s">
        <v>8</v>
      </c>
      <c r="G9935">
        <v>2</v>
      </c>
      <c r="H9935">
        <v>1885.94</v>
      </c>
      <c r="I9935">
        <v>3771.88</v>
      </c>
      <c r="J9935" t="s">
        <v>93</v>
      </c>
      <c r="K9935" t="s">
        <v>82</v>
      </c>
      <c r="L9935" t="s">
        <v>155</v>
      </c>
      <c r="M9935">
        <v>2024</v>
      </c>
      <c r="N9935" t="s">
        <v>84</v>
      </c>
      <c r="O9935" t="s">
        <v>3561</v>
      </c>
      <c r="P9935" t="s">
        <v>86</v>
      </c>
    </row>
    <row r="9936" spans="1:16" x14ac:dyDescent="0.45">
      <c r="A9936">
        <v>9935</v>
      </c>
      <c r="B9936" s="10">
        <v>45652</v>
      </c>
      <c r="C9936">
        <v>4766</v>
      </c>
      <c r="D9936" t="s">
        <v>80</v>
      </c>
      <c r="E9936">
        <v>45</v>
      </c>
      <c r="F9936" t="s">
        <v>5</v>
      </c>
      <c r="G9936">
        <v>2</v>
      </c>
      <c r="H9936">
        <v>565.24</v>
      </c>
      <c r="I9936">
        <v>1130.48</v>
      </c>
      <c r="J9936" t="s">
        <v>93</v>
      </c>
      <c r="K9936" t="s">
        <v>567</v>
      </c>
      <c r="L9936" t="s">
        <v>155</v>
      </c>
      <c r="M9936">
        <v>2024</v>
      </c>
      <c r="N9936" t="s">
        <v>84</v>
      </c>
      <c r="O9936" t="s">
        <v>7286</v>
      </c>
      <c r="P9936" t="s">
        <v>86</v>
      </c>
    </row>
    <row r="9937" spans="1:16" x14ac:dyDescent="0.45">
      <c r="A9937">
        <v>9936</v>
      </c>
      <c r="B9937" s="10">
        <v>45652</v>
      </c>
      <c r="C9937">
        <v>9945</v>
      </c>
      <c r="D9937" t="s">
        <v>80</v>
      </c>
      <c r="E9937">
        <v>61</v>
      </c>
      <c r="F9937" t="s">
        <v>8</v>
      </c>
      <c r="G9937">
        <v>2</v>
      </c>
      <c r="H9937">
        <v>2363.15</v>
      </c>
      <c r="I9937">
        <v>4726.3</v>
      </c>
      <c r="J9937" t="s">
        <v>81</v>
      </c>
      <c r="K9937" t="s">
        <v>82</v>
      </c>
      <c r="L9937" t="s">
        <v>155</v>
      </c>
      <c r="M9937">
        <v>2024</v>
      </c>
      <c r="N9937" t="s">
        <v>84</v>
      </c>
      <c r="O9937" t="s">
        <v>3238</v>
      </c>
      <c r="P9937" t="s">
        <v>86</v>
      </c>
    </row>
    <row r="9938" spans="1:16" x14ac:dyDescent="0.45">
      <c r="A9938">
        <v>9937</v>
      </c>
      <c r="B9938" s="10">
        <v>45652</v>
      </c>
      <c r="C9938">
        <v>5661</v>
      </c>
      <c r="D9938" t="s">
        <v>89</v>
      </c>
      <c r="E9938">
        <v>61</v>
      </c>
      <c r="F9938" t="s">
        <v>6</v>
      </c>
      <c r="G9938">
        <v>2</v>
      </c>
      <c r="H9938">
        <v>1105.79</v>
      </c>
      <c r="I9938">
        <v>2211.58</v>
      </c>
      <c r="J9938" t="s">
        <v>81</v>
      </c>
      <c r="K9938" t="s">
        <v>82</v>
      </c>
      <c r="L9938" t="s">
        <v>155</v>
      </c>
      <c r="M9938">
        <v>2024</v>
      </c>
      <c r="N9938" t="s">
        <v>84</v>
      </c>
      <c r="O9938" t="s">
        <v>3239</v>
      </c>
      <c r="P9938" t="s">
        <v>86</v>
      </c>
    </row>
    <row r="9939" spans="1:16" x14ac:dyDescent="0.45">
      <c r="A9939">
        <v>9938</v>
      </c>
      <c r="B9939" s="10">
        <v>45652</v>
      </c>
      <c r="C9939">
        <v>9653</v>
      </c>
      <c r="D9939" t="s">
        <v>89</v>
      </c>
      <c r="E9939">
        <v>37</v>
      </c>
      <c r="F9939" t="s">
        <v>5</v>
      </c>
      <c r="G9939">
        <v>2</v>
      </c>
      <c r="H9939">
        <v>980.26</v>
      </c>
      <c r="I9939">
        <v>1960.52</v>
      </c>
      <c r="J9939" t="s">
        <v>97</v>
      </c>
      <c r="K9939" t="s">
        <v>567</v>
      </c>
      <c r="L9939" t="s">
        <v>155</v>
      </c>
      <c r="M9939">
        <v>2024</v>
      </c>
      <c r="N9939" t="s">
        <v>84</v>
      </c>
      <c r="O9939" t="s">
        <v>7206</v>
      </c>
      <c r="P9939" t="s">
        <v>86</v>
      </c>
    </row>
    <row r="9940" spans="1:16" x14ac:dyDescent="0.45">
      <c r="A9940">
        <v>9939</v>
      </c>
      <c r="B9940" s="10">
        <v>45652</v>
      </c>
      <c r="C9940">
        <v>4239</v>
      </c>
      <c r="D9940" t="s">
        <v>80</v>
      </c>
      <c r="E9940">
        <v>49</v>
      </c>
      <c r="F9940" t="s">
        <v>7</v>
      </c>
      <c r="G9940">
        <v>5</v>
      </c>
      <c r="H9940">
        <v>580.4</v>
      </c>
      <c r="I9940">
        <v>2902</v>
      </c>
      <c r="J9940" t="s">
        <v>93</v>
      </c>
      <c r="K9940" t="s">
        <v>82</v>
      </c>
      <c r="L9940" t="s">
        <v>155</v>
      </c>
      <c r="M9940">
        <v>2024</v>
      </c>
      <c r="N9940" t="s">
        <v>84</v>
      </c>
      <c r="O9940" t="s">
        <v>4379</v>
      </c>
      <c r="P9940" t="s">
        <v>86</v>
      </c>
    </row>
    <row r="9941" spans="1:16" x14ac:dyDescent="0.45">
      <c r="A9941">
        <v>9940</v>
      </c>
      <c r="B9941" s="10">
        <v>45652</v>
      </c>
      <c r="C9941">
        <v>9272</v>
      </c>
      <c r="D9941" t="s">
        <v>80</v>
      </c>
      <c r="E9941">
        <v>26</v>
      </c>
      <c r="F9941" t="s">
        <v>8</v>
      </c>
      <c r="G9941">
        <v>1</v>
      </c>
      <c r="H9941">
        <v>3838.9</v>
      </c>
      <c r="I9941">
        <v>3838.9</v>
      </c>
      <c r="J9941" t="s">
        <v>87</v>
      </c>
      <c r="K9941" t="s">
        <v>82</v>
      </c>
      <c r="L9941" t="s">
        <v>155</v>
      </c>
      <c r="M9941">
        <v>2024</v>
      </c>
      <c r="N9941" t="s">
        <v>668</v>
      </c>
      <c r="O9941" t="s">
        <v>9676</v>
      </c>
      <c r="P9941" t="s">
        <v>86</v>
      </c>
    </row>
    <row r="9942" spans="1:16" x14ac:dyDescent="0.45">
      <c r="A9942">
        <v>9941</v>
      </c>
      <c r="B9942" s="10">
        <v>45652</v>
      </c>
      <c r="C9942">
        <v>3804</v>
      </c>
      <c r="D9942" t="s">
        <v>89</v>
      </c>
      <c r="E9942">
        <v>51</v>
      </c>
      <c r="F9942" t="s">
        <v>9</v>
      </c>
      <c r="G9942">
        <v>1</v>
      </c>
      <c r="H9942">
        <v>3215.62</v>
      </c>
      <c r="I9942">
        <v>3215.62</v>
      </c>
      <c r="J9942" t="s">
        <v>93</v>
      </c>
      <c r="K9942" t="s">
        <v>82</v>
      </c>
      <c r="L9942" t="s">
        <v>155</v>
      </c>
      <c r="M9942">
        <v>2024</v>
      </c>
      <c r="N9942" t="s">
        <v>84</v>
      </c>
      <c r="O9942" t="s">
        <v>5749</v>
      </c>
      <c r="P9942" t="s">
        <v>86</v>
      </c>
    </row>
    <row r="9943" spans="1:16" x14ac:dyDescent="0.45">
      <c r="A9943">
        <v>9942</v>
      </c>
      <c r="B9943" s="10">
        <v>45652</v>
      </c>
      <c r="C9943">
        <v>9031</v>
      </c>
      <c r="D9943" t="s">
        <v>89</v>
      </c>
      <c r="E9943">
        <v>31</v>
      </c>
      <c r="F9943" t="s">
        <v>6</v>
      </c>
      <c r="G9943">
        <v>4</v>
      </c>
      <c r="H9943">
        <v>826.67</v>
      </c>
      <c r="I9943">
        <v>3306.68</v>
      </c>
      <c r="J9943" t="s">
        <v>87</v>
      </c>
      <c r="K9943" t="s">
        <v>82</v>
      </c>
      <c r="L9943" t="s">
        <v>155</v>
      </c>
      <c r="M9943">
        <v>2024</v>
      </c>
      <c r="N9943" t="s">
        <v>84</v>
      </c>
      <c r="O9943" t="s">
        <v>1223</v>
      </c>
      <c r="P9943" t="s">
        <v>86</v>
      </c>
    </row>
    <row r="9944" spans="1:16" x14ac:dyDescent="0.45">
      <c r="A9944">
        <v>9943</v>
      </c>
      <c r="B9944" s="10">
        <v>45652</v>
      </c>
      <c r="C9944">
        <v>1869</v>
      </c>
      <c r="D9944" t="s">
        <v>80</v>
      </c>
      <c r="E9944">
        <v>21</v>
      </c>
      <c r="F9944" t="s">
        <v>7</v>
      </c>
      <c r="G9944">
        <v>3</v>
      </c>
      <c r="H9944">
        <v>2388.5300000000002</v>
      </c>
      <c r="I9944">
        <v>7165.59</v>
      </c>
      <c r="J9944" t="s">
        <v>95</v>
      </c>
      <c r="K9944" t="s">
        <v>82</v>
      </c>
      <c r="L9944" t="s">
        <v>155</v>
      </c>
      <c r="M9944">
        <v>2024</v>
      </c>
      <c r="N9944" t="s">
        <v>84</v>
      </c>
      <c r="O9944" t="s">
        <v>6964</v>
      </c>
      <c r="P9944" t="s">
        <v>86</v>
      </c>
    </row>
    <row r="9945" spans="1:16" x14ac:dyDescent="0.45">
      <c r="A9945">
        <v>9944</v>
      </c>
      <c r="B9945" s="10">
        <v>45652</v>
      </c>
      <c r="C9945">
        <v>6526</v>
      </c>
      <c r="D9945" t="s">
        <v>89</v>
      </c>
      <c r="E9945">
        <v>46</v>
      </c>
      <c r="F9945" t="s">
        <v>9</v>
      </c>
      <c r="G9945">
        <v>2</v>
      </c>
      <c r="H9945">
        <v>3321.38</v>
      </c>
      <c r="I9945">
        <v>6642.76</v>
      </c>
      <c r="J9945" t="s">
        <v>93</v>
      </c>
      <c r="K9945" t="s">
        <v>82</v>
      </c>
      <c r="L9945" t="s">
        <v>155</v>
      </c>
      <c r="M9945">
        <v>2024</v>
      </c>
      <c r="N9945" t="s">
        <v>84</v>
      </c>
      <c r="O9945" t="s">
        <v>3562</v>
      </c>
      <c r="P9945" t="s">
        <v>86</v>
      </c>
    </row>
    <row r="9946" spans="1:16" x14ac:dyDescent="0.45">
      <c r="A9946">
        <v>9945</v>
      </c>
      <c r="B9946" s="10">
        <v>45652</v>
      </c>
      <c r="C9946">
        <v>8741</v>
      </c>
      <c r="D9946" t="s">
        <v>80</v>
      </c>
      <c r="E9946">
        <v>32</v>
      </c>
      <c r="F9946" t="s">
        <v>5</v>
      </c>
      <c r="G9946">
        <v>1</v>
      </c>
      <c r="H9946">
        <v>4396.4399999999996</v>
      </c>
      <c r="I9946">
        <v>4396.4399999999996</v>
      </c>
      <c r="J9946" t="s">
        <v>87</v>
      </c>
      <c r="K9946" t="s">
        <v>82</v>
      </c>
      <c r="L9946" t="s">
        <v>155</v>
      </c>
      <c r="M9946">
        <v>2024</v>
      </c>
      <c r="N9946" t="s">
        <v>84</v>
      </c>
      <c r="O9946" t="s">
        <v>5530</v>
      </c>
      <c r="P9946" t="s">
        <v>86</v>
      </c>
    </row>
    <row r="9947" spans="1:16" x14ac:dyDescent="0.45">
      <c r="A9947">
        <v>9946</v>
      </c>
      <c r="B9947" s="10">
        <v>45653</v>
      </c>
      <c r="C9947">
        <v>5694</v>
      </c>
      <c r="D9947" t="s">
        <v>80</v>
      </c>
      <c r="E9947">
        <v>34</v>
      </c>
      <c r="F9947" t="s">
        <v>102</v>
      </c>
      <c r="G9947">
        <v>3</v>
      </c>
      <c r="H9947">
        <v>344.88</v>
      </c>
      <c r="I9947">
        <v>1034.6400000000001</v>
      </c>
      <c r="J9947" t="s">
        <v>87</v>
      </c>
      <c r="K9947" t="s">
        <v>567</v>
      </c>
      <c r="L9947" t="s">
        <v>155</v>
      </c>
      <c r="M9947">
        <v>2024</v>
      </c>
      <c r="N9947" t="s">
        <v>84</v>
      </c>
      <c r="O9947" t="s">
        <v>834</v>
      </c>
      <c r="P9947" t="s">
        <v>748</v>
      </c>
    </row>
    <row r="9948" spans="1:16" x14ac:dyDescent="0.45">
      <c r="A9948">
        <v>9947</v>
      </c>
      <c r="B9948" s="10">
        <v>45653</v>
      </c>
      <c r="C9948">
        <v>9998</v>
      </c>
      <c r="D9948" t="s">
        <v>80</v>
      </c>
      <c r="E9948">
        <v>36</v>
      </c>
      <c r="F9948" t="s">
        <v>102</v>
      </c>
      <c r="G9948">
        <v>3</v>
      </c>
      <c r="H9948">
        <v>1843.66</v>
      </c>
      <c r="I9948">
        <v>5530.98</v>
      </c>
      <c r="J9948" t="s">
        <v>97</v>
      </c>
      <c r="K9948" t="s">
        <v>82</v>
      </c>
      <c r="L9948" t="s">
        <v>155</v>
      </c>
      <c r="M9948">
        <v>2024</v>
      </c>
      <c r="N9948" t="s">
        <v>84</v>
      </c>
      <c r="O9948" t="s">
        <v>8646</v>
      </c>
      <c r="P9948" t="s">
        <v>748</v>
      </c>
    </row>
    <row r="9949" spans="1:16" x14ac:dyDescent="0.45">
      <c r="A9949">
        <v>9948</v>
      </c>
      <c r="B9949" s="10">
        <v>45653</v>
      </c>
      <c r="C9949">
        <v>2934</v>
      </c>
      <c r="D9949" t="s">
        <v>80</v>
      </c>
      <c r="E9949">
        <v>55</v>
      </c>
      <c r="F9949" t="s">
        <v>5</v>
      </c>
      <c r="G9949">
        <v>5</v>
      </c>
      <c r="H9949">
        <v>3098.97</v>
      </c>
      <c r="I9949">
        <v>15494.85</v>
      </c>
      <c r="J9949" t="s">
        <v>81</v>
      </c>
      <c r="K9949" t="s">
        <v>82</v>
      </c>
      <c r="L9949" t="s">
        <v>155</v>
      </c>
      <c r="M9949">
        <v>2024</v>
      </c>
      <c r="N9949" t="s">
        <v>84</v>
      </c>
      <c r="O9949" t="s">
        <v>9120</v>
      </c>
      <c r="P9949" t="s">
        <v>748</v>
      </c>
    </row>
    <row r="9950" spans="1:16" x14ac:dyDescent="0.45">
      <c r="A9950">
        <v>9949</v>
      </c>
      <c r="B9950" s="10">
        <v>45653</v>
      </c>
      <c r="C9950">
        <v>6172</v>
      </c>
      <c r="D9950" t="s">
        <v>89</v>
      </c>
      <c r="E9950">
        <v>26</v>
      </c>
      <c r="F9950" t="s">
        <v>102</v>
      </c>
      <c r="G9950">
        <v>2</v>
      </c>
      <c r="H9950">
        <v>127.31</v>
      </c>
      <c r="I9950">
        <v>254.62</v>
      </c>
      <c r="J9950" t="s">
        <v>87</v>
      </c>
      <c r="K9950" t="s">
        <v>567</v>
      </c>
      <c r="L9950" t="s">
        <v>155</v>
      </c>
      <c r="M9950">
        <v>2024</v>
      </c>
      <c r="N9950" t="s">
        <v>84</v>
      </c>
      <c r="O9950" t="s">
        <v>7135</v>
      </c>
      <c r="P9950" t="s">
        <v>86</v>
      </c>
    </row>
    <row r="9951" spans="1:16" x14ac:dyDescent="0.45">
      <c r="A9951">
        <v>9950</v>
      </c>
      <c r="B9951" s="10">
        <v>45653</v>
      </c>
      <c r="C9951">
        <v>1703</v>
      </c>
      <c r="D9951" t="s">
        <v>80</v>
      </c>
      <c r="E9951">
        <v>44</v>
      </c>
      <c r="F9951" t="s">
        <v>6</v>
      </c>
      <c r="G9951">
        <v>4</v>
      </c>
      <c r="H9951">
        <v>1255.46</v>
      </c>
      <c r="I9951">
        <v>5021.84</v>
      </c>
      <c r="J9951" t="s">
        <v>97</v>
      </c>
      <c r="K9951" t="s">
        <v>82</v>
      </c>
      <c r="L9951" t="s">
        <v>155</v>
      </c>
      <c r="M9951">
        <v>2024</v>
      </c>
      <c r="N9951" t="s">
        <v>84</v>
      </c>
      <c r="O9951" t="s">
        <v>1903</v>
      </c>
      <c r="P9951" t="s">
        <v>86</v>
      </c>
    </row>
    <row r="9952" spans="1:16" x14ac:dyDescent="0.45">
      <c r="A9952">
        <v>9951</v>
      </c>
      <c r="B9952" s="10">
        <v>45653</v>
      </c>
      <c r="C9952">
        <v>3523</v>
      </c>
      <c r="D9952" t="s">
        <v>80</v>
      </c>
      <c r="E9952">
        <v>32</v>
      </c>
      <c r="F9952" t="s">
        <v>7</v>
      </c>
      <c r="G9952">
        <v>3</v>
      </c>
      <c r="H9952">
        <v>3737.26</v>
      </c>
      <c r="I9952">
        <v>11211.78</v>
      </c>
      <c r="J9952" t="s">
        <v>87</v>
      </c>
      <c r="K9952" t="s">
        <v>82</v>
      </c>
      <c r="L9952" t="s">
        <v>155</v>
      </c>
      <c r="M9952">
        <v>2024</v>
      </c>
      <c r="N9952" t="s">
        <v>84</v>
      </c>
      <c r="O9952" t="s">
        <v>6216</v>
      </c>
      <c r="P9952" t="s">
        <v>86</v>
      </c>
    </row>
    <row r="9953" spans="1:16" x14ac:dyDescent="0.45">
      <c r="A9953">
        <v>9952</v>
      </c>
      <c r="B9953" s="10">
        <v>45653</v>
      </c>
      <c r="C9953">
        <v>3639</v>
      </c>
      <c r="D9953" t="s">
        <v>89</v>
      </c>
      <c r="E9953">
        <v>54</v>
      </c>
      <c r="F9953" t="s">
        <v>7</v>
      </c>
      <c r="G9953">
        <v>5</v>
      </c>
      <c r="H9953">
        <v>1810.9</v>
      </c>
      <c r="I9953">
        <v>9054.5</v>
      </c>
      <c r="J9953" t="s">
        <v>93</v>
      </c>
      <c r="K9953" t="s">
        <v>82</v>
      </c>
      <c r="L9953" t="s">
        <v>155</v>
      </c>
      <c r="M9953">
        <v>2024</v>
      </c>
      <c r="N9953" t="s">
        <v>84</v>
      </c>
      <c r="O9953" t="s">
        <v>4380</v>
      </c>
      <c r="P9953" t="s">
        <v>86</v>
      </c>
    </row>
    <row r="9954" spans="1:16" x14ac:dyDescent="0.45">
      <c r="A9954">
        <v>9953</v>
      </c>
      <c r="B9954" s="10">
        <v>45653</v>
      </c>
      <c r="C9954">
        <v>7159</v>
      </c>
      <c r="D9954" t="s">
        <v>89</v>
      </c>
      <c r="E9954">
        <v>45</v>
      </c>
      <c r="F9954" t="s">
        <v>6</v>
      </c>
      <c r="G9954">
        <v>2</v>
      </c>
      <c r="H9954">
        <v>468.25</v>
      </c>
      <c r="I9954">
        <v>936.5</v>
      </c>
      <c r="J9954" t="s">
        <v>93</v>
      </c>
      <c r="K9954" t="s">
        <v>567</v>
      </c>
      <c r="L9954" t="s">
        <v>155</v>
      </c>
      <c r="M9954">
        <v>2024</v>
      </c>
      <c r="N9954" t="s">
        <v>84</v>
      </c>
      <c r="O9954" t="s">
        <v>7287</v>
      </c>
      <c r="P9954" t="s">
        <v>86</v>
      </c>
    </row>
    <row r="9955" spans="1:16" x14ac:dyDescent="0.45">
      <c r="A9955">
        <v>9954</v>
      </c>
      <c r="B9955" s="10">
        <v>45653</v>
      </c>
      <c r="C9955">
        <v>4909</v>
      </c>
      <c r="D9955" t="s">
        <v>80</v>
      </c>
      <c r="E9955">
        <v>21</v>
      </c>
      <c r="F9955" t="s">
        <v>8</v>
      </c>
      <c r="G9955">
        <v>1</v>
      </c>
      <c r="H9955">
        <v>3151.65</v>
      </c>
      <c r="I9955">
        <v>3151.65</v>
      </c>
      <c r="J9955" t="s">
        <v>95</v>
      </c>
      <c r="K9955" t="s">
        <v>82</v>
      </c>
      <c r="L9955" t="s">
        <v>155</v>
      </c>
      <c r="M9955">
        <v>2024</v>
      </c>
      <c r="N9955" t="s">
        <v>84</v>
      </c>
      <c r="O9955" t="s">
        <v>5124</v>
      </c>
      <c r="P9955" t="s">
        <v>86</v>
      </c>
    </row>
    <row r="9956" spans="1:16" x14ac:dyDescent="0.45">
      <c r="A9956">
        <v>9955</v>
      </c>
      <c r="B9956" s="10">
        <v>45653</v>
      </c>
      <c r="C9956">
        <v>2164</v>
      </c>
      <c r="D9956" t="s">
        <v>80</v>
      </c>
      <c r="E9956">
        <v>38</v>
      </c>
      <c r="F9956" t="s">
        <v>7</v>
      </c>
      <c r="G9956">
        <v>4</v>
      </c>
      <c r="H9956">
        <v>1287.76</v>
      </c>
      <c r="I9956">
        <v>5151.04</v>
      </c>
      <c r="J9956" t="s">
        <v>97</v>
      </c>
      <c r="K9956" t="s">
        <v>82</v>
      </c>
      <c r="L9956" t="s">
        <v>155</v>
      </c>
      <c r="M9956">
        <v>2024</v>
      </c>
      <c r="N9956" t="s">
        <v>84</v>
      </c>
      <c r="O9956" t="s">
        <v>1904</v>
      </c>
      <c r="P9956" t="s">
        <v>86</v>
      </c>
    </row>
    <row r="9957" spans="1:16" x14ac:dyDescent="0.45">
      <c r="A9957">
        <v>9956</v>
      </c>
      <c r="B9957" s="10">
        <v>45653</v>
      </c>
      <c r="C9957">
        <v>1619</v>
      </c>
      <c r="D9957" t="s">
        <v>80</v>
      </c>
      <c r="E9957">
        <v>51</v>
      </c>
      <c r="F9957" t="s">
        <v>102</v>
      </c>
      <c r="G9957">
        <v>2</v>
      </c>
      <c r="H9957">
        <v>3523.19</v>
      </c>
      <c r="I9957">
        <v>7046.38</v>
      </c>
      <c r="J9957" t="s">
        <v>93</v>
      </c>
      <c r="K9957" t="s">
        <v>82</v>
      </c>
      <c r="L9957" t="s">
        <v>155</v>
      </c>
      <c r="M9957">
        <v>2024</v>
      </c>
      <c r="N9957" t="s">
        <v>84</v>
      </c>
      <c r="O9957" t="s">
        <v>3563</v>
      </c>
      <c r="P9957" t="s">
        <v>86</v>
      </c>
    </row>
    <row r="9958" spans="1:16" x14ac:dyDescent="0.45">
      <c r="A9958">
        <v>9957</v>
      </c>
      <c r="B9958" s="10">
        <v>45653</v>
      </c>
      <c r="C9958">
        <v>8982</v>
      </c>
      <c r="D9958" t="s">
        <v>80</v>
      </c>
      <c r="E9958">
        <v>36</v>
      </c>
      <c r="F9958" t="s">
        <v>6</v>
      </c>
      <c r="G9958">
        <v>5</v>
      </c>
      <c r="H9958">
        <v>4505.87</v>
      </c>
      <c r="I9958">
        <v>22529.35</v>
      </c>
      <c r="J9958" t="s">
        <v>97</v>
      </c>
      <c r="K9958" t="s">
        <v>82</v>
      </c>
      <c r="L9958" t="s">
        <v>155</v>
      </c>
      <c r="M9958">
        <v>2024</v>
      </c>
      <c r="N9958" t="s">
        <v>668</v>
      </c>
      <c r="O9958" t="s">
        <v>9798</v>
      </c>
      <c r="P9958" t="s">
        <v>86</v>
      </c>
    </row>
    <row r="9959" spans="1:16" x14ac:dyDescent="0.45">
      <c r="A9959">
        <v>9958</v>
      </c>
      <c r="B9959" s="10">
        <v>45653</v>
      </c>
      <c r="C9959">
        <v>4066</v>
      </c>
      <c r="D9959" t="s">
        <v>80</v>
      </c>
      <c r="E9959">
        <v>54</v>
      </c>
      <c r="F9959" t="s">
        <v>9</v>
      </c>
      <c r="G9959">
        <v>5</v>
      </c>
      <c r="H9959">
        <v>2662.9</v>
      </c>
      <c r="I9959">
        <v>13314.5</v>
      </c>
      <c r="J9959" t="s">
        <v>93</v>
      </c>
      <c r="K9959" t="s">
        <v>82</v>
      </c>
      <c r="L9959" t="s">
        <v>155</v>
      </c>
      <c r="M9959">
        <v>2024</v>
      </c>
      <c r="N9959" t="s">
        <v>84</v>
      </c>
      <c r="O9959" t="s">
        <v>4381</v>
      </c>
      <c r="P9959" t="s">
        <v>86</v>
      </c>
    </row>
    <row r="9960" spans="1:16" x14ac:dyDescent="0.45">
      <c r="A9960">
        <v>9959</v>
      </c>
      <c r="B9960" s="10">
        <v>45654</v>
      </c>
      <c r="C9960">
        <v>5872</v>
      </c>
      <c r="D9960" t="s">
        <v>80</v>
      </c>
      <c r="E9960">
        <v>21</v>
      </c>
      <c r="F9960" t="s">
        <v>8</v>
      </c>
      <c r="G9960">
        <v>5</v>
      </c>
      <c r="H9960">
        <v>3015.76</v>
      </c>
      <c r="I9960">
        <v>15078.8</v>
      </c>
      <c r="J9960" t="s">
        <v>95</v>
      </c>
      <c r="K9960" t="s">
        <v>82</v>
      </c>
      <c r="L9960" t="s">
        <v>155</v>
      </c>
      <c r="M9960">
        <v>2024</v>
      </c>
      <c r="N9960" t="s">
        <v>84</v>
      </c>
      <c r="O9960" t="s">
        <v>835</v>
      </c>
      <c r="P9960" t="s">
        <v>748</v>
      </c>
    </row>
    <row r="9961" spans="1:16" x14ac:dyDescent="0.45">
      <c r="A9961">
        <v>9960</v>
      </c>
      <c r="B9961" s="10">
        <v>45654</v>
      </c>
      <c r="C9961">
        <v>9638</v>
      </c>
      <c r="D9961" t="s">
        <v>89</v>
      </c>
      <c r="E9961">
        <v>54</v>
      </c>
      <c r="F9961" t="s">
        <v>9</v>
      </c>
      <c r="G9961">
        <v>5</v>
      </c>
      <c r="H9961">
        <v>2596.31</v>
      </c>
      <c r="I9961">
        <v>12981.55</v>
      </c>
      <c r="J9961" t="s">
        <v>93</v>
      </c>
      <c r="K9961" t="s">
        <v>82</v>
      </c>
      <c r="L9961" t="s">
        <v>155</v>
      </c>
      <c r="M9961">
        <v>2024</v>
      </c>
      <c r="N9961" t="s">
        <v>84</v>
      </c>
      <c r="O9961" t="s">
        <v>4382</v>
      </c>
      <c r="P9961" t="s">
        <v>86</v>
      </c>
    </row>
    <row r="9962" spans="1:16" x14ac:dyDescent="0.45">
      <c r="A9962">
        <v>9961</v>
      </c>
      <c r="B9962" s="10">
        <v>45654</v>
      </c>
      <c r="C9962">
        <v>3337</v>
      </c>
      <c r="D9962" t="s">
        <v>89</v>
      </c>
      <c r="E9962">
        <v>49</v>
      </c>
      <c r="F9962" t="s">
        <v>102</v>
      </c>
      <c r="G9962">
        <v>5</v>
      </c>
      <c r="H9962">
        <v>4096.34</v>
      </c>
      <c r="I9962">
        <v>20481.7</v>
      </c>
      <c r="J9962" t="s">
        <v>93</v>
      </c>
      <c r="K9962" t="s">
        <v>82</v>
      </c>
      <c r="L9962" t="s">
        <v>155</v>
      </c>
      <c r="M9962">
        <v>2024</v>
      </c>
      <c r="N9962" t="s">
        <v>84</v>
      </c>
      <c r="O9962" t="s">
        <v>4383</v>
      </c>
      <c r="P9962" t="s">
        <v>86</v>
      </c>
    </row>
    <row r="9963" spans="1:16" x14ac:dyDescent="0.45">
      <c r="A9963">
        <v>9962</v>
      </c>
      <c r="B9963" s="10">
        <v>45654</v>
      </c>
      <c r="C9963">
        <v>9400</v>
      </c>
      <c r="D9963" t="s">
        <v>80</v>
      </c>
      <c r="E9963">
        <v>62</v>
      </c>
      <c r="F9963" t="s">
        <v>9</v>
      </c>
      <c r="G9963">
        <v>4</v>
      </c>
      <c r="H9963">
        <v>1246.49</v>
      </c>
      <c r="I9963">
        <v>4985.96</v>
      </c>
      <c r="J9963" t="s">
        <v>81</v>
      </c>
      <c r="K9963" t="s">
        <v>82</v>
      </c>
      <c r="L9963" t="s">
        <v>155</v>
      </c>
      <c r="M9963">
        <v>2024</v>
      </c>
      <c r="N9963" t="s">
        <v>84</v>
      </c>
      <c r="O9963" t="s">
        <v>1570</v>
      </c>
      <c r="P9963" t="s">
        <v>86</v>
      </c>
    </row>
    <row r="9964" spans="1:16" x14ac:dyDescent="0.45">
      <c r="A9964">
        <v>9963</v>
      </c>
      <c r="B9964" s="10">
        <v>45654</v>
      </c>
      <c r="C9964">
        <v>6594</v>
      </c>
      <c r="D9964" t="s">
        <v>89</v>
      </c>
      <c r="E9964">
        <v>29</v>
      </c>
      <c r="F9964" t="s">
        <v>102</v>
      </c>
      <c r="G9964">
        <v>3</v>
      </c>
      <c r="H9964">
        <v>2037.64</v>
      </c>
      <c r="I9964">
        <v>6112.92</v>
      </c>
      <c r="J9964" t="s">
        <v>87</v>
      </c>
      <c r="K9964" t="s">
        <v>82</v>
      </c>
      <c r="L9964" t="s">
        <v>155</v>
      </c>
      <c r="M9964">
        <v>2024</v>
      </c>
      <c r="N9964" t="s">
        <v>84</v>
      </c>
      <c r="O9964" t="s">
        <v>6217</v>
      </c>
      <c r="P9964" t="s">
        <v>86</v>
      </c>
    </row>
    <row r="9965" spans="1:16" x14ac:dyDescent="0.45">
      <c r="A9965">
        <v>9964</v>
      </c>
      <c r="B9965" s="10">
        <v>45654</v>
      </c>
      <c r="C9965">
        <v>3460</v>
      </c>
      <c r="D9965" t="s">
        <v>89</v>
      </c>
      <c r="E9965">
        <v>58</v>
      </c>
      <c r="F9965" t="s">
        <v>7</v>
      </c>
      <c r="G9965">
        <v>3</v>
      </c>
      <c r="H9965">
        <v>4480.41</v>
      </c>
      <c r="I9965">
        <v>13441.23</v>
      </c>
      <c r="J9965" t="s">
        <v>81</v>
      </c>
      <c r="K9965" t="s">
        <v>82</v>
      </c>
      <c r="L9965" t="s">
        <v>155</v>
      </c>
      <c r="M9965">
        <v>2024</v>
      </c>
      <c r="N9965" t="s">
        <v>84</v>
      </c>
      <c r="O9965" t="s">
        <v>6825</v>
      </c>
      <c r="P9965" t="s">
        <v>86</v>
      </c>
    </row>
    <row r="9966" spans="1:16" x14ac:dyDescent="0.45">
      <c r="A9966">
        <v>9965</v>
      </c>
      <c r="B9966" s="10">
        <v>45654</v>
      </c>
      <c r="C9966">
        <v>7820</v>
      </c>
      <c r="D9966" t="s">
        <v>80</v>
      </c>
      <c r="E9966">
        <v>33</v>
      </c>
      <c r="F9966" t="s">
        <v>8</v>
      </c>
      <c r="G9966">
        <v>1</v>
      </c>
      <c r="H9966">
        <v>3632.05</v>
      </c>
      <c r="I9966">
        <v>3632.05</v>
      </c>
      <c r="J9966" t="s">
        <v>87</v>
      </c>
      <c r="K9966" t="s">
        <v>82</v>
      </c>
      <c r="L9966" t="s">
        <v>155</v>
      </c>
      <c r="M9966">
        <v>2024</v>
      </c>
      <c r="N9966" t="s">
        <v>84</v>
      </c>
      <c r="O9966" t="s">
        <v>5531</v>
      </c>
      <c r="P9966" t="s">
        <v>86</v>
      </c>
    </row>
    <row r="9967" spans="1:16" x14ac:dyDescent="0.45">
      <c r="A9967">
        <v>9966</v>
      </c>
      <c r="B9967" s="10">
        <v>45654</v>
      </c>
      <c r="C9967">
        <v>6546</v>
      </c>
      <c r="D9967" t="s">
        <v>89</v>
      </c>
      <c r="E9967">
        <v>31</v>
      </c>
      <c r="F9967" t="s">
        <v>5</v>
      </c>
      <c r="G9967">
        <v>3</v>
      </c>
      <c r="H9967">
        <v>1634.42</v>
      </c>
      <c r="I9967">
        <v>4903.26</v>
      </c>
      <c r="J9967" t="s">
        <v>87</v>
      </c>
      <c r="K9967" t="s">
        <v>82</v>
      </c>
      <c r="L9967" t="s">
        <v>155</v>
      </c>
      <c r="M9967">
        <v>2024</v>
      </c>
      <c r="N9967" t="s">
        <v>84</v>
      </c>
      <c r="O9967" t="s">
        <v>6218</v>
      </c>
      <c r="P9967" t="s">
        <v>86</v>
      </c>
    </row>
    <row r="9968" spans="1:16" x14ac:dyDescent="0.45">
      <c r="A9968">
        <v>9967</v>
      </c>
      <c r="B9968" s="10">
        <v>45654</v>
      </c>
      <c r="C9968">
        <v>4442</v>
      </c>
      <c r="D9968" t="s">
        <v>89</v>
      </c>
      <c r="E9968">
        <v>18</v>
      </c>
      <c r="F9968" t="s">
        <v>102</v>
      </c>
      <c r="G9968">
        <v>5</v>
      </c>
      <c r="H9968">
        <v>4171.53</v>
      </c>
      <c r="I9968">
        <v>20857.650000000001</v>
      </c>
      <c r="J9968" t="s">
        <v>95</v>
      </c>
      <c r="K9968" t="s">
        <v>82</v>
      </c>
      <c r="L9968" t="s">
        <v>155</v>
      </c>
      <c r="M9968">
        <v>2024</v>
      </c>
      <c r="N9968" t="s">
        <v>84</v>
      </c>
      <c r="O9968" t="s">
        <v>8867</v>
      </c>
      <c r="P9968" t="s">
        <v>748</v>
      </c>
    </row>
    <row r="9969" spans="1:16" x14ac:dyDescent="0.45">
      <c r="A9969">
        <v>9968</v>
      </c>
      <c r="B9969" s="10">
        <v>45654</v>
      </c>
      <c r="C9969">
        <v>3711</v>
      </c>
      <c r="D9969" t="s">
        <v>80</v>
      </c>
      <c r="E9969">
        <v>49</v>
      </c>
      <c r="F9969" t="s">
        <v>6</v>
      </c>
      <c r="G9969">
        <v>3</v>
      </c>
      <c r="H9969">
        <v>1232.18</v>
      </c>
      <c r="I9969">
        <v>3696.54</v>
      </c>
      <c r="J9969" t="s">
        <v>93</v>
      </c>
      <c r="K9969" t="s">
        <v>82</v>
      </c>
      <c r="L9969" t="s">
        <v>155</v>
      </c>
      <c r="M9969">
        <v>2024</v>
      </c>
      <c r="N9969" t="s">
        <v>84</v>
      </c>
      <c r="O9969" t="s">
        <v>6647</v>
      </c>
      <c r="P9969" t="s">
        <v>86</v>
      </c>
    </row>
    <row r="9970" spans="1:16" x14ac:dyDescent="0.45">
      <c r="A9970">
        <v>9969</v>
      </c>
      <c r="B9970" s="10">
        <v>45654</v>
      </c>
      <c r="C9970">
        <v>2291</v>
      </c>
      <c r="D9970" t="s">
        <v>80</v>
      </c>
      <c r="E9970">
        <v>38</v>
      </c>
      <c r="F9970" t="s">
        <v>6</v>
      </c>
      <c r="G9970">
        <v>3</v>
      </c>
      <c r="H9970">
        <v>3189.19</v>
      </c>
      <c r="I9970">
        <v>9567.57</v>
      </c>
      <c r="J9970" t="s">
        <v>97</v>
      </c>
      <c r="K9970" t="s">
        <v>82</v>
      </c>
      <c r="L9970" t="s">
        <v>155</v>
      </c>
      <c r="M9970">
        <v>2024</v>
      </c>
      <c r="N9970" t="s">
        <v>84</v>
      </c>
      <c r="O9970" t="s">
        <v>6432</v>
      </c>
      <c r="P9970" t="s">
        <v>86</v>
      </c>
    </row>
    <row r="9971" spans="1:16" x14ac:dyDescent="0.45">
      <c r="A9971">
        <v>9970</v>
      </c>
      <c r="B9971" s="10">
        <v>45654</v>
      </c>
      <c r="C9971">
        <v>6374</v>
      </c>
      <c r="D9971" t="s">
        <v>80</v>
      </c>
      <c r="E9971">
        <v>21</v>
      </c>
      <c r="F9971" t="s">
        <v>7</v>
      </c>
      <c r="G9971">
        <v>5</v>
      </c>
      <c r="H9971">
        <v>4784.46</v>
      </c>
      <c r="I9971">
        <v>23922.3</v>
      </c>
      <c r="J9971" t="s">
        <v>95</v>
      </c>
      <c r="K9971" t="s">
        <v>82</v>
      </c>
      <c r="L9971" t="s">
        <v>155</v>
      </c>
      <c r="M9971">
        <v>2024</v>
      </c>
      <c r="N9971" t="s">
        <v>668</v>
      </c>
      <c r="O9971" t="s">
        <v>9799</v>
      </c>
      <c r="P9971" t="s">
        <v>86</v>
      </c>
    </row>
    <row r="9972" spans="1:16" x14ac:dyDescent="0.45">
      <c r="A9972">
        <v>9971</v>
      </c>
      <c r="B9972" s="10">
        <v>45654</v>
      </c>
      <c r="C9972">
        <v>3655</v>
      </c>
      <c r="D9972" t="s">
        <v>89</v>
      </c>
      <c r="E9972">
        <v>26</v>
      </c>
      <c r="F9972" t="s">
        <v>6</v>
      </c>
      <c r="G9972">
        <v>4</v>
      </c>
      <c r="H9972">
        <v>2894.82</v>
      </c>
      <c r="I9972">
        <v>11579.28</v>
      </c>
      <c r="J9972" t="s">
        <v>87</v>
      </c>
      <c r="K9972" t="s">
        <v>82</v>
      </c>
      <c r="L9972" t="s">
        <v>155</v>
      </c>
      <c r="M9972">
        <v>2024</v>
      </c>
      <c r="N9972" t="s">
        <v>84</v>
      </c>
      <c r="O9972" t="s">
        <v>1224</v>
      </c>
      <c r="P9972" t="s">
        <v>86</v>
      </c>
    </row>
    <row r="9973" spans="1:16" x14ac:dyDescent="0.45">
      <c r="A9973">
        <v>9972</v>
      </c>
      <c r="B9973" s="10">
        <v>45654</v>
      </c>
      <c r="C9973">
        <v>7513</v>
      </c>
      <c r="D9973" t="s">
        <v>80</v>
      </c>
      <c r="E9973">
        <v>63</v>
      </c>
      <c r="F9973" t="s">
        <v>9</v>
      </c>
      <c r="G9973">
        <v>5</v>
      </c>
      <c r="H9973">
        <v>4007.36</v>
      </c>
      <c r="I9973">
        <v>20036.8</v>
      </c>
      <c r="J9973" t="s">
        <v>81</v>
      </c>
      <c r="K9973" t="s">
        <v>82</v>
      </c>
      <c r="L9973" t="s">
        <v>155</v>
      </c>
      <c r="M9973">
        <v>2024</v>
      </c>
      <c r="N9973" t="s">
        <v>84</v>
      </c>
      <c r="O9973" t="s">
        <v>4825</v>
      </c>
      <c r="P9973" t="s">
        <v>86</v>
      </c>
    </row>
    <row r="9974" spans="1:16" x14ac:dyDescent="0.45">
      <c r="A9974">
        <v>9973</v>
      </c>
      <c r="B9974" s="10">
        <v>45655</v>
      </c>
      <c r="C9974">
        <v>8394</v>
      </c>
      <c r="D9974" t="s">
        <v>89</v>
      </c>
      <c r="E9974">
        <v>39</v>
      </c>
      <c r="F9974" t="s">
        <v>7</v>
      </c>
      <c r="G9974">
        <v>3</v>
      </c>
      <c r="H9974">
        <v>3690.38</v>
      </c>
      <c r="I9974">
        <v>11071.14</v>
      </c>
      <c r="J9974" t="s">
        <v>97</v>
      </c>
      <c r="K9974" t="s">
        <v>82</v>
      </c>
      <c r="L9974" t="s">
        <v>155</v>
      </c>
      <c r="M9974">
        <v>2024</v>
      </c>
      <c r="N9974" t="s">
        <v>84</v>
      </c>
      <c r="O9974" t="s">
        <v>490</v>
      </c>
      <c r="P9974" t="s">
        <v>86</v>
      </c>
    </row>
    <row r="9975" spans="1:16" x14ac:dyDescent="0.45">
      <c r="A9975">
        <v>9974</v>
      </c>
      <c r="B9975" s="10">
        <v>45655</v>
      </c>
      <c r="C9975">
        <v>1704</v>
      </c>
      <c r="D9975" t="s">
        <v>80</v>
      </c>
      <c r="E9975">
        <v>29</v>
      </c>
      <c r="F9975" t="s">
        <v>6</v>
      </c>
      <c r="G9975">
        <v>3</v>
      </c>
      <c r="H9975">
        <v>4335.32</v>
      </c>
      <c r="I9975">
        <v>13005.96</v>
      </c>
      <c r="J9975" t="s">
        <v>87</v>
      </c>
      <c r="K9975" t="s">
        <v>82</v>
      </c>
      <c r="L9975" t="s">
        <v>155</v>
      </c>
      <c r="M9975">
        <v>2024</v>
      </c>
      <c r="N9975" t="s">
        <v>84</v>
      </c>
      <c r="O9975" t="s">
        <v>6219</v>
      </c>
      <c r="P9975" t="s">
        <v>86</v>
      </c>
    </row>
    <row r="9976" spans="1:16" x14ac:dyDescent="0.45">
      <c r="A9976">
        <v>9975</v>
      </c>
      <c r="B9976" s="10">
        <v>45655</v>
      </c>
      <c r="C9976">
        <v>1825</v>
      </c>
      <c r="D9976" t="s">
        <v>80</v>
      </c>
      <c r="E9976">
        <v>47</v>
      </c>
      <c r="F9976" t="s">
        <v>9</v>
      </c>
      <c r="G9976">
        <v>1</v>
      </c>
      <c r="H9976">
        <v>4845.38</v>
      </c>
      <c r="I9976">
        <v>4845.38</v>
      </c>
      <c r="J9976" t="s">
        <v>93</v>
      </c>
      <c r="K9976" t="s">
        <v>82</v>
      </c>
      <c r="L9976" t="s">
        <v>155</v>
      </c>
      <c r="M9976">
        <v>2024</v>
      </c>
      <c r="N9976" t="s">
        <v>84</v>
      </c>
      <c r="O9976" t="s">
        <v>5750</v>
      </c>
      <c r="P9976" t="s">
        <v>86</v>
      </c>
    </row>
    <row r="9977" spans="1:16" x14ac:dyDescent="0.45">
      <c r="A9977">
        <v>9976</v>
      </c>
      <c r="B9977" s="10">
        <v>45655</v>
      </c>
      <c r="C9977">
        <v>1376</v>
      </c>
      <c r="D9977" t="s">
        <v>80</v>
      </c>
      <c r="E9977">
        <v>47</v>
      </c>
      <c r="F9977" t="s">
        <v>9</v>
      </c>
      <c r="G9977">
        <v>5</v>
      </c>
      <c r="H9977">
        <v>160.47</v>
      </c>
      <c r="I9977">
        <v>802.35</v>
      </c>
      <c r="J9977" t="s">
        <v>93</v>
      </c>
      <c r="K9977" t="s">
        <v>567</v>
      </c>
      <c r="L9977" t="s">
        <v>155</v>
      </c>
      <c r="M9977">
        <v>2024</v>
      </c>
      <c r="N9977" t="s">
        <v>84</v>
      </c>
      <c r="O9977" t="s">
        <v>7656</v>
      </c>
      <c r="P9977" t="s">
        <v>86</v>
      </c>
    </row>
    <row r="9978" spans="1:16" x14ac:dyDescent="0.45">
      <c r="A9978">
        <v>9977</v>
      </c>
      <c r="B9978" s="10">
        <v>45655</v>
      </c>
      <c r="C9978">
        <v>1972</v>
      </c>
      <c r="D9978" t="s">
        <v>80</v>
      </c>
      <c r="E9978">
        <v>49</v>
      </c>
      <c r="F9978" t="s">
        <v>9</v>
      </c>
      <c r="G9978">
        <v>1</v>
      </c>
      <c r="H9978">
        <v>187.96</v>
      </c>
      <c r="I9978">
        <v>187.96</v>
      </c>
      <c r="J9978" t="s">
        <v>93</v>
      </c>
      <c r="K9978" t="s">
        <v>567</v>
      </c>
      <c r="L9978" t="s">
        <v>155</v>
      </c>
      <c r="M9978">
        <v>2024</v>
      </c>
      <c r="N9978" t="s">
        <v>84</v>
      </c>
      <c r="O9978" t="s">
        <v>7871</v>
      </c>
      <c r="P9978" t="s">
        <v>86</v>
      </c>
    </row>
    <row r="9979" spans="1:16" x14ac:dyDescent="0.45">
      <c r="A9979">
        <v>9978</v>
      </c>
      <c r="B9979" s="10">
        <v>45655</v>
      </c>
      <c r="C9979">
        <v>5213</v>
      </c>
      <c r="D9979" t="s">
        <v>89</v>
      </c>
      <c r="E9979">
        <v>53</v>
      </c>
      <c r="F9979" t="s">
        <v>6</v>
      </c>
      <c r="G9979">
        <v>1</v>
      </c>
      <c r="H9979">
        <v>2992.39</v>
      </c>
      <c r="I9979">
        <v>2992.39</v>
      </c>
      <c r="J9979" t="s">
        <v>93</v>
      </c>
      <c r="K9979" t="s">
        <v>82</v>
      </c>
      <c r="L9979" t="s">
        <v>155</v>
      </c>
      <c r="M9979">
        <v>2024</v>
      </c>
      <c r="N9979" t="s">
        <v>84</v>
      </c>
      <c r="O9979" t="s">
        <v>5751</v>
      </c>
      <c r="P9979" t="s">
        <v>86</v>
      </c>
    </row>
    <row r="9980" spans="1:16" x14ac:dyDescent="0.45">
      <c r="A9980">
        <v>9979</v>
      </c>
      <c r="B9980" s="10">
        <v>45655</v>
      </c>
      <c r="C9980">
        <v>1443</v>
      </c>
      <c r="D9980" t="s">
        <v>89</v>
      </c>
      <c r="E9980">
        <v>24</v>
      </c>
      <c r="F9980" t="s">
        <v>9</v>
      </c>
      <c r="G9980">
        <v>2</v>
      </c>
      <c r="H9980">
        <v>4773.51</v>
      </c>
      <c r="I9980">
        <v>9547.02</v>
      </c>
      <c r="J9980" t="s">
        <v>95</v>
      </c>
      <c r="K9980" t="s">
        <v>82</v>
      </c>
      <c r="L9980" t="s">
        <v>155</v>
      </c>
      <c r="M9980">
        <v>2024</v>
      </c>
      <c r="N9980" t="s">
        <v>84</v>
      </c>
      <c r="O9980" t="s">
        <v>2653</v>
      </c>
      <c r="P9980" t="s">
        <v>86</v>
      </c>
    </row>
    <row r="9981" spans="1:16" x14ac:dyDescent="0.45">
      <c r="A9981">
        <v>9980</v>
      </c>
      <c r="B9981" s="10">
        <v>45655</v>
      </c>
      <c r="C9981">
        <v>8519</v>
      </c>
      <c r="D9981" t="s">
        <v>80</v>
      </c>
      <c r="E9981">
        <v>34</v>
      </c>
      <c r="F9981" t="s">
        <v>8</v>
      </c>
      <c r="G9981">
        <v>1</v>
      </c>
      <c r="H9981">
        <v>2454.13</v>
      </c>
      <c r="I9981">
        <v>2454.13</v>
      </c>
      <c r="J9981" t="s">
        <v>87</v>
      </c>
      <c r="K9981" t="s">
        <v>82</v>
      </c>
      <c r="L9981" t="s">
        <v>155</v>
      </c>
      <c r="M9981">
        <v>2024</v>
      </c>
      <c r="N9981" t="s">
        <v>84</v>
      </c>
      <c r="O9981" t="s">
        <v>5532</v>
      </c>
      <c r="P9981" t="s">
        <v>86</v>
      </c>
    </row>
    <row r="9982" spans="1:16" x14ac:dyDescent="0.45">
      <c r="A9982">
        <v>9981</v>
      </c>
      <c r="B9982" s="10">
        <v>45655</v>
      </c>
      <c r="C9982">
        <v>1754</v>
      </c>
      <c r="D9982" t="s">
        <v>89</v>
      </c>
      <c r="E9982">
        <v>18</v>
      </c>
      <c r="F9982" t="s">
        <v>6</v>
      </c>
      <c r="G9982">
        <v>3</v>
      </c>
      <c r="H9982">
        <v>4206.91</v>
      </c>
      <c r="I9982">
        <v>12620.73</v>
      </c>
      <c r="J9982" t="s">
        <v>95</v>
      </c>
      <c r="K9982" t="s">
        <v>82</v>
      </c>
      <c r="L9982" t="s">
        <v>155</v>
      </c>
      <c r="M9982">
        <v>2024</v>
      </c>
      <c r="N9982" t="s">
        <v>84</v>
      </c>
      <c r="O9982" t="s">
        <v>6965</v>
      </c>
      <c r="P9982" t="s">
        <v>86</v>
      </c>
    </row>
    <row r="9983" spans="1:16" x14ac:dyDescent="0.45">
      <c r="A9983">
        <v>9982</v>
      </c>
      <c r="B9983" s="10">
        <v>45655</v>
      </c>
      <c r="C9983">
        <v>5735</v>
      </c>
      <c r="D9983" t="s">
        <v>80</v>
      </c>
      <c r="E9983">
        <v>31</v>
      </c>
      <c r="F9983" t="s">
        <v>9</v>
      </c>
      <c r="G9983">
        <v>3</v>
      </c>
      <c r="H9983">
        <v>3851.14</v>
      </c>
      <c r="I9983">
        <v>11553.42</v>
      </c>
      <c r="J9983" t="s">
        <v>87</v>
      </c>
      <c r="K9983" t="s">
        <v>82</v>
      </c>
      <c r="L9983" t="s">
        <v>155</v>
      </c>
      <c r="M9983">
        <v>2024</v>
      </c>
      <c r="N9983" t="s">
        <v>84</v>
      </c>
      <c r="O9983" t="s">
        <v>6220</v>
      </c>
      <c r="P9983" t="s">
        <v>86</v>
      </c>
    </row>
    <row r="9984" spans="1:16" x14ac:dyDescent="0.45">
      <c r="A9984">
        <v>9983</v>
      </c>
      <c r="B9984" s="10">
        <v>45655</v>
      </c>
      <c r="C9984">
        <v>6396</v>
      </c>
      <c r="D9984" t="s">
        <v>80</v>
      </c>
      <c r="E9984">
        <v>64</v>
      </c>
      <c r="F9984" t="s">
        <v>8</v>
      </c>
      <c r="G9984">
        <v>2</v>
      </c>
      <c r="H9984">
        <v>2516.35</v>
      </c>
      <c r="I9984">
        <v>5032.7</v>
      </c>
      <c r="J9984" t="s">
        <v>81</v>
      </c>
      <c r="K9984" t="s">
        <v>82</v>
      </c>
      <c r="L9984" t="s">
        <v>155</v>
      </c>
      <c r="M9984">
        <v>2024</v>
      </c>
      <c r="N9984" t="s">
        <v>84</v>
      </c>
      <c r="O9984" t="s">
        <v>3240</v>
      </c>
      <c r="P9984" t="s">
        <v>86</v>
      </c>
    </row>
    <row r="9985" spans="1:16" x14ac:dyDescent="0.45">
      <c r="A9985">
        <v>9984</v>
      </c>
      <c r="B9985" s="10">
        <v>45655</v>
      </c>
      <c r="C9985">
        <v>4465</v>
      </c>
      <c r="D9985" t="s">
        <v>89</v>
      </c>
      <c r="E9985">
        <v>61</v>
      </c>
      <c r="F9985" t="s">
        <v>5</v>
      </c>
      <c r="G9985">
        <v>2</v>
      </c>
      <c r="H9985">
        <v>2590.1999999999998</v>
      </c>
      <c r="I9985">
        <v>5180.3999999999996</v>
      </c>
      <c r="J9985" t="s">
        <v>81</v>
      </c>
      <c r="K9985" t="s">
        <v>82</v>
      </c>
      <c r="L9985" t="s">
        <v>155</v>
      </c>
      <c r="M9985">
        <v>2024</v>
      </c>
      <c r="N9985" t="s">
        <v>84</v>
      </c>
      <c r="O9985" t="s">
        <v>3241</v>
      </c>
      <c r="P9985" t="s">
        <v>86</v>
      </c>
    </row>
    <row r="9986" spans="1:16" x14ac:dyDescent="0.45">
      <c r="A9986">
        <v>9985</v>
      </c>
      <c r="B9986" s="10">
        <v>45655</v>
      </c>
      <c r="C9986">
        <v>3711</v>
      </c>
      <c r="D9986" t="s">
        <v>89</v>
      </c>
      <c r="E9986">
        <v>61</v>
      </c>
      <c r="F9986" t="s">
        <v>8</v>
      </c>
      <c r="G9986">
        <v>5</v>
      </c>
      <c r="H9986">
        <v>2208.37</v>
      </c>
      <c r="I9986">
        <v>11041.85</v>
      </c>
      <c r="J9986" t="s">
        <v>81</v>
      </c>
      <c r="K9986" t="s">
        <v>82</v>
      </c>
      <c r="L9986" t="s">
        <v>155</v>
      </c>
      <c r="M9986">
        <v>2024</v>
      </c>
      <c r="N9986" t="s">
        <v>84</v>
      </c>
      <c r="O9986" t="s">
        <v>9121</v>
      </c>
      <c r="P9986" t="s">
        <v>748</v>
      </c>
    </row>
    <row r="9987" spans="1:16" x14ac:dyDescent="0.45">
      <c r="A9987">
        <v>9986</v>
      </c>
      <c r="B9987" s="10">
        <v>45655</v>
      </c>
      <c r="C9987">
        <v>3407</v>
      </c>
      <c r="D9987" t="s">
        <v>80</v>
      </c>
      <c r="E9987">
        <v>55</v>
      </c>
      <c r="F9987" t="s">
        <v>6</v>
      </c>
      <c r="G9987">
        <v>2</v>
      </c>
      <c r="H9987">
        <v>1298.3800000000001</v>
      </c>
      <c r="I9987">
        <v>2596.7600000000002</v>
      </c>
      <c r="J9987" t="s">
        <v>81</v>
      </c>
      <c r="K9987" t="s">
        <v>82</v>
      </c>
      <c r="L9987" t="s">
        <v>155</v>
      </c>
      <c r="M9987">
        <v>2024</v>
      </c>
      <c r="N9987" t="s">
        <v>84</v>
      </c>
      <c r="O9987" t="s">
        <v>3242</v>
      </c>
      <c r="P9987" t="s">
        <v>86</v>
      </c>
    </row>
    <row r="9988" spans="1:16" x14ac:dyDescent="0.45">
      <c r="A9988">
        <v>9987</v>
      </c>
      <c r="B9988" s="10">
        <v>45656</v>
      </c>
      <c r="C9988">
        <v>9814</v>
      </c>
      <c r="D9988" t="s">
        <v>80</v>
      </c>
      <c r="E9988">
        <v>43</v>
      </c>
      <c r="F9988" t="s">
        <v>6</v>
      </c>
      <c r="G9988">
        <v>4</v>
      </c>
      <c r="H9988">
        <v>4300.63</v>
      </c>
      <c r="I9988">
        <v>17202.52</v>
      </c>
      <c r="J9988" t="s">
        <v>97</v>
      </c>
      <c r="K9988" t="s">
        <v>82</v>
      </c>
      <c r="L9988" t="s">
        <v>155</v>
      </c>
      <c r="M9988">
        <v>2024</v>
      </c>
      <c r="N9988" t="s">
        <v>84</v>
      </c>
      <c r="O9988" t="s">
        <v>221</v>
      </c>
      <c r="P9988" t="s">
        <v>86</v>
      </c>
    </row>
    <row r="9989" spans="1:16" x14ac:dyDescent="0.45">
      <c r="A9989">
        <v>9988</v>
      </c>
      <c r="B9989" s="10">
        <v>45656</v>
      </c>
      <c r="C9989">
        <v>6588</v>
      </c>
      <c r="D9989" t="s">
        <v>80</v>
      </c>
      <c r="E9989">
        <v>44</v>
      </c>
      <c r="F9989" t="s">
        <v>9</v>
      </c>
      <c r="G9989">
        <v>3</v>
      </c>
      <c r="H9989">
        <v>1087.3699999999999</v>
      </c>
      <c r="I9989">
        <v>3262.11</v>
      </c>
      <c r="J9989" t="s">
        <v>97</v>
      </c>
      <c r="K9989" t="s">
        <v>82</v>
      </c>
      <c r="L9989" t="s">
        <v>155</v>
      </c>
      <c r="M9989">
        <v>2024</v>
      </c>
      <c r="N9989" t="s">
        <v>84</v>
      </c>
      <c r="O9989" t="s">
        <v>8647</v>
      </c>
      <c r="P9989" t="s">
        <v>748</v>
      </c>
    </row>
    <row r="9990" spans="1:16" x14ac:dyDescent="0.45">
      <c r="A9990">
        <v>9989</v>
      </c>
      <c r="B9990" s="10">
        <v>45656</v>
      </c>
      <c r="C9990">
        <v>7104</v>
      </c>
      <c r="D9990" t="s">
        <v>89</v>
      </c>
      <c r="E9990">
        <v>62</v>
      </c>
      <c r="F9990" t="s">
        <v>6</v>
      </c>
      <c r="G9990">
        <v>3</v>
      </c>
      <c r="H9990">
        <v>4539.26</v>
      </c>
      <c r="I9990">
        <v>13617.78</v>
      </c>
      <c r="J9990" t="s">
        <v>81</v>
      </c>
      <c r="K9990" t="s">
        <v>82</v>
      </c>
      <c r="L9990" t="s">
        <v>155</v>
      </c>
      <c r="M9990">
        <v>2024</v>
      </c>
      <c r="N9990" t="s">
        <v>84</v>
      </c>
      <c r="O9990" t="s">
        <v>6826</v>
      </c>
      <c r="P9990" t="s">
        <v>86</v>
      </c>
    </row>
    <row r="9991" spans="1:16" x14ac:dyDescent="0.45">
      <c r="A9991">
        <v>9990</v>
      </c>
      <c r="B9991" s="10">
        <v>45656</v>
      </c>
      <c r="C9991">
        <v>6747</v>
      </c>
      <c r="D9991" t="s">
        <v>80</v>
      </c>
      <c r="E9991">
        <v>33</v>
      </c>
      <c r="F9991" t="s">
        <v>5</v>
      </c>
      <c r="G9991">
        <v>2</v>
      </c>
      <c r="H9991">
        <v>1830.65</v>
      </c>
      <c r="I9991">
        <v>3661.3</v>
      </c>
      <c r="J9991" t="s">
        <v>87</v>
      </c>
      <c r="K9991" t="s">
        <v>82</v>
      </c>
      <c r="L9991" t="s">
        <v>155</v>
      </c>
      <c r="M9991">
        <v>2024</v>
      </c>
      <c r="N9991" t="s">
        <v>668</v>
      </c>
      <c r="O9991" t="s">
        <v>9942</v>
      </c>
      <c r="P9991" t="s">
        <v>86</v>
      </c>
    </row>
    <row r="9992" spans="1:16" x14ac:dyDescent="0.45">
      <c r="A9992">
        <v>9991</v>
      </c>
      <c r="B9992" s="10">
        <v>45656</v>
      </c>
      <c r="C9992">
        <v>2723</v>
      </c>
      <c r="D9992" t="s">
        <v>80</v>
      </c>
      <c r="E9992">
        <v>63</v>
      </c>
      <c r="F9992" t="s">
        <v>7</v>
      </c>
      <c r="G9992">
        <v>2</v>
      </c>
      <c r="H9992">
        <v>181.16</v>
      </c>
      <c r="I9992">
        <v>362.32</v>
      </c>
      <c r="J9992" t="s">
        <v>81</v>
      </c>
      <c r="K9992" t="s">
        <v>567</v>
      </c>
      <c r="L9992" t="s">
        <v>155</v>
      </c>
      <c r="M9992">
        <v>2024</v>
      </c>
      <c r="N9992" t="s">
        <v>84</v>
      </c>
      <c r="O9992" t="s">
        <v>7029</v>
      </c>
      <c r="P9992" t="s">
        <v>86</v>
      </c>
    </row>
    <row r="9993" spans="1:16" x14ac:dyDescent="0.45">
      <c r="A9993">
        <v>9992</v>
      </c>
      <c r="B9993" s="10">
        <v>45656</v>
      </c>
      <c r="C9993">
        <v>8224</v>
      </c>
      <c r="D9993" t="s">
        <v>80</v>
      </c>
      <c r="E9993">
        <v>24</v>
      </c>
      <c r="F9993" t="s">
        <v>8</v>
      </c>
      <c r="G9993">
        <v>3</v>
      </c>
      <c r="H9993">
        <v>883.47</v>
      </c>
      <c r="I9993">
        <v>2650.41</v>
      </c>
      <c r="J9993" t="s">
        <v>95</v>
      </c>
      <c r="K9993" t="s">
        <v>82</v>
      </c>
      <c r="L9993" t="s">
        <v>155</v>
      </c>
      <c r="M9993">
        <v>2024</v>
      </c>
      <c r="N9993" t="s">
        <v>84</v>
      </c>
      <c r="O9993" t="s">
        <v>6966</v>
      </c>
      <c r="P9993" t="s">
        <v>86</v>
      </c>
    </row>
    <row r="9994" spans="1:16" x14ac:dyDescent="0.45">
      <c r="A9994">
        <v>9993</v>
      </c>
      <c r="B9994" s="10">
        <v>45656</v>
      </c>
      <c r="C9994">
        <v>2919</v>
      </c>
      <c r="D9994" t="s">
        <v>80</v>
      </c>
      <c r="E9994">
        <v>49</v>
      </c>
      <c r="F9994" t="s">
        <v>7</v>
      </c>
      <c r="G9994">
        <v>2</v>
      </c>
      <c r="H9994">
        <v>4444.7299999999996</v>
      </c>
      <c r="I9994">
        <v>8889.4599999999991</v>
      </c>
      <c r="J9994" t="s">
        <v>93</v>
      </c>
      <c r="K9994" t="s">
        <v>82</v>
      </c>
      <c r="L9994" t="s">
        <v>155</v>
      </c>
      <c r="M9994">
        <v>2024</v>
      </c>
      <c r="N9994" t="s">
        <v>84</v>
      </c>
      <c r="O9994" t="s">
        <v>3564</v>
      </c>
      <c r="P9994" t="s">
        <v>86</v>
      </c>
    </row>
    <row r="9995" spans="1:16" x14ac:dyDescent="0.45">
      <c r="A9995">
        <v>9994</v>
      </c>
      <c r="B9995" s="10">
        <v>45656</v>
      </c>
      <c r="C9995">
        <v>1918</v>
      </c>
      <c r="D9995" t="s">
        <v>80</v>
      </c>
      <c r="E9995">
        <v>42</v>
      </c>
      <c r="F9995" t="s">
        <v>5</v>
      </c>
      <c r="G9995">
        <v>5</v>
      </c>
      <c r="H9995">
        <v>685.8</v>
      </c>
      <c r="I9995">
        <v>3429</v>
      </c>
      <c r="J9995" t="s">
        <v>97</v>
      </c>
      <c r="K9995" t="s">
        <v>82</v>
      </c>
      <c r="L9995" t="s">
        <v>155</v>
      </c>
      <c r="M9995">
        <v>2024</v>
      </c>
      <c r="N9995" t="s">
        <v>84</v>
      </c>
      <c r="O9995" t="s">
        <v>4612</v>
      </c>
      <c r="P9995" t="s">
        <v>86</v>
      </c>
    </row>
    <row r="9996" spans="1:16" x14ac:dyDescent="0.45">
      <c r="A9996">
        <v>9995</v>
      </c>
      <c r="B9996" s="10">
        <v>45656</v>
      </c>
      <c r="C9996">
        <v>5215</v>
      </c>
      <c r="D9996" t="s">
        <v>80</v>
      </c>
      <c r="E9996">
        <v>48</v>
      </c>
      <c r="F9996" t="s">
        <v>8</v>
      </c>
      <c r="G9996">
        <v>2</v>
      </c>
      <c r="H9996">
        <v>3706.93</v>
      </c>
      <c r="I9996">
        <v>7413.86</v>
      </c>
      <c r="J9996" t="s">
        <v>93</v>
      </c>
      <c r="K9996" t="s">
        <v>82</v>
      </c>
      <c r="L9996" t="s">
        <v>155</v>
      </c>
      <c r="M9996">
        <v>2024</v>
      </c>
      <c r="N9996" t="s">
        <v>84</v>
      </c>
      <c r="O9996" t="s">
        <v>3565</v>
      </c>
      <c r="P9996" t="s">
        <v>86</v>
      </c>
    </row>
    <row r="9997" spans="1:16" x14ac:dyDescent="0.45">
      <c r="A9997">
        <v>9996</v>
      </c>
      <c r="B9997" s="10">
        <v>45656</v>
      </c>
      <c r="C9997">
        <v>1581</v>
      </c>
      <c r="D9997" t="s">
        <v>89</v>
      </c>
      <c r="E9997">
        <v>33</v>
      </c>
      <c r="F9997" t="s">
        <v>9</v>
      </c>
      <c r="G9997">
        <v>2</v>
      </c>
      <c r="H9997">
        <v>954.93</v>
      </c>
      <c r="I9997">
        <v>1909.86</v>
      </c>
      <c r="J9997" t="s">
        <v>87</v>
      </c>
      <c r="K9997" t="s">
        <v>567</v>
      </c>
      <c r="L9997" t="s">
        <v>155</v>
      </c>
      <c r="M9997">
        <v>2024</v>
      </c>
      <c r="N9997" t="s">
        <v>668</v>
      </c>
      <c r="O9997" t="s">
        <v>9394</v>
      </c>
      <c r="P9997" t="s">
        <v>86</v>
      </c>
    </row>
    <row r="9998" spans="1:16" x14ac:dyDescent="0.45">
      <c r="A9998">
        <v>9997</v>
      </c>
      <c r="B9998" s="10">
        <v>45656</v>
      </c>
      <c r="C9998">
        <v>4881</v>
      </c>
      <c r="D9998" t="s">
        <v>80</v>
      </c>
      <c r="E9998">
        <v>58</v>
      </c>
      <c r="F9998" t="s">
        <v>8</v>
      </c>
      <c r="G9998">
        <v>5</v>
      </c>
      <c r="H9998">
        <v>2519.7199999999998</v>
      </c>
      <c r="I9998">
        <v>12598.6</v>
      </c>
      <c r="J9998" t="s">
        <v>81</v>
      </c>
      <c r="K9998" t="s">
        <v>82</v>
      </c>
      <c r="L9998" t="s">
        <v>155</v>
      </c>
      <c r="M9998">
        <v>2024</v>
      </c>
      <c r="N9998" t="s">
        <v>84</v>
      </c>
      <c r="O9998" t="s">
        <v>9122</v>
      </c>
      <c r="P9998" t="s">
        <v>748</v>
      </c>
    </row>
    <row r="9999" spans="1:16" x14ac:dyDescent="0.45">
      <c r="A9999">
        <v>9998</v>
      </c>
      <c r="B9999" s="10">
        <v>45656</v>
      </c>
      <c r="C9999">
        <v>4909</v>
      </c>
      <c r="D9999" t="s">
        <v>80</v>
      </c>
      <c r="E9999">
        <v>31</v>
      </c>
      <c r="F9999" t="s">
        <v>9</v>
      </c>
      <c r="G9999">
        <v>5</v>
      </c>
      <c r="H9999">
        <v>1065.77</v>
      </c>
      <c r="I9999">
        <v>5328.85</v>
      </c>
      <c r="J9999" t="s">
        <v>87</v>
      </c>
      <c r="K9999" t="s">
        <v>82</v>
      </c>
      <c r="L9999" t="s">
        <v>155</v>
      </c>
      <c r="M9999">
        <v>2024</v>
      </c>
      <c r="N9999" t="s">
        <v>84</v>
      </c>
      <c r="O9999" t="s">
        <v>4141</v>
      </c>
      <c r="P9999" t="s">
        <v>86</v>
      </c>
    </row>
    <row r="10000" spans="1:16" x14ac:dyDescent="0.45">
      <c r="A10000">
        <v>9999</v>
      </c>
      <c r="B10000" s="10">
        <v>45656</v>
      </c>
      <c r="C10000">
        <v>2999</v>
      </c>
      <c r="D10000" t="s">
        <v>89</v>
      </c>
      <c r="E10000">
        <v>42</v>
      </c>
      <c r="F10000" t="s">
        <v>102</v>
      </c>
      <c r="G10000">
        <v>5</v>
      </c>
      <c r="H10000">
        <v>1699.17</v>
      </c>
      <c r="I10000">
        <v>8495.85</v>
      </c>
      <c r="J10000" t="s">
        <v>97</v>
      </c>
      <c r="K10000" t="s">
        <v>82</v>
      </c>
      <c r="L10000" t="s">
        <v>155</v>
      </c>
      <c r="M10000">
        <v>2024</v>
      </c>
      <c r="N10000" t="s">
        <v>84</v>
      </c>
      <c r="O10000" t="s">
        <v>4613</v>
      </c>
      <c r="P10000" t="s">
        <v>86</v>
      </c>
    </row>
    <row r="10001" spans="1:16" x14ac:dyDescent="0.45">
      <c r="A10001">
        <v>10000</v>
      </c>
      <c r="B10001" s="10">
        <v>45657</v>
      </c>
      <c r="C10001">
        <v>1400</v>
      </c>
      <c r="D10001" t="s">
        <v>89</v>
      </c>
      <c r="E10001">
        <v>47</v>
      </c>
      <c r="F10001" t="s">
        <v>8</v>
      </c>
      <c r="G10001">
        <v>3</v>
      </c>
      <c r="H10001">
        <v>667.87</v>
      </c>
      <c r="I10001">
        <v>2003.61</v>
      </c>
      <c r="J10001" t="s">
        <v>93</v>
      </c>
      <c r="K10001" t="s">
        <v>82</v>
      </c>
      <c r="L10001" t="s">
        <v>155</v>
      </c>
      <c r="M10001">
        <v>2024</v>
      </c>
      <c r="N10001" t="s">
        <v>84</v>
      </c>
      <c r="O10001" t="s">
        <v>836</v>
      </c>
      <c r="P10001" t="s">
        <v>748</v>
      </c>
    </row>
    <row r="10002" spans="1:16" x14ac:dyDescent="0.45">
      <c r="B10002"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9300C-EA08-4295-9191-0722BFF983CD}">
  <dimension ref="A2:H10"/>
  <sheetViews>
    <sheetView zoomScale="86" workbookViewId="0">
      <selection activeCell="C18" sqref="C18"/>
    </sheetView>
  </sheetViews>
  <sheetFormatPr defaultRowHeight="14.25" x14ac:dyDescent="0.45"/>
  <cols>
    <col min="1" max="1" width="18.265625" bestFit="1" customWidth="1"/>
    <col min="2" max="2" width="10" customWidth="1"/>
    <col min="3" max="3" width="21.9296875" bestFit="1" customWidth="1"/>
    <col min="4" max="4" width="12.265625" bestFit="1" customWidth="1"/>
    <col min="6" max="6" width="14" customWidth="1"/>
  </cols>
  <sheetData>
    <row r="2" spans="1:8" ht="19.149999999999999" x14ac:dyDescent="0.6">
      <c r="A2" s="14" t="s">
        <v>24</v>
      </c>
      <c r="B2" s="13"/>
      <c r="C2" s="14" t="s">
        <v>25</v>
      </c>
      <c r="D2" s="14"/>
      <c r="E2" s="13"/>
      <c r="F2" s="14" t="s">
        <v>26</v>
      </c>
      <c r="G2" s="9"/>
    </row>
    <row r="4" spans="1:8" x14ac:dyDescent="0.45">
      <c r="A4" s="12" t="s">
        <v>10</v>
      </c>
      <c r="C4" s="3" t="s">
        <v>14</v>
      </c>
      <c r="D4" s="3" t="s">
        <v>12</v>
      </c>
      <c r="F4" s="11" t="s">
        <v>16</v>
      </c>
      <c r="G4" s="11" t="s">
        <v>17</v>
      </c>
      <c r="H4" s="11" t="s">
        <v>18</v>
      </c>
    </row>
    <row r="5" spans="1:8" x14ac:dyDescent="0.45">
      <c r="A5" s="12">
        <v>6002</v>
      </c>
      <c r="C5" s="6" t="s">
        <v>13</v>
      </c>
      <c r="D5" s="4">
        <f>COUNTBLANK(tblsales[Customer ID])</f>
        <v>0</v>
      </c>
      <c r="F5" s="12" t="s">
        <v>21</v>
      </c>
      <c r="G5" s="12">
        <f>COUNTIFS(tblsales[Age], "&lt;18")</f>
        <v>0</v>
      </c>
      <c r="H5" s="12" t="s">
        <v>23</v>
      </c>
    </row>
    <row r="6" spans="1:8" x14ac:dyDescent="0.45">
      <c r="A6" s="2"/>
      <c r="C6" s="6" t="s">
        <v>3</v>
      </c>
      <c r="D6" s="1">
        <f>COUNTBLANK(tblsales[Quantity])</f>
        <v>0</v>
      </c>
      <c r="F6" s="12" t="s">
        <v>22</v>
      </c>
      <c r="G6" s="12">
        <f>COUNTIFS(tblsales[Age], "&gt;100")</f>
        <v>0</v>
      </c>
      <c r="H6" s="12" t="s">
        <v>23</v>
      </c>
    </row>
    <row r="7" spans="1:8" x14ac:dyDescent="0.45">
      <c r="A7" s="12" t="s">
        <v>11</v>
      </c>
      <c r="C7" s="6" t="s">
        <v>15</v>
      </c>
      <c r="D7" s="1">
        <f>COUNTBLANK(tblsales[Price per Unit])</f>
        <v>0</v>
      </c>
      <c r="F7" s="12" t="s">
        <v>19</v>
      </c>
      <c r="G7" s="12">
        <f>COUNTIFS(tblsales[Price per Unit], "&lt;10")</f>
        <v>0</v>
      </c>
      <c r="H7" s="12" t="s">
        <v>23</v>
      </c>
    </row>
    <row r="8" spans="1:8" x14ac:dyDescent="0.45">
      <c r="A8" s="71">
        <v>75581899.670000002</v>
      </c>
      <c r="C8" s="6" t="s">
        <v>4</v>
      </c>
      <c r="D8" s="5">
        <f>COUNTBLANK(tblsales[Total Amount])</f>
        <v>0</v>
      </c>
      <c r="F8" s="12" t="s">
        <v>20</v>
      </c>
      <c r="G8" s="12">
        <f>COUNTIFS(tblsales[Price per Unit], "&gt;10000")</f>
        <v>0</v>
      </c>
      <c r="H8" s="12" t="s">
        <v>23</v>
      </c>
    </row>
    <row r="9" spans="1:8" x14ac:dyDescent="0.45">
      <c r="C9" s="6" t="s">
        <v>0</v>
      </c>
      <c r="D9" s="5">
        <f>COUNTBLANK(tblsales[Transaction ID])</f>
        <v>0</v>
      </c>
    </row>
    <row r="10" spans="1:8" x14ac:dyDescent="0.45">
      <c r="A10" s="8"/>
      <c r="C10" s="6" t="s">
        <v>2</v>
      </c>
      <c r="D10" s="7">
        <f>COUNTBLANK(tblsales[Age])</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7CCCA-0C31-4D7F-9D3F-2CFF0D761185}">
  <dimension ref="A1:I6006"/>
  <sheetViews>
    <sheetView topLeftCell="A15" workbookViewId="0">
      <selection activeCell="B20" sqref="B20"/>
    </sheetView>
  </sheetViews>
  <sheetFormatPr defaultRowHeight="14.25" x14ac:dyDescent="0.45"/>
  <cols>
    <col min="1" max="1" width="12.06640625" bestFit="1" customWidth="1"/>
    <col min="2" max="2" width="9.19921875" bestFit="1" customWidth="1"/>
    <col min="3" max="4" width="11.73046875" bestFit="1" customWidth="1"/>
    <col min="5" max="5" width="20.1328125" bestFit="1" customWidth="1"/>
    <col min="6" max="6" width="19.73046875" bestFit="1" customWidth="1"/>
    <col min="7" max="7" width="24.73046875" bestFit="1" customWidth="1"/>
    <col min="8" max="8" width="6.19921875" bestFit="1" customWidth="1"/>
    <col min="9" max="9" width="5.73046875" bestFit="1" customWidth="1"/>
    <col min="10" max="10" width="5.53125" bestFit="1" customWidth="1"/>
    <col min="11" max="11" width="6.19921875" bestFit="1" customWidth="1"/>
    <col min="12" max="12" width="5.796875" bestFit="1" customWidth="1"/>
    <col min="13" max="13" width="5.53125" bestFit="1" customWidth="1"/>
    <col min="14" max="14" width="6.53125" bestFit="1" customWidth="1"/>
    <col min="15" max="15" width="5.46484375" bestFit="1" customWidth="1"/>
    <col min="16" max="16" width="5.796875" bestFit="1" customWidth="1"/>
    <col min="17" max="17" width="6.19921875" bestFit="1" customWidth="1"/>
    <col min="18" max="18" width="6.06640625" bestFit="1" customWidth="1"/>
    <col min="19" max="19" width="5.33203125" bestFit="1" customWidth="1"/>
    <col min="20" max="20" width="6.19921875" bestFit="1" customWidth="1"/>
    <col min="21" max="21" width="5.73046875" bestFit="1" customWidth="1"/>
    <col min="22" max="22" width="5.53125" bestFit="1" customWidth="1"/>
    <col min="23" max="23" width="6.19921875" bestFit="1" customWidth="1"/>
    <col min="24" max="24" width="5.796875" bestFit="1" customWidth="1"/>
    <col min="25" max="25" width="5.53125" bestFit="1" customWidth="1"/>
    <col min="26" max="26" width="10.19921875" bestFit="1" customWidth="1"/>
    <col min="27" max="10000" width="15" bestFit="1" customWidth="1"/>
    <col min="10001" max="10001" width="9.9296875" bestFit="1" customWidth="1"/>
    <col min="10002" max="10002" width="10.19921875" bestFit="1" customWidth="1"/>
  </cols>
  <sheetData>
    <row r="1" spans="1:9" x14ac:dyDescent="0.45">
      <c r="A1" s="10">
        <f>MAX(tblsales[Date])</f>
        <v>45657</v>
      </c>
    </row>
    <row r="2" spans="1:9" x14ac:dyDescent="0.45">
      <c r="F2" s="21"/>
      <c r="G2" s="21"/>
      <c r="H2" s="21"/>
      <c r="I2" s="21"/>
    </row>
    <row r="3" spans="1:9" x14ac:dyDescent="0.45">
      <c r="A3" s="15" t="s">
        <v>27</v>
      </c>
      <c r="B3" t="s">
        <v>30</v>
      </c>
      <c r="C3" t="s">
        <v>31</v>
      </c>
      <c r="F3" s="16"/>
      <c r="G3" s="10"/>
    </row>
    <row r="4" spans="1:9" x14ac:dyDescent="0.45">
      <c r="A4" s="16">
        <v>1001</v>
      </c>
      <c r="B4">
        <v>3</v>
      </c>
      <c r="C4">
        <v>16912.689999999999</v>
      </c>
      <c r="F4" s="16"/>
      <c r="G4" s="10"/>
    </row>
    <row r="5" spans="1:9" x14ac:dyDescent="0.45">
      <c r="A5" s="16">
        <v>1002</v>
      </c>
      <c r="B5">
        <v>2</v>
      </c>
      <c r="C5">
        <v>19021.25</v>
      </c>
      <c r="F5" s="16"/>
      <c r="G5" s="10"/>
    </row>
    <row r="6" spans="1:9" x14ac:dyDescent="0.45">
      <c r="A6" s="16">
        <v>1004</v>
      </c>
      <c r="B6">
        <v>2</v>
      </c>
      <c r="C6">
        <v>18007.37</v>
      </c>
      <c r="F6" s="16"/>
      <c r="G6" s="10"/>
    </row>
    <row r="7" spans="1:9" x14ac:dyDescent="0.45">
      <c r="A7" s="16">
        <v>1005</v>
      </c>
      <c r="B7">
        <v>1</v>
      </c>
      <c r="C7">
        <v>17478.52</v>
      </c>
      <c r="F7" s="16"/>
      <c r="G7" s="10"/>
    </row>
    <row r="8" spans="1:9" x14ac:dyDescent="0.45">
      <c r="A8" s="16">
        <v>1006</v>
      </c>
      <c r="B8">
        <v>1</v>
      </c>
      <c r="C8">
        <v>12265.24</v>
      </c>
      <c r="F8" s="16"/>
      <c r="G8" s="10"/>
    </row>
    <row r="9" spans="1:9" x14ac:dyDescent="0.45">
      <c r="A9" s="16">
        <v>1007</v>
      </c>
      <c r="B9">
        <v>2</v>
      </c>
      <c r="C9">
        <v>21454.44</v>
      </c>
      <c r="F9" s="16"/>
      <c r="G9" s="10"/>
    </row>
    <row r="10" spans="1:9" x14ac:dyDescent="0.45">
      <c r="A10" s="16">
        <v>1009</v>
      </c>
      <c r="B10">
        <v>3</v>
      </c>
      <c r="C10">
        <v>20773.22</v>
      </c>
      <c r="F10" s="16"/>
      <c r="G10" s="10"/>
    </row>
    <row r="11" spans="1:9" x14ac:dyDescent="0.45">
      <c r="A11" s="16">
        <v>1010</v>
      </c>
      <c r="B11">
        <v>1</v>
      </c>
      <c r="C11">
        <v>8827</v>
      </c>
      <c r="F11" s="16"/>
      <c r="G11" s="10"/>
    </row>
    <row r="12" spans="1:9" x14ac:dyDescent="0.45">
      <c r="A12" s="16">
        <v>1011</v>
      </c>
      <c r="B12">
        <v>4</v>
      </c>
      <c r="C12">
        <v>44764.75</v>
      </c>
      <c r="F12" s="16"/>
      <c r="G12" s="10"/>
    </row>
    <row r="13" spans="1:9" x14ac:dyDescent="0.45">
      <c r="A13" s="16">
        <v>1012</v>
      </c>
      <c r="B13">
        <v>2</v>
      </c>
      <c r="C13">
        <v>24898.959999999999</v>
      </c>
      <c r="F13" s="16"/>
      <c r="G13" s="10"/>
    </row>
    <row r="14" spans="1:9" x14ac:dyDescent="0.45">
      <c r="A14" s="16">
        <v>1013</v>
      </c>
      <c r="B14">
        <v>1</v>
      </c>
      <c r="C14">
        <v>7098.22</v>
      </c>
      <c r="F14" s="16"/>
      <c r="G14" s="10"/>
    </row>
    <row r="15" spans="1:9" x14ac:dyDescent="0.45">
      <c r="A15" s="16">
        <v>1016</v>
      </c>
      <c r="B15">
        <v>2</v>
      </c>
      <c r="C15">
        <v>15321.9</v>
      </c>
      <c r="F15" s="16"/>
      <c r="G15" s="10"/>
    </row>
    <row r="16" spans="1:9" x14ac:dyDescent="0.45">
      <c r="A16" s="16">
        <v>1018</v>
      </c>
      <c r="B16">
        <v>3</v>
      </c>
      <c r="C16">
        <v>6230.7</v>
      </c>
      <c r="F16" s="16"/>
      <c r="G16" s="10"/>
    </row>
    <row r="17" spans="1:7" x14ac:dyDescent="0.45">
      <c r="A17" s="16">
        <v>1021</v>
      </c>
      <c r="B17">
        <v>2</v>
      </c>
      <c r="C17">
        <v>12915.15</v>
      </c>
      <c r="F17" s="16"/>
      <c r="G17" s="10"/>
    </row>
    <row r="18" spans="1:7" x14ac:dyDescent="0.45">
      <c r="A18" s="16">
        <v>1022</v>
      </c>
      <c r="B18">
        <v>2</v>
      </c>
      <c r="C18">
        <v>6591.57</v>
      </c>
      <c r="F18" s="16"/>
      <c r="G18" s="10"/>
    </row>
    <row r="19" spans="1:7" x14ac:dyDescent="0.45">
      <c r="A19" s="16">
        <v>1023</v>
      </c>
      <c r="B19">
        <v>1</v>
      </c>
      <c r="C19">
        <v>11522.5</v>
      </c>
      <c r="F19" s="16"/>
      <c r="G19" s="10"/>
    </row>
    <row r="20" spans="1:7" x14ac:dyDescent="0.45">
      <c r="A20" s="16">
        <v>1024</v>
      </c>
      <c r="B20">
        <v>1</v>
      </c>
      <c r="C20">
        <v>824.64</v>
      </c>
      <c r="F20" s="16"/>
      <c r="G20" s="10"/>
    </row>
    <row r="21" spans="1:7" x14ac:dyDescent="0.45">
      <c r="A21" s="16">
        <v>1025</v>
      </c>
      <c r="B21">
        <v>2</v>
      </c>
      <c r="C21">
        <v>17413.740000000002</v>
      </c>
      <c r="F21" s="16"/>
      <c r="G21" s="10"/>
    </row>
    <row r="22" spans="1:7" x14ac:dyDescent="0.45">
      <c r="A22" s="16">
        <v>1026</v>
      </c>
      <c r="B22">
        <v>1</v>
      </c>
      <c r="C22">
        <v>9866.92</v>
      </c>
      <c r="F22" s="16"/>
      <c r="G22" s="10"/>
    </row>
    <row r="23" spans="1:7" x14ac:dyDescent="0.45">
      <c r="A23" s="16">
        <v>1028</v>
      </c>
      <c r="B23">
        <v>2</v>
      </c>
      <c r="C23">
        <v>20013.759999999998</v>
      </c>
      <c r="F23" s="16"/>
      <c r="G23" s="10"/>
    </row>
    <row r="24" spans="1:7" x14ac:dyDescent="0.45">
      <c r="A24" s="16">
        <v>1032</v>
      </c>
      <c r="B24">
        <v>1</v>
      </c>
      <c r="C24">
        <v>8642.5</v>
      </c>
      <c r="F24" s="16"/>
      <c r="G24" s="10"/>
    </row>
    <row r="25" spans="1:7" x14ac:dyDescent="0.45">
      <c r="A25" s="16">
        <v>1036</v>
      </c>
      <c r="B25">
        <v>1</v>
      </c>
      <c r="C25">
        <v>18031.7</v>
      </c>
      <c r="F25" s="16"/>
      <c r="G25" s="10"/>
    </row>
    <row r="26" spans="1:7" x14ac:dyDescent="0.45">
      <c r="A26" s="16">
        <v>1037</v>
      </c>
      <c r="B26">
        <v>1</v>
      </c>
      <c r="C26">
        <v>3440.83</v>
      </c>
      <c r="F26" s="16"/>
      <c r="G26" s="10"/>
    </row>
    <row r="27" spans="1:7" x14ac:dyDescent="0.45">
      <c r="A27" s="16">
        <v>1038</v>
      </c>
      <c r="B27">
        <v>2</v>
      </c>
      <c r="C27">
        <v>6744.75</v>
      </c>
      <c r="F27" s="16"/>
      <c r="G27" s="10"/>
    </row>
    <row r="28" spans="1:7" x14ac:dyDescent="0.45">
      <c r="A28" s="16">
        <v>1039</v>
      </c>
      <c r="B28">
        <v>1</v>
      </c>
      <c r="C28">
        <v>3393.74</v>
      </c>
      <c r="F28" s="16"/>
      <c r="G28" s="10"/>
    </row>
    <row r="29" spans="1:7" x14ac:dyDescent="0.45">
      <c r="A29" s="16">
        <v>1040</v>
      </c>
      <c r="B29">
        <v>1</v>
      </c>
      <c r="C29">
        <v>12675.84</v>
      </c>
      <c r="F29" s="16"/>
      <c r="G29" s="10"/>
    </row>
    <row r="30" spans="1:7" x14ac:dyDescent="0.45">
      <c r="A30" s="16">
        <v>1043</v>
      </c>
      <c r="B30">
        <v>1</v>
      </c>
      <c r="C30">
        <v>9273.1</v>
      </c>
      <c r="F30" s="16"/>
      <c r="G30" s="10"/>
    </row>
    <row r="31" spans="1:7" x14ac:dyDescent="0.45">
      <c r="A31" s="16">
        <v>1044</v>
      </c>
      <c r="B31">
        <v>1</v>
      </c>
      <c r="C31">
        <v>1900.46</v>
      </c>
      <c r="F31" s="16"/>
      <c r="G31" s="10"/>
    </row>
    <row r="32" spans="1:7" x14ac:dyDescent="0.45">
      <c r="A32" s="16">
        <v>1045</v>
      </c>
      <c r="B32">
        <v>1</v>
      </c>
      <c r="C32">
        <v>9254.9699999999993</v>
      </c>
      <c r="F32" s="16"/>
      <c r="G32" s="10"/>
    </row>
    <row r="33" spans="1:7" x14ac:dyDescent="0.45">
      <c r="A33" s="16">
        <v>1048</v>
      </c>
      <c r="B33">
        <v>1</v>
      </c>
      <c r="C33">
        <v>2599.5700000000002</v>
      </c>
      <c r="F33" s="16"/>
      <c r="G33" s="10"/>
    </row>
    <row r="34" spans="1:7" x14ac:dyDescent="0.45">
      <c r="A34" s="16">
        <v>1049</v>
      </c>
      <c r="B34">
        <v>1</v>
      </c>
      <c r="C34">
        <v>7026.6</v>
      </c>
      <c r="F34" s="16"/>
      <c r="G34" s="10"/>
    </row>
    <row r="35" spans="1:7" x14ac:dyDescent="0.45">
      <c r="A35" s="16">
        <v>1051</v>
      </c>
      <c r="B35">
        <v>1</v>
      </c>
      <c r="C35">
        <v>395.3</v>
      </c>
      <c r="F35" s="16"/>
      <c r="G35" s="10"/>
    </row>
    <row r="36" spans="1:7" x14ac:dyDescent="0.45">
      <c r="A36" s="16">
        <v>1052</v>
      </c>
      <c r="B36">
        <v>1</v>
      </c>
      <c r="C36">
        <v>10028.07</v>
      </c>
      <c r="F36" s="16"/>
      <c r="G36" s="10"/>
    </row>
    <row r="37" spans="1:7" x14ac:dyDescent="0.45">
      <c r="A37" s="16">
        <v>1053</v>
      </c>
      <c r="B37">
        <v>1</v>
      </c>
      <c r="C37">
        <v>850</v>
      </c>
      <c r="F37" s="16"/>
      <c r="G37" s="10"/>
    </row>
    <row r="38" spans="1:7" x14ac:dyDescent="0.45">
      <c r="A38" s="16">
        <v>1054</v>
      </c>
      <c r="B38">
        <v>1</v>
      </c>
      <c r="C38">
        <v>17454.849999999999</v>
      </c>
      <c r="F38" s="16"/>
      <c r="G38" s="10"/>
    </row>
    <row r="39" spans="1:7" x14ac:dyDescent="0.45">
      <c r="A39" s="16">
        <v>1055</v>
      </c>
      <c r="B39">
        <v>2</v>
      </c>
      <c r="C39">
        <v>5470.47</v>
      </c>
      <c r="F39" s="16"/>
      <c r="G39" s="10"/>
    </row>
    <row r="40" spans="1:7" x14ac:dyDescent="0.45">
      <c r="A40" s="16">
        <v>1056</v>
      </c>
      <c r="B40">
        <v>2</v>
      </c>
      <c r="C40">
        <v>24060.19</v>
      </c>
      <c r="F40" s="16"/>
      <c r="G40" s="10"/>
    </row>
    <row r="41" spans="1:7" x14ac:dyDescent="0.45">
      <c r="A41" s="16">
        <v>1058</v>
      </c>
      <c r="B41">
        <v>1</v>
      </c>
      <c r="C41">
        <v>20443.2</v>
      </c>
      <c r="F41" s="16"/>
      <c r="G41" s="10"/>
    </row>
    <row r="42" spans="1:7" x14ac:dyDescent="0.45">
      <c r="A42" s="16">
        <v>1060</v>
      </c>
      <c r="B42">
        <v>3</v>
      </c>
      <c r="C42">
        <v>49103.22</v>
      </c>
      <c r="F42" s="16"/>
      <c r="G42" s="10"/>
    </row>
    <row r="43" spans="1:7" x14ac:dyDescent="0.45">
      <c r="A43" s="16">
        <v>1062</v>
      </c>
      <c r="B43">
        <v>1</v>
      </c>
      <c r="C43">
        <v>6704.6</v>
      </c>
      <c r="F43" s="16"/>
      <c r="G43" s="10"/>
    </row>
    <row r="44" spans="1:7" x14ac:dyDescent="0.45">
      <c r="A44" s="16">
        <v>1064</v>
      </c>
      <c r="B44">
        <v>2</v>
      </c>
      <c r="C44">
        <v>3323.4</v>
      </c>
      <c r="F44" s="16"/>
      <c r="G44" s="10"/>
    </row>
    <row r="45" spans="1:7" x14ac:dyDescent="0.45">
      <c r="A45" s="16">
        <v>1065</v>
      </c>
      <c r="B45">
        <v>1</v>
      </c>
      <c r="C45">
        <v>3285.68</v>
      </c>
      <c r="F45" s="16"/>
      <c r="G45" s="10"/>
    </row>
    <row r="46" spans="1:7" x14ac:dyDescent="0.45">
      <c r="A46" s="16">
        <v>1066</v>
      </c>
      <c r="B46">
        <v>3</v>
      </c>
      <c r="C46">
        <v>21732.09</v>
      </c>
      <c r="F46" s="16"/>
      <c r="G46" s="10"/>
    </row>
    <row r="47" spans="1:7" x14ac:dyDescent="0.45">
      <c r="A47" s="16">
        <v>1067</v>
      </c>
      <c r="B47">
        <v>2</v>
      </c>
      <c r="C47">
        <v>11402.51</v>
      </c>
      <c r="F47" s="16"/>
      <c r="G47" s="10"/>
    </row>
    <row r="48" spans="1:7" x14ac:dyDescent="0.45">
      <c r="A48" s="16">
        <v>1068</v>
      </c>
      <c r="B48">
        <v>1</v>
      </c>
      <c r="C48">
        <v>16280.04</v>
      </c>
      <c r="F48" s="16"/>
      <c r="G48" s="10"/>
    </row>
    <row r="49" spans="1:7" x14ac:dyDescent="0.45">
      <c r="A49" s="16">
        <v>1069</v>
      </c>
      <c r="B49">
        <v>1</v>
      </c>
      <c r="C49">
        <v>1471.01</v>
      </c>
      <c r="F49" s="16"/>
      <c r="G49" s="10"/>
    </row>
    <row r="50" spans="1:7" x14ac:dyDescent="0.45">
      <c r="A50" s="16">
        <v>1071</v>
      </c>
      <c r="B50">
        <v>3</v>
      </c>
      <c r="C50">
        <v>19013.41</v>
      </c>
      <c r="F50" s="16"/>
      <c r="G50" s="10"/>
    </row>
    <row r="51" spans="1:7" x14ac:dyDescent="0.45">
      <c r="A51" s="16">
        <v>1072</v>
      </c>
      <c r="B51">
        <v>1</v>
      </c>
      <c r="C51">
        <v>6896.24</v>
      </c>
      <c r="F51" s="16"/>
      <c r="G51" s="10"/>
    </row>
    <row r="52" spans="1:7" x14ac:dyDescent="0.45">
      <c r="A52" s="16">
        <v>1073</v>
      </c>
      <c r="B52">
        <v>1</v>
      </c>
      <c r="C52">
        <v>1228.68</v>
      </c>
      <c r="F52" s="16"/>
      <c r="G52" s="10"/>
    </row>
    <row r="53" spans="1:7" x14ac:dyDescent="0.45">
      <c r="A53" s="16">
        <v>1074</v>
      </c>
      <c r="B53">
        <v>2</v>
      </c>
      <c r="C53">
        <v>29527.99</v>
      </c>
      <c r="F53" s="16"/>
      <c r="G53" s="10"/>
    </row>
    <row r="54" spans="1:7" x14ac:dyDescent="0.45">
      <c r="A54" s="16">
        <v>1075</v>
      </c>
      <c r="B54">
        <v>2</v>
      </c>
      <c r="C54">
        <v>31166.880000000001</v>
      </c>
      <c r="F54" s="16"/>
      <c r="G54" s="10"/>
    </row>
    <row r="55" spans="1:7" x14ac:dyDescent="0.45">
      <c r="A55" s="16">
        <v>1076</v>
      </c>
      <c r="B55">
        <v>2</v>
      </c>
      <c r="C55">
        <v>11239.98</v>
      </c>
      <c r="F55" s="16"/>
      <c r="G55" s="10"/>
    </row>
    <row r="56" spans="1:7" x14ac:dyDescent="0.45">
      <c r="A56" s="16">
        <v>1077</v>
      </c>
      <c r="B56">
        <v>1</v>
      </c>
      <c r="C56">
        <v>18345.400000000001</v>
      </c>
      <c r="F56" s="16"/>
      <c r="G56" s="10"/>
    </row>
    <row r="57" spans="1:7" x14ac:dyDescent="0.45">
      <c r="A57" s="16">
        <v>1078</v>
      </c>
      <c r="B57">
        <v>2</v>
      </c>
      <c r="C57">
        <v>8990.26</v>
      </c>
      <c r="F57" s="16"/>
      <c r="G57" s="10"/>
    </row>
    <row r="58" spans="1:7" x14ac:dyDescent="0.45">
      <c r="A58" s="16">
        <v>1080</v>
      </c>
      <c r="B58">
        <v>2</v>
      </c>
      <c r="C58">
        <v>32442.22</v>
      </c>
      <c r="F58" s="16"/>
      <c r="G58" s="10"/>
    </row>
    <row r="59" spans="1:7" x14ac:dyDescent="0.45">
      <c r="A59" s="16">
        <v>1081</v>
      </c>
      <c r="B59">
        <v>2</v>
      </c>
      <c r="C59">
        <v>33542.93</v>
      </c>
      <c r="F59" s="16"/>
      <c r="G59" s="10"/>
    </row>
    <row r="60" spans="1:7" x14ac:dyDescent="0.45">
      <c r="A60" s="16">
        <v>1082</v>
      </c>
      <c r="B60">
        <v>1</v>
      </c>
      <c r="C60">
        <v>8890.56</v>
      </c>
      <c r="F60" s="16"/>
      <c r="G60" s="10"/>
    </row>
    <row r="61" spans="1:7" x14ac:dyDescent="0.45">
      <c r="A61" s="16">
        <v>1086</v>
      </c>
      <c r="B61">
        <v>1</v>
      </c>
      <c r="C61">
        <v>3684.05</v>
      </c>
      <c r="F61" s="16"/>
      <c r="G61" s="10"/>
    </row>
    <row r="62" spans="1:7" x14ac:dyDescent="0.45">
      <c r="A62" s="16">
        <v>1087</v>
      </c>
      <c r="B62">
        <v>1</v>
      </c>
      <c r="C62">
        <v>3747.12</v>
      </c>
      <c r="F62" s="16"/>
      <c r="G62" s="10"/>
    </row>
    <row r="63" spans="1:7" x14ac:dyDescent="0.45">
      <c r="A63" s="16">
        <v>1089</v>
      </c>
      <c r="B63">
        <v>2</v>
      </c>
      <c r="C63">
        <v>18446.88</v>
      </c>
      <c r="F63" s="16"/>
      <c r="G63" s="10"/>
    </row>
    <row r="64" spans="1:7" x14ac:dyDescent="0.45">
      <c r="A64" s="16">
        <v>1090</v>
      </c>
      <c r="B64">
        <v>1</v>
      </c>
      <c r="C64">
        <v>786.04</v>
      </c>
      <c r="F64" s="16"/>
      <c r="G64" s="10"/>
    </row>
    <row r="65" spans="1:7" x14ac:dyDescent="0.45">
      <c r="A65" s="16">
        <v>1091</v>
      </c>
      <c r="B65">
        <v>1</v>
      </c>
      <c r="C65">
        <v>2093.1799999999998</v>
      </c>
      <c r="F65" s="16"/>
      <c r="G65" s="10"/>
    </row>
    <row r="66" spans="1:7" x14ac:dyDescent="0.45">
      <c r="A66" s="16">
        <v>1092</v>
      </c>
      <c r="B66">
        <v>1</v>
      </c>
      <c r="C66">
        <v>359.5</v>
      </c>
      <c r="F66" s="16"/>
      <c r="G66" s="10"/>
    </row>
    <row r="67" spans="1:7" x14ac:dyDescent="0.45">
      <c r="A67" s="16">
        <v>1093</v>
      </c>
      <c r="B67">
        <v>1</v>
      </c>
      <c r="C67">
        <v>17950.95</v>
      </c>
      <c r="F67" s="16"/>
      <c r="G67" s="10"/>
    </row>
    <row r="68" spans="1:7" x14ac:dyDescent="0.45">
      <c r="A68" s="16">
        <v>1094</v>
      </c>
      <c r="B68">
        <v>1</v>
      </c>
      <c r="C68">
        <v>5050.76</v>
      </c>
      <c r="F68" s="16"/>
      <c r="G68" s="10"/>
    </row>
    <row r="69" spans="1:7" x14ac:dyDescent="0.45">
      <c r="A69" s="16">
        <v>1095</v>
      </c>
      <c r="B69">
        <v>1</v>
      </c>
      <c r="C69">
        <v>695.19</v>
      </c>
      <c r="F69" s="16"/>
      <c r="G69" s="10"/>
    </row>
    <row r="70" spans="1:7" x14ac:dyDescent="0.45">
      <c r="A70" s="16">
        <v>1096</v>
      </c>
      <c r="B70">
        <v>1</v>
      </c>
      <c r="C70">
        <v>10067.52</v>
      </c>
      <c r="F70" s="16"/>
      <c r="G70" s="10"/>
    </row>
    <row r="71" spans="1:7" x14ac:dyDescent="0.45">
      <c r="A71" s="16">
        <v>1097</v>
      </c>
      <c r="B71">
        <v>1</v>
      </c>
      <c r="C71">
        <v>4246.07</v>
      </c>
      <c r="F71" s="16"/>
      <c r="G71" s="10"/>
    </row>
    <row r="72" spans="1:7" x14ac:dyDescent="0.45">
      <c r="A72" s="16">
        <v>1098</v>
      </c>
      <c r="B72">
        <v>2</v>
      </c>
      <c r="C72">
        <v>7430.68</v>
      </c>
      <c r="F72" s="16"/>
      <c r="G72" s="10"/>
    </row>
    <row r="73" spans="1:7" x14ac:dyDescent="0.45">
      <c r="A73" s="16">
        <v>1100</v>
      </c>
      <c r="B73">
        <v>2</v>
      </c>
      <c r="C73">
        <v>17628.97</v>
      </c>
      <c r="F73" s="16"/>
      <c r="G73" s="10"/>
    </row>
    <row r="74" spans="1:7" x14ac:dyDescent="0.45">
      <c r="A74" s="16">
        <v>1104</v>
      </c>
      <c r="B74">
        <v>2</v>
      </c>
      <c r="C74">
        <v>18166.349999999999</v>
      </c>
      <c r="F74" s="16"/>
      <c r="G74" s="10"/>
    </row>
    <row r="75" spans="1:7" x14ac:dyDescent="0.45">
      <c r="A75" s="16">
        <v>1105</v>
      </c>
      <c r="B75">
        <v>4</v>
      </c>
      <c r="C75">
        <v>33551.599999999999</v>
      </c>
      <c r="F75" s="16"/>
      <c r="G75" s="10"/>
    </row>
    <row r="76" spans="1:7" x14ac:dyDescent="0.45">
      <c r="A76" s="16">
        <v>1107</v>
      </c>
      <c r="B76">
        <v>2</v>
      </c>
      <c r="C76">
        <v>2873.67</v>
      </c>
      <c r="F76" s="16"/>
      <c r="G76" s="10"/>
    </row>
    <row r="77" spans="1:7" x14ac:dyDescent="0.45">
      <c r="A77" s="16">
        <v>1108</v>
      </c>
      <c r="B77">
        <v>1</v>
      </c>
      <c r="C77">
        <v>7819.28</v>
      </c>
      <c r="F77" s="16"/>
      <c r="G77" s="10"/>
    </row>
    <row r="78" spans="1:7" x14ac:dyDescent="0.45">
      <c r="A78" s="16">
        <v>1109</v>
      </c>
      <c r="B78">
        <v>1</v>
      </c>
      <c r="C78">
        <v>8536.74</v>
      </c>
      <c r="F78" s="16"/>
      <c r="G78" s="10"/>
    </row>
    <row r="79" spans="1:7" x14ac:dyDescent="0.45">
      <c r="A79" s="16">
        <v>1110</v>
      </c>
      <c r="B79">
        <v>1</v>
      </c>
      <c r="C79">
        <v>4447.54</v>
      </c>
      <c r="F79" s="16"/>
      <c r="G79" s="10"/>
    </row>
    <row r="80" spans="1:7" x14ac:dyDescent="0.45">
      <c r="A80" s="16">
        <v>1112</v>
      </c>
      <c r="B80">
        <v>1</v>
      </c>
      <c r="C80">
        <v>2008.46</v>
      </c>
      <c r="F80" s="16"/>
      <c r="G80" s="10"/>
    </row>
    <row r="81" spans="1:7" x14ac:dyDescent="0.45">
      <c r="A81" s="16">
        <v>1114</v>
      </c>
      <c r="B81">
        <v>1</v>
      </c>
      <c r="C81">
        <v>6147.78</v>
      </c>
      <c r="F81" s="16"/>
      <c r="G81" s="10"/>
    </row>
    <row r="82" spans="1:7" x14ac:dyDescent="0.45">
      <c r="A82" s="16">
        <v>1115</v>
      </c>
      <c r="B82">
        <v>1</v>
      </c>
      <c r="C82">
        <v>4053.18</v>
      </c>
      <c r="F82" s="16"/>
      <c r="G82" s="10"/>
    </row>
    <row r="83" spans="1:7" x14ac:dyDescent="0.45">
      <c r="A83" s="16">
        <v>1116</v>
      </c>
      <c r="B83">
        <v>1</v>
      </c>
      <c r="C83">
        <v>672.57</v>
      </c>
      <c r="F83" s="16"/>
      <c r="G83" s="10"/>
    </row>
    <row r="84" spans="1:7" x14ac:dyDescent="0.45">
      <c r="A84" s="16">
        <v>1117</v>
      </c>
      <c r="B84">
        <v>2</v>
      </c>
      <c r="C84">
        <v>11219.48</v>
      </c>
      <c r="F84" s="16"/>
      <c r="G84" s="10"/>
    </row>
    <row r="85" spans="1:7" x14ac:dyDescent="0.45">
      <c r="A85" s="16">
        <v>1118</v>
      </c>
      <c r="B85">
        <v>1</v>
      </c>
      <c r="C85">
        <v>7166.34</v>
      </c>
      <c r="F85" s="16"/>
      <c r="G85" s="10"/>
    </row>
    <row r="86" spans="1:7" x14ac:dyDescent="0.45">
      <c r="A86" s="16">
        <v>1120</v>
      </c>
      <c r="B86">
        <v>2</v>
      </c>
      <c r="C86">
        <v>18925.740000000002</v>
      </c>
      <c r="F86" s="16"/>
      <c r="G86" s="10"/>
    </row>
    <row r="87" spans="1:7" x14ac:dyDescent="0.45">
      <c r="A87" s="16">
        <v>1122</v>
      </c>
      <c r="B87">
        <v>1</v>
      </c>
      <c r="C87">
        <v>17405.400000000001</v>
      </c>
      <c r="F87" s="16"/>
      <c r="G87" s="10"/>
    </row>
    <row r="88" spans="1:7" x14ac:dyDescent="0.45">
      <c r="A88" s="16">
        <v>1124</v>
      </c>
      <c r="B88">
        <v>2</v>
      </c>
      <c r="C88">
        <v>5356.38</v>
      </c>
      <c r="F88" s="16"/>
      <c r="G88" s="10"/>
    </row>
    <row r="89" spans="1:7" x14ac:dyDescent="0.45">
      <c r="A89" s="16">
        <v>1125</v>
      </c>
      <c r="B89">
        <v>2</v>
      </c>
      <c r="C89">
        <v>5114.26</v>
      </c>
      <c r="F89" s="16"/>
      <c r="G89" s="10"/>
    </row>
    <row r="90" spans="1:7" x14ac:dyDescent="0.45">
      <c r="A90" s="16">
        <v>1126</v>
      </c>
      <c r="B90">
        <v>2</v>
      </c>
      <c r="C90">
        <v>24265.040000000001</v>
      </c>
      <c r="F90" s="16"/>
      <c r="G90" s="10"/>
    </row>
    <row r="91" spans="1:7" x14ac:dyDescent="0.45">
      <c r="A91" s="16">
        <v>1128</v>
      </c>
      <c r="B91">
        <v>1</v>
      </c>
      <c r="C91">
        <v>1520.74</v>
      </c>
      <c r="F91" s="16"/>
      <c r="G91" s="10"/>
    </row>
    <row r="92" spans="1:7" x14ac:dyDescent="0.45">
      <c r="A92" s="16">
        <v>1129</v>
      </c>
      <c r="B92">
        <v>1</v>
      </c>
      <c r="C92">
        <v>19185.759999999998</v>
      </c>
      <c r="F92" s="16"/>
      <c r="G92" s="10"/>
    </row>
    <row r="93" spans="1:7" x14ac:dyDescent="0.45">
      <c r="A93" s="16">
        <v>1130</v>
      </c>
      <c r="B93">
        <v>1</v>
      </c>
      <c r="C93">
        <v>240.24</v>
      </c>
      <c r="F93" s="16"/>
      <c r="G93" s="10"/>
    </row>
    <row r="94" spans="1:7" x14ac:dyDescent="0.45">
      <c r="A94" s="16">
        <v>1132</v>
      </c>
      <c r="B94">
        <v>1</v>
      </c>
      <c r="C94">
        <v>16185.24</v>
      </c>
      <c r="F94" s="16"/>
      <c r="G94" s="10"/>
    </row>
    <row r="95" spans="1:7" x14ac:dyDescent="0.45">
      <c r="A95" s="16">
        <v>1133</v>
      </c>
      <c r="B95">
        <v>1</v>
      </c>
      <c r="C95">
        <v>4835.55</v>
      </c>
      <c r="F95" s="16"/>
      <c r="G95" s="10"/>
    </row>
    <row r="96" spans="1:7" x14ac:dyDescent="0.45">
      <c r="A96" s="16">
        <v>1136</v>
      </c>
      <c r="B96">
        <v>1</v>
      </c>
      <c r="C96">
        <v>14419.35</v>
      </c>
      <c r="F96" s="16"/>
      <c r="G96" s="10"/>
    </row>
    <row r="97" spans="1:7" x14ac:dyDescent="0.45">
      <c r="A97" s="16">
        <v>1137</v>
      </c>
      <c r="B97">
        <v>1</v>
      </c>
      <c r="C97">
        <v>8155.82</v>
      </c>
      <c r="F97" s="16"/>
      <c r="G97" s="10"/>
    </row>
    <row r="98" spans="1:7" x14ac:dyDescent="0.45">
      <c r="A98" s="16">
        <v>1138</v>
      </c>
      <c r="B98">
        <v>2</v>
      </c>
      <c r="C98">
        <v>18359.91</v>
      </c>
      <c r="F98" s="16"/>
      <c r="G98" s="10"/>
    </row>
    <row r="99" spans="1:7" x14ac:dyDescent="0.45">
      <c r="A99" s="16">
        <v>1139</v>
      </c>
      <c r="B99">
        <v>1</v>
      </c>
      <c r="C99">
        <v>5873.98</v>
      </c>
      <c r="F99" s="16"/>
      <c r="G99" s="10"/>
    </row>
    <row r="100" spans="1:7" x14ac:dyDescent="0.45">
      <c r="A100" s="16">
        <v>1140</v>
      </c>
      <c r="B100">
        <v>2</v>
      </c>
      <c r="C100">
        <v>14811.3</v>
      </c>
      <c r="F100" s="16"/>
      <c r="G100" s="10"/>
    </row>
    <row r="101" spans="1:7" x14ac:dyDescent="0.45">
      <c r="A101" s="16">
        <v>1141</v>
      </c>
      <c r="B101">
        <v>1</v>
      </c>
      <c r="C101">
        <v>12414.2</v>
      </c>
      <c r="F101" s="16"/>
      <c r="G101" s="10"/>
    </row>
    <row r="102" spans="1:7" x14ac:dyDescent="0.45">
      <c r="A102" s="16">
        <v>1142</v>
      </c>
      <c r="B102">
        <v>2</v>
      </c>
      <c r="C102">
        <v>21291.16</v>
      </c>
      <c r="F102" s="16"/>
      <c r="G102" s="10"/>
    </row>
    <row r="103" spans="1:7" x14ac:dyDescent="0.45">
      <c r="A103" s="16">
        <v>1143</v>
      </c>
      <c r="B103">
        <v>2</v>
      </c>
      <c r="C103">
        <v>15418.53</v>
      </c>
      <c r="F103" s="16"/>
      <c r="G103" s="10"/>
    </row>
    <row r="104" spans="1:7" x14ac:dyDescent="0.45">
      <c r="A104" s="16">
        <v>1144</v>
      </c>
      <c r="B104">
        <v>1</v>
      </c>
      <c r="C104">
        <v>610.17999999999995</v>
      </c>
      <c r="F104" s="16"/>
      <c r="G104" s="10"/>
    </row>
    <row r="105" spans="1:7" x14ac:dyDescent="0.45">
      <c r="A105" s="16">
        <v>1145</v>
      </c>
      <c r="B105">
        <v>4</v>
      </c>
      <c r="C105">
        <v>17204.91</v>
      </c>
      <c r="F105" s="16"/>
      <c r="G105" s="10"/>
    </row>
    <row r="106" spans="1:7" x14ac:dyDescent="0.45">
      <c r="A106" s="16">
        <v>1146</v>
      </c>
      <c r="B106">
        <v>1</v>
      </c>
      <c r="C106">
        <v>11501.01</v>
      </c>
      <c r="F106" s="16"/>
      <c r="G106" s="10"/>
    </row>
    <row r="107" spans="1:7" x14ac:dyDescent="0.45">
      <c r="A107" s="16">
        <v>1147</v>
      </c>
      <c r="B107">
        <v>1</v>
      </c>
      <c r="C107">
        <v>1296.95</v>
      </c>
      <c r="F107" s="16"/>
      <c r="G107" s="10"/>
    </row>
    <row r="108" spans="1:7" x14ac:dyDescent="0.45">
      <c r="A108" s="16">
        <v>1148</v>
      </c>
      <c r="B108">
        <v>3</v>
      </c>
      <c r="C108">
        <v>16441.849999999999</v>
      </c>
      <c r="F108" s="16"/>
      <c r="G108" s="10"/>
    </row>
    <row r="109" spans="1:7" x14ac:dyDescent="0.45">
      <c r="A109" s="16">
        <v>1151</v>
      </c>
      <c r="B109">
        <v>2</v>
      </c>
      <c r="C109">
        <v>22318.63</v>
      </c>
      <c r="F109" s="16"/>
      <c r="G109" s="10"/>
    </row>
    <row r="110" spans="1:7" x14ac:dyDescent="0.45">
      <c r="A110" s="16">
        <v>1152</v>
      </c>
      <c r="B110">
        <v>1</v>
      </c>
      <c r="C110">
        <v>7313.65</v>
      </c>
      <c r="F110" s="16"/>
      <c r="G110" s="10"/>
    </row>
    <row r="111" spans="1:7" x14ac:dyDescent="0.45">
      <c r="A111" s="16">
        <v>1153</v>
      </c>
      <c r="B111">
        <v>3</v>
      </c>
      <c r="C111">
        <v>28232.28</v>
      </c>
      <c r="F111" s="16"/>
      <c r="G111" s="10"/>
    </row>
    <row r="112" spans="1:7" x14ac:dyDescent="0.45">
      <c r="A112" s="16">
        <v>1154</v>
      </c>
      <c r="B112">
        <v>3</v>
      </c>
      <c r="C112">
        <v>16587.23</v>
      </c>
      <c r="F112" s="16"/>
      <c r="G112" s="10"/>
    </row>
    <row r="113" spans="1:7" x14ac:dyDescent="0.45">
      <c r="A113" s="16">
        <v>1155</v>
      </c>
      <c r="B113">
        <v>1</v>
      </c>
      <c r="C113">
        <v>13788.92</v>
      </c>
      <c r="F113" s="16"/>
      <c r="G113" s="10"/>
    </row>
    <row r="114" spans="1:7" x14ac:dyDescent="0.45">
      <c r="A114" s="16">
        <v>1156</v>
      </c>
      <c r="B114">
        <v>1</v>
      </c>
      <c r="C114">
        <v>5219.88</v>
      </c>
      <c r="F114" s="16"/>
      <c r="G114" s="10"/>
    </row>
    <row r="115" spans="1:7" x14ac:dyDescent="0.45">
      <c r="A115" s="16">
        <v>1158</v>
      </c>
      <c r="B115">
        <v>1</v>
      </c>
      <c r="C115">
        <v>13842.48</v>
      </c>
      <c r="F115" s="16"/>
      <c r="G115" s="10"/>
    </row>
    <row r="116" spans="1:7" x14ac:dyDescent="0.45">
      <c r="A116" s="16">
        <v>1159</v>
      </c>
      <c r="B116">
        <v>1</v>
      </c>
      <c r="C116">
        <v>865.63</v>
      </c>
      <c r="F116" s="16"/>
      <c r="G116" s="10"/>
    </row>
    <row r="117" spans="1:7" x14ac:dyDescent="0.45">
      <c r="A117" s="16">
        <v>1160</v>
      </c>
      <c r="B117">
        <v>1</v>
      </c>
      <c r="C117">
        <v>9147.44</v>
      </c>
      <c r="F117" s="16"/>
      <c r="G117" s="10"/>
    </row>
    <row r="118" spans="1:7" x14ac:dyDescent="0.45">
      <c r="A118" s="16">
        <v>1161</v>
      </c>
      <c r="B118">
        <v>2</v>
      </c>
      <c r="C118">
        <v>6678.58</v>
      </c>
      <c r="F118" s="16"/>
      <c r="G118" s="10"/>
    </row>
    <row r="119" spans="1:7" x14ac:dyDescent="0.45">
      <c r="A119" s="16">
        <v>1162</v>
      </c>
      <c r="B119">
        <v>2</v>
      </c>
      <c r="C119">
        <v>24901.9</v>
      </c>
      <c r="F119" s="16"/>
      <c r="G119" s="10"/>
    </row>
    <row r="120" spans="1:7" x14ac:dyDescent="0.45">
      <c r="A120" s="16">
        <v>1163</v>
      </c>
      <c r="B120">
        <v>1</v>
      </c>
      <c r="C120">
        <v>13724.49</v>
      </c>
      <c r="F120" s="16"/>
      <c r="G120" s="10"/>
    </row>
    <row r="121" spans="1:7" x14ac:dyDescent="0.45">
      <c r="A121" s="16">
        <v>1164</v>
      </c>
      <c r="B121">
        <v>1</v>
      </c>
      <c r="C121">
        <v>1485.61</v>
      </c>
      <c r="F121" s="16"/>
      <c r="G121" s="10"/>
    </row>
    <row r="122" spans="1:7" x14ac:dyDescent="0.45">
      <c r="A122" s="16">
        <v>1165</v>
      </c>
      <c r="B122">
        <v>2</v>
      </c>
      <c r="C122">
        <v>11335.67</v>
      </c>
      <c r="F122" s="16"/>
      <c r="G122" s="10"/>
    </row>
    <row r="123" spans="1:7" x14ac:dyDescent="0.45">
      <c r="A123" s="16">
        <v>1166</v>
      </c>
      <c r="B123">
        <v>1</v>
      </c>
      <c r="C123">
        <v>4060.71</v>
      </c>
      <c r="F123" s="16"/>
      <c r="G123" s="10"/>
    </row>
    <row r="124" spans="1:7" x14ac:dyDescent="0.45">
      <c r="A124" s="16">
        <v>1171</v>
      </c>
      <c r="B124">
        <v>2</v>
      </c>
      <c r="C124">
        <v>1667.19</v>
      </c>
      <c r="F124" s="16"/>
      <c r="G124" s="10"/>
    </row>
    <row r="125" spans="1:7" x14ac:dyDescent="0.45">
      <c r="A125" s="16">
        <v>1172</v>
      </c>
      <c r="B125">
        <v>1</v>
      </c>
      <c r="C125">
        <v>913.03</v>
      </c>
      <c r="F125" s="16"/>
      <c r="G125" s="10"/>
    </row>
    <row r="126" spans="1:7" x14ac:dyDescent="0.45">
      <c r="A126" s="16">
        <v>1174</v>
      </c>
      <c r="B126">
        <v>2</v>
      </c>
      <c r="C126">
        <v>11463.59</v>
      </c>
      <c r="F126" s="16"/>
      <c r="G126" s="10"/>
    </row>
    <row r="127" spans="1:7" x14ac:dyDescent="0.45">
      <c r="A127" s="16">
        <v>1175</v>
      </c>
      <c r="B127">
        <v>1</v>
      </c>
      <c r="C127">
        <v>3805.02</v>
      </c>
      <c r="F127" s="16"/>
      <c r="G127" s="10"/>
    </row>
    <row r="128" spans="1:7" x14ac:dyDescent="0.45">
      <c r="A128" s="16">
        <v>1178</v>
      </c>
      <c r="B128">
        <v>2</v>
      </c>
      <c r="C128">
        <v>22978.79</v>
      </c>
      <c r="F128" s="16"/>
      <c r="G128" s="10"/>
    </row>
    <row r="129" spans="1:7" x14ac:dyDescent="0.45">
      <c r="A129" s="16">
        <v>1179</v>
      </c>
      <c r="B129">
        <v>1</v>
      </c>
      <c r="C129">
        <v>500.76</v>
      </c>
      <c r="F129" s="16"/>
      <c r="G129" s="10"/>
    </row>
    <row r="130" spans="1:7" x14ac:dyDescent="0.45">
      <c r="A130" s="16">
        <v>1182</v>
      </c>
      <c r="B130">
        <v>2</v>
      </c>
      <c r="C130">
        <v>6101.8</v>
      </c>
      <c r="F130" s="16"/>
      <c r="G130" s="10"/>
    </row>
    <row r="131" spans="1:7" x14ac:dyDescent="0.45">
      <c r="A131" s="16">
        <v>1183</v>
      </c>
      <c r="B131">
        <v>1</v>
      </c>
      <c r="C131">
        <v>17776.25</v>
      </c>
      <c r="F131" s="16"/>
      <c r="G131" s="10"/>
    </row>
    <row r="132" spans="1:7" x14ac:dyDescent="0.45">
      <c r="A132" s="16">
        <v>1185</v>
      </c>
      <c r="B132">
        <v>1</v>
      </c>
      <c r="C132">
        <v>7064.04</v>
      </c>
      <c r="F132" s="16"/>
      <c r="G132" s="10"/>
    </row>
    <row r="133" spans="1:7" x14ac:dyDescent="0.45">
      <c r="A133" s="16">
        <v>1186</v>
      </c>
      <c r="B133">
        <v>1</v>
      </c>
      <c r="C133">
        <v>9844.1200000000008</v>
      </c>
      <c r="F133" s="16"/>
      <c r="G133" s="10"/>
    </row>
    <row r="134" spans="1:7" x14ac:dyDescent="0.45">
      <c r="A134" s="16">
        <v>1187</v>
      </c>
      <c r="B134">
        <v>2</v>
      </c>
      <c r="C134">
        <v>16008.6</v>
      </c>
      <c r="F134" s="16"/>
      <c r="G134" s="10"/>
    </row>
    <row r="135" spans="1:7" x14ac:dyDescent="0.45">
      <c r="A135" s="16">
        <v>1189</v>
      </c>
      <c r="B135">
        <v>1</v>
      </c>
      <c r="C135">
        <v>17394.2</v>
      </c>
      <c r="F135" s="16"/>
      <c r="G135" s="10"/>
    </row>
    <row r="136" spans="1:7" x14ac:dyDescent="0.45">
      <c r="A136" s="16">
        <v>1190</v>
      </c>
      <c r="B136">
        <v>2</v>
      </c>
      <c r="C136">
        <v>20692.04</v>
      </c>
      <c r="F136" s="16"/>
      <c r="G136" s="10"/>
    </row>
    <row r="137" spans="1:7" x14ac:dyDescent="0.45">
      <c r="A137" s="16">
        <v>1191</v>
      </c>
      <c r="B137">
        <v>3</v>
      </c>
      <c r="C137">
        <v>8756.77</v>
      </c>
      <c r="F137" s="16"/>
      <c r="G137" s="10"/>
    </row>
    <row r="138" spans="1:7" x14ac:dyDescent="0.45">
      <c r="A138" s="16">
        <v>1192</v>
      </c>
      <c r="B138">
        <v>2</v>
      </c>
      <c r="C138">
        <v>6465.56</v>
      </c>
      <c r="F138" s="16"/>
      <c r="G138" s="10"/>
    </row>
    <row r="139" spans="1:7" x14ac:dyDescent="0.45">
      <c r="A139" s="16">
        <v>1193</v>
      </c>
      <c r="B139">
        <v>2</v>
      </c>
      <c r="C139">
        <v>7861.42</v>
      </c>
      <c r="F139" s="16"/>
      <c r="G139" s="10"/>
    </row>
    <row r="140" spans="1:7" x14ac:dyDescent="0.45">
      <c r="A140" s="16">
        <v>1194</v>
      </c>
      <c r="B140">
        <v>1</v>
      </c>
      <c r="C140">
        <v>18404.84</v>
      </c>
      <c r="F140" s="16"/>
      <c r="G140" s="10"/>
    </row>
    <row r="141" spans="1:7" x14ac:dyDescent="0.45">
      <c r="A141" s="16">
        <v>1195</v>
      </c>
      <c r="B141">
        <v>1</v>
      </c>
      <c r="C141">
        <v>4925.83</v>
      </c>
      <c r="F141" s="16"/>
      <c r="G141" s="10"/>
    </row>
    <row r="142" spans="1:7" x14ac:dyDescent="0.45">
      <c r="A142" s="16">
        <v>1197</v>
      </c>
      <c r="B142">
        <v>1</v>
      </c>
      <c r="C142">
        <v>10119.280000000001</v>
      </c>
      <c r="F142" s="16"/>
      <c r="G142" s="10"/>
    </row>
    <row r="143" spans="1:7" x14ac:dyDescent="0.45">
      <c r="A143" s="16">
        <v>1198</v>
      </c>
      <c r="B143">
        <v>1</v>
      </c>
      <c r="C143">
        <v>2210.8200000000002</v>
      </c>
      <c r="F143" s="16"/>
      <c r="G143" s="10"/>
    </row>
    <row r="144" spans="1:7" x14ac:dyDescent="0.45">
      <c r="A144" s="16">
        <v>1201</v>
      </c>
      <c r="B144">
        <v>2</v>
      </c>
      <c r="C144">
        <v>11883.37</v>
      </c>
      <c r="F144" s="16"/>
      <c r="G144" s="10"/>
    </row>
    <row r="145" spans="1:7" x14ac:dyDescent="0.45">
      <c r="A145" s="16">
        <v>1202</v>
      </c>
      <c r="B145">
        <v>1</v>
      </c>
      <c r="C145">
        <v>7945</v>
      </c>
      <c r="F145" s="16"/>
      <c r="G145" s="10"/>
    </row>
    <row r="146" spans="1:7" x14ac:dyDescent="0.45">
      <c r="A146" s="16">
        <v>1203</v>
      </c>
      <c r="B146">
        <v>2</v>
      </c>
      <c r="C146">
        <v>24950.61</v>
      </c>
      <c r="F146" s="16"/>
      <c r="G146" s="10"/>
    </row>
    <row r="147" spans="1:7" x14ac:dyDescent="0.45">
      <c r="A147" s="16">
        <v>1204</v>
      </c>
      <c r="B147">
        <v>2</v>
      </c>
      <c r="C147">
        <v>21255.58</v>
      </c>
      <c r="F147" s="16"/>
      <c r="G147" s="10"/>
    </row>
    <row r="148" spans="1:7" x14ac:dyDescent="0.45">
      <c r="A148" s="16">
        <v>1205</v>
      </c>
      <c r="B148">
        <v>1</v>
      </c>
      <c r="C148">
        <v>9786.9599999999991</v>
      </c>
      <c r="F148" s="16"/>
      <c r="G148" s="10"/>
    </row>
    <row r="149" spans="1:7" x14ac:dyDescent="0.45">
      <c r="A149" s="16">
        <v>1206</v>
      </c>
      <c r="B149">
        <v>2</v>
      </c>
      <c r="C149">
        <v>15133.08</v>
      </c>
      <c r="F149" s="16"/>
      <c r="G149" s="10"/>
    </row>
    <row r="150" spans="1:7" x14ac:dyDescent="0.45">
      <c r="A150" s="16">
        <v>1207</v>
      </c>
      <c r="B150">
        <v>3</v>
      </c>
      <c r="C150">
        <v>33779.089999999997</v>
      </c>
      <c r="F150" s="16"/>
      <c r="G150" s="10"/>
    </row>
    <row r="151" spans="1:7" x14ac:dyDescent="0.45">
      <c r="A151" s="16">
        <v>1209</v>
      </c>
      <c r="B151">
        <v>2</v>
      </c>
      <c r="C151">
        <v>10013.66</v>
      </c>
      <c r="F151" s="16"/>
      <c r="G151" s="10"/>
    </row>
    <row r="152" spans="1:7" x14ac:dyDescent="0.45">
      <c r="A152" s="16">
        <v>1211</v>
      </c>
      <c r="B152">
        <v>1</v>
      </c>
      <c r="C152">
        <v>5981.32</v>
      </c>
      <c r="F152" s="16"/>
      <c r="G152" s="10"/>
    </row>
    <row r="153" spans="1:7" x14ac:dyDescent="0.45">
      <c r="A153" s="16">
        <v>1212</v>
      </c>
      <c r="B153">
        <v>1</v>
      </c>
      <c r="C153">
        <v>601.16</v>
      </c>
      <c r="F153" s="16"/>
      <c r="G153" s="10"/>
    </row>
    <row r="154" spans="1:7" x14ac:dyDescent="0.45">
      <c r="A154" s="16">
        <v>1213</v>
      </c>
      <c r="B154">
        <v>1</v>
      </c>
      <c r="C154">
        <v>2534.4</v>
      </c>
      <c r="F154" s="16"/>
      <c r="G154" s="10"/>
    </row>
    <row r="155" spans="1:7" x14ac:dyDescent="0.45">
      <c r="A155" s="16">
        <v>1215</v>
      </c>
      <c r="B155">
        <v>2</v>
      </c>
      <c r="C155">
        <v>20819.88</v>
      </c>
      <c r="F155" s="16"/>
      <c r="G155" s="10"/>
    </row>
    <row r="156" spans="1:7" x14ac:dyDescent="0.45">
      <c r="A156" s="16">
        <v>1220</v>
      </c>
      <c r="B156">
        <v>1</v>
      </c>
      <c r="C156">
        <v>22081.8</v>
      </c>
      <c r="F156" s="16"/>
      <c r="G156" s="10"/>
    </row>
    <row r="157" spans="1:7" x14ac:dyDescent="0.45">
      <c r="A157" s="16">
        <v>1223</v>
      </c>
      <c r="B157">
        <v>2</v>
      </c>
      <c r="C157">
        <v>6399.33</v>
      </c>
      <c r="F157" s="16"/>
      <c r="G157" s="10"/>
    </row>
    <row r="158" spans="1:7" x14ac:dyDescent="0.45">
      <c r="A158" s="16">
        <v>1224</v>
      </c>
      <c r="B158">
        <v>3</v>
      </c>
      <c r="C158">
        <v>22397.63</v>
      </c>
      <c r="F158" s="16"/>
      <c r="G158" s="10"/>
    </row>
    <row r="159" spans="1:7" x14ac:dyDescent="0.45">
      <c r="A159" s="16">
        <v>1225</v>
      </c>
      <c r="B159">
        <v>2</v>
      </c>
      <c r="C159">
        <v>11092.48</v>
      </c>
      <c r="F159" s="16"/>
      <c r="G159" s="10"/>
    </row>
    <row r="160" spans="1:7" x14ac:dyDescent="0.45">
      <c r="A160" s="16">
        <v>1226</v>
      </c>
      <c r="B160">
        <v>3</v>
      </c>
      <c r="C160">
        <v>13632.07</v>
      </c>
      <c r="F160" s="16"/>
      <c r="G160" s="10"/>
    </row>
    <row r="161" spans="1:7" x14ac:dyDescent="0.45">
      <c r="A161" s="16">
        <v>1227</v>
      </c>
      <c r="B161">
        <v>1</v>
      </c>
      <c r="C161">
        <v>1181.4100000000001</v>
      </c>
      <c r="F161" s="16"/>
      <c r="G161" s="10"/>
    </row>
    <row r="162" spans="1:7" x14ac:dyDescent="0.45">
      <c r="A162" s="16">
        <v>1228</v>
      </c>
      <c r="B162">
        <v>1</v>
      </c>
      <c r="C162">
        <v>7952.64</v>
      </c>
      <c r="F162" s="16"/>
      <c r="G162" s="10"/>
    </row>
    <row r="163" spans="1:7" x14ac:dyDescent="0.45">
      <c r="A163" s="16">
        <v>1229</v>
      </c>
      <c r="B163">
        <v>1</v>
      </c>
      <c r="C163">
        <v>7341.95</v>
      </c>
      <c r="F163" s="16"/>
      <c r="G163" s="10"/>
    </row>
    <row r="164" spans="1:7" x14ac:dyDescent="0.45">
      <c r="A164" s="16">
        <v>1231</v>
      </c>
      <c r="B164">
        <v>1</v>
      </c>
      <c r="C164">
        <v>6412.38</v>
      </c>
      <c r="F164" s="16"/>
      <c r="G164" s="10"/>
    </row>
    <row r="165" spans="1:7" x14ac:dyDescent="0.45">
      <c r="A165" s="16">
        <v>1232</v>
      </c>
      <c r="B165">
        <v>3</v>
      </c>
      <c r="C165">
        <v>36969.620000000003</v>
      </c>
      <c r="F165" s="16"/>
      <c r="G165" s="10"/>
    </row>
    <row r="166" spans="1:7" x14ac:dyDescent="0.45">
      <c r="A166" s="16">
        <v>1233</v>
      </c>
      <c r="B166">
        <v>3</v>
      </c>
      <c r="C166">
        <v>27595.66</v>
      </c>
      <c r="F166" s="16"/>
      <c r="G166" s="10"/>
    </row>
    <row r="167" spans="1:7" x14ac:dyDescent="0.45">
      <c r="A167" s="16">
        <v>1234</v>
      </c>
      <c r="B167">
        <v>4</v>
      </c>
      <c r="C167">
        <v>43044.93</v>
      </c>
      <c r="F167" s="16"/>
      <c r="G167" s="10"/>
    </row>
    <row r="168" spans="1:7" x14ac:dyDescent="0.45">
      <c r="A168" s="16">
        <v>1235</v>
      </c>
      <c r="B168">
        <v>2</v>
      </c>
      <c r="C168">
        <v>15814.4</v>
      </c>
      <c r="F168" s="16"/>
      <c r="G168" s="10"/>
    </row>
    <row r="169" spans="1:7" x14ac:dyDescent="0.45">
      <c r="A169" s="16">
        <v>1236</v>
      </c>
      <c r="B169">
        <v>1</v>
      </c>
      <c r="C169">
        <v>5880.28</v>
      </c>
      <c r="F169" s="16"/>
      <c r="G169" s="10"/>
    </row>
    <row r="170" spans="1:7" x14ac:dyDescent="0.45">
      <c r="A170" s="16">
        <v>1237</v>
      </c>
      <c r="B170">
        <v>1</v>
      </c>
      <c r="C170">
        <v>5223.5600000000004</v>
      </c>
      <c r="F170" s="16"/>
      <c r="G170" s="10"/>
    </row>
    <row r="171" spans="1:7" x14ac:dyDescent="0.45">
      <c r="A171" s="16">
        <v>1238</v>
      </c>
      <c r="B171">
        <v>2</v>
      </c>
      <c r="C171">
        <v>3437.54</v>
      </c>
      <c r="F171" s="16"/>
      <c r="G171" s="10"/>
    </row>
    <row r="172" spans="1:7" x14ac:dyDescent="0.45">
      <c r="A172" s="16">
        <v>1240</v>
      </c>
      <c r="B172">
        <v>1</v>
      </c>
      <c r="C172">
        <v>1247.06</v>
      </c>
      <c r="F172" s="16"/>
      <c r="G172" s="10"/>
    </row>
    <row r="173" spans="1:7" x14ac:dyDescent="0.45">
      <c r="A173" s="16">
        <v>1241</v>
      </c>
      <c r="B173">
        <v>1</v>
      </c>
      <c r="C173">
        <v>17615.240000000002</v>
      </c>
      <c r="F173" s="16"/>
      <c r="G173" s="10"/>
    </row>
    <row r="174" spans="1:7" x14ac:dyDescent="0.45">
      <c r="A174" s="16">
        <v>1242</v>
      </c>
      <c r="B174">
        <v>2</v>
      </c>
      <c r="C174">
        <v>10275.540000000001</v>
      </c>
      <c r="F174" s="16"/>
      <c r="G174" s="10"/>
    </row>
    <row r="175" spans="1:7" x14ac:dyDescent="0.45">
      <c r="A175" s="16">
        <v>1243</v>
      </c>
      <c r="B175">
        <v>1</v>
      </c>
      <c r="C175">
        <v>7598.16</v>
      </c>
      <c r="F175" s="16"/>
      <c r="G175" s="10"/>
    </row>
    <row r="176" spans="1:7" x14ac:dyDescent="0.45">
      <c r="A176" s="16">
        <v>1244</v>
      </c>
      <c r="B176">
        <v>3</v>
      </c>
      <c r="C176">
        <v>23783.21</v>
      </c>
      <c r="F176" s="16"/>
      <c r="G176" s="10"/>
    </row>
    <row r="177" spans="1:7" x14ac:dyDescent="0.45">
      <c r="A177" s="16">
        <v>1246</v>
      </c>
      <c r="B177">
        <v>3</v>
      </c>
      <c r="C177">
        <v>17346.02</v>
      </c>
      <c r="F177" s="16"/>
      <c r="G177" s="10"/>
    </row>
    <row r="178" spans="1:7" x14ac:dyDescent="0.45">
      <c r="A178" s="16">
        <v>1249</v>
      </c>
      <c r="B178">
        <v>3</v>
      </c>
      <c r="C178">
        <v>30403.82</v>
      </c>
      <c r="F178" s="16"/>
      <c r="G178" s="10"/>
    </row>
    <row r="179" spans="1:7" x14ac:dyDescent="0.45">
      <c r="A179" s="16">
        <v>1250</v>
      </c>
      <c r="B179">
        <v>2</v>
      </c>
      <c r="C179">
        <v>26201.53</v>
      </c>
      <c r="F179" s="16"/>
      <c r="G179" s="10"/>
    </row>
    <row r="180" spans="1:7" x14ac:dyDescent="0.45">
      <c r="A180" s="16">
        <v>1253</v>
      </c>
      <c r="B180">
        <v>1</v>
      </c>
      <c r="C180">
        <v>2939.46</v>
      </c>
      <c r="F180" s="16"/>
      <c r="G180" s="10"/>
    </row>
    <row r="181" spans="1:7" x14ac:dyDescent="0.45">
      <c r="A181" s="16">
        <v>1255</v>
      </c>
      <c r="B181">
        <v>3</v>
      </c>
      <c r="C181">
        <v>17316.830000000002</v>
      </c>
      <c r="F181" s="16"/>
      <c r="G181" s="10"/>
    </row>
    <row r="182" spans="1:7" x14ac:dyDescent="0.45">
      <c r="A182" s="16">
        <v>1256</v>
      </c>
      <c r="B182">
        <v>3</v>
      </c>
      <c r="C182">
        <v>9484.06</v>
      </c>
      <c r="F182" s="16"/>
      <c r="G182" s="10"/>
    </row>
    <row r="183" spans="1:7" x14ac:dyDescent="0.45">
      <c r="A183" s="16">
        <v>1258</v>
      </c>
      <c r="B183">
        <v>2</v>
      </c>
      <c r="C183">
        <v>23209.119999999999</v>
      </c>
      <c r="F183" s="16"/>
      <c r="G183" s="10"/>
    </row>
    <row r="184" spans="1:7" x14ac:dyDescent="0.45">
      <c r="A184" s="16">
        <v>1260</v>
      </c>
      <c r="B184">
        <v>1</v>
      </c>
      <c r="C184">
        <v>10654.25</v>
      </c>
      <c r="F184" s="16"/>
      <c r="G184" s="10"/>
    </row>
    <row r="185" spans="1:7" x14ac:dyDescent="0.45">
      <c r="A185" s="16">
        <v>1261</v>
      </c>
      <c r="B185">
        <v>1</v>
      </c>
      <c r="C185">
        <v>975.88</v>
      </c>
      <c r="F185" s="16"/>
      <c r="G185" s="10"/>
    </row>
    <row r="186" spans="1:7" x14ac:dyDescent="0.45">
      <c r="A186" s="16">
        <v>1262</v>
      </c>
      <c r="B186">
        <v>2</v>
      </c>
      <c r="C186">
        <v>31027.279999999999</v>
      </c>
      <c r="F186" s="16"/>
      <c r="G186" s="10"/>
    </row>
    <row r="187" spans="1:7" x14ac:dyDescent="0.45">
      <c r="A187" s="16">
        <v>1264</v>
      </c>
      <c r="B187">
        <v>3</v>
      </c>
      <c r="C187">
        <v>38437.480000000003</v>
      </c>
      <c r="F187" s="16"/>
      <c r="G187" s="10"/>
    </row>
    <row r="188" spans="1:7" x14ac:dyDescent="0.45">
      <c r="A188" s="16">
        <v>1267</v>
      </c>
      <c r="B188">
        <v>1</v>
      </c>
      <c r="C188">
        <v>552.96</v>
      </c>
      <c r="F188" s="16"/>
      <c r="G188" s="10"/>
    </row>
    <row r="189" spans="1:7" x14ac:dyDescent="0.45">
      <c r="A189" s="16">
        <v>1268</v>
      </c>
      <c r="B189">
        <v>1</v>
      </c>
      <c r="C189">
        <v>21550.400000000001</v>
      </c>
      <c r="F189" s="16"/>
      <c r="G189" s="10"/>
    </row>
    <row r="190" spans="1:7" x14ac:dyDescent="0.45">
      <c r="A190" s="16">
        <v>1269</v>
      </c>
      <c r="B190">
        <v>2</v>
      </c>
      <c r="C190">
        <v>15620.85</v>
      </c>
      <c r="F190" s="16"/>
      <c r="G190" s="10"/>
    </row>
    <row r="191" spans="1:7" x14ac:dyDescent="0.45">
      <c r="A191" s="16">
        <v>1270</v>
      </c>
      <c r="B191">
        <v>4</v>
      </c>
      <c r="C191">
        <v>23338.560000000001</v>
      </c>
      <c r="F191" s="16"/>
      <c r="G191" s="10"/>
    </row>
    <row r="192" spans="1:7" x14ac:dyDescent="0.45">
      <c r="A192" s="16">
        <v>1271</v>
      </c>
      <c r="B192">
        <v>3</v>
      </c>
      <c r="C192">
        <v>28993.08</v>
      </c>
      <c r="F192" s="16"/>
      <c r="G192" s="10"/>
    </row>
    <row r="193" spans="1:7" x14ac:dyDescent="0.45">
      <c r="A193" s="16">
        <v>1272</v>
      </c>
      <c r="B193">
        <v>1</v>
      </c>
      <c r="C193">
        <v>3318.6</v>
      </c>
      <c r="F193" s="16"/>
      <c r="G193" s="10"/>
    </row>
    <row r="194" spans="1:7" x14ac:dyDescent="0.45">
      <c r="A194" s="16">
        <v>1276</v>
      </c>
      <c r="B194">
        <v>1</v>
      </c>
      <c r="C194">
        <v>6113.4</v>
      </c>
      <c r="F194" s="16"/>
      <c r="G194" s="10"/>
    </row>
    <row r="195" spans="1:7" x14ac:dyDescent="0.45">
      <c r="A195" s="16">
        <v>1277</v>
      </c>
      <c r="B195">
        <v>5</v>
      </c>
      <c r="C195">
        <v>32065.38</v>
      </c>
      <c r="F195" s="16"/>
      <c r="G195" s="10"/>
    </row>
    <row r="196" spans="1:7" x14ac:dyDescent="0.45">
      <c r="A196" s="16">
        <v>1278</v>
      </c>
      <c r="B196">
        <v>1</v>
      </c>
      <c r="C196">
        <v>207.89</v>
      </c>
      <c r="F196" s="16"/>
      <c r="G196" s="10"/>
    </row>
    <row r="197" spans="1:7" x14ac:dyDescent="0.45">
      <c r="A197" s="16">
        <v>1279</v>
      </c>
      <c r="B197">
        <v>1</v>
      </c>
      <c r="C197">
        <v>3753.81</v>
      </c>
      <c r="F197" s="16"/>
      <c r="G197" s="10"/>
    </row>
    <row r="198" spans="1:7" x14ac:dyDescent="0.45">
      <c r="A198" s="16">
        <v>1281</v>
      </c>
      <c r="B198">
        <v>1</v>
      </c>
      <c r="C198">
        <v>5097.2</v>
      </c>
      <c r="F198" s="16"/>
      <c r="G198" s="10"/>
    </row>
    <row r="199" spans="1:7" x14ac:dyDescent="0.45">
      <c r="A199" s="16">
        <v>1282</v>
      </c>
      <c r="B199">
        <v>2</v>
      </c>
      <c r="C199">
        <v>5385.92</v>
      </c>
      <c r="F199" s="16"/>
      <c r="G199" s="10"/>
    </row>
    <row r="200" spans="1:7" x14ac:dyDescent="0.45">
      <c r="A200" s="16">
        <v>1283</v>
      </c>
      <c r="B200">
        <v>1</v>
      </c>
      <c r="C200">
        <v>1990.95</v>
      </c>
      <c r="F200" s="16"/>
      <c r="G200" s="10"/>
    </row>
    <row r="201" spans="1:7" x14ac:dyDescent="0.45">
      <c r="A201" s="16">
        <v>1285</v>
      </c>
      <c r="B201">
        <v>2</v>
      </c>
      <c r="C201">
        <v>31197.22</v>
      </c>
      <c r="F201" s="16"/>
      <c r="G201" s="10"/>
    </row>
    <row r="202" spans="1:7" x14ac:dyDescent="0.45">
      <c r="A202" s="16">
        <v>1287</v>
      </c>
      <c r="B202">
        <v>1</v>
      </c>
      <c r="C202">
        <v>2598.56</v>
      </c>
      <c r="F202" s="16"/>
      <c r="G202" s="10"/>
    </row>
    <row r="203" spans="1:7" x14ac:dyDescent="0.45">
      <c r="A203" s="16">
        <v>1288</v>
      </c>
      <c r="B203">
        <v>1</v>
      </c>
      <c r="C203">
        <v>18457.68</v>
      </c>
      <c r="F203" s="16"/>
      <c r="G203" s="10"/>
    </row>
    <row r="204" spans="1:7" x14ac:dyDescent="0.45">
      <c r="A204" s="16">
        <v>1289</v>
      </c>
      <c r="B204">
        <v>1</v>
      </c>
      <c r="C204">
        <v>9786.6</v>
      </c>
      <c r="F204" s="16"/>
      <c r="G204" s="10"/>
    </row>
    <row r="205" spans="1:7" x14ac:dyDescent="0.45">
      <c r="A205" s="16">
        <v>1292</v>
      </c>
      <c r="B205">
        <v>2</v>
      </c>
      <c r="C205">
        <v>20632.86</v>
      </c>
      <c r="F205" s="16"/>
      <c r="G205" s="10"/>
    </row>
    <row r="206" spans="1:7" x14ac:dyDescent="0.45">
      <c r="A206" s="16">
        <v>1294</v>
      </c>
      <c r="B206">
        <v>4</v>
      </c>
      <c r="C206">
        <v>33142.9</v>
      </c>
      <c r="F206" s="16"/>
      <c r="G206" s="10"/>
    </row>
    <row r="207" spans="1:7" x14ac:dyDescent="0.45">
      <c r="A207" s="16">
        <v>1295</v>
      </c>
      <c r="B207">
        <v>1</v>
      </c>
      <c r="C207">
        <v>8227.2800000000007</v>
      </c>
      <c r="F207" s="16"/>
      <c r="G207" s="10"/>
    </row>
    <row r="208" spans="1:7" x14ac:dyDescent="0.45">
      <c r="A208" s="16">
        <v>1296</v>
      </c>
      <c r="B208">
        <v>1</v>
      </c>
      <c r="C208">
        <v>4021.98</v>
      </c>
      <c r="F208" s="16"/>
      <c r="G208" s="10"/>
    </row>
    <row r="209" spans="1:7" x14ac:dyDescent="0.45">
      <c r="A209" s="16">
        <v>1297</v>
      </c>
      <c r="B209">
        <v>1</v>
      </c>
      <c r="C209">
        <v>11848.08</v>
      </c>
      <c r="F209" s="16"/>
      <c r="G209" s="10"/>
    </row>
    <row r="210" spans="1:7" x14ac:dyDescent="0.45">
      <c r="A210" s="16">
        <v>1298</v>
      </c>
      <c r="B210">
        <v>2</v>
      </c>
      <c r="C210">
        <v>41029.01</v>
      </c>
      <c r="F210" s="16"/>
      <c r="G210" s="10"/>
    </row>
    <row r="211" spans="1:7" x14ac:dyDescent="0.45">
      <c r="A211" s="16">
        <v>1300</v>
      </c>
      <c r="B211">
        <v>1</v>
      </c>
      <c r="C211">
        <v>7539.8</v>
      </c>
      <c r="F211" s="16"/>
      <c r="G211" s="10"/>
    </row>
    <row r="212" spans="1:7" x14ac:dyDescent="0.45">
      <c r="A212" s="16">
        <v>1301</v>
      </c>
      <c r="B212">
        <v>2</v>
      </c>
      <c r="C212">
        <v>4956.0600000000004</v>
      </c>
      <c r="F212" s="16"/>
      <c r="G212" s="10"/>
    </row>
    <row r="213" spans="1:7" x14ac:dyDescent="0.45">
      <c r="A213" s="16">
        <v>1302</v>
      </c>
      <c r="B213">
        <v>2</v>
      </c>
      <c r="C213">
        <v>17282.05</v>
      </c>
      <c r="F213" s="16"/>
      <c r="G213" s="10"/>
    </row>
    <row r="214" spans="1:7" x14ac:dyDescent="0.45">
      <c r="A214" s="16">
        <v>1305</v>
      </c>
      <c r="B214">
        <v>1</v>
      </c>
      <c r="C214">
        <v>1519.68</v>
      </c>
      <c r="F214" s="16"/>
      <c r="G214" s="10"/>
    </row>
    <row r="215" spans="1:7" x14ac:dyDescent="0.45">
      <c r="A215" s="16">
        <v>1306</v>
      </c>
      <c r="B215">
        <v>1</v>
      </c>
      <c r="C215">
        <v>553.01</v>
      </c>
      <c r="F215" s="16"/>
      <c r="G215" s="10"/>
    </row>
    <row r="216" spans="1:7" x14ac:dyDescent="0.45">
      <c r="A216" s="16">
        <v>1307</v>
      </c>
      <c r="B216">
        <v>3</v>
      </c>
      <c r="C216">
        <v>21821.71</v>
      </c>
      <c r="F216" s="16"/>
      <c r="G216" s="10"/>
    </row>
    <row r="217" spans="1:7" x14ac:dyDescent="0.45">
      <c r="A217" s="16">
        <v>1308</v>
      </c>
      <c r="B217">
        <v>1</v>
      </c>
      <c r="C217">
        <v>19695.28</v>
      </c>
      <c r="F217" s="16"/>
      <c r="G217" s="10"/>
    </row>
    <row r="218" spans="1:7" x14ac:dyDescent="0.45">
      <c r="A218" s="16">
        <v>1310</v>
      </c>
      <c r="B218">
        <v>1</v>
      </c>
      <c r="C218">
        <v>5502.25</v>
      </c>
      <c r="F218" s="16"/>
      <c r="G218" s="10"/>
    </row>
    <row r="219" spans="1:7" x14ac:dyDescent="0.45">
      <c r="A219" s="16">
        <v>1312</v>
      </c>
      <c r="B219">
        <v>1</v>
      </c>
      <c r="C219">
        <v>6378.57</v>
      </c>
      <c r="F219" s="16"/>
      <c r="G219" s="10"/>
    </row>
    <row r="220" spans="1:7" x14ac:dyDescent="0.45">
      <c r="A220" s="16">
        <v>1314</v>
      </c>
      <c r="B220">
        <v>2</v>
      </c>
      <c r="C220">
        <v>5531.86</v>
      </c>
      <c r="F220" s="16"/>
      <c r="G220" s="10"/>
    </row>
    <row r="221" spans="1:7" x14ac:dyDescent="0.45">
      <c r="A221" s="16">
        <v>1317</v>
      </c>
      <c r="B221">
        <v>2</v>
      </c>
      <c r="C221">
        <v>7877.32</v>
      </c>
      <c r="F221" s="16"/>
      <c r="G221" s="10"/>
    </row>
    <row r="222" spans="1:7" x14ac:dyDescent="0.45">
      <c r="A222" s="16">
        <v>1318</v>
      </c>
      <c r="B222">
        <v>2</v>
      </c>
      <c r="C222">
        <v>30429.73</v>
      </c>
      <c r="F222" s="16"/>
      <c r="G222" s="10"/>
    </row>
    <row r="223" spans="1:7" x14ac:dyDescent="0.45">
      <c r="A223" s="16">
        <v>1319</v>
      </c>
      <c r="B223">
        <v>1</v>
      </c>
      <c r="C223">
        <v>391.47</v>
      </c>
      <c r="F223" s="16"/>
      <c r="G223" s="10"/>
    </row>
    <row r="224" spans="1:7" x14ac:dyDescent="0.45">
      <c r="A224" s="16">
        <v>1320</v>
      </c>
      <c r="B224">
        <v>2</v>
      </c>
      <c r="C224">
        <v>5741.01</v>
      </c>
      <c r="F224" s="16"/>
      <c r="G224" s="10"/>
    </row>
    <row r="225" spans="1:7" x14ac:dyDescent="0.45">
      <c r="A225" s="16">
        <v>1321</v>
      </c>
      <c r="B225">
        <v>1</v>
      </c>
      <c r="C225">
        <v>9499.7999999999993</v>
      </c>
      <c r="F225" s="16"/>
      <c r="G225" s="10"/>
    </row>
    <row r="226" spans="1:7" x14ac:dyDescent="0.45">
      <c r="A226" s="16">
        <v>1324</v>
      </c>
      <c r="B226">
        <v>2</v>
      </c>
      <c r="C226">
        <v>37692.54</v>
      </c>
      <c r="F226" s="16"/>
      <c r="G226" s="10"/>
    </row>
    <row r="227" spans="1:7" x14ac:dyDescent="0.45">
      <c r="A227" s="16">
        <v>1325</v>
      </c>
      <c r="B227">
        <v>2</v>
      </c>
      <c r="C227">
        <v>17852.21</v>
      </c>
      <c r="F227" s="16"/>
      <c r="G227" s="10"/>
    </row>
    <row r="228" spans="1:7" x14ac:dyDescent="0.45">
      <c r="A228" s="16">
        <v>1328</v>
      </c>
      <c r="B228">
        <v>1</v>
      </c>
      <c r="C228">
        <v>3942.13</v>
      </c>
      <c r="F228" s="16"/>
      <c r="G228" s="10"/>
    </row>
    <row r="229" spans="1:7" x14ac:dyDescent="0.45">
      <c r="A229" s="16">
        <v>1329</v>
      </c>
      <c r="B229">
        <v>4</v>
      </c>
      <c r="C229">
        <v>25597.200000000001</v>
      </c>
      <c r="F229" s="16"/>
      <c r="G229" s="10"/>
    </row>
    <row r="230" spans="1:7" x14ac:dyDescent="0.45">
      <c r="A230" s="16">
        <v>1330</v>
      </c>
      <c r="B230">
        <v>1</v>
      </c>
      <c r="C230">
        <v>22518.2</v>
      </c>
      <c r="F230" s="16"/>
      <c r="G230" s="10"/>
    </row>
    <row r="231" spans="1:7" x14ac:dyDescent="0.45">
      <c r="A231" s="16">
        <v>1331</v>
      </c>
      <c r="B231">
        <v>3</v>
      </c>
      <c r="C231">
        <v>29308.74</v>
      </c>
      <c r="F231" s="16"/>
      <c r="G231" s="10"/>
    </row>
    <row r="232" spans="1:7" x14ac:dyDescent="0.45">
      <c r="A232" s="16">
        <v>1336</v>
      </c>
      <c r="B232">
        <v>1</v>
      </c>
      <c r="C232">
        <v>19317.349999999999</v>
      </c>
      <c r="F232" s="16"/>
      <c r="G232" s="10"/>
    </row>
    <row r="233" spans="1:7" x14ac:dyDescent="0.45">
      <c r="A233" s="16">
        <v>1338</v>
      </c>
      <c r="B233">
        <v>1</v>
      </c>
      <c r="C233">
        <v>941.7</v>
      </c>
      <c r="F233" s="16"/>
      <c r="G233" s="10"/>
    </row>
    <row r="234" spans="1:7" x14ac:dyDescent="0.45">
      <c r="A234" s="16">
        <v>1340</v>
      </c>
      <c r="B234">
        <v>5</v>
      </c>
      <c r="C234">
        <v>57978.14</v>
      </c>
      <c r="F234" s="16"/>
      <c r="G234" s="10"/>
    </row>
    <row r="235" spans="1:7" x14ac:dyDescent="0.45">
      <c r="A235" s="16">
        <v>1341</v>
      </c>
      <c r="B235">
        <v>1</v>
      </c>
      <c r="C235">
        <v>10421.299999999999</v>
      </c>
      <c r="F235" s="16"/>
      <c r="G235" s="10"/>
    </row>
    <row r="236" spans="1:7" x14ac:dyDescent="0.45">
      <c r="A236" s="16">
        <v>1342</v>
      </c>
      <c r="B236">
        <v>1</v>
      </c>
      <c r="C236">
        <v>9338.5499999999993</v>
      </c>
      <c r="F236" s="16"/>
      <c r="G236" s="10"/>
    </row>
    <row r="237" spans="1:7" x14ac:dyDescent="0.45">
      <c r="A237" s="16">
        <v>1343</v>
      </c>
      <c r="B237">
        <v>2</v>
      </c>
      <c r="C237">
        <v>18982.73</v>
      </c>
      <c r="F237" s="16"/>
      <c r="G237" s="10"/>
    </row>
    <row r="238" spans="1:7" x14ac:dyDescent="0.45">
      <c r="A238" s="16">
        <v>1345</v>
      </c>
      <c r="B238">
        <v>1</v>
      </c>
      <c r="C238">
        <v>9530.25</v>
      </c>
      <c r="F238" s="16"/>
      <c r="G238" s="10"/>
    </row>
    <row r="239" spans="1:7" x14ac:dyDescent="0.45">
      <c r="A239" s="16">
        <v>1347</v>
      </c>
      <c r="B239">
        <v>1</v>
      </c>
      <c r="C239">
        <v>4197.8100000000004</v>
      </c>
      <c r="F239" s="16"/>
      <c r="G239" s="10"/>
    </row>
    <row r="240" spans="1:7" x14ac:dyDescent="0.45">
      <c r="A240" s="16">
        <v>1348</v>
      </c>
      <c r="B240">
        <v>1</v>
      </c>
      <c r="C240">
        <v>9198.68</v>
      </c>
      <c r="F240" s="16"/>
      <c r="G240" s="10"/>
    </row>
    <row r="241" spans="1:7" x14ac:dyDescent="0.45">
      <c r="A241" s="16">
        <v>1349</v>
      </c>
      <c r="B241">
        <v>1</v>
      </c>
      <c r="C241">
        <v>6811.92</v>
      </c>
      <c r="F241" s="16"/>
      <c r="G241" s="10"/>
    </row>
    <row r="242" spans="1:7" x14ac:dyDescent="0.45">
      <c r="A242" s="16">
        <v>1350</v>
      </c>
      <c r="B242">
        <v>1</v>
      </c>
      <c r="C242">
        <v>4782.78</v>
      </c>
      <c r="F242" s="16"/>
      <c r="G242" s="10"/>
    </row>
    <row r="243" spans="1:7" x14ac:dyDescent="0.45">
      <c r="A243" s="16">
        <v>1352</v>
      </c>
      <c r="B243">
        <v>3</v>
      </c>
      <c r="C243">
        <v>19790.61</v>
      </c>
      <c r="F243" s="16"/>
      <c r="G243" s="10"/>
    </row>
    <row r="244" spans="1:7" x14ac:dyDescent="0.45">
      <c r="A244" s="16">
        <v>1354</v>
      </c>
      <c r="B244">
        <v>1</v>
      </c>
      <c r="C244">
        <v>11177.3</v>
      </c>
      <c r="F244" s="16"/>
      <c r="G244" s="10"/>
    </row>
    <row r="245" spans="1:7" x14ac:dyDescent="0.45">
      <c r="A245" s="16">
        <v>1355</v>
      </c>
      <c r="B245">
        <v>1</v>
      </c>
      <c r="C245">
        <v>1573.2</v>
      </c>
      <c r="F245" s="16"/>
      <c r="G245" s="10"/>
    </row>
    <row r="246" spans="1:7" x14ac:dyDescent="0.45">
      <c r="A246" s="16">
        <v>1356</v>
      </c>
      <c r="B246">
        <v>1</v>
      </c>
      <c r="C246">
        <v>1939.27</v>
      </c>
      <c r="F246" s="16"/>
      <c r="G246" s="10"/>
    </row>
    <row r="247" spans="1:7" x14ac:dyDescent="0.45">
      <c r="A247" s="16">
        <v>1358</v>
      </c>
      <c r="B247">
        <v>3</v>
      </c>
      <c r="C247">
        <v>25641.91</v>
      </c>
      <c r="F247" s="16"/>
      <c r="G247" s="10"/>
    </row>
    <row r="248" spans="1:7" x14ac:dyDescent="0.45">
      <c r="A248" s="16">
        <v>1359</v>
      </c>
      <c r="B248">
        <v>1</v>
      </c>
      <c r="C248">
        <v>12113.49</v>
      </c>
      <c r="F248" s="16"/>
      <c r="G248" s="10"/>
    </row>
    <row r="249" spans="1:7" x14ac:dyDescent="0.45">
      <c r="A249" s="16">
        <v>1362</v>
      </c>
      <c r="B249">
        <v>1</v>
      </c>
      <c r="C249">
        <v>3532.08</v>
      </c>
      <c r="F249" s="16"/>
      <c r="G249" s="10"/>
    </row>
    <row r="250" spans="1:7" x14ac:dyDescent="0.45">
      <c r="A250" s="16">
        <v>1363</v>
      </c>
      <c r="B250">
        <v>1</v>
      </c>
      <c r="C250">
        <v>1925.43</v>
      </c>
      <c r="F250" s="16"/>
      <c r="G250" s="10"/>
    </row>
    <row r="251" spans="1:7" x14ac:dyDescent="0.45">
      <c r="A251" s="16">
        <v>1364</v>
      </c>
      <c r="B251">
        <v>5</v>
      </c>
      <c r="C251">
        <v>27838.57</v>
      </c>
      <c r="F251" s="16"/>
      <c r="G251" s="10"/>
    </row>
    <row r="252" spans="1:7" x14ac:dyDescent="0.45">
      <c r="A252" s="16">
        <v>1365</v>
      </c>
      <c r="B252">
        <v>2</v>
      </c>
      <c r="C252">
        <v>9388.73</v>
      </c>
      <c r="F252" s="16"/>
      <c r="G252" s="10"/>
    </row>
    <row r="253" spans="1:7" x14ac:dyDescent="0.45">
      <c r="A253" s="16">
        <v>1368</v>
      </c>
      <c r="B253">
        <v>1</v>
      </c>
      <c r="C253">
        <v>23055</v>
      </c>
      <c r="F253" s="16"/>
      <c r="G253" s="10"/>
    </row>
    <row r="254" spans="1:7" x14ac:dyDescent="0.45">
      <c r="A254" s="16">
        <v>1369</v>
      </c>
      <c r="B254">
        <v>1</v>
      </c>
      <c r="C254">
        <v>5217.0600000000004</v>
      </c>
      <c r="F254" s="16"/>
      <c r="G254" s="10"/>
    </row>
    <row r="255" spans="1:7" x14ac:dyDescent="0.45">
      <c r="A255" s="16">
        <v>1370</v>
      </c>
      <c r="B255">
        <v>2</v>
      </c>
      <c r="C255">
        <v>3197.98</v>
      </c>
      <c r="F255" s="16"/>
      <c r="G255" s="10"/>
    </row>
    <row r="256" spans="1:7" x14ac:dyDescent="0.45">
      <c r="A256" s="16">
        <v>1371</v>
      </c>
      <c r="B256">
        <v>2</v>
      </c>
      <c r="C256">
        <v>4874.75</v>
      </c>
      <c r="F256" s="16"/>
      <c r="G256" s="10"/>
    </row>
    <row r="257" spans="1:7" x14ac:dyDescent="0.45">
      <c r="A257" s="16">
        <v>1372</v>
      </c>
      <c r="B257">
        <v>2</v>
      </c>
      <c r="C257">
        <v>3802</v>
      </c>
      <c r="F257" s="16"/>
      <c r="G257" s="10"/>
    </row>
    <row r="258" spans="1:7" x14ac:dyDescent="0.45">
      <c r="A258" s="16">
        <v>1374</v>
      </c>
      <c r="B258">
        <v>1</v>
      </c>
      <c r="C258">
        <v>9815.85</v>
      </c>
      <c r="F258" s="16"/>
      <c r="G258" s="10"/>
    </row>
    <row r="259" spans="1:7" x14ac:dyDescent="0.45">
      <c r="A259" s="16">
        <v>1375</v>
      </c>
      <c r="B259">
        <v>2</v>
      </c>
      <c r="C259">
        <v>20506.41</v>
      </c>
      <c r="F259" s="16"/>
      <c r="G259" s="10"/>
    </row>
    <row r="260" spans="1:7" x14ac:dyDescent="0.45">
      <c r="A260" s="16">
        <v>1376</v>
      </c>
      <c r="B260">
        <v>1</v>
      </c>
      <c r="C260">
        <v>802.35</v>
      </c>
      <c r="F260" s="16"/>
      <c r="G260" s="10"/>
    </row>
    <row r="261" spans="1:7" x14ac:dyDescent="0.45">
      <c r="A261" s="16">
        <v>1378</v>
      </c>
      <c r="B261">
        <v>2</v>
      </c>
      <c r="C261">
        <v>6750.83</v>
      </c>
      <c r="F261" s="16"/>
      <c r="G261" s="10"/>
    </row>
    <row r="262" spans="1:7" x14ac:dyDescent="0.45">
      <c r="A262" s="16">
        <v>1382</v>
      </c>
      <c r="B262">
        <v>3</v>
      </c>
      <c r="C262">
        <v>8070.24</v>
      </c>
      <c r="F262" s="16"/>
      <c r="G262" s="10"/>
    </row>
    <row r="263" spans="1:7" x14ac:dyDescent="0.45">
      <c r="A263" s="16">
        <v>1383</v>
      </c>
      <c r="B263">
        <v>1</v>
      </c>
      <c r="C263">
        <v>3041.36</v>
      </c>
      <c r="F263" s="16"/>
      <c r="G263" s="10"/>
    </row>
    <row r="264" spans="1:7" x14ac:dyDescent="0.45">
      <c r="A264" s="16">
        <v>1384</v>
      </c>
      <c r="B264">
        <v>1</v>
      </c>
      <c r="C264">
        <v>2879.81</v>
      </c>
      <c r="F264" s="16"/>
      <c r="G264" s="10"/>
    </row>
    <row r="265" spans="1:7" x14ac:dyDescent="0.45">
      <c r="A265" s="16">
        <v>1386</v>
      </c>
      <c r="B265">
        <v>4</v>
      </c>
      <c r="C265">
        <v>18281.91</v>
      </c>
      <c r="F265" s="16"/>
      <c r="G265" s="10"/>
    </row>
    <row r="266" spans="1:7" x14ac:dyDescent="0.45">
      <c r="A266" s="16">
        <v>1389</v>
      </c>
      <c r="B266">
        <v>1</v>
      </c>
      <c r="C266">
        <v>20831.8</v>
      </c>
      <c r="F266" s="16"/>
      <c r="G266" s="10"/>
    </row>
    <row r="267" spans="1:7" x14ac:dyDescent="0.45">
      <c r="A267" s="16">
        <v>1390</v>
      </c>
      <c r="B267">
        <v>3</v>
      </c>
      <c r="C267">
        <v>18107.599999999999</v>
      </c>
      <c r="F267" s="16"/>
      <c r="G267" s="10"/>
    </row>
    <row r="268" spans="1:7" x14ac:dyDescent="0.45">
      <c r="A268" s="16">
        <v>1391</v>
      </c>
      <c r="B268">
        <v>2</v>
      </c>
      <c r="C268">
        <v>15502.17</v>
      </c>
      <c r="F268" s="16"/>
      <c r="G268" s="10"/>
    </row>
    <row r="269" spans="1:7" x14ac:dyDescent="0.45">
      <c r="A269" s="16">
        <v>1392</v>
      </c>
      <c r="B269">
        <v>3</v>
      </c>
      <c r="C269">
        <v>22684.62</v>
      </c>
      <c r="F269" s="16"/>
      <c r="G269" s="10"/>
    </row>
    <row r="270" spans="1:7" x14ac:dyDescent="0.45">
      <c r="A270" s="16">
        <v>1393</v>
      </c>
      <c r="B270">
        <v>1</v>
      </c>
      <c r="C270">
        <v>4942.96</v>
      </c>
      <c r="F270" s="16"/>
      <c r="G270" s="10"/>
    </row>
    <row r="271" spans="1:7" x14ac:dyDescent="0.45">
      <c r="A271" s="16">
        <v>1395</v>
      </c>
      <c r="B271">
        <v>2</v>
      </c>
      <c r="C271">
        <v>4937.3500000000004</v>
      </c>
      <c r="F271" s="16"/>
      <c r="G271" s="10"/>
    </row>
    <row r="272" spans="1:7" x14ac:dyDescent="0.45">
      <c r="A272" s="16">
        <v>1397</v>
      </c>
      <c r="B272">
        <v>1</v>
      </c>
      <c r="C272">
        <v>462.08</v>
      </c>
      <c r="F272" s="16"/>
      <c r="G272" s="10"/>
    </row>
    <row r="273" spans="1:7" x14ac:dyDescent="0.45">
      <c r="A273" s="16">
        <v>1400</v>
      </c>
      <c r="B273">
        <v>2</v>
      </c>
      <c r="C273">
        <v>18953.05</v>
      </c>
      <c r="F273" s="16"/>
      <c r="G273" s="10"/>
    </row>
    <row r="274" spans="1:7" x14ac:dyDescent="0.45">
      <c r="A274" s="16">
        <v>1402</v>
      </c>
      <c r="B274">
        <v>1</v>
      </c>
      <c r="C274">
        <v>2400.35</v>
      </c>
      <c r="F274" s="16"/>
      <c r="G274" s="10"/>
    </row>
    <row r="275" spans="1:7" x14ac:dyDescent="0.45">
      <c r="A275" s="16">
        <v>1403</v>
      </c>
      <c r="B275">
        <v>1</v>
      </c>
      <c r="C275">
        <v>3443.51</v>
      </c>
      <c r="F275" s="16"/>
      <c r="G275" s="10"/>
    </row>
    <row r="276" spans="1:7" x14ac:dyDescent="0.45">
      <c r="A276" s="16">
        <v>1404</v>
      </c>
      <c r="B276">
        <v>4</v>
      </c>
      <c r="C276">
        <v>24984.39</v>
      </c>
      <c r="F276" s="16"/>
      <c r="G276" s="10"/>
    </row>
    <row r="277" spans="1:7" x14ac:dyDescent="0.45">
      <c r="A277" s="16">
        <v>1405</v>
      </c>
      <c r="B277">
        <v>1</v>
      </c>
      <c r="C277">
        <v>8866.56</v>
      </c>
      <c r="F277" s="16"/>
      <c r="G277" s="10"/>
    </row>
    <row r="278" spans="1:7" x14ac:dyDescent="0.45">
      <c r="A278" s="16">
        <v>1406</v>
      </c>
      <c r="B278">
        <v>3</v>
      </c>
      <c r="C278">
        <v>21867.57</v>
      </c>
      <c r="F278" s="16"/>
      <c r="G278" s="10"/>
    </row>
    <row r="279" spans="1:7" x14ac:dyDescent="0.45">
      <c r="A279" s="16">
        <v>1412</v>
      </c>
      <c r="B279">
        <v>1</v>
      </c>
      <c r="C279">
        <v>7137.38</v>
      </c>
      <c r="F279" s="16"/>
      <c r="G279" s="10"/>
    </row>
    <row r="280" spans="1:7" x14ac:dyDescent="0.45">
      <c r="A280" s="16">
        <v>1414</v>
      </c>
      <c r="B280">
        <v>1</v>
      </c>
      <c r="C280">
        <v>9116.82</v>
      </c>
      <c r="F280" s="16"/>
      <c r="G280" s="10"/>
    </row>
    <row r="281" spans="1:7" x14ac:dyDescent="0.45">
      <c r="A281" s="16">
        <v>1415</v>
      </c>
      <c r="B281">
        <v>1</v>
      </c>
      <c r="C281">
        <v>12037.17</v>
      </c>
      <c r="F281" s="16"/>
      <c r="G281" s="10"/>
    </row>
    <row r="282" spans="1:7" x14ac:dyDescent="0.45">
      <c r="A282" s="16">
        <v>1416</v>
      </c>
      <c r="B282">
        <v>1</v>
      </c>
      <c r="C282">
        <v>10841.01</v>
      </c>
      <c r="F282" s="16"/>
      <c r="G282" s="10"/>
    </row>
    <row r="283" spans="1:7" x14ac:dyDescent="0.45">
      <c r="A283" s="16">
        <v>1417</v>
      </c>
      <c r="B283">
        <v>1</v>
      </c>
      <c r="C283">
        <v>3990.42</v>
      </c>
      <c r="F283" s="16"/>
      <c r="G283" s="10"/>
    </row>
    <row r="284" spans="1:7" x14ac:dyDescent="0.45">
      <c r="A284" s="16">
        <v>1418</v>
      </c>
      <c r="B284">
        <v>1</v>
      </c>
      <c r="C284">
        <v>12042.69</v>
      </c>
      <c r="F284" s="16"/>
      <c r="G284" s="10"/>
    </row>
    <row r="285" spans="1:7" x14ac:dyDescent="0.45">
      <c r="A285" s="16">
        <v>1419</v>
      </c>
      <c r="B285">
        <v>3</v>
      </c>
      <c r="C285">
        <v>35825.24</v>
      </c>
      <c r="F285" s="16"/>
      <c r="G285" s="10"/>
    </row>
    <row r="286" spans="1:7" x14ac:dyDescent="0.45">
      <c r="A286" s="16">
        <v>1421</v>
      </c>
      <c r="B286">
        <v>2</v>
      </c>
      <c r="C286">
        <v>34273.919999999998</v>
      </c>
      <c r="F286" s="16"/>
      <c r="G286" s="10"/>
    </row>
    <row r="287" spans="1:7" x14ac:dyDescent="0.45">
      <c r="A287" s="16">
        <v>1422</v>
      </c>
      <c r="B287">
        <v>1</v>
      </c>
      <c r="C287">
        <v>4508.09</v>
      </c>
      <c r="F287" s="16"/>
      <c r="G287" s="10"/>
    </row>
    <row r="288" spans="1:7" x14ac:dyDescent="0.45">
      <c r="A288" s="16">
        <v>1423</v>
      </c>
      <c r="B288">
        <v>1</v>
      </c>
      <c r="C288">
        <v>13299.93</v>
      </c>
      <c r="F288" s="16"/>
      <c r="G288" s="10"/>
    </row>
    <row r="289" spans="1:7" x14ac:dyDescent="0.45">
      <c r="A289" s="16">
        <v>1427</v>
      </c>
      <c r="B289">
        <v>1</v>
      </c>
      <c r="C289">
        <v>2106.25</v>
      </c>
      <c r="F289" s="16"/>
      <c r="G289" s="10"/>
    </row>
    <row r="290" spans="1:7" x14ac:dyDescent="0.45">
      <c r="A290" s="16">
        <v>1430</v>
      </c>
      <c r="B290">
        <v>1</v>
      </c>
      <c r="C290">
        <v>19751.52</v>
      </c>
      <c r="F290" s="16"/>
      <c r="G290" s="10"/>
    </row>
    <row r="291" spans="1:7" x14ac:dyDescent="0.45">
      <c r="A291" s="16">
        <v>1432</v>
      </c>
      <c r="B291">
        <v>1</v>
      </c>
      <c r="C291">
        <v>1683.97</v>
      </c>
      <c r="F291" s="16"/>
      <c r="G291" s="10"/>
    </row>
    <row r="292" spans="1:7" x14ac:dyDescent="0.45">
      <c r="A292" s="16">
        <v>1436</v>
      </c>
      <c r="B292">
        <v>1</v>
      </c>
      <c r="C292">
        <v>1193.1099999999999</v>
      </c>
      <c r="F292" s="16"/>
      <c r="G292" s="10"/>
    </row>
    <row r="293" spans="1:7" x14ac:dyDescent="0.45">
      <c r="A293" s="16">
        <v>1437</v>
      </c>
      <c r="B293">
        <v>3</v>
      </c>
      <c r="C293">
        <v>10637.63</v>
      </c>
      <c r="F293" s="16"/>
      <c r="G293" s="10"/>
    </row>
    <row r="294" spans="1:7" x14ac:dyDescent="0.45">
      <c r="A294" s="16">
        <v>1440</v>
      </c>
      <c r="B294">
        <v>1</v>
      </c>
      <c r="C294">
        <v>12301.25</v>
      </c>
      <c r="F294" s="16"/>
      <c r="G294" s="10"/>
    </row>
    <row r="295" spans="1:7" x14ac:dyDescent="0.45">
      <c r="A295" s="16">
        <v>1441</v>
      </c>
      <c r="B295">
        <v>2</v>
      </c>
      <c r="C295">
        <v>19477.580000000002</v>
      </c>
      <c r="F295" s="16"/>
      <c r="G295" s="10"/>
    </row>
    <row r="296" spans="1:7" x14ac:dyDescent="0.45">
      <c r="A296" s="16">
        <v>1442</v>
      </c>
      <c r="B296">
        <v>2</v>
      </c>
      <c r="C296">
        <v>19801.86</v>
      </c>
      <c r="F296" s="16"/>
      <c r="G296" s="10"/>
    </row>
    <row r="297" spans="1:7" x14ac:dyDescent="0.45">
      <c r="A297" s="16">
        <v>1443</v>
      </c>
      <c r="B297">
        <v>1</v>
      </c>
      <c r="C297">
        <v>9547.02</v>
      </c>
      <c r="F297" s="16"/>
      <c r="G297" s="10"/>
    </row>
    <row r="298" spans="1:7" x14ac:dyDescent="0.45">
      <c r="A298" s="16">
        <v>1444</v>
      </c>
      <c r="B298">
        <v>1</v>
      </c>
      <c r="C298">
        <v>6685.59</v>
      </c>
      <c r="F298" s="16"/>
      <c r="G298" s="10"/>
    </row>
    <row r="299" spans="1:7" x14ac:dyDescent="0.45">
      <c r="A299" s="16">
        <v>1445</v>
      </c>
      <c r="B299">
        <v>1</v>
      </c>
      <c r="C299">
        <v>19598.400000000001</v>
      </c>
      <c r="F299" s="16"/>
      <c r="G299" s="10"/>
    </row>
    <row r="300" spans="1:7" x14ac:dyDescent="0.45">
      <c r="A300" s="16">
        <v>1446</v>
      </c>
      <c r="B300">
        <v>3</v>
      </c>
      <c r="C300">
        <v>35869.629999999997</v>
      </c>
      <c r="F300" s="16"/>
      <c r="G300" s="10"/>
    </row>
    <row r="301" spans="1:7" x14ac:dyDescent="0.45">
      <c r="A301" s="16">
        <v>1448</v>
      </c>
      <c r="B301">
        <v>1</v>
      </c>
      <c r="C301">
        <v>5050.26</v>
      </c>
      <c r="F301" s="16"/>
      <c r="G301" s="10"/>
    </row>
    <row r="302" spans="1:7" x14ac:dyDescent="0.45">
      <c r="A302" s="16">
        <v>1451</v>
      </c>
      <c r="B302">
        <v>1</v>
      </c>
      <c r="C302">
        <v>1482.08</v>
      </c>
      <c r="F302" s="16"/>
      <c r="G302" s="10"/>
    </row>
    <row r="303" spans="1:7" x14ac:dyDescent="0.45">
      <c r="A303" s="16">
        <v>1452</v>
      </c>
      <c r="B303">
        <v>1</v>
      </c>
      <c r="C303">
        <v>1701.45</v>
      </c>
      <c r="F303" s="16"/>
      <c r="G303" s="10"/>
    </row>
    <row r="304" spans="1:7" x14ac:dyDescent="0.45">
      <c r="A304" s="16">
        <v>1453</v>
      </c>
      <c r="B304">
        <v>1</v>
      </c>
      <c r="C304">
        <v>14119.56</v>
      </c>
      <c r="F304" s="16"/>
      <c r="G304" s="10"/>
    </row>
    <row r="305" spans="1:7" x14ac:dyDescent="0.45">
      <c r="A305" s="16">
        <v>1454</v>
      </c>
      <c r="B305">
        <v>1</v>
      </c>
      <c r="C305">
        <v>541.04999999999995</v>
      </c>
      <c r="F305" s="16"/>
      <c r="G305" s="10"/>
    </row>
    <row r="306" spans="1:7" x14ac:dyDescent="0.45">
      <c r="A306" s="16">
        <v>1456</v>
      </c>
      <c r="B306">
        <v>1</v>
      </c>
      <c r="C306">
        <v>6301.66</v>
      </c>
      <c r="F306" s="16"/>
      <c r="G306" s="10"/>
    </row>
    <row r="307" spans="1:7" x14ac:dyDescent="0.45">
      <c r="A307" s="16">
        <v>1458</v>
      </c>
      <c r="B307">
        <v>1</v>
      </c>
      <c r="C307">
        <v>2186.6999999999998</v>
      </c>
      <c r="F307" s="16"/>
      <c r="G307" s="10"/>
    </row>
    <row r="308" spans="1:7" x14ac:dyDescent="0.45">
      <c r="A308" s="16">
        <v>1459</v>
      </c>
      <c r="B308">
        <v>1</v>
      </c>
      <c r="C308">
        <v>2353.96</v>
      </c>
      <c r="F308" s="16"/>
      <c r="G308" s="10"/>
    </row>
    <row r="309" spans="1:7" x14ac:dyDescent="0.45">
      <c r="A309" s="16">
        <v>1462</v>
      </c>
      <c r="B309">
        <v>1</v>
      </c>
      <c r="C309">
        <v>9767.91</v>
      </c>
      <c r="F309" s="16"/>
      <c r="G309" s="10"/>
    </row>
    <row r="310" spans="1:7" x14ac:dyDescent="0.45">
      <c r="A310" s="16">
        <v>1463</v>
      </c>
      <c r="B310">
        <v>1</v>
      </c>
      <c r="C310">
        <v>9499</v>
      </c>
      <c r="F310" s="16"/>
      <c r="G310" s="10"/>
    </row>
    <row r="311" spans="1:7" x14ac:dyDescent="0.45">
      <c r="A311" s="16">
        <v>1464</v>
      </c>
      <c r="B311">
        <v>2</v>
      </c>
      <c r="C311">
        <v>13517.3</v>
      </c>
      <c r="F311" s="16"/>
      <c r="G311" s="10"/>
    </row>
    <row r="312" spans="1:7" x14ac:dyDescent="0.45">
      <c r="A312" s="16">
        <v>1466</v>
      </c>
      <c r="B312">
        <v>1</v>
      </c>
      <c r="C312">
        <v>4622.5200000000004</v>
      </c>
      <c r="F312" s="16"/>
      <c r="G312" s="10"/>
    </row>
    <row r="313" spans="1:7" x14ac:dyDescent="0.45">
      <c r="A313" s="16">
        <v>1470</v>
      </c>
      <c r="B313">
        <v>1</v>
      </c>
      <c r="C313">
        <v>325.94</v>
      </c>
      <c r="F313" s="16"/>
      <c r="G313" s="10"/>
    </row>
    <row r="314" spans="1:7" x14ac:dyDescent="0.45">
      <c r="A314" s="16">
        <v>1471</v>
      </c>
      <c r="B314">
        <v>1</v>
      </c>
      <c r="C314">
        <v>9060.64</v>
      </c>
      <c r="F314" s="16"/>
      <c r="G314" s="10"/>
    </row>
    <row r="315" spans="1:7" x14ac:dyDescent="0.45">
      <c r="A315" s="16">
        <v>1475</v>
      </c>
      <c r="B315">
        <v>2</v>
      </c>
      <c r="C315">
        <v>15485.2</v>
      </c>
      <c r="F315" s="16"/>
      <c r="G315" s="10"/>
    </row>
    <row r="316" spans="1:7" x14ac:dyDescent="0.45">
      <c r="A316" s="16">
        <v>1477</v>
      </c>
      <c r="B316">
        <v>1</v>
      </c>
      <c r="C316">
        <v>3585.38</v>
      </c>
      <c r="F316" s="16"/>
      <c r="G316" s="10"/>
    </row>
    <row r="317" spans="1:7" x14ac:dyDescent="0.45">
      <c r="A317" s="16">
        <v>1478</v>
      </c>
      <c r="B317">
        <v>1</v>
      </c>
      <c r="C317">
        <v>11932.44</v>
      </c>
      <c r="F317" s="16"/>
      <c r="G317" s="10"/>
    </row>
    <row r="318" spans="1:7" x14ac:dyDescent="0.45">
      <c r="A318" s="16">
        <v>1479</v>
      </c>
      <c r="B318">
        <v>1</v>
      </c>
      <c r="C318">
        <v>12145.62</v>
      </c>
      <c r="F318" s="16"/>
      <c r="G318" s="10"/>
    </row>
    <row r="319" spans="1:7" x14ac:dyDescent="0.45">
      <c r="A319" s="16">
        <v>1480</v>
      </c>
      <c r="B319">
        <v>1</v>
      </c>
      <c r="C319">
        <v>18576.28</v>
      </c>
      <c r="F319" s="16"/>
      <c r="G319" s="10"/>
    </row>
    <row r="320" spans="1:7" x14ac:dyDescent="0.45">
      <c r="A320" s="16">
        <v>1481</v>
      </c>
      <c r="B320">
        <v>2</v>
      </c>
      <c r="C320">
        <v>36701.599999999999</v>
      </c>
      <c r="F320" s="16"/>
      <c r="G320" s="10"/>
    </row>
    <row r="321" spans="1:7" x14ac:dyDescent="0.45">
      <c r="A321" s="16">
        <v>1482</v>
      </c>
      <c r="B321">
        <v>1</v>
      </c>
      <c r="C321">
        <v>22230.1</v>
      </c>
      <c r="F321" s="16"/>
      <c r="G321" s="10"/>
    </row>
    <row r="322" spans="1:7" x14ac:dyDescent="0.45">
      <c r="A322" s="16">
        <v>1486</v>
      </c>
      <c r="B322">
        <v>1</v>
      </c>
      <c r="C322">
        <v>12171.75</v>
      </c>
      <c r="F322" s="16"/>
      <c r="G322" s="10"/>
    </row>
    <row r="323" spans="1:7" x14ac:dyDescent="0.45">
      <c r="A323" s="16">
        <v>1488</v>
      </c>
      <c r="B323">
        <v>1</v>
      </c>
      <c r="C323">
        <v>8602.02</v>
      </c>
      <c r="F323" s="16"/>
      <c r="G323" s="10"/>
    </row>
    <row r="324" spans="1:7" x14ac:dyDescent="0.45">
      <c r="A324" s="16">
        <v>1489</v>
      </c>
      <c r="B324">
        <v>3</v>
      </c>
      <c r="C324">
        <v>16966.34</v>
      </c>
      <c r="F324" s="16"/>
      <c r="G324" s="10"/>
    </row>
    <row r="325" spans="1:7" x14ac:dyDescent="0.45">
      <c r="A325" s="16">
        <v>1490</v>
      </c>
      <c r="B325">
        <v>2</v>
      </c>
      <c r="C325">
        <v>6334.36</v>
      </c>
      <c r="F325" s="16"/>
      <c r="G325" s="10"/>
    </row>
    <row r="326" spans="1:7" x14ac:dyDescent="0.45">
      <c r="A326" s="16">
        <v>1492</v>
      </c>
      <c r="B326">
        <v>1</v>
      </c>
      <c r="C326">
        <v>9616.65</v>
      </c>
      <c r="F326" s="16"/>
      <c r="G326" s="10"/>
    </row>
    <row r="327" spans="1:7" x14ac:dyDescent="0.45">
      <c r="A327" s="16">
        <v>1493</v>
      </c>
      <c r="B327">
        <v>2</v>
      </c>
      <c r="C327">
        <v>8879.16</v>
      </c>
      <c r="F327" s="16"/>
      <c r="G327" s="10"/>
    </row>
    <row r="328" spans="1:7" x14ac:dyDescent="0.45">
      <c r="A328" s="16">
        <v>1494</v>
      </c>
      <c r="B328">
        <v>1</v>
      </c>
      <c r="C328">
        <v>7939.2</v>
      </c>
      <c r="F328" s="16"/>
      <c r="G328" s="10"/>
    </row>
    <row r="329" spans="1:7" x14ac:dyDescent="0.45">
      <c r="A329" s="16">
        <v>1495</v>
      </c>
      <c r="B329">
        <v>2</v>
      </c>
      <c r="C329">
        <v>10540.61</v>
      </c>
      <c r="F329" s="16"/>
      <c r="G329" s="10"/>
    </row>
    <row r="330" spans="1:7" x14ac:dyDescent="0.45">
      <c r="A330" s="16">
        <v>1496</v>
      </c>
      <c r="B330">
        <v>3</v>
      </c>
      <c r="C330">
        <v>28927.33</v>
      </c>
      <c r="F330" s="16"/>
      <c r="G330" s="10"/>
    </row>
    <row r="331" spans="1:7" x14ac:dyDescent="0.45">
      <c r="A331" s="16">
        <v>1497</v>
      </c>
      <c r="B331">
        <v>1</v>
      </c>
      <c r="C331">
        <v>535.20000000000005</v>
      </c>
      <c r="F331" s="16"/>
      <c r="G331" s="10"/>
    </row>
    <row r="332" spans="1:7" x14ac:dyDescent="0.45">
      <c r="A332" s="16">
        <v>1498</v>
      </c>
      <c r="B332">
        <v>1</v>
      </c>
      <c r="C332">
        <v>4158</v>
      </c>
      <c r="F332" s="16"/>
      <c r="G332" s="10"/>
    </row>
    <row r="333" spans="1:7" x14ac:dyDescent="0.45">
      <c r="A333" s="16">
        <v>1500</v>
      </c>
      <c r="B333">
        <v>1</v>
      </c>
      <c r="C333">
        <v>9296.24</v>
      </c>
      <c r="F333" s="16"/>
      <c r="G333" s="10"/>
    </row>
    <row r="334" spans="1:7" x14ac:dyDescent="0.45">
      <c r="A334" s="16">
        <v>1501</v>
      </c>
      <c r="B334">
        <v>1</v>
      </c>
      <c r="C334">
        <v>4447</v>
      </c>
      <c r="F334" s="16"/>
      <c r="G334" s="10"/>
    </row>
    <row r="335" spans="1:7" x14ac:dyDescent="0.45">
      <c r="A335" s="16">
        <v>1502</v>
      </c>
      <c r="B335">
        <v>2</v>
      </c>
      <c r="C335">
        <v>7408.24</v>
      </c>
      <c r="F335" s="16"/>
      <c r="G335" s="10"/>
    </row>
    <row r="336" spans="1:7" x14ac:dyDescent="0.45">
      <c r="A336" s="16">
        <v>1504</v>
      </c>
      <c r="B336">
        <v>3</v>
      </c>
      <c r="C336">
        <v>14876.72</v>
      </c>
      <c r="F336" s="16"/>
      <c r="G336" s="10"/>
    </row>
    <row r="337" spans="1:7" x14ac:dyDescent="0.45">
      <c r="A337" s="16">
        <v>1506</v>
      </c>
      <c r="B337">
        <v>1</v>
      </c>
      <c r="C337">
        <v>3179.64</v>
      </c>
      <c r="F337" s="16"/>
      <c r="G337" s="10"/>
    </row>
    <row r="338" spans="1:7" x14ac:dyDescent="0.45">
      <c r="A338" s="16">
        <v>1507</v>
      </c>
      <c r="B338">
        <v>1</v>
      </c>
      <c r="C338">
        <v>2753.99</v>
      </c>
      <c r="F338" s="16"/>
      <c r="G338" s="10"/>
    </row>
    <row r="339" spans="1:7" x14ac:dyDescent="0.45">
      <c r="A339" s="16">
        <v>1508</v>
      </c>
      <c r="B339">
        <v>3</v>
      </c>
      <c r="C339">
        <v>25818.97</v>
      </c>
      <c r="F339" s="16"/>
      <c r="G339" s="10"/>
    </row>
    <row r="340" spans="1:7" x14ac:dyDescent="0.45">
      <c r="A340" s="16">
        <v>1510</v>
      </c>
      <c r="B340">
        <v>1</v>
      </c>
      <c r="C340">
        <v>3795.22</v>
      </c>
      <c r="F340" s="16"/>
      <c r="G340" s="10"/>
    </row>
    <row r="341" spans="1:7" x14ac:dyDescent="0.45">
      <c r="A341" s="16">
        <v>1512</v>
      </c>
      <c r="B341">
        <v>2</v>
      </c>
      <c r="C341">
        <v>8549.7199999999993</v>
      </c>
      <c r="F341" s="16"/>
      <c r="G341" s="10"/>
    </row>
    <row r="342" spans="1:7" x14ac:dyDescent="0.45">
      <c r="A342" s="16">
        <v>1514</v>
      </c>
      <c r="B342">
        <v>2</v>
      </c>
      <c r="C342">
        <v>22917.07</v>
      </c>
      <c r="F342" s="16"/>
      <c r="G342" s="10"/>
    </row>
    <row r="343" spans="1:7" x14ac:dyDescent="0.45">
      <c r="A343" s="16">
        <v>1515</v>
      </c>
      <c r="B343">
        <v>1</v>
      </c>
      <c r="C343">
        <v>14097.63</v>
      </c>
      <c r="F343" s="16"/>
      <c r="G343" s="10"/>
    </row>
    <row r="344" spans="1:7" x14ac:dyDescent="0.45">
      <c r="A344" s="16">
        <v>1517</v>
      </c>
      <c r="B344">
        <v>1</v>
      </c>
      <c r="C344">
        <v>13999.32</v>
      </c>
      <c r="F344" s="16"/>
      <c r="G344" s="10"/>
    </row>
    <row r="345" spans="1:7" x14ac:dyDescent="0.45">
      <c r="A345" s="16">
        <v>1519</v>
      </c>
      <c r="B345">
        <v>1</v>
      </c>
      <c r="C345">
        <v>12496.32</v>
      </c>
      <c r="F345" s="16"/>
      <c r="G345" s="10"/>
    </row>
    <row r="346" spans="1:7" x14ac:dyDescent="0.45">
      <c r="A346" s="16">
        <v>1521</v>
      </c>
      <c r="B346">
        <v>1</v>
      </c>
      <c r="C346">
        <v>8880.16</v>
      </c>
      <c r="F346" s="16"/>
      <c r="G346" s="10"/>
    </row>
    <row r="347" spans="1:7" x14ac:dyDescent="0.45">
      <c r="A347" s="16">
        <v>1522</v>
      </c>
      <c r="B347">
        <v>1</v>
      </c>
      <c r="C347">
        <v>9011.9699999999993</v>
      </c>
      <c r="F347" s="16"/>
      <c r="G347" s="10"/>
    </row>
    <row r="348" spans="1:7" x14ac:dyDescent="0.45">
      <c r="A348" s="16">
        <v>1523</v>
      </c>
      <c r="B348">
        <v>2</v>
      </c>
      <c r="C348">
        <v>10545.39</v>
      </c>
      <c r="F348" s="16"/>
      <c r="G348" s="10"/>
    </row>
    <row r="349" spans="1:7" x14ac:dyDescent="0.45">
      <c r="A349" s="16">
        <v>1524</v>
      </c>
      <c r="B349">
        <v>1</v>
      </c>
      <c r="C349">
        <v>4973.6000000000004</v>
      </c>
      <c r="F349" s="16"/>
      <c r="G349" s="10"/>
    </row>
    <row r="350" spans="1:7" x14ac:dyDescent="0.45">
      <c r="A350" s="16">
        <v>1525</v>
      </c>
      <c r="B350">
        <v>1</v>
      </c>
      <c r="C350">
        <v>8049.06</v>
      </c>
      <c r="F350" s="16"/>
      <c r="G350" s="10"/>
    </row>
    <row r="351" spans="1:7" x14ac:dyDescent="0.45">
      <c r="A351" s="16">
        <v>1526</v>
      </c>
      <c r="B351">
        <v>3</v>
      </c>
      <c r="C351">
        <v>10806.21</v>
      </c>
      <c r="F351" s="16"/>
      <c r="G351" s="10"/>
    </row>
    <row r="352" spans="1:7" x14ac:dyDescent="0.45">
      <c r="A352" s="16">
        <v>1527</v>
      </c>
      <c r="B352">
        <v>1</v>
      </c>
      <c r="C352">
        <v>5109.33</v>
      </c>
      <c r="F352" s="16"/>
      <c r="G352" s="10"/>
    </row>
    <row r="353" spans="1:7" x14ac:dyDescent="0.45">
      <c r="A353" s="16">
        <v>1529</v>
      </c>
      <c r="B353">
        <v>2</v>
      </c>
      <c r="C353">
        <v>10983.66</v>
      </c>
      <c r="F353" s="16"/>
      <c r="G353" s="10"/>
    </row>
    <row r="354" spans="1:7" x14ac:dyDescent="0.45">
      <c r="A354" s="16">
        <v>1530</v>
      </c>
      <c r="B354">
        <v>1</v>
      </c>
      <c r="C354">
        <v>6139.54</v>
      </c>
      <c r="F354" s="16"/>
      <c r="G354" s="10"/>
    </row>
    <row r="355" spans="1:7" x14ac:dyDescent="0.45">
      <c r="A355" s="16">
        <v>1531</v>
      </c>
      <c r="B355">
        <v>1</v>
      </c>
      <c r="C355">
        <v>5909.8</v>
      </c>
      <c r="F355" s="16"/>
      <c r="G355" s="10"/>
    </row>
    <row r="356" spans="1:7" x14ac:dyDescent="0.45">
      <c r="A356" s="16">
        <v>1534</v>
      </c>
      <c r="B356">
        <v>2</v>
      </c>
      <c r="C356">
        <v>19124.900000000001</v>
      </c>
      <c r="F356" s="16"/>
      <c r="G356" s="10"/>
    </row>
    <row r="357" spans="1:7" x14ac:dyDescent="0.45">
      <c r="A357" s="16">
        <v>1536</v>
      </c>
      <c r="B357">
        <v>2</v>
      </c>
      <c r="C357">
        <v>8835.5</v>
      </c>
      <c r="F357" s="16"/>
      <c r="G357" s="10"/>
    </row>
    <row r="358" spans="1:7" x14ac:dyDescent="0.45">
      <c r="A358" s="16">
        <v>1537</v>
      </c>
      <c r="B358">
        <v>3</v>
      </c>
      <c r="C358">
        <v>9005.84</v>
      </c>
      <c r="F358" s="16"/>
      <c r="G358" s="10"/>
    </row>
    <row r="359" spans="1:7" x14ac:dyDescent="0.45">
      <c r="A359" s="16">
        <v>1539</v>
      </c>
      <c r="B359">
        <v>3</v>
      </c>
      <c r="C359">
        <v>28234.94</v>
      </c>
      <c r="F359" s="16"/>
      <c r="G359" s="10"/>
    </row>
    <row r="360" spans="1:7" x14ac:dyDescent="0.45">
      <c r="A360" s="16">
        <v>1540</v>
      </c>
      <c r="B360">
        <v>3</v>
      </c>
      <c r="C360">
        <v>27511.74</v>
      </c>
      <c r="F360" s="16"/>
      <c r="G360" s="10"/>
    </row>
    <row r="361" spans="1:7" x14ac:dyDescent="0.45">
      <c r="A361" s="16">
        <v>1541</v>
      </c>
      <c r="B361">
        <v>2</v>
      </c>
      <c r="C361">
        <v>9346.4</v>
      </c>
      <c r="F361" s="16"/>
      <c r="G361" s="10"/>
    </row>
    <row r="362" spans="1:7" x14ac:dyDescent="0.45">
      <c r="A362" s="16">
        <v>1543</v>
      </c>
      <c r="B362">
        <v>1</v>
      </c>
      <c r="C362">
        <v>10869.92</v>
      </c>
      <c r="F362" s="16"/>
      <c r="G362" s="10"/>
    </row>
    <row r="363" spans="1:7" x14ac:dyDescent="0.45">
      <c r="A363" s="16">
        <v>1544</v>
      </c>
      <c r="B363">
        <v>2</v>
      </c>
      <c r="C363">
        <v>10277.700000000001</v>
      </c>
      <c r="F363" s="16"/>
      <c r="G363" s="10"/>
    </row>
    <row r="364" spans="1:7" x14ac:dyDescent="0.45">
      <c r="A364" s="16">
        <v>1545</v>
      </c>
      <c r="B364">
        <v>3</v>
      </c>
      <c r="C364">
        <v>25990.23</v>
      </c>
      <c r="F364" s="16"/>
      <c r="G364" s="10"/>
    </row>
    <row r="365" spans="1:7" x14ac:dyDescent="0.45">
      <c r="A365" s="16">
        <v>1546</v>
      </c>
      <c r="B365">
        <v>1</v>
      </c>
      <c r="C365">
        <v>467.54</v>
      </c>
      <c r="F365" s="16"/>
      <c r="G365" s="10"/>
    </row>
    <row r="366" spans="1:7" x14ac:dyDescent="0.45">
      <c r="A366" s="16">
        <v>1547</v>
      </c>
      <c r="B366">
        <v>1</v>
      </c>
      <c r="C366">
        <v>265.2</v>
      </c>
      <c r="F366" s="16"/>
      <c r="G366" s="10"/>
    </row>
    <row r="367" spans="1:7" x14ac:dyDescent="0.45">
      <c r="A367" s="16">
        <v>1548</v>
      </c>
      <c r="B367">
        <v>1</v>
      </c>
      <c r="C367">
        <v>19971.080000000002</v>
      </c>
      <c r="F367" s="16"/>
      <c r="G367" s="10"/>
    </row>
    <row r="368" spans="1:7" x14ac:dyDescent="0.45">
      <c r="A368" s="16">
        <v>1550</v>
      </c>
      <c r="B368">
        <v>1</v>
      </c>
      <c r="C368">
        <v>609.75</v>
      </c>
      <c r="F368" s="16"/>
      <c r="G368" s="10"/>
    </row>
    <row r="369" spans="1:7" x14ac:dyDescent="0.45">
      <c r="A369" s="16">
        <v>1551</v>
      </c>
      <c r="B369">
        <v>1</v>
      </c>
      <c r="C369">
        <v>7519.52</v>
      </c>
      <c r="F369" s="16"/>
      <c r="G369" s="10"/>
    </row>
    <row r="370" spans="1:7" x14ac:dyDescent="0.45">
      <c r="A370" s="16">
        <v>1552</v>
      </c>
      <c r="B370">
        <v>1</v>
      </c>
      <c r="C370">
        <v>3457.3</v>
      </c>
      <c r="F370" s="16"/>
      <c r="G370" s="10"/>
    </row>
    <row r="371" spans="1:7" x14ac:dyDescent="0.45">
      <c r="A371" s="16">
        <v>1555</v>
      </c>
      <c r="B371">
        <v>2</v>
      </c>
      <c r="C371">
        <v>13426.51</v>
      </c>
      <c r="F371" s="16"/>
      <c r="G371" s="10"/>
    </row>
    <row r="372" spans="1:7" x14ac:dyDescent="0.45">
      <c r="A372" s="16">
        <v>1556</v>
      </c>
      <c r="B372">
        <v>5</v>
      </c>
      <c r="C372">
        <v>64992.12</v>
      </c>
      <c r="F372" s="16"/>
      <c r="G372" s="10"/>
    </row>
    <row r="373" spans="1:7" x14ac:dyDescent="0.45">
      <c r="A373" s="16">
        <v>1557</v>
      </c>
      <c r="B373">
        <v>2</v>
      </c>
      <c r="C373">
        <v>20838.349999999999</v>
      </c>
      <c r="F373" s="16"/>
      <c r="G373" s="10"/>
    </row>
    <row r="374" spans="1:7" x14ac:dyDescent="0.45">
      <c r="A374" s="16">
        <v>1559</v>
      </c>
      <c r="B374">
        <v>3</v>
      </c>
      <c r="C374">
        <v>27119.08</v>
      </c>
      <c r="F374" s="16"/>
      <c r="G374" s="10"/>
    </row>
    <row r="375" spans="1:7" x14ac:dyDescent="0.45">
      <c r="A375" s="16">
        <v>1560</v>
      </c>
      <c r="B375">
        <v>3</v>
      </c>
      <c r="C375">
        <v>19146.27</v>
      </c>
      <c r="F375" s="16"/>
      <c r="G375" s="10"/>
    </row>
    <row r="376" spans="1:7" x14ac:dyDescent="0.45">
      <c r="A376" s="16">
        <v>1561</v>
      </c>
      <c r="B376">
        <v>2</v>
      </c>
      <c r="C376">
        <v>10193.17</v>
      </c>
      <c r="F376" s="16"/>
      <c r="G376" s="10"/>
    </row>
    <row r="377" spans="1:7" x14ac:dyDescent="0.45">
      <c r="A377" s="16">
        <v>1562</v>
      </c>
      <c r="B377">
        <v>2</v>
      </c>
      <c r="C377">
        <v>9452.18</v>
      </c>
      <c r="F377" s="16"/>
      <c r="G377" s="10"/>
    </row>
    <row r="378" spans="1:7" x14ac:dyDescent="0.45">
      <c r="A378" s="16">
        <v>1564</v>
      </c>
      <c r="B378">
        <v>2</v>
      </c>
      <c r="C378">
        <v>16271.91</v>
      </c>
      <c r="F378" s="16"/>
      <c r="G378" s="10"/>
    </row>
    <row r="379" spans="1:7" x14ac:dyDescent="0.45">
      <c r="A379" s="16">
        <v>1565</v>
      </c>
      <c r="B379">
        <v>3</v>
      </c>
      <c r="C379">
        <v>22814.12</v>
      </c>
      <c r="F379" s="16"/>
      <c r="G379" s="10"/>
    </row>
    <row r="380" spans="1:7" x14ac:dyDescent="0.45">
      <c r="A380" s="16">
        <v>1569</v>
      </c>
      <c r="B380">
        <v>2</v>
      </c>
      <c r="C380">
        <v>9263.85</v>
      </c>
      <c r="F380" s="16"/>
      <c r="G380" s="10"/>
    </row>
    <row r="381" spans="1:7" x14ac:dyDescent="0.45">
      <c r="A381" s="16">
        <v>1570</v>
      </c>
      <c r="B381">
        <v>1</v>
      </c>
      <c r="C381">
        <v>13659.66</v>
      </c>
      <c r="F381" s="16"/>
      <c r="G381" s="10"/>
    </row>
    <row r="382" spans="1:7" x14ac:dyDescent="0.45">
      <c r="A382" s="16">
        <v>1571</v>
      </c>
      <c r="B382">
        <v>3</v>
      </c>
      <c r="C382">
        <v>14625.81</v>
      </c>
      <c r="F382" s="16"/>
      <c r="G382" s="10"/>
    </row>
    <row r="383" spans="1:7" x14ac:dyDescent="0.45">
      <c r="A383" s="16">
        <v>1572</v>
      </c>
      <c r="B383">
        <v>4</v>
      </c>
      <c r="C383">
        <v>24201.33</v>
      </c>
      <c r="F383" s="16"/>
      <c r="G383" s="10"/>
    </row>
    <row r="384" spans="1:7" x14ac:dyDescent="0.45">
      <c r="A384" s="16">
        <v>1573</v>
      </c>
      <c r="B384">
        <v>1</v>
      </c>
      <c r="C384">
        <v>1361.02</v>
      </c>
      <c r="F384" s="16"/>
      <c r="G384" s="10"/>
    </row>
    <row r="385" spans="1:7" x14ac:dyDescent="0.45">
      <c r="A385" s="16">
        <v>1574</v>
      </c>
      <c r="B385">
        <v>4</v>
      </c>
      <c r="C385">
        <v>19292.849999999999</v>
      </c>
      <c r="F385" s="16"/>
      <c r="G385" s="10"/>
    </row>
    <row r="386" spans="1:7" x14ac:dyDescent="0.45">
      <c r="A386" s="16">
        <v>1575</v>
      </c>
      <c r="B386">
        <v>1</v>
      </c>
      <c r="C386">
        <v>2835.25</v>
      </c>
      <c r="F386" s="16"/>
      <c r="G386" s="10"/>
    </row>
    <row r="387" spans="1:7" x14ac:dyDescent="0.45">
      <c r="A387" s="16">
        <v>1577</v>
      </c>
      <c r="B387">
        <v>1</v>
      </c>
      <c r="C387">
        <v>9336.86</v>
      </c>
      <c r="F387" s="16"/>
      <c r="G387" s="10"/>
    </row>
    <row r="388" spans="1:7" x14ac:dyDescent="0.45">
      <c r="A388" s="16">
        <v>1579</v>
      </c>
      <c r="B388">
        <v>1</v>
      </c>
      <c r="C388">
        <v>7790.31</v>
      </c>
      <c r="F388" s="16"/>
      <c r="G388" s="10"/>
    </row>
    <row r="389" spans="1:7" x14ac:dyDescent="0.45">
      <c r="A389" s="16">
        <v>1580</v>
      </c>
      <c r="B389">
        <v>2</v>
      </c>
      <c r="C389">
        <v>24114.33</v>
      </c>
      <c r="F389" s="16"/>
      <c r="G389" s="10"/>
    </row>
    <row r="390" spans="1:7" x14ac:dyDescent="0.45">
      <c r="A390" s="16">
        <v>1581</v>
      </c>
      <c r="B390">
        <v>3</v>
      </c>
      <c r="C390">
        <v>31892.45</v>
      </c>
      <c r="F390" s="16"/>
      <c r="G390" s="10"/>
    </row>
    <row r="391" spans="1:7" x14ac:dyDescent="0.45">
      <c r="A391" s="16">
        <v>1582</v>
      </c>
      <c r="B391">
        <v>1</v>
      </c>
      <c r="C391">
        <v>1977.44</v>
      </c>
      <c r="F391" s="16"/>
      <c r="G391" s="10"/>
    </row>
    <row r="392" spans="1:7" x14ac:dyDescent="0.45">
      <c r="A392" s="16">
        <v>1583</v>
      </c>
      <c r="B392">
        <v>2</v>
      </c>
      <c r="C392">
        <v>17239.29</v>
      </c>
      <c r="F392" s="16"/>
      <c r="G392" s="10"/>
    </row>
    <row r="393" spans="1:7" x14ac:dyDescent="0.45">
      <c r="A393" s="16">
        <v>1584</v>
      </c>
      <c r="B393">
        <v>1</v>
      </c>
      <c r="C393">
        <v>2186.36</v>
      </c>
      <c r="F393" s="16"/>
      <c r="G393" s="10"/>
    </row>
    <row r="394" spans="1:7" x14ac:dyDescent="0.45">
      <c r="A394" s="16">
        <v>1585</v>
      </c>
      <c r="B394">
        <v>1</v>
      </c>
      <c r="C394">
        <v>3728.08</v>
      </c>
      <c r="F394" s="16"/>
      <c r="G394" s="10"/>
    </row>
    <row r="395" spans="1:7" x14ac:dyDescent="0.45">
      <c r="A395" s="16">
        <v>1587</v>
      </c>
      <c r="B395">
        <v>1</v>
      </c>
      <c r="C395">
        <v>9857.68</v>
      </c>
      <c r="F395" s="16"/>
      <c r="G395" s="10"/>
    </row>
    <row r="396" spans="1:7" x14ac:dyDescent="0.45">
      <c r="A396" s="16">
        <v>1588</v>
      </c>
      <c r="B396">
        <v>2</v>
      </c>
      <c r="C396">
        <v>1995.37</v>
      </c>
      <c r="F396" s="16"/>
      <c r="G396" s="10"/>
    </row>
    <row r="397" spans="1:7" x14ac:dyDescent="0.45">
      <c r="A397" s="16">
        <v>1589</v>
      </c>
      <c r="B397">
        <v>1</v>
      </c>
      <c r="C397">
        <v>3695.56</v>
      </c>
      <c r="F397" s="16"/>
      <c r="G397" s="10"/>
    </row>
    <row r="398" spans="1:7" x14ac:dyDescent="0.45">
      <c r="A398" s="16">
        <v>1591</v>
      </c>
      <c r="B398">
        <v>2</v>
      </c>
      <c r="C398">
        <v>16272.48</v>
      </c>
      <c r="F398" s="16"/>
      <c r="G398" s="10"/>
    </row>
    <row r="399" spans="1:7" x14ac:dyDescent="0.45">
      <c r="A399" s="16">
        <v>1593</v>
      </c>
      <c r="B399">
        <v>3</v>
      </c>
      <c r="C399">
        <v>30077.54</v>
      </c>
      <c r="F399" s="16"/>
      <c r="G399" s="10"/>
    </row>
    <row r="400" spans="1:7" x14ac:dyDescent="0.45">
      <c r="A400" s="16">
        <v>1594</v>
      </c>
      <c r="B400">
        <v>1</v>
      </c>
      <c r="C400">
        <v>13775.61</v>
      </c>
      <c r="F400" s="16"/>
      <c r="G400" s="10"/>
    </row>
    <row r="401" spans="1:7" x14ac:dyDescent="0.45">
      <c r="A401" s="16">
        <v>1595</v>
      </c>
      <c r="B401">
        <v>2</v>
      </c>
      <c r="C401">
        <v>23217.72</v>
      </c>
      <c r="F401" s="16"/>
      <c r="G401" s="10"/>
    </row>
    <row r="402" spans="1:7" x14ac:dyDescent="0.45">
      <c r="A402" s="16">
        <v>1596</v>
      </c>
      <c r="B402">
        <v>2</v>
      </c>
      <c r="C402">
        <v>19191.2</v>
      </c>
      <c r="F402" s="16"/>
      <c r="G402" s="10"/>
    </row>
    <row r="403" spans="1:7" x14ac:dyDescent="0.45">
      <c r="A403" s="16">
        <v>1597</v>
      </c>
      <c r="B403">
        <v>4</v>
      </c>
      <c r="C403">
        <v>26483.58</v>
      </c>
      <c r="F403" s="16"/>
      <c r="G403" s="10"/>
    </row>
    <row r="404" spans="1:7" x14ac:dyDescent="0.45">
      <c r="A404" s="16">
        <v>1598</v>
      </c>
      <c r="B404">
        <v>1</v>
      </c>
      <c r="C404">
        <v>712.76</v>
      </c>
      <c r="F404" s="16"/>
      <c r="G404" s="10"/>
    </row>
    <row r="405" spans="1:7" x14ac:dyDescent="0.45">
      <c r="A405" s="16">
        <v>1599</v>
      </c>
      <c r="B405">
        <v>1</v>
      </c>
      <c r="C405">
        <v>5248.28</v>
      </c>
      <c r="F405" s="16"/>
      <c r="G405" s="10"/>
    </row>
    <row r="406" spans="1:7" x14ac:dyDescent="0.45">
      <c r="A406" s="16">
        <v>1600</v>
      </c>
      <c r="B406">
        <v>3</v>
      </c>
      <c r="C406">
        <v>9245.5400000000009</v>
      </c>
      <c r="F406" s="16"/>
      <c r="G406" s="10"/>
    </row>
    <row r="407" spans="1:7" x14ac:dyDescent="0.45">
      <c r="A407" s="16">
        <v>1602</v>
      </c>
      <c r="B407">
        <v>2</v>
      </c>
      <c r="C407">
        <v>5827.91</v>
      </c>
      <c r="F407" s="16"/>
      <c r="G407" s="10"/>
    </row>
    <row r="408" spans="1:7" x14ac:dyDescent="0.45">
      <c r="A408" s="16">
        <v>1603</v>
      </c>
      <c r="B408">
        <v>1</v>
      </c>
      <c r="C408">
        <v>11430.24</v>
      </c>
      <c r="F408" s="16"/>
      <c r="G408" s="10"/>
    </row>
    <row r="409" spans="1:7" x14ac:dyDescent="0.45">
      <c r="A409" s="16">
        <v>1604</v>
      </c>
      <c r="B409">
        <v>2</v>
      </c>
      <c r="C409">
        <v>28705</v>
      </c>
      <c r="F409" s="16"/>
      <c r="G409" s="10"/>
    </row>
    <row r="410" spans="1:7" x14ac:dyDescent="0.45">
      <c r="A410" s="16">
        <v>1606</v>
      </c>
      <c r="B410">
        <v>1</v>
      </c>
      <c r="C410">
        <v>669.58</v>
      </c>
      <c r="F410" s="16"/>
      <c r="G410" s="10"/>
    </row>
    <row r="411" spans="1:7" x14ac:dyDescent="0.45">
      <c r="A411" s="16">
        <v>1607</v>
      </c>
      <c r="B411">
        <v>2</v>
      </c>
      <c r="C411">
        <v>3504.86</v>
      </c>
      <c r="F411" s="16"/>
      <c r="G411" s="10"/>
    </row>
    <row r="412" spans="1:7" x14ac:dyDescent="0.45">
      <c r="A412" s="16">
        <v>1609</v>
      </c>
      <c r="B412">
        <v>1</v>
      </c>
      <c r="C412">
        <v>1508.95</v>
      </c>
      <c r="F412" s="16"/>
      <c r="G412" s="10"/>
    </row>
    <row r="413" spans="1:7" x14ac:dyDescent="0.45">
      <c r="A413" s="16">
        <v>1610</v>
      </c>
      <c r="B413">
        <v>1</v>
      </c>
      <c r="C413">
        <v>3665</v>
      </c>
      <c r="F413" s="16"/>
      <c r="G413" s="10"/>
    </row>
    <row r="414" spans="1:7" x14ac:dyDescent="0.45">
      <c r="A414" s="16">
        <v>1612</v>
      </c>
      <c r="B414">
        <v>1</v>
      </c>
      <c r="C414">
        <v>17383.3</v>
      </c>
      <c r="F414" s="16"/>
      <c r="G414" s="10"/>
    </row>
    <row r="415" spans="1:7" x14ac:dyDescent="0.45">
      <c r="A415" s="16">
        <v>1613</v>
      </c>
      <c r="B415">
        <v>1</v>
      </c>
      <c r="C415">
        <v>687.68</v>
      </c>
      <c r="F415" s="16"/>
      <c r="G415" s="10"/>
    </row>
    <row r="416" spans="1:7" x14ac:dyDescent="0.45">
      <c r="A416" s="16">
        <v>1614</v>
      </c>
      <c r="B416">
        <v>3</v>
      </c>
      <c r="C416">
        <v>33831.08</v>
      </c>
      <c r="F416" s="16"/>
      <c r="G416" s="10"/>
    </row>
    <row r="417" spans="1:7" x14ac:dyDescent="0.45">
      <c r="A417" s="16">
        <v>1615</v>
      </c>
      <c r="B417">
        <v>5</v>
      </c>
      <c r="C417">
        <v>43826.11</v>
      </c>
      <c r="F417" s="16"/>
      <c r="G417" s="10"/>
    </row>
    <row r="418" spans="1:7" x14ac:dyDescent="0.45">
      <c r="A418" s="16">
        <v>1616</v>
      </c>
      <c r="B418">
        <v>1</v>
      </c>
      <c r="C418">
        <v>889.11</v>
      </c>
      <c r="F418" s="16"/>
      <c r="G418" s="10"/>
    </row>
    <row r="419" spans="1:7" x14ac:dyDescent="0.45">
      <c r="A419" s="16">
        <v>1618</v>
      </c>
      <c r="B419">
        <v>1</v>
      </c>
      <c r="C419">
        <v>334.22</v>
      </c>
      <c r="F419" s="16"/>
      <c r="G419" s="10"/>
    </row>
    <row r="420" spans="1:7" x14ac:dyDescent="0.45">
      <c r="A420" s="16">
        <v>1619</v>
      </c>
      <c r="B420">
        <v>3</v>
      </c>
      <c r="C420">
        <v>13840</v>
      </c>
      <c r="F420" s="16"/>
      <c r="G420" s="10"/>
    </row>
    <row r="421" spans="1:7" x14ac:dyDescent="0.45">
      <c r="A421" s="16">
        <v>1622</v>
      </c>
      <c r="B421">
        <v>1</v>
      </c>
      <c r="C421">
        <v>7154.08</v>
      </c>
      <c r="F421" s="16"/>
      <c r="G421" s="10"/>
    </row>
    <row r="422" spans="1:7" x14ac:dyDescent="0.45">
      <c r="A422" s="16">
        <v>1623</v>
      </c>
      <c r="B422">
        <v>1</v>
      </c>
      <c r="C422">
        <v>97.18</v>
      </c>
      <c r="F422" s="16"/>
      <c r="G422" s="10"/>
    </row>
    <row r="423" spans="1:7" x14ac:dyDescent="0.45">
      <c r="A423" s="16">
        <v>1625</v>
      </c>
      <c r="B423">
        <v>2</v>
      </c>
      <c r="C423">
        <v>18311.39</v>
      </c>
      <c r="F423" s="16"/>
      <c r="G423" s="10"/>
    </row>
    <row r="424" spans="1:7" x14ac:dyDescent="0.45">
      <c r="A424" s="16">
        <v>1626</v>
      </c>
      <c r="B424">
        <v>1</v>
      </c>
      <c r="C424">
        <v>6158.68</v>
      </c>
      <c r="F424" s="16"/>
      <c r="G424" s="10"/>
    </row>
    <row r="425" spans="1:7" x14ac:dyDescent="0.45">
      <c r="A425" s="16">
        <v>1627</v>
      </c>
      <c r="B425">
        <v>1</v>
      </c>
      <c r="C425">
        <v>16855.8</v>
      </c>
      <c r="F425" s="16"/>
      <c r="G425" s="10"/>
    </row>
    <row r="426" spans="1:7" x14ac:dyDescent="0.45">
      <c r="A426" s="16">
        <v>1628</v>
      </c>
      <c r="B426">
        <v>1</v>
      </c>
      <c r="C426">
        <v>3709.61</v>
      </c>
      <c r="F426" s="16"/>
      <c r="G426" s="10"/>
    </row>
    <row r="427" spans="1:7" x14ac:dyDescent="0.45">
      <c r="A427" s="16">
        <v>1629</v>
      </c>
      <c r="B427">
        <v>1</v>
      </c>
      <c r="C427">
        <v>1411</v>
      </c>
      <c r="F427" s="16"/>
      <c r="G427" s="10"/>
    </row>
    <row r="428" spans="1:7" x14ac:dyDescent="0.45">
      <c r="A428" s="16">
        <v>1630</v>
      </c>
      <c r="B428">
        <v>2</v>
      </c>
      <c r="C428">
        <v>29391.9</v>
      </c>
      <c r="F428" s="16"/>
      <c r="G428" s="10"/>
    </row>
    <row r="429" spans="1:7" x14ac:dyDescent="0.45">
      <c r="A429" s="16">
        <v>1631</v>
      </c>
      <c r="B429">
        <v>1</v>
      </c>
      <c r="C429">
        <v>4570.2</v>
      </c>
      <c r="F429" s="16"/>
      <c r="G429" s="10"/>
    </row>
    <row r="430" spans="1:7" x14ac:dyDescent="0.45">
      <c r="A430" s="16">
        <v>1632</v>
      </c>
      <c r="B430">
        <v>2</v>
      </c>
      <c r="C430">
        <v>14021.39</v>
      </c>
      <c r="F430" s="16"/>
      <c r="G430" s="10"/>
    </row>
    <row r="431" spans="1:7" x14ac:dyDescent="0.45">
      <c r="A431" s="16">
        <v>1634</v>
      </c>
      <c r="B431">
        <v>4</v>
      </c>
      <c r="C431">
        <v>21238.55</v>
      </c>
      <c r="F431" s="16"/>
      <c r="G431" s="10"/>
    </row>
    <row r="432" spans="1:7" x14ac:dyDescent="0.45">
      <c r="A432" s="16">
        <v>1635</v>
      </c>
      <c r="B432">
        <v>1</v>
      </c>
      <c r="C432">
        <v>4994.8900000000003</v>
      </c>
      <c r="F432" s="16"/>
      <c r="G432" s="10"/>
    </row>
    <row r="433" spans="1:7" x14ac:dyDescent="0.45">
      <c r="A433" s="16">
        <v>1636</v>
      </c>
      <c r="B433">
        <v>1</v>
      </c>
      <c r="C433">
        <v>11376.96</v>
      </c>
      <c r="F433" s="16"/>
      <c r="G433" s="10"/>
    </row>
    <row r="434" spans="1:7" x14ac:dyDescent="0.45">
      <c r="A434" s="16">
        <v>1638</v>
      </c>
      <c r="B434">
        <v>1</v>
      </c>
      <c r="C434">
        <v>7193.28</v>
      </c>
      <c r="F434" s="16"/>
      <c r="G434" s="10"/>
    </row>
    <row r="435" spans="1:7" x14ac:dyDescent="0.45">
      <c r="A435" s="16">
        <v>1639</v>
      </c>
      <c r="B435">
        <v>1</v>
      </c>
      <c r="C435">
        <v>513.44000000000005</v>
      </c>
      <c r="F435" s="16"/>
      <c r="G435" s="10"/>
    </row>
    <row r="436" spans="1:7" x14ac:dyDescent="0.45">
      <c r="A436" s="16">
        <v>1641</v>
      </c>
      <c r="B436">
        <v>1</v>
      </c>
      <c r="C436">
        <v>1915.83</v>
      </c>
      <c r="F436" s="16"/>
      <c r="G436" s="10"/>
    </row>
    <row r="437" spans="1:7" x14ac:dyDescent="0.45">
      <c r="A437" s="16">
        <v>1643</v>
      </c>
      <c r="B437">
        <v>1</v>
      </c>
      <c r="C437">
        <v>18949.72</v>
      </c>
      <c r="F437" s="16"/>
      <c r="G437" s="10"/>
    </row>
    <row r="438" spans="1:7" x14ac:dyDescent="0.45">
      <c r="A438" s="16">
        <v>1644</v>
      </c>
      <c r="B438">
        <v>1</v>
      </c>
      <c r="C438">
        <v>927.28</v>
      </c>
      <c r="F438" s="16"/>
      <c r="G438" s="10"/>
    </row>
    <row r="439" spans="1:7" x14ac:dyDescent="0.45">
      <c r="A439" s="16">
        <v>1645</v>
      </c>
      <c r="B439">
        <v>2</v>
      </c>
      <c r="C439">
        <v>2980.6</v>
      </c>
      <c r="F439" s="16"/>
      <c r="G439" s="10"/>
    </row>
    <row r="440" spans="1:7" x14ac:dyDescent="0.45">
      <c r="A440" s="16">
        <v>1646</v>
      </c>
      <c r="B440">
        <v>2</v>
      </c>
      <c r="C440">
        <v>7629.58</v>
      </c>
      <c r="F440" s="16"/>
      <c r="G440" s="10"/>
    </row>
    <row r="441" spans="1:7" x14ac:dyDescent="0.45">
      <c r="A441" s="16">
        <v>1648</v>
      </c>
      <c r="B441">
        <v>1</v>
      </c>
      <c r="C441">
        <v>14891.55</v>
      </c>
      <c r="F441" s="16"/>
      <c r="G441" s="10"/>
    </row>
    <row r="442" spans="1:7" x14ac:dyDescent="0.45">
      <c r="A442" s="16">
        <v>1649</v>
      </c>
      <c r="B442">
        <v>1</v>
      </c>
      <c r="C442">
        <v>5131.53</v>
      </c>
      <c r="F442" s="16"/>
      <c r="G442" s="10"/>
    </row>
    <row r="443" spans="1:7" x14ac:dyDescent="0.45">
      <c r="A443" s="16">
        <v>1650</v>
      </c>
      <c r="B443">
        <v>1</v>
      </c>
      <c r="C443">
        <v>6085.84</v>
      </c>
      <c r="F443" s="16"/>
      <c r="G443" s="10"/>
    </row>
    <row r="444" spans="1:7" x14ac:dyDescent="0.45">
      <c r="A444" s="16">
        <v>1652</v>
      </c>
      <c r="B444">
        <v>1</v>
      </c>
      <c r="C444">
        <v>2063.86</v>
      </c>
      <c r="F444" s="16"/>
      <c r="G444" s="10"/>
    </row>
    <row r="445" spans="1:7" x14ac:dyDescent="0.45">
      <c r="A445" s="16">
        <v>1654</v>
      </c>
      <c r="B445">
        <v>2</v>
      </c>
      <c r="C445">
        <v>11452.78</v>
      </c>
      <c r="F445" s="16"/>
      <c r="G445" s="10"/>
    </row>
    <row r="446" spans="1:7" x14ac:dyDescent="0.45">
      <c r="A446" s="16">
        <v>1656</v>
      </c>
      <c r="B446">
        <v>1</v>
      </c>
      <c r="C446">
        <v>5968.74</v>
      </c>
      <c r="F446" s="16"/>
      <c r="G446" s="10"/>
    </row>
    <row r="447" spans="1:7" x14ac:dyDescent="0.45">
      <c r="A447" s="16">
        <v>1658</v>
      </c>
      <c r="B447">
        <v>2</v>
      </c>
      <c r="C447">
        <v>12270.65</v>
      </c>
      <c r="F447" s="16"/>
      <c r="G447" s="10"/>
    </row>
    <row r="448" spans="1:7" x14ac:dyDescent="0.45">
      <c r="A448" s="16">
        <v>1659</v>
      </c>
      <c r="B448">
        <v>3</v>
      </c>
      <c r="C448">
        <v>36494.83</v>
      </c>
      <c r="F448" s="16"/>
      <c r="G448" s="10"/>
    </row>
    <row r="449" spans="1:7" x14ac:dyDescent="0.45">
      <c r="A449" s="16">
        <v>1660</v>
      </c>
      <c r="B449">
        <v>3</v>
      </c>
      <c r="C449">
        <v>36705.32</v>
      </c>
      <c r="F449" s="16"/>
      <c r="G449" s="10"/>
    </row>
    <row r="450" spans="1:7" x14ac:dyDescent="0.45">
      <c r="A450" s="16">
        <v>1661</v>
      </c>
      <c r="B450">
        <v>4</v>
      </c>
      <c r="C450">
        <v>10705.51</v>
      </c>
      <c r="F450" s="16"/>
      <c r="G450" s="10"/>
    </row>
    <row r="451" spans="1:7" x14ac:dyDescent="0.45">
      <c r="A451" s="16">
        <v>1662</v>
      </c>
      <c r="B451">
        <v>1</v>
      </c>
      <c r="C451">
        <v>4691.32</v>
      </c>
      <c r="F451" s="16"/>
      <c r="G451" s="10"/>
    </row>
    <row r="452" spans="1:7" x14ac:dyDescent="0.45">
      <c r="A452" s="16">
        <v>1663</v>
      </c>
      <c r="B452">
        <v>2</v>
      </c>
      <c r="C452">
        <v>3521.24</v>
      </c>
      <c r="F452" s="16"/>
      <c r="G452" s="10"/>
    </row>
    <row r="453" spans="1:7" x14ac:dyDescent="0.45">
      <c r="A453" s="16">
        <v>1665</v>
      </c>
      <c r="B453">
        <v>1</v>
      </c>
      <c r="C453">
        <v>3299.94</v>
      </c>
      <c r="F453" s="16"/>
      <c r="G453" s="10"/>
    </row>
    <row r="454" spans="1:7" x14ac:dyDescent="0.45">
      <c r="A454" s="16">
        <v>1666</v>
      </c>
      <c r="B454">
        <v>2</v>
      </c>
      <c r="C454">
        <v>23155.83</v>
      </c>
      <c r="F454" s="16"/>
      <c r="G454" s="10"/>
    </row>
    <row r="455" spans="1:7" x14ac:dyDescent="0.45">
      <c r="A455" s="16">
        <v>1667</v>
      </c>
      <c r="B455">
        <v>3</v>
      </c>
      <c r="C455">
        <v>22312.55</v>
      </c>
      <c r="F455" s="16"/>
      <c r="G455" s="10"/>
    </row>
    <row r="456" spans="1:7" x14ac:dyDescent="0.45">
      <c r="A456" s="16">
        <v>1669</v>
      </c>
      <c r="B456">
        <v>2</v>
      </c>
      <c r="C456">
        <v>10039.280000000001</v>
      </c>
      <c r="F456" s="16"/>
      <c r="G456" s="10"/>
    </row>
    <row r="457" spans="1:7" x14ac:dyDescent="0.45">
      <c r="A457" s="16">
        <v>1670</v>
      </c>
      <c r="B457">
        <v>1</v>
      </c>
      <c r="C457">
        <v>10897.48</v>
      </c>
      <c r="F457" s="16"/>
      <c r="G457" s="10"/>
    </row>
    <row r="458" spans="1:7" x14ac:dyDescent="0.45">
      <c r="A458" s="16">
        <v>1671</v>
      </c>
      <c r="B458">
        <v>5</v>
      </c>
      <c r="C458">
        <v>23218.33</v>
      </c>
      <c r="F458" s="16"/>
      <c r="G458" s="10"/>
    </row>
    <row r="459" spans="1:7" x14ac:dyDescent="0.45">
      <c r="A459" s="16">
        <v>1672</v>
      </c>
      <c r="B459">
        <v>1</v>
      </c>
      <c r="C459">
        <v>14355.6</v>
      </c>
      <c r="F459" s="16"/>
      <c r="G459" s="10"/>
    </row>
    <row r="460" spans="1:7" x14ac:dyDescent="0.45">
      <c r="A460" s="16">
        <v>1674</v>
      </c>
      <c r="B460">
        <v>1</v>
      </c>
      <c r="C460">
        <v>6178.17</v>
      </c>
      <c r="F460" s="16"/>
      <c r="G460" s="10"/>
    </row>
    <row r="461" spans="1:7" x14ac:dyDescent="0.45">
      <c r="A461" s="16">
        <v>1675</v>
      </c>
      <c r="B461">
        <v>1</v>
      </c>
      <c r="C461">
        <v>2695.63</v>
      </c>
      <c r="F461" s="16"/>
      <c r="G461" s="10"/>
    </row>
    <row r="462" spans="1:7" x14ac:dyDescent="0.45">
      <c r="A462" s="16">
        <v>1677</v>
      </c>
      <c r="B462">
        <v>1</v>
      </c>
      <c r="C462">
        <v>11635.4</v>
      </c>
      <c r="F462" s="16"/>
      <c r="G462" s="10"/>
    </row>
    <row r="463" spans="1:7" x14ac:dyDescent="0.45">
      <c r="A463" s="16">
        <v>1678</v>
      </c>
      <c r="B463">
        <v>1</v>
      </c>
      <c r="C463">
        <v>9771.7999999999993</v>
      </c>
      <c r="F463" s="16"/>
      <c r="G463" s="10"/>
    </row>
    <row r="464" spans="1:7" x14ac:dyDescent="0.45">
      <c r="A464" s="16">
        <v>1679</v>
      </c>
      <c r="B464">
        <v>1</v>
      </c>
      <c r="C464">
        <v>3443.84</v>
      </c>
      <c r="F464" s="16"/>
      <c r="G464" s="10"/>
    </row>
    <row r="465" spans="1:7" x14ac:dyDescent="0.45">
      <c r="A465" s="16">
        <v>1680</v>
      </c>
      <c r="B465">
        <v>3</v>
      </c>
      <c r="C465">
        <v>34089.83</v>
      </c>
      <c r="F465" s="16"/>
      <c r="G465" s="10"/>
    </row>
    <row r="466" spans="1:7" x14ac:dyDescent="0.45">
      <c r="A466" s="16">
        <v>1681</v>
      </c>
      <c r="B466">
        <v>2</v>
      </c>
      <c r="C466">
        <v>10962.68</v>
      </c>
      <c r="F466" s="16"/>
      <c r="G466" s="10"/>
    </row>
    <row r="467" spans="1:7" x14ac:dyDescent="0.45">
      <c r="A467" s="16">
        <v>1684</v>
      </c>
      <c r="B467">
        <v>1</v>
      </c>
      <c r="C467">
        <v>8372.08</v>
      </c>
      <c r="F467" s="16"/>
      <c r="G467" s="10"/>
    </row>
    <row r="468" spans="1:7" x14ac:dyDescent="0.45">
      <c r="A468" s="16">
        <v>1685</v>
      </c>
      <c r="B468">
        <v>2</v>
      </c>
      <c r="C468">
        <v>8689.0400000000009</v>
      </c>
      <c r="F468" s="16"/>
      <c r="G468" s="10"/>
    </row>
    <row r="469" spans="1:7" x14ac:dyDescent="0.45">
      <c r="A469" s="16">
        <v>1686</v>
      </c>
      <c r="B469">
        <v>2</v>
      </c>
      <c r="C469">
        <v>7820.76</v>
      </c>
      <c r="F469" s="16"/>
      <c r="G469" s="10"/>
    </row>
    <row r="470" spans="1:7" x14ac:dyDescent="0.45">
      <c r="A470" s="16">
        <v>1687</v>
      </c>
      <c r="B470">
        <v>4</v>
      </c>
      <c r="C470">
        <v>45643.35</v>
      </c>
      <c r="F470" s="16"/>
      <c r="G470" s="10"/>
    </row>
    <row r="471" spans="1:7" x14ac:dyDescent="0.45">
      <c r="A471" s="16">
        <v>1688</v>
      </c>
      <c r="B471">
        <v>1</v>
      </c>
      <c r="C471">
        <v>13718.6</v>
      </c>
      <c r="F471" s="16"/>
      <c r="G471" s="10"/>
    </row>
    <row r="472" spans="1:7" x14ac:dyDescent="0.45">
      <c r="A472" s="16">
        <v>1689</v>
      </c>
      <c r="B472">
        <v>4</v>
      </c>
      <c r="C472">
        <v>43487.98</v>
      </c>
      <c r="F472" s="16"/>
      <c r="G472" s="10"/>
    </row>
    <row r="473" spans="1:7" x14ac:dyDescent="0.45">
      <c r="A473" s="16">
        <v>1690</v>
      </c>
      <c r="B473">
        <v>2</v>
      </c>
      <c r="C473">
        <v>2788.36</v>
      </c>
      <c r="F473" s="16"/>
      <c r="G473" s="10"/>
    </row>
    <row r="474" spans="1:7" x14ac:dyDescent="0.45">
      <c r="A474" s="16">
        <v>1691</v>
      </c>
      <c r="B474">
        <v>1</v>
      </c>
      <c r="C474">
        <v>598.78</v>
      </c>
      <c r="F474" s="16"/>
      <c r="G474" s="10"/>
    </row>
    <row r="475" spans="1:7" x14ac:dyDescent="0.45">
      <c r="A475" s="16">
        <v>1692</v>
      </c>
      <c r="B475">
        <v>2</v>
      </c>
      <c r="C475">
        <v>9633.5</v>
      </c>
      <c r="F475" s="16"/>
      <c r="G475" s="10"/>
    </row>
    <row r="476" spans="1:7" x14ac:dyDescent="0.45">
      <c r="A476" s="16">
        <v>1693</v>
      </c>
      <c r="B476">
        <v>1</v>
      </c>
      <c r="C476">
        <v>23124.05</v>
      </c>
      <c r="F476" s="16"/>
      <c r="G476" s="10"/>
    </row>
    <row r="477" spans="1:7" x14ac:dyDescent="0.45">
      <c r="A477" s="16">
        <v>1694</v>
      </c>
      <c r="B477">
        <v>1</v>
      </c>
      <c r="C477">
        <v>6461.1</v>
      </c>
      <c r="F477" s="16"/>
      <c r="G477" s="10"/>
    </row>
    <row r="478" spans="1:7" x14ac:dyDescent="0.45">
      <c r="A478" s="16">
        <v>1695</v>
      </c>
      <c r="B478">
        <v>1</v>
      </c>
      <c r="C478">
        <v>11168.7</v>
      </c>
      <c r="F478" s="16"/>
      <c r="G478" s="10"/>
    </row>
    <row r="479" spans="1:7" x14ac:dyDescent="0.45">
      <c r="A479" s="16">
        <v>1697</v>
      </c>
      <c r="B479">
        <v>1</v>
      </c>
      <c r="C479">
        <v>22280.400000000001</v>
      </c>
      <c r="F479" s="16"/>
      <c r="G479" s="10"/>
    </row>
    <row r="480" spans="1:7" x14ac:dyDescent="0.45">
      <c r="A480" s="16">
        <v>1698</v>
      </c>
      <c r="B480">
        <v>3</v>
      </c>
      <c r="C480">
        <v>3530.57</v>
      </c>
      <c r="F480" s="16"/>
      <c r="G480" s="10"/>
    </row>
    <row r="481" spans="1:7" x14ac:dyDescent="0.45">
      <c r="A481" s="16">
        <v>1699</v>
      </c>
      <c r="B481">
        <v>2</v>
      </c>
      <c r="C481">
        <v>30181.15</v>
      </c>
      <c r="F481" s="16"/>
      <c r="G481" s="10"/>
    </row>
    <row r="482" spans="1:7" x14ac:dyDescent="0.45">
      <c r="A482" s="16">
        <v>1701</v>
      </c>
      <c r="B482">
        <v>1</v>
      </c>
      <c r="C482">
        <v>2028.84</v>
      </c>
      <c r="F482" s="16"/>
      <c r="G482" s="10"/>
    </row>
    <row r="483" spans="1:7" x14ac:dyDescent="0.45">
      <c r="A483" s="16">
        <v>1703</v>
      </c>
      <c r="B483">
        <v>3</v>
      </c>
      <c r="C483">
        <v>12368.28</v>
      </c>
      <c r="F483" s="16"/>
      <c r="G483" s="10"/>
    </row>
    <row r="484" spans="1:7" x14ac:dyDescent="0.45">
      <c r="A484" s="16">
        <v>1704</v>
      </c>
      <c r="B484">
        <v>1</v>
      </c>
      <c r="C484">
        <v>13005.96</v>
      </c>
      <c r="F484" s="16"/>
      <c r="G484" s="10"/>
    </row>
    <row r="485" spans="1:7" x14ac:dyDescent="0.45">
      <c r="A485" s="16">
        <v>1706</v>
      </c>
      <c r="B485">
        <v>1</v>
      </c>
      <c r="C485">
        <v>2171.0300000000002</v>
      </c>
      <c r="F485" s="16"/>
      <c r="G485" s="10"/>
    </row>
    <row r="486" spans="1:7" x14ac:dyDescent="0.45">
      <c r="A486" s="16">
        <v>1707</v>
      </c>
      <c r="B486">
        <v>1</v>
      </c>
      <c r="C486">
        <v>10510.08</v>
      </c>
      <c r="F486" s="16"/>
      <c r="G486" s="10"/>
    </row>
    <row r="487" spans="1:7" x14ac:dyDescent="0.45">
      <c r="A487" s="16">
        <v>1709</v>
      </c>
      <c r="B487">
        <v>1</v>
      </c>
      <c r="C487">
        <v>2348.59</v>
      </c>
      <c r="F487" s="16"/>
      <c r="G487" s="10"/>
    </row>
    <row r="488" spans="1:7" x14ac:dyDescent="0.45">
      <c r="A488" s="16">
        <v>1710</v>
      </c>
      <c r="B488">
        <v>1</v>
      </c>
      <c r="C488">
        <v>15448.88</v>
      </c>
      <c r="F488" s="16"/>
      <c r="G488" s="10"/>
    </row>
    <row r="489" spans="1:7" x14ac:dyDescent="0.45">
      <c r="A489" s="16">
        <v>1711</v>
      </c>
      <c r="B489">
        <v>1</v>
      </c>
      <c r="C489">
        <v>14922.9</v>
      </c>
      <c r="F489" s="16"/>
      <c r="G489" s="10"/>
    </row>
    <row r="490" spans="1:7" x14ac:dyDescent="0.45">
      <c r="A490" s="16">
        <v>1712</v>
      </c>
      <c r="B490">
        <v>2</v>
      </c>
      <c r="C490">
        <v>5879.6</v>
      </c>
      <c r="F490" s="16"/>
      <c r="G490" s="10"/>
    </row>
    <row r="491" spans="1:7" x14ac:dyDescent="0.45">
      <c r="A491" s="16">
        <v>1713</v>
      </c>
      <c r="B491">
        <v>2</v>
      </c>
      <c r="C491">
        <v>12228.84</v>
      </c>
      <c r="F491" s="16"/>
      <c r="G491" s="10"/>
    </row>
    <row r="492" spans="1:7" x14ac:dyDescent="0.45">
      <c r="A492" s="16">
        <v>1716</v>
      </c>
      <c r="B492">
        <v>3</v>
      </c>
      <c r="C492">
        <v>31957.4</v>
      </c>
      <c r="F492" s="16"/>
      <c r="G492" s="10"/>
    </row>
    <row r="493" spans="1:7" x14ac:dyDescent="0.45">
      <c r="A493" s="16">
        <v>1717</v>
      </c>
      <c r="B493">
        <v>3</v>
      </c>
      <c r="C493">
        <v>18904.95</v>
      </c>
      <c r="F493" s="16"/>
      <c r="G493" s="10"/>
    </row>
    <row r="494" spans="1:7" x14ac:dyDescent="0.45">
      <c r="A494" s="16">
        <v>1719</v>
      </c>
      <c r="B494">
        <v>3</v>
      </c>
      <c r="C494">
        <v>22059.15</v>
      </c>
      <c r="F494" s="16"/>
      <c r="G494" s="10"/>
    </row>
    <row r="495" spans="1:7" x14ac:dyDescent="0.45">
      <c r="A495" s="16">
        <v>1721</v>
      </c>
      <c r="B495">
        <v>1</v>
      </c>
      <c r="C495">
        <v>7231.7</v>
      </c>
      <c r="F495" s="16"/>
      <c r="G495" s="10"/>
    </row>
    <row r="496" spans="1:7" x14ac:dyDescent="0.45">
      <c r="A496" s="16">
        <v>1722</v>
      </c>
      <c r="B496">
        <v>2</v>
      </c>
      <c r="C496">
        <v>6401.92</v>
      </c>
      <c r="F496" s="16"/>
      <c r="G496" s="10"/>
    </row>
    <row r="497" spans="1:7" x14ac:dyDescent="0.45">
      <c r="A497" s="16">
        <v>1723</v>
      </c>
      <c r="B497">
        <v>2</v>
      </c>
      <c r="C497">
        <v>2331.1799999999998</v>
      </c>
      <c r="F497" s="16"/>
      <c r="G497" s="10"/>
    </row>
    <row r="498" spans="1:7" x14ac:dyDescent="0.45">
      <c r="A498" s="16">
        <v>1725</v>
      </c>
      <c r="B498">
        <v>1</v>
      </c>
      <c r="C498">
        <v>1652.64</v>
      </c>
      <c r="F498" s="16"/>
      <c r="G498" s="10"/>
    </row>
    <row r="499" spans="1:7" x14ac:dyDescent="0.45">
      <c r="A499" s="16">
        <v>1726</v>
      </c>
      <c r="B499">
        <v>4</v>
      </c>
      <c r="C499">
        <v>54385.42</v>
      </c>
      <c r="F499" s="16"/>
      <c r="G499" s="10"/>
    </row>
    <row r="500" spans="1:7" x14ac:dyDescent="0.45">
      <c r="A500" s="16">
        <v>1727</v>
      </c>
      <c r="B500">
        <v>2</v>
      </c>
      <c r="C500">
        <v>4032.38</v>
      </c>
      <c r="F500" s="16"/>
      <c r="G500" s="10"/>
    </row>
    <row r="501" spans="1:7" x14ac:dyDescent="0.45">
      <c r="A501" s="16">
        <v>1728</v>
      </c>
      <c r="B501">
        <v>2</v>
      </c>
      <c r="C501">
        <v>13207.25</v>
      </c>
      <c r="F501" s="16"/>
      <c r="G501" s="10"/>
    </row>
    <row r="502" spans="1:7" x14ac:dyDescent="0.45">
      <c r="A502" s="16">
        <v>1730</v>
      </c>
      <c r="B502">
        <v>2</v>
      </c>
      <c r="C502">
        <v>17873.03</v>
      </c>
      <c r="F502" s="16"/>
      <c r="G502" s="10"/>
    </row>
    <row r="503" spans="1:7" x14ac:dyDescent="0.45">
      <c r="A503" s="16">
        <v>1731</v>
      </c>
      <c r="B503">
        <v>2</v>
      </c>
      <c r="C503">
        <v>27943.43</v>
      </c>
      <c r="F503" s="16"/>
      <c r="G503" s="10"/>
    </row>
    <row r="504" spans="1:7" x14ac:dyDescent="0.45">
      <c r="A504" s="16">
        <v>1734</v>
      </c>
      <c r="B504">
        <v>2</v>
      </c>
      <c r="C504">
        <v>12954.36</v>
      </c>
      <c r="F504" s="16"/>
      <c r="G504" s="10"/>
    </row>
    <row r="505" spans="1:7" x14ac:dyDescent="0.45">
      <c r="A505" s="16">
        <v>1737</v>
      </c>
      <c r="B505">
        <v>2</v>
      </c>
      <c r="C505">
        <v>6276.01</v>
      </c>
      <c r="F505" s="16"/>
      <c r="G505" s="10"/>
    </row>
    <row r="506" spans="1:7" x14ac:dyDescent="0.45">
      <c r="A506" s="16">
        <v>1739</v>
      </c>
      <c r="B506">
        <v>1</v>
      </c>
      <c r="C506">
        <v>3833.12</v>
      </c>
      <c r="F506" s="16"/>
      <c r="G506" s="10"/>
    </row>
    <row r="507" spans="1:7" x14ac:dyDescent="0.45">
      <c r="A507" s="16">
        <v>1740</v>
      </c>
      <c r="B507">
        <v>1</v>
      </c>
      <c r="C507">
        <v>14132.76</v>
      </c>
      <c r="F507" s="16"/>
      <c r="G507" s="10"/>
    </row>
    <row r="508" spans="1:7" x14ac:dyDescent="0.45">
      <c r="A508" s="16">
        <v>1743</v>
      </c>
      <c r="B508">
        <v>1</v>
      </c>
      <c r="C508">
        <v>2924.07</v>
      </c>
      <c r="F508" s="16"/>
      <c r="G508" s="10"/>
    </row>
    <row r="509" spans="1:7" x14ac:dyDescent="0.45">
      <c r="A509" s="16">
        <v>1745</v>
      </c>
      <c r="B509">
        <v>2</v>
      </c>
      <c r="C509">
        <v>6809.8</v>
      </c>
      <c r="F509" s="16"/>
      <c r="G509" s="10"/>
    </row>
    <row r="510" spans="1:7" x14ac:dyDescent="0.45">
      <c r="A510" s="16">
        <v>1746</v>
      </c>
      <c r="B510">
        <v>1</v>
      </c>
      <c r="C510">
        <v>1064.72</v>
      </c>
      <c r="F510" s="16"/>
      <c r="G510" s="10"/>
    </row>
    <row r="511" spans="1:7" x14ac:dyDescent="0.45">
      <c r="A511" s="16">
        <v>1748</v>
      </c>
      <c r="B511">
        <v>1</v>
      </c>
      <c r="C511">
        <v>15320.8</v>
      </c>
      <c r="F511" s="16"/>
      <c r="G511" s="10"/>
    </row>
    <row r="512" spans="1:7" x14ac:dyDescent="0.45">
      <c r="A512" s="16">
        <v>1752</v>
      </c>
      <c r="B512">
        <v>1</v>
      </c>
      <c r="C512">
        <v>2921.38</v>
      </c>
      <c r="F512" s="16"/>
      <c r="G512" s="10"/>
    </row>
    <row r="513" spans="1:7" x14ac:dyDescent="0.45">
      <c r="A513" s="16">
        <v>1754</v>
      </c>
      <c r="B513">
        <v>4</v>
      </c>
      <c r="C513">
        <v>39238.089999999997</v>
      </c>
      <c r="F513" s="16"/>
      <c r="G513" s="10"/>
    </row>
    <row r="514" spans="1:7" x14ac:dyDescent="0.45">
      <c r="A514" s="16">
        <v>1755</v>
      </c>
      <c r="B514">
        <v>2</v>
      </c>
      <c r="C514">
        <v>9422.5</v>
      </c>
      <c r="F514" s="16"/>
      <c r="G514" s="10"/>
    </row>
    <row r="515" spans="1:7" x14ac:dyDescent="0.45">
      <c r="A515" s="16">
        <v>1756</v>
      </c>
      <c r="B515">
        <v>2</v>
      </c>
      <c r="C515">
        <v>20820.16</v>
      </c>
      <c r="F515" s="16"/>
      <c r="G515" s="10"/>
    </row>
    <row r="516" spans="1:7" x14ac:dyDescent="0.45">
      <c r="A516" s="16">
        <v>1757</v>
      </c>
      <c r="B516">
        <v>2</v>
      </c>
      <c r="C516">
        <v>23914.13</v>
      </c>
      <c r="F516" s="16"/>
      <c r="G516" s="10"/>
    </row>
    <row r="517" spans="1:7" x14ac:dyDescent="0.45">
      <c r="A517" s="16">
        <v>1759</v>
      </c>
      <c r="B517">
        <v>1</v>
      </c>
      <c r="C517">
        <v>14141.82</v>
      </c>
      <c r="F517" s="16"/>
      <c r="G517" s="10"/>
    </row>
    <row r="518" spans="1:7" x14ac:dyDescent="0.45">
      <c r="A518" s="16">
        <v>1760</v>
      </c>
      <c r="B518">
        <v>3</v>
      </c>
      <c r="C518">
        <v>36972.6</v>
      </c>
      <c r="F518" s="16"/>
      <c r="G518" s="10"/>
    </row>
    <row r="519" spans="1:7" x14ac:dyDescent="0.45">
      <c r="A519" s="16">
        <v>1761</v>
      </c>
      <c r="B519">
        <v>3</v>
      </c>
      <c r="C519">
        <v>13220.15</v>
      </c>
      <c r="F519" s="16"/>
      <c r="G519" s="10"/>
    </row>
    <row r="520" spans="1:7" x14ac:dyDescent="0.45">
      <c r="A520" s="16">
        <v>1762</v>
      </c>
      <c r="B520">
        <v>1</v>
      </c>
      <c r="C520">
        <v>4001.04</v>
      </c>
      <c r="F520" s="16"/>
      <c r="G520" s="10"/>
    </row>
    <row r="521" spans="1:7" x14ac:dyDescent="0.45">
      <c r="A521" s="16">
        <v>1765</v>
      </c>
      <c r="B521">
        <v>1</v>
      </c>
      <c r="C521">
        <v>2835.27</v>
      </c>
      <c r="F521" s="16"/>
      <c r="G521" s="10"/>
    </row>
    <row r="522" spans="1:7" x14ac:dyDescent="0.45">
      <c r="A522" s="16">
        <v>1766</v>
      </c>
      <c r="B522">
        <v>1</v>
      </c>
      <c r="C522">
        <v>3375.7</v>
      </c>
      <c r="F522" s="16"/>
      <c r="G522" s="10"/>
    </row>
    <row r="523" spans="1:7" x14ac:dyDescent="0.45">
      <c r="A523" s="16">
        <v>1767</v>
      </c>
      <c r="B523">
        <v>2</v>
      </c>
      <c r="C523">
        <v>18639</v>
      </c>
      <c r="F523" s="16"/>
      <c r="G523" s="10"/>
    </row>
    <row r="524" spans="1:7" x14ac:dyDescent="0.45">
      <c r="A524" s="16">
        <v>1768</v>
      </c>
      <c r="B524">
        <v>3</v>
      </c>
      <c r="C524">
        <v>20408.38</v>
      </c>
      <c r="F524" s="16"/>
      <c r="G524" s="10"/>
    </row>
    <row r="525" spans="1:7" x14ac:dyDescent="0.45">
      <c r="A525" s="16">
        <v>1769</v>
      </c>
      <c r="B525">
        <v>4</v>
      </c>
      <c r="C525">
        <v>30328.19</v>
      </c>
      <c r="F525" s="16"/>
      <c r="G525" s="10"/>
    </row>
    <row r="526" spans="1:7" x14ac:dyDescent="0.45">
      <c r="A526" s="16">
        <v>1770</v>
      </c>
      <c r="B526">
        <v>3</v>
      </c>
      <c r="C526">
        <v>40424.879999999997</v>
      </c>
      <c r="F526" s="16"/>
      <c r="G526" s="10"/>
    </row>
    <row r="527" spans="1:7" x14ac:dyDescent="0.45">
      <c r="A527" s="16">
        <v>1771</v>
      </c>
      <c r="B527">
        <v>1</v>
      </c>
      <c r="C527">
        <v>9116.01</v>
      </c>
      <c r="F527" s="16"/>
      <c r="G527" s="10"/>
    </row>
    <row r="528" spans="1:7" x14ac:dyDescent="0.45">
      <c r="A528" s="16">
        <v>1773</v>
      </c>
      <c r="B528">
        <v>2</v>
      </c>
      <c r="C528">
        <v>14703.76</v>
      </c>
      <c r="F528" s="16"/>
      <c r="G528" s="10"/>
    </row>
    <row r="529" spans="1:7" x14ac:dyDescent="0.45">
      <c r="A529" s="16">
        <v>1774</v>
      </c>
      <c r="B529">
        <v>1</v>
      </c>
      <c r="C529">
        <v>4772.43</v>
      </c>
      <c r="F529" s="16"/>
      <c r="G529" s="10"/>
    </row>
    <row r="530" spans="1:7" x14ac:dyDescent="0.45">
      <c r="A530" s="16">
        <v>1775</v>
      </c>
      <c r="B530">
        <v>2</v>
      </c>
      <c r="C530">
        <v>9728.16</v>
      </c>
      <c r="F530" s="16"/>
      <c r="G530" s="10"/>
    </row>
    <row r="531" spans="1:7" x14ac:dyDescent="0.45">
      <c r="A531" s="16">
        <v>1776</v>
      </c>
      <c r="B531">
        <v>1</v>
      </c>
      <c r="C531">
        <v>8476.4599999999991</v>
      </c>
      <c r="F531" s="16"/>
      <c r="G531" s="10"/>
    </row>
    <row r="532" spans="1:7" x14ac:dyDescent="0.45">
      <c r="A532" s="16">
        <v>1777</v>
      </c>
      <c r="B532">
        <v>1</v>
      </c>
      <c r="C532">
        <v>1033.83</v>
      </c>
      <c r="F532" s="16"/>
      <c r="G532" s="10"/>
    </row>
    <row r="533" spans="1:7" x14ac:dyDescent="0.45">
      <c r="A533" s="16">
        <v>1778</v>
      </c>
      <c r="B533">
        <v>2</v>
      </c>
      <c r="C533">
        <v>4506.41</v>
      </c>
      <c r="F533" s="16"/>
      <c r="G533" s="10"/>
    </row>
    <row r="534" spans="1:7" x14ac:dyDescent="0.45">
      <c r="A534" s="16">
        <v>1779</v>
      </c>
      <c r="B534">
        <v>1</v>
      </c>
      <c r="C534">
        <v>9057.4599999999991</v>
      </c>
      <c r="F534" s="16"/>
      <c r="G534" s="10"/>
    </row>
    <row r="535" spans="1:7" x14ac:dyDescent="0.45">
      <c r="A535" s="16">
        <v>1780</v>
      </c>
      <c r="B535">
        <v>2</v>
      </c>
      <c r="C535">
        <v>11332.41</v>
      </c>
      <c r="F535" s="16"/>
      <c r="G535" s="10"/>
    </row>
    <row r="536" spans="1:7" x14ac:dyDescent="0.45">
      <c r="A536" s="16">
        <v>1781</v>
      </c>
      <c r="B536">
        <v>2</v>
      </c>
      <c r="C536">
        <v>23833.4</v>
      </c>
      <c r="F536" s="16"/>
      <c r="G536" s="10"/>
    </row>
    <row r="537" spans="1:7" x14ac:dyDescent="0.45">
      <c r="A537" s="16">
        <v>1783</v>
      </c>
      <c r="B537">
        <v>1</v>
      </c>
      <c r="C537">
        <v>12662.58</v>
      </c>
      <c r="F537" s="16"/>
      <c r="G537" s="10"/>
    </row>
    <row r="538" spans="1:7" x14ac:dyDescent="0.45">
      <c r="A538" s="16">
        <v>1784</v>
      </c>
      <c r="B538">
        <v>3</v>
      </c>
      <c r="C538">
        <v>29435.33</v>
      </c>
      <c r="F538" s="16"/>
      <c r="G538" s="10"/>
    </row>
    <row r="539" spans="1:7" x14ac:dyDescent="0.45">
      <c r="A539" s="16">
        <v>1785</v>
      </c>
      <c r="B539">
        <v>1</v>
      </c>
      <c r="C539">
        <v>177.74</v>
      </c>
      <c r="F539" s="16"/>
      <c r="G539" s="10"/>
    </row>
    <row r="540" spans="1:7" x14ac:dyDescent="0.45">
      <c r="A540" s="16">
        <v>1786</v>
      </c>
      <c r="B540">
        <v>1</v>
      </c>
      <c r="C540">
        <v>4542.22</v>
      </c>
      <c r="F540" s="16"/>
      <c r="G540" s="10"/>
    </row>
    <row r="541" spans="1:7" x14ac:dyDescent="0.45">
      <c r="A541" s="16">
        <v>1787</v>
      </c>
      <c r="B541">
        <v>1</v>
      </c>
      <c r="C541">
        <v>3350.92</v>
      </c>
      <c r="F541" s="16"/>
      <c r="G541" s="10"/>
    </row>
    <row r="542" spans="1:7" x14ac:dyDescent="0.45">
      <c r="A542" s="16">
        <v>1788</v>
      </c>
      <c r="B542">
        <v>1</v>
      </c>
      <c r="C542">
        <v>4239.95</v>
      </c>
      <c r="F542" s="16"/>
      <c r="G542" s="10"/>
    </row>
    <row r="543" spans="1:7" x14ac:dyDescent="0.45">
      <c r="A543" s="16">
        <v>1789</v>
      </c>
      <c r="B543">
        <v>2</v>
      </c>
      <c r="C543">
        <v>26254.58</v>
      </c>
      <c r="F543" s="16"/>
      <c r="G543" s="10"/>
    </row>
    <row r="544" spans="1:7" x14ac:dyDescent="0.45">
      <c r="A544" s="16">
        <v>1790</v>
      </c>
      <c r="B544">
        <v>1</v>
      </c>
      <c r="C544">
        <v>1752.56</v>
      </c>
      <c r="F544" s="16"/>
      <c r="G544" s="10"/>
    </row>
    <row r="545" spans="1:7" x14ac:dyDescent="0.45">
      <c r="A545" s="16">
        <v>1791</v>
      </c>
      <c r="B545">
        <v>1</v>
      </c>
      <c r="C545">
        <v>267.69</v>
      </c>
      <c r="F545" s="16"/>
      <c r="G545" s="10"/>
    </row>
    <row r="546" spans="1:7" x14ac:dyDescent="0.45">
      <c r="A546" s="16">
        <v>1792</v>
      </c>
      <c r="B546">
        <v>1</v>
      </c>
      <c r="C546">
        <v>574.05999999999995</v>
      </c>
      <c r="F546" s="16"/>
      <c r="G546" s="10"/>
    </row>
    <row r="547" spans="1:7" x14ac:dyDescent="0.45">
      <c r="A547" s="16">
        <v>1793</v>
      </c>
      <c r="B547">
        <v>2</v>
      </c>
      <c r="C547">
        <v>27957.439999999999</v>
      </c>
      <c r="F547" s="16"/>
      <c r="G547" s="10"/>
    </row>
    <row r="548" spans="1:7" x14ac:dyDescent="0.45">
      <c r="A548" s="16">
        <v>1797</v>
      </c>
      <c r="B548">
        <v>1</v>
      </c>
      <c r="C548">
        <v>2165.2199999999998</v>
      </c>
      <c r="F548" s="16"/>
      <c r="G548" s="10"/>
    </row>
    <row r="549" spans="1:7" x14ac:dyDescent="0.45">
      <c r="A549" s="16">
        <v>1798</v>
      </c>
      <c r="B549">
        <v>3</v>
      </c>
      <c r="C549">
        <v>8827.83</v>
      </c>
      <c r="F549" s="16"/>
      <c r="G549" s="10"/>
    </row>
    <row r="550" spans="1:7" x14ac:dyDescent="0.45">
      <c r="A550" s="16">
        <v>1799</v>
      </c>
      <c r="B550">
        <v>1</v>
      </c>
      <c r="C550">
        <v>3522.43</v>
      </c>
      <c r="F550" s="16"/>
      <c r="G550" s="10"/>
    </row>
    <row r="551" spans="1:7" x14ac:dyDescent="0.45">
      <c r="A551" s="16">
        <v>1801</v>
      </c>
      <c r="B551">
        <v>1</v>
      </c>
      <c r="C551">
        <v>12335.13</v>
      </c>
      <c r="F551" s="16"/>
      <c r="G551" s="10"/>
    </row>
    <row r="552" spans="1:7" x14ac:dyDescent="0.45">
      <c r="A552" s="16">
        <v>1802</v>
      </c>
      <c r="B552">
        <v>2</v>
      </c>
      <c r="C552">
        <v>26609.57</v>
      </c>
      <c r="F552" s="16"/>
      <c r="G552" s="10"/>
    </row>
    <row r="553" spans="1:7" x14ac:dyDescent="0.45">
      <c r="A553" s="16">
        <v>1804</v>
      </c>
      <c r="B553">
        <v>3</v>
      </c>
      <c r="C553">
        <v>7335</v>
      </c>
      <c r="F553" s="16"/>
      <c r="G553" s="10"/>
    </row>
    <row r="554" spans="1:7" x14ac:dyDescent="0.45">
      <c r="A554" s="16">
        <v>1806</v>
      </c>
      <c r="B554">
        <v>1</v>
      </c>
      <c r="C554">
        <v>9334.64</v>
      </c>
      <c r="F554" s="16"/>
      <c r="G554" s="10"/>
    </row>
    <row r="555" spans="1:7" x14ac:dyDescent="0.45">
      <c r="A555" s="16">
        <v>1807</v>
      </c>
      <c r="B555">
        <v>1</v>
      </c>
      <c r="C555">
        <v>12833.58</v>
      </c>
      <c r="F555" s="16"/>
      <c r="G555" s="10"/>
    </row>
    <row r="556" spans="1:7" x14ac:dyDescent="0.45">
      <c r="A556" s="16">
        <v>1808</v>
      </c>
      <c r="B556">
        <v>2</v>
      </c>
      <c r="C556">
        <v>26278.35</v>
      </c>
      <c r="F556" s="16"/>
      <c r="G556" s="10"/>
    </row>
    <row r="557" spans="1:7" x14ac:dyDescent="0.45">
      <c r="A557" s="16">
        <v>1809</v>
      </c>
      <c r="B557">
        <v>1</v>
      </c>
      <c r="C557">
        <v>3637.2</v>
      </c>
      <c r="F557" s="16"/>
      <c r="G557" s="10"/>
    </row>
    <row r="558" spans="1:7" x14ac:dyDescent="0.45">
      <c r="A558" s="16">
        <v>1810</v>
      </c>
      <c r="B558">
        <v>1</v>
      </c>
      <c r="C558">
        <v>1945.09</v>
      </c>
      <c r="F558" s="16"/>
      <c r="G558" s="10"/>
    </row>
    <row r="559" spans="1:7" x14ac:dyDescent="0.45">
      <c r="A559" s="16">
        <v>1813</v>
      </c>
      <c r="B559">
        <v>1</v>
      </c>
      <c r="C559">
        <v>16297.1</v>
      </c>
      <c r="F559" s="16"/>
      <c r="G559" s="10"/>
    </row>
    <row r="560" spans="1:7" x14ac:dyDescent="0.45">
      <c r="A560" s="16">
        <v>1814</v>
      </c>
      <c r="B560">
        <v>2</v>
      </c>
      <c r="C560">
        <v>23509.35</v>
      </c>
      <c r="F560" s="16"/>
      <c r="G560" s="10"/>
    </row>
    <row r="561" spans="1:7" x14ac:dyDescent="0.45">
      <c r="A561" s="16">
        <v>1815</v>
      </c>
      <c r="B561">
        <v>4</v>
      </c>
      <c r="C561">
        <v>36719.99</v>
      </c>
      <c r="F561" s="16"/>
      <c r="G561" s="10"/>
    </row>
    <row r="562" spans="1:7" x14ac:dyDescent="0.45">
      <c r="A562" s="16">
        <v>1816</v>
      </c>
      <c r="B562">
        <v>2</v>
      </c>
      <c r="C562">
        <v>15675.18</v>
      </c>
      <c r="F562" s="16"/>
      <c r="G562" s="10"/>
    </row>
    <row r="563" spans="1:7" x14ac:dyDescent="0.45">
      <c r="A563" s="16">
        <v>1818</v>
      </c>
      <c r="B563">
        <v>3</v>
      </c>
      <c r="C563">
        <v>24451.15</v>
      </c>
      <c r="F563" s="16"/>
      <c r="G563" s="10"/>
    </row>
    <row r="564" spans="1:7" x14ac:dyDescent="0.45">
      <c r="A564" s="16">
        <v>1821</v>
      </c>
      <c r="B564">
        <v>1</v>
      </c>
      <c r="C564">
        <v>12818.25</v>
      </c>
      <c r="F564" s="16"/>
      <c r="G564" s="10"/>
    </row>
    <row r="565" spans="1:7" x14ac:dyDescent="0.45">
      <c r="A565" s="16">
        <v>1822</v>
      </c>
      <c r="B565">
        <v>2</v>
      </c>
      <c r="C565">
        <v>20057.599999999999</v>
      </c>
      <c r="F565" s="16"/>
      <c r="G565" s="10"/>
    </row>
    <row r="566" spans="1:7" x14ac:dyDescent="0.45">
      <c r="A566" s="16">
        <v>1823</v>
      </c>
      <c r="B566">
        <v>2</v>
      </c>
      <c r="C566">
        <v>4223.8999999999996</v>
      </c>
      <c r="F566" s="16"/>
      <c r="G566" s="10"/>
    </row>
    <row r="567" spans="1:7" x14ac:dyDescent="0.45">
      <c r="A567" s="16">
        <v>1824</v>
      </c>
      <c r="B567">
        <v>2</v>
      </c>
      <c r="C567">
        <v>7158.22</v>
      </c>
      <c r="F567" s="16"/>
      <c r="G567" s="10"/>
    </row>
    <row r="568" spans="1:7" x14ac:dyDescent="0.45">
      <c r="A568" s="16">
        <v>1825</v>
      </c>
      <c r="B568">
        <v>2</v>
      </c>
      <c r="C568">
        <v>9176.83</v>
      </c>
      <c r="F568" s="16"/>
      <c r="G568" s="10"/>
    </row>
    <row r="569" spans="1:7" x14ac:dyDescent="0.45">
      <c r="A569" s="16">
        <v>1827</v>
      </c>
      <c r="B569">
        <v>1</v>
      </c>
      <c r="C569">
        <v>3133.12</v>
      </c>
      <c r="F569" s="16"/>
      <c r="G569" s="10"/>
    </row>
    <row r="570" spans="1:7" x14ac:dyDescent="0.45">
      <c r="A570" s="16">
        <v>1830</v>
      </c>
      <c r="B570">
        <v>2</v>
      </c>
      <c r="C570">
        <v>31308.400000000001</v>
      </c>
      <c r="F570" s="16"/>
      <c r="G570" s="10"/>
    </row>
    <row r="571" spans="1:7" x14ac:dyDescent="0.45">
      <c r="A571" s="16">
        <v>1832</v>
      </c>
      <c r="B571">
        <v>3</v>
      </c>
      <c r="C571">
        <v>16684.759999999998</v>
      </c>
      <c r="F571" s="16"/>
      <c r="G571" s="10"/>
    </row>
    <row r="572" spans="1:7" x14ac:dyDescent="0.45">
      <c r="A572" s="16">
        <v>1834</v>
      </c>
      <c r="B572">
        <v>1</v>
      </c>
      <c r="C572">
        <v>7525.6</v>
      </c>
      <c r="F572" s="16"/>
      <c r="G572" s="10"/>
    </row>
    <row r="573" spans="1:7" x14ac:dyDescent="0.45">
      <c r="A573" s="16">
        <v>1835</v>
      </c>
      <c r="B573">
        <v>1</v>
      </c>
      <c r="C573">
        <v>14131.92</v>
      </c>
      <c r="F573" s="16"/>
      <c r="G573" s="10"/>
    </row>
    <row r="574" spans="1:7" x14ac:dyDescent="0.45">
      <c r="A574" s="16">
        <v>1837</v>
      </c>
      <c r="B574">
        <v>1</v>
      </c>
      <c r="C574">
        <v>3040.94</v>
      </c>
      <c r="F574" s="16"/>
      <c r="G574" s="10"/>
    </row>
    <row r="575" spans="1:7" x14ac:dyDescent="0.45">
      <c r="A575" s="16">
        <v>1838</v>
      </c>
      <c r="B575">
        <v>1</v>
      </c>
      <c r="C575">
        <v>2157.6999999999998</v>
      </c>
      <c r="F575" s="16"/>
      <c r="G575" s="10"/>
    </row>
    <row r="576" spans="1:7" x14ac:dyDescent="0.45">
      <c r="A576" s="16">
        <v>1839</v>
      </c>
      <c r="B576">
        <v>1</v>
      </c>
      <c r="C576">
        <v>5499.48</v>
      </c>
      <c r="F576" s="16"/>
      <c r="G576" s="10"/>
    </row>
    <row r="577" spans="1:7" x14ac:dyDescent="0.45">
      <c r="A577" s="16">
        <v>1840</v>
      </c>
      <c r="B577">
        <v>1</v>
      </c>
      <c r="C577">
        <v>8598.0400000000009</v>
      </c>
      <c r="F577" s="16"/>
      <c r="G577" s="10"/>
    </row>
    <row r="578" spans="1:7" x14ac:dyDescent="0.45">
      <c r="A578" s="16">
        <v>1844</v>
      </c>
      <c r="B578">
        <v>1</v>
      </c>
      <c r="C578">
        <v>3194.24</v>
      </c>
      <c r="F578" s="16"/>
      <c r="G578" s="10"/>
    </row>
    <row r="579" spans="1:7" x14ac:dyDescent="0.45">
      <c r="A579" s="16">
        <v>1845</v>
      </c>
      <c r="B579">
        <v>2</v>
      </c>
      <c r="C579">
        <v>19300.5</v>
      </c>
      <c r="F579" s="16"/>
      <c r="G579" s="10"/>
    </row>
    <row r="580" spans="1:7" x14ac:dyDescent="0.45">
      <c r="A580" s="16">
        <v>1846</v>
      </c>
      <c r="B580">
        <v>1</v>
      </c>
      <c r="C580">
        <v>22761.05</v>
      </c>
      <c r="F580" s="16"/>
      <c r="G580" s="10"/>
    </row>
    <row r="581" spans="1:7" x14ac:dyDescent="0.45">
      <c r="A581" s="16">
        <v>1847</v>
      </c>
      <c r="B581">
        <v>2</v>
      </c>
      <c r="C581">
        <v>17664.61</v>
      </c>
      <c r="F581" s="16"/>
      <c r="G581" s="10"/>
    </row>
    <row r="582" spans="1:7" x14ac:dyDescent="0.45">
      <c r="A582" s="16">
        <v>1848</v>
      </c>
      <c r="B582">
        <v>1</v>
      </c>
      <c r="C582">
        <v>12994.84</v>
      </c>
      <c r="F582" s="16"/>
      <c r="G582" s="10"/>
    </row>
    <row r="583" spans="1:7" x14ac:dyDescent="0.45">
      <c r="A583" s="16">
        <v>1849</v>
      </c>
      <c r="B583">
        <v>1</v>
      </c>
      <c r="C583">
        <v>3516.16</v>
      </c>
      <c r="F583" s="16"/>
      <c r="G583" s="10"/>
    </row>
    <row r="584" spans="1:7" x14ac:dyDescent="0.45">
      <c r="A584" s="16">
        <v>1851</v>
      </c>
      <c r="B584">
        <v>1</v>
      </c>
      <c r="C584">
        <v>5978.16</v>
      </c>
      <c r="F584" s="16"/>
      <c r="G584" s="10"/>
    </row>
    <row r="585" spans="1:7" x14ac:dyDescent="0.45">
      <c r="A585" s="16">
        <v>1853</v>
      </c>
      <c r="B585">
        <v>1</v>
      </c>
      <c r="C585">
        <v>17320.650000000001</v>
      </c>
      <c r="F585" s="16"/>
      <c r="G585" s="10"/>
    </row>
    <row r="586" spans="1:7" x14ac:dyDescent="0.45">
      <c r="A586" s="16">
        <v>1854</v>
      </c>
      <c r="B586">
        <v>1</v>
      </c>
      <c r="C586">
        <v>8820.32</v>
      </c>
      <c r="F586" s="16"/>
      <c r="G586" s="10"/>
    </row>
    <row r="587" spans="1:7" x14ac:dyDescent="0.45">
      <c r="A587" s="16">
        <v>1855</v>
      </c>
      <c r="B587">
        <v>1</v>
      </c>
      <c r="C587">
        <v>7487.61</v>
      </c>
      <c r="F587" s="16"/>
      <c r="G587" s="10"/>
    </row>
    <row r="588" spans="1:7" x14ac:dyDescent="0.45">
      <c r="A588" s="16">
        <v>1857</v>
      </c>
      <c r="B588">
        <v>2</v>
      </c>
      <c r="C588">
        <v>17090.939999999999</v>
      </c>
      <c r="F588" s="16"/>
      <c r="G588" s="10"/>
    </row>
    <row r="589" spans="1:7" x14ac:dyDescent="0.45">
      <c r="A589" s="16">
        <v>1858</v>
      </c>
      <c r="B589">
        <v>1</v>
      </c>
      <c r="C589">
        <v>2066.66</v>
      </c>
      <c r="F589" s="16"/>
      <c r="G589" s="10"/>
    </row>
    <row r="590" spans="1:7" x14ac:dyDescent="0.45">
      <c r="A590" s="16">
        <v>1859</v>
      </c>
      <c r="B590">
        <v>1</v>
      </c>
      <c r="C590">
        <v>12359.8</v>
      </c>
      <c r="F590" s="16"/>
      <c r="G590" s="10"/>
    </row>
    <row r="591" spans="1:7" x14ac:dyDescent="0.45">
      <c r="A591" s="16">
        <v>1860</v>
      </c>
      <c r="B591">
        <v>1</v>
      </c>
      <c r="C591">
        <v>9412.85</v>
      </c>
      <c r="F591" s="16"/>
      <c r="G591" s="10"/>
    </row>
    <row r="592" spans="1:7" x14ac:dyDescent="0.45">
      <c r="A592" s="16">
        <v>1861</v>
      </c>
      <c r="B592">
        <v>2</v>
      </c>
      <c r="C592">
        <v>22372.47</v>
      </c>
      <c r="F592" s="16"/>
      <c r="G592" s="10"/>
    </row>
    <row r="593" spans="1:7" x14ac:dyDescent="0.45">
      <c r="A593" s="16">
        <v>1863</v>
      </c>
      <c r="B593">
        <v>1</v>
      </c>
      <c r="C593">
        <v>4070.76</v>
      </c>
      <c r="F593" s="16"/>
      <c r="G593" s="10"/>
    </row>
    <row r="594" spans="1:7" x14ac:dyDescent="0.45">
      <c r="A594" s="16">
        <v>1864</v>
      </c>
      <c r="B594">
        <v>3</v>
      </c>
      <c r="C594">
        <v>30454.76</v>
      </c>
      <c r="F594" s="16"/>
      <c r="G594" s="10"/>
    </row>
    <row r="595" spans="1:7" x14ac:dyDescent="0.45">
      <c r="A595" s="16">
        <v>1865</v>
      </c>
      <c r="B595">
        <v>2</v>
      </c>
      <c r="C595">
        <v>17690.96</v>
      </c>
      <c r="F595" s="16"/>
      <c r="G595" s="10"/>
    </row>
    <row r="596" spans="1:7" x14ac:dyDescent="0.45">
      <c r="A596" s="16">
        <v>1867</v>
      </c>
      <c r="B596">
        <v>2</v>
      </c>
      <c r="C596">
        <v>12307.48</v>
      </c>
      <c r="F596" s="16"/>
      <c r="G596" s="10"/>
    </row>
    <row r="597" spans="1:7" x14ac:dyDescent="0.45">
      <c r="A597" s="16">
        <v>1869</v>
      </c>
      <c r="B597">
        <v>3</v>
      </c>
      <c r="C597">
        <v>30907.57</v>
      </c>
      <c r="F597" s="16"/>
      <c r="G597" s="10"/>
    </row>
    <row r="598" spans="1:7" x14ac:dyDescent="0.45">
      <c r="A598" s="16">
        <v>1870</v>
      </c>
      <c r="B598">
        <v>3</v>
      </c>
      <c r="C598">
        <v>19050.28</v>
      </c>
      <c r="F598" s="16"/>
      <c r="G598" s="10"/>
    </row>
    <row r="599" spans="1:7" x14ac:dyDescent="0.45">
      <c r="A599" s="16">
        <v>1873</v>
      </c>
      <c r="B599">
        <v>1</v>
      </c>
      <c r="C599">
        <v>6576.63</v>
      </c>
      <c r="F599" s="16"/>
      <c r="G599" s="10"/>
    </row>
    <row r="600" spans="1:7" x14ac:dyDescent="0.45">
      <c r="A600" s="16">
        <v>1874</v>
      </c>
      <c r="B600">
        <v>2</v>
      </c>
      <c r="C600">
        <v>3157.32</v>
      </c>
      <c r="F600" s="16"/>
      <c r="G600" s="10"/>
    </row>
    <row r="601" spans="1:7" x14ac:dyDescent="0.45">
      <c r="A601" s="16">
        <v>1876</v>
      </c>
      <c r="B601">
        <v>2</v>
      </c>
      <c r="C601">
        <v>2870.76</v>
      </c>
      <c r="F601" s="16"/>
      <c r="G601" s="10"/>
    </row>
    <row r="602" spans="1:7" x14ac:dyDescent="0.45">
      <c r="A602" s="16">
        <v>1877</v>
      </c>
      <c r="B602">
        <v>2</v>
      </c>
      <c r="C602">
        <v>12950.45</v>
      </c>
      <c r="F602" s="16"/>
      <c r="G602" s="10"/>
    </row>
    <row r="603" spans="1:7" x14ac:dyDescent="0.45">
      <c r="A603" s="16">
        <v>1878</v>
      </c>
      <c r="B603">
        <v>1</v>
      </c>
      <c r="C603">
        <v>8618.92</v>
      </c>
      <c r="F603" s="16"/>
      <c r="G603" s="10"/>
    </row>
    <row r="604" spans="1:7" x14ac:dyDescent="0.45">
      <c r="A604" s="16">
        <v>1879</v>
      </c>
      <c r="B604">
        <v>1</v>
      </c>
      <c r="C604">
        <v>458.76</v>
      </c>
      <c r="F604" s="16"/>
      <c r="G604" s="10"/>
    </row>
    <row r="605" spans="1:7" x14ac:dyDescent="0.45">
      <c r="A605" s="16">
        <v>1880</v>
      </c>
      <c r="B605">
        <v>1</v>
      </c>
      <c r="C605">
        <v>3592.92</v>
      </c>
      <c r="F605" s="16"/>
      <c r="G605" s="10"/>
    </row>
    <row r="606" spans="1:7" x14ac:dyDescent="0.45">
      <c r="A606" s="16">
        <v>1882</v>
      </c>
      <c r="B606">
        <v>4</v>
      </c>
      <c r="C606">
        <v>38727.910000000003</v>
      </c>
      <c r="F606" s="16"/>
      <c r="G606" s="10"/>
    </row>
    <row r="607" spans="1:7" x14ac:dyDescent="0.45">
      <c r="A607" s="16">
        <v>1883</v>
      </c>
      <c r="B607">
        <v>1</v>
      </c>
      <c r="C607">
        <v>5717.44</v>
      </c>
      <c r="F607" s="16"/>
      <c r="G607" s="10"/>
    </row>
    <row r="608" spans="1:7" x14ac:dyDescent="0.45">
      <c r="A608" s="16">
        <v>1885</v>
      </c>
      <c r="B608">
        <v>1</v>
      </c>
      <c r="C608">
        <v>344.26</v>
      </c>
      <c r="F608" s="16"/>
      <c r="G608" s="10"/>
    </row>
    <row r="609" spans="1:7" x14ac:dyDescent="0.45">
      <c r="A609" s="16">
        <v>1886</v>
      </c>
      <c r="B609">
        <v>3</v>
      </c>
      <c r="C609">
        <v>25894.59</v>
      </c>
      <c r="F609" s="16"/>
      <c r="G609" s="10"/>
    </row>
    <row r="610" spans="1:7" x14ac:dyDescent="0.45">
      <c r="A610" s="16">
        <v>1887</v>
      </c>
      <c r="B610">
        <v>1</v>
      </c>
      <c r="C610">
        <v>2636.28</v>
      </c>
      <c r="F610" s="16"/>
      <c r="G610" s="10"/>
    </row>
    <row r="611" spans="1:7" x14ac:dyDescent="0.45">
      <c r="A611" s="16">
        <v>1888</v>
      </c>
      <c r="B611">
        <v>1</v>
      </c>
      <c r="C611">
        <v>4249.05</v>
      </c>
      <c r="F611" s="16"/>
      <c r="G611" s="10"/>
    </row>
    <row r="612" spans="1:7" x14ac:dyDescent="0.45">
      <c r="A612" s="16">
        <v>1889</v>
      </c>
      <c r="B612">
        <v>4</v>
      </c>
      <c r="C612">
        <v>24455.77</v>
      </c>
      <c r="F612" s="16"/>
      <c r="G612" s="10"/>
    </row>
    <row r="613" spans="1:7" x14ac:dyDescent="0.45">
      <c r="A613" s="16">
        <v>1890</v>
      </c>
      <c r="B613">
        <v>2</v>
      </c>
      <c r="C613">
        <v>15293.69</v>
      </c>
      <c r="F613" s="16"/>
      <c r="G613" s="10"/>
    </row>
    <row r="614" spans="1:7" x14ac:dyDescent="0.45">
      <c r="A614" s="16">
        <v>1891</v>
      </c>
      <c r="B614">
        <v>1</v>
      </c>
      <c r="C614">
        <v>18571.36</v>
      </c>
      <c r="F614" s="16"/>
      <c r="G614" s="10"/>
    </row>
    <row r="615" spans="1:7" x14ac:dyDescent="0.45">
      <c r="A615" s="16">
        <v>1892</v>
      </c>
      <c r="B615">
        <v>3</v>
      </c>
      <c r="C615">
        <v>32534.32</v>
      </c>
      <c r="F615" s="16"/>
      <c r="G615" s="10"/>
    </row>
    <row r="616" spans="1:7" x14ac:dyDescent="0.45">
      <c r="A616" s="16">
        <v>1893</v>
      </c>
      <c r="B616">
        <v>1</v>
      </c>
      <c r="C616">
        <v>7307.72</v>
      </c>
      <c r="F616" s="16"/>
      <c r="G616" s="10"/>
    </row>
    <row r="617" spans="1:7" x14ac:dyDescent="0.45">
      <c r="A617" s="16">
        <v>1894</v>
      </c>
      <c r="B617">
        <v>1</v>
      </c>
      <c r="C617">
        <v>1315.86</v>
      </c>
      <c r="F617" s="16"/>
      <c r="G617" s="10"/>
    </row>
    <row r="618" spans="1:7" x14ac:dyDescent="0.45">
      <c r="A618" s="16">
        <v>1896</v>
      </c>
      <c r="B618">
        <v>1</v>
      </c>
      <c r="C618">
        <v>12111.4</v>
      </c>
      <c r="F618" s="16"/>
      <c r="G618" s="10"/>
    </row>
    <row r="619" spans="1:7" x14ac:dyDescent="0.45">
      <c r="A619" s="16">
        <v>1897</v>
      </c>
      <c r="B619">
        <v>2</v>
      </c>
      <c r="C619">
        <v>2977.38</v>
      </c>
      <c r="F619" s="16"/>
      <c r="G619" s="10"/>
    </row>
    <row r="620" spans="1:7" x14ac:dyDescent="0.45">
      <c r="A620" s="16">
        <v>1899</v>
      </c>
      <c r="B620">
        <v>1</v>
      </c>
      <c r="C620">
        <v>9938.8799999999992</v>
      </c>
      <c r="F620" s="16"/>
      <c r="G620" s="10"/>
    </row>
    <row r="621" spans="1:7" x14ac:dyDescent="0.45">
      <c r="A621" s="16">
        <v>1901</v>
      </c>
      <c r="B621">
        <v>3</v>
      </c>
      <c r="C621">
        <v>28190.21</v>
      </c>
      <c r="F621" s="16"/>
      <c r="G621" s="10"/>
    </row>
    <row r="622" spans="1:7" x14ac:dyDescent="0.45">
      <c r="A622" s="16">
        <v>1904</v>
      </c>
      <c r="B622">
        <v>2</v>
      </c>
      <c r="C622">
        <v>5386.63</v>
      </c>
      <c r="F622" s="16"/>
      <c r="G622" s="10"/>
    </row>
    <row r="623" spans="1:7" x14ac:dyDescent="0.45">
      <c r="A623" s="16">
        <v>1905</v>
      </c>
      <c r="B623">
        <v>1</v>
      </c>
      <c r="C623">
        <v>13165.72</v>
      </c>
      <c r="F623" s="16"/>
      <c r="G623" s="10"/>
    </row>
    <row r="624" spans="1:7" x14ac:dyDescent="0.45">
      <c r="A624" s="16">
        <v>1906</v>
      </c>
      <c r="B624">
        <v>2</v>
      </c>
      <c r="C624">
        <v>4623.55</v>
      </c>
      <c r="F624" s="16"/>
      <c r="G624" s="10"/>
    </row>
    <row r="625" spans="1:7" x14ac:dyDescent="0.45">
      <c r="A625" s="16">
        <v>1908</v>
      </c>
      <c r="B625">
        <v>1</v>
      </c>
      <c r="C625">
        <v>3769.5</v>
      </c>
      <c r="F625" s="16"/>
      <c r="G625" s="10"/>
    </row>
    <row r="626" spans="1:7" x14ac:dyDescent="0.45">
      <c r="A626" s="16">
        <v>1909</v>
      </c>
      <c r="B626">
        <v>1</v>
      </c>
      <c r="C626">
        <v>3949.61</v>
      </c>
      <c r="F626" s="16"/>
      <c r="G626" s="10"/>
    </row>
    <row r="627" spans="1:7" x14ac:dyDescent="0.45">
      <c r="A627" s="16">
        <v>1910</v>
      </c>
      <c r="B627">
        <v>3</v>
      </c>
      <c r="C627">
        <v>18702.07</v>
      </c>
      <c r="F627" s="16"/>
      <c r="G627" s="10"/>
    </row>
    <row r="628" spans="1:7" x14ac:dyDescent="0.45">
      <c r="A628" s="16">
        <v>1912</v>
      </c>
      <c r="B628">
        <v>1</v>
      </c>
      <c r="C628">
        <v>3301.04</v>
      </c>
      <c r="F628" s="16"/>
      <c r="G628" s="10"/>
    </row>
    <row r="629" spans="1:7" x14ac:dyDescent="0.45">
      <c r="A629" s="16">
        <v>1913</v>
      </c>
      <c r="B629">
        <v>2</v>
      </c>
      <c r="C629">
        <v>12462.19</v>
      </c>
      <c r="F629" s="16"/>
      <c r="G629" s="10"/>
    </row>
    <row r="630" spans="1:7" x14ac:dyDescent="0.45">
      <c r="A630" s="16">
        <v>1916</v>
      </c>
      <c r="B630">
        <v>2</v>
      </c>
      <c r="C630">
        <v>7315.8</v>
      </c>
      <c r="F630" s="16"/>
      <c r="G630" s="10"/>
    </row>
    <row r="631" spans="1:7" x14ac:dyDescent="0.45">
      <c r="A631" s="16">
        <v>1917</v>
      </c>
      <c r="B631">
        <v>2</v>
      </c>
      <c r="C631">
        <v>8811.09</v>
      </c>
      <c r="F631" s="16"/>
      <c r="G631" s="10"/>
    </row>
    <row r="632" spans="1:7" x14ac:dyDescent="0.45">
      <c r="A632" s="16">
        <v>1918</v>
      </c>
      <c r="B632">
        <v>3</v>
      </c>
      <c r="C632">
        <v>8750.48</v>
      </c>
      <c r="F632" s="16"/>
      <c r="G632" s="10"/>
    </row>
    <row r="633" spans="1:7" x14ac:dyDescent="0.45">
      <c r="A633" s="16">
        <v>1919</v>
      </c>
      <c r="B633">
        <v>3</v>
      </c>
      <c r="C633">
        <v>34043.279999999999</v>
      </c>
      <c r="F633" s="16"/>
      <c r="G633" s="10"/>
    </row>
    <row r="634" spans="1:7" x14ac:dyDescent="0.45">
      <c r="A634" s="16">
        <v>1920</v>
      </c>
      <c r="B634">
        <v>4</v>
      </c>
      <c r="C634">
        <v>25326.12</v>
      </c>
      <c r="F634" s="16"/>
      <c r="G634" s="10"/>
    </row>
    <row r="635" spans="1:7" x14ac:dyDescent="0.45">
      <c r="A635" s="16">
        <v>1922</v>
      </c>
      <c r="B635">
        <v>4</v>
      </c>
      <c r="C635">
        <v>25643.07</v>
      </c>
      <c r="F635" s="16"/>
      <c r="G635" s="10"/>
    </row>
    <row r="636" spans="1:7" x14ac:dyDescent="0.45">
      <c r="A636" s="16">
        <v>1923</v>
      </c>
      <c r="B636">
        <v>2</v>
      </c>
      <c r="C636">
        <v>9482.1200000000008</v>
      </c>
      <c r="F636" s="16"/>
      <c r="G636" s="10"/>
    </row>
    <row r="637" spans="1:7" x14ac:dyDescent="0.45">
      <c r="A637" s="16">
        <v>1924</v>
      </c>
      <c r="B637">
        <v>3</v>
      </c>
      <c r="C637">
        <v>10012.540000000001</v>
      </c>
      <c r="F637" s="16"/>
      <c r="G637" s="10"/>
    </row>
    <row r="638" spans="1:7" x14ac:dyDescent="0.45">
      <c r="A638" s="16">
        <v>1926</v>
      </c>
      <c r="B638">
        <v>1</v>
      </c>
      <c r="C638">
        <v>8109.56</v>
      </c>
      <c r="F638" s="16"/>
      <c r="G638" s="10"/>
    </row>
    <row r="639" spans="1:7" x14ac:dyDescent="0.45">
      <c r="A639" s="16">
        <v>1928</v>
      </c>
      <c r="B639">
        <v>1</v>
      </c>
      <c r="C639">
        <v>17361.25</v>
      </c>
      <c r="F639" s="16"/>
      <c r="G639" s="10"/>
    </row>
    <row r="640" spans="1:7" x14ac:dyDescent="0.45">
      <c r="A640" s="16">
        <v>1929</v>
      </c>
      <c r="B640">
        <v>3</v>
      </c>
      <c r="C640">
        <v>19656.71</v>
      </c>
      <c r="F640" s="16"/>
      <c r="G640" s="10"/>
    </row>
    <row r="641" spans="1:7" x14ac:dyDescent="0.45">
      <c r="A641" s="16">
        <v>1931</v>
      </c>
      <c r="B641">
        <v>1</v>
      </c>
      <c r="C641">
        <v>7778.12</v>
      </c>
      <c r="F641" s="16"/>
      <c r="G641" s="10"/>
    </row>
    <row r="642" spans="1:7" x14ac:dyDescent="0.45">
      <c r="A642" s="16">
        <v>1933</v>
      </c>
      <c r="B642">
        <v>2</v>
      </c>
      <c r="C642">
        <v>5715.71</v>
      </c>
      <c r="F642" s="16"/>
      <c r="G642" s="10"/>
    </row>
    <row r="643" spans="1:7" x14ac:dyDescent="0.45">
      <c r="A643" s="16">
        <v>1935</v>
      </c>
      <c r="B643">
        <v>2</v>
      </c>
      <c r="C643">
        <v>11798.72</v>
      </c>
      <c r="F643" s="16"/>
      <c r="G643" s="10"/>
    </row>
    <row r="644" spans="1:7" x14ac:dyDescent="0.45">
      <c r="A644" s="16">
        <v>1936</v>
      </c>
      <c r="B644">
        <v>1</v>
      </c>
      <c r="C644">
        <v>4862.05</v>
      </c>
      <c r="F644" s="16"/>
      <c r="G644" s="10"/>
    </row>
    <row r="645" spans="1:7" x14ac:dyDescent="0.45">
      <c r="A645" s="16">
        <v>1938</v>
      </c>
      <c r="B645">
        <v>2</v>
      </c>
      <c r="C645">
        <v>8190.24</v>
      </c>
      <c r="F645" s="16"/>
      <c r="G645" s="10"/>
    </row>
    <row r="646" spans="1:7" x14ac:dyDescent="0.45">
      <c r="A646" s="16">
        <v>1939</v>
      </c>
      <c r="B646">
        <v>1</v>
      </c>
      <c r="C646">
        <v>11125.08</v>
      </c>
      <c r="F646" s="16"/>
      <c r="G646" s="10"/>
    </row>
    <row r="647" spans="1:7" x14ac:dyDescent="0.45">
      <c r="A647" s="16">
        <v>1940</v>
      </c>
      <c r="B647">
        <v>1</v>
      </c>
      <c r="C647">
        <v>4471.3500000000004</v>
      </c>
      <c r="F647" s="16"/>
      <c r="G647" s="10"/>
    </row>
    <row r="648" spans="1:7" x14ac:dyDescent="0.45">
      <c r="A648" s="16">
        <v>1941</v>
      </c>
      <c r="B648">
        <v>2</v>
      </c>
      <c r="C648">
        <v>7086.94</v>
      </c>
      <c r="F648" s="16"/>
      <c r="G648" s="10"/>
    </row>
    <row r="649" spans="1:7" x14ac:dyDescent="0.45">
      <c r="A649" s="16">
        <v>1942</v>
      </c>
      <c r="B649">
        <v>1</v>
      </c>
      <c r="C649">
        <v>21670.95</v>
      </c>
      <c r="F649" s="16"/>
      <c r="G649" s="10"/>
    </row>
    <row r="650" spans="1:7" x14ac:dyDescent="0.45">
      <c r="A650" s="16">
        <v>1943</v>
      </c>
      <c r="B650">
        <v>2</v>
      </c>
      <c r="C650">
        <v>5446</v>
      </c>
      <c r="F650" s="16"/>
      <c r="G650" s="10"/>
    </row>
    <row r="651" spans="1:7" x14ac:dyDescent="0.45">
      <c r="A651" s="16">
        <v>1946</v>
      </c>
      <c r="B651">
        <v>3</v>
      </c>
      <c r="C651">
        <v>14076.13</v>
      </c>
      <c r="F651" s="16"/>
      <c r="G651" s="10"/>
    </row>
    <row r="652" spans="1:7" x14ac:dyDescent="0.45">
      <c r="A652" s="16">
        <v>1947</v>
      </c>
      <c r="B652">
        <v>3</v>
      </c>
      <c r="C652">
        <v>6677.15</v>
      </c>
      <c r="F652" s="16"/>
      <c r="G652" s="10"/>
    </row>
    <row r="653" spans="1:7" x14ac:dyDescent="0.45">
      <c r="A653" s="16">
        <v>1948</v>
      </c>
      <c r="B653">
        <v>2</v>
      </c>
      <c r="C653">
        <v>12658.54</v>
      </c>
      <c r="F653" s="16"/>
      <c r="G653" s="10"/>
    </row>
    <row r="654" spans="1:7" x14ac:dyDescent="0.45">
      <c r="A654" s="16">
        <v>1949</v>
      </c>
      <c r="B654">
        <v>1</v>
      </c>
      <c r="C654">
        <v>9923.86</v>
      </c>
      <c r="F654" s="16"/>
      <c r="G654" s="10"/>
    </row>
    <row r="655" spans="1:7" x14ac:dyDescent="0.45">
      <c r="A655" s="16">
        <v>1950</v>
      </c>
      <c r="B655">
        <v>1</v>
      </c>
      <c r="C655">
        <v>23262.45</v>
      </c>
      <c r="F655" s="16"/>
      <c r="G655" s="10"/>
    </row>
    <row r="656" spans="1:7" x14ac:dyDescent="0.45">
      <c r="A656" s="16">
        <v>1951</v>
      </c>
      <c r="B656">
        <v>1</v>
      </c>
      <c r="C656">
        <v>3684.21</v>
      </c>
      <c r="F656" s="16"/>
      <c r="G656" s="10"/>
    </row>
    <row r="657" spans="1:7" x14ac:dyDescent="0.45">
      <c r="A657" s="16">
        <v>1952</v>
      </c>
      <c r="B657">
        <v>1</v>
      </c>
      <c r="C657">
        <v>18179.2</v>
      </c>
      <c r="F657" s="16"/>
      <c r="G657" s="10"/>
    </row>
    <row r="658" spans="1:7" x14ac:dyDescent="0.45">
      <c r="A658" s="16">
        <v>1953</v>
      </c>
      <c r="B658">
        <v>1</v>
      </c>
      <c r="C658">
        <v>9495.44</v>
      </c>
      <c r="F658" s="16"/>
      <c r="G658" s="10"/>
    </row>
    <row r="659" spans="1:7" x14ac:dyDescent="0.45">
      <c r="A659" s="16">
        <v>1954</v>
      </c>
      <c r="B659">
        <v>3</v>
      </c>
      <c r="C659">
        <v>29076.1</v>
      </c>
      <c r="F659" s="16"/>
      <c r="G659" s="10"/>
    </row>
    <row r="660" spans="1:7" x14ac:dyDescent="0.45">
      <c r="A660" s="16">
        <v>1955</v>
      </c>
      <c r="B660">
        <v>1</v>
      </c>
      <c r="C660">
        <v>3760.26</v>
      </c>
      <c r="F660" s="16"/>
      <c r="G660" s="10"/>
    </row>
    <row r="661" spans="1:7" x14ac:dyDescent="0.45">
      <c r="A661" s="16">
        <v>1956</v>
      </c>
      <c r="B661">
        <v>4</v>
      </c>
      <c r="C661">
        <v>42279.839999999997</v>
      </c>
      <c r="F661" s="16"/>
      <c r="G661" s="10"/>
    </row>
    <row r="662" spans="1:7" x14ac:dyDescent="0.45">
      <c r="A662" s="16">
        <v>1957</v>
      </c>
      <c r="B662">
        <v>1</v>
      </c>
      <c r="C662">
        <v>5914.71</v>
      </c>
      <c r="F662" s="16"/>
      <c r="G662" s="10"/>
    </row>
    <row r="663" spans="1:7" x14ac:dyDescent="0.45">
      <c r="A663" s="16">
        <v>1958</v>
      </c>
      <c r="B663">
        <v>1</v>
      </c>
      <c r="C663">
        <v>6283.28</v>
      </c>
      <c r="F663" s="16"/>
      <c r="G663" s="10"/>
    </row>
    <row r="664" spans="1:7" x14ac:dyDescent="0.45">
      <c r="A664" s="16">
        <v>1959</v>
      </c>
      <c r="B664">
        <v>1</v>
      </c>
      <c r="C664">
        <v>15925.72</v>
      </c>
      <c r="F664" s="16"/>
      <c r="G664" s="10"/>
    </row>
    <row r="665" spans="1:7" x14ac:dyDescent="0.45">
      <c r="A665" s="16">
        <v>1961</v>
      </c>
      <c r="B665">
        <v>1</v>
      </c>
      <c r="C665">
        <v>2536.54</v>
      </c>
      <c r="F665" s="16"/>
      <c r="G665" s="10"/>
    </row>
    <row r="666" spans="1:7" x14ac:dyDescent="0.45">
      <c r="A666" s="16">
        <v>1963</v>
      </c>
      <c r="B666">
        <v>2</v>
      </c>
      <c r="C666">
        <v>9172.6299999999992</v>
      </c>
      <c r="F666" s="16"/>
      <c r="G666" s="10"/>
    </row>
    <row r="667" spans="1:7" x14ac:dyDescent="0.45">
      <c r="A667" s="16">
        <v>1964</v>
      </c>
      <c r="B667">
        <v>1</v>
      </c>
      <c r="C667">
        <v>22930.25</v>
      </c>
      <c r="F667" s="16"/>
      <c r="G667" s="10"/>
    </row>
    <row r="668" spans="1:7" x14ac:dyDescent="0.45">
      <c r="A668" s="16">
        <v>1966</v>
      </c>
      <c r="B668">
        <v>4</v>
      </c>
      <c r="C668">
        <v>14373.84</v>
      </c>
      <c r="F668" s="16"/>
      <c r="G668" s="10"/>
    </row>
    <row r="669" spans="1:7" x14ac:dyDescent="0.45">
      <c r="A669" s="16">
        <v>1968</v>
      </c>
      <c r="B669">
        <v>3</v>
      </c>
      <c r="C669">
        <v>24256.61</v>
      </c>
      <c r="F669" s="16"/>
      <c r="G669" s="10"/>
    </row>
    <row r="670" spans="1:7" x14ac:dyDescent="0.45">
      <c r="A670" s="16">
        <v>1969</v>
      </c>
      <c r="B670">
        <v>3</v>
      </c>
      <c r="C670">
        <v>19747.41</v>
      </c>
      <c r="F670" s="16"/>
      <c r="G670" s="10"/>
    </row>
    <row r="671" spans="1:7" x14ac:dyDescent="0.45">
      <c r="A671" s="16">
        <v>1972</v>
      </c>
      <c r="B671">
        <v>3</v>
      </c>
      <c r="C671">
        <v>20557.05</v>
      </c>
      <c r="F671" s="16"/>
      <c r="G671" s="10"/>
    </row>
    <row r="672" spans="1:7" x14ac:dyDescent="0.45">
      <c r="A672" s="16">
        <v>1973</v>
      </c>
      <c r="B672">
        <v>1</v>
      </c>
      <c r="C672">
        <v>4851.4399999999996</v>
      </c>
      <c r="F672" s="16"/>
      <c r="G672" s="10"/>
    </row>
    <row r="673" spans="1:7" x14ac:dyDescent="0.45">
      <c r="A673" s="16">
        <v>1974</v>
      </c>
      <c r="B673">
        <v>3</v>
      </c>
      <c r="C673">
        <v>6047.98</v>
      </c>
      <c r="F673" s="16"/>
      <c r="G673" s="10"/>
    </row>
    <row r="674" spans="1:7" x14ac:dyDescent="0.45">
      <c r="A674" s="16">
        <v>1975</v>
      </c>
      <c r="B674">
        <v>2</v>
      </c>
      <c r="C674">
        <v>14399.91</v>
      </c>
      <c r="F674" s="16"/>
      <c r="G674" s="10"/>
    </row>
    <row r="675" spans="1:7" x14ac:dyDescent="0.45">
      <c r="A675" s="16">
        <v>1976</v>
      </c>
      <c r="B675">
        <v>2</v>
      </c>
      <c r="C675">
        <v>10425.65</v>
      </c>
      <c r="F675" s="16"/>
      <c r="G675" s="10"/>
    </row>
    <row r="676" spans="1:7" x14ac:dyDescent="0.45">
      <c r="A676" s="16">
        <v>1978</v>
      </c>
      <c r="B676">
        <v>1</v>
      </c>
      <c r="C676">
        <v>20566.2</v>
      </c>
      <c r="F676" s="16"/>
      <c r="G676" s="10"/>
    </row>
    <row r="677" spans="1:7" x14ac:dyDescent="0.45">
      <c r="A677" s="16">
        <v>1979</v>
      </c>
      <c r="B677">
        <v>1</v>
      </c>
      <c r="C677">
        <v>3109.44</v>
      </c>
      <c r="F677" s="16"/>
      <c r="G677" s="10"/>
    </row>
    <row r="678" spans="1:7" x14ac:dyDescent="0.45">
      <c r="A678" s="16">
        <v>1980</v>
      </c>
      <c r="B678">
        <v>1</v>
      </c>
      <c r="C678">
        <v>403.98</v>
      </c>
      <c r="F678" s="16"/>
      <c r="G678" s="10"/>
    </row>
    <row r="679" spans="1:7" x14ac:dyDescent="0.45">
      <c r="A679" s="16">
        <v>1983</v>
      </c>
      <c r="B679">
        <v>1</v>
      </c>
      <c r="C679">
        <v>1582.75</v>
      </c>
      <c r="F679" s="16"/>
      <c r="G679" s="10"/>
    </row>
    <row r="680" spans="1:7" x14ac:dyDescent="0.45">
      <c r="A680" s="16">
        <v>1984</v>
      </c>
      <c r="B680">
        <v>2</v>
      </c>
      <c r="C680">
        <v>8955.7099999999991</v>
      </c>
      <c r="F680" s="16"/>
      <c r="G680" s="10"/>
    </row>
    <row r="681" spans="1:7" x14ac:dyDescent="0.45">
      <c r="A681" s="16">
        <v>1985</v>
      </c>
      <c r="B681">
        <v>1</v>
      </c>
      <c r="C681">
        <v>18649.650000000001</v>
      </c>
      <c r="F681" s="16"/>
      <c r="G681" s="10"/>
    </row>
    <row r="682" spans="1:7" x14ac:dyDescent="0.45">
      <c r="A682" s="16">
        <v>1986</v>
      </c>
      <c r="B682">
        <v>2</v>
      </c>
      <c r="C682">
        <v>15469.9</v>
      </c>
      <c r="F682" s="16"/>
      <c r="G682" s="10"/>
    </row>
    <row r="683" spans="1:7" x14ac:dyDescent="0.45">
      <c r="A683" s="16">
        <v>1987</v>
      </c>
      <c r="B683">
        <v>3</v>
      </c>
      <c r="C683">
        <v>34030.269999999997</v>
      </c>
      <c r="F683" s="16"/>
      <c r="G683" s="10"/>
    </row>
    <row r="684" spans="1:7" x14ac:dyDescent="0.45">
      <c r="A684" s="16">
        <v>1988</v>
      </c>
      <c r="B684">
        <v>2</v>
      </c>
      <c r="C684">
        <v>7208.5</v>
      </c>
      <c r="F684" s="16"/>
      <c r="G684" s="10"/>
    </row>
    <row r="685" spans="1:7" x14ac:dyDescent="0.45">
      <c r="A685" s="16">
        <v>1989</v>
      </c>
      <c r="B685">
        <v>2</v>
      </c>
      <c r="C685">
        <v>17171.7</v>
      </c>
      <c r="F685" s="16"/>
      <c r="G685" s="10"/>
    </row>
    <row r="686" spans="1:7" x14ac:dyDescent="0.45">
      <c r="A686" s="16">
        <v>1990</v>
      </c>
      <c r="B686">
        <v>2</v>
      </c>
      <c r="C686">
        <v>6493.68</v>
      </c>
      <c r="F686" s="16"/>
      <c r="G686" s="10"/>
    </row>
    <row r="687" spans="1:7" x14ac:dyDescent="0.45">
      <c r="A687" s="16">
        <v>1991</v>
      </c>
      <c r="B687">
        <v>1</v>
      </c>
      <c r="C687">
        <v>9296.68</v>
      </c>
      <c r="F687" s="16"/>
      <c r="G687" s="10"/>
    </row>
    <row r="688" spans="1:7" x14ac:dyDescent="0.45">
      <c r="A688" s="16">
        <v>1992</v>
      </c>
      <c r="B688">
        <v>4</v>
      </c>
      <c r="C688">
        <v>23745.41</v>
      </c>
      <c r="F688" s="16"/>
      <c r="G688" s="10"/>
    </row>
    <row r="689" spans="1:7" x14ac:dyDescent="0.45">
      <c r="A689" s="16">
        <v>1994</v>
      </c>
      <c r="B689">
        <v>1</v>
      </c>
      <c r="C689">
        <v>3683.48</v>
      </c>
      <c r="F689" s="16"/>
      <c r="G689" s="10"/>
    </row>
    <row r="690" spans="1:7" x14ac:dyDescent="0.45">
      <c r="A690" s="16">
        <v>1995</v>
      </c>
      <c r="B690">
        <v>1</v>
      </c>
      <c r="C690">
        <v>4263.28</v>
      </c>
      <c r="F690" s="16"/>
      <c r="G690" s="10"/>
    </row>
    <row r="691" spans="1:7" x14ac:dyDescent="0.45">
      <c r="A691" s="16">
        <v>1996</v>
      </c>
      <c r="B691">
        <v>1</v>
      </c>
      <c r="C691">
        <v>18246.36</v>
      </c>
      <c r="F691" s="16"/>
      <c r="G691" s="10"/>
    </row>
    <row r="692" spans="1:7" x14ac:dyDescent="0.45">
      <c r="A692" s="16">
        <v>1997</v>
      </c>
      <c r="B692">
        <v>1</v>
      </c>
      <c r="C692">
        <v>12950.88</v>
      </c>
      <c r="F692" s="16"/>
      <c r="G692" s="10"/>
    </row>
    <row r="693" spans="1:7" x14ac:dyDescent="0.45">
      <c r="A693" s="16">
        <v>1999</v>
      </c>
      <c r="B693">
        <v>1</v>
      </c>
      <c r="C693">
        <v>1071.74</v>
      </c>
      <c r="F693" s="16"/>
      <c r="G693" s="10"/>
    </row>
    <row r="694" spans="1:7" x14ac:dyDescent="0.45">
      <c r="A694" s="16">
        <v>2000</v>
      </c>
      <c r="B694">
        <v>1</v>
      </c>
      <c r="C694">
        <v>1120.04</v>
      </c>
      <c r="F694" s="16"/>
      <c r="G694" s="10"/>
    </row>
    <row r="695" spans="1:7" x14ac:dyDescent="0.45">
      <c r="A695" s="16">
        <v>2001</v>
      </c>
      <c r="B695">
        <v>2</v>
      </c>
      <c r="C695">
        <v>17168.78</v>
      </c>
      <c r="F695" s="16"/>
      <c r="G695" s="10"/>
    </row>
    <row r="696" spans="1:7" x14ac:dyDescent="0.45">
      <c r="A696" s="16">
        <v>2003</v>
      </c>
      <c r="B696">
        <v>1</v>
      </c>
      <c r="C696">
        <v>4180.95</v>
      </c>
      <c r="F696" s="16"/>
      <c r="G696" s="10"/>
    </row>
    <row r="697" spans="1:7" x14ac:dyDescent="0.45">
      <c r="A697" s="16">
        <v>2004</v>
      </c>
      <c r="B697">
        <v>1</v>
      </c>
      <c r="C697">
        <v>14421.81</v>
      </c>
      <c r="F697" s="16"/>
      <c r="G697" s="10"/>
    </row>
    <row r="698" spans="1:7" x14ac:dyDescent="0.45">
      <c r="A698" s="16">
        <v>2007</v>
      </c>
      <c r="B698">
        <v>2</v>
      </c>
      <c r="C698">
        <v>8927.33</v>
      </c>
      <c r="F698" s="16"/>
      <c r="G698" s="10"/>
    </row>
    <row r="699" spans="1:7" x14ac:dyDescent="0.45">
      <c r="A699" s="16">
        <v>2008</v>
      </c>
      <c r="B699">
        <v>2</v>
      </c>
      <c r="C699">
        <v>21751.5</v>
      </c>
      <c r="F699" s="16"/>
      <c r="G699" s="10"/>
    </row>
    <row r="700" spans="1:7" x14ac:dyDescent="0.45">
      <c r="A700" s="16">
        <v>2009</v>
      </c>
      <c r="B700">
        <v>1</v>
      </c>
      <c r="C700">
        <v>2190.54</v>
      </c>
      <c r="F700" s="16"/>
      <c r="G700" s="10"/>
    </row>
    <row r="701" spans="1:7" x14ac:dyDescent="0.45">
      <c r="A701" s="16">
        <v>2012</v>
      </c>
      <c r="B701">
        <v>2</v>
      </c>
      <c r="C701">
        <v>7061.4</v>
      </c>
      <c r="F701" s="16"/>
      <c r="G701" s="10"/>
    </row>
    <row r="702" spans="1:7" x14ac:dyDescent="0.45">
      <c r="A702" s="16">
        <v>2013</v>
      </c>
      <c r="B702">
        <v>2</v>
      </c>
      <c r="C702">
        <v>11384.17</v>
      </c>
      <c r="F702" s="16"/>
      <c r="G702" s="10"/>
    </row>
    <row r="703" spans="1:7" x14ac:dyDescent="0.45">
      <c r="A703" s="16">
        <v>2014</v>
      </c>
      <c r="B703">
        <v>2</v>
      </c>
      <c r="C703">
        <v>8181.07</v>
      </c>
      <c r="F703" s="16"/>
      <c r="G703" s="10"/>
    </row>
    <row r="704" spans="1:7" x14ac:dyDescent="0.45">
      <c r="A704" s="16">
        <v>2015</v>
      </c>
      <c r="B704">
        <v>3</v>
      </c>
      <c r="C704">
        <v>7871.46</v>
      </c>
      <c r="F704" s="16"/>
      <c r="G704" s="10"/>
    </row>
    <row r="705" spans="1:7" x14ac:dyDescent="0.45">
      <c r="A705" s="16">
        <v>2016</v>
      </c>
      <c r="B705">
        <v>3</v>
      </c>
      <c r="C705">
        <v>25462.49</v>
      </c>
      <c r="F705" s="16"/>
      <c r="G705" s="10"/>
    </row>
    <row r="706" spans="1:7" x14ac:dyDescent="0.45">
      <c r="A706" s="16">
        <v>2017</v>
      </c>
      <c r="B706">
        <v>1</v>
      </c>
      <c r="C706">
        <v>14303.61</v>
      </c>
      <c r="F706" s="16"/>
      <c r="G706" s="10"/>
    </row>
    <row r="707" spans="1:7" x14ac:dyDescent="0.45">
      <c r="A707" s="16">
        <v>2018</v>
      </c>
      <c r="B707">
        <v>1</v>
      </c>
      <c r="C707">
        <v>3903.9</v>
      </c>
      <c r="F707" s="16"/>
      <c r="G707" s="10"/>
    </row>
    <row r="708" spans="1:7" x14ac:dyDescent="0.45">
      <c r="A708" s="16">
        <v>2019</v>
      </c>
      <c r="B708">
        <v>2</v>
      </c>
      <c r="C708">
        <v>13478.29</v>
      </c>
      <c r="F708" s="16"/>
      <c r="G708" s="10"/>
    </row>
    <row r="709" spans="1:7" x14ac:dyDescent="0.45">
      <c r="A709" s="16">
        <v>2021</v>
      </c>
      <c r="B709">
        <v>1</v>
      </c>
      <c r="C709">
        <v>6330.25</v>
      </c>
      <c r="F709" s="16"/>
      <c r="G709" s="10"/>
    </row>
    <row r="710" spans="1:7" x14ac:dyDescent="0.45">
      <c r="A710" s="16">
        <v>2025</v>
      </c>
      <c r="B710">
        <v>1</v>
      </c>
      <c r="C710">
        <v>1314.18</v>
      </c>
      <c r="F710" s="16"/>
      <c r="G710" s="10"/>
    </row>
    <row r="711" spans="1:7" x14ac:dyDescent="0.45">
      <c r="A711" s="16">
        <v>2028</v>
      </c>
      <c r="B711">
        <v>1</v>
      </c>
      <c r="C711">
        <v>2167.42</v>
      </c>
      <c r="F711" s="16"/>
      <c r="G711" s="10"/>
    </row>
    <row r="712" spans="1:7" x14ac:dyDescent="0.45">
      <c r="A712" s="16">
        <v>2029</v>
      </c>
      <c r="B712">
        <v>1</v>
      </c>
      <c r="C712">
        <v>4843.75</v>
      </c>
      <c r="F712" s="16"/>
      <c r="G712" s="10"/>
    </row>
    <row r="713" spans="1:7" x14ac:dyDescent="0.45">
      <c r="A713" s="16">
        <v>2030</v>
      </c>
      <c r="B713">
        <v>3</v>
      </c>
      <c r="C713">
        <v>40157.910000000003</v>
      </c>
      <c r="F713" s="16"/>
      <c r="G713" s="10"/>
    </row>
    <row r="714" spans="1:7" x14ac:dyDescent="0.45">
      <c r="A714" s="16">
        <v>2031</v>
      </c>
      <c r="B714">
        <v>1</v>
      </c>
      <c r="C714">
        <v>3372.9</v>
      </c>
      <c r="F714" s="16"/>
      <c r="G714" s="10"/>
    </row>
    <row r="715" spans="1:7" x14ac:dyDescent="0.45">
      <c r="A715" s="16">
        <v>2032</v>
      </c>
      <c r="B715">
        <v>2</v>
      </c>
      <c r="C715">
        <v>32578.34</v>
      </c>
      <c r="F715" s="16"/>
      <c r="G715" s="10"/>
    </row>
    <row r="716" spans="1:7" x14ac:dyDescent="0.45">
      <c r="A716" s="16">
        <v>2033</v>
      </c>
      <c r="B716">
        <v>1</v>
      </c>
      <c r="C716">
        <v>5598.34</v>
      </c>
      <c r="F716" s="16"/>
      <c r="G716" s="10"/>
    </row>
    <row r="717" spans="1:7" x14ac:dyDescent="0.45">
      <c r="A717" s="16">
        <v>2036</v>
      </c>
      <c r="B717">
        <v>2</v>
      </c>
      <c r="C717">
        <v>10155.450000000001</v>
      </c>
      <c r="F717" s="16"/>
      <c r="G717" s="10"/>
    </row>
    <row r="718" spans="1:7" x14ac:dyDescent="0.45">
      <c r="A718" s="16">
        <v>2037</v>
      </c>
      <c r="B718">
        <v>1</v>
      </c>
      <c r="C718">
        <v>1186.3</v>
      </c>
      <c r="F718" s="16"/>
      <c r="G718" s="10"/>
    </row>
    <row r="719" spans="1:7" x14ac:dyDescent="0.45">
      <c r="A719" s="16">
        <v>2040</v>
      </c>
      <c r="B719">
        <v>3</v>
      </c>
      <c r="C719">
        <v>16976.91</v>
      </c>
      <c r="F719" s="16"/>
      <c r="G719" s="10"/>
    </row>
    <row r="720" spans="1:7" x14ac:dyDescent="0.45">
      <c r="A720" s="16">
        <v>2041</v>
      </c>
      <c r="B720">
        <v>1</v>
      </c>
      <c r="C720">
        <v>1734.86</v>
      </c>
      <c r="F720" s="16"/>
      <c r="G720" s="10"/>
    </row>
    <row r="721" spans="1:7" x14ac:dyDescent="0.45">
      <c r="A721" s="16">
        <v>2044</v>
      </c>
      <c r="B721">
        <v>1</v>
      </c>
      <c r="C721">
        <v>9800.86</v>
      </c>
      <c r="F721" s="16"/>
      <c r="G721" s="10"/>
    </row>
    <row r="722" spans="1:7" x14ac:dyDescent="0.45">
      <c r="A722" s="16">
        <v>2045</v>
      </c>
      <c r="B722">
        <v>2</v>
      </c>
      <c r="C722">
        <v>10288.16</v>
      </c>
      <c r="F722" s="16"/>
      <c r="G722" s="10"/>
    </row>
    <row r="723" spans="1:7" x14ac:dyDescent="0.45">
      <c r="A723" s="16">
        <v>2046</v>
      </c>
      <c r="B723">
        <v>1</v>
      </c>
      <c r="C723">
        <v>3241.67</v>
      </c>
      <c r="F723" s="16"/>
      <c r="G723" s="10"/>
    </row>
    <row r="724" spans="1:7" x14ac:dyDescent="0.45">
      <c r="A724" s="16">
        <v>2048</v>
      </c>
      <c r="B724">
        <v>2</v>
      </c>
      <c r="C724">
        <v>21252.66</v>
      </c>
      <c r="F724" s="16"/>
      <c r="G724" s="10"/>
    </row>
    <row r="725" spans="1:7" x14ac:dyDescent="0.45">
      <c r="A725" s="16">
        <v>2049</v>
      </c>
      <c r="B725">
        <v>1</v>
      </c>
      <c r="C725">
        <v>2883.42</v>
      </c>
      <c r="F725" s="16"/>
      <c r="G725" s="10"/>
    </row>
    <row r="726" spans="1:7" x14ac:dyDescent="0.45">
      <c r="A726" s="16">
        <v>2050</v>
      </c>
      <c r="B726">
        <v>2</v>
      </c>
      <c r="C726">
        <v>9051.18</v>
      </c>
      <c r="F726" s="16"/>
      <c r="G726" s="10"/>
    </row>
    <row r="727" spans="1:7" x14ac:dyDescent="0.45">
      <c r="A727" s="16">
        <v>2051</v>
      </c>
      <c r="B727">
        <v>1</v>
      </c>
      <c r="C727">
        <v>511.66</v>
      </c>
      <c r="F727" s="16"/>
      <c r="G727" s="10"/>
    </row>
    <row r="728" spans="1:7" x14ac:dyDescent="0.45">
      <c r="A728" s="16">
        <v>2054</v>
      </c>
      <c r="B728">
        <v>3</v>
      </c>
      <c r="C728">
        <v>30317.9</v>
      </c>
      <c r="F728" s="16"/>
      <c r="G728" s="10"/>
    </row>
    <row r="729" spans="1:7" x14ac:dyDescent="0.45">
      <c r="A729" s="16">
        <v>2055</v>
      </c>
      <c r="B729">
        <v>1</v>
      </c>
      <c r="C729">
        <v>4086.94</v>
      </c>
      <c r="F729" s="16"/>
      <c r="G729" s="10"/>
    </row>
    <row r="730" spans="1:7" x14ac:dyDescent="0.45">
      <c r="A730" s="16">
        <v>2058</v>
      </c>
      <c r="B730">
        <v>3</v>
      </c>
      <c r="C730">
        <v>22807.8</v>
      </c>
      <c r="F730" s="16"/>
      <c r="G730" s="10"/>
    </row>
    <row r="731" spans="1:7" x14ac:dyDescent="0.45">
      <c r="A731" s="16">
        <v>2059</v>
      </c>
      <c r="B731">
        <v>1</v>
      </c>
      <c r="C731">
        <v>11333.2</v>
      </c>
      <c r="F731" s="16"/>
      <c r="G731" s="10"/>
    </row>
    <row r="732" spans="1:7" x14ac:dyDescent="0.45">
      <c r="A732" s="16">
        <v>2060</v>
      </c>
      <c r="B732">
        <v>1</v>
      </c>
      <c r="C732">
        <v>6607.77</v>
      </c>
      <c r="F732" s="16"/>
      <c r="G732" s="10"/>
    </row>
    <row r="733" spans="1:7" x14ac:dyDescent="0.45">
      <c r="A733" s="16">
        <v>2062</v>
      </c>
      <c r="B733">
        <v>2</v>
      </c>
      <c r="C733">
        <v>12197.62</v>
      </c>
      <c r="F733" s="16"/>
      <c r="G733" s="10"/>
    </row>
    <row r="734" spans="1:7" x14ac:dyDescent="0.45">
      <c r="A734" s="16">
        <v>2063</v>
      </c>
      <c r="B734">
        <v>1</v>
      </c>
      <c r="C734">
        <v>3846.32</v>
      </c>
      <c r="F734" s="16"/>
      <c r="G734" s="10"/>
    </row>
    <row r="735" spans="1:7" x14ac:dyDescent="0.45">
      <c r="A735" s="16">
        <v>2065</v>
      </c>
      <c r="B735">
        <v>1</v>
      </c>
      <c r="C735">
        <v>7943.84</v>
      </c>
      <c r="F735" s="16"/>
      <c r="G735" s="10"/>
    </row>
    <row r="736" spans="1:7" x14ac:dyDescent="0.45">
      <c r="A736" s="16">
        <v>2066</v>
      </c>
      <c r="B736">
        <v>1</v>
      </c>
      <c r="C736">
        <v>15439.04</v>
      </c>
      <c r="F736" s="16"/>
      <c r="G736" s="10"/>
    </row>
    <row r="737" spans="1:7" x14ac:dyDescent="0.45">
      <c r="A737" s="16">
        <v>2067</v>
      </c>
      <c r="B737">
        <v>2</v>
      </c>
      <c r="C737">
        <v>3970.41</v>
      </c>
      <c r="F737" s="16"/>
      <c r="G737" s="10"/>
    </row>
    <row r="738" spans="1:7" x14ac:dyDescent="0.45">
      <c r="A738" s="16">
        <v>2068</v>
      </c>
      <c r="B738">
        <v>1</v>
      </c>
      <c r="C738">
        <v>4678.96</v>
      </c>
      <c r="F738" s="16"/>
      <c r="G738" s="10"/>
    </row>
    <row r="739" spans="1:7" x14ac:dyDescent="0.45">
      <c r="A739" s="16">
        <v>2069</v>
      </c>
      <c r="B739">
        <v>2</v>
      </c>
      <c r="C739">
        <v>3223.44</v>
      </c>
      <c r="F739" s="16"/>
      <c r="G739" s="10"/>
    </row>
    <row r="740" spans="1:7" x14ac:dyDescent="0.45">
      <c r="A740" s="16">
        <v>2070</v>
      </c>
      <c r="B740">
        <v>2</v>
      </c>
      <c r="C740">
        <v>19130.91</v>
      </c>
      <c r="F740" s="16"/>
      <c r="G740" s="10"/>
    </row>
    <row r="741" spans="1:7" x14ac:dyDescent="0.45">
      <c r="A741" s="16">
        <v>2072</v>
      </c>
      <c r="B741">
        <v>2</v>
      </c>
      <c r="C741">
        <v>14342.5</v>
      </c>
      <c r="F741" s="16"/>
      <c r="G741" s="10"/>
    </row>
    <row r="742" spans="1:7" x14ac:dyDescent="0.45">
      <c r="A742" s="16">
        <v>2073</v>
      </c>
      <c r="B742">
        <v>2</v>
      </c>
      <c r="C742">
        <v>6845.28</v>
      </c>
      <c r="F742" s="16"/>
      <c r="G742" s="10"/>
    </row>
    <row r="743" spans="1:7" x14ac:dyDescent="0.45">
      <c r="A743" s="16">
        <v>2074</v>
      </c>
      <c r="B743">
        <v>3</v>
      </c>
      <c r="C743">
        <v>23953.94</v>
      </c>
      <c r="F743" s="16"/>
      <c r="G743" s="10"/>
    </row>
    <row r="744" spans="1:7" x14ac:dyDescent="0.45">
      <c r="A744" s="16">
        <v>2075</v>
      </c>
      <c r="B744">
        <v>3</v>
      </c>
      <c r="C744">
        <v>40994.660000000003</v>
      </c>
      <c r="F744" s="16"/>
      <c r="G744" s="10"/>
    </row>
    <row r="745" spans="1:7" x14ac:dyDescent="0.45">
      <c r="A745" s="16">
        <v>2077</v>
      </c>
      <c r="B745">
        <v>1</v>
      </c>
      <c r="C745">
        <v>9772.1200000000008</v>
      </c>
      <c r="F745" s="16"/>
      <c r="G745" s="10"/>
    </row>
    <row r="746" spans="1:7" x14ac:dyDescent="0.45">
      <c r="A746" s="16">
        <v>2079</v>
      </c>
      <c r="B746">
        <v>4</v>
      </c>
      <c r="C746">
        <v>14805.27</v>
      </c>
      <c r="F746" s="16"/>
      <c r="G746" s="10"/>
    </row>
    <row r="747" spans="1:7" x14ac:dyDescent="0.45">
      <c r="A747" s="16">
        <v>2080</v>
      </c>
      <c r="B747">
        <v>1</v>
      </c>
      <c r="C747">
        <v>22094.65</v>
      </c>
      <c r="F747" s="16"/>
      <c r="G747" s="10"/>
    </row>
    <row r="748" spans="1:7" x14ac:dyDescent="0.45">
      <c r="A748" s="16">
        <v>2081</v>
      </c>
      <c r="B748">
        <v>2</v>
      </c>
      <c r="C748">
        <v>11339.15</v>
      </c>
      <c r="F748" s="16"/>
      <c r="G748" s="10"/>
    </row>
    <row r="749" spans="1:7" x14ac:dyDescent="0.45">
      <c r="A749" s="16">
        <v>2088</v>
      </c>
      <c r="B749">
        <v>2</v>
      </c>
      <c r="C749">
        <v>21320.94</v>
      </c>
      <c r="F749" s="16"/>
      <c r="G749" s="10"/>
    </row>
    <row r="750" spans="1:7" x14ac:dyDescent="0.45">
      <c r="A750" s="16">
        <v>2089</v>
      </c>
      <c r="B750">
        <v>1</v>
      </c>
      <c r="C750">
        <v>9065.58</v>
      </c>
      <c r="F750" s="16"/>
      <c r="G750" s="10"/>
    </row>
    <row r="751" spans="1:7" x14ac:dyDescent="0.45">
      <c r="A751" s="16">
        <v>2093</v>
      </c>
      <c r="B751">
        <v>2</v>
      </c>
      <c r="C751">
        <v>14237.71</v>
      </c>
      <c r="F751" s="16"/>
      <c r="G751" s="10"/>
    </row>
    <row r="752" spans="1:7" x14ac:dyDescent="0.45">
      <c r="A752" s="16">
        <v>2094</v>
      </c>
      <c r="B752">
        <v>2</v>
      </c>
      <c r="C752">
        <v>22945.06</v>
      </c>
      <c r="F752" s="16"/>
      <c r="G752" s="10"/>
    </row>
    <row r="753" spans="1:7" x14ac:dyDescent="0.45">
      <c r="A753" s="16">
        <v>2095</v>
      </c>
      <c r="B753">
        <v>2</v>
      </c>
      <c r="C753">
        <v>4087.99</v>
      </c>
      <c r="F753" s="16"/>
      <c r="G753" s="10"/>
    </row>
    <row r="754" spans="1:7" x14ac:dyDescent="0.45">
      <c r="A754" s="16">
        <v>2096</v>
      </c>
      <c r="B754">
        <v>2</v>
      </c>
      <c r="C754">
        <v>17710.59</v>
      </c>
      <c r="F754" s="16"/>
      <c r="G754" s="10"/>
    </row>
    <row r="755" spans="1:7" x14ac:dyDescent="0.45">
      <c r="A755" s="16">
        <v>2098</v>
      </c>
      <c r="B755">
        <v>5</v>
      </c>
      <c r="C755">
        <v>54755.85</v>
      </c>
      <c r="F755" s="16"/>
      <c r="G755" s="10"/>
    </row>
    <row r="756" spans="1:7" x14ac:dyDescent="0.45">
      <c r="A756" s="16">
        <v>2099</v>
      </c>
      <c r="B756">
        <v>1</v>
      </c>
      <c r="C756">
        <v>18848.12</v>
      </c>
      <c r="F756" s="16"/>
      <c r="G756" s="10"/>
    </row>
    <row r="757" spans="1:7" x14ac:dyDescent="0.45">
      <c r="A757" s="16">
        <v>2100</v>
      </c>
      <c r="B757">
        <v>2</v>
      </c>
      <c r="C757">
        <v>21906.95</v>
      </c>
      <c r="F757" s="16"/>
      <c r="G757" s="10"/>
    </row>
    <row r="758" spans="1:7" x14ac:dyDescent="0.45">
      <c r="A758" s="16">
        <v>2101</v>
      </c>
      <c r="B758">
        <v>1</v>
      </c>
      <c r="C758">
        <v>18555.400000000001</v>
      </c>
      <c r="F758" s="16"/>
      <c r="G758" s="10"/>
    </row>
    <row r="759" spans="1:7" x14ac:dyDescent="0.45">
      <c r="A759" s="16">
        <v>2102</v>
      </c>
      <c r="B759">
        <v>2</v>
      </c>
      <c r="C759">
        <v>8045.53</v>
      </c>
      <c r="F759" s="16"/>
      <c r="G759" s="10"/>
    </row>
    <row r="760" spans="1:7" x14ac:dyDescent="0.45">
      <c r="A760" s="16">
        <v>2103</v>
      </c>
      <c r="B760">
        <v>1</v>
      </c>
      <c r="C760">
        <v>1520.34</v>
      </c>
      <c r="F760" s="16"/>
      <c r="G760" s="10"/>
    </row>
    <row r="761" spans="1:7" x14ac:dyDescent="0.45">
      <c r="A761" s="16">
        <v>2104</v>
      </c>
      <c r="B761">
        <v>3</v>
      </c>
      <c r="C761">
        <v>15235.74</v>
      </c>
      <c r="F761" s="16"/>
      <c r="G761" s="10"/>
    </row>
    <row r="762" spans="1:7" x14ac:dyDescent="0.45">
      <c r="A762" s="16">
        <v>2105</v>
      </c>
      <c r="B762">
        <v>2</v>
      </c>
      <c r="C762">
        <v>14847.22</v>
      </c>
      <c r="F762" s="16"/>
      <c r="G762" s="10"/>
    </row>
    <row r="763" spans="1:7" x14ac:dyDescent="0.45">
      <c r="A763" s="16">
        <v>2106</v>
      </c>
      <c r="B763">
        <v>1</v>
      </c>
      <c r="C763">
        <v>758.52</v>
      </c>
      <c r="F763" s="16"/>
      <c r="G763" s="10"/>
    </row>
    <row r="764" spans="1:7" x14ac:dyDescent="0.45">
      <c r="A764" s="16">
        <v>2108</v>
      </c>
      <c r="B764">
        <v>1</v>
      </c>
      <c r="C764">
        <v>1584.59</v>
      </c>
      <c r="F764" s="16"/>
      <c r="G764" s="10"/>
    </row>
    <row r="765" spans="1:7" x14ac:dyDescent="0.45">
      <c r="A765" s="16">
        <v>2109</v>
      </c>
      <c r="B765">
        <v>2</v>
      </c>
      <c r="C765">
        <v>3515.87</v>
      </c>
      <c r="F765" s="16"/>
      <c r="G765" s="10"/>
    </row>
    <row r="766" spans="1:7" x14ac:dyDescent="0.45">
      <c r="A766" s="16">
        <v>2110</v>
      </c>
      <c r="B766">
        <v>1</v>
      </c>
      <c r="C766">
        <v>14854.36</v>
      </c>
      <c r="F766" s="16"/>
      <c r="G766" s="10"/>
    </row>
    <row r="767" spans="1:7" x14ac:dyDescent="0.45">
      <c r="A767" s="16">
        <v>2115</v>
      </c>
      <c r="B767">
        <v>1</v>
      </c>
      <c r="C767">
        <v>14889.25</v>
      </c>
      <c r="F767" s="16"/>
      <c r="G767" s="10"/>
    </row>
    <row r="768" spans="1:7" x14ac:dyDescent="0.45">
      <c r="A768" s="16">
        <v>2116</v>
      </c>
      <c r="B768">
        <v>2</v>
      </c>
      <c r="C768">
        <v>19231.46</v>
      </c>
      <c r="F768" s="16"/>
      <c r="G768" s="10"/>
    </row>
    <row r="769" spans="1:7" x14ac:dyDescent="0.45">
      <c r="A769" s="16">
        <v>2117</v>
      </c>
      <c r="B769">
        <v>1</v>
      </c>
      <c r="C769">
        <v>8204.2000000000007</v>
      </c>
      <c r="F769" s="16"/>
      <c r="G769" s="10"/>
    </row>
    <row r="770" spans="1:7" x14ac:dyDescent="0.45">
      <c r="A770" s="16">
        <v>2118</v>
      </c>
      <c r="B770">
        <v>2</v>
      </c>
      <c r="C770">
        <v>14189.63</v>
      </c>
      <c r="F770" s="16"/>
      <c r="G770" s="10"/>
    </row>
    <row r="771" spans="1:7" x14ac:dyDescent="0.45">
      <c r="A771" s="16">
        <v>2120</v>
      </c>
      <c r="B771">
        <v>1</v>
      </c>
      <c r="C771">
        <v>10555.52</v>
      </c>
      <c r="F771" s="16"/>
      <c r="G771" s="10"/>
    </row>
    <row r="772" spans="1:7" x14ac:dyDescent="0.45">
      <c r="A772" s="16">
        <v>2122</v>
      </c>
      <c r="B772">
        <v>1</v>
      </c>
      <c r="C772">
        <v>4844.91</v>
      </c>
      <c r="F772" s="16"/>
      <c r="G772" s="10"/>
    </row>
    <row r="773" spans="1:7" x14ac:dyDescent="0.45">
      <c r="A773" s="16">
        <v>2124</v>
      </c>
      <c r="B773">
        <v>3</v>
      </c>
      <c r="C773">
        <v>37911.15</v>
      </c>
      <c r="F773" s="16"/>
      <c r="G773" s="10"/>
    </row>
    <row r="774" spans="1:7" x14ac:dyDescent="0.45">
      <c r="A774" s="16">
        <v>2125</v>
      </c>
      <c r="B774">
        <v>3</v>
      </c>
      <c r="C774">
        <v>30652.68</v>
      </c>
      <c r="F774" s="16"/>
      <c r="G774" s="10"/>
    </row>
    <row r="775" spans="1:7" x14ac:dyDescent="0.45">
      <c r="A775" s="16">
        <v>2126</v>
      </c>
      <c r="B775">
        <v>1</v>
      </c>
      <c r="C775">
        <v>3935.28</v>
      </c>
      <c r="F775" s="16"/>
      <c r="G775" s="10"/>
    </row>
    <row r="776" spans="1:7" x14ac:dyDescent="0.45">
      <c r="A776" s="16">
        <v>2128</v>
      </c>
      <c r="B776">
        <v>1</v>
      </c>
      <c r="C776">
        <v>7099.14</v>
      </c>
      <c r="F776" s="16"/>
      <c r="G776" s="10"/>
    </row>
    <row r="777" spans="1:7" x14ac:dyDescent="0.45">
      <c r="A777" s="16">
        <v>2129</v>
      </c>
      <c r="B777">
        <v>4</v>
      </c>
      <c r="C777">
        <v>31240.21</v>
      </c>
      <c r="F777" s="16"/>
      <c r="G777" s="10"/>
    </row>
    <row r="778" spans="1:7" x14ac:dyDescent="0.45">
      <c r="A778" s="16">
        <v>2130</v>
      </c>
      <c r="B778">
        <v>1</v>
      </c>
      <c r="C778">
        <v>1566.44</v>
      </c>
      <c r="F778" s="16"/>
      <c r="G778" s="10"/>
    </row>
    <row r="779" spans="1:7" x14ac:dyDescent="0.45">
      <c r="A779" s="16">
        <v>2131</v>
      </c>
      <c r="B779">
        <v>1</v>
      </c>
      <c r="C779">
        <v>3247.24</v>
      </c>
      <c r="F779" s="16"/>
      <c r="G779" s="10"/>
    </row>
    <row r="780" spans="1:7" x14ac:dyDescent="0.45">
      <c r="A780" s="16">
        <v>2132</v>
      </c>
      <c r="B780">
        <v>2</v>
      </c>
      <c r="C780">
        <v>20141.060000000001</v>
      </c>
      <c r="F780" s="16"/>
      <c r="G780" s="10"/>
    </row>
    <row r="781" spans="1:7" x14ac:dyDescent="0.45">
      <c r="A781" s="16">
        <v>2133</v>
      </c>
      <c r="B781">
        <v>1</v>
      </c>
      <c r="C781">
        <v>4432.12</v>
      </c>
      <c r="F781" s="16"/>
      <c r="G781" s="10"/>
    </row>
    <row r="782" spans="1:7" x14ac:dyDescent="0.45">
      <c r="A782" s="16">
        <v>2134</v>
      </c>
      <c r="B782">
        <v>2</v>
      </c>
      <c r="C782">
        <v>20409.52</v>
      </c>
      <c r="F782" s="16"/>
      <c r="G782" s="10"/>
    </row>
    <row r="783" spans="1:7" x14ac:dyDescent="0.45">
      <c r="A783" s="16">
        <v>2135</v>
      </c>
      <c r="B783">
        <v>1</v>
      </c>
      <c r="C783">
        <v>14072.88</v>
      </c>
      <c r="F783" s="16"/>
      <c r="G783" s="10"/>
    </row>
    <row r="784" spans="1:7" x14ac:dyDescent="0.45">
      <c r="A784" s="16">
        <v>2136</v>
      </c>
      <c r="B784">
        <v>2</v>
      </c>
      <c r="C784">
        <v>22826.11</v>
      </c>
      <c r="F784" s="16"/>
      <c r="G784" s="10"/>
    </row>
    <row r="785" spans="1:7" x14ac:dyDescent="0.45">
      <c r="A785" s="16">
        <v>2137</v>
      </c>
      <c r="B785">
        <v>2</v>
      </c>
      <c r="C785">
        <v>13472.28</v>
      </c>
      <c r="F785" s="16"/>
      <c r="G785" s="10"/>
    </row>
    <row r="786" spans="1:7" x14ac:dyDescent="0.45">
      <c r="A786" s="16">
        <v>2138</v>
      </c>
      <c r="B786">
        <v>1</v>
      </c>
      <c r="C786">
        <v>18274.64</v>
      </c>
      <c r="F786" s="16"/>
      <c r="G786" s="10"/>
    </row>
    <row r="787" spans="1:7" x14ac:dyDescent="0.45">
      <c r="A787" s="16">
        <v>2140</v>
      </c>
      <c r="B787">
        <v>2</v>
      </c>
      <c r="C787">
        <v>10942.71</v>
      </c>
      <c r="F787" s="16"/>
      <c r="G787" s="10"/>
    </row>
    <row r="788" spans="1:7" x14ac:dyDescent="0.45">
      <c r="A788" s="16">
        <v>2141</v>
      </c>
      <c r="B788">
        <v>3</v>
      </c>
      <c r="C788">
        <v>26168.22</v>
      </c>
      <c r="F788" s="16"/>
      <c r="G788" s="10"/>
    </row>
    <row r="789" spans="1:7" x14ac:dyDescent="0.45">
      <c r="A789" s="16">
        <v>2142</v>
      </c>
      <c r="B789">
        <v>1</v>
      </c>
      <c r="C789">
        <v>15776.7</v>
      </c>
      <c r="F789" s="16"/>
      <c r="G789" s="10"/>
    </row>
    <row r="790" spans="1:7" x14ac:dyDescent="0.45">
      <c r="A790" s="16">
        <v>2145</v>
      </c>
      <c r="B790">
        <v>1</v>
      </c>
      <c r="C790">
        <v>8592.9</v>
      </c>
      <c r="F790" s="16"/>
      <c r="G790" s="10"/>
    </row>
    <row r="791" spans="1:7" x14ac:dyDescent="0.45">
      <c r="A791" s="16">
        <v>2146</v>
      </c>
      <c r="B791">
        <v>1</v>
      </c>
      <c r="C791">
        <v>3796.83</v>
      </c>
      <c r="F791" s="16"/>
      <c r="G791" s="10"/>
    </row>
    <row r="792" spans="1:7" x14ac:dyDescent="0.45">
      <c r="A792" s="16">
        <v>2148</v>
      </c>
      <c r="B792">
        <v>1</v>
      </c>
      <c r="C792">
        <v>13007.5</v>
      </c>
      <c r="F792" s="16"/>
      <c r="G792" s="10"/>
    </row>
    <row r="793" spans="1:7" x14ac:dyDescent="0.45">
      <c r="A793" s="16">
        <v>2150</v>
      </c>
      <c r="B793">
        <v>1</v>
      </c>
      <c r="C793">
        <v>18840.72</v>
      </c>
      <c r="F793" s="16"/>
      <c r="G793" s="10"/>
    </row>
    <row r="794" spans="1:7" x14ac:dyDescent="0.45">
      <c r="A794" s="16">
        <v>2151</v>
      </c>
      <c r="B794">
        <v>2</v>
      </c>
      <c r="C794">
        <v>24673.7</v>
      </c>
      <c r="F794" s="16"/>
      <c r="G794" s="10"/>
    </row>
    <row r="795" spans="1:7" x14ac:dyDescent="0.45">
      <c r="A795" s="16">
        <v>2154</v>
      </c>
      <c r="B795">
        <v>1</v>
      </c>
      <c r="C795">
        <v>2582.84</v>
      </c>
      <c r="F795" s="16"/>
      <c r="G795" s="10"/>
    </row>
    <row r="796" spans="1:7" x14ac:dyDescent="0.45">
      <c r="A796" s="16">
        <v>2155</v>
      </c>
      <c r="B796">
        <v>1</v>
      </c>
      <c r="C796">
        <v>17927.88</v>
      </c>
      <c r="F796" s="16"/>
      <c r="G796" s="10"/>
    </row>
    <row r="797" spans="1:7" x14ac:dyDescent="0.45">
      <c r="A797" s="16">
        <v>2156</v>
      </c>
      <c r="B797">
        <v>1</v>
      </c>
      <c r="C797">
        <v>3786.32</v>
      </c>
      <c r="F797" s="16"/>
      <c r="G797" s="10"/>
    </row>
    <row r="798" spans="1:7" x14ac:dyDescent="0.45">
      <c r="A798" s="16">
        <v>2159</v>
      </c>
      <c r="B798">
        <v>3</v>
      </c>
      <c r="C798">
        <v>16925.310000000001</v>
      </c>
      <c r="F798" s="16"/>
      <c r="G798" s="10"/>
    </row>
    <row r="799" spans="1:7" x14ac:dyDescent="0.45">
      <c r="A799" s="16">
        <v>2160</v>
      </c>
      <c r="B799">
        <v>1</v>
      </c>
      <c r="C799">
        <v>9589.2800000000007</v>
      </c>
      <c r="F799" s="16"/>
      <c r="G799" s="10"/>
    </row>
    <row r="800" spans="1:7" x14ac:dyDescent="0.45">
      <c r="A800" s="16">
        <v>2161</v>
      </c>
      <c r="B800">
        <v>2</v>
      </c>
      <c r="C800">
        <v>7355.19</v>
      </c>
      <c r="F800" s="16"/>
      <c r="G800" s="10"/>
    </row>
    <row r="801" spans="1:7" x14ac:dyDescent="0.45">
      <c r="A801" s="16">
        <v>2164</v>
      </c>
      <c r="B801">
        <v>4</v>
      </c>
      <c r="C801">
        <v>23737.27</v>
      </c>
      <c r="F801" s="16"/>
      <c r="G801" s="10"/>
    </row>
    <row r="802" spans="1:7" x14ac:dyDescent="0.45">
      <c r="A802" s="16">
        <v>2165</v>
      </c>
      <c r="B802">
        <v>1</v>
      </c>
      <c r="C802">
        <v>7526.79</v>
      </c>
      <c r="F802" s="16"/>
      <c r="G802" s="10"/>
    </row>
    <row r="803" spans="1:7" x14ac:dyDescent="0.45">
      <c r="A803" s="16">
        <v>2167</v>
      </c>
      <c r="B803">
        <v>2</v>
      </c>
      <c r="C803">
        <v>15042.16</v>
      </c>
      <c r="F803" s="16"/>
      <c r="G803" s="10"/>
    </row>
    <row r="804" spans="1:7" x14ac:dyDescent="0.45">
      <c r="A804" s="16">
        <v>2168</v>
      </c>
      <c r="B804">
        <v>1</v>
      </c>
      <c r="C804">
        <v>5549.74</v>
      </c>
      <c r="F804" s="16"/>
      <c r="G804" s="10"/>
    </row>
    <row r="805" spans="1:7" x14ac:dyDescent="0.45">
      <c r="A805" s="16">
        <v>2169</v>
      </c>
      <c r="B805">
        <v>1</v>
      </c>
      <c r="C805">
        <v>17352.36</v>
      </c>
      <c r="F805" s="16"/>
      <c r="G805" s="10"/>
    </row>
    <row r="806" spans="1:7" x14ac:dyDescent="0.45">
      <c r="A806" s="16">
        <v>2170</v>
      </c>
      <c r="B806">
        <v>1</v>
      </c>
      <c r="C806">
        <v>1019.54</v>
      </c>
      <c r="F806" s="16"/>
      <c r="G806" s="10"/>
    </row>
    <row r="807" spans="1:7" x14ac:dyDescent="0.45">
      <c r="A807" s="16">
        <v>2171</v>
      </c>
      <c r="B807">
        <v>1</v>
      </c>
      <c r="C807">
        <v>19472.099999999999</v>
      </c>
      <c r="F807" s="16"/>
      <c r="G807" s="10"/>
    </row>
    <row r="808" spans="1:7" x14ac:dyDescent="0.45">
      <c r="A808" s="16">
        <v>2172</v>
      </c>
      <c r="B808">
        <v>1</v>
      </c>
      <c r="C808">
        <v>6816.2</v>
      </c>
      <c r="F808" s="16"/>
      <c r="G808" s="10"/>
    </row>
    <row r="809" spans="1:7" x14ac:dyDescent="0.45">
      <c r="A809" s="16">
        <v>2173</v>
      </c>
      <c r="B809">
        <v>1</v>
      </c>
      <c r="C809">
        <v>292.93</v>
      </c>
      <c r="F809" s="16"/>
      <c r="G809" s="10"/>
    </row>
    <row r="810" spans="1:7" x14ac:dyDescent="0.45">
      <c r="A810" s="16">
        <v>2174</v>
      </c>
      <c r="B810">
        <v>2</v>
      </c>
      <c r="C810">
        <v>3798.86</v>
      </c>
      <c r="F810" s="16"/>
      <c r="G810" s="10"/>
    </row>
    <row r="811" spans="1:7" x14ac:dyDescent="0.45">
      <c r="A811" s="16">
        <v>2176</v>
      </c>
      <c r="B811">
        <v>1</v>
      </c>
      <c r="C811">
        <v>6518.66</v>
      </c>
      <c r="F811" s="16"/>
      <c r="G811" s="10"/>
    </row>
    <row r="812" spans="1:7" x14ac:dyDescent="0.45">
      <c r="A812" s="16">
        <v>2177</v>
      </c>
      <c r="B812">
        <v>1</v>
      </c>
      <c r="C812">
        <v>5099.5200000000004</v>
      </c>
      <c r="F812" s="16"/>
      <c r="G812" s="10"/>
    </row>
    <row r="813" spans="1:7" x14ac:dyDescent="0.45">
      <c r="A813" s="16">
        <v>2179</v>
      </c>
      <c r="B813">
        <v>2</v>
      </c>
      <c r="C813">
        <v>18169.8</v>
      </c>
      <c r="F813" s="16"/>
      <c r="G813" s="10"/>
    </row>
    <row r="814" spans="1:7" x14ac:dyDescent="0.45">
      <c r="A814" s="16">
        <v>2181</v>
      </c>
      <c r="B814">
        <v>2</v>
      </c>
      <c r="C814">
        <v>16039.31</v>
      </c>
      <c r="F814" s="16"/>
      <c r="G814" s="10"/>
    </row>
    <row r="815" spans="1:7" x14ac:dyDescent="0.45">
      <c r="A815" s="16">
        <v>2183</v>
      </c>
      <c r="B815">
        <v>1</v>
      </c>
      <c r="C815">
        <v>3406.54</v>
      </c>
      <c r="F815" s="16"/>
      <c r="G815" s="10"/>
    </row>
    <row r="816" spans="1:7" x14ac:dyDescent="0.45">
      <c r="A816" s="16">
        <v>2184</v>
      </c>
      <c r="B816">
        <v>5</v>
      </c>
      <c r="C816">
        <v>49823.38</v>
      </c>
      <c r="F816" s="16"/>
      <c r="G816" s="10"/>
    </row>
    <row r="817" spans="1:7" x14ac:dyDescent="0.45">
      <c r="A817" s="16">
        <v>2185</v>
      </c>
      <c r="B817">
        <v>1</v>
      </c>
      <c r="C817">
        <v>1601.99</v>
      </c>
      <c r="F817" s="16"/>
      <c r="G817" s="10"/>
    </row>
    <row r="818" spans="1:7" x14ac:dyDescent="0.45">
      <c r="A818" s="16">
        <v>2186</v>
      </c>
      <c r="B818">
        <v>2</v>
      </c>
      <c r="C818">
        <v>4277.88</v>
      </c>
      <c r="F818" s="16"/>
      <c r="G818" s="10"/>
    </row>
    <row r="819" spans="1:7" x14ac:dyDescent="0.45">
      <c r="A819" s="16">
        <v>2188</v>
      </c>
      <c r="B819">
        <v>1</v>
      </c>
      <c r="C819">
        <v>1401.3</v>
      </c>
      <c r="F819" s="16"/>
      <c r="G819" s="10"/>
    </row>
    <row r="820" spans="1:7" x14ac:dyDescent="0.45">
      <c r="A820" s="16">
        <v>2189</v>
      </c>
      <c r="B820">
        <v>3</v>
      </c>
      <c r="C820">
        <v>6939.42</v>
      </c>
      <c r="F820" s="16"/>
      <c r="G820" s="10"/>
    </row>
    <row r="821" spans="1:7" x14ac:dyDescent="0.45">
      <c r="A821" s="16">
        <v>2191</v>
      </c>
      <c r="B821">
        <v>3</v>
      </c>
      <c r="C821">
        <v>16299.12</v>
      </c>
      <c r="F821" s="16"/>
      <c r="G821" s="10"/>
    </row>
    <row r="822" spans="1:7" x14ac:dyDescent="0.45">
      <c r="A822" s="16">
        <v>2192</v>
      </c>
      <c r="B822">
        <v>1</v>
      </c>
      <c r="C822">
        <v>244.58</v>
      </c>
      <c r="F822" s="16"/>
      <c r="G822" s="10"/>
    </row>
    <row r="823" spans="1:7" x14ac:dyDescent="0.45">
      <c r="A823" s="16">
        <v>2193</v>
      </c>
      <c r="B823">
        <v>2</v>
      </c>
      <c r="C823">
        <v>19535.28</v>
      </c>
      <c r="F823" s="16"/>
      <c r="G823" s="10"/>
    </row>
    <row r="824" spans="1:7" x14ac:dyDescent="0.45">
      <c r="A824" s="16">
        <v>2195</v>
      </c>
      <c r="B824">
        <v>1</v>
      </c>
      <c r="C824">
        <v>7537.05</v>
      </c>
      <c r="F824" s="16"/>
      <c r="G824" s="10"/>
    </row>
    <row r="825" spans="1:7" x14ac:dyDescent="0.45">
      <c r="A825" s="16">
        <v>2196</v>
      </c>
      <c r="B825">
        <v>2</v>
      </c>
      <c r="C825">
        <v>8107.54</v>
      </c>
      <c r="F825" s="16"/>
      <c r="G825" s="10"/>
    </row>
    <row r="826" spans="1:7" x14ac:dyDescent="0.45">
      <c r="A826" s="16">
        <v>2198</v>
      </c>
      <c r="B826">
        <v>2</v>
      </c>
      <c r="C826">
        <v>18370.22</v>
      </c>
      <c r="F826" s="16"/>
      <c r="G826" s="10"/>
    </row>
    <row r="827" spans="1:7" x14ac:dyDescent="0.45">
      <c r="A827" s="16">
        <v>2200</v>
      </c>
      <c r="B827">
        <v>1</v>
      </c>
      <c r="C827">
        <v>1828.74</v>
      </c>
      <c r="F827" s="16"/>
      <c r="G827" s="10"/>
    </row>
    <row r="828" spans="1:7" x14ac:dyDescent="0.45">
      <c r="A828" s="16">
        <v>2202</v>
      </c>
      <c r="B828">
        <v>1</v>
      </c>
      <c r="C828">
        <v>21441.7</v>
      </c>
      <c r="F828" s="16"/>
      <c r="G828" s="10"/>
    </row>
    <row r="829" spans="1:7" x14ac:dyDescent="0.45">
      <c r="A829" s="16">
        <v>2203</v>
      </c>
      <c r="B829">
        <v>3</v>
      </c>
      <c r="C829">
        <v>7074.4</v>
      </c>
      <c r="F829" s="16"/>
      <c r="G829" s="10"/>
    </row>
    <row r="830" spans="1:7" x14ac:dyDescent="0.45">
      <c r="A830" s="16">
        <v>2204</v>
      </c>
      <c r="B830">
        <v>1</v>
      </c>
      <c r="C830">
        <v>16031.6</v>
      </c>
      <c r="F830" s="16"/>
      <c r="G830" s="10"/>
    </row>
    <row r="831" spans="1:7" x14ac:dyDescent="0.45">
      <c r="A831" s="16">
        <v>2205</v>
      </c>
      <c r="B831">
        <v>2</v>
      </c>
      <c r="C831">
        <v>8792.69</v>
      </c>
      <c r="F831" s="16"/>
      <c r="G831" s="10"/>
    </row>
    <row r="832" spans="1:7" x14ac:dyDescent="0.45">
      <c r="A832" s="16">
        <v>2207</v>
      </c>
      <c r="B832">
        <v>2</v>
      </c>
      <c r="C832">
        <v>26490.32</v>
      </c>
      <c r="F832" s="16"/>
      <c r="G832" s="10"/>
    </row>
    <row r="833" spans="1:7" x14ac:dyDescent="0.45">
      <c r="A833" s="16">
        <v>2209</v>
      </c>
      <c r="B833">
        <v>2</v>
      </c>
      <c r="C833">
        <v>13810.9</v>
      </c>
      <c r="F833" s="16"/>
      <c r="G833" s="10"/>
    </row>
    <row r="834" spans="1:7" x14ac:dyDescent="0.45">
      <c r="A834" s="16">
        <v>2211</v>
      </c>
      <c r="B834">
        <v>3</v>
      </c>
      <c r="C834">
        <v>35118.22</v>
      </c>
      <c r="F834" s="16"/>
      <c r="G834" s="10"/>
    </row>
    <row r="835" spans="1:7" x14ac:dyDescent="0.45">
      <c r="A835" s="16">
        <v>2212</v>
      </c>
      <c r="B835">
        <v>2</v>
      </c>
      <c r="C835">
        <v>7163.8</v>
      </c>
      <c r="F835" s="16"/>
      <c r="G835" s="10"/>
    </row>
    <row r="836" spans="1:7" x14ac:dyDescent="0.45">
      <c r="A836" s="16">
        <v>2214</v>
      </c>
      <c r="B836">
        <v>2</v>
      </c>
      <c r="C836">
        <v>14764.6</v>
      </c>
      <c r="F836" s="16"/>
      <c r="G836" s="10"/>
    </row>
    <row r="837" spans="1:7" x14ac:dyDescent="0.45">
      <c r="A837" s="16">
        <v>2216</v>
      </c>
      <c r="B837">
        <v>1</v>
      </c>
      <c r="C837">
        <v>3334.71</v>
      </c>
      <c r="F837" s="16"/>
      <c r="G837" s="10"/>
    </row>
    <row r="838" spans="1:7" x14ac:dyDescent="0.45">
      <c r="A838" s="16">
        <v>2218</v>
      </c>
      <c r="B838">
        <v>2</v>
      </c>
      <c r="C838">
        <v>15355.29</v>
      </c>
      <c r="F838" s="16"/>
      <c r="G838" s="10"/>
    </row>
    <row r="839" spans="1:7" x14ac:dyDescent="0.45">
      <c r="A839" s="16">
        <v>2220</v>
      </c>
      <c r="B839">
        <v>1</v>
      </c>
      <c r="C839">
        <v>8120.58</v>
      </c>
      <c r="F839" s="16"/>
      <c r="G839" s="10"/>
    </row>
    <row r="840" spans="1:7" x14ac:dyDescent="0.45">
      <c r="A840" s="16">
        <v>2221</v>
      </c>
      <c r="B840">
        <v>1</v>
      </c>
      <c r="C840">
        <v>19975.52</v>
      </c>
      <c r="F840" s="16"/>
      <c r="G840" s="10"/>
    </row>
    <row r="841" spans="1:7" x14ac:dyDescent="0.45">
      <c r="A841" s="16">
        <v>2222</v>
      </c>
      <c r="B841">
        <v>1</v>
      </c>
      <c r="C841">
        <v>9426.1200000000008</v>
      </c>
      <c r="F841" s="16"/>
      <c r="G841" s="10"/>
    </row>
    <row r="842" spans="1:7" x14ac:dyDescent="0.45">
      <c r="A842" s="16">
        <v>2223</v>
      </c>
      <c r="B842">
        <v>1</v>
      </c>
      <c r="C842">
        <v>12600.39</v>
      </c>
      <c r="F842" s="16"/>
      <c r="G842" s="10"/>
    </row>
    <row r="843" spans="1:7" x14ac:dyDescent="0.45">
      <c r="A843" s="16">
        <v>2224</v>
      </c>
      <c r="B843">
        <v>1</v>
      </c>
      <c r="C843">
        <v>4339.2700000000004</v>
      </c>
      <c r="F843" s="16"/>
      <c r="G843" s="10"/>
    </row>
    <row r="844" spans="1:7" x14ac:dyDescent="0.45">
      <c r="A844" s="16">
        <v>2227</v>
      </c>
      <c r="B844">
        <v>1</v>
      </c>
      <c r="C844">
        <v>3910.34</v>
      </c>
      <c r="F844" s="16"/>
      <c r="G844" s="10"/>
    </row>
    <row r="845" spans="1:7" x14ac:dyDescent="0.45">
      <c r="A845" s="16">
        <v>2228</v>
      </c>
      <c r="B845">
        <v>1</v>
      </c>
      <c r="C845">
        <v>2710.54</v>
      </c>
      <c r="F845" s="16"/>
      <c r="G845" s="10"/>
    </row>
    <row r="846" spans="1:7" x14ac:dyDescent="0.45">
      <c r="A846" s="16">
        <v>2229</v>
      </c>
      <c r="B846">
        <v>1</v>
      </c>
      <c r="C846">
        <v>12902.7</v>
      </c>
      <c r="F846" s="16"/>
      <c r="G846" s="10"/>
    </row>
    <row r="847" spans="1:7" x14ac:dyDescent="0.45">
      <c r="A847" s="16">
        <v>2230</v>
      </c>
      <c r="B847">
        <v>3</v>
      </c>
      <c r="C847">
        <v>46121.45</v>
      </c>
      <c r="F847" s="16"/>
      <c r="G847" s="10"/>
    </row>
    <row r="848" spans="1:7" x14ac:dyDescent="0.45">
      <c r="A848" s="16">
        <v>2231</v>
      </c>
      <c r="B848">
        <v>3</v>
      </c>
      <c r="C848">
        <v>21144.18</v>
      </c>
      <c r="F848" s="16"/>
      <c r="G848" s="10"/>
    </row>
    <row r="849" spans="1:7" x14ac:dyDescent="0.45">
      <c r="A849" s="16">
        <v>2232</v>
      </c>
      <c r="B849">
        <v>1</v>
      </c>
      <c r="C849">
        <v>1908.52</v>
      </c>
      <c r="F849" s="16"/>
      <c r="G849" s="10"/>
    </row>
    <row r="850" spans="1:7" x14ac:dyDescent="0.45">
      <c r="A850" s="16">
        <v>2233</v>
      </c>
      <c r="B850">
        <v>1</v>
      </c>
      <c r="C850">
        <v>12916.7</v>
      </c>
      <c r="F850" s="16"/>
      <c r="G850" s="10"/>
    </row>
    <row r="851" spans="1:7" x14ac:dyDescent="0.45">
      <c r="A851" s="16">
        <v>2234</v>
      </c>
      <c r="B851">
        <v>2</v>
      </c>
      <c r="C851">
        <v>8375.08</v>
      </c>
      <c r="F851" s="16"/>
      <c r="G851" s="10"/>
    </row>
    <row r="852" spans="1:7" x14ac:dyDescent="0.45">
      <c r="A852" s="16">
        <v>2235</v>
      </c>
      <c r="B852">
        <v>1</v>
      </c>
      <c r="C852">
        <v>24565.35</v>
      </c>
      <c r="F852" s="16"/>
      <c r="G852" s="10"/>
    </row>
    <row r="853" spans="1:7" x14ac:dyDescent="0.45">
      <c r="A853" s="16">
        <v>2238</v>
      </c>
      <c r="B853">
        <v>2</v>
      </c>
      <c r="C853">
        <v>23868.15</v>
      </c>
      <c r="F853" s="16"/>
      <c r="G853" s="10"/>
    </row>
    <row r="854" spans="1:7" x14ac:dyDescent="0.45">
      <c r="A854" s="16">
        <v>2239</v>
      </c>
      <c r="B854">
        <v>2</v>
      </c>
      <c r="C854">
        <v>34458.97</v>
      </c>
      <c r="F854" s="16"/>
      <c r="G854" s="10"/>
    </row>
    <row r="855" spans="1:7" x14ac:dyDescent="0.45">
      <c r="A855" s="16">
        <v>2240</v>
      </c>
      <c r="B855">
        <v>1</v>
      </c>
      <c r="C855">
        <v>11852.24</v>
      </c>
      <c r="F855" s="16"/>
      <c r="G855" s="10"/>
    </row>
    <row r="856" spans="1:7" x14ac:dyDescent="0.45">
      <c r="A856" s="16">
        <v>2241</v>
      </c>
      <c r="B856">
        <v>2</v>
      </c>
      <c r="C856">
        <v>15254.68</v>
      </c>
      <c r="F856" s="16"/>
      <c r="G856" s="10"/>
    </row>
    <row r="857" spans="1:7" x14ac:dyDescent="0.45">
      <c r="A857" s="16">
        <v>2242</v>
      </c>
      <c r="B857">
        <v>1</v>
      </c>
      <c r="C857">
        <v>2914.66</v>
      </c>
      <c r="F857" s="16"/>
      <c r="G857" s="10"/>
    </row>
    <row r="858" spans="1:7" x14ac:dyDescent="0.45">
      <c r="A858" s="16">
        <v>2243</v>
      </c>
      <c r="B858">
        <v>1</v>
      </c>
      <c r="C858">
        <v>17372.12</v>
      </c>
      <c r="F858" s="16"/>
      <c r="G858" s="10"/>
    </row>
    <row r="859" spans="1:7" x14ac:dyDescent="0.45">
      <c r="A859" s="16">
        <v>2244</v>
      </c>
      <c r="B859">
        <v>1</v>
      </c>
      <c r="C859">
        <v>859.04</v>
      </c>
      <c r="F859" s="16"/>
      <c r="G859" s="10"/>
    </row>
    <row r="860" spans="1:7" x14ac:dyDescent="0.45">
      <c r="A860" s="16">
        <v>2245</v>
      </c>
      <c r="B860">
        <v>3</v>
      </c>
      <c r="C860">
        <v>20281.150000000001</v>
      </c>
      <c r="F860" s="16"/>
      <c r="G860" s="10"/>
    </row>
    <row r="861" spans="1:7" x14ac:dyDescent="0.45">
      <c r="A861" s="16">
        <v>2246</v>
      </c>
      <c r="B861">
        <v>1</v>
      </c>
      <c r="C861">
        <v>11217.52</v>
      </c>
      <c r="F861" s="16"/>
      <c r="G861" s="10"/>
    </row>
    <row r="862" spans="1:7" x14ac:dyDescent="0.45">
      <c r="A862" s="16">
        <v>2248</v>
      </c>
      <c r="B862">
        <v>2</v>
      </c>
      <c r="C862">
        <v>14842.84</v>
      </c>
      <c r="F862" s="16"/>
      <c r="G862" s="10"/>
    </row>
    <row r="863" spans="1:7" x14ac:dyDescent="0.45">
      <c r="A863" s="16">
        <v>2249</v>
      </c>
      <c r="B863">
        <v>2</v>
      </c>
      <c r="C863">
        <v>10721.9</v>
      </c>
      <c r="F863" s="16"/>
      <c r="G863" s="10"/>
    </row>
    <row r="864" spans="1:7" x14ac:dyDescent="0.45">
      <c r="A864" s="16">
        <v>2250</v>
      </c>
      <c r="B864">
        <v>1</v>
      </c>
      <c r="C864">
        <v>2189.0500000000002</v>
      </c>
      <c r="F864" s="16"/>
      <c r="G864" s="10"/>
    </row>
    <row r="865" spans="1:7" x14ac:dyDescent="0.45">
      <c r="A865" s="16">
        <v>2251</v>
      </c>
      <c r="B865">
        <v>1</v>
      </c>
      <c r="C865">
        <v>17331.68</v>
      </c>
      <c r="F865" s="16"/>
      <c r="G865" s="10"/>
    </row>
    <row r="866" spans="1:7" x14ac:dyDescent="0.45">
      <c r="A866" s="16">
        <v>2252</v>
      </c>
      <c r="B866">
        <v>3</v>
      </c>
      <c r="C866">
        <v>27407.66</v>
      </c>
      <c r="F866" s="16"/>
      <c r="G866" s="10"/>
    </row>
    <row r="867" spans="1:7" x14ac:dyDescent="0.45">
      <c r="A867" s="16">
        <v>2256</v>
      </c>
      <c r="B867">
        <v>2</v>
      </c>
      <c r="C867">
        <v>10098.27</v>
      </c>
      <c r="F867" s="16"/>
      <c r="G867" s="10"/>
    </row>
    <row r="868" spans="1:7" x14ac:dyDescent="0.45">
      <c r="A868" s="16">
        <v>2257</v>
      </c>
      <c r="B868">
        <v>2</v>
      </c>
      <c r="C868">
        <v>2804.48</v>
      </c>
      <c r="F868" s="16"/>
      <c r="G868" s="10"/>
    </row>
    <row r="869" spans="1:7" x14ac:dyDescent="0.45">
      <c r="A869" s="16">
        <v>2258</v>
      </c>
      <c r="B869">
        <v>1</v>
      </c>
      <c r="C869">
        <v>24582.95</v>
      </c>
      <c r="F869" s="16"/>
      <c r="G869" s="10"/>
    </row>
    <row r="870" spans="1:7" x14ac:dyDescent="0.45">
      <c r="A870" s="16">
        <v>2259</v>
      </c>
      <c r="B870">
        <v>2</v>
      </c>
      <c r="C870">
        <v>10793.36</v>
      </c>
      <c r="F870" s="16"/>
      <c r="G870" s="10"/>
    </row>
    <row r="871" spans="1:7" x14ac:dyDescent="0.45">
      <c r="A871" s="16">
        <v>2260</v>
      </c>
      <c r="B871">
        <v>2</v>
      </c>
      <c r="C871">
        <v>13117.98</v>
      </c>
      <c r="F871" s="16"/>
      <c r="G871" s="10"/>
    </row>
    <row r="872" spans="1:7" x14ac:dyDescent="0.45">
      <c r="A872" s="16">
        <v>2262</v>
      </c>
      <c r="B872">
        <v>1</v>
      </c>
      <c r="C872">
        <v>2780.68</v>
      </c>
      <c r="F872" s="16"/>
      <c r="G872" s="10"/>
    </row>
    <row r="873" spans="1:7" x14ac:dyDescent="0.45">
      <c r="A873" s="16">
        <v>2264</v>
      </c>
      <c r="B873">
        <v>1</v>
      </c>
      <c r="C873">
        <v>13123.65</v>
      </c>
      <c r="F873" s="16"/>
      <c r="G873" s="10"/>
    </row>
    <row r="874" spans="1:7" x14ac:dyDescent="0.45">
      <c r="A874" s="16">
        <v>2265</v>
      </c>
      <c r="B874">
        <v>2</v>
      </c>
      <c r="C874">
        <v>3242.17</v>
      </c>
      <c r="F874" s="16"/>
      <c r="G874" s="10"/>
    </row>
    <row r="875" spans="1:7" x14ac:dyDescent="0.45">
      <c r="A875" s="16">
        <v>2266</v>
      </c>
      <c r="B875">
        <v>1</v>
      </c>
      <c r="C875">
        <v>998.19</v>
      </c>
      <c r="F875" s="16"/>
      <c r="G875" s="10"/>
    </row>
    <row r="876" spans="1:7" x14ac:dyDescent="0.45">
      <c r="A876" s="16">
        <v>2267</v>
      </c>
      <c r="B876">
        <v>1</v>
      </c>
      <c r="C876">
        <v>15006.8</v>
      </c>
      <c r="F876" s="16"/>
      <c r="G876" s="10"/>
    </row>
    <row r="877" spans="1:7" x14ac:dyDescent="0.45">
      <c r="A877" s="16">
        <v>2268</v>
      </c>
      <c r="B877">
        <v>1</v>
      </c>
      <c r="C877">
        <v>10678.41</v>
      </c>
      <c r="F877" s="16"/>
      <c r="G877" s="10"/>
    </row>
    <row r="878" spans="1:7" x14ac:dyDescent="0.45">
      <c r="A878" s="16">
        <v>2269</v>
      </c>
      <c r="B878">
        <v>3</v>
      </c>
      <c r="C878">
        <v>14132.38</v>
      </c>
      <c r="F878" s="16"/>
      <c r="G878" s="10"/>
    </row>
    <row r="879" spans="1:7" x14ac:dyDescent="0.45">
      <c r="A879" s="16">
        <v>2271</v>
      </c>
      <c r="B879">
        <v>1</v>
      </c>
      <c r="C879">
        <v>3607.36</v>
      </c>
      <c r="F879" s="16"/>
      <c r="G879" s="10"/>
    </row>
    <row r="880" spans="1:7" x14ac:dyDescent="0.45">
      <c r="A880" s="16">
        <v>2273</v>
      </c>
      <c r="B880">
        <v>1</v>
      </c>
      <c r="C880">
        <v>14087.8</v>
      </c>
      <c r="F880" s="16"/>
      <c r="G880" s="10"/>
    </row>
    <row r="881" spans="1:7" x14ac:dyDescent="0.45">
      <c r="A881" s="16">
        <v>2274</v>
      </c>
      <c r="B881">
        <v>1</v>
      </c>
      <c r="C881">
        <v>290.12</v>
      </c>
      <c r="F881" s="16"/>
      <c r="G881" s="10"/>
    </row>
    <row r="882" spans="1:7" x14ac:dyDescent="0.45">
      <c r="A882" s="16">
        <v>2276</v>
      </c>
      <c r="B882">
        <v>1</v>
      </c>
      <c r="C882">
        <v>19912.650000000001</v>
      </c>
      <c r="F882" s="16"/>
      <c r="G882" s="10"/>
    </row>
    <row r="883" spans="1:7" x14ac:dyDescent="0.45">
      <c r="A883" s="16">
        <v>2278</v>
      </c>
      <c r="B883">
        <v>1</v>
      </c>
      <c r="C883">
        <v>7397.22</v>
      </c>
      <c r="F883" s="16"/>
      <c r="G883" s="10"/>
    </row>
    <row r="884" spans="1:7" x14ac:dyDescent="0.45">
      <c r="A884" s="16">
        <v>2279</v>
      </c>
      <c r="B884">
        <v>1</v>
      </c>
      <c r="C884">
        <v>5898.54</v>
      </c>
      <c r="F884" s="16"/>
      <c r="G884" s="10"/>
    </row>
    <row r="885" spans="1:7" x14ac:dyDescent="0.45">
      <c r="A885" s="16">
        <v>2283</v>
      </c>
      <c r="B885">
        <v>4</v>
      </c>
      <c r="C885">
        <v>22172.44</v>
      </c>
      <c r="F885" s="16"/>
      <c r="G885" s="10"/>
    </row>
    <row r="886" spans="1:7" x14ac:dyDescent="0.45">
      <c r="A886" s="16">
        <v>2284</v>
      </c>
      <c r="B886">
        <v>1</v>
      </c>
      <c r="C886">
        <v>21441.85</v>
      </c>
      <c r="F886" s="16"/>
      <c r="G886" s="10"/>
    </row>
    <row r="887" spans="1:7" x14ac:dyDescent="0.45">
      <c r="A887" s="16">
        <v>2285</v>
      </c>
      <c r="B887">
        <v>1</v>
      </c>
      <c r="C887">
        <v>2903.31</v>
      </c>
      <c r="F887" s="16"/>
      <c r="G887" s="10"/>
    </row>
    <row r="888" spans="1:7" x14ac:dyDescent="0.45">
      <c r="A888" s="16">
        <v>2286</v>
      </c>
      <c r="B888">
        <v>2</v>
      </c>
      <c r="C888">
        <v>12240.38</v>
      </c>
      <c r="F888" s="16"/>
      <c r="G888" s="10"/>
    </row>
    <row r="889" spans="1:7" x14ac:dyDescent="0.45">
      <c r="A889" s="16">
        <v>2287</v>
      </c>
      <c r="B889">
        <v>1</v>
      </c>
      <c r="C889">
        <v>16784.759999999998</v>
      </c>
      <c r="F889" s="16"/>
      <c r="G889" s="10"/>
    </row>
    <row r="890" spans="1:7" x14ac:dyDescent="0.45">
      <c r="A890" s="16">
        <v>2289</v>
      </c>
      <c r="B890">
        <v>1</v>
      </c>
      <c r="C890">
        <v>575.03</v>
      </c>
      <c r="F890" s="16"/>
      <c r="G890" s="10"/>
    </row>
    <row r="891" spans="1:7" x14ac:dyDescent="0.45">
      <c r="A891" s="16">
        <v>2290</v>
      </c>
      <c r="B891">
        <v>1</v>
      </c>
      <c r="C891">
        <v>9392.7199999999993</v>
      </c>
      <c r="F891" s="16"/>
      <c r="G891" s="10"/>
    </row>
    <row r="892" spans="1:7" x14ac:dyDescent="0.45">
      <c r="A892" s="16">
        <v>2291</v>
      </c>
      <c r="B892">
        <v>3</v>
      </c>
      <c r="C892">
        <v>24673.07</v>
      </c>
      <c r="F892" s="16"/>
      <c r="G892" s="10"/>
    </row>
    <row r="893" spans="1:7" x14ac:dyDescent="0.45">
      <c r="A893" s="16">
        <v>2292</v>
      </c>
      <c r="B893">
        <v>1</v>
      </c>
      <c r="C893">
        <v>8860.06</v>
      </c>
      <c r="F893" s="16"/>
      <c r="G893" s="10"/>
    </row>
    <row r="894" spans="1:7" x14ac:dyDescent="0.45">
      <c r="A894" s="16">
        <v>2293</v>
      </c>
      <c r="B894">
        <v>2</v>
      </c>
      <c r="C894">
        <v>10332.9</v>
      </c>
      <c r="F894" s="16"/>
      <c r="G894" s="10"/>
    </row>
    <row r="895" spans="1:7" x14ac:dyDescent="0.45">
      <c r="A895" s="16">
        <v>2294</v>
      </c>
      <c r="B895">
        <v>1</v>
      </c>
      <c r="C895">
        <v>17811.349999999999</v>
      </c>
      <c r="F895" s="16"/>
      <c r="G895" s="10"/>
    </row>
    <row r="896" spans="1:7" x14ac:dyDescent="0.45">
      <c r="A896" s="16">
        <v>2296</v>
      </c>
      <c r="B896">
        <v>2</v>
      </c>
      <c r="C896">
        <v>10529.35</v>
      </c>
      <c r="F896" s="16"/>
      <c r="G896" s="10"/>
    </row>
    <row r="897" spans="1:7" x14ac:dyDescent="0.45">
      <c r="A897" s="16">
        <v>2298</v>
      </c>
      <c r="B897">
        <v>1</v>
      </c>
      <c r="C897">
        <v>9946.68</v>
      </c>
      <c r="F897" s="16"/>
      <c r="G897" s="10"/>
    </row>
    <row r="898" spans="1:7" x14ac:dyDescent="0.45">
      <c r="A898" s="16">
        <v>2299</v>
      </c>
      <c r="B898">
        <v>1</v>
      </c>
      <c r="C898">
        <v>6987.2</v>
      </c>
      <c r="F898" s="16"/>
      <c r="G898" s="10"/>
    </row>
    <row r="899" spans="1:7" x14ac:dyDescent="0.45">
      <c r="A899" s="16">
        <v>2300</v>
      </c>
      <c r="B899">
        <v>1</v>
      </c>
      <c r="C899">
        <v>1094.78</v>
      </c>
      <c r="F899" s="16"/>
      <c r="G899" s="10"/>
    </row>
    <row r="900" spans="1:7" x14ac:dyDescent="0.45">
      <c r="A900" s="16">
        <v>2301</v>
      </c>
      <c r="B900">
        <v>3</v>
      </c>
      <c r="C900">
        <v>11133.34</v>
      </c>
      <c r="F900" s="16"/>
      <c r="G900" s="10"/>
    </row>
    <row r="901" spans="1:7" x14ac:dyDescent="0.45">
      <c r="A901" s="16">
        <v>2304</v>
      </c>
      <c r="B901">
        <v>1</v>
      </c>
      <c r="C901">
        <v>10927.88</v>
      </c>
      <c r="F901" s="16"/>
      <c r="G901" s="10"/>
    </row>
    <row r="902" spans="1:7" x14ac:dyDescent="0.45">
      <c r="A902" s="16">
        <v>2306</v>
      </c>
      <c r="B902">
        <v>3</v>
      </c>
      <c r="C902">
        <v>24228.16</v>
      </c>
      <c r="F902" s="16"/>
      <c r="G902" s="10"/>
    </row>
    <row r="903" spans="1:7" x14ac:dyDescent="0.45">
      <c r="A903" s="16">
        <v>2307</v>
      </c>
      <c r="B903">
        <v>1</v>
      </c>
      <c r="C903">
        <v>22532.9</v>
      </c>
      <c r="F903" s="16"/>
      <c r="G903" s="10"/>
    </row>
    <row r="904" spans="1:7" x14ac:dyDescent="0.45">
      <c r="A904" s="16">
        <v>2308</v>
      </c>
      <c r="B904">
        <v>4</v>
      </c>
      <c r="C904">
        <v>26957.49</v>
      </c>
      <c r="F904" s="16"/>
      <c r="G904" s="10"/>
    </row>
    <row r="905" spans="1:7" x14ac:dyDescent="0.45">
      <c r="A905" s="16">
        <v>2309</v>
      </c>
      <c r="B905">
        <v>1</v>
      </c>
      <c r="C905">
        <v>6357.44</v>
      </c>
      <c r="F905" s="16"/>
      <c r="G905" s="10"/>
    </row>
    <row r="906" spans="1:7" x14ac:dyDescent="0.45">
      <c r="A906" s="16">
        <v>2311</v>
      </c>
      <c r="B906">
        <v>1</v>
      </c>
      <c r="C906">
        <v>6172.74</v>
      </c>
      <c r="F906" s="16"/>
      <c r="G906" s="10"/>
    </row>
    <row r="907" spans="1:7" x14ac:dyDescent="0.45">
      <c r="A907" s="16">
        <v>2312</v>
      </c>
      <c r="B907">
        <v>3</v>
      </c>
      <c r="C907">
        <v>18754.939999999999</v>
      </c>
      <c r="F907" s="16"/>
      <c r="G907" s="10"/>
    </row>
    <row r="908" spans="1:7" x14ac:dyDescent="0.45">
      <c r="A908" s="16">
        <v>2313</v>
      </c>
      <c r="B908">
        <v>1</v>
      </c>
      <c r="C908">
        <v>5102.82</v>
      </c>
      <c r="F908" s="16"/>
      <c r="G908" s="10"/>
    </row>
    <row r="909" spans="1:7" x14ac:dyDescent="0.45">
      <c r="A909" s="16">
        <v>2316</v>
      </c>
      <c r="B909">
        <v>4</v>
      </c>
      <c r="C909">
        <v>56291.39</v>
      </c>
      <c r="F909" s="16"/>
      <c r="G909" s="10"/>
    </row>
    <row r="910" spans="1:7" x14ac:dyDescent="0.45">
      <c r="A910" s="16">
        <v>2317</v>
      </c>
      <c r="B910">
        <v>1</v>
      </c>
      <c r="C910">
        <v>2304.94</v>
      </c>
      <c r="F910" s="16"/>
      <c r="G910" s="10"/>
    </row>
    <row r="911" spans="1:7" x14ac:dyDescent="0.45">
      <c r="A911" s="16">
        <v>2319</v>
      </c>
      <c r="B911">
        <v>1</v>
      </c>
      <c r="C911">
        <v>6252.12</v>
      </c>
      <c r="F911" s="16"/>
      <c r="G911" s="10"/>
    </row>
    <row r="912" spans="1:7" x14ac:dyDescent="0.45">
      <c r="A912" s="16">
        <v>2322</v>
      </c>
      <c r="B912">
        <v>1</v>
      </c>
      <c r="C912">
        <v>12572.4</v>
      </c>
      <c r="F912" s="16"/>
      <c r="G912" s="10"/>
    </row>
    <row r="913" spans="1:7" x14ac:dyDescent="0.45">
      <c r="A913" s="16">
        <v>2324</v>
      </c>
      <c r="B913">
        <v>1</v>
      </c>
      <c r="C913">
        <v>3563.98</v>
      </c>
      <c r="F913" s="16"/>
      <c r="G913" s="10"/>
    </row>
    <row r="914" spans="1:7" x14ac:dyDescent="0.45">
      <c r="A914" s="16">
        <v>2325</v>
      </c>
      <c r="B914">
        <v>3</v>
      </c>
      <c r="C914">
        <v>19159.169999999998</v>
      </c>
      <c r="F914" s="16"/>
      <c r="G914" s="10"/>
    </row>
    <row r="915" spans="1:7" x14ac:dyDescent="0.45">
      <c r="A915" s="16">
        <v>2329</v>
      </c>
      <c r="B915">
        <v>1</v>
      </c>
      <c r="C915">
        <v>9983.5</v>
      </c>
      <c r="F915" s="16"/>
      <c r="G915" s="10"/>
    </row>
    <row r="916" spans="1:7" x14ac:dyDescent="0.45">
      <c r="A916" s="16">
        <v>2331</v>
      </c>
      <c r="B916">
        <v>2</v>
      </c>
      <c r="C916">
        <v>16090</v>
      </c>
      <c r="F916" s="16"/>
      <c r="G916" s="10"/>
    </row>
    <row r="917" spans="1:7" x14ac:dyDescent="0.45">
      <c r="A917" s="16">
        <v>2333</v>
      </c>
      <c r="B917">
        <v>1</v>
      </c>
      <c r="C917">
        <v>1888.08</v>
      </c>
      <c r="F917" s="16"/>
      <c r="G917" s="10"/>
    </row>
    <row r="918" spans="1:7" x14ac:dyDescent="0.45">
      <c r="A918" s="16">
        <v>2334</v>
      </c>
      <c r="B918">
        <v>2</v>
      </c>
      <c r="C918">
        <v>6316.84</v>
      </c>
      <c r="F918" s="16"/>
      <c r="G918" s="10"/>
    </row>
    <row r="919" spans="1:7" x14ac:dyDescent="0.45">
      <c r="A919" s="16">
        <v>2335</v>
      </c>
      <c r="B919">
        <v>1</v>
      </c>
      <c r="C919">
        <v>2372.19</v>
      </c>
      <c r="F919" s="16"/>
      <c r="G919" s="10"/>
    </row>
    <row r="920" spans="1:7" x14ac:dyDescent="0.45">
      <c r="A920" s="16">
        <v>2337</v>
      </c>
      <c r="B920">
        <v>1</v>
      </c>
      <c r="C920">
        <v>1532.74</v>
      </c>
      <c r="F920" s="16"/>
      <c r="G920" s="10"/>
    </row>
    <row r="921" spans="1:7" x14ac:dyDescent="0.45">
      <c r="A921" s="16">
        <v>2338</v>
      </c>
      <c r="B921">
        <v>1</v>
      </c>
      <c r="C921">
        <v>618.62</v>
      </c>
      <c r="F921" s="16"/>
      <c r="G921" s="10"/>
    </row>
    <row r="922" spans="1:7" x14ac:dyDescent="0.45">
      <c r="A922" s="16">
        <v>2340</v>
      </c>
      <c r="B922">
        <v>2</v>
      </c>
      <c r="C922">
        <v>18808.62</v>
      </c>
      <c r="F922" s="16"/>
      <c r="G922" s="10"/>
    </row>
    <row r="923" spans="1:7" x14ac:dyDescent="0.45">
      <c r="A923" s="16">
        <v>2341</v>
      </c>
      <c r="B923">
        <v>2</v>
      </c>
      <c r="C923">
        <v>7140.24</v>
      </c>
      <c r="F923" s="16"/>
      <c r="G923" s="10"/>
    </row>
    <row r="924" spans="1:7" x14ac:dyDescent="0.45">
      <c r="A924" s="16">
        <v>2342</v>
      </c>
      <c r="B924">
        <v>2</v>
      </c>
      <c r="C924">
        <v>28246.17</v>
      </c>
      <c r="F924" s="16"/>
      <c r="G924" s="10"/>
    </row>
    <row r="925" spans="1:7" x14ac:dyDescent="0.45">
      <c r="A925" s="16">
        <v>2343</v>
      </c>
      <c r="B925">
        <v>1</v>
      </c>
      <c r="C925">
        <v>5984.26</v>
      </c>
      <c r="F925" s="16"/>
      <c r="G925" s="10"/>
    </row>
    <row r="926" spans="1:7" x14ac:dyDescent="0.45">
      <c r="A926" s="16">
        <v>2344</v>
      </c>
      <c r="B926">
        <v>1</v>
      </c>
      <c r="C926">
        <v>16195.75</v>
      </c>
      <c r="F926" s="16"/>
      <c r="G926" s="10"/>
    </row>
    <row r="927" spans="1:7" x14ac:dyDescent="0.45">
      <c r="A927" s="16">
        <v>2348</v>
      </c>
      <c r="B927">
        <v>2</v>
      </c>
      <c r="C927">
        <v>17282.2</v>
      </c>
      <c r="F927" s="16"/>
      <c r="G927" s="10"/>
    </row>
    <row r="928" spans="1:7" x14ac:dyDescent="0.45">
      <c r="A928" s="16">
        <v>2349</v>
      </c>
      <c r="B928">
        <v>1</v>
      </c>
      <c r="C928">
        <v>1433.22</v>
      </c>
      <c r="F928" s="16"/>
      <c r="G928" s="10"/>
    </row>
    <row r="929" spans="1:7" x14ac:dyDescent="0.45">
      <c r="A929" s="16">
        <v>2353</v>
      </c>
      <c r="B929">
        <v>4</v>
      </c>
      <c r="C929">
        <v>23834.95</v>
      </c>
      <c r="F929" s="16"/>
      <c r="G929" s="10"/>
    </row>
    <row r="930" spans="1:7" x14ac:dyDescent="0.45">
      <c r="A930" s="16">
        <v>2356</v>
      </c>
      <c r="B930">
        <v>3</v>
      </c>
      <c r="C930">
        <v>19548.34</v>
      </c>
      <c r="F930" s="16"/>
      <c r="G930" s="10"/>
    </row>
    <row r="931" spans="1:7" x14ac:dyDescent="0.45">
      <c r="A931" s="16">
        <v>2357</v>
      </c>
      <c r="B931">
        <v>1</v>
      </c>
      <c r="C931">
        <v>630.6</v>
      </c>
      <c r="F931" s="16"/>
      <c r="G931" s="10"/>
    </row>
    <row r="932" spans="1:7" x14ac:dyDescent="0.45">
      <c r="A932" s="16">
        <v>2359</v>
      </c>
      <c r="B932">
        <v>2</v>
      </c>
      <c r="C932">
        <v>12409.1</v>
      </c>
      <c r="F932" s="16"/>
      <c r="G932" s="10"/>
    </row>
    <row r="933" spans="1:7" x14ac:dyDescent="0.45">
      <c r="A933" s="16">
        <v>2361</v>
      </c>
      <c r="B933">
        <v>2</v>
      </c>
      <c r="C933">
        <v>16812.96</v>
      </c>
      <c r="F933" s="16"/>
      <c r="G933" s="10"/>
    </row>
    <row r="934" spans="1:7" x14ac:dyDescent="0.45">
      <c r="A934" s="16">
        <v>2363</v>
      </c>
      <c r="B934">
        <v>2</v>
      </c>
      <c r="C934">
        <v>6451.21</v>
      </c>
      <c r="F934" s="16"/>
      <c r="G934" s="10"/>
    </row>
    <row r="935" spans="1:7" x14ac:dyDescent="0.45">
      <c r="A935" s="16">
        <v>2364</v>
      </c>
      <c r="B935">
        <v>2</v>
      </c>
      <c r="C935">
        <v>4773.04</v>
      </c>
      <c r="F935" s="16"/>
      <c r="G935" s="10"/>
    </row>
    <row r="936" spans="1:7" x14ac:dyDescent="0.45">
      <c r="A936" s="16">
        <v>2365</v>
      </c>
      <c r="B936">
        <v>2</v>
      </c>
      <c r="C936">
        <v>12621.07</v>
      </c>
      <c r="F936" s="16"/>
      <c r="G936" s="10"/>
    </row>
    <row r="937" spans="1:7" x14ac:dyDescent="0.45">
      <c r="A937" s="16">
        <v>2366</v>
      </c>
      <c r="B937">
        <v>1</v>
      </c>
      <c r="C937">
        <v>12590.48</v>
      </c>
      <c r="F937" s="16"/>
      <c r="G937" s="10"/>
    </row>
    <row r="938" spans="1:7" x14ac:dyDescent="0.45">
      <c r="A938" s="16">
        <v>2367</v>
      </c>
      <c r="B938">
        <v>2</v>
      </c>
      <c r="C938">
        <v>7973.66</v>
      </c>
      <c r="F938" s="16"/>
      <c r="G938" s="10"/>
    </row>
    <row r="939" spans="1:7" x14ac:dyDescent="0.45">
      <c r="A939" s="16">
        <v>2369</v>
      </c>
      <c r="B939">
        <v>1</v>
      </c>
      <c r="C939">
        <v>2872.98</v>
      </c>
      <c r="F939" s="16"/>
      <c r="G939" s="10"/>
    </row>
    <row r="940" spans="1:7" x14ac:dyDescent="0.45">
      <c r="A940" s="16">
        <v>2371</v>
      </c>
      <c r="B940">
        <v>1</v>
      </c>
      <c r="C940">
        <v>3013.2</v>
      </c>
      <c r="F940" s="16"/>
      <c r="G940" s="10"/>
    </row>
    <row r="941" spans="1:7" x14ac:dyDescent="0.45">
      <c r="A941" s="16">
        <v>2374</v>
      </c>
      <c r="B941">
        <v>1</v>
      </c>
      <c r="C941">
        <v>1568.45</v>
      </c>
      <c r="F941" s="16"/>
      <c r="G941" s="10"/>
    </row>
    <row r="942" spans="1:7" x14ac:dyDescent="0.45">
      <c r="A942" s="16">
        <v>2375</v>
      </c>
      <c r="B942">
        <v>1</v>
      </c>
      <c r="C942">
        <v>3224.53</v>
      </c>
      <c r="F942" s="16"/>
      <c r="G942" s="10"/>
    </row>
    <row r="943" spans="1:7" x14ac:dyDescent="0.45">
      <c r="A943" s="16">
        <v>2376</v>
      </c>
      <c r="B943">
        <v>1</v>
      </c>
      <c r="C943">
        <v>792.6</v>
      </c>
      <c r="F943" s="16"/>
      <c r="G943" s="10"/>
    </row>
    <row r="944" spans="1:7" x14ac:dyDescent="0.45">
      <c r="A944" s="16">
        <v>2377</v>
      </c>
      <c r="B944">
        <v>2</v>
      </c>
      <c r="C944">
        <v>6413.88</v>
      </c>
      <c r="F944" s="16"/>
      <c r="G944" s="10"/>
    </row>
    <row r="945" spans="1:7" x14ac:dyDescent="0.45">
      <c r="A945" s="16">
        <v>2378</v>
      </c>
      <c r="B945">
        <v>2</v>
      </c>
      <c r="C945">
        <v>9060.83</v>
      </c>
      <c r="F945" s="16"/>
      <c r="G945" s="10"/>
    </row>
    <row r="946" spans="1:7" x14ac:dyDescent="0.45">
      <c r="A946" s="16">
        <v>2379</v>
      </c>
      <c r="B946">
        <v>1</v>
      </c>
      <c r="C946">
        <v>9490.2999999999993</v>
      </c>
      <c r="F946" s="16"/>
      <c r="G946" s="10"/>
    </row>
    <row r="947" spans="1:7" x14ac:dyDescent="0.45">
      <c r="A947" s="16">
        <v>2380</v>
      </c>
      <c r="B947">
        <v>2</v>
      </c>
      <c r="C947">
        <v>22532.69</v>
      </c>
      <c r="F947" s="16"/>
      <c r="G947" s="10"/>
    </row>
    <row r="948" spans="1:7" x14ac:dyDescent="0.45">
      <c r="A948" s="16">
        <v>2381</v>
      </c>
      <c r="B948">
        <v>2</v>
      </c>
      <c r="C948">
        <v>5601.84</v>
      </c>
      <c r="F948" s="16"/>
      <c r="G948" s="10"/>
    </row>
    <row r="949" spans="1:7" x14ac:dyDescent="0.45">
      <c r="A949" s="16">
        <v>2382</v>
      </c>
      <c r="B949">
        <v>1</v>
      </c>
      <c r="C949">
        <v>2809.99</v>
      </c>
      <c r="F949" s="16"/>
      <c r="G949" s="10"/>
    </row>
    <row r="950" spans="1:7" x14ac:dyDescent="0.45">
      <c r="A950" s="16">
        <v>2384</v>
      </c>
      <c r="B950">
        <v>2</v>
      </c>
      <c r="C950">
        <v>21964.77</v>
      </c>
      <c r="F950" s="16"/>
      <c r="G950" s="10"/>
    </row>
    <row r="951" spans="1:7" x14ac:dyDescent="0.45">
      <c r="A951" s="16">
        <v>2386</v>
      </c>
      <c r="B951">
        <v>3</v>
      </c>
      <c r="C951">
        <v>4869.7299999999996</v>
      </c>
      <c r="F951" s="16"/>
      <c r="G951" s="10"/>
    </row>
    <row r="952" spans="1:7" x14ac:dyDescent="0.45">
      <c r="A952" s="16">
        <v>2387</v>
      </c>
      <c r="B952">
        <v>3</v>
      </c>
      <c r="C952">
        <v>37476.449999999997</v>
      </c>
      <c r="F952" s="16"/>
      <c r="G952" s="10"/>
    </row>
    <row r="953" spans="1:7" x14ac:dyDescent="0.45">
      <c r="A953" s="16">
        <v>2388</v>
      </c>
      <c r="B953">
        <v>3</v>
      </c>
      <c r="C953">
        <v>22176.42</v>
      </c>
      <c r="F953" s="16"/>
      <c r="G953" s="10"/>
    </row>
    <row r="954" spans="1:7" x14ac:dyDescent="0.45">
      <c r="A954" s="16">
        <v>2389</v>
      </c>
      <c r="B954">
        <v>3</v>
      </c>
      <c r="C954">
        <v>22597.61</v>
      </c>
      <c r="F954" s="16"/>
      <c r="G954" s="10"/>
    </row>
    <row r="955" spans="1:7" x14ac:dyDescent="0.45">
      <c r="A955" s="16">
        <v>2390</v>
      </c>
      <c r="B955">
        <v>2</v>
      </c>
      <c r="C955">
        <v>9318.64</v>
      </c>
      <c r="F955" s="16"/>
      <c r="G955" s="10"/>
    </row>
    <row r="956" spans="1:7" x14ac:dyDescent="0.45">
      <c r="A956" s="16">
        <v>2391</v>
      </c>
      <c r="B956">
        <v>2</v>
      </c>
      <c r="C956">
        <v>7458.46</v>
      </c>
      <c r="F956" s="16"/>
      <c r="G956" s="10"/>
    </row>
    <row r="957" spans="1:7" x14ac:dyDescent="0.45">
      <c r="A957" s="16">
        <v>2392</v>
      </c>
      <c r="B957">
        <v>1</v>
      </c>
      <c r="C957">
        <v>1857.23</v>
      </c>
      <c r="F957" s="16"/>
      <c r="G957" s="10"/>
    </row>
    <row r="958" spans="1:7" x14ac:dyDescent="0.45">
      <c r="A958" s="16">
        <v>2394</v>
      </c>
      <c r="B958">
        <v>2</v>
      </c>
      <c r="C958">
        <v>10399.56</v>
      </c>
      <c r="F958" s="16"/>
      <c r="G958" s="10"/>
    </row>
    <row r="959" spans="1:7" x14ac:dyDescent="0.45">
      <c r="A959" s="16">
        <v>2400</v>
      </c>
      <c r="B959">
        <v>1</v>
      </c>
      <c r="C959">
        <v>2260.6799999999998</v>
      </c>
      <c r="F959" s="16"/>
      <c r="G959" s="10"/>
    </row>
    <row r="960" spans="1:7" x14ac:dyDescent="0.45">
      <c r="A960" s="16">
        <v>2401</v>
      </c>
      <c r="B960">
        <v>1</v>
      </c>
      <c r="C960">
        <v>11899.95</v>
      </c>
      <c r="F960" s="16"/>
      <c r="G960" s="10"/>
    </row>
    <row r="961" spans="1:7" x14ac:dyDescent="0.45">
      <c r="A961" s="16">
        <v>2403</v>
      </c>
      <c r="B961">
        <v>2</v>
      </c>
      <c r="C961">
        <v>14149.57</v>
      </c>
      <c r="F961" s="16"/>
      <c r="G961" s="10"/>
    </row>
    <row r="962" spans="1:7" x14ac:dyDescent="0.45">
      <c r="A962" s="16">
        <v>2404</v>
      </c>
      <c r="B962">
        <v>1</v>
      </c>
      <c r="C962">
        <v>14305.41</v>
      </c>
      <c r="F962" s="16"/>
      <c r="G962" s="10"/>
    </row>
    <row r="963" spans="1:7" x14ac:dyDescent="0.45">
      <c r="A963" s="16">
        <v>2406</v>
      </c>
      <c r="B963">
        <v>2</v>
      </c>
      <c r="C963">
        <v>12705.62</v>
      </c>
      <c r="F963" s="16"/>
      <c r="G963" s="10"/>
    </row>
    <row r="964" spans="1:7" x14ac:dyDescent="0.45">
      <c r="A964" s="16">
        <v>2407</v>
      </c>
      <c r="B964">
        <v>1</v>
      </c>
      <c r="C964">
        <v>3175.89</v>
      </c>
      <c r="F964" s="16"/>
      <c r="G964" s="10"/>
    </row>
    <row r="965" spans="1:7" x14ac:dyDescent="0.45">
      <c r="A965" s="16">
        <v>2409</v>
      </c>
      <c r="B965">
        <v>4</v>
      </c>
      <c r="C965">
        <v>54348.160000000003</v>
      </c>
      <c r="F965" s="16"/>
      <c r="G965" s="10"/>
    </row>
    <row r="966" spans="1:7" x14ac:dyDescent="0.45">
      <c r="A966" s="16">
        <v>2410</v>
      </c>
      <c r="B966">
        <v>3</v>
      </c>
      <c r="C966">
        <v>6369.87</v>
      </c>
      <c r="F966" s="16"/>
      <c r="G966" s="10"/>
    </row>
    <row r="967" spans="1:7" x14ac:dyDescent="0.45">
      <c r="A967" s="16">
        <v>2412</v>
      </c>
      <c r="B967">
        <v>1</v>
      </c>
      <c r="C967">
        <v>10965.68</v>
      </c>
      <c r="F967" s="16"/>
      <c r="G967" s="10"/>
    </row>
    <row r="968" spans="1:7" x14ac:dyDescent="0.45">
      <c r="A968" s="16">
        <v>2414</v>
      </c>
      <c r="B968">
        <v>1</v>
      </c>
      <c r="C968">
        <v>6560.16</v>
      </c>
      <c r="F968" s="16"/>
      <c r="G968" s="10"/>
    </row>
    <row r="969" spans="1:7" x14ac:dyDescent="0.45">
      <c r="A969" s="16">
        <v>2415</v>
      </c>
      <c r="B969">
        <v>1</v>
      </c>
      <c r="C969">
        <v>5367.95</v>
      </c>
      <c r="F969" s="16"/>
      <c r="G969" s="10"/>
    </row>
    <row r="970" spans="1:7" x14ac:dyDescent="0.45">
      <c r="A970" s="16">
        <v>2416</v>
      </c>
      <c r="B970">
        <v>1</v>
      </c>
      <c r="C970">
        <v>8578.6</v>
      </c>
      <c r="F970" s="16"/>
      <c r="G970" s="10"/>
    </row>
    <row r="971" spans="1:7" x14ac:dyDescent="0.45">
      <c r="A971" s="16">
        <v>2417</v>
      </c>
      <c r="B971">
        <v>2</v>
      </c>
      <c r="C971">
        <v>17466.400000000001</v>
      </c>
      <c r="F971" s="16"/>
      <c r="G971" s="10"/>
    </row>
    <row r="972" spans="1:7" x14ac:dyDescent="0.45">
      <c r="A972" s="16">
        <v>2420</v>
      </c>
      <c r="B972">
        <v>1</v>
      </c>
      <c r="C972">
        <v>5848.44</v>
      </c>
      <c r="F972" s="16"/>
      <c r="G972" s="10"/>
    </row>
    <row r="973" spans="1:7" x14ac:dyDescent="0.45">
      <c r="A973" s="16">
        <v>2421</v>
      </c>
      <c r="B973">
        <v>2</v>
      </c>
      <c r="C973">
        <v>6764.68</v>
      </c>
      <c r="F973" s="16"/>
      <c r="G973" s="10"/>
    </row>
    <row r="974" spans="1:7" x14ac:dyDescent="0.45">
      <c r="A974" s="16">
        <v>2422</v>
      </c>
      <c r="B974">
        <v>2</v>
      </c>
      <c r="C974">
        <v>7360.55</v>
      </c>
      <c r="F974" s="16"/>
      <c r="G974" s="10"/>
    </row>
    <row r="975" spans="1:7" x14ac:dyDescent="0.45">
      <c r="A975" s="16">
        <v>2423</v>
      </c>
      <c r="B975">
        <v>1</v>
      </c>
      <c r="C975">
        <v>7528.98</v>
      </c>
      <c r="F975" s="16"/>
      <c r="G975" s="10"/>
    </row>
    <row r="976" spans="1:7" x14ac:dyDescent="0.45">
      <c r="A976" s="16">
        <v>2424</v>
      </c>
      <c r="B976">
        <v>1</v>
      </c>
      <c r="C976">
        <v>2175.7199999999998</v>
      </c>
      <c r="F976" s="16"/>
      <c r="G976" s="10"/>
    </row>
    <row r="977" spans="1:7" x14ac:dyDescent="0.45">
      <c r="A977" s="16">
        <v>2425</v>
      </c>
      <c r="B977">
        <v>2</v>
      </c>
      <c r="C977">
        <v>31881.43</v>
      </c>
      <c r="F977" s="16"/>
      <c r="G977" s="10"/>
    </row>
    <row r="978" spans="1:7" x14ac:dyDescent="0.45">
      <c r="A978" s="16">
        <v>2426</v>
      </c>
      <c r="B978">
        <v>2</v>
      </c>
      <c r="C978">
        <v>16766.34</v>
      </c>
      <c r="F978" s="16"/>
      <c r="G978" s="10"/>
    </row>
    <row r="979" spans="1:7" x14ac:dyDescent="0.45">
      <c r="A979" s="16">
        <v>2428</v>
      </c>
      <c r="B979">
        <v>2</v>
      </c>
      <c r="C979">
        <v>7787.58</v>
      </c>
      <c r="F979" s="16"/>
      <c r="G979" s="10"/>
    </row>
    <row r="980" spans="1:7" x14ac:dyDescent="0.45">
      <c r="A980" s="16">
        <v>2431</v>
      </c>
      <c r="B980">
        <v>2</v>
      </c>
      <c r="C980">
        <v>17706.3</v>
      </c>
      <c r="F980" s="16"/>
      <c r="G980" s="10"/>
    </row>
    <row r="981" spans="1:7" x14ac:dyDescent="0.45">
      <c r="A981" s="16">
        <v>2434</v>
      </c>
      <c r="B981">
        <v>1</v>
      </c>
      <c r="C981">
        <v>14698.44</v>
      </c>
      <c r="F981" s="16"/>
      <c r="G981" s="10"/>
    </row>
    <row r="982" spans="1:7" x14ac:dyDescent="0.45">
      <c r="A982" s="16">
        <v>2435</v>
      </c>
      <c r="B982">
        <v>1</v>
      </c>
      <c r="C982">
        <v>2794.33</v>
      </c>
      <c r="F982" s="16"/>
      <c r="G982" s="10"/>
    </row>
    <row r="983" spans="1:7" x14ac:dyDescent="0.45">
      <c r="A983" s="16">
        <v>2436</v>
      </c>
      <c r="B983">
        <v>1</v>
      </c>
      <c r="C983">
        <v>6267.2</v>
      </c>
      <c r="F983" s="16"/>
      <c r="G983" s="10"/>
    </row>
    <row r="984" spans="1:7" x14ac:dyDescent="0.45">
      <c r="A984" s="16">
        <v>2437</v>
      </c>
      <c r="B984">
        <v>1</v>
      </c>
      <c r="C984">
        <v>1048.92</v>
      </c>
      <c r="F984" s="16"/>
      <c r="G984" s="10"/>
    </row>
    <row r="985" spans="1:7" x14ac:dyDescent="0.45">
      <c r="A985" s="16">
        <v>2438</v>
      </c>
      <c r="B985">
        <v>1</v>
      </c>
      <c r="C985">
        <v>1096.55</v>
      </c>
      <c r="F985" s="16"/>
      <c r="G985" s="10"/>
    </row>
    <row r="986" spans="1:7" x14ac:dyDescent="0.45">
      <c r="A986" s="16">
        <v>2439</v>
      </c>
      <c r="B986">
        <v>2</v>
      </c>
      <c r="C986">
        <v>14948.5</v>
      </c>
      <c r="F986" s="16"/>
      <c r="G986" s="10"/>
    </row>
    <row r="987" spans="1:7" x14ac:dyDescent="0.45">
      <c r="A987" s="16">
        <v>2440</v>
      </c>
      <c r="B987">
        <v>2</v>
      </c>
      <c r="C987">
        <v>27390.57</v>
      </c>
      <c r="F987" s="16"/>
      <c r="G987" s="10"/>
    </row>
    <row r="988" spans="1:7" x14ac:dyDescent="0.45">
      <c r="A988" s="16">
        <v>2442</v>
      </c>
      <c r="B988">
        <v>2</v>
      </c>
      <c r="C988">
        <v>20899.04</v>
      </c>
      <c r="F988" s="16"/>
      <c r="G988" s="10"/>
    </row>
    <row r="989" spans="1:7" x14ac:dyDescent="0.45">
      <c r="A989" s="16">
        <v>2445</v>
      </c>
      <c r="B989">
        <v>1</v>
      </c>
      <c r="C989">
        <v>11350.12</v>
      </c>
      <c r="F989" s="16"/>
      <c r="G989" s="10"/>
    </row>
    <row r="990" spans="1:7" x14ac:dyDescent="0.45">
      <c r="A990" s="16">
        <v>2446</v>
      </c>
      <c r="B990">
        <v>2</v>
      </c>
      <c r="C990">
        <v>17694.330000000002</v>
      </c>
      <c r="F990" s="16"/>
      <c r="G990" s="10"/>
    </row>
    <row r="991" spans="1:7" x14ac:dyDescent="0.45">
      <c r="A991" s="16">
        <v>2447</v>
      </c>
      <c r="B991">
        <v>4</v>
      </c>
      <c r="C991">
        <v>44165.94</v>
      </c>
      <c r="F991" s="16"/>
      <c r="G991" s="10"/>
    </row>
    <row r="992" spans="1:7" x14ac:dyDescent="0.45">
      <c r="A992" s="16">
        <v>2448</v>
      </c>
      <c r="B992">
        <v>1</v>
      </c>
      <c r="C992">
        <v>12069.21</v>
      </c>
      <c r="F992" s="16"/>
      <c r="G992" s="10"/>
    </row>
    <row r="993" spans="1:7" x14ac:dyDescent="0.45">
      <c r="A993" s="16">
        <v>2449</v>
      </c>
      <c r="B993">
        <v>4</v>
      </c>
      <c r="C993">
        <v>27260.87</v>
      </c>
      <c r="F993" s="16"/>
      <c r="G993" s="10"/>
    </row>
    <row r="994" spans="1:7" x14ac:dyDescent="0.45">
      <c r="A994" s="16">
        <v>2455</v>
      </c>
      <c r="B994">
        <v>1</v>
      </c>
      <c r="C994">
        <v>19833.25</v>
      </c>
      <c r="F994" s="16"/>
      <c r="G994" s="10"/>
    </row>
    <row r="995" spans="1:7" x14ac:dyDescent="0.45">
      <c r="A995" s="16">
        <v>2460</v>
      </c>
      <c r="B995">
        <v>4</v>
      </c>
      <c r="C995">
        <v>6970.43</v>
      </c>
      <c r="F995" s="16"/>
      <c r="G995" s="10"/>
    </row>
    <row r="996" spans="1:7" x14ac:dyDescent="0.45">
      <c r="A996" s="16">
        <v>2461</v>
      </c>
      <c r="B996">
        <v>3</v>
      </c>
      <c r="C996">
        <v>7283.48</v>
      </c>
      <c r="F996" s="16"/>
      <c r="G996" s="10"/>
    </row>
    <row r="997" spans="1:7" x14ac:dyDescent="0.45">
      <c r="A997" s="16">
        <v>2462</v>
      </c>
      <c r="B997">
        <v>2</v>
      </c>
      <c r="C997">
        <v>23959.07</v>
      </c>
      <c r="F997" s="16"/>
      <c r="G997" s="10"/>
    </row>
    <row r="998" spans="1:7" x14ac:dyDescent="0.45">
      <c r="A998" s="16">
        <v>2463</v>
      </c>
      <c r="B998">
        <v>1</v>
      </c>
      <c r="C998">
        <v>14026.95</v>
      </c>
      <c r="F998" s="16"/>
      <c r="G998" s="10"/>
    </row>
    <row r="999" spans="1:7" x14ac:dyDescent="0.45">
      <c r="A999" s="16">
        <v>2464</v>
      </c>
      <c r="B999">
        <v>1</v>
      </c>
      <c r="C999">
        <v>665.63</v>
      </c>
      <c r="F999" s="16"/>
      <c r="G999" s="10"/>
    </row>
    <row r="1000" spans="1:7" x14ac:dyDescent="0.45">
      <c r="A1000" s="16">
        <v>2465</v>
      </c>
      <c r="B1000">
        <v>2</v>
      </c>
      <c r="C1000">
        <v>6834.41</v>
      </c>
      <c r="F1000" s="16"/>
      <c r="G1000" s="10"/>
    </row>
    <row r="1001" spans="1:7" x14ac:dyDescent="0.45">
      <c r="A1001" s="16">
        <v>2466</v>
      </c>
      <c r="B1001">
        <v>2</v>
      </c>
      <c r="C1001">
        <v>6005.84</v>
      </c>
      <c r="F1001" s="16"/>
      <c r="G1001" s="10"/>
    </row>
    <row r="1002" spans="1:7" x14ac:dyDescent="0.45">
      <c r="A1002" s="16">
        <v>2467</v>
      </c>
      <c r="B1002">
        <v>1</v>
      </c>
      <c r="C1002">
        <v>3355.15</v>
      </c>
      <c r="F1002" s="16"/>
      <c r="G1002" s="10"/>
    </row>
    <row r="1003" spans="1:7" x14ac:dyDescent="0.45">
      <c r="A1003" s="16">
        <v>2468</v>
      </c>
      <c r="B1003">
        <v>1</v>
      </c>
      <c r="C1003">
        <v>10261.799999999999</v>
      </c>
      <c r="F1003" s="16"/>
      <c r="G1003" s="10"/>
    </row>
    <row r="1004" spans="1:7" x14ac:dyDescent="0.45">
      <c r="A1004" s="16">
        <v>2469</v>
      </c>
      <c r="B1004">
        <v>2</v>
      </c>
      <c r="C1004">
        <v>27448.35</v>
      </c>
      <c r="F1004" s="16"/>
      <c r="G1004" s="10"/>
    </row>
    <row r="1005" spans="1:7" x14ac:dyDescent="0.45">
      <c r="A1005" s="16">
        <v>2471</v>
      </c>
      <c r="B1005">
        <v>1</v>
      </c>
      <c r="C1005">
        <v>5820.66</v>
      </c>
      <c r="F1005" s="16"/>
      <c r="G1005" s="10"/>
    </row>
    <row r="1006" spans="1:7" x14ac:dyDescent="0.45">
      <c r="A1006" s="16">
        <v>2472</v>
      </c>
      <c r="B1006">
        <v>1</v>
      </c>
      <c r="C1006">
        <v>9998</v>
      </c>
      <c r="F1006" s="16"/>
      <c r="G1006" s="10"/>
    </row>
    <row r="1007" spans="1:7" x14ac:dyDescent="0.45">
      <c r="A1007" s="16">
        <v>2473</v>
      </c>
      <c r="B1007">
        <v>2</v>
      </c>
      <c r="C1007">
        <v>24795.79</v>
      </c>
      <c r="F1007" s="16"/>
      <c r="G1007" s="10"/>
    </row>
    <row r="1008" spans="1:7" x14ac:dyDescent="0.45">
      <c r="A1008" s="16">
        <v>2474</v>
      </c>
      <c r="B1008">
        <v>2</v>
      </c>
      <c r="C1008">
        <v>8296.2900000000009</v>
      </c>
      <c r="F1008" s="16"/>
      <c r="G1008" s="10"/>
    </row>
    <row r="1009" spans="1:7" x14ac:dyDescent="0.45">
      <c r="A1009" s="16">
        <v>2476</v>
      </c>
      <c r="B1009">
        <v>1</v>
      </c>
      <c r="C1009">
        <v>10302.040000000001</v>
      </c>
      <c r="F1009" s="16"/>
      <c r="G1009" s="10"/>
    </row>
    <row r="1010" spans="1:7" x14ac:dyDescent="0.45">
      <c r="A1010" s="16">
        <v>2477</v>
      </c>
      <c r="B1010">
        <v>2</v>
      </c>
      <c r="C1010">
        <v>22005.11</v>
      </c>
      <c r="F1010" s="16"/>
      <c r="G1010" s="10"/>
    </row>
    <row r="1011" spans="1:7" x14ac:dyDescent="0.45">
      <c r="A1011" s="16">
        <v>2478</v>
      </c>
      <c r="B1011">
        <v>3</v>
      </c>
      <c r="C1011">
        <v>22341.03</v>
      </c>
      <c r="F1011" s="16"/>
      <c r="G1011" s="10"/>
    </row>
    <row r="1012" spans="1:7" x14ac:dyDescent="0.45">
      <c r="A1012" s="16">
        <v>2480</v>
      </c>
      <c r="B1012">
        <v>2</v>
      </c>
      <c r="C1012">
        <v>27561.03</v>
      </c>
      <c r="F1012" s="16"/>
      <c r="G1012" s="10"/>
    </row>
    <row r="1013" spans="1:7" x14ac:dyDescent="0.45">
      <c r="A1013" s="16">
        <v>2481</v>
      </c>
      <c r="B1013">
        <v>2</v>
      </c>
      <c r="C1013">
        <v>20030.060000000001</v>
      </c>
      <c r="F1013" s="16"/>
      <c r="G1013" s="10"/>
    </row>
    <row r="1014" spans="1:7" x14ac:dyDescent="0.45">
      <c r="A1014" s="16">
        <v>2484</v>
      </c>
      <c r="B1014">
        <v>1</v>
      </c>
      <c r="C1014">
        <v>6336.76</v>
      </c>
      <c r="F1014" s="16"/>
      <c r="G1014" s="10"/>
    </row>
    <row r="1015" spans="1:7" x14ac:dyDescent="0.45">
      <c r="A1015" s="16">
        <v>2485</v>
      </c>
      <c r="B1015">
        <v>1</v>
      </c>
      <c r="C1015">
        <v>591.39</v>
      </c>
      <c r="F1015" s="16"/>
      <c r="G1015" s="10"/>
    </row>
    <row r="1016" spans="1:7" x14ac:dyDescent="0.45">
      <c r="A1016" s="16">
        <v>2487</v>
      </c>
      <c r="B1016">
        <v>1</v>
      </c>
      <c r="C1016">
        <v>17939.099999999999</v>
      </c>
      <c r="F1016" s="16"/>
      <c r="G1016" s="10"/>
    </row>
    <row r="1017" spans="1:7" x14ac:dyDescent="0.45">
      <c r="A1017" s="16">
        <v>2490</v>
      </c>
      <c r="B1017">
        <v>2</v>
      </c>
      <c r="C1017">
        <v>16595.05</v>
      </c>
      <c r="F1017" s="16"/>
      <c r="G1017" s="10"/>
    </row>
    <row r="1018" spans="1:7" x14ac:dyDescent="0.45">
      <c r="A1018" s="16">
        <v>2492</v>
      </c>
      <c r="B1018">
        <v>1</v>
      </c>
      <c r="C1018">
        <v>9935.4599999999991</v>
      </c>
      <c r="F1018" s="16"/>
      <c r="G1018" s="10"/>
    </row>
    <row r="1019" spans="1:7" x14ac:dyDescent="0.45">
      <c r="A1019" s="16">
        <v>2494</v>
      </c>
      <c r="B1019">
        <v>1</v>
      </c>
      <c r="C1019">
        <v>1055.69</v>
      </c>
      <c r="F1019" s="16"/>
      <c r="G1019" s="10"/>
    </row>
    <row r="1020" spans="1:7" x14ac:dyDescent="0.45">
      <c r="A1020" s="16">
        <v>2495</v>
      </c>
      <c r="B1020">
        <v>2</v>
      </c>
      <c r="C1020">
        <v>3883.23</v>
      </c>
      <c r="F1020" s="16"/>
      <c r="G1020" s="10"/>
    </row>
    <row r="1021" spans="1:7" x14ac:dyDescent="0.45">
      <c r="A1021" s="16">
        <v>2497</v>
      </c>
      <c r="B1021">
        <v>1</v>
      </c>
      <c r="C1021">
        <v>14847.96</v>
      </c>
      <c r="F1021" s="16"/>
      <c r="G1021" s="10"/>
    </row>
    <row r="1022" spans="1:7" x14ac:dyDescent="0.45">
      <c r="A1022" s="16">
        <v>2499</v>
      </c>
      <c r="B1022">
        <v>2</v>
      </c>
      <c r="C1022">
        <v>11396.43</v>
      </c>
      <c r="F1022" s="16"/>
      <c r="G1022" s="10"/>
    </row>
    <row r="1023" spans="1:7" x14ac:dyDescent="0.45">
      <c r="A1023" s="16">
        <v>2500</v>
      </c>
      <c r="B1023">
        <v>2</v>
      </c>
      <c r="C1023">
        <v>2562.7199999999998</v>
      </c>
      <c r="F1023" s="16"/>
      <c r="G1023" s="10"/>
    </row>
    <row r="1024" spans="1:7" x14ac:dyDescent="0.45">
      <c r="A1024" s="16">
        <v>2501</v>
      </c>
      <c r="B1024">
        <v>2</v>
      </c>
      <c r="C1024">
        <v>19784.23</v>
      </c>
      <c r="F1024" s="16"/>
      <c r="G1024" s="10"/>
    </row>
    <row r="1025" spans="1:7" x14ac:dyDescent="0.45">
      <c r="A1025" s="16">
        <v>2502</v>
      </c>
      <c r="B1025">
        <v>4</v>
      </c>
      <c r="C1025">
        <v>38984.1</v>
      </c>
      <c r="F1025" s="16"/>
      <c r="G1025" s="10"/>
    </row>
    <row r="1026" spans="1:7" x14ac:dyDescent="0.45">
      <c r="A1026" s="16">
        <v>2504</v>
      </c>
      <c r="B1026">
        <v>2</v>
      </c>
      <c r="C1026">
        <v>4155.1899999999996</v>
      </c>
      <c r="F1026" s="16"/>
      <c r="G1026" s="10"/>
    </row>
    <row r="1027" spans="1:7" x14ac:dyDescent="0.45">
      <c r="A1027" s="16">
        <v>2505</v>
      </c>
      <c r="B1027">
        <v>2</v>
      </c>
      <c r="C1027">
        <v>14014.13</v>
      </c>
      <c r="F1027" s="16"/>
      <c r="G1027" s="10"/>
    </row>
    <row r="1028" spans="1:7" x14ac:dyDescent="0.45">
      <c r="A1028" s="16">
        <v>2506</v>
      </c>
      <c r="B1028">
        <v>1</v>
      </c>
      <c r="C1028">
        <v>18280.16</v>
      </c>
      <c r="F1028" s="16"/>
      <c r="G1028" s="10"/>
    </row>
    <row r="1029" spans="1:7" x14ac:dyDescent="0.45">
      <c r="A1029" s="16">
        <v>2507</v>
      </c>
      <c r="B1029">
        <v>1</v>
      </c>
      <c r="C1029">
        <v>2657.2</v>
      </c>
      <c r="F1029" s="16"/>
      <c r="G1029" s="10"/>
    </row>
    <row r="1030" spans="1:7" x14ac:dyDescent="0.45">
      <c r="A1030" s="16">
        <v>2509</v>
      </c>
      <c r="B1030">
        <v>1</v>
      </c>
      <c r="C1030">
        <v>60.49</v>
      </c>
      <c r="F1030" s="16"/>
      <c r="G1030" s="10"/>
    </row>
    <row r="1031" spans="1:7" x14ac:dyDescent="0.45">
      <c r="A1031" s="16">
        <v>2514</v>
      </c>
      <c r="B1031">
        <v>1</v>
      </c>
      <c r="C1031">
        <v>3901.68</v>
      </c>
      <c r="F1031" s="16"/>
      <c r="G1031" s="10"/>
    </row>
    <row r="1032" spans="1:7" x14ac:dyDescent="0.45">
      <c r="A1032" s="16">
        <v>2515</v>
      </c>
      <c r="B1032">
        <v>2</v>
      </c>
      <c r="C1032">
        <v>16251.28</v>
      </c>
      <c r="F1032" s="16"/>
      <c r="G1032" s="10"/>
    </row>
    <row r="1033" spans="1:7" x14ac:dyDescent="0.45">
      <c r="A1033" s="16">
        <v>2517</v>
      </c>
      <c r="B1033">
        <v>3</v>
      </c>
      <c r="C1033">
        <v>18636.62</v>
      </c>
      <c r="F1033" s="16"/>
      <c r="G1033" s="10"/>
    </row>
    <row r="1034" spans="1:7" x14ac:dyDescent="0.45">
      <c r="A1034" s="16">
        <v>2518</v>
      </c>
      <c r="B1034">
        <v>1</v>
      </c>
      <c r="C1034">
        <v>4665.08</v>
      </c>
      <c r="F1034" s="16"/>
      <c r="G1034" s="10"/>
    </row>
    <row r="1035" spans="1:7" x14ac:dyDescent="0.45">
      <c r="A1035" s="16">
        <v>2519</v>
      </c>
      <c r="B1035">
        <v>1</v>
      </c>
      <c r="C1035">
        <v>3445.39</v>
      </c>
      <c r="F1035" s="16"/>
      <c r="G1035" s="10"/>
    </row>
    <row r="1036" spans="1:7" x14ac:dyDescent="0.45">
      <c r="A1036" s="16">
        <v>2521</v>
      </c>
      <c r="B1036">
        <v>1</v>
      </c>
      <c r="C1036">
        <v>9389.16</v>
      </c>
      <c r="F1036" s="16"/>
      <c r="G1036" s="10"/>
    </row>
    <row r="1037" spans="1:7" x14ac:dyDescent="0.45">
      <c r="A1037" s="16">
        <v>2523</v>
      </c>
      <c r="B1037">
        <v>1</v>
      </c>
      <c r="C1037">
        <v>1634.02</v>
      </c>
      <c r="F1037" s="16"/>
      <c r="G1037" s="10"/>
    </row>
    <row r="1038" spans="1:7" x14ac:dyDescent="0.45">
      <c r="A1038" s="16">
        <v>2524</v>
      </c>
      <c r="B1038">
        <v>3</v>
      </c>
      <c r="C1038">
        <v>12884.53</v>
      </c>
      <c r="F1038" s="16"/>
      <c r="G1038" s="10"/>
    </row>
    <row r="1039" spans="1:7" x14ac:dyDescent="0.45">
      <c r="A1039" s="16">
        <v>2525</v>
      </c>
      <c r="B1039">
        <v>3</v>
      </c>
      <c r="C1039">
        <v>21632.01</v>
      </c>
      <c r="F1039" s="16"/>
      <c r="G1039" s="10"/>
    </row>
    <row r="1040" spans="1:7" x14ac:dyDescent="0.45">
      <c r="A1040" s="16">
        <v>2526</v>
      </c>
      <c r="B1040">
        <v>1</v>
      </c>
      <c r="C1040">
        <v>650.16</v>
      </c>
      <c r="F1040" s="16"/>
      <c r="G1040" s="10"/>
    </row>
    <row r="1041" spans="1:7" x14ac:dyDescent="0.45">
      <c r="A1041" s="16">
        <v>2528</v>
      </c>
      <c r="B1041">
        <v>1</v>
      </c>
      <c r="C1041">
        <v>1913.6</v>
      </c>
      <c r="F1041" s="16"/>
      <c r="G1041" s="10"/>
    </row>
    <row r="1042" spans="1:7" x14ac:dyDescent="0.45">
      <c r="A1042" s="16">
        <v>2529</v>
      </c>
      <c r="B1042">
        <v>1</v>
      </c>
      <c r="C1042">
        <v>13844.96</v>
      </c>
      <c r="F1042" s="16"/>
      <c r="G1042" s="10"/>
    </row>
    <row r="1043" spans="1:7" x14ac:dyDescent="0.45">
      <c r="A1043" s="16">
        <v>2531</v>
      </c>
      <c r="B1043">
        <v>4</v>
      </c>
      <c r="C1043">
        <v>27266.07</v>
      </c>
      <c r="F1043" s="16"/>
      <c r="G1043" s="10"/>
    </row>
    <row r="1044" spans="1:7" x14ac:dyDescent="0.45">
      <c r="A1044" s="16">
        <v>2532</v>
      </c>
      <c r="B1044">
        <v>1</v>
      </c>
      <c r="C1044">
        <v>8161.52</v>
      </c>
      <c r="F1044" s="16"/>
      <c r="G1044" s="10"/>
    </row>
    <row r="1045" spans="1:7" x14ac:dyDescent="0.45">
      <c r="A1045" s="16">
        <v>2536</v>
      </c>
      <c r="B1045">
        <v>2</v>
      </c>
      <c r="C1045">
        <v>8259.76</v>
      </c>
      <c r="F1045" s="16"/>
      <c r="G1045" s="10"/>
    </row>
    <row r="1046" spans="1:7" x14ac:dyDescent="0.45">
      <c r="A1046" s="16">
        <v>2537</v>
      </c>
      <c r="B1046">
        <v>3</v>
      </c>
      <c r="C1046">
        <v>29635.61</v>
      </c>
      <c r="F1046" s="16"/>
      <c r="G1046" s="10"/>
    </row>
    <row r="1047" spans="1:7" x14ac:dyDescent="0.45">
      <c r="A1047" s="16">
        <v>2538</v>
      </c>
      <c r="B1047">
        <v>2</v>
      </c>
      <c r="C1047">
        <v>28867</v>
      </c>
      <c r="F1047" s="16"/>
      <c r="G1047" s="10"/>
    </row>
    <row r="1048" spans="1:7" x14ac:dyDescent="0.45">
      <c r="A1048" s="16">
        <v>2539</v>
      </c>
      <c r="B1048">
        <v>1</v>
      </c>
      <c r="C1048">
        <v>12661.68</v>
      </c>
      <c r="F1048" s="16"/>
      <c r="G1048" s="10"/>
    </row>
    <row r="1049" spans="1:7" x14ac:dyDescent="0.45">
      <c r="A1049" s="16">
        <v>2540</v>
      </c>
      <c r="B1049">
        <v>1</v>
      </c>
      <c r="C1049">
        <v>16224</v>
      </c>
      <c r="F1049" s="16"/>
      <c r="G1049" s="10"/>
    </row>
    <row r="1050" spans="1:7" x14ac:dyDescent="0.45">
      <c r="A1050" s="16">
        <v>2541</v>
      </c>
      <c r="B1050">
        <v>1</v>
      </c>
      <c r="C1050">
        <v>2444.83</v>
      </c>
      <c r="F1050" s="16"/>
      <c r="G1050" s="10"/>
    </row>
    <row r="1051" spans="1:7" x14ac:dyDescent="0.45">
      <c r="A1051" s="16">
        <v>2542</v>
      </c>
      <c r="B1051">
        <v>1</v>
      </c>
      <c r="C1051">
        <v>7825.15</v>
      </c>
      <c r="F1051" s="16"/>
      <c r="G1051" s="10"/>
    </row>
    <row r="1052" spans="1:7" x14ac:dyDescent="0.45">
      <c r="A1052" s="16">
        <v>2543</v>
      </c>
      <c r="B1052">
        <v>1</v>
      </c>
      <c r="C1052">
        <v>3480</v>
      </c>
      <c r="F1052" s="16"/>
      <c r="G1052" s="10"/>
    </row>
    <row r="1053" spans="1:7" x14ac:dyDescent="0.45">
      <c r="A1053" s="16">
        <v>2545</v>
      </c>
      <c r="B1053">
        <v>2</v>
      </c>
      <c r="C1053">
        <v>8632</v>
      </c>
      <c r="F1053" s="16"/>
      <c r="G1053" s="10"/>
    </row>
    <row r="1054" spans="1:7" x14ac:dyDescent="0.45">
      <c r="A1054" s="16">
        <v>2546</v>
      </c>
      <c r="B1054">
        <v>1</v>
      </c>
      <c r="C1054">
        <v>822.72</v>
      </c>
      <c r="F1054" s="16"/>
      <c r="G1054" s="10"/>
    </row>
    <row r="1055" spans="1:7" x14ac:dyDescent="0.45">
      <c r="A1055" s="16">
        <v>2548</v>
      </c>
      <c r="B1055">
        <v>2</v>
      </c>
      <c r="C1055">
        <v>10060.700000000001</v>
      </c>
      <c r="F1055" s="16"/>
      <c r="G1055" s="10"/>
    </row>
    <row r="1056" spans="1:7" x14ac:dyDescent="0.45">
      <c r="A1056" s="16">
        <v>2549</v>
      </c>
      <c r="B1056">
        <v>1</v>
      </c>
      <c r="C1056">
        <v>17991.25</v>
      </c>
      <c r="F1056" s="16"/>
      <c r="G1056" s="10"/>
    </row>
    <row r="1057" spans="1:7" x14ac:dyDescent="0.45">
      <c r="A1057" s="16">
        <v>2550</v>
      </c>
      <c r="B1057">
        <v>2</v>
      </c>
      <c r="C1057">
        <v>37983.279999999999</v>
      </c>
      <c r="F1057" s="16"/>
      <c r="G1057" s="10"/>
    </row>
    <row r="1058" spans="1:7" x14ac:dyDescent="0.45">
      <c r="A1058" s="16">
        <v>2551</v>
      </c>
      <c r="B1058">
        <v>3</v>
      </c>
      <c r="C1058">
        <v>23266.86</v>
      </c>
      <c r="F1058" s="16"/>
      <c r="G1058" s="10"/>
    </row>
    <row r="1059" spans="1:7" x14ac:dyDescent="0.45">
      <c r="A1059" s="16">
        <v>2552</v>
      </c>
      <c r="B1059">
        <v>1</v>
      </c>
      <c r="C1059">
        <v>3506.12</v>
      </c>
      <c r="F1059" s="16"/>
      <c r="G1059" s="10"/>
    </row>
    <row r="1060" spans="1:7" x14ac:dyDescent="0.45">
      <c r="A1060" s="16">
        <v>2553</v>
      </c>
      <c r="B1060">
        <v>1</v>
      </c>
      <c r="C1060">
        <v>2851.5</v>
      </c>
      <c r="F1060" s="16"/>
      <c r="G1060" s="10"/>
    </row>
    <row r="1061" spans="1:7" x14ac:dyDescent="0.45">
      <c r="A1061" s="16">
        <v>2555</v>
      </c>
      <c r="B1061">
        <v>2</v>
      </c>
      <c r="C1061">
        <v>8524.34</v>
      </c>
      <c r="F1061" s="16"/>
      <c r="G1061" s="10"/>
    </row>
    <row r="1062" spans="1:7" x14ac:dyDescent="0.45">
      <c r="A1062" s="16">
        <v>2556</v>
      </c>
      <c r="B1062">
        <v>2</v>
      </c>
      <c r="C1062">
        <v>14463.76</v>
      </c>
      <c r="F1062" s="16"/>
      <c r="G1062" s="10"/>
    </row>
    <row r="1063" spans="1:7" x14ac:dyDescent="0.45">
      <c r="A1063" s="16">
        <v>2558</v>
      </c>
      <c r="B1063">
        <v>1</v>
      </c>
      <c r="C1063">
        <v>1411.83</v>
      </c>
      <c r="F1063" s="16"/>
      <c r="G1063" s="10"/>
    </row>
    <row r="1064" spans="1:7" x14ac:dyDescent="0.45">
      <c r="A1064" s="16">
        <v>2559</v>
      </c>
      <c r="B1064">
        <v>2</v>
      </c>
      <c r="C1064">
        <v>21368.44</v>
      </c>
      <c r="F1064" s="16"/>
      <c r="G1064" s="10"/>
    </row>
    <row r="1065" spans="1:7" x14ac:dyDescent="0.45">
      <c r="A1065" s="16">
        <v>2560</v>
      </c>
      <c r="B1065">
        <v>2</v>
      </c>
      <c r="C1065">
        <v>8324.66</v>
      </c>
      <c r="F1065" s="16"/>
      <c r="G1065" s="10"/>
    </row>
    <row r="1066" spans="1:7" x14ac:dyDescent="0.45">
      <c r="A1066" s="16">
        <v>2561</v>
      </c>
      <c r="B1066">
        <v>1</v>
      </c>
      <c r="C1066">
        <v>1033.06</v>
      </c>
      <c r="F1066" s="16"/>
      <c r="G1066" s="10"/>
    </row>
    <row r="1067" spans="1:7" x14ac:dyDescent="0.45">
      <c r="A1067" s="16">
        <v>2563</v>
      </c>
      <c r="B1067">
        <v>2</v>
      </c>
      <c r="C1067">
        <v>21386.880000000001</v>
      </c>
      <c r="F1067" s="16"/>
      <c r="G1067" s="10"/>
    </row>
    <row r="1068" spans="1:7" x14ac:dyDescent="0.45">
      <c r="A1068" s="16">
        <v>2564</v>
      </c>
      <c r="B1068">
        <v>2</v>
      </c>
      <c r="C1068">
        <v>16706.759999999998</v>
      </c>
      <c r="F1068" s="16"/>
      <c r="G1068" s="10"/>
    </row>
    <row r="1069" spans="1:7" x14ac:dyDescent="0.45">
      <c r="A1069" s="16">
        <v>2565</v>
      </c>
      <c r="B1069">
        <v>1</v>
      </c>
      <c r="C1069">
        <v>2135.4</v>
      </c>
      <c r="F1069" s="16"/>
      <c r="G1069" s="10"/>
    </row>
    <row r="1070" spans="1:7" x14ac:dyDescent="0.45">
      <c r="A1070" s="16">
        <v>2567</v>
      </c>
      <c r="B1070">
        <v>2</v>
      </c>
      <c r="C1070">
        <v>22475.32</v>
      </c>
      <c r="F1070" s="16"/>
      <c r="G1070" s="10"/>
    </row>
    <row r="1071" spans="1:7" x14ac:dyDescent="0.45">
      <c r="A1071" s="16">
        <v>2568</v>
      </c>
      <c r="B1071">
        <v>1</v>
      </c>
      <c r="C1071">
        <v>3635.22</v>
      </c>
      <c r="F1071" s="16"/>
      <c r="G1071" s="10"/>
    </row>
    <row r="1072" spans="1:7" x14ac:dyDescent="0.45">
      <c r="A1072" s="16">
        <v>2569</v>
      </c>
      <c r="B1072">
        <v>1</v>
      </c>
      <c r="C1072">
        <v>5158.58</v>
      </c>
      <c r="F1072" s="16"/>
      <c r="G1072" s="10"/>
    </row>
    <row r="1073" spans="1:7" x14ac:dyDescent="0.45">
      <c r="A1073" s="16">
        <v>2571</v>
      </c>
      <c r="B1073">
        <v>1</v>
      </c>
      <c r="C1073">
        <v>10750.36</v>
      </c>
      <c r="F1073" s="16"/>
      <c r="G1073" s="10"/>
    </row>
    <row r="1074" spans="1:7" x14ac:dyDescent="0.45">
      <c r="A1074" s="16">
        <v>2573</v>
      </c>
      <c r="B1074">
        <v>1</v>
      </c>
      <c r="C1074">
        <v>2245.2800000000002</v>
      </c>
      <c r="F1074" s="16"/>
      <c r="G1074" s="10"/>
    </row>
    <row r="1075" spans="1:7" x14ac:dyDescent="0.45">
      <c r="A1075" s="16">
        <v>2574</v>
      </c>
      <c r="B1075">
        <v>2</v>
      </c>
      <c r="C1075">
        <v>28613.85</v>
      </c>
      <c r="F1075" s="16"/>
      <c r="G1075" s="10"/>
    </row>
    <row r="1076" spans="1:7" x14ac:dyDescent="0.45">
      <c r="A1076" s="16">
        <v>2577</v>
      </c>
      <c r="B1076">
        <v>2</v>
      </c>
      <c r="C1076">
        <v>15709.94</v>
      </c>
      <c r="F1076" s="16"/>
      <c r="G1076" s="10"/>
    </row>
    <row r="1077" spans="1:7" x14ac:dyDescent="0.45">
      <c r="A1077" s="16">
        <v>2578</v>
      </c>
      <c r="B1077">
        <v>1</v>
      </c>
      <c r="C1077">
        <v>3297.59</v>
      </c>
      <c r="F1077" s="16"/>
      <c r="G1077" s="10"/>
    </row>
    <row r="1078" spans="1:7" x14ac:dyDescent="0.45">
      <c r="A1078" s="16">
        <v>2581</v>
      </c>
      <c r="B1078">
        <v>2</v>
      </c>
      <c r="C1078">
        <v>10137.040000000001</v>
      </c>
      <c r="F1078" s="16"/>
      <c r="G1078" s="10"/>
    </row>
    <row r="1079" spans="1:7" x14ac:dyDescent="0.45">
      <c r="A1079" s="16">
        <v>2582</v>
      </c>
      <c r="B1079">
        <v>1</v>
      </c>
      <c r="C1079">
        <v>4280.7</v>
      </c>
      <c r="F1079" s="16"/>
      <c r="G1079" s="10"/>
    </row>
    <row r="1080" spans="1:7" x14ac:dyDescent="0.45">
      <c r="A1080" s="16">
        <v>2585</v>
      </c>
      <c r="B1080">
        <v>1</v>
      </c>
      <c r="C1080">
        <v>7210.05</v>
      </c>
      <c r="F1080" s="16"/>
      <c r="G1080" s="10"/>
    </row>
    <row r="1081" spans="1:7" x14ac:dyDescent="0.45">
      <c r="A1081" s="16">
        <v>2587</v>
      </c>
      <c r="B1081">
        <v>2</v>
      </c>
      <c r="C1081">
        <v>7599.88</v>
      </c>
      <c r="F1081" s="16"/>
      <c r="G1081" s="10"/>
    </row>
    <row r="1082" spans="1:7" x14ac:dyDescent="0.45">
      <c r="A1082" s="16">
        <v>2588</v>
      </c>
      <c r="B1082">
        <v>1</v>
      </c>
      <c r="C1082">
        <v>5393.95</v>
      </c>
      <c r="F1082" s="16"/>
      <c r="G1082" s="10"/>
    </row>
    <row r="1083" spans="1:7" x14ac:dyDescent="0.45">
      <c r="A1083" s="16">
        <v>2589</v>
      </c>
      <c r="B1083">
        <v>2</v>
      </c>
      <c r="C1083">
        <v>23524.34</v>
      </c>
      <c r="F1083" s="16"/>
      <c r="G1083" s="10"/>
    </row>
    <row r="1084" spans="1:7" x14ac:dyDescent="0.45">
      <c r="A1084" s="16">
        <v>2590</v>
      </c>
      <c r="B1084">
        <v>1</v>
      </c>
      <c r="C1084">
        <v>3215.99</v>
      </c>
      <c r="F1084" s="16"/>
      <c r="G1084" s="10"/>
    </row>
    <row r="1085" spans="1:7" x14ac:dyDescent="0.45">
      <c r="A1085" s="16">
        <v>2591</v>
      </c>
      <c r="B1085">
        <v>1</v>
      </c>
      <c r="C1085">
        <v>1727.88</v>
      </c>
      <c r="F1085" s="16"/>
      <c r="G1085" s="10"/>
    </row>
    <row r="1086" spans="1:7" x14ac:dyDescent="0.45">
      <c r="A1086" s="16">
        <v>2596</v>
      </c>
      <c r="B1086">
        <v>1</v>
      </c>
      <c r="C1086">
        <v>24645.200000000001</v>
      </c>
      <c r="F1086" s="16"/>
      <c r="G1086" s="10"/>
    </row>
    <row r="1087" spans="1:7" x14ac:dyDescent="0.45">
      <c r="A1087" s="16">
        <v>2597</v>
      </c>
      <c r="B1087">
        <v>1</v>
      </c>
      <c r="C1087">
        <v>784.76</v>
      </c>
      <c r="F1087" s="16"/>
      <c r="G1087" s="10"/>
    </row>
    <row r="1088" spans="1:7" x14ac:dyDescent="0.45">
      <c r="A1088" s="16">
        <v>2600</v>
      </c>
      <c r="B1088">
        <v>1</v>
      </c>
      <c r="C1088">
        <v>4905.24</v>
      </c>
      <c r="F1088" s="16"/>
      <c r="G1088" s="10"/>
    </row>
    <row r="1089" spans="1:7" x14ac:dyDescent="0.45">
      <c r="A1089" s="16">
        <v>2601</v>
      </c>
      <c r="B1089">
        <v>1</v>
      </c>
      <c r="C1089">
        <v>5218.46</v>
      </c>
      <c r="F1089" s="16"/>
      <c r="G1089" s="10"/>
    </row>
    <row r="1090" spans="1:7" x14ac:dyDescent="0.45">
      <c r="A1090" s="16">
        <v>2603</v>
      </c>
      <c r="B1090">
        <v>1</v>
      </c>
      <c r="C1090">
        <v>12171.12</v>
      </c>
      <c r="F1090" s="16"/>
      <c r="G1090" s="10"/>
    </row>
    <row r="1091" spans="1:7" x14ac:dyDescent="0.45">
      <c r="A1091" s="16">
        <v>2604</v>
      </c>
      <c r="B1091">
        <v>1</v>
      </c>
      <c r="C1091">
        <v>15800.4</v>
      </c>
      <c r="F1091" s="16"/>
      <c r="G1091" s="10"/>
    </row>
    <row r="1092" spans="1:7" x14ac:dyDescent="0.45">
      <c r="A1092" s="16">
        <v>2605</v>
      </c>
      <c r="B1092">
        <v>2</v>
      </c>
      <c r="C1092">
        <v>3407.64</v>
      </c>
      <c r="F1092" s="16"/>
      <c r="G1092" s="10"/>
    </row>
    <row r="1093" spans="1:7" x14ac:dyDescent="0.45">
      <c r="A1093" s="16">
        <v>2607</v>
      </c>
      <c r="B1093">
        <v>1</v>
      </c>
      <c r="C1093">
        <v>6622.94</v>
      </c>
      <c r="F1093" s="16"/>
      <c r="G1093" s="10"/>
    </row>
    <row r="1094" spans="1:7" x14ac:dyDescent="0.45">
      <c r="A1094" s="16">
        <v>2609</v>
      </c>
      <c r="B1094">
        <v>2</v>
      </c>
      <c r="C1094">
        <v>5841.04</v>
      </c>
      <c r="F1094" s="16"/>
      <c r="G1094" s="10"/>
    </row>
    <row r="1095" spans="1:7" x14ac:dyDescent="0.45">
      <c r="A1095" s="16">
        <v>2610</v>
      </c>
      <c r="B1095">
        <v>1</v>
      </c>
      <c r="C1095">
        <v>824.67</v>
      </c>
      <c r="F1095" s="16"/>
      <c r="G1095" s="10"/>
    </row>
    <row r="1096" spans="1:7" x14ac:dyDescent="0.45">
      <c r="A1096" s="16">
        <v>2613</v>
      </c>
      <c r="B1096">
        <v>2</v>
      </c>
      <c r="C1096">
        <v>12447.1</v>
      </c>
      <c r="F1096" s="16"/>
      <c r="G1096" s="10"/>
    </row>
    <row r="1097" spans="1:7" x14ac:dyDescent="0.45">
      <c r="A1097" s="16">
        <v>2614</v>
      </c>
      <c r="B1097">
        <v>1</v>
      </c>
      <c r="C1097">
        <v>10392</v>
      </c>
      <c r="F1097" s="16"/>
      <c r="G1097" s="10"/>
    </row>
    <row r="1098" spans="1:7" x14ac:dyDescent="0.45">
      <c r="A1098" s="16">
        <v>2616</v>
      </c>
      <c r="B1098">
        <v>1</v>
      </c>
      <c r="C1098">
        <v>10364.34</v>
      </c>
      <c r="F1098" s="16"/>
      <c r="G1098" s="10"/>
    </row>
    <row r="1099" spans="1:7" x14ac:dyDescent="0.45">
      <c r="A1099" s="16">
        <v>2618</v>
      </c>
      <c r="B1099">
        <v>1</v>
      </c>
      <c r="C1099">
        <v>4968.1899999999996</v>
      </c>
      <c r="F1099" s="16"/>
      <c r="G1099" s="10"/>
    </row>
    <row r="1100" spans="1:7" x14ac:dyDescent="0.45">
      <c r="A1100" s="16">
        <v>2619</v>
      </c>
      <c r="B1100">
        <v>2</v>
      </c>
      <c r="C1100">
        <v>10570.28</v>
      </c>
      <c r="F1100" s="16"/>
      <c r="G1100" s="10"/>
    </row>
    <row r="1101" spans="1:7" x14ac:dyDescent="0.45">
      <c r="A1101" s="16">
        <v>2620</v>
      </c>
      <c r="B1101">
        <v>3</v>
      </c>
      <c r="C1101">
        <v>37381.78</v>
      </c>
      <c r="F1101" s="16"/>
      <c r="G1101" s="10"/>
    </row>
    <row r="1102" spans="1:7" x14ac:dyDescent="0.45">
      <c r="A1102" s="16">
        <v>2622</v>
      </c>
      <c r="B1102">
        <v>1</v>
      </c>
      <c r="C1102">
        <v>2318.6</v>
      </c>
      <c r="F1102" s="16"/>
      <c r="G1102" s="10"/>
    </row>
    <row r="1103" spans="1:7" x14ac:dyDescent="0.45">
      <c r="A1103" s="16">
        <v>2625</v>
      </c>
      <c r="B1103">
        <v>2</v>
      </c>
      <c r="C1103">
        <v>12315</v>
      </c>
      <c r="F1103" s="16"/>
      <c r="G1103" s="10"/>
    </row>
    <row r="1104" spans="1:7" x14ac:dyDescent="0.45">
      <c r="A1104" s="16">
        <v>2626</v>
      </c>
      <c r="B1104">
        <v>1</v>
      </c>
      <c r="C1104">
        <v>3912.68</v>
      </c>
      <c r="F1104" s="16"/>
      <c r="G1104" s="10"/>
    </row>
    <row r="1105" spans="1:7" x14ac:dyDescent="0.45">
      <c r="A1105" s="16">
        <v>2627</v>
      </c>
      <c r="B1105">
        <v>2</v>
      </c>
      <c r="C1105">
        <v>18438.78</v>
      </c>
      <c r="F1105" s="16"/>
      <c r="G1105" s="10"/>
    </row>
    <row r="1106" spans="1:7" x14ac:dyDescent="0.45">
      <c r="A1106" s="16">
        <v>2628</v>
      </c>
      <c r="B1106">
        <v>1</v>
      </c>
      <c r="C1106">
        <v>16696.8</v>
      </c>
      <c r="F1106" s="16"/>
      <c r="G1106" s="10"/>
    </row>
    <row r="1107" spans="1:7" x14ac:dyDescent="0.45">
      <c r="A1107" s="16">
        <v>2629</v>
      </c>
      <c r="B1107">
        <v>3</v>
      </c>
      <c r="C1107">
        <v>47335.75</v>
      </c>
      <c r="F1107" s="16"/>
      <c r="G1107" s="10"/>
    </row>
    <row r="1108" spans="1:7" x14ac:dyDescent="0.45">
      <c r="A1108" s="16">
        <v>2630</v>
      </c>
      <c r="B1108">
        <v>1</v>
      </c>
      <c r="C1108">
        <v>1742.85</v>
      </c>
      <c r="F1108" s="16"/>
      <c r="G1108" s="10"/>
    </row>
    <row r="1109" spans="1:7" x14ac:dyDescent="0.45">
      <c r="A1109" s="16">
        <v>2631</v>
      </c>
      <c r="B1109">
        <v>1</v>
      </c>
      <c r="C1109">
        <v>950.14</v>
      </c>
      <c r="F1109" s="16"/>
      <c r="G1109" s="10"/>
    </row>
    <row r="1110" spans="1:7" x14ac:dyDescent="0.45">
      <c r="A1110" s="16">
        <v>2633</v>
      </c>
      <c r="B1110">
        <v>2</v>
      </c>
      <c r="C1110">
        <v>13246.08</v>
      </c>
      <c r="F1110" s="16"/>
      <c r="G1110" s="10"/>
    </row>
    <row r="1111" spans="1:7" x14ac:dyDescent="0.45">
      <c r="A1111" s="16">
        <v>2635</v>
      </c>
      <c r="B1111">
        <v>2</v>
      </c>
      <c r="C1111">
        <v>11029.62</v>
      </c>
      <c r="F1111" s="16"/>
      <c r="G1111" s="10"/>
    </row>
    <row r="1112" spans="1:7" x14ac:dyDescent="0.45">
      <c r="A1112" s="16">
        <v>2636</v>
      </c>
      <c r="B1112">
        <v>2</v>
      </c>
      <c r="C1112">
        <v>3521.14</v>
      </c>
      <c r="F1112" s="16"/>
      <c r="G1112" s="10"/>
    </row>
    <row r="1113" spans="1:7" x14ac:dyDescent="0.45">
      <c r="A1113" s="16">
        <v>2637</v>
      </c>
      <c r="B1113">
        <v>1</v>
      </c>
      <c r="C1113">
        <v>17436.05</v>
      </c>
      <c r="F1113" s="16"/>
      <c r="G1113" s="10"/>
    </row>
    <row r="1114" spans="1:7" x14ac:dyDescent="0.45">
      <c r="A1114" s="16">
        <v>2638</v>
      </c>
      <c r="B1114">
        <v>1</v>
      </c>
      <c r="C1114">
        <v>9047.64</v>
      </c>
      <c r="F1114" s="16"/>
      <c r="G1114" s="10"/>
    </row>
    <row r="1115" spans="1:7" x14ac:dyDescent="0.45">
      <c r="A1115" s="16">
        <v>2639</v>
      </c>
      <c r="B1115">
        <v>1</v>
      </c>
      <c r="C1115">
        <v>883.4</v>
      </c>
      <c r="F1115" s="16"/>
      <c r="G1115" s="10"/>
    </row>
    <row r="1116" spans="1:7" x14ac:dyDescent="0.45">
      <c r="A1116" s="16">
        <v>2640</v>
      </c>
      <c r="B1116">
        <v>1</v>
      </c>
      <c r="C1116">
        <v>11267.45</v>
      </c>
      <c r="F1116" s="16"/>
      <c r="G1116" s="10"/>
    </row>
    <row r="1117" spans="1:7" x14ac:dyDescent="0.45">
      <c r="A1117" s="16">
        <v>2641</v>
      </c>
      <c r="B1117">
        <v>1</v>
      </c>
      <c r="C1117">
        <v>16730.099999999999</v>
      </c>
      <c r="F1117" s="16"/>
      <c r="G1117" s="10"/>
    </row>
    <row r="1118" spans="1:7" x14ac:dyDescent="0.45">
      <c r="A1118" s="16">
        <v>2644</v>
      </c>
      <c r="B1118">
        <v>1</v>
      </c>
      <c r="C1118">
        <v>11939.82</v>
      </c>
      <c r="F1118" s="16"/>
      <c r="G1118" s="10"/>
    </row>
    <row r="1119" spans="1:7" x14ac:dyDescent="0.45">
      <c r="A1119" s="16">
        <v>2645</v>
      </c>
      <c r="B1119">
        <v>3</v>
      </c>
      <c r="C1119">
        <v>27530.95</v>
      </c>
      <c r="F1119" s="16"/>
      <c r="G1119" s="10"/>
    </row>
    <row r="1120" spans="1:7" x14ac:dyDescent="0.45">
      <c r="A1120" s="16">
        <v>2646</v>
      </c>
      <c r="B1120">
        <v>3</v>
      </c>
      <c r="C1120">
        <v>11100.09</v>
      </c>
      <c r="F1120" s="16"/>
      <c r="G1120" s="10"/>
    </row>
    <row r="1121" spans="1:7" x14ac:dyDescent="0.45">
      <c r="A1121" s="16">
        <v>2647</v>
      </c>
      <c r="B1121">
        <v>2</v>
      </c>
      <c r="C1121">
        <v>32827.980000000003</v>
      </c>
      <c r="F1121" s="16"/>
      <c r="G1121" s="10"/>
    </row>
    <row r="1122" spans="1:7" x14ac:dyDescent="0.45">
      <c r="A1122" s="16">
        <v>2648</v>
      </c>
      <c r="B1122">
        <v>2</v>
      </c>
      <c r="C1122">
        <v>22290.560000000001</v>
      </c>
      <c r="F1122" s="16"/>
      <c r="G1122" s="10"/>
    </row>
    <row r="1123" spans="1:7" x14ac:dyDescent="0.45">
      <c r="A1123" s="16">
        <v>2649</v>
      </c>
      <c r="B1123">
        <v>2</v>
      </c>
      <c r="C1123">
        <v>19431.240000000002</v>
      </c>
      <c r="F1123" s="16"/>
      <c r="G1123" s="10"/>
    </row>
    <row r="1124" spans="1:7" x14ac:dyDescent="0.45">
      <c r="A1124" s="16">
        <v>2651</v>
      </c>
      <c r="B1124">
        <v>1</v>
      </c>
      <c r="C1124">
        <v>13087.3</v>
      </c>
      <c r="F1124" s="16"/>
      <c r="G1124" s="10"/>
    </row>
    <row r="1125" spans="1:7" x14ac:dyDescent="0.45">
      <c r="A1125" s="16">
        <v>2652</v>
      </c>
      <c r="B1125">
        <v>2</v>
      </c>
      <c r="C1125">
        <v>12261.3</v>
      </c>
      <c r="F1125" s="16"/>
      <c r="G1125" s="10"/>
    </row>
    <row r="1126" spans="1:7" x14ac:dyDescent="0.45">
      <c r="A1126" s="16">
        <v>2653</v>
      </c>
      <c r="B1126">
        <v>1</v>
      </c>
      <c r="C1126">
        <v>3231.17</v>
      </c>
      <c r="F1126" s="16"/>
      <c r="G1126" s="10"/>
    </row>
    <row r="1127" spans="1:7" x14ac:dyDescent="0.45">
      <c r="A1127" s="16">
        <v>2654</v>
      </c>
      <c r="B1127">
        <v>1</v>
      </c>
      <c r="C1127">
        <v>5886.74</v>
      </c>
      <c r="F1127" s="16"/>
      <c r="G1127" s="10"/>
    </row>
    <row r="1128" spans="1:7" x14ac:dyDescent="0.45">
      <c r="A1128" s="16">
        <v>2657</v>
      </c>
      <c r="B1128">
        <v>1</v>
      </c>
      <c r="C1128">
        <v>4301.76</v>
      </c>
      <c r="F1128" s="16"/>
      <c r="G1128" s="10"/>
    </row>
    <row r="1129" spans="1:7" x14ac:dyDescent="0.45">
      <c r="A1129" s="16">
        <v>2658</v>
      </c>
      <c r="B1129">
        <v>2</v>
      </c>
      <c r="C1129">
        <v>19399.310000000001</v>
      </c>
      <c r="F1129" s="16"/>
      <c r="G1129" s="10"/>
    </row>
    <row r="1130" spans="1:7" x14ac:dyDescent="0.45">
      <c r="A1130" s="16">
        <v>2660</v>
      </c>
      <c r="B1130">
        <v>2</v>
      </c>
      <c r="C1130">
        <v>38488.800000000003</v>
      </c>
      <c r="F1130" s="16"/>
      <c r="G1130" s="10"/>
    </row>
    <row r="1131" spans="1:7" x14ac:dyDescent="0.45">
      <c r="A1131" s="16">
        <v>2661</v>
      </c>
      <c r="B1131">
        <v>1</v>
      </c>
      <c r="C1131">
        <v>13652.4</v>
      </c>
      <c r="F1131" s="16"/>
      <c r="G1131" s="10"/>
    </row>
    <row r="1132" spans="1:7" x14ac:dyDescent="0.45">
      <c r="A1132" s="16">
        <v>2663</v>
      </c>
      <c r="B1132">
        <v>2</v>
      </c>
      <c r="C1132">
        <v>8463.68</v>
      </c>
      <c r="F1132" s="16"/>
      <c r="G1132" s="10"/>
    </row>
    <row r="1133" spans="1:7" x14ac:dyDescent="0.45">
      <c r="A1133" s="16">
        <v>2664</v>
      </c>
      <c r="B1133">
        <v>1</v>
      </c>
      <c r="C1133">
        <v>2790.65</v>
      </c>
      <c r="F1133" s="16"/>
      <c r="G1133" s="10"/>
    </row>
    <row r="1134" spans="1:7" x14ac:dyDescent="0.45">
      <c r="A1134" s="16">
        <v>2665</v>
      </c>
      <c r="B1134">
        <v>1</v>
      </c>
      <c r="C1134">
        <v>4418.0600000000004</v>
      </c>
      <c r="F1134" s="16"/>
      <c r="G1134" s="10"/>
    </row>
    <row r="1135" spans="1:7" x14ac:dyDescent="0.45">
      <c r="A1135" s="16">
        <v>2666</v>
      </c>
      <c r="B1135">
        <v>2</v>
      </c>
      <c r="C1135">
        <v>9739.1</v>
      </c>
      <c r="F1135" s="16"/>
      <c r="G1135" s="10"/>
    </row>
    <row r="1136" spans="1:7" x14ac:dyDescent="0.45">
      <c r="A1136" s="16">
        <v>2667</v>
      </c>
      <c r="B1136">
        <v>3</v>
      </c>
      <c r="C1136">
        <v>6519.25</v>
      </c>
      <c r="F1136" s="16"/>
      <c r="G1136" s="10"/>
    </row>
    <row r="1137" spans="1:7" x14ac:dyDescent="0.45">
      <c r="A1137" s="16">
        <v>2668</v>
      </c>
      <c r="B1137">
        <v>1</v>
      </c>
      <c r="C1137">
        <v>3218.85</v>
      </c>
      <c r="F1137" s="16"/>
      <c r="G1137" s="10"/>
    </row>
    <row r="1138" spans="1:7" x14ac:dyDescent="0.45">
      <c r="A1138" s="16">
        <v>2669</v>
      </c>
      <c r="B1138">
        <v>1</v>
      </c>
      <c r="C1138">
        <v>18989</v>
      </c>
      <c r="F1138" s="16"/>
      <c r="G1138" s="10"/>
    </row>
    <row r="1139" spans="1:7" x14ac:dyDescent="0.45">
      <c r="A1139" s="16">
        <v>2671</v>
      </c>
      <c r="B1139">
        <v>1</v>
      </c>
      <c r="C1139">
        <v>22739.85</v>
      </c>
      <c r="F1139" s="16"/>
      <c r="G1139" s="10"/>
    </row>
    <row r="1140" spans="1:7" x14ac:dyDescent="0.45">
      <c r="A1140" s="16">
        <v>2672</v>
      </c>
      <c r="B1140">
        <v>1</v>
      </c>
      <c r="C1140">
        <v>3935.54</v>
      </c>
      <c r="F1140" s="16"/>
      <c r="G1140" s="10"/>
    </row>
    <row r="1141" spans="1:7" x14ac:dyDescent="0.45">
      <c r="A1141" s="16">
        <v>2673</v>
      </c>
      <c r="B1141">
        <v>3</v>
      </c>
      <c r="C1141">
        <v>38363.4</v>
      </c>
      <c r="F1141" s="16"/>
      <c r="G1141" s="10"/>
    </row>
    <row r="1142" spans="1:7" x14ac:dyDescent="0.45">
      <c r="A1142" s="16">
        <v>2674</v>
      </c>
      <c r="B1142">
        <v>2</v>
      </c>
      <c r="C1142">
        <v>10203</v>
      </c>
      <c r="F1142" s="16"/>
      <c r="G1142" s="10"/>
    </row>
    <row r="1143" spans="1:7" x14ac:dyDescent="0.45">
      <c r="A1143" s="16">
        <v>2676</v>
      </c>
      <c r="B1143">
        <v>1</v>
      </c>
      <c r="C1143">
        <v>8151.54</v>
      </c>
      <c r="F1143" s="16"/>
      <c r="G1143" s="10"/>
    </row>
    <row r="1144" spans="1:7" x14ac:dyDescent="0.45">
      <c r="A1144" s="16">
        <v>2677</v>
      </c>
      <c r="B1144">
        <v>2</v>
      </c>
      <c r="C1144">
        <v>13110.14</v>
      </c>
      <c r="F1144" s="16"/>
      <c r="G1144" s="10"/>
    </row>
    <row r="1145" spans="1:7" x14ac:dyDescent="0.45">
      <c r="A1145" s="16">
        <v>2678</v>
      </c>
      <c r="B1145">
        <v>3</v>
      </c>
      <c r="C1145">
        <v>21675.119999999999</v>
      </c>
      <c r="F1145" s="16"/>
      <c r="G1145" s="10"/>
    </row>
    <row r="1146" spans="1:7" x14ac:dyDescent="0.45">
      <c r="A1146" s="16">
        <v>2679</v>
      </c>
      <c r="B1146">
        <v>2</v>
      </c>
      <c r="C1146">
        <v>20631.5</v>
      </c>
      <c r="F1146" s="16"/>
      <c r="G1146" s="10"/>
    </row>
    <row r="1147" spans="1:7" x14ac:dyDescent="0.45">
      <c r="A1147" s="16">
        <v>2680</v>
      </c>
      <c r="B1147">
        <v>1</v>
      </c>
      <c r="C1147">
        <v>1328.77</v>
      </c>
      <c r="F1147" s="16"/>
      <c r="G1147" s="10"/>
    </row>
    <row r="1148" spans="1:7" x14ac:dyDescent="0.45">
      <c r="A1148" s="16">
        <v>2682</v>
      </c>
      <c r="B1148">
        <v>2</v>
      </c>
      <c r="C1148">
        <v>2830.52</v>
      </c>
      <c r="F1148" s="16"/>
      <c r="G1148" s="10"/>
    </row>
    <row r="1149" spans="1:7" x14ac:dyDescent="0.45">
      <c r="A1149" s="16">
        <v>2685</v>
      </c>
      <c r="B1149">
        <v>1</v>
      </c>
      <c r="C1149">
        <v>1808.58</v>
      </c>
      <c r="F1149" s="16"/>
      <c r="G1149" s="10"/>
    </row>
    <row r="1150" spans="1:7" x14ac:dyDescent="0.45">
      <c r="A1150" s="16">
        <v>2686</v>
      </c>
      <c r="B1150">
        <v>1</v>
      </c>
      <c r="C1150">
        <v>3885.02</v>
      </c>
      <c r="F1150" s="16"/>
      <c r="G1150" s="10"/>
    </row>
    <row r="1151" spans="1:7" x14ac:dyDescent="0.45">
      <c r="A1151" s="16">
        <v>2687</v>
      </c>
      <c r="B1151">
        <v>2</v>
      </c>
      <c r="C1151">
        <v>11143.28</v>
      </c>
      <c r="F1151" s="16"/>
      <c r="G1151" s="10"/>
    </row>
    <row r="1152" spans="1:7" x14ac:dyDescent="0.45">
      <c r="A1152" s="16">
        <v>2689</v>
      </c>
      <c r="B1152">
        <v>4</v>
      </c>
      <c r="C1152">
        <v>24836.75</v>
      </c>
      <c r="F1152" s="16"/>
      <c r="G1152" s="10"/>
    </row>
    <row r="1153" spans="1:7" x14ac:dyDescent="0.45">
      <c r="A1153" s="16">
        <v>2690</v>
      </c>
      <c r="B1153">
        <v>3</v>
      </c>
      <c r="C1153">
        <v>13129.41</v>
      </c>
      <c r="F1153" s="16"/>
      <c r="G1153" s="10"/>
    </row>
    <row r="1154" spans="1:7" x14ac:dyDescent="0.45">
      <c r="A1154" s="16">
        <v>2693</v>
      </c>
      <c r="B1154">
        <v>2</v>
      </c>
      <c r="C1154">
        <v>13382.75</v>
      </c>
      <c r="F1154" s="16"/>
      <c r="G1154" s="10"/>
    </row>
    <row r="1155" spans="1:7" x14ac:dyDescent="0.45">
      <c r="A1155" s="16">
        <v>2695</v>
      </c>
      <c r="B1155">
        <v>2</v>
      </c>
      <c r="C1155">
        <v>17336.310000000001</v>
      </c>
      <c r="F1155" s="16"/>
      <c r="G1155" s="10"/>
    </row>
    <row r="1156" spans="1:7" x14ac:dyDescent="0.45">
      <c r="A1156" s="16">
        <v>2696</v>
      </c>
      <c r="B1156">
        <v>1</v>
      </c>
      <c r="C1156">
        <v>23479.25</v>
      </c>
      <c r="F1156" s="16"/>
      <c r="G1156" s="10"/>
    </row>
    <row r="1157" spans="1:7" x14ac:dyDescent="0.45">
      <c r="A1157" s="16">
        <v>2699</v>
      </c>
      <c r="B1157">
        <v>1</v>
      </c>
      <c r="C1157">
        <v>2241.27</v>
      </c>
      <c r="F1157" s="16"/>
      <c r="G1157" s="10"/>
    </row>
    <row r="1158" spans="1:7" x14ac:dyDescent="0.45">
      <c r="A1158" s="16">
        <v>2700</v>
      </c>
      <c r="B1158">
        <v>1</v>
      </c>
      <c r="C1158">
        <v>4053.29</v>
      </c>
      <c r="F1158" s="16"/>
      <c r="G1158" s="10"/>
    </row>
    <row r="1159" spans="1:7" x14ac:dyDescent="0.45">
      <c r="A1159" s="16">
        <v>2701</v>
      </c>
      <c r="B1159">
        <v>1</v>
      </c>
      <c r="C1159">
        <v>2640.06</v>
      </c>
      <c r="F1159" s="16"/>
      <c r="G1159" s="10"/>
    </row>
    <row r="1160" spans="1:7" x14ac:dyDescent="0.45">
      <c r="A1160" s="16">
        <v>2702</v>
      </c>
      <c r="B1160">
        <v>1</v>
      </c>
      <c r="C1160">
        <v>9865.16</v>
      </c>
      <c r="F1160" s="16"/>
      <c r="G1160" s="10"/>
    </row>
    <row r="1161" spans="1:7" x14ac:dyDescent="0.45">
      <c r="A1161" s="16">
        <v>2704</v>
      </c>
      <c r="B1161">
        <v>1</v>
      </c>
      <c r="C1161">
        <v>4292.3999999999996</v>
      </c>
      <c r="F1161" s="16"/>
      <c r="G1161" s="10"/>
    </row>
    <row r="1162" spans="1:7" x14ac:dyDescent="0.45">
      <c r="A1162" s="16">
        <v>2706</v>
      </c>
      <c r="B1162">
        <v>1</v>
      </c>
      <c r="C1162">
        <v>7089.28</v>
      </c>
      <c r="F1162" s="16"/>
      <c r="G1162" s="10"/>
    </row>
    <row r="1163" spans="1:7" x14ac:dyDescent="0.45">
      <c r="A1163" s="16">
        <v>2707</v>
      </c>
      <c r="B1163">
        <v>1</v>
      </c>
      <c r="C1163">
        <v>4974.25</v>
      </c>
      <c r="F1163" s="16"/>
      <c r="G1163" s="10"/>
    </row>
    <row r="1164" spans="1:7" x14ac:dyDescent="0.45">
      <c r="A1164" s="16">
        <v>2708</v>
      </c>
      <c r="B1164">
        <v>1</v>
      </c>
      <c r="C1164">
        <v>8992.32</v>
      </c>
      <c r="F1164" s="16"/>
      <c r="G1164" s="10"/>
    </row>
    <row r="1165" spans="1:7" x14ac:dyDescent="0.45">
      <c r="A1165" s="16">
        <v>2709</v>
      </c>
      <c r="B1165">
        <v>2</v>
      </c>
      <c r="C1165">
        <v>24495.51</v>
      </c>
      <c r="F1165" s="16"/>
      <c r="G1165" s="10"/>
    </row>
    <row r="1166" spans="1:7" x14ac:dyDescent="0.45">
      <c r="A1166" s="16">
        <v>2712</v>
      </c>
      <c r="B1166">
        <v>1</v>
      </c>
      <c r="C1166">
        <v>8426.9</v>
      </c>
      <c r="F1166" s="16"/>
      <c r="G1166" s="10"/>
    </row>
    <row r="1167" spans="1:7" x14ac:dyDescent="0.45">
      <c r="A1167" s="16">
        <v>2715</v>
      </c>
      <c r="B1167">
        <v>2</v>
      </c>
      <c r="C1167">
        <v>25542.720000000001</v>
      </c>
      <c r="F1167" s="16"/>
      <c r="G1167" s="10"/>
    </row>
    <row r="1168" spans="1:7" x14ac:dyDescent="0.45">
      <c r="A1168" s="16">
        <v>2716</v>
      </c>
      <c r="B1168">
        <v>2</v>
      </c>
      <c r="C1168">
        <v>10924.44</v>
      </c>
      <c r="F1168" s="16"/>
      <c r="G1168" s="10"/>
    </row>
    <row r="1169" spans="1:7" x14ac:dyDescent="0.45">
      <c r="A1169" s="16">
        <v>2717</v>
      </c>
      <c r="B1169">
        <v>2</v>
      </c>
      <c r="C1169">
        <v>8433.44</v>
      </c>
      <c r="F1169" s="16"/>
      <c r="G1169" s="10"/>
    </row>
    <row r="1170" spans="1:7" x14ac:dyDescent="0.45">
      <c r="A1170" s="16">
        <v>2719</v>
      </c>
      <c r="B1170">
        <v>1</v>
      </c>
      <c r="C1170">
        <v>4529.62</v>
      </c>
      <c r="F1170" s="16"/>
      <c r="G1170" s="10"/>
    </row>
    <row r="1171" spans="1:7" x14ac:dyDescent="0.45">
      <c r="A1171" s="16">
        <v>2721</v>
      </c>
      <c r="B1171">
        <v>4</v>
      </c>
      <c r="C1171">
        <v>36724.6</v>
      </c>
      <c r="F1171" s="16"/>
      <c r="G1171" s="10"/>
    </row>
    <row r="1172" spans="1:7" x14ac:dyDescent="0.45">
      <c r="A1172" s="16">
        <v>2723</v>
      </c>
      <c r="B1172">
        <v>1</v>
      </c>
      <c r="C1172">
        <v>362.32</v>
      </c>
      <c r="F1172" s="16"/>
      <c r="G1172" s="10"/>
    </row>
    <row r="1173" spans="1:7" x14ac:dyDescent="0.45">
      <c r="A1173" s="16">
        <v>2724</v>
      </c>
      <c r="B1173">
        <v>4</v>
      </c>
      <c r="C1173">
        <v>33357.65</v>
      </c>
      <c r="F1173" s="16"/>
      <c r="G1173" s="10"/>
    </row>
    <row r="1174" spans="1:7" x14ac:dyDescent="0.45">
      <c r="A1174" s="16">
        <v>2725</v>
      </c>
      <c r="B1174">
        <v>3</v>
      </c>
      <c r="C1174">
        <v>29123.78</v>
      </c>
      <c r="F1174" s="16"/>
      <c r="G1174" s="10"/>
    </row>
    <row r="1175" spans="1:7" x14ac:dyDescent="0.45">
      <c r="A1175" s="16">
        <v>2726</v>
      </c>
      <c r="B1175">
        <v>1</v>
      </c>
      <c r="C1175">
        <v>2894.2</v>
      </c>
      <c r="F1175" s="16"/>
      <c r="G1175" s="10"/>
    </row>
    <row r="1176" spans="1:7" x14ac:dyDescent="0.45">
      <c r="A1176" s="16">
        <v>2727</v>
      </c>
      <c r="B1176">
        <v>1</v>
      </c>
      <c r="C1176">
        <v>811.2</v>
      </c>
      <c r="F1176" s="16"/>
      <c r="G1176" s="10"/>
    </row>
    <row r="1177" spans="1:7" x14ac:dyDescent="0.45">
      <c r="A1177" s="16">
        <v>2728</v>
      </c>
      <c r="B1177">
        <v>1</v>
      </c>
      <c r="C1177">
        <v>3322.83</v>
      </c>
      <c r="F1177" s="16"/>
      <c r="G1177" s="10"/>
    </row>
    <row r="1178" spans="1:7" x14ac:dyDescent="0.45">
      <c r="A1178" s="16">
        <v>2733</v>
      </c>
      <c r="B1178">
        <v>2</v>
      </c>
      <c r="C1178">
        <v>7787.78</v>
      </c>
      <c r="F1178" s="16"/>
      <c r="G1178" s="10"/>
    </row>
    <row r="1179" spans="1:7" x14ac:dyDescent="0.45">
      <c r="A1179" s="16">
        <v>2734</v>
      </c>
      <c r="B1179">
        <v>3</v>
      </c>
      <c r="C1179">
        <v>46462.22</v>
      </c>
      <c r="F1179" s="16"/>
      <c r="G1179" s="10"/>
    </row>
    <row r="1180" spans="1:7" x14ac:dyDescent="0.45">
      <c r="A1180" s="16">
        <v>2735</v>
      </c>
      <c r="B1180">
        <v>1</v>
      </c>
      <c r="C1180">
        <v>11767.02</v>
      </c>
      <c r="F1180" s="16"/>
      <c r="G1180" s="10"/>
    </row>
    <row r="1181" spans="1:7" x14ac:dyDescent="0.45">
      <c r="A1181" s="16">
        <v>2736</v>
      </c>
      <c r="B1181">
        <v>1</v>
      </c>
      <c r="C1181">
        <v>3684.72</v>
      </c>
      <c r="F1181" s="16"/>
      <c r="G1181" s="10"/>
    </row>
    <row r="1182" spans="1:7" x14ac:dyDescent="0.45">
      <c r="A1182" s="16">
        <v>2737</v>
      </c>
      <c r="B1182">
        <v>1</v>
      </c>
      <c r="C1182">
        <v>8480.84</v>
      </c>
      <c r="F1182" s="16"/>
      <c r="G1182" s="10"/>
    </row>
    <row r="1183" spans="1:7" x14ac:dyDescent="0.45">
      <c r="A1183" s="16">
        <v>2738</v>
      </c>
      <c r="B1183">
        <v>1</v>
      </c>
      <c r="C1183">
        <v>13836.65</v>
      </c>
      <c r="F1183" s="16"/>
      <c r="G1183" s="10"/>
    </row>
    <row r="1184" spans="1:7" x14ac:dyDescent="0.45">
      <c r="A1184" s="16">
        <v>2741</v>
      </c>
      <c r="B1184">
        <v>2</v>
      </c>
      <c r="C1184">
        <v>10922.77</v>
      </c>
      <c r="F1184" s="16"/>
      <c r="G1184" s="10"/>
    </row>
    <row r="1185" spans="1:7" x14ac:dyDescent="0.45">
      <c r="A1185" s="16">
        <v>2742</v>
      </c>
      <c r="B1185">
        <v>2</v>
      </c>
      <c r="C1185">
        <v>4876.5</v>
      </c>
      <c r="F1185" s="16"/>
      <c r="G1185" s="10"/>
    </row>
    <row r="1186" spans="1:7" x14ac:dyDescent="0.45">
      <c r="A1186" s="16">
        <v>2746</v>
      </c>
      <c r="B1186">
        <v>1</v>
      </c>
      <c r="C1186">
        <v>14929.72</v>
      </c>
      <c r="F1186" s="16"/>
      <c r="G1186" s="10"/>
    </row>
    <row r="1187" spans="1:7" x14ac:dyDescent="0.45">
      <c r="A1187" s="16">
        <v>2749</v>
      </c>
      <c r="B1187">
        <v>2</v>
      </c>
      <c r="C1187">
        <v>13258.83</v>
      </c>
      <c r="F1187" s="16"/>
      <c r="G1187" s="10"/>
    </row>
    <row r="1188" spans="1:7" x14ac:dyDescent="0.45">
      <c r="A1188" s="16">
        <v>2750</v>
      </c>
      <c r="B1188">
        <v>3</v>
      </c>
      <c r="C1188">
        <v>27557.54</v>
      </c>
      <c r="F1188" s="16"/>
      <c r="G1188" s="10"/>
    </row>
    <row r="1189" spans="1:7" x14ac:dyDescent="0.45">
      <c r="A1189" s="16">
        <v>2751</v>
      </c>
      <c r="B1189">
        <v>2</v>
      </c>
      <c r="C1189">
        <v>9786.56</v>
      </c>
      <c r="F1189" s="16"/>
      <c r="G1189" s="10"/>
    </row>
    <row r="1190" spans="1:7" x14ac:dyDescent="0.45">
      <c r="A1190" s="16">
        <v>2752</v>
      </c>
      <c r="B1190">
        <v>1</v>
      </c>
      <c r="C1190">
        <v>16463.72</v>
      </c>
      <c r="F1190" s="16"/>
      <c r="G1190" s="10"/>
    </row>
    <row r="1191" spans="1:7" x14ac:dyDescent="0.45">
      <c r="A1191" s="16">
        <v>2753</v>
      </c>
      <c r="B1191">
        <v>1</v>
      </c>
      <c r="C1191">
        <v>3925.82</v>
      </c>
      <c r="F1191" s="16"/>
      <c r="G1191" s="10"/>
    </row>
    <row r="1192" spans="1:7" x14ac:dyDescent="0.45">
      <c r="A1192" s="16">
        <v>2754</v>
      </c>
      <c r="B1192">
        <v>3</v>
      </c>
      <c r="C1192">
        <v>45581.96</v>
      </c>
      <c r="F1192" s="16"/>
      <c r="G1192" s="10"/>
    </row>
    <row r="1193" spans="1:7" x14ac:dyDescent="0.45">
      <c r="A1193" s="16">
        <v>2755</v>
      </c>
      <c r="B1193">
        <v>1</v>
      </c>
      <c r="C1193">
        <v>4387.25</v>
      </c>
      <c r="F1193" s="16"/>
      <c r="G1193" s="10"/>
    </row>
    <row r="1194" spans="1:7" x14ac:dyDescent="0.45">
      <c r="A1194" s="16">
        <v>2756</v>
      </c>
      <c r="B1194">
        <v>2</v>
      </c>
      <c r="C1194">
        <v>35477.040000000001</v>
      </c>
      <c r="F1194" s="16"/>
      <c r="G1194" s="10"/>
    </row>
    <row r="1195" spans="1:7" x14ac:dyDescent="0.45">
      <c r="A1195" s="16">
        <v>2757</v>
      </c>
      <c r="B1195">
        <v>3</v>
      </c>
      <c r="C1195">
        <v>14985.14</v>
      </c>
      <c r="F1195" s="16"/>
      <c r="G1195" s="10"/>
    </row>
    <row r="1196" spans="1:7" x14ac:dyDescent="0.45">
      <c r="A1196" s="16">
        <v>2758</v>
      </c>
      <c r="B1196">
        <v>1</v>
      </c>
      <c r="C1196">
        <v>1860.44</v>
      </c>
      <c r="F1196" s="16"/>
      <c r="G1196" s="10"/>
    </row>
    <row r="1197" spans="1:7" x14ac:dyDescent="0.45">
      <c r="A1197" s="16">
        <v>2759</v>
      </c>
      <c r="B1197">
        <v>1</v>
      </c>
      <c r="C1197">
        <v>11489.82</v>
      </c>
      <c r="F1197" s="16"/>
      <c r="G1197" s="10"/>
    </row>
    <row r="1198" spans="1:7" x14ac:dyDescent="0.45">
      <c r="A1198" s="16">
        <v>2760</v>
      </c>
      <c r="B1198">
        <v>1</v>
      </c>
      <c r="C1198">
        <v>3350.46</v>
      </c>
      <c r="F1198" s="16"/>
      <c r="G1198" s="10"/>
    </row>
    <row r="1199" spans="1:7" x14ac:dyDescent="0.45">
      <c r="A1199" s="16">
        <v>2761</v>
      </c>
      <c r="B1199">
        <v>1</v>
      </c>
      <c r="C1199">
        <v>2779.53</v>
      </c>
      <c r="F1199" s="16"/>
      <c r="G1199" s="10"/>
    </row>
    <row r="1200" spans="1:7" x14ac:dyDescent="0.45">
      <c r="A1200" s="16">
        <v>2762</v>
      </c>
      <c r="B1200">
        <v>2</v>
      </c>
      <c r="C1200">
        <v>22322.7</v>
      </c>
      <c r="F1200" s="16"/>
      <c r="G1200" s="10"/>
    </row>
    <row r="1201" spans="1:7" x14ac:dyDescent="0.45">
      <c r="A1201" s="16">
        <v>2763</v>
      </c>
      <c r="B1201">
        <v>2</v>
      </c>
      <c r="C1201">
        <v>11019</v>
      </c>
      <c r="F1201" s="16"/>
      <c r="G1201" s="10"/>
    </row>
    <row r="1202" spans="1:7" x14ac:dyDescent="0.45">
      <c r="A1202" s="16">
        <v>2764</v>
      </c>
      <c r="B1202">
        <v>2</v>
      </c>
      <c r="C1202">
        <v>26522.95</v>
      </c>
      <c r="F1202" s="16"/>
      <c r="G1202" s="10"/>
    </row>
    <row r="1203" spans="1:7" x14ac:dyDescent="0.45">
      <c r="A1203" s="16">
        <v>2770</v>
      </c>
      <c r="B1203">
        <v>1</v>
      </c>
      <c r="C1203">
        <v>5070.8</v>
      </c>
      <c r="F1203" s="16"/>
      <c r="G1203" s="10"/>
    </row>
    <row r="1204" spans="1:7" x14ac:dyDescent="0.45">
      <c r="A1204" s="16">
        <v>2771</v>
      </c>
      <c r="B1204">
        <v>1</v>
      </c>
      <c r="C1204">
        <v>16842.8</v>
      </c>
      <c r="F1204" s="16"/>
      <c r="G1204" s="10"/>
    </row>
    <row r="1205" spans="1:7" x14ac:dyDescent="0.45">
      <c r="A1205" s="16">
        <v>2772</v>
      </c>
      <c r="B1205">
        <v>2</v>
      </c>
      <c r="C1205">
        <v>8911.0300000000007</v>
      </c>
      <c r="F1205" s="16"/>
      <c r="G1205" s="10"/>
    </row>
    <row r="1206" spans="1:7" x14ac:dyDescent="0.45">
      <c r="A1206" s="16">
        <v>2773</v>
      </c>
      <c r="B1206">
        <v>2</v>
      </c>
      <c r="C1206">
        <v>16266.56</v>
      </c>
      <c r="F1206" s="16"/>
      <c r="G1206" s="10"/>
    </row>
    <row r="1207" spans="1:7" x14ac:dyDescent="0.45">
      <c r="A1207" s="16">
        <v>2774</v>
      </c>
      <c r="B1207">
        <v>2</v>
      </c>
      <c r="C1207">
        <v>24066.22</v>
      </c>
      <c r="F1207" s="16"/>
      <c r="G1207" s="10"/>
    </row>
    <row r="1208" spans="1:7" x14ac:dyDescent="0.45">
      <c r="A1208" s="16">
        <v>2776</v>
      </c>
      <c r="B1208">
        <v>1</v>
      </c>
      <c r="C1208">
        <v>1507.33</v>
      </c>
      <c r="F1208" s="16"/>
      <c r="G1208" s="10"/>
    </row>
    <row r="1209" spans="1:7" x14ac:dyDescent="0.45">
      <c r="A1209" s="16">
        <v>2777</v>
      </c>
      <c r="B1209">
        <v>2</v>
      </c>
      <c r="C1209">
        <v>10514.81</v>
      </c>
      <c r="F1209" s="16"/>
      <c r="G1209" s="10"/>
    </row>
    <row r="1210" spans="1:7" x14ac:dyDescent="0.45">
      <c r="A1210" s="16">
        <v>2778</v>
      </c>
      <c r="B1210">
        <v>1</v>
      </c>
      <c r="C1210">
        <v>10729.65</v>
      </c>
      <c r="F1210" s="16"/>
      <c r="G1210" s="10"/>
    </row>
    <row r="1211" spans="1:7" x14ac:dyDescent="0.45">
      <c r="A1211" s="16">
        <v>2779</v>
      </c>
      <c r="B1211">
        <v>3</v>
      </c>
      <c r="C1211">
        <v>13466.62</v>
      </c>
      <c r="F1211" s="16"/>
      <c r="G1211" s="10"/>
    </row>
    <row r="1212" spans="1:7" x14ac:dyDescent="0.45">
      <c r="A1212" s="16">
        <v>2780</v>
      </c>
      <c r="B1212">
        <v>1</v>
      </c>
      <c r="C1212">
        <v>8174.28</v>
      </c>
      <c r="F1212" s="16"/>
      <c r="G1212" s="10"/>
    </row>
    <row r="1213" spans="1:7" x14ac:dyDescent="0.45">
      <c r="A1213" s="16">
        <v>2781</v>
      </c>
      <c r="B1213">
        <v>1</v>
      </c>
      <c r="C1213">
        <v>13014.85</v>
      </c>
      <c r="F1213" s="16"/>
      <c r="G1213" s="10"/>
    </row>
    <row r="1214" spans="1:7" x14ac:dyDescent="0.45">
      <c r="A1214" s="16">
        <v>2782</v>
      </c>
      <c r="B1214">
        <v>2</v>
      </c>
      <c r="C1214">
        <v>17083.16</v>
      </c>
      <c r="F1214" s="16"/>
      <c r="G1214" s="10"/>
    </row>
    <row r="1215" spans="1:7" x14ac:dyDescent="0.45">
      <c r="A1215" s="16">
        <v>2784</v>
      </c>
      <c r="B1215">
        <v>1</v>
      </c>
      <c r="C1215">
        <v>3615.75</v>
      </c>
      <c r="F1215" s="16"/>
      <c r="G1215" s="10"/>
    </row>
    <row r="1216" spans="1:7" x14ac:dyDescent="0.45">
      <c r="A1216" s="16">
        <v>2785</v>
      </c>
      <c r="B1216">
        <v>1</v>
      </c>
      <c r="C1216">
        <v>12246</v>
      </c>
      <c r="F1216" s="16"/>
      <c r="G1216" s="10"/>
    </row>
    <row r="1217" spans="1:7" x14ac:dyDescent="0.45">
      <c r="A1217" s="16">
        <v>2786</v>
      </c>
      <c r="B1217">
        <v>1</v>
      </c>
      <c r="C1217">
        <v>15707.05</v>
      </c>
      <c r="F1217" s="16"/>
      <c r="G1217" s="10"/>
    </row>
    <row r="1218" spans="1:7" x14ac:dyDescent="0.45">
      <c r="A1218" s="16">
        <v>2787</v>
      </c>
      <c r="B1218">
        <v>2</v>
      </c>
      <c r="C1218">
        <v>13794.12</v>
      </c>
      <c r="F1218" s="16"/>
      <c r="G1218" s="10"/>
    </row>
    <row r="1219" spans="1:7" x14ac:dyDescent="0.45">
      <c r="A1219" s="16">
        <v>2788</v>
      </c>
      <c r="B1219">
        <v>1</v>
      </c>
      <c r="C1219">
        <v>3234.6</v>
      </c>
      <c r="F1219" s="16"/>
      <c r="G1219" s="10"/>
    </row>
    <row r="1220" spans="1:7" x14ac:dyDescent="0.45">
      <c r="A1220" s="16">
        <v>2789</v>
      </c>
      <c r="B1220">
        <v>3</v>
      </c>
      <c r="C1220">
        <v>9747.7000000000007</v>
      </c>
      <c r="F1220" s="16"/>
      <c r="G1220" s="10"/>
    </row>
    <row r="1221" spans="1:7" x14ac:dyDescent="0.45">
      <c r="A1221" s="16">
        <v>2790</v>
      </c>
      <c r="B1221">
        <v>1</v>
      </c>
      <c r="C1221">
        <v>335.45</v>
      </c>
      <c r="F1221" s="16"/>
      <c r="G1221" s="10"/>
    </row>
    <row r="1222" spans="1:7" x14ac:dyDescent="0.45">
      <c r="A1222" s="16">
        <v>2792</v>
      </c>
      <c r="B1222">
        <v>1</v>
      </c>
      <c r="C1222">
        <v>5230.3</v>
      </c>
      <c r="F1222" s="16"/>
      <c r="G1222" s="10"/>
    </row>
    <row r="1223" spans="1:7" x14ac:dyDescent="0.45">
      <c r="A1223" s="16">
        <v>2793</v>
      </c>
      <c r="B1223">
        <v>2</v>
      </c>
      <c r="C1223">
        <v>14896.49</v>
      </c>
      <c r="F1223" s="16"/>
      <c r="G1223" s="10"/>
    </row>
    <row r="1224" spans="1:7" x14ac:dyDescent="0.45">
      <c r="A1224" s="16">
        <v>2794</v>
      </c>
      <c r="B1224">
        <v>1</v>
      </c>
      <c r="C1224">
        <v>1844.58</v>
      </c>
      <c r="F1224" s="16"/>
      <c r="G1224" s="10"/>
    </row>
    <row r="1225" spans="1:7" x14ac:dyDescent="0.45">
      <c r="A1225" s="16">
        <v>2796</v>
      </c>
      <c r="B1225">
        <v>1</v>
      </c>
      <c r="C1225">
        <v>11639.6</v>
      </c>
      <c r="F1225" s="16"/>
      <c r="G1225" s="10"/>
    </row>
    <row r="1226" spans="1:7" x14ac:dyDescent="0.45">
      <c r="A1226" s="16">
        <v>2797</v>
      </c>
      <c r="B1226">
        <v>2</v>
      </c>
      <c r="C1226">
        <v>16297.4</v>
      </c>
      <c r="F1226" s="16"/>
      <c r="G1226" s="10"/>
    </row>
    <row r="1227" spans="1:7" x14ac:dyDescent="0.45">
      <c r="A1227" s="16">
        <v>2798</v>
      </c>
      <c r="B1227">
        <v>2</v>
      </c>
      <c r="C1227">
        <v>18099.96</v>
      </c>
      <c r="F1227" s="16"/>
      <c r="G1227" s="10"/>
    </row>
    <row r="1228" spans="1:7" x14ac:dyDescent="0.45">
      <c r="A1228" s="16">
        <v>2800</v>
      </c>
      <c r="B1228">
        <v>2</v>
      </c>
      <c r="C1228">
        <v>19834.25</v>
      </c>
      <c r="F1228" s="16"/>
      <c r="G1228" s="10"/>
    </row>
    <row r="1229" spans="1:7" x14ac:dyDescent="0.45">
      <c r="A1229" s="16">
        <v>2801</v>
      </c>
      <c r="B1229">
        <v>1</v>
      </c>
      <c r="C1229">
        <v>5342.96</v>
      </c>
      <c r="F1229" s="16"/>
      <c r="G1229" s="10"/>
    </row>
    <row r="1230" spans="1:7" x14ac:dyDescent="0.45">
      <c r="A1230" s="16">
        <v>2802</v>
      </c>
      <c r="B1230">
        <v>2</v>
      </c>
      <c r="C1230">
        <v>9041.82</v>
      </c>
      <c r="F1230" s="16"/>
      <c r="G1230" s="10"/>
    </row>
    <row r="1231" spans="1:7" x14ac:dyDescent="0.45">
      <c r="A1231" s="16">
        <v>2804</v>
      </c>
      <c r="B1231">
        <v>1</v>
      </c>
      <c r="C1231">
        <v>2703.87</v>
      </c>
      <c r="F1231" s="16"/>
      <c r="G1231" s="10"/>
    </row>
    <row r="1232" spans="1:7" x14ac:dyDescent="0.45">
      <c r="A1232" s="16">
        <v>2806</v>
      </c>
      <c r="B1232">
        <v>2</v>
      </c>
      <c r="C1232">
        <v>11744.6</v>
      </c>
      <c r="F1232" s="16"/>
      <c r="G1232" s="10"/>
    </row>
    <row r="1233" spans="1:7" x14ac:dyDescent="0.45">
      <c r="A1233" s="16">
        <v>2809</v>
      </c>
      <c r="B1233">
        <v>2</v>
      </c>
      <c r="C1233">
        <v>4792.92</v>
      </c>
      <c r="F1233" s="16"/>
      <c r="G1233" s="10"/>
    </row>
    <row r="1234" spans="1:7" x14ac:dyDescent="0.45">
      <c r="A1234" s="16">
        <v>2810</v>
      </c>
      <c r="B1234">
        <v>2</v>
      </c>
      <c r="C1234">
        <v>19054</v>
      </c>
      <c r="F1234" s="16"/>
      <c r="G1234" s="10"/>
    </row>
    <row r="1235" spans="1:7" x14ac:dyDescent="0.45">
      <c r="A1235" s="16">
        <v>2811</v>
      </c>
      <c r="B1235">
        <v>1</v>
      </c>
      <c r="C1235">
        <v>3953.08</v>
      </c>
      <c r="F1235" s="16"/>
      <c r="G1235" s="10"/>
    </row>
    <row r="1236" spans="1:7" x14ac:dyDescent="0.45">
      <c r="A1236" s="16">
        <v>2812</v>
      </c>
      <c r="B1236">
        <v>2</v>
      </c>
      <c r="C1236">
        <v>20534.2</v>
      </c>
      <c r="F1236" s="16"/>
      <c r="G1236" s="10"/>
    </row>
    <row r="1237" spans="1:7" x14ac:dyDescent="0.45">
      <c r="A1237" s="16">
        <v>2813</v>
      </c>
      <c r="B1237">
        <v>2</v>
      </c>
      <c r="C1237">
        <v>11032.08</v>
      </c>
      <c r="F1237" s="16"/>
      <c r="G1237" s="10"/>
    </row>
    <row r="1238" spans="1:7" x14ac:dyDescent="0.45">
      <c r="A1238" s="16">
        <v>2814</v>
      </c>
      <c r="B1238">
        <v>1</v>
      </c>
      <c r="C1238">
        <v>1722.96</v>
      </c>
      <c r="F1238" s="16"/>
      <c r="G1238" s="10"/>
    </row>
    <row r="1239" spans="1:7" x14ac:dyDescent="0.45">
      <c r="A1239" s="16">
        <v>2815</v>
      </c>
      <c r="B1239">
        <v>1</v>
      </c>
      <c r="C1239">
        <v>12892.89</v>
      </c>
      <c r="F1239" s="16"/>
      <c r="G1239" s="10"/>
    </row>
    <row r="1240" spans="1:7" x14ac:dyDescent="0.45">
      <c r="A1240" s="16">
        <v>2816</v>
      </c>
      <c r="B1240">
        <v>2</v>
      </c>
      <c r="C1240">
        <v>23760.06</v>
      </c>
      <c r="F1240" s="16"/>
      <c r="G1240" s="10"/>
    </row>
    <row r="1241" spans="1:7" x14ac:dyDescent="0.45">
      <c r="A1241" s="16">
        <v>2818</v>
      </c>
      <c r="B1241">
        <v>1</v>
      </c>
      <c r="C1241">
        <v>9406.7999999999993</v>
      </c>
      <c r="F1241" s="16"/>
      <c r="G1241" s="10"/>
    </row>
    <row r="1242" spans="1:7" x14ac:dyDescent="0.45">
      <c r="A1242" s="16">
        <v>2819</v>
      </c>
      <c r="B1242">
        <v>2</v>
      </c>
      <c r="C1242">
        <v>22738.28</v>
      </c>
      <c r="F1242" s="16"/>
      <c r="G1242" s="10"/>
    </row>
    <row r="1243" spans="1:7" x14ac:dyDescent="0.45">
      <c r="A1243" s="16">
        <v>2820</v>
      </c>
      <c r="B1243">
        <v>1</v>
      </c>
      <c r="C1243">
        <v>3591.65</v>
      </c>
      <c r="F1243" s="16"/>
      <c r="G1243" s="10"/>
    </row>
    <row r="1244" spans="1:7" x14ac:dyDescent="0.45">
      <c r="A1244" s="16">
        <v>2821</v>
      </c>
      <c r="B1244">
        <v>1</v>
      </c>
      <c r="C1244">
        <v>11398.88</v>
      </c>
      <c r="F1244" s="16"/>
      <c r="G1244" s="10"/>
    </row>
    <row r="1245" spans="1:7" x14ac:dyDescent="0.45">
      <c r="A1245" s="16">
        <v>2823</v>
      </c>
      <c r="B1245">
        <v>4</v>
      </c>
      <c r="C1245">
        <v>37272.47</v>
      </c>
      <c r="F1245" s="16"/>
      <c r="G1245" s="10"/>
    </row>
    <row r="1246" spans="1:7" x14ac:dyDescent="0.45">
      <c r="A1246" s="16">
        <v>2824</v>
      </c>
      <c r="B1246">
        <v>1</v>
      </c>
      <c r="C1246">
        <v>22292.400000000001</v>
      </c>
      <c r="F1246" s="16"/>
      <c r="G1246" s="10"/>
    </row>
    <row r="1247" spans="1:7" x14ac:dyDescent="0.45">
      <c r="A1247" s="16">
        <v>2826</v>
      </c>
      <c r="B1247">
        <v>1</v>
      </c>
      <c r="C1247">
        <v>2257.64</v>
      </c>
      <c r="F1247" s="16"/>
      <c r="G1247" s="10"/>
    </row>
    <row r="1248" spans="1:7" x14ac:dyDescent="0.45">
      <c r="A1248" s="16">
        <v>2827</v>
      </c>
      <c r="B1248">
        <v>2</v>
      </c>
      <c r="C1248">
        <v>25584.34</v>
      </c>
      <c r="F1248" s="16"/>
      <c r="G1248" s="10"/>
    </row>
    <row r="1249" spans="1:7" x14ac:dyDescent="0.45">
      <c r="A1249" s="16">
        <v>2828</v>
      </c>
      <c r="B1249">
        <v>3</v>
      </c>
      <c r="C1249">
        <v>26838.97</v>
      </c>
      <c r="F1249" s="16"/>
      <c r="G1249" s="10"/>
    </row>
    <row r="1250" spans="1:7" x14ac:dyDescent="0.45">
      <c r="A1250" s="16">
        <v>2829</v>
      </c>
      <c r="B1250">
        <v>1</v>
      </c>
      <c r="C1250">
        <v>7598.28</v>
      </c>
      <c r="F1250" s="16"/>
      <c r="G1250" s="10"/>
    </row>
    <row r="1251" spans="1:7" x14ac:dyDescent="0.45">
      <c r="A1251" s="16">
        <v>2830</v>
      </c>
      <c r="B1251">
        <v>1</v>
      </c>
      <c r="C1251">
        <v>844.58</v>
      </c>
      <c r="F1251" s="16"/>
      <c r="G1251" s="10"/>
    </row>
    <row r="1252" spans="1:7" x14ac:dyDescent="0.45">
      <c r="A1252" s="16">
        <v>2831</v>
      </c>
      <c r="B1252">
        <v>2</v>
      </c>
      <c r="C1252">
        <v>7086.64</v>
      </c>
      <c r="F1252" s="16"/>
      <c r="G1252" s="10"/>
    </row>
    <row r="1253" spans="1:7" x14ac:dyDescent="0.45">
      <c r="A1253" s="16">
        <v>2832</v>
      </c>
      <c r="B1253">
        <v>1</v>
      </c>
      <c r="C1253">
        <v>587.16999999999996</v>
      </c>
      <c r="F1253" s="16"/>
      <c r="G1253" s="10"/>
    </row>
    <row r="1254" spans="1:7" x14ac:dyDescent="0.45">
      <c r="A1254" s="16">
        <v>2834</v>
      </c>
      <c r="B1254">
        <v>1</v>
      </c>
      <c r="C1254">
        <v>4891.3</v>
      </c>
      <c r="F1254" s="16"/>
      <c r="G1254" s="10"/>
    </row>
    <row r="1255" spans="1:7" x14ac:dyDescent="0.45">
      <c r="A1255" s="16">
        <v>2837</v>
      </c>
      <c r="B1255">
        <v>1</v>
      </c>
      <c r="C1255">
        <v>9978.27</v>
      </c>
      <c r="F1255" s="16"/>
      <c r="G1255" s="10"/>
    </row>
    <row r="1256" spans="1:7" x14ac:dyDescent="0.45">
      <c r="A1256" s="16">
        <v>2838</v>
      </c>
      <c r="B1256">
        <v>1</v>
      </c>
      <c r="C1256">
        <v>4719.01</v>
      </c>
      <c r="F1256" s="16"/>
      <c r="G1256" s="10"/>
    </row>
    <row r="1257" spans="1:7" x14ac:dyDescent="0.45">
      <c r="A1257" s="16">
        <v>2840</v>
      </c>
      <c r="B1257">
        <v>1</v>
      </c>
      <c r="C1257">
        <v>1982.1</v>
      </c>
      <c r="F1257" s="16"/>
      <c r="G1257" s="10"/>
    </row>
    <row r="1258" spans="1:7" x14ac:dyDescent="0.45">
      <c r="A1258" s="16">
        <v>2841</v>
      </c>
      <c r="B1258">
        <v>1</v>
      </c>
      <c r="C1258">
        <v>19791.8</v>
      </c>
      <c r="F1258" s="16"/>
      <c r="G1258" s="10"/>
    </row>
    <row r="1259" spans="1:7" x14ac:dyDescent="0.45">
      <c r="A1259" s="16">
        <v>2842</v>
      </c>
      <c r="B1259">
        <v>1</v>
      </c>
      <c r="C1259">
        <v>7821.92</v>
      </c>
      <c r="F1259" s="16"/>
      <c r="G1259" s="10"/>
    </row>
    <row r="1260" spans="1:7" x14ac:dyDescent="0.45">
      <c r="A1260" s="16">
        <v>2843</v>
      </c>
      <c r="B1260">
        <v>2</v>
      </c>
      <c r="C1260">
        <v>19127.43</v>
      </c>
      <c r="F1260" s="16"/>
      <c r="G1260" s="10"/>
    </row>
    <row r="1261" spans="1:7" x14ac:dyDescent="0.45">
      <c r="A1261" s="16">
        <v>2845</v>
      </c>
      <c r="B1261">
        <v>1</v>
      </c>
      <c r="C1261">
        <v>8088.76</v>
      </c>
      <c r="F1261" s="16"/>
      <c r="G1261" s="10"/>
    </row>
    <row r="1262" spans="1:7" x14ac:dyDescent="0.45">
      <c r="A1262" s="16">
        <v>2846</v>
      </c>
      <c r="B1262">
        <v>1</v>
      </c>
      <c r="C1262">
        <v>4519.5600000000004</v>
      </c>
      <c r="F1262" s="16"/>
      <c r="G1262" s="10"/>
    </row>
    <row r="1263" spans="1:7" x14ac:dyDescent="0.45">
      <c r="A1263" s="16">
        <v>2847</v>
      </c>
      <c r="B1263">
        <v>1</v>
      </c>
      <c r="C1263">
        <v>2050.59</v>
      </c>
      <c r="F1263" s="16"/>
      <c r="G1263" s="10"/>
    </row>
    <row r="1264" spans="1:7" x14ac:dyDescent="0.45">
      <c r="A1264" s="16">
        <v>2848</v>
      </c>
      <c r="B1264">
        <v>2</v>
      </c>
      <c r="C1264">
        <v>14289.9</v>
      </c>
      <c r="F1264" s="16"/>
      <c r="G1264" s="10"/>
    </row>
    <row r="1265" spans="1:7" x14ac:dyDescent="0.45">
      <c r="A1265" s="16">
        <v>2849</v>
      </c>
      <c r="B1265">
        <v>2</v>
      </c>
      <c r="C1265">
        <v>29429.58</v>
      </c>
      <c r="F1265" s="16"/>
      <c r="G1265" s="10"/>
    </row>
    <row r="1266" spans="1:7" x14ac:dyDescent="0.45">
      <c r="A1266" s="16">
        <v>2850</v>
      </c>
      <c r="B1266">
        <v>1</v>
      </c>
      <c r="C1266">
        <v>4868.07</v>
      </c>
      <c r="F1266" s="16"/>
      <c r="G1266" s="10"/>
    </row>
    <row r="1267" spans="1:7" x14ac:dyDescent="0.45">
      <c r="A1267" s="16">
        <v>2852</v>
      </c>
      <c r="B1267">
        <v>1</v>
      </c>
      <c r="C1267">
        <v>15730.8</v>
      </c>
      <c r="F1267" s="16"/>
      <c r="G1267" s="10"/>
    </row>
    <row r="1268" spans="1:7" x14ac:dyDescent="0.45">
      <c r="A1268" s="16">
        <v>2853</v>
      </c>
      <c r="B1268">
        <v>1</v>
      </c>
      <c r="C1268">
        <v>3637.52</v>
      </c>
      <c r="F1268" s="16"/>
      <c r="G1268" s="10"/>
    </row>
    <row r="1269" spans="1:7" x14ac:dyDescent="0.45">
      <c r="A1269" s="16">
        <v>2854</v>
      </c>
      <c r="B1269">
        <v>3</v>
      </c>
      <c r="C1269">
        <v>4842.6000000000004</v>
      </c>
      <c r="F1269" s="16"/>
      <c r="G1269" s="10"/>
    </row>
    <row r="1270" spans="1:7" x14ac:dyDescent="0.45">
      <c r="A1270" s="16">
        <v>2855</v>
      </c>
      <c r="B1270">
        <v>1</v>
      </c>
      <c r="C1270">
        <v>9344.92</v>
      </c>
      <c r="F1270" s="16"/>
      <c r="G1270" s="10"/>
    </row>
    <row r="1271" spans="1:7" x14ac:dyDescent="0.45">
      <c r="A1271" s="16">
        <v>2856</v>
      </c>
      <c r="B1271">
        <v>1</v>
      </c>
      <c r="C1271">
        <v>7278.56</v>
      </c>
      <c r="F1271" s="16"/>
      <c r="G1271" s="10"/>
    </row>
    <row r="1272" spans="1:7" x14ac:dyDescent="0.45">
      <c r="A1272" s="16">
        <v>2857</v>
      </c>
      <c r="B1272">
        <v>2</v>
      </c>
      <c r="C1272">
        <v>11954.48</v>
      </c>
      <c r="F1272" s="16"/>
      <c r="G1272" s="10"/>
    </row>
    <row r="1273" spans="1:7" x14ac:dyDescent="0.45">
      <c r="A1273" s="16">
        <v>2859</v>
      </c>
      <c r="B1273">
        <v>1</v>
      </c>
      <c r="C1273">
        <v>2125.98</v>
      </c>
      <c r="F1273" s="16"/>
      <c r="G1273" s="10"/>
    </row>
    <row r="1274" spans="1:7" x14ac:dyDescent="0.45">
      <c r="A1274" s="16">
        <v>2860</v>
      </c>
      <c r="B1274">
        <v>3</v>
      </c>
      <c r="C1274">
        <v>18837.38</v>
      </c>
      <c r="F1274" s="16"/>
      <c r="G1274" s="10"/>
    </row>
    <row r="1275" spans="1:7" x14ac:dyDescent="0.45">
      <c r="A1275" s="16">
        <v>2861</v>
      </c>
      <c r="B1275">
        <v>2</v>
      </c>
      <c r="C1275">
        <v>30859.75</v>
      </c>
      <c r="F1275" s="16"/>
      <c r="G1275" s="10"/>
    </row>
    <row r="1276" spans="1:7" x14ac:dyDescent="0.45">
      <c r="A1276" s="16">
        <v>2863</v>
      </c>
      <c r="B1276">
        <v>1</v>
      </c>
      <c r="C1276">
        <v>1198.23</v>
      </c>
      <c r="F1276" s="16"/>
      <c r="G1276" s="10"/>
    </row>
    <row r="1277" spans="1:7" x14ac:dyDescent="0.45">
      <c r="A1277" s="16">
        <v>2864</v>
      </c>
      <c r="B1277">
        <v>1</v>
      </c>
      <c r="C1277">
        <v>7403.6</v>
      </c>
      <c r="F1277" s="16"/>
      <c r="G1277" s="10"/>
    </row>
    <row r="1278" spans="1:7" x14ac:dyDescent="0.45">
      <c r="A1278" s="16">
        <v>2865</v>
      </c>
      <c r="B1278">
        <v>1</v>
      </c>
      <c r="C1278">
        <v>2470.12</v>
      </c>
      <c r="F1278" s="16"/>
      <c r="G1278" s="10"/>
    </row>
    <row r="1279" spans="1:7" x14ac:dyDescent="0.45">
      <c r="A1279" s="16">
        <v>2867</v>
      </c>
      <c r="B1279">
        <v>1</v>
      </c>
      <c r="C1279">
        <v>11051.2</v>
      </c>
      <c r="F1279" s="16"/>
      <c r="G1279" s="10"/>
    </row>
    <row r="1280" spans="1:7" x14ac:dyDescent="0.45">
      <c r="A1280" s="16">
        <v>2868</v>
      </c>
      <c r="B1280">
        <v>3</v>
      </c>
      <c r="C1280">
        <v>27322.240000000002</v>
      </c>
      <c r="F1280" s="16"/>
      <c r="G1280" s="10"/>
    </row>
    <row r="1281" spans="1:7" x14ac:dyDescent="0.45">
      <c r="A1281" s="16">
        <v>2871</v>
      </c>
      <c r="B1281">
        <v>1</v>
      </c>
      <c r="C1281">
        <v>2478.66</v>
      </c>
      <c r="F1281" s="16"/>
      <c r="G1281" s="10"/>
    </row>
    <row r="1282" spans="1:7" x14ac:dyDescent="0.45">
      <c r="A1282" s="16">
        <v>2872</v>
      </c>
      <c r="B1282">
        <v>2</v>
      </c>
      <c r="C1282">
        <v>10555.27</v>
      </c>
      <c r="F1282" s="16"/>
      <c r="G1282" s="10"/>
    </row>
    <row r="1283" spans="1:7" x14ac:dyDescent="0.45">
      <c r="A1283" s="16">
        <v>2873</v>
      </c>
      <c r="B1283">
        <v>2</v>
      </c>
      <c r="C1283">
        <v>11448.13</v>
      </c>
      <c r="F1283" s="16"/>
      <c r="G1283" s="10"/>
    </row>
    <row r="1284" spans="1:7" x14ac:dyDescent="0.45">
      <c r="A1284" s="16">
        <v>2874</v>
      </c>
      <c r="B1284">
        <v>1</v>
      </c>
      <c r="C1284">
        <v>17524.3</v>
      </c>
      <c r="F1284" s="16"/>
      <c r="G1284" s="10"/>
    </row>
    <row r="1285" spans="1:7" x14ac:dyDescent="0.45">
      <c r="A1285" s="16">
        <v>2875</v>
      </c>
      <c r="B1285">
        <v>4</v>
      </c>
      <c r="C1285">
        <v>8000.98</v>
      </c>
      <c r="F1285" s="16"/>
      <c r="G1285" s="10"/>
    </row>
    <row r="1286" spans="1:7" x14ac:dyDescent="0.45">
      <c r="A1286" s="16">
        <v>2876</v>
      </c>
      <c r="B1286">
        <v>1</v>
      </c>
      <c r="C1286">
        <v>3535.46</v>
      </c>
      <c r="F1286" s="16"/>
      <c r="G1286" s="10"/>
    </row>
    <row r="1287" spans="1:7" x14ac:dyDescent="0.45">
      <c r="A1287" s="16">
        <v>2877</v>
      </c>
      <c r="B1287">
        <v>1</v>
      </c>
      <c r="C1287">
        <v>1812.24</v>
      </c>
      <c r="F1287" s="16"/>
      <c r="G1287" s="10"/>
    </row>
    <row r="1288" spans="1:7" x14ac:dyDescent="0.45">
      <c r="A1288" s="16">
        <v>2878</v>
      </c>
      <c r="B1288">
        <v>1</v>
      </c>
      <c r="C1288">
        <v>3564</v>
      </c>
      <c r="F1288" s="16"/>
      <c r="G1288" s="10"/>
    </row>
    <row r="1289" spans="1:7" x14ac:dyDescent="0.45">
      <c r="A1289" s="16">
        <v>2879</v>
      </c>
      <c r="B1289">
        <v>2</v>
      </c>
      <c r="C1289">
        <v>17970.34</v>
      </c>
      <c r="F1289" s="16"/>
      <c r="G1289" s="10"/>
    </row>
    <row r="1290" spans="1:7" x14ac:dyDescent="0.45">
      <c r="A1290" s="16">
        <v>2881</v>
      </c>
      <c r="B1290">
        <v>3</v>
      </c>
      <c r="C1290">
        <v>7436.12</v>
      </c>
      <c r="F1290" s="16"/>
      <c r="G1290" s="10"/>
    </row>
    <row r="1291" spans="1:7" x14ac:dyDescent="0.45">
      <c r="A1291" s="16">
        <v>2882</v>
      </c>
      <c r="B1291">
        <v>1</v>
      </c>
      <c r="C1291">
        <v>8249.0499999999993</v>
      </c>
      <c r="F1291" s="16"/>
      <c r="G1291" s="10"/>
    </row>
    <row r="1292" spans="1:7" x14ac:dyDescent="0.45">
      <c r="A1292" s="16">
        <v>2883</v>
      </c>
      <c r="B1292">
        <v>2</v>
      </c>
      <c r="C1292">
        <v>32944.199999999997</v>
      </c>
      <c r="F1292" s="16"/>
      <c r="G1292" s="10"/>
    </row>
    <row r="1293" spans="1:7" x14ac:dyDescent="0.45">
      <c r="A1293" s="16">
        <v>2884</v>
      </c>
      <c r="B1293">
        <v>3</v>
      </c>
      <c r="C1293">
        <v>9058.24</v>
      </c>
      <c r="F1293" s="16"/>
      <c r="G1293" s="10"/>
    </row>
    <row r="1294" spans="1:7" x14ac:dyDescent="0.45">
      <c r="A1294" s="16">
        <v>2885</v>
      </c>
      <c r="B1294">
        <v>2</v>
      </c>
      <c r="C1294">
        <v>10443.52</v>
      </c>
      <c r="F1294" s="16"/>
      <c r="G1294" s="10"/>
    </row>
    <row r="1295" spans="1:7" x14ac:dyDescent="0.45">
      <c r="A1295" s="16">
        <v>2887</v>
      </c>
      <c r="B1295">
        <v>2</v>
      </c>
      <c r="C1295">
        <v>9531.16</v>
      </c>
      <c r="F1295" s="16"/>
      <c r="G1295" s="10"/>
    </row>
    <row r="1296" spans="1:7" x14ac:dyDescent="0.45">
      <c r="A1296" s="16">
        <v>2888</v>
      </c>
      <c r="B1296">
        <v>1</v>
      </c>
      <c r="C1296">
        <v>1882.96</v>
      </c>
      <c r="F1296" s="16"/>
      <c r="G1296" s="10"/>
    </row>
    <row r="1297" spans="1:7" x14ac:dyDescent="0.45">
      <c r="A1297" s="16">
        <v>2892</v>
      </c>
      <c r="B1297">
        <v>3</v>
      </c>
      <c r="C1297">
        <v>23419.34</v>
      </c>
      <c r="F1297" s="16"/>
      <c r="G1297" s="10"/>
    </row>
    <row r="1298" spans="1:7" x14ac:dyDescent="0.45">
      <c r="A1298" s="16">
        <v>2893</v>
      </c>
      <c r="B1298">
        <v>2</v>
      </c>
      <c r="C1298">
        <v>8420.4</v>
      </c>
      <c r="F1298" s="16"/>
      <c r="G1298" s="10"/>
    </row>
    <row r="1299" spans="1:7" x14ac:dyDescent="0.45">
      <c r="A1299" s="16">
        <v>2894</v>
      </c>
      <c r="B1299">
        <v>2</v>
      </c>
      <c r="C1299">
        <v>17034.150000000001</v>
      </c>
      <c r="F1299" s="16"/>
      <c r="G1299" s="10"/>
    </row>
    <row r="1300" spans="1:7" x14ac:dyDescent="0.45">
      <c r="A1300" s="16">
        <v>2895</v>
      </c>
      <c r="B1300">
        <v>3</v>
      </c>
      <c r="C1300">
        <v>18225.2</v>
      </c>
      <c r="F1300" s="16"/>
      <c r="G1300" s="10"/>
    </row>
    <row r="1301" spans="1:7" x14ac:dyDescent="0.45">
      <c r="A1301" s="16">
        <v>2897</v>
      </c>
      <c r="B1301">
        <v>1</v>
      </c>
      <c r="C1301">
        <v>2691.21</v>
      </c>
      <c r="F1301" s="16"/>
      <c r="G1301" s="10"/>
    </row>
    <row r="1302" spans="1:7" x14ac:dyDescent="0.45">
      <c r="A1302" s="16">
        <v>2898</v>
      </c>
      <c r="B1302">
        <v>1</v>
      </c>
      <c r="C1302">
        <v>15981.88</v>
      </c>
      <c r="F1302" s="16"/>
      <c r="G1302" s="10"/>
    </row>
    <row r="1303" spans="1:7" x14ac:dyDescent="0.45">
      <c r="A1303" s="16">
        <v>2899</v>
      </c>
      <c r="B1303">
        <v>1</v>
      </c>
      <c r="C1303">
        <v>3409.65</v>
      </c>
      <c r="F1303" s="16"/>
      <c r="G1303" s="10"/>
    </row>
    <row r="1304" spans="1:7" x14ac:dyDescent="0.45">
      <c r="A1304" s="16">
        <v>2900</v>
      </c>
      <c r="B1304">
        <v>3</v>
      </c>
      <c r="C1304">
        <v>9242.4599999999991</v>
      </c>
      <c r="F1304" s="16"/>
      <c r="G1304" s="10"/>
    </row>
    <row r="1305" spans="1:7" x14ac:dyDescent="0.45">
      <c r="A1305" s="16">
        <v>2902</v>
      </c>
      <c r="B1305">
        <v>1</v>
      </c>
      <c r="C1305">
        <v>6239.3</v>
      </c>
      <c r="F1305" s="16"/>
      <c r="G1305" s="10"/>
    </row>
    <row r="1306" spans="1:7" x14ac:dyDescent="0.45">
      <c r="A1306" s="16">
        <v>2903</v>
      </c>
      <c r="B1306">
        <v>2</v>
      </c>
      <c r="C1306">
        <v>15053.22</v>
      </c>
      <c r="F1306" s="16"/>
      <c r="G1306" s="10"/>
    </row>
    <row r="1307" spans="1:7" x14ac:dyDescent="0.45">
      <c r="A1307" s="16">
        <v>2906</v>
      </c>
      <c r="B1307">
        <v>4</v>
      </c>
      <c r="C1307">
        <v>11936.14</v>
      </c>
      <c r="F1307" s="16"/>
      <c r="G1307" s="10"/>
    </row>
    <row r="1308" spans="1:7" x14ac:dyDescent="0.45">
      <c r="A1308" s="16">
        <v>2907</v>
      </c>
      <c r="B1308">
        <v>5</v>
      </c>
      <c r="C1308">
        <v>63492.68</v>
      </c>
      <c r="F1308" s="16"/>
      <c r="G1308" s="10"/>
    </row>
    <row r="1309" spans="1:7" x14ac:dyDescent="0.45">
      <c r="A1309" s="16">
        <v>2908</v>
      </c>
      <c r="B1309">
        <v>1</v>
      </c>
      <c r="C1309">
        <v>9566.5400000000009</v>
      </c>
      <c r="F1309" s="16"/>
      <c r="G1309" s="10"/>
    </row>
    <row r="1310" spans="1:7" x14ac:dyDescent="0.45">
      <c r="A1310" s="16">
        <v>2909</v>
      </c>
      <c r="B1310">
        <v>3</v>
      </c>
      <c r="C1310">
        <v>8233.6200000000008</v>
      </c>
      <c r="F1310" s="16"/>
      <c r="G1310" s="10"/>
    </row>
    <row r="1311" spans="1:7" x14ac:dyDescent="0.45">
      <c r="A1311" s="16">
        <v>2910</v>
      </c>
      <c r="B1311">
        <v>1</v>
      </c>
      <c r="C1311">
        <v>7064.3</v>
      </c>
      <c r="F1311" s="16"/>
      <c r="G1311" s="10"/>
    </row>
    <row r="1312" spans="1:7" x14ac:dyDescent="0.45">
      <c r="A1312" s="16">
        <v>2912</v>
      </c>
      <c r="B1312">
        <v>2</v>
      </c>
      <c r="C1312">
        <v>15831.33</v>
      </c>
      <c r="F1312" s="16"/>
      <c r="G1312" s="10"/>
    </row>
    <row r="1313" spans="1:7" x14ac:dyDescent="0.45">
      <c r="A1313" s="16">
        <v>2913</v>
      </c>
      <c r="B1313">
        <v>2</v>
      </c>
      <c r="C1313">
        <v>12539.1</v>
      </c>
      <c r="F1313" s="16"/>
      <c r="G1313" s="10"/>
    </row>
    <row r="1314" spans="1:7" x14ac:dyDescent="0.45">
      <c r="A1314" s="16">
        <v>2914</v>
      </c>
      <c r="B1314">
        <v>2</v>
      </c>
      <c r="C1314">
        <v>1790.88</v>
      </c>
      <c r="F1314" s="16"/>
      <c r="G1314" s="10"/>
    </row>
    <row r="1315" spans="1:7" x14ac:dyDescent="0.45">
      <c r="A1315" s="16">
        <v>2915</v>
      </c>
      <c r="B1315">
        <v>1</v>
      </c>
      <c r="C1315">
        <v>4212.49</v>
      </c>
      <c r="F1315" s="16"/>
      <c r="G1315" s="10"/>
    </row>
    <row r="1316" spans="1:7" x14ac:dyDescent="0.45">
      <c r="A1316" s="16">
        <v>2916</v>
      </c>
      <c r="B1316">
        <v>1</v>
      </c>
      <c r="C1316">
        <v>15099.45</v>
      </c>
      <c r="F1316" s="16"/>
      <c r="G1316" s="10"/>
    </row>
    <row r="1317" spans="1:7" x14ac:dyDescent="0.45">
      <c r="A1317" s="16">
        <v>2917</v>
      </c>
      <c r="B1317">
        <v>2</v>
      </c>
      <c r="C1317">
        <v>11149.21</v>
      </c>
      <c r="F1317" s="16"/>
      <c r="G1317" s="10"/>
    </row>
    <row r="1318" spans="1:7" x14ac:dyDescent="0.45">
      <c r="A1318" s="16">
        <v>2918</v>
      </c>
      <c r="B1318">
        <v>1</v>
      </c>
      <c r="C1318">
        <v>19569.25</v>
      </c>
      <c r="F1318" s="16"/>
      <c r="G1318" s="10"/>
    </row>
    <row r="1319" spans="1:7" x14ac:dyDescent="0.45">
      <c r="A1319" s="16">
        <v>2919</v>
      </c>
      <c r="B1319">
        <v>2</v>
      </c>
      <c r="C1319">
        <v>11331.7</v>
      </c>
      <c r="F1319" s="16"/>
      <c r="G1319" s="10"/>
    </row>
    <row r="1320" spans="1:7" x14ac:dyDescent="0.45">
      <c r="A1320" s="16">
        <v>2920</v>
      </c>
      <c r="B1320">
        <v>2</v>
      </c>
      <c r="C1320">
        <v>15866.57</v>
      </c>
      <c r="F1320" s="16"/>
      <c r="G1320" s="10"/>
    </row>
    <row r="1321" spans="1:7" x14ac:dyDescent="0.45">
      <c r="A1321" s="16">
        <v>2925</v>
      </c>
      <c r="B1321">
        <v>3</v>
      </c>
      <c r="C1321">
        <v>14845.45</v>
      </c>
      <c r="F1321" s="16"/>
      <c r="G1321" s="10"/>
    </row>
    <row r="1322" spans="1:7" x14ac:dyDescent="0.45">
      <c r="A1322" s="16">
        <v>2927</v>
      </c>
      <c r="B1322">
        <v>2</v>
      </c>
      <c r="C1322">
        <v>13671.57</v>
      </c>
      <c r="F1322" s="16"/>
      <c r="G1322" s="10"/>
    </row>
    <row r="1323" spans="1:7" x14ac:dyDescent="0.45">
      <c r="A1323" s="16">
        <v>2928</v>
      </c>
      <c r="B1323">
        <v>1</v>
      </c>
      <c r="C1323">
        <v>4962.78</v>
      </c>
      <c r="F1323" s="16"/>
      <c r="G1323" s="10"/>
    </row>
    <row r="1324" spans="1:7" x14ac:dyDescent="0.45">
      <c r="A1324" s="16">
        <v>2929</v>
      </c>
      <c r="B1324">
        <v>1</v>
      </c>
      <c r="C1324">
        <v>2221.14</v>
      </c>
      <c r="F1324" s="16"/>
      <c r="G1324" s="10"/>
    </row>
    <row r="1325" spans="1:7" x14ac:dyDescent="0.45">
      <c r="A1325" s="16">
        <v>2930</v>
      </c>
      <c r="B1325">
        <v>1</v>
      </c>
      <c r="C1325">
        <v>6114.46</v>
      </c>
      <c r="F1325" s="16"/>
      <c r="G1325" s="10"/>
    </row>
    <row r="1326" spans="1:7" x14ac:dyDescent="0.45">
      <c r="A1326" s="16">
        <v>2931</v>
      </c>
      <c r="B1326">
        <v>2</v>
      </c>
      <c r="C1326">
        <v>12529.88</v>
      </c>
      <c r="F1326" s="16"/>
      <c r="G1326" s="10"/>
    </row>
    <row r="1327" spans="1:7" x14ac:dyDescent="0.45">
      <c r="A1327" s="16">
        <v>2932</v>
      </c>
      <c r="B1327">
        <v>4</v>
      </c>
      <c r="C1327">
        <v>17164.38</v>
      </c>
      <c r="F1327" s="16"/>
      <c r="G1327" s="10"/>
    </row>
    <row r="1328" spans="1:7" x14ac:dyDescent="0.45">
      <c r="A1328" s="16">
        <v>2933</v>
      </c>
      <c r="B1328">
        <v>1</v>
      </c>
      <c r="C1328">
        <v>2707.82</v>
      </c>
      <c r="F1328" s="16"/>
      <c r="G1328" s="10"/>
    </row>
    <row r="1329" spans="1:7" x14ac:dyDescent="0.45">
      <c r="A1329" s="16">
        <v>2934</v>
      </c>
      <c r="B1329">
        <v>1</v>
      </c>
      <c r="C1329">
        <v>15494.85</v>
      </c>
      <c r="F1329" s="16"/>
      <c r="G1329" s="10"/>
    </row>
    <row r="1330" spans="1:7" x14ac:dyDescent="0.45">
      <c r="A1330" s="16">
        <v>2936</v>
      </c>
      <c r="B1330">
        <v>3</v>
      </c>
      <c r="C1330">
        <v>14621.75</v>
      </c>
      <c r="F1330" s="16"/>
      <c r="G1330" s="10"/>
    </row>
    <row r="1331" spans="1:7" x14ac:dyDescent="0.45">
      <c r="A1331" s="16">
        <v>2937</v>
      </c>
      <c r="B1331">
        <v>1</v>
      </c>
      <c r="C1331">
        <v>7842.33</v>
      </c>
      <c r="F1331" s="16"/>
      <c r="G1331" s="10"/>
    </row>
    <row r="1332" spans="1:7" x14ac:dyDescent="0.45">
      <c r="A1332" s="16">
        <v>2938</v>
      </c>
      <c r="B1332">
        <v>1</v>
      </c>
      <c r="C1332">
        <v>5160.3</v>
      </c>
      <c r="F1332" s="16"/>
      <c r="G1332" s="10"/>
    </row>
    <row r="1333" spans="1:7" x14ac:dyDescent="0.45">
      <c r="A1333" s="16">
        <v>2939</v>
      </c>
      <c r="B1333">
        <v>2</v>
      </c>
      <c r="C1333">
        <v>10637.65</v>
      </c>
      <c r="F1333" s="16"/>
      <c r="G1333" s="10"/>
    </row>
    <row r="1334" spans="1:7" x14ac:dyDescent="0.45">
      <c r="A1334" s="16">
        <v>2940</v>
      </c>
      <c r="B1334">
        <v>1</v>
      </c>
      <c r="C1334">
        <v>9494.25</v>
      </c>
      <c r="F1334" s="16"/>
      <c r="G1334" s="10"/>
    </row>
    <row r="1335" spans="1:7" x14ac:dyDescent="0.45">
      <c r="A1335" s="16">
        <v>2941</v>
      </c>
      <c r="B1335">
        <v>1</v>
      </c>
      <c r="C1335">
        <v>3505.32</v>
      </c>
      <c r="F1335" s="16"/>
      <c r="G1335" s="10"/>
    </row>
    <row r="1336" spans="1:7" x14ac:dyDescent="0.45">
      <c r="A1336" s="16">
        <v>2942</v>
      </c>
      <c r="B1336">
        <v>1</v>
      </c>
      <c r="C1336">
        <v>9733.0400000000009</v>
      </c>
      <c r="F1336" s="16"/>
      <c r="G1336" s="10"/>
    </row>
    <row r="1337" spans="1:7" x14ac:dyDescent="0.45">
      <c r="A1337" s="16">
        <v>2946</v>
      </c>
      <c r="B1337">
        <v>3</v>
      </c>
      <c r="C1337">
        <v>17215.060000000001</v>
      </c>
      <c r="F1337" s="16"/>
      <c r="G1337" s="10"/>
    </row>
    <row r="1338" spans="1:7" x14ac:dyDescent="0.45">
      <c r="A1338" s="16">
        <v>2948</v>
      </c>
      <c r="B1338">
        <v>2</v>
      </c>
      <c r="C1338">
        <v>25856.3</v>
      </c>
      <c r="F1338" s="16"/>
      <c r="G1338" s="10"/>
    </row>
    <row r="1339" spans="1:7" x14ac:dyDescent="0.45">
      <c r="A1339" s="16">
        <v>2949</v>
      </c>
      <c r="B1339">
        <v>2</v>
      </c>
      <c r="C1339">
        <v>17489.97</v>
      </c>
      <c r="F1339" s="16"/>
      <c r="G1339" s="10"/>
    </row>
    <row r="1340" spans="1:7" x14ac:dyDescent="0.45">
      <c r="A1340" s="16">
        <v>2950</v>
      </c>
      <c r="B1340">
        <v>1</v>
      </c>
      <c r="C1340">
        <v>1713.73</v>
      </c>
      <c r="F1340" s="16"/>
      <c r="G1340" s="10"/>
    </row>
    <row r="1341" spans="1:7" x14ac:dyDescent="0.45">
      <c r="A1341" s="16">
        <v>2951</v>
      </c>
      <c r="B1341">
        <v>1</v>
      </c>
      <c r="C1341">
        <v>7039.5</v>
      </c>
      <c r="F1341" s="16"/>
      <c r="G1341" s="10"/>
    </row>
    <row r="1342" spans="1:7" x14ac:dyDescent="0.45">
      <c r="A1342" s="16">
        <v>2956</v>
      </c>
      <c r="B1342">
        <v>1</v>
      </c>
      <c r="C1342">
        <v>22804.7</v>
      </c>
      <c r="F1342" s="16"/>
      <c r="G1342" s="10"/>
    </row>
    <row r="1343" spans="1:7" x14ac:dyDescent="0.45">
      <c r="A1343" s="16">
        <v>2958</v>
      </c>
      <c r="B1343">
        <v>1</v>
      </c>
      <c r="C1343">
        <v>20519.3</v>
      </c>
      <c r="F1343" s="16"/>
      <c r="G1343" s="10"/>
    </row>
    <row r="1344" spans="1:7" x14ac:dyDescent="0.45">
      <c r="A1344" s="16">
        <v>2959</v>
      </c>
      <c r="B1344">
        <v>1</v>
      </c>
      <c r="C1344">
        <v>9708.36</v>
      </c>
      <c r="F1344" s="16"/>
      <c r="G1344" s="10"/>
    </row>
    <row r="1345" spans="1:7" x14ac:dyDescent="0.45">
      <c r="A1345" s="16">
        <v>2960</v>
      </c>
      <c r="B1345">
        <v>4</v>
      </c>
      <c r="C1345">
        <v>43251.93</v>
      </c>
      <c r="F1345" s="16"/>
      <c r="G1345" s="10"/>
    </row>
    <row r="1346" spans="1:7" x14ac:dyDescent="0.45">
      <c r="A1346" s="16">
        <v>2961</v>
      </c>
      <c r="B1346">
        <v>1</v>
      </c>
      <c r="C1346">
        <v>1211.29</v>
      </c>
      <c r="F1346" s="16"/>
      <c r="G1346" s="10"/>
    </row>
    <row r="1347" spans="1:7" x14ac:dyDescent="0.45">
      <c r="A1347" s="16">
        <v>2963</v>
      </c>
      <c r="B1347">
        <v>1</v>
      </c>
      <c r="C1347">
        <v>4879</v>
      </c>
      <c r="F1347" s="16"/>
      <c r="G1347" s="10"/>
    </row>
    <row r="1348" spans="1:7" x14ac:dyDescent="0.45">
      <c r="A1348" s="16">
        <v>2966</v>
      </c>
      <c r="B1348">
        <v>1</v>
      </c>
      <c r="C1348">
        <v>1904.4</v>
      </c>
      <c r="F1348" s="16"/>
      <c r="G1348" s="10"/>
    </row>
    <row r="1349" spans="1:7" x14ac:dyDescent="0.45">
      <c r="A1349" s="16">
        <v>2967</v>
      </c>
      <c r="B1349">
        <v>1</v>
      </c>
      <c r="C1349">
        <v>6472.8</v>
      </c>
      <c r="F1349" s="16"/>
      <c r="G1349" s="10"/>
    </row>
    <row r="1350" spans="1:7" x14ac:dyDescent="0.45">
      <c r="A1350" s="16">
        <v>2968</v>
      </c>
      <c r="B1350">
        <v>1</v>
      </c>
      <c r="C1350">
        <v>1782.3</v>
      </c>
      <c r="F1350" s="16"/>
      <c r="G1350" s="10"/>
    </row>
    <row r="1351" spans="1:7" x14ac:dyDescent="0.45">
      <c r="A1351" s="16">
        <v>2969</v>
      </c>
      <c r="B1351">
        <v>1</v>
      </c>
      <c r="C1351">
        <v>7821.36</v>
      </c>
      <c r="F1351" s="16"/>
      <c r="G1351" s="10"/>
    </row>
    <row r="1352" spans="1:7" x14ac:dyDescent="0.45">
      <c r="A1352" s="16">
        <v>2970</v>
      </c>
      <c r="B1352">
        <v>2</v>
      </c>
      <c r="C1352">
        <v>15313.59</v>
      </c>
      <c r="F1352" s="16"/>
      <c r="G1352" s="10"/>
    </row>
    <row r="1353" spans="1:7" x14ac:dyDescent="0.45">
      <c r="A1353" s="16">
        <v>2971</v>
      </c>
      <c r="B1353">
        <v>1</v>
      </c>
      <c r="C1353">
        <v>4739.8500000000004</v>
      </c>
      <c r="F1353" s="16"/>
      <c r="G1353" s="10"/>
    </row>
    <row r="1354" spans="1:7" x14ac:dyDescent="0.45">
      <c r="A1354" s="16">
        <v>2973</v>
      </c>
      <c r="B1354">
        <v>2</v>
      </c>
      <c r="C1354">
        <v>24222.87</v>
      </c>
      <c r="F1354" s="16"/>
      <c r="G1354" s="10"/>
    </row>
    <row r="1355" spans="1:7" x14ac:dyDescent="0.45">
      <c r="A1355" s="16">
        <v>2974</v>
      </c>
      <c r="B1355">
        <v>1</v>
      </c>
      <c r="C1355">
        <v>3366.75</v>
      </c>
      <c r="F1355" s="16"/>
      <c r="G1355" s="10"/>
    </row>
    <row r="1356" spans="1:7" x14ac:dyDescent="0.45">
      <c r="A1356" s="16">
        <v>2975</v>
      </c>
      <c r="B1356">
        <v>1</v>
      </c>
      <c r="C1356">
        <v>3766.9</v>
      </c>
      <c r="F1356" s="16"/>
      <c r="G1356" s="10"/>
    </row>
    <row r="1357" spans="1:7" x14ac:dyDescent="0.45">
      <c r="A1357" s="16">
        <v>2976</v>
      </c>
      <c r="B1357">
        <v>1</v>
      </c>
      <c r="C1357">
        <v>12682.35</v>
      </c>
      <c r="F1357" s="16"/>
      <c r="G1357" s="10"/>
    </row>
    <row r="1358" spans="1:7" x14ac:dyDescent="0.45">
      <c r="A1358" s="16">
        <v>2977</v>
      </c>
      <c r="B1358">
        <v>1</v>
      </c>
      <c r="C1358">
        <v>7350.66</v>
      </c>
      <c r="F1358" s="16"/>
      <c r="G1358" s="10"/>
    </row>
    <row r="1359" spans="1:7" x14ac:dyDescent="0.45">
      <c r="A1359" s="16">
        <v>2980</v>
      </c>
      <c r="B1359">
        <v>1</v>
      </c>
      <c r="C1359">
        <v>3620.96</v>
      </c>
      <c r="F1359" s="16"/>
      <c r="G1359" s="10"/>
    </row>
    <row r="1360" spans="1:7" x14ac:dyDescent="0.45">
      <c r="A1360" s="16">
        <v>2982</v>
      </c>
      <c r="B1360">
        <v>1</v>
      </c>
      <c r="C1360">
        <v>14737.55</v>
      </c>
      <c r="F1360" s="16"/>
      <c r="G1360" s="10"/>
    </row>
    <row r="1361" spans="1:7" x14ac:dyDescent="0.45">
      <c r="A1361" s="16">
        <v>2985</v>
      </c>
      <c r="B1361">
        <v>2</v>
      </c>
      <c r="C1361">
        <v>17117.05</v>
      </c>
      <c r="F1361" s="16"/>
      <c r="G1361" s="10"/>
    </row>
    <row r="1362" spans="1:7" x14ac:dyDescent="0.45">
      <c r="A1362" s="16">
        <v>2986</v>
      </c>
      <c r="B1362">
        <v>4</v>
      </c>
      <c r="C1362">
        <v>10399.950000000001</v>
      </c>
      <c r="F1362" s="16"/>
      <c r="G1362" s="10"/>
    </row>
    <row r="1363" spans="1:7" x14ac:dyDescent="0.45">
      <c r="A1363" s="16">
        <v>2987</v>
      </c>
      <c r="B1363">
        <v>1</v>
      </c>
      <c r="C1363">
        <v>18088.72</v>
      </c>
      <c r="F1363" s="16"/>
      <c r="G1363" s="10"/>
    </row>
    <row r="1364" spans="1:7" x14ac:dyDescent="0.45">
      <c r="A1364" s="16">
        <v>2988</v>
      </c>
      <c r="B1364">
        <v>1</v>
      </c>
      <c r="C1364">
        <v>1978.49</v>
      </c>
      <c r="F1364" s="16"/>
      <c r="G1364" s="10"/>
    </row>
    <row r="1365" spans="1:7" x14ac:dyDescent="0.45">
      <c r="A1365" s="16">
        <v>2990</v>
      </c>
      <c r="B1365">
        <v>2</v>
      </c>
      <c r="C1365">
        <v>28505.61</v>
      </c>
      <c r="F1365" s="16"/>
      <c r="G1365" s="10"/>
    </row>
    <row r="1366" spans="1:7" x14ac:dyDescent="0.45">
      <c r="A1366" s="16">
        <v>2991</v>
      </c>
      <c r="B1366">
        <v>1</v>
      </c>
      <c r="C1366">
        <v>1056.92</v>
      </c>
      <c r="F1366" s="16"/>
      <c r="G1366" s="10"/>
    </row>
    <row r="1367" spans="1:7" x14ac:dyDescent="0.45">
      <c r="A1367" s="16">
        <v>2992</v>
      </c>
      <c r="B1367">
        <v>1</v>
      </c>
      <c r="C1367">
        <v>15488.8</v>
      </c>
      <c r="F1367" s="16"/>
      <c r="G1367" s="10"/>
    </row>
    <row r="1368" spans="1:7" x14ac:dyDescent="0.45">
      <c r="A1368" s="16">
        <v>2993</v>
      </c>
      <c r="B1368">
        <v>1</v>
      </c>
      <c r="C1368">
        <v>1748.05</v>
      </c>
      <c r="F1368" s="16"/>
      <c r="G1368" s="10"/>
    </row>
    <row r="1369" spans="1:7" x14ac:dyDescent="0.45">
      <c r="A1369" s="16">
        <v>2994</v>
      </c>
      <c r="B1369">
        <v>2</v>
      </c>
      <c r="C1369">
        <v>6720.36</v>
      </c>
      <c r="F1369" s="16"/>
      <c r="G1369" s="10"/>
    </row>
    <row r="1370" spans="1:7" x14ac:dyDescent="0.45">
      <c r="A1370" s="16">
        <v>2995</v>
      </c>
      <c r="B1370">
        <v>1</v>
      </c>
      <c r="C1370">
        <v>3119.77</v>
      </c>
      <c r="F1370" s="16"/>
      <c r="G1370" s="10"/>
    </row>
    <row r="1371" spans="1:7" x14ac:dyDescent="0.45">
      <c r="A1371" s="16">
        <v>2996</v>
      </c>
      <c r="B1371">
        <v>3</v>
      </c>
      <c r="C1371">
        <v>6111.14</v>
      </c>
      <c r="F1371" s="16"/>
      <c r="G1371" s="10"/>
    </row>
    <row r="1372" spans="1:7" x14ac:dyDescent="0.45">
      <c r="A1372" s="16">
        <v>2997</v>
      </c>
      <c r="B1372">
        <v>2</v>
      </c>
      <c r="C1372">
        <v>10618.22</v>
      </c>
      <c r="F1372" s="16"/>
      <c r="G1372" s="10"/>
    </row>
    <row r="1373" spans="1:7" x14ac:dyDescent="0.45">
      <c r="A1373" s="16">
        <v>2998</v>
      </c>
      <c r="B1373">
        <v>2</v>
      </c>
      <c r="C1373">
        <v>9836.61</v>
      </c>
      <c r="F1373" s="16"/>
      <c r="G1373" s="10"/>
    </row>
    <row r="1374" spans="1:7" x14ac:dyDescent="0.45">
      <c r="A1374" s="16">
        <v>2999</v>
      </c>
      <c r="B1374">
        <v>2</v>
      </c>
      <c r="C1374">
        <v>9423.41</v>
      </c>
      <c r="F1374" s="16"/>
      <c r="G1374" s="10"/>
    </row>
    <row r="1375" spans="1:7" x14ac:dyDescent="0.45">
      <c r="A1375" s="16">
        <v>3000</v>
      </c>
      <c r="B1375">
        <v>3</v>
      </c>
      <c r="C1375">
        <v>9899.3799999999992</v>
      </c>
      <c r="F1375" s="16"/>
      <c r="G1375" s="10"/>
    </row>
    <row r="1376" spans="1:7" x14ac:dyDescent="0.45">
      <c r="A1376" s="16">
        <v>3001</v>
      </c>
      <c r="B1376">
        <v>2</v>
      </c>
      <c r="C1376">
        <v>11407.2</v>
      </c>
      <c r="F1376" s="16"/>
      <c r="G1376" s="10"/>
    </row>
    <row r="1377" spans="1:7" x14ac:dyDescent="0.45">
      <c r="A1377" s="16">
        <v>3005</v>
      </c>
      <c r="B1377">
        <v>1</v>
      </c>
      <c r="C1377">
        <v>5752.2</v>
      </c>
      <c r="F1377" s="16"/>
      <c r="G1377" s="10"/>
    </row>
    <row r="1378" spans="1:7" x14ac:dyDescent="0.45">
      <c r="A1378" s="16">
        <v>3007</v>
      </c>
      <c r="B1378">
        <v>2</v>
      </c>
      <c r="C1378">
        <v>9415.92</v>
      </c>
      <c r="F1378" s="16"/>
      <c r="G1378" s="10"/>
    </row>
    <row r="1379" spans="1:7" x14ac:dyDescent="0.45">
      <c r="A1379" s="16">
        <v>3010</v>
      </c>
      <c r="B1379">
        <v>1</v>
      </c>
      <c r="C1379">
        <v>13036.52</v>
      </c>
      <c r="F1379" s="16"/>
      <c r="G1379" s="10"/>
    </row>
    <row r="1380" spans="1:7" x14ac:dyDescent="0.45">
      <c r="A1380" s="16">
        <v>3011</v>
      </c>
      <c r="B1380">
        <v>3</v>
      </c>
      <c r="C1380">
        <v>21792.53</v>
      </c>
      <c r="F1380" s="16"/>
      <c r="G1380" s="10"/>
    </row>
    <row r="1381" spans="1:7" x14ac:dyDescent="0.45">
      <c r="A1381" s="16">
        <v>3013</v>
      </c>
      <c r="B1381">
        <v>1</v>
      </c>
      <c r="C1381">
        <v>2441.4499999999998</v>
      </c>
      <c r="F1381" s="16"/>
      <c r="G1381" s="10"/>
    </row>
    <row r="1382" spans="1:7" x14ac:dyDescent="0.45">
      <c r="A1382" s="16">
        <v>3014</v>
      </c>
      <c r="B1382">
        <v>3</v>
      </c>
      <c r="C1382">
        <v>18602.099999999999</v>
      </c>
      <c r="F1382" s="16"/>
      <c r="G1382" s="10"/>
    </row>
    <row r="1383" spans="1:7" x14ac:dyDescent="0.45">
      <c r="A1383" s="16">
        <v>3015</v>
      </c>
      <c r="B1383">
        <v>2</v>
      </c>
      <c r="C1383">
        <v>11068.97</v>
      </c>
      <c r="F1383" s="16"/>
      <c r="G1383" s="10"/>
    </row>
    <row r="1384" spans="1:7" x14ac:dyDescent="0.45">
      <c r="A1384" s="16">
        <v>3016</v>
      </c>
      <c r="B1384">
        <v>1</v>
      </c>
      <c r="C1384">
        <v>384.57</v>
      </c>
      <c r="F1384" s="16"/>
      <c r="G1384" s="10"/>
    </row>
    <row r="1385" spans="1:7" x14ac:dyDescent="0.45">
      <c r="A1385" s="16">
        <v>3017</v>
      </c>
      <c r="B1385">
        <v>2</v>
      </c>
      <c r="C1385">
        <v>7918.52</v>
      </c>
      <c r="F1385" s="16"/>
      <c r="G1385" s="10"/>
    </row>
    <row r="1386" spans="1:7" x14ac:dyDescent="0.45">
      <c r="A1386" s="16">
        <v>3018</v>
      </c>
      <c r="B1386">
        <v>1</v>
      </c>
      <c r="C1386">
        <v>6043.08</v>
      </c>
      <c r="F1386" s="16"/>
      <c r="G1386" s="10"/>
    </row>
    <row r="1387" spans="1:7" x14ac:dyDescent="0.45">
      <c r="A1387" s="16">
        <v>3022</v>
      </c>
      <c r="B1387">
        <v>1</v>
      </c>
      <c r="C1387">
        <v>8356.36</v>
      </c>
      <c r="F1387" s="16"/>
      <c r="G1387" s="10"/>
    </row>
    <row r="1388" spans="1:7" x14ac:dyDescent="0.45">
      <c r="A1388" s="16">
        <v>3023</v>
      </c>
      <c r="B1388">
        <v>1</v>
      </c>
      <c r="C1388">
        <v>24682.5</v>
      </c>
      <c r="F1388" s="16"/>
      <c r="G1388" s="10"/>
    </row>
    <row r="1389" spans="1:7" x14ac:dyDescent="0.45">
      <c r="A1389" s="16">
        <v>3024</v>
      </c>
      <c r="B1389">
        <v>3</v>
      </c>
      <c r="C1389">
        <v>31252.29</v>
      </c>
      <c r="F1389" s="16"/>
      <c r="G1389" s="10"/>
    </row>
    <row r="1390" spans="1:7" x14ac:dyDescent="0.45">
      <c r="A1390" s="16">
        <v>3026</v>
      </c>
      <c r="B1390">
        <v>1</v>
      </c>
      <c r="C1390">
        <v>11409.7</v>
      </c>
      <c r="F1390" s="16"/>
      <c r="G1390" s="10"/>
    </row>
    <row r="1391" spans="1:7" x14ac:dyDescent="0.45">
      <c r="A1391" s="16">
        <v>3027</v>
      </c>
      <c r="B1391">
        <v>1</v>
      </c>
      <c r="C1391">
        <v>6103.56</v>
      </c>
      <c r="F1391" s="16"/>
      <c r="G1391" s="10"/>
    </row>
    <row r="1392" spans="1:7" x14ac:dyDescent="0.45">
      <c r="A1392" s="16">
        <v>3028</v>
      </c>
      <c r="B1392">
        <v>1</v>
      </c>
      <c r="C1392">
        <v>10544.48</v>
      </c>
      <c r="F1392" s="16"/>
      <c r="G1392" s="10"/>
    </row>
    <row r="1393" spans="1:7" x14ac:dyDescent="0.45">
      <c r="A1393" s="16">
        <v>3031</v>
      </c>
      <c r="B1393">
        <v>1</v>
      </c>
      <c r="C1393">
        <v>9674.85</v>
      </c>
      <c r="F1393" s="16"/>
      <c r="G1393" s="10"/>
    </row>
    <row r="1394" spans="1:7" x14ac:dyDescent="0.45">
      <c r="A1394" s="16">
        <v>3032</v>
      </c>
      <c r="B1394">
        <v>4</v>
      </c>
      <c r="C1394">
        <v>26900.17</v>
      </c>
      <c r="F1394" s="16"/>
      <c r="G1394" s="10"/>
    </row>
    <row r="1395" spans="1:7" x14ac:dyDescent="0.45">
      <c r="A1395" s="16">
        <v>3033</v>
      </c>
      <c r="B1395">
        <v>1</v>
      </c>
      <c r="C1395">
        <v>479.12</v>
      </c>
      <c r="F1395" s="16"/>
      <c r="G1395" s="10"/>
    </row>
    <row r="1396" spans="1:7" x14ac:dyDescent="0.45">
      <c r="A1396" s="16">
        <v>3035</v>
      </c>
      <c r="B1396">
        <v>1</v>
      </c>
      <c r="C1396">
        <v>7617.28</v>
      </c>
      <c r="F1396" s="16"/>
      <c r="G1396" s="10"/>
    </row>
    <row r="1397" spans="1:7" x14ac:dyDescent="0.45">
      <c r="A1397" s="16">
        <v>3036</v>
      </c>
      <c r="B1397">
        <v>1</v>
      </c>
      <c r="C1397">
        <v>5013.92</v>
      </c>
      <c r="F1397" s="16"/>
      <c r="G1397" s="10"/>
    </row>
    <row r="1398" spans="1:7" x14ac:dyDescent="0.45">
      <c r="A1398" s="16">
        <v>3038</v>
      </c>
      <c r="B1398">
        <v>1</v>
      </c>
      <c r="C1398">
        <v>15188.4</v>
      </c>
      <c r="F1398" s="16"/>
      <c r="G1398" s="10"/>
    </row>
    <row r="1399" spans="1:7" x14ac:dyDescent="0.45">
      <c r="A1399" s="16">
        <v>3040</v>
      </c>
      <c r="B1399">
        <v>1</v>
      </c>
      <c r="C1399">
        <v>19378.55</v>
      </c>
      <c r="F1399" s="16"/>
      <c r="G1399" s="10"/>
    </row>
    <row r="1400" spans="1:7" x14ac:dyDescent="0.45">
      <c r="A1400" s="16">
        <v>3041</v>
      </c>
      <c r="B1400">
        <v>1</v>
      </c>
      <c r="C1400">
        <v>5345.16</v>
      </c>
      <c r="F1400" s="16"/>
      <c r="G1400" s="10"/>
    </row>
    <row r="1401" spans="1:7" x14ac:dyDescent="0.45">
      <c r="A1401" s="16">
        <v>3042</v>
      </c>
      <c r="B1401">
        <v>1</v>
      </c>
      <c r="C1401">
        <v>3714.8</v>
      </c>
      <c r="F1401" s="16"/>
      <c r="G1401" s="10"/>
    </row>
    <row r="1402" spans="1:7" x14ac:dyDescent="0.45">
      <c r="A1402" s="16">
        <v>3043</v>
      </c>
      <c r="B1402">
        <v>1</v>
      </c>
      <c r="C1402">
        <v>3710.88</v>
      </c>
      <c r="F1402" s="16"/>
      <c r="G1402" s="10"/>
    </row>
    <row r="1403" spans="1:7" x14ac:dyDescent="0.45">
      <c r="A1403" s="16">
        <v>3044</v>
      </c>
      <c r="B1403">
        <v>4</v>
      </c>
      <c r="C1403">
        <v>40006.83</v>
      </c>
      <c r="F1403" s="16"/>
      <c r="G1403" s="10"/>
    </row>
    <row r="1404" spans="1:7" x14ac:dyDescent="0.45">
      <c r="A1404" s="16">
        <v>3047</v>
      </c>
      <c r="B1404">
        <v>2</v>
      </c>
      <c r="C1404">
        <v>3619.06</v>
      </c>
      <c r="F1404" s="16"/>
      <c r="G1404" s="10"/>
    </row>
    <row r="1405" spans="1:7" x14ac:dyDescent="0.45">
      <c r="A1405" s="16">
        <v>3048</v>
      </c>
      <c r="B1405">
        <v>3</v>
      </c>
      <c r="C1405">
        <v>45980.47</v>
      </c>
      <c r="F1405" s="16"/>
      <c r="G1405" s="10"/>
    </row>
    <row r="1406" spans="1:7" x14ac:dyDescent="0.45">
      <c r="A1406" s="16">
        <v>3049</v>
      </c>
      <c r="B1406">
        <v>1</v>
      </c>
      <c r="C1406">
        <v>1132.3900000000001</v>
      </c>
      <c r="F1406" s="16"/>
      <c r="G1406" s="10"/>
    </row>
    <row r="1407" spans="1:7" x14ac:dyDescent="0.45">
      <c r="A1407" s="16">
        <v>3050</v>
      </c>
      <c r="B1407">
        <v>1</v>
      </c>
      <c r="C1407">
        <v>9613</v>
      </c>
      <c r="F1407" s="16"/>
      <c r="G1407" s="10"/>
    </row>
    <row r="1408" spans="1:7" x14ac:dyDescent="0.45">
      <c r="A1408" s="16">
        <v>3051</v>
      </c>
      <c r="B1408">
        <v>1</v>
      </c>
      <c r="C1408">
        <v>2369.0500000000002</v>
      </c>
      <c r="F1408" s="16"/>
      <c r="G1408" s="10"/>
    </row>
    <row r="1409" spans="1:7" x14ac:dyDescent="0.45">
      <c r="A1409" s="16">
        <v>3052</v>
      </c>
      <c r="B1409">
        <v>1</v>
      </c>
      <c r="C1409">
        <v>7692.18</v>
      </c>
      <c r="F1409" s="16"/>
      <c r="G1409" s="10"/>
    </row>
    <row r="1410" spans="1:7" x14ac:dyDescent="0.45">
      <c r="A1410" s="16">
        <v>3053</v>
      </c>
      <c r="B1410">
        <v>1</v>
      </c>
      <c r="C1410">
        <v>4105.82</v>
      </c>
      <c r="F1410" s="16"/>
      <c r="G1410" s="10"/>
    </row>
    <row r="1411" spans="1:7" x14ac:dyDescent="0.45">
      <c r="A1411" s="16">
        <v>3056</v>
      </c>
      <c r="B1411">
        <v>1</v>
      </c>
      <c r="C1411">
        <v>12210.63</v>
      </c>
      <c r="F1411" s="16"/>
      <c r="G1411" s="10"/>
    </row>
    <row r="1412" spans="1:7" x14ac:dyDescent="0.45">
      <c r="A1412" s="16">
        <v>3059</v>
      </c>
      <c r="B1412">
        <v>1</v>
      </c>
      <c r="C1412">
        <v>3291.36</v>
      </c>
      <c r="F1412" s="16"/>
      <c r="G1412" s="10"/>
    </row>
    <row r="1413" spans="1:7" x14ac:dyDescent="0.45">
      <c r="A1413" s="16">
        <v>3060</v>
      </c>
      <c r="B1413">
        <v>1</v>
      </c>
      <c r="C1413">
        <v>2306.2399999999998</v>
      </c>
      <c r="F1413" s="16"/>
      <c r="G1413" s="10"/>
    </row>
    <row r="1414" spans="1:7" x14ac:dyDescent="0.45">
      <c r="A1414" s="16">
        <v>3061</v>
      </c>
      <c r="B1414">
        <v>1</v>
      </c>
      <c r="C1414">
        <v>649.91999999999996</v>
      </c>
      <c r="F1414" s="16"/>
      <c r="G1414" s="10"/>
    </row>
    <row r="1415" spans="1:7" x14ac:dyDescent="0.45">
      <c r="A1415" s="16">
        <v>3062</v>
      </c>
      <c r="B1415">
        <v>2</v>
      </c>
      <c r="C1415">
        <v>10549.1</v>
      </c>
      <c r="F1415" s="16"/>
      <c r="G1415" s="10"/>
    </row>
    <row r="1416" spans="1:7" x14ac:dyDescent="0.45">
      <c r="A1416" s="16">
        <v>3063</v>
      </c>
      <c r="B1416">
        <v>2</v>
      </c>
      <c r="C1416">
        <v>16268.18</v>
      </c>
      <c r="F1416" s="16"/>
      <c r="G1416" s="10"/>
    </row>
    <row r="1417" spans="1:7" x14ac:dyDescent="0.45">
      <c r="A1417" s="16">
        <v>3064</v>
      </c>
      <c r="B1417">
        <v>3</v>
      </c>
      <c r="C1417">
        <v>13222.18</v>
      </c>
      <c r="F1417" s="16"/>
      <c r="G1417" s="10"/>
    </row>
    <row r="1418" spans="1:7" x14ac:dyDescent="0.45">
      <c r="A1418" s="16">
        <v>3065</v>
      </c>
      <c r="B1418">
        <v>1</v>
      </c>
      <c r="C1418">
        <v>944.24</v>
      </c>
      <c r="F1418" s="16"/>
      <c r="G1418" s="10"/>
    </row>
    <row r="1419" spans="1:7" x14ac:dyDescent="0.45">
      <c r="A1419" s="16">
        <v>3066</v>
      </c>
      <c r="B1419">
        <v>1</v>
      </c>
      <c r="C1419">
        <v>362.8</v>
      </c>
      <c r="F1419" s="16"/>
      <c r="G1419" s="10"/>
    </row>
    <row r="1420" spans="1:7" x14ac:dyDescent="0.45">
      <c r="A1420" s="16">
        <v>3068</v>
      </c>
      <c r="B1420">
        <v>3</v>
      </c>
      <c r="C1420">
        <v>61992.56</v>
      </c>
      <c r="F1420" s="16"/>
      <c r="G1420" s="10"/>
    </row>
    <row r="1421" spans="1:7" x14ac:dyDescent="0.45">
      <c r="A1421" s="16">
        <v>3070</v>
      </c>
      <c r="B1421">
        <v>2</v>
      </c>
      <c r="C1421">
        <v>10740.42</v>
      </c>
      <c r="F1421" s="16"/>
      <c r="G1421" s="10"/>
    </row>
    <row r="1422" spans="1:7" x14ac:dyDescent="0.45">
      <c r="A1422" s="16">
        <v>3071</v>
      </c>
      <c r="B1422">
        <v>1</v>
      </c>
      <c r="C1422">
        <v>9561.76</v>
      </c>
      <c r="F1422" s="16"/>
      <c r="G1422" s="10"/>
    </row>
    <row r="1423" spans="1:7" x14ac:dyDescent="0.45">
      <c r="A1423" s="16">
        <v>3072</v>
      </c>
      <c r="B1423">
        <v>2</v>
      </c>
      <c r="C1423">
        <v>20384.240000000002</v>
      </c>
      <c r="F1423" s="16"/>
      <c r="G1423" s="10"/>
    </row>
    <row r="1424" spans="1:7" x14ac:dyDescent="0.45">
      <c r="A1424" s="16">
        <v>3073</v>
      </c>
      <c r="B1424">
        <v>2</v>
      </c>
      <c r="C1424">
        <v>5126.82</v>
      </c>
      <c r="F1424" s="16"/>
      <c r="G1424" s="10"/>
    </row>
    <row r="1425" spans="1:7" x14ac:dyDescent="0.45">
      <c r="A1425" s="16">
        <v>3074</v>
      </c>
      <c r="B1425">
        <v>1</v>
      </c>
      <c r="C1425">
        <v>8078.85</v>
      </c>
      <c r="F1425" s="16"/>
      <c r="G1425" s="10"/>
    </row>
    <row r="1426" spans="1:7" x14ac:dyDescent="0.45">
      <c r="A1426" s="16">
        <v>3076</v>
      </c>
      <c r="B1426">
        <v>2</v>
      </c>
      <c r="C1426">
        <v>19186.32</v>
      </c>
      <c r="F1426" s="16"/>
      <c r="G1426" s="10"/>
    </row>
    <row r="1427" spans="1:7" x14ac:dyDescent="0.45">
      <c r="A1427" s="16">
        <v>3077</v>
      </c>
      <c r="B1427">
        <v>1</v>
      </c>
      <c r="C1427">
        <v>11968.25</v>
      </c>
      <c r="F1427" s="16"/>
      <c r="G1427" s="10"/>
    </row>
    <row r="1428" spans="1:7" x14ac:dyDescent="0.45">
      <c r="A1428" s="16">
        <v>3079</v>
      </c>
      <c r="B1428">
        <v>1</v>
      </c>
      <c r="C1428">
        <v>12155.35</v>
      </c>
      <c r="F1428" s="16"/>
      <c r="G1428" s="10"/>
    </row>
    <row r="1429" spans="1:7" x14ac:dyDescent="0.45">
      <c r="A1429" s="16">
        <v>3080</v>
      </c>
      <c r="B1429">
        <v>1</v>
      </c>
      <c r="C1429">
        <v>1002.3</v>
      </c>
      <c r="F1429" s="16"/>
      <c r="G1429" s="10"/>
    </row>
    <row r="1430" spans="1:7" x14ac:dyDescent="0.45">
      <c r="A1430" s="16">
        <v>3082</v>
      </c>
      <c r="B1430">
        <v>1</v>
      </c>
      <c r="C1430">
        <v>4271.42</v>
      </c>
      <c r="F1430" s="16"/>
      <c r="G1430" s="10"/>
    </row>
    <row r="1431" spans="1:7" x14ac:dyDescent="0.45">
      <c r="A1431" s="16">
        <v>3083</v>
      </c>
      <c r="B1431">
        <v>2</v>
      </c>
      <c r="C1431">
        <v>24565.23</v>
      </c>
      <c r="F1431" s="16"/>
      <c r="G1431" s="10"/>
    </row>
    <row r="1432" spans="1:7" x14ac:dyDescent="0.45">
      <c r="A1432" s="16">
        <v>3090</v>
      </c>
      <c r="B1432">
        <v>1</v>
      </c>
      <c r="C1432">
        <v>8943.5</v>
      </c>
      <c r="F1432" s="16"/>
      <c r="G1432" s="10"/>
    </row>
    <row r="1433" spans="1:7" x14ac:dyDescent="0.45">
      <c r="A1433" s="16">
        <v>3092</v>
      </c>
      <c r="B1433">
        <v>1</v>
      </c>
      <c r="C1433">
        <v>3793.77</v>
      </c>
      <c r="F1433" s="16"/>
      <c r="G1433" s="10"/>
    </row>
    <row r="1434" spans="1:7" x14ac:dyDescent="0.45">
      <c r="A1434" s="16">
        <v>3093</v>
      </c>
      <c r="B1434">
        <v>2</v>
      </c>
      <c r="C1434">
        <v>13963.54</v>
      </c>
      <c r="F1434" s="16"/>
      <c r="G1434" s="10"/>
    </row>
    <row r="1435" spans="1:7" x14ac:dyDescent="0.45">
      <c r="A1435" s="16">
        <v>3096</v>
      </c>
      <c r="B1435">
        <v>3</v>
      </c>
      <c r="C1435">
        <v>18939.8</v>
      </c>
      <c r="F1435" s="16"/>
      <c r="G1435" s="10"/>
    </row>
    <row r="1436" spans="1:7" x14ac:dyDescent="0.45">
      <c r="A1436" s="16">
        <v>3097</v>
      </c>
      <c r="B1436">
        <v>1</v>
      </c>
      <c r="C1436">
        <v>14333.91</v>
      </c>
      <c r="F1436" s="16"/>
      <c r="G1436" s="10"/>
    </row>
    <row r="1437" spans="1:7" x14ac:dyDescent="0.45">
      <c r="A1437" s="16">
        <v>3098</v>
      </c>
      <c r="B1437">
        <v>1</v>
      </c>
      <c r="C1437">
        <v>4608.5200000000004</v>
      </c>
      <c r="F1437" s="16"/>
      <c r="G1437" s="10"/>
    </row>
    <row r="1438" spans="1:7" x14ac:dyDescent="0.45">
      <c r="A1438" s="16">
        <v>3100</v>
      </c>
      <c r="B1438">
        <v>1</v>
      </c>
      <c r="C1438">
        <v>6912.1</v>
      </c>
      <c r="F1438" s="16"/>
      <c r="G1438" s="10"/>
    </row>
    <row r="1439" spans="1:7" x14ac:dyDescent="0.45">
      <c r="A1439" s="16">
        <v>3101</v>
      </c>
      <c r="B1439">
        <v>1</v>
      </c>
      <c r="C1439">
        <v>3232.29</v>
      </c>
      <c r="F1439" s="16"/>
      <c r="G1439" s="10"/>
    </row>
    <row r="1440" spans="1:7" x14ac:dyDescent="0.45">
      <c r="A1440" s="16">
        <v>3102</v>
      </c>
      <c r="B1440">
        <v>1</v>
      </c>
      <c r="C1440">
        <v>1125.23</v>
      </c>
      <c r="F1440" s="16"/>
      <c r="G1440" s="10"/>
    </row>
    <row r="1441" spans="1:7" x14ac:dyDescent="0.45">
      <c r="A1441" s="16">
        <v>3103</v>
      </c>
      <c r="B1441">
        <v>1</v>
      </c>
      <c r="C1441">
        <v>4741.1099999999997</v>
      </c>
      <c r="F1441" s="16"/>
      <c r="G1441" s="10"/>
    </row>
    <row r="1442" spans="1:7" x14ac:dyDescent="0.45">
      <c r="A1442" s="16">
        <v>3104</v>
      </c>
      <c r="B1442">
        <v>1</v>
      </c>
      <c r="C1442">
        <v>1916.94</v>
      </c>
      <c r="F1442" s="16"/>
      <c r="G1442" s="10"/>
    </row>
    <row r="1443" spans="1:7" x14ac:dyDescent="0.45">
      <c r="A1443" s="16">
        <v>3105</v>
      </c>
      <c r="B1443">
        <v>4</v>
      </c>
      <c r="C1443">
        <v>51240.75</v>
      </c>
      <c r="F1443" s="16"/>
      <c r="G1443" s="10"/>
    </row>
    <row r="1444" spans="1:7" x14ac:dyDescent="0.45">
      <c r="A1444" s="16">
        <v>3106</v>
      </c>
      <c r="B1444">
        <v>1</v>
      </c>
      <c r="C1444">
        <v>290.16000000000003</v>
      </c>
      <c r="F1444" s="16"/>
      <c r="G1444" s="10"/>
    </row>
    <row r="1445" spans="1:7" x14ac:dyDescent="0.45">
      <c r="A1445" s="16">
        <v>3107</v>
      </c>
      <c r="B1445">
        <v>3</v>
      </c>
      <c r="C1445">
        <v>37897.75</v>
      </c>
      <c r="F1445" s="16"/>
      <c r="G1445" s="10"/>
    </row>
    <row r="1446" spans="1:7" x14ac:dyDescent="0.45">
      <c r="A1446" s="16">
        <v>3108</v>
      </c>
      <c r="B1446">
        <v>1</v>
      </c>
      <c r="C1446">
        <v>19095.8</v>
      </c>
      <c r="F1446" s="16"/>
      <c r="G1446" s="10"/>
    </row>
    <row r="1447" spans="1:7" x14ac:dyDescent="0.45">
      <c r="A1447" s="16">
        <v>3110</v>
      </c>
      <c r="B1447">
        <v>1</v>
      </c>
      <c r="C1447">
        <v>10201.76</v>
      </c>
      <c r="F1447" s="16"/>
      <c r="G1447" s="10"/>
    </row>
    <row r="1448" spans="1:7" x14ac:dyDescent="0.45">
      <c r="A1448" s="16">
        <v>3113</v>
      </c>
      <c r="B1448">
        <v>3</v>
      </c>
      <c r="C1448">
        <v>34542.54</v>
      </c>
      <c r="F1448" s="16"/>
      <c r="G1448" s="10"/>
    </row>
    <row r="1449" spans="1:7" x14ac:dyDescent="0.45">
      <c r="A1449" s="16">
        <v>3114</v>
      </c>
      <c r="B1449">
        <v>1</v>
      </c>
      <c r="C1449">
        <v>17441.75</v>
      </c>
      <c r="F1449" s="16"/>
      <c r="G1449" s="10"/>
    </row>
    <row r="1450" spans="1:7" x14ac:dyDescent="0.45">
      <c r="A1450" s="16">
        <v>3116</v>
      </c>
      <c r="B1450">
        <v>1</v>
      </c>
      <c r="C1450">
        <v>6555.12</v>
      </c>
      <c r="F1450" s="16"/>
      <c r="G1450" s="10"/>
    </row>
    <row r="1451" spans="1:7" x14ac:dyDescent="0.45">
      <c r="A1451" s="16">
        <v>3118</v>
      </c>
      <c r="B1451">
        <v>1</v>
      </c>
      <c r="C1451">
        <v>12781.5</v>
      </c>
      <c r="F1451" s="16"/>
      <c r="G1451" s="10"/>
    </row>
    <row r="1452" spans="1:7" x14ac:dyDescent="0.45">
      <c r="A1452" s="16">
        <v>3120</v>
      </c>
      <c r="B1452">
        <v>4</v>
      </c>
      <c r="C1452">
        <v>17218.59</v>
      </c>
      <c r="F1452" s="16"/>
      <c r="G1452" s="10"/>
    </row>
    <row r="1453" spans="1:7" x14ac:dyDescent="0.45">
      <c r="A1453" s="16">
        <v>3121</v>
      </c>
      <c r="B1453">
        <v>1</v>
      </c>
      <c r="C1453">
        <v>10082.01</v>
      </c>
      <c r="F1453" s="16"/>
      <c r="G1453" s="10"/>
    </row>
    <row r="1454" spans="1:7" x14ac:dyDescent="0.45">
      <c r="A1454" s="16">
        <v>3123</v>
      </c>
      <c r="B1454">
        <v>1</v>
      </c>
      <c r="C1454">
        <v>3008.65</v>
      </c>
      <c r="F1454" s="16"/>
      <c r="G1454" s="10"/>
    </row>
    <row r="1455" spans="1:7" x14ac:dyDescent="0.45">
      <c r="A1455" s="16">
        <v>3125</v>
      </c>
      <c r="B1455">
        <v>2</v>
      </c>
      <c r="C1455">
        <v>5482.26</v>
      </c>
      <c r="F1455" s="16"/>
      <c r="G1455" s="10"/>
    </row>
    <row r="1456" spans="1:7" x14ac:dyDescent="0.45">
      <c r="A1456" s="16">
        <v>3130</v>
      </c>
      <c r="B1456">
        <v>2</v>
      </c>
      <c r="C1456">
        <v>10985.25</v>
      </c>
      <c r="F1456" s="16"/>
      <c r="G1456" s="10"/>
    </row>
    <row r="1457" spans="1:7" x14ac:dyDescent="0.45">
      <c r="A1457" s="16">
        <v>3131</v>
      </c>
      <c r="B1457">
        <v>1</v>
      </c>
      <c r="C1457">
        <v>1078.4000000000001</v>
      </c>
      <c r="F1457" s="16"/>
      <c r="G1457" s="10"/>
    </row>
    <row r="1458" spans="1:7" x14ac:dyDescent="0.45">
      <c r="A1458" s="16">
        <v>3135</v>
      </c>
      <c r="B1458">
        <v>1</v>
      </c>
      <c r="C1458">
        <v>942.22</v>
      </c>
      <c r="F1458" s="16"/>
      <c r="G1458" s="10"/>
    </row>
    <row r="1459" spans="1:7" x14ac:dyDescent="0.45">
      <c r="A1459" s="16">
        <v>3136</v>
      </c>
      <c r="B1459">
        <v>1</v>
      </c>
      <c r="C1459">
        <v>8954.7999999999993</v>
      </c>
      <c r="F1459" s="16"/>
      <c r="G1459" s="10"/>
    </row>
    <row r="1460" spans="1:7" x14ac:dyDescent="0.45">
      <c r="A1460" s="16">
        <v>3137</v>
      </c>
      <c r="B1460">
        <v>1</v>
      </c>
      <c r="C1460">
        <v>514.91999999999996</v>
      </c>
      <c r="F1460" s="16"/>
      <c r="G1460" s="10"/>
    </row>
    <row r="1461" spans="1:7" x14ac:dyDescent="0.45">
      <c r="A1461" s="16">
        <v>3138</v>
      </c>
      <c r="B1461">
        <v>1</v>
      </c>
      <c r="C1461">
        <v>772.6</v>
      </c>
      <c r="F1461" s="16"/>
      <c r="G1461" s="10"/>
    </row>
    <row r="1462" spans="1:7" x14ac:dyDescent="0.45">
      <c r="A1462" s="16">
        <v>3139</v>
      </c>
      <c r="B1462">
        <v>1</v>
      </c>
      <c r="C1462">
        <v>11736</v>
      </c>
      <c r="F1462" s="16"/>
      <c r="G1462" s="10"/>
    </row>
    <row r="1463" spans="1:7" x14ac:dyDescent="0.45">
      <c r="A1463" s="16">
        <v>3141</v>
      </c>
      <c r="B1463">
        <v>1</v>
      </c>
      <c r="C1463">
        <v>9278.5</v>
      </c>
      <c r="F1463" s="16"/>
      <c r="G1463" s="10"/>
    </row>
    <row r="1464" spans="1:7" x14ac:dyDescent="0.45">
      <c r="A1464" s="16">
        <v>3142</v>
      </c>
      <c r="B1464">
        <v>1</v>
      </c>
      <c r="C1464">
        <v>9544.5</v>
      </c>
      <c r="F1464" s="16"/>
      <c r="G1464" s="10"/>
    </row>
    <row r="1465" spans="1:7" x14ac:dyDescent="0.45">
      <c r="A1465" s="16">
        <v>3143</v>
      </c>
      <c r="B1465">
        <v>2</v>
      </c>
      <c r="C1465">
        <v>15364.2</v>
      </c>
      <c r="F1465" s="16"/>
      <c r="G1465" s="10"/>
    </row>
    <row r="1466" spans="1:7" x14ac:dyDescent="0.45">
      <c r="A1466" s="16">
        <v>3147</v>
      </c>
      <c r="B1466">
        <v>1</v>
      </c>
      <c r="C1466">
        <v>16745.36</v>
      </c>
      <c r="F1466" s="16"/>
      <c r="G1466" s="10"/>
    </row>
    <row r="1467" spans="1:7" x14ac:dyDescent="0.45">
      <c r="A1467" s="16">
        <v>3148</v>
      </c>
      <c r="B1467">
        <v>2</v>
      </c>
      <c r="C1467">
        <v>17645.59</v>
      </c>
      <c r="F1467" s="16"/>
      <c r="G1467" s="10"/>
    </row>
    <row r="1468" spans="1:7" x14ac:dyDescent="0.45">
      <c r="A1468" s="16">
        <v>3149</v>
      </c>
      <c r="B1468">
        <v>1</v>
      </c>
      <c r="C1468">
        <v>1561.98</v>
      </c>
      <c r="F1468" s="16"/>
      <c r="G1468" s="10"/>
    </row>
    <row r="1469" spans="1:7" x14ac:dyDescent="0.45">
      <c r="A1469" s="16">
        <v>3151</v>
      </c>
      <c r="B1469">
        <v>1</v>
      </c>
      <c r="C1469">
        <v>809.58</v>
      </c>
      <c r="F1469" s="16"/>
      <c r="G1469" s="10"/>
    </row>
    <row r="1470" spans="1:7" x14ac:dyDescent="0.45">
      <c r="A1470" s="16">
        <v>3153</v>
      </c>
      <c r="B1470">
        <v>1</v>
      </c>
      <c r="C1470">
        <v>9626.5499999999993</v>
      </c>
      <c r="F1470" s="16"/>
      <c r="G1470" s="10"/>
    </row>
    <row r="1471" spans="1:7" x14ac:dyDescent="0.45">
      <c r="A1471" s="16">
        <v>3155</v>
      </c>
      <c r="B1471">
        <v>2</v>
      </c>
      <c r="C1471">
        <v>6032.47</v>
      </c>
      <c r="F1471" s="16"/>
      <c r="G1471" s="10"/>
    </row>
    <row r="1472" spans="1:7" x14ac:dyDescent="0.45">
      <c r="A1472" s="16">
        <v>3156</v>
      </c>
      <c r="B1472">
        <v>2</v>
      </c>
      <c r="C1472">
        <v>6590.47</v>
      </c>
      <c r="F1472" s="16"/>
      <c r="G1472" s="10"/>
    </row>
    <row r="1473" spans="1:7" x14ac:dyDescent="0.45">
      <c r="A1473" s="16">
        <v>3158</v>
      </c>
      <c r="B1473">
        <v>3</v>
      </c>
      <c r="C1473">
        <v>20814.46</v>
      </c>
      <c r="F1473" s="16"/>
      <c r="G1473" s="10"/>
    </row>
    <row r="1474" spans="1:7" x14ac:dyDescent="0.45">
      <c r="A1474" s="16">
        <v>3159</v>
      </c>
      <c r="B1474">
        <v>3</v>
      </c>
      <c r="C1474">
        <v>10423.67</v>
      </c>
      <c r="F1474" s="16"/>
      <c r="G1474" s="10"/>
    </row>
    <row r="1475" spans="1:7" x14ac:dyDescent="0.45">
      <c r="A1475" s="16">
        <v>3160</v>
      </c>
      <c r="B1475">
        <v>3</v>
      </c>
      <c r="C1475">
        <v>20233.53</v>
      </c>
      <c r="F1475" s="16"/>
      <c r="G1475" s="10"/>
    </row>
    <row r="1476" spans="1:7" x14ac:dyDescent="0.45">
      <c r="A1476" s="16">
        <v>3161</v>
      </c>
      <c r="B1476">
        <v>2</v>
      </c>
      <c r="C1476">
        <v>3761.72</v>
      </c>
      <c r="F1476" s="16"/>
      <c r="G1476" s="10"/>
    </row>
    <row r="1477" spans="1:7" x14ac:dyDescent="0.45">
      <c r="A1477" s="16">
        <v>3162</v>
      </c>
      <c r="B1477">
        <v>2</v>
      </c>
      <c r="C1477">
        <v>15182.13</v>
      </c>
      <c r="F1477" s="16"/>
      <c r="G1477" s="10"/>
    </row>
    <row r="1478" spans="1:7" x14ac:dyDescent="0.45">
      <c r="A1478" s="16">
        <v>3164</v>
      </c>
      <c r="B1478">
        <v>1</v>
      </c>
      <c r="C1478">
        <v>3188.88</v>
      </c>
      <c r="F1478" s="16"/>
      <c r="G1478" s="10"/>
    </row>
    <row r="1479" spans="1:7" x14ac:dyDescent="0.45">
      <c r="A1479" s="16">
        <v>3165</v>
      </c>
      <c r="B1479">
        <v>1</v>
      </c>
      <c r="C1479">
        <v>24338.05</v>
      </c>
      <c r="F1479" s="16"/>
      <c r="G1479" s="10"/>
    </row>
    <row r="1480" spans="1:7" x14ac:dyDescent="0.45">
      <c r="A1480" s="16">
        <v>3166</v>
      </c>
      <c r="B1480">
        <v>1</v>
      </c>
      <c r="C1480">
        <v>7346.46</v>
      </c>
      <c r="F1480" s="16"/>
      <c r="G1480" s="10"/>
    </row>
    <row r="1481" spans="1:7" x14ac:dyDescent="0.45">
      <c r="A1481" s="16">
        <v>3169</v>
      </c>
      <c r="B1481">
        <v>2</v>
      </c>
      <c r="C1481">
        <v>22082</v>
      </c>
      <c r="F1481" s="16"/>
      <c r="G1481" s="10"/>
    </row>
    <row r="1482" spans="1:7" x14ac:dyDescent="0.45">
      <c r="A1482" s="16">
        <v>3170</v>
      </c>
      <c r="B1482">
        <v>2</v>
      </c>
      <c r="C1482">
        <v>26267.96</v>
      </c>
      <c r="F1482" s="16"/>
      <c r="G1482" s="10"/>
    </row>
    <row r="1483" spans="1:7" x14ac:dyDescent="0.45">
      <c r="A1483" s="16">
        <v>3171</v>
      </c>
      <c r="B1483">
        <v>1</v>
      </c>
      <c r="C1483">
        <v>1804.68</v>
      </c>
      <c r="F1483" s="16"/>
      <c r="G1483" s="10"/>
    </row>
    <row r="1484" spans="1:7" x14ac:dyDescent="0.45">
      <c r="A1484" s="16">
        <v>3172</v>
      </c>
      <c r="B1484">
        <v>2</v>
      </c>
      <c r="C1484">
        <v>3632.31</v>
      </c>
      <c r="F1484" s="16"/>
      <c r="G1484" s="10"/>
    </row>
    <row r="1485" spans="1:7" x14ac:dyDescent="0.45">
      <c r="A1485" s="16">
        <v>3173</v>
      </c>
      <c r="B1485">
        <v>1</v>
      </c>
      <c r="C1485">
        <v>9813.15</v>
      </c>
      <c r="F1485" s="16"/>
      <c r="G1485" s="10"/>
    </row>
    <row r="1486" spans="1:7" x14ac:dyDescent="0.45">
      <c r="A1486" s="16">
        <v>3176</v>
      </c>
      <c r="B1486">
        <v>3</v>
      </c>
      <c r="C1486">
        <v>12044.68</v>
      </c>
      <c r="F1486" s="16"/>
      <c r="G1486" s="10"/>
    </row>
    <row r="1487" spans="1:7" x14ac:dyDescent="0.45">
      <c r="A1487" s="16">
        <v>3178</v>
      </c>
      <c r="B1487">
        <v>1</v>
      </c>
      <c r="C1487">
        <v>19043.28</v>
      </c>
      <c r="F1487" s="16"/>
      <c r="G1487" s="10"/>
    </row>
    <row r="1488" spans="1:7" x14ac:dyDescent="0.45">
      <c r="A1488" s="16">
        <v>3179</v>
      </c>
      <c r="B1488">
        <v>3</v>
      </c>
      <c r="C1488">
        <v>10680.28</v>
      </c>
      <c r="F1488" s="16"/>
      <c r="G1488" s="10"/>
    </row>
    <row r="1489" spans="1:7" x14ac:dyDescent="0.45">
      <c r="A1489" s="16">
        <v>3180</v>
      </c>
      <c r="B1489">
        <v>2</v>
      </c>
      <c r="C1489">
        <v>9969.49</v>
      </c>
      <c r="F1489" s="16"/>
      <c r="G1489" s="10"/>
    </row>
    <row r="1490" spans="1:7" x14ac:dyDescent="0.45">
      <c r="A1490" s="16">
        <v>3181</v>
      </c>
      <c r="B1490">
        <v>4</v>
      </c>
      <c r="C1490">
        <v>48291.77</v>
      </c>
      <c r="F1490" s="16"/>
      <c r="G1490" s="10"/>
    </row>
    <row r="1491" spans="1:7" x14ac:dyDescent="0.45">
      <c r="A1491" s="16">
        <v>3185</v>
      </c>
      <c r="B1491">
        <v>1</v>
      </c>
      <c r="C1491">
        <v>24689.1</v>
      </c>
      <c r="F1491" s="16"/>
      <c r="G1491" s="10"/>
    </row>
    <row r="1492" spans="1:7" x14ac:dyDescent="0.45">
      <c r="A1492" s="16">
        <v>3186</v>
      </c>
      <c r="B1492">
        <v>1</v>
      </c>
      <c r="C1492">
        <v>279.68</v>
      </c>
      <c r="F1492" s="16"/>
      <c r="G1492" s="10"/>
    </row>
    <row r="1493" spans="1:7" x14ac:dyDescent="0.45">
      <c r="A1493" s="16">
        <v>3187</v>
      </c>
      <c r="B1493">
        <v>1</v>
      </c>
      <c r="C1493">
        <v>13623.36</v>
      </c>
      <c r="F1493" s="16"/>
      <c r="G1493" s="10"/>
    </row>
    <row r="1494" spans="1:7" x14ac:dyDescent="0.45">
      <c r="A1494" s="16">
        <v>3190</v>
      </c>
      <c r="B1494">
        <v>2</v>
      </c>
      <c r="C1494">
        <v>13031.58</v>
      </c>
      <c r="F1494" s="16"/>
      <c r="G1494" s="10"/>
    </row>
    <row r="1495" spans="1:7" x14ac:dyDescent="0.45">
      <c r="A1495" s="16">
        <v>3191</v>
      </c>
      <c r="B1495">
        <v>1</v>
      </c>
      <c r="C1495">
        <v>2846.09</v>
      </c>
      <c r="F1495" s="16"/>
      <c r="G1495" s="10"/>
    </row>
    <row r="1496" spans="1:7" x14ac:dyDescent="0.45">
      <c r="A1496" s="16">
        <v>3192</v>
      </c>
      <c r="B1496">
        <v>1</v>
      </c>
      <c r="C1496">
        <v>14296.84</v>
      </c>
      <c r="F1496" s="16"/>
      <c r="G1496" s="10"/>
    </row>
    <row r="1497" spans="1:7" x14ac:dyDescent="0.45">
      <c r="A1497" s="16">
        <v>3193</v>
      </c>
      <c r="B1497">
        <v>1</v>
      </c>
      <c r="C1497">
        <v>5277.57</v>
      </c>
      <c r="F1497" s="16"/>
      <c r="G1497" s="10"/>
    </row>
    <row r="1498" spans="1:7" x14ac:dyDescent="0.45">
      <c r="A1498" s="16">
        <v>3195</v>
      </c>
      <c r="B1498">
        <v>1</v>
      </c>
      <c r="C1498">
        <v>6514.76</v>
      </c>
      <c r="F1498" s="16"/>
      <c r="G1498" s="10"/>
    </row>
    <row r="1499" spans="1:7" x14ac:dyDescent="0.45">
      <c r="A1499" s="16">
        <v>3196</v>
      </c>
      <c r="B1499">
        <v>5</v>
      </c>
      <c r="C1499">
        <v>45365.71</v>
      </c>
      <c r="F1499" s="16"/>
      <c r="G1499" s="10"/>
    </row>
    <row r="1500" spans="1:7" x14ac:dyDescent="0.45">
      <c r="A1500" s="16">
        <v>3197</v>
      </c>
      <c r="B1500">
        <v>1</v>
      </c>
      <c r="C1500">
        <v>16391.88</v>
      </c>
      <c r="F1500" s="16"/>
      <c r="G1500" s="10"/>
    </row>
    <row r="1501" spans="1:7" x14ac:dyDescent="0.45">
      <c r="A1501" s="16">
        <v>3198</v>
      </c>
      <c r="B1501">
        <v>2</v>
      </c>
      <c r="C1501">
        <v>18372.400000000001</v>
      </c>
      <c r="F1501" s="16"/>
      <c r="G1501" s="10"/>
    </row>
    <row r="1502" spans="1:7" x14ac:dyDescent="0.45">
      <c r="A1502" s="16">
        <v>3200</v>
      </c>
      <c r="B1502">
        <v>1</v>
      </c>
      <c r="C1502">
        <v>2647.22</v>
      </c>
      <c r="F1502" s="16"/>
      <c r="G1502" s="10"/>
    </row>
    <row r="1503" spans="1:7" x14ac:dyDescent="0.45">
      <c r="A1503" s="16">
        <v>3203</v>
      </c>
      <c r="B1503">
        <v>1</v>
      </c>
      <c r="C1503">
        <v>8526.64</v>
      </c>
      <c r="F1503" s="16"/>
      <c r="G1503" s="10"/>
    </row>
    <row r="1504" spans="1:7" x14ac:dyDescent="0.45">
      <c r="A1504" s="16">
        <v>3204</v>
      </c>
      <c r="B1504">
        <v>2</v>
      </c>
      <c r="C1504">
        <v>19557.97</v>
      </c>
      <c r="F1504" s="16"/>
      <c r="G1504" s="10"/>
    </row>
    <row r="1505" spans="1:7" x14ac:dyDescent="0.45">
      <c r="A1505" s="16">
        <v>3205</v>
      </c>
      <c r="B1505">
        <v>2</v>
      </c>
      <c r="C1505">
        <v>28123</v>
      </c>
      <c r="F1505" s="16"/>
      <c r="G1505" s="10"/>
    </row>
    <row r="1506" spans="1:7" x14ac:dyDescent="0.45">
      <c r="A1506" s="16">
        <v>3207</v>
      </c>
      <c r="B1506">
        <v>1</v>
      </c>
      <c r="C1506">
        <v>1147.3699999999999</v>
      </c>
      <c r="F1506" s="16"/>
      <c r="G1506" s="10"/>
    </row>
    <row r="1507" spans="1:7" x14ac:dyDescent="0.45">
      <c r="A1507" s="16">
        <v>3208</v>
      </c>
      <c r="B1507">
        <v>1</v>
      </c>
      <c r="C1507">
        <v>1883.44</v>
      </c>
      <c r="F1507" s="16"/>
      <c r="G1507" s="10"/>
    </row>
    <row r="1508" spans="1:7" x14ac:dyDescent="0.45">
      <c r="A1508" s="16">
        <v>3210</v>
      </c>
      <c r="B1508">
        <v>1</v>
      </c>
      <c r="C1508">
        <v>3662.68</v>
      </c>
      <c r="F1508" s="16"/>
      <c r="G1508" s="10"/>
    </row>
    <row r="1509" spans="1:7" x14ac:dyDescent="0.45">
      <c r="A1509" s="16">
        <v>3211</v>
      </c>
      <c r="B1509">
        <v>1</v>
      </c>
      <c r="C1509">
        <v>3507.96</v>
      </c>
      <c r="F1509" s="16"/>
      <c r="G1509" s="10"/>
    </row>
    <row r="1510" spans="1:7" x14ac:dyDescent="0.45">
      <c r="A1510" s="16">
        <v>3212</v>
      </c>
      <c r="B1510">
        <v>2</v>
      </c>
      <c r="C1510">
        <v>12831.86</v>
      </c>
      <c r="F1510" s="16"/>
      <c r="G1510" s="10"/>
    </row>
    <row r="1511" spans="1:7" x14ac:dyDescent="0.45">
      <c r="A1511" s="16">
        <v>3217</v>
      </c>
      <c r="B1511">
        <v>3</v>
      </c>
      <c r="C1511">
        <v>19859.68</v>
      </c>
      <c r="F1511" s="16"/>
      <c r="G1511" s="10"/>
    </row>
    <row r="1512" spans="1:7" x14ac:dyDescent="0.45">
      <c r="A1512" s="16">
        <v>3218</v>
      </c>
      <c r="B1512">
        <v>1</v>
      </c>
      <c r="C1512">
        <v>5170.96</v>
      </c>
      <c r="F1512" s="16"/>
      <c r="G1512" s="10"/>
    </row>
    <row r="1513" spans="1:7" x14ac:dyDescent="0.45">
      <c r="A1513" s="16">
        <v>3219</v>
      </c>
      <c r="B1513">
        <v>1</v>
      </c>
      <c r="C1513">
        <v>3514.71</v>
      </c>
      <c r="F1513" s="16"/>
      <c r="G1513" s="10"/>
    </row>
    <row r="1514" spans="1:7" x14ac:dyDescent="0.45">
      <c r="A1514" s="16">
        <v>3220</v>
      </c>
      <c r="B1514">
        <v>2</v>
      </c>
      <c r="C1514">
        <v>17981.3</v>
      </c>
      <c r="F1514" s="16"/>
      <c r="G1514" s="10"/>
    </row>
    <row r="1515" spans="1:7" x14ac:dyDescent="0.45">
      <c r="A1515" s="16">
        <v>3222</v>
      </c>
      <c r="B1515">
        <v>1</v>
      </c>
      <c r="C1515">
        <v>10322.67</v>
      </c>
      <c r="F1515" s="16"/>
      <c r="G1515" s="10"/>
    </row>
    <row r="1516" spans="1:7" x14ac:dyDescent="0.45">
      <c r="A1516" s="16">
        <v>3223</v>
      </c>
      <c r="B1516">
        <v>1</v>
      </c>
      <c r="C1516">
        <v>4760.58</v>
      </c>
      <c r="F1516" s="16"/>
      <c r="G1516" s="10"/>
    </row>
    <row r="1517" spans="1:7" x14ac:dyDescent="0.45">
      <c r="A1517" s="16">
        <v>3224</v>
      </c>
      <c r="B1517">
        <v>3</v>
      </c>
      <c r="C1517">
        <v>20761.3</v>
      </c>
      <c r="F1517" s="16"/>
      <c r="G1517" s="10"/>
    </row>
    <row r="1518" spans="1:7" x14ac:dyDescent="0.45">
      <c r="A1518" s="16">
        <v>3226</v>
      </c>
      <c r="B1518">
        <v>2</v>
      </c>
      <c r="C1518">
        <v>22205.4</v>
      </c>
      <c r="F1518" s="16"/>
      <c r="G1518" s="10"/>
    </row>
    <row r="1519" spans="1:7" x14ac:dyDescent="0.45">
      <c r="A1519" s="16">
        <v>3229</v>
      </c>
      <c r="B1519">
        <v>1</v>
      </c>
      <c r="C1519">
        <v>15963.9</v>
      </c>
      <c r="F1519" s="16"/>
      <c r="G1519" s="10"/>
    </row>
    <row r="1520" spans="1:7" x14ac:dyDescent="0.45">
      <c r="A1520" s="16">
        <v>3230</v>
      </c>
      <c r="B1520">
        <v>2</v>
      </c>
      <c r="C1520">
        <v>13286.92</v>
      </c>
      <c r="F1520" s="16"/>
      <c r="G1520" s="10"/>
    </row>
    <row r="1521" spans="1:7" x14ac:dyDescent="0.45">
      <c r="A1521" s="16">
        <v>3233</v>
      </c>
      <c r="B1521">
        <v>2</v>
      </c>
      <c r="C1521">
        <v>13245.09</v>
      </c>
      <c r="F1521" s="16"/>
      <c r="G1521" s="10"/>
    </row>
    <row r="1522" spans="1:7" x14ac:dyDescent="0.45">
      <c r="A1522" s="16">
        <v>3235</v>
      </c>
      <c r="B1522">
        <v>1</v>
      </c>
      <c r="C1522">
        <v>12355.32</v>
      </c>
      <c r="F1522" s="16"/>
      <c r="G1522" s="10"/>
    </row>
    <row r="1523" spans="1:7" x14ac:dyDescent="0.45">
      <c r="A1523" s="16">
        <v>3237</v>
      </c>
      <c r="B1523">
        <v>1</v>
      </c>
      <c r="C1523">
        <v>1209.78</v>
      </c>
      <c r="F1523" s="16"/>
      <c r="G1523" s="10"/>
    </row>
    <row r="1524" spans="1:7" x14ac:dyDescent="0.45">
      <c r="A1524" s="16">
        <v>3239</v>
      </c>
      <c r="B1524">
        <v>1</v>
      </c>
      <c r="C1524">
        <v>1582.12</v>
      </c>
      <c r="F1524" s="16"/>
      <c r="G1524" s="10"/>
    </row>
    <row r="1525" spans="1:7" x14ac:dyDescent="0.45">
      <c r="A1525" s="16">
        <v>3240</v>
      </c>
      <c r="B1525">
        <v>2</v>
      </c>
      <c r="C1525">
        <v>12342.25</v>
      </c>
      <c r="F1525" s="16"/>
      <c r="G1525" s="10"/>
    </row>
    <row r="1526" spans="1:7" x14ac:dyDescent="0.45">
      <c r="A1526" s="16">
        <v>3241</v>
      </c>
      <c r="B1526">
        <v>1</v>
      </c>
      <c r="C1526">
        <v>2600.64</v>
      </c>
      <c r="F1526" s="16"/>
      <c r="G1526" s="10"/>
    </row>
    <row r="1527" spans="1:7" x14ac:dyDescent="0.45">
      <c r="A1527" s="16">
        <v>3242</v>
      </c>
      <c r="B1527">
        <v>3</v>
      </c>
      <c r="C1527">
        <v>13950.42</v>
      </c>
      <c r="F1527" s="16"/>
      <c r="G1527" s="10"/>
    </row>
    <row r="1528" spans="1:7" x14ac:dyDescent="0.45">
      <c r="A1528" s="16">
        <v>3243</v>
      </c>
      <c r="B1528">
        <v>3</v>
      </c>
      <c r="C1528">
        <v>10793.61</v>
      </c>
      <c r="F1528" s="16"/>
      <c r="G1528" s="10"/>
    </row>
    <row r="1529" spans="1:7" x14ac:dyDescent="0.45">
      <c r="A1529" s="16">
        <v>3244</v>
      </c>
      <c r="B1529">
        <v>2</v>
      </c>
      <c r="C1529">
        <v>23211.68</v>
      </c>
      <c r="F1529" s="16"/>
      <c r="G1529" s="10"/>
    </row>
    <row r="1530" spans="1:7" x14ac:dyDescent="0.45">
      <c r="A1530" s="16">
        <v>3247</v>
      </c>
      <c r="B1530">
        <v>1</v>
      </c>
      <c r="C1530">
        <v>2887.54</v>
      </c>
      <c r="F1530" s="16"/>
      <c r="G1530" s="10"/>
    </row>
    <row r="1531" spans="1:7" x14ac:dyDescent="0.45">
      <c r="A1531" s="16">
        <v>3248</v>
      </c>
      <c r="B1531">
        <v>1</v>
      </c>
      <c r="C1531">
        <v>3530.64</v>
      </c>
      <c r="F1531" s="16"/>
      <c r="G1531" s="10"/>
    </row>
    <row r="1532" spans="1:7" x14ac:dyDescent="0.45">
      <c r="A1532" s="16">
        <v>3251</v>
      </c>
      <c r="B1532">
        <v>2</v>
      </c>
      <c r="C1532">
        <v>14183.76</v>
      </c>
      <c r="F1532" s="16"/>
      <c r="G1532" s="10"/>
    </row>
    <row r="1533" spans="1:7" x14ac:dyDescent="0.45">
      <c r="A1533" s="16">
        <v>3253</v>
      </c>
      <c r="B1533">
        <v>1</v>
      </c>
      <c r="C1533">
        <v>12162.7</v>
      </c>
      <c r="F1533" s="16"/>
      <c r="G1533" s="10"/>
    </row>
    <row r="1534" spans="1:7" x14ac:dyDescent="0.45">
      <c r="A1534" s="16">
        <v>3255</v>
      </c>
      <c r="B1534">
        <v>2</v>
      </c>
      <c r="C1534">
        <v>20194.560000000001</v>
      </c>
      <c r="F1534" s="16"/>
      <c r="G1534" s="10"/>
    </row>
    <row r="1535" spans="1:7" x14ac:dyDescent="0.45">
      <c r="A1535" s="16">
        <v>3256</v>
      </c>
      <c r="B1535">
        <v>1</v>
      </c>
      <c r="C1535">
        <v>1167</v>
      </c>
      <c r="F1535" s="16"/>
      <c r="G1535" s="10"/>
    </row>
    <row r="1536" spans="1:7" x14ac:dyDescent="0.45">
      <c r="A1536" s="16">
        <v>3257</v>
      </c>
      <c r="B1536">
        <v>1</v>
      </c>
      <c r="C1536">
        <v>9835.7999999999993</v>
      </c>
      <c r="F1536" s="16"/>
      <c r="G1536" s="10"/>
    </row>
    <row r="1537" spans="1:7" x14ac:dyDescent="0.45">
      <c r="A1537" s="16">
        <v>3258</v>
      </c>
      <c r="B1537">
        <v>2</v>
      </c>
      <c r="C1537">
        <v>32000.18</v>
      </c>
      <c r="F1537" s="16"/>
      <c r="G1537" s="10"/>
    </row>
    <row r="1538" spans="1:7" x14ac:dyDescent="0.45">
      <c r="A1538" s="16">
        <v>3259</v>
      </c>
      <c r="B1538">
        <v>2</v>
      </c>
      <c r="C1538">
        <v>9855.4</v>
      </c>
      <c r="F1538" s="16"/>
      <c r="G1538" s="10"/>
    </row>
    <row r="1539" spans="1:7" x14ac:dyDescent="0.45">
      <c r="A1539" s="16">
        <v>3260</v>
      </c>
      <c r="B1539">
        <v>1</v>
      </c>
      <c r="C1539">
        <v>5516.26</v>
      </c>
      <c r="F1539" s="16"/>
      <c r="G1539" s="10"/>
    </row>
    <row r="1540" spans="1:7" x14ac:dyDescent="0.45">
      <c r="A1540" s="16">
        <v>3261</v>
      </c>
      <c r="B1540">
        <v>4</v>
      </c>
      <c r="C1540">
        <v>40982.400000000001</v>
      </c>
      <c r="F1540" s="16"/>
      <c r="G1540" s="10"/>
    </row>
    <row r="1541" spans="1:7" x14ac:dyDescent="0.45">
      <c r="A1541" s="16">
        <v>3262</v>
      </c>
      <c r="B1541">
        <v>2</v>
      </c>
      <c r="C1541">
        <v>6145.41</v>
      </c>
      <c r="F1541" s="16"/>
      <c r="G1541" s="10"/>
    </row>
    <row r="1542" spans="1:7" x14ac:dyDescent="0.45">
      <c r="A1542" s="16">
        <v>3263</v>
      </c>
      <c r="B1542">
        <v>2</v>
      </c>
      <c r="C1542">
        <v>20528.77</v>
      </c>
      <c r="F1542" s="16"/>
      <c r="G1542" s="10"/>
    </row>
    <row r="1543" spans="1:7" x14ac:dyDescent="0.45">
      <c r="A1543" s="16">
        <v>3265</v>
      </c>
      <c r="B1543">
        <v>1</v>
      </c>
      <c r="C1543">
        <v>16095.36</v>
      </c>
      <c r="F1543" s="16"/>
      <c r="G1543" s="10"/>
    </row>
    <row r="1544" spans="1:7" x14ac:dyDescent="0.45">
      <c r="A1544" s="16">
        <v>3268</v>
      </c>
      <c r="B1544">
        <v>2</v>
      </c>
      <c r="C1544">
        <v>15482.9</v>
      </c>
      <c r="F1544" s="16"/>
      <c r="G1544" s="10"/>
    </row>
    <row r="1545" spans="1:7" x14ac:dyDescent="0.45">
      <c r="A1545" s="16">
        <v>3269</v>
      </c>
      <c r="B1545">
        <v>1</v>
      </c>
      <c r="C1545">
        <v>4572.6000000000004</v>
      </c>
      <c r="F1545" s="16"/>
      <c r="G1545" s="10"/>
    </row>
    <row r="1546" spans="1:7" x14ac:dyDescent="0.45">
      <c r="A1546" s="16">
        <v>3272</v>
      </c>
      <c r="B1546">
        <v>1</v>
      </c>
      <c r="C1546">
        <v>10650.03</v>
      </c>
      <c r="F1546" s="16"/>
      <c r="G1546" s="10"/>
    </row>
    <row r="1547" spans="1:7" x14ac:dyDescent="0.45">
      <c r="A1547" s="16">
        <v>3273</v>
      </c>
      <c r="B1547">
        <v>1</v>
      </c>
      <c r="C1547">
        <v>3784</v>
      </c>
      <c r="F1547" s="16"/>
      <c r="G1547" s="10"/>
    </row>
    <row r="1548" spans="1:7" x14ac:dyDescent="0.45">
      <c r="A1548" s="16">
        <v>3274</v>
      </c>
      <c r="B1548">
        <v>2</v>
      </c>
      <c r="C1548">
        <v>19195.7</v>
      </c>
      <c r="F1548" s="16"/>
      <c r="G1548" s="10"/>
    </row>
    <row r="1549" spans="1:7" x14ac:dyDescent="0.45">
      <c r="A1549" s="16">
        <v>3276</v>
      </c>
      <c r="B1549">
        <v>2</v>
      </c>
      <c r="C1549">
        <v>7287.63</v>
      </c>
      <c r="F1549" s="16"/>
      <c r="G1549" s="10"/>
    </row>
    <row r="1550" spans="1:7" x14ac:dyDescent="0.45">
      <c r="A1550" s="16">
        <v>3278</v>
      </c>
      <c r="B1550">
        <v>1</v>
      </c>
      <c r="C1550">
        <v>6181.28</v>
      </c>
      <c r="F1550" s="16"/>
      <c r="G1550" s="10"/>
    </row>
    <row r="1551" spans="1:7" x14ac:dyDescent="0.45">
      <c r="A1551" s="16">
        <v>3279</v>
      </c>
      <c r="B1551">
        <v>1</v>
      </c>
      <c r="C1551">
        <v>17939.36</v>
      </c>
      <c r="F1551" s="16"/>
      <c r="G1551" s="10"/>
    </row>
    <row r="1552" spans="1:7" x14ac:dyDescent="0.45">
      <c r="A1552" s="16">
        <v>3280</v>
      </c>
      <c r="B1552">
        <v>1</v>
      </c>
      <c r="C1552">
        <v>12236.05</v>
      </c>
      <c r="F1552" s="16"/>
      <c r="G1552" s="10"/>
    </row>
    <row r="1553" spans="1:7" x14ac:dyDescent="0.45">
      <c r="A1553" s="16">
        <v>3282</v>
      </c>
      <c r="B1553">
        <v>2</v>
      </c>
      <c r="C1553">
        <v>27860.22</v>
      </c>
      <c r="F1553" s="16"/>
      <c r="G1553" s="10"/>
    </row>
    <row r="1554" spans="1:7" x14ac:dyDescent="0.45">
      <c r="A1554" s="16">
        <v>3283</v>
      </c>
      <c r="B1554">
        <v>3</v>
      </c>
      <c r="C1554">
        <v>44344.4</v>
      </c>
      <c r="F1554" s="16"/>
      <c r="G1554" s="10"/>
    </row>
    <row r="1555" spans="1:7" x14ac:dyDescent="0.45">
      <c r="A1555" s="16">
        <v>3284</v>
      </c>
      <c r="B1555">
        <v>2</v>
      </c>
      <c r="C1555">
        <v>20551.830000000002</v>
      </c>
      <c r="F1555" s="16"/>
      <c r="G1555" s="10"/>
    </row>
    <row r="1556" spans="1:7" x14ac:dyDescent="0.45">
      <c r="A1556" s="16">
        <v>3285</v>
      </c>
      <c r="B1556">
        <v>2</v>
      </c>
      <c r="C1556">
        <v>11624.49</v>
      </c>
      <c r="F1556" s="16"/>
      <c r="G1556" s="10"/>
    </row>
    <row r="1557" spans="1:7" x14ac:dyDescent="0.45">
      <c r="A1557" s="16">
        <v>3287</v>
      </c>
      <c r="B1557">
        <v>1</v>
      </c>
      <c r="C1557">
        <v>1814.46</v>
      </c>
      <c r="F1557" s="16"/>
      <c r="G1557" s="10"/>
    </row>
    <row r="1558" spans="1:7" x14ac:dyDescent="0.45">
      <c r="A1558" s="16">
        <v>3289</v>
      </c>
      <c r="B1558">
        <v>2</v>
      </c>
      <c r="C1558">
        <v>5442.76</v>
      </c>
      <c r="F1558" s="16"/>
      <c r="G1558" s="10"/>
    </row>
    <row r="1559" spans="1:7" x14ac:dyDescent="0.45">
      <c r="A1559" s="16">
        <v>3292</v>
      </c>
      <c r="B1559">
        <v>2</v>
      </c>
      <c r="C1559">
        <v>8923.0300000000007</v>
      </c>
      <c r="F1559" s="16"/>
      <c r="G1559" s="10"/>
    </row>
    <row r="1560" spans="1:7" x14ac:dyDescent="0.45">
      <c r="A1560" s="16">
        <v>3293</v>
      </c>
      <c r="B1560">
        <v>2</v>
      </c>
      <c r="C1560">
        <v>16955.62</v>
      </c>
      <c r="F1560" s="16"/>
      <c r="G1560" s="10"/>
    </row>
    <row r="1561" spans="1:7" x14ac:dyDescent="0.45">
      <c r="A1561" s="16">
        <v>3294</v>
      </c>
      <c r="B1561">
        <v>2</v>
      </c>
      <c r="C1561">
        <v>21798.69</v>
      </c>
      <c r="F1561" s="16"/>
      <c r="G1561" s="10"/>
    </row>
    <row r="1562" spans="1:7" x14ac:dyDescent="0.45">
      <c r="A1562" s="16">
        <v>3295</v>
      </c>
      <c r="B1562">
        <v>1</v>
      </c>
      <c r="C1562">
        <v>23902</v>
      </c>
      <c r="F1562" s="16"/>
      <c r="G1562" s="10"/>
    </row>
    <row r="1563" spans="1:7" x14ac:dyDescent="0.45">
      <c r="A1563" s="16">
        <v>3296</v>
      </c>
      <c r="B1563">
        <v>3</v>
      </c>
      <c r="C1563">
        <v>31781.360000000001</v>
      </c>
      <c r="F1563" s="16"/>
      <c r="G1563" s="10"/>
    </row>
    <row r="1564" spans="1:7" x14ac:dyDescent="0.45">
      <c r="A1564" s="16">
        <v>3297</v>
      </c>
      <c r="B1564">
        <v>1</v>
      </c>
      <c r="C1564">
        <v>4879.0600000000004</v>
      </c>
      <c r="F1564" s="16"/>
      <c r="G1564" s="10"/>
    </row>
    <row r="1565" spans="1:7" x14ac:dyDescent="0.45">
      <c r="A1565" s="16">
        <v>3302</v>
      </c>
      <c r="B1565">
        <v>1</v>
      </c>
      <c r="C1565">
        <v>1383.07</v>
      </c>
      <c r="F1565" s="16"/>
      <c r="G1565" s="10"/>
    </row>
    <row r="1566" spans="1:7" x14ac:dyDescent="0.45">
      <c r="A1566" s="16">
        <v>3303</v>
      </c>
      <c r="B1566">
        <v>1</v>
      </c>
      <c r="C1566">
        <v>3151.38</v>
      </c>
      <c r="F1566" s="16"/>
      <c r="G1566" s="10"/>
    </row>
    <row r="1567" spans="1:7" x14ac:dyDescent="0.45">
      <c r="A1567" s="16">
        <v>3305</v>
      </c>
      <c r="B1567">
        <v>1</v>
      </c>
      <c r="C1567">
        <v>2905.37</v>
      </c>
      <c r="F1567" s="16"/>
      <c r="G1567" s="10"/>
    </row>
    <row r="1568" spans="1:7" x14ac:dyDescent="0.45">
      <c r="A1568" s="16">
        <v>3306</v>
      </c>
      <c r="B1568">
        <v>1</v>
      </c>
      <c r="C1568">
        <v>1929.97</v>
      </c>
      <c r="F1568" s="16"/>
      <c r="G1568" s="10"/>
    </row>
    <row r="1569" spans="1:7" x14ac:dyDescent="0.45">
      <c r="A1569" s="16">
        <v>3307</v>
      </c>
      <c r="B1569">
        <v>2</v>
      </c>
      <c r="C1569">
        <v>13144.37</v>
      </c>
      <c r="F1569" s="16"/>
      <c r="G1569" s="10"/>
    </row>
    <row r="1570" spans="1:7" x14ac:dyDescent="0.45">
      <c r="A1570" s="16">
        <v>3309</v>
      </c>
      <c r="B1570">
        <v>1</v>
      </c>
      <c r="C1570">
        <v>5556.5</v>
      </c>
      <c r="F1570" s="16"/>
      <c r="G1570" s="10"/>
    </row>
    <row r="1571" spans="1:7" x14ac:dyDescent="0.45">
      <c r="A1571" s="16">
        <v>3311</v>
      </c>
      <c r="B1571">
        <v>2</v>
      </c>
      <c r="C1571">
        <v>6458.82</v>
      </c>
      <c r="F1571" s="16"/>
      <c r="G1571" s="10"/>
    </row>
    <row r="1572" spans="1:7" x14ac:dyDescent="0.45">
      <c r="A1572" s="16">
        <v>3313</v>
      </c>
      <c r="B1572">
        <v>1</v>
      </c>
      <c r="C1572">
        <v>671.6</v>
      </c>
      <c r="F1572" s="16"/>
      <c r="G1572" s="10"/>
    </row>
    <row r="1573" spans="1:7" x14ac:dyDescent="0.45">
      <c r="A1573" s="16">
        <v>3314</v>
      </c>
      <c r="B1573">
        <v>1</v>
      </c>
      <c r="C1573">
        <v>5389.64</v>
      </c>
      <c r="F1573" s="16"/>
      <c r="G1573" s="10"/>
    </row>
    <row r="1574" spans="1:7" x14ac:dyDescent="0.45">
      <c r="A1574" s="16">
        <v>3316</v>
      </c>
      <c r="B1574">
        <v>1</v>
      </c>
      <c r="C1574">
        <v>17332.599999999999</v>
      </c>
      <c r="F1574" s="16"/>
      <c r="G1574" s="10"/>
    </row>
    <row r="1575" spans="1:7" x14ac:dyDescent="0.45">
      <c r="A1575" s="16">
        <v>3317</v>
      </c>
      <c r="B1575">
        <v>1</v>
      </c>
      <c r="C1575">
        <v>3837.12</v>
      </c>
      <c r="F1575" s="16"/>
      <c r="G1575" s="10"/>
    </row>
    <row r="1576" spans="1:7" x14ac:dyDescent="0.45">
      <c r="A1576" s="16">
        <v>3321</v>
      </c>
      <c r="B1576">
        <v>2</v>
      </c>
      <c r="C1576">
        <v>8585.7900000000009</v>
      </c>
      <c r="F1576" s="16"/>
      <c r="G1576" s="10"/>
    </row>
    <row r="1577" spans="1:7" x14ac:dyDescent="0.45">
      <c r="A1577" s="16">
        <v>3322</v>
      </c>
      <c r="B1577">
        <v>3</v>
      </c>
      <c r="C1577">
        <v>35965.1</v>
      </c>
      <c r="F1577" s="16"/>
      <c r="G1577" s="10"/>
    </row>
    <row r="1578" spans="1:7" x14ac:dyDescent="0.45">
      <c r="A1578" s="16">
        <v>3324</v>
      </c>
      <c r="B1578">
        <v>1</v>
      </c>
      <c r="C1578">
        <v>1111.8</v>
      </c>
      <c r="F1578" s="16"/>
      <c r="G1578" s="10"/>
    </row>
    <row r="1579" spans="1:7" x14ac:dyDescent="0.45">
      <c r="A1579" s="16">
        <v>3326</v>
      </c>
      <c r="B1579">
        <v>1</v>
      </c>
      <c r="C1579">
        <v>11984.1</v>
      </c>
      <c r="F1579" s="16"/>
      <c r="G1579" s="10"/>
    </row>
    <row r="1580" spans="1:7" x14ac:dyDescent="0.45">
      <c r="A1580" s="16">
        <v>3327</v>
      </c>
      <c r="B1580">
        <v>3</v>
      </c>
      <c r="C1580">
        <v>17542.580000000002</v>
      </c>
      <c r="F1580" s="16"/>
      <c r="G1580" s="10"/>
    </row>
    <row r="1581" spans="1:7" x14ac:dyDescent="0.45">
      <c r="A1581" s="16">
        <v>3328</v>
      </c>
      <c r="B1581">
        <v>1</v>
      </c>
      <c r="C1581">
        <v>5771.46</v>
      </c>
      <c r="F1581" s="16"/>
      <c r="G1581" s="10"/>
    </row>
    <row r="1582" spans="1:7" x14ac:dyDescent="0.45">
      <c r="A1582" s="16">
        <v>3329</v>
      </c>
      <c r="B1582">
        <v>1</v>
      </c>
      <c r="C1582">
        <v>3875.28</v>
      </c>
      <c r="F1582" s="16"/>
      <c r="G1582" s="10"/>
    </row>
    <row r="1583" spans="1:7" x14ac:dyDescent="0.45">
      <c r="A1583" s="16">
        <v>3330</v>
      </c>
      <c r="B1583">
        <v>4</v>
      </c>
      <c r="C1583">
        <v>45575.62</v>
      </c>
      <c r="F1583" s="16"/>
      <c r="G1583" s="10"/>
    </row>
    <row r="1584" spans="1:7" x14ac:dyDescent="0.45">
      <c r="A1584" s="16">
        <v>3335</v>
      </c>
      <c r="B1584">
        <v>1</v>
      </c>
      <c r="C1584">
        <v>7784.35</v>
      </c>
      <c r="F1584" s="16"/>
      <c r="G1584" s="10"/>
    </row>
    <row r="1585" spans="1:7" x14ac:dyDescent="0.45">
      <c r="A1585" s="16">
        <v>3336</v>
      </c>
      <c r="B1585">
        <v>2</v>
      </c>
      <c r="C1585">
        <v>24856.68</v>
      </c>
      <c r="F1585" s="16"/>
      <c r="G1585" s="10"/>
    </row>
    <row r="1586" spans="1:7" x14ac:dyDescent="0.45">
      <c r="A1586" s="16">
        <v>3337</v>
      </c>
      <c r="B1586">
        <v>1</v>
      </c>
      <c r="C1586">
        <v>20481.7</v>
      </c>
      <c r="F1586" s="16"/>
      <c r="G1586" s="10"/>
    </row>
    <row r="1587" spans="1:7" x14ac:dyDescent="0.45">
      <c r="A1587" s="16">
        <v>3338</v>
      </c>
      <c r="B1587">
        <v>2</v>
      </c>
      <c r="C1587">
        <v>8625.25</v>
      </c>
      <c r="F1587" s="16"/>
      <c r="G1587" s="10"/>
    </row>
    <row r="1588" spans="1:7" x14ac:dyDescent="0.45">
      <c r="A1588" s="16">
        <v>3339</v>
      </c>
      <c r="B1588">
        <v>1</v>
      </c>
      <c r="C1588">
        <v>242.25</v>
      </c>
      <c r="F1588" s="16"/>
      <c r="G1588" s="10"/>
    </row>
    <row r="1589" spans="1:7" x14ac:dyDescent="0.45">
      <c r="A1589" s="16">
        <v>3340</v>
      </c>
      <c r="B1589">
        <v>1</v>
      </c>
      <c r="C1589">
        <v>9737.5</v>
      </c>
      <c r="F1589" s="16"/>
      <c r="G1589" s="10"/>
    </row>
    <row r="1590" spans="1:7" x14ac:dyDescent="0.45">
      <c r="A1590" s="16">
        <v>3341</v>
      </c>
      <c r="B1590">
        <v>1</v>
      </c>
      <c r="C1590">
        <v>3553.28</v>
      </c>
      <c r="F1590" s="16"/>
      <c r="G1590" s="10"/>
    </row>
    <row r="1591" spans="1:7" x14ac:dyDescent="0.45">
      <c r="A1591" s="16">
        <v>3343</v>
      </c>
      <c r="B1591">
        <v>2</v>
      </c>
      <c r="C1591">
        <v>953.11</v>
      </c>
      <c r="F1591" s="16"/>
      <c r="G1591" s="10"/>
    </row>
    <row r="1592" spans="1:7" x14ac:dyDescent="0.45">
      <c r="A1592" s="16">
        <v>3345</v>
      </c>
      <c r="B1592">
        <v>1</v>
      </c>
      <c r="C1592">
        <v>9330.32</v>
      </c>
      <c r="F1592" s="16"/>
      <c r="G1592" s="10"/>
    </row>
    <row r="1593" spans="1:7" x14ac:dyDescent="0.45">
      <c r="A1593" s="16">
        <v>3346</v>
      </c>
      <c r="B1593">
        <v>1</v>
      </c>
      <c r="C1593">
        <v>4977.3599999999997</v>
      </c>
      <c r="F1593" s="16"/>
      <c r="G1593" s="10"/>
    </row>
    <row r="1594" spans="1:7" x14ac:dyDescent="0.45">
      <c r="A1594" s="16">
        <v>3347</v>
      </c>
      <c r="B1594">
        <v>2</v>
      </c>
      <c r="C1594">
        <v>5346.09</v>
      </c>
      <c r="F1594" s="16"/>
      <c r="G1594" s="10"/>
    </row>
    <row r="1595" spans="1:7" x14ac:dyDescent="0.45">
      <c r="A1595" s="16">
        <v>3349</v>
      </c>
      <c r="B1595">
        <v>3</v>
      </c>
      <c r="C1595">
        <v>37130.47</v>
      </c>
      <c r="F1595" s="16"/>
      <c r="G1595" s="10"/>
    </row>
    <row r="1596" spans="1:7" x14ac:dyDescent="0.45">
      <c r="A1596" s="16">
        <v>3350</v>
      </c>
      <c r="B1596">
        <v>1</v>
      </c>
      <c r="C1596">
        <v>17587.45</v>
      </c>
      <c r="F1596" s="16"/>
      <c r="G1596" s="10"/>
    </row>
    <row r="1597" spans="1:7" x14ac:dyDescent="0.45">
      <c r="A1597" s="16">
        <v>3352</v>
      </c>
      <c r="B1597">
        <v>1</v>
      </c>
      <c r="C1597">
        <v>2950.44</v>
      </c>
      <c r="F1597" s="16"/>
      <c r="G1597" s="10"/>
    </row>
    <row r="1598" spans="1:7" x14ac:dyDescent="0.45">
      <c r="A1598" s="16">
        <v>3353</v>
      </c>
      <c r="B1598">
        <v>1</v>
      </c>
      <c r="C1598">
        <v>4530.55</v>
      </c>
      <c r="F1598" s="16"/>
      <c r="G1598" s="10"/>
    </row>
    <row r="1599" spans="1:7" x14ac:dyDescent="0.45">
      <c r="A1599" s="16">
        <v>3354</v>
      </c>
      <c r="B1599">
        <v>1</v>
      </c>
      <c r="C1599">
        <v>7595.56</v>
      </c>
      <c r="F1599" s="16"/>
      <c r="G1599" s="10"/>
    </row>
    <row r="1600" spans="1:7" x14ac:dyDescent="0.45">
      <c r="A1600" s="16">
        <v>3355</v>
      </c>
      <c r="B1600">
        <v>2</v>
      </c>
      <c r="C1600">
        <v>33316.31</v>
      </c>
      <c r="F1600" s="16"/>
      <c r="G1600" s="10"/>
    </row>
    <row r="1601" spans="1:7" x14ac:dyDescent="0.45">
      <c r="A1601" s="16">
        <v>3356</v>
      </c>
      <c r="B1601">
        <v>2</v>
      </c>
      <c r="C1601">
        <v>25936.19</v>
      </c>
      <c r="F1601" s="16"/>
      <c r="G1601" s="10"/>
    </row>
    <row r="1602" spans="1:7" x14ac:dyDescent="0.45">
      <c r="A1602" s="16">
        <v>3359</v>
      </c>
      <c r="B1602">
        <v>1</v>
      </c>
      <c r="C1602">
        <v>13526.8</v>
      </c>
      <c r="F1602" s="16"/>
      <c r="G1602" s="10"/>
    </row>
    <row r="1603" spans="1:7" x14ac:dyDescent="0.45">
      <c r="A1603" s="16">
        <v>3361</v>
      </c>
      <c r="B1603">
        <v>1</v>
      </c>
      <c r="C1603">
        <v>4104.8500000000004</v>
      </c>
      <c r="F1603" s="16"/>
      <c r="G1603" s="10"/>
    </row>
    <row r="1604" spans="1:7" x14ac:dyDescent="0.45">
      <c r="A1604" s="16">
        <v>3362</v>
      </c>
      <c r="B1604">
        <v>1</v>
      </c>
      <c r="C1604">
        <v>9793.2000000000007</v>
      </c>
      <c r="F1604" s="16"/>
      <c r="G1604" s="10"/>
    </row>
    <row r="1605" spans="1:7" x14ac:dyDescent="0.45">
      <c r="A1605" s="16">
        <v>3363</v>
      </c>
      <c r="B1605">
        <v>1</v>
      </c>
      <c r="C1605">
        <v>4251.1499999999996</v>
      </c>
      <c r="F1605" s="16"/>
      <c r="G1605" s="10"/>
    </row>
    <row r="1606" spans="1:7" x14ac:dyDescent="0.45">
      <c r="A1606" s="16">
        <v>3364</v>
      </c>
      <c r="B1606">
        <v>1</v>
      </c>
      <c r="C1606">
        <v>9969.24</v>
      </c>
      <c r="F1606" s="16"/>
      <c r="G1606" s="10"/>
    </row>
    <row r="1607" spans="1:7" x14ac:dyDescent="0.45">
      <c r="A1607" s="16">
        <v>3365</v>
      </c>
      <c r="B1607">
        <v>3</v>
      </c>
      <c r="C1607">
        <v>22610.84</v>
      </c>
      <c r="F1607" s="16"/>
      <c r="G1607" s="10"/>
    </row>
    <row r="1608" spans="1:7" x14ac:dyDescent="0.45">
      <c r="A1608" s="16">
        <v>3366</v>
      </c>
      <c r="B1608">
        <v>1</v>
      </c>
      <c r="C1608">
        <v>8125.92</v>
      </c>
      <c r="F1608" s="16"/>
      <c r="G1608" s="10"/>
    </row>
    <row r="1609" spans="1:7" x14ac:dyDescent="0.45">
      <c r="A1609" s="16">
        <v>3367</v>
      </c>
      <c r="B1609">
        <v>1</v>
      </c>
      <c r="C1609">
        <v>9095.48</v>
      </c>
      <c r="F1609" s="16"/>
      <c r="G1609" s="10"/>
    </row>
    <row r="1610" spans="1:7" x14ac:dyDescent="0.45">
      <c r="A1610" s="16">
        <v>3368</v>
      </c>
      <c r="B1610">
        <v>4</v>
      </c>
      <c r="C1610">
        <v>31530.68</v>
      </c>
      <c r="F1610" s="16"/>
      <c r="G1610" s="10"/>
    </row>
    <row r="1611" spans="1:7" x14ac:dyDescent="0.45">
      <c r="A1611" s="16">
        <v>3369</v>
      </c>
      <c r="B1611">
        <v>1</v>
      </c>
      <c r="C1611">
        <v>17792.650000000001</v>
      </c>
      <c r="F1611" s="16"/>
      <c r="G1611" s="10"/>
    </row>
    <row r="1612" spans="1:7" x14ac:dyDescent="0.45">
      <c r="A1612" s="16">
        <v>3370</v>
      </c>
      <c r="B1612">
        <v>1</v>
      </c>
      <c r="C1612">
        <v>3550.35</v>
      </c>
      <c r="F1612" s="16"/>
      <c r="G1612" s="10"/>
    </row>
    <row r="1613" spans="1:7" x14ac:dyDescent="0.45">
      <c r="A1613" s="16">
        <v>3371</v>
      </c>
      <c r="B1613">
        <v>2</v>
      </c>
      <c r="C1613">
        <v>11172.43</v>
      </c>
      <c r="F1613" s="16"/>
      <c r="G1613" s="10"/>
    </row>
    <row r="1614" spans="1:7" x14ac:dyDescent="0.45">
      <c r="A1614" s="16">
        <v>3372</v>
      </c>
      <c r="B1614">
        <v>1</v>
      </c>
      <c r="C1614">
        <v>4149.6400000000003</v>
      </c>
      <c r="F1614" s="16"/>
      <c r="G1614" s="10"/>
    </row>
    <row r="1615" spans="1:7" x14ac:dyDescent="0.45">
      <c r="A1615" s="16">
        <v>3373</v>
      </c>
      <c r="B1615">
        <v>1</v>
      </c>
      <c r="C1615">
        <v>6209.9</v>
      </c>
      <c r="F1615" s="16"/>
      <c r="G1615" s="10"/>
    </row>
    <row r="1616" spans="1:7" x14ac:dyDescent="0.45">
      <c r="A1616" s="16">
        <v>3374</v>
      </c>
      <c r="B1616">
        <v>1</v>
      </c>
      <c r="C1616">
        <v>20733.650000000001</v>
      </c>
      <c r="F1616" s="16"/>
      <c r="G1616" s="10"/>
    </row>
    <row r="1617" spans="1:7" x14ac:dyDescent="0.45">
      <c r="A1617" s="16">
        <v>3376</v>
      </c>
      <c r="B1617">
        <v>2</v>
      </c>
      <c r="C1617">
        <v>23742.95</v>
      </c>
      <c r="F1617" s="16"/>
      <c r="G1617" s="10"/>
    </row>
    <row r="1618" spans="1:7" x14ac:dyDescent="0.45">
      <c r="A1618" s="16">
        <v>3377</v>
      </c>
      <c r="B1618">
        <v>2</v>
      </c>
      <c r="C1618">
        <v>8700.02</v>
      </c>
      <c r="F1618" s="16"/>
      <c r="G1618" s="10"/>
    </row>
    <row r="1619" spans="1:7" x14ac:dyDescent="0.45">
      <c r="A1619" s="16">
        <v>3378</v>
      </c>
      <c r="B1619">
        <v>1</v>
      </c>
      <c r="C1619">
        <v>14413.65</v>
      </c>
      <c r="F1619" s="16"/>
      <c r="G1619" s="10"/>
    </row>
    <row r="1620" spans="1:7" x14ac:dyDescent="0.45">
      <c r="A1620" s="16">
        <v>3379</v>
      </c>
      <c r="B1620">
        <v>1</v>
      </c>
      <c r="C1620">
        <v>10088.65</v>
      </c>
      <c r="F1620" s="16"/>
      <c r="G1620" s="10"/>
    </row>
    <row r="1621" spans="1:7" x14ac:dyDescent="0.45">
      <c r="A1621" s="16">
        <v>3381</v>
      </c>
      <c r="B1621">
        <v>1</v>
      </c>
      <c r="C1621">
        <v>16905.72</v>
      </c>
      <c r="F1621" s="16"/>
      <c r="G1621" s="10"/>
    </row>
    <row r="1622" spans="1:7" x14ac:dyDescent="0.45">
      <c r="A1622" s="16">
        <v>3382</v>
      </c>
      <c r="B1622">
        <v>2</v>
      </c>
      <c r="C1622">
        <v>10986.92</v>
      </c>
      <c r="F1622" s="16"/>
      <c r="G1622" s="10"/>
    </row>
    <row r="1623" spans="1:7" x14ac:dyDescent="0.45">
      <c r="A1623" s="16">
        <v>3383</v>
      </c>
      <c r="B1623">
        <v>2</v>
      </c>
      <c r="C1623">
        <v>21529.759999999998</v>
      </c>
      <c r="F1623" s="16"/>
      <c r="G1623" s="10"/>
    </row>
    <row r="1624" spans="1:7" x14ac:dyDescent="0.45">
      <c r="A1624" s="16">
        <v>3384</v>
      </c>
      <c r="B1624">
        <v>2</v>
      </c>
      <c r="C1624">
        <v>3859.15</v>
      </c>
      <c r="F1624" s="16"/>
      <c r="G1624" s="10"/>
    </row>
    <row r="1625" spans="1:7" x14ac:dyDescent="0.45">
      <c r="A1625" s="16">
        <v>3385</v>
      </c>
      <c r="B1625">
        <v>2</v>
      </c>
      <c r="C1625">
        <v>26516.85</v>
      </c>
      <c r="F1625" s="16"/>
      <c r="G1625" s="10"/>
    </row>
    <row r="1626" spans="1:7" x14ac:dyDescent="0.45">
      <c r="A1626" s="16">
        <v>3387</v>
      </c>
      <c r="B1626">
        <v>2</v>
      </c>
      <c r="C1626">
        <v>8930.85</v>
      </c>
      <c r="F1626" s="16"/>
      <c r="G1626" s="10"/>
    </row>
    <row r="1627" spans="1:7" x14ac:dyDescent="0.45">
      <c r="A1627" s="16">
        <v>3389</v>
      </c>
      <c r="B1627">
        <v>1</v>
      </c>
      <c r="C1627">
        <v>291.48</v>
      </c>
      <c r="F1627" s="16"/>
      <c r="G1627" s="10"/>
    </row>
    <row r="1628" spans="1:7" x14ac:dyDescent="0.45">
      <c r="A1628" s="16">
        <v>3393</v>
      </c>
      <c r="B1628">
        <v>1</v>
      </c>
      <c r="C1628">
        <v>2156.84</v>
      </c>
      <c r="F1628" s="16"/>
      <c r="G1628" s="10"/>
    </row>
    <row r="1629" spans="1:7" x14ac:dyDescent="0.45">
      <c r="A1629" s="16">
        <v>3394</v>
      </c>
      <c r="B1629">
        <v>1</v>
      </c>
      <c r="C1629">
        <v>4039.52</v>
      </c>
      <c r="F1629" s="16"/>
      <c r="G1629" s="10"/>
    </row>
    <row r="1630" spans="1:7" x14ac:dyDescent="0.45">
      <c r="A1630" s="16">
        <v>3395</v>
      </c>
      <c r="B1630">
        <v>1</v>
      </c>
      <c r="C1630">
        <v>5680.32</v>
      </c>
      <c r="F1630" s="16"/>
      <c r="G1630" s="10"/>
    </row>
    <row r="1631" spans="1:7" x14ac:dyDescent="0.45">
      <c r="A1631" s="16">
        <v>3396</v>
      </c>
      <c r="B1631">
        <v>1</v>
      </c>
      <c r="C1631">
        <v>2209.02</v>
      </c>
      <c r="F1631" s="16"/>
      <c r="G1631" s="10"/>
    </row>
    <row r="1632" spans="1:7" x14ac:dyDescent="0.45">
      <c r="A1632" s="16">
        <v>3397</v>
      </c>
      <c r="B1632">
        <v>2</v>
      </c>
      <c r="C1632">
        <v>23310.51</v>
      </c>
      <c r="F1632" s="16"/>
      <c r="G1632" s="10"/>
    </row>
    <row r="1633" spans="1:7" x14ac:dyDescent="0.45">
      <c r="A1633" s="16">
        <v>3398</v>
      </c>
      <c r="B1633">
        <v>1</v>
      </c>
      <c r="C1633">
        <v>2152.3200000000002</v>
      </c>
      <c r="F1633" s="16"/>
      <c r="G1633" s="10"/>
    </row>
    <row r="1634" spans="1:7" x14ac:dyDescent="0.45">
      <c r="A1634" s="16">
        <v>3399</v>
      </c>
      <c r="B1634">
        <v>1</v>
      </c>
      <c r="C1634">
        <v>14147.46</v>
      </c>
      <c r="F1634" s="16"/>
      <c r="G1634" s="10"/>
    </row>
    <row r="1635" spans="1:7" x14ac:dyDescent="0.45">
      <c r="A1635" s="16">
        <v>3400</v>
      </c>
      <c r="B1635">
        <v>1</v>
      </c>
      <c r="C1635">
        <v>16087.1</v>
      </c>
      <c r="F1635" s="16"/>
      <c r="G1635" s="10"/>
    </row>
    <row r="1636" spans="1:7" x14ac:dyDescent="0.45">
      <c r="A1636" s="16">
        <v>3401</v>
      </c>
      <c r="B1636">
        <v>1</v>
      </c>
      <c r="C1636">
        <v>9202.68</v>
      </c>
      <c r="F1636" s="16"/>
      <c r="G1636" s="10"/>
    </row>
    <row r="1637" spans="1:7" x14ac:dyDescent="0.45">
      <c r="A1637" s="16">
        <v>3402</v>
      </c>
      <c r="B1637">
        <v>2</v>
      </c>
      <c r="C1637">
        <v>37033.56</v>
      </c>
      <c r="F1637" s="16"/>
      <c r="G1637" s="10"/>
    </row>
    <row r="1638" spans="1:7" x14ac:dyDescent="0.45">
      <c r="A1638" s="16">
        <v>3403</v>
      </c>
      <c r="B1638">
        <v>1</v>
      </c>
      <c r="C1638">
        <v>22773</v>
      </c>
      <c r="F1638" s="16"/>
      <c r="G1638" s="10"/>
    </row>
    <row r="1639" spans="1:7" x14ac:dyDescent="0.45">
      <c r="A1639" s="16">
        <v>3407</v>
      </c>
      <c r="B1639">
        <v>1</v>
      </c>
      <c r="C1639">
        <v>2596.7600000000002</v>
      </c>
      <c r="F1639" s="16"/>
      <c r="G1639" s="10"/>
    </row>
    <row r="1640" spans="1:7" x14ac:dyDescent="0.45">
      <c r="A1640" s="16">
        <v>3408</v>
      </c>
      <c r="B1640">
        <v>1</v>
      </c>
      <c r="C1640">
        <v>11218.41</v>
      </c>
      <c r="F1640" s="16"/>
      <c r="G1640" s="10"/>
    </row>
    <row r="1641" spans="1:7" x14ac:dyDescent="0.45">
      <c r="A1641" s="16">
        <v>3409</v>
      </c>
      <c r="B1641">
        <v>2</v>
      </c>
      <c r="C1641">
        <v>19634.830000000002</v>
      </c>
      <c r="F1641" s="16"/>
      <c r="G1641" s="10"/>
    </row>
    <row r="1642" spans="1:7" x14ac:dyDescent="0.45">
      <c r="A1642" s="16">
        <v>3410</v>
      </c>
      <c r="B1642">
        <v>1</v>
      </c>
      <c r="C1642">
        <v>1572.26</v>
      </c>
      <c r="F1642" s="16"/>
      <c r="G1642" s="10"/>
    </row>
    <row r="1643" spans="1:7" x14ac:dyDescent="0.45">
      <c r="A1643" s="16">
        <v>3411</v>
      </c>
      <c r="B1643">
        <v>1</v>
      </c>
      <c r="C1643">
        <v>7886.08</v>
      </c>
      <c r="F1643" s="16"/>
      <c r="G1643" s="10"/>
    </row>
    <row r="1644" spans="1:7" x14ac:dyDescent="0.45">
      <c r="A1644" s="16">
        <v>3413</v>
      </c>
      <c r="B1644">
        <v>1</v>
      </c>
      <c r="C1644">
        <v>697.2</v>
      </c>
      <c r="F1644" s="16"/>
      <c r="G1644" s="10"/>
    </row>
    <row r="1645" spans="1:7" x14ac:dyDescent="0.45">
      <c r="A1645" s="16">
        <v>3415</v>
      </c>
      <c r="B1645">
        <v>5</v>
      </c>
      <c r="C1645">
        <v>44831.75</v>
      </c>
      <c r="F1645" s="16"/>
      <c r="G1645" s="10"/>
    </row>
    <row r="1646" spans="1:7" x14ac:dyDescent="0.45">
      <c r="A1646" s="16">
        <v>3416</v>
      </c>
      <c r="B1646">
        <v>2</v>
      </c>
      <c r="C1646">
        <v>21623.46</v>
      </c>
      <c r="F1646" s="16"/>
      <c r="G1646" s="10"/>
    </row>
    <row r="1647" spans="1:7" x14ac:dyDescent="0.45">
      <c r="A1647" s="16">
        <v>3418</v>
      </c>
      <c r="B1647">
        <v>2</v>
      </c>
      <c r="C1647">
        <v>22688.75</v>
      </c>
      <c r="F1647" s="16"/>
      <c r="G1647" s="10"/>
    </row>
    <row r="1648" spans="1:7" x14ac:dyDescent="0.45">
      <c r="A1648" s="16">
        <v>3419</v>
      </c>
      <c r="B1648">
        <v>3</v>
      </c>
      <c r="C1648">
        <v>20494.900000000001</v>
      </c>
      <c r="F1648" s="16"/>
      <c r="G1648" s="10"/>
    </row>
    <row r="1649" spans="1:7" x14ac:dyDescent="0.45">
      <c r="A1649" s="16">
        <v>3421</v>
      </c>
      <c r="B1649">
        <v>2</v>
      </c>
      <c r="C1649">
        <v>22267.53</v>
      </c>
      <c r="F1649" s="16"/>
      <c r="G1649" s="10"/>
    </row>
    <row r="1650" spans="1:7" x14ac:dyDescent="0.45">
      <c r="A1650" s="16">
        <v>3422</v>
      </c>
      <c r="B1650">
        <v>2</v>
      </c>
      <c r="C1650">
        <v>29178.39</v>
      </c>
      <c r="F1650" s="16"/>
      <c r="G1650" s="10"/>
    </row>
    <row r="1651" spans="1:7" x14ac:dyDescent="0.45">
      <c r="A1651" s="16">
        <v>3423</v>
      </c>
      <c r="B1651">
        <v>1</v>
      </c>
      <c r="C1651">
        <v>17872.84</v>
      </c>
      <c r="F1651" s="16"/>
      <c r="G1651" s="10"/>
    </row>
    <row r="1652" spans="1:7" x14ac:dyDescent="0.45">
      <c r="A1652" s="16">
        <v>3424</v>
      </c>
      <c r="B1652">
        <v>1</v>
      </c>
      <c r="C1652">
        <v>3180.91</v>
      </c>
      <c r="F1652" s="16"/>
      <c r="G1652" s="10"/>
    </row>
    <row r="1653" spans="1:7" x14ac:dyDescent="0.45">
      <c r="A1653" s="16">
        <v>3426</v>
      </c>
      <c r="B1653">
        <v>2</v>
      </c>
      <c r="C1653">
        <v>16411.419999999998</v>
      </c>
      <c r="F1653" s="16"/>
      <c r="G1653" s="10"/>
    </row>
    <row r="1654" spans="1:7" x14ac:dyDescent="0.45">
      <c r="A1654" s="16">
        <v>3427</v>
      </c>
      <c r="B1654">
        <v>1</v>
      </c>
      <c r="C1654">
        <v>18921.48</v>
      </c>
      <c r="F1654" s="16"/>
      <c r="G1654" s="10"/>
    </row>
    <row r="1655" spans="1:7" x14ac:dyDescent="0.45">
      <c r="A1655" s="16">
        <v>3428</v>
      </c>
      <c r="B1655">
        <v>5</v>
      </c>
      <c r="C1655">
        <v>31119.279999999999</v>
      </c>
      <c r="F1655" s="16"/>
      <c r="G1655" s="10"/>
    </row>
    <row r="1656" spans="1:7" x14ac:dyDescent="0.45">
      <c r="A1656" s="16">
        <v>3429</v>
      </c>
      <c r="B1656">
        <v>2</v>
      </c>
      <c r="C1656">
        <v>9917.66</v>
      </c>
      <c r="F1656" s="16"/>
      <c r="G1656" s="10"/>
    </row>
    <row r="1657" spans="1:7" x14ac:dyDescent="0.45">
      <c r="A1657" s="16">
        <v>3430</v>
      </c>
      <c r="B1657">
        <v>2</v>
      </c>
      <c r="C1657">
        <v>4031.47</v>
      </c>
      <c r="F1657" s="16"/>
      <c r="G1657" s="10"/>
    </row>
    <row r="1658" spans="1:7" x14ac:dyDescent="0.45">
      <c r="A1658" s="16">
        <v>3431</v>
      </c>
      <c r="B1658">
        <v>2</v>
      </c>
      <c r="C1658">
        <v>15459.34</v>
      </c>
      <c r="F1658" s="16"/>
      <c r="G1658" s="10"/>
    </row>
    <row r="1659" spans="1:7" x14ac:dyDescent="0.45">
      <c r="A1659" s="16">
        <v>3432</v>
      </c>
      <c r="B1659">
        <v>1</v>
      </c>
      <c r="C1659">
        <v>15263.56</v>
      </c>
      <c r="F1659" s="16"/>
      <c r="G1659" s="10"/>
    </row>
    <row r="1660" spans="1:7" x14ac:dyDescent="0.45">
      <c r="A1660" s="16">
        <v>3433</v>
      </c>
      <c r="B1660">
        <v>3</v>
      </c>
      <c r="C1660">
        <v>19254.41</v>
      </c>
      <c r="F1660" s="16"/>
      <c r="G1660" s="10"/>
    </row>
    <row r="1661" spans="1:7" x14ac:dyDescent="0.45">
      <c r="A1661" s="16">
        <v>3434</v>
      </c>
      <c r="B1661">
        <v>1</v>
      </c>
      <c r="C1661">
        <v>9416.14</v>
      </c>
      <c r="F1661" s="16"/>
      <c r="G1661" s="10"/>
    </row>
    <row r="1662" spans="1:7" x14ac:dyDescent="0.45">
      <c r="A1662" s="16">
        <v>3436</v>
      </c>
      <c r="B1662">
        <v>1</v>
      </c>
      <c r="C1662">
        <v>4521.75</v>
      </c>
      <c r="F1662" s="16"/>
      <c r="G1662" s="10"/>
    </row>
    <row r="1663" spans="1:7" x14ac:dyDescent="0.45">
      <c r="A1663" s="16">
        <v>3437</v>
      </c>
      <c r="B1663">
        <v>1</v>
      </c>
      <c r="C1663">
        <v>4572.68</v>
      </c>
      <c r="F1663" s="16"/>
      <c r="G1663" s="10"/>
    </row>
    <row r="1664" spans="1:7" x14ac:dyDescent="0.45">
      <c r="A1664" s="16">
        <v>3438</v>
      </c>
      <c r="B1664">
        <v>1</v>
      </c>
      <c r="C1664">
        <v>6317</v>
      </c>
      <c r="F1664" s="16"/>
      <c r="G1664" s="10"/>
    </row>
    <row r="1665" spans="1:7" x14ac:dyDescent="0.45">
      <c r="A1665" s="16">
        <v>3440</v>
      </c>
      <c r="B1665">
        <v>3</v>
      </c>
      <c r="C1665">
        <v>12369.65</v>
      </c>
      <c r="F1665" s="16"/>
      <c r="G1665" s="10"/>
    </row>
    <row r="1666" spans="1:7" x14ac:dyDescent="0.45">
      <c r="A1666" s="16">
        <v>3441</v>
      </c>
      <c r="B1666">
        <v>1</v>
      </c>
      <c r="C1666">
        <v>2439.56</v>
      </c>
      <c r="F1666" s="16"/>
      <c r="G1666" s="10"/>
    </row>
    <row r="1667" spans="1:7" x14ac:dyDescent="0.45">
      <c r="A1667" s="16">
        <v>3443</v>
      </c>
      <c r="B1667">
        <v>2</v>
      </c>
      <c r="C1667">
        <v>20775.36</v>
      </c>
      <c r="F1667" s="16"/>
      <c r="G1667" s="10"/>
    </row>
    <row r="1668" spans="1:7" x14ac:dyDescent="0.45">
      <c r="A1668" s="16">
        <v>3446</v>
      </c>
      <c r="B1668">
        <v>1</v>
      </c>
      <c r="C1668">
        <v>19143.25</v>
      </c>
      <c r="F1668" s="16"/>
      <c r="G1668" s="10"/>
    </row>
    <row r="1669" spans="1:7" x14ac:dyDescent="0.45">
      <c r="A1669" s="16">
        <v>3451</v>
      </c>
      <c r="B1669">
        <v>1</v>
      </c>
      <c r="C1669">
        <v>1088.3599999999999</v>
      </c>
      <c r="F1669" s="16"/>
      <c r="G1669" s="10"/>
    </row>
    <row r="1670" spans="1:7" x14ac:dyDescent="0.45">
      <c r="A1670" s="16">
        <v>3454</v>
      </c>
      <c r="B1670">
        <v>3</v>
      </c>
      <c r="C1670">
        <v>10671.72</v>
      </c>
      <c r="F1670" s="16"/>
      <c r="G1670" s="10"/>
    </row>
    <row r="1671" spans="1:7" x14ac:dyDescent="0.45">
      <c r="A1671" s="16">
        <v>3456</v>
      </c>
      <c r="B1671">
        <v>1</v>
      </c>
      <c r="C1671">
        <v>3619.87</v>
      </c>
      <c r="F1671" s="16"/>
      <c r="G1671" s="10"/>
    </row>
    <row r="1672" spans="1:7" x14ac:dyDescent="0.45">
      <c r="A1672" s="16">
        <v>3460</v>
      </c>
      <c r="B1672">
        <v>4</v>
      </c>
      <c r="C1672">
        <v>20737.88</v>
      </c>
      <c r="F1672" s="16"/>
      <c r="G1672" s="10"/>
    </row>
    <row r="1673" spans="1:7" x14ac:dyDescent="0.45">
      <c r="A1673" s="16">
        <v>3461</v>
      </c>
      <c r="B1673">
        <v>2</v>
      </c>
      <c r="C1673">
        <v>24362.75</v>
      </c>
      <c r="F1673" s="16"/>
      <c r="G1673" s="10"/>
    </row>
    <row r="1674" spans="1:7" x14ac:dyDescent="0.45">
      <c r="A1674" s="16">
        <v>3462</v>
      </c>
      <c r="B1674">
        <v>2</v>
      </c>
      <c r="C1674">
        <v>17521.84</v>
      </c>
      <c r="F1674" s="16"/>
      <c r="G1674" s="10"/>
    </row>
    <row r="1675" spans="1:7" x14ac:dyDescent="0.45">
      <c r="A1675" s="16">
        <v>3463</v>
      </c>
      <c r="B1675">
        <v>1</v>
      </c>
      <c r="C1675">
        <v>8296.44</v>
      </c>
      <c r="F1675" s="16"/>
      <c r="G1675" s="10"/>
    </row>
    <row r="1676" spans="1:7" x14ac:dyDescent="0.45">
      <c r="A1676" s="16">
        <v>3464</v>
      </c>
      <c r="B1676">
        <v>1</v>
      </c>
      <c r="C1676">
        <v>8549.6</v>
      </c>
      <c r="F1676" s="16"/>
      <c r="G1676" s="10"/>
    </row>
    <row r="1677" spans="1:7" x14ac:dyDescent="0.45">
      <c r="A1677" s="16">
        <v>3465</v>
      </c>
      <c r="B1677">
        <v>1</v>
      </c>
      <c r="C1677">
        <v>1856.32</v>
      </c>
      <c r="F1677" s="16"/>
      <c r="G1677" s="10"/>
    </row>
    <row r="1678" spans="1:7" x14ac:dyDescent="0.45">
      <c r="A1678" s="16">
        <v>3466</v>
      </c>
      <c r="B1678">
        <v>3</v>
      </c>
      <c r="C1678">
        <v>28715.439999999999</v>
      </c>
      <c r="F1678" s="16"/>
      <c r="G1678" s="10"/>
    </row>
    <row r="1679" spans="1:7" x14ac:dyDescent="0.45">
      <c r="A1679" s="16">
        <v>3468</v>
      </c>
      <c r="B1679">
        <v>2</v>
      </c>
      <c r="C1679">
        <v>14704.52</v>
      </c>
      <c r="F1679" s="16"/>
      <c r="G1679" s="10"/>
    </row>
    <row r="1680" spans="1:7" x14ac:dyDescent="0.45">
      <c r="A1680" s="16">
        <v>3469</v>
      </c>
      <c r="B1680">
        <v>1</v>
      </c>
      <c r="C1680">
        <v>13101.85</v>
      </c>
      <c r="F1680" s="16"/>
      <c r="G1680" s="10"/>
    </row>
    <row r="1681" spans="1:7" x14ac:dyDescent="0.45">
      <c r="A1681" s="16">
        <v>3470</v>
      </c>
      <c r="B1681">
        <v>1</v>
      </c>
      <c r="C1681">
        <v>18063.04</v>
      </c>
      <c r="F1681" s="16"/>
      <c r="G1681" s="10"/>
    </row>
    <row r="1682" spans="1:7" x14ac:dyDescent="0.45">
      <c r="A1682" s="16">
        <v>3472</v>
      </c>
      <c r="B1682">
        <v>3</v>
      </c>
      <c r="C1682">
        <v>7556.43</v>
      </c>
      <c r="F1682" s="16"/>
      <c r="G1682" s="10"/>
    </row>
    <row r="1683" spans="1:7" x14ac:dyDescent="0.45">
      <c r="A1683" s="16">
        <v>3475</v>
      </c>
      <c r="B1683">
        <v>1</v>
      </c>
      <c r="C1683">
        <v>345.24</v>
      </c>
      <c r="F1683" s="16"/>
      <c r="G1683" s="10"/>
    </row>
    <row r="1684" spans="1:7" x14ac:dyDescent="0.45">
      <c r="A1684" s="16">
        <v>3476</v>
      </c>
      <c r="B1684">
        <v>1</v>
      </c>
      <c r="C1684">
        <v>1688.22</v>
      </c>
      <c r="F1684" s="16"/>
      <c r="G1684" s="10"/>
    </row>
    <row r="1685" spans="1:7" x14ac:dyDescent="0.45">
      <c r="A1685" s="16">
        <v>3477</v>
      </c>
      <c r="B1685">
        <v>1</v>
      </c>
      <c r="C1685">
        <v>4718.1000000000004</v>
      </c>
      <c r="F1685" s="16"/>
      <c r="G1685" s="10"/>
    </row>
    <row r="1686" spans="1:7" x14ac:dyDescent="0.45">
      <c r="A1686" s="16">
        <v>3479</v>
      </c>
      <c r="B1686">
        <v>2</v>
      </c>
      <c r="C1686">
        <v>2892.9</v>
      </c>
      <c r="F1686" s="16"/>
      <c r="G1686" s="10"/>
    </row>
    <row r="1687" spans="1:7" x14ac:dyDescent="0.45">
      <c r="A1687" s="16">
        <v>3482</v>
      </c>
      <c r="B1687">
        <v>1</v>
      </c>
      <c r="C1687">
        <v>13404.8</v>
      </c>
      <c r="F1687" s="16"/>
      <c r="G1687" s="10"/>
    </row>
    <row r="1688" spans="1:7" x14ac:dyDescent="0.45">
      <c r="A1688" s="16">
        <v>3484</v>
      </c>
      <c r="B1688">
        <v>1</v>
      </c>
      <c r="C1688">
        <v>11652.7</v>
      </c>
      <c r="F1688" s="16"/>
      <c r="G1688" s="10"/>
    </row>
    <row r="1689" spans="1:7" x14ac:dyDescent="0.45">
      <c r="A1689" s="16">
        <v>3486</v>
      </c>
      <c r="B1689">
        <v>3</v>
      </c>
      <c r="C1689">
        <v>14806.1</v>
      </c>
      <c r="F1689" s="16"/>
      <c r="G1689" s="10"/>
    </row>
    <row r="1690" spans="1:7" x14ac:dyDescent="0.45">
      <c r="A1690" s="16">
        <v>3488</v>
      </c>
      <c r="B1690">
        <v>1</v>
      </c>
      <c r="C1690">
        <v>9561.8700000000008</v>
      </c>
      <c r="F1690" s="16"/>
      <c r="G1690" s="10"/>
    </row>
    <row r="1691" spans="1:7" x14ac:dyDescent="0.45">
      <c r="A1691" s="16">
        <v>3489</v>
      </c>
      <c r="B1691">
        <v>1</v>
      </c>
      <c r="C1691">
        <v>1713.82</v>
      </c>
      <c r="F1691" s="16"/>
      <c r="G1691" s="10"/>
    </row>
    <row r="1692" spans="1:7" x14ac:dyDescent="0.45">
      <c r="A1692" s="16">
        <v>3490</v>
      </c>
      <c r="B1692">
        <v>1</v>
      </c>
      <c r="C1692">
        <v>5775.68</v>
      </c>
      <c r="F1692" s="16"/>
      <c r="G1692" s="10"/>
    </row>
    <row r="1693" spans="1:7" x14ac:dyDescent="0.45">
      <c r="A1693" s="16">
        <v>3491</v>
      </c>
      <c r="B1693">
        <v>1</v>
      </c>
      <c r="C1693">
        <v>105.18</v>
      </c>
      <c r="F1693" s="16"/>
      <c r="G1693" s="10"/>
    </row>
    <row r="1694" spans="1:7" x14ac:dyDescent="0.45">
      <c r="A1694" s="16">
        <v>3492</v>
      </c>
      <c r="B1694">
        <v>1</v>
      </c>
      <c r="C1694">
        <v>7147.85</v>
      </c>
      <c r="F1694" s="16"/>
      <c r="G1694" s="10"/>
    </row>
    <row r="1695" spans="1:7" x14ac:dyDescent="0.45">
      <c r="A1695" s="16">
        <v>3493</v>
      </c>
      <c r="B1695">
        <v>1</v>
      </c>
      <c r="C1695">
        <v>8125.95</v>
      </c>
      <c r="F1695" s="16"/>
      <c r="G1695" s="10"/>
    </row>
    <row r="1696" spans="1:7" x14ac:dyDescent="0.45">
      <c r="A1696" s="16">
        <v>3494</v>
      </c>
      <c r="B1696">
        <v>1</v>
      </c>
      <c r="C1696">
        <v>15426.64</v>
      </c>
      <c r="F1696" s="16"/>
      <c r="G1696" s="10"/>
    </row>
    <row r="1697" spans="1:7" x14ac:dyDescent="0.45">
      <c r="A1697" s="16">
        <v>3496</v>
      </c>
      <c r="B1697">
        <v>2</v>
      </c>
      <c r="C1697">
        <v>6724.76</v>
      </c>
      <c r="F1697" s="16"/>
      <c r="G1697" s="10"/>
    </row>
    <row r="1698" spans="1:7" x14ac:dyDescent="0.45">
      <c r="A1698" s="16">
        <v>3497</v>
      </c>
      <c r="B1698">
        <v>1</v>
      </c>
      <c r="C1698">
        <v>6708.76</v>
      </c>
      <c r="F1698" s="16"/>
      <c r="G1698" s="10"/>
    </row>
    <row r="1699" spans="1:7" x14ac:dyDescent="0.45">
      <c r="A1699" s="16">
        <v>3500</v>
      </c>
      <c r="B1699">
        <v>2</v>
      </c>
      <c r="C1699">
        <v>22937.81</v>
      </c>
      <c r="F1699" s="16"/>
      <c r="G1699" s="10"/>
    </row>
    <row r="1700" spans="1:7" x14ac:dyDescent="0.45">
      <c r="A1700" s="16">
        <v>3502</v>
      </c>
      <c r="B1700">
        <v>2</v>
      </c>
      <c r="C1700">
        <v>20467.18</v>
      </c>
      <c r="F1700" s="16"/>
      <c r="G1700" s="10"/>
    </row>
    <row r="1701" spans="1:7" x14ac:dyDescent="0.45">
      <c r="A1701" s="16">
        <v>3504</v>
      </c>
      <c r="B1701">
        <v>4</v>
      </c>
      <c r="C1701">
        <v>11829.19</v>
      </c>
      <c r="F1701" s="16"/>
      <c r="G1701" s="10"/>
    </row>
    <row r="1702" spans="1:7" x14ac:dyDescent="0.45">
      <c r="A1702" s="16">
        <v>3505</v>
      </c>
      <c r="B1702">
        <v>1</v>
      </c>
      <c r="C1702">
        <v>678</v>
      </c>
      <c r="F1702" s="16"/>
      <c r="G1702" s="10"/>
    </row>
    <row r="1703" spans="1:7" x14ac:dyDescent="0.45">
      <c r="A1703" s="16">
        <v>3506</v>
      </c>
      <c r="B1703">
        <v>2</v>
      </c>
      <c r="C1703">
        <v>5827.44</v>
      </c>
      <c r="F1703" s="16"/>
      <c r="G1703" s="10"/>
    </row>
    <row r="1704" spans="1:7" x14ac:dyDescent="0.45">
      <c r="A1704" s="16">
        <v>3507</v>
      </c>
      <c r="B1704">
        <v>1</v>
      </c>
      <c r="C1704">
        <v>4962.28</v>
      </c>
      <c r="F1704" s="16"/>
      <c r="G1704" s="10"/>
    </row>
    <row r="1705" spans="1:7" x14ac:dyDescent="0.45">
      <c r="A1705" s="16">
        <v>3508</v>
      </c>
      <c r="B1705">
        <v>1</v>
      </c>
      <c r="C1705">
        <v>4666.8999999999996</v>
      </c>
      <c r="F1705" s="16"/>
      <c r="G1705" s="10"/>
    </row>
    <row r="1706" spans="1:7" x14ac:dyDescent="0.45">
      <c r="A1706" s="16">
        <v>3509</v>
      </c>
      <c r="B1706">
        <v>1</v>
      </c>
      <c r="C1706">
        <v>10692.39</v>
      </c>
      <c r="F1706" s="16"/>
      <c r="G1706" s="10"/>
    </row>
    <row r="1707" spans="1:7" x14ac:dyDescent="0.45">
      <c r="A1707" s="16">
        <v>3510</v>
      </c>
      <c r="B1707">
        <v>1</v>
      </c>
      <c r="C1707">
        <v>718.67</v>
      </c>
      <c r="F1707" s="16"/>
      <c r="G1707" s="10"/>
    </row>
    <row r="1708" spans="1:7" x14ac:dyDescent="0.45">
      <c r="A1708" s="16">
        <v>3511</v>
      </c>
      <c r="B1708">
        <v>5</v>
      </c>
      <c r="C1708">
        <v>20520.97</v>
      </c>
      <c r="F1708" s="16"/>
      <c r="G1708" s="10"/>
    </row>
    <row r="1709" spans="1:7" x14ac:dyDescent="0.45">
      <c r="A1709" s="16">
        <v>3513</v>
      </c>
      <c r="B1709">
        <v>4</v>
      </c>
      <c r="C1709">
        <v>19336.599999999999</v>
      </c>
      <c r="F1709" s="16"/>
      <c r="G1709" s="10"/>
    </row>
    <row r="1710" spans="1:7" x14ac:dyDescent="0.45">
      <c r="A1710" s="16">
        <v>3514</v>
      </c>
      <c r="B1710">
        <v>2</v>
      </c>
      <c r="C1710">
        <v>17171.54</v>
      </c>
      <c r="F1710" s="16"/>
      <c r="G1710" s="10"/>
    </row>
    <row r="1711" spans="1:7" x14ac:dyDescent="0.45">
      <c r="A1711" s="16">
        <v>3515</v>
      </c>
      <c r="B1711">
        <v>2</v>
      </c>
      <c r="C1711">
        <v>17639.64</v>
      </c>
      <c r="F1711" s="16"/>
      <c r="G1711" s="10"/>
    </row>
    <row r="1712" spans="1:7" x14ac:dyDescent="0.45">
      <c r="A1712" s="16">
        <v>3520</v>
      </c>
      <c r="B1712">
        <v>2</v>
      </c>
      <c r="C1712">
        <v>12484.82</v>
      </c>
      <c r="F1712" s="16"/>
      <c r="G1712" s="10"/>
    </row>
    <row r="1713" spans="1:7" x14ac:dyDescent="0.45">
      <c r="A1713" s="16">
        <v>3521</v>
      </c>
      <c r="B1713">
        <v>1</v>
      </c>
      <c r="C1713">
        <v>3812.15</v>
      </c>
      <c r="F1713" s="16"/>
      <c r="G1713" s="10"/>
    </row>
    <row r="1714" spans="1:7" x14ac:dyDescent="0.45">
      <c r="A1714" s="16">
        <v>3523</v>
      </c>
      <c r="B1714">
        <v>2</v>
      </c>
      <c r="C1714">
        <v>23033.78</v>
      </c>
      <c r="F1714" s="16"/>
      <c r="G1714" s="10"/>
    </row>
    <row r="1715" spans="1:7" x14ac:dyDescent="0.45">
      <c r="A1715" s="16">
        <v>3524</v>
      </c>
      <c r="B1715">
        <v>2</v>
      </c>
      <c r="C1715">
        <v>6327.67</v>
      </c>
      <c r="F1715" s="16"/>
      <c r="G1715" s="10"/>
    </row>
    <row r="1716" spans="1:7" x14ac:dyDescent="0.45">
      <c r="A1716" s="16">
        <v>3526</v>
      </c>
      <c r="B1716">
        <v>1</v>
      </c>
      <c r="C1716">
        <v>14230.68</v>
      </c>
      <c r="F1716" s="16"/>
      <c r="G1716" s="10"/>
    </row>
    <row r="1717" spans="1:7" x14ac:dyDescent="0.45">
      <c r="A1717" s="16">
        <v>3529</v>
      </c>
      <c r="B1717">
        <v>2</v>
      </c>
      <c r="C1717">
        <v>25138.74</v>
      </c>
      <c r="F1717" s="16"/>
      <c r="G1717" s="10"/>
    </row>
    <row r="1718" spans="1:7" x14ac:dyDescent="0.45">
      <c r="A1718" s="16">
        <v>3530</v>
      </c>
      <c r="B1718">
        <v>1</v>
      </c>
      <c r="C1718">
        <v>16398.900000000001</v>
      </c>
      <c r="F1718" s="16"/>
      <c r="G1718" s="10"/>
    </row>
    <row r="1719" spans="1:7" x14ac:dyDescent="0.45">
      <c r="A1719" s="16">
        <v>3532</v>
      </c>
      <c r="B1719">
        <v>1</v>
      </c>
      <c r="C1719">
        <v>8011.44</v>
      </c>
      <c r="F1719" s="16"/>
      <c r="G1719" s="10"/>
    </row>
    <row r="1720" spans="1:7" x14ac:dyDescent="0.45">
      <c r="A1720" s="16">
        <v>3535</v>
      </c>
      <c r="B1720">
        <v>2</v>
      </c>
      <c r="C1720">
        <v>10918.37</v>
      </c>
      <c r="F1720" s="16"/>
      <c r="G1720" s="10"/>
    </row>
    <row r="1721" spans="1:7" x14ac:dyDescent="0.45">
      <c r="A1721" s="16">
        <v>3537</v>
      </c>
      <c r="B1721">
        <v>1</v>
      </c>
      <c r="C1721">
        <v>1891.47</v>
      </c>
      <c r="F1721" s="16"/>
      <c r="G1721" s="10"/>
    </row>
    <row r="1722" spans="1:7" x14ac:dyDescent="0.45">
      <c r="A1722" s="16">
        <v>3538</v>
      </c>
      <c r="B1722">
        <v>2</v>
      </c>
      <c r="C1722">
        <v>19998.25</v>
      </c>
      <c r="F1722" s="16"/>
      <c r="G1722" s="10"/>
    </row>
    <row r="1723" spans="1:7" x14ac:dyDescent="0.45">
      <c r="A1723" s="16">
        <v>3539</v>
      </c>
      <c r="B1723">
        <v>2</v>
      </c>
      <c r="C1723">
        <v>16363.03</v>
      </c>
      <c r="F1723" s="16"/>
      <c r="G1723" s="10"/>
    </row>
    <row r="1724" spans="1:7" x14ac:dyDescent="0.45">
      <c r="A1724" s="16">
        <v>3541</v>
      </c>
      <c r="B1724">
        <v>2</v>
      </c>
      <c r="C1724">
        <v>21290.85</v>
      </c>
      <c r="F1724" s="16"/>
      <c r="G1724" s="10"/>
    </row>
    <row r="1725" spans="1:7" x14ac:dyDescent="0.45">
      <c r="A1725" s="16">
        <v>3542</v>
      </c>
      <c r="B1725">
        <v>1</v>
      </c>
      <c r="C1725">
        <v>11542.35</v>
      </c>
      <c r="F1725" s="16"/>
      <c r="G1725" s="10"/>
    </row>
    <row r="1726" spans="1:7" x14ac:dyDescent="0.45">
      <c r="A1726" s="16">
        <v>3544</v>
      </c>
      <c r="B1726">
        <v>2</v>
      </c>
      <c r="C1726">
        <v>11199.35</v>
      </c>
      <c r="F1726" s="16"/>
      <c r="G1726" s="10"/>
    </row>
    <row r="1727" spans="1:7" x14ac:dyDescent="0.45">
      <c r="A1727" s="16">
        <v>3547</v>
      </c>
      <c r="B1727">
        <v>3</v>
      </c>
      <c r="C1727">
        <v>14856.31</v>
      </c>
      <c r="F1727" s="16"/>
      <c r="G1727" s="10"/>
    </row>
    <row r="1728" spans="1:7" x14ac:dyDescent="0.45">
      <c r="A1728" s="16">
        <v>3550</v>
      </c>
      <c r="B1728">
        <v>2</v>
      </c>
      <c r="C1728">
        <v>17886.34</v>
      </c>
      <c r="F1728" s="16"/>
      <c r="G1728" s="10"/>
    </row>
    <row r="1729" spans="1:7" x14ac:dyDescent="0.45">
      <c r="A1729" s="16">
        <v>3551</v>
      </c>
      <c r="B1729">
        <v>2</v>
      </c>
      <c r="C1729">
        <v>12765.77</v>
      </c>
      <c r="F1729" s="16"/>
      <c r="G1729" s="10"/>
    </row>
    <row r="1730" spans="1:7" x14ac:dyDescent="0.45">
      <c r="A1730" s="16">
        <v>3552</v>
      </c>
      <c r="B1730">
        <v>1</v>
      </c>
      <c r="C1730">
        <v>17361.48</v>
      </c>
      <c r="F1730" s="16"/>
      <c r="G1730" s="10"/>
    </row>
    <row r="1731" spans="1:7" x14ac:dyDescent="0.45">
      <c r="A1731" s="16">
        <v>3553</v>
      </c>
      <c r="B1731">
        <v>1</v>
      </c>
      <c r="C1731">
        <v>4234.22</v>
      </c>
      <c r="F1731" s="16"/>
      <c r="G1731" s="10"/>
    </row>
    <row r="1732" spans="1:7" x14ac:dyDescent="0.45">
      <c r="A1732" s="16">
        <v>3555</v>
      </c>
      <c r="B1732">
        <v>4</v>
      </c>
      <c r="C1732">
        <v>28447.37</v>
      </c>
      <c r="F1732" s="16"/>
      <c r="G1732" s="10"/>
    </row>
    <row r="1733" spans="1:7" x14ac:dyDescent="0.45">
      <c r="A1733" s="16">
        <v>3557</v>
      </c>
      <c r="B1733">
        <v>1</v>
      </c>
      <c r="C1733">
        <v>4898.6400000000003</v>
      </c>
      <c r="F1733" s="16"/>
      <c r="G1733" s="10"/>
    </row>
    <row r="1734" spans="1:7" x14ac:dyDescent="0.45">
      <c r="A1734" s="16">
        <v>3558</v>
      </c>
      <c r="B1734">
        <v>1</v>
      </c>
      <c r="C1734">
        <v>24410.65</v>
      </c>
      <c r="F1734" s="16"/>
      <c r="G1734" s="10"/>
    </row>
    <row r="1735" spans="1:7" x14ac:dyDescent="0.45">
      <c r="A1735" s="16">
        <v>3560</v>
      </c>
      <c r="B1735">
        <v>2</v>
      </c>
      <c r="C1735">
        <v>23321.8</v>
      </c>
      <c r="F1735" s="16"/>
      <c r="G1735" s="10"/>
    </row>
    <row r="1736" spans="1:7" x14ac:dyDescent="0.45">
      <c r="A1736" s="16">
        <v>3561</v>
      </c>
      <c r="B1736">
        <v>1</v>
      </c>
      <c r="C1736">
        <v>13457.7</v>
      </c>
      <c r="F1736" s="16"/>
      <c r="G1736" s="10"/>
    </row>
    <row r="1737" spans="1:7" x14ac:dyDescent="0.45">
      <c r="A1737" s="16">
        <v>3563</v>
      </c>
      <c r="B1737">
        <v>1</v>
      </c>
      <c r="C1737">
        <v>11713.12</v>
      </c>
      <c r="F1737" s="16"/>
      <c r="G1737" s="10"/>
    </row>
    <row r="1738" spans="1:7" x14ac:dyDescent="0.45">
      <c r="A1738" s="16">
        <v>3565</v>
      </c>
      <c r="B1738">
        <v>2</v>
      </c>
      <c r="C1738">
        <v>8924.85</v>
      </c>
      <c r="F1738" s="16"/>
      <c r="G1738" s="10"/>
    </row>
    <row r="1739" spans="1:7" x14ac:dyDescent="0.45">
      <c r="A1739" s="16">
        <v>3566</v>
      </c>
      <c r="B1739">
        <v>2</v>
      </c>
      <c r="C1739">
        <v>23518.36</v>
      </c>
      <c r="F1739" s="16"/>
      <c r="G1739" s="10"/>
    </row>
    <row r="1740" spans="1:7" x14ac:dyDescent="0.45">
      <c r="A1740" s="16">
        <v>3567</v>
      </c>
      <c r="B1740">
        <v>2</v>
      </c>
      <c r="C1740">
        <v>28923.71</v>
      </c>
      <c r="F1740" s="16"/>
      <c r="G1740" s="10"/>
    </row>
    <row r="1741" spans="1:7" x14ac:dyDescent="0.45">
      <c r="A1741" s="16">
        <v>3568</v>
      </c>
      <c r="B1741">
        <v>4</v>
      </c>
      <c r="C1741">
        <v>23379.22</v>
      </c>
      <c r="F1741" s="16"/>
      <c r="G1741" s="10"/>
    </row>
    <row r="1742" spans="1:7" x14ac:dyDescent="0.45">
      <c r="A1742" s="16">
        <v>3569</v>
      </c>
      <c r="B1742">
        <v>1</v>
      </c>
      <c r="C1742">
        <v>2046.96</v>
      </c>
      <c r="F1742" s="16"/>
      <c r="G1742" s="10"/>
    </row>
    <row r="1743" spans="1:7" x14ac:dyDescent="0.45">
      <c r="A1743" s="16">
        <v>3572</v>
      </c>
      <c r="B1743">
        <v>1</v>
      </c>
      <c r="C1743">
        <v>1358.7</v>
      </c>
      <c r="F1743" s="16"/>
      <c r="G1743" s="10"/>
    </row>
    <row r="1744" spans="1:7" x14ac:dyDescent="0.45">
      <c r="A1744" s="16">
        <v>3573</v>
      </c>
      <c r="B1744">
        <v>1</v>
      </c>
      <c r="C1744">
        <v>15063.2</v>
      </c>
      <c r="F1744" s="16"/>
      <c r="G1744" s="10"/>
    </row>
    <row r="1745" spans="1:7" x14ac:dyDescent="0.45">
      <c r="A1745" s="16">
        <v>3575</v>
      </c>
      <c r="B1745">
        <v>3</v>
      </c>
      <c r="C1745">
        <v>14848.94</v>
      </c>
      <c r="F1745" s="16"/>
      <c r="G1745" s="10"/>
    </row>
    <row r="1746" spans="1:7" x14ac:dyDescent="0.45">
      <c r="A1746" s="16">
        <v>3576</v>
      </c>
      <c r="B1746">
        <v>1</v>
      </c>
      <c r="C1746">
        <v>13615.86</v>
      </c>
      <c r="F1746" s="16"/>
      <c r="G1746" s="10"/>
    </row>
    <row r="1747" spans="1:7" x14ac:dyDescent="0.45">
      <c r="A1747" s="16">
        <v>3577</v>
      </c>
      <c r="B1747">
        <v>2</v>
      </c>
      <c r="C1747">
        <v>25198.639999999999</v>
      </c>
      <c r="F1747" s="16"/>
      <c r="G1747" s="10"/>
    </row>
    <row r="1748" spans="1:7" x14ac:dyDescent="0.45">
      <c r="A1748" s="16">
        <v>3580</v>
      </c>
      <c r="B1748">
        <v>3</v>
      </c>
      <c r="C1748">
        <v>39607.1</v>
      </c>
      <c r="F1748" s="16"/>
      <c r="G1748" s="10"/>
    </row>
    <row r="1749" spans="1:7" x14ac:dyDescent="0.45">
      <c r="A1749" s="16">
        <v>3581</v>
      </c>
      <c r="B1749">
        <v>4</v>
      </c>
      <c r="C1749">
        <v>45430.42</v>
      </c>
      <c r="F1749" s="16"/>
      <c r="G1749" s="10"/>
    </row>
    <row r="1750" spans="1:7" x14ac:dyDescent="0.45">
      <c r="A1750" s="16">
        <v>3582</v>
      </c>
      <c r="B1750">
        <v>1</v>
      </c>
      <c r="C1750">
        <v>4339</v>
      </c>
      <c r="F1750" s="16"/>
      <c r="G1750" s="10"/>
    </row>
    <row r="1751" spans="1:7" x14ac:dyDescent="0.45">
      <c r="A1751" s="16">
        <v>3586</v>
      </c>
      <c r="B1751">
        <v>1</v>
      </c>
      <c r="C1751">
        <v>3079.24</v>
      </c>
      <c r="F1751" s="16"/>
      <c r="G1751" s="10"/>
    </row>
    <row r="1752" spans="1:7" x14ac:dyDescent="0.45">
      <c r="A1752" s="16">
        <v>3587</v>
      </c>
      <c r="B1752">
        <v>3</v>
      </c>
      <c r="C1752">
        <v>14874.07</v>
      </c>
      <c r="F1752" s="16"/>
      <c r="G1752" s="10"/>
    </row>
    <row r="1753" spans="1:7" x14ac:dyDescent="0.45">
      <c r="A1753" s="16">
        <v>3588</v>
      </c>
      <c r="B1753">
        <v>1</v>
      </c>
      <c r="C1753">
        <v>9699.74</v>
      </c>
      <c r="F1753" s="16"/>
      <c r="G1753" s="10"/>
    </row>
    <row r="1754" spans="1:7" x14ac:dyDescent="0.45">
      <c r="A1754" s="16">
        <v>3590</v>
      </c>
      <c r="B1754">
        <v>3</v>
      </c>
      <c r="C1754">
        <v>12919.15</v>
      </c>
      <c r="F1754" s="16"/>
      <c r="G1754" s="10"/>
    </row>
    <row r="1755" spans="1:7" x14ac:dyDescent="0.45">
      <c r="A1755" s="16">
        <v>3591</v>
      </c>
      <c r="B1755">
        <v>2</v>
      </c>
      <c r="C1755">
        <v>29763.49</v>
      </c>
      <c r="F1755" s="16"/>
      <c r="G1755" s="10"/>
    </row>
    <row r="1756" spans="1:7" x14ac:dyDescent="0.45">
      <c r="A1756" s="16">
        <v>3592</v>
      </c>
      <c r="B1756">
        <v>1</v>
      </c>
      <c r="C1756">
        <v>1301.3599999999999</v>
      </c>
      <c r="F1756" s="16"/>
      <c r="G1756" s="10"/>
    </row>
    <row r="1757" spans="1:7" x14ac:dyDescent="0.45">
      <c r="A1757" s="16">
        <v>3593</v>
      </c>
      <c r="B1757">
        <v>3</v>
      </c>
      <c r="C1757">
        <v>25226.28</v>
      </c>
      <c r="F1757" s="16"/>
      <c r="G1757" s="10"/>
    </row>
    <row r="1758" spans="1:7" x14ac:dyDescent="0.45">
      <c r="A1758" s="16">
        <v>3594</v>
      </c>
      <c r="B1758">
        <v>2</v>
      </c>
      <c r="C1758">
        <v>3114.52</v>
      </c>
      <c r="F1758" s="16"/>
      <c r="G1758" s="10"/>
    </row>
    <row r="1759" spans="1:7" x14ac:dyDescent="0.45">
      <c r="A1759" s="16">
        <v>3597</v>
      </c>
      <c r="B1759">
        <v>4</v>
      </c>
      <c r="C1759">
        <v>33035.24</v>
      </c>
      <c r="F1759" s="16"/>
      <c r="G1759" s="10"/>
    </row>
    <row r="1760" spans="1:7" x14ac:dyDescent="0.45">
      <c r="A1760" s="16">
        <v>3598</v>
      </c>
      <c r="B1760">
        <v>1</v>
      </c>
      <c r="C1760">
        <v>4577.72</v>
      </c>
      <c r="F1760" s="16"/>
      <c r="G1760" s="10"/>
    </row>
    <row r="1761" spans="1:7" x14ac:dyDescent="0.45">
      <c r="A1761" s="16">
        <v>3599</v>
      </c>
      <c r="B1761">
        <v>2</v>
      </c>
      <c r="C1761">
        <v>18033.419999999998</v>
      </c>
      <c r="F1761" s="16"/>
      <c r="G1761" s="10"/>
    </row>
    <row r="1762" spans="1:7" x14ac:dyDescent="0.45">
      <c r="A1762" s="16">
        <v>3600</v>
      </c>
      <c r="B1762">
        <v>2</v>
      </c>
      <c r="C1762">
        <v>7674.47</v>
      </c>
      <c r="F1762" s="16"/>
      <c r="G1762" s="10"/>
    </row>
    <row r="1763" spans="1:7" x14ac:dyDescent="0.45">
      <c r="A1763" s="16">
        <v>3601</v>
      </c>
      <c r="B1763">
        <v>1</v>
      </c>
      <c r="C1763">
        <v>9126.35</v>
      </c>
      <c r="F1763" s="16"/>
      <c r="G1763" s="10"/>
    </row>
    <row r="1764" spans="1:7" x14ac:dyDescent="0.45">
      <c r="A1764" s="16">
        <v>3603</v>
      </c>
      <c r="B1764">
        <v>2</v>
      </c>
      <c r="C1764">
        <v>5024.28</v>
      </c>
      <c r="F1764" s="16"/>
      <c r="G1764" s="10"/>
    </row>
    <row r="1765" spans="1:7" x14ac:dyDescent="0.45">
      <c r="A1765" s="16">
        <v>3604</v>
      </c>
      <c r="B1765">
        <v>2</v>
      </c>
      <c r="C1765">
        <v>38787.160000000003</v>
      </c>
      <c r="F1765" s="16"/>
      <c r="G1765" s="10"/>
    </row>
    <row r="1766" spans="1:7" x14ac:dyDescent="0.45">
      <c r="A1766" s="16">
        <v>3606</v>
      </c>
      <c r="B1766">
        <v>3</v>
      </c>
      <c r="C1766">
        <v>10823.09</v>
      </c>
      <c r="F1766" s="16"/>
      <c r="G1766" s="10"/>
    </row>
    <row r="1767" spans="1:7" x14ac:dyDescent="0.45">
      <c r="A1767" s="16">
        <v>3607</v>
      </c>
      <c r="B1767">
        <v>2</v>
      </c>
      <c r="C1767">
        <v>10378.02</v>
      </c>
      <c r="F1767" s="16"/>
      <c r="G1767" s="10"/>
    </row>
    <row r="1768" spans="1:7" x14ac:dyDescent="0.45">
      <c r="A1768" s="16">
        <v>3610</v>
      </c>
      <c r="B1768">
        <v>2</v>
      </c>
      <c r="C1768">
        <v>8764.5400000000009</v>
      </c>
      <c r="F1768" s="16"/>
      <c r="G1768" s="10"/>
    </row>
    <row r="1769" spans="1:7" x14ac:dyDescent="0.45">
      <c r="A1769" s="16">
        <v>3611</v>
      </c>
      <c r="B1769">
        <v>1</v>
      </c>
      <c r="C1769">
        <v>7972.11</v>
      </c>
      <c r="F1769" s="16"/>
      <c r="G1769" s="10"/>
    </row>
    <row r="1770" spans="1:7" x14ac:dyDescent="0.45">
      <c r="A1770" s="16">
        <v>3612</v>
      </c>
      <c r="B1770">
        <v>1</v>
      </c>
      <c r="C1770">
        <v>2465.41</v>
      </c>
      <c r="F1770" s="16"/>
      <c r="G1770" s="10"/>
    </row>
    <row r="1771" spans="1:7" x14ac:dyDescent="0.45">
      <c r="A1771" s="16">
        <v>3617</v>
      </c>
      <c r="B1771">
        <v>1</v>
      </c>
      <c r="C1771">
        <v>12914.24</v>
      </c>
      <c r="F1771" s="16"/>
      <c r="G1771" s="10"/>
    </row>
    <row r="1772" spans="1:7" x14ac:dyDescent="0.45">
      <c r="A1772" s="16">
        <v>3618</v>
      </c>
      <c r="B1772">
        <v>2</v>
      </c>
      <c r="C1772">
        <v>27392.6</v>
      </c>
      <c r="F1772" s="16"/>
      <c r="G1772" s="10"/>
    </row>
    <row r="1773" spans="1:7" x14ac:dyDescent="0.45">
      <c r="A1773" s="16">
        <v>3620</v>
      </c>
      <c r="B1773">
        <v>1</v>
      </c>
      <c r="C1773">
        <v>21184</v>
      </c>
      <c r="F1773" s="16"/>
      <c r="G1773" s="10"/>
    </row>
    <row r="1774" spans="1:7" x14ac:dyDescent="0.45">
      <c r="A1774" s="16">
        <v>3623</v>
      </c>
      <c r="B1774">
        <v>1</v>
      </c>
      <c r="C1774">
        <v>1168.5</v>
      </c>
      <c r="F1774" s="16"/>
      <c r="G1774" s="10"/>
    </row>
    <row r="1775" spans="1:7" x14ac:dyDescent="0.45">
      <c r="A1775" s="16">
        <v>3624</v>
      </c>
      <c r="B1775">
        <v>1</v>
      </c>
      <c r="C1775">
        <v>14215.56</v>
      </c>
      <c r="F1775" s="16"/>
      <c r="G1775" s="10"/>
    </row>
    <row r="1776" spans="1:7" x14ac:dyDescent="0.45">
      <c r="A1776" s="16">
        <v>3625</v>
      </c>
      <c r="B1776">
        <v>1</v>
      </c>
      <c r="C1776">
        <v>4557.51</v>
      </c>
      <c r="F1776" s="16"/>
      <c r="G1776" s="10"/>
    </row>
    <row r="1777" spans="1:7" x14ac:dyDescent="0.45">
      <c r="A1777" s="16">
        <v>3627</v>
      </c>
      <c r="B1777">
        <v>1</v>
      </c>
      <c r="C1777">
        <v>9315.44</v>
      </c>
      <c r="F1777" s="16"/>
      <c r="G1777" s="10"/>
    </row>
    <row r="1778" spans="1:7" x14ac:dyDescent="0.45">
      <c r="A1778" s="16">
        <v>3630</v>
      </c>
      <c r="B1778">
        <v>1</v>
      </c>
      <c r="C1778">
        <v>4242.84</v>
      </c>
      <c r="F1778" s="16"/>
      <c r="G1778" s="10"/>
    </row>
    <row r="1779" spans="1:7" x14ac:dyDescent="0.45">
      <c r="A1779" s="16">
        <v>3632</v>
      </c>
      <c r="B1779">
        <v>1</v>
      </c>
      <c r="C1779">
        <v>6001.04</v>
      </c>
      <c r="F1779" s="16"/>
      <c r="G1779" s="10"/>
    </row>
    <row r="1780" spans="1:7" x14ac:dyDescent="0.45">
      <c r="A1780" s="16">
        <v>3634</v>
      </c>
      <c r="B1780">
        <v>2</v>
      </c>
      <c r="C1780">
        <v>12938.74</v>
      </c>
      <c r="F1780" s="16"/>
      <c r="G1780" s="10"/>
    </row>
    <row r="1781" spans="1:7" x14ac:dyDescent="0.45">
      <c r="A1781" s="16">
        <v>3635</v>
      </c>
      <c r="B1781">
        <v>1</v>
      </c>
      <c r="C1781">
        <v>7320.04</v>
      </c>
      <c r="F1781" s="16"/>
      <c r="G1781" s="10"/>
    </row>
    <row r="1782" spans="1:7" x14ac:dyDescent="0.45">
      <c r="A1782" s="16">
        <v>3637</v>
      </c>
      <c r="B1782">
        <v>1</v>
      </c>
      <c r="C1782">
        <v>1253.52</v>
      </c>
      <c r="F1782" s="16"/>
      <c r="G1782" s="10"/>
    </row>
    <row r="1783" spans="1:7" x14ac:dyDescent="0.45">
      <c r="A1783" s="16">
        <v>3639</v>
      </c>
      <c r="B1783">
        <v>2</v>
      </c>
      <c r="C1783">
        <v>14441.9</v>
      </c>
      <c r="F1783" s="16"/>
      <c r="G1783" s="10"/>
    </row>
    <row r="1784" spans="1:7" x14ac:dyDescent="0.45">
      <c r="A1784" s="16">
        <v>3642</v>
      </c>
      <c r="B1784">
        <v>2</v>
      </c>
      <c r="C1784">
        <v>20111.38</v>
      </c>
      <c r="F1784" s="16"/>
      <c r="G1784" s="10"/>
    </row>
    <row r="1785" spans="1:7" x14ac:dyDescent="0.45">
      <c r="A1785" s="16">
        <v>3643</v>
      </c>
      <c r="B1785">
        <v>1</v>
      </c>
      <c r="C1785">
        <v>3152.92</v>
      </c>
      <c r="F1785" s="16"/>
      <c r="G1785" s="10"/>
    </row>
    <row r="1786" spans="1:7" x14ac:dyDescent="0.45">
      <c r="A1786" s="16">
        <v>3644</v>
      </c>
      <c r="B1786">
        <v>1</v>
      </c>
      <c r="C1786">
        <v>2254.4699999999998</v>
      </c>
      <c r="F1786" s="16"/>
      <c r="G1786" s="10"/>
    </row>
    <row r="1787" spans="1:7" x14ac:dyDescent="0.45">
      <c r="A1787" s="16">
        <v>3645</v>
      </c>
      <c r="B1787">
        <v>3</v>
      </c>
      <c r="C1787">
        <v>23313.26</v>
      </c>
      <c r="F1787" s="16"/>
      <c r="G1787" s="10"/>
    </row>
    <row r="1788" spans="1:7" x14ac:dyDescent="0.45">
      <c r="A1788" s="16">
        <v>3646</v>
      </c>
      <c r="B1788">
        <v>2</v>
      </c>
      <c r="C1788">
        <v>11212.35</v>
      </c>
      <c r="F1788" s="16"/>
      <c r="G1788" s="10"/>
    </row>
    <row r="1789" spans="1:7" x14ac:dyDescent="0.45">
      <c r="A1789" s="16">
        <v>3648</v>
      </c>
      <c r="B1789">
        <v>1</v>
      </c>
      <c r="C1789">
        <v>1882.46</v>
      </c>
      <c r="F1789" s="16"/>
      <c r="G1789" s="10"/>
    </row>
    <row r="1790" spans="1:7" x14ac:dyDescent="0.45">
      <c r="A1790" s="16">
        <v>3649</v>
      </c>
      <c r="B1790">
        <v>2</v>
      </c>
      <c r="C1790">
        <v>16299.58</v>
      </c>
      <c r="F1790" s="16"/>
      <c r="G1790" s="10"/>
    </row>
    <row r="1791" spans="1:7" x14ac:dyDescent="0.45">
      <c r="A1791" s="16">
        <v>3650</v>
      </c>
      <c r="B1791">
        <v>1</v>
      </c>
      <c r="C1791">
        <v>4196.58</v>
      </c>
      <c r="F1791" s="16"/>
      <c r="G1791" s="10"/>
    </row>
    <row r="1792" spans="1:7" x14ac:dyDescent="0.45">
      <c r="A1792" s="16">
        <v>3651</v>
      </c>
      <c r="B1792">
        <v>1</v>
      </c>
      <c r="C1792">
        <v>6298.02</v>
      </c>
      <c r="F1792" s="16"/>
      <c r="G1792" s="10"/>
    </row>
    <row r="1793" spans="1:7" x14ac:dyDescent="0.45">
      <c r="A1793" s="16">
        <v>3653</v>
      </c>
      <c r="B1793">
        <v>3</v>
      </c>
      <c r="C1793">
        <v>25049.73</v>
      </c>
      <c r="F1793" s="16"/>
      <c r="G1793" s="10"/>
    </row>
    <row r="1794" spans="1:7" x14ac:dyDescent="0.45">
      <c r="A1794" s="16">
        <v>3654</v>
      </c>
      <c r="B1794">
        <v>2</v>
      </c>
      <c r="C1794">
        <v>8351.0400000000009</v>
      </c>
      <c r="F1794" s="16"/>
      <c r="G1794" s="10"/>
    </row>
    <row r="1795" spans="1:7" x14ac:dyDescent="0.45">
      <c r="A1795" s="16">
        <v>3655</v>
      </c>
      <c r="B1795">
        <v>1</v>
      </c>
      <c r="C1795">
        <v>11579.28</v>
      </c>
      <c r="F1795" s="16"/>
      <c r="G1795" s="10"/>
    </row>
    <row r="1796" spans="1:7" x14ac:dyDescent="0.45">
      <c r="A1796" s="16">
        <v>3657</v>
      </c>
      <c r="B1796">
        <v>2</v>
      </c>
      <c r="C1796">
        <v>11134.64</v>
      </c>
      <c r="F1796" s="16"/>
      <c r="G1796" s="10"/>
    </row>
    <row r="1797" spans="1:7" x14ac:dyDescent="0.45">
      <c r="A1797" s="16">
        <v>3658</v>
      </c>
      <c r="B1797">
        <v>2</v>
      </c>
      <c r="C1797">
        <v>12364.18</v>
      </c>
      <c r="F1797" s="16"/>
      <c r="G1797" s="10"/>
    </row>
    <row r="1798" spans="1:7" x14ac:dyDescent="0.45">
      <c r="A1798" s="16">
        <v>3659</v>
      </c>
      <c r="B1798">
        <v>3</v>
      </c>
      <c r="C1798">
        <v>30209.119999999999</v>
      </c>
      <c r="F1798" s="16"/>
      <c r="G1798" s="10"/>
    </row>
    <row r="1799" spans="1:7" x14ac:dyDescent="0.45">
      <c r="A1799" s="16">
        <v>3660</v>
      </c>
      <c r="B1799">
        <v>1</v>
      </c>
      <c r="C1799">
        <v>14412.45</v>
      </c>
      <c r="F1799" s="16"/>
      <c r="G1799" s="10"/>
    </row>
    <row r="1800" spans="1:7" x14ac:dyDescent="0.45">
      <c r="A1800" s="16">
        <v>3661</v>
      </c>
      <c r="B1800">
        <v>1</v>
      </c>
      <c r="C1800">
        <v>757.13</v>
      </c>
      <c r="F1800" s="16"/>
      <c r="G1800" s="10"/>
    </row>
    <row r="1801" spans="1:7" x14ac:dyDescent="0.45">
      <c r="A1801" s="16">
        <v>3663</v>
      </c>
      <c r="B1801">
        <v>1</v>
      </c>
      <c r="C1801">
        <v>10838.46</v>
      </c>
      <c r="F1801" s="16"/>
      <c r="G1801" s="10"/>
    </row>
    <row r="1802" spans="1:7" x14ac:dyDescent="0.45">
      <c r="A1802" s="16">
        <v>3665</v>
      </c>
      <c r="B1802">
        <v>3</v>
      </c>
      <c r="C1802">
        <v>43046.02</v>
      </c>
      <c r="F1802" s="16"/>
      <c r="G1802" s="10"/>
    </row>
    <row r="1803" spans="1:7" x14ac:dyDescent="0.45">
      <c r="A1803" s="16">
        <v>3666</v>
      </c>
      <c r="B1803">
        <v>1</v>
      </c>
      <c r="C1803">
        <v>13874.22</v>
      </c>
      <c r="F1803" s="16"/>
      <c r="G1803" s="10"/>
    </row>
    <row r="1804" spans="1:7" x14ac:dyDescent="0.45">
      <c r="A1804" s="16">
        <v>3667</v>
      </c>
      <c r="B1804">
        <v>2</v>
      </c>
      <c r="C1804">
        <v>15833.58</v>
      </c>
      <c r="F1804" s="16"/>
      <c r="G1804" s="10"/>
    </row>
    <row r="1805" spans="1:7" x14ac:dyDescent="0.45">
      <c r="A1805" s="16">
        <v>3668</v>
      </c>
      <c r="B1805">
        <v>1</v>
      </c>
      <c r="C1805">
        <v>6039.45</v>
      </c>
      <c r="F1805" s="16"/>
      <c r="G1805" s="10"/>
    </row>
    <row r="1806" spans="1:7" x14ac:dyDescent="0.45">
      <c r="A1806" s="16">
        <v>3669</v>
      </c>
      <c r="B1806">
        <v>1</v>
      </c>
      <c r="C1806">
        <v>6969.88</v>
      </c>
      <c r="F1806" s="16"/>
      <c r="G1806" s="10"/>
    </row>
    <row r="1807" spans="1:7" x14ac:dyDescent="0.45">
      <c r="A1807" s="16">
        <v>3670</v>
      </c>
      <c r="B1807">
        <v>3</v>
      </c>
      <c r="C1807">
        <v>11556.03</v>
      </c>
      <c r="F1807" s="16"/>
      <c r="G1807" s="10"/>
    </row>
    <row r="1808" spans="1:7" x14ac:dyDescent="0.45">
      <c r="A1808" s="16">
        <v>3671</v>
      </c>
      <c r="B1808">
        <v>1</v>
      </c>
      <c r="C1808">
        <v>8760</v>
      </c>
      <c r="F1808" s="16"/>
      <c r="G1808" s="10"/>
    </row>
    <row r="1809" spans="1:7" x14ac:dyDescent="0.45">
      <c r="A1809" s="16">
        <v>3672</v>
      </c>
      <c r="B1809">
        <v>2</v>
      </c>
      <c r="C1809">
        <v>6754.23</v>
      </c>
      <c r="F1809" s="16"/>
      <c r="G1809" s="10"/>
    </row>
    <row r="1810" spans="1:7" x14ac:dyDescent="0.45">
      <c r="A1810" s="16">
        <v>3674</v>
      </c>
      <c r="B1810">
        <v>1</v>
      </c>
      <c r="C1810">
        <v>9909.48</v>
      </c>
      <c r="F1810" s="16"/>
      <c r="G1810" s="10"/>
    </row>
    <row r="1811" spans="1:7" x14ac:dyDescent="0.45">
      <c r="A1811" s="16">
        <v>3679</v>
      </c>
      <c r="B1811">
        <v>2</v>
      </c>
      <c r="C1811">
        <v>11199.13</v>
      </c>
      <c r="F1811" s="16"/>
      <c r="G1811" s="10"/>
    </row>
    <row r="1812" spans="1:7" x14ac:dyDescent="0.45">
      <c r="A1812" s="16">
        <v>3681</v>
      </c>
      <c r="B1812">
        <v>4</v>
      </c>
      <c r="C1812">
        <v>40911.050000000003</v>
      </c>
      <c r="F1812" s="16"/>
      <c r="G1812" s="10"/>
    </row>
    <row r="1813" spans="1:7" x14ac:dyDescent="0.45">
      <c r="A1813" s="16">
        <v>3682</v>
      </c>
      <c r="B1813">
        <v>1</v>
      </c>
      <c r="C1813">
        <v>12297.48</v>
      </c>
      <c r="F1813" s="16"/>
      <c r="G1813" s="10"/>
    </row>
    <row r="1814" spans="1:7" x14ac:dyDescent="0.45">
      <c r="A1814" s="16">
        <v>3685</v>
      </c>
      <c r="B1814">
        <v>2</v>
      </c>
      <c r="C1814">
        <v>15327.67</v>
      </c>
      <c r="F1814" s="16"/>
      <c r="G1814" s="10"/>
    </row>
    <row r="1815" spans="1:7" x14ac:dyDescent="0.45">
      <c r="A1815" s="16">
        <v>3686</v>
      </c>
      <c r="B1815">
        <v>3</v>
      </c>
      <c r="C1815">
        <v>27898.83</v>
      </c>
      <c r="F1815" s="16"/>
      <c r="G1815" s="10"/>
    </row>
    <row r="1816" spans="1:7" x14ac:dyDescent="0.45">
      <c r="A1816" s="16">
        <v>3687</v>
      </c>
      <c r="B1816">
        <v>1</v>
      </c>
      <c r="C1816">
        <v>1496.35</v>
      </c>
      <c r="F1816" s="16"/>
      <c r="G1816" s="10"/>
    </row>
    <row r="1817" spans="1:7" x14ac:dyDescent="0.45">
      <c r="A1817" s="16">
        <v>3689</v>
      </c>
      <c r="B1817">
        <v>2</v>
      </c>
      <c r="C1817">
        <v>22123.360000000001</v>
      </c>
      <c r="F1817" s="16"/>
      <c r="G1817" s="10"/>
    </row>
    <row r="1818" spans="1:7" x14ac:dyDescent="0.45">
      <c r="A1818" s="16">
        <v>3690</v>
      </c>
      <c r="B1818">
        <v>2</v>
      </c>
      <c r="C1818">
        <v>18630.66</v>
      </c>
      <c r="F1818" s="16"/>
      <c r="G1818" s="10"/>
    </row>
    <row r="1819" spans="1:7" x14ac:dyDescent="0.45">
      <c r="A1819" s="16">
        <v>3691</v>
      </c>
      <c r="B1819">
        <v>1</v>
      </c>
      <c r="C1819">
        <v>3041.37</v>
      </c>
      <c r="F1819" s="16"/>
      <c r="G1819" s="10"/>
    </row>
    <row r="1820" spans="1:7" x14ac:dyDescent="0.45">
      <c r="A1820" s="16">
        <v>3693</v>
      </c>
      <c r="B1820">
        <v>3</v>
      </c>
      <c r="C1820">
        <v>24096.62</v>
      </c>
      <c r="F1820" s="16"/>
      <c r="G1820" s="10"/>
    </row>
    <row r="1821" spans="1:7" x14ac:dyDescent="0.45">
      <c r="A1821" s="16">
        <v>3695</v>
      </c>
      <c r="B1821">
        <v>1</v>
      </c>
      <c r="C1821">
        <v>7793.66</v>
      </c>
      <c r="F1821" s="16"/>
      <c r="G1821" s="10"/>
    </row>
    <row r="1822" spans="1:7" x14ac:dyDescent="0.45">
      <c r="A1822" s="16">
        <v>3696</v>
      </c>
      <c r="B1822">
        <v>2</v>
      </c>
      <c r="C1822">
        <v>34016.6</v>
      </c>
      <c r="F1822" s="16"/>
      <c r="G1822" s="10"/>
    </row>
    <row r="1823" spans="1:7" x14ac:dyDescent="0.45">
      <c r="A1823" s="16">
        <v>3700</v>
      </c>
      <c r="B1823">
        <v>1</v>
      </c>
      <c r="C1823">
        <v>9746.43</v>
      </c>
      <c r="F1823" s="16"/>
      <c r="G1823" s="10"/>
    </row>
    <row r="1824" spans="1:7" x14ac:dyDescent="0.45">
      <c r="A1824" s="16">
        <v>3702</v>
      </c>
      <c r="B1824">
        <v>1</v>
      </c>
      <c r="C1824">
        <v>14042.75</v>
      </c>
      <c r="F1824" s="16"/>
      <c r="G1824" s="10"/>
    </row>
    <row r="1825" spans="1:7" x14ac:dyDescent="0.45">
      <c r="A1825" s="16">
        <v>3703</v>
      </c>
      <c r="B1825">
        <v>1</v>
      </c>
      <c r="C1825">
        <v>4022.4</v>
      </c>
      <c r="F1825" s="16"/>
      <c r="G1825" s="10"/>
    </row>
    <row r="1826" spans="1:7" x14ac:dyDescent="0.45">
      <c r="A1826" s="16">
        <v>3705</v>
      </c>
      <c r="B1826">
        <v>1</v>
      </c>
      <c r="C1826">
        <v>170.29</v>
      </c>
      <c r="F1826" s="16"/>
      <c r="G1826" s="10"/>
    </row>
    <row r="1827" spans="1:7" x14ac:dyDescent="0.45">
      <c r="A1827" s="16">
        <v>3706</v>
      </c>
      <c r="B1827">
        <v>1</v>
      </c>
      <c r="C1827">
        <v>2080.8000000000002</v>
      </c>
      <c r="F1827" s="16"/>
      <c r="G1827" s="10"/>
    </row>
    <row r="1828" spans="1:7" x14ac:dyDescent="0.45">
      <c r="A1828" s="16">
        <v>3707</v>
      </c>
      <c r="B1828">
        <v>1</v>
      </c>
      <c r="C1828">
        <v>19375.95</v>
      </c>
      <c r="F1828" s="16"/>
      <c r="G1828" s="10"/>
    </row>
    <row r="1829" spans="1:7" x14ac:dyDescent="0.45">
      <c r="A1829" s="16">
        <v>3708</v>
      </c>
      <c r="B1829">
        <v>5</v>
      </c>
      <c r="C1829">
        <v>52688.639999999999</v>
      </c>
      <c r="F1829" s="16"/>
      <c r="G1829" s="10"/>
    </row>
    <row r="1830" spans="1:7" x14ac:dyDescent="0.45">
      <c r="A1830" s="16">
        <v>3709</v>
      </c>
      <c r="B1830">
        <v>2</v>
      </c>
      <c r="C1830">
        <v>20220.71</v>
      </c>
      <c r="F1830" s="16"/>
      <c r="G1830" s="10"/>
    </row>
    <row r="1831" spans="1:7" x14ac:dyDescent="0.45">
      <c r="A1831" s="16">
        <v>3710</v>
      </c>
      <c r="B1831">
        <v>1</v>
      </c>
      <c r="C1831">
        <v>7769.36</v>
      </c>
      <c r="F1831" s="16"/>
      <c r="G1831" s="10"/>
    </row>
    <row r="1832" spans="1:7" x14ac:dyDescent="0.45">
      <c r="A1832" s="16">
        <v>3711</v>
      </c>
      <c r="B1832">
        <v>6</v>
      </c>
      <c r="C1832">
        <v>52543.74</v>
      </c>
      <c r="F1832" s="16"/>
      <c r="G1832" s="10"/>
    </row>
    <row r="1833" spans="1:7" x14ac:dyDescent="0.45">
      <c r="A1833" s="16">
        <v>3712</v>
      </c>
      <c r="B1833">
        <v>1</v>
      </c>
      <c r="C1833">
        <v>22032.9</v>
      </c>
      <c r="F1833" s="16"/>
      <c r="G1833" s="10"/>
    </row>
    <row r="1834" spans="1:7" x14ac:dyDescent="0.45">
      <c r="A1834" s="16">
        <v>3713</v>
      </c>
      <c r="B1834">
        <v>2</v>
      </c>
      <c r="C1834">
        <v>27379.32</v>
      </c>
      <c r="F1834" s="16"/>
      <c r="G1834" s="10"/>
    </row>
    <row r="1835" spans="1:7" x14ac:dyDescent="0.45">
      <c r="A1835" s="16">
        <v>3716</v>
      </c>
      <c r="B1835">
        <v>1</v>
      </c>
      <c r="C1835">
        <v>240.74</v>
      </c>
      <c r="F1835" s="16"/>
      <c r="G1835" s="10"/>
    </row>
    <row r="1836" spans="1:7" x14ac:dyDescent="0.45">
      <c r="A1836" s="16">
        <v>3717</v>
      </c>
      <c r="B1836">
        <v>1</v>
      </c>
      <c r="C1836">
        <v>12206</v>
      </c>
      <c r="F1836" s="16"/>
      <c r="G1836" s="10"/>
    </row>
    <row r="1837" spans="1:7" x14ac:dyDescent="0.45">
      <c r="A1837" s="16">
        <v>3719</v>
      </c>
      <c r="B1837">
        <v>2</v>
      </c>
      <c r="C1837">
        <v>10000.01</v>
      </c>
      <c r="F1837" s="16"/>
      <c r="G1837" s="10"/>
    </row>
    <row r="1838" spans="1:7" x14ac:dyDescent="0.45">
      <c r="A1838" s="16">
        <v>3720</v>
      </c>
      <c r="B1838">
        <v>2</v>
      </c>
      <c r="C1838">
        <v>7597.93</v>
      </c>
      <c r="F1838" s="16"/>
      <c r="G1838" s="10"/>
    </row>
    <row r="1839" spans="1:7" x14ac:dyDescent="0.45">
      <c r="A1839" s="16">
        <v>3721</v>
      </c>
      <c r="B1839">
        <v>2</v>
      </c>
      <c r="C1839">
        <v>6628.29</v>
      </c>
      <c r="F1839" s="16"/>
      <c r="G1839" s="10"/>
    </row>
    <row r="1840" spans="1:7" x14ac:dyDescent="0.45">
      <c r="A1840" s="16">
        <v>3722</v>
      </c>
      <c r="B1840">
        <v>3</v>
      </c>
      <c r="C1840">
        <v>20023.25</v>
      </c>
      <c r="F1840" s="16"/>
      <c r="G1840" s="10"/>
    </row>
    <row r="1841" spans="1:7" x14ac:dyDescent="0.45">
      <c r="A1841" s="16">
        <v>3723</v>
      </c>
      <c r="B1841">
        <v>2</v>
      </c>
      <c r="C1841">
        <v>3696.04</v>
      </c>
      <c r="F1841" s="16"/>
      <c r="G1841" s="10"/>
    </row>
    <row r="1842" spans="1:7" x14ac:dyDescent="0.45">
      <c r="A1842" s="16">
        <v>3725</v>
      </c>
      <c r="B1842">
        <v>1</v>
      </c>
      <c r="C1842">
        <v>2356.12</v>
      </c>
      <c r="F1842" s="16"/>
      <c r="G1842" s="10"/>
    </row>
    <row r="1843" spans="1:7" x14ac:dyDescent="0.45">
      <c r="A1843" s="16">
        <v>3728</v>
      </c>
      <c r="B1843">
        <v>1</v>
      </c>
      <c r="C1843">
        <v>10380.1</v>
      </c>
      <c r="F1843" s="16"/>
      <c r="G1843" s="10"/>
    </row>
    <row r="1844" spans="1:7" x14ac:dyDescent="0.45">
      <c r="A1844" s="16">
        <v>3729</v>
      </c>
      <c r="B1844">
        <v>1</v>
      </c>
      <c r="C1844">
        <v>5737.76</v>
      </c>
      <c r="F1844" s="16"/>
      <c r="G1844" s="10"/>
    </row>
    <row r="1845" spans="1:7" x14ac:dyDescent="0.45">
      <c r="A1845" s="16">
        <v>3731</v>
      </c>
      <c r="B1845">
        <v>3</v>
      </c>
      <c r="C1845">
        <v>26051.17</v>
      </c>
      <c r="F1845" s="16"/>
      <c r="G1845" s="10"/>
    </row>
    <row r="1846" spans="1:7" x14ac:dyDescent="0.45">
      <c r="A1846" s="16">
        <v>3732</v>
      </c>
      <c r="B1846">
        <v>1</v>
      </c>
      <c r="C1846">
        <v>5844.84</v>
      </c>
      <c r="F1846" s="16"/>
      <c r="G1846" s="10"/>
    </row>
    <row r="1847" spans="1:7" x14ac:dyDescent="0.45">
      <c r="A1847" s="16">
        <v>3733</v>
      </c>
      <c r="B1847">
        <v>1</v>
      </c>
      <c r="C1847">
        <v>1034.92</v>
      </c>
      <c r="F1847" s="16"/>
      <c r="G1847" s="10"/>
    </row>
    <row r="1848" spans="1:7" x14ac:dyDescent="0.45">
      <c r="A1848" s="16">
        <v>3734</v>
      </c>
      <c r="B1848">
        <v>2</v>
      </c>
      <c r="C1848">
        <v>5452.2</v>
      </c>
      <c r="F1848" s="16"/>
      <c r="G1848" s="10"/>
    </row>
    <row r="1849" spans="1:7" x14ac:dyDescent="0.45">
      <c r="A1849" s="16">
        <v>3735</v>
      </c>
      <c r="B1849">
        <v>3</v>
      </c>
      <c r="C1849">
        <v>14981.14</v>
      </c>
      <c r="F1849" s="16"/>
      <c r="G1849" s="10"/>
    </row>
    <row r="1850" spans="1:7" x14ac:dyDescent="0.45">
      <c r="A1850" s="16">
        <v>3736</v>
      </c>
      <c r="B1850">
        <v>1</v>
      </c>
      <c r="C1850">
        <v>9018.2999999999993</v>
      </c>
      <c r="F1850" s="16"/>
      <c r="G1850" s="10"/>
    </row>
    <row r="1851" spans="1:7" x14ac:dyDescent="0.45">
      <c r="A1851" s="16">
        <v>3738</v>
      </c>
      <c r="B1851">
        <v>3</v>
      </c>
      <c r="C1851">
        <v>28722.62</v>
      </c>
      <c r="F1851" s="16"/>
      <c r="G1851" s="10"/>
    </row>
    <row r="1852" spans="1:7" x14ac:dyDescent="0.45">
      <c r="A1852" s="16">
        <v>3739</v>
      </c>
      <c r="B1852">
        <v>3</v>
      </c>
      <c r="C1852">
        <v>16329.69</v>
      </c>
      <c r="F1852" s="16"/>
      <c r="G1852" s="10"/>
    </row>
    <row r="1853" spans="1:7" x14ac:dyDescent="0.45">
      <c r="A1853" s="16">
        <v>3740</v>
      </c>
      <c r="B1853">
        <v>1</v>
      </c>
      <c r="C1853">
        <v>4111.6499999999996</v>
      </c>
      <c r="F1853" s="16"/>
      <c r="G1853" s="10"/>
    </row>
    <row r="1854" spans="1:7" x14ac:dyDescent="0.45">
      <c r="A1854" s="16">
        <v>3741</v>
      </c>
      <c r="B1854">
        <v>1</v>
      </c>
      <c r="C1854">
        <v>19056.400000000001</v>
      </c>
      <c r="F1854" s="16"/>
      <c r="G1854" s="10"/>
    </row>
    <row r="1855" spans="1:7" x14ac:dyDescent="0.45">
      <c r="A1855" s="16">
        <v>3743</v>
      </c>
      <c r="B1855">
        <v>1</v>
      </c>
      <c r="C1855">
        <v>8783.7000000000007</v>
      </c>
      <c r="F1855" s="16"/>
      <c r="G1855" s="10"/>
    </row>
    <row r="1856" spans="1:7" x14ac:dyDescent="0.45">
      <c r="A1856" s="16">
        <v>3744</v>
      </c>
      <c r="B1856">
        <v>2</v>
      </c>
      <c r="C1856">
        <v>26006.52</v>
      </c>
      <c r="F1856" s="16"/>
      <c r="G1856" s="10"/>
    </row>
    <row r="1857" spans="1:7" x14ac:dyDescent="0.45">
      <c r="A1857" s="16">
        <v>3745</v>
      </c>
      <c r="B1857">
        <v>3</v>
      </c>
      <c r="C1857">
        <v>18305.150000000001</v>
      </c>
      <c r="F1857" s="16"/>
      <c r="G1857" s="10"/>
    </row>
    <row r="1858" spans="1:7" x14ac:dyDescent="0.45">
      <c r="A1858" s="16">
        <v>3747</v>
      </c>
      <c r="B1858">
        <v>2</v>
      </c>
      <c r="C1858">
        <v>9479.91</v>
      </c>
      <c r="F1858" s="16"/>
      <c r="G1858" s="10"/>
    </row>
    <row r="1859" spans="1:7" x14ac:dyDescent="0.45">
      <c r="A1859" s="16">
        <v>3749</v>
      </c>
      <c r="B1859">
        <v>1</v>
      </c>
      <c r="C1859">
        <v>1503.23</v>
      </c>
      <c r="F1859" s="16"/>
      <c r="G1859" s="10"/>
    </row>
    <row r="1860" spans="1:7" x14ac:dyDescent="0.45">
      <c r="A1860" s="16">
        <v>3750</v>
      </c>
      <c r="B1860">
        <v>1</v>
      </c>
      <c r="C1860">
        <v>3741.64</v>
      </c>
      <c r="F1860" s="16"/>
      <c r="G1860" s="10"/>
    </row>
    <row r="1861" spans="1:7" x14ac:dyDescent="0.45">
      <c r="A1861" s="16">
        <v>3752</v>
      </c>
      <c r="B1861">
        <v>1</v>
      </c>
      <c r="C1861">
        <v>7029.72</v>
      </c>
      <c r="F1861" s="16"/>
      <c r="G1861" s="10"/>
    </row>
    <row r="1862" spans="1:7" x14ac:dyDescent="0.45">
      <c r="A1862" s="16">
        <v>3756</v>
      </c>
      <c r="B1862">
        <v>1</v>
      </c>
      <c r="C1862">
        <v>3785.25</v>
      </c>
      <c r="F1862" s="16"/>
      <c r="G1862" s="10"/>
    </row>
    <row r="1863" spans="1:7" x14ac:dyDescent="0.45">
      <c r="A1863" s="16">
        <v>3757</v>
      </c>
      <c r="B1863">
        <v>2</v>
      </c>
      <c r="C1863">
        <v>15695.91</v>
      </c>
      <c r="F1863" s="16"/>
      <c r="G1863" s="10"/>
    </row>
    <row r="1864" spans="1:7" x14ac:dyDescent="0.45">
      <c r="A1864" s="16">
        <v>3758</v>
      </c>
      <c r="B1864">
        <v>1</v>
      </c>
      <c r="C1864">
        <v>964.74</v>
      </c>
      <c r="F1864" s="16"/>
      <c r="G1864" s="10"/>
    </row>
    <row r="1865" spans="1:7" x14ac:dyDescent="0.45">
      <c r="A1865" s="16">
        <v>3759</v>
      </c>
      <c r="B1865">
        <v>1</v>
      </c>
      <c r="C1865">
        <v>3869.52</v>
      </c>
      <c r="F1865" s="16"/>
      <c r="G1865" s="10"/>
    </row>
    <row r="1866" spans="1:7" x14ac:dyDescent="0.45">
      <c r="A1866" s="16">
        <v>3761</v>
      </c>
      <c r="B1866">
        <v>3</v>
      </c>
      <c r="C1866">
        <v>22734.84</v>
      </c>
      <c r="F1866" s="16"/>
      <c r="G1866" s="10"/>
    </row>
    <row r="1867" spans="1:7" x14ac:dyDescent="0.45">
      <c r="A1867" s="16">
        <v>3762</v>
      </c>
      <c r="B1867">
        <v>1</v>
      </c>
      <c r="C1867">
        <v>10404.540000000001</v>
      </c>
      <c r="F1867" s="16"/>
      <c r="G1867" s="10"/>
    </row>
    <row r="1868" spans="1:7" x14ac:dyDescent="0.45">
      <c r="A1868" s="16">
        <v>3763</v>
      </c>
      <c r="B1868">
        <v>3</v>
      </c>
      <c r="C1868">
        <v>21334.45</v>
      </c>
      <c r="F1868" s="16"/>
      <c r="G1868" s="10"/>
    </row>
    <row r="1869" spans="1:7" x14ac:dyDescent="0.45">
      <c r="A1869" s="16">
        <v>3765</v>
      </c>
      <c r="B1869">
        <v>3</v>
      </c>
      <c r="C1869">
        <v>8566.61</v>
      </c>
      <c r="F1869" s="16"/>
      <c r="G1869" s="10"/>
    </row>
    <row r="1870" spans="1:7" x14ac:dyDescent="0.45">
      <c r="A1870" s="16">
        <v>3767</v>
      </c>
      <c r="B1870">
        <v>1</v>
      </c>
      <c r="C1870">
        <v>3939.33</v>
      </c>
      <c r="F1870" s="16"/>
      <c r="G1870" s="10"/>
    </row>
    <row r="1871" spans="1:7" x14ac:dyDescent="0.45">
      <c r="A1871" s="16">
        <v>3768</v>
      </c>
      <c r="B1871">
        <v>2</v>
      </c>
      <c r="C1871">
        <v>5084.83</v>
      </c>
      <c r="F1871" s="16"/>
      <c r="G1871" s="10"/>
    </row>
    <row r="1872" spans="1:7" x14ac:dyDescent="0.45">
      <c r="A1872" s="16">
        <v>3770</v>
      </c>
      <c r="B1872">
        <v>2</v>
      </c>
      <c r="C1872">
        <v>19081.86</v>
      </c>
      <c r="F1872" s="16"/>
      <c r="G1872" s="10"/>
    </row>
    <row r="1873" spans="1:7" x14ac:dyDescent="0.45">
      <c r="A1873" s="16">
        <v>3772</v>
      </c>
      <c r="B1873">
        <v>2</v>
      </c>
      <c r="C1873">
        <v>7243.36</v>
      </c>
      <c r="F1873" s="16"/>
      <c r="G1873" s="10"/>
    </row>
    <row r="1874" spans="1:7" x14ac:dyDescent="0.45">
      <c r="A1874" s="16">
        <v>3773</v>
      </c>
      <c r="B1874">
        <v>3</v>
      </c>
      <c r="C1874">
        <v>42224.86</v>
      </c>
      <c r="F1874" s="16"/>
      <c r="G1874" s="10"/>
    </row>
    <row r="1875" spans="1:7" x14ac:dyDescent="0.45">
      <c r="A1875" s="16">
        <v>3774</v>
      </c>
      <c r="B1875">
        <v>1</v>
      </c>
      <c r="C1875">
        <v>4445.95</v>
      </c>
      <c r="F1875" s="16"/>
      <c r="G1875" s="10"/>
    </row>
    <row r="1876" spans="1:7" x14ac:dyDescent="0.45">
      <c r="A1876" s="16">
        <v>3775</v>
      </c>
      <c r="B1876">
        <v>4</v>
      </c>
      <c r="C1876">
        <v>38723.86</v>
      </c>
      <c r="F1876" s="16"/>
      <c r="G1876" s="10"/>
    </row>
    <row r="1877" spans="1:7" x14ac:dyDescent="0.45">
      <c r="A1877" s="16">
        <v>3776</v>
      </c>
      <c r="B1877">
        <v>2</v>
      </c>
      <c r="C1877">
        <v>4933.8</v>
      </c>
      <c r="F1877" s="16"/>
      <c r="G1877" s="10"/>
    </row>
    <row r="1878" spans="1:7" x14ac:dyDescent="0.45">
      <c r="A1878" s="16">
        <v>3778</v>
      </c>
      <c r="B1878">
        <v>1</v>
      </c>
      <c r="C1878">
        <v>12106.4</v>
      </c>
      <c r="F1878" s="16"/>
      <c r="G1878" s="10"/>
    </row>
    <row r="1879" spans="1:7" x14ac:dyDescent="0.45">
      <c r="A1879" s="16">
        <v>3779</v>
      </c>
      <c r="B1879">
        <v>2</v>
      </c>
      <c r="C1879">
        <v>8207.2099999999991</v>
      </c>
      <c r="F1879" s="16"/>
      <c r="G1879" s="10"/>
    </row>
    <row r="1880" spans="1:7" x14ac:dyDescent="0.45">
      <c r="A1880" s="16">
        <v>3780</v>
      </c>
      <c r="B1880">
        <v>2</v>
      </c>
      <c r="C1880">
        <v>16246</v>
      </c>
      <c r="F1880" s="16"/>
      <c r="G1880" s="10"/>
    </row>
    <row r="1881" spans="1:7" x14ac:dyDescent="0.45">
      <c r="A1881" s="16">
        <v>3782</v>
      </c>
      <c r="B1881">
        <v>2</v>
      </c>
      <c r="C1881">
        <v>14122.21</v>
      </c>
      <c r="F1881" s="16"/>
      <c r="G1881" s="10"/>
    </row>
    <row r="1882" spans="1:7" x14ac:dyDescent="0.45">
      <c r="A1882" s="16">
        <v>3783</v>
      </c>
      <c r="B1882">
        <v>1</v>
      </c>
      <c r="C1882">
        <v>4968.76</v>
      </c>
      <c r="F1882" s="16"/>
      <c r="G1882" s="10"/>
    </row>
    <row r="1883" spans="1:7" x14ac:dyDescent="0.45">
      <c r="A1883" s="16">
        <v>3784</v>
      </c>
      <c r="B1883">
        <v>1</v>
      </c>
      <c r="C1883">
        <v>3614.01</v>
      </c>
      <c r="F1883" s="16"/>
      <c r="G1883" s="10"/>
    </row>
    <row r="1884" spans="1:7" x14ac:dyDescent="0.45">
      <c r="A1884" s="16">
        <v>3785</v>
      </c>
      <c r="B1884">
        <v>3</v>
      </c>
      <c r="C1884">
        <v>31314.85</v>
      </c>
      <c r="F1884" s="16"/>
      <c r="G1884" s="10"/>
    </row>
    <row r="1885" spans="1:7" x14ac:dyDescent="0.45">
      <c r="A1885" s="16">
        <v>3786</v>
      </c>
      <c r="B1885">
        <v>3</v>
      </c>
      <c r="C1885">
        <v>27465.24</v>
      </c>
      <c r="F1885" s="16"/>
      <c r="G1885" s="10"/>
    </row>
    <row r="1886" spans="1:7" x14ac:dyDescent="0.45">
      <c r="A1886" s="16">
        <v>3787</v>
      </c>
      <c r="B1886">
        <v>2</v>
      </c>
      <c r="C1886">
        <v>16683.64</v>
      </c>
      <c r="F1886" s="16"/>
      <c r="G1886" s="10"/>
    </row>
    <row r="1887" spans="1:7" x14ac:dyDescent="0.45">
      <c r="A1887" s="16">
        <v>3789</v>
      </c>
      <c r="B1887">
        <v>1</v>
      </c>
      <c r="C1887">
        <v>8124.12</v>
      </c>
      <c r="F1887" s="16"/>
      <c r="G1887" s="10"/>
    </row>
    <row r="1888" spans="1:7" x14ac:dyDescent="0.45">
      <c r="A1888" s="16">
        <v>3790</v>
      </c>
      <c r="B1888">
        <v>2</v>
      </c>
      <c r="C1888">
        <v>23069.9</v>
      </c>
      <c r="F1888" s="16"/>
      <c r="G1888" s="10"/>
    </row>
    <row r="1889" spans="1:7" x14ac:dyDescent="0.45">
      <c r="A1889" s="16">
        <v>3792</v>
      </c>
      <c r="B1889">
        <v>1</v>
      </c>
      <c r="C1889">
        <v>1204.55</v>
      </c>
      <c r="F1889" s="16"/>
      <c r="G1889" s="10"/>
    </row>
    <row r="1890" spans="1:7" x14ac:dyDescent="0.45">
      <c r="A1890" s="16">
        <v>3793</v>
      </c>
      <c r="B1890">
        <v>2</v>
      </c>
      <c r="C1890">
        <v>14534.37</v>
      </c>
      <c r="F1890" s="16"/>
      <c r="G1890" s="10"/>
    </row>
    <row r="1891" spans="1:7" x14ac:dyDescent="0.45">
      <c r="A1891" s="16">
        <v>3795</v>
      </c>
      <c r="B1891">
        <v>1</v>
      </c>
      <c r="C1891">
        <v>3543.38</v>
      </c>
      <c r="F1891" s="16"/>
      <c r="G1891" s="10"/>
    </row>
    <row r="1892" spans="1:7" x14ac:dyDescent="0.45">
      <c r="A1892" s="16">
        <v>3797</v>
      </c>
      <c r="B1892">
        <v>1</v>
      </c>
      <c r="C1892">
        <v>2616.94</v>
      </c>
      <c r="F1892" s="16"/>
      <c r="G1892" s="10"/>
    </row>
    <row r="1893" spans="1:7" x14ac:dyDescent="0.45">
      <c r="A1893" s="16">
        <v>3799</v>
      </c>
      <c r="B1893">
        <v>1</v>
      </c>
      <c r="C1893">
        <v>10983.78</v>
      </c>
      <c r="F1893" s="16"/>
      <c r="G1893" s="10"/>
    </row>
    <row r="1894" spans="1:7" x14ac:dyDescent="0.45">
      <c r="A1894" s="16">
        <v>3800</v>
      </c>
      <c r="B1894">
        <v>4</v>
      </c>
      <c r="C1894">
        <v>33142.720000000001</v>
      </c>
      <c r="F1894" s="16"/>
      <c r="G1894" s="10"/>
    </row>
    <row r="1895" spans="1:7" x14ac:dyDescent="0.45">
      <c r="A1895" s="16">
        <v>3801</v>
      </c>
      <c r="B1895">
        <v>1</v>
      </c>
      <c r="C1895">
        <v>1253.28</v>
      </c>
      <c r="F1895" s="16"/>
      <c r="G1895" s="10"/>
    </row>
    <row r="1896" spans="1:7" x14ac:dyDescent="0.45">
      <c r="A1896" s="16">
        <v>3803</v>
      </c>
      <c r="B1896">
        <v>3</v>
      </c>
      <c r="C1896">
        <v>23006.79</v>
      </c>
      <c r="F1896" s="16"/>
      <c r="G1896" s="10"/>
    </row>
    <row r="1897" spans="1:7" x14ac:dyDescent="0.45">
      <c r="A1897" s="16">
        <v>3804</v>
      </c>
      <c r="B1897">
        <v>1</v>
      </c>
      <c r="C1897">
        <v>3215.62</v>
      </c>
      <c r="F1897" s="16"/>
      <c r="G1897" s="10"/>
    </row>
    <row r="1898" spans="1:7" x14ac:dyDescent="0.45">
      <c r="A1898" s="16">
        <v>3806</v>
      </c>
      <c r="B1898">
        <v>2</v>
      </c>
      <c r="C1898">
        <v>32748.79</v>
      </c>
      <c r="F1898" s="16"/>
      <c r="G1898" s="10"/>
    </row>
    <row r="1899" spans="1:7" x14ac:dyDescent="0.45">
      <c r="A1899" s="16">
        <v>3808</v>
      </c>
      <c r="B1899">
        <v>3</v>
      </c>
      <c r="C1899">
        <v>17464.72</v>
      </c>
      <c r="F1899" s="16"/>
      <c r="G1899" s="10"/>
    </row>
    <row r="1900" spans="1:7" x14ac:dyDescent="0.45">
      <c r="A1900" s="16">
        <v>3809</v>
      </c>
      <c r="B1900">
        <v>1</v>
      </c>
      <c r="C1900">
        <v>7225.32</v>
      </c>
      <c r="F1900" s="16"/>
      <c r="G1900" s="10"/>
    </row>
    <row r="1901" spans="1:7" x14ac:dyDescent="0.45">
      <c r="A1901" s="16">
        <v>3810</v>
      </c>
      <c r="B1901">
        <v>4</v>
      </c>
      <c r="C1901">
        <v>32821.839999999997</v>
      </c>
      <c r="F1901" s="16"/>
      <c r="G1901" s="10"/>
    </row>
    <row r="1902" spans="1:7" x14ac:dyDescent="0.45">
      <c r="A1902" s="16">
        <v>3811</v>
      </c>
      <c r="B1902">
        <v>1</v>
      </c>
      <c r="C1902">
        <v>1320.32</v>
      </c>
      <c r="F1902" s="16"/>
      <c r="G1902" s="10"/>
    </row>
    <row r="1903" spans="1:7" x14ac:dyDescent="0.45">
      <c r="A1903" s="16">
        <v>3814</v>
      </c>
      <c r="B1903">
        <v>1</v>
      </c>
      <c r="C1903">
        <v>8382.15</v>
      </c>
      <c r="F1903" s="16"/>
      <c r="G1903" s="10"/>
    </row>
    <row r="1904" spans="1:7" x14ac:dyDescent="0.45">
      <c r="A1904" s="16">
        <v>3815</v>
      </c>
      <c r="B1904">
        <v>1</v>
      </c>
      <c r="C1904">
        <v>339.22</v>
      </c>
      <c r="F1904" s="16"/>
      <c r="G1904" s="10"/>
    </row>
    <row r="1905" spans="1:7" x14ac:dyDescent="0.45">
      <c r="A1905" s="16">
        <v>3817</v>
      </c>
      <c r="B1905">
        <v>4</v>
      </c>
      <c r="C1905">
        <v>50184.17</v>
      </c>
      <c r="F1905" s="16"/>
      <c r="G1905" s="10"/>
    </row>
    <row r="1906" spans="1:7" x14ac:dyDescent="0.45">
      <c r="A1906" s="16">
        <v>3819</v>
      </c>
      <c r="B1906">
        <v>2</v>
      </c>
      <c r="C1906">
        <v>24368</v>
      </c>
      <c r="F1906" s="16"/>
      <c r="G1906" s="10"/>
    </row>
    <row r="1907" spans="1:7" x14ac:dyDescent="0.45">
      <c r="A1907" s="16">
        <v>3821</v>
      </c>
      <c r="B1907">
        <v>1</v>
      </c>
      <c r="C1907">
        <v>2962.73</v>
      </c>
      <c r="F1907" s="16"/>
      <c r="G1907" s="10"/>
    </row>
    <row r="1908" spans="1:7" x14ac:dyDescent="0.45">
      <c r="A1908" s="16">
        <v>3822</v>
      </c>
      <c r="B1908">
        <v>2</v>
      </c>
      <c r="C1908">
        <v>32649.73</v>
      </c>
      <c r="F1908" s="16"/>
      <c r="G1908" s="10"/>
    </row>
    <row r="1909" spans="1:7" x14ac:dyDescent="0.45">
      <c r="A1909" s="16">
        <v>3823</v>
      </c>
      <c r="B1909">
        <v>1</v>
      </c>
      <c r="C1909">
        <v>7050.55</v>
      </c>
      <c r="F1909" s="16"/>
      <c r="G1909" s="10"/>
    </row>
    <row r="1910" spans="1:7" x14ac:dyDescent="0.45">
      <c r="A1910" s="16">
        <v>3824</v>
      </c>
      <c r="B1910">
        <v>2</v>
      </c>
      <c r="C1910">
        <v>10749.22</v>
      </c>
      <c r="F1910" s="16"/>
      <c r="G1910" s="10"/>
    </row>
    <row r="1911" spans="1:7" x14ac:dyDescent="0.45">
      <c r="A1911" s="16">
        <v>3825</v>
      </c>
      <c r="B1911">
        <v>1</v>
      </c>
      <c r="C1911">
        <v>1925.93</v>
      </c>
      <c r="F1911" s="16"/>
      <c r="G1911" s="10"/>
    </row>
    <row r="1912" spans="1:7" x14ac:dyDescent="0.45">
      <c r="A1912" s="16">
        <v>3827</v>
      </c>
      <c r="B1912">
        <v>1</v>
      </c>
      <c r="C1912">
        <v>8011.96</v>
      </c>
      <c r="F1912" s="16"/>
      <c r="G1912" s="10"/>
    </row>
    <row r="1913" spans="1:7" x14ac:dyDescent="0.45">
      <c r="A1913" s="16">
        <v>3828</v>
      </c>
      <c r="B1913">
        <v>3</v>
      </c>
      <c r="C1913">
        <v>8104.07</v>
      </c>
      <c r="F1913" s="16"/>
      <c r="G1913" s="10"/>
    </row>
    <row r="1914" spans="1:7" x14ac:dyDescent="0.45">
      <c r="A1914" s="16">
        <v>3829</v>
      </c>
      <c r="B1914">
        <v>1</v>
      </c>
      <c r="C1914">
        <v>15854.2</v>
      </c>
      <c r="F1914" s="16"/>
      <c r="G1914" s="10"/>
    </row>
    <row r="1915" spans="1:7" x14ac:dyDescent="0.45">
      <c r="A1915" s="16">
        <v>3831</v>
      </c>
      <c r="B1915">
        <v>1</v>
      </c>
      <c r="C1915">
        <v>6172.32</v>
      </c>
      <c r="F1915" s="16"/>
      <c r="G1915" s="10"/>
    </row>
    <row r="1916" spans="1:7" x14ac:dyDescent="0.45">
      <c r="A1916" s="16">
        <v>3832</v>
      </c>
      <c r="B1916">
        <v>3</v>
      </c>
      <c r="C1916">
        <v>16941.16</v>
      </c>
      <c r="F1916" s="16"/>
      <c r="G1916" s="10"/>
    </row>
    <row r="1917" spans="1:7" x14ac:dyDescent="0.45">
      <c r="A1917" s="16">
        <v>3833</v>
      </c>
      <c r="B1917">
        <v>1</v>
      </c>
      <c r="C1917">
        <v>2973.02</v>
      </c>
      <c r="F1917" s="16"/>
      <c r="G1917" s="10"/>
    </row>
    <row r="1918" spans="1:7" x14ac:dyDescent="0.45">
      <c r="A1918" s="16">
        <v>3834</v>
      </c>
      <c r="B1918">
        <v>1</v>
      </c>
      <c r="C1918">
        <v>19665.599999999999</v>
      </c>
      <c r="F1918" s="16"/>
      <c r="G1918" s="10"/>
    </row>
    <row r="1919" spans="1:7" x14ac:dyDescent="0.45">
      <c r="A1919" s="16">
        <v>3835</v>
      </c>
      <c r="B1919">
        <v>1</v>
      </c>
      <c r="C1919">
        <v>14100.16</v>
      </c>
      <c r="F1919" s="16"/>
      <c r="G1919" s="10"/>
    </row>
    <row r="1920" spans="1:7" x14ac:dyDescent="0.45">
      <c r="A1920" s="16">
        <v>3837</v>
      </c>
      <c r="B1920">
        <v>1</v>
      </c>
      <c r="C1920">
        <v>9443.56</v>
      </c>
      <c r="F1920" s="16"/>
      <c r="G1920" s="10"/>
    </row>
    <row r="1921" spans="1:7" x14ac:dyDescent="0.45">
      <c r="A1921" s="16">
        <v>3838</v>
      </c>
      <c r="B1921">
        <v>3</v>
      </c>
      <c r="C1921">
        <v>15457.81</v>
      </c>
      <c r="F1921" s="16"/>
      <c r="G1921" s="10"/>
    </row>
    <row r="1922" spans="1:7" x14ac:dyDescent="0.45">
      <c r="A1922" s="16">
        <v>3839</v>
      </c>
      <c r="B1922">
        <v>2</v>
      </c>
      <c r="C1922">
        <v>12731.78</v>
      </c>
      <c r="F1922" s="16"/>
      <c r="G1922" s="10"/>
    </row>
    <row r="1923" spans="1:7" x14ac:dyDescent="0.45">
      <c r="A1923" s="16">
        <v>3841</v>
      </c>
      <c r="B1923">
        <v>2</v>
      </c>
      <c r="C1923">
        <v>26204.21</v>
      </c>
      <c r="F1923" s="16"/>
      <c r="G1923" s="10"/>
    </row>
    <row r="1924" spans="1:7" x14ac:dyDescent="0.45">
      <c r="A1924" s="16">
        <v>3842</v>
      </c>
      <c r="B1924">
        <v>1</v>
      </c>
      <c r="C1924">
        <v>3456.26</v>
      </c>
      <c r="F1924" s="16"/>
      <c r="G1924" s="10"/>
    </row>
    <row r="1925" spans="1:7" x14ac:dyDescent="0.45">
      <c r="A1925" s="16">
        <v>3843</v>
      </c>
      <c r="B1925">
        <v>1</v>
      </c>
      <c r="C1925">
        <v>13378.5</v>
      </c>
      <c r="F1925" s="16"/>
      <c r="G1925" s="10"/>
    </row>
    <row r="1926" spans="1:7" x14ac:dyDescent="0.45">
      <c r="A1926" s="16">
        <v>3844</v>
      </c>
      <c r="B1926">
        <v>1</v>
      </c>
      <c r="C1926">
        <v>3883.12</v>
      </c>
      <c r="F1926" s="16"/>
      <c r="G1926" s="10"/>
    </row>
    <row r="1927" spans="1:7" x14ac:dyDescent="0.45">
      <c r="A1927" s="16">
        <v>3845</v>
      </c>
      <c r="B1927">
        <v>2</v>
      </c>
      <c r="C1927">
        <v>12927.38</v>
      </c>
      <c r="F1927" s="16"/>
      <c r="G1927" s="10"/>
    </row>
    <row r="1928" spans="1:7" x14ac:dyDescent="0.45">
      <c r="A1928" s="16">
        <v>3846</v>
      </c>
      <c r="B1928">
        <v>1</v>
      </c>
      <c r="C1928">
        <v>4502.46</v>
      </c>
      <c r="F1928" s="16"/>
      <c r="G1928" s="10"/>
    </row>
    <row r="1929" spans="1:7" x14ac:dyDescent="0.45">
      <c r="A1929" s="16">
        <v>3847</v>
      </c>
      <c r="B1929">
        <v>1</v>
      </c>
      <c r="C1929">
        <v>5639.52</v>
      </c>
      <c r="F1929" s="16"/>
      <c r="G1929" s="10"/>
    </row>
    <row r="1930" spans="1:7" x14ac:dyDescent="0.45">
      <c r="A1930" s="16">
        <v>3849</v>
      </c>
      <c r="B1930">
        <v>2</v>
      </c>
      <c r="C1930">
        <v>22936.06</v>
      </c>
      <c r="F1930" s="16"/>
      <c r="G1930" s="10"/>
    </row>
    <row r="1931" spans="1:7" x14ac:dyDescent="0.45">
      <c r="A1931" s="16">
        <v>3850</v>
      </c>
      <c r="B1931">
        <v>3</v>
      </c>
      <c r="C1931">
        <v>15908.67</v>
      </c>
      <c r="F1931" s="16"/>
      <c r="G1931" s="10"/>
    </row>
    <row r="1932" spans="1:7" x14ac:dyDescent="0.45">
      <c r="A1932" s="16">
        <v>3851</v>
      </c>
      <c r="B1932">
        <v>1</v>
      </c>
      <c r="C1932">
        <v>24318.15</v>
      </c>
      <c r="F1932" s="16"/>
      <c r="G1932" s="10"/>
    </row>
    <row r="1933" spans="1:7" x14ac:dyDescent="0.45">
      <c r="A1933" s="16">
        <v>3852</v>
      </c>
      <c r="B1933">
        <v>1</v>
      </c>
      <c r="C1933">
        <v>16720.650000000001</v>
      </c>
      <c r="F1933" s="16"/>
      <c r="G1933" s="10"/>
    </row>
    <row r="1934" spans="1:7" x14ac:dyDescent="0.45">
      <c r="A1934" s="16">
        <v>3854</v>
      </c>
      <c r="B1934">
        <v>2</v>
      </c>
      <c r="C1934">
        <v>8245.8799999999992</v>
      </c>
      <c r="F1934" s="16"/>
      <c r="G1934" s="10"/>
    </row>
    <row r="1935" spans="1:7" x14ac:dyDescent="0.45">
      <c r="A1935" s="16">
        <v>3855</v>
      </c>
      <c r="B1935">
        <v>1</v>
      </c>
      <c r="C1935">
        <v>1617.7</v>
      </c>
      <c r="F1935" s="16"/>
      <c r="G1935" s="10"/>
    </row>
    <row r="1936" spans="1:7" x14ac:dyDescent="0.45">
      <c r="A1936" s="16">
        <v>3860</v>
      </c>
      <c r="B1936">
        <v>1</v>
      </c>
      <c r="C1936">
        <v>4033.33</v>
      </c>
      <c r="F1936" s="16"/>
      <c r="G1936" s="10"/>
    </row>
    <row r="1937" spans="1:7" x14ac:dyDescent="0.45">
      <c r="A1937" s="16">
        <v>3863</v>
      </c>
      <c r="B1937">
        <v>2</v>
      </c>
      <c r="C1937">
        <v>16388.05</v>
      </c>
      <c r="F1937" s="16"/>
      <c r="G1937" s="10"/>
    </row>
    <row r="1938" spans="1:7" x14ac:dyDescent="0.45">
      <c r="A1938" s="16">
        <v>3865</v>
      </c>
      <c r="B1938">
        <v>1</v>
      </c>
      <c r="C1938">
        <v>3928.92</v>
      </c>
      <c r="F1938" s="16"/>
      <c r="G1938" s="10"/>
    </row>
    <row r="1939" spans="1:7" x14ac:dyDescent="0.45">
      <c r="A1939" s="16">
        <v>3866</v>
      </c>
      <c r="B1939">
        <v>3</v>
      </c>
      <c r="C1939">
        <v>18040.52</v>
      </c>
      <c r="F1939" s="16"/>
      <c r="G1939" s="10"/>
    </row>
    <row r="1940" spans="1:7" x14ac:dyDescent="0.45">
      <c r="A1940" s="16">
        <v>3867</v>
      </c>
      <c r="B1940">
        <v>1</v>
      </c>
      <c r="C1940">
        <v>4898.88</v>
      </c>
      <c r="F1940" s="16"/>
      <c r="G1940" s="10"/>
    </row>
    <row r="1941" spans="1:7" x14ac:dyDescent="0.45">
      <c r="A1941" s="16">
        <v>3868</v>
      </c>
      <c r="B1941">
        <v>2</v>
      </c>
      <c r="C1941">
        <v>15361.19</v>
      </c>
      <c r="F1941" s="16"/>
      <c r="G1941" s="10"/>
    </row>
    <row r="1942" spans="1:7" x14ac:dyDescent="0.45">
      <c r="A1942" s="16">
        <v>3869</v>
      </c>
      <c r="B1942">
        <v>2</v>
      </c>
      <c r="C1942">
        <v>4625.22</v>
      </c>
      <c r="F1942" s="16"/>
      <c r="G1942" s="10"/>
    </row>
    <row r="1943" spans="1:7" x14ac:dyDescent="0.45">
      <c r="A1943" s="16">
        <v>3870</v>
      </c>
      <c r="B1943">
        <v>1</v>
      </c>
      <c r="C1943">
        <v>16365.64</v>
      </c>
      <c r="F1943" s="16"/>
      <c r="G1943" s="10"/>
    </row>
    <row r="1944" spans="1:7" x14ac:dyDescent="0.45">
      <c r="A1944" s="16">
        <v>3871</v>
      </c>
      <c r="B1944">
        <v>2</v>
      </c>
      <c r="C1944">
        <v>19596.810000000001</v>
      </c>
      <c r="F1944" s="16"/>
      <c r="G1944" s="10"/>
    </row>
    <row r="1945" spans="1:7" x14ac:dyDescent="0.45">
      <c r="A1945" s="16">
        <v>3872</v>
      </c>
      <c r="B1945">
        <v>1</v>
      </c>
      <c r="C1945">
        <v>299.94</v>
      </c>
      <c r="F1945" s="16"/>
      <c r="G1945" s="10"/>
    </row>
    <row r="1946" spans="1:7" x14ac:dyDescent="0.45">
      <c r="A1946" s="16">
        <v>3873</v>
      </c>
      <c r="B1946">
        <v>1</v>
      </c>
      <c r="C1946">
        <v>814.94</v>
      </c>
      <c r="F1946" s="16"/>
      <c r="G1946" s="10"/>
    </row>
    <row r="1947" spans="1:7" x14ac:dyDescent="0.45">
      <c r="A1947" s="16">
        <v>3875</v>
      </c>
      <c r="B1947">
        <v>2</v>
      </c>
      <c r="C1947">
        <v>10595.25</v>
      </c>
      <c r="F1947" s="16"/>
      <c r="G1947" s="10"/>
    </row>
    <row r="1948" spans="1:7" x14ac:dyDescent="0.45">
      <c r="A1948" s="16">
        <v>3877</v>
      </c>
      <c r="B1948">
        <v>1</v>
      </c>
      <c r="C1948">
        <v>3621.76</v>
      </c>
      <c r="F1948" s="16"/>
      <c r="G1948" s="10"/>
    </row>
    <row r="1949" spans="1:7" x14ac:dyDescent="0.45">
      <c r="A1949" s="16">
        <v>3878</v>
      </c>
      <c r="B1949">
        <v>1</v>
      </c>
      <c r="C1949">
        <v>5199.6400000000003</v>
      </c>
      <c r="F1949" s="16"/>
      <c r="G1949" s="10"/>
    </row>
    <row r="1950" spans="1:7" x14ac:dyDescent="0.45">
      <c r="A1950" s="16">
        <v>3880</v>
      </c>
      <c r="B1950">
        <v>1</v>
      </c>
      <c r="C1950">
        <v>1484.56</v>
      </c>
      <c r="F1950" s="16"/>
      <c r="G1950" s="10"/>
    </row>
    <row r="1951" spans="1:7" x14ac:dyDescent="0.45">
      <c r="A1951" s="16">
        <v>3881</v>
      </c>
      <c r="B1951">
        <v>3</v>
      </c>
      <c r="C1951">
        <v>35664.54</v>
      </c>
      <c r="F1951" s="16"/>
      <c r="G1951" s="10"/>
    </row>
    <row r="1952" spans="1:7" x14ac:dyDescent="0.45">
      <c r="A1952" s="16">
        <v>3883</v>
      </c>
      <c r="B1952">
        <v>2</v>
      </c>
      <c r="C1952">
        <v>29446.75</v>
      </c>
      <c r="F1952" s="16"/>
      <c r="G1952" s="10"/>
    </row>
    <row r="1953" spans="1:7" x14ac:dyDescent="0.45">
      <c r="A1953" s="16">
        <v>3886</v>
      </c>
      <c r="B1953">
        <v>3</v>
      </c>
      <c r="C1953">
        <v>20127.14</v>
      </c>
      <c r="F1953" s="16"/>
      <c r="G1953" s="10"/>
    </row>
    <row r="1954" spans="1:7" x14ac:dyDescent="0.45">
      <c r="A1954" s="16">
        <v>3887</v>
      </c>
      <c r="B1954">
        <v>1</v>
      </c>
      <c r="C1954">
        <v>2512.4499999999998</v>
      </c>
      <c r="F1954" s="16"/>
      <c r="G1954" s="10"/>
    </row>
    <row r="1955" spans="1:7" x14ac:dyDescent="0.45">
      <c r="A1955" s="16">
        <v>3888</v>
      </c>
      <c r="B1955">
        <v>1</v>
      </c>
      <c r="C1955">
        <v>6552.6</v>
      </c>
      <c r="F1955" s="16"/>
      <c r="G1955" s="10"/>
    </row>
    <row r="1956" spans="1:7" x14ac:dyDescent="0.45">
      <c r="A1956" s="16">
        <v>3889</v>
      </c>
      <c r="B1956">
        <v>1</v>
      </c>
      <c r="C1956">
        <v>3050.22</v>
      </c>
      <c r="F1956" s="16"/>
      <c r="G1956" s="10"/>
    </row>
    <row r="1957" spans="1:7" x14ac:dyDescent="0.45">
      <c r="A1957" s="16">
        <v>3890</v>
      </c>
      <c r="B1957">
        <v>1</v>
      </c>
      <c r="C1957">
        <v>9308.19</v>
      </c>
      <c r="F1957" s="16"/>
      <c r="G1957" s="10"/>
    </row>
    <row r="1958" spans="1:7" x14ac:dyDescent="0.45">
      <c r="A1958" s="16">
        <v>3891</v>
      </c>
      <c r="B1958">
        <v>2</v>
      </c>
      <c r="C1958">
        <v>22686.95</v>
      </c>
      <c r="F1958" s="16"/>
      <c r="G1958" s="10"/>
    </row>
    <row r="1959" spans="1:7" x14ac:dyDescent="0.45">
      <c r="A1959" s="16">
        <v>3892</v>
      </c>
      <c r="B1959">
        <v>4</v>
      </c>
      <c r="C1959">
        <v>58311.8</v>
      </c>
      <c r="F1959" s="16"/>
      <c r="G1959" s="10"/>
    </row>
    <row r="1960" spans="1:7" x14ac:dyDescent="0.45">
      <c r="A1960" s="16">
        <v>3895</v>
      </c>
      <c r="B1960">
        <v>2</v>
      </c>
      <c r="C1960">
        <v>9903.82</v>
      </c>
      <c r="F1960" s="16"/>
      <c r="G1960" s="10"/>
    </row>
    <row r="1961" spans="1:7" x14ac:dyDescent="0.45">
      <c r="A1961" s="16">
        <v>3896</v>
      </c>
      <c r="B1961">
        <v>1</v>
      </c>
      <c r="C1961">
        <v>15572.65</v>
      </c>
      <c r="F1961" s="16"/>
      <c r="G1961" s="10"/>
    </row>
    <row r="1962" spans="1:7" x14ac:dyDescent="0.45">
      <c r="A1962" s="16">
        <v>3897</v>
      </c>
      <c r="B1962">
        <v>1</v>
      </c>
      <c r="C1962">
        <v>3129.54</v>
      </c>
      <c r="F1962" s="16"/>
      <c r="G1962" s="10"/>
    </row>
    <row r="1963" spans="1:7" x14ac:dyDescent="0.45">
      <c r="A1963" s="16">
        <v>3898</v>
      </c>
      <c r="B1963">
        <v>1</v>
      </c>
      <c r="C1963">
        <v>4227.76</v>
      </c>
      <c r="F1963" s="16"/>
      <c r="G1963" s="10"/>
    </row>
    <row r="1964" spans="1:7" x14ac:dyDescent="0.45">
      <c r="A1964" s="16">
        <v>3901</v>
      </c>
      <c r="B1964">
        <v>1</v>
      </c>
      <c r="C1964">
        <v>3815.49</v>
      </c>
      <c r="F1964" s="16"/>
      <c r="G1964" s="10"/>
    </row>
    <row r="1965" spans="1:7" x14ac:dyDescent="0.45">
      <c r="A1965" s="16">
        <v>3902</v>
      </c>
      <c r="B1965">
        <v>2</v>
      </c>
      <c r="C1965">
        <v>20956.93</v>
      </c>
      <c r="F1965" s="16"/>
      <c r="G1965" s="10"/>
    </row>
    <row r="1966" spans="1:7" x14ac:dyDescent="0.45">
      <c r="A1966" s="16">
        <v>3904</v>
      </c>
      <c r="B1966">
        <v>1</v>
      </c>
      <c r="C1966">
        <v>2807.41</v>
      </c>
      <c r="F1966" s="16"/>
      <c r="G1966" s="10"/>
    </row>
    <row r="1967" spans="1:7" x14ac:dyDescent="0.45">
      <c r="A1967" s="16">
        <v>3905</v>
      </c>
      <c r="B1967">
        <v>1</v>
      </c>
      <c r="C1967">
        <v>3468.9</v>
      </c>
      <c r="F1967" s="16"/>
      <c r="G1967" s="10"/>
    </row>
    <row r="1968" spans="1:7" x14ac:dyDescent="0.45">
      <c r="A1968" s="16">
        <v>3907</v>
      </c>
      <c r="B1968">
        <v>1</v>
      </c>
      <c r="C1968">
        <v>19915.16</v>
      </c>
      <c r="F1968" s="16"/>
      <c r="G1968" s="10"/>
    </row>
    <row r="1969" spans="1:7" x14ac:dyDescent="0.45">
      <c r="A1969" s="16">
        <v>3908</v>
      </c>
      <c r="B1969">
        <v>1</v>
      </c>
      <c r="C1969">
        <v>730.1</v>
      </c>
      <c r="F1969" s="16"/>
      <c r="G1969" s="10"/>
    </row>
    <row r="1970" spans="1:7" x14ac:dyDescent="0.45">
      <c r="A1970" s="16">
        <v>3911</v>
      </c>
      <c r="B1970">
        <v>3</v>
      </c>
      <c r="C1970">
        <v>36897.949999999997</v>
      </c>
      <c r="F1970" s="16"/>
      <c r="G1970" s="10"/>
    </row>
    <row r="1971" spans="1:7" x14ac:dyDescent="0.45">
      <c r="A1971" s="16">
        <v>3912</v>
      </c>
      <c r="B1971">
        <v>1</v>
      </c>
      <c r="C1971">
        <v>7402.88</v>
      </c>
      <c r="F1971" s="16"/>
      <c r="G1971" s="10"/>
    </row>
    <row r="1972" spans="1:7" x14ac:dyDescent="0.45">
      <c r="A1972" s="16">
        <v>3913</v>
      </c>
      <c r="B1972">
        <v>1</v>
      </c>
      <c r="C1972">
        <v>11521.56</v>
      </c>
      <c r="F1972" s="16"/>
      <c r="G1972" s="10"/>
    </row>
    <row r="1973" spans="1:7" x14ac:dyDescent="0.45">
      <c r="A1973" s="16">
        <v>3914</v>
      </c>
      <c r="B1973">
        <v>2</v>
      </c>
      <c r="C1973">
        <v>7859.42</v>
      </c>
      <c r="F1973" s="16"/>
      <c r="G1973" s="10"/>
    </row>
    <row r="1974" spans="1:7" x14ac:dyDescent="0.45">
      <c r="A1974" s="16">
        <v>3915</v>
      </c>
      <c r="B1974">
        <v>1</v>
      </c>
      <c r="C1974">
        <v>3049.74</v>
      </c>
      <c r="F1974" s="16"/>
      <c r="G1974" s="10"/>
    </row>
    <row r="1975" spans="1:7" x14ac:dyDescent="0.45">
      <c r="A1975" s="16">
        <v>3916</v>
      </c>
      <c r="B1975">
        <v>1</v>
      </c>
      <c r="C1975">
        <v>2643.87</v>
      </c>
      <c r="F1975" s="16"/>
      <c r="G1975" s="10"/>
    </row>
    <row r="1976" spans="1:7" x14ac:dyDescent="0.45">
      <c r="A1976" s="16">
        <v>3917</v>
      </c>
      <c r="B1976">
        <v>1</v>
      </c>
      <c r="C1976">
        <v>8109.39</v>
      </c>
      <c r="F1976" s="16"/>
      <c r="G1976" s="10"/>
    </row>
    <row r="1977" spans="1:7" x14ac:dyDescent="0.45">
      <c r="A1977" s="16">
        <v>3920</v>
      </c>
      <c r="B1977">
        <v>1</v>
      </c>
      <c r="C1977">
        <v>3270.21</v>
      </c>
      <c r="F1977" s="16"/>
      <c r="G1977" s="10"/>
    </row>
    <row r="1978" spans="1:7" x14ac:dyDescent="0.45">
      <c r="A1978" s="16">
        <v>3922</v>
      </c>
      <c r="B1978">
        <v>2</v>
      </c>
      <c r="C1978">
        <v>20745.37</v>
      </c>
      <c r="F1978" s="16"/>
      <c r="G1978" s="10"/>
    </row>
    <row r="1979" spans="1:7" x14ac:dyDescent="0.45">
      <c r="A1979" s="16">
        <v>3923</v>
      </c>
      <c r="B1979">
        <v>1</v>
      </c>
      <c r="C1979">
        <v>19381.36</v>
      </c>
      <c r="F1979" s="16"/>
      <c r="G1979" s="10"/>
    </row>
    <row r="1980" spans="1:7" x14ac:dyDescent="0.45">
      <c r="A1980" s="16">
        <v>3924</v>
      </c>
      <c r="B1980">
        <v>1</v>
      </c>
      <c r="C1980">
        <v>19792.650000000001</v>
      </c>
      <c r="F1980" s="16"/>
      <c r="G1980" s="10"/>
    </row>
    <row r="1981" spans="1:7" x14ac:dyDescent="0.45">
      <c r="A1981" s="16">
        <v>3925</v>
      </c>
      <c r="B1981">
        <v>2</v>
      </c>
      <c r="C1981">
        <v>12908.46</v>
      </c>
      <c r="F1981" s="16"/>
      <c r="G1981" s="10"/>
    </row>
    <row r="1982" spans="1:7" x14ac:dyDescent="0.45">
      <c r="A1982" s="16">
        <v>3926</v>
      </c>
      <c r="B1982">
        <v>1</v>
      </c>
      <c r="C1982">
        <v>7986.85</v>
      </c>
      <c r="F1982" s="16"/>
      <c r="G1982" s="10"/>
    </row>
    <row r="1983" spans="1:7" x14ac:dyDescent="0.45">
      <c r="A1983" s="16">
        <v>3931</v>
      </c>
      <c r="B1983">
        <v>2</v>
      </c>
      <c r="C1983">
        <v>18106.830000000002</v>
      </c>
      <c r="F1983" s="16"/>
      <c r="G1983" s="10"/>
    </row>
    <row r="1984" spans="1:7" x14ac:dyDescent="0.45">
      <c r="A1984" s="16">
        <v>3933</v>
      </c>
      <c r="B1984">
        <v>2</v>
      </c>
      <c r="C1984">
        <v>13880.86</v>
      </c>
      <c r="F1984" s="16"/>
      <c r="G1984" s="10"/>
    </row>
    <row r="1985" spans="1:7" x14ac:dyDescent="0.45">
      <c r="A1985" s="16">
        <v>3934</v>
      </c>
      <c r="B1985">
        <v>1</v>
      </c>
      <c r="C1985">
        <v>2615.7199999999998</v>
      </c>
      <c r="F1985" s="16"/>
      <c r="G1985" s="10"/>
    </row>
    <row r="1986" spans="1:7" x14ac:dyDescent="0.45">
      <c r="A1986" s="16">
        <v>3936</v>
      </c>
      <c r="B1986">
        <v>1</v>
      </c>
      <c r="C1986">
        <v>9114.94</v>
      </c>
      <c r="F1986" s="16"/>
      <c r="G1986" s="10"/>
    </row>
    <row r="1987" spans="1:7" x14ac:dyDescent="0.45">
      <c r="A1987" s="16">
        <v>3938</v>
      </c>
      <c r="B1987">
        <v>1</v>
      </c>
      <c r="C1987">
        <v>2956.68</v>
      </c>
      <c r="F1987" s="16"/>
      <c r="G1987" s="10"/>
    </row>
    <row r="1988" spans="1:7" x14ac:dyDescent="0.45">
      <c r="A1988" s="16">
        <v>3939</v>
      </c>
      <c r="B1988">
        <v>5</v>
      </c>
      <c r="C1988">
        <v>39276.97</v>
      </c>
      <c r="F1988" s="16"/>
      <c r="G1988" s="10"/>
    </row>
    <row r="1989" spans="1:7" x14ac:dyDescent="0.45">
      <c r="A1989" s="16">
        <v>3940</v>
      </c>
      <c r="B1989">
        <v>1</v>
      </c>
      <c r="C1989">
        <v>3550.45</v>
      </c>
      <c r="F1989" s="16"/>
      <c r="G1989" s="10"/>
    </row>
    <row r="1990" spans="1:7" x14ac:dyDescent="0.45">
      <c r="A1990" s="16">
        <v>3941</v>
      </c>
      <c r="B1990">
        <v>2</v>
      </c>
      <c r="C1990">
        <v>17093.88</v>
      </c>
      <c r="F1990" s="16"/>
      <c r="G1990" s="10"/>
    </row>
    <row r="1991" spans="1:7" x14ac:dyDescent="0.45">
      <c r="A1991" s="16">
        <v>3942</v>
      </c>
      <c r="B1991">
        <v>1</v>
      </c>
      <c r="C1991">
        <v>7158.98</v>
      </c>
      <c r="F1991" s="16"/>
      <c r="G1991" s="10"/>
    </row>
    <row r="1992" spans="1:7" x14ac:dyDescent="0.45">
      <c r="A1992" s="16">
        <v>3944</v>
      </c>
      <c r="B1992">
        <v>1</v>
      </c>
      <c r="C1992">
        <v>1221.33</v>
      </c>
      <c r="F1992" s="16"/>
      <c r="G1992" s="10"/>
    </row>
    <row r="1993" spans="1:7" x14ac:dyDescent="0.45">
      <c r="A1993" s="16">
        <v>3946</v>
      </c>
      <c r="B1993">
        <v>2</v>
      </c>
      <c r="C1993">
        <v>37878.019999999997</v>
      </c>
      <c r="F1993" s="16"/>
      <c r="G1993" s="10"/>
    </row>
    <row r="1994" spans="1:7" x14ac:dyDescent="0.45">
      <c r="A1994" s="16">
        <v>3949</v>
      </c>
      <c r="B1994">
        <v>3</v>
      </c>
      <c r="C1994">
        <v>26461.72</v>
      </c>
      <c r="F1994" s="16"/>
      <c r="G1994" s="10"/>
    </row>
    <row r="1995" spans="1:7" x14ac:dyDescent="0.45">
      <c r="A1995" s="16">
        <v>3950</v>
      </c>
      <c r="B1995">
        <v>1</v>
      </c>
      <c r="C1995">
        <v>6472</v>
      </c>
      <c r="F1995" s="16"/>
      <c r="G1995" s="10"/>
    </row>
    <row r="1996" spans="1:7" x14ac:dyDescent="0.45">
      <c r="A1996" s="16">
        <v>3951</v>
      </c>
      <c r="B1996">
        <v>1</v>
      </c>
      <c r="C1996">
        <v>19552.12</v>
      </c>
      <c r="F1996" s="16"/>
      <c r="G1996" s="10"/>
    </row>
    <row r="1997" spans="1:7" x14ac:dyDescent="0.45">
      <c r="A1997" s="16">
        <v>3952</v>
      </c>
      <c r="B1997">
        <v>1</v>
      </c>
      <c r="C1997">
        <v>2533.7600000000002</v>
      </c>
      <c r="F1997" s="16"/>
      <c r="G1997" s="10"/>
    </row>
    <row r="1998" spans="1:7" x14ac:dyDescent="0.45">
      <c r="A1998" s="16">
        <v>3953</v>
      </c>
      <c r="B1998">
        <v>1</v>
      </c>
      <c r="C1998">
        <v>1110.03</v>
      </c>
      <c r="F1998" s="16"/>
      <c r="G1998" s="10"/>
    </row>
    <row r="1999" spans="1:7" x14ac:dyDescent="0.45">
      <c r="A1999" s="16">
        <v>3955</v>
      </c>
      <c r="B1999">
        <v>1</v>
      </c>
      <c r="C1999">
        <v>19699.349999999999</v>
      </c>
      <c r="F1999" s="16"/>
      <c r="G1999" s="10"/>
    </row>
    <row r="2000" spans="1:7" x14ac:dyDescent="0.45">
      <c r="A2000" s="16">
        <v>3956</v>
      </c>
      <c r="B2000">
        <v>3</v>
      </c>
      <c r="C2000">
        <v>19278.45</v>
      </c>
      <c r="F2000" s="16"/>
      <c r="G2000" s="10"/>
    </row>
    <row r="2001" spans="1:7" x14ac:dyDescent="0.45">
      <c r="A2001" s="16">
        <v>3958</v>
      </c>
      <c r="B2001">
        <v>1</v>
      </c>
      <c r="C2001">
        <v>24825.4</v>
      </c>
      <c r="F2001" s="16"/>
      <c r="G2001" s="10"/>
    </row>
    <row r="2002" spans="1:7" x14ac:dyDescent="0.45">
      <c r="A2002" s="16">
        <v>3960</v>
      </c>
      <c r="B2002">
        <v>1</v>
      </c>
      <c r="C2002">
        <v>5507.5</v>
      </c>
      <c r="F2002" s="16"/>
      <c r="G2002" s="10"/>
    </row>
    <row r="2003" spans="1:7" x14ac:dyDescent="0.45">
      <c r="A2003" s="16">
        <v>3961</v>
      </c>
      <c r="B2003">
        <v>2</v>
      </c>
      <c r="C2003">
        <v>16990.39</v>
      </c>
      <c r="F2003" s="16"/>
      <c r="G2003" s="10"/>
    </row>
    <row r="2004" spans="1:7" x14ac:dyDescent="0.45">
      <c r="A2004" s="16">
        <v>3962</v>
      </c>
      <c r="B2004">
        <v>3</v>
      </c>
      <c r="C2004">
        <v>51491.12</v>
      </c>
      <c r="F2004" s="16"/>
      <c r="G2004" s="10"/>
    </row>
    <row r="2005" spans="1:7" x14ac:dyDescent="0.45">
      <c r="A2005" s="16">
        <v>3963</v>
      </c>
      <c r="B2005">
        <v>2</v>
      </c>
      <c r="C2005">
        <v>23478.6</v>
      </c>
      <c r="F2005" s="16"/>
      <c r="G2005" s="10"/>
    </row>
    <row r="2006" spans="1:7" x14ac:dyDescent="0.45">
      <c r="A2006" s="16">
        <v>3964</v>
      </c>
      <c r="B2006">
        <v>3</v>
      </c>
      <c r="C2006">
        <v>28799.040000000001</v>
      </c>
      <c r="F2006" s="16"/>
      <c r="G2006" s="10"/>
    </row>
    <row r="2007" spans="1:7" x14ac:dyDescent="0.45">
      <c r="A2007" s="16">
        <v>3965</v>
      </c>
      <c r="B2007">
        <v>1</v>
      </c>
      <c r="C2007">
        <v>9505.4599999999991</v>
      </c>
      <c r="F2007" s="16"/>
      <c r="G2007" s="10"/>
    </row>
    <row r="2008" spans="1:7" x14ac:dyDescent="0.45">
      <c r="A2008" s="16">
        <v>3967</v>
      </c>
      <c r="B2008">
        <v>1</v>
      </c>
      <c r="C2008">
        <v>18401.04</v>
      </c>
      <c r="F2008" s="16"/>
      <c r="G2008" s="10"/>
    </row>
    <row r="2009" spans="1:7" x14ac:dyDescent="0.45">
      <c r="A2009" s="16">
        <v>3969</v>
      </c>
      <c r="B2009">
        <v>1</v>
      </c>
      <c r="C2009">
        <v>5510.16</v>
      </c>
      <c r="F2009" s="16"/>
      <c r="G2009" s="10"/>
    </row>
    <row r="2010" spans="1:7" x14ac:dyDescent="0.45">
      <c r="A2010" s="16">
        <v>3970</v>
      </c>
      <c r="B2010">
        <v>2</v>
      </c>
      <c r="C2010">
        <v>9858.82</v>
      </c>
      <c r="F2010" s="16"/>
      <c r="G2010" s="10"/>
    </row>
    <row r="2011" spans="1:7" x14ac:dyDescent="0.45">
      <c r="A2011" s="16">
        <v>3971</v>
      </c>
      <c r="B2011">
        <v>2</v>
      </c>
      <c r="C2011">
        <v>17534.310000000001</v>
      </c>
      <c r="F2011" s="16"/>
      <c r="G2011" s="10"/>
    </row>
    <row r="2012" spans="1:7" x14ac:dyDescent="0.45">
      <c r="A2012" s="16">
        <v>3972</v>
      </c>
      <c r="B2012">
        <v>3</v>
      </c>
      <c r="C2012">
        <v>20828.36</v>
      </c>
      <c r="F2012" s="16"/>
      <c r="G2012" s="10"/>
    </row>
    <row r="2013" spans="1:7" x14ac:dyDescent="0.45">
      <c r="A2013" s="16">
        <v>3975</v>
      </c>
      <c r="B2013">
        <v>2</v>
      </c>
      <c r="C2013">
        <v>2074.7600000000002</v>
      </c>
      <c r="F2013" s="16"/>
      <c r="G2013" s="10"/>
    </row>
    <row r="2014" spans="1:7" x14ac:dyDescent="0.45">
      <c r="A2014" s="16">
        <v>3976</v>
      </c>
      <c r="B2014">
        <v>2</v>
      </c>
      <c r="C2014">
        <v>22125.86</v>
      </c>
      <c r="F2014" s="16"/>
      <c r="G2014" s="10"/>
    </row>
    <row r="2015" spans="1:7" x14ac:dyDescent="0.45">
      <c r="A2015" s="16">
        <v>3978</v>
      </c>
      <c r="B2015">
        <v>3</v>
      </c>
      <c r="C2015">
        <v>21815.09</v>
      </c>
      <c r="F2015" s="16"/>
      <c r="G2015" s="10"/>
    </row>
    <row r="2016" spans="1:7" x14ac:dyDescent="0.45">
      <c r="A2016" s="16">
        <v>3979</v>
      </c>
      <c r="B2016">
        <v>3</v>
      </c>
      <c r="C2016">
        <v>17207.900000000001</v>
      </c>
      <c r="F2016" s="16"/>
      <c r="G2016" s="10"/>
    </row>
    <row r="2017" spans="1:7" x14ac:dyDescent="0.45">
      <c r="A2017" s="16">
        <v>3980</v>
      </c>
      <c r="B2017">
        <v>1</v>
      </c>
      <c r="C2017">
        <v>1463.91</v>
      </c>
      <c r="F2017" s="16"/>
      <c r="G2017" s="10"/>
    </row>
    <row r="2018" spans="1:7" x14ac:dyDescent="0.45">
      <c r="A2018" s="16">
        <v>3982</v>
      </c>
      <c r="B2018">
        <v>1</v>
      </c>
      <c r="C2018">
        <v>7828.96</v>
      </c>
      <c r="F2018" s="16"/>
      <c r="G2018" s="10"/>
    </row>
    <row r="2019" spans="1:7" x14ac:dyDescent="0.45">
      <c r="A2019" s="16">
        <v>3983</v>
      </c>
      <c r="B2019">
        <v>2</v>
      </c>
      <c r="C2019">
        <v>8118.45</v>
      </c>
      <c r="F2019" s="16"/>
      <c r="G2019" s="10"/>
    </row>
    <row r="2020" spans="1:7" x14ac:dyDescent="0.45">
      <c r="A2020" s="16">
        <v>3984</v>
      </c>
      <c r="B2020">
        <v>1</v>
      </c>
      <c r="C2020">
        <v>7824</v>
      </c>
      <c r="F2020" s="16"/>
      <c r="G2020" s="10"/>
    </row>
    <row r="2021" spans="1:7" x14ac:dyDescent="0.45">
      <c r="A2021" s="16">
        <v>3985</v>
      </c>
      <c r="B2021">
        <v>2</v>
      </c>
      <c r="C2021">
        <v>13125.64</v>
      </c>
      <c r="F2021" s="16"/>
      <c r="G2021" s="10"/>
    </row>
    <row r="2022" spans="1:7" x14ac:dyDescent="0.45">
      <c r="A2022" s="16">
        <v>3986</v>
      </c>
      <c r="B2022">
        <v>2</v>
      </c>
      <c r="C2022">
        <v>18381.7</v>
      </c>
      <c r="F2022" s="16"/>
      <c r="G2022" s="10"/>
    </row>
    <row r="2023" spans="1:7" x14ac:dyDescent="0.45">
      <c r="A2023" s="16">
        <v>3987</v>
      </c>
      <c r="B2023">
        <v>2</v>
      </c>
      <c r="C2023">
        <v>17682.32</v>
      </c>
      <c r="F2023" s="16"/>
      <c r="G2023" s="10"/>
    </row>
    <row r="2024" spans="1:7" x14ac:dyDescent="0.45">
      <c r="A2024" s="16">
        <v>3989</v>
      </c>
      <c r="B2024">
        <v>3</v>
      </c>
      <c r="C2024">
        <v>25732.240000000002</v>
      </c>
      <c r="F2024" s="16"/>
      <c r="G2024" s="10"/>
    </row>
    <row r="2025" spans="1:7" x14ac:dyDescent="0.45">
      <c r="A2025" s="16">
        <v>3990</v>
      </c>
      <c r="B2025">
        <v>3</v>
      </c>
      <c r="C2025">
        <v>12970.76</v>
      </c>
      <c r="F2025" s="16"/>
      <c r="G2025" s="10"/>
    </row>
    <row r="2026" spans="1:7" x14ac:dyDescent="0.45">
      <c r="A2026" s="16">
        <v>3994</v>
      </c>
      <c r="B2026">
        <v>2</v>
      </c>
      <c r="C2026">
        <v>10994.93</v>
      </c>
      <c r="F2026" s="16"/>
      <c r="G2026" s="10"/>
    </row>
    <row r="2027" spans="1:7" x14ac:dyDescent="0.45">
      <c r="A2027" s="16">
        <v>3997</v>
      </c>
      <c r="B2027">
        <v>1</v>
      </c>
      <c r="C2027">
        <v>19847.96</v>
      </c>
      <c r="F2027" s="16"/>
      <c r="G2027" s="10"/>
    </row>
    <row r="2028" spans="1:7" x14ac:dyDescent="0.45">
      <c r="A2028" s="16">
        <v>3999</v>
      </c>
      <c r="B2028">
        <v>2</v>
      </c>
      <c r="C2028">
        <v>13181.94</v>
      </c>
      <c r="F2028" s="16"/>
      <c r="G2028" s="10"/>
    </row>
    <row r="2029" spans="1:7" x14ac:dyDescent="0.45">
      <c r="A2029" s="16">
        <v>4001</v>
      </c>
      <c r="B2029">
        <v>1</v>
      </c>
      <c r="C2029">
        <v>19313</v>
      </c>
      <c r="F2029" s="16"/>
      <c r="G2029" s="10"/>
    </row>
    <row r="2030" spans="1:7" x14ac:dyDescent="0.45">
      <c r="A2030" s="16">
        <v>4003</v>
      </c>
      <c r="B2030">
        <v>2</v>
      </c>
      <c r="C2030">
        <v>11392.09</v>
      </c>
      <c r="F2030" s="16"/>
      <c r="G2030" s="10"/>
    </row>
    <row r="2031" spans="1:7" x14ac:dyDescent="0.45">
      <c r="A2031" s="16">
        <v>4004</v>
      </c>
      <c r="B2031">
        <v>1</v>
      </c>
      <c r="C2031">
        <v>5007.6000000000004</v>
      </c>
      <c r="F2031" s="16"/>
      <c r="G2031" s="10"/>
    </row>
    <row r="2032" spans="1:7" x14ac:dyDescent="0.45">
      <c r="A2032" s="16">
        <v>4005</v>
      </c>
      <c r="B2032">
        <v>2</v>
      </c>
      <c r="C2032">
        <v>5573.8</v>
      </c>
      <c r="F2032" s="16"/>
      <c r="G2032" s="10"/>
    </row>
    <row r="2033" spans="1:7" x14ac:dyDescent="0.45">
      <c r="A2033" s="16">
        <v>4006</v>
      </c>
      <c r="B2033">
        <v>1</v>
      </c>
      <c r="C2033">
        <v>1075.55</v>
      </c>
      <c r="F2033" s="16"/>
      <c r="G2033" s="10"/>
    </row>
    <row r="2034" spans="1:7" x14ac:dyDescent="0.45">
      <c r="A2034" s="16">
        <v>4007</v>
      </c>
      <c r="B2034">
        <v>1</v>
      </c>
      <c r="C2034">
        <v>3161.36</v>
      </c>
      <c r="F2034" s="16"/>
      <c r="G2034" s="10"/>
    </row>
    <row r="2035" spans="1:7" x14ac:dyDescent="0.45">
      <c r="A2035" s="16">
        <v>4008</v>
      </c>
      <c r="B2035">
        <v>1</v>
      </c>
      <c r="C2035">
        <v>16360.6</v>
      </c>
      <c r="F2035" s="16"/>
      <c r="G2035" s="10"/>
    </row>
    <row r="2036" spans="1:7" x14ac:dyDescent="0.45">
      <c r="A2036" s="16">
        <v>4009</v>
      </c>
      <c r="B2036">
        <v>3</v>
      </c>
      <c r="C2036">
        <v>43142.879999999997</v>
      </c>
      <c r="F2036" s="16"/>
      <c r="G2036" s="10"/>
    </row>
    <row r="2037" spans="1:7" x14ac:dyDescent="0.45">
      <c r="A2037" s="16">
        <v>4010</v>
      </c>
      <c r="B2037">
        <v>1</v>
      </c>
      <c r="C2037">
        <v>11715.12</v>
      </c>
      <c r="F2037" s="16"/>
      <c r="G2037" s="10"/>
    </row>
    <row r="2038" spans="1:7" x14ac:dyDescent="0.45">
      <c r="A2038" s="16">
        <v>4012</v>
      </c>
      <c r="B2038">
        <v>1</v>
      </c>
      <c r="C2038">
        <v>11467.75</v>
      </c>
      <c r="F2038" s="16"/>
      <c r="G2038" s="10"/>
    </row>
    <row r="2039" spans="1:7" x14ac:dyDescent="0.45">
      <c r="A2039" s="16">
        <v>4017</v>
      </c>
      <c r="B2039">
        <v>1</v>
      </c>
      <c r="C2039">
        <v>4754.08</v>
      </c>
      <c r="F2039" s="16"/>
      <c r="G2039" s="10"/>
    </row>
    <row r="2040" spans="1:7" x14ac:dyDescent="0.45">
      <c r="A2040" s="16">
        <v>4019</v>
      </c>
      <c r="B2040">
        <v>2</v>
      </c>
      <c r="C2040">
        <v>23628.81</v>
      </c>
      <c r="F2040" s="16"/>
      <c r="G2040" s="10"/>
    </row>
    <row r="2041" spans="1:7" x14ac:dyDescent="0.45">
      <c r="A2041" s="16">
        <v>4020</v>
      </c>
      <c r="B2041">
        <v>3</v>
      </c>
      <c r="C2041">
        <v>28122.66</v>
      </c>
      <c r="F2041" s="16"/>
      <c r="G2041" s="10"/>
    </row>
    <row r="2042" spans="1:7" x14ac:dyDescent="0.45">
      <c r="A2042" s="16">
        <v>4022</v>
      </c>
      <c r="B2042">
        <v>2</v>
      </c>
      <c r="C2042">
        <v>315.67</v>
      </c>
      <c r="F2042" s="16"/>
      <c r="G2042" s="10"/>
    </row>
    <row r="2043" spans="1:7" x14ac:dyDescent="0.45">
      <c r="A2043" s="16">
        <v>4026</v>
      </c>
      <c r="B2043">
        <v>1</v>
      </c>
      <c r="C2043">
        <v>2886.28</v>
      </c>
      <c r="F2043" s="16"/>
      <c r="G2043" s="10"/>
    </row>
    <row r="2044" spans="1:7" x14ac:dyDescent="0.45">
      <c r="A2044" s="16">
        <v>4028</v>
      </c>
      <c r="B2044">
        <v>1</v>
      </c>
      <c r="C2044">
        <v>11552.6</v>
      </c>
      <c r="F2044" s="16"/>
      <c r="G2044" s="10"/>
    </row>
    <row r="2045" spans="1:7" x14ac:dyDescent="0.45">
      <c r="A2045" s="16">
        <v>4030</v>
      </c>
      <c r="B2045">
        <v>2</v>
      </c>
      <c r="C2045">
        <v>11960.78</v>
      </c>
      <c r="F2045" s="16"/>
      <c r="G2045" s="10"/>
    </row>
    <row r="2046" spans="1:7" x14ac:dyDescent="0.45">
      <c r="A2046" s="16">
        <v>4033</v>
      </c>
      <c r="B2046">
        <v>1</v>
      </c>
      <c r="C2046">
        <v>1011.14</v>
      </c>
      <c r="F2046" s="16"/>
      <c r="G2046" s="10"/>
    </row>
    <row r="2047" spans="1:7" x14ac:dyDescent="0.45">
      <c r="A2047" s="16">
        <v>4034</v>
      </c>
      <c r="B2047">
        <v>1</v>
      </c>
      <c r="C2047">
        <v>3359.14</v>
      </c>
      <c r="F2047" s="16"/>
      <c r="G2047" s="10"/>
    </row>
    <row r="2048" spans="1:7" x14ac:dyDescent="0.45">
      <c r="A2048" s="16">
        <v>4036</v>
      </c>
      <c r="B2048">
        <v>2</v>
      </c>
      <c r="C2048">
        <v>8501.6299999999992</v>
      </c>
      <c r="F2048" s="16"/>
      <c r="G2048" s="10"/>
    </row>
    <row r="2049" spans="1:7" x14ac:dyDescent="0.45">
      <c r="A2049" s="16">
        <v>4037</v>
      </c>
      <c r="B2049">
        <v>1</v>
      </c>
      <c r="C2049">
        <v>10209.75</v>
      </c>
      <c r="F2049" s="16"/>
      <c r="G2049" s="10"/>
    </row>
    <row r="2050" spans="1:7" x14ac:dyDescent="0.45">
      <c r="A2050" s="16">
        <v>4038</v>
      </c>
      <c r="B2050">
        <v>1</v>
      </c>
      <c r="C2050">
        <v>7637.56</v>
      </c>
      <c r="F2050" s="16"/>
      <c r="G2050" s="10"/>
    </row>
    <row r="2051" spans="1:7" x14ac:dyDescent="0.45">
      <c r="A2051" s="16">
        <v>4039</v>
      </c>
      <c r="B2051">
        <v>1</v>
      </c>
      <c r="C2051">
        <v>2860.14</v>
      </c>
      <c r="F2051" s="16"/>
      <c r="G2051" s="10"/>
    </row>
    <row r="2052" spans="1:7" x14ac:dyDescent="0.45">
      <c r="A2052" s="16">
        <v>4040</v>
      </c>
      <c r="B2052">
        <v>1</v>
      </c>
      <c r="C2052">
        <v>7614.88</v>
      </c>
      <c r="F2052" s="16"/>
      <c r="G2052" s="10"/>
    </row>
    <row r="2053" spans="1:7" x14ac:dyDescent="0.45">
      <c r="A2053" s="16">
        <v>4041</v>
      </c>
      <c r="B2053">
        <v>2</v>
      </c>
      <c r="C2053">
        <v>9333.6200000000008</v>
      </c>
      <c r="F2053" s="16"/>
      <c r="G2053" s="10"/>
    </row>
    <row r="2054" spans="1:7" x14ac:dyDescent="0.45">
      <c r="A2054" s="16">
        <v>4042</v>
      </c>
      <c r="B2054">
        <v>1</v>
      </c>
      <c r="C2054">
        <v>4658</v>
      </c>
      <c r="F2054" s="16"/>
      <c r="G2054" s="10"/>
    </row>
    <row r="2055" spans="1:7" x14ac:dyDescent="0.45">
      <c r="A2055" s="16">
        <v>4044</v>
      </c>
      <c r="B2055">
        <v>2</v>
      </c>
      <c r="C2055">
        <v>11540.57</v>
      </c>
      <c r="F2055" s="16"/>
      <c r="G2055" s="10"/>
    </row>
    <row r="2056" spans="1:7" x14ac:dyDescent="0.45">
      <c r="A2056" s="16">
        <v>4046</v>
      </c>
      <c r="B2056">
        <v>3</v>
      </c>
      <c r="C2056">
        <v>18117.09</v>
      </c>
      <c r="F2056" s="16"/>
      <c r="G2056" s="10"/>
    </row>
    <row r="2057" spans="1:7" x14ac:dyDescent="0.45">
      <c r="A2057" s="16">
        <v>4051</v>
      </c>
      <c r="B2057">
        <v>1</v>
      </c>
      <c r="C2057">
        <v>3772.44</v>
      </c>
      <c r="F2057" s="16"/>
      <c r="G2057" s="10"/>
    </row>
    <row r="2058" spans="1:7" x14ac:dyDescent="0.45">
      <c r="A2058" s="16">
        <v>4052</v>
      </c>
      <c r="B2058">
        <v>3</v>
      </c>
      <c r="C2058">
        <v>31969.78</v>
      </c>
      <c r="F2058" s="16"/>
      <c r="G2058" s="10"/>
    </row>
    <row r="2059" spans="1:7" x14ac:dyDescent="0.45">
      <c r="A2059" s="16">
        <v>4054</v>
      </c>
      <c r="B2059">
        <v>1</v>
      </c>
      <c r="C2059">
        <v>4738.0600000000004</v>
      </c>
      <c r="F2059" s="16"/>
      <c r="G2059" s="10"/>
    </row>
    <row r="2060" spans="1:7" x14ac:dyDescent="0.45">
      <c r="A2060" s="16">
        <v>4055</v>
      </c>
      <c r="B2060">
        <v>1</v>
      </c>
      <c r="C2060">
        <v>259.39999999999998</v>
      </c>
      <c r="F2060" s="16"/>
      <c r="G2060" s="10"/>
    </row>
    <row r="2061" spans="1:7" x14ac:dyDescent="0.45">
      <c r="A2061" s="16">
        <v>4056</v>
      </c>
      <c r="B2061">
        <v>1</v>
      </c>
      <c r="C2061">
        <v>2140.34</v>
      </c>
      <c r="F2061" s="16"/>
      <c r="G2061" s="10"/>
    </row>
    <row r="2062" spans="1:7" x14ac:dyDescent="0.45">
      <c r="A2062" s="16">
        <v>4057</v>
      </c>
      <c r="B2062">
        <v>2</v>
      </c>
      <c r="C2062">
        <v>6785.3</v>
      </c>
      <c r="F2062" s="16"/>
      <c r="G2062" s="10"/>
    </row>
    <row r="2063" spans="1:7" x14ac:dyDescent="0.45">
      <c r="A2063" s="16">
        <v>4060</v>
      </c>
      <c r="B2063">
        <v>1</v>
      </c>
      <c r="C2063">
        <v>2033.7</v>
      </c>
      <c r="F2063" s="16"/>
      <c r="G2063" s="10"/>
    </row>
    <row r="2064" spans="1:7" x14ac:dyDescent="0.45">
      <c r="A2064" s="16">
        <v>4061</v>
      </c>
      <c r="B2064">
        <v>1</v>
      </c>
      <c r="C2064">
        <v>1961.32</v>
      </c>
      <c r="F2064" s="16"/>
      <c r="G2064" s="10"/>
    </row>
    <row r="2065" spans="1:7" x14ac:dyDescent="0.45">
      <c r="A2065" s="16">
        <v>4062</v>
      </c>
      <c r="B2065">
        <v>1</v>
      </c>
      <c r="C2065">
        <v>8237.85</v>
      </c>
      <c r="F2065" s="16"/>
      <c r="G2065" s="10"/>
    </row>
    <row r="2066" spans="1:7" x14ac:dyDescent="0.45">
      <c r="A2066" s="16">
        <v>4064</v>
      </c>
      <c r="B2066">
        <v>1</v>
      </c>
      <c r="C2066">
        <v>2318.67</v>
      </c>
      <c r="F2066" s="16"/>
      <c r="G2066" s="10"/>
    </row>
    <row r="2067" spans="1:7" x14ac:dyDescent="0.45">
      <c r="A2067" s="16">
        <v>4065</v>
      </c>
      <c r="B2067">
        <v>2</v>
      </c>
      <c r="C2067">
        <v>21648.25</v>
      </c>
      <c r="F2067" s="16"/>
      <c r="G2067" s="10"/>
    </row>
    <row r="2068" spans="1:7" x14ac:dyDescent="0.45">
      <c r="A2068" s="16">
        <v>4066</v>
      </c>
      <c r="B2068">
        <v>1</v>
      </c>
      <c r="C2068">
        <v>13314.5</v>
      </c>
      <c r="F2068" s="16"/>
      <c r="G2068" s="10"/>
    </row>
    <row r="2069" spans="1:7" x14ac:dyDescent="0.45">
      <c r="A2069" s="16">
        <v>4067</v>
      </c>
      <c r="B2069">
        <v>2</v>
      </c>
      <c r="C2069">
        <v>12184.46</v>
      </c>
      <c r="F2069" s="16"/>
      <c r="G2069" s="10"/>
    </row>
    <row r="2070" spans="1:7" x14ac:dyDescent="0.45">
      <c r="A2070" s="16">
        <v>4071</v>
      </c>
      <c r="B2070">
        <v>1</v>
      </c>
      <c r="C2070">
        <v>2904.48</v>
      </c>
      <c r="F2070" s="16"/>
      <c r="G2070" s="10"/>
    </row>
    <row r="2071" spans="1:7" x14ac:dyDescent="0.45">
      <c r="A2071" s="16">
        <v>4072</v>
      </c>
      <c r="B2071">
        <v>6</v>
      </c>
      <c r="C2071">
        <v>19036.64</v>
      </c>
      <c r="F2071" s="16"/>
      <c r="G2071" s="10"/>
    </row>
    <row r="2072" spans="1:7" x14ac:dyDescent="0.45">
      <c r="A2072" s="16">
        <v>4073</v>
      </c>
      <c r="B2072">
        <v>1</v>
      </c>
      <c r="C2072">
        <v>15030</v>
      </c>
      <c r="F2072" s="16"/>
      <c r="G2072" s="10"/>
    </row>
    <row r="2073" spans="1:7" x14ac:dyDescent="0.45">
      <c r="A2073" s="16">
        <v>4074</v>
      </c>
      <c r="B2073">
        <v>1</v>
      </c>
      <c r="C2073">
        <v>2966.64</v>
      </c>
      <c r="F2073" s="16"/>
      <c r="G2073" s="10"/>
    </row>
    <row r="2074" spans="1:7" x14ac:dyDescent="0.45">
      <c r="A2074" s="16">
        <v>4075</v>
      </c>
      <c r="B2074">
        <v>2</v>
      </c>
      <c r="C2074">
        <v>24732.37</v>
      </c>
      <c r="F2074" s="16"/>
      <c r="G2074" s="10"/>
    </row>
    <row r="2075" spans="1:7" x14ac:dyDescent="0.45">
      <c r="A2075" s="16">
        <v>4078</v>
      </c>
      <c r="B2075">
        <v>1</v>
      </c>
      <c r="C2075">
        <v>4824.5600000000004</v>
      </c>
      <c r="F2075" s="16"/>
      <c r="G2075" s="10"/>
    </row>
    <row r="2076" spans="1:7" x14ac:dyDescent="0.45">
      <c r="A2076" s="16">
        <v>4080</v>
      </c>
      <c r="B2076">
        <v>1</v>
      </c>
      <c r="C2076">
        <v>4289.22</v>
      </c>
      <c r="F2076" s="16"/>
      <c r="G2076" s="10"/>
    </row>
    <row r="2077" spans="1:7" x14ac:dyDescent="0.45">
      <c r="A2077" s="16">
        <v>4081</v>
      </c>
      <c r="B2077">
        <v>4</v>
      </c>
      <c r="C2077">
        <v>33662.79</v>
      </c>
      <c r="F2077" s="16"/>
      <c r="G2077" s="10"/>
    </row>
    <row r="2078" spans="1:7" x14ac:dyDescent="0.45">
      <c r="A2078" s="16">
        <v>4082</v>
      </c>
      <c r="B2078">
        <v>1</v>
      </c>
      <c r="C2078">
        <v>2932.5</v>
      </c>
      <c r="F2078" s="16"/>
      <c r="G2078" s="10"/>
    </row>
    <row r="2079" spans="1:7" x14ac:dyDescent="0.45">
      <c r="A2079" s="16">
        <v>4083</v>
      </c>
      <c r="B2079">
        <v>6</v>
      </c>
      <c r="C2079">
        <v>43375.95</v>
      </c>
      <c r="F2079" s="16"/>
      <c r="G2079" s="10"/>
    </row>
    <row r="2080" spans="1:7" x14ac:dyDescent="0.45">
      <c r="A2080" s="16">
        <v>4084</v>
      </c>
      <c r="B2080">
        <v>1</v>
      </c>
      <c r="C2080">
        <v>4157.8900000000003</v>
      </c>
      <c r="F2080" s="16"/>
      <c r="G2080" s="10"/>
    </row>
    <row r="2081" spans="1:7" x14ac:dyDescent="0.45">
      <c r="A2081" s="16">
        <v>4085</v>
      </c>
      <c r="B2081">
        <v>1</v>
      </c>
      <c r="C2081">
        <v>963.95</v>
      </c>
      <c r="F2081" s="16"/>
      <c r="G2081" s="10"/>
    </row>
    <row r="2082" spans="1:7" x14ac:dyDescent="0.45">
      <c r="A2082" s="16">
        <v>4086</v>
      </c>
      <c r="B2082">
        <v>1</v>
      </c>
      <c r="C2082">
        <v>614.44000000000005</v>
      </c>
      <c r="F2082" s="16"/>
      <c r="G2082" s="10"/>
    </row>
    <row r="2083" spans="1:7" x14ac:dyDescent="0.45">
      <c r="A2083" s="16">
        <v>4088</v>
      </c>
      <c r="B2083">
        <v>2</v>
      </c>
      <c r="C2083">
        <v>8384.64</v>
      </c>
      <c r="F2083" s="16"/>
      <c r="G2083" s="10"/>
    </row>
    <row r="2084" spans="1:7" x14ac:dyDescent="0.45">
      <c r="A2084" s="16">
        <v>4089</v>
      </c>
      <c r="B2084">
        <v>1</v>
      </c>
      <c r="C2084">
        <v>13677.96</v>
      </c>
      <c r="F2084" s="16"/>
      <c r="G2084" s="10"/>
    </row>
    <row r="2085" spans="1:7" x14ac:dyDescent="0.45">
      <c r="A2085" s="16">
        <v>4091</v>
      </c>
      <c r="B2085">
        <v>1</v>
      </c>
      <c r="C2085">
        <v>201.6</v>
      </c>
      <c r="F2085" s="16"/>
      <c r="G2085" s="10"/>
    </row>
    <row r="2086" spans="1:7" x14ac:dyDescent="0.45">
      <c r="A2086" s="16">
        <v>4092</v>
      </c>
      <c r="B2086">
        <v>2</v>
      </c>
      <c r="C2086">
        <v>13298.58</v>
      </c>
      <c r="F2086" s="16"/>
      <c r="G2086" s="10"/>
    </row>
    <row r="2087" spans="1:7" x14ac:dyDescent="0.45">
      <c r="A2087" s="16">
        <v>4093</v>
      </c>
      <c r="B2087">
        <v>4</v>
      </c>
      <c r="C2087">
        <v>58494.62</v>
      </c>
      <c r="F2087" s="16"/>
      <c r="G2087" s="10"/>
    </row>
    <row r="2088" spans="1:7" x14ac:dyDescent="0.45">
      <c r="A2088" s="16">
        <v>4094</v>
      </c>
      <c r="B2088">
        <v>1</v>
      </c>
      <c r="C2088">
        <v>12186</v>
      </c>
      <c r="F2088" s="16"/>
      <c r="G2088" s="10"/>
    </row>
    <row r="2089" spans="1:7" x14ac:dyDescent="0.45">
      <c r="A2089" s="16">
        <v>4095</v>
      </c>
      <c r="B2089">
        <v>1</v>
      </c>
      <c r="C2089">
        <v>8618.16</v>
      </c>
      <c r="F2089" s="16"/>
      <c r="G2089" s="10"/>
    </row>
    <row r="2090" spans="1:7" x14ac:dyDescent="0.45">
      <c r="A2090" s="16">
        <v>4096</v>
      </c>
      <c r="B2090">
        <v>2</v>
      </c>
      <c r="C2090">
        <v>11870.6</v>
      </c>
      <c r="F2090" s="16"/>
      <c r="G2090" s="10"/>
    </row>
    <row r="2091" spans="1:7" x14ac:dyDescent="0.45">
      <c r="A2091" s="16">
        <v>4097</v>
      </c>
      <c r="B2091">
        <v>1</v>
      </c>
      <c r="C2091">
        <v>17469.650000000001</v>
      </c>
      <c r="F2091" s="16"/>
      <c r="G2091" s="10"/>
    </row>
    <row r="2092" spans="1:7" x14ac:dyDescent="0.45">
      <c r="A2092" s="16">
        <v>4099</v>
      </c>
      <c r="B2092">
        <v>1</v>
      </c>
      <c r="C2092">
        <v>2502.2199999999998</v>
      </c>
      <c r="F2092" s="16"/>
      <c r="G2092" s="10"/>
    </row>
    <row r="2093" spans="1:7" x14ac:dyDescent="0.45">
      <c r="A2093" s="16">
        <v>4103</v>
      </c>
      <c r="B2093">
        <v>1</v>
      </c>
      <c r="C2093">
        <v>6453.84</v>
      </c>
      <c r="F2093" s="16"/>
      <c r="G2093" s="10"/>
    </row>
    <row r="2094" spans="1:7" x14ac:dyDescent="0.45">
      <c r="A2094" s="16">
        <v>4104</v>
      </c>
      <c r="B2094">
        <v>3</v>
      </c>
      <c r="C2094">
        <v>45247.24</v>
      </c>
      <c r="F2094" s="16"/>
      <c r="G2094" s="10"/>
    </row>
    <row r="2095" spans="1:7" x14ac:dyDescent="0.45">
      <c r="A2095" s="16">
        <v>4108</v>
      </c>
      <c r="B2095">
        <v>1</v>
      </c>
      <c r="C2095">
        <v>4962.1400000000003</v>
      </c>
      <c r="F2095" s="16"/>
      <c r="G2095" s="10"/>
    </row>
    <row r="2096" spans="1:7" x14ac:dyDescent="0.45">
      <c r="A2096" s="16">
        <v>4109</v>
      </c>
      <c r="B2096">
        <v>3</v>
      </c>
      <c r="C2096">
        <v>33518.949999999997</v>
      </c>
      <c r="F2096" s="16"/>
      <c r="G2096" s="10"/>
    </row>
    <row r="2097" spans="1:7" x14ac:dyDescent="0.45">
      <c r="A2097" s="16">
        <v>4110</v>
      </c>
      <c r="B2097">
        <v>1</v>
      </c>
      <c r="C2097">
        <v>3582.51</v>
      </c>
      <c r="F2097" s="16"/>
      <c r="G2097" s="10"/>
    </row>
    <row r="2098" spans="1:7" x14ac:dyDescent="0.45">
      <c r="A2098" s="16">
        <v>4112</v>
      </c>
      <c r="B2098">
        <v>1</v>
      </c>
      <c r="C2098">
        <v>1823.61</v>
      </c>
      <c r="F2098" s="16"/>
      <c r="G2098" s="10"/>
    </row>
    <row r="2099" spans="1:7" x14ac:dyDescent="0.45">
      <c r="A2099" s="16">
        <v>4113</v>
      </c>
      <c r="B2099">
        <v>1</v>
      </c>
      <c r="C2099">
        <v>5108.76</v>
      </c>
      <c r="F2099" s="16"/>
      <c r="G2099" s="10"/>
    </row>
    <row r="2100" spans="1:7" x14ac:dyDescent="0.45">
      <c r="A2100" s="16">
        <v>4114</v>
      </c>
      <c r="B2100">
        <v>1</v>
      </c>
      <c r="C2100">
        <v>2689.32</v>
      </c>
      <c r="F2100" s="16"/>
      <c r="G2100" s="10"/>
    </row>
    <row r="2101" spans="1:7" x14ac:dyDescent="0.45">
      <c r="A2101" s="16">
        <v>4116</v>
      </c>
      <c r="B2101">
        <v>1</v>
      </c>
      <c r="C2101">
        <v>4556.88</v>
      </c>
      <c r="F2101" s="16"/>
      <c r="G2101" s="10"/>
    </row>
    <row r="2102" spans="1:7" x14ac:dyDescent="0.45">
      <c r="A2102" s="16">
        <v>4117</v>
      </c>
      <c r="B2102">
        <v>2</v>
      </c>
      <c r="C2102">
        <v>16958.189999999999</v>
      </c>
      <c r="F2102" s="16"/>
      <c r="G2102" s="10"/>
    </row>
    <row r="2103" spans="1:7" x14ac:dyDescent="0.45">
      <c r="A2103" s="16">
        <v>4118</v>
      </c>
      <c r="B2103">
        <v>2</v>
      </c>
      <c r="C2103">
        <v>6375.89</v>
      </c>
      <c r="F2103" s="16"/>
      <c r="G2103" s="10"/>
    </row>
    <row r="2104" spans="1:7" x14ac:dyDescent="0.45">
      <c r="A2104" s="16">
        <v>4119</v>
      </c>
      <c r="B2104">
        <v>1</v>
      </c>
      <c r="C2104">
        <v>2013.72</v>
      </c>
      <c r="F2104" s="16"/>
      <c r="G2104" s="10"/>
    </row>
    <row r="2105" spans="1:7" x14ac:dyDescent="0.45">
      <c r="A2105" s="16">
        <v>4121</v>
      </c>
      <c r="B2105">
        <v>1</v>
      </c>
      <c r="C2105">
        <v>5087.62</v>
      </c>
      <c r="F2105" s="16"/>
      <c r="G2105" s="10"/>
    </row>
    <row r="2106" spans="1:7" x14ac:dyDescent="0.45">
      <c r="A2106" s="16">
        <v>4122</v>
      </c>
      <c r="B2106">
        <v>1</v>
      </c>
      <c r="C2106">
        <v>14755.71</v>
      </c>
      <c r="F2106" s="16"/>
      <c r="G2106" s="10"/>
    </row>
    <row r="2107" spans="1:7" x14ac:dyDescent="0.45">
      <c r="A2107" s="16">
        <v>4123</v>
      </c>
      <c r="B2107">
        <v>1</v>
      </c>
      <c r="C2107">
        <v>17167.68</v>
      </c>
      <c r="F2107" s="16"/>
      <c r="G2107" s="10"/>
    </row>
    <row r="2108" spans="1:7" x14ac:dyDescent="0.45">
      <c r="A2108" s="16">
        <v>4124</v>
      </c>
      <c r="B2108">
        <v>3</v>
      </c>
      <c r="C2108">
        <v>25764.36</v>
      </c>
      <c r="F2108" s="16"/>
      <c r="G2108" s="10"/>
    </row>
    <row r="2109" spans="1:7" x14ac:dyDescent="0.45">
      <c r="A2109" s="16">
        <v>4126</v>
      </c>
      <c r="B2109">
        <v>1</v>
      </c>
      <c r="C2109">
        <v>3932.24</v>
      </c>
      <c r="F2109" s="16"/>
      <c r="G2109" s="10"/>
    </row>
    <row r="2110" spans="1:7" x14ac:dyDescent="0.45">
      <c r="A2110" s="16">
        <v>4127</v>
      </c>
      <c r="B2110">
        <v>1</v>
      </c>
      <c r="C2110">
        <v>9461.7800000000007</v>
      </c>
      <c r="F2110" s="16"/>
      <c r="G2110" s="10"/>
    </row>
    <row r="2111" spans="1:7" x14ac:dyDescent="0.45">
      <c r="A2111" s="16">
        <v>4129</v>
      </c>
      <c r="B2111">
        <v>4</v>
      </c>
      <c r="C2111">
        <v>26637.9</v>
      </c>
      <c r="F2111" s="16"/>
      <c r="G2111" s="10"/>
    </row>
    <row r="2112" spans="1:7" x14ac:dyDescent="0.45">
      <c r="A2112" s="16">
        <v>4130</v>
      </c>
      <c r="B2112">
        <v>1</v>
      </c>
      <c r="C2112">
        <v>2531.1</v>
      </c>
      <c r="F2112" s="16"/>
      <c r="G2112" s="10"/>
    </row>
    <row r="2113" spans="1:7" x14ac:dyDescent="0.45">
      <c r="A2113" s="16">
        <v>4131</v>
      </c>
      <c r="B2113">
        <v>1</v>
      </c>
      <c r="C2113">
        <v>24921</v>
      </c>
      <c r="F2113" s="16"/>
      <c r="G2113" s="10"/>
    </row>
    <row r="2114" spans="1:7" x14ac:dyDescent="0.45">
      <c r="A2114" s="16">
        <v>4133</v>
      </c>
      <c r="B2114">
        <v>2</v>
      </c>
      <c r="C2114">
        <v>19135.89</v>
      </c>
      <c r="F2114" s="16"/>
      <c r="G2114" s="10"/>
    </row>
    <row r="2115" spans="1:7" x14ac:dyDescent="0.45">
      <c r="A2115" s="16">
        <v>4134</v>
      </c>
      <c r="B2115">
        <v>1</v>
      </c>
      <c r="C2115">
        <v>3041.82</v>
      </c>
      <c r="F2115" s="16"/>
      <c r="G2115" s="10"/>
    </row>
    <row r="2116" spans="1:7" x14ac:dyDescent="0.45">
      <c r="A2116" s="16">
        <v>4135</v>
      </c>
      <c r="B2116">
        <v>1</v>
      </c>
      <c r="C2116">
        <v>7864.08</v>
      </c>
      <c r="F2116" s="16"/>
      <c r="G2116" s="10"/>
    </row>
    <row r="2117" spans="1:7" x14ac:dyDescent="0.45">
      <c r="A2117" s="16">
        <v>4136</v>
      </c>
      <c r="B2117">
        <v>1</v>
      </c>
      <c r="C2117">
        <v>1684.23</v>
      </c>
      <c r="F2117" s="16"/>
      <c r="G2117" s="10"/>
    </row>
    <row r="2118" spans="1:7" x14ac:dyDescent="0.45">
      <c r="A2118" s="16">
        <v>4137</v>
      </c>
      <c r="B2118">
        <v>1</v>
      </c>
      <c r="C2118">
        <v>6236.04</v>
      </c>
      <c r="F2118" s="16"/>
      <c r="G2118" s="10"/>
    </row>
    <row r="2119" spans="1:7" x14ac:dyDescent="0.45">
      <c r="A2119" s="16">
        <v>4138</v>
      </c>
      <c r="B2119">
        <v>3</v>
      </c>
      <c r="C2119">
        <v>27268.2</v>
      </c>
      <c r="F2119" s="16"/>
      <c r="G2119" s="10"/>
    </row>
    <row r="2120" spans="1:7" x14ac:dyDescent="0.45">
      <c r="A2120" s="16">
        <v>4139</v>
      </c>
      <c r="B2120">
        <v>1</v>
      </c>
      <c r="C2120">
        <v>5330.96</v>
      </c>
      <c r="F2120" s="16"/>
      <c r="G2120" s="10"/>
    </row>
    <row r="2121" spans="1:7" x14ac:dyDescent="0.45">
      <c r="A2121" s="16">
        <v>4140</v>
      </c>
      <c r="B2121">
        <v>1</v>
      </c>
      <c r="C2121">
        <v>2387.87</v>
      </c>
      <c r="F2121" s="16"/>
      <c r="G2121" s="10"/>
    </row>
    <row r="2122" spans="1:7" x14ac:dyDescent="0.45">
      <c r="A2122" s="16">
        <v>4141</v>
      </c>
      <c r="B2122">
        <v>1</v>
      </c>
      <c r="C2122">
        <v>3882.8</v>
      </c>
      <c r="F2122" s="16"/>
      <c r="G2122" s="10"/>
    </row>
    <row r="2123" spans="1:7" x14ac:dyDescent="0.45">
      <c r="A2123" s="16">
        <v>4144</v>
      </c>
      <c r="B2123">
        <v>3</v>
      </c>
      <c r="C2123">
        <v>23857.21</v>
      </c>
      <c r="F2123" s="16"/>
      <c r="G2123" s="10"/>
    </row>
    <row r="2124" spans="1:7" x14ac:dyDescent="0.45">
      <c r="A2124" s="16">
        <v>4145</v>
      </c>
      <c r="B2124">
        <v>1</v>
      </c>
      <c r="C2124">
        <v>7694.31</v>
      </c>
      <c r="F2124" s="16"/>
      <c r="G2124" s="10"/>
    </row>
    <row r="2125" spans="1:7" x14ac:dyDescent="0.45">
      <c r="A2125" s="16">
        <v>4146</v>
      </c>
      <c r="B2125">
        <v>1</v>
      </c>
      <c r="C2125">
        <v>3736.91</v>
      </c>
      <c r="F2125" s="16"/>
      <c r="G2125" s="10"/>
    </row>
    <row r="2126" spans="1:7" x14ac:dyDescent="0.45">
      <c r="A2126" s="16">
        <v>4147</v>
      </c>
      <c r="B2126">
        <v>1</v>
      </c>
      <c r="C2126">
        <v>3702.06</v>
      </c>
      <c r="F2126" s="16"/>
      <c r="G2126" s="10"/>
    </row>
    <row r="2127" spans="1:7" x14ac:dyDescent="0.45">
      <c r="A2127" s="16">
        <v>4148</v>
      </c>
      <c r="B2127">
        <v>4</v>
      </c>
      <c r="C2127">
        <v>23809.84</v>
      </c>
      <c r="F2127" s="16"/>
      <c r="G2127" s="10"/>
    </row>
    <row r="2128" spans="1:7" x14ac:dyDescent="0.45">
      <c r="A2128" s="16">
        <v>4149</v>
      </c>
      <c r="B2128">
        <v>1</v>
      </c>
      <c r="C2128">
        <v>460.36</v>
      </c>
      <c r="F2128" s="16"/>
      <c r="G2128" s="10"/>
    </row>
    <row r="2129" spans="1:7" x14ac:dyDescent="0.45">
      <c r="A2129" s="16">
        <v>4150</v>
      </c>
      <c r="B2129">
        <v>1</v>
      </c>
      <c r="C2129">
        <v>4953.3500000000004</v>
      </c>
      <c r="F2129" s="16"/>
      <c r="G2129" s="10"/>
    </row>
    <row r="2130" spans="1:7" x14ac:dyDescent="0.45">
      <c r="A2130" s="16">
        <v>4151</v>
      </c>
      <c r="B2130">
        <v>1</v>
      </c>
      <c r="C2130">
        <v>4032.04</v>
      </c>
      <c r="F2130" s="16"/>
      <c r="G2130" s="10"/>
    </row>
    <row r="2131" spans="1:7" x14ac:dyDescent="0.45">
      <c r="A2131" s="16">
        <v>4152</v>
      </c>
      <c r="B2131">
        <v>1</v>
      </c>
      <c r="C2131">
        <v>7754.28</v>
      </c>
      <c r="F2131" s="16"/>
      <c r="G2131" s="10"/>
    </row>
    <row r="2132" spans="1:7" x14ac:dyDescent="0.45">
      <c r="A2132" s="16">
        <v>4153</v>
      </c>
      <c r="B2132">
        <v>1</v>
      </c>
      <c r="C2132">
        <v>6090.78</v>
      </c>
      <c r="F2132" s="16"/>
      <c r="G2132" s="10"/>
    </row>
    <row r="2133" spans="1:7" x14ac:dyDescent="0.45">
      <c r="A2133" s="16">
        <v>4155</v>
      </c>
      <c r="B2133">
        <v>4</v>
      </c>
      <c r="C2133">
        <v>50828.99</v>
      </c>
      <c r="F2133" s="16"/>
      <c r="G2133" s="10"/>
    </row>
    <row r="2134" spans="1:7" x14ac:dyDescent="0.45">
      <c r="A2134" s="16">
        <v>4156</v>
      </c>
      <c r="B2134">
        <v>1</v>
      </c>
      <c r="C2134">
        <v>1094.1600000000001</v>
      </c>
      <c r="F2134" s="16"/>
      <c r="G2134" s="10"/>
    </row>
    <row r="2135" spans="1:7" x14ac:dyDescent="0.45">
      <c r="A2135" s="16">
        <v>4157</v>
      </c>
      <c r="B2135">
        <v>3</v>
      </c>
      <c r="C2135">
        <v>12475.89</v>
      </c>
      <c r="F2135" s="16"/>
      <c r="G2135" s="10"/>
    </row>
    <row r="2136" spans="1:7" x14ac:dyDescent="0.45">
      <c r="A2136" s="16">
        <v>4158</v>
      </c>
      <c r="B2136">
        <v>1</v>
      </c>
      <c r="C2136">
        <v>110.1</v>
      </c>
      <c r="F2136" s="16"/>
      <c r="G2136" s="10"/>
    </row>
    <row r="2137" spans="1:7" x14ac:dyDescent="0.45">
      <c r="A2137" s="16">
        <v>4159</v>
      </c>
      <c r="B2137">
        <v>2</v>
      </c>
      <c r="C2137">
        <v>7612.11</v>
      </c>
      <c r="F2137" s="16"/>
      <c r="G2137" s="10"/>
    </row>
    <row r="2138" spans="1:7" x14ac:dyDescent="0.45">
      <c r="A2138" s="16">
        <v>4160</v>
      </c>
      <c r="B2138">
        <v>1</v>
      </c>
      <c r="C2138">
        <v>5882.28</v>
      </c>
      <c r="F2138" s="16"/>
      <c r="G2138" s="10"/>
    </row>
    <row r="2139" spans="1:7" x14ac:dyDescent="0.45">
      <c r="A2139" s="16">
        <v>4161</v>
      </c>
      <c r="B2139">
        <v>2</v>
      </c>
      <c r="C2139">
        <v>4007.6</v>
      </c>
      <c r="F2139" s="16"/>
      <c r="G2139" s="10"/>
    </row>
    <row r="2140" spans="1:7" x14ac:dyDescent="0.45">
      <c r="A2140" s="16">
        <v>4162</v>
      </c>
      <c r="B2140">
        <v>2</v>
      </c>
      <c r="C2140">
        <v>35944.080000000002</v>
      </c>
      <c r="F2140" s="16"/>
      <c r="G2140" s="10"/>
    </row>
    <row r="2141" spans="1:7" x14ac:dyDescent="0.45">
      <c r="A2141" s="16">
        <v>4163</v>
      </c>
      <c r="B2141">
        <v>1</v>
      </c>
      <c r="C2141">
        <v>21218.15</v>
      </c>
      <c r="F2141" s="16"/>
      <c r="G2141" s="10"/>
    </row>
    <row r="2142" spans="1:7" x14ac:dyDescent="0.45">
      <c r="A2142" s="16">
        <v>4164</v>
      </c>
      <c r="B2142">
        <v>3</v>
      </c>
      <c r="C2142">
        <v>30811.72</v>
      </c>
      <c r="F2142" s="16"/>
      <c r="G2142" s="10"/>
    </row>
    <row r="2143" spans="1:7" x14ac:dyDescent="0.45">
      <c r="A2143" s="16">
        <v>4167</v>
      </c>
      <c r="B2143">
        <v>2</v>
      </c>
      <c r="C2143">
        <v>8371.14</v>
      </c>
      <c r="F2143" s="16"/>
      <c r="G2143" s="10"/>
    </row>
    <row r="2144" spans="1:7" x14ac:dyDescent="0.45">
      <c r="A2144" s="16">
        <v>4168</v>
      </c>
      <c r="B2144">
        <v>1</v>
      </c>
      <c r="C2144">
        <v>4571.76</v>
      </c>
      <c r="F2144" s="16"/>
      <c r="G2144" s="10"/>
    </row>
    <row r="2145" spans="1:7" x14ac:dyDescent="0.45">
      <c r="A2145" s="16">
        <v>4170</v>
      </c>
      <c r="B2145">
        <v>4</v>
      </c>
      <c r="C2145">
        <v>20766.7</v>
      </c>
      <c r="F2145" s="16"/>
      <c r="G2145" s="10"/>
    </row>
    <row r="2146" spans="1:7" x14ac:dyDescent="0.45">
      <c r="A2146" s="16">
        <v>4171</v>
      </c>
      <c r="B2146">
        <v>1</v>
      </c>
      <c r="C2146">
        <v>11794.28</v>
      </c>
      <c r="F2146" s="16"/>
      <c r="G2146" s="10"/>
    </row>
    <row r="2147" spans="1:7" x14ac:dyDescent="0.45">
      <c r="A2147" s="16">
        <v>4172</v>
      </c>
      <c r="B2147">
        <v>1</v>
      </c>
      <c r="C2147">
        <v>12484.2</v>
      </c>
      <c r="F2147" s="16"/>
      <c r="G2147" s="10"/>
    </row>
    <row r="2148" spans="1:7" x14ac:dyDescent="0.45">
      <c r="A2148" s="16">
        <v>4173</v>
      </c>
      <c r="B2148">
        <v>2</v>
      </c>
      <c r="C2148">
        <v>24005.01</v>
      </c>
      <c r="F2148" s="16"/>
      <c r="G2148" s="10"/>
    </row>
    <row r="2149" spans="1:7" x14ac:dyDescent="0.45">
      <c r="A2149" s="16">
        <v>4174</v>
      </c>
      <c r="B2149">
        <v>3</v>
      </c>
      <c r="C2149">
        <v>14908.51</v>
      </c>
      <c r="F2149" s="16"/>
      <c r="G2149" s="10"/>
    </row>
    <row r="2150" spans="1:7" x14ac:dyDescent="0.45">
      <c r="A2150" s="16">
        <v>4175</v>
      </c>
      <c r="B2150">
        <v>2</v>
      </c>
      <c r="C2150">
        <v>27969.57</v>
      </c>
      <c r="F2150" s="16"/>
      <c r="G2150" s="10"/>
    </row>
    <row r="2151" spans="1:7" x14ac:dyDescent="0.45">
      <c r="A2151" s="16">
        <v>4176</v>
      </c>
      <c r="B2151">
        <v>2</v>
      </c>
      <c r="C2151">
        <v>8397.23</v>
      </c>
      <c r="F2151" s="16"/>
      <c r="G2151" s="10"/>
    </row>
    <row r="2152" spans="1:7" x14ac:dyDescent="0.45">
      <c r="A2152" s="16">
        <v>4177</v>
      </c>
      <c r="B2152">
        <v>3</v>
      </c>
      <c r="C2152">
        <v>32791.22</v>
      </c>
      <c r="F2152" s="16"/>
      <c r="G2152" s="10"/>
    </row>
    <row r="2153" spans="1:7" x14ac:dyDescent="0.45">
      <c r="A2153" s="16">
        <v>4178</v>
      </c>
      <c r="B2153">
        <v>2</v>
      </c>
      <c r="C2153">
        <v>10980.86</v>
      </c>
      <c r="F2153" s="16"/>
      <c r="G2153" s="10"/>
    </row>
    <row r="2154" spans="1:7" x14ac:dyDescent="0.45">
      <c r="A2154" s="16">
        <v>4179</v>
      </c>
      <c r="B2154">
        <v>2</v>
      </c>
      <c r="C2154">
        <v>14084.97</v>
      </c>
      <c r="F2154" s="16"/>
      <c r="G2154" s="10"/>
    </row>
    <row r="2155" spans="1:7" x14ac:dyDescent="0.45">
      <c r="A2155" s="16">
        <v>4180</v>
      </c>
      <c r="B2155">
        <v>1</v>
      </c>
      <c r="C2155">
        <v>6782.12</v>
      </c>
      <c r="F2155" s="16"/>
      <c r="G2155" s="10"/>
    </row>
    <row r="2156" spans="1:7" x14ac:dyDescent="0.45">
      <c r="A2156" s="16">
        <v>4182</v>
      </c>
      <c r="B2156">
        <v>1</v>
      </c>
      <c r="C2156">
        <v>15414.6</v>
      </c>
      <c r="F2156" s="16"/>
      <c r="G2156" s="10"/>
    </row>
    <row r="2157" spans="1:7" x14ac:dyDescent="0.45">
      <c r="A2157" s="16">
        <v>4183</v>
      </c>
      <c r="B2157">
        <v>3</v>
      </c>
      <c r="C2157">
        <v>37545.75</v>
      </c>
      <c r="F2157" s="16"/>
      <c r="G2157" s="10"/>
    </row>
    <row r="2158" spans="1:7" x14ac:dyDescent="0.45">
      <c r="A2158" s="16">
        <v>4185</v>
      </c>
      <c r="B2158">
        <v>3</v>
      </c>
      <c r="C2158">
        <v>19217.009999999998</v>
      </c>
      <c r="F2158" s="16"/>
      <c r="G2158" s="10"/>
    </row>
    <row r="2159" spans="1:7" x14ac:dyDescent="0.45">
      <c r="A2159" s="16">
        <v>4186</v>
      </c>
      <c r="B2159">
        <v>2</v>
      </c>
      <c r="C2159">
        <v>21927.61</v>
      </c>
      <c r="F2159" s="16"/>
      <c r="G2159" s="10"/>
    </row>
    <row r="2160" spans="1:7" x14ac:dyDescent="0.45">
      <c r="A2160" s="16">
        <v>4188</v>
      </c>
      <c r="B2160">
        <v>1</v>
      </c>
      <c r="C2160">
        <v>6781.76</v>
      </c>
      <c r="F2160" s="16"/>
      <c r="G2160" s="10"/>
    </row>
    <row r="2161" spans="1:7" x14ac:dyDescent="0.45">
      <c r="A2161" s="16">
        <v>4190</v>
      </c>
      <c r="B2161">
        <v>1</v>
      </c>
      <c r="C2161">
        <v>8626.5300000000007</v>
      </c>
      <c r="F2161" s="16"/>
      <c r="G2161" s="10"/>
    </row>
    <row r="2162" spans="1:7" x14ac:dyDescent="0.45">
      <c r="A2162" s="16">
        <v>4191</v>
      </c>
      <c r="B2162">
        <v>2</v>
      </c>
      <c r="C2162">
        <v>16082.87</v>
      </c>
      <c r="F2162" s="16"/>
      <c r="G2162" s="10"/>
    </row>
    <row r="2163" spans="1:7" x14ac:dyDescent="0.45">
      <c r="A2163" s="16">
        <v>4192</v>
      </c>
      <c r="B2163">
        <v>2</v>
      </c>
      <c r="C2163">
        <v>24436.21</v>
      </c>
      <c r="F2163" s="16"/>
      <c r="G2163" s="10"/>
    </row>
    <row r="2164" spans="1:7" x14ac:dyDescent="0.45">
      <c r="A2164" s="16">
        <v>4195</v>
      </c>
      <c r="B2164">
        <v>1</v>
      </c>
      <c r="C2164">
        <v>12844.86</v>
      </c>
      <c r="F2164" s="16"/>
      <c r="G2164" s="10"/>
    </row>
    <row r="2165" spans="1:7" x14ac:dyDescent="0.45">
      <c r="A2165" s="16">
        <v>4196</v>
      </c>
      <c r="B2165">
        <v>2</v>
      </c>
      <c r="C2165">
        <v>16777.88</v>
      </c>
      <c r="F2165" s="16"/>
      <c r="G2165" s="10"/>
    </row>
    <row r="2166" spans="1:7" x14ac:dyDescent="0.45">
      <c r="A2166" s="16">
        <v>4197</v>
      </c>
      <c r="B2166">
        <v>3</v>
      </c>
      <c r="C2166">
        <v>23972.97</v>
      </c>
      <c r="F2166" s="16"/>
      <c r="G2166" s="10"/>
    </row>
    <row r="2167" spans="1:7" x14ac:dyDescent="0.45">
      <c r="A2167" s="16">
        <v>4198</v>
      </c>
      <c r="B2167">
        <v>1</v>
      </c>
      <c r="C2167">
        <v>8471.2199999999993</v>
      </c>
      <c r="F2167" s="16"/>
      <c r="G2167" s="10"/>
    </row>
    <row r="2168" spans="1:7" x14ac:dyDescent="0.45">
      <c r="A2168" s="16">
        <v>4199</v>
      </c>
      <c r="B2168">
        <v>3</v>
      </c>
      <c r="C2168">
        <v>24875.97</v>
      </c>
      <c r="F2168" s="16"/>
      <c r="G2168" s="10"/>
    </row>
    <row r="2169" spans="1:7" x14ac:dyDescent="0.45">
      <c r="A2169" s="16">
        <v>4200</v>
      </c>
      <c r="B2169">
        <v>1</v>
      </c>
      <c r="C2169">
        <v>3576.82</v>
      </c>
      <c r="F2169" s="16"/>
      <c r="G2169" s="10"/>
    </row>
    <row r="2170" spans="1:7" x14ac:dyDescent="0.45">
      <c r="A2170" s="16">
        <v>4201</v>
      </c>
      <c r="B2170">
        <v>4</v>
      </c>
      <c r="C2170">
        <v>43736.77</v>
      </c>
      <c r="F2170" s="16"/>
      <c r="G2170" s="10"/>
    </row>
    <row r="2171" spans="1:7" x14ac:dyDescent="0.45">
      <c r="A2171" s="16">
        <v>4202</v>
      </c>
      <c r="B2171">
        <v>1</v>
      </c>
      <c r="C2171">
        <v>4381.88</v>
      </c>
      <c r="F2171" s="16"/>
      <c r="G2171" s="10"/>
    </row>
    <row r="2172" spans="1:7" x14ac:dyDescent="0.45">
      <c r="A2172" s="16">
        <v>4203</v>
      </c>
      <c r="B2172">
        <v>2</v>
      </c>
      <c r="C2172">
        <v>13561.8</v>
      </c>
      <c r="F2172" s="16"/>
      <c r="G2172" s="10"/>
    </row>
    <row r="2173" spans="1:7" x14ac:dyDescent="0.45">
      <c r="A2173" s="16">
        <v>4206</v>
      </c>
      <c r="B2173">
        <v>1</v>
      </c>
      <c r="C2173">
        <v>7806.12</v>
      </c>
      <c r="F2173" s="16"/>
      <c r="G2173" s="10"/>
    </row>
    <row r="2174" spans="1:7" x14ac:dyDescent="0.45">
      <c r="A2174" s="16">
        <v>4209</v>
      </c>
      <c r="B2174">
        <v>1</v>
      </c>
      <c r="C2174">
        <v>5149.54</v>
      </c>
      <c r="F2174" s="16"/>
      <c r="G2174" s="10"/>
    </row>
    <row r="2175" spans="1:7" x14ac:dyDescent="0.45">
      <c r="A2175" s="16">
        <v>4211</v>
      </c>
      <c r="B2175">
        <v>1</v>
      </c>
      <c r="C2175">
        <v>19480.05</v>
      </c>
      <c r="F2175" s="16"/>
      <c r="G2175" s="10"/>
    </row>
    <row r="2176" spans="1:7" x14ac:dyDescent="0.45">
      <c r="A2176" s="16">
        <v>4212</v>
      </c>
      <c r="B2176">
        <v>1</v>
      </c>
      <c r="C2176">
        <v>13621.64</v>
      </c>
      <c r="F2176" s="16"/>
      <c r="G2176" s="10"/>
    </row>
    <row r="2177" spans="1:7" x14ac:dyDescent="0.45">
      <c r="A2177" s="16">
        <v>4215</v>
      </c>
      <c r="B2177">
        <v>2</v>
      </c>
      <c r="C2177">
        <v>5815.82</v>
      </c>
      <c r="F2177" s="16"/>
      <c r="G2177" s="10"/>
    </row>
    <row r="2178" spans="1:7" x14ac:dyDescent="0.45">
      <c r="A2178" s="16">
        <v>4216</v>
      </c>
      <c r="B2178">
        <v>4</v>
      </c>
      <c r="C2178">
        <v>24605.21</v>
      </c>
      <c r="F2178" s="16"/>
      <c r="G2178" s="10"/>
    </row>
    <row r="2179" spans="1:7" x14ac:dyDescent="0.45">
      <c r="A2179" s="16">
        <v>4217</v>
      </c>
      <c r="B2179">
        <v>1</v>
      </c>
      <c r="C2179">
        <v>5244.16</v>
      </c>
      <c r="F2179" s="16"/>
      <c r="G2179" s="10"/>
    </row>
    <row r="2180" spans="1:7" x14ac:dyDescent="0.45">
      <c r="A2180" s="16">
        <v>4218</v>
      </c>
      <c r="B2180">
        <v>1</v>
      </c>
      <c r="C2180">
        <v>5183.28</v>
      </c>
      <c r="F2180" s="16"/>
      <c r="G2180" s="10"/>
    </row>
    <row r="2181" spans="1:7" x14ac:dyDescent="0.45">
      <c r="A2181" s="16">
        <v>4219</v>
      </c>
      <c r="B2181">
        <v>1</v>
      </c>
      <c r="C2181">
        <v>3452.22</v>
      </c>
      <c r="F2181" s="16"/>
      <c r="G2181" s="10"/>
    </row>
    <row r="2182" spans="1:7" x14ac:dyDescent="0.45">
      <c r="A2182" s="16">
        <v>4220</v>
      </c>
      <c r="B2182">
        <v>1</v>
      </c>
      <c r="C2182">
        <v>14817.48</v>
      </c>
      <c r="F2182" s="16"/>
      <c r="G2182" s="10"/>
    </row>
    <row r="2183" spans="1:7" x14ac:dyDescent="0.45">
      <c r="A2183" s="16">
        <v>4223</v>
      </c>
      <c r="B2183">
        <v>1</v>
      </c>
      <c r="C2183">
        <v>362.19</v>
      </c>
      <c r="F2183" s="16"/>
      <c r="G2183" s="10"/>
    </row>
    <row r="2184" spans="1:7" x14ac:dyDescent="0.45">
      <c r="A2184" s="16">
        <v>4224</v>
      </c>
      <c r="B2184">
        <v>1</v>
      </c>
      <c r="C2184">
        <v>10607.1</v>
      </c>
      <c r="F2184" s="16"/>
      <c r="G2184" s="10"/>
    </row>
    <row r="2185" spans="1:7" x14ac:dyDescent="0.45">
      <c r="A2185" s="16">
        <v>4225</v>
      </c>
      <c r="B2185">
        <v>2</v>
      </c>
      <c r="C2185">
        <v>20783.48</v>
      </c>
      <c r="F2185" s="16"/>
      <c r="G2185" s="10"/>
    </row>
    <row r="2186" spans="1:7" x14ac:dyDescent="0.45">
      <c r="A2186" s="16">
        <v>4226</v>
      </c>
      <c r="B2186">
        <v>1</v>
      </c>
      <c r="C2186">
        <v>3321.12</v>
      </c>
      <c r="F2186" s="16"/>
      <c r="G2186" s="10"/>
    </row>
    <row r="2187" spans="1:7" x14ac:dyDescent="0.45">
      <c r="A2187" s="16">
        <v>4227</v>
      </c>
      <c r="B2187">
        <v>2</v>
      </c>
      <c r="C2187">
        <v>27980.400000000001</v>
      </c>
      <c r="F2187" s="16"/>
      <c r="G2187" s="10"/>
    </row>
    <row r="2188" spans="1:7" x14ac:dyDescent="0.45">
      <c r="A2188" s="16">
        <v>4228</v>
      </c>
      <c r="B2188">
        <v>2</v>
      </c>
      <c r="C2188">
        <v>6033.98</v>
      </c>
      <c r="F2188" s="16"/>
      <c r="G2188" s="10"/>
    </row>
    <row r="2189" spans="1:7" x14ac:dyDescent="0.45">
      <c r="A2189" s="16">
        <v>4229</v>
      </c>
      <c r="B2189">
        <v>2</v>
      </c>
      <c r="C2189">
        <v>11639.6</v>
      </c>
      <c r="F2189" s="16"/>
      <c r="G2189" s="10"/>
    </row>
    <row r="2190" spans="1:7" x14ac:dyDescent="0.45">
      <c r="A2190" s="16">
        <v>4230</v>
      </c>
      <c r="B2190">
        <v>1</v>
      </c>
      <c r="C2190">
        <v>3866.91</v>
      </c>
      <c r="F2190" s="16"/>
      <c r="G2190" s="10"/>
    </row>
    <row r="2191" spans="1:7" x14ac:dyDescent="0.45">
      <c r="A2191" s="16">
        <v>4231</v>
      </c>
      <c r="B2191">
        <v>2</v>
      </c>
      <c r="C2191">
        <v>14571.57</v>
      </c>
      <c r="F2191" s="16"/>
      <c r="G2191" s="10"/>
    </row>
    <row r="2192" spans="1:7" x14ac:dyDescent="0.45">
      <c r="A2192" s="16">
        <v>4232</v>
      </c>
      <c r="B2192">
        <v>1</v>
      </c>
      <c r="C2192">
        <v>9578.56</v>
      </c>
      <c r="F2192" s="16"/>
      <c r="G2192" s="10"/>
    </row>
    <row r="2193" spans="1:7" x14ac:dyDescent="0.45">
      <c r="A2193" s="16">
        <v>4235</v>
      </c>
      <c r="B2193">
        <v>2</v>
      </c>
      <c r="C2193">
        <v>15161.57</v>
      </c>
      <c r="F2193" s="16"/>
      <c r="G2193" s="10"/>
    </row>
    <row r="2194" spans="1:7" x14ac:dyDescent="0.45">
      <c r="A2194" s="16">
        <v>4236</v>
      </c>
      <c r="B2194">
        <v>1</v>
      </c>
      <c r="C2194">
        <v>1527.5</v>
      </c>
      <c r="F2194" s="16"/>
      <c r="G2194" s="10"/>
    </row>
    <row r="2195" spans="1:7" x14ac:dyDescent="0.45">
      <c r="A2195" s="16">
        <v>4237</v>
      </c>
      <c r="B2195">
        <v>3</v>
      </c>
      <c r="C2195">
        <v>26418.83</v>
      </c>
      <c r="F2195" s="16"/>
      <c r="G2195" s="10"/>
    </row>
    <row r="2196" spans="1:7" x14ac:dyDescent="0.45">
      <c r="A2196" s="16">
        <v>4238</v>
      </c>
      <c r="B2196">
        <v>1</v>
      </c>
      <c r="C2196">
        <v>8632.7099999999991</v>
      </c>
      <c r="F2196" s="16"/>
      <c r="G2196" s="10"/>
    </row>
    <row r="2197" spans="1:7" x14ac:dyDescent="0.45">
      <c r="A2197" s="16">
        <v>4239</v>
      </c>
      <c r="B2197">
        <v>3</v>
      </c>
      <c r="C2197">
        <v>7822.56</v>
      </c>
      <c r="F2197" s="16"/>
      <c r="G2197" s="10"/>
    </row>
    <row r="2198" spans="1:7" x14ac:dyDescent="0.45">
      <c r="A2198" s="16">
        <v>4240</v>
      </c>
      <c r="B2198">
        <v>3</v>
      </c>
      <c r="C2198">
        <v>15426.69</v>
      </c>
      <c r="F2198" s="16"/>
      <c r="G2198" s="10"/>
    </row>
    <row r="2199" spans="1:7" x14ac:dyDescent="0.45">
      <c r="A2199" s="16">
        <v>4241</v>
      </c>
      <c r="B2199">
        <v>2</v>
      </c>
      <c r="C2199">
        <v>17963.21</v>
      </c>
      <c r="F2199" s="16"/>
      <c r="G2199" s="10"/>
    </row>
    <row r="2200" spans="1:7" x14ac:dyDescent="0.45">
      <c r="A2200" s="16">
        <v>4242</v>
      </c>
      <c r="B2200">
        <v>1</v>
      </c>
      <c r="C2200">
        <v>12253.5</v>
      </c>
      <c r="F2200" s="16"/>
      <c r="G2200" s="10"/>
    </row>
    <row r="2201" spans="1:7" x14ac:dyDescent="0.45">
      <c r="A2201" s="16">
        <v>4243</v>
      </c>
      <c r="B2201">
        <v>3</v>
      </c>
      <c r="C2201">
        <v>23033.599999999999</v>
      </c>
      <c r="F2201" s="16"/>
      <c r="G2201" s="10"/>
    </row>
    <row r="2202" spans="1:7" x14ac:dyDescent="0.45">
      <c r="A2202" s="16">
        <v>4244</v>
      </c>
      <c r="B2202">
        <v>1</v>
      </c>
      <c r="C2202">
        <v>13526.64</v>
      </c>
      <c r="F2202" s="16"/>
      <c r="G2202" s="10"/>
    </row>
    <row r="2203" spans="1:7" x14ac:dyDescent="0.45">
      <c r="A2203" s="16">
        <v>4246</v>
      </c>
      <c r="B2203">
        <v>1</v>
      </c>
      <c r="C2203">
        <v>15757.04</v>
      </c>
      <c r="F2203" s="16"/>
      <c r="G2203" s="10"/>
    </row>
    <row r="2204" spans="1:7" x14ac:dyDescent="0.45">
      <c r="A2204" s="16">
        <v>4247</v>
      </c>
      <c r="B2204">
        <v>1</v>
      </c>
      <c r="C2204">
        <v>4494.07</v>
      </c>
      <c r="F2204" s="16"/>
      <c r="G2204" s="10"/>
    </row>
    <row r="2205" spans="1:7" x14ac:dyDescent="0.45">
      <c r="A2205" s="16">
        <v>4249</v>
      </c>
      <c r="B2205">
        <v>1</v>
      </c>
      <c r="C2205">
        <v>13524.9</v>
      </c>
      <c r="F2205" s="16"/>
      <c r="G2205" s="10"/>
    </row>
    <row r="2206" spans="1:7" x14ac:dyDescent="0.45">
      <c r="A2206" s="16">
        <v>4250</v>
      </c>
      <c r="B2206">
        <v>1</v>
      </c>
      <c r="C2206">
        <v>19488.349999999999</v>
      </c>
      <c r="F2206" s="16"/>
      <c r="G2206" s="10"/>
    </row>
    <row r="2207" spans="1:7" x14ac:dyDescent="0.45">
      <c r="A2207" s="16">
        <v>4252</v>
      </c>
      <c r="B2207">
        <v>1</v>
      </c>
      <c r="C2207">
        <v>13026.75</v>
      </c>
      <c r="F2207" s="16"/>
      <c r="G2207" s="10"/>
    </row>
    <row r="2208" spans="1:7" x14ac:dyDescent="0.45">
      <c r="A2208" s="16">
        <v>4253</v>
      </c>
      <c r="B2208">
        <v>2</v>
      </c>
      <c r="C2208">
        <v>16269.17</v>
      </c>
      <c r="F2208" s="16"/>
      <c r="G2208" s="10"/>
    </row>
    <row r="2209" spans="1:7" x14ac:dyDescent="0.45">
      <c r="A2209" s="16">
        <v>4255</v>
      </c>
      <c r="B2209">
        <v>1</v>
      </c>
      <c r="C2209">
        <v>3857.19</v>
      </c>
      <c r="F2209" s="16"/>
      <c r="G2209" s="10"/>
    </row>
    <row r="2210" spans="1:7" x14ac:dyDescent="0.45">
      <c r="A2210" s="16">
        <v>4257</v>
      </c>
      <c r="B2210">
        <v>2</v>
      </c>
      <c r="C2210">
        <v>10810.41</v>
      </c>
      <c r="F2210" s="16"/>
      <c r="G2210" s="10"/>
    </row>
    <row r="2211" spans="1:7" x14ac:dyDescent="0.45">
      <c r="A2211" s="16">
        <v>4258</v>
      </c>
      <c r="B2211">
        <v>5</v>
      </c>
      <c r="C2211">
        <v>35614.49</v>
      </c>
      <c r="F2211" s="16"/>
      <c r="G2211" s="10"/>
    </row>
    <row r="2212" spans="1:7" x14ac:dyDescent="0.45">
      <c r="A2212" s="16">
        <v>4259</v>
      </c>
      <c r="B2212">
        <v>4</v>
      </c>
      <c r="C2212">
        <v>40589.699999999997</v>
      </c>
      <c r="F2212" s="16"/>
      <c r="G2212" s="10"/>
    </row>
    <row r="2213" spans="1:7" x14ac:dyDescent="0.45">
      <c r="A2213" s="16">
        <v>4261</v>
      </c>
      <c r="B2213">
        <v>1</v>
      </c>
      <c r="C2213">
        <v>4454.9399999999996</v>
      </c>
      <c r="F2213" s="16"/>
      <c r="G2213" s="10"/>
    </row>
    <row r="2214" spans="1:7" x14ac:dyDescent="0.45">
      <c r="A2214" s="16">
        <v>4262</v>
      </c>
      <c r="B2214">
        <v>3</v>
      </c>
      <c r="C2214">
        <v>9261.74</v>
      </c>
      <c r="F2214" s="16"/>
      <c r="G2214" s="10"/>
    </row>
    <row r="2215" spans="1:7" x14ac:dyDescent="0.45">
      <c r="A2215" s="16">
        <v>4264</v>
      </c>
      <c r="B2215">
        <v>1</v>
      </c>
      <c r="C2215">
        <v>1738.15</v>
      </c>
      <c r="F2215" s="16"/>
      <c r="G2215" s="10"/>
    </row>
    <row r="2216" spans="1:7" x14ac:dyDescent="0.45">
      <c r="A2216" s="16">
        <v>4266</v>
      </c>
      <c r="B2216">
        <v>1</v>
      </c>
      <c r="C2216">
        <v>15801.75</v>
      </c>
      <c r="F2216" s="16"/>
      <c r="G2216" s="10"/>
    </row>
    <row r="2217" spans="1:7" x14ac:dyDescent="0.45">
      <c r="A2217" s="16">
        <v>4267</v>
      </c>
      <c r="B2217">
        <v>3</v>
      </c>
      <c r="C2217">
        <v>16868.8</v>
      </c>
      <c r="F2217" s="16"/>
      <c r="G2217" s="10"/>
    </row>
    <row r="2218" spans="1:7" x14ac:dyDescent="0.45">
      <c r="A2218" s="16">
        <v>4270</v>
      </c>
      <c r="B2218">
        <v>1</v>
      </c>
      <c r="C2218">
        <v>5344.02</v>
      </c>
      <c r="F2218" s="16"/>
      <c r="G2218" s="10"/>
    </row>
    <row r="2219" spans="1:7" x14ac:dyDescent="0.45">
      <c r="A2219" s="16">
        <v>4271</v>
      </c>
      <c r="B2219">
        <v>2</v>
      </c>
      <c r="C2219">
        <v>7495.3</v>
      </c>
      <c r="F2219" s="16"/>
      <c r="G2219" s="10"/>
    </row>
    <row r="2220" spans="1:7" x14ac:dyDescent="0.45">
      <c r="A2220" s="16">
        <v>4272</v>
      </c>
      <c r="B2220">
        <v>1</v>
      </c>
      <c r="C2220">
        <v>6391.94</v>
      </c>
      <c r="F2220" s="16"/>
      <c r="G2220" s="10"/>
    </row>
    <row r="2221" spans="1:7" x14ac:dyDescent="0.45">
      <c r="A2221" s="16">
        <v>4273</v>
      </c>
      <c r="B2221">
        <v>4</v>
      </c>
      <c r="C2221">
        <v>25351.59</v>
      </c>
      <c r="F2221" s="16"/>
      <c r="G2221" s="10"/>
    </row>
    <row r="2222" spans="1:7" x14ac:dyDescent="0.45">
      <c r="A2222" s="16">
        <v>4275</v>
      </c>
      <c r="B2222">
        <v>1</v>
      </c>
      <c r="C2222">
        <v>18556.75</v>
      </c>
      <c r="F2222" s="16"/>
      <c r="G2222" s="10"/>
    </row>
    <row r="2223" spans="1:7" x14ac:dyDescent="0.45">
      <c r="A2223" s="16">
        <v>4276</v>
      </c>
      <c r="B2223">
        <v>2</v>
      </c>
      <c r="C2223">
        <v>6462.08</v>
      </c>
      <c r="F2223" s="16"/>
      <c r="G2223" s="10"/>
    </row>
    <row r="2224" spans="1:7" x14ac:dyDescent="0.45">
      <c r="A2224" s="16">
        <v>4277</v>
      </c>
      <c r="B2224">
        <v>1</v>
      </c>
      <c r="C2224">
        <v>3925.18</v>
      </c>
      <c r="F2224" s="16"/>
      <c r="G2224" s="10"/>
    </row>
    <row r="2225" spans="1:7" x14ac:dyDescent="0.45">
      <c r="A2225" s="16">
        <v>4278</v>
      </c>
      <c r="B2225">
        <v>2</v>
      </c>
      <c r="C2225">
        <v>12216.5</v>
      </c>
      <c r="F2225" s="16"/>
      <c r="G2225" s="10"/>
    </row>
    <row r="2226" spans="1:7" x14ac:dyDescent="0.45">
      <c r="A2226" s="16">
        <v>4279</v>
      </c>
      <c r="B2226">
        <v>1</v>
      </c>
      <c r="C2226">
        <v>15417.24</v>
      </c>
      <c r="F2226" s="16"/>
      <c r="G2226" s="10"/>
    </row>
    <row r="2227" spans="1:7" x14ac:dyDescent="0.45">
      <c r="A2227" s="16">
        <v>4281</v>
      </c>
      <c r="B2227">
        <v>2</v>
      </c>
      <c r="C2227">
        <v>2778.47</v>
      </c>
      <c r="F2227" s="16"/>
      <c r="G2227" s="10"/>
    </row>
    <row r="2228" spans="1:7" x14ac:dyDescent="0.45">
      <c r="A2228" s="16">
        <v>4284</v>
      </c>
      <c r="B2228">
        <v>1</v>
      </c>
      <c r="C2228">
        <v>2290.4899999999998</v>
      </c>
      <c r="F2228" s="16"/>
      <c r="G2228" s="10"/>
    </row>
    <row r="2229" spans="1:7" x14ac:dyDescent="0.45">
      <c r="A2229" s="16">
        <v>4285</v>
      </c>
      <c r="B2229">
        <v>2</v>
      </c>
      <c r="C2229">
        <v>7761.66</v>
      </c>
      <c r="F2229" s="16"/>
      <c r="G2229" s="10"/>
    </row>
    <row r="2230" spans="1:7" x14ac:dyDescent="0.45">
      <c r="A2230" s="16">
        <v>4291</v>
      </c>
      <c r="B2230">
        <v>3</v>
      </c>
      <c r="C2230">
        <v>26479.59</v>
      </c>
      <c r="F2230" s="16"/>
      <c r="G2230" s="10"/>
    </row>
    <row r="2231" spans="1:7" x14ac:dyDescent="0.45">
      <c r="A2231" s="16">
        <v>4292</v>
      </c>
      <c r="B2231">
        <v>2</v>
      </c>
      <c r="C2231">
        <v>4525.5600000000004</v>
      </c>
      <c r="F2231" s="16"/>
      <c r="G2231" s="10"/>
    </row>
    <row r="2232" spans="1:7" x14ac:dyDescent="0.45">
      <c r="A2232" s="16">
        <v>4293</v>
      </c>
      <c r="B2232">
        <v>1</v>
      </c>
      <c r="C2232">
        <v>1591.26</v>
      </c>
      <c r="F2232" s="16"/>
      <c r="G2232" s="10"/>
    </row>
    <row r="2233" spans="1:7" x14ac:dyDescent="0.45">
      <c r="A2233" s="16">
        <v>4294</v>
      </c>
      <c r="B2233">
        <v>2</v>
      </c>
      <c r="C2233">
        <v>28134.400000000001</v>
      </c>
      <c r="F2233" s="16"/>
      <c r="G2233" s="10"/>
    </row>
    <row r="2234" spans="1:7" x14ac:dyDescent="0.45">
      <c r="A2234" s="16">
        <v>4296</v>
      </c>
      <c r="B2234">
        <v>1</v>
      </c>
      <c r="C2234">
        <v>6876.6</v>
      </c>
      <c r="F2234" s="16"/>
      <c r="G2234" s="10"/>
    </row>
    <row r="2235" spans="1:7" x14ac:dyDescent="0.45">
      <c r="A2235" s="16">
        <v>4300</v>
      </c>
      <c r="B2235">
        <v>2</v>
      </c>
      <c r="C2235">
        <v>10860.25</v>
      </c>
      <c r="F2235" s="16"/>
      <c r="G2235" s="10"/>
    </row>
    <row r="2236" spans="1:7" x14ac:dyDescent="0.45">
      <c r="A2236" s="16">
        <v>4301</v>
      </c>
      <c r="B2236">
        <v>1</v>
      </c>
      <c r="C2236">
        <v>8935.89</v>
      </c>
      <c r="F2236" s="16"/>
      <c r="G2236" s="10"/>
    </row>
    <row r="2237" spans="1:7" x14ac:dyDescent="0.45">
      <c r="A2237" s="16">
        <v>4302</v>
      </c>
      <c r="B2237">
        <v>1</v>
      </c>
      <c r="C2237">
        <v>9651.7199999999993</v>
      </c>
      <c r="F2237" s="16"/>
      <c r="G2237" s="10"/>
    </row>
    <row r="2238" spans="1:7" x14ac:dyDescent="0.45">
      <c r="A2238" s="16">
        <v>4303</v>
      </c>
      <c r="B2238">
        <v>1</v>
      </c>
      <c r="C2238">
        <v>5388.48</v>
      </c>
      <c r="F2238" s="16"/>
      <c r="G2238" s="10"/>
    </row>
    <row r="2239" spans="1:7" x14ac:dyDescent="0.45">
      <c r="A2239" s="16">
        <v>4304</v>
      </c>
      <c r="B2239">
        <v>1</v>
      </c>
      <c r="C2239">
        <v>4755.1400000000003</v>
      </c>
      <c r="F2239" s="16"/>
      <c r="G2239" s="10"/>
    </row>
    <row r="2240" spans="1:7" x14ac:dyDescent="0.45">
      <c r="A2240" s="16">
        <v>4305</v>
      </c>
      <c r="B2240">
        <v>1</v>
      </c>
      <c r="C2240">
        <v>18912.599999999999</v>
      </c>
      <c r="F2240" s="16"/>
      <c r="G2240" s="10"/>
    </row>
    <row r="2241" spans="1:7" x14ac:dyDescent="0.45">
      <c r="A2241" s="16">
        <v>4306</v>
      </c>
      <c r="B2241">
        <v>2</v>
      </c>
      <c r="C2241">
        <v>18678.27</v>
      </c>
      <c r="F2241" s="16"/>
      <c r="G2241" s="10"/>
    </row>
    <row r="2242" spans="1:7" x14ac:dyDescent="0.45">
      <c r="A2242" s="16">
        <v>4308</v>
      </c>
      <c r="B2242">
        <v>2</v>
      </c>
      <c r="C2242">
        <v>17352.11</v>
      </c>
      <c r="F2242" s="16"/>
      <c r="G2242" s="10"/>
    </row>
    <row r="2243" spans="1:7" x14ac:dyDescent="0.45">
      <c r="A2243" s="16">
        <v>4309</v>
      </c>
      <c r="B2243">
        <v>1</v>
      </c>
      <c r="C2243">
        <v>225.52</v>
      </c>
      <c r="F2243" s="16"/>
      <c r="G2243" s="10"/>
    </row>
    <row r="2244" spans="1:7" x14ac:dyDescent="0.45">
      <c r="A2244" s="16">
        <v>4310</v>
      </c>
      <c r="B2244">
        <v>1</v>
      </c>
      <c r="C2244">
        <v>6588.96</v>
      </c>
      <c r="F2244" s="16"/>
      <c r="G2244" s="10"/>
    </row>
    <row r="2245" spans="1:7" x14ac:dyDescent="0.45">
      <c r="A2245" s="16">
        <v>4311</v>
      </c>
      <c r="B2245">
        <v>1</v>
      </c>
      <c r="C2245">
        <v>15872.96</v>
      </c>
      <c r="F2245" s="16"/>
      <c r="G2245" s="10"/>
    </row>
    <row r="2246" spans="1:7" x14ac:dyDescent="0.45">
      <c r="A2246" s="16">
        <v>4312</v>
      </c>
      <c r="B2246">
        <v>1</v>
      </c>
      <c r="C2246">
        <v>18317.759999999998</v>
      </c>
      <c r="F2246" s="16"/>
      <c r="G2246" s="10"/>
    </row>
    <row r="2247" spans="1:7" x14ac:dyDescent="0.45">
      <c r="A2247" s="16">
        <v>4313</v>
      </c>
      <c r="B2247">
        <v>1</v>
      </c>
      <c r="C2247">
        <v>7865.84</v>
      </c>
      <c r="F2247" s="16"/>
      <c r="G2247" s="10"/>
    </row>
    <row r="2248" spans="1:7" x14ac:dyDescent="0.45">
      <c r="A2248" s="16">
        <v>4317</v>
      </c>
      <c r="B2248">
        <v>1</v>
      </c>
      <c r="C2248">
        <v>10494.63</v>
      </c>
      <c r="F2248" s="16"/>
      <c r="G2248" s="10"/>
    </row>
    <row r="2249" spans="1:7" x14ac:dyDescent="0.45">
      <c r="A2249" s="16">
        <v>4318</v>
      </c>
      <c r="B2249">
        <v>2</v>
      </c>
      <c r="C2249">
        <v>19052.650000000001</v>
      </c>
      <c r="F2249" s="16"/>
      <c r="G2249" s="10"/>
    </row>
    <row r="2250" spans="1:7" x14ac:dyDescent="0.45">
      <c r="A2250" s="16">
        <v>4319</v>
      </c>
      <c r="B2250">
        <v>1</v>
      </c>
      <c r="C2250">
        <v>2185.23</v>
      </c>
      <c r="F2250" s="16"/>
      <c r="G2250" s="10"/>
    </row>
    <row r="2251" spans="1:7" x14ac:dyDescent="0.45">
      <c r="A2251" s="16">
        <v>4320</v>
      </c>
      <c r="B2251">
        <v>1</v>
      </c>
      <c r="C2251">
        <v>12939.45</v>
      </c>
      <c r="F2251" s="16"/>
      <c r="G2251" s="10"/>
    </row>
    <row r="2252" spans="1:7" x14ac:dyDescent="0.45">
      <c r="A2252" s="16">
        <v>4321</v>
      </c>
      <c r="B2252">
        <v>1</v>
      </c>
      <c r="C2252">
        <v>4576.96</v>
      </c>
      <c r="F2252" s="16"/>
      <c r="G2252" s="10"/>
    </row>
    <row r="2253" spans="1:7" x14ac:dyDescent="0.45">
      <c r="A2253" s="16">
        <v>4324</v>
      </c>
      <c r="B2253">
        <v>2</v>
      </c>
      <c r="C2253">
        <v>22090.22</v>
      </c>
      <c r="F2253" s="16"/>
      <c r="G2253" s="10"/>
    </row>
    <row r="2254" spans="1:7" x14ac:dyDescent="0.45">
      <c r="A2254" s="16">
        <v>4326</v>
      </c>
      <c r="B2254">
        <v>2</v>
      </c>
      <c r="C2254">
        <v>21692.44</v>
      </c>
      <c r="F2254" s="16"/>
      <c r="G2254" s="10"/>
    </row>
    <row r="2255" spans="1:7" x14ac:dyDescent="0.45">
      <c r="A2255" s="16">
        <v>4327</v>
      </c>
      <c r="B2255">
        <v>2</v>
      </c>
      <c r="C2255">
        <v>20067.560000000001</v>
      </c>
      <c r="F2255" s="16"/>
      <c r="G2255" s="10"/>
    </row>
    <row r="2256" spans="1:7" x14ac:dyDescent="0.45">
      <c r="A2256" s="16">
        <v>4329</v>
      </c>
      <c r="B2256">
        <v>1</v>
      </c>
      <c r="C2256">
        <v>625.59</v>
      </c>
      <c r="F2256" s="16"/>
      <c r="G2256" s="10"/>
    </row>
    <row r="2257" spans="1:7" x14ac:dyDescent="0.45">
      <c r="A2257" s="16">
        <v>4330</v>
      </c>
      <c r="B2257">
        <v>1</v>
      </c>
      <c r="C2257">
        <v>591.67999999999995</v>
      </c>
      <c r="F2257" s="16"/>
      <c r="G2257" s="10"/>
    </row>
    <row r="2258" spans="1:7" x14ac:dyDescent="0.45">
      <c r="A2258" s="16">
        <v>4331</v>
      </c>
      <c r="B2258">
        <v>2</v>
      </c>
      <c r="C2258">
        <v>21581.05</v>
      </c>
      <c r="F2258" s="16"/>
      <c r="G2258" s="10"/>
    </row>
    <row r="2259" spans="1:7" x14ac:dyDescent="0.45">
      <c r="A2259" s="16">
        <v>4332</v>
      </c>
      <c r="B2259">
        <v>1</v>
      </c>
      <c r="C2259">
        <v>3989.91</v>
      </c>
      <c r="F2259" s="16"/>
      <c r="G2259" s="10"/>
    </row>
    <row r="2260" spans="1:7" x14ac:dyDescent="0.45">
      <c r="A2260" s="16">
        <v>4335</v>
      </c>
      <c r="B2260">
        <v>1</v>
      </c>
      <c r="C2260">
        <v>5778.12</v>
      </c>
      <c r="F2260" s="16"/>
      <c r="G2260" s="10"/>
    </row>
    <row r="2261" spans="1:7" x14ac:dyDescent="0.45">
      <c r="A2261" s="16">
        <v>4339</v>
      </c>
      <c r="B2261">
        <v>1</v>
      </c>
      <c r="C2261">
        <v>9412.06</v>
      </c>
      <c r="F2261" s="16"/>
      <c r="G2261" s="10"/>
    </row>
    <row r="2262" spans="1:7" x14ac:dyDescent="0.45">
      <c r="A2262" s="16">
        <v>4340</v>
      </c>
      <c r="B2262">
        <v>2</v>
      </c>
      <c r="C2262">
        <v>9011.18</v>
      </c>
      <c r="F2262" s="16"/>
      <c r="G2262" s="10"/>
    </row>
    <row r="2263" spans="1:7" x14ac:dyDescent="0.45">
      <c r="A2263" s="16">
        <v>4342</v>
      </c>
      <c r="B2263">
        <v>2</v>
      </c>
      <c r="C2263">
        <v>10917.56</v>
      </c>
      <c r="F2263" s="16"/>
      <c r="G2263" s="10"/>
    </row>
    <row r="2264" spans="1:7" x14ac:dyDescent="0.45">
      <c r="A2264" s="16">
        <v>4343</v>
      </c>
      <c r="B2264">
        <v>2</v>
      </c>
      <c r="C2264">
        <v>20783.759999999998</v>
      </c>
      <c r="F2264" s="16"/>
      <c r="G2264" s="10"/>
    </row>
    <row r="2265" spans="1:7" x14ac:dyDescent="0.45">
      <c r="A2265" s="16">
        <v>4345</v>
      </c>
      <c r="B2265">
        <v>2</v>
      </c>
      <c r="C2265">
        <v>32927.199999999997</v>
      </c>
      <c r="F2265" s="16"/>
      <c r="G2265" s="10"/>
    </row>
    <row r="2266" spans="1:7" x14ac:dyDescent="0.45">
      <c r="A2266" s="16">
        <v>4346</v>
      </c>
      <c r="B2266">
        <v>2</v>
      </c>
      <c r="C2266">
        <v>3295.65</v>
      </c>
      <c r="F2266" s="16"/>
      <c r="G2266" s="10"/>
    </row>
    <row r="2267" spans="1:7" x14ac:dyDescent="0.45">
      <c r="A2267" s="16">
        <v>4347</v>
      </c>
      <c r="B2267">
        <v>1</v>
      </c>
      <c r="C2267">
        <v>11178.33</v>
      </c>
      <c r="F2267" s="16"/>
      <c r="G2267" s="10"/>
    </row>
    <row r="2268" spans="1:7" x14ac:dyDescent="0.45">
      <c r="A2268" s="16">
        <v>4348</v>
      </c>
      <c r="B2268">
        <v>1</v>
      </c>
      <c r="C2268">
        <v>3312.84</v>
      </c>
      <c r="F2268" s="16"/>
      <c r="G2268" s="10"/>
    </row>
    <row r="2269" spans="1:7" x14ac:dyDescent="0.45">
      <c r="A2269" s="16">
        <v>4349</v>
      </c>
      <c r="B2269">
        <v>2</v>
      </c>
      <c r="C2269">
        <v>25951.86</v>
      </c>
      <c r="F2269" s="16"/>
      <c r="G2269" s="10"/>
    </row>
    <row r="2270" spans="1:7" x14ac:dyDescent="0.45">
      <c r="A2270" s="16">
        <v>4354</v>
      </c>
      <c r="B2270">
        <v>2</v>
      </c>
      <c r="C2270">
        <v>27628.41</v>
      </c>
      <c r="F2270" s="16"/>
      <c r="G2270" s="10"/>
    </row>
    <row r="2271" spans="1:7" x14ac:dyDescent="0.45">
      <c r="A2271" s="16">
        <v>4356</v>
      </c>
      <c r="B2271">
        <v>1</v>
      </c>
      <c r="C2271">
        <v>1660.58</v>
      </c>
      <c r="F2271" s="16"/>
      <c r="G2271" s="10"/>
    </row>
    <row r="2272" spans="1:7" x14ac:dyDescent="0.45">
      <c r="A2272" s="16">
        <v>4357</v>
      </c>
      <c r="B2272">
        <v>1</v>
      </c>
      <c r="C2272">
        <v>12807.78</v>
      </c>
      <c r="F2272" s="16"/>
      <c r="G2272" s="10"/>
    </row>
    <row r="2273" spans="1:7" x14ac:dyDescent="0.45">
      <c r="A2273" s="16">
        <v>4358</v>
      </c>
      <c r="B2273">
        <v>1</v>
      </c>
      <c r="C2273">
        <v>8113.14</v>
      </c>
      <c r="F2273" s="16"/>
      <c r="G2273" s="10"/>
    </row>
    <row r="2274" spans="1:7" x14ac:dyDescent="0.45">
      <c r="A2274" s="16">
        <v>4359</v>
      </c>
      <c r="B2274">
        <v>2</v>
      </c>
      <c r="C2274">
        <v>11680.77</v>
      </c>
      <c r="F2274" s="16"/>
      <c r="G2274" s="10"/>
    </row>
    <row r="2275" spans="1:7" x14ac:dyDescent="0.45">
      <c r="A2275" s="16">
        <v>4360</v>
      </c>
      <c r="B2275">
        <v>1</v>
      </c>
      <c r="C2275">
        <v>262.39999999999998</v>
      </c>
      <c r="F2275" s="16"/>
      <c r="G2275" s="10"/>
    </row>
    <row r="2276" spans="1:7" x14ac:dyDescent="0.45">
      <c r="A2276" s="16">
        <v>4361</v>
      </c>
      <c r="B2276">
        <v>1</v>
      </c>
      <c r="C2276">
        <v>20123.95</v>
      </c>
      <c r="F2276" s="16"/>
      <c r="G2276" s="10"/>
    </row>
    <row r="2277" spans="1:7" x14ac:dyDescent="0.45">
      <c r="A2277" s="16">
        <v>4363</v>
      </c>
      <c r="B2277">
        <v>2</v>
      </c>
      <c r="C2277">
        <v>8905.59</v>
      </c>
      <c r="F2277" s="16"/>
      <c r="G2277" s="10"/>
    </row>
    <row r="2278" spans="1:7" x14ac:dyDescent="0.45">
      <c r="A2278" s="16">
        <v>4364</v>
      </c>
      <c r="B2278">
        <v>1</v>
      </c>
      <c r="C2278">
        <v>4216.6499999999996</v>
      </c>
      <c r="F2278" s="16"/>
      <c r="G2278" s="10"/>
    </row>
    <row r="2279" spans="1:7" x14ac:dyDescent="0.45">
      <c r="A2279" s="16">
        <v>4365</v>
      </c>
      <c r="B2279">
        <v>1</v>
      </c>
      <c r="C2279">
        <v>19263</v>
      </c>
      <c r="F2279" s="16"/>
      <c r="G2279" s="10"/>
    </row>
    <row r="2280" spans="1:7" x14ac:dyDescent="0.45">
      <c r="A2280" s="16">
        <v>4367</v>
      </c>
      <c r="B2280">
        <v>3</v>
      </c>
      <c r="C2280">
        <v>12325.01</v>
      </c>
      <c r="F2280" s="16"/>
      <c r="G2280" s="10"/>
    </row>
    <row r="2281" spans="1:7" x14ac:dyDescent="0.45">
      <c r="A2281" s="16">
        <v>4368</v>
      </c>
      <c r="B2281">
        <v>1</v>
      </c>
      <c r="C2281">
        <v>4848.2</v>
      </c>
      <c r="F2281" s="16"/>
      <c r="G2281" s="10"/>
    </row>
    <row r="2282" spans="1:7" x14ac:dyDescent="0.45">
      <c r="A2282" s="16">
        <v>4370</v>
      </c>
      <c r="B2282">
        <v>1</v>
      </c>
      <c r="C2282">
        <v>4781.2299999999996</v>
      </c>
      <c r="F2282" s="16"/>
      <c r="G2282" s="10"/>
    </row>
    <row r="2283" spans="1:7" x14ac:dyDescent="0.45">
      <c r="A2283" s="16">
        <v>4373</v>
      </c>
      <c r="B2283">
        <v>2</v>
      </c>
      <c r="C2283">
        <v>7713.49</v>
      </c>
      <c r="F2283" s="16"/>
      <c r="G2283" s="10"/>
    </row>
    <row r="2284" spans="1:7" x14ac:dyDescent="0.45">
      <c r="A2284" s="16">
        <v>4374</v>
      </c>
      <c r="B2284">
        <v>5</v>
      </c>
      <c r="C2284">
        <v>46021.32</v>
      </c>
      <c r="F2284" s="16"/>
      <c r="G2284" s="10"/>
    </row>
    <row r="2285" spans="1:7" x14ac:dyDescent="0.45">
      <c r="A2285" s="16">
        <v>4376</v>
      </c>
      <c r="B2285">
        <v>1</v>
      </c>
      <c r="C2285">
        <v>4161.3100000000004</v>
      </c>
      <c r="F2285" s="16"/>
      <c r="G2285" s="10"/>
    </row>
    <row r="2286" spans="1:7" x14ac:dyDescent="0.45">
      <c r="A2286" s="16">
        <v>4377</v>
      </c>
      <c r="B2286">
        <v>1</v>
      </c>
      <c r="C2286">
        <v>13536.12</v>
      </c>
      <c r="F2286" s="16"/>
      <c r="G2286" s="10"/>
    </row>
    <row r="2287" spans="1:7" x14ac:dyDescent="0.45">
      <c r="A2287" s="16">
        <v>4378</v>
      </c>
      <c r="B2287">
        <v>1</v>
      </c>
      <c r="C2287">
        <v>11377.48</v>
      </c>
      <c r="F2287" s="16"/>
      <c r="G2287" s="10"/>
    </row>
    <row r="2288" spans="1:7" x14ac:dyDescent="0.45">
      <c r="A2288" s="16">
        <v>4380</v>
      </c>
      <c r="B2288">
        <v>2</v>
      </c>
      <c r="C2288">
        <v>30250.28</v>
      </c>
      <c r="F2288" s="16"/>
      <c r="G2288" s="10"/>
    </row>
    <row r="2289" spans="1:7" x14ac:dyDescent="0.45">
      <c r="A2289" s="16">
        <v>4381</v>
      </c>
      <c r="B2289">
        <v>1</v>
      </c>
      <c r="C2289">
        <v>5734.92</v>
      </c>
      <c r="F2289" s="16"/>
      <c r="G2289" s="10"/>
    </row>
    <row r="2290" spans="1:7" x14ac:dyDescent="0.45">
      <c r="A2290" s="16">
        <v>4382</v>
      </c>
      <c r="B2290">
        <v>1</v>
      </c>
      <c r="C2290">
        <v>6755.45</v>
      </c>
      <c r="F2290" s="16"/>
      <c r="G2290" s="10"/>
    </row>
    <row r="2291" spans="1:7" x14ac:dyDescent="0.45">
      <c r="A2291" s="16">
        <v>4384</v>
      </c>
      <c r="B2291">
        <v>2</v>
      </c>
      <c r="C2291">
        <v>16971.5</v>
      </c>
      <c r="F2291" s="16"/>
      <c r="G2291" s="10"/>
    </row>
    <row r="2292" spans="1:7" x14ac:dyDescent="0.45">
      <c r="A2292" s="16">
        <v>4385</v>
      </c>
      <c r="B2292">
        <v>3</v>
      </c>
      <c r="C2292">
        <v>29015.68</v>
      </c>
      <c r="F2292" s="16"/>
      <c r="G2292" s="10"/>
    </row>
    <row r="2293" spans="1:7" x14ac:dyDescent="0.45">
      <c r="A2293" s="16">
        <v>4389</v>
      </c>
      <c r="B2293">
        <v>3</v>
      </c>
      <c r="C2293">
        <v>13833.8</v>
      </c>
      <c r="F2293" s="16"/>
      <c r="G2293" s="10"/>
    </row>
    <row r="2294" spans="1:7" x14ac:dyDescent="0.45">
      <c r="A2294" s="16">
        <v>4390</v>
      </c>
      <c r="B2294">
        <v>1</v>
      </c>
      <c r="C2294">
        <v>2557.08</v>
      </c>
      <c r="F2294" s="16"/>
      <c r="G2294" s="10"/>
    </row>
    <row r="2295" spans="1:7" x14ac:dyDescent="0.45">
      <c r="A2295" s="16">
        <v>4391</v>
      </c>
      <c r="B2295">
        <v>3</v>
      </c>
      <c r="C2295">
        <v>11612.45</v>
      </c>
      <c r="F2295" s="16"/>
      <c r="G2295" s="10"/>
    </row>
    <row r="2296" spans="1:7" x14ac:dyDescent="0.45">
      <c r="A2296" s="16">
        <v>4392</v>
      </c>
      <c r="B2296">
        <v>1</v>
      </c>
      <c r="C2296">
        <v>9489.9599999999991</v>
      </c>
      <c r="F2296" s="16"/>
      <c r="G2296" s="10"/>
    </row>
    <row r="2297" spans="1:7" x14ac:dyDescent="0.45">
      <c r="A2297" s="16">
        <v>4394</v>
      </c>
      <c r="B2297">
        <v>1</v>
      </c>
      <c r="C2297">
        <v>6448.98</v>
      </c>
      <c r="F2297" s="16"/>
      <c r="G2297" s="10"/>
    </row>
    <row r="2298" spans="1:7" x14ac:dyDescent="0.45">
      <c r="A2298" s="16">
        <v>4395</v>
      </c>
      <c r="B2298">
        <v>2</v>
      </c>
      <c r="C2298">
        <v>18281.07</v>
      </c>
      <c r="F2298" s="16"/>
      <c r="G2298" s="10"/>
    </row>
    <row r="2299" spans="1:7" x14ac:dyDescent="0.45">
      <c r="A2299" s="16">
        <v>4397</v>
      </c>
      <c r="B2299">
        <v>1</v>
      </c>
      <c r="C2299">
        <v>11305.92</v>
      </c>
      <c r="F2299" s="16"/>
      <c r="G2299" s="10"/>
    </row>
    <row r="2300" spans="1:7" x14ac:dyDescent="0.45">
      <c r="A2300" s="16">
        <v>4398</v>
      </c>
      <c r="B2300">
        <v>2</v>
      </c>
      <c r="C2300">
        <v>8100.84</v>
      </c>
      <c r="F2300" s="16"/>
      <c r="G2300" s="10"/>
    </row>
    <row r="2301" spans="1:7" x14ac:dyDescent="0.45">
      <c r="A2301" s="16">
        <v>4399</v>
      </c>
      <c r="B2301">
        <v>1</v>
      </c>
      <c r="C2301">
        <v>2356.5</v>
      </c>
      <c r="F2301" s="16"/>
      <c r="G2301" s="10"/>
    </row>
    <row r="2302" spans="1:7" x14ac:dyDescent="0.45">
      <c r="A2302" s="16">
        <v>4400</v>
      </c>
      <c r="B2302">
        <v>1</v>
      </c>
      <c r="C2302">
        <v>7669.86</v>
      </c>
      <c r="F2302" s="16"/>
      <c r="G2302" s="10"/>
    </row>
    <row r="2303" spans="1:7" x14ac:dyDescent="0.45">
      <c r="A2303" s="16">
        <v>4401</v>
      </c>
      <c r="B2303">
        <v>2</v>
      </c>
      <c r="C2303">
        <v>15832.18</v>
      </c>
      <c r="F2303" s="16"/>
      <c r="G2303" s="10"/>
    </row>
    <row r="2304" spans="1:7" x14ac:dyDescent="0.45">
      <c r="A2304" s="16">
        <v>4403</v>
      </c>
      <c r="B2304">
        <v>1</v>
      </c>
      <c r="C2304">
        <v>7475.65</v>
      </c>
      <c r="F2304" s="16"/>
      <c r="G2304" s="10"/>
    </row>
    <row r="2305" spans="1:7" x14ac:dyDescent="0.45">
      <c r="A2305" s="16">
        <v>4406</v>
      </c>
      <c r="B2305">
        <v>5</v>
      </c>
      <c r="C2305">
        <v>51047.7</v>
      </c>
      <c r="F2305" s="16"/>
      <c r="G2305" s="10"/>
    </row>
    <row r="2306" spans="1:7" x14ac:dyDescent="0.45">
      <c r="A2306" s="16">
        <v>4407</v>
      </c>
      <c r="B2306">
        <v>3</v>
      </c>
      <c r="C2306">
        <v>21820.46</v>
      </c>
      <c r="F2306" s="16"/>
      <c r="G2306" s="10"/>
    </row>
    <row r="2307" spans="1:7" x14ac:dyDescent="0.45">
      <c r="A2307" s="16">
        <v>4408</v>
      </c>
      <c r="B2307">
        <v>1</v>
      </c>
      <c r="C2307">
        <v>16445.919999999998</v>
      </c>
      <c r="F2307" s="16"/>
      <c r="G2307" s="10"/>
    </row>
    <row r="2308" spans="1:7" x14ac:dyDescent="0.45">
      <c r="A2308" s="16">
        <v>4409</v>
      </c>
      <c r="B2308">
        <v>1</v>
      </c>
      <c r="C2308">
        <v>745.23</v>
      </c>
      <c r="F2308" s="16"/>
      <c r="G2308" s="10"/>
    </row>
    <row r="2309" spans="1:7" x14ac:dyDescent="0.45">
      <c r="A2309" s="16">
        <v>4412</v>
      </c>
      <c r="B2309">
        <v>1</v>
      </c>
      <c r="C2309">
        <v>4436.05</v>
      </c>
      <c r="F2309" s="16"/>
      <c r="G2309" s="10"/>
    </row>
    <row r="2310" spans="1:7" x14ac:dyDescent="0.45">
      <c r="A2310" s="16">
        <v>4413</v>
      </c>
      <c r="B2310">
        <v>1</v>
      </c>
      <c r="C2310">
        <v>7641.46</v>
      </c>
      <c r="F2310" s="16"/>
      <c r="G2310" s="10"/>
    </row>
    <row r="2311" spans="1:7" x14ac:dyDescent="0.45">
      <c r="A2311" s="16">
        <v>4414</v>
      </c>
      <c r="B2311">
        <v>2</v>
      </c>
      <c r="C2311">
        <v>12714.18</v>
      </c>
      <c r="F2311" s="16"/>
      <c r="G2311" s="10"/>
    </row>
    <row r="2312" spans="1:7" x14ac:dyDescent="0.45">
      <c r="A2312" s="16">
        <v>4415</v>
      </c>
      <c r="B2312">
        <v>1</v>
      </c>
      <c r="C2312">
        <v>3653.75</v>
      </c>
      <c r="F2312" s="16"/>
      <c r="G2312" s="10"/>
    </row>
    <row r="2313" spans="1:7" x14ac:dyDescent="0.45">
      <c r="A2313" s="16">
        <v>4416</v>
      </c>
      <c r="B2313">
        <v>2</v>
      </c>
      <c r="C2313">
        <v>7377.5</v>
      </c>
      <c r="F2313" s="16"/>
      <c r="G2313" s="10"/>
    </row>
    <row r="2314" spans="1:7" x14ac:dyDescent="0.45">
      <c r="A2314" s="16">
        <v>4417</v>
      </c>
      <c r="B2314">
        <v>1</v>
      </c>
      <c r="C2314">
        <v>8236.17</v>
      </c>
      <c r="F2314" s="16"/>
      <c r="G2314" s="10"/>
    </row>
    <row r="2315" spans="1:7" x14ac:dyDescent="0.45">
      <c r="A2315" s="16">
        <v>4419</v>
      </c>
      <c r="B2315">
        <v>1</v>
      </c>
      <c r="C2315">
        <v>2167.2600000000002</v>
      </c>
      <c r="F2315" s="16"/>
      <c r="G2315" s="10"/>
    </row>
    <row r="2316" spans="1:7" x14ac:dyDescent="0.45">
      <c r="A2316" s="16">
        <v>4420</v>
      </c>
      <c r="B2316">
        <v>2</v>
      </c>
      <c r="C2316">
        <v>28808.37</v>
      </c>
      <c r="F2316" s="16"/>
      <c r="G2316" s="10"/>
    </row>
    <row r="2317" spans="1:7" x14ac:dyDescent="0.45">
      <c r="A2317" s="16">
        <v>4423</v>
      </c>
      <c r="B2317">
        <v>1</v>
      </c>
      <c r="C2317">
        <v>23333.85</v>
      </c>
      <c r="F2317" s="16"/>
      <c r="G2317" s="10"/>
    </row>
    <row r="2318" spans="1:7" x14ac:dyDescent="0.45">
      <c r="A2318" s="16">
        <v>4424</v>
      </c>
      <c r="B2318">
        <v>1</v>
      </c>
      <c r="C2318">
        <v>1403.16</v>
      </c>
      <c r="F2318" s="16"/>
      <c r="G2318" s="10"/>
    </row>
    <row r="2319" spans="1:7" x14ac:dyDescent="0.45">
      <c r="A2319" s="16">
        <v>4426</v>
      </c>
      <c r="B2319">
        <v>2</v>
      </c>
      <c r="C2319">
        <v>9183.7800000000007</v>
      </c>
      <c r="F2319" s="16"/>
      <c r="G2319" s="10"/>
    </row>
    <row r="2320" spans="1:7" x14ac:dyDescent="0.45">
      <c r="A2320" s="16">
        <v>4427</v>
      </c>
      <c r="B2320">
        <v>1</v>
      </c>
      <c r="C2320">
        <v>2222.41</v>
      </c>
      <c r="F2320" s="16"/>
      <c r="G2320" s="10"/>
    </row>
    <row r="2321" spans="1:7" x14ac:dyDescent="0.45">
      <c r="A2321" s="16">
        <v>4428</v>
      </c>
      <c r="B2321">
        <v>1</v>
      </c>
      <c r="C2321">
        <v>1110.05</v>
      </c>
      <c r="F2321" s="16"/>
      <c r="G2321" s="10"/>
    </row>
    <row r="2322" spans="1:7" x14ac:dyDescent="0.45">
      <c r="A2322" s="16">
        <v>4430</v>
      </c>
      <c r="B2322">
        <v>2</v>
      </c>
      <c r="C2322">
        <v>18862.57</v>
      </c>
      <c r="F2322" s="16"/>
      <c r="G2322" s="10"/>
    </row>
    <row r="2323" spans="1:7" x14ac:dyDescent="0.45">
      <c r="A2323" s="16">
        <v>4431</v>
      </c>
      <c r="B2323">
        <v>1</v>
      </c>
      <c r="C2323">
        <v>24705.95</v>
      </c>
      <c r="F2323" s="16"/>
      <c r="G2323" s="10"/>
    </row>
    <row r="2324" spans="1:7" x14ac:dyDescent="0.45">
      <c r="A2324" s="16">
        <v>4432</v>
      </c>
      <c r="B2324">
        <v>3</v>
      </c>
      <c r="C2324">
        <v>25920.28</v>
      </c>
      <c r="F2324" s="16"/>
      <c r="G2324" s="10"/>
    </row>
    <row r="2325" spans="1:7" x14ac:dyDescent="0.45">
      <c r="A2325" s="16">
        <v>4435</v>
      </c>
      <c r="B2325">
        <v>3</v>
      </c>
      <c r="C2325">
        <v>25479.61</v>
      </c>
      <c r="F2325" s="16"/>
      <c r="G2325" s="10"/>
    </row>
    <row r="2326" spans="1:7" x14ac:dyDescent="0.45">
      <c r="A2326" s="16">
        <v>4436</v>
      </c>
      <c r="B2326">
        <v>1</v>
      </c>
      <c r="C2326">
        <v>3044.97</v>
      </c>
      <c r="F2326" s="16"/>
      <c r="G2326" s="10"/>
    </row>
    <row r="2327" spans="1:7" x14ac:dyDescent="0.45">
      <c r="A2327" s="16">
        <v>4439</v>
      </c>
      <c r="B2327">
        <v>2</v>
      </c>
      <c r="C2327">
        <v>7484.9</v>
      </c>
      <c r="F2327" s="16"/>
      <c r="G2327" s="10"/>
    </row>
    <row r="2328" spans="1:7" x14ac:dyDescent="0.45">
      <c r="A2328" s="16">
        <v>4440</v>
      </c>
      <c r="B2328">
        <v>3</v>
      </c>
      <c r="C2328">
        <v>34987.24</v>
      </c>
      <c r="F2328" s="16"/>
      <c r="G2328" s="10"/>
    </row>
    <row r="2329" spans="1:7" x14ac:dyDescent="0.45">
      <c r="A2329" s="16">
        <v>4442</v>
      </c>
      <c r="B2329">
        <v>1</v>
      </c>
      <c r="C2329">
        <v>20857.650000000001</v>
      </c>
      <c r="F2329" s="16"/>
      <c r="G2329" s="10"/>
    </row>
    <row r="2330" spans="1:7" x14ac:dyDescent="0.45">
      <c r="A2330" s="16">
        <v>4443</v>
      </c>
      <c r="B2330">
        <v>1</v>
      </c>
      <c r="C2330">
        <v>1748.28</v>
      </c>
      <c r="F2330" s="16"/>
      <c r="G2330" s="10"/>
    </row>
    <row r="2331" spans="1:7" x14ac:dyDescent="0.45">
      <c r="A2331" s="16">
        <v>4444</v>
      </c>
      <c r="B2331">
        <v>1</v>
      </c>
      <c r="C2331">
        <v>17447.25</v>
      </c>
      <c r="F2331" s="16"/>
      <c r="G2331" s="10"/>
    </row>
    <row r="2332" spans="1:7" x14ac:dyDescent="0.45">
      <c r="A2332" s="16">
        <v>4446</v>
      </c>
      <c r="B2332">
        <v>2</v>
      </c>
      <c r="C2332">
        <v>9342.3799999999992</v>
      </c>
      <c r="F2332" s="16"/>
      <c r="G2332" s="10"/>
    </row>
    <row r="2333" spans="1:7" x14ac:dyDescent="0.45">
      <c r="A2333" s="16">
        <v>4450</v>
      </c>
      <c r="B2333">
        <v>1</v>
      </c>
      <c r="C2333">
        <v>1752.53</v>
      </c>
      <c r="F2333" s="16"/>
      <c r="G2333" s="10"/>
    </row>
    <row r="2334" spans="1:7" x14ac:dyDescent="0.45">
      <c r="A2334" s="16">
        <v>4451</v>
      </c>
      <c r="B2334">
        <v>2</v>
      </c>
      <c r="C2334">
        <v>25903.77</v>
      </c>
      <c r="F2334" s="16"/>
      <c r="G2334" s="10"/>
    </row>
    <row r="2335" spans="1:7" x14ac:dyDescent="0.45">
      <c r="A2335" s="16">
        <v>4452</v>
      </c>
      <c r="B2335">
        <v>1</v>
      </c>
      <c r="C2335">
        <v>22147.9</v>
      </c>
      <c r="F2335" s="16"/>
      <c r="G2335" s="10"/>
    </row>
    <row r="2336" spans="1:7" x14ac:dyDescent="0.45">
      <c r="A2336" s="16">
        <v>4453</v>
      </c>
      <c r="B2336">
        <v>2</v>
      </c>
      <c r="C2336">
        <v>2734.55</v>
      </c>
      <c r="F2336" s="16"/>
      <c r="G2336" s="10"/>
    </row>
    <row r="2337" spans="1:7" x14ac:dyDescent="0.45">
      <c r="A2337" s="16">
        <v>4454</v>
      </c>
      <c r="B2337">
        <v>2</v>
      </c>
      <c r="C2337">
        <v>21146.240000000002</v>
      </c>
      <c r="F2337" s="16"/>
      <c r="G2337" s="10"/>
    </row>
    <row r="2338" spans="1:7" x14ac:dyDescent="0.45">
      <c r="A2338" s="16">
        <v>4456</v>
      </c>
      <c r="B2338">
        <v>2</v>
      </c>
      <c r="C2338">
        <v>10294.09</v>
      </c>
      <c r="F2338" s="16"/>
      <c r="G2338" s="10"/>
    </row>
    <row r="2339" spans="1:7" x14ac:dyDescent="0.45">
      <c r="A2339" s="16">
        <v>4457</v>
      </c>
      <c r="B2339">
        <v>1</v>
      </c>
      <c r="C2339">
        <v>4127.96</v>
      </c>
      <c r="F2339" s="16"/>
      <c r="G2339" s="10"/>
    </row>
    <row r="2340" spans="1:7" x14ac:dyDescent="0.45">
      <c r="A2340" s="16">
        <v>4459</v>
      </c>
      <c r="B2340">
        <v>1</v>
      </c>
      <c r="C2340">
        <v>7117.2</v>
      </c>
      <c r="F2340" s="16"/>
      <c r="G2340" s="10"/>
    </row>
    <row r="2341" spans="1:7" x14ac:dyDescent="0.45">
      <c r="A2341" s="16">
        <v>4462</v>
      </c>
      <c r="B2341">
        <v>2</v>
      </c>
      <c r="C2341">
        <v>28483.96</v>
      </c>
      <c r="F2341" s="16"/>
      <c r="G2341" s="10"/>
    </row>
    <row r="2342" spans="1:7" x14ac:dyDescent="0.45">
      <c r="A2342" s="16">
        <v>4464</v>
      </c>
      <c r="B2342">
        <v>1</v>
      </c>
      <c r="C2342">
        <v>24000.1</v>
      </c>
      <c r="F2342" s="16"/>
      <c r="G2342" s="10"/>
    </row>
    <row r="2343" spans="1:7" x14ac:dyDescent="0.45">
      <c r="A2343" s="16">
        <v>4465</v>
      </c>
      <c r="B2343">
        <v>1</v>
      </c>
      <c r="C2343">
        <v>5180.3999999999996</v>
      </c>
      <c r="F2343" s="16"/>
      <c r="G2343" s="10"/>
    </row>
    <row r="2344" spans="1:7" x14ac:dyDescent="0.45">
      <c r="A2344" s="16">
        <v>4466</v>
      </c>
      <c r="B2344">
        <v>3</v>
      </c>
      <c r="C2344">
        <v>22922.67</v>
      </c>
      <c r="F2344" s="16"/>
      <c r="G2344" s="10"/>
    </row>
    <row r="2345" spans="1:7" x14ac:dyDescent="0.45">
      <c r="A2345" s="16">
        <v>4471</v>
      </c>
      <c r="B2345">
        <v>1</v>
      </c>
      <c r="C2345">
        <v>4104.07</v>
      </c>
      <c r="F2345" s="16"/>
      <c r="G2345" s="10"/>
    </row>
    <row r="2346" spans="1:7" x14ac:dyDescent="0.45">
      <c r="A2346" s="16">
        <v>4472</v>
      </c>
      <c r="B2346">
        <v>1</v>
      </c>
      <c r="C2346">
        <v>3628.49</v>
      </c>
      <c r="F2346" s="16"/>
      <c r="G2346" s="10"/>
    </row>
    <row r="2347" spans="1:7" x14ac:dyDescent="0.45">
      <c r="A2347" s="16">
        <v>4475</v>
      </c>
      <c r="B2347">
        <v>1</v>
      </c>
      <c r="C2347">
        <v>3471.76</v>
      </c>
      <c r="F2347" s="16"/>
      <c r="G2347" s="10"/>
    </row>
    <row r="2348" spans="1:7" x14ac:dyDescent="0.45">
      <c r="A2348" s="16">
        <v>4476</v>
      </c>
      <c r="B2348">
        <v>1</v>
      </c>
      <c r="C2348">
        <v>21482.5</v>
      </c>
      <c r="F2348" s="16"/>
      <c r="G2348" s="10"/>
    </row>
    <row r="2349" spans="1:7" x14ac:dyDescent="0.45">
      <c r="A2349" s="16">
        <v>4483</v>
      </c>
      <c r="B2349">
        <v>5</v>
      </c>
      <c r="C2349">
        <v>31485.62</v>
      </c>
      <c r="F2349" s="16"/>
      <c r="G2349" s="10"/>
    </row>
    <row r="2350" spans="1:7" x14ac:dyDescent="0.45">
      <c r="A2350" s="16">
        <v>4486</v>
      </c>
      <c r="B2350">
        <v>2</v>
      </c>
      <c r="C2350">
        <v>10033.52</v>
      </c>
      <c r="F2350" s="16"/>
      <c r="G2350" s="10"/>
    </row>
    <row r="2351" spans="1:7" x14ac:dyDescent="0.45">
      <c r="A2351" s="16">
        <v>4487</v>
      </c>
      <c r="B2351">
        <v>1</v>
      </c>
      <c r="C2351">
        <v>13123.56</v>
      </c>
      <c r="F2351" s="16"/>
      <c r="G2351" s="10"/>
    </row>
    <row r="2352" spans="1:7" x14ac:dyDescent="0.45">
      <c r="A2352" s="16">
        <v>4489</v>
      </c>
      <c r="B2352">
        <v>2</v>
      </c>
      <c r="C2352">
        <v>8616.8700000000008</v>
      </c>
      <c r="F2352" s="16"/>
      <c r="G2352" s="10"/>
    </row>
    <row r="2353" spans="1:7" x14ac:dyDescent="0.45">
      <c r="A2353" s="16">
        <v>4490</v>
      </c>
      <c r="B2353">
        <v>3</v>
      </c>
      <c r="C2353">
        <v>29366.62</v>
      </c>
      <c r="F2353" s="16"/>
      <c r="G2353" s="10"/>
    </row>
    <row r="2354" spans="1:7" x14ac:dyDescent="0.45">
      <c r="A2354" s="16">
        <v>4491</v>
      </c>
      <c r="B2354">
        <v>1</v>
      </c>
      <c r="C2354">
        <v>5036.7299999999996</v>
      </c>
      <c r="F2354" s="16"/>
      <c r="G2354" s="10"/>
    </row>
    <row r="2355" spans="1:7" x14ac:dyDescent="0.45">
      <c r="A2355" s="16">
        <v>4493</v>
      </c>
      <c r="B2355">
        <v>1</v>
      </c>
      <c r="C2355">
        <v>5466.68</v>
      </c>
      <c r="F2355" s="16"/>
      <c r="G2355" s="10"/>
    </row>
    <row r="2356" spans="1:7" x14ac:dyDescent="0.45">
      <c r="A2356" s="16">
        <v>4494</v>
      </c>
      <c r="B2356">
        <v>1</v>
      </c>
      <c r="C2356">
        <v>6351.52</v>
      </c>
      <c r="F2356" s="16"/>
      <c r="G2356" s="10"/>
    </row>
    <row r="2357" spans="1:7" x14ac:dyDescent="0.45">
      <c r="A2357" s="16">
        <v>4495</v>
      </c>
      <c r="B2357">
        <v>1</v>
      </c>
      <c r="C2357">
        <v>17001.72</v>
      </c>
      <c r="F2357" s="16"/>
      <c r="G2357" s="10"/>
    </row>
    <row r="2358" spans="1:7" x14ac:dyDescent="0.45">
      <c r="A2358" s="16">
        <v>4496</v>
      </c>
      <c r="B2358">
        <v>2</v>
      </c>
      <c r="C2358">
        <v>13508.16</v>
      </c>
      <c r="F2358" s="16"/>
      <c r="G2358" s="10"/>
    </row>
    <row r="2359" spans="1:7" x14ac:dyDescent="0.45">
      <c r="A2359" s="16">
        <v>4497</v>
      </c>
      <c r="B2359">
        <v>1</v>
      </c>
      <c r="C2359">
        <v>2095.1999999999998</v>
      </c>
      <c r="F2359" s="16"/>
      <c r="G2359" s="10"/>
    </row>
    <row r="2360" spans="1:7" x14ac:dyDescent="0.45">
      <c r="A2360" s="16">
        <v>4499</v>
      </c>
      <c r="B2360">
        <v>1</v>
      </c>
      <c r="C2360">
        <v>2666.41</v>
      </c>
      <c r="F2360" s="16"/>
      <c r="G2360" s="10"/>
    </row>
    <row r="2361" spans="1:7" x14ac:dyDescent="0.45">
      <c r="A2361" s="16">
        <v>4500</v>
      </c>
      <c r="B2361">
        <v>1</v>
      </c>
      <c r="C2361">
        <v>8944.5300000000007</v>
      </c>
      <c r="F2361" s="16"/>
      <c r="G2361" s="10"/>
    </row>
    <row r="2362" spans="1:7" x14ac:dyDescent="0.45">
      <c r="A2362" s="16">
        <v>4504</v>
      </c>
      <c r="B2362">
        <v>2</v>
      </c>
      <c r="C2362">
        <v>16166.18</v>
      </c>
      <c r="F2362" s="16"/>
      <c r="G2362" s="10"/>
    </row>
    <row r="2363" spans="1:7" x14ac:dyDescent="0.45">
      <c r="A2363" s="16">
        <v>4505</v>
      </c>
      <c r="B2363">
        <v>1</v>
      </c>
      <c r="C2363">
        <v>8280.32</v>
      </c>
      <c r="F2363" s="16"/>
      <c r="G2363" s="10"/>
    </row>
    <row r="2364" spans="1:7" x14ac:dyDescent="0.45">
      <c r="A2364" s="16">
        <v>4506</v>
      </c>
      <c r="B2364">
        <v>1</v>
      </c>
      <c r="C2364">
        <v>14066.6</v>
      </c>
      <c r="F2364" s="16"/>
      <c r="G2364" s="10"/>
    </row>
    <row r="2365" spans="1:7" x14ac:dyDescent="0.45">
      <c r="A2365" s="16">
        <v>4507</v>
      </c>
      <c r="B2365">
        <v>1</v>
      </c>
      <c r="C2365">
        <v>13066.5</v>
      </c>
      <c r="F2365" s="16"/>
      <c r="G2365" s="10"/>
    </row>
    <row r="2366" spans="1:7" x14ac:dyDescent="0.45">
      <c r="A2366" s="16">
        <v>4510</v>
      </c>
      <c r="B2366">
        <v>3</v>
      </c>
      <c r="C2366">
        <v>38945.879999999997</v>
      </c>
      <c r="F2366" s="16"/>
      <c r="G2366" s="10"/>
    </row>
    <row r="2367" spans="1:7" x14ac:dyDescent="0.45">
      <c r="A2367" s="16">
        <v>4511</v>
      </c>
      <c r="B2367">
        <v>1</v>
      </c>
      <c r="C2367">
        <v>281.7</v>
      </c>
      <c r="F2367" s="16"/>
      <c r="G2367" s="10"/>
    </row>
    <row r="2368" spans="1:7" x14ac:dyDescent="0.45">
      <c r="A2368" s="16">
        <v>4512</v>
      </c>
      <c r="B2368">
        <v>1</v>
      </c>
      <c r="C2368">
        <v>10665.45</v>
      </c>
      <c r="F2368" s="16"/>
      <c r="G2368" s="10"/>
    </row>
    <row r="2369" spans="1:7" x14ac:dyDescent="0.45">
      <c r="A2369" s="16">
        <v>4513</v>
      </c>
      <c r="B2369">
        <v>1</v>
      </c>
      <c r="C2369">
        <v>2580.9</v>
      </c>
      <c r="F2369" s="16"/>
      <c r="G2369" s="10"/>
    </row>
    <row r="2370" spans="1:7" x14ac:dyDescent="0.45">
      <c r="A2370" s="16">
        <v>4514</v>
      </c>
      <c r="B2370">
        <v>1</v>
      </c>
      <c r="C2370">
        <v>8978.0400000000009</v>
      </c>
      <c r="F2370" s="16"/>
      <c r="G2370" s="10"/>
    </row>
    <row r="2371" spans="1:7" x14ac:dyDescent="0.45">
      <c r="A2371" s="16">
        <v>4515</v>
      </c>
      <c r="B2371">
        <v>1</v>
      </c>
      <c r="C2371">
        <v>3867.35</v>
      </c>
      <c r="F2371" s="16"/>
      <c r="G2371" s="10"/>
    </row>
    <row r="2372" spans="1:7" x14ac:dyDescent="0.45">
      <c r="A2372" s="16">
        <v>4516</v>
      </c>
      <c r="B2372">
        <v>3</v>
      </c>
      <c r="C2372">
        <v>26443.040000000001</v>
      </c>
      <c r="F2372" s="16"/>
      <c r="G2372" s="10"/>
    </row>
    <row r="2373" spans="1:7" x14ac:dyDescent="0.45">
      <c r="A2373" s="16">
        <v>4517</v>
      </c>
      <c r="B2373">
        <v>1</v>
      </c>
      <c r="C2373">
        <v>7616.36</v>
      </c>
      <c r="F2373" s="16"/>
      <c r="G2373" s="10"/>
    </row>
    <row r="2374" spans="1:7" x14ac:dyDescent="0.45">
      <c r="A2374" s="16">
        <v>4518</v>
      </c>
      <c r="B2374">
        <v>1</v>
      </c>
      <c r="C2374">
        <v>8745.68</v>
      </c>
      <c r="F2374" s="16"/>
      <c r="G2374" s="10"/>
    </row>
    <row r="2375" spans="1:7" x14ac:dyDescent="0.45">
      <c r="A2375" s="16">
        <v>4520</v>
      </c>
      <c r="B2375">
        <v>1</v>
      </c>
      <c r="C2375">
        <v>14685.6</v>
      </c>
      <c r="F2375" s="16"/>
      <c r="G2375" s="10"/>
    </row>
    <row r="2376" spans="1:7" x14ac:dyDescent="0.45">
      <c r="A2376" s="16">
        <v>4521</v>
      </c>
      <c r="B2376">
        <v>1</v>
      </c>
      <c r="C2376">
        <v>827.02</v>
      </c>
      <c r="F2376" s="16"/>
      <c r="G2376" s="10"/>
    </row>
    <row r="2377" spans="1:7" x14ac:dyDescent="0.45">
      <c r="A2377" s="16">
        <v>4523</v>
      </c>
      <c r="B2377">
        <v>2</v>
      </c>
      <c r="C2377">
        <v>4853.1899999999996</v>
      </c>
      <c r="F2377" s="16"/>
      <c r="G2377" s="10"/>
    </row>
    <row r="2378" spans="1:7" x14ac:dyDescent="0.45">
      <c r="A2378" s="16">
        <v>4525</v>
      </c>
      <c r="B2378">
        <v>1</v>
      </c>
      <c r="C2378">
        <v>2331.7600000000002</v>
      </c>
      <c r="F2378" s="16"/>
      <c r="G2378" s="10"/>
    </row>
    <row r="2379" spans="1:7" x14ac:dyDescent="0.45">
      <c r="A2379" s="16">
        <v>4527</v>
      </c>
      <c r="B2379">
        <v>1</v>
      </c>
      <c r="C2379">
        <v>6059.24</v>
      </c>
      <c r="F2379" s="16"/>
      <c r="G2379" s="10"/>
    </row>
    <row r="2380" spans="1:7" x14ac:dyDescent="0.45">
      <c r="A2380" s="16">
        <v>4530</v>
      </c>
      <c r="B2380">
        <v>2</v>
      </c>
      <c r="C2380">
        <v>2613.9</v>
      </c>
      <c r="F2380" s="16"/>
      <c r="G2380" s="10"/>
    </row>
    <row r="2381" spans="1:7" x14ac:dyDescent="0.45">
      <c r="A2381" s="16">
        <v>4531</v>
      </c>
      <c r="B2381">
        <v>2</v>
      </c>
      <c r="C2381">
        <v>18935.84</v>
      </c>
      <c r="F2381" s="16"/>
      <c r="G2381" s="10"/>
    </row>
    <row r="2382" spans="1:7" x14ac:dyDescent="0.45">
      <c r="A2382" s="16">
        <v>4534</v>
      </c>
      <c r="B2382">
        <v>2</v>
      </c>
      <c r="C2382">
        <v>16995.55</v>
      </c>
      <c r="F2382" s="16"/>
      <c r="G2382" s="10"/>
    </row>
    <row r="2383" spans="1:7" x14ac:dyDescent="0.45">
      <c r="A2383" s="16">
        <v>4535</v>
      </c>
      <c r="B2383">
        <v>3</v>
      </c>
      <c r="C2383">
        <v>8857.6</v>
      </c>
      <c r="F2383" s="16"/>
      <c r="G2383" s="10"/>
    </row>
    <row r="2384" spans="1:7" x14ac:dyDescent="0.45">
      <c r="A2384" s="16">
        <v>4536</v>
      </c>
      <c r="B2384">
        <v>2</v>
      </c>
      <c r="C2384">
        <v>3953.55</v>
      </c>
      <c r="F2384" s="16"/>
      <c r="G2384" s="10"/>
    </row>
    <row r="2385" spans="1:7" x14ac:dyDescent="0.45">
      <c r="A2385" s="16">
        <v>4537</v>
      </c>
      <c r="B2385">
        <v>1</v>
      </c>
      <c r="C2385">
        <v>465.87</v>
      </c>
      <c r="F2385" s="16"/>
      <c r="G2385" s="10"/>
    </row>
    <row r="2386" spans="1:7" x14ac:dyDescent="0.45">
      <c r="A2386" s="16">
        <v>4539</v>
      </c>
      <c r="B2386">
        <v>2</v>
      </c>
      <c r="C2386">
        <v>11042.88</v>
      </c>
      <c r="F2386" s="16"/>
      <c r="G2386" s="10"/>
    </row>
    <row r="2387" spans="1:7" x14ac:dyDescent="0.45">
      <c r="A2387" s="16">
        <v>4540</v>
      </c>
      <c r="B2387">
        <v>1</v>
      </c>
      <c r="C2387">
        <v>11473</v>
      </c>
      <c r="F2387" s="16"/>
      <c r="G2387" s="10"/>
    </row>
    <row r="2388" spans="1:7" x14ac:dyDescent="0.45">
      <c r="A2388" s="16">
        <v>4541</v>
      </c>
      <c r="B2388">
        <v>1</v>
      </c>
      <c r="C2388">
        <v>4482.12</v>
      </c>
      <c r="F2388" s="16"/>
      <c r="G2388" s="10"/>
    </row>
    <row r="2389" spans="1:7" x14ac:dyDescent="0.45">
      <c r="A2389" s="16">
        <v>4542</v>
      </c>
      <c r="B2389">
        <v>1</v>
      </c>
      <c r="C2389">
        <v>3569.67</v>
      </c>
      <c r="F2389" s="16"/>
      <c r="G2389" s="10"/>
    </row>
    <row r="2390" spans="1:7" x14ac:dyDescent="0.45">
      <c r="A2390" s="16">
        <v>4543</v>
      </c>
      <c r="B2390">
        <v>1</v>
      </c>
      <c r="C2390">
        <v>8702.9500000000007</v>
      </c>
      <c r="F2390" s="16"/>
      <c r="G2390" s="10"/>
    </row>
    <row r="2391" spans="1:7" x14ac:dyDescent="0.45">
      <c r="A2391" s="16">
        <v>4544</v>
      </c>
      <c r="B2391">
        <v>1</v>
      </c>
      <c r="C2391">
        <v>1266.55</v>
      </c>
      <c r="F2391" s="16"/>
      <c r="G2391" s="10"/>
    </row>
    <row r="2392" spans="1:7" x14ac:dyDescent="0.45">
      <c r="A2392" s="16">
        <v>4548</v>
      </c>
      <c r="B2392">
        <v>1</v>
      </c>
      <c r="C2392">
        <v>7914.26</v>
      </c>
      <c r="F2392" s="16"/>
      <c r="G2392" s="10"/>
    </row>
    <row r="2393" spans="1:7" x14ac:dyDescent="0.45">
      <c r="A2393" s="16">
        <v>4549</v>
      </c>
      <c r="B2393">
        <v>2</v>
      </c>
      <c r="C2393">
        <v>12721.96</v>
      </c>
      <c r="F2393" s="16"/>
      <c r="G2393" s="10"/>
    </row>
    <row r="2394" spans="1:7" x14ac:dyDescent="0.45">
      <c r="A2394" s="16">
        <v>4551</v>
      </c>
      <c r="B2394">
        <v>2</v>
      </c>
      <c r="C2394">
        <v>11790.14</v>
      </c>
      <c r="F2394" s="16"/>
      <c r="G2394" s="10"/>
    </row>
    <row r="2395" spans="1:7" x14ac:dyDescent="0.45">
      <c r="A2395" s="16">
        <v>4552</v>
      </c>
      <c r="B2395">
        <v>1</v>
      </c>
      <c r="C2395">
        <v>1344.32</v>
      </c>
      <c r="F2395" s="16"/>
      <c r="G2395" s="10"/>
    </row>
    <row r="2396" spans="1:7" x14ac:dyDescent="0.45">
      <c r="A2396" s="16">
        <v>4553</v>
      </c>
      <c r="B2396">
        <v>3</v>
      </c>
      <c r="C2396">
        <v>37734.44</v>
      </c>
      <c r="F2396" s="16"/>
      <c r="G2396" s="10"/>
    </row>
    <row r="2397" spans="1:7" x14ac:dyDescent="0.45">
      <c r="A2397" s="16">
        <v>4554</v>
      </c>
      <c r="B2397">
        <v>2</v>
      </c>
      <c r="C2397">
        <v>18671</v>
      </c>
      <c r="F2397" s="16"/>
      <c r="G2397" s="10"/>
    </row>
    <row r="2398" spans="1:7" x14ac:dyDescent="0.45">
      <c r="A2398" s="16">
        <v>4555</v>
      </c>
      <c r="B2398">
        <v>1</v>
      </c>
      <c r="C2398">
        <v>12421.3</v>
      </c>
      <c r="F2398" s="16"/>
      <c r="G2398" s="10"/>
    </row>
    <row r="2399" spans="1:7" x14ac:dyDescent="0.45">
      <c r="A2399" s="16">
        <v>4556</v>
      </c>
      <c r="B2399">
        <v>1</v>
      </c>
      <c r="C2399">
        <v>13834.77</v>
      </c>
      <c r="F2399" s="16"/>
      <c r="G2399" s="10"/>
    </row>
    <row r="2400" spans="1:7" x14ac:dyDescent="0.45">
      <c r="A2400" s="16">
        <v>4557</v>
      </c>
      <c r="B2400">
        <v>2</v>
      </c>
      <c r="C2400">
        <v>35171.29</v>
      </c>
      <c r="F2400" s="16"/>
      <c r="G2400" s="10"/>
    </row>
    <row r="2401" spans="1:7" x14ac:dyDescent="0.45">
      <c r="A2401" s="16">
        <v>4558</v>
      </c>
      <c r="B2401">
        <v>2</v>
      </c>
      <c r="C2401">
        <v>14199.06</v>
      </c>
      <c r="F2401" s="16"/>
      <c r="G2401" s="10"/>
    </row>
    <row r="2402" spans="1:7" x14ac:dyDescent="0.45">
      <c r="A2402" s="16">
        <v>4560</v>
      </c>
      <c r="B2402">
        <v>2</v>
      </c>
      <c r="C2402">
        <v>17094.57</v>
      </c>
      <c r="F2402" s="16"/>
      <c r="G2402" s="10"/>
    </row>
    <row r="2403" spans="1:7" x14ac:dyDescent="0.45">
      <c r="A2403" s="16">
        <v>4561</v>
      </c>
      <c r="B2403">
        <v>4</v>
      </c>
      <c r="C2403">
        <v>38989.18</v>
      </c>
      <c r="F2403" s="16"/>
      <c r="G2403" s="10"/>
    </row>
    <row r="2404" spans="1:7" x14ac:dyDescent="0.45">
      <c r="A2404" s="16">
        <v>4563</v>
      </c>
      <c r="B2404">
        <v>1</v>
      </c>
      <c r="C2404">
        <v>2625.44</v>
      </c>
      <c r="F2404" s="16"/>
      <c r="G2404" s="10"/>
    </row>
    <row r="2405" spans="1:7" x14ac:dyDescent="0.45">
      <c r="A2405" s="16">
        <v>4564</v>
      </c>
      <c r="B2405">
        <v>1</v>
      </c>
      <c r="C2405">
        <v>23535.1</v>
      </c>
      <c r="F2405" s="16"/>
      <c r="G2405" s="10"/>
    </row>
    <row r="2406" spans="1:7" x14ac:dyDescent="0.45">
      <c r="A2406" s="16">
        <v>4565</v>
      </c>
      <c r="B2406">
        <v>1</v>
      </c>
      <c r="C2406">
        <v>3482.94</v>
      </c>
      <c r="F2406" s="16"/>
      <c r="G2406" s="10"/>
    </row>
    <row r="2407" spans="1:7" x14ac:dyDescent="0.45">
      <c r="A2407" s="16">
        <v>4566</v>
      </c>
      <c r="B2407">
        <v>1</v>
      </c>
      <c r="C2407">
        <v>23561.9</v>
      </c>
      <c r="F2407" s="16"/>
      <c r="G2407" s="10"/>
    </row>
    <row r="2408" spans="1:7" x14ac:dyDescent="0.45">
      <c r="A2408" s="16">
        <v>4567</v>
      </c>
      <c r="B2408">
        <v>2</v>
      </c>
      <c r="C2408">
        <v>12340.76</v>
      </c>
      <c r="F2408" s="16"/>
      <c r="G2408" s="10"/>
    </row>
    <row r="2409" spans="1:7" x14ac:dyDescent="0.45">
      <c r="A2409" s="16">
        <v>4568</v>
      </c>
      <c r="B2409">
        <v>1</v>
      </c>
      <c r="C2409">
        <v>6856.8</v>
      </c>
      <c r="F2409" s="16"/>
      <c r="G2409" s="10"/>
    </row>
    <row r="2410" spans="1:7" x14ac:dyDescent="0.45">
      <c r="A2410" s="16">
        <v>4569</v>
      </c>
      <c r="B2410">
        <v>2</v>
      </c>
      <c r="C2410">
        <v>1739.84</v>
      </c>
      <c r="F2410" s="16"/>
      <c r="G2410" s="10"/>
    </row>
    <row r="2411" spans="1:7" x14ac:dyDescent="0.45">
      <c r="A2411" s="16">
        <v>4572</v>
      </c>
      <c r="B2411">
        <v>1</v>
      </c>
      <c r="C2411">
        <v>17180.650000000001</v>
      </c>
      <c r="F2411" s="16"/>
      <c r="G2411" s="10"/>
    </row>
    <row r="2412" spans="1:7" x14ac:dyDescent="0.45">
      <c r="A2412" s="16">
        <v>4573</v>
      </c>
      <c r="B2412">
        <v>1</v>
      </c>
      <c r="C2412">
        <v>4343.43</v>
      </c>
      <c r="F2412" s="16"/>
      <c r="G2412" s="10"/>
    </row>
    <row r="2413" spans="1:7" x14ac:dyDescent="0.45">
      <c r="A2413" s="16">
        <v>4574</v>
      </c>
      <c r="B2413">
        <v>3</v>
      </c>
      <c r="C2413">
        <v>13495.3</v>
      </c>
      <c r="F2413" s="16"/>
      <c r="G2413" s="10"/>
    </row>
    <row r="2414" spans="1:7" x14ac:dyDescent="0.45">
      <c r="A2414" s="16">
        <v>4575</v>
      </c>
      <c r="B2414">
        <v>1</v>
      </c>
      <c r="C2414">
        <v>6151.58</v>
      </c>
      <c r="F2414" s="16"/>
      <c r="G2414" s="10"/>
    </row>
    <row r="2415" spans="1:7" x14ac:dyDescent="0.45">
      <c r="A2415" s="16">
        <v>4579</v>
      </c>
      <c r="B2415">
        <v>1</v>
      </c>
      <c r="C2415">
        <v>4975.03</v>
      </c>
      <c r="F2415" s="16"/>
      <c r="G2415" s="10"/>
    </row>
    <row r="2416" spans="1:7" x14ac:dyDescent="0.45">
      <c r="A2416" s="16">
        <v>4580</v>
      </c>
      <c r="B2416">
        <v>1</v>
      </c>
      <c r="C2416">
        <v>4169.42</v>
      </c>
      <c r="F2416" s="16"/>
      <c r="G2416" s="10"/>
    </row>
    <row r="2417" spans="1:7" x14ac:dyDescent="0.45">
      <c r="A2417" s="16">
        <v>4581</v>
      </c>
      <c r="B2417">
        <v>2</v>
      </c>
      <c r="C2417">
        <v>13758.22</v>
      </c>
      <c r="F2417" s="16"/>
      <c r="G2417" s="10"/>
    </row>
    <row r="2418" spans="1:7" x14ac:dyDescent="0.45">
      <c r="A2418" s="16">
        <v>4583</v>
      </c>
      <c r="B2418">
        <v>1</v>
      </c>
      <c r="C2418">
        <v>4435.68</v>
      </c>
      <c r="F2418" s="16"/>
      <c r="G2418" s="10"/>
    </row>
    <row r="2419" spans="1:7" x14ac:dyDescent="0.45">
      <c r="A2419" s="16">
        <v>4584</v>
      </c>
      <c r="B2419">
        <v>1</v>
      </c>
      <c r="C2419">
        <v>13933.08</v>
      </c>
      <c r="F2419" s="16"/>
      <c r="G2419" s="10"/>
    </row>
    <row r="2420" spans="1:7" x14ac:dyDescent="0.45">
      <c r="A2420" s="16">
        <v>4586</v>
      </c>
      <c r="B2420">
        <v>1</v>
      </c>
      <c r="C2420">
        <v>17735.64</v>
      </c>
      <c r="F2420" s="16"/>
      <c r="G2420" s="10"/>
    </row>
    <row r="2421" spans="1:7" x14ac:dyDescent="0.45">
      <c r="A2421" s="16">
        <v>4587</v>
      </c>
      <c r="B2421">
        <v>2</v>
      </c>
      <c r="C2421">
        <v>6656.48</v>
      </c>
      <c r="F2421" s="16"/>
      <c r="G2421" s="10"/>
    </row>
    <row r="2422" spans="1:7" x14ac:dyDescent="0.45">
      <c r="A2422" s="16">
        <v>4590</v>
      </c>
      <c r="B2422">
        <v>1</v>
      </c>
      <c r="C2422">
        <v>12116.4</v>
      </c>
      <c r="F2422" s="16"/>
      <c r="G2422" s="10"/>
    </row>
    <row r="2423" spans="1:7" x14ac:dyDescent="0.45">
      <c r="A2423" s="16">
        <v>4591</v>
      </c>
      <c r="B2423">
        <v>1</v>
      </c>
      <c r="C2423">
        <v>2628.08</v>
      </c>
      <c r="F2423" s="16"/>
      <c r="G2423" s="10"/>
    </row>
    <row r="2424" spans="1:7" x14ac:dyDescent="0.45">
      <c r="A2424" s="16">
        <v>4593</v>
      </c>
      <c r="B2424">
        <v>1</v>
      </c>
      <c r="C2424">
        <v>3355.84</v>
      </c>
      <c r="F2424" s="16"/>
      <c r="G2424" s="10"/>
    </row>
    <row r="2425" spans="1:7" x14ac:dyDescent="0.45">
      <c r="A2425" s="16">
        <v>4594</v>
      </c>
      <c r="B2425">
        <v>1</v>
      </c>
      <c r="C2425">
        <v>342.88</v>
      </c>
      <c r="F2425" s="16"/>
      <c r="G2425" s="10"/>
    </row>
    <row r="2426" spans="1:7" x14ac:dyDescent="0.45">
      <c r="A2426" s="16">
        <v>4596</v>
      </c>
      <c r="B2426">
        <v>1</v>
      </c>
      <c r="C2426">
        <v>14125.52</v>
      </c>
      <c r="F2426" s="16"/>
      <c r="G2426" s="10"/>
    </row>
    <row r="2427" spans="1:7" x14ac:dyDescent="0.45">
      <c r="A2427" s="16">
        <v>4598</v>
      </c>
      <c r="B2427">
        <v>4</v>
      </c>
      <c r="C2427">
        <v>56757.48</v>
      </c>
      <c r="F2427" s="16"/>
      <c r="G2427" s="10"/>
    </row>
    <row r="2428" spans="1:7" x14ac:dyDescent="0.45">
      <c r="A2428" s="16">
        <v>4600</v>
      </c>
      <c r="B2428">
        <v>1</v>
      </c>
      <c r="C2428">
        <v>9004.35</v>
      </c>
      <c r="F2428" s="16"/>
      <c r="G2428" s="10"/>
    </row>
    <row r="2429" spans="1:7" x14ac:dyDescent="0.45">
      <c r="A2429" s="16">
        <v>4602</v>
      </c>
      <c r="B2429">
        <v>1</v>
      </c>
      <c r="C2429">
        <v>7602.74</v>
      </c>
      <c r="F2429" s="16"/>
      <c r="G2429" s="10"/>
    </row>
    <row r="2430" spans="1:7" x14ac:dyDescent="0.45">
      <c r="A2430" s="16">
        <v>4604</v>
      </c>
      <c r="B2430">
        <v>1</v>
      </c>
      <c r="C2430">
        <v>3054.96</v>
      </c>
      <c r="F2430" s="16"/>
      <c r="G2430" s="10"/>
    </row>
    <row r="2431" spans="1:7" x14ac:dyDescent="0.45">
      <c r="A2431" s="16">
        <v>4605</v>
      </c>
      <c r="B2431">
        <v>1</v>
      </c>
      <c r="C2431">
        <v>180.91</v>
      </c>
      <c r="F2431" s="16"/>
      <c r="G2431" s="10"/>
    </row>
    <row r="2432" spans="1:7" x14ac:dyDescent="0.45">
      <c r="A2432" s="16">
        <v>4606</v>
      </c>
      <c r="B2432">
        <v>1</v>
      </c>
      <c r="C2432">
        <v>12848.13</v>
      </c>
      <c r="F2432" s="16"/>
      <c r="G2432" s="10"/>
    </row>
    <row r="2433" spans="1:7" x14ac:dyDescent="0.45">
      <c r="A2433" s="16">
        <v>4607</v>
      </c>
      <c r="B2433">
        <v>2</v>
      </c>
      <c r="C2433">
        <v>20649.05</v>
      </c>
      <c r="F2433" s="16"/>
      <c r="G2433" s="10"/>
    </row>
    <row r="2434" spans="1:7" x14ac:dyDescent="0.45">
      <c r="A2434" s="16">
        <v>4610</v>
      </c>
      <c r="B2434">
        <v>3</v>
      </c>
      <c r="C2434">
        <v>25515.71</v>
      </c>
      <c r="F2434" s="16"/>
      <c r="G2434" s="10"/>
    </row>
    <row r="2435" spans="1:7" x14ac:dyDescent="0.45">
      <c r="A2435" s="16">
        <v>4612</v>
      </c>
      <c r="B2435">
        <v>2</v>
      </c>
      <c r="C2435">
        <v>18162.599999999999</v>
      </c>
      <c r="F2435" s="16"/>
      <c r="G2435" s="10"/>
    </row>
    <row r="2436" spans="1:7" x14ac:dyDescent="0.45">
      <c r="A2436" s="16">
        <v>4614</v>
      </c>
      <c r="B2436">
        <v>1</v>
      </c>
      <c r="C2436">
        <v>2507.83</v>
      </c>
      <c r="F2436" s="16"/>
      <c r="G2436" s="10"/>
    </row>
    <row r="2437" spans="1:7" x14ac:dyDescent="0.45">
      <c r="A2437" s="16">
        <v>4618</v>
      </c>
      <c r="B2437">
        <v>2</v>
      </c>
      <c r="C2437">
        <v>5048.92</v>
      </c>
      <c r="F2437" s="16"/>
      <c r="G2437" s="10"/>
    </row>
    <row r="2438" spans="1:7" x14ac:dyDescent="0.45">
      <c r="A2438" s="16">
        <v>4619</v>
      </c>
      <c r="B2438">
        <v>1</v>
      </c>
      <c r="C2438">
        <v>19291.439999999999</v>
      </c>
      <c r="F2438" s="16"/>
      <c r="G2438" s="10"/>
    </row>
    <row r="2439" spans="1:7" x14ac:dyDescent="0.45">
      <c r="A2439" s="16">
        <v>4620</v>
      </c>
      <c r="B2439">
        <v>1</v>
      </c>
      <c r="C2439">
        <v>3389.65</v>
      </c>
      <c r="F2439" s="16"/>
      <c r="G2439" s="10"/>
    </row>
    <row r="2440" spans="1:7" x14ac:dyDescent="0.45">
      <c r="A2440" s="16">
        <v>4621</v>
      </c>
      <c r="B2440">
        <v>3</v>
      </c>
      <c r="C2440">
        <v>17797.919999999998</v>
      </c>
      <c r="F2440" s="16"/>
      <c r="G2440" s="10"/>
    </row>
    <row r="2441" spans="1:7" x14ac:dyDescent="0.45">
      <c r="A2441" s="16">
        <v>4622</v>
      </c>
      <c r="B2441">
        <v>2</v>
      </c>
      <c r="C2441">
        <v>7945.22</v>
      </c>
      <c r="F2441" s="16"/>
      <c r="G2441" s="10"/>
    </row>
    <row r="2442" spans="1:7" x14ac:dyDescent="0.45">
      <c r="A2442" s="16">
        <v>4624</v>
      </c>
      <c r="B2442">
        <v>1</v>
      </c>
      <c r="C2442">
        <v>189.21</v>
      </c>
      <c r="F2442" s="16"/>
      <c r="G2442" s="10"/>
    </row>
    <row r="2443" spans="1:7" x14ac:dyDescent="0.45">
      <c r="A2443" s="16">
        <v>4625</v>
      </c>
      <c r="B2443">
        <v>1</v>
      </c>
      <c r="C2443">
        <v>7002.21</v>
      </c>
      <c r="F2443" s="16"/>
      <c r="G2443" s="10"/>
    </row>
    <row r="2444" spans="1:7" x14ac:dyDescent="0.45">
      <c r="A2444" s="16">
        <v>4626</v>
      </c>
      <c r="B2444">
        <v>1</v>
      </c>
      <c r="C2444">
        <v>4898.2</v>
      </c>
      <c r="F2444" s="16"/>
      <c r="G2444" s="10"/>
    </row>
    <row r="2445" spans="1:7" x14ac:dyDescent="0.45">
      <c r="A2445" s="16">
        <v>4627</v>
      </c>
      <c r="B2445">
        <v>2</v>
      </c>
      <c r="C2445">
        <v>8028.17</v>
      </c>
      <c r="F2445" s="16"/>
      <c r="G2445" s="10"/>
    </row>
    <row r="2446" spans="1:7" x14ac:dyDescent="0.45">
      <c r="A2446" s="16">
        <v>4628</v>
      </c>
      <c r="B2446">
        <v>2</v>
      </c>
      <c r="C2446">
        <v>9592.85</v>
      </c>
      <c r="F2446" s="16"/>
      <c r="G2446" s="10"/>
    </row>
    <row r="2447" spans="1:7" x14ac:dyDescent="0.45">
      <c r="A2447" s="16">
        <v>4629</v>
      </c>
      <c r="B2447">
        <v>4</v>
      </c>
      <c r="C2447">
        <v>9694.2800000000007</v>
      </c>
      <c r="F2447" s="16"/>
      <c r="G2447" s="10"/>
    </row>
    <row r="2448" spans="1:7" x14ac:dyDescent="0.45">
      <c r="A2448" s="16">
        <v>4630</v>
      </c>
      <c r="B2448">
        <v>2</v>
      </c>
      <c r="C2448">
        <v>21280.36</v>
      </c>
      <c r="F2448" s="16"/>
      <c r="G2448" s="10"/>
    </row>
    <row r="2449" spans="1:7" x14ac:dyDescent="0.45">
      <c r="A2449" s="16">
        <v>4631</v>
      </c>
      <c r="B2449">
        <v>2</v>
      </c>
      <c r="C2449">
        <v>10325.59</v>
      </c>
      <c r="F2449" s="16"/>
      <c r="G2449" s="10"/>
    </row>
    <row r="2450" spans="1:7" x14ac:dyDescent="0.45">
      <c r="A2450" s="16">
        <v>4632</v>
      </c>
      <c r="B2450">
        <v>1</v>
      </c>
      <c r="C2450">
        <v>3265.42</v>
      </c>
      <c r="F2450" s="16"/>
      <c r="G2450" s="10"/>
    </row>
    <row r="2451" spans="1:7" x14ac:dyDescent="0.45">
      <c r="A2451" s="16">
        <v>4633</v>
      </c>
      <c r="B2451">
        <v>1</v>
      </c>
      <c r="C2451">
        <v>1880.95</v>
      </c>
      <c r="F2451" s="16"/>
      <c r="G2451" s="10"/>
    </row>
    <row r="2452" spans="1:7" x14ac:dyDescent="0.45">
      <c r="A2452" s="16">
        <v>4636</v>
      </c>
      <c r="B2452">
        <v>3</v>
      </c>
      <c r="C2452">
        <v>8105.89</v>
      </c>
      <c r="F2452" s="16"/>
      <c r="G2452" s="10"/>
    </row>
    <row r="2453" spans="1:7" x14ac:dyDescent="0.45">
      <c r="A2453" s="16">
        <v>4637</v>
      </c>
      <c r="B2453">
        <v>2</v>
      </c>
      <c r="C2453">
        <v>13794.73</v>
      </c>
      <c r="F2453" s="16"/>
      <c r="G2453" s="10"/>
    </row>
    <row r="2454" spans="1:7" x14ac:dyDescent="0.45">
      <c r="A2454" s="16">
        <v>4638</v>
      </c>
      <c r="B2454">
        <v>2</v>
      </c>
      <c r="C2454">
        <v>18015.96</v>
      </c>
      <c r="F2454" s="16"/>
      <c r="G2454" s="10"/>
    </row>
    <row r="2455" spans="1:7" x14ac:dyDescent="0.45">
      <c r="A2455" s="16">
        <v>4640</v>
      </c>
      <c r="B2455">
        <v>1</v>
      </c>
      <c r="C2455">
        <v>13796.84</v>
      </c>
      <c r="F2455" s="16"/>
      <c r="G2455" s="10"/>
    </row>
    <row r="2456" spans="1:7" x14ac:dyDescent="0.45">
      <c r="A2456" s="16">
        <v>4641</v>
      </c>
      <c r="B2456">
        <v>3</v>
      </c>
      <c r="C2456">
        <v>25535.38</v>
      </c>
      <c r="F2456" s="16"/>
      <c r="G2456" s="10"/>
    </row>
    <row r="2457" spans="1:7" x14ac:dyDescent="0.45">
      <c r="A2457" s="16">
        <v>4642</v>
      </c>
      <c r="B2457">
        <v>2</v>
      </c>
      <c r="C2457">
        <v>11625.81</v>
      </c>
      <c r="F2457" s="16"/>
      <c r="G2457" s="10"/>
    </row>
    <row r="2458" spans="1:7" x14ac:dyDescent="0.45">
      <c r="A2458" s="16">
        <v>4644</v>
      </c>
      <c r="B2458">
        <v>5</v>
      </c>
      <c r="C2458">
        <v>32842.99</v>
      </c>
      <c r="F2458" s="16"/>
      <c r="G2458" s="10"/>
    </row>
    <row r="2459" spans="1:7" x14ac:dyDescent="0.45">
      <c r="A2459" s="16">
        <v>4645</v>
      </c>
      <c r="B2459">
        <v>3</v>
      </c>
      <c r="C2459">
        <v>54614.34</v>
      </c>
      <c r="F2459" s="16"/>
      <c r="G2459" s="10"/>
    </row>
    <row r="2460" spans="1:7" x14ac:dyDescent="0.45">
      <c r="A2460" s="16">
        <v>4648</v>
      </c>
      <c r="B2460">
        <v>1</v>
      </c>
      <c r="C2460">
        <v>12522.08</v>
      </c>
      <c r="F2460" s="16"/>
      <c r="G2460" s="10"/>
    </row>
    <row r="2461" spans="1:7" x14ac:dyDescent="0.45">
      <c r="A2461" s="16">
        <v>4650</v>
      </c>
      <c r="B2461">
        <v>1</v>
      </c>
      <c r="C2461">
        <v>3306.82</v>
      </c>
      <c r="F2461" s="16"/>
      <c r="G2461" s="10"/>
    </row>
    <row r="2462" spans="1:7" x14ac:dyDescent="0.45">
      <c r="A2462" s="16">
        <v>4653</v>
      </c>
      <c r="B2462">
        <v>2</v>
      </c>
      <c r="C2462">
        <v>10381.32</v>
      </c>
      <c r="F2462" s="16"/>
      <c r="G2462" s="10"/>
    </row>
    <row r="2463" spans="1:7" x14ac:dyDescent="0.45">
      <c r="A2463" s="16">
        <v>4654</v>
      </c>
      <c r="B2463">
        <v>1</v>
      </c>
      <c r="C2463">
        <v>1780.56</v>
      </c>
      <c r="F2463" s="16"/>
      <c r="G2463" s="10"/>
    </row>
    <row r="2464" spans="1:7" x14ac:dyDescent="0.45">
      <c r="A2464" s="16">
        <v>4655</v>
      </c>
      <c r="B2464">
        <v>2</v>
      </c>
      <c r="C2464">
        <v>6701.49</v>
      </c>
      <c r="F2464" s="16"/>
      <c r="G2464" s="10"/>
    </row>
    <row r="2465" spans="1:7" x14ac:dyDescent="0.45">
      <c r="A2465" s="16">
        <v>4659</v>
      </c>
      <c r="B2465">
        <v>4</v>
      </c>
      <c r="C2465">
        <v>27417.47</v>
      </c>
      <c r="F2465" s="16"/>
      <c r="G2465" s="10"/>
    </row>
    <row r="2466" spans="1:7" x14ac:dyDescent="0.45">
      <c r="A2466" s="16">
        <v>4660</v>
      </c>
      <c r="B2466">
        <v>1</v>
      </c>
      <c r="C2466">
        <v>8009.22</v>
      </c>
      <c r="F2466" s="16"/>
      <c r="G2466" s="10"/>
    </row>
    <row r="2467" spans="1:7" x14ac:dyDescent="0.45">
      <c r="A2467" s="16">
        <v>4661</v>
      </c>
      <c r="B2467">
        <v>1</v>
      </c>
      <c r="C2467">
        <v>8659.58</v>
      </c>
      <c r="F2467" s="16"/>
      <c r="G2467" s="10"/>
    </row>
    <row r="2468" spans="1:7" x14ac:dyDescent="0.45">
      <c r="A2468" s="16">
        <v>4662</v>
      </c>
      <c r="B2468">
        <v>1</v>
      </c>
      <c r="C2468">
        <v>1138.3800000000001</v>
      </c>
      <c r="F2468" s="16"/>
      <c r="G2468" s="10"/>
    </row>
    <row r="2469" spans="1:7" x14ac:dyDescent="0.45">
      <c r="A2469" s="16">
        <v>4663</v>
      </c>
      <c r="B2469">
        <v>2</v>
      </c>
      <c r="C2469">
        <v>24574</v>
      </c>
      <c r="F2469" s="16"/>
      <c r="G2469" s="10"/>
    </row>
    <row r="2470" spans="1:7" x14ac:dyDescent="0.45">
      <c r="A2470" s="16">
        <v>4664</v>
      </c>
      <c r="B2470">
        <v>1</v>
      </c>
      <c r="C2470">
        <v>6745.3</v>
      </c>
      <c r="F2470" s="16"/>
      <c r="G2470" s="10"/>
    </row>
    <row r="2471" spans="1:7" x14ac:dyDescent="0.45">
      <c r="A2471" s="16">
        <v>4665</v>
      </c>
      <c r="B2471">
        <v>1</v>
      </c>
      <c r="C2471">
        <v>5681.46</v>
      </c>
      <c r="F2471" s="16"/>
      <c r="G2471" s="10"/>
    </row>
    <row r="2472" spans="1:7" x14ac:dyDescent="0.45">
      <c r="A2472" s="16">
        <v>4666</v>
      </c>
      <c r="B2472">
        <v>1</v>
      </c>
      <c r="C2472">
        <v>20878.2</v>
      </c>
      <c r="F2472" s="16"/>
      <c r="G2472" s="10"/>
    </row>
    <row r="2473" spans="1:7" x14ac:dyDescent="0.45">
      <c r="A2473" s="16">
        <v>4667</v>
      </c>
      <c r="B2473">
        <v>1</v>
      </c>
      <c r="C2473">
        <v>17861.439999999999</v>
      </c>
      <c r="F2473" s="16"/>
      <c r="G2473" s="10"/>
    </row>
    <row r="2474" spans="1:7" x14ac:dyDescent="0.45">
      <c r="A2474" s="16">
        <v>4670</v>
      </c>
      <c r="B2474">
        <v>3</v>
      </c>
      <c r="C2474">
        <v>16440.75</v>
      </c>
      <c r="F2474" s="16"/>
      <c r="G2474" s="10"/>
    </row>
    <row r="2475" spans="1:7" x14ac:dyDescent="0.45">
      <c r="A2475" s="16">
        <v>4671</v>
      </c>
      <c r="B2475">
        <v>1</v>
      </c>
      <c r="C2475">
        <v>7463.24</v>
      </c>
      <c r="F2475" s="16"/>
      <c r="G2475" s="10"/>
    </row>
    <row r="2476" spans="1:7" x14ac:dyDescent="0.45">
      <c r="A2476" s="16">
        <v>4672</v>
      </c>
      <c r="B2476">
        <v>3</v>
      </c>
      <c r="C2476">
        <v>25172.720000000001</v>
      </c>
      <c r="F2476" s="16"/>
      <c r="G2476" s="10"/>
    </row>
    <row r="2477" spans="1:7" x14ac:dyDescent="0.45">
      <c r="A2477" s="16">
        <v>4673</v>
      </c>
      <c r="B2477">
        <v>1</v>
      </c>
      <c r="C2477">
        <v>4379.2</v>
      </c>
      <c r="F2477" s="16"/>
      <c r="G2477" s="10"/>
    </row>
    <row r="2478" spans="1:7" x14ac:dyDescent="0.45">
      <c r="A2478" s="16">
        <v>4674</v>
      </c>
      <c r="B2478">
        <v>2</v>
      </c>
      <c r="C2478">
        <v>27591.65</v>
      </c>
      <c r="F2478" s="16"/>
      <c r="G2478" s="10"/>
    </row>
    <row r="2479" spans="1:7" x14ac:dyDescent="0.45">
      <c r="A2479" s="16">
        <v>4675</v>
      </c>
      <c r="B2479">
        <v>3</v>
      </c>
      <c r="C2479">
        <v>45645.919999999998</v>
      </c>
      <c r="F2479" s="16"/>
      <c r="G2479" s="10"/>
    </row>
    <row r="2480" spans="1:7" x14ac:dyDescent="0.45">
      <c r="A2480" s="16">
        <v>4676</v>
      </c>
      <c r="B2480">
        <v>4</v>
      </c>
      <c r="C2480">
        <v>38487.14</v>
      </c>
      <c r="F2480" s="16"/>
      <c r="G2480" s="10"/>
    </row>
    <row r="2481" spans="1:7" x14ac:dyDescent="0.45">
      <c r="A2481" s="16">
        <v>4677</v>
      </c>
      <c r="B2481">
        <v>2</v>
      </c>
      <c r="C2481">
        <v>18384.03</v>
      </c>
      <c r="F2481" s="16"/>
      <c r="G2481" s="10"/>
    </row>
    <row r="2482" spans="1:7" x14ac:dyDescent="0.45">
      <c r="A2482" s="16">
        <v>4679</v>
      </c>
      <c r="B2482">
        <v>1</v>
      </c>
      <c r="C2482">
        <v>3612.25</v>
      </c>
      <c r="F2482" s="16"/>
      <c r="G2482" s="10"/>
    </row>
    <row r="2483" spans="1:7" x14ac:dyDescent="0.45">
      <c r="A2483" s="16">
        <v>4680</v>
      </c>
      <c r="B2483">
        <v>1</v>
      </c>
      <c r="C2483">
        <v>3419.35</v>
      </c>
      <c r="F2483" s="16"/>
      <c r="G2483" s="10"/>
    </row>
    <row r="2484" spans="1:7" x14ac:dyDescent="0.45">
      <c r="A2484" s="16">
        <v>4681</v>
      </c>
      <c r="B2484">
        <v>1</v>
      </c>
      <c r="C2484">
        <v>2504.96</v>
      </c>
      <c r="F2484" s="16"/>
      <c r="G2484" s="10"/>
    </row>
    <row r="2485" spans="1:7" x14ac:dyDescent="0.45">
      <c r="A2485" s="16">
        <v>4683</v>
      </c>
      <c r="B2485">
        <v>3</v>
      </c>
      <c r="C2485">
        <v>34300.01</v>
      </c>
      <c r="F2485" s="16"/>
      <c r="G2485" s="10"/>
    </row>
    <row r="2486" spans="1:7" x14ac:dyDescent="0.45">
      <c r="A2486" s="16">
        <v>4687</v>
      </c>
      <c r="B2486">
        <v>2</v>
      </c>
      <c r="C2486">
        <v>23518.84</v>
      </c>
      <c r="F2486" s="16"/>
      <c r="G2486" s="10"/>
    </row>
    <row r="2487" spans="1:7" x14ac:dyDescent="0.45">
      <c r="A2487" s="16">
        <v>4688</v>
      </c>
      <c r="B2487">
        <v>3</v>
      </c>
      <c r="C2487">
        <v>13187.96</v>
      </c>
      <c r="F2487" s="16"/>
      <c r="G2487" s="10"/>
    </row>
    <row r="2488" spans="1:7" x14ac:dyDescent="0.45">
      <c r="A2488" s="16">
        <v>4690</v>
      </c>
      <c r="B2488">
        <v>2</v>
      </c>
      <c r="C2488">
        <v>9546.2000000000007</v>
      </c>
      <c r="F2488" s="16"/>
      <c r="G2488" s="10"/>
    </row>
    <row r="2489" spans="1:7" x14ac:dyDescent="0.45">
      <c r="A2489" s="16">
        <v>4695</v>
      </c>
      <c r="B2489">
        <v>2</v>
      </c>
      <c r="C2489">
        <v>16508.13</v>
      </c>
      <c r="F2489" s="16"/>
      <c r="G2489" s="10"/>
    </row>
    <row r="2490" spans="1:7" x14ac:dyDescent="0.45">
      <c r="A2490" s="16">
        <v>4696</v>
      </c>
      <c r="B2490">
        <v>3</v>
      </c>
      <c r="C2490">
        <v>33486.620000000003</v>
      </c>
      <c r="F2490" s="16"/>
      <c r="G2490" s="10"/>
    </row>
    <row r="2491" spans="1:7" x14ac:dyDescent="0.45">
      <c r="A2491" s="16">
        <v>4697</v>
      </c>
      <c r="B2491">
        <v>1</v>
      </c>
      <c r="C2491">
        <v>2836.94</v>
      </c>
      <c r="F2491" s="16"/>
      <c r="G2491" s="10"/>
    </row>
    <row r="2492" spans="1:7" x14ac:dyDescent="0.45">
      <c r="A2492" s="16">
        <v>4699</v>
      </c>
      <c r="B2492">
        <v>2</v>
      </c>
      <c r="C2492">
        <v>22326.32</v>
      </c>
      <c r="F2492" s="16"/>
      <c r="G2492" s="10"/>
    </row>
    <row r="2493" spans="1:7" x14ac:dyDescent="0.45">
      <c r="A2493" s="16">
        <v>4700</v>
      </c>
      <c r="B2493">
        <v>1</v>
      </c>
      <c r="C2493">
        <v>7465</v>
      </c>
      <c r="F2493" s="16"/>
      <c r="G2493" s="10"/>
    </row>
    <row r="2494" spans="1:7" x14ac:dyDescent="0.45">
      <c r="A2494" s="16">
        <v>4701</v>
      </c>
      <c r="B2494">
        <v>3</v>
      </c>
      <c r="C2494">
        <v>22189.51</v>
      </c>
      <c r="F2494" s="16"/>
      <c r="G2494" s="10"/>
    </row>
    <row r="2495" spans="1:7" x14ac:dyDescent="0.45">
      <c r="A2495" s="16">
        <v>4705</v>
      </c>
      <c r="B2495">
        <v>1</v>
      </c>
      <c r="C2495">
        <v>12827.7</v>
      </c>
      <c r="F2495" s="16"/>
      <c r="G2495" s="10"/>
    </row>
    <row r="2496" spans="1:7" x14ac:dyDescent="0.45">
      <c r="A2496" s="16">
        <v>4708</v>
      </c>
      <c r="B2496">
        <v>1</v>
      </c>
      <c r="C2496">
        <v>7470.36</v>
      </c>
      <c r="F2496" s="16"/>
      <c r="G2496" s="10"/>
    </row>
    <row r="2497" spans="1:7" x14ac:dyDescent="0.45">
      <c r="A2497" s="16">
        <v>4709</v>
      </c>
      <c r="B2497">
        <v>2</v>
      </c>
      <c r="C2497">
        <v>17615.48</v>
      </c>
      <c r="F2497" s="16"/>
      <c r="G2497" s="10"/>
    </row>
    <row r="2498" spans="1:7" x14ac:dyDescent="0.45">
      <c r="A2498" s="16">
        <v>4711</v>
      </c>
      <c r="B2498">
        <v>1</v>
      </c>
      <c r="C2498">
        <v>10239.35</v>
      </c>
      <c r="F2498" s="16"/>
      <c r="G2498" s="10"/>
    </row>
    <row r="2499" spans="1:7" x14ac:dyDescent="0.45">
      <c r="A2499" s="16">
        <v>4712</v>
      </c>
      <c r="B2499">
        <v>1</v>
      </c>
      <c r="C2499">
        <v>5109.25</v>
      </c>
      <c r="F2499" s="16"/>
      <c r="G2499" s="10"/>
    </row>
    <row r="2500" spans="1:7" x14ac:dyDescent="0.45">
      <c r="A2500" s="16">
        <v>4713</v>
      </c>
      <c r="B2500">
        <v>1</v>
      </c>
      <c r="C2500">
        <v>10182.780000000001</v>
      </c>
      <c r="F2500" s="16"/>
      <c r="G2500" s="10"/>
    </row>
    <row r="2501" spans="1:7" x14ac:dyDescent="0.45">
      <c r="A2501" s="16">
        <v>4714</v>
      </c>
      <c r="B2501">
        <v>1</v>
      </c>
      <c r="C2501">
        <v>5667.21</v>
      </c>
      <c r="F2501" s="16"/>
      <c r="G2501" s="10"/>
    </row>
    <row r="2502" spans="1:7" x14ac:dyDescent="0.45">
      <c r="A2502" s="16">
        <v>4715</v>
      </c>
      <c r="B2502">
        <v>1</v>
      </c>
      <c r="C2502">
        <v>19715.32</v>
      </c>
      <c r="F2502" s="16"/>
      <c r="G2502" s="10"/>
    </row>
    <row r="2503" spans="1:7" x14ac:dyDescent="0.45">
      <c r="A2503" s="16">
        <v>4716</v>
      </c>
      <c r="B2503">
        <v>2</v>
      </c>
      <c r="C2503">
        <v>27374.36</v>
      </c>
      <c r="F2503" s="16"/>
      <c r="G2503" s="10"/>
    </row>
    <row r="2504" spans="1:7" x14ac:dyDescent="0.45">
      <c r="A2504" s="16">
        <v>4717</v>
      </c>
      <c r="B2504">
        <v>1</v>
      </c>
      <c r="C2504">
        <v>24215.1</v>
      </c>
      <c r="F2504" s="16"/>
      <c r="G2504" s="10"/>
    </row>
    <row r="2505" spans="1:7" x14ac:dyDescent="0.45">
      <c r="A2505" s="16">
        <v>4718</v>
      </c>
      <c r="B2505">
        <v>4</v>
      </c>
      <c r="C2505">
        <v>46807.33</v>
      </c>
      <c r="F2505" s="16"/>
      <c r="G2505" s="10"/>
    </row>
    <row r="2506" spans="1:7" x14ac:dyDescent="0.45">
      <c r="A2506" s="16">
        <v>4719</v>
      </c>
      <c r="B2506">
        <v>5</v>
      </c>
      <c r="C2506">
        <v>46780.82</v>
      </c>
      <c r="F2506" s="16"/>
      <c r="G2506" s="10"/>
    </row>
    <row r="2507" spans="1:7" x14ac:dyDescent="0.45">
      <c r="A2507" s="16">
        <v>4720</v>
      </c>
      <c r="B2507">
        <v>2</v>
      </c>
      <c r="C2507">
        <v>12819.48</v>
      </c>
      <c r="F2507" s="16"/>
      <c r="G2507" s="10"/>
    </row>
    <row r="2508" spans="1:7" x14ac:dyDescent="0.45">
      <c r="A2508" s="16">
        <v>4722</v>
      </c>
      <c r="B2508">
        <v>3</v>
      </c>
      <c r="C2508">
        <v>42197.7</v>
      </c>
      <c r="F2508" s="16"/>
      <c r="G2508" s="10"/>
    </row>
    <row r="2509" spans="1:7" x14ac:dyDescent="0.45">
      <c r="A2509" s="16">
        <v>4723</v>
      </c>
      <c r="B2509">
        <v>1</v>
      </c>
      <c r="C2509">
        <v>569.54</v>
      </c>
      <c r="F2509" s="16"/>
      <c r="G2509" s="10"/>
    </row>
    <row r="2510" spans="1:7" x14ac:dyDescent="0.45">
      <c r="A2510" s="16">
        <v>4724</v>
      </c>
      <c r="B2510">
        <v>1</v>
      </c>
      <c r="C2510">
        <v>19593.349999999999</v>
      </c>
      <c r="F2510" s="16"/>
      <c r="G2510" s="10"/>
    </row>
    <row r="2511" spans="1:7" x14ac:dyDescent="0.45">
      <c r="A2511" s="16">
        <v>4725</v>
      </c>
      <c r="B2511">
        <v>1</v>
      </c>
      <c r="C2511">
        <v>5792.43</v>
      </c>
      <c r="F2511" s="16"/>
      <c r="G2511" s="10"/>
    </row>
    <row r="2512" spans="1:7" x14ac:dyDescent="0.45">
      <c r="A2512" s="16">
        <v>4726</v>
      </c>
      <c r="B2512">
        <v>1</v>
      </c>
      <c r="C2512">
        <v>23946.799999999999</v>
      </c>
      <c r="F2512" s="16"/>
      <c r="G2512" s="10"/>
    </row>
    <row r="2513" spans="1:7" x14ac:dyDescent="0.45">
      <c r="A2513" s="16">
        <v>4727</v>
      </c>
      <c r="B2513">
        <v>3</v>
      </c>
      <c r="C2513">
        <v>37686.75</v>
      </c>
      <c r="F2513" s="16"/>
      <c r="G2513" s="10"/>
    </row>
    <row r="2514" spans="1:7" x14ac:dyDescent="0.45">
      <c r="A2514" s="16">
        <v>4729</v>
      </c>
      <c r="B2514">
        <v>1</v>
      </c>
      <c r="C2514">
        <v>4829.3999999999996</v>
      </c>
      <c r="F2514" s="16"/>
      <c r="G2514" s="10"/>
    </row>
    <row r="2515" spans="1:7" x14ac:dyDescent="0.45">
      <c r="A2515" s="16">
        <v>4730</v>
      </c>
      <c r="B2515">
        <v>1</v>
      </c>
      <c r="C2515">
        <v>7688.7</v>
      </c>
      <c r="F2515" s="16"/>
      <c r="G2515" s="10"/>
    </row>
    <row r="2516" spans="1:7" x14ac:dyDescent="0.45">
      <c r="A2516" s="16">
        <v>4731</v>
      </c>
      <c r="B2516">
        <v>1</v>
      </c>
      <c r="C2516">
        <v>1799.22</v>
      </c>
      <c r="F2516" s="16"/>
      <c r="G2516" s="10"/>
    </row>
    <row r="2517" spans="1:7" x14ac:dyDescent="0.45">
      <c r="A2517" s="16">
        <v>4732</v>
      </c>
      <c r="B2517">
        <v>1</v>
      </c>
      <c r="C2517">
        <v>5953.71</v>
      </c>
      <c r="F2517" s="16"/>
      <c r="G2517" s="10"/>
    </row>
    <row r="2518" spans="1:7" x14ac:dyDescent="0.45">
      <c r="A2518" s="16">
        <v>4734</v>
      </c>
      <c r="B2518">
        <v>1</v>
      </c>
      <c r="C2518">
        <v>3293.97</v>
      </c>
      <c r="F2518" s="16"/>
      <c r="G2518" s="10"/>
    </row>
    <row r="2519" spans="1:7" x14ac:dyDescent="0.45">
      <c r="A2519" s="16">
        <v>4735</v>
      </c>
      <c r="B2519">
        <v>3</v>
      </c>
      <c r="C2519">
        <v>31749.56</v>
      </c>
      <c r="F2519" s="16"/>
      <c r="G2519" s="10"/>
    </row>
    <row r="2520" spans="1:7" x14ac:dyDescent="0.45">
      <c r="A2520" s="16">
        <v>4736</v>
      </c>
      <c r="B2520">
        <v>1</v>
      </c>
      <c r="C2520">
        <v>2505.5100000000002</v>
      </c>
      <c r="F2520" s="16"/>
      <c r="G2520" s="10"/>
    </row>
    <row r="2521" spans="1:7" x14ac:dyDescent="0.45">
      <c r="A2521" s="16">
        <v>4737</v>
      </c>
      <c r="B2521">
        <v>1</v>
      </c>
      <c r="C2521">
        <v>12999.78</v>
      </c>
      <c r="F2521" s="16"/>
      <c r="G2521" s="10"/>
    </row>
    <row r="2522" spans="1:7" x14ac:dyDescent="0.45">
      <c r="A2522" s="16">
        <v>4738</v>
      </c>
      <c r="B2522">
        <v>1</v>
      </c>
      <c r="C2522">
        <v>172.64</v>
      </c>
      <c r="F2522" s="16"/>
      <c r="G2522" s="10"/>
    </row>
    <row r="2523" spans="1:7" x14ac:dyDescent="0.45">
      <c r="A2523" s="16">
        <v>4740</v>
      </c>
      <c r="B2523">
        <v>2</v>
      </c>
      <c r="C2523">
        <v>2583.56</v>
      </c>
      <c r="F2523" s="16"/>
      <c r="G2523" s="10"/>
    </row>
    <row r="2524" spans="1:7" x14ac:dyDescent="0.45">
      <c r="A2524" s="16">
        <v>4741</v>
      </c>
      <c r="B2524">
        <v>3</v>
      </c>
      <c r="C2524">
        <v>15143.19</v>
      </c>
      <c r="F2524" s="16"/>
      <c r="G2524" s="10"/>
    </row>
    <row r="2525" spans="1:7" x14ac:dyDescent="0.45">
      <c r="A2525" s="16">
        <v>4743</v>
      </c>
      <c r="B2525">
        <v>1</v>
      </c>
      <c r="C2525">
        <v>10814.73</v>
      </c>
      <c r="F2525" s="16"/>
      <c r="G2525" s="10"/>
    </row>
    <row r="2526" spans="1:7" x14ac:dyDescent="0.45">
      <c r="A2526" s="16">
        <v>4744</v>
      </c>
      <c r="B2526">
        <v>3</v>
      </c>
      <c r="C2526">
        <v>23734.880000000001</v>
      </c>
      <c r="F2526" s="16"/>
      <c r="G2526" s="10"/>
    </row>
    <row r="2527" spans="1:7" x14ac:dyDescent="0.45">
      <c r="A2527" s="16">
        <v>4747</v>
      </c>
      <c r="B2527">
        <v>3</v>
      </c>
      <c r="C2527">
        <v>16159.23</v>
      </c>
      <c r="F2527" s="16"/>
      <c r="G2527" s="10"/>
    </row>
    <row r="2528" spans="1:7" x14ac:dyDescent="0.45">
      <c r="A2528" s="16">
        <v>4748</v>
      </c>
      <c r="B2528">
        <v>4</v>
      </c>
      <c r="C2528">
        <v>20080.3</v>
      </c>
      <c r="F2528" s="16"/>
      <c r="G2528" s="10"/>
    </row>
    <row r="2529" spans="1:7" x14ac:dyDescent="0.45">
      <c r="A2529" s="16">
        <v>4749</v>
      </c>
      <c r="B2529">
        <v>2</v>
      </c>
      <c r="C2529">
        <v>26773.74</v>
      </c>
      <c r="F2529" s="16"/>
      <c r="G2529" s="10"/>
    </row>
    <row r="2530" spans="1:7" x14ac:dyDescent="0.45">
      <c r="A2530" s="16">
        <v>4750</v>
      </c>
      <c r="B2530">
        <v>1</v>
      </c>
      <c r="C2530">
        <v>2044.47</v>
      </c>
      <c r="F2530" s="16"/>
      <c r="G2530" s="10"/>
    </row>
    <row r="2531" spans="1:7" x14ac:dyDescent="0.45">
      <c r="A2531" s="16">
        <v>4751</v>
      </c>
      <c r="B2531">
        <v>1</v>
      </c>
      <c r="C2531">
        <v>4140.71</v>
      </c>
      <c r="F2531" s="16"/>
      <c r="G2531" s="10"/>
    </row>
    <row r="2532" spans="1:7" x14ac:dyDescent="0.45">
      <c r="A2532" s="16">
        <v>4754</v>
      </c>
      <c r="B2532">
        <v>1</v>
      </c>
      <c r="C2532">
        <v>12975.84</v>
      </c>
      <c r="F2532" s="16"/>
      <c r="G2532" s="10"/>
    </row>
    <row r="2533" spans="1:7" x14ac:dyDescent="0.45">
      <c r="A2533" s="16">
        <v>4756</v>
      </c>
      <c r="B2533">
        <v>2</v>
      </c>
      <c r="C2533">
        <v>7838.62</v>
      </c>
      <c r="F2533" s="16"/>
      <c r="G2533" s="10"/>
    </row>
    <row r="2534" spans="1:7" x14ac:dyDescent="0.45">
      <c r="A2534" s="16">
        <v>4757</v>
      </c>
      <c r="B2534">
        <v>1</v>
      </c>
      <c r="C2534">
        <v>8386.7999999999993</v>
      </c>
      <c r="F2534" s="16"/>
      <c r="G2534" s="10"/>
    </row>
    <row r="2535" spans="1:7" x14ac:dyDescent="0.45">
      <c r="A2535" s="16">
        <v>4758</v>
      </c>
      <c r="B2535">
        <v>3</v>
      </c>
      <c r="C2535">
        <v>36059.61</v>
      </c>
      <c r="F2535" s="16"/>
      <c r="G2535" s="10"/>
    </row>
    <row r="2536" spans="1:7" x14ac:dyDescent="0.45">
      <c r="A2536" s="16">
        <v>4759</v>
      </c>
      <c r="B2536">
        <v>1</v>
      </c>
      <c r="C2536">
        <v>233.48</v>
      </c>
      <c r="F2536" s="16"/>
      <c r="G2536" s="10"/>
    </row>
    <row r="2537" spans="1:7" x14ac:dyDescent="0.45">
      <c r="A2537" s="16">
        <v>4760</v>
      </c>
      <c r="B2537">
        <v>2</v>
      </c>
      <c r="C2537">
        <v>23275.9</v>
      </c>
      <c r="F2537" s="16"/>
      <c r="G2537" s="10"/>
    </row>
    <row r="2538" spans="1:7" x14ac:dyDescent="0.45">
      <c r="A2538" s="16">
        <v>4762</v>
      </c>
      <c r="B2538">
        <v>1</v>
      </c>
      <c r="C2538">
        <v>9132.8700000000008</v>
      </c>
      <c r="F2538" s="16"/>
      <c r="G2538" s="10"/>
    </row>
    <row r="2539" spans="1:7" x14ac:dyDescent="0.45">
      <c r="A2539" s="16">
        <v>4763</v>
      </c>
      <c r="B2539">
        <v>1</v>
      </c>
      <c r="C2539">
        <v>3393.99</v>
      </c>
      <c r="F2539" s="16"/>
      <c r="G2539" s="10"/>
    </row>
    <row r="2540" spans="1:7" x14ac:dyDescent="0.45">
      <c r="A2540" s="16">
        <v>4764</v>
      </c>
      <c r="B2540">
        <v>2</v>
      </c>
      <c r="C2540">
        <v>11448.78</v>
      </c>
      <c r="F2540" s="16"/>
      <c r="G2540" s="10"/>
    </row>
    <row r="2541" spans="1:7" x14ac:dyDescent="0.45">
      <c r="A2541" s="16">
        <v>4765</v>
      </c>
      <c r="B2541">
        <v>1</v>
      </c>
      <c r="C2541">
        <v>13204.05</v>
      </c>
      <c r="F2541" s="16"/>
      <c r="G2541" s="10"/>
    </row>
    <row r="2542" spans="1:7" x14ac:dyDescent="0.45">
      <c r="A2542" s="16">
        <v>4766</v>
      </c>
      <c r="B2542">
        <v>3</v>
      </c>
      <c r="C2542">
        <v>20276.400000000001</v>
      </c>
      <c r="F2542" s="16"/>
      <c r="G2542" s="10"/>
    </row>
    <row r="2543" spans="1:7" x14ac:dyDescent="0.45">
      <c r="A2543" s="16">
        <v>4767</v>
      </c>
      <c r="B2543">
        <v>1</v>
      </c>
      <c r="C2543">
        <v>2727.94</v>
      </c>
      <c r="F2543" s="16"/>
      <c r="G2543" s="10"/>
    </row>
    <row r="2544" spans="1:7" x14ac:dyDescent="0.45">
      <c r="A2544" s="16">
        <v>4768</v>
      </c>
      <c r="B2544">
        <v>2</v>
      </c>
      <c r="C2544">
        <v>10740.04</v>
      </c>
      <c r="F2544" s="16"/>
      <c r="G2544" s="10"/>
    </row>
    <row r="2545" spans="1:7" x14ac:dyDescent="0.45">
      <c r="A2545" s="16">
        <v>4769</v>
      </c>
      <c r="B2545">
        <v>1</v>
      </c>
      <c r="C2545">
        <v>5848.83</v>
      </c>
      <c r="F2545" s="16"/>
      <c r="G2545" s="10"/>
    </row>
    <row r="2546" spans="1:7" x14ac:dyDescent="0.45">
      <c r="A2546" s="16">
        <v>4770</v>
      </c>
      <c r="B2546">
        <v>3</v>
      </c>
      <c r="C2546">
        <v>30048.82</v>
      </c>
      <c r="F2546" s="16"/>
      <c r="G2546" s="10"/>
    </row>
    <row r="2547" spans="1:7" x14ac:dyDescent="0.45">
      <c r="A2547" s="16">
        <v>4771</v>
      </c>
      <c r="B2547">
        <v>1</v>
      </c>
      <c r="C2547">
        <v>4674</v>
      </c>
      <c r="F2547" s="16"/>
      <c r="G2547" s="10"/>
    </row>
    <row r="2548" spans="1:7" x14ac:dyDescent="0.45">
      <c r="A2548" s="16">
        <v>4772</v>
      </c>
      <c r="B2548">
        <v>1</v>
      </c>
      <c r="C2548">
        <v>3867.21</v>
      </c>
      <c r="F2548" s="16"/>
      <c r="G2548" s="10"/>
    </row>
    <row r="2549" spans="1:7" x14ac:dyDescent="0.45">
      <c r="A2549" s="16">
        <v>4773</v>
      </c>
      <c r="B2549">
        <v>1</v>
      </c>
      <c r="C2549">
        <v>2863.21</v>
      </c>
      <c r="F2549" s="16"/>
      <c r="G2549" s="10"/>
    </row>
    <row r="2550" spans="1:7" x14ac:dyDescent="0.45">
      <c r="A2550" s="16">
        <v>4775</v>
      </c>
      <c r="B2550">
        <v>3</v>
      </c>
      <c r="C2550">
        <v>22998.66</v>
      </c>
      <c r="F2550" s="16"/>
      <c r="G2550" s="10"/>
    </row>
    <row r="2551" spans="1:7" x14ac:dyDescent="0.45">
      <c r="A2551" s="16">
        <v>4777</v>
      </c>
      <c r="B2551">
        <v>1</v>
      </c>
      <c r="C2551">
        <v>3342.54</v>
      </c>
      <c r="F2551" s="16"/>
      <c r="G2551" s="10"/>
    </row>
    <row r="2552" spans="1:7" x14ac:dyDescent="0.45">
      <c r="A2552" s="16">
        <v>4778</v>
      </c>
      <c r="B2552">
        <v>1</v>
      </c>
      <c r="C2552">
        <v>8864.1200000000008</v>
      </c>
      <c r="F2552" s="16"/>
      <c r="G2552" s="10"/>
    </row>
    <row r="2553" spans="1:7" x14ac:dyDescent="0.45">
      <c r="A2553" s="16">
        <v>4779</v>
      </c>
      <c r="B2553">
        <v>1</v>
      </c>
      <c r="C2553">
        <v>15411.56</v>
      </c>
      <c r="F2553" s="16"/>
      <c r="G2553" s="10"/>
    </row>
    <row r="2554" spans="1:7" x14ac:dyDescent="0.45">
      <c r="A2554" s="16">
        <v>4782</v>
      </c>
      <c r="B2554">
        <v>1</v>
      </c>
      <c r="C2554">
        <v>4808.5600000000004</v>
      </c>
      <c r="F2554" s="16"/>
      <c r="G2554" s="10"/>
    </row>
    <row r="2555" spans="1:7" x14ac:dyDescent="0.45">
      <c r="A2555" s="16">
        <v>4783</v>
      </c>
      <c r="B2555">
        <v>2</v>
      </c>
      <c r="C2555">
        <v>18782.28</v>
      </c>
      <c r="F2555" s="16"/>
      <c r="G2555" s="10"/>
    </row>
    <row r="2556" spans="1:7" x14ac:dyDescent="0.45">
      <c r="A2556" s="16">
        <v>4785</v>
      </c>
      <c r="B2556">
        <v>1</v>
      </c>
      <c r="C2556">
        <v>12929.04</v>
      </c>
      <c r="F2556" s="16"/>
      <c r="G2556" s="10"/>
    </row>
    <row r="2557" spans="1:7" x14ac:dyDescent="0.45">
      <c r="A2557" s="16">
        <v>4786</v>
      </c>
      <c r="B2557">
        <v>2</v>
      </c>
      <c r="C2557">
        <v>19099.72</v>
      </c>
      <c r="F2557" s="16"/>
      <c r="G2557" s="10"/>
    </row>
    <row r="2558" spans="1:7" x14ac:dyDescent="0.45">
      <c r="A2558" s="16">
        <v>4787</v>
      </c>
      <c r="B2558">
        <v>1</v>
      </c>
      <c r="C2558">
        <v>1884.48</v>
      </c>
      <c r="F2558" s="16"/>
      <c r="G2558" s="10"/>
    </row>
    <row r="2559" spans="1:7" x14ac:dyDescent="0.45">
      <c r="A2559" s="16">
        <v>4788</v>
      </c>
      <c r="B2559">
        <v>1</v>
      </c>
      <c r="C2559">
        <v>6744.98</v>
      </c>
      <c r="F2559" s="16"/>
      <c r="G2559" s="10"/>
    </row>
    <row r="2560" spans="1:7" x14ac:dyDescent="0.45">
      <c r="A2560" s="16">
        <v>4789</v>
      </c>
      <c r="B2560">
        <v>1</v>
      </c>
      <c r="C2560">
        <v>23051.55</v>
      </c>
      <c r="F2560" s="16"/>
      <c r="G2560" s="10"/>
    </row>
    <row r="2561" spans="1:7" x14ac:dyDescent="0.45">
      <c r="A2561" s="16">
        <v>4790</v>
      </c>
      <c r="B2561">
        <v>1</v>
      </c>
      <c r="C2561">
        <v>4263.8</v>
      </c>
      <c r="F2561" s="16"/>
      <c r="G2561" s="10"/>
    </row>
    <row r="2562" spans="1:7" x14ac:dyDescent="0.45">
      <c r="A2562" s="16">
        <v>4791</v>
      </c>
      <c r="B2562">
        <v>2</v>
      </c>
      <c r="C2562">
        <v>24681.759999999998</v>
      </c>
      <c r="F2562" s="16"/>
      <c r="G2562" s="10"/>
    </row>
    <row r="2563" spans="1:7" x14ac:dyDescent="0.45">
      <c r="A2563" s="16">
        <v>4792</v>
      </c>
      <c r="B2563">
        <v>2</v>
      </c>
      <c r="C2563">
        <v>27054.41</v>
      </c>
      <c r="F2563" s="16"/>
      <c r="G2563" s="10"/>
    </row>
    <row r="2564" spans="1:7" x14ac:dyDescent="0.45">
      <c r="A2564" s="16">
        <v>4793</v>
      </c>
      <c r="B2564">
        <v>2</v>
      </c>
      <c r="C2564">
        <v>18346.740000000002</v>
      </c>
      <c r="F2564" s="16"/>
      <c r="G2564" s="10"/>
    </row>
    <row r="2565" spans="1:7" x14ac:dyDescent="0.45">
      <c r="A2565" s="16">
        <v>4796</v>
      </c>
      <c r="B2565">
        <v>1</v>
      </c>
      <c r="C2565">
        <v>5335.34</v>
      </c>
      <c r="F2565" s="16"/>
      <c r="G2565" s="10"/>
    </row>
    <row r="2566" spans="1:7" x14ac:dyDescent="0.45">
      <c r="A2566" s="16">
        <v>4797</v>
      </c>
      <c r="B2566">
        <v>2</v>
      </c>
      <c r="C2566">
        <v>22167</v>
      </c>
      <c r="F2566" s="16"/>
      <c r="G2566" s="10"/>
    </row>
    <row r="2567" spans="1:7" x14ac:dyDescent="0.45">
      <c r="A2567" s="16">
        <v>4799</v>
      </c>
      <c r="B2567">
        <v>1</v>
      </c>
      <c r="C2567">
        <v>5620.45</v>
      </c>
      <c r="F2567" s="16"/>
      <c r="G2567" s="10"/>
    </row>
    <row r="2568" spans="1:7" x14ac:dyDescent="0.45">
      <c r="A2568" s="16">
        <v>4801</v>
      </c>
      <c r="B2568">
        <v>1</v>
      </c>
      <c r="C2568">
        <v>3602.96</v>
      </c>
      <c r="F2568" s="16"/>
      <c r="G2568" s="10"/>
    </row>
    <row r="2569" spans="1:7" x14ac:dyDescent="0.45">
      <c r="A2569" s="16">
        <v>4802</v>
      </c>
      <c r="B2569">
        <v>2</v>
      </c>
      <c r="C2569">
        <v>20113.43</v>
      </c>
      <c r="F2569" s="16"/>
      <c r="G2569" s="10"/>
    </row>
    <row r="2570" spans="1:7" x14ac:dyDescent="0.45">
      <c r="A2570" s="16">
        <v>4803</v>
      </c>
      <c r="B2570">
        <v>1</v>
      </c>
      <c r="C2570">
        <v>5939.55</v>
      </c>
      <c r="F2570" s="16"/>
      <c r="G2570" s="10"/>
    </row>
    <row r="2571" spans="1:7" x14ac:dyDescent="0.45">
      <c r="A2571" s="16">
        <v>4804</v>
      </c>
      <c r="B2571">
        <v>1</v>
      </c>
      <c r="C2571">
        <v>3035.55</v>
      </c>
      <c r="F2571" s="16"/>
      <c r="G2571" s="10"/>
    </row>
    <row r="2572" spans="1:7" x14ac:dyDescent="0.45">
      <c r="A2572" s="16">
        <v>4805</v>
      </c>
      <c r="B2572">
        <v>1</v>
      </c>
      <c r="C2572">
        <v>4515</v>
      </c>
      <c r="F2572" s="16"/>
      <c r="G2572" s="10"/>
    </row>
    <row r="2573" spans="1:7" x14ac:dyDescent="0.45">
      <c r="A2573" s="16">
        <v>4806</v>
      </c>
      <c r="B2573">
        <v>1</v>
      </c>
      <c r="C2573">
        <v>2987.57</v>
      </c>
      <c r="F2573" s="16"/>
      <c r="G2573" s="10"/>
    </row>
    <row r="2574" spans="1:7" x14ac:dyDescent="0.45">
      <c r="A2574" s="16">
        <v>4807</v>
      </c>
      <c r="B2574">
        <v>2</v>
      </c>
      <c r="C2574">
        <v>9627.83</v>
      </c>
      <c r="F2574" s="16"/>
      <c r="G2574" s="10"/>
    </row>
    <row r="2575" spans="1:7" x14ac:dyDescent="0.45">
      <c r="A2575" s="16">
        <v>4808</v>
      </c>
      <c r="B2575">
        <v>2</v>
      </c>
      <c r="C2575">
        <v>16853.25</v>
      </c>
      <c r="F2575" s="16"/>
      <c r="G2575" s="10"/>
    </row>
    <row r="2576" spans="1:7" x14ac:dyDescent="0.45">
      <c r="A2576" s="16">
        <v>4809</v>
      </c>
      <c r="B2576">
        <v>2</v>
      </c>
      <c r="C2576">
        <v>6377.7</v>
      </c>
      <c r="F2576" s="16"/>
      <c r="G2576" s="10"/>
    </row>
    <row r="2577" spans="1:7" x14ac:dyDescent="0.45">
      <c r="A2577" s="16">
        <v>4810</v>
      </c>
      <c r="B2577">
        <v>3</v>
      </c>
      <c r="C2577">
        <v>22416.04</v>
      </c>
      <c r="F2577" s="16"/>
      <c r="G2577" s="10"/>
    </row>
    <row r="2578" spans="1:7" x14ac:dyDescent="0.45">
      <c r="A2578" s="16">
        <v>4811</v>
      </c>
      <c r="B2578">
        <v>2</v>
      </c>
      <c r="C2578">
        <v>15633.77</v>
      </c>
      <c r="F2578" s="16"/>
      <c r="G2578" s="10"/>
    </row>
    <row r="2579" spans="1:7" x14ac:dyDescent="0.45">
      <c r="A2579" s="16">
        <v>4812</v>
      </c>
      <c r="B2579">
        <v>1</v>
      </c>
      <c r="C2579">
        <v>2991.59</v>
      </c>
      <c r="F2579" s="16"/>
      <c r="G2579" s="10"/>
    </row>
    <row r="2580" spans="1:7" x14ac:dyDescent="0.45">
      <c r="A2580" s="16">
        <v>4814</v>
      </c>
      <c r="B2580">
        <v>1</v>
      </c>
      <c r="C2580">
        <v>8954.35</v>
      </c>
      <c r="F2580" s="16"/>
      <c r="G2580" s="10"/>
    </row>
    <row r="2581" spans="1:7" x14ac:dyDescent="0.45">
      <c r="A2581" s="16">
        <v>4815</v>
      </c>
      <c r="B2581">
        <v>2</v>
      </c>
      <c r="C2581">
        <v>27876.77</v>
      </c>
      <c r="F2581" s="16"/>
      <c r="G2581" s="10"/>
    </row>
    <row r="2582" spans="1:7" x14ac:dyDescent="0.45">
      <c r="A2582" s="16">
        <v>4816</v>
      </c>
      <c r="B2582">
        <v>2</v>
      </c>
      <c r="C2582">
        <v>24707.26</v>
      </c>
      <c r="F2582" s="16"/>
      <c r="G2582" s="10"/>
    </row>
    <row r="2583" spans="1:7" x14ac:dyDescent="0.45">
      <c r="A2583" s="16">
        <v>4818</v>
      </c>
      <c r="B2583">
        <v>2</v>
      </c>
      <c r="C2583">
        <v>2074.15</v>
      </c>
      <c r="F2583" s="16"/>
      <c r="G2583" s="10"/>
    </row>
    <row r="2584" spans="1:7" x14ac:dyDescent="0.45">
      <c r="A2584" s="16">
        <v>4819</v>
      </c>
      <c r="B2584">
        <v>1</v>
      </c>
      <c r="C2584">
        <v>4947.16</v>
      </c>
      <c r="F2584" s="16"/>
      <c r="G2584" s="10"/>
    </row>
    <row r="2585" spans="1:7" x14ac:dyDescent="0.45">
      <c r="A2585" s="16">
        <v>4822</v>
      </c>
      <c r="B2585">
        <v>1</v>
      </c>
      <c r="C2585">
        <v>9091.36</v>
      </c>
      <c r="F2585" s="16"/>
      <c r="G2585" s="10"/>
    </row>
    <row r="2586" spans="1:7" x14ac:dyDescent="0.45">
      <c r="A2586" s="16">
        <v>4823</v>
      </c>
      <c r="B2586">
        <v>3</v>
      </c>
      <c r="C2586">
        <v>28645.87</v>
      </c>
      <c r="F2586" s="16"/>
      <c r="G2586" s="10"/>
    </row>
    <row r="2587" spans="1:7" x14ac:dyDescent="0.45">
      <c r="A2587" s="16">
        <v>4824</v>
      </c>
      <c r="B2587">
        <v>1</v>
      </c>
      <c r="C2587">
        <v>9961.36</v>
      </c>
      <c r="F2587" s="16"/>
      <c r="G2587" s="10"/>
    </row>
    <row r="2588" spans="1:7" x14ac:dyDescent="0.45">
      <c r="A2588" s="16">
        <v>4825</v>
      </c>
      <c r="B2588">
        <v>1</v>
      </c>
      <c r="C2588">
        <v>4925.3900000000003</v>
      </c>
      <c r="F2588" s="16"/>
      <c r="G2588" s="10"/>
    </row>
    <row r="2589" spans="1:7" x14ac:dyDescent="0.45">
      <c r="A2589" s="16">
        <v>4828</v>
      </c>
      <c r="B2589">
        <v>2</v>
      </c>
      <c r="C2589">
        <v>19975.96</v>
      </c>
      <c r="F2589" s="16"/>
      <c r="G2589" s="10"/>
    </row>
    <row r="2590" spans="1:7" x14ac:dyDescent="0.45">
      <c r="A2590" s="16">
        <v>4829</v>
      </c>
      <c r="B2590">
        <v>1</v>
      </c>
      <c r="C2590">
        <v>2796.33</v>
      </c>
      <c r="F2590" s="16"/>
      <c r="G2590" s="10"/>
    </row>
    <row r="2591" spans="1:7" x14ac:dyDescent="0.45">
      <c r="A2591" s="16">
        <v>4830</v>
      </c>
      <c r="B2591">
        <v>2</v>
      </c>
      <c r="C2591">
        <v>6555.34</v>
      </c>
      <c r="F2591" s="16"/>
      <c r="G2591" s="10"/>
    </row>
    <row r="2592" spans="1:7" x14ac:dyDescent="0.45">
      <c r="A2592" s="16">
        <v>4831</v>
      </c>
      <c r="B2592">
        <v>1</v>
      </c>
      <c r="C2592">
        <v>5039.7</v>
      </c>
      <c r="F2592" s="16"/>
      <c r="G2592" s="10"/>
    </row>
    <row r="2593" spans="1:7" x14ac:dyDescent="0.45">
      <c r="A2593" s="16">
        <v>4832</v>
      </c>
      <c r="B2593">
        <v>2</v>
      </c>
      <c r="C2593">
        <v>11381.44</v>
      </c>
      <c r="F2593" s="16"/>
      <c r="G2593" s="10"/>
    </row>
    <row r="2594" spans="1:7" x14ac:dyDescent="0.45">
      <c r="A2594" s="16">
        <v>4835</v>
      </c>
      <c r="B2594">
        <v>1</v>
      </c>
      <c r="C2594">
        <v>4437.78</v>
      </c>
      <c r="F2594" s="16"/>
      <c r="G2594" s="10"/>
    </row>
    <row r="2595" spans="1:7" x14ac:dyDescent="0.45">
      <c r="A2595" s="16">
        <v>4837</v>
      </c>
      <c r="B2595">
        <v>1</v>
      </c>
      <c r="C2595">
        <v>14198.34</v>
      </c>
      <c r="F2595" s="16"/>
      <c r="G2595" s="10"/>
    </row>
    <row r="2596" spans="1:7" x14ac:dyDescent="0.45">
      <c r="A2596" s="16">
        <v>4838</v>
      </c>
      <c r="B2596">
        <v>1</v>
      </c>
      <c r="C2596">
        <v>988.4</v>
      </c>
      <c r="F2596" s="16"/>
      <c r="G2596" s="10"/>
    </row>
    <row r="2597" spans="1:7" x14ac:dyDescent="0.45">
      <c r="A2597" s="16">
        <v>4839</v>
      </c>
      <c r="B2597">
        <v>2</v>
      </c>
      <c r="C2597">
        <v>5511.52</v>
      </c>
      <c r="F2597" s="16"/>
      <c r="G2597" s="10"/>
    </row>
    <row r="2598" spans="1:7" x14ac:dyDescent="0.45">
      <c r="A2598" s="16">
        <v>4840</v>
      </c>
      <c r="B2598">
        <v>2</v>
      </c>
      <c r="C2598">
        <v>19965.55</v>
      </c>
      <c r="F2598" s="16"/>
      <c r="G2598" s="10"/>
    </row>
    <row r="2599" spans="1:7" x14ac:dyDescent="0.45">
      <c r="A2599" s="16">
        <v>4841</v>
      </c>
      <c r="B2599">
        <v>2</v>
      </c>
      <c r="C2599">
        <v>9501.31</v>
      </c>
      <c r="F2599" s="16"/>
      <c r="G2599" s="10"/>
    </row>
    <row r="2600" spans="1:7" x14ac:dyDescent="0.45">
      <c r="A2600" s="16">
        <v>4843</v>
      </c>
      <c r="B2600">
        <v>1</v>
      </c>
      <c r="C2600">
        <v>20060.5</v>
      </c>
      <c r="F2600" s="16"/>
      <c r="G2600" s="10"/>
    </row>
    <row r="2601" spans="1:7" x14ac:dyDescent="0.45">
      <c r="A2601" s="16">
        <v>4845</v>
      </c>
      <c r="B2601">
        <v>5</v>
      </c>
      <c r="C2601">
        <v>47562.53</v>
      </c>
      <c r="F2601" s="16"/>
      <c r="G2601" s="10"/>
    </row>
    <row r="2602" spans="1:7" x14ac:dyDescent="0.45">
      <c r="A2602" s="16">
        <v>4847</v>
      </c>
      <c r="B2602">
        <v>1</v>
      </c>
      <c r="C2602">
        <v>2909.46</v>
      </c>
      <c r="F2602" s="16"/>
      <c r="G2602" s="10"/>
    </row>
    <row r="2603" spans="1:7" x14ac:dyDescent="0.45">
      <c r="A2603" s="16">
        <v>4849</v>
      </c>
      <c r="B2603">
        <v>3</v>
      </c>
      <c r="C2603">
        <v>16886.66</v>
      </c>
      <c r="F2603" s="16"/>
      <c r="G2603" s="10"/>
    </row>
    <row r="2604" spans="1:7" x14ac:dyDescent="0.45">
      <c r="A2604" s="16">
        <v>4850</v>
      </c>
      <c r="B2604">
        <v>3</v>
      </c>
      <c r="C2604">
        <v>16238.66</v>
      </c>
      <c r="F2604" s="16"/>
      <c r="G2604" s="10"/>
    </row>
    <row r="2605" spans="1:7" x14ac:dyDescent="0.45">
      <c r="A2605" s="16">
        <v>4853</v>
      </c>
      <c r="B2605">
        <v>1</v>
      </c>
      <c r="C2605">
        <v>7563.44</v>
      </c>
      <c r="F2605" s="16"/>
      <c r="G2605" s="10"/>
    </row>
    <row r="2606" spans="1:7" x14ac:dyDescent="0.45">
      <c r="A2606" s="16">
        <v>4854</v>
      </c>
      <c r="B2606">
        <v>4</v>
      </c>
      <c r="C2606">
        <v>23920.69</v>
      </c>
      <c r="F2606" s="16"/>
      <c r="G2606" s="10"/>
    </row>
    <row r="2607" spans="1:7" x14ac:dyDescent="0.45">
      <c r="A2607" s="16">
        <v>4856</v>
      </c>
      <c r="B2607">
        <v>1</v>
      </c>
      <c r="C2607">
        <v>3761.36</v>
      </c>
      <c r="F2607" s="16"/>
      <c r="G2607" s="10"/>
    </row>
    <row r="2608" spans="1:7" x14ac:dyDescent="0.45">
      <c r="A2608" s="16">
        <v>4858</v>
      </c>
      <c r="B2608">
        <v>1</v>
      </c>
      <c r="C2608">
        <v>18813.599999999999</v>
      </c>
      <c r="F2608" s="16"/>
      <c r="G2608" s="10"/>
    </row>
    <row r="2609" spans="1:7" x14ac:dyDescent="0.45">
      <c r="A2609" s="16">
        <v>4859</v>
      </c>
      <c r="B2609">
        <v>1</v>
      </c>
      <c r="C2609">
        <v>14667.36</v>
      </c>
      <c r="F2609" s="16"/>
      <c r="G2609" s="10"/>
    </row>
    <row r="2610" spans="1:7" x14ac:dyDescent="0.45">
      <c r="A2610" s="16">
        <v>4861</v>
      </c>
      <c r="B2610">
        <v>2</v>
      </c>
      <c r="C2610">
        <v>17223.04</v>
      </c>
      <c r="F2610" s="16"/>
      <c r="G2610" s="10"/>
    </row>
    <row r="2611" spans="1:7" x14ac:dyDescent="0.45">
      <c r="A2611" s="16">
        <v>4862</v>
      </c>
      <c r="B2611">
        <v>3</v>
      </c>
      <c r="C2611">
        <v>31889.89</v>
      </c>
      <c r="F2611" s="16"/>
      <c r="G2611" s="10"/>
    </row>
    <row r="2612" spans="1:7" x14ac:dyDescent="0.45">
      <c r="A2612" s="16">
        <v>4863</v>
      </c>
      <c r="B2612">
        <v>2</v>
      </c>
      <c r="C2612">
        <v>4513.5</v>
      </c>
      <c r="F2612" s="16"/>
      <c r="G2612" s="10"/>
    </row>
    <row r="2613" spans="1:7" x14ac:dyDescent="0.45">
      <c r="A2613" s="16">
        <v>4864</v>
      </c>
      <c r="B2613">
        <v>1</v>
      </c>
      <c r="C2613">
        <v>2636.64</v>
      </c>
      <c r="F2613" s="16"/>
      <c r="G2613" s="10"/>
    </row>
    <row r="2614" spans="1:7" x14ac:dyDescent="0.45">
      <c r="A2614" s="16">
        <v>4866</v>
      </c>
      <c r="B2614">
        <v>2</v>
      </c>
      <c r="C2614">
        <v>7855.13</v>
      </c>
      <c r="F2614" s="16"/>
      <c r="G2614" s="10"/>
    </row>
    <row r="2615" spans="1:7" x14ac:dyDescent="0.45">
      <c r="A2615" s="16">
        <v>4867</v>
      </c>
      <c r="B2615">
        <v>3</v>
      </c>
      <c r="C2615">
        <v>16363.96</v>
      </c>
      <c r="F2615" s="16"/>
      <c r="G2615" s="10"/>
    </row>
    <row r="2616" spans="1:7" x14ac:dyDescent="0.45">
      <c r="A2616" s="16">
        <v>4868</v>
      </c>
      <c r="B2616">
        <v>1</v>
      </c>
      <c r="C2616">
        <v>3278.91</v>
      </c>
      <c r="F2616" s="16"/>
      <c r="G2616" s="10"/>
    </row>
    <row r="2617" spans="1:7" x14ac:dyDescent="0.45">
      <c r="A2617" s="16">
        <v>4869</v>
      </c>
      <c r="B2617">
        <v>1</v>
      </c>
      <c r="C2617">
        <v>10074.049999999999</v>
      </c>
      <c r="F2617" s="16"/>
      <c r="G2617" s="10"/>
    </row>
    <row r="2618" spans="1:7" x14ac:dyDescent="0.45">
      <c r="A2618" s="16">
        <v>4870</v>
      </c>
      <c r="B2618">
        <v>1</v>
      </c>
      <c r="C2618">
        <v>13223.61</v>
      </c>
      <c r="F2618" s="16"/>
      <c r="G2618" s="10"/>
    </row>
    <row r="2619" spans="1:7" x14ac:dyDescent="0.45">
      <c r="A2619" s="16">
        <v>4871</v>
      </c>
      <c r="B2619">
        <v>1</v>
      </c>
      <c r="C2619">
        <v>10034.43</v>
      </c>
      <c r="F2619" s="16"/>
      <c r="G2619" s="10"/>
    </row>
    <row r="2620" spans="1:7" x14ac:dyDescent="0.45">
      <c r="A2620" s="16">
        <v>4872</v>
      </c>
      <c r="B2620">
        <v>2</v>
      </c>
      <c r="C2620">
        <v>26688.53</v>
      </c>
      <c r="F2620" s="16"/>
      <c r="G2620" s="10"/>
    </row>
    <row r="2621" spans="1:7" x14ac:dyDescent="0.45">
      <c r="A2621" s="16">
        <v>4873</v>
      </c>
      <c r="B2621">
        <v>1</v>
      </c>
      <c r="C2621">
        <v>9094.8799999999992</v>
      </c>
      <c r="F2621" s="16"/>
      <c r="G2621" s="10"/>
    </row>
    <row r="2622" spans="1:7" x14ac:dyDescent="0.45">
      <c r="A2622" s="16">
        <v>4874</v>
      </c>
      <c r="B2622">
        <v>2</v>
      </c>
      <c r="C2622">
        <v>1121.58</v>
      </c>
      <c r="F2622" s="16"/>
      <c r="G2622" s="10"/>
    </row>
    <row r="2623" spans="1:7" x14ac:dyDescent="0.45">
      <c r="A2623" s="16">
        <v>4875</v>
      </c>
      <c r="B2623">
        <v>2</v>
      </c>
      <c r="C2623">
        <v>6289.98</v>
      </c>
      <c r="F2623" s="16"/>
      <c r="G2623" s="10"/>
    </row>
    <row r="2624" spans="1:7" x14ac:dyDescent="0.45">
      <c r="A2624" s="16">
        <v>4876</v>
      </c>
      <c r="B2624">
        <v>2</v>
      </c>
      <c r="C2624">
        <v>14699.98</v>
      </c>
      <c r="F2624" s="16"/>
      <c r="G2624" s="10"/>
    </row>
    <row r="2625" spans="1:7" x14ac:dyDescent="0.45">
      <c r="A2625" s="16">
        <v>4878</v>
      </c>
      <c r="B2625">
        <v>1</v>
      </c>
      <c r="C2625">
        <v>6822.56</v>
      </c>
      <c r="F2625" s="16"/>
      <c r="G2625" s="10"/>
    </row>
    <row r="2626" spans="1:7" x14ac:dyDescent="0.45">
      <c r="A2626" s="16">
        <v>4879</v>
      </c>
      <c r="B2626">
        <v>1</v>
      </c>
      <c r="C2626">
        <v>7151.38</v>
      </c>
      <c r="F2626" s="16"/>
      <c r="G2626" s="10"/>
    </row>
    <row r="2627" spans="1:7" x14ac:dyDescent="0.45">
      <c r="A2627" s="16">
        <v>4880</v>
      </c>
      <c r="B2627">
        <v>2</v>
      </c>
      <c r="C2627">
        <v>29859.99</v>
      </c>
      <c r="F2627" s="16"/>
      <c r="G2627" s="10"/>
    </row>
    <row r="2628" spans="1:7" x14ac:dyDescent="0.45">
      <c r="A2628" s="16">
        <v>4881</v>
      </c>
      <c r="B2628">
        <v>1</v>
      </c>
      <c r="C2628">
        <v>12598.6</v>
      </c>
      <c r="F2628" s="16"/>
      <c r="G2628" s="10"/>
    </row>
    <row r="2629" spans="1:7" x14ac:dyDescent="0.45">
      <c r="A2629" s="16">
        <v>4882</v>
      </c>
      <c r="B2629">
        <v>1</v>
      </c>
      <c r="C2629">
        <v>9072.81</v>
      </c>
      <c r="F2629" s="16"/>
      <c r="G2629" s="10"/>
    </row>
    <row r="2630" spans="1:7" x14ac:dyDescent="0.45">
      <c r="A2630" s="16">
        <v>4883</v>
      </c>
      <c r="B2630">
        <v>2</v>
      </c>
      <c r="C2630">
        <v>15846.64</v>
      </c>
      <c r="F2630" s="16"/>
      <c r="G2630" s="10"/>
    </row>
    <row r="2631" spans="1:7" x14ac:dyDescent="0.45">
      <c r="A2631" s="16">
        <v>4885</v>
      </c>
      <c r="B2631">
        <v>2</v>
      </c>
      <c r="C2631">
        <v>11807.54</v>
      </c>
      <c r="F2631" s="16"/>
      <c r="G2631" s="10"/>
    </row>
    <row r="2632" spans="1:7" x14ac:dyDescent="0.45">
      <c r="A2632" s="16">
        <v>4888</v>
      </c>
      <c r="B2632">
        <v>1</v>
      </c>
      <c r="C2632">
        <v>4144.3</v>
      </c>
      <c r="F2632" s="16"/>
      <c r="G2632" s="10"/>
    </row>
    <row r="2633" spans="1:7" x14ac:dyDescent="0.45">
      <c r="A2633" s="16">
        <v>4890</v>
      </c>
      <c r="B2633">
        <v>1</v>
      </c>
      <c r="C2633">
        <v>5869.08</v>
      </c>
      <c r="F2633" s="16"/>
      <c r="G2633" s="10"/>
    </row>
    <row r="2634" spans="1:7" x14ac:dyDescent="0.45">
      <c r="A2634" s="16">
        <v>4891</v>
      </c>
      <c r="B2634">
        <v>1</v>
      </c>
      <c r="C2634">
        <v>5276.64</v>
      </c>
      <c r="F2634" s="16"/>
      <c r="G2634" s="10"/>
    </row>
    <row r="2635" spans="1:7" x14ac:dyDescent="0.45">
      <c r="A2635" s="16">
        <v>4892</v>
      </c>
      <c r="B2635">
        <v>1</v>
      </c>
      <c r="C2635">
        <v>9294.44</v>
      </c>
      <c r="F2635" s="16"/>
      <c r="G2635" s="10"/>
    </row>
    <row r="2636" spans="1:7" x14ac:dyDescent="0.45">
      <c r="A2636" s="16">
        <v>4893</v>
      </c>
      <c r="B2636">
        <v>2</v>
      </c>
      <c r="C2636">
        <v>21335.53</v>
      </c>
      <c r="F2636" s="16"/>
      <c r="G2636" s="10"/>
    </row>
    <row r="2637" spans="1:7" x14ac:dyDescent="0.45">
      <c r="A2637" s="16">
        <v>4895</v>
      </c>
      <c r="B2637">
        <v>1</v>
      </c>
      <c r="C2637">
        <v>7619.04</v>
      </c>
      <c r="F2637" s="16"/>
      <c r="G2637" s="10"/>
    </row>
    <row r="2638" spans="1:7" x14ac:dyDescent="0.45">
      <c r="A2638" s="16">
        <v>4896</v>
      </c>
      <c r="B2638">
        <v>1</v>
      </c>
      <c r="C2638">
        <v>22229.25</v>
      </c>
      <c r="F2638" s="16"/>
      <c r="G2638" s="10"/>
    </row>
    <row r="2639" spans="1:7" x14ac:dyDescent="0.45">
      <c r="A2639" s="16">
        <v>4897</v>
      </c>
      <c r="B2639">
        <v>2</v>
      </c>
      <c r="C2639">
        <v>22864.3</v>
      </c>
      <c r="F2639" s="16"/>
      <c r="G2639" s="10"/>
    </row>
    <row r="2640" spans="1:7" x14ac:dyDescent="0.45">
      <c r="A2640" s="16">
        <v>4898</v>
      </c>
      <c r="B2640">
        <v>1</v>
      </c>
      <c r="C2640">
        <v>1338.6</v>
      </c>
      <c r="F2640" s="16"/>
      <c r="G2640" s="10"/>
    </row>
    <row r="2641" spans="1:7" x14ac:dyDescent="0.45">
      <c r="A2641" s="16">
        <v>4899</v>
      </c>
      <c r="B2641">
        <v>1</v>
      </c>
      <c r="C2641">
        <v>2808.92</v>
      </c>
      <c r="F2641" s="16"/>
      <c r="G2641" s="10"/>
    </row>
    <row r="2642" spans="1:7" x14ac:dyDescent="0.45">
      <c r="A2642" s="16">
        <v>4900</v>
      </c>
      <c r="B2642">
        <v>2</v>
      </c>
      <c r="C2642">
        <v>7434.17</v>
      </c>
      <c r="F2642" s="16"/>
      <c r="G2642" s="10"/>
    </row>
    <row r="2643" spans="1:7" x14ac:dyDescent="0.45">
      <c r="A2643" s="16">
        <v>4901</v>
      </c>
      <c r="B2643">
        <v>1</v>
      </c>
      <c r="C2643">
        <v>2341.7399999999998</v>
      </c>
      <c r="F2643" s="16"/>
      <c r="G2643" s="10"/>
    </row>
    <row r="2644" spans="1:7" x14ac:dyDescent="0.45">
      <c r="A2644" s="16">
        <v>4904</v>
      </c>
      <c r="B2644">
        <v>2</v>
      </c>
      <c r="C2644">
        <v>32980.019999999997</v>
      </c>
      <c r="F2644" s="16"/>
      <c r="G2644" s="10"/>
    </row>
    <row r="2645" spans="1:7" x14ac:dyDescent="0.45">
      <c r="A2645" s="16">
        <v>4906</v>
      </c>
      <c r="B2645">
        <v>2</v>
      </c>
      <c r="C2645">
        <v>11043.86</v>
      </c>
      <c r="F2645" s="16"/>
      <c r="G2645" s="10"/>
    </row>
    <row r="2646" spans="1:7" x14ac:dyDescent="0.45">
      <c r="A2646" s="16">
        <v>4907</v>
      </c>
      <c r="B2646">
        <v>1</v>
      </c>
      <c r="C2646">
        <v>3073.6</v>
      </c>
      <c r="F2646" s="16"/>
      <c r="G2646" s="10"/>
    </row>
    <row r="2647" spans="1:7" x14ac:dyDescent="0.45">
      <c r="A2647" s="16">
        <v>4908</v>
      </c>
      <c r="B2647">
        <v>1</v>
      </c>
      <c r="C2647">
        <v>15388.15</v>
      </c>
      <c r="F2647" s="16"/>
      <c r="G2647" s="10"/>
    </row>
    <row r="2648" spans="1:7" x14ac:dyDescent="0.45">
      <c r="A2648" s="16">
        <v>4909</v>
      </c>
      <c r="B2648">
        <v>2</v>
      </c>
      <c r="C2648">
        <v>8480.5</v>
      </c>
      <c r="F2648" s="16"/>
      <c r="G2648" s="10"/>
    </row>
    <row r="2649" spans="1:7" x14ac:dyDescent="0.45">
      <c r="A2649" s="16">
        <v>4911</v>
      </c>
      <c r="B2649">
        <v>1</v>
      </c>
      <c r="C2649">
        <v>4696.8500000000004</v>
      </c>
      <c r="F2649" s="16"/>
      <c r="G2649" s="10"/>
    </row>
    <row r="2650" spans="1:7" x14ac:dyDescent="0.45">
      <c r="A2650" s="16">
        <v>4913</v>
      </c>
      <c r="B2650">
        <v>1</v>
      </c>
      <c r="C2650">
        <v>16912.8</v>
      </c>
      <c r="F2650" s="16"/>
      <c r="G2650" s="10"/>
    </row>
    <row r="2651" spans="1:7" x14ac:dyDescent="0.45">
      <c r="A2651" s="16">
        <v>4915</v>
      </c>
      <c r="B2651">
        <v>1</v>
      </c>
      <c r="C2651">
        <v>15270.8</v>
      </c>
      <c r="F2651" s="16"/>
      <c r="G2651" s="10"/>
    </row>
    <row r="2652" spans="1:7" x14ac:dyDescent="0.45">
      <c r="A2652" s="16">
        <v>4916</v>
      </c>
      <c r="B2652">
        <v>1</v>
      </c>
      <c r="C2652">
        <v>232.43</v>
      </c>
      <c r="F2652" s="16"/>
      <c r="G2652" s="10"/>
    </row>
    <row r="2653" spans="1:7" x14ac:dyDescent="0.45">
      <c r="A2653" s="16">
        <v>4917</v>
      </c>
      <c r="B2653">
        <v>1</v>
      </c>
      <c r="C2653">
        <v>10202.49</v>
      </c>
      <c r="F2653" s="16"/>
      <c r="G2653" s="10"/>
    </row>
    <row r="2654" spans="1:7" x14ac:dyDescent="0.45">
      <c r="A2654" s="16">
        <v>4918</v>
      </c>
      <c r="B2654">
        <v>1</v>
      </c>
      <c r="C2654">
        <v>19639</v>
      </c>
      <c r="F2654" s="16"/>
      <c r="G2654" s="10"/>
    </row>
    <row r="2655" spans="1:7" x14ac:dyDescent="0.45">
      <c r="A2655" s="16">
        <v>4920</v>
      </c>
      <c r="B2655">
        <v>1</v>
      </c>
      <c r="C2655">
        <v>4039.41</v>
      </c>
      <c r="F2655" s="16"/>
      <c r="G2655" s="10"/>
    </row>
    <row r="2656" spans="1:7" x14ac:dyDescent="0.45">
      <c r="A2656" s="16">
        <v>4922</v>
      </c>
      <c r="B2656">
        <v>1</v>
      </c>
      <c r="C2656">
        <v>12418.95</v>
      </c>
      <c r="F2656" s="16"/>
      <c r="G2656" s="10"/>
    </row>
    <row r="2657" spans="1:7" x14ac:dyDescent="0.45">
      <c r="A2657" s="16">
        <v>4923</v>
      </c>
      <c r="B2657">
        <v>2</v>
      </c>
      <c r="C2657">
        <v>7725.61</v>
      </c>
      <c r="F2657" s="16"/>
      <c r="G2657" s="10"/>
    </row>
    <row r="2658" spans="1:7" x14ac:dyDescent="0.45">
      <c r="A2658" s="16">
        <v>4924</v>
      </c>
      <c r="B2658">
        <v>2</v>
      </c>
      <c r="C2658">
        <v>9768.19</v>
      </c>
      <c r="F2658" s="16"/>
      <c r="G2658" s="10"/>
    </row>
    <row r="2659" spans="1:7" x14ac:dyDescent="0.45">
      <c r="A2659" s="16">
        <v>4925</v>
      </c>
      <c r="B2659">
        <v>1</v>
      </c>
      <c r="C2659">
        <v>8583.6299999999992</v>
      </c>
      <c r="F2659" s="16"/>
      <c r="G2659" s="10"/>
    </row>
    <row r="2660" spans="1:7" x14ac:dyDescent="0.45">
      <c r="A2660" s="16">
        <v>4926</v>
      </c>
      <c r="B2660">
        <v>1</v>
      </c>
      <c r="C2660">
        <v>13964.13</v>
      </c>
      <c r="F2660" s="16"/>
      <c r="G2660" s="10"/>
    </row>
    <row r="2661" spans="1:7" x14ac:dyDescent="0.45">
      <c r="A2661" s="16">
        <v>4927</v>
      </c>
      <c r="B2661">
        <v>1</v>
      </c>
      <c r="C2661">
        <v>13072.65</v>
      </c>
      <c r="F2661" s="16"/>
      <c r="G2661" s="10"/>
    </row>
    <row r="2662" spans="1:7" x14ac:dyDescent="0.45">
      <c r="A2662" s="16">
        <v>4928</v>
      </c>
      <c r="B2662">
        <v>2</v>
      </c>
      <c r="C2662">
        <v>20021.12</v>
      </c>
      <c r="F2662" s="16"/>
      <c r="G2662" s="10"/>
    </row>
    <row r="2663" spans="1:7" x14ac:dyDescent="0.45">
      <c r="A2663" s="16">
        <v>4929</v>
      </c>
      <c r="B2663">
        <v>1</v>
      </c>
      <c r="C2663">
        <v>2233.5</v>
      </c>
      <c r="F2663" s="16"/>
      <c r="G2663" s="10"/>
    </row>
    <row r="2664" spans="1:7" x14ac:dyDescent="0.45">
      <c r="A2664" s="16">
        <v>4930</v>
      </c>
      <c r="B2664">
        <v>1</v>
      </c>
      <c r="C2664">
        <v>15740.64</v>
      </c>
      <c r="F2664" s="16"/>
      <c r="G2664" s="10"/>
    </row>
    <row r="2665" spans="1:7" x14ac:dyDescent="0.45">
      <c r="A2665" s="16">
        <v>4932</v>
      </c>
      <c r="B2665">
        <v>6</v>
      </c>
      <c r="C2665">
        <v>51879.92</v>
      </c>
      <c r="F2665" s="16"/>
      <c r="G2665" s="10"/>
    </row>
    <row r="2666" spans="1:7" x14ac:dyDescent="0.45">
      <c r="A2666" s="16">
        <v>4933</v>
      </c>
      <c r="B2666">
        <v>2</v>
      </c>
      <c r="C2666">
        <v>22147.29</v>
      </c>
      <c r="F2666" s="16"/>
      <c r="G2666" s="10"/>
    </row>
    <row r="2667" spans="1:7" x14ac:dyDescent="0.45">
      <c r="A2667" s="16">
        <v>4935</v>
      </c>
      <c r="B2667">
        <v>2</v>
      </c>
      <c r="C2667">
        <v>18319.740000000002</v>
      </c>
      <c r="F2667" s="16"/>
      <c r="G2667" s="10"/>
    </row>
    <row r="2668" spans="1:7" x14ac:dyDescent="0.45">
      <c r="A2668" s="16">
        <v>4936</v>
      </c>
      <c r="B2668">
        <v>1</v>
      </c>
      <c r="C2668">
        <v>16677.560000000001</v>
      </c>
      <c r="F2668" s="16"/>
      <c r="G2668" s="10"/>
    </row>
    <row r="2669" spans="1:7" x14ac:dyDescent="0.45">
      <c r="A2669" s="16">
        <v>4937</v>
      </c>
      <c r="B2669">
        <v>1</v>
      </c>
      <c r="C2669">
        <v>2036.08</v>
      </c>
      <c r="F2669" s="16"/>
      <c r="G2669" s="10"/>
    </row>
    <row r="2670" spans="1:7" x14ac:dyDescent="0.45">
      <c r="A2670" s="16">
        <v>4939</v>
      </c>
      <c r="B2670">
        <v>2</v>
      </c>
      <c r="C2670">
        <v>14520.25</v>
      </c>
      <c r="F2670" s="16"/>
      <c r="G2670" s="10"/>
    </row>
    <row r="2671" spans="1:7" x14ac:dyDescent="0.45">
      <c r="A2671" s="16">
        <v>4940</v>
      </c>
      <c r="B2671">
        <v>1</v>
      </c>
      <c r="C2671">
        <v>1172.94</v>
      </c>
      <c r="F2671" s="16"/>
      <c r="G2671" s="10"/>
    </row>
    <row r="2672" spans="1:7" x14ac:dyDescent="0.45">
      <c r="A2672" s="16">
        <v>4943</v>
      </c>
      <c r="B2672">
        <v>1</v>
      </c>
      <c r="C2672">
        <v>4275.3500000000004</v>
      </c>
      <c r="F2672" s="16"/>
      <c r="G2672" s="10"/>
    </row>
    <row r="2673" spans="1:7" x14ac:dyDescent="0.45">
      <c r="A2673" s="16">
        <v>4945</v>
      </c>
      <c r="B2673">
        <v>1</v>
      </c>
      <c r="C2673">
        <v>13743.27</v>
      </c>
      <c r="F2673" s="16"/>
      <c r="G2673" s="10"/>
    </row>
    <row r="2674" spans="1:7" x14ac:dyDescent="0.45">
      <c r="A2674" s="16">
        <v>4947</v>
      </c>
      <c r="B2674">
        <v>1</v>
      </c>
      <c r="C2674">
        <v>10591.89</v>
      </c>
      <c r="F2674" s="16"/>
      <c r="G2674" s="10"/>
    </row>
    <row r="2675" spans="1:7" x14ac:dyDescent="0.45">
      <c r="A2675" s="16">
        <v>4949</v>
      </c>
      <c r="B2675">
        <v>1</v>
      </c>
      <c r="C2675">
        <v>6353.48</v>
      </c>
      <c r="F2675" s="16"/>
      <c r="G2675" s="10"/>
    </row>
    <row r="2676" spans="1:7" x14ac:dyDescent="0.45">
      <c r="A2676" s="16">
        <v>4951</v>
      </c>
      <c r="B2676">
        <v>2</v>
      </c>
      <c r="C2676">
        <v>19357.189999999999</v>
      </c>
      <c r="F2676" s="16"/>
      <c r="G2676" s="10"/>
    </row>
    <row r="2677" spans="1:7" x14ac:dyDescent="0.45">
      <c r="A2677" s="16">
        <v>4953</v>
      </c>
      <c r="B2677">
        <v>1</v>
      </c>
      <c r="C2677">
        <v>9140.2800000000007</v>
      </c>
      <c r="F2677" s="16"/>
      <c r="G2677" s="10"/>
    </row>
    <row r="2678" spans="1:7" x14ac:dyDescent="0.45">
      <c r="A2678" s="16">
        <v>4954</v>
      </c>
      <c r="B2678">
        <v>1</v>
      </c>
      <c r="C2678">
        <v>3558.6</v>
      </c>
      <c r="F2678" s="16"/>
      <c r="G2678" s="10"/>
    </row>
    <row r="2679" spans="1:7" x14ac:dyDescent="0.45">
      <c r="A2679" s="16">
        <v>4955</v>
      </c>
      <c r="B2679">
        <v>2</v>
      </c>
      <c r="C2679">
        <v>9482.7800000000007</v>
      </c>
      <c r="F2679" s="16"/>
      <c r="G2679" s="10"/>
    </row>
    <row r="2680" spans="1:7" x14ac:dyDescent="0.45">
      <c r="A2680" s="16">
        <v>4956</v>
      </c>
      <c r="B2680">
        <v>2</v>
      </c>
      <c r="C2680">
        <v>9886.7800000000007</v>
      </c>
      <c r="F2680" s="16"/>
      <c r="G2680" s="10"/>
    </row>
    <row r="2681" spans="1:7" x14ac:dyDescent="0.45">
      <c r="A2681" s="16">
        <v>4957</v>
      </c>
      <c r="B2681">
        <v>3</v>
      </c>
      <c r="C2681">
        <v>10522.05</v>
      </c>
      <c r="F2681" s="16"/>
      <c r="G2681" s="10"/>
    </row>
    <row r="2682" spans="1:7" x14ac:dyDescent="0.45">
      <c r="A2682" s="16">
        <v>4959</v>
      </c>
      <c r="B2682">
        <v>4</v>
      </c>
      <c r="C2682">
        <v>55409.120000000003</v>
      </c>
      <c r="F2682" s="16"/>
      <c r="G2682" s="10"/>
    </row>
    <row r="2683" spans="1:7" x14ac:dyDescent="0.45">
      <c r="A2683" s="16">
        <v>4960</v>
      </c>
      <c r="B2683">
        <v>2</v>
      </c>
      <c r="C2683">
        <v>2128.59</v>
      </c>
      <c r="F2683" s="16"/>
      <c r="G2683" s="10"/>
    </row>
    <row r="2684" spans="1:7" x14ac:dyDescent="0.45">
      <c r="A2684" s="16">
        <v>4961</v>
      </c>
      <c r="B2684">
        <v>1</v>
      </c>
      <c r="C2684">
        <v>7621.84</v>
      </c>
      <c r="F2684" s="16"/>
      <c r="G2684" s="10"/>
    </row>
    <row r="2685" spans="1:7" x14ac:dyDescent="0.45">
      <c r="A2685" s="16">
        <v>4962</v>
      </c>
      <c r="B2685">
        <v>1</v>
      </c>
      <c r="C2685">
        <v>1102.32</v>
      </c>
      <c r="F2685" s="16"/>
      <c r="G2685" s="10"/>
    </row>
    <row r="2686" spans="1:7" x14ac:dyDescent="0.45">
      <c r="A2686" s="16">
        <v>4963</v>
      </c>
      <c r="B2686">
        <v>1</v>
      </c>
      <c r="C2686">
        <v>14091.32</v>
      </c>
      <c r="F2686" s="16"/>
      <c r="G2686" s="10"/>
    </row>
    <row r="2687" spans="1:7" x14ac:dyDescent="0.45">
      <c r="A2687" s="16">
        <v>4965</v>
      </c>
      <c r="B2687">
        <v>1</v>
      </c>
      <c r="C2687">
        <v>2367.8000000000002</v>
      </c>
      <c r="F2687" s="16"/>
      <c r="G2687" s="10"/>
    </row>
    <row r="2688" spans="1:7" x14ac:dyDescent="0.45">
      <c r="A2688" s="16">
        <v>4966</v>
      </c>
      <c r="B2688">
        <v>1</v>
      </c>
      <c r="C2688">
        <v>8876.2199999999993</v>
      </c>
      <c r="F2688" s="16"/>
      <c r="G2688" s="10"/>
    </row>
    <row r="2689" spans="1:7" x14ac:dyDescent="0.45">
      <c r="A2689" s="16">
        <v>4967</v>
      </c>
      <c r="B2689">
        <v>2</v>
      </c>
      <c r="C2689">
        <v>21680</v>
      </c>
      <c r="F2689" s="16"/>
      <c r="G2689" s="10"/>
    </row>
    <row r="2690" spans="1:7" x14ac:dyDescent="0.45">
      <c r="A2690" s="16">
        <v>4968</v>
      </c>
      <c r="B2690">
        <v>2</v>
      </c>
      <c r="C2690">
        <v>9558.43</v>
      </c>
      <c r="F2690" s="16"/>
      <c r="G2690" s="10"/>
    </row>
    <row r="2691" spans="1:7" x14ac:dyDescent="0.45">
      <c r="A2691" s="16">
        <v>4969</v>
      </c>
      <c r="B2691">
        <v>2</v>
      </c>
      <c r="C2691">
        <v>13794.44</v>
      </c>
      <c r="F2691" s="16"/>
      <c r="G2691" s="10"/>
    </row>
    <row r="2692" spans="1:7" x14ac:dyDescent="0.45">
      <c r="A2692" s="16">
        <v>4970</v>
      </c>
      <c r="B2692">
        <v>4</v>
      </c>
      <c r="C2692">
        <v>18863.82</v>
      </c>
      <c r="F2692" s="16"/>
      <c r="G2692" s="10"/>
    </row>
    <row r="2693" spans="1:7" x14ac:dyDescent="0.45">
      <c r="A2693" s="16">
        <v>4972</v>
      </c>
      <c r="B2693">
        <v>1</v>
      </c>
      <c r="C2693">
        <v>7811.61</v>
      </c>
      <c r="F2693" s="16"/>
      <c r="G2693" s="10"/>
    </row>
    <row r="2694" spans="1:7" x14ac:dyDescent="0.45">
      <c r="A2694" s="16">
        <v>4974</v>
      </c>
      <c r="B2694">
        <v>1</v>
      </c>
      <c r="C2694">
        <v>17633.55</v>
      </c>
      <c r="F2694" s="16"/>
      <c r="G2694" s="10"/>
    </row>
    <row r="2695" spans="1:7" x14ac:dyDescent="0.45">
      <c r="A2695" s="16">
        <v>4976</v>
      </c>
      <c r="B2695">
        <v>1</v>
      </c>
      <c r="C2695">
        <v>3414.16</v>
      </c>
      <c r="F2695" s="16"/>
      <c r="G2695" s="10"/>
    </row>
    <row r="2696" spans="1:7" x14ac:dyDescent="0.45">
      <c r="A2696" s="16">
        <v>4977</v>
      </c>
      <c r="B2696">
        <v>1</v>
      </c>
      <c r="C2696">
        <v>1164.3599999999999</v>
      </c>
      <c r="F2696" s="16"/>
      <c r="G2696" s="10"/>
    </row>
    <row r="2697" spans="1:7" x14ac:dyDescent="0.45">
      <c r="A2697" s="16">
        <v>4981</v>
      </c>
      <c r="B2697">
        <v>3</v>
      </c>
      <c r="C2697">
        <v>18956.89</v>
      </c>
      <c r="F2697" s="16"/>
      <c r="G2697" s="10"/>
    </row>
    <row r="2698" spans="1:7" x14ac:dyDescent="0.45">
      <c r="A2698" s="16">
        <v>4982</v>
      </c>
      <c r="B2698">
        <v>1</v>
      </c>
      <c r="C2698">
        <v>6642.86</v>
      </c>
      <c r="F2698" s="16"/>
      <c r="G2698" s="10"/>
    </row>
    <row r="2699" spans="1:7" x14ac:dyDescent="0.45">
      <c r="A2699" s="16">
        <v>4983</v>
      </c>
      <c r="B2699">
        <v>3</v>
      </c>
      <c r="C2699">
        <v>22304.43</v>
      </c>
      <c r="F2699" s="16"/>
      <c r="G2699" s="10"/>
    </row>
    <row r="2700" spans="1:7" x14ac:dyDescent="0.45">
      <c r="A2700" s="16">
        <v>4985</v>
      </c>
      <c r="B2700">
        <v>3</v>
      </c>
      <c r="C2700">
        <v>13692.75</v>
      </c>
      <c r="F2700" s="16"/>
      <c r="G2700" s="10"/>
    </row>
    <row r="2701" spans="1:7" x14ac:dyDescent="0.45">
      <c r="A2701" s="16">
        <v>4987</v>
      </c>
      <c r="B2701">
        <v>1</v>
      </c>
      <c r="C2701">
        <v>9038.0499999999993</v>
      </c>
      <c r="F2701" s="16"/>
      <c r="G2701" s="10"/>
    </row>
    <row r="2702" spans="1:7" x14ac:dyDescent="0.45">
      <c r="A2702" s="16">
        <v>4988</v>
      </c>
      <c r="B2702">
        <v>1</v>
      </c>
      <c r="C2702">
        <v>13025.7</v>
      </c>
      <c r="F2702" s="16"/>
      <c r="G2702" s="10"/>
    </row>
    <row r="2703" spans="1:7" x14ac:dyDescent="0.45">
      <c r="A2703" s="16">
        <v>4990</v>
      </c>
      <c r="B2703">
        <v>1</v>
      </c>
      <c r="C2703">
        <v>14332.04</v>
      </c>
      <c r="F2703" s="16"/>
      <c r="G2703" s="10"/>
    </row>
    <row r="2704" spans="1:7" x14ac:dyDescent="0.45">
      <c r="A2704" s="16">
        <v>4992</v>
      </c>
      <c r="B2704">
        <v>2</v>
      </c>
      <c r="C2704">
        <v>17812.3</v>
      </c>
      <c r="F2704" s="16"/>
      <c r="G2704" s="10"/>
    </row>
    <row r="2705" spans="1:7" x14ac:dyDescent="0.45">
      <c r="A2705" s="16">
        <v>4993</v>
      </c>
      <c r="B2705">
        <v>1</v>
      </c>
      <c r="C2705">
        <v>3864.12</v>
      </c>
      <c r="F2705" s="16"/>
      <c r="G2705" s="10"/>
    </row>
    <row r="2706" spans="1:7" x14ac:dyDescent="0.45">
      <c r="A2706" s="16">
        <v>4994</v>
      </c>
      <c r="B2706">
        <v>1</v>
      </c>
      <c r="C2706">
        <v>2431.66</v>
      </c>
      <c r="F2706" s="16"/>
      <c r="G2706" s="10"/>
    </row>
    <row r="2707" spans="1:7" x14ac:dyDescent="0.45">
      <c r="A2707" s="16">
        <v>4996</v>
      </c>
      <c r="B2707">
        <v>1</v>
      </c>
      <c r="C2707">
        <v>13841.19</v>
      </c>
      <c r="F2707" s="16"/>
      <c r="G2707" s="10"/>
    </row>
    <row r="2708" spans="1:7" x14ac:dyDescent="0.45">
      <c r="A2708" s="16">
        <v>4998</v>
      </c>
      <c r="B2708">
        <v>3</v>
      </c>
      <c r="C2708">
        <v>6522.31</v>
      </c>
      <c r="F2708" s="16"/>
      <c r="G2708" s="10"/>
    </row>
    <row r="2709" spans="1:7" x14ac:dyDescent="0.45">
      <c r="A2709" s="16">
        <v>5000</v>
      </c>
      <c r="B2709">
        <v>4</v>
      </c>
      <c r="C2709">
        <v>40304.11</v>
      </c>
      <c r="F2709" s="16"/>
      <c r="G2709" s="10"/>
    </row>
    <row r="2710" spans="1:7" x14ac:dyDescent="0.45">
      <c r="A2710" s="16">
        <v>5001</v>
      </c>
      <c r="B2710">
        <v>1</v>
      </c>
      <c r="C2710">
        <v>468.51</v>
      </c>
      <c r="F2710" s="16"/>
      <c r="G2710" s="10"/>
    </row>
    <row r="2711" spans="1:7" x14ac:dyDescent="0.45">
      <c r="A2711" s="16">
        <v>5002</v>
      </c>
      <c r="B2711">
        <v>1</v>
      </c>
      <c r="C2711">
        <v>1097.82</v>
      </c>
      <c r="F2711" s="16"/>
      <c r="G2711" s="10"/>
    </row>
    <row r="2712" spans="1:7" x14ac:dyDescent="0.45">
      <c r="A2712" s="16">
        <v>5005</v>
      </c>
      <c r="B2712">
        <v>3</v>
      </c>
      <c r="C2712">
        <v>29207.67</v>
      </c>
      <c r="F2712" s="16"/>
      <c r="G2712" s="10"/>
    </row>
    <row r="2713" spans="1:7" x14ac:dyDescent="0.45">
      <c r="A2713" s="16">
        <v>5006</v>
      </c>
      <c r="B2713">
        <v>2</v>
      </c>
      <c r="C2713">
        <v>11866.71</v>
      </c>
      <c r="F2713" s="16"/>
      <c r="G2713" s="10"/>
    </row>
    <row r="2714" spans="1:7" x14ac:dyDescent="0.45">
      <c r="A2714" s="16">
        <v>5008</v>
      </c>
      <c r="B2714">
        <v>3</v>
      </c>
      <c r="C2714">
        <v>31856.34</v>
      </c>
      <c r="F2714" s="16"/>
      <c r="G2714" s="10"/>
    </row>
    <row r="2715" spans="1:7" x14ac:dyDescent="0.45">
      <c r="A2715" s="16">
        <v>5009</v>
      </c>
      <c r="B2715">
        <v>3</v>
      </c>
      <c r="C2715">
        <v>19277.71</v>
      </c>
      <c r="F2715" s="16"/>
      <c r="G2715" s="10"/>
    </row>
    <row r="2716" spans="1:7" x14ac:dyDescent="0.45">
      <c r="A2716" s="16">
        <v>5011</v>
      </c>
      <c r="B2716">
        <v>1</v>
      </c>
      <c r="C2716">
        <v>8730.4</v>
      </c>
      <c r="F2716" s="16"/>
      <c r="G2716" s="10"/>
    </row>
    <row r="2717" spans="1:7" x14ac:dyDescent="0.45">
      <c r="A2717" s="16">
        <v>5014</v>
      </c>
      <c r="B2717">
        <v>1</v>
      </c>
      <c r="C2717">
        <v>1643.88</v>
      </c>
      <c r="F2717" s="16"/>
      <c r="G2717" s="10"/>
    </row>
    <row r="2718" spans="1:7" x14ac:dyDescent="0.45">
      <c r="A2718" s="16">
        <v>5016</v>
      </c>
      <c r="B2718">
        <v>3</v>
      </c>
      <c r="C2718">
        <v>13071.67</v>
      </c>
      <c r="F2718" s="16"/>
      <c r="G2718" s="10"/>
    </row>
    <row r="2719" spans="1:7" x14ac:dyDescent="0.45">
      <c r="A2719" s="16">
        <v>5017</v>
      </c>
      <c r="B2719">
        <v>1</v>
      </c>
      <c r="C2719">
        <v>14129.79</v>
      </c>
      <c r="F2719" s="16"/>
      <c r="G2719" s="10"/>
    </row>
    <row r="2720" spans="1:7" x14ac:dyDescent="0.45">
      <c r="A2720" s="16">
        <v>5018</v>
      </c>
      <c r="B2720">
        <v>3</v>
      </c>
      <c r="C2720">
        <v>12611.14</v>
      </c>
      <c r="F2720" s="16"/>
      <c r="G2720" s="10"/>
    </row>
    <row r="2721" spans="1:7" x14ac:dyDescent="0.45">
      <c r="A2721" s="16">
        <v>5019</v>
      </c>
      <c r="B2721">
        <v>3</v>
      </c>
      <c r="C2721">
        <v>17727.189999999999</v>
      </c>
      <c r="F2721" s="16"/>
      <c r="G2721" s="10"/>
    </row>
    <row r="2722" spans="1:7" x14ac:dyDescent="0.45">
      <c r="A2722" s="16">
        <v>5020</v>
      </c>
      <c r="B2722">
        <v>1</v>
      </c>
      <c r="C2722">
        <v>3954</v>
      </c>
      <c r="F2722" s="16"/>
      <c r="G2722" s="10"/>
    </row>
    <row r="2723" spans="1:7" x14ac:dyDescent="0.45">
      <c r="A2723" s="16">
        <v>5021</v>
      </c>
      <c r="B2723">
        <v>1</v>
      </c>
      <c r="C2723">
        <v>10759.1</v>
      </c>
      <c r="F2723" s="16"/>
      <c r="G2723" s="10"/>
    </row>
    <row r="2724" spans="1:7" x14ac:dyDescent="0.45">
      <c r="A2724" s="16">
        <v>5022</v>
      </c>
      <c r="B2724">
        <v>1</v>
      </c>
      <c r="C2724">
        <v>12949.45</v>
      </c>
      <c r="F2724" s="16"/>
      <c r="G2724" s="10"/>
    </row>
    <row r="2725" spans="1:7" x14ac:dyDescent="0.45">
      <c r="A2725" s="16">
        <v>5023</v>
      </c>
      <c r="B2725">
        <v>2</v>
      </c>
      <c r="C2725">
        <v>14317.07</v>
      </c>
      <c r="F2725" s="16"/>
      <c r="G2725" s="10"/>
    </row>
    <row r="2726" spans="1:7" x14ac:dyDescent="0.45">
      <c r="A2726" s="16">
        <v>5025</v>
      </c>
      <c r="B2726">
        <v>3</v>
      </c>
      <c r="C2726">
        <v>32184.1</v>
      </c>
      <c r="F2726" s="16"/>
      <c r="G2726" s="10"/>
    </row>
    <row r="2727" spans="1:7" x14ac:dyDescent="0.45">
      <c r="A2727" s="16">
        <v>5027</v>
      </c>
      <c r="B2727">
        <v>2</v>
      </c>
      <c r="C2727">
        <v>11505.99</v>
      </c>
      <c r="F2727" s="16"/>
      <c r="G2727" s="10"/>
    </row>
    <row r="2728" spans="1:7" x14ac:dyDescent="0.45">
      <c r="A2728" s="16">
        <v>5033</v>
      </c>
      <c r="B2728">
        <v>4</v>
      </c>
      <c r="C2728">
        <v>37264.660000000003</v>
      </c>
      <c r="F2728" s="16"/>
      <c r="G2728" s="10"/>
    </row>
    <row r="2729" spans="1:7" x14ac:dyDescent="0.45">
      <c r="A2729" s="16">
        <v>5036</v>
      </c>
      <c r="B2729">
        <v>2</v>
      </c>
      <c r="C2729">
        <v>12251.47</v>
      </c>
      <c r="F2729" s="16"/>
      <c r="G2729" s="10"/>
    </row>
    <row r="2730" spans="1:7" x14ac:dyDescent="0.45">
      <c r="A2730" s="16">
        <v>5037</v>
      </c>
      <c r="B2730">
        <v>1</v>
      </c>
      <c r="C2730">
        <v>2041.53</v>
      </c>
      <c r="F2730" s="16"/>
      <c r="G2730" s="10"/>
    </row>
    <row r="2731" spans="1:7" x14ac:dyDescent="0.45">
      <c r="A2731" s="16">
        <v>5038</v>
      </c>
      <c r="B2731">
        <v>1</v>
      </c>
      <c r="C2731">
        <v>7596</v>
      </c>
      <c r="F2731" s="16"/>
      <c r="G2731" s="10"/>
    </row>
    <row r="2732" spans="1:7" x14ac:dyDescent="0.45">
      <c r="A2732" s="16">
        <v>5039</v>
      </c>
      <c r="B2732">
        <v>1</v>
      </c>
      <c r="C2732">
        <v>1628.31</v>
      </c>
      <c r="F2732" s="16"/>
      <c r="G2732" s="10"/>
    </row>
    <row r="2733" spans="1:7" x14ac:dyDescent="0.45">
      <c r="A2733" s="16">
        <v>5041</v>
      </c>
      <c r="B2733">
        <v>1</v>
      </c>
      <c r="C2733">
        <v>690.86</v>
      </c>
      <c r="F2733" s="16"/>
      <c r="G2733" s="10"/>
    </row>
    <row r="2734" spans="1:7" x14ac:dyDescent="0.45">
      <c r="A2734" s="16">
        <v>5042</v>
      </c>
      <c r="B2734">
        <v>3</v>
      </c>
      <c r="C2734">
        <v>15097.04</v>
      </c>
      <c r="F2734" s="16"/>
      <c r="G2734" s="10"/>
    </row>
    <row r="2735" spans="1:7" x14ac:dyDescent="0.45">
      <c r="A2735" s="16">
        <v>5047</v>
      </c>
      <c r="B2735">
        <v>1</v>
      </c>
      <c r="C2735">
        <v>13205.05</v>
      </c>
      <c r="F2735" s="16"/>
      <c r="G2735" s="10"/>
    </row>
    <row r="2736" spans="1:7" x14ac:dyDescent="0.45">
      <c r="A2736" s="16">
        <v>5050</v>
      </c>
      <c r="B2736">
        <v>1</v>
      </c>
      <c r="C2736">
        <v>602.75</v>
      </c>
      <c r="F2736" s="16"/>
      <c r="G2736" s="10"/>
    </row>
    <row r="2737" spans="1:7" x14ac:dyDescent="0.45">
      <c r="A2737" s="16">
        <v>5051</v>
      </c>
      <c r="B2737">
        <v>1</v>
      </c>
      <c r="C2737">
        <v>12744.84</v>
      </c>
      <c r="F2737" s="16"/>
      <c r="G2737" s="10"/>
    </row>
    <row r="2738" spans="1:7" x14ac:dyDescent="0.45">
      <c r="A2738" s="16">
        <v>5052</v>
      </c>
      <c r="B2738">
        <v>1</v>
      </c>
      <c r="C2738">
        <v>13104.92</v>
      </c>
      <c r="F2738" s="16"/>
      <c r="G2738" s="10"/>
    </row>
    <row r="2739" spans="1:7" x14ac:dyDescent="0.45">
      <c r="A2739" s="16">
        <v>5053</v>
      </c>
      <c r="B2739">
        <v>2</v>
      </c>
      <c r="C2739">
        <v>14408.03</v>
      </c>
      <c r="F2739" s="16"/>
      <c r="G2739" s="10"/>
    </row>
    <row r="2740" spans="1:7" x14ac:dyDescent="0.45">
      <c r="A2740" s="16">
        <v>5054</v>
      </c>
      <c r="B2740">
        <v>1</v>
      </c>
      <c r="C2740">
        <v>2614.25</v>
      </c>
      <c r="F2740" s="16"/>
      <c r="G2740" s="10"/>
    </row>
    <row r="2741" spans="1:7" x14ac:dyDescent="0.45">
      <c r="A2741" s="16">
        <v>5055</v>
      </c>
      <c r="B2741">
        <v>1</v>
      </c>
      <c r="C2741">
        <v>161.54</v>
      </c>
      <c r="F2741" s="16"/>
      <c r="G2741" s="10"/>
    </row>
    <row r="2742" spans="1:7" x14ac:dyDescent="0.45">
      <c r="A2742" s="16">
        <v>5056</v>
      </c>
      <c r="B2742">
        <v>1</v>
      </c>
      <c r="C2742">
        <v>20604.2</v>
      </c>
      <c r="F2742" s="16"/>
      <c r="G2742" s="10"/>
    </row>
    <row r="2743" spans="1:7" x14ac:dyDescent="0.45">
      <c r="A2743" s="16">
        <v>5059</v>
      </c>
      <c r="B2743">
        <v>1</v>
      </c>
      <c r="C2743">
        <v>12536.7</v>
      </c>
      <c r="F2743" s="16"/>
      <c r="G2743" s="10"/>
    </row>
    <row r="2744" spans="1:7" x14ac:dyDescent="0.45">
      <c r="A2744" s="16">
        <v>5060</v>
      </c>
      <c r="B2744">
        <v>2</v>
      </c>
      <c r="C2744">
        <v>4836.4399999999996</v>
      </c>
      <c r="F2744" s="16"/>
      <c r="G2744" s="10"/>
    </row>
    <row r="2745" spans="1:7" x14ac:dyDescent="0.45">
      <c r="A2745" s="16">
        <v>5061</v>
      </c>
      <c r="B2745">
        <v>1</v>
      </c>
      <c r="C2745">
        <v>20460</v>
      </c>
      <c r="F2745" s="16"/>
      <c r="G2745" s="10"/>
    </row>
    <row r="2746" spans="1:7" x14ac:dyDescent="0.45">
      <c r="A2746" s="16">
        <v>5062</v>
      </c>
      <c r="B2746">
        <v>2</v>
      </c>
      <c r="C2746">
        <v>5554.94</v>
      </c>
      <c r="F2746" s="16"/>
      <c r="G2746" s="10"/>
    </row>
    <row r="2747" spans="1:7" x14ac:dyDescent="0.45">
      <c r="A2747" s="16">
        <v>5063</v>
      </c>
      <c r="B2747">
        <v>1</v>
      </c>
      <c r="C2747">
        <v>2258.52</v>
      </c>
      <c r="F2747" s="16"/>
      <c r="G2747" s="10"/>
    </row>
    <row r="2748" spans="1:7" x14ac:dyDescent="0.45">
      <c r="A2748" s="16">
        <v>5065</v>
      </c>
      <c r="B2748">
        <v>1</v>
      </c>
      <c r="C2748">
        <v>3760.44</v>
      </c>
      <c r="F2748" s="16"/>
      <c r="G2748" s="10"/>
    </row>
    <row r="2749" spans="1:7" x14ac:dyDescent="0.45">
      <c r="A2749" s="16">
        <v>5066</v>
      </c>
      <c r="B2749">
        <v>1</v>
      </c>
      <c r="C2749">
        <v>7380.95</v>
      </c>
      <c r="F2749" s="16"/>
      <c r="G2749" s="10"/>
    </row>
    <row r="2750" spans="1:7" x14ac:dyDescent="0.45">
      <c r="A2750" s="16">
        <v>5067</v>
      </c>
      <c r="B2750">
        <v>1</v>
      </c>
      <c r="C2750">
        <v>8309.9699999999993</v>
      </c>
      <c r="F2750" s="16"/>
      <c r="G2750" s="10"/>
    </row>
    <row r="2751" spans="1:7" x14ac:dyDescent="0.45">
      <c r="A2751" s="16">
        <v>5068</v>
      </c>
      <c r="B2751">
        <v>1</v>
      </c>
      <c r="C2751">
        <v>279.66000000000003</v>
      </c>
      <c r="F2751" s="16"/>
      <c r="G2751" s="10"/>
    </row>
    <row r="2752" spans="1:7" x14ac:dyDescent="0.45">
      <c r="A2752" s="16">
        <v>5070</v>
      </c>
      <c r="B2752">
        <v>2</v>
      </c>
      <c r="C2752">
        <v>7142.95</v>
      </c>
      <c r="F2752" s="16"/>
      <c r="G2752" s="10"/>
    </row>
    <row r="2753" spans="1:7" x14ac:dyDescent="0.45">
      <c r="A2753" s="16">
        <v>5071</v>
      </c>
      <c r="B2753">
        <v>1</v>
      </c>
      <c r="C2753">
        <v>1450.23</v>
      </c>
      <c r="F2753" s="16"/>
      <c r="G2753" s="10"/>
    </row>
    <row r="2754" spans="1:7" x14ac:dyDescent="0.45">
      <c r="A2754" s="16">
        <v>5072</v>
      </c>
      <c r="B2754">
        <v>1</v>
      </c>
      <c r="C2754">
        <v>3716.65</v>
      </c>
      <c r="F2754" s="16"/>
      <c r="G2754" s="10"/>
    </row>
    <row r="2755" spans="1:7" x14ac:dyDescent="0.45">
      <c r="A2755" s="16">
        <v>5075</v>
      </c>
      <c r="B2755">
        <v>1</v>
      </c>
      <c r="C2755">
        <v>10936.72</v>
      </c>
      <c r="F2755" s="16"/>
      <c r="G2755" s="10"/>
    </row>
    <row r="2756" spans="1:7" x14ac:dyDescent="0.45">
      <c r="A2756" s="16">
        <v>5076</v>
      </c>
      <c r="B2756">
        <v>3</v>
      </c>
      <c r="C2756">
        <v>8776.9</v>
      </c>
      <c r="F2756" s="16"/>
      <c r="G2756" s="10"/>
    </row>
    <row r="2757" spans="1:7" x14ac:dyDescent="0.45">
      <c r="A2757" s="16">
        <v>5077</v>
      </c>
      <c r="B2757">
        <v>1</v>
      </c>
      <c r="C2757">
        <v>4508.62</v>
      </c>
      <c r="F2757" s="16"/>
      <c r="G2757" s="10"/>
    </row>
    <row r="2758" spans="1:7" x14ac:dyDescent="0.45">
      <c r="A2758" s="16">
        <v>5078</v>
      </c>
      <c r="B2758">
        <v>2</v>
      </c>
      <c r="C2758">
        <v>5347.96</v>
      </c>
      <c r="F2758" s="16"/>
      <c r="G2758" s="10"/>
    </row>
    <row r="2759" spans="1:7" x14ac:dyDescent="0.45">
      <c r="A2759" s="16">
        <v>5079</v>
      </c>
      <c r="B2759">
        <v>2</v>
      </c>
      <c r="C2759">
        <v>20287.14</v>
      </c>
      <c r="F2759" s="16"/>
      <c r="G2759" s="10"/>
    </row>
    <row r="2760" spans="1:7" x14ac:dyDescent="0.45">
      <c r="A2760" s="16">
        <v>5080</v>
      </c>
      <c r="B2760">
        <v>1</v>
      </c>
      <c r="C2760">
        <v>5135.3999999999996</v>
      </c>
      <c r="F2760" s="16"/>
      <c r="G2760" s="10"/>
    </row>
    <row r="2761" spans="1:7" x14ac:dyDescent="0.45">
      <c r="A2761" s="16">
        <v>5082</v>
      </c>
      <c r="B2761">
        <v>2</v>
      </c>
      <c r="C2761">
        <v>7780.52</v>
      </c>
      <c r="F2761" s="16"/>
      <c r="G2761" s="10"/>
    </row>
    <row r="2762" spans="1:7" x14ac:dyDescent="0.45">
      <c r="A2762" s="16">
        <v>5083</v>
      </c>
      <c r="B2762">
        <v>1</v>
      </c>
      <c r="C2762">
        <v>5727.92</v>
      </c>
      <c r="F2762" s="16"/>
      <c r="G2762" s="10"/>
    </row>
    <row r="2763" spans="1:7" x14ac:dyDescent="0.45">
      <c r="A2763" s="16">
        <v>5085</v>
      </c>
      <c r="B2763">
        <v>1</v>
      </c>
      <c r="C2763">
        <v>4047.47</v>
      </c>
      <c r="F2763" s="16"/>
      <c r="G2763" s="10"/>
    </row>
    <row r="2764" spans="1:7" x14ac:dyDescent="0.45">
      <c r="A2764" s="16">
        <v>5086</v>
      </c>
      <c r="B2764">
        <v>4</v>
      </c>
      <c r="C2764">
        <v>27571.64</v>
      </c>
      <c r="F2764" s="16"/>
      <c r="G2764" s="10"/>
    </row>
    <row r="2765" spans="1:7" x14ac:dyDescent="0.45">
      <c r="A2765" s="16">
        <v>5087</v>
      </c>
      <c r="B2765">
        <v>1</v>
      </c>
      <c r="C2765">
        <v>4314.3599999999997</v>
      </c>
      <c r="F2765" s="16"/>
      <c r="G2765" s="10"/>
    </row>
    <row r="2766" spans="1:7" x14ac:dyDescent="0.45">
      <c r="A2766" s="16">
        <v>5088</v>
      </c>
      <c r="B2766">
        <v>2</v>
      </c>
      <c r="C2766">
        <v>7343.89</v>
      </c>
      <c r="F2766" s="16"/>
      <c r="G2766" s="10"/>
    </row>
    <row r="2767" spans="1:7" x14ac:dyDescent="0.45">
      <c r="A2767" s="16">
        <v>5090</v>
      </c>
      <c r="B2767">
        <v>1</v>
      </c>
      <c r="C2767">
        <v>3973.34</v>
      </c>
      <c r="F2767" s="16"/>
      <c r="G2767" s="10"/>
    </row>
    <row r="2768" spans="1:7" x14ac:dyDescent="0.45">
      <c r="A2768" s="16">
        <v>5091</v>
      </c>
      <c r="B2768">
        <v>1</v>
      </c>
      <c r="C2768">
        <v>7992.32</v>
      </c>
      <c r="F2768" s="16"/>
      <c r="G2768" s="10"/>
    </row>
    <row r="2769" spans="1:7" x14ac:dyDescent="0.45">
      <c r="A2769" s="16">
        <v>5092</v>
      </c>
      <c r="B2769">
        <v>1</v>
      </c>
      <c r="C2769">
        <v>6401.37</v>
      </c>
      <c r="F2769" s="16"/>
      <c r="G2769" s="10"/>
    </row>
    <row r="2770" spans="1:7" x14ac:dyDescent="0.45">
      <c r="A2770" s="16">
        <v>5094</v>
      </c>
      <c r="B2770">
        <v>1</v>
      </c>
      <c r="C2770">
        <v>852.18</v>
      </c>
      <c r="F2770" s="16"/>
      <c r="G2770" s="10"/>
    </row>
    <row r="2771" spans="1:7" x14ac:dyDescent="0.45">
      <c r="A2771" s="16">
        <v>5095</v>
      </c>
      <c r="B2771">
        <v>1</v>
      </c>
      <c r="C2771">
        <v>11882.16</v>
      </c>
      <c r="F2771" s="16"/>
      <c r="G2771" s="10"/>
    </row>
    <row r="2772" spans="1:7" x14ac:dyDescent="0.45">
      <c r="A2772" s="16">
        <v>5099</v>
      </c>
      <c r="B2772">
        <v>1</v>
      </c>
      <c r="C2772">
        <v>2337.8200000000002</v>
      </c>
      <c r="F2772" s="16"/>
      <c r="G2772" s="10"/>
    </row>
    <row r="2773" spans="1:7" x14ac:dyDescent="0.45">
      <c r="A2773" s="16">
        <v>5102</v>
      </c>
      <c r="B2773">
        <v>2</v>
      </c>
      <c r="C2773">
        <v>13454.62</v>
      </c>
      <c r="F2773" s="16"/>
      <c r="G2773" s="10"/>
    </row>
    <row r="2774" spans="1:7" x14ac:dyDescent="0.45">
      <c r="A2774" s="16">
        <v>5103</v>
      </c>
      <c r="B2774">
        <v>1</v>
      </c>
      <c r="C2774">
        <v>6264.42</v>
      </c>
      <c r="F2774" s="16"/>
      <c r="G2774" s="10"/>
    </row>
    <row r="2775" spans="1:7" x14ac:dyDescent="0.45">
      <c r="A2775" s="16">
        <v>5107</v>
      </c>
      <c r="B2775">
        <v>3</v>
      </c>
      <c r="C2775">
        <v>43192.15</v>
      </c>
      <c r="F2775" s="16"/>
      <c r="G2775" s="10"/>
    </row>
    <row r="2776" spans="1:7" x14ac:dyDescent="0.45">
      <c r="A2776" s="16">
        <v>5108</v>
      </c>
      <c r="B2776">
        <v>2</v>
      </c>
      <c r="C2776">
        <v>9376.7999999999993</v>
      </c>
      <c r="F2776" s="16"/>
      <c r="G2776" s="10"/>
    </row>
    <row r="2777" spans="1:7" x14ac:dyDescent="0.45">
      <c r="A2777" s="16">
        <v>5109</v>
      </c>
      <c r="B2777">
        <v>3</v>
      </c>
      <c r="C2777">
        <v>38078.449999999997</v>
      </c>
      <c r="F2777" s="16"/>
      <c r="G2777" s="10"/>
    </row>
    <row r="2778" spans="1:7" x14ac:dyDescent="0.45">
      <c r="A2778" s="16">
        <v>5112</v>
      </c>
      <c r="B2778">
        <v>1</v>
      </c>
      <c r="C2778">
        <v>7694.75</v>
      </c>
      <c r="F2778" s="16"/>
      <c r="G2778" s="10"/>
    </row>
    <row r="2779" spans="1:7" x14ac:dyDescent="0.45">
      <c r="A2779" s="16">
        <v>5114</v>
      </c>
      <c r="B2779">
        <v>2</v>
      </c>
      <c r="C2779">
        <v>8443.5400000000009</v>
      </c>
      <c r="F2779" s="16"/>
      <c r="G2779" s="10"/>
    </row>
    <row r="2780" spans="1:7" x14ac:dyDescent="0.45">
      <c r="A2780" s="16">
        <v>5116</v>
      </c>
      <c r="B2780">
        <v>1</v>
      </c>
      <c r="C2780">
        <v>17433.8</v>
      </c>
      <c r="F2780" s="16"/>
      <c r="G2780" s="10"/>
    </row>
    <row r="2781" spans="1:7" x14ac:dyDescent="0.45">
      <c r="A2781" s="16">
        <v>5117</v>
      </c>
      <c r="B2781">
        <v>3</v>
      </c>
      <c r="C2781">
        <v>4673.3599999999997</v>
      </c>
      <c r="F2781" s="16"/>
      <c r="G2781" s="10"/>
    </row>
    <row r="2782" spans="1:7" x14ac:dyDescent="0.45">
      <c r="A2782" s="16">
        <v>5118</v>
      </c>
      <c r="B2782">
        <v>1</v>
      </c>
      <c r="C2782">
        <v>13670.01</v>
      </c>
      <c r="F2782" s="16"/>
      <c r="G2782" s="10"/>
    </row>
    <row r="2783" spans="1:7" x14ac:dyDescent="0.45">
      <c r="A2783" s="16">
        <v>5120</v>
      </c>
      <c r="B2783">
        <v>1</v>
      </c>
      <c r="C2783">
        <v>1740.27</v>
      </c>
      <c r="F2783" s="16"/>
      <c r="G2783" s="10"/>
    </row>
    <row r="2784" spans="1:7" x14ac:dyDescent="0.45">
      <c r="A2784" s="16">
        <v>5121</v>
      </c>
      <c r="B2784">
        <v>1</v>
      </c>
      <c r="C2784">
        <v>1038.5999999999999</v>
      </c>
      <c r="F2784" s="16"/>
      <c r="G2784" s="10"/>
    </row>
    <row r="2785" spans="1:7" x14ac:dyDescent="0.45">
      <c r="A2785" s="16">
        <v>5124</v>
      </c>
      <c r="B2785">
        <v>1</v>
      </c>
      <c r="C2785">
        <v>11747.08</v>
      </c>
      <c r="F2785" s="16"/>
      <c r="G2785" s="10"/>
    </row>
    <row r="2786" spans="1:7" x14ac:dyDescent="0.45">
      <c r="A2786" s="16">
        <v>5129</v>
      </c>
      <c r="B2786">
        <v>1</v>
      </c>
      <c r="C2786">
        <v>14250.1</v>
      </c>
      <c r="F2786" s="16"/>
      <c r="G2786" s="10"/>
    </row>
    <row r="2787" spans="1:7" x14ac:dyDescent="0.45">
      <c r="A2787" s="16">
        <v>5131</v>
      </c>
      <c r="B2787">
        <v>2</v>
      </c>
      <c r="C2787">
        <v>28697.81</v>
      </c>
      <c r="F2787" s="16"/>
      <c r="G2787" s="10"/>
    </row>
    <row r="2788" spans="1:7" x14ac:dyDescent="0.45">
      <c r="A2788" s="16">
        <v>5133</v>
      </c>
      <c r="B2788">
        <v>3</v>
      </c>
      <c r="C2788">
        <v>21271.37</v>
      </c>
      <c r="F2788" s="16"/>
      <c r="G2788" s="10"/>
    </row>
    <row r="2789" spans="1:7" x14ac:dyDescent="0.45">
      <c r="A2789" s="16">
        <v>5134</v>
      </c>
      <c r="B2789">
        <v>2</v>
      </c>
      <c r="C2789">
        <v>15913.02</v>
      </c>
      <c r="F2789" s="16"/>
      <c r="G2789" s="10"/>
    </row>
    <row r="2790" spans="1:7" x14ac:dyDescent="0.45">
      <c r="A2790" s="16">
        <v>5135</v>
      </c>
      <c r="B2790">
        <v>3</v>
      </c>
      <c r="C2790">
        <v>15326.9</v>
      </c>
      <c r="F2790" s="16"/>
      <c r="G2790" s="10"/>
    </row>
    <row r="2791" spans="1:7" x14ac:dyDescent="0.45">
      <c r="A2791" s="16">
        <v>5136</v>
      </c>
      <c r="B2791">
        <v>2</v>
      </c>
      <c r="C2791">
        <v>5651.95</v>
      </c>
      <c r="F2791" s="16"/>
      <c r="G2791" s="10"/>
    </row>
    <row r="2792" spans="1:7" x14ac:dyDescent="0.45">
      <c r="A2792" s="16">
        <v>5137</v>
      </c>
      <c r="B2792">
        <v>1</v>
      </c>
      <c r="C2792">
        <v>14091.8</v>
      </c>
      <c r="F2792" s="16"/>
      <c r="G2792" s="10"/>
    </row>
    <row r="2793" spans="1:7" x14ac:dyDescent="0.45">
      <c r="A2793" s="16">
        <v>5138</v>
      </c>
      <c r="B2793">
        <v>1</v>
      </c>
      <c r="C2793">
        <v>636.55999999999995</v>
      </c>
      <c r="F2793" s="16"/>
      <c r="G2793" s="10"/>
    </row>
    <row r="2794" spans="1:7" x14ac:dyDescent="0.45">
      <c r="A2794" s="16">
        <v>5141</v>
      </c>
      <c r="B2794">
        <v>1</v>
      </c>
      <c r="C2794">
        <v>2647.35</v>
      </c>
      <c r="F2794" s="16"/>
      <c r="G2794" s="10"/>
    </row>
    <row r="2795" spans="1:7" x14ac:dyDescent="0.45">
      <c r="A2795" s="16">
        <v>5142</v>
      </c>
      <c r="B2795">
        <v>1</v>
      </c>
      <c r="C2795">
        <v>4674.82</v>
      </c>
      <c r="F2795" s="16"/>
      <c r="G2795" s="10"/>
    </row>
    <row r="2796" spans="1:7" x14ac:dyDescent="0.45">
      <c r="A2796" s="16">
        <v>5143</v>
      </c>
      <c r="B2796">
        <v>2</v>
      </c>
      <c r="C2796">
        <v>33496.31</v>
      </c>
      <c r="F2796" s="16"/>
      <c r="G2796" s="10"/>
    </row>
    <row r="2797" spans="1:7" x14ac:dyDescent="0.45">
      <c r="A2797" s="16">
        <v>5144</v>
      </c>
      <c r="B2797">
        <v>2</v>
      </c>
      <c r="C2797">
        <v>941.19</v>
      </c>
      <c r="F2797" s="16"/>
      <c r="G2797" s="10"/>
    </row>
    <row r="2798" spans="1:7" x14ac:dyDescent="0.45">
      <c r="A2798" s="16">
        <v>5145</v>
      </c>
      <c r="B2798">
        <v>1</v>
      </c>
      <c r="C2798">
        <v>8343.82</v>
      </c>
      <c r="F2798" s="16"/>
      <c r="G2798" s="10"/>
    </row>
    <row r="2799" spans="1:7" x14ac:dyDescent="0.45">
      <c r="A2799" s="16">
        <v>5146</v>
      </c>
      <c r="B2799">
        <v>3</v>
      </c>
      <c r="C2799">
        <v>7389.69</v>
      </c>
      <c r="F2799" s="16"/>
      <c r="G2799" s="10"/>
    </row>
    <row r="2800" spans="1:7" x14ac:dyDescent="0.45">
      <c r="A2800" s="16">
        <v>5150</v>
      </c>
      <c r="B2800">
        <v>4</v>
      </c>
      <c r="C2800">
        <v>29074.86</v>
      </c>
      <c r="F2800" s="16"/>
      <c r="G2800" s="10"/>
    </row>
    <row r="2801" spans="1:7" x14ac:dyDescent="0.45">
      <c r="A2801" s="16">
        <v>5151</v>
      </c>
      <c r="B2801">
        <v>3</v>
      </c>
      <c r="C2801">
        <v>23143.360000000001</v>
      </c>
      <c r="F2801" s="16"/>
      <c r="G2801" s="10"/>
    </row>
    <row r="2802" spans="1:7" x14ac:dyDescent="0.45">
      <c r="A2802" s="16">
        <v>5152</v>
      </c>
      <c r="B2802">
        <v>2</v>
      </c>
      <c r="C2802">
        <v>9960.25</v>
      </c>
      <c r="F2802" s="16"/>
      <c r="G2802" s="10"/>
    </row>
    <row r="2803" spans="1:7" x14ac:dyDescent="0.45">
      <c r="A2803" s="16">
        <v>5154</v>
      </c>
      <c r="B2803">
        <v>1</v>
      </c>
      <c r="C2803">
        <v>790.76</v>
      </c>
      <c r="F2803" s="16"/>
      <c r="G2803" s="10"/>
    </row>
    <row r="2804" spans="1:7" x14ac:dyDescent="0.45">
      <c r="A2804" s="16">
        <v>5155</v>
      </c>
      <c r="B2804">
        <v>3</v>
      </c>
      <c r="C2804">
        <v>15725.05</v>
      </c>
      <c r="F2804" s="16"/>
      <c r="G2804" s="10"/>
    </row>
    <row r="2805" spans="1:7" x14ac:dyDescent="0.45">
      <c r="A2805" s="16">
        <v>5157</v>
      </c>
      <c r="B2805">
        <v>2</v>
      </c>
      <c r="C2805">
        <v>35930.97</v>
      </c>
      <c r="F2805" s="16"/>
      <c r="G2805" s="10"/>
    </row>
    <row r="2806" spans="1:7" x14ac:dyDescent="0.45">
      <c r="A2806" s="16">
        <v>5158</v>
      </c>
      <c r="B2806">
        <v>1</v>
      </c>
      <c r="C2806">
        <v>4082.74</v>
      </c>
      <c r="F2806" s="16"/>
      <c r="G2806" s="10"/>
    </row>
    <row r="2807" spans="1:7" x14ac:dyDescent="0.45">
      <c r="A2807" s="16">
        <v>5159</v>
      </c>
      <c r="B2807">
        <v>1</v>
      </c>
      <c r="C2807">
        <v>8913.66</v>
      </c>
      <c r="F2807" s="16"/>
      <c r="G2807" s="10"/>
    </row>
    <row r="2808" spans="1:7" x14ac:dyDescent="0.45">
      <c r="A2808" s="16">
        <v>5160</v>
      </c>
      <c r="B2808">
        <v>1</v>
      </c>
      <c r="C2808">
        <v>1080.33</v>
      </c>
      <c r="F2808" s="16"/>
      <c r="G2808" s="10"/>
    </row>
    <row r="2809" spans="1:7" x14ac:dyDescent="0.45">
      <c r="A2809" s="16">
        <v>5161</v>
      </c>
      <c r="B2809">
        <v>1</v>
      </c>
      <c r="C2809">
        <v>3740.28</v>
      </c>
      <c r="F2809" s="16"/>
      <c r="G2809" s="10"/>
    </row>
    <row r="2810" spans="1:7" x14ac:dyDescent="0.45">
      <c r="A2810" s="16">
        <v>5163</v>
      </c>
      <c r="B2810">
        <v>1</v>
      </c>
      <c r="C2810">
        <v>8886.4</v>
      </c>
      <c r="F2810" s="16"/>
      <c r="G2810" s="10"/>
    </row>
    <row r="2811" spans="1:7" x14ac:dyDescent="0.45">
      <c r="A2811" s="16">
        <v>5164</v>
      </c>
      <c r="B2811">
        <v>2</v>
      </c>
      <c r="C2811">
        <v>9346.6200000000008</v>
      </c>
      <c r="F2811" s="16"/>
      <c r="G2811" s="10"/>
    </row>
    <row r="2812" spans="1:7" x14ac:dyDescent="0.45">
      <c r="A2812" s="16">
        <v>5167</v>
      </c>
      <c r="B2812">
        <v>1</v>
      </c>
      <c r="C2812">
        <v>3773.8</v>
      </c>
      <c r="F2812" s="16"/>
      <c r="G2812" s="10"/>
    </row>
    <row r="2813" spans="1:7" x14ac:dyDescent="0.45">
      <c r="A2813" s="16">
        <v>5171</v>
      </c>
      <c r="B2813">
        <v>1</v>
      </c>
      <c r="C2813">
        <v>1316.92</v>
      </c>
      <c r="F2813" s="16"/>
      <c r="G2813" s="10"/>
    </row>
    <row r="2814" spans="1:7" x14ac:dyDescent="0.45">
      <c r="A2814" s="16">
        <v>5172</v>
      </c>
      <c r="B2814">
        <v>1</v>
      </c>
      <c r="C2814">
        <v>5878.82</v>
      </c>
      <c r="F2814" s="16"/>
      <c r="G2814" s="10"/>
    </row>
    <row r="2815" spans="1:7" x14ac:dyDescent="0.45">
      <c r="A2815" s="16">
        <v>5173</v>
      </c>
      <c r="B2815">
        <v>1</v>
      </c>
      <c r="C2815">
        <v>2201.66</v>
      </c>
      <c r="F2815" s="16"/>
      <c r="G2815" s="10"/>
    </row>
    <row r="2816" spans="1:7" x14ac:dyDescent="0.45">
      <c r="A2816" s="16">
        <v>5174</v>
      </c>
      <c r="B2816">
        <v>1</v>
      </c>
      <c r="C2816">
        <v>5083.41</v>
      </c>
      <c r="F2816" s="16"/>
      <c r="G2816" s="10"/>
    </row>
    <row r="2817" spans="1:7" x14ac:dyDescent="0.45">
      <c r="A2817" s="16">
        <v>5175</v>
      </c>
      <c r="B2817">
        <v>3</v>
      </c>
      <c r="C2817">
        <v>23935.119999999999</v>
      </c>
      <c r="F2817" s="16"/>
      <c r="G2817" s="10"/>
    </row>
    <row r="2818" spans="1:7" x14ac:dyDescent="0.45">
      <c r="A2818" s="16">
        <v>5177</v>
      </c>
      <c r="B2818">
        <v>2</v>
      </c>
      <c r="C2818">
        <v>26763.56</v>
      </c>
      <c r="F2818" s="16"/>
      <c r="G2818" s="10"/>
    </row>
    <row r="2819" spans="1:7" x14ac:dyDescent="0.45">
      <c r="A2819" s="16">
        <v>5178</v>
      </c>
      <c r="B2819">
        <v>2</v>
      </c>
      <c r="C2819">
        <v>22552.68</v>
      </c>
      <c r="F2819" s="16"/>
      <c r="G2819" s="10"/>
    </row>
    <row r="2820" spans="1:7" x14ac:dyDescent="0.45">
      <c r="A2820" s="16">
        <v>5179</v>
      </c>
      <c r="B2820">
        <v>2</v>
      </c>
      <c r="C2820">
        <v>10694.38</v>
      </c>
      <c r="F2820" s="16"/>
      <c r="G2820" s="10"/>
    </row>
    <row r="2821" spans="1:7" x14ac:dyDescent="0.45">
      <c r="A2821" s="16">
        <v>5180</v>
      </c>
      <c r="B2821">
        <v>2</v>
      </c>
      <c r="C2821">
        <v>7402.06</v>
      </c>
      <c r="F2821" s="16"/>
      <c r="G2821" s="10"/>
    </row>
    <row r="2822" spans="1:7" x14ac:dyDescent="0.45">
      <c r="A2822" s="16">
        <v>5181</v>
      </c>
      <c r="B2822">
        <v>1</v>
      </c>
      <c r="C2822">
        <v>2299.5300000000002</v>
      </c>
      <c r="F2822" s="16"/>
      <c r="G2822" s="10"/>
    </row>
    <row r="2823" spans="1:7" x14ac:dyDescent="0.45">
      <c r="A2823" s="16">
        <v>5182</v>
      </c>
      <c r="B2823">
        <v>2</v>
      </c>
      <c r="C2823">
        <v>9292.2000000000007</v>
      </c>
      <c r="F2823" s="16"/>
      <c r="G2823" s="10"/>
    </row>
    <row r="2824" spans="1:7" x14ac:dyDescent="0.45">
      <c r="A2824" s="16">
        <v>5183</v>
      </c>
      <c r="B2824">
        <v>3</v>
      </c>
      <c r="C2824">
        <v>24197.35</v>
      </c>
      <c r="F2824" s="16"/>
      <c r="G2824" s="10"/>
    </row>
    <row r="2825" spans="1:7" x14ac:dyDescent="0.45">
      <c r="A2825" s="16">
        <v>5184</v>
      </c>
      <c r="B2825">
        <v>1</v>
      </c>
      <c r="C2825">
        <v>7607.3</v>
      </c>
      <c r="F2825" s="16"/>
      <c r="G2825" s="10"/>
    </row>
    <row r="2826" spans="1:7" x14ac:dyDescent="0.45">
      <c r="A2826" s="16">
        <v>5185</v>
      </c>
      <c r="B2826">
        <v>2</v>
      </c>
      <c r="C2826">
        <v>16824.3</v>
      </c>
      <c r="F2826" s="16"/>
      <c r="G2826" s="10"/>
    </row>
    <row r="2827" spans="1:7" x14ac:dyDescent="0.45">
      <c r="A2827" s="16">
        <v>5186</v>
      </c>
      <c r="B2827">
        <v>1</v>
      </c>
      <c r="C2827">
        <v>1996.98</v>
      </c>
      <c r="F2827" s="16"/>
      <c r="G2827" s="10"/>
    </row>
    <row r="2828" spans="1:7" x14ac:dyDescent="0.45">
      <c r="A2828" s="16">
        <v>5187</v>
      </c>
      <c r="B2828">
        <v>1</v>
      </c>
      <c r="C2828">
        <v>9178.6</v>
      </c>
      <c r="F2828" s="16"/>
      <c r="G2828" s="10"/>
    </row>
    <row r="2829" spans="1:7" x14ac:dyDescent="0.45">
      <c r="A2829" s="16">
        <v>5188</v>
      </c>
      <c r="B2829">
        <v>2</v>
      </c>
      <c r="C2829">
        <v>8525.7099999999991</v>
      </c>
      <c r="F2829" s="16"/>
      <c r="G2829" s="10"/>
    </row>
    <row r="2830" spans="1:7" x14ac:dyDescent="0.45">
      <c r="A2830" s="16">
        <v>5190</v>
      </c>
      <c r="B2830">
        <v>1</v>
      </c>
      <c r="C2830">
        <v>6117.45</v>
      </c>
      <c r="F2830" s="16"/>
      <c r="G2830" s="10"/>
    </row>
    <row r="2831" spans="1:7" x14ac:dyDescent="0.45">
      <c r="A2831" s="16">
        <v>5195</v>
      </c>
      <c r="B2831">
        <v>2</v>
      </c>
      <c r="C2831">
        <v>4259.01</v>
      </c>
      <c r="F2831" s="16"/>
      <c r="G2831" s="10"/>
    </row>
    <row r="2832" spans="1:7" x14ac:dyDescent="0.45">
      <c r="A2832" s="16">
        <v>5196</v>
      </c>
      <c r="B2832">
        <v>2</v>
      </c>
      <c r="C2832">
        <v>8258.58</v>
      </c>
      <c r="F2832" s="16"/>
      <c r="G2832" s="10"/>
    </row>
    <row r="2833" spans="1:7" x14ac:dyDescent="0.45">
      <c r="A2833" s="16">
        <v>5197</v>
      </c>
      <c r="B2833">
        <v>2</v>
      </c>
      <c r="C2833">
        <v>13054.88</v>
      </c>
      <c r="F2833" s="16"/>
      <c r="G2833" s="10"/>
    </row>
    <row r="2834" spans="1:7" x14ac:dyDescent="0.45">
      <c r="A2834" s="16">
        <v>5198</v>
      </c>
      <c r="B2834">
        <v>1</v>
      </c>
      <c r="C2834">
        <v>5033.1000000000004</v>
      </c>
      <c r="F2834" s="16"/>
      <c r="G2834" s="10"/>
    </row>
    <row r="2835" spans="1:7" x14ac:dyDescent="0.45">
      <c r="A2835" s="16">
        <v>5199</v>
      </c>
      <c r="B2835">
        <v>2</v>
      </c>
      <c r="C2835">
        <v>20557.77</v>
      </c>
      <c r="F2835" s="16"/>
      <c r="G2835" s="10"/>
    </row>
    <row r="2836" spans="1:7" x14ac:dyDescent="0.45">
      <c r="A2836" s="16">
        <v>5200</v>
      </c>
      <c r="B2836">
        <v>5</v>
      </c>
      <c r="C2836">
        <v>50237.54</v>
      </c>
      <c r="F2836" s="16"/>
      <c r="G2836" s="10"/>
    </row>
    <row r="2837" spans="1:7" x14ac:dyDescent="0.45">
      <c r="A2837" s="16">
        <v>5203</v>
      </c>
      <c r="B2837">
        <v>1</v>
      </c>
      <c r="C2837">
        <v>530.96</v>
      </c>
      <c r="F2837" s="16"/>
      <c r="G2837" s="10"/>
    </row>
    <row r="2838" spans="1:7" x14ac:dyDescent="0.45">
      <c r="A2838" s="16">
        <v>5204</v>
      </c>
      <c r="B2838">
        <v>1</v>
      </c>
      <c r="C2838">
        <v>3536.12</v>
      </c>
      <c r="F2838" s="16"/>
      <c r="G2838" s="10"/>
    </row>
    <row r="2839" spans="1:7" x14ac:dyDescent="0.45">
      <c r="A2839" s="16">
        <v>5206</v>
      </c>
      <c r="B2839">
        <v>2</v>
      </c>
      <c r="C2839">
        <v>25218.25</v>
      </c>
      <c r="F2839" s="16"/>
      <c r="G2839" s="10"/>
    </row>
    <row r="2840" spans="1:7" x14ac:dyDescent="0.45">
      <c r="A2840" s="16">
        <v>5207</v>
      </c>
      <c r="B2840">
        <v>1</v>
      </c>
      <c r="C2840">
        <v>6575.43</v>
      </c>
      <c r="F2840" s="16"/>
      <c r="G2840" s="10"/>
    </row>
    <row r="2841" spans="1:7" x14ac:dyDescent="0.45">
      <c r="A2841" s="16">
        <v>5208</v>
      </c>
      <c r="B2841">
        <v>2</v>
      </c>
      <c r="C2841">
        <v>11589.75</v>
      </c>
      <c r="F2841" s="16"/>
      <c r="G2841" s="10"/>
    </row>
    <row r="2842" spans="1:7" x14ac:dyDescent="0.45">
      <c r="A2842" s="16">
        <v>5210</v>
      </c>
      <c r="B2842">
        <v>1</v>
      </c>
      <c r="C2842">
        <v>3592.72</v>
      </c>
      <c r="F2842" s="16"/>
      <c r="G2842" s="10"/>
    </row>
    <row r="2843" spans="1:7" x14ac:dyDescent="0.45">
      <c r="A2843" s="16">
        <v>5211</v>
      </c>
      <c r="B2843">
        <v>2</v>
      </c>
      <c r="C2843">
        <v>7940.24</v>
      </c>
      <c r="F2843" s="16"/>
      <c r="G2843" s="10"/>
    </row>
    <row r="2844" spans="1:7" x14ac:dyDescent="0.45">
      <c r="A2844" s="16">
        <v>5212</v>
      </c>
      <c r="B2844">
        <v>2</v>
      </c>
      <c r="C2844">
        <v>8503.17</v>
      </c>
      <c r="F2844" s="16"/>
      <c r="G2844" s="10"/>
    </row>
    <row r="2845" spans="1:7" x14ac:dyDescent="0.45">
      <c r="A2845" s="16">
        <v>5213</v>
      </c>
      <c r="B2845">
        <v>4</v>
      </c>
      <c r="C2845">
        <v>26228.83</v>
      </c>
      <c r="F2845" s="16"/>
      <c r="G2845" s="10"/>
    </row>
    <row r="2846" spans="1:7" x14ac:dyDescent="0.45">
      <c r="A2846" s="16">
        <v>5214</v>
      </c>
      <c r="B2846">
        <v>2</v>
      </c>
      <c r="C2846">
        <v>15979.96</v>
      </c>
      <c r="F2846" s="16"/>
      <c r="G2846" s="10"/>
    </row>
    <row r="2847" spans="1:7" x14ac:dyDescent="0.45">
      <c r="A2847" s="16">
        <v>5215</v>
      </c>
      <c r="B2847">
        <v>1</v>
      </c>
      <c r="C2847">
        <v>7413.86</v>
      </c>
      <c r="F2847" s="16"/>
      <c r="G2847" s="10"/>
    </row>
    <row r="2848" spans="1:7" x14ac:dyDescent="0.45">
      <c r="A2848" s="16">
        <v>5217</v>
      </c>
      <c r="B2848">
        <v>1</v>
      </c>
      <c r="C2848">
        <v>18214.2</v>
      </c>
      <c r="F2848" s="16"/>
      <c r="G2848" s="10"/>
    </row>
    <row r="2849" spans="1:7" x14ac:dyDescent="0.45">
      <c r="A2849" s="16">
        <v>5218</v>
      </c>
      <c r="B2849">
        <v>4</v>
      </c>
      <c r="C2849">
        <v>15227.59</v>
      </c>
      <c r="F2849" s="16"/>
      <c r="G2849" s="10"/>
    </row>
    <row r="2850" spans="1:7" x14ac:dyDescent="0.45">
      <c r="A2850" s="16">
        <v>5222</v>
      </c>
      <c r="B2850">
        <v>1</v>
      </c>
      <c r="C2850">
        <v>3117.58</v>
      </c>
      <c r="F2850" s="16"/>
      <c r="G2850" s="10"/>
    </row>
    <row r="2851" spans="1:7" x14ac:dyDescent="0.45">
      <c r="A2851" s="16">
        <v>5223</v>
      </c>
      <c r="B2851">
        <v>2</v>
      </c>
      <c r="C2851">
        <v>16767.38</v>
      </c>
      <c r="F2851" s="16"/>
      <c r="G2851" s="10"/>
    </row>
    <row r="2852" spans="1:7" x14ac:dyDescent="0.45">
      <c r="A2852" s="16">
        <v>5224</v>
      </c>
      <c r="B2852">
        <v>1</v>
      </c>
      <c r="C2852">
        <v>154.68</v>
      </c>
      <c r="F2852" s="16"/>
      <c r="G2852" s="10"/>
    </row>
    <row r="2853" spans="1:7" x14ac:dyDescent="0.45">
      <c r="A2853" s="16">
        <v>5225</v>
      </c>
      <c r="B2853">
        <v>4</v>
      </c>
      <c r="C2853">
        <v>51548.04</v>
      </c>
      <c r="F2853" s="16"/>
      <c r="G2853" s="10"/>
    </row>
    <row r="2854" spans="1:7" x14ac:dyDescent="0.45">
      <c r="A2854" s="16">
        <v>5227</v>
      </c>
      <c r="B2854">
        <v>2</v>
      </c>
      <c r="C2854">
        <v>30290.2</v>
      </c>
      <c r="F2854" s="16"/>
      <c r="G2854" s="10"/>
    </row>
    <row r="2855" spans="1:7" x14ac:dyDescent="0.45">
      <c r="A2855" s="16">
        <v>5228</v>
      </c>
      <c r="B2855">
        <v>3</v>
      </c>
      <c r="C2855">
        <v>31429.53</v>
      </c>
      <c r="F2855" s="16"/>
      <c r="G2855" s="10"/>
    </row>
    <row r="2856" spans="1:7" x14ac:dyDescent="0.45">
      <c r="A2856" s="16">
        <v>5232</v>
      </c>
      <c r="B2856">
        <v>4</v>
      </c>
      <c r="C2856">
        <v>14697.92</v>
      </c>
      <c r="F2856" s="16"/>
      <c r="G2856" s="10"/>
    </row>
    <row r="2857" spans="1:7" x14ac:dyDescent="0.45">
      <c r="A2857" s="16">
        <v>5233</v>
      </c>
      <c r="B2857">
        <v>1</v>
      </c>
      <c r="C2857">
        <v>8723.43</v>
      </c>
      <c r="F2857" s="16"/>
      <c r="G2857" s="10"/>
    </row>
    <row r="2858" spans="1:7" x14ac:dyDescent="0.45">
      <c r="A2858" s="16">
        <v>5234</v>
      </c>
      <c r="B2858">
        <v>3</v>
      </c>
      <c r="C2858">
        <v>11554.52</v>
      </c>
      <c r="F2858" s="16"/>
      <c r="G2858" s="10"/>
    </row>
    <row r="2859" spans="1:7" x14ac:dyDescent="0.45">
      <c r="A2859" s="16">
        <v>5235</v>
      </c>
      <c r="B2859">
        <v>1</v>
      </c>
      <c r="C2859">
        <v>1940.32</v>
      </c>
      <c r="F2859" s="16"/>
      <c r="G2859" s="10"/>
    </row>
    <row r="2860" spans="1:7" x14ac:dyDescent="0.45">
      <c r="A2860" s="16">
        <v>5236</v>
      </c>
      <c r="B2860">
        <v>2</v>
      </c>
      <c r="C2860">
        <v>2232.85</v>
      </c>
      <c r="F2860" s="16"/>
      <c r="G2860" s="10"/>
    </row>
    <row r="2861" spans="1:7" x14ac:dyDescent="0.45">
      <c r="A2861" s="16">
        <v>5238</v>
      </c>
      <c r="B2861">
        <v>1</v>
      </c>
      <c r="C2861">
        <v>6407.94</v>
      </c>
      <c r="F2861" s="16"/>
      <c r="G2861" s="10"/>
    </row>
    <row r="2862" spans="1:7" x14ac:dyDescent="0.45">
      <c r="A2862" s="16">
        <v>5239</v>
      </c>
      <c r="B2862">
        <v>2</v>
      </c>
      <c r="C2862">
        <v>7147.45</v>
      </c>
      <c r="F2862" s="16"/>
      <c r="G2862" s="10"/>
    </row>
    <row r="2863" spans="1:7" x14ac:dyDescent="0.45">
      <c r="A2863" s="16">
        <v>5240</v>
      </c>
      <c r="B2863">
        <v>1</v>
      </c>
      <c r="C2863">
        <v>4016.2</v>
      </c>
      <c r="F2863" s="16"/>
      <c r="G2863" s="10"/>
    </row>
    <row r="2864" spans="1:7" x14ac:dyDescent="0.45">
      <c r="A2864" s="16">
        <v>5241</v>
      </c>
      <c r="B2864">
        <v>1</v>
      </c>
      <c r="C2864">
        <v>1575.97</v>
      </c>
      <c r="F2864" s="16"/>
      <c r="G2864" s="10"/>
    </row>
    <row r="2865" spans="1:7" x14ac:dyDescent="0.45">
      <c r="A2865" s="16">
        <v>5242</v>
      </c>
      <c r="B2865">
        <v>2</v>
      </c>
      <c r="C2865">
        <v>14769.52</v>
      </c>
      <c r="F2865" s="16"/>
      <c r="G2865" s="10"/>
    </row>
    <row r="2866" spans="1:7" x14ac:dyDescent="0.45">
      <c r="A2866" s="16">
        <v>5243</v>
      </c>
      <c r="B2866">
        <v>3</v>
      </c>
      <c r="C2866">
        <v>4428.45</v>
      </c>
      <c r="F2866" s="16"/>
      <c r="G2866" s="10"/>
    </row>
    <row r="2867" spans="1:7" x14ac:dyDescent="0.45">
      <c r="A2867" s="16">
        <v>5247</v>
      </c>
      <c r="B2867">
        <v>1</v>
      </c>
      <c r="C2867">
        <v>1140.45</v>
      </c>
      <c r="F2867" s="16"/>
      <c r="G2867" s="10"/>
    </row>
    <row r="2868" spans="1:7" x14ac:dyDescent="0.45">
      <c r="A2868" s="16">
        <v>5248</v>
      </c>
      <c r="B2868">
        <v>1</v>
      </c>
      <c r="C2868">
        <v>9912.9500000000007</v>
      </c>
      <c r="F2868" s="16"/>
      <c r="G2868" s="10"/>
    </row>
    <row r="2869" spans="1:7" x14ac:dyDescent="0.45">
      <c r="A2869" s="16">
        <v>5249</v>
      </c>
      <c r="B2869">
        <v>2</v>
      </c>
      <c r="C2869">
        <v>28734.5</v>
      </c>
      <c r="F2869" s="16"/>
      <c r="G2869" s="10"/>
    </row>
    <row r="2870" spans="1:7" x14ac:dyDescent="0.45">
      <c r="A2870" s="16">
        <v>5250</v>
      </c>
      <c r="B2870">
        <v>1</v>
      </c>
      <c r="C2870">
        <v>6603.06</v>
      </c>
      <c r="F2870" s="16"/>
      <c r="G2870" s="10"/>
    </row>
    <row r="2871" spans="1:7" x14ac:dyDescent="0.45">
      <c r="A2871" s="16">
        <v>5251</v>
      </c>
      <c r="B2871">
        <v>1</v>
      </c>
      <c r="C2871">
        <v>9119</v>
      </c>
      <c r="F2871" s="16"/>
      <c r="G2871" s="10"/>
    </row>
    <row r="2872" spans="1:7" x14ac:dyDescent="0.45">
      <c r="A2872" s="16">
        <v>5253</v>
      </c>
      <c r="B2872">
        <v>1</v>
      </c>
      <c r="C2872">
        <v>11930.13</v>
      </c>
      <c r="F2872" s="16"/>
      <c r="G2872" s="10"/>
    </row>
    <row r="2873" spans="1:7" x14ac:dyDescent="0.45">
      <c r="A2873" s="16">
        <v>5255</v>
      </c>
      <c r="B2873">
        <v>1</v>
      </c>
      <c r="C2873">
        <v>1783.41</v>
      </c>
      <c r="F2873" s="16"/>
      <c r="G2873" s="10"/>
    </row>
    <row r="2874" spans="1:7" x14ac:dyDescent="0.45">
      <c r="A2874" s="16">
        <v>5258</v>
      </c>
      <c r="B2874">
        <v>1</v>
      </c>
      <c r="C2874">
        <v>5745.86</v>
      </c>
      <c r="F2874" s="16"/>
      <c r="G2874" s="10"/>
    </row>
    <row r="2875" spans="1:7" x14ac:dyDescent="0.45">
      <c r="A2875" s="16">
        <v>5259</v>
      </c>
      <c r="B2875">
        <v>2</v>
      </c>
      <c r="C2875">
        <v>9277.02</v>
      </c>
      <c r="F2875" s="16"/>
      <c r="G2875" s="10"/>
    </row>
    <row r="2876" spans="1:7" x14ac:dyDescent="0.45">
      <c r="A2876" s="16">
        <v>5260</v>
      </c>
      <c r="B2876">
        <v>2</v>
      </c>
      <c r="C2876">
        <v>11041.15</v>
      </c>
      <c r="F2876" s="16"/>
      <c r="G2876" s="10"/>
    </row>
    <row r="2877" spans="1:7" x14ac:dyDescent="0.45">
      <c r="A2877" s="16">
        <v>5261</v>
      </c>
      <c r="B2877">
        <v>4</v>
      </c>
      <c r="C2877">
        <v>27207.93</v>
      </c>
      <c r="F2877" s="16"/>
      <c r="G2877" s="10"/>
    </row>
    <row r="2878" spans="1:7" x14ac:dyDescent="0.45">
      <c r="A2878" s="16">
        <v>5262</v>
      </c>
      <c r="B2878">
        <v>2</v>
      </c>
      <c r="C2878">
        <v>11637.01</v>
      </c>
      <c r="F2878" s="16"/>
      <c r="G2878" s="10"/>
    </row>
    <row r="2879" spans="1:7" x14ac:dyDescent="0.45">
      <c r="A2879" s="16">
        <v>5263</v>
      </c>
      <c r="B2879">
        <v>1</v>
      </c>
      <c r="C2879">
        <v>8519.4599999999991</v>
      </c>
      <c r="F2879" s="16"/>
      <c r="G2879" s="10"/>
    </row>
    <row r="2880" spans="1:7" x14ac:dyDescent="0.45">
      <c r="A2880" s="16">
        <v>5264</v>
      </c>
      <c r="B2880">
        <v>2</v>
      </c>
      <c r="C2880">
        <v>24656.49</v>
      </c>
      <c r="F2880" s="16"/>
      <c r="G2880" s="10"/>
    </row>
    <row r="2881" spans="1:7" x14ac:dyDescent="0.45">
      <c r="A2881" s="16">
        <v>5266</v>
      </c>
      <c r="B2881">
        <v>1</v>
      </c>
      <c r="C2881">
        <v>20458.95</v>
      </c>
      <c r="F2881" s="16"/>
      <c r="G2881" s="10"/>
    </row>
    <row r="2882" spans="1:7" x14ac:dyDescent="0.45">
      <c r="A2882" s="16">
        <v>5267</v>
      </c>
      <c r="B2882">
        <v>2</v>
      </c>
      <c r="C2882">
        <v>29794.65</v>
      </c>
      <c r="F2882" s="16"/>
      <c r="G2882" s="10"/>
    </row>
    <row r="2883" spans="1:7" x14ac:dyDescent="0.45">
      <c r="A2883" s="16">
        <v>5268</v>
      </c>
      <c r="B2883">
        <v>3</v>
      </c>
      <c r="C2883">
        <v>11605.08</v>
      </c>
      <c r="F2883" s="16"/>
      <c r="G2883" s="10"/>
    </row>
    <row r="2884" spans="1:7" x14ac:dyDescent="0.45">
      <c r="A2884" s="16">
        <v>5270</v>
      </c>
      <c r="B2884">
        <v>2</v>
      </c>
      <c r="C2884">
        <v>15097.66</v>
      </c>
      <c r="F2884" s="16"/>
      <c r="G2884" s="10"/>
    </row>
    <row r="2885" spans="1:7" x14ac:dyDescent="0.45">
      <c r="A2885" s="16">
        <v>5271</v>
      </c>
      <c r="B2885">
        <v>1</v>
      </c>
      <c r="C2885">
        <v>724.28</v>
      </c>
      <c r="F2885" s="16"/>
      <c r="G2885" s="10"/>
    </row>
    <row r="2886" spans="1:7" x14ac:dyDescent="0.45">
      <c r="A2886" s="16">
        <v>5272</v>
      </c>
      <c r="B2886">
        <v>1</v>
      </c>
      <c r="C2886">
        <v>19347.96</v>
      </c>
      <c r="F2886" s="16"/>
      <c r="G2886" s="10"/>
    </row>
    <row r="2887" spans="1:7" x14ac:dyDescent="0.45">
      <c r="A2887" s="16">
        <v>5273</v>
      </c>
      <c r="B2887">
        <v>1</v>
      </c>
      <c r="C2887">
        <v>7602.64</v>
      </c>
      <c r="F2887" s="16"/>
      <c r="G2887" s="10"/>
    </row>
    <row r="2888" spans="1:7" x14ac:dyDescent="0.45">
      <c r="A2888" s="16">
        <v>5274</v>
      </c>
      <c r="B2888">
        <v>1</v>
      </c>
      <c r="C2888">
        <v>6053.36</v>
      </c>
      <c r="F2888" s="16"/>
      <c r="G2888" s="10"/>
    </row>
    <row r="2889" spans="1:7" x14ac:dyDescent="0.45">
      <c r="A2889" s="16">
        <v>5275</v>
      </c>
      <c r="B2889">
        <v>1</v>
      </c>
      <c r="C2889">
        <v>21586.7</v>
      </c>
      <c r="F2889" s="16"/>
      <c r="G2889" s="10"/>
    </row>
    <row r="2890" spans="1:7" x14ac:dyDescent="0.45">
      <c r="A2890" s="16">
        <v>5276</v>
      </c>
      <c r="B2890">
        <v>2</v>
      </c>
      <c r="C2890">
        <v>24461.52</v>
      </c>
      <c r="F2890" s="16"/>
      <c r="G2890" s="10"/>
    </row>
    <row r="2891" spans="1:7" x14ac:dyDescent="0.45">
      <c r="A2891" s="16">
        <v>5277</v>
      </c>
      <c r="B2891">
        <v>2</v>
      </c>
      <c r="C2891">
        <v>4865.32</v>
      </c>
      <c r="F2891" s="16"/>
      <c r="G2891" s="10"/>
    </row>
    <row r="2892" spans="1:7" x14ac:dyDescent="0.45">
      <c r="A2892" s="16">
        <v>5278</v>
      </c>
      <c r="B2892">
        <v>1</v>
      </c>
      <c r="C2892">
        <v>16562.8</v>
      </c>
      <c r="F2892" s="16"/>
      <c r="G2892" s="10"/>
    </row>
    <row r="2893" spans="1:7" x14ac:dyDescent="0.45">
      <c r="A2893" s="16">
        <v>5282</v>
      </c>
      <c r="B2893">
        <v>2</v>
      </c>
      <c r="C2893">
        <v>21049.27</v>
      </c>
      <c r="F2893" s="16"/>
      <c r="G2893" s="10"/>
    </row>
    <row r="2894" spans="1:7" x14ac:dyDescent="0.45">
      <c r="A2894" s="16">
        <v>5283</v>
      </c>
      <c r="B2894">
        <v>1</v>
      </c>
      <c r="C2894">
        <v>704.97</v>
      </c>
      <c r="F2894" s="16"/>
      <c r="G2894" s="10"/>
    </row>
    <row r="2895" spans="1:7" x14ac:dyDescent="0.45">
      <c r="A2895" s="16">
        <v>5284</v>
      </c>
      <c r="B2895">
        <v>3</v>
      </c>
      <c r="C2895">
        <v>12718.14</v>
      </c>
      <c r="F2895" s="16"/>
      <c r="G2895" s="10"/>
    </row>
    <row r="2896" spans="1:7" x14ac:dyDescent="0.45">
      <c r="A2896" s="16">
        <v>5285</v>
      </c>
      <c r="B2896">
        <v>1</v>
      </c>
      <c r="C2896">
        <v>4153.6400000000003</v>
      </c>
      <c r="F2896" s="16"/>
      <c r="G2896" s="10"/>
    </row>
    <row r="2897" spans="1:7" x14ac:dyDescent="0.45">
      <c r="A2897" s="16">
        <v>5286</v>
      </c>
      <c r="B2897">
        <v>1</v>
      </c>
      <c r="C2897">
        <v>11448.72</v>
      </c>
      <c r="F2897" s="16"/>
      <c r="G2897" s="10"/>
    </row>
    <row r="2898" spans="1:7" x14ac:dyDescent="0.45">
      <c r="A2898" s="16">
        <v>5287</v>
      </c>
      <c r="B2898">
        <v>4</v>
      </c>
      <c r="C2898">
        <v>40088.06</v>
      </c>
      <c r="F2898" s="16"/>
      <c r="G2898" s="10"/>
    </row>
    <row r="2899" spans="1:7" x14ac:dyDescent="0.45">
      <c r="A2899" s="16">
        <v>5289</v>
      </c>
      <c r="B2899">
        <v>1</v>
      </c>
      <c r="C2899">
        <v>1151.2</v>
      </c>
      <c r="F2899" s="16"/>
      <c r="G2899" s="10"/>
    </row>
    <row r="2900" spans="1:7" x14ac:dyDescent="0.45">
      <c r="A2900" s="16">
        <v>5290</v>
      </c>
      <c r="B2900">
        <v>2</v>
      </c>
      <c r="C2900">
        <v>20901.43</v>
      </c>
      <c r="F2900" s="16"/>
      <c r="G2900" s="10"/>
    </row>
    <row r="2901" spans="1:7" x14ac:dyDescent="0.45">
      <c r="A2901" s="16">
        <v>5292</v>
      </c>
      <c r="B2901">
        <v>1</v>
      </c>
      <c r="C2901">
        <v>4255.74</v>
      </c>
      <c r="F2901" s="16"/>
      <c r="G2901" s="10"/>
    </row>
    <row r="2902" spans="1:7" x14ac:dyDescent="0.45">
      <c r="A2902" s="16">
        <v>5293</v>
      </c>
      <c r="B2902">
        <v>1</v>
      </c>
      <c r="C2902">
        <v>5792.3</v>
      </c>
      <c r="F2902" s="16"/>
      <c r="G2902" s="10"/>
    </row>
    <row r="2903" spans="1:7" x14ac:dyDescent="0.45">
      <c r="A2903" s="16">
        <v>5295</v>
      </c>
      <c r="B2903">
        <v>1</v>
      </c>
      <c r="C2903">
        <v>5888.48</v>
      </c>
      <c r="F2903" s="16"/>
      <c r="G2903" s="10"/>
    </row>
    <row r="2904" spans="1:7" x14ac:dyDescent="0.45">
      <c r="A2904" s="16">
        <v>5297</v>
      </c>
      <c r="B2904">
        <v>1</v>
      </c>
      <c r="C2904">
        <v>11987.61</v>
      </c>
      <c r="F2904" s="16"/>
      <c r="G2904" s="10"/>
    </row>
    <row r="2905" spans="1:7" x14ac:dyDescent="0.45">
      <c r="A2905" s="16">
        <v>5298</v>
      </c>
      <c r="B2905">
        <v>3</v>
      </c>
      <c r="C2905">
        <v>41838.9</v>
      </c>
      <c r="F2905" s="16"/>
      <c r="G2905" s="10"/>
    </row>
    <row r="2906" spans="1:7" x14ac:dyDescent="0.45">
      <c r="A2906" s="16">
        <v>5299</v>
      </c>
      <c r="B2906">
        <v>2</v>
      </c>
      <c r="C2906">
        <v>13040.82</v>
      </c>
      <c r="F2906" s="16"/>
      <c r="G2906" s="10"/>
    </row>
    <row r="2907" spans="1:7" x14ac:dyDescent="0.45">
      <c r="A2907" s="16">
        <v>5300</v>
      </c>
      <c r="B2907">
        <v>2</v>
      </c>
      <c r="C2907">
        <v>12382.26</v>
      </c>
      <c r="F2907" s="16"/>
      <c r="G2907" s="10"/>
    </row>
    <row r="2908" spans="1:7" x14ac:dyDescent="0.45">
      <c r="A2908" s="16">
        <v>5302</v>
      </c>
      <c r="B2908">
        <v>1</v>
      </c>
      <c r="C2908">
        <v>1701.67</v>
      </c>
      <c r="F2908" s="16"/>
      <c r="G2908" s="10"/>
    </row>
    <row r="2909" spans="1:7" x14ac:dyDescent="0.45">
      <c r="A2909" s="16">
        <v>5305</v>
      </c>
      <c r="B2909">
        <v>1</v>
      </c>
      <c r="C2909">
        <v>14007.06</v>
      </c>
      <c r="F2909" s="16"/>
      <c r="G2909" s="10"/>
    </row>
    <row r="2910" spans="1:7" x14ac:dyDescent="0.45">
      <c r="A2910" s="16">
        <v>5306</v>
      </c>
      <c r="B2910">
        <v>1</v>
      </c>
      <c r="C2910">
        <v>3426.09</v>
      </c>
      <c r="F2910" s="16"/>
      <c r="G2910" s="10"/>
    </row>
    <row r="2911" spans="1:7" x14ac:dyDescent="0.45">
      <c r="A2911" s="16">
        <v>5307</v>
      </c>
      <c r="B2911">
        <v>1</v>
      </c>
      <c r="C2911">
        <v>4477.53</v>
      </c>
      <c r="F2911" s="16"/>
      <c r="G2911" s="10"/>
    </row>
    <row r="2912" spans="1:7" x14ac:dyDescent="0.45">
      <c r="A2912" s="16">
        <v>5310</v>
      </c>
      <c r="B2912">
        <v>2</v>
      </c>
      <c r="C2912">
        <v>22958.639999999999</v>
      </c>
      <c r="F2912" s="16"/>
      <c r="G2912" s="10"/>
    </row>
    <row r="2913" spans="1:7" x14ac:dyDescent="0.45">
      <c r="A2913" s="16">
        <v>5311</v>
      </c>
      <c r="B2913">
        <v>4</v>
      </c>
      <c r="C2913">
        <v>36284.47</v>
      </c>
      <c r="F2913" s="16"/>
      <c r="G2913" s="10"/>
    </row>
    <row r="2914" spans="1:7" x14ac:dyDescent="0.45">
      <c r="A2914" s="16">
        <v>5312</v>
      </c>
      <c r="B2914">
        <v>2</v>
      </c>
      <c r="C2914">
        <v>27298.7</v>
      </c>
      <c r="F2914" s="16"/>
      <c r="G2914" s="10"/>
    </row>
    <row r="2915" spans="1:7" x14ac:dyDescent="0.45">
      <c r="A2915" s="16">
        <v>5314</v>
      </c>
      <c r="B2915">
        <v>1</v>
      </c>
      <c r="C2915">
        <v>2758.47</v>
      </c>
      <c r="F2915" s="16"/>
      <c r="G2915" s="10"/>
    </row>
    <row r="2916" spans="1:7" x14ac:dyDescent="0.45">
      <c r="A2916" s="16">
        <v>5316</v>
      </c>
      <c r="B2916">
        <v>1</v>
      </c>
      <c r="C2916">
        <v>3665.78</v>
      </c>
      <c r="F2916" s="16"/>
      <c r="G2916" s="10"/>
    </row>
    <row r="2917" spans="1:7" x14ac:dyDescent="0.45">
      <c r="A2917" s="16">
        <v>5317</v>
      </c>
      <c r="B2917">
        <v>2</v>
      </c>
      <c r="C2917">
        <v>25117.99</v>
      </c>
      <c r="F2917" s="16"/>
      <c r="G2917" s="10"/>
    </row>
    <row r="2918" spans="1:7" x14ac:dyDescent="0.45">
      <c r="A2918" s="16">
        <v>5318</v>
      </c>
      <c r="B2918">
        <v>1</v>
      </c>
      <c r="C2918">
        <v>4574.8</v>
      </c>
      <c r="F2918" s="16"/>
      <c r="G2918" s="10"/>
    </row>
    <row r="2919" spans="1:7" x14ac:dyDescent="0.45">
      <c r="A2919" s="16">
        <v>5319</v>
      </c>
      <c r="B2919">
        <v>1</v>
      </c>
      <c r="C2919">
        <v>1296.3599999999999</v>
      </c>
      <c r="F2919" s="16"/>
      <c r="G2919" s="10"/>
    </row>
    <row r="2920" spans="1:7" x14ac:dyDescent="0.45">
      <c r="A2920" s="16">
        <v>5320</v>
      </c>
      <c r="B2920">
        <v>2</v>
      </c>
      <c r="C2920">
        <v>7913.1</v>
      </c>
      <c r="F2920" s="16"/>
      <c r="G2920" s="10"/>
    </row>
    <row r="2921" spans="1:7" x14ac:dyDescent="0.45">
      <c r="A2921" s="16">
        <v>5321</v>
      </c>
      <c r="B2921">
        <v>3</v>
      </c>
      <c r="C2921">
        <v>26156.55</v>
      </c>
      <c r="F2921" s="16"/>
      <c r="G2921" s="10"/>
    </row>
    <row r="2922" spans="1:7" x14ac:dyDescent="0.45">
      <c r="A2922" s="16">
        <v>5322</v>
      </c>
      <c r="B2922">
        <v>1</v>
      </c>
      <c r="C2922">
        <v>19452.400000000001</v>
      </c>
      <c r="F2922" s="16"/>
      <c r="G2922" s="10"/>
    </row>
    <row r="2923" spans="1:7" x14ac:dyDescent="0.45">
      <c r="A2923" s="16">
        <v>5323</v>
      </c>
      <c r="B2923">
        <v>1</v>
      </c>
      <c r="C2923">
        <v>2597.48</v>
      </c>
      <c r="F2923" s="16"/>
      <c r="G2923" s="10"/>
    </row>
    <row r="2924" spans="1:7" x14ac:dyDescent="0.45">
      <c r="A2924" s="16">
        <v>5324</v>
      </c>
      <c r="B2924">
        <v>1</v>
      </c>
      <c r="C2924">
        <v>236.61</v>
      </c>
      <c r="F2924" s="16"/>
      <c r="G2924" s="10"/>
    </row>
    <row r="2925" spans="1:7" x14ac:dyDescent="0.45">
      <c r="A2925" s="16">
        <v>5326</v>
      </c>
      <c r="B2925">
        <v>2</v>
      </c>
      <c r="C2925">
        <v>10713.22</v>
      </c>
      <c r="F2925" s="16"/>
      <c r="G2925" s="10"/>
    </row>
    <row r="2926" spans="1:7" x14ac:dyDescent="0.45">
      <c r="A2926" s="16">
        <v>5327</v>
      </c>
      <c r="B2926">
        <v>2</v>
      </c>
      <c r="C2926">
        <v>24936.49</v>
      </c>
      <c r="F2926" s="16"/>
      <c r="G2926" s="10"/>
    </row>
    <row r="2927" spans="1:7" x14ac:dyDescent="0.45">
      <c r="A2927" s="16">
        <v>5329</v>
      </c>
      <c r="B2927">
        <v>1</v>
      </c>
      <c r="C2927">
        <v>13730.2</v>
      </c>
      <c r="F2927" s="16"/>
      <c r="G2927" s="10"/>
    </row>
    <row r="2928" spans="1:7" x14ac:dyDescent="0.45">
      <c r="A2928" s="16">
        <v>5330</v>
      </c>
      <c r="B2928">
        <v>3</v>
      </c>
      <c r="C2928">
        <v>15735.64</v>
      </c>
      <c r="F2928" s="16"/>
      <c r="G2928" s="10"/>
    </row>
    <row r="2929" spans="1:7" x14ac:dyDescent="0.45">
      <c r="A2929" s="16">
        <v>5331</v>
      </c>
      <c r="B2929">
        <v>2</v>
      </c>
      <c r="C2929">
        <v>13797.2</v>
      </c>
      <c r="F2929" s="16"/>
      <c r="G2929" s="10"/>
    </row>
    <row r="2930" spans="1:7" x14ac:dyDescent="0.45">
      <c r="A2930" s="16">
        <v>5332</v>
      </c>
      <c r="B2930">
        <v>2</v>
      </c>
      <c r="C2930">
        <v>32118.91</v>
      </c>
      <c r="F2930" s="16"/>
      <c r="G2930" s="10"/>
    </row>
    <row r="2931" spans="1:7" x14ac:dyDescent="0.45">
      <c r="A2931" s="16">
        <v>5334</v>
      </c>
      <c r="B2931">
        <v>1</v>
      </c>
      <c r="C2931">
        <v>14791.23</v>
      </c>
      <c r="F2931" s="16"/>
      <c r="G2931" s="10"/>
    </row>
    <row r="2932" spans="1:7" x14ac:dyDescent="0.45">
      <c r="A2932" s="16">
        <v>5335</v>
      </c>
      <c r="B2932">
        <v>2</v>
      </c>
      <c r="C2932">
        <v>13876.7</v>
      </c>
      <c r="F2932" s="16"/>
      <c r="G2932" s="10"/>
    </row>
    <row r="2933" spans="1:7" x14ac:dyDescent="0.45">
      <c r="A2933" s="16">
        <v>5340</v>
      </c>
      <c r="B2933">
        <v>2</v>
      </c>
      <c r="C2933">
        <v>15977.04</v>
      </c>
      <c r="F2933" s="16"/>
      <c r="G2933" s="10"/>
    </row>
    <row r="2934" spans="1:7" x14ac:dyDescent="0.45">
      <c r="A2934" s="16">
        <v>5341</v>
      </c>
      <c r="B2934">
        <v>1</v>
      </c>
      <c r="C2934">
        <v>10146.15</v>
      </c>
      <c r="F2934" s="16"/>
      <c r="G2934" s="10"/>
    </row>
    <row r="2935" spans="1:7" x14ac:dyDescent="0.45">
      <c r="A2935" s="16">
        <v>5346</v>
      </c>
      <c r="B2935">
        <v>1</v>
      </c>
      <c r="C2935">
        <v>982.24</v>
      </c>
      <c r="F2935" s="16"/>
      <c r="G2935" s="10"/>
    </row>
    <row r="2936" spans="1:7" x14ac:dyDescent="0.45">
      <c r="A2936" s="16">
        <v>5348</v>
      </c>
      <c r="B2936">
        <v>1</v>
      </c>
      <c r="C2936">
        <v>8975.9699999999993</v>
      </c>
      <c r="F2936" s="16"/>
      <c r="G2936" s="10"/>
    </row>
    <row r="2937" spans="1:7" x14ac:dyDescent="0.45">
      <c r="A2937" s="16">
        <v>5349</v>
      </c>
      <c r="B2937">
        <v>3</v>
      </c>
      <c r="C2937">
        <v>9715.25</v>
      </c>
      <c r="F2937" s="16"/>
      <c r="G2937" s="10"/>
    </row>
    <row r="2938" spans="1:7" x14ac:dyDescent="0.45">
      <c r="A2938" s="16">
        <v>5350</v>
      </c>
      <c r="B2938">
        <v>2</v>
      </c>
      <c r="C2938">
        <v>21727.7</v>
      </c>
      <c r="F2938" s="16"/>
      <c r="G2938" s="10"/>
    </row>
    <row r="2939" spans="1:7" x14ac:dyDescent="0.45">
      <c r="A2939" s="16">
        <v>5354</v>
      </c>
      <c r="B2939">
        <v>4</v>
      </c>
      <c r="C2939">
        <v>20816.64</v>
      </c>
      <c r="F2939" s="16"/>
      <c r="G2939" s="10"/>
    </row>
    <row r="2940" spans="1:7" x14ac:dyDescent="0.45">
      <c r="A2940" s="16">
        <v>5355</v>
      </c>
      <c r="B2940">
        <v>1</v>
      </c>
      <c r="C2940">
        <v>1218.5999999999999</v>
      </c>
      <c r="F2940" s="16"/>
      <c r="G2940" s="10"/>
    </row>
    <row r="2941" spans="1:7" x14ac:dyDescent="0.45">
      <c r="A2941" s="16">
        <v>5356</v>
      </c>
      <c r="B2941">
        <v>1</v>
      </c>
      <c r="C2941">
        <v>3811.92</v>
      </c>
      <c r="F2941" s="16"/>
      <c r="G2941" s="10"/>
    </row>
    <row r="2942" spans="1:7" x14ac:dyDescent="0.45">
      <c r="A2942" s="16">
        <v>5357</v>
      </c>
      <c r="B2942">
        <v>2</v>
      </c>
      <c r="C2942">
        <v>10893.43</v>
      </c>
      <c r="F2942" s="16"/>
      <c r="G2942" s="10"/>
    </row>
    <row r="2943" spans="1:7" x14ac:dyDescent="0.45">
      <c r="A2943" s="16">
        <v>5358</v>
      </c>
      <c r="B2943">
        <v>1</v>
      </c>
      <c r="C2943">
        <v>3414.76</v>
      </c>
      <c r="F2943" s="16"/>
      <c r="G2943" s="10"/>
    </row>
    <row r="2944" spans="1:7" x14ac:dyDescent="0.45">
      <c r="A2944" s="16">
        <v>5359</v>
      </c>
      <c r="B2944">
        <v>1</v>
      </c>
      <c r="C2944">
        <v>11937.85</v>
      </c>
      <c r="F2944" s="16"/>
      <c r="G2944" s="10"/>
    </row>
    <row r="2945" spans="1:7" x14ac:dyDescent="0.45">
      <c r="A2945" s="16">
        <v>5360</v>
      </c>
      <c r="B2945">
        <v>1</v>
      </c>
      <c r="C2945">
        <v>140.88</v>
      </c>
      <c r="F2945" s="16"/>
      <c r="G2945" s="10"/>
    </row>
    <row r="2946" spans="1:7" x14ac:dyDescent="0.45">
      <c r="A2946" s="16">
        <v>5361</v>
      </c>
      <c r="B2946">
        <v>1</v>
      </c>
      <c r="C2946">
        <v>19436.64</v>
      </c>
      <c r="F2946" s="16"/>
      <c r="G2946" s="10"/>
    </row>
    <row r="2947" spans="1:7" x14ac:dyDescent="0.45">
      <c r="A2947" s="16">
        <v>5362</v>
      </c>
      <c r="B2947">
        <v>2</v>
      </c>
      <c r="C2947">
        <v>21957.05</v>
      </c>
      <c r="F2947" s="16"/>
      <c r="G2947" s="10"/>
    </row>
    <row r="2948" spans="1:7" x14ac:dyDescent="0.45">
      <c r="A2948" s="16">
        <v>5363</v>
      </c>
      <c r="B2948">
        <v>1</v>
      </c>
      <c r="C2948">
        <v>1770.5</v>
      </c>
      <c r="F2948" s="16"/>
      <c r="G2948" s="10"/>
    </row>
    <row r="2949" spans="1:7" x14ac:dyDescent="0.45">
      <c r="A2949" s="16">
        <v>5364</v>
      </c>
      <c r="B2949">
        <v>2</v>
      </c>
      <c r="C2949">
        <v>6002.85</v>
      </c>
      <c r="F2949" s="16"/>
      <c r="G2949" s="10"/>
    </row>
    <row r="2950" spans="1:7" x14ac:dyDescent="0.45">
      <c r="A2950" s="16">
        <v>5365</v>
      </c>
      <c r="B2950">
        <v>1</v>
      </c>
      <c r="C2950">
        <v>1705.08</v>
      </c>
      <c r="F2950" s="16"/>
      <c r="G2950" s="10"/>
    </row>
    <row r="2951" spans="1:7" x14ac:dyDescent="0.45">
      <c r="A2951" s="16">
        <v>5366</v>
      </c>
      <c r="B2951">
        <v>2</v>
      </c>
      <c r="C2951">
        <v>20213.259999999998</v>
      </c>
      <c r="F2951" s="16"/>
      <c r="G2951" s="10"/>
    </row>
    <row r="2952" spans="1:7" x14ac:dyDescent="0.45">
      <c r="A2952" s="16">
        <v>5368</v>
      </c>
      <c r="B2952">
        <v>3</v>
      </c>
      <c r="C2952">
        <v>45786.38</v>
      </c>
      <c r="F2952" s="16"/>
      <c r="G2952" s="10"/>
    </row>
    <row r="2953" spans="1:7" x14ac:dyDescent="0.45">
      <c r="A2953" s="16">
        <v>5369</v>
      </c>
      <c r="B2953">
        <v>1</v>
      </c>
      <c r="C2953">
        <v>17487.349999999999</v>
      </c>
      <c r="F2953" s="16"/>
      <c r="G2953" s="10"/>
    </row>
    <row r="2954" spans="1:7" x14ac:dyDescent="0.45">
      <c r="A2954" s="16">
        <v>5370</v>
      </c>
      <c r="B2954">
        <v>2</v>
      </c>
      <c r="C2954">
        <v>16423.599999999999</v>
      </c>
      <c r="F2954" s="16"/>
      <c r="G2954" s="10"/>
    </row>
    <row r="2955" spans="1:7" x14ac:dyDescent="0.45">
      <c r="A2955" s="16">
        <v>5372</v>
      </c>
      <c r="B2955">
        <v>1</v>
      </c>
      <c r="C2955">
        <v>5322.64</v>
      </c>
      <c r="F2955" s="16"/>
      <c r="G2955" s="10"/>
    </row>
    <row r="2956" spans="1:7" x14ac:dyDescent="0.45">
      <c r="A2956" s="16">
        <v>5374</v>
      </c>
      <c r="B2956">
        <v>1</v>
      </c>
      <c r="C2956">
        <v>6413.05</v>
      </c>
      <c r="F2956" s="16"/>
      <c r="G2956" s="10"/>
    </row>
    <row r="2957" spans="1:7" x14ac:dyDescent="0.45">
      <c r="A2957" s="16">
        <v>5376</v>
      </c>
      <c r="B2957">
        <v>1</v>
      </c>
      <c r="C2957">
        <v>7735.4</v>
      </c>
      <c r="F2957" s="16"/>
      <c r="G2957" s="10"/>
    </row>
    <row r="2958" spans="1:7" x14ac:dyDescent="0.45">
      <c r="A2958" s="16">
        <v>5377</v>
      </c>
      <c r="B2958">
        <v>1</v>
      </c>
      <c r="C2958">
        <v>17274.3</v>
      </c>
      <c r="F2958" s="16"/>
      <c r="G2958" s="10"/>
    </row>
    <row r="2959" spans="1:7" x14ac:dyDescent="0.45">
      <c r="A2959" s="16">
        <v>5378</v>
      </c>
      <c r="B2959">
        <v>3</v>
      </c>
      <c r="C2959">
        <v>28580.16</v>
      </c>
      <c r="F2959" s="16"/>
      <c r="G2959" s="10"/>
    </row>
    <row r="2960" spans="1:7" x14ac:dyDescent="0.45">
      <c r="A2960" s="16">
        <v>5379</v>
      </c>
      <c r="B2960">
        <v>1</v>
      </c>
      <c r="C2960">
        <v>2034.3</v>
      </c>
      <c r="F2960" s="16"/>
      <c r="G2960" s="10"/>
    </row>
    <row r="2961" spans="1:7" x14ac:dyDescent="0.45">
      <c r="A2961" s="16">
        <v>5380</v>
      </c>
      <c r="B2961">
        <v>2</v>
      </c>
      <c r="C2961">
        <v>12414.92</v>
      </c>
      <c r="F2961" s="16"/>
      <c r="G2961" s="10"/>
    </row>
    <row r="2962" spans="1:7" x14ac:dyDescent="0.45">
      <c r="A2962" s="16">
        <v>5381</v>
      </c>
      <c r="B2962">
        <v>1</v>
      </c>
      <c r="C2962">
        <v>19628.04</v>
      </c>
      <c r="F2962" s="16"/>
      <c r="G2962" s="10"/>
    </row>
    <row r="2963" spans="1:7" x14ac:dyDescent="0.45">
      <c r="A2963" s="16">
        <v>5382</v>
      </c>
      <c r="B2963">
        <v>1</v>
      </c>
      <c r="C2963">
        <v>9751.56</v>
      </c>
      <c r="F2963" s="16"/>
      <c r="G2963" s="10"/>
    </row>
    <row r="2964" spans="1:7" x14ac:dyDescent="0.45">
      <c r="A2964" s="16">
        <v>5383</v>
      </c>
      <c r="B2964">
        <v>1</v>
      </c>
      <c r="C2964">
        <v>17214.04</v>
      </c>
      <c r="F2964" s="16"/>
      <c r="G2964" s="10"/>
    </row>
    <row r="2965" spans="1:7" x14ac:dyDescent="0.45">
      <c r="A2965" s="16">
        <v>5384</v>
      </c>
      <c r="B2965">
        <v>1</v>
      </c>
      <c r="C2965">
        <v>6401.16</v>
      </c>
      <c r="F2965" s="16"/>
      <c r="G2965" s="10"/>
    </row>
    <row r="2966" spans="1:7" x14ac:dyDescent="0.45">
      <c r="A2966" s="16">
        <v>5386</v>
      </c>
      <c r="B2966">
        <v>1</v>
      </c>
      <c r="C2966">
        <v>6816.33</v>
      </c>
      <c r="F2966" s="16"/>
      <c r="G2966" s="10"/>
    </row>
    <row r="2967" spans="1:7" x14ac:dyDescent="0.45">
      <c r="A2967" s="16">
        <v>5388</v>
      </c>
      <c r="B2967">
        <v>1</v>
      </c>
      <c r="C2967">
        <v>2852.9</v>
      </c>
      <c r="F2967" s="16"/>
      <c r="G2967" s="10"/>
    </row>
    <row r="2968" spans="1:7" x14ac:dyDescent="0.45">
      <c r="A2968" s="16">
        <v>5389</v>
      </c>
      <c r="B2968">
        <v>1</v>
      </c>
      <c r="C2968">
        <v>183.9</v>
      </c>
      <c r="F2968" s="16"/>
      <c r="G2968" s="10"/>
    </row>
    <row r="2969" spans="1:7" x14ac:dyDescent="0.45">
      <c r="A2969" s="16">
        <v>5390</v>
      </c>
      <c r="B2969">
        <v>2</v>
      </c>
      <c r="C2969">
        <v>18057.68</v>
      </c>
      <c r="F2969" s="16"/>
      <c r="G2969" s="10"/>
    </row>
    <row r="2970" spans="1:7" x14ac:dyDescent="0.45">
      <c r="A2970" s="16">
        <v>5392</v>
      </c>
      <c r="B2970">
        <v>1</v>
      </c>
      <c r="C2970">
        <v>1040.75</v>
      </c>
      <c r="F2970" s="16"/>
      <c r="G2970" s="10"/>
    </row>
    <row r="2971" spans="1:7" x14ac:dyDescent="0.45">
      <c r="A2971" s="16">
        <v>5394</v>
      </c>
      <c r="B2971">
        <v>2</v>
      </c>
      <c r="C2971">
        <v>8854.4</v>
      </c>
      <c r="F2971" s="16"/>
      <c r="G2971" s="10"/>
    </row>
    <row r="2972" spans="1:7" x14ac:dyDescent="0.45">
      <c r="A2972" s="16">
        <v>5396</v>
      </c>
      <c r="B2972">
        <v>1</v>
      </c>
      <c r="C2972">
        <v>4598.3</v>
      </c>
      <c r="F2972" s="16"/>
      <c r="G2972" s="10"/>
    </row>
    <row r="2973" spans="1:7" x14ac:dyDescent="0.45">
      <c r="A2973" s="16">
        <v>5399</v>
      </c>
      <c r="B2973">
        <v>2</v>
      </c>
      <c r="C2973">
        <v>14970.96</v>
      </c>
      <c r="F2973" s="16"/>
      <c r="G2973" s="10"/>
    </row>
    <row r="2974" spans="1:7" x14ac:dyDescent="0.45">
      <c r="A2974" s="16">
        <v>5402</v>
      </c>
      <c r="B2974">
        <v>3</v>
      </c>
      <c r="C2974">
        <v>37008.69</v>
      </c>
      <c r="F2974" s="16"/>
      <c r="G2974" s="10"/>
    </row>
    <row r="2975" spans="1:7" x14ac:dyDescent="0.45">
      <c r="A2975" s="16">
        <v>5403</v>
      </c>
      <c r="B2975">
        <v>1</v>
      </c>
      <c r="C2975">
        <v>5656.3</v>
      </c>
      <c r="F2975" s="16"/>
      <c r="G2975" s="10"/>
    </row>
    <row r="2976" spans="1:7" x14ac:dyDescent="0.45">
      <c r="A2976" s="16">
        <v>5405</v>
      </c>
      <c r="B2976">
        <v>1</v>
      </c>
      <c r="C2976">
        <v>10622.45</v>
      </c>
      <c r="F2976" s="16"/>
      <c r="G2976" s="10"/>
    </row>
    <row r="2977" spans="1:7" x14ac:dyDescent="0.45">
      <c r="A2977" s="16">
        <v>5406</v>
      </c>
      <c r="B2977">
        <v>2</v>
      </c>
      <c r="C2977">
        <v>24777.79</v>
      </c>
      <c r="F2977" s="16"/>
      <c r="G2977" s="10"/>
    </row>
    <row r="2978" spans="1:7" x14ac:dyDescent="0.45">
      <c r="A2978" s="16">
        <v>5408</v>
      </c>
      <c r="B2978">
        <v>2</v>
      </c>
      <c r="C2978">
        <v>12025.59</v>
      </c>
      <c r="F2978" s="16"/>
      <c r="G2978" s="10"/>
    </row>
    <row r="2979" spans="1:7" x14ac:dyDescent="0.45">
      <c r="A2979" s="16">
        <v>5409</v>
      </c>
      <c r="B2979">
        <v>1</v>
      </c>
      <c r="C2979">
        <v>8738.31</v>
      </c>
      <c r="F2979" s="16"/>
      <c r="G2979" s="10"/>
    </row>
    <row r="2980" spans="1:7" x14ac:dyDescent="0.45">
      <c r="A2980" s="16">
        <v>5412</v>
      </c>
      <c r="B2980">
        <v>2</v>
      </c>
      <c r="C2980">
        <v>1982.17</v>
      </c>
      <c r="F2980" s="16"/>
      <c r="G2980" s="10"/>
    </row>
    <row r="2981" spans="1:7" x14ac:dyDescent="0.45">
      <c r="A2981" s="16">
        <v>5413</v>
      </c>
      <c r="B2981">
        <v>1</v>
      </c>
      <c r="C2981">
        <v>7512.45</v>
      </c>
      <c r="F2981" s="16"/>
      <c r="G2981" s="10"/>
    </row>
    <row r="2982" spans="1:7" x14ac:dyDescent="0.45">
      <c r="A2982" s="16">
        <v>5414</v>
      </c>
      <c r="B2982">
        <v>1</v>
      </c>
      <c r="C2982">
        <v>14154.04</v>
      </c>
      <c r="F2982" s="16"/>
      <c r="G2982" s="10"/>
    </row>
    <row r="2983" spans="1:7" x14ac:dyDescent="0.45">
      <c r="A2983" s="16">
        <v>5415</v>
      </c>
      <c r="B2983">
        <v>1</v>
      </c>
      <c r="C2983">
        <v>2649.8</v>
      </c>
      <c r="F2983" s="16"/>
      <c r="G2983" s="10"/>
    </row>
    <row r="2984" spans="1:7" x14ac:dyDescent="0.45">
      <c r="A2984" s="16">
        <v>5416</v>
      </c>
      <c r="B2984">
        <v>1</v>
      </c>
      <c r="C2984">
        <v>8329.86</v>
      </c>
      <c r="F2984" s="16"/>
      <c r="G2984" s="10"/>
    </row>
    <row r="2985" spans="1:7" x14ac:dyDescent="0.45">
      <c r="A2985" s="16">
        <v>5418</v>
      </c>
      <c r="B2985">
        <v>1</v>
      </c>
      <c r="C2985">
        <v>7147.68</v>
      </c>
      <c r="F2985" s="16"/>
      <c r="G2985" s="10"/>
    </row>
    <row r="2986" spans="1:7" x14ac:dyDescent="0.45">
      <c r="A2986" s="16">
        <v>5419</v>
      </c>
      <c r="B2986">
        <v>2</v>
      </c>
      <c r="C2986">
        <v>33582</v>
      </c>
      <c r="F2986" s="16"/>
      <c r="G2986" s="10"/>
    </row>
    <row r="2987" spans="1:7" x14ac:dyDescent="0.45">
      <c r="A2987" s="16">
        <v>5421</v>
      </c>
      <c r="B2987">
        <v>1</v>
      </c>
      <c r="C2987">
        <v>1871.1</v>
      </c>
      <c r="F2987" s="16"/>
      <c r="G2987" s="10"/>
    </row>
    <row r="2988" spans="1:7" x14ac:dyDescent="0.45">
      <c r="A2988" s="16">
        <v>5422</v>
      </c>
      <c r="B2988">
        <v>2</v>
      </c>
      <c r="C2988">
        <v>13127.55</v>
      </c>
      <c r="F2988" s="16"/>
      <c r="G2988" s="10"/>
    </row>
    <row r="2989" spans="1:7" x14ac:dyDescent="0.45">
      <c r="A2989" s="16">
        <v>5423</v>
      </c>
      <c r="B2989">
        <v>1</v>
      </c>
      <c r="C2989">
        <v>21787.7</v>
      </c>
      <c r="F2989" s="16"/>
      <c r="G2989" s="10"/>
    </row>
    <row r="2990" spans="1:7" x14ac:dyDescent="0.45">
      <c r="A2990" s="16">
        <v>5424</v>
      </c>
      <c r="B2990">
        <v>1</v>
      </c>
      <c r="C2990">
        <v>14606.82</v>
      </c>
      <c r="F2990" s="16"/>
      <c r="G2990" s="10"/>
    </row>
    <row r="2991" spans="1:7" x14ac:dyDescent="0.45">
      <c r="A2991" s="16">
        <v>5425</v>
      </c>
      <c r="B2991">
        <v>1</v>
      </c>
      <c r="C2991">
        <v>6474.72</v>
      </c>
      <c r="F2991" s="16"/>
      <c r="G2991" s="10"/>
    </row>
    <row r="2992" spans="1:7" x14ac:dyDescent="0.45">
      <c r="A2992" s="16">
        <v>5426</v>
      </c>
      <c r="B2992">
        <v>3</v>
      </c>
      <c r="C2992">
        <v>6874.41</v>
      </c>
      <c r="F2992" s="16"/>
      <c r="G2992" s="10"/>
    </row>
    <row r="2993" spans="1:7" x14ac:dyDescent="0.45">
      <c r="A2993" s="16">
        <v>5427</v>
      </c>
      <c r="B2993">
        <v>1</v>
      </c>
      <c r="C2993">
        <v>185.55</v>
      </c>
      <c r="F2993" s="16"/>
      <c r="G2993" s="10"/>
    </row>
    <row r="2994" spans="1:7" x14ac:dyDescent="0.45">
      <c r="A2994" s="16">
        <v>5428</v>
      </c>
      <c r="B2994">
        <v>2</v>
      </c>
      <c r="C2994">
        <v>14774.68</v>
      </c>
      <c r="F2994" s="16"/>
      <c r="G2994" s="10"/>
    </row>
    <row r="2995" spans="1:7" x14ac:dyDescent="0.45">
      <c r="A2995" s="16">
        <v>5430</v>
      </c>
      <c r="B2995">
        <v>1</v>
      </c>
      <c r="C2995">
        <v>2170.91</v>
      </c>
      <c r="F2995" s="16"/>
      <c r="G2995" s="10"/>
    </row>
    <row r="2996" spans="1:7" x14ac:dyDescent="0.45">
      <c r="A2996" s="16">
        <v>5431</v>
      </c>
      <c r="B2996">
        <v>4</v>
      </c>
      <c r="C2996">
        <v>34099.31</v>
      </c>
      <c r="F2996" s="16"/>
      <c r="G2996" s="10"/>
    </row>
    <row r="2997" spans="1:7" x14ac:dyDescent="0.45">
      <c r="A2997" s="16">
        <v>5432</v>
      </c>
      <c r="B2997">
        <v>1</v>
      </c>
      <c r="C2997">
        <v>1318.29</v>
      </c>
      <c r="F2997" s="16"/>
      <c r="G2997" s="10"/>
    </row>
    <row r="2998" spans="1:7" x14ac:dyDescent="0.45">
      <c r="A2998" s="16">
        <v>5433</v>
      </c>
      <c r="B2998">
        <v>2</v>
      </c>
      <c r="C2998">
        <v>24038.240000000002</v>
      </c>
      <c r="F2998" s="16"/>
      <c r="G2998" s="10"/>
    </row>
    <row r="2999" spans="1:7" x14ac:dyDescent="0.45">
      <c r="A2999" s="16">
        <v>5434</v>
      </c>
      <c r="B2999">
        <v>1</v>
      </c>
      <c r="C2999">
        <v>1713.02</v>
      </c>
      <c r="F2999" s="16"/>
      <c r="G2999" s="10"/>
    </row>
    <row r="3000" spans="1:7" x14ac:dyDescent="0.45">
      <c r="A3000" s="16">
        <v>5435</v>
      </c>
      <c r="B3000">
        <v>2</v>
      </c>
      <c r="C3000">
        <v>8500.4500000000007</v>
      </c>
      <c r="F3000" s="16"/>
      <c r="G3000" s="10"/>
    </row>
    <row r="3001" spans="1:7" x14ac:dyDescent="0.45">
      <c r="A3001" s="16">
        <v>5437</v>
      </c>
      <c r="B3001">
        <v>1</v>
      </c>
      <c r="C3001">
        <v>10926.2</v>
      </c>
      <c r="F3001" s="16"/>
      <c r="G3001" s="10"/>
    </row>
    <row r="3002" spans="1:7" x14ac:dyDescent="0.45">
      <c r="A3002" s="16">
        <v>5439</v>
      </c>
      <c r="B3002">
        <v>2</v>
      </c>
      <c r="C3002">
        <v>2659.45</v>
      </c>
      <c r="F3002" s="16"/>
      <c r="G3002" s="10"/>
    </row>
    <row r="3003" spans="1:7" x14ac:dyDescent="0.45">
      <c r="A3003" s="16">
        <v>5440</v>
      </c>
      <c r="B3003">
        <v>2</v>
      </c>
      <c r="C3003">
        <v>27239.03</v>
      </c>
      <c r="F3003" s="16"/>
      <c r="G3003" s="10"/>
    </row>
    <row r="3004" spans="1:7" x14ac:dyDescent="0.45">
      <c r="A3004" s="16">
        <v>5443</v>
      </c>
      <c r="B3004">
        <v>3</v>
      </c>
      <c r="C3004">
        <v>22859.32</v>
      </c>
      <c r="F3004" s="16"/>
      <c r="G3004" s="10"/>
    </row>
    <row r="3005" spans="1:7" x14ac:dyDescent="0.45">
      <c r="A3005" s="16">
        <v>5444</v>
      </c>
      <c r="B3005">
        <v>1</v>
      </c>
      <c r="C3005">
        <v>11014.44</v>
      </c>
      <c r="F3005" s="16"/>
      <c r="G3005" s="10"/>
    </row>
    <row r="3006" spans="1:7" x14ac:dyDescent="0.45">
      <c r="A3006" s="16">
        <v>5445</v>
      </c>
      <c r="B3006">
        <v>1</v>
      </c>
      <c r="C3006">
        <v>2394.66</v>
      </c>
      <c r="F3006" s="16"/>
      <c r="G3006" s="10"/>
    </row>
    <row r="3007" spans="1:7" x14ac:dyDescent="0.45">
      <c r="A3007" s="16">
        <v>5451</v>
      </c>
      <c r="B3007">
        <v>1</v>
      </c>
      <c r="C3007">
        <v>5097.68</v>
      </c>
      <c r="F3007" s="16"/>
      <c r="G3007" s="10"/>
    </row>
    <row r="3008" spans="1:7" x14ac:dyDescent="0.45">
      <c r="A3008" s="16">
        <v>5452</v>
      </c>
      <c r="B3008">
        <v>2</v>
      </c>
      <c r="C3008">
        <v>21888.55</v>
      </c>
      <c r="F3008" s="16"/>
      <c r="G3008" s="10"/>
    </row>
    <row r="3009" spans="1:7" x14ac:dyDescent="0.45">
      <c r="A3009" s="16">
        <v>5453</v>
      </c>
      <c r="B3009">
        <v>1</v>
      </c>
      <c r="C3009">
        <v>1663.12</v>
      </c>
      <c r="F3009" s="16"/>
      <c r="G3009" s="10"/>
    </row>
    <row r="3010" spans="1:7" x14ac:dyDescent="0.45">
      <c r="A3010" s="16">
        <v>5456</v>
      </c>
      <c r="B3010">
        <v>1</v>
      </c>
      <c r="C3010">
        <v>3790.89</v>
      </c>
      <c r="F3010" s="16"/>
      <c r="G3010" s="10"/>
    </row>
    <row r="3011" spans="1:7" x14ac:dyDescent="0.45">
      <c r="A3011" s="16">
        <v>5457</v>
      </c>
      <c r="B3011">
        <v>1</v>
      </c>
      <c r="C3011">
        <v>6688.8</v>
      </c>
      <c r="F3011" s="16"/>
      <c r="G3011" s="10"/>
    </row>
    <row r="3012" spans="1:7" x14ac:dyDescent="0.45">
      <c r="A3012" s="16">
        <v>5458</v>
      </c>
      <c r="B3012">
        <v>3</v>
      </c>
      <c r="C3012">
        <v>12858</v>
      </c>
      <c r="F3012" s="16"/>
      <c r="G3012" s="10"/>
    </row>
    <row r="3013" spans="1:7" x14ac:dyDescent="0.45">
      <c r="A3013" s="16">
        <v>5460</v>
      </c>
      <c r="B3013">
        <v>3</v>
      </c>
      <c r="C3013">
        <v>44281.65</v>
      </c>
      <c r="F3013" s="16"/>
      <c r="G3013" s="10"/>
    </row>
    <row r="3014" spans="1:7" x14ac:dyDescent="0.45">
      <c r="A3014" s="16">
        <v>5465</v>
      </c>
      <c r="B3014">
        <v>1</v>
      </c>
      <c r="C3014">
        <v>4237.43</v>
      </c>
      <c r="F3014" s="16"/>
      <c r="G3014" s="10"/>
    </row>
    <row r="3015" spans="1:7" x14ac:dyDescent="0.45">
      <c r="A3015" s="16">
        <v>5466</v>
      </c>
      <c r="B3015">
        <v>1</v>
      </c>
      <c r="C3015">
        <v>2572.87</v>
      </c>
      <c r="F3015" s="16"/>
      <c r="G3015" s="10"/>
    </row>
    <row r="3016" spans="1:7" x14ac:dyDescent="0.45">
      <c r="A3016" s="16">
        <v>5468</v>
      </c>
      <c r="B3016">
        <v>2</v>
      </c>
      <c r="C3016">
        <v>5915.77</v>
      </c>
      <c r="F3016" s="16"/>
      <c r="G3016" s="10"/>
    </row>
    <row r="3017" spans="1:7" x14ac:dyDescent="0.45">
      <c r="A3017" s="16">
        <v>5470</v>
      </c>
      <c r="B3017">
        <v>1</v>
      </c>
      <c r="C3017">
        <v>1603.8</v>
      </c>
      <c r="F3017" s="16"/>
      <c r="G3017" s="10"/>
    </row>
    <row r="3018" spans="1:7" x14ac:dyDescent="0.45">
      <c r="A3018" s="16">
        <v>5471</v>
      </c>
      <c r="B3018">
        <v>2</v>
      </c>
      <c r="C3018">
        <v>7056.68</v>
      </c>
      <c r="F3018" s="16"/>
      <c r="G3018" s="10"/>
    </row>
    <row r="3019" spans="1:7" x14ac:dyDescent="0.45">
      <c r="A3019" s="16">
        <v>5473</v>
      </c>
      <c r="B3019">
        <v>1</v>
      </c>
      <c r="C3019">
        <v>4909.2</v>
      </c>
      <c r="F3019" s="16"/>
      <c r="G3019" s="10"/>
    </row>
    <row r="3020" spans="1:7" x14ac:dyDescent="0.45">
      <c r="A3020" s="16">
        <v>5474</v>
      </c>
      <c r="B3020">
        <v>1</v>
      </c>
      <c r="C3020">
        <v>172.34</v>
      </c>
      <c r="F3020" s="16"/>
      <c r="G3020" s="10"/>
    </row>
    <row r="3021" spans="1:7" x14ac:dyDescent="0.45">
      <c r="A3021" s="16">
        <v>5476</v>
      </c>
      <c r="B3021">
        <v>1</v>
      </c>
      <c r="C3021">
        <v>9853.44</v>
      </c>
      <c r="F3021" s="16"/>
      <c r="G3021" s="10"/>
    </row>
    <row r="3022" spans="1:7" x14ac:dyDescent="0.45">
      <c r="A3022" s="16">
        <v>5477</v>
      </c>
      <c r="B3022">
        <v>3</v>
      </c>
      <c r="C3022">
        <v>14490.35</v>
      </c>
      <c r="F3022" s="16"/>
      <c r="G3022" s="10"/>
    </row>
    <row r="3023" spans="1:7" x14ac:dyDescent="0.45">
      <c r="A3023" s="16">
        <v>5478</v>
      </c>
      <c r="B3023">
        <v>2</v>
      </c>
      <c r="C3023">
        <v>13603.99</v>
      </c>
      <c r="F3023" s="16"/>
      <c r="G3023" s="10"/>
    </row>
    <row r="3024" spans="1:7" x14ac:dyDescent="0.45">
      <c r="A3024" s="16">
        <v>5479</v>
      </c>
      <c r="B3024">
        <v>1</v>
      </c>
      <c r="C3024">
        <v>3324.68</v>
      </c>
      <c r="F3024" s="16"/>
      <c r="G3024" s="10"/>
    </row>
    <row r="3025" spans="1:7" x14ac:dyDescent="0.45">
      <c r="A3025" s="16">
        <v>5480</v>
      </c>
      <c r="B3025">
        <v>1</v>
      </c>
      <c r="C3025">
        <v>11448.85</v>
      </c>
      <c r="F3025" s="16"/>
      <c r="G3025" s="10"/>
    </row>
    <row r="3026" spans="1:7" x14ac:dyDescent="0.45">
      <c r="A3026" s="16">
        <v>5481</v>
      </c>
      <c r="B3026">
        <v>1</v>
      </c>
      <c r="C3026">
        <v>14275.36</v>
      </c>
      <c r="F3026" s="16"/>
      <c r="G3026" s="10"/>
    </row>
    <row r="3027" spans="1:7" x14ac:dyDescent="0.45">
      <c r="A3027" s="16">
        <v>5482</v>
      </c>
      <c r="B3027">
        <v>3</v>
      </c>
      <c r="C3027">
        <v>11056.38</v>
      </c>
      <c r="F3027" s="16"/>
      <c r="G3027" s="10"/>
    </row>
    <row r="3028" spans="1:7" x14ac:dyDescent="0.45">
      <c r="A3028" s="16">
        <v>5483</v>
      </c>
      <c r="B3028">
        <v>1</v>
      </c>
      <c r="C3028">
        <v>240.52</v>
      </c>
      <c r="F3028" s="16"/>
      <c r="G3028" s="10"/>
    </row>
    <row r="3029" spans="1:7" x14ac:dyDescent="0.45">
      <c r="A3029" s="16">
        <v>5485</v>
      </c>
      <c r="B3029">
        <v>2</v>
      </c>
      <c r="C3029">
        <v>6515.07</v>
      </c>
      <c r="F3029" s="16"/>
      <c r="G3029" s="10"/>
    </row>
    <row r="3030" spans="1:7" x14ac:dyDescent="0.45">
      <c r="A3030" s="16">
        <v>5487</v>
      </c>
      <c r="B3030">
        <v>1</v>
      </c>
      <c r="C3030">
        <v>1275.0899999999999</v>
      </c>
      <c r="F3030" s="16"/>
      <c r="G3030" s="10"/>
    </row>
    <row r="3031" spans="1:7" x14ac:dyDescent="0.45">
      <c r="A3031" s="16">
        <v>5488</v>
      </c>
      <c r="B3031">
        <v>1</v>
      </c>
      <c r="C3031">
        <v>9564.48</v>
      </c>
      <c r="F3031" s="16"/>
      <c r="G3031" s="10"/>
    </row>
    <row r="3032" spans="1:7" x14ac:dyDescent="0.45">
      <c r="A3032" s="16">
        <v>5490</v>
      </c>
      <c r="B3032">
        <v>1</v>
      </c>
      <c r="C3032">
        <v>19906.599999999999</v>
      </c>
      <c r="F3032" s="16"/>
      <c r="G3032" s="10"/>
    </row>
    <row r="3033" spans="1:7" x14ac:dyDescent="0.45">
      <c r="A3033" s="16">
        <v>5491</v>
      </c>
      <c r="B3033">
        <v>5</v>
      </c>
      <c r="C3033">
        <v>51722.09</v>
      </c>
      <c r="F3033" s="16"/>
      <c r="G3033" s="10"/>
    </row>
    <row r="3034" spans="1:7" x14ac:dyDescent="0.45">
      <c r="A3034" s="16">
        <v>5492</v>
      </c>
      <c r="B3034">
        <v>3</v>
      </c>
      <c r="C3034">
        <v>27762.98</v>
      </c>
      <c r="F3034" s="16"/>
      <c r="G3034" s="10"/>
    </row>
    <row r="3035" spans="1:7" x14ac:dyDescent="0.45">
      <c r="A3035" s="16">
        <v>5493</v>
      </c>
      <c r="B3035">
        <v>4</v>
      </c>
      <c r="C3035">
        <v>17383.939999999999</v>
      </c>
      <c r="F3035" s="16"/>
      <c r="G3035" s="10"/>
    </row>
    <row r="3036" spans="1:7" x14ac:dyDescent="0.45">
      <c r="A3036" s="16">
        <v>5494</v>
      </c>
      <c r="B3036">
        <v>2</v>
      </c>
      <c r="C3036">
        <v>25363.599999999999</v>
      </c>
      <c r="F3036" s="16"/>
      <c r="G3036" s="10"/>
    </row>
    <row r="3037" spans="1:7" x14ac:dyDescent="0.45">
      <c r="A3037" s="16">
        <v>5495</v>
      </c>
      <c r="B3037">
        <v>1</v>
      </c>
      <c r="C3037">
        <v>3369.27</v>
      </c>
      <c r="F3037" s="16"/>
      <c r="G3037" s="10"/>
    </row>
    <row r="3038" spans="1:7" x14ac:dyDescent="0.45">
      <c r="A3038" s="16">
        <v>5496</v>
      </c>
      <c r="B3038">
        <v>1</v>
      </c>
      <c r="C3038">
        <v>2020.76</v>
      </c>
      <c r="F3038" s="16"/>
      <c r="G3038" s="10"/>
    </row>
    <row r="3039" spans="1:7" x14ac:dyDescent="0.45">
      <c r="A3039" s="16">
        <v>5497</v>
      </c>
      <c r="B3039">
        <v>2</v>
      </c>
      <c r="C3039">
        <v>29869.56</v>
      </c>
      <c r="F3039" s="16"/>
      <c r="G3039" s="10"/>
    </row>
    <row r="3040" spans="1:7" x14ac:dyDescent="0.45">
      <c r="A3040" s="16">
        <v>5498</v>
      </c>
      <c r="B3040">
        <v>1</v>
      </c>
      <c r="C3040">
        <v>1560.08</v>
      </c>
      <c r="F3040" s="16"/>
      <c r="G3040" s="10"/>
    </row>
    <row r="3041" spans="1:7" x14ac:dyDescent="0.45">
      <c r="A3041" s="16">
        <v>5499</v>
      </c>
      <c r="B3041">
        <v>1</v>
      </c>
      <c r="C3041">
        <v>4871.9799999999996</v>
      </c>
      <c r="F3041" s="16"/>
      <c r="G3041" s="10"/>
    </row>
    <row r="3042" spans="1:7" x14ac:dyDescent="0.45">
      <c r="A3042" s="16">
        <v>5500</v>
      </c>
      <c r="B3042">
        <v>3</v>
      </c>
      <c r="C3042">
        <v>19124.349999999999</v>
      </c>
      <c r="F3042" s="16"/>
      <c r="G3042" s="10"/>
    </row>
    <row r="3043" spans="1:7" x14ac:dyDescent="0.45">
      <c r="A3043" s="16">
        <v>5503</v>
      </c>
      <c r="B3043">
        <v>1</v>
      </c>
      <c r="C3043">
        <v>7064.12</v>
      </c>
      <c r="F3043" s="16"/>
      <c r="G3043" s="10"/>
    </row>
    <row r="3044" spans="1:7" x14ac:dyDescent="0.45">
      <c r="A3044" s="16">
        <v>5507</v>
      </c>
      <c r="B3044">
        <v>3</v>
      </c>
      <c r="C3044">
        <v>16997.04</v>
      </c>
      <c r="F3044" s="16"/>
      <c r="G3044" s="10"/>
    </row>
    <row r="3045" spans="1:7" x14ac:dyDescent="0.45">
      <c r="A3045" s="16">
        <v>5508</v>
      </c>
      <c r="B3045">
        <v>1</v>
      </c>
      <c r="C3045">
        <v>4638.13</v>
      </c>
      <c r="F3045" s="16"/>
      <c r="G3045" s="10"/>
    </row>
    <row r="3046" spans="1:7" x14ac:dyDescent="0.45">
      <c r="A3046" s="16">
        <v>5511</v>
      </c>
      <c r="B3046">
        <v>1</v>
      </c>
      <c r="C3046">
        <v>796.7</v>
      </c>
      <c r="F3046" s="16"/>
      <c r="G3046" s="10"/>
    </row>
    <row r="3047" spans="1:7" x14ac:dyDescent="0.45">
      <c r="A3047" s="16">
        <v>5512</v>
      </c>
      <c r="B3047">
        <v>4</v>
      </c>
      <c r="C3047">
        <v>28498.78</v>
      </c>
      <c r="F3047" s="16"/>
      <c r="G3047" s="10"/>
    </row>
    <row r="3048" spans="1:7" x14ac:dyDescent="0.45">
      <c r="A3048" s="16">
        <v>5513</v>
      </c>
      <c r="B3048">
        <v>1</v>
      </c>
      <c r="C3048">
        <v>1734.55</v>
      </c>
      <c r="F3048" s="16"/>
      <c r="G3048" s="10"/>
    </row>
    <row r="3049" spans="1:7" x14ac:dyDescent="0.45">
      <c r="A3049" s="16">
        <v>5515</v>
      </c>
      <c r="B3049">
        <v>1</v>
      </c>
      <c r="C3049">
        <v>2878.8</v>
      </c>
      <c r="F3049" s="16"/>
      <c r="G3049" s="10"/>
    </row>
    <row r="3050" spans="1:7" x14ac:dyDescent="0.45">
      <c r="A3050" s="16">
        <v>5516</v>
      </c>
      <c r="B3050">
        <v>2</v>
      </c>
      <c r="C3050">
        <v>26662</v>
      </c>
      <c r="F3050" s="16"/>
      <c r="G3050" s="10"/>
    </row>
    <row r="3051" spans="1:7" x14ac:dyDescent="0.45">
      <c r="A3051" s="16">
        <v>5517</v>
      </c>
      <c r="B3051">
        <v>2</v>
      </c>
      <c r="C3051">
        <v>18401.650000000001</v>
      </c>
      <c r="F3051" s="16"/>
      <c r="G3051" s="10"/>
    </row>
    <row r="3052" spans="1:7" x14ac:dyDescent="0.45">
      <c r="A3052" s="16">
        <v>5521</v>
      </c>
      <c r="B3052">
        <v>1</v>
      </c>
      <c r="C3052">
        <v>7204.8</v>
      </c>
      <c r="F3052" s="16"/>
      <c r="G3052" s="10"/>
    </row>
    <row r="3053" spans="1:7" x14ac:dyDescent="0.45">
      <c r="A3053" s="16">
        <v>5522</v>
      </c>
      <c r="B3053">
        <v>2</v>
      </c>
      <c r="C3053">
        <v>7905.69</v>
      </c>
      <c r="F3053" s="16"/>
      <c r="G3053" s="10"/>
    </row>
    <row r="3054" spans="1:7" x14ac:dyDescent="0.45">
      <c r="A3054" s="16">
        <v>5523</v>
      </c>
      <c r="B3054">
        <v>1</v>
      </c>
      <c r="C3054">
        <v>472.95</v>
      </c>
      <c r="F3054" s="16"/>
      <c r="G3054" s="10"/>
    </row>
    <row r="3055" spans="1:7" x14ac:dyDescent="0.45">
      <c r="A3055" s="16">
        <v>5524</v>
      </c>
      <c r="B3055">
        <v>5</v>
      </c>
      <c r="C3055">
        <v>44429.54</v>
      </c>
      <c r="F3055" s="16"/>
      <c r="G3055" s="10"/>
    </row>
    <row r="3056" spans="1:7" x14ac:dyDescent="0.45">
      <c r="A3056" s="16">
        <v>5526</v>
      </c>
      <c r="B3056">
        <v>1</v>
      </c>
      <c r="C3056">
        <v>3842.06</v>
      </c>
      <c r="F3056" s="16"/>
      <c r="G3056" s="10"/>
    </row>
    <row r="3057" spans="1:7" x14ac:dyDescent="0.45">
      <c r="A3057" s="16">
        <v>5529</v>
      </c>
      <c r="B3057">
        <v>3</v>
      </c>
      <c r="C3057">
        <v>18775.91</v>
      </c>
      <c r="F3057" s="16"/>
      <c r="G3057" s="10"/>
    </row>
    <row r="3058" spans="1:7" x14ac:dyDescent="0.45">
      <c r="A3058" s="16">
        <v>5530</v>
      </c>
      <c r="B3058">
        <v>3</v>
      </c>
      <c r="C3058">
        <v>24087.29</v>
      </c>
      <c r="F3058" s="16"/>
      <c r="G3058" s="10"/>
    </row>
    <row r="3059" spans="1:7" x14ac:dyDescent="0.45">
      <c r="A3059" s="16">
        <v>5531</v>
      </c>
      <c r="B3059">
        <v>1</v>
      </c>
      <c r="C3059">
        <v>6594.28</v>
      </c>
      <c r="F3059" s="16"/>
      <c r="G3059" s="10"/>
    </row>
    <row r="3060" spans="1:7" x14ac:dyDescent="0.45">
      <c r="A3060" s="16">
        <v>5532</v>
      </c>
      <c r="B3060">
        <v>1</v>
      </c>
      <c r="C3060">
        <v>11115.92</v>
      </c>
      <c r="F3060" s="16"/>
      <c r="G3060" s="10"/>
    </row>
    <row r="3061" spans="1:7" x14ac:dyDescent="0.45">
      <c r="A3061" s="16">
        <v>5534</v>
      </c>
      <c r="B3061">
        <v>2</v>
      </c>
      <c r="C3061">
        <v>11851.25</v>
      </c>
      <c r="F3061" s="16"/>
      <c r="G3061" s="10"/>
    </row>
    <row r="3062" spans="1:7" x14ac:dyDescent="0.45">
      <c r="A3062" s="16">
        <v>5535</v>
      </c>
      <c r="B3062">
        <v>2</v>
      </c>
      <c r="C3062">
        <v>24483.03</v>
      </c>
      <c r="F3062" s="16"/>
      <c r="G3062" s="10"/>
    </row>
    <row r="3063" spans="1:7" x14ac:dyDescent="0.45">
      <c r="A3063" s="16">
        <v>5537</v>
      </c>
      <c r="B3063">
        <v>2</v>
      </c>
      <c r="C3063">
        <v>9553.7099999999991</v>
      </c>
      <c r="F3063" s="16"/>
      <c r="G3063" s="10"/>
    </row>
    <row r="3064" spans="1:7" x14ac:dyDescent="0.45">
      <c r="A3064" s="16">
        <v>5538</v>
      </c>
      <c r="B3064">
        <v>3</v>
      </c>
      <c r="C3064">
        <v>41893.839999999997</v>
      </c>
      <c r="F3064" s="16"/>
      <c r="G3064" s="10"/>
    </row>
    <row r="3065" spans="1:7" x14ac:dyDescent="0.45">
      <c r="A3065" s="16">
        <v>5539</v>
      </c>
      <c r="B3065">
        <v>1</v>
      </c>
      <c r="C3065">
        <v>2659.38</v>
      </c>
      <c r="F3065" s="16"/>
      <c r="G3065" s="10"/>
    </row>
    <row r="3066" spans="1:7" x14ac:dyDescent="0.45">
      <c r="A3066" s="16">
        <v>5541</v>
      </c>
      <c r="B3066">
        <v>3</v>
      </c>
      <c r="C3066">
        <v>31452.880000000001</v>
      </c>
      <c r="F3066" s="16"/>
      <c r="G3066" s="10"/>
    </row>
    <row r="3067" spans="1:7" x14ac:dyDescent="0.45">
      <c r="A3067" s="16">
        <v>5542</v>
      </c>
      <c r="B3067">
        <v>1</v>
      </c>
      <c r="C3067">
        <v>12587.72</v>
      </c>
      <c r="F3067" s="16"/>
      <c r="G3067" s="10"/>
    </row>
    <row r="3068" spans="1:7" x14ac:dyDescent="0.45">
      <c r="A3068" s="16">
        <v>5543</v>
      </c>
      <c r="B3068">
        <v>3</v>
      </c>
      <c r="C3068">
        <v>45540.27</v>
      </c>
      <c r="F3068" s="16"/>
      <c r="G3068" s="10"/>
    </row>
    <row r="3069" spans="1:7" x14ac:dyDescent="0.45">
      <c r="A3069" s="16">
        <v>5544</v>
      </c>
      <c r="B3069">
        <v>1</v>
      </c>
      <c r="C3069">
        <v>8282.94</v>
      </c>
      <c r="F3069" s="16"/>
      <c r="G3069" s="10"/>
    </row>
    <row r="3070" spans="1:7" x14ac:dyDescent="0.45">
      <c r="A3070" s="16">
        <v>5545</v>
      </c>
      <c r="B3070">
        <v>1</v>
      </c>
      <c r="C3070">
        <v>19051.72</v>
      </c>
      <c r="F3070" s="16"/>
      <c r="G3070" s="10"/>
    </row>
    <row r="3071" spans="1:7" x14ac:dyDescent="0.45">
      <c r="A3071" s="16">
        <v>5547</v>
      </c>
      <c r="B3071">
        <v>1</v>
      </c>
      <c r="C3071">
        <v>5021.76</v>
      </c>
      <c r="F3071" s="16"/>
      <c r="G3071" s="10"/>
    </row>
    <row r="3072" spans="1:7" x14ac:dyDescent="0.45">
      <c r="A3072" s="16">
        <v>5548</v>
      </c>
      <c r="B3072">
        <v>1</v>
      </c>
      <c r="C3072">
        <v>8575.9</v>
      </c>
      <c r="F3072" s="16"/>
      <c r="G3072" s="10"/>
    </row>
    <row r="3073" spans="1:7" x14ac:dyDescent="0.45">
      <c r="A3073" s="16">
        <v>5549</v>
      </c>
      <c r="B3073">
        <v>1</v>
      </c>
      <c r="C3073">
        <v>6779.4</v>
      </c>
      <c r="F3073" s="16"/>
      <c r="G3073" s="10"/>
    </row>
    <row r="3074" spans="1:7" x14ac:dyDescent="0.45">
      <c r="A3074" s="16">
        <v>5550</v>
      </c>
      <c r="B3074">
        <v>1</v>
      </c>
      <c r="C3074">
        <v>1451.5</v>
      </c>
      <c r="F3074" s="16"/>
      <c r="G3074" s="10"/>
    </row>
    <row r="3075" spans="1:7" x14ac:dyDescent="0.45">
      <c r="A3075" s="16">
        <v>5551</v>
      </c>
      <c r="B3075">
        <v>1</v>
      </c>
      <c r="C3075">
        <v>11384.5</v>
      </c>
      <c r="F3075" s="16"/>
      <c r="G3075" s="10"/>
    </row>
    <row r="3076" spans="1:7" x14ac:dyDescent="0.45">
      <c r="A3076" s="16">
        <v>5552</v>
      </c>
      <c r="B3076">
        <v>2</v>
      </c>
      <c r="C3076">
        <v>6188.28</v>
      </c>
      <c r="F3076" s="16"/>
      <c r="G3076" s="10"/>
    </row>
    <row r="3077" spans="1:7" x14ac:dyDescent="0.45">
      <c r="A3077" s="16">
        <v>5555</v>
      </c>
      <c r="B3077">
        <v>5</v>
      </c>
      <c r="C3077">
        <v>46572.7</v>
      </c>
      <c r="F3077" s="16"/>
      <c r="G3077" s="10"/>
    </row>
    <row r="3078" spans="1:7" x14ac:dyDescent="0.45">
      <c r="A3078" s="16">
        <v>5557</v>
      </c>
      <c r="B3078">
        <v>1</v>
      </c>
      <c r="C3078">
        <v>2860.9</v>
      </c>
      <c r="F3078" s="16"/>
      <c r="G3078" s="10"/>
    </row>
    <row r="3079" spans="1:7" x14ac:dyDescent="0.45">
      <c r="A3079" s="16">
        <v>5558</v>
      </c>
      <c r="B3079">
        <v>2</v>
      </c>
      <c r="C3079">
        <v>3010.16</v>
      </c>
      <c r="F3079" s="16"/>
      <c r="G3079" s="10"/>
    </row>
    <row r="3080" spans="1:7" x14ac:dyDescent="0.45">
      <c r="A3080" s="16">
        <v>5559</v>
      </c>
      <c r="B3080">
        <v>2</v>
      </c>
      <c r="C3080">
        <v>8256.98</v>
      </c>
      <c r="F3080" s="16"/>
      <c r="G3080" s="10"/>
    </row>
    <row r="3081" spans="1:7" x14ac:dyDescent="0.45">
      <c r="A3081" s="16">
        <v>5562</v>
      </c>
      <c r="B3081">
        <v>1</v>
      </c>
      <c r="C3081">
        <v>12105.04</v>
      </c>
      <c r="F3081" s="16"/>
      <c r="G3081" s="10"/>
    </row>
    <row r="3082" spans="1:7" x14ac:dyDescent="0.45">
      <c r="A3082" s="16">
        <v>5563</v>
      </c>
      <c r="B3082">
        <v>1</v>
      </c>
      <c r="C3082">
        <v>778.4</v>
      </c>
      <c r="F3082" s="16"/>
      <c r="G3082" s="10"/>
    </row>
    <row r="3083" spans="1:7" x14ac:dyDescent="0.45">
      <c r="A3083" s="16">
        <v>5565</v>
      </c>
      <c r="B3083">
        <v>1</v>
      </c>
      <c r="C3083">
        <v>5545.8</v>
      </c>
      <c r="F3083" s="16"/>
      <c r="G3083" s="10"/>
    </row>
    <row r="3084" spans="1:7" x14ac:dyDescent="0.45">
      <c r="A3084" s="16">
        <v>5566</v>
      </c>
      <c r="B3084">
        <v>4</v>
      </c>
      <c r="C3084">
        <v>35829.71</v>
      </c>
      <c r="F3084" s="16"/>
      <c r="G3084" s="10"/>
    </row>
    <row r="3085" spans="1:7" x14ac:dyDescent="0.45">
      <c r="A3085" s="16">
        <v>5567</v>
      </c>
      <c r="B3085">
        <v>4</v>
      </c>
      <c r="C3085">
        <v>38428.550000000003</v>
      </c>
      <c r="F3085" s="16"/>
      <c r="G3085" s="10"/>
    </row>
    <row r="3086" spans="1:7" x14ac:dyDescent="0.45">
      <c r="A3086" s="16">
        <v>5568</v>
      </c>
      <c r="B3086">
        <v>1</v>
      </c>
      <c r="C3086">
        <v>4626.6899999999996</v>
      </c>
      <c r="F3086" s="16"/>
      <c r="G3086" s="10"/>
    </row>
    <row r="3087" spans="1:7" x14ac:dyDescent="0.45">
      <c r="A3087" s="16">
        <v>5569</v>
      </c>
      <c r="B3087">
        <v>2</v>
      </c>
      <c r="C3087">
        <v>9443.8700000000008</v>
      </c>
      <c r="F3087" s="16"/>
      <c r="G3087" s="10"/>
    </row>
    <row r="3088" spans="1:7" x14ac:dyDescent="0.45">
      <c r="A3088" s="16">
        <v>5570</v>
      </c>
      <c r="B3088">
        <v>2</v>
      </c>
      <c r="C3088">
        <v>6020.38</v>
      </c>
      <c r="F3088" s="16"/>
      <c r="G3088" s="10"/>
    </row>
    <row r="3089" spans="1:7" x14ac:dyDescent="0.45">
      <c r="A3089" s="16">
        <v>5571</v>
      </c>
      <c r="B3089">
        <v>1</v>
      </c>
      <c r="C3089">
        <v>18249.080000000002</v>
      </c>
      <c r="F3089" s="16"/>
      <c r="G3089" s="10"/>
    </row>
    <row r="3090" spans="1:7" x14ac:dyDescent="0.45">
      <c r="A3090" s="16">
        <v>5573</v>
      </c>
      <c r="B3090">
        <v>1</v>
      </c>
      <c r="C3090">
        <v>7983.86</v>
      </c>
      <c r="F3090" s="16"/>
      <c r="G3090" s="10"/>
    </row>
    <row r="3091" spans="1:7" x14ac:dyDescent="0.45">
      <c r="A3091" s="16">
        <v>5575</v>
      </c>
      <c r="B3091">
        <v>1</v>
      </c>
      <c r="C3091">
        <v>3306.21</v>
      </c>
      <c r="F3091" s="16"/>
      <c r="G3091" s="10"/>
    </row>
    <row r="3092" spans="1:7" x14ac:dyDescent="0.45">
      <c r="A3092" s="16">
        <v>5576</v>
      </c>
      <c r="B3092">
        <v>3</v>
      </c>
      <c r="C3092">
        <v>11215.78</v>
      </c>
      <c r="F3092" s="16"/>
      <c r="G3092" s="10"/>
    </row>
    <row r="3093" spans="1:7" x14ac:dyDescent="0.45">
      <c r="A3093" s="16">
        <v>5577</v>
      </c>
      <c r="B3093">
        <v>1</v>
      </c>
      <c r="C3093">
        <v>9848.02</v>
      </c>
      <c r="F3093" s="16"/>
      <c r="G3093" s="10"/>
    </row>
    <row r="3094" spans="1:7" x14ac:dyDescent="0.45">
      <c r="A3094" s="16">
        <v>5578</v>
      </c>
      <c r="B3094">
        <v>2</v>
      </c>
      <c r="C3094">
        <v>10105.91</v>
      </c>
      <c r="F3094" s="16"/>
      <c r="G3094" s="10"/>
    </row>
    <row r="3095" spans="1:7" x14ac:dyDescent="0.45">
      <c r="A3095" s="16">
        <v>5579</v>
      </c>
      <c r="B3095">
        <v>1</v>
      </c>
      <c r="C3095">
        <v>2610.33</v>
      </c>
      <c r="F3095" s="16"/>
      <c r="G3095" s="10"/>
    </row>
    <row r="3096" spans="1:7" x14ac:dyDescent="0.45">
      <c r="A3096" s="16">
        <v>5581</v>
      </c>
      <c r="B3096">
        <v>1</v>
      </c>
      <c r="C3096">
        <v>1892.14</v>
      </c>
      <c r="F3096" s="16"/>
      <c r="G3096" s="10"/>
    </row>
    <row r="3097" spans="1:7" x14ac:dyDescent="0.45">
      <c r="A3097" s="16">
        <v>5582</v>
      </c>
      <c r="B3097">
        <v>1</v>
      </c>
      <c r="C3097">
        <v>8325.9599999999991</v>
      </c>
      <c r="F3097" s="16"/>
      <c r="G3097" s="10"/>
    </row>
    <row r="3098" spans="1:7" x14ac:dyDescent="0.45">
      <c r="A3098" s="16">
        <v>5583</v>
      </c>
      <c r="B3098">
        <v>1</v>
      </c>
      <c r="C3098">
        <v>8702.2999999999993</v>
      </c>
      <c r="F3098" s="16"/>
      <c r="G3098" s="10"/>
    </row>
    <row r="3099" spans="1:7" x14ac:dyDescent="0.45">
      <c r="A3099" s="16">
        <v>5584</v>
      </c>
      <c r="B3099">
        <v>2</v>
      </c>
      <c r="C3099">
        <v>20565.75</v>
      </c>
      <c r="F3099" s="16"/>
      <c r="G3099" s="10"/>
    </row>
    <row r="3100" spans="1:7" x14ac:dyDescent="0.45">
      <c r="A3100" s="16">
        <v>5585</v>
      </c>
      <c r="B3100">
        <v>1</v>
      </c>
      <c r="C3100">
        <v>9728.7000000000007</v>
      </c>
      <c r="F3100" s="16"/>
      <c r="G3100" s="10"/>
    </row>
    <row r="3101" spans="1:7" x14ac:dyDescent="0.45">
      <c r="A3101" s="16">
        <v>5586</v>
      </c>
      <c r="B3101">
        <v>1</v>
      </c>
      <c r="C3101">
        <v>6854.22</v>
      </c>
      <c r="F3101" s="16"/>
      <c r="G3101" s="10"/>
    </row>
    <row r="3102" spans="1:7" x14ac:dyDescent="0.45">
      <c r="A3102" s="16">
        <v>5587</v>
      </c>
      <c r="B3102">
        <v>1</v>
      </c>
      <c r="C3102">
        <v>15152.25</v>
      </c>
      <c r="F3102" s="16"/>
      <c r="G3102" s="10"/>
    </row>
    <row r="3103" spans="1:7" x14ac:dyDescent="0.45">
      <c r="A3103" s="16">
        <v>5588</v>
      </c>
      <c r="B3103">
        <v>1</v>
      </c>
      <c r="C3103">
        <v>206.89</v>
      </c>
      <c r="F3103" s="16"/>
      <c r="G3103" s="10"/>
    </row>
    <row r="3104" spans="1:7" x14ac:dyDescent="0.45">
      <c r="A3104" s="16">
        <v>5589</v>
      </c>
      <c r="B3104">
        <v>1</v>
      </c>
      <c r="C3104">
        <v>146.41999999999999</v>
      </c>
      <c r="F3104" s="16"/>
      <c r="G3104" s="10"/>
    </row>
    <row r="3105" spans="1:7" x14ac:dyDescent="0.45">
      <c r="A3105" s="16">
        <v>5591</v>
      </c>
      <c r="B3105">
        <v>2</v>
      </c>
      <c r="C3105">
        <v>27417.45</v>
      </c>
      <c r="F3105" s="16"/>
      <c r="G3105" s="10"/>
    </row>
    <row r="3106" spans="1:7" x14ac:dyDescent="0.45">
      <c r="A3106" s="16">
        <v>5592</v>
      </c>
      <c r="B3106">
        <v>1</v>
      </c>
      <c r="C3106">
        <v>15455.88</v>
      </c>
      <c r="F3106" s="16"/>
      <c r="G3106" s="10"/>
    </row>
    <row r="3107" spans="1:7" x14ac:dyDescent="0.45">
      <c r="A3107" s="16">
        <v>5593</v>
      </c>
      <c r="B3107">
        <v>2</v>
      </c>
      <c r="C3107">
        <v>19914.349999999999</v>
      </c>
      <c r="F3107" s="16"/>
      <c r="G3107" s="10"/>
    </row>
    <row r="3108" spans="1:7" x14ac:dyDescent="0.45">
      <c r="A3108" s="16">
        <v>5594</v>
      </c>
      <c r="B3108">
        <v>1</v>
      </c>
      <c r="C3108">
        <v>18827.36</v>
      </c>
      <c r="F3108" s="16"/>
      <c r="G3108" s="10"/>
    </row>
    <row r="3109" spans="1:7" x14ac:dyDescent="0.45">
      <c r="A3109" s="16">
        <v>5595</v>
      </c>
      <c r="B3109">
        <v>1</v>
      </c>
      <c r="C3109">
        <v>2417.34</v>
      </c>
      <c r="F3109" s="16"/>
      <c r="G3109" s="10"/>
    </row>
    <row r="3110" spans="1:7" x14ac:dyDescent="0.45">
      <c r="A3110" s="16">
        <v>5596</v>
      </c>
      <c r="B3110">
        <v>1</v>
      </c>
      <c r="C3110">
        <v>4629.55</v>
      </c>
      <c r="F3110" s="16"/>
      <c r="G3110" s="10"/>
    </row>
    <row r="3111" spans="1:7" x14ac:dyDescent="0.45">
      <c r="A3111" s="16">
        <v>5597</v>
      </c>
      <c r="B3111">
        <v>1</v>
      </c>
      <c r="C3111">
        <v>1401.45</v>
      </c>
      <c r="F3111" s="16"/>
      <c r="G3111" s="10"/>
    </row>
    <row r="3112" spans="1:7" x14ac:dyDescent="0.45">
      <c r="A3112" s="16">
        <v>5598</v>
      </c>
      <c r="B3112">
        <v>2</v>
      </c>
      <c r="C3112">
        <v>10302.74</v>
      </c>
      <c r="F3112" s="16"/>
      <c r="G3112" s="10"/>
    </row>
    <row r="3113" spans="1:7" x14ac:dyDescent="0.45">
      <c r="A3113" s="16">
        <v>5599</v>
      </c>
      <c r="B3113">
        <v>1</v>
      </c>
      <c r="C3113">
        <v>10991.95</v>
      </c>
      <c r="F3113" s="16"/>
      <c r="G3113" s="10"/>
    </row>
    <row r="3114" spans="1:7" x14ac:dyDescent="0.45">
      <c r="A3114" s="16">
        <v>5601</v>
      </c>
      <c r="B3114">
        <v>1</v>
      </c>
      <c r="C3114">
        <v>4562.3</v>
      </c>
      <c r="F3114" s="16"/>
      <c r="G3114" s="10"/>
    </row>
    <row r="3115" spans="1:7" x14ac:dyDescent="0.45">
      <c r="A3115" s="16">
        <v>5603</v>
      </c>
      <c r="B3115">
        <v>2</v>
      </c>
      <c r="C3115">
        <v>7069.1</v>
      </c>
      <c r="F3115" s="16"/>
      <c r="G3115" s="10"/>
    </row>
    <row r="3116" spans="1:7" x14ac:dyDescent="0.45">
      <c r="A3116" s="16">
        <v>5606</v>
      </c>
      <c r="B3116">
        <v>1</v>
      </c>
      <c r="C3116">
        <v>21493.9</v>
      </c>
      <c r="F3116" s="16"/>
      <c r="G3116" s="10"/>
    </row>
    <row r="3117" spans="1:7" x14ac:dyDescent="0.45">
      <c r="A3117" s="16">
        <v>5607</v>
      </c>
      <c r="B3117">
        <v>2</v>
      </c>
      <c r="C3117">
        <v>7683.62</v>
      </c>
      <c r="F3117" s="16"/>
      <c r="G3117" s="10"/>
    </row>
    <row r="3118" spans="1:7" x14ac:dyDescent="0.45">
      <c r="A3118" s="16">
        <v>5608</v>
      </c>
      <c r="B3118">
        <v>1</v>
      </c>
      <c r="C3118">
        <v>8926.1</v>
      </c>
      <c r="F3118" s="16"/>
      <c r="G3118" s="10"/>
    </row>
    <row r="3119" spans="1:7" x14ac:dyDescent="0.45">
      <c r="A3119" s="16">
        <v>5611</v>
      </c>
      <c r="B3119">
        <v>3</v>
      </c>
      <c r="C3119">
        <v>5110.29</v>
      </c>
      <c r="F3119" s="16"/>
      <c r="G3119" s="10"/>
    </row>
    <row r="3120" spans="1:7" x14ac:dyDescent="0.45">
      <c r="A3120" s="16">
        <v>5612</v>
      </c>
      <c r="B3120">
        <v>2</v>
      </c>
      <c r="C3120">
        <v>7303.68</v>
      </c>
      <c r="F3120" s="16"/>
      <c r="G3120" s="10"/>
    </row>
    <row r="3121" spans="1:7" x14ac:dyDescent="0.45">
      <c r="A3121" s="16">
        <v>5613</v>
      </c>
      <c r="B3121">
        <v>1</v>
      </c>
      <c r="C3121">
        <v>4884.3900000000003</v>
      </c>
      <c r="F3121" s="16"/>
      <c r="G3121" s="10"/>
    </row>
    <row r="3122" spans="1:7" x14ac:dyDescent="0.45">
      <c r="A3122" s="16">
        <v>5615</v>
      </c>
      <c r="B3122">
        <v>3</v>
      </c>
      <c r="C3122">
        <v>22862.04</v>
      </c>
      <c r="F3122" s="16"/>
      <c r="G3122" s="10"/>
    </row>
    <row r="3123" spans="1:7" x14ac:dyDescent="0.45">
      <c r="A3123" s="16">
        <v>5616</v>
      </c>
      <c r="B3123">
        <v>3</v>
      </c>
      <c r="C3123">
        <v>4231.84</v>
      </c>
      <c r="F3123" s="16"/>
      <c r="G3123" s="10"/>
    </row>
    <row r="3124" spans="1:7" x14ac:dyDescent="0.45">
      <c r="A3124" s="16">
        <v>5617</v>
      </c>
      <c r="B3124">
        <v>1</v>
      </c>
      <c r="C3124">
        <v>13497.84</v>
      </c>
      <c r="F3124" s="16"/>
      <c r="G3124" s="10"/>
    </row>
    <row r="3125" spans="1:7" x14ac:dyDescent="0.45">
      <c r="A3125" s="16">
        <v>5619</v>
      </c>
      <c r="B3125">
        <v>1</v>
      </c>
      <c r="C3125">
        <v>1545.22</v>
      </c>
      <c r="F3125" s="16"/>
      <c r="G3125" s="10"/>
    </row>
    <row r="3126" spans="1:7" x14ac:dyDescent="0.45">
      <c r="A3126" s="16">
        <v>5620</v>
      </c>
      <c r="B3126">
        <v>2</v>
      </c>
      <c r="C3126">
        <v>27918.880000000001</v>
      </c>
      <c r="F3126" s="16"/>
      <c r="G3126" s="10"/>
    </row>
    <row r="3127" spans="1:7" x14ac:dyDescent="0.45">
      <c r="A3127" s="16">
        <v>5621</v>
      </c>
      <c r="B3127">
        <v>3</v>
      </c>
      <c r="C3127">
        <v>20719.169999999998</v>
      </c>
      <c r="F3127" s="16"/>
      <c r="G3127" s="10"/>
    </row>
    <row r="3128" spans="1:7" x14ac:dyDescent="0.45">
      <c r="A3128" s="16">
        <v>5623</v>
      </c>
      <c r="B3128">
        <v>1</v>
      </c>
      <c r="C3128">
        <v>1269.53</v>
      </c>
      <c r="F3128" s="16"/>
      <c r="G3128" s="10"/>
    </row>
    <row r="3129" spans="1:7" x14ac:dyDescent="0.45">
      <c r="A3129" s="16">
        <v>5624</v>
      </c>
      <c r="B3129">
        <v>2</v>
      </c>
      <c r="C3129">
        <v>10910.67</v>
      </c>
      <c r="F3129" s="16"/>
      <c r="G3129" s="10"/>
    </row>
    <row r="3130" spans="1:7" x14ac:dyDescent="0.45">
      <c r="A3130" s="16">
        <v>5626</v>
      </c>
      <c r="B3130">
        <v>1</v>
      </c>
      <c r="C3130">
        <v>12820.38</v>
      </c>
      <c r="F3130" s="16"/>
      <c r="G3130" s="10"/>
    </row>
    <row r="3131" spans="1:7" x14ac:dyDescent="0.45">
      <c r="A3131" s="16">
        <v>5627</v>
      </c>
      <c r="B3131">
        <v>1</v>
      </c>
      <c r="C3131">
        <v>5768.26</v>
      </c>
      <c r="F3131" s="16"/>
      <c r="G3131" s="10"/>
    </row>
    <row r="3132" spans="1:7" x14ac:dyDescent="0.45">
      <c r="A3132" s="16">
        <v>5628</v>
      </c>
      <c r="B3132">
        <v>1</v>
      </c>
      <c r="C3132">
        <v>9699.9599999999991</v>
      </c>
      <c r="F3132" s="16"/>
      <c r="G3132" s="10"/>
    </row>
    <row r="3133" spans="1:7" x14ac:dyDescent="0.45">
      <c r="A3133" s="16">
        <v>5631</v>
      </c>
      <c r="B3133">
        <v>2</v>
      </c>
      <c r="C3133">
        <v>31300.880000000001</v>
      </c>
      <c r="F3133" s="16"/>
      <c r="G3133" s="10"/>
    </row>
    <row r="3134" spans="1:7" x14ac:dyDescent="0.45">
      <c r="A3134" s="16">
        <v>5632</v>
      </c>
      <c r="B3134">
        <v>1</v>
      </c>
      <c r="C3134">
        <v>2667.1</v>
      </c>
      <c r="F3134" s="16"/>
      <c r="G3134" s="10"/>
    </row>
    <row r="3135" spans="1:7" x14ac:dyDescent="0.45">
      <c r="A3135" s="16">
        <v>5633</v>
      </c>
      <c r="B3135">
        <v>2</v>
      </c>
      <c r="C3135">
        <v>11541.91</v>
      </c>
      <c r="F3135" s="16"/>
      <c r="G3135" s="10"/>
    </row>
    <row r="3136" spans="1:7" x14ac:dyDescent="0.45">
      <c r="A3136" s="16">
        <v>5635</v>
      </c>
      <c r="B3136">
        <v>1</v>
      </c>
      <c r="C3136">
        <v>11316.81</v>
      </c>
      <c r="F3136" s="16"/>
      <c r="G3136" s="10"/>
    </row>
    <row r="3137" spans="1:7" x14ac:dyDescent="0.45">
      <c r="A3137" s="16">
        <v>5636</v>
      </c>
      <c r="B3137">
        <v>2</v>
      </c>
      <c r="C3137">
        <v>16281.99</v>
      </c>
      <c r="F3137" s="16"/>
      <c r="G3137" s="10"/>
    </row>
    <row r="3138" spans="1:7" x14ac:dyDescent="0.45">
      <c r="A3138" s="16">
        <v>5637</v>
      </c>
      <c r="B3138">
        <v>3</v>
      </c>
      <c r="C3138">
        <v>20351.04</v>
      </c>
      <c r="F3138" s="16"/>
      <c r="G3138" s="10"/>
    </row>
    <row r="3139" spans="1:7" x14ac:dyDescent="0.45">
      <c r="A3139" s="16">
        <v>5640</v>
      </c>
      <c r="B3139">
        <v>1</v>
      </c>
      <c r="C3139">
        <v>4409</v>
      </c>
      <c r="F3139" s="16"/>
      <c r="G3139" s="10"/>
    </row>
    <row r="3140" spans="1:7" x14ac:dyDescent="0.45">
      <c r="A3140" s="16">
        <v>5642</v>
      </c>
      <c r="B3140">
        <v>1</v>
      </c>
      <c r="C3140">
        <v>1569.06</v>
      </c>
      <c r="F3140" s="16"/>
      <c r="G3140" s="10"/>
    </row>
    <row r="3141" spans="1:7" x14ac:dyDescent="0.45">
      <c r="A3141" s="16">
        <v>5644</v>
      </c>
      <c r="B3141">
        <v>2</v>
      </c>
      <c r="C3141">
        <v>45796.55</v>
      </c>
      <c r="F3141" s="16"/>
      <c r="G3141" s="10"/>
    </row>
    <row r="3142" spans="1:7" x14ac:dyDescent="0.45">
      <c r="A3142" s="16">
        <v>5645</v>
      </c>
      <c r="B3142">
        <v>1</v>
      </c>
      <c r="C3142">
        <v>4879.4399999999996</v>
      </c>
      <c r="F3142" s="16"/>
      <c r="G3142" s="10"/>
    </row>
    <row r="3143" spans="1:7" x14ac:dyDescent="0.45">
      <c r="A3143" s="16">
        <v>5646</v>
      </c>
      <c r="B3143">
        <v>2</v>
      </c>
      <c r="C3143">
        <v>2714.72</v>
      </c>
      <c r="F3143" s="16"/>
      <c r="G3143" s="10"/>
    </row>
    <row r="3144" spans="1:7" x14ac:dyDescent="0.45">
      <c r="A3144" s="16">
        <v>5647</v>
      </c>
      <c r="B3144">
        <v>2</v>
      </c>
      <c r="C3144">
        <v>24143.09</v>
      </c>
      <c r="F3144" s="16"/>
      <c r="G3144" s="10"/>
    </row>
    <row r="3145" spans="1:7" x14ac:dyDescent="0.45">
      <c r="A3145" s="16">
        <v>5648</v>
      </c>
      <c r="B3145">
        <v>3</v>
      </c>
      <c r="C3145">
        <v>14702</v>
      </c>
      <c r="F3145" s="16"/>
      <c r="G3145" s="10"/>
    </row>
    <row r="3146" spans="1:7" x14ac:dyDescent="0.45">
      <c r="A3146" s="16">
        <v>5650</v>
      </c>
      <c r="B3146">
        <v>2</v>
      </c>
      <c r="C3146">
        <v>7019.06</v>
      </c>
      <c r="F3146" s="16"/>
      <c r="G3146" s="10"/>
    </row>
    <row r="3147" spans="1:7" x14ac:dyDescent="0.45">
      <c r="A3147" s="16">
        <v>5651</v>
      </c>
      <c r="B3147">
        <v>2</v>
      </c>
      <c r="C3147">
        <v>12241.8</v>
      </c>
      <c r="F3147" s="16"/>
      <c r="G3147" s="10"/>
    </row>
    <row r="3148" spans="1:7" x14ac:dyDescent="0.45">
      <c r="A3148" s="16">
        <v>5652</v>
      </c>
      <c r="B3148">
        <v>2</v>
      </c>
      <c r="C3148">
        <v>7038.59</v>
      </c>
      <c r="F3148" s="16"/>
      <c r="G3148" s="10"/>
    </row>
    <row r="3149" spans="1:7" x14ac:dyDescent="0.45">
      <c r="A3149" s="16">
        <v>5654</v>
      </c>
      <c r="B3149">
        <v>3</v>
      </c>
      <c r="C3149">
        <v>40202.28</v>
      </c>
      <c r="F3149" s="16"/>
      <c r="G3149" s="10"/>
    </row>
    <row r="3150" spans="1:7" x14ac:dyDescent="0.45">
      <c r="A3150" s="16">
        <v>5655</v>
      </c>
      <c r="B3150">
        <v>1</v>
      </c>
      <c r="C3150">
        <v>15013.32</v>
      </c>
      <c r="F3150" s="16"/>
      <c r="G3150" s="10"/>
    </row>
    <row r="3151" spans="1:7" x14ac:dyDescent="0.45">
      <c r="A3151" s="16">
        <v>5656</v>
      </c>
      <c r="B3151">
        <v>3</v>
      </c>
      <c r="C3151">
        <v>28238.560000000001</v>
      </c>
      <c r="F3151" s="16"/>
      <c r="G3151" s="10"/>
    </row>
    <row r="3152" spans="1:7" x14ac:dyDescent="0.45">
      <c r="A3152" s="16">
        <v>5657</v>
      </c>
      <c r="B3152">
        <v>1</v>
      </c>
      <c r="C3152">
        <v>10135.24</v>
      </c>
      <c r="F3152" s="16"/>
      <c r="G3152" s="10"/>
    </row>
    <row r="3153" spans="1:7" x14ac:dyDescent="0.45">
      <c r="A3153" s="16">
        <v>5658</v>
      </c>
      <c r="B3153">
        <v>3</v>
      </c>
      <c r="C3153">
        <v>28108.68</v>
      </c>
      <c r="F3153" s="16"/>
      <c r="G3153" s="10"/>
    </row>
    <row r="3154" spans="1:7" x14ac:dyDescent="0.45">
      <c r="A3154" s="16">
        <v>5659</v>
      </c>
      <c r="B3154">
        <v>1</v>
      </c>
      <c r="C3154">
        <v>13632.6</v>
      </c>
      <c r="F3154" s="16"/>
      <c r="G3154" s="10"/>
    </row>
    <row r="3155" spans="1:7" x14ac:dyDescent="0.45">
      <c r="A3155" s="16">
        <v>5661</v>
      </c>
      <c r="B3155">
        <v>2</v>
      </c>
      <c r="C3155">
        <v>5934.48</v>
      </c>
      <c r="F3155" s="16"/>
      <c r="G3155" s="10"/>
    </row>
    <row r="3156" spans="1:7" x14ac:dyDescent="0.45">
      <c r="A3156" s="16">
        <v>5662</v>
      </c>
      <c r="B3156">
        <v>2</v>
      </c>
      <c r="C3156">
        <v>10315.799999999999</v>
      </c>
      <c r="F3156" s="16"/>
      <c r="G3156" s="10"/>
    </row>
    <row r="3157" spans="1:7" x14ac:dyDescent="0.45">
      <c r="A3157" s="16">
        <v>5663</v>
      </c>
      <c r="B3157">
        <v>2</v>
      </c>
      <c r="C3157">
        <v>12431.71</v>
      </c>
      <c r="F3157" s="16"/>
      <c r="G3157" s="10"/>
    </row>
    <row r="3158" spans="1:7" x14ac:dyDescent="0.45">
      <c r="A3158" s="16">
        <v>5666</v>
      </c>
      <c r="B3158">
        <v>2</v>
      </c>
      <c r="C3158">
        <v>6807.81</v>
      </c>
      <c r="F3158" s="16"/>
      <c r="G3158" s="10"/>
    </row>
    <row r="3159" spans="1:7" x14ac:dyDescent="0.45">
      <c r="A3159" s="16">
        <v>5668</v>
      </c>
      <c r="B3159">
        <v>1</v>
      </c>
      <c r="C3159">
        <v>9369.7999999999993</v>
      </c>
      <c r="F3159" s="16"/>
      <c r="G3159" s="10"/>
    </row>
    <row r="3160" spans="1:7" x14ac:dyDescent="0.45">
      <c r="A3160" s="16">
        <v>5669</v>
      </c>
      <c r="B3160">
        <v>1</v>
      </c>
      <c r="C3160">
        <v>3174.66</v>
      </c>
      <c r="F3160" s="16"/>
      <c r="G3160" s="10"/>
    </row>
    <row r="3161" spans="1:7" x14ac:dyDescent="0.45">
      <c r="A3161" s="16">
        <v>5670</v>
      </c>
      <c r="B3161">
        <v>4</v>
      </c>
      <c r="C3161">
        <v>33646.04</v>
      </c>
      <c r="F3161" s="16"/>
      <c r="G3161" s="10"/>
    </row>
    <row r="3162" spans="1:7" x14ac:dyDescent="0.45">
      <c r="A3162" s="16">
        <v>5673</v>
      </c>
      <c r="B3162">
        <v>3</v>
      </c>
      <c r="C3162">
        <v>12540.3</v>
      </c>
      <c r="F3162" s="16"/>
      <c r="G3162" s="10"/>
    </row>
    <row r="3163" spans="1:7" x14ac:dyDescent="0.45">
      <c r="A3163" s="16">
        <v>5674</v>
      </c>
      <c r="B3163">
        <v>1</v>
      </c>
      <c r="C3163">
        <v>7151.52</v>
      </c>
      <c r="F3163" s="16"/>
      <c r="G3163" s="10"/>
    </row>
    <row r="3164" spans="1:7" x14ac:dyDescent="0.45">
      <c r="A3164" s="16">
        <v>5675</v>
      </c>
      <c r="B3164">
        <v>5</v>
      </c>
      <c r="C3164">
        <v>38264.080000000002</v>
      </c>
      <c r="F3164" s="16"/>
      <c r="G3164" s="10"/>
    </row>
    <row r="3165" spans="1:7" x14ac:dyDescent="0.45">
      <c r="A3165" s="16">
        <v>5677</v>
      </c>
      <c r="B3165">
        <v>3</v>
      </c>
      <c r="C3165">
        <v>20921.419999999998</v>
      </c>
      <c r="F3165" s="16"/>
      <c r="G3165" s="10"/>
    </row>
    <row r="3166" spans="1:7" x14ac:dyDescent="0.45">
      <c r="A3166" s="16">
        <v>5678</v>
      </c>
      <c r="B3166">
        <v>1</v>
      </c>
      <c r="C3166">
        <v>2485.48</v>
      </c>
      <c r="F3166" s="16"/>
      <c r="G3166" s="10"/>
    </row>
    <row r="3167" spans="1:7" x14ac:dyDescent="0.45">
      <c r="A3167" s="16">
        <v>5681</v>
      </c>
      <c r="B3167">
        <v>1</v>
      </c>
      <c r="C3167">
        <v>21001.15</v>
      </c>
      <c r="F3167" s="16"/>
      <c r="G3167" s="10"/>
    </row>
    <row r="3168" spans="1:7" x14ac:dyDescent="0.45">
      <c r="A3168" s="16">
        <v>5683</v>
      </c>
      <c r="B3168">
        <v>2</v>
      </c>
      <c r="C3168">
        <v>7219.51</v>
      </c>
      <c r="F3168" s="16"/>
      <c r="G3168" s="10"/>
    </row>
    <row r="3169" spans="1:7" x14ac:dyDescent="0.45">
      <c r="A3169" s="16">
        <v>5684</v>
      </c>
      <c r="B3169">
        <v>1</v>
      </c>
      <c r="C3169">
        <v>5673.86</v>
      </c>
      <c r="F3169" s="16"/>
      <c r="G3169" s="10"/>
    </row>
    <row r="3170" spans="1:7" x14ac:dyDescent="0.45">
      <c r="A3170" s="16">
        <v>5686</v>
      </c>
      <c r="B3170">
        <v>1</v>
      </c>
      <c r="C3170">
        <v>7812.26</v>
      </c>
      <c r="F3170" s="16"/>
      <c r="G3170" s="10"/>
    </row>
    <row r="3171" spans="1:7" x14ac:dyDescent="0.45">
      <c r="A3171" s="16">
        <v>5687</v>
      </c>
      <c r="B3171">
        <v>1</v>
      </c>
      <c r="C3171">
        <v>932.97</v>
      </c>
      <c r="F3171" s="16"/>
      <c r="G3171" s="10"/>
    </row>
    <row r="3172" spans="1:7" x14ac:dyDescent="0.45">
      <c r="A3172" s="16">
        <v>5689</v>
      </c>
      <c r="B3172">
        <v>1</v>
      </c>
      <c r="C3172">
        <v>266.60000000000002</v>
      </c>
      <c r="F3172" s="16"/>
      <c r="G3172" s="10"/>
    </row>
    <row r="3173" spans="1:7" x14ac:dyDescent="0.45">
      <c r="A3173" s="16">
        <v>5690</v>
      </c>
      <c r="B3173">
        <v>2</v>
      </c>
      <c r="C3173">
        <v>13739.11</v>
      </c>
      <c r="F3173" s="16"/>
      <c r="G3173" s="10"/>
    </row>
    <row r="3174" spans="1:7" x14ac:dyDescent="0.45">
      <c r="A3174" s="16">
        <v>5692</v>
      </c>
      <c r="B3174">
        <v>1</v>
      </c>
      <c r="C3174">
        <v>18836.5</v>
      </c>
      <c r="F3174" s="16"/>
      <c r="G3174" s="10"/>
    </row>
    <row r="3175" spans="1:7" x14ac:dyDescent="0.45">
      <c r="A3175" s="16">
        <v>5694</v>
      </c>
      <c r="B3175">
        <v>1</v>
      </c>
      <c r="C3175">
        <v>1034.6400000000001</v>
      </c>
      <c r="F3175" s="16"/>
      <c r="G3175" s="10"/>
    </row>
    <row r="3176" spans="1:7" x14ac:dyDescent="0.45">
      <c r="A3176" s="16">
        <v>5695</v>
      </c>
      <c r="B3176">
        <v>1</v>
      </c>
      <c r="C3176">
        <v>8804.2199999999993</v>
      </c>
      <c r="F3176" s="16"/>
      <c r="G3176" s="10"/>
    </row>
    <row r="3177" spans="1:7" x14ac:dyDescent="0.45">
      <c r="A3177" s="16">
        <v>5697</v>
      </c>
      <c r="B3177">
        <v>1</v>
      </c>
      <c r="C3177">
        <v>10491.96</v>
      </c>
      <c r="F3177" s="16"/>
      <c r="G3177" s="10"/>
    </row>
    <row r="3178" spans="1:7" x14ac:dyDescent="0.45">
      <c r="A3178" s="16">
        <v>5698</v>
      </c>
      <c r="B3178">
        <v>1</v>
      </c>
      <c r="C3178">
        <v>13126.88</v>
      </c>
      <c r="F3178" s="16"/>
      <c r="G3178" s="10"/>
    </row>
    <row r="3179" spans="1:7" x14ac:dyDescent="0.45">
      <c r="A3179" s="16">
        <v>5699</v>
      </c>
      <c r="B3179">
        <v>1</v>
      </c>
      <c r="C3179">
        <v>15166.85</v>
      </c>
      <c r="F3179" s="16"/>
      <c r="G3179" s="10"/>
    </row>
    <row r="3180" spans="1:7" x14ac:dyDescent="0.45">
      <c r="A3180" s="16">
        <v>5700</v>
      </c>
      <c r="B3180">
        <v>1</v>
      </c>
      <c r="C3180">
        <v>23715.95</v>
      </c>
      <c r="F3180" s="16"/>
      <c r="G3180" s="10"/>
    </row>
    <row r="3181" spans="1:7" x14ac:dyDescent="0.45">
      <c r="A3181" s="16">
        <v>5701</v>
      </c>
      <c r="B3181">
        <v>1</v>
      </c>
      <c r="C3181">
        <v>3423.52</v>
      </c>
      <c r="F3181" s="16"/>
      <c r="G3181" s="10"/>
    </row>
    <row r="3182" spans="1:7" x14ac:dyDescent="0.45">
      <c r="A3182" s="16">
        <v>5703</v>
      </c>
      <c r="B3182">
        <v>2</v>
      </c>
      <c r="C3182">
        <v>3308.77</v>
      </c>
      <c r="F3182" s="16"/>
      <c r="G3182" s="10"/>
    </row>
    <row r="3183" spans="1:7" x14ac:dyDescent="0.45">
      <c r="A3183" s="16">
        <v>5704</v>
      </c>
      <c r="B3183">
        <v>1</v>
      </c>
      <c r="C3183">
        <v>10376.040000000001</v>
      </c>
      <c r="F3183" s="16"/>
      <c r="G3183" s="10"/>
    </row>
    <row r="3184" spans="1:7" x14ac:dyDescent="0.45">
      <c r="A3184" s="16">
        <v>5709</v>
      </c>
      <c r="B3184">
        <v>1</v>
      </c>
      <c r="C3184">
        <v>23344.15</v>
      </c>
      <c r="F3184" s="16"/>
      <c r="G3184" s="10"/>
    </row>
    <row r="3185" spans="1:7" x14ac:dyDescent="0.45">
      <c r="A3185" s="16">
        <v>5710</v>
      </c>
      <c r="B3185">
        <v>2</v>
      </c>
      <c r="C3185">
        <v>12226.86</v>
      </c>
      <c r="F3185" s="16"/>
      <c r="G3185" s="10"/>
    </row>
    <row r="3186" spans="1:7" x14ac:dyDescent="0.45">
      <c r="A3186" s="16">
        <v>5711</v>
      </c>
      <c r="B3186">
        <v>2</v>
      </c>
      <c r="C3186">
        <v>29585.45</v>
      </c>
      <c r="F3186" s="16"/>
      <c r="G3186" s="10"/>
    </row>
    <row r="3187" spans="1:7" x14ac:dyDescent="0.45">
      <c r="A3187" s="16">
        <v>5712</v>
      </c>
      <c r="B3187">
        <v>2</v>
      </c>
      <c r="C3187">
        <v>9484.3700000000008</v>
      </c>
      <c r="F3187" s="16"/>
      <c r="G3187" s="10"/>
    </row>
    <row r="3188" spans="1:7" x14ac:dyDescent="0.45">
      <c r="A3188" s="16">
        <v>5713</v>
      </c>
      <c r="B3188">
        <v>3</v>
      </c>
      <c r="C3188">
        <v>28096.19</v>
      </c>
      <c r="F3188" s="16"/>
      <c r="G3188" s="10"/>
    </row>
    <row r="3189" spans="1:7" x14ac:dyDescent="0.45">
      <c r="A3189" s="16">
        <v>5717</v>
      </c>
      <c r="B3189">
        <v>2</v>
      </c>
      <c r="C3189">
        <v>9929.84</v>
      </c>
      <c r="F3189" s="16"/>
      <c r="G3189" s="10"/>
    </row>
    <row r="3190" spans="1:7" x14ac:dyDescent="0.45">
      <c r="A3190" s="16">
        <v>5719</v>
      </c>
      <c r="B3190">
        <v>2</v>
      </c>
      <c r="C3190">
        <v>4860.17</v>
      </c>
      <c r="F3190" s="16"/>
      <c r="G3190" s="10"/>
    </row>
    <row r="3191" spans="1:7" x14ac:dyDescent="0.45">
      <c r="A3191" s="16">
        <v>5722</v>
      </c>
      <c r="B3191">
        <v>1</v>
      </c>
      <c r="C3191">
        <v>2703.39</v>
      </c>
      <c r="F3191" s="16"/>
      <c r="G3191" s="10"/>
    </row>
    <row r="3192" spans="1:7" x14ac:dyDescent="0.45">
      <c r="A3192" s="16">
        <v>5725</v>
      </c>
      <c r="B3192">
        <v>3</v>
      </c>
      <c r="C3192">
        <v>30303.72</v>
      </c>
      <c r="F3192" s="16"/>
      <c r="G3192" s="10"/>
    </row>
    <row r="3193" spans="1:7" x14ac:dyDescent="0.45">
      <c r="A3193" s="16">
        <v>5726</v>
      </c>
      <c r="B3193">
        <v>1</v>
      </c>
      <c r="C3193">
        <v>736.56</v>
      </c>
      <c r="F3193" s="16"/>
      <c r="G3193" s="10"/>
    </row>
    <row r="3194" spans="1:7" x14ac:dyDescent="0.45">
      <c r="A3194" s="16">
        <v>5727</v>
      </c>
      <c r="B3194">
        <v>3</v>
      </c>
      <c r="C3194">
        <v>29014.13</v>
      </c>
      <c r="F3194" s="16"/>
      <c r="G3194" s="10"/>
    </row>
    <row r="3195" spans="1:7" x14ac:dyDescent="0.45">
      <c r="A3195" s="16">
        <v>5728</v>
      </c>
      <c r="B3195">
        <v>1</v>
      </c>
      <c r="C3195">
        <v>8888.3700000000008</v>
      </c>
      <c r="F3195" s="16"/>
      <c r="G3195" s="10"/>
    </row>
    <row r="3196" spans="1:7" x14ac:dyDescent="0.45">
      <c r="A3196" s="16">
        <v>5729</v>
      </c>
      <c r="B3196">
        <v>3</v>
      </c>
      <c r="C3196">
        <v>16215.48</v>
      </c>
      <c r="F3196" s="16"/>
      <c r="G3196" s="10"/>
    </row>
    <row r="3197" spans="1:7" x14ac:dyDescent="0.45">
      <c r="A3197" s="16">
        <v>5732</v>
      </c>
      <c r="B3197">
        <v>3</v>
      </c>
      <c r="C3197">
        <v>17988.07</v>
      </c>
      <c r="F3197" s="16"/>
      <c r="G3197" s="10"/>
    </row>
    <row r="3198" spans="1:7" x14ac:dyDescent="0.45">
      <c r="A3198" s="16">
        <v>5733</v>
      </c>
      <c r="B3198">
        <v>1</v>
      </c>
      <c r="C3198">
        <v>4369.38</v>
      </c>
      <c r="F3198" s="16"/>
      <c r="G3198" s="10"/>
    </row>
    <row r="3199" spans="1:7" x14ac:dyDescent="0.45">
      <c r="A3199" s="16">
        <v>5734</v>
      </c>
      <c r="B3199">
        <v>1</v>
      </c>
      <c r="C3199">
        <v>1272.25</v>
      </c>
      <c r="F3199" s="16"/>
      <c r="G3199" s="10"/>
    </row>
    <row r="3200" spans="1:7" x14ac:dyDescent="0.45">
      <c r="A3200" s="16">
        <v>5735</v>
      </c>
      <c r="B3200">
        <v>3</v>
      </c>
      <c r="C3200">
        <v>25180.58</v>
      </c>
      <c r="F3200" s="16"/>
      <c r="G3200" s="10"/>
    </row>
    <row r="3201" spans="1:7" x14ac:dyDescent="0.45">
      <c r="A3201" s="16">
        <v>5736</v>
      </c>
      <c r="B3201">
        <v>2</v>
      </c>
      <c r="C3201">
        <v>12497.14</v>
      </c>
      <c r="F3201" s="16"/>
      <c r="G3201" s="10"/>
    </row>
    <row r="3202" spans="1:7" x14ac:dyDescent="0.45">
      <c r="A3202" s="16">
        <v>5737</v>
      </c>
      <c r="B3202">
        <v>2</v>
      </c>
      <c r="C3202">
        <v>6345.26</v>
      </c>
      <c r="F3202" s="16"/>
      <c r="G3202" s="10"/>
    </row>
    <row r="3203" spans="1:7" x14ac:dyDescent="0.45">
      <c r="A3203" s="16">
        <v>5741</v>
      </c>
      <c r="B3203">
        <v>1</v>
      </c>
      <c r="C3203">
        <v>16362.4</v>
      </c>
      <c r="F3203" s="16"/>
      <c r="G3203" s="10"/>
    </row>
    <row r="3204" spans="1:7" x14ac:dyDescent="0.45">
      <c r="A3204" s="16">
        <v>5744</v>
      </c>
      <c r="B3204">
        <v>1</v>
      </c>
      <c r="C3204">
        <v>13755.9</v>
      </c>
      <c r="F3204" s="16"/>
      <c r="G3204" s="10"/>
    </row>
    <row r="3205" spans="1:7" x14ac:dyDescent="0.45">
      <c r="A3205" s="16">
        <v>5746</v>
      </c>
      <c r="B3205">
        <v>1</v>
      </c>
      <c r="C3205">
        <v>495.34</v>
      </c>
      <c r="F3205" s="16"/>
      <c r="G3205" s="10"/>
    </row>
    <row r="3206" spans="1:7" x14ac:dyDescent="0.45">
      <c r="A3206" s="16">
        <v>5747</v>
      </c>
      <c r="B3206">
        <v>1</v>
      </c>
      <c r="C3206">
        <v>10502.75</v>
      </c>
      <c r="F3206" s="16"/>
      <c r="G3206" s="10"/>
    </row>
    <row r="3207" spans="1:7" x14ac:dyDescent="0.45">
      <c r="A3207" s="16">
        <v>5748</v>
      </c>
      <c r="B3207">
        <v>1</v>
      </c>
      <c r="C3207">
        <v>7550.02</v>
      </c>
      <c r="F3207" s="16"/>
      <c r="G3207" s="10"/>
    </row>
    <row r="3208" spans="1:7" x14ac:dyDescent="0.45">
      <c r="A3208" s="16">
        <v>5749</v>
      </c>
      <c r="B3208">
        <v>2</v>
      </c>
      <c r="C3208">
        <v>14909.84</v>
      </c>
      <c r="F3208" s="16"/>
      <c r="G3208" s="10"/>
    </row>
    <row r="3209" spans="1:7" x14ac:dyDescent="0.45">
      <c r="A3209" s="16">
        <v>5752</v>
      </c>
      <c r="B3209">
        <v>2</v>
      </c>
      <c r="C3209">
        <v>15436.3</v>
      </c>
      <c r="F3209" s="16"/>
      <c r="G3209" s="10"/>
    </row>
    <row r="3210" spans="1:7" x14ac:dyDescent="0.45">
      <c r="A3210" s="16">
        <v>5753</v>
      </c>
      <c r="B3210">
        <v>2</v>
      </c>
      <c r="C3210">
        <v>11258.22</v>
      </c>
      <c r="F3210" s="16"/>
      <c r="G3210" s="10"/>
    </row>
    <row r="3211" spans="1:7" x14ac:dyDescent="0.45">
      <c r="A3211" s="16">
        <v>5756</v>
      </c>
      <c r="B3211">
        <v>1</v>
      </c>
      <c r="C3211">
        <v>1119.26</v>
      </c>
      <c r="F3211" s="16"/>
      <c r="G3211" s="10"/>
    </row>
    <row r="3212" spans="1:7" x14ac:dyDescent="0.45">
      <c r="A3212" s="16">
        <v>5757</v>
      </c>
      <c r="B3212">
        <v>4</v>
      </c>
      <c r="C3212">
        <v>29113.43</v>
      </c>
      <c r="F3212" s="16"/>
      <c r="G3212" s="10"/>
    </row>
    <row r="3213" spans="1:7" x14ac:dyDescent="0.45">
      <c r="A3213" s="16">
        <v>5758</v>
      </c>
      <c r="B3213">
        <v>2</v>
      </c>
      <c r="C3213">
        <v>7447.3</v>
      </c>
      <c r="F3213" s="16"/>
      <c r="G3213" s="10"/>
    </row>
    <row r="3214" spans="1:7" x14ac:dyDescent="0.45">
      <c r="A3214" s="16">
        <v>5759</v>
      </c>
      <c r="B3214">
        <v>2</v>
      </c>
      <c r="C3214">
        <v>11452.38</v>
      </c>
      <c r="F3214" s="16"/>
      <c r="G3214" s="10"/>
    </row>
    <row r="3215" spans="1:7" x14ac:dyDescent="0.45">
      <c r="A3215" s="16">
        <v>5760</v>
      </c>
      <c r="B3215">
        <v>3</v>
      </c>
      <c r="C3215">
        <v>14850.45</v>
      </c>
      <c r="F3215" s="16"/>
      <c r="G3215" s="10"/>
    </row>
    <row r="3216" spans="1:7" x14ac:dyDescent="0.45">
      <c r="A3216" s="16">
        <v>5761</v>
      </c>
      <c r="B3216">
        <v>2</v>
      </c>
      <c r="C3216">
        <v>1679.78</v>
      </c>
      <c r="F3216" s="16"/>
      <c r="G3216" s="10"/>
    </row>
    <row r="3217" spans="1:7" x14ac:dyDescent="0.45">
      <c r="A3217" s="16">
        <v>5763</v>
      </c>
      <c r="B3217">
        <v>3</v>
      </c>
      <c r="C3217">
        <v>23897.05</v>
      </c>
      <c r="F3217" s="16"/>
      <c r="G3217" s="10"/>
    </row>
    <row r="3218" spans="1:7" x14ac:dyDescent="0.45">
      <c r="A3218" s="16">
        <v>5765</v>
      </c>
      <c r="B3218">
        <v>2</v>
      </c>
      <c r="C3218">
        <v>11340.6</v>
      </c>
      <c r="F3218" s="16"/>
      <c r="G3218" s="10"/>
    </row>
    <row r="3219" spans="1:7" x14ac:dyDescent="0.45">
      <c r="A3219" s="16">
        <v>5766</v>
      </c>
      <c r="B3219">
        <v>1</v>
      </c>
      <c r="C3219">
        <v>9172.85</v>
      </c>
      <c r="F3219" s="16"/>
      <c r="G3219" s="10"/>
    </row>
    <row r="3220" spans="1:7" x14ac:dyDescent="0.45">
      <c r="A3220" s="16">
        <v>5769</v>
      </c>
      <c r="B3220">
        <v>2</v>
      </c>
      <c r="C3220">
        <v>13994.21</v>
      </c>
      <c r="F3220" s="16"/>
      <c r="G3220" s="10"/>
    </row>
    <row r="3221" spans="1:7" x14ac:dyDescent="0.45">
      <c r="A3221" s="16">
        <v>5773</v>
      </c>
      <c r="B3221">
        <v>1</v>
      </c>
      <c r="C3221">
        <v>2118.84</v>
      </c>
      <c r="F3221" s="16"/>
      <c r="G3221" s="10"/>
    </row>
    <row r="3222" spans="1:7" x14ac:dyDescent="0.45">
      <c r="A3222" s="16">
        <v>5774</v>
      </c>
      <c r="B3222">
        <v>1</v>
      </c>
      <c r="C3222">
        <v>11335.68</v>
      </c>
      <c r="F3222" s="16"/>
      <c r="G3222" s="10"/>
    </row>
    <row r="3223" spans="1:7" x14ac:dyDescent="0.45">
      <c r="A3223" s="16">
        <v>5775</v>
      </c>
      <c r="B3223">
        <v>1</v>
      </c>
      <c r="C3223">
        <v>18282.2</v>
      </c>
      <c r="F3223" s="16"/>
      <c r="G3223" s="10"/>
    </row>
    <row r="3224" spans="1:7" x14ac:dyDescent="0.45">
      <c r="A3224" s="16">
        <v>5776</v>
      </c>
      <c r="B3224">
        <v>1</v>
      </c>
      <c r="C3224">
        <v>1760.13</v>
      </c>
      <c r="F3224" s="16"/>
      <c r="G3224" s="10"/>
    </row>
    <row r="3225" spans="1:7" x14ac:dyDescent="0.45">
      <c r="A3225" s="16">
        <v>5777</v>
      </c>
      <c r="B3225">
        <v>3</v>
      </c>
      <c r="C3225">
        <v>30868.31</v>
      </c>
      <c r="F3225" s="16"/>
      <c r="G3225" s="10"/>
    </row>
    <row r="3226" spans="1:7" x14ac:dyDescent="0.45">
      <c r="A3226" s="16">
        <v>5778</v>
      </c>
      <c r="B3226">
        <v>1</v>
      </c>
      <c r="C3226">
        <v>1334.05</v>
      </c>
      <c r="F3226" s="16"/>
      <c r="G3226" s="10"/>
    </row>
    <row r="3227" spans="1:7" x14ac:dyDescent="0.45">
      <c r="A3227" s="16">
        <v>5780</v>
      </c>
      <c r="B3227">
        <v>6</v>
      </c>
      <c r="C3227">
        <v>15380.39</v>
      </c>
      <c r="F3227" s="16"/>
      <c r="G3227" s="10"/>
    </row>
    <row r="3228" spans="1:7" x14ac:dyDescent="0.45">
      <c r="A3228" s="16">
        <v>5781</v>
      </c>
      <c r="B3228">
        <v>1</v>
      </c>
      <c r="C3228">
        <v>11382.48</v>
      </c>
      <c r="F3228" s="16"/>
      <c r="G3228" s="10"/>
    </row>
    <row r="3229" spans="1:7" x14ac:dyDescent="0.45">
      <c r="A3229" s="16">
        <v>5782</v>
      </c>
      <c r="B3229">
        <v>2</v>
      </c>
      <c r="C3229">
        <v>21372.62</v>
      </c>
      <c r="F3229" s="16"/>
      <c r="G3229" s="10"/>
    </row>
    <row r="3230" spans="1:7" x14ac:dyDescent="0.45">
      <c r="A3230" s="16">
        <v>5784</v>
      </c>
      <c r="B3230">
        <v>5</v>
      </c>
      <c r="C3230">
        <v>47591.51</v>
      </c>
      <c r="F3230" s="16"/>
      <c r="G3230" s="10"/>
    </row>
    <row r="3231" spans="1:7" x14ac:dyDescent="0.45">
      <c r="A3231" s="16">
        <v>5786</v>
      </c>
      <c r="B3231">
        <v>1</v>
      </c>
      <c r="C3231">
        <v>10079.200000000001</v>
      </c>
      <c r="F3231" s="16"/>
      <c r="G3231" s="10"/>
    </row>
    <row r="3232" spans="1:7" x14ac:dyDescent="0.45">
      <c r="A3232" s="16">
        <v>5788</v>
      </c>
      <c r="B3232">
        <v>1</v>
      </c>
      <c r="C3232">
        <v>2044.75</v>
      </c>
      <c r="F3232" s="16"/>
      <c r="G3232" s="10"/>
    </row>
    <row r="3233" spans="1:7" x14ac:dyDescent="0.45">
      <c r="A3233" s="16">
        <v>5790</v>
      </c>
      <c r="B3233">
        <v>2</v>
      </c>
      <c r="C3233">
        <v>25620.54</v>
      </c>
      <c r="F3233" s="16"/>
      <c r="G3233" s="10"/>
    </row>
    <row r="3234" spans="1:7" x14ac:dyDescent="0.45">
      <c r="A3234" s="16">
        <v>5791</v>
      </c>
      <c r="B3234">
        <v>2</v>
      </c>
      <c r="C3234">
        <v>21755.3</v>
      </c>
      <c r="F3234" s="16"/>
      <c r="G3234" s="10"/>
    </row>
    <row r="3235" spans="1:7" x14ac:dyDescent="0.45">
      <c r="A3235" s="16">
        <v>5792</v>
      </c>
      <c r="B3235">
        <v>1</v>
      </c>
      <c r="C3235">
        <v>13599.33</v>
      </c>
      <c r="F3235" s="16"/>
      <c r="G3235" s="10"/>
    </row>
    <row r="3236" spans="1:7" x14ac:dyDescent="0.45">
      <c r="A3236" s="16">
        <v>5793</v>
      </c>
      <c r="B3236">
        <v>1</v>
      </c>
      <c r="C3236">
        <v>2421.5100000000002</v>
      </c>
      <c r="F3236" s="16"/>
      <c r="G3236" s="10"/>
    </row>
    <row r="3237" spans="1:7" x14ac:dyDescent="0.45">
      <c r="A3237" s="16">
        <v>5795</v>
      </c>
      <c r="B3237">
        <v>3</v>
      </c>
      <c r="C3237">
        <v>20713.72</v>
      </c>
      <c r="F3237" s="16"/>
      <c r="G3237" s="10"/>
    </row>
    <row r="3238" spans="1:7" x14ac:dyDescent="0.45">
      <c r="A3238" s="16">
        <v>5796</v>
      </c>
      <c r="B3238">
        <v>3</v>
      </c>
      <c r="C3238">
        <v>27014.09</v>
      </c>
      <c r="F3238" s="16"/>
      <c r="G3238" s="10"/>
    </row>
    <row r="3239" spans="1:7" x14ac:dyDescent="0.45">
      <c r="A3239" s="16">
        <v>5797</v>
      </c>
      <c r="B3239">
        <v>1</v>
      </c>
      <c r="C3239">
        <v>20881.849999999999</v>
      </c>
      <c r="F3239" s="16"/>
      <c r="G3239" s="10"/>
    </row>
    <row r="3240" spans="1:7" x14ac:dyDescent="0.45">
      <c r="A3240" s="16">
        <v>5798</v>
      </c>
      <c r="B3240">
        <v>3</v>
      </c>
      <c r="C3240">
        <v>18020.39</v>
      </c>
      <c r="F3240" s="16"/>
      <c r="G3240" s="10"/>
    </row>
    <row r="3241" spans="1:7" x14ac:dyDescent="0.45">
      <c r="A3241" s="16">
        <v>5799</v>
      </c>
      <c r="B3241">
        <v>2</v>
      </c>
      <c r="C3241">
        <v>24176.240000000002</v>
      </c>
      <c r="F3241" s="16"/>
      <c r="G3241" s="10"/>
    </row>
    <row r="3242" spans="1:7" x14ac:dyDescent="0.45">
      <c r="A3242" s="16">
        <v>5803</v>
      </c>
      <c r="B3242">
        <v>1</v>
      </c>
      <c r="C3242">
        <v>13891.16</v>
      </c>
      <c r="F3242" s="16"/>
      <c r="G3242" s="10"/>
    </row>
    <row r="3243" spans="1:7" x14ac:dyDescent="0.45">
      <c r="A3243" s="16">
        <v>5804</v>
      </c>
      <c r="B3243">
        <v>2</v>
      </c>
      <c r="C3243">
        <v>29480.05</v>
      </c>
      <c r="F3243" s="16"/>
      <c r="G3243" s="10"/>
    </row>
    <row r="3244" spans="1:7" x14ac:dyDescent="0.45">
      <c r="A3244" s="16">
        <v>5805</v>
      </c>
      <c r="B3244">
        <v>1</v>
      </c>
      <c r="C3244">
        <v>12029.35</v>
      </c>
      <c r="F3244" s="16"/>
      <c r="G3244" s="10"/>
    </row>
    <row r="3245" spans="1:7" x14ac:dyDescent="0.45">
      <c r="A3245" s="16">
        <v>5806</v>
      </c>
      <c r="B3245">
        <v>2</v>
      </c>
      <c r="C3245">
        <v>8024.79</v>
      </c>
      <c r="F3245" s="16"/>
      <c r="G3245" s="10"/>
    </row>
    <row r="3246" spans="1:7" x14ac:dyDescent="0.45">
      <c r="A3246" s="16">
        <v>5808</v>
      </c>
      <c r="B3246">
        <v>1</v>
      </c>
      <c r="C3246">
        <v>5388.56</v>
      </c>
      <c r="F3246" s="16"/>
      <c r="G3246" s="10"/>
    </row>
    <row r="3247" spans="1:7" x14ac:dyDescent="0.45">
      <c r="A3247" s="16">
        <v>5809</v>
      </c>
      <c r="B3247">
        <v>1</v>
      </c>
      <c r="C3247">
        <v>8974.32</v>
      </c>
      <c r="F3247" s="16"/>
      <c r="G3247" s="10"/>
    </row>
    <row r="3248" spans="1:7" x14ac:dyDescent="0.45">
      <c r="A3248" s="16">
        <v>5810</v>
      </c>
      <c r="B3248">
        <v>1</v>
      </c>
      <c r="C3248">
        <v>9983.48</v>
      </c>
      <c r="F3248" s="16"/>
      <c r="G3248" s="10"/>
    </row>
    <row r="3249" spans="1:7" x14ac:dyDescent="0.45">
      <c r="A3249" s="16">
        <v>5811</v>
      </c>
      <c r="B3249">
        <v>2</v>
      </c>
      <c r="C3249">
        <v>8661.41</v>
      </c>
      <c r="F3249" s="16"/>
      <c r="G3249" s="10"/>
    </row>
    <row r="3250" spans="1:7" x14ac:dyDescent="0.45">
      <c r="A3250" s="16">
        <v>5813</v>
      </c>
      <c r="B3250">
        <v>1</v>
      </c>
      <c r="C3250">
        <v>2367.84</v>
      </c>
      <c r="F3250" s="16"/>
      <c r="G3250" s="10"/>
    </row>
    <row r="3251" spans="1:7" x14ac:dyDescent="0.45">
      <c r="A3251" s="16">
        <v>5814</v>
      </c>
      <c r="B3251">
        <v>1</v>
      </c>
      <c r="C3251">
        <v>753.95</v>
      </c>
      <c r="F3251" s="16"/>
      <c r="G3251" s="10"/>
    </row>
    <row r="3252" spans="1:7" x14ac:dyDescent="0.45">
      <c r="A3252" s="16">
        <v>5815</v>
      </c>
      <c r="B3252">
        <v>3</v>
      </c>
      <c r="C3252">
        <v>24198.48</v>
      </c>
      <c r="F3252" s="16"/>
      <c r="G3252" s="10"/>
    </row>
    <row r="3253" spans="1:7" x14ac:dyDescent="0.45">
      <c r="A3253" s="16">
        <v>5817</v>
      </c>
      <c r="B3253">
        <v>1</v>
      </c>
      <c r="C3253">
        <v>18539.68</v>
      </c>
      <c r="F3253" s="16"/>
      <c r="G3253" s="10"/>
    </row>
    <row r="3254" spans="1:7" x14ac:dyDescent="0.45">
      <c r="A3254" s="16">
        <v>5818</v>
      </c>
      <c r="B3254">
        <v>1</v>
      </c>
      <c r="C3254">
        <v>3066.72</v>
      </c>
      <c r="F3254" s="16"/>
      <c r="G3254" s="10"/>
    </row>
    <row r="3255" spans="1:7" x14ac:dyDescent="0.45">
      <c r="A3255" s="16">
        <v>5820</v>
      </c>
      <c r="B3255">
        <v>2</v>
      </c>
      <c r="C3255">
        <v>28576.16</v>
      </c>
      <c r="F3255" s="16"/>
      <c r="G3255" s="10"/>
    </row>
    <row r="3256" spans="1:7" x14ac:dyDescent="0.45">
      <c r="A3256" s="16">
        <v>5821</v>
      </c>
      <c r="B3256">
        <v>1</v>
      </c>
      <c r="C3256">
        <v>1079.98</v>
      </c>
      <c r="F3256" s="16"/>
      <c r="G3256" s="10"/>
    </row>
    <row r="3257" spans="1:7" x14ac:dyDescent="0.45">
      <c r="A3257" s="16">
        <v>5823</v>
      </c>
      <c r="B3257">
        <v>1</v>
      </c>
      <c r="C3257">
        <v>1266</v>
      </c>
      <c r="F3257" s="16"/>
      <c r="G3257" s="10"/>
    </row>
    <row r="3258" spans="1:7" x14ac:dyDescent="0.45">
      <c r="A3258" s="16">
        <v>5825</v>
      </c>
      <c r="B3258">
        <v>2</v>
      </c>
      <c r="C3258">
        <v>19669.32</v>
      </c>
      <c r="F3258" s="16"/>
      <c r="G3258" s="10"/>
    </row>
    <row r="3259" spans="1:7" x14ac:dyDescent="0.45">
      <c r="A3259" s="16">
        <v>5827</v>
      </c>
      <c r="B3259">
        <v>1</v>
      </c>
      <c r="C3259">
        <v>10260.24</v>
      </c>
      <c r="F3259" s="16"/>
      <c r="G3259" s="10"/>
    </row>
    <row r="3260" spans="1:7" x14ac:dyDescent="0.45">
      <c r="A3260" s="16">
        <v>5829</v>
      </c>
      <c r="B3260">
        <v>1</v>
      </c>
      <c r="C3260">
        <v>1780.79</v>
      </c>
      <c r="F3260" s="16"/>
      <c r="G3260" s="10"/>
    </row>
    <row r="3261" spans="1:7" x14ac:dyDescent="0.45">
      <c r="A3261" s="16">
        <v>5830</v>
      </c>
      <c r="B3261">
        <v>2</v>
      </c>
      <c r="C3261">
        <v>17329.02</v>
      </c>
      <c r="F3261" s="16"/>
      <c r="G3261" s="10"/>
    </row>
    <row r="3262" spans="1:7" x14ac:dyDescent="0.45">
      <c r="A3262" s="16">
        <v>5831</v>
      </c>
      <c r="B3262">
        <v>1</v>
      </c>
      <c r="C3262">
        <v>2577.5500000000002</v>
      </c>
      <c r="F3262" s="16"/>
      <c r="G3262" s="10"/>
    </row>
    <row r="3263" spans="1:7" x14ac:dyDescent="0.45">
      <c r="A3263" s="16">
        <v>5833</v>
      </c>
      <c r="B3263">
        <v>2</v>
      </c>
      <c r="C3263">
        <v>9467.51</v>
      </c>
      <c r="F3263" s="16"/>
      <c r="G3263" s="10"/>
    </row>
    <row r="3264" spans="1:7" x14ac:dyDescent="0.45">
      <c r="A3264" s="16">
        <v>5835</v>
      </c>
      <c r="B3264">
        <v>1</v>
      </c>
      <c r="C3264">
        <v>14583.45</v>
      </c>
      <c r="F3264" s="16"/>
      <c r="G3264" s="10"/>
    </row>
    <row r="3265" spans="1:7" x14ac:dyDescent="0.45">
      <c r="A3265" s="16">
        <v>5837</v>
      </c>
      <c r="B3265">
        <v>2</v>
      </c>
      <c r="C3265">
        <v>14256.38</v>
      </c>
      <c r="F3265" s="16"/>
      <c r="G3265" s="10"/>
    </row>
    <row r="3266" spans="1:7" x14ac:dyDescent="0.45">
      <c r="A3266" s="16">
        <v>5838</v>
      </c>
      <c r="B3266">
        <v>1</v>
      </c>
      <c r="C3266">
        <v>646.62</v>
      </c>
      <c r="F3266" s="16"/>
      <c r="G3266" s="10"/>
    </row>
    <row r="3267" spans="1:7" x14ac:dyDescent="0.45">
      <c r="A3267" s="16">
        <v>5839</v>
      </c>
      <c r="B3267">
        <v>2</v>
      </c>
      <c r="C3267">
        <v>6260</v>
      </c>
      <c r="F3267" s="16"/>
      <c r="G3267" s="10"/>
    </row>
    <row r="3268" spans="1:7" x14ac:dyDescent="0.45">
      <c r="A3268" s="16">
        <v>5840</v>
      </c>
      <c r="B3268">
        <v>1</v>
      </c>
      <c r="C3268">
        <v>16674.16</v>
      </c>
      <c r="F3268" s="16"/>
      <c r="G3268" s="10"/>
    </row>
    <row r="3269" spans="1:7" x14ac:dyDescent="0.45">
      <c r="A3269" s="16">
        <v>5841</v>
      </c>
      <c r="B3269">
        <v>3</v>
      </c>
      <c r="C3269">
        <v>5915.09</v>
      </c>
      <c r="F3269" s="16"/>
      <c r="G3269" s="10"/>
    </row>
    <row r="3270" spans="1:7" x14ac:dyDescent="0.45">
      <c r="A3270" s="16">
        <v>5845</v>
      </c>
      <c r="B3270">
        <v>1</v>
      </c>
      <c r="C3270">
        <v>10297.36</v>
      </c>
      <c r="F3270" s="16"/>
      <c r="G3270" s="10"/>
    </row>
    <row r="3271" spans="1:7" x14ac:dyDescent="0.45">
      <c r="A3271" s="16">
        <v>5846</v>
      </c>
      <c r="B3271">
        <v>4</v>
      </c>
      <c r="C3271">
        <v>31169.97</v>
      </c>
      <c r="F3271" s="16"/>
      <c r="G3271" s="10"/>
    </row>
    <row r="3272" spans="1:7" x14ac:dyDescent="0.45">
      <c r="A3272" s="16">
        <v>5849</v>
      </c>
      <c r="B3272">
        <v>1</v>
      </c>
      <c r="C3272">
        <v>7394.45</v>
      </c>
      <c r="F3272" s="16"/>
      <c r="G3272" s="10"/>
    </row>
    <row r="3273" spans="1:7" x14ac:dyDescent="0.45">
      <c r="A3273" s="16">
        <v>5853</v>
      </c>
      <c r="B3273">
        <v>2</v>
      </c>
      <c r="C3273">
        <v>14929.92</v>
      </c>
      <c r="F3273" s="16"/>
      <c r="G3273" s="10"/>
    </row>
    <row r="3274" spans="1:7" x14ac:dyDescent="0.45">
      <c r="A3274" s="16">
        <v>5854</v>
      </c>
      <c r="B3274">
        <v>1</v>
      </c>
      <c r="C3274">
        <v>12121.65</v>
      </c>
      <c r="F3274" s="16"/>
      <c r="G3274" s="10"/>
    </row>
    <row r="3275" spans="1:7" x14ac:dyDescent="0.45">
      <c r="A3275" s="16">
        <v>5855</v>
      </c>
      <c r="B3275">
        <v>1</v>
      </c>
      <c r="C3275">
        <v>14515.4</v>
      </c>
      <c r="F3275" s="16"/>
      <c r="G3275" s="10"/>
    </row>
    <row r="3276" spans="1:7" x14ac:dyDescent="0.45">
      <c r="A3276" s="16">
        <v>5857</v>
      </c>
      <c r="B3276">
        <v>2</v>
      </c>
      <c r="C3276">
        <v>17437.02</v>
      </c>
      <c r="F3276" s="16"/>
      <c r="G3276" s="10"/>
    </row>
    <row r="3277" spans="1:7" x14ac:dyDescent="0.45">
      <c r="A3277" s="16">
        <v>5858</v>
      </c>
      <c r="B3277">
        <v>2</v>
      </c>
      <c r="C3277">
        <v>14418.67</v>
      </c>
      <c r="F3277" s="16"/>
      <c r="G3277" s="10"/>
    </row>
    <row r="3278" spans="1:7" x14ac:dyDescent="0.45">
      <c r="A3278" s="16">
        <v>5859</v>
      </c>
      <c r="B3278">
        <v>2</v>
      </c>
      <c r="C3278">
        <v>25700.6</v>
      </c>
      <c r="F3278" s="16"/>
      <c r="G3278" s="10"/>
    </row>
    <row r="3279" spans="1:7" x14ac:dyDescent="0.45">
      <c r="A3279" s="16">
        <v>5861</v>
      </c>
      <c r="B3279">
        <v>2</v>
      </c>
      <c r="C3279">
        <v>11145.85</v>
      </c>
      <c r="F3279" s="16"/>
      <c r="G3279" s="10"/>
    </row>
    <row r="3280" spans="1:7" x14ac:dyDescent="0.45">
      <c r="A3280" s="16">
        <v>5864</v>
      </c>
      <c r="B3280">
        <v>2</v>
      </c>
      <c r="C3280">
        <v>7533.95</v>
      </c>
      <c r="F3280" s="16"/>
      <c r="G3280" s="10"/>
    </row>
    <row r="3281" spans="1:7" x14ac:dyDescent="0.45">
      <c r="A3281" s="16">
        <v>5865</v>
      </c>
      <c r="B3281">
        <v>1</v>
      </c>
      <c r="C3281">
        <v>19324.96</v>
      </c>
      <c r="F3281" s="16"/>
      <c r="G3281" s="10"/>
    </row>
    <row r="3282" spans="1:7" x14ac:dyDescent="0.45">
      <c r="A3282" s="16">
        <v>5867</v>
      </c>
      <c r="B3282">
        <v>1</v>
      </c>
      <c r="C3282">
        <v>8420.4</v>
      </c>
      <c r="F3282" s="16"/>
      <c r="G3282" s="10"/>
    </row>
    <row r="3283" spans="1:7" x14ac:dyDescent="0.45">
      <c r="A3283" s="16">
        <v>5868</v>
      </c>
      <c r="B3283">
        <v>2</v>
      </c>
      <c r="C3283">
        <v>4026.91</v>
      </c>
      <c r="F3283" s="16"/>
      <c r="G3283" s="10"/>
    </row>
    <row r="3284" spans="1:7" x14ac:dyDescent="0.45">
      <c r="A3284" s="16">
        <v>5869</v>
      </c>
      <c r="B3284">
        <v>3</v>
      </c>
      <c r="C3284">
        <v>21873.49</v>
      </c>
      <c r="F3284" s="16"/>
      <c r="G3284" s="10"/>
    </row>
    <row r="3285" spans="1:7" x14ac:dyDescent="0.45">
      <c r="A3285" s="16">
        <v>5872</v>
      </c>
      <c r="B3285">
        <v>1</v>
      </c>
      <c r="C3285">
        <v>15078.8</v>
      </c>
      <c r="F3285" s="16"/>
      <c r="G3285" s="10"/>
    </row>
    <row r="3286" spans="1:7" x14ac:dyDescent="0.45">
      <c r="A3286" s="16">
        <v>5873</v>
      </c>
      <c r="B3286">
        <v>3</v>
      </c>
      <c r="C3286">
        <v>34881.919999999998</v>
      </c>
      <c r="F3286" s="16"/>
      <c r="G3286" s="10"/>
    </row>
    <row r="3287" spans="1:7" x14ac:dyDescent="0.45">
      <c r="A3287" s="16">
        <v>5875</v>
      </c>
      <c r="B3287">
        <v>4</v>
      </c>
      <c r="C3287">
        <v>21459.7</v>
      </c>
      <c r="F3287" s="16"/>
      <c r="G3287" s="10"/>
    </row>
    <row r="3288" spans="1:7" x14ac:dyDescent="0.45">
      <c r="A3288" s="16">
        <v>5876</v>
      </c>
      <c r="B3288">
        <v>2</v>
      </c>
      <c r="C3288">
        <v>10447.700000000001</v>
      </c>
      <c r="F3288" s="16"/>
      <c r="G3288" s="10"/>
    </row>
    <row r="3289" spans="1:7" x14ac:dyDescent="0.45">
      <c r="A3289" s="16">
        <v>5878</v>
      </c>
      <c r="B3289">
        <v>1</v>
      </c>
      <c r="C3289">
        <v>5123.82</v>
      </c>
      <c r="F3289" s="16"/>
      <c r="G3289" s="10"/>
    </row>
    <row r="3290" spans="1:7" x14ac:dyDescent="0.45">
      <c r="A3290" s="16">
        <v>5879</v>
      </c>
      <c r="B3290">
        <v>1</v>
      </c>
      <c r="C3290">
        <v>17703.48</v>
      </c>
      <c r="F3290" s="16"/>
      <c r="G3290" s="10"/>
    </row>
    <row r="3291" spans="1:7" x14ac:dyDescent="0.45">
      <c r="A3291" s="16">
        <v>5882</v>
      </c>
      <c r="B3291">
        <v>1</v>
      </c>
      <c r="C3291">
        <v>8029.02</v>
      </c>
      <c r="F3291" s="16"/>
      <c r="G3291" s="10"/>
    </row>
    <row r="3292" spans="1:7" x14ac:dyDescent="0.45">
      <c r="A3292" s="16">
        <v>5883</v>
      </c>
      <c r="B3292">
        <v>1</v>
      </c>
      <c r="C3292">
        <v>121.1</v>
      </c>
      <c r="F3292" s="16"/>
      <c r="G3292" s="10"/>
    </row>
    <row r="3293" spans="1:7" x14ac:dyDescent="0.45">
      <c r="A3293" s="16">
        <v>5886</v>
      </c>
      <c r="B3293">
        <v>2</v>
      </c>
      <c r="C3293">
        <v>16206.38</v>
      </c>
      <c r="F3293" s="16"/>
      <c r="G3293" s="10"/>
    </row>
    <row r="3294" spans="1:7" x14ac:dyDescent="0.45">
      <c r="A3294" s="16">
        <v>5887</v>
      </c>
      <c r="B3294">
        <v>3</v>
      </c>
      <c r="C3294">
        <v>28849.360000000001</v>
      </c>
      <c r="F3294" s="16"/>
      <c r="G3294" s="10"/>
    </row>
    <row r="3295" spans="1:7" x14ac:dyDescent="0.45">
      <c r="A3295" s="16">
        <v>5888</v>
      </c>
      <c r="B3295">
        <v>2</v>
      </c>
      <c r="C3295">
        <v>21819.200000000001</v>
      </c>
      <c r="F3295" s="16"/>
      <c r="G3295" s="10"/>
    </row>
    <row r="3296" spans="1:7" x14ac:dyDescent="0.45">
      <c r="A3296" s="16">
        <v>5889</v>
      </c>
      <c r="B3296">
        <v>1</v>
      </c>
      <c r="C3296">
        <v>4038.92</v>
      </c>
      <c r="F3296" s="16"/>
      <c r="G3296" s="10"/>
    </row>
    <row r="3297" spans="1:7" x14ac:dyDescent="0.45">
      <c r="A3297" s="16">
        <v>5890</v>
      </c>
      <c r="B3297">
        <v>2</v>
      </c>
      <c r="C3297">
        <v>22734.07</v>
      </c>
      <c r="F3297" s="16"/>
      <c r="G3297" s="10"/>
    </row>
    <row r="3298" spans="1:7" x14ac:dyDescent="0.45">
      <c r="A3298" s="16">
        <v>5891</v>
      </c>
      <c r="B3298">
        <v>1</v>
      </c>
      <c r="C3298">
        <v>4455.3900000000003</v>
      </c>
      <c r="F3298" s="16"/>
      <c r="G3298" s="10"/>
    </row>
    <row r="3299" spans="1:7" x14ac:dyDescent="0.45">
      <c r="A3299" s="16">
        <v>5892</v>
      </c>
      <c r="B3299">
        <v>1</v>
      </c>
      <c r="C3299">
        <v>4999.5</v>
      </c>
      <c r="F3299" s="16"/>
      <c r="G3299" s="10"/>
    </row>
    <row r="3300" spans="1:7" x14ac:dyDescent="0.45">
      <c r="A3300" s="16">
        <v>5893</v>
      </c>
      <c r="B3300">
        <v>3</v>
      </c>
      <c r="C3300">
        <v>27326.240000000002</v>
      </c>
      <c r="F3300" s="16"/>
      <c r="G3300" s="10"/>
    </row>
    <row r="3301" spans="1:7" x14ac:dyDescent="0.45">
      <c r="A3301" s="16">
        <v>5895</v>
      </c>
      <c r="B3301">
        <v>2</v>
      </c>
      <c r="C3301">
        <v>10684.96</v>
      </c>
      <c r="F3301" s="16"/>
      <c r="G3301" s="10"/>
    </row>
    <row r="3302" spans="1:7" x14ac:dyDescent="0.45">
      <c r="A3302" s="16">
        <v>5897</v>
      </c>
      <c r="B3302">
        <v>3</v>
      </c>
      <c r="C3302">
        <v>22122.19</v>
      </c>
      <c r="F3302" s="16"/>
      <c r="G3302" s="10"/>
    </row>
    <row r="3303" spans="1:7" x14ac:dyDescent="0.45">
      <c r="A3303" s="16">
        <v>5898</v>
      </c>
      <c r="B3303">
        <v>2</v>
      </c>
      <c r="C3303">
        <v>13794.43</v>
      </c>
      <c r="F3303" s="16"/>
      <c r="G3303" s="10"/>
    </row>
    <row r="3304" spans="1:7" x14ac:dyDescent="0.45">
      <c r="A3304" s="16">
        <v>5904</v>
      </c>
      <c r="B3304">
        <v>1</v>
      </c>
      <c r="C3304">
        <v>4830.67</v>
      </c>
      <c r="F3304" s="16"/>
      <c r="G3304" s="10"/>
    </row>
    <row r="3305" spans="1:7" x14ac:dyDescent="0.45">
      <c r="A3305" s="16">
        <v>5906</v>
      </c>
      <c r="B3305">
        <v>1</v>
      </c>
      <c r="C3305">
        <v>7702.26</v>
      </c>
      <c r="F3305" s="16"/>
      <c r="G3305" s="10"/>
    </row>
    <row r="3306" spans="1:7" x14ac:dyDescent="0.45">
      <c r="A3306" s="16">
        <v>5908</v>
      </c>
      <c r="B3306">
        <v>1</v>
      </c>
      <c r="C3306">
        <v>14862.72</v>
      </c>
      <c r="F3306" s="16"/>
      <c r="G3306" s="10"/>
    </row>
    <row r="3307" spans="1:7" x14ac:dyDescent="0.45">
      <c r="A3307" s="16">
        <v>5909</v>
      </c>
      <c r="B3307">
        <v>1</v>
      </c>
      <c r="C3307">
        <v>7698.84</v>
      </c>
      <c r="F3307" s="16"/>
      <c r="G3307" s="10"/>
    </row>
    <row r="3308" spans="1:7" x14ac:dyDescent="0.45">
      <c r="A3308" s="16">
        <v>5910</v>
      </c>
      <c r="B3308">
        <v>1</v>
      </c>
      <c r="C3308">
        <v>14172.2</v>
      </c>
      <c r="F3308" s="16"/>
      <c r="G3308" s="10"/>
    </row>
    <row r="3309" spans="1:7" x14ac:dyDescent="0.45">
      <c r="A3309" s="16">
        <v>5911</v>
      </c>
      <c r="B3309">
        <v>3</v>
      </c>
      <c r="C3309">
        <v>22045.200000000001</v>
      </c>
      <c r="F3309" s="16"/>
      <c r="G3309" s="10"/>
    </row>
    <row r="3310" spans="1:7" x14ac:dyDescent="0.45">
      <c r="A3310" s="16">
        <v>5912</v>
      </c>
      <c r="B3310">
        <v>1</v>
      </c>
      <c r="C3310">
        <v>3379.43</v>
      </c>
      <c r="F3310" s="16"/>
      <c r="G3310" s="10"/>
    </row>
    <row r="3311" spans="1:7" x14ac:dyDescent="0.45">
      <c r="A3311" s="16">
        <v>5916</v>
      </c>
      <c r="B3311">
        <v>3</v>
      </c>
      <c r="C3311">
        <v>30314.14</v>
      </c>
      <c r="F3311" s="16"/>
      <c r="G3311" s="10"/>
    </row>
    <row r="3312" spans="1:7" x14ac:dyDescent="0.45">
      <c r="A3312" s="16">
        <v>5917</v>
      </c>
      <c r="B3312">
        <v>3</v>
      </c>
      <c r="C3312">
        <v>8850.09</v>
      </c>
      <c r="F3312" s="16"/>
      <c r="G3312" s="10"/>
    </row>
    <row r="3313" spans="1:7" x14ac:dyDescent="0.45">
      <c r="A3313" s="16">
        <v>5919</v>
      </c>
      <c r="B3313">
        <v>1</v>
      </c>
      <c r="C3313">
        <v>20061.3</v>
      </c>
      <c r="F3313" s="16"/>
      <c r="G3313" s="10"/>
    </row>
    <row r="3314" spans="1:7" x14ac:dyDescent="0.45">
      <c r="A3314" s="16">
        <v>5920</v>
      </c>
      <c r="B3314">
        <v>5</v>
      </c>
      <c r="C3314">
        <v>28569.1</v>
      </c>
      <c r="F3314" s="16"/>
      <c r="G3314" s="10"/>
    </row>
    <row r="3315" spans="1:7" x14ac:dyDescent="0.45">
      <c r="A3315" s="16">
        <v>5922</v>
      </c>
      <c r="B3315">
        <v>3</v>
      </c>
      <c r="C3315">
        <v>7731.77</v>
      </c>
      <c r="F3315" s="16"/>
      <c r="G3315" s="10"/>
    </row>
    <row r="3316" spans="1:7" x14ac:dyDescent="0.45">
      <c r="A3316" s="16">
        <v>5923</v>
      </c>
      <c r="B3316">
        <v>1</v>
      </c>
      <c r="C3316">
        <v>4747.04</v>
      </c>
      <c r="F3316" s="16"/>
      <c r="G3316" s="10"/>
    </row>
    <row r="3317" spans="1:7" x14ac:dyDescent="0.45">
      <c r="A3317" s="16">
        <v>5924</v>
      </c>
      <c r="B3317">
        <v>1</v>
      </c>
      <c r="C3317">
        <v>4824.25</v>
      </c>
      <c r="F3317" s="16"/>
      <c r="G3317" s="10"/>
    </row>
    <row r="3318" spans="1:7" x14ac:dyDescent="0.45">
      <c r="A3318" s="16">
        <v>5925</v>
      </c>
      <c r="B3318">
        <v>1</v>
      </c>
      <c r="C3318">
        <v>378.03</v>
      </c>
      <c r="F3318" s="16"/>
      <c r="G3318" s="10"/>
    </row>
    <row r="3319" spans="1:7" x14ac:dyDescent="0.45">
      <c r="A3319" s="16">
        <v>5926</v>
      </c>
      <c r="B3319">
        <v>3</v>
      </c>
      <c r="C3319">
        <v>24439.360000000001</v>
      </c>
      <c r="F3319" s="16"/>
      <c r="G3319" s="10"/>
    </row>
    <row r="3320" spans="1:7" x14ac:dyDescent="0.45">
      <c r="A3320" s="16">
        <v>5927</v>
      </c>
      <c r="B3320">
        <v>2</v>
      </c>
      <c r="C3320">
        <v>17711.78</v>
      </c>
      <c r="F3320" s="16"/>
      <c r="G3320" s="10"/>
    </row>
    <row r="3321" spans="1:7" x14ac:dyDescent="0.45">
      <c r="A3321" s="16">
        <v>5928</v>
      </c>
      <c r="B3321">
        <v>2</v>
      </c>
      <c r="C3321">
        <v>32016.85</v>
      </c>
      <c r="F3321" s="16"/>
      <c r="G3321" s="10"/>
    </row>
    <row r="3322" spans="1:7" x14ac:dyDescent="0.45">
      <c r="A3322" s="16">
        <v>5931</v>
      </c>
      <c r="B3322">
        <v>4</v>
      </c>
      <c r="C3322">
        <v>30737.55</v>
      </c>
      <c r="F3322" s="16"/>
      <c r="G3322" s="10"/>
    </row>
    <row r="3323" spans="1:7" x14ac:dyDescent="0.45">
      <c r="A3323" s="16">
        <v>5932</v>
      </c>
      <c r="B3323">
        <v>1</v>
      </c>
      <c r="C3323">
        <v>1563.93</v>
      </c>
      <c r="F3323" s="16"/>
      <c r="G3323" s="10"/>
    </row>
    <row r="3324" spans="1:7" x14ac:dyDescent="0.45">
      <c r="A3324" s="16">
        <v>5933</v>
      </c>
      <c r="B3324">
        <v>2</v>
      </c>
      <c r="C3324">
        <v>11878.36</v>
      </c>
      <c r="F3324" s="16"/>
      <c r="G3324" s="10"/>
    </row>
    <row r="3325" spans="1:7" x14ac:dyDescent="0.45">
      <c r="A3325" s="16">
        <v>5934</v>
      </c>
      <c r="B3325">
        <v>1</v>
      </c>
      <c r="C3325">
        <v>19846.3</v>
      </c>
      <c r="F3325" s="16"/>
      <c r="G3325" s="10"/>
    </row>
    <row r="3326" spans="1:7" x14ac:dyDescent="0.45">
      <c r="A3326" s="16">
        <v>5937</v>
      </c>
      <c r="B3326">
        <v>1</v>
      </c>
      <c r="C3326">
        <v>14346.12</v>
      </c>
      <c r="F3326" s="16"/>
      <c r="G3326" s="10"/>
    </row>
    <row r="3327" spans="1:7" x14ac:dyDescent="0.45">
      <c r="A3327" s="16">
        <v>5938</v>
      </c>
      <c r="B3327">
        <v>3</v>
      </c>
      <c r="C3327">
        <v>30339.09</v>
      </c>
      <c r="F3327" s="16"/>
      <c r="G3327" s="10"/>
    </row>
    <row r="3328" spans="1:7" x14ac:dyDescent="0.45">
      <c r="A3328" s="16">
        <v>5939</v>
      </c>
      <c r="B3328">
        <v>3</v>
      </c>
      <c r="C3328">
        <v>30890.720000000001</v>
      </c>
      <c r="F3328" s="16"/>
      <c r="G3328" s="10"/>
    </row>
    <row r="3329" spans="1:7" x14ac:dyDescent="0.45">
      <c r="A3329" s="16">
        <v>5940</v>
      </c>
      <c r="B3329">
        <v>1</v>
      </c>
      <c r="C3329">
        <v>15747.84</v>
      </c>
      <c r="F3329" s="16"/>
      <c r="G3329" s="10"/>
    </row>
    <row r="3330" spans="1:7" x14ac:dyDescent="0.45">
      <c r="A3330" s="16">
        <v>5941</v>
      </c>
      <c r="B3330">
        <v>1</v>
      </c>
      <c r="C3330">
        <v>9555.81</v>
      </c>
      <c r="F3330" s="16"/>
      <c r="G3330" s="10"/>
    </row>
    <row r="3331" spans="1:7" x14ac:dyDescent="0.45">
      <c r="A3331" s="16">
        <v>5942</v>
      </c>
      <c r="B3331">
        <v>2</v>
      </c>
      <c r="C3331">
        <v>9246.18</v>
      </c>
      <c r="F3331" s="16"/>
      <c r="G3331" s="10"/>
    </row>
    <row r="3332" spans="1:7" x14ac:dyDescent="0.45">
      <c r="A3332" s="16">
        <v>5943</v>
      </c>
      <c r="B3332">
        <v>3</v>
      </c>
      <c r="C3332">
        <v>11457.13</v>
      </c>
      <c r="F3332" s="16"/>
      <c r="G3332" s="10"/>
    </row>
    <row r="3333" spans="1:7" x14ac:dyDescent="0.45">
      <c r="A3333" s="16">
        <v>5944</v>
      </c>
      <c r="B3333">
        <v>2</v>
      </c>
      <c r="C3333">
        <v>10955.16</v>
      </c>
      <c r="F3333" s="16"/>
      <c r="G3333" s="10"/>
    </row>
    <row r="3334" spans="1:7" x14ac:dyDescent="0.45">
      <c r="A3334" s="16">
        <v>5945</v>
      </c>
      <c r="B3334">
        <v>3</v>
      </c>
      <c r="C3334">
        <v>15180.47</v>
      </c>
      <c r="F3334" s="16"/>
      <c r="G3334" s="10"/>
    </row>
    <row r="3335" spans="1:7" x14ac:dyDescent="0.45">
      <c r="A3335" s="16">
        <v>5946</v>
      </c>
      <c r="B3335">
        <v>2</v>
      </c>
      <c r="C3335">
        <v>12426.98</v>
      </c>
      <c r="F3335" s="16"/>
      <c r="G3335" s="10"/>
    </row>
    <row r="3336" spans="1:7" x14ac:dyDescent="0.45">
      <c r="A3336" s="16">
        <v>5947</v>
      </c>
      <c r="B3336">
        <v>1</v>
      </c>
      <c r="C3336">
        <v>12185.45</v>
      </c>
      <c r="F3336" s="16"/>
      <c r="G3336" s="10"/>
    </row>
    <row r="3337" spans="1:7" x14ac:dyDescent="0.45">
      <c r="A3337" s="16">
        <v>5951</v>
      </c>
      <c r="B3337">
        <v>2</v>
      </c>
      <c r="C3337">
        <v>10478.32</v>
      </c>
      <c r="F3337" s="16"/>
      <c r="G3337" s="10"/>
    </row>
    <row r="3338" spans="1:7" x14ac:dyDescent="0.45">
      <c r="A3338" s="16">
        <v>5952</v>
      </c>
      <c r="B3338">
        <v>1</v>
      </c>
      <c r="C3338">
        <v>8933.2800000000007</v>
      </c>
      <c r="F3338" s="16"/>
      <c r="G3338" s="10"/>
    </row>
    <row r="3339" spans="1:7" x14ac:dyDescent="0.45">
      <c r="A3339" s="16">
        <v>5953</v>
      </c>
      <c r="B3339">
        <v>1</v>
      </c>
      <c r="C3339">
        <v>6107.82</v>
      </c>
      <c r="F3339" s="16"/>
      <c r="G3339" s="10"/>
    </row>
    <row r="3340" spans="1:7" x14ac:dyDescent="0.45">
      <c r="A3340" s="16">
        <v>5956</v>
      </c>
      <c r="B3340">
        <v>1</v>
      </c>
      <c r="C3340">
        <v>2015</v>
      </c>
      <c r="F3340" s="16"/>
      <c r="G3340" s="10"/>
    </row>
    <row r="3341" spans="1:7" x14ac:dyDescent="0.45">
      <c r="A3341" s="16">
        <v>5957</v>
      </c>
      <c r="B3341">
        <v>1</v>
      </c>
      <c r="C3341">
        <v>18454.84</v>
      </c>
      <c r="F3341" s="16"/>
      <c r="G3341" s="10"/>
    </row>
    <row r="3342" spans="1:7" x14ac:dyDescent="0.45">
      <c r="A3342" s="16">
        <v>5958</v>
      </c>
      <c r="B3342">
        <v>3</v>
      </c>
      <c r="C3342">
        <v>12487.15</v>
      </c>
      <c r="F3342" s="16"/>
      <c r="G3342" s="10"/>
    </row>
    <row r="3343" spans="1:7" x14ac:dyDescent="0.45">
      <c r="A3343" s="16">
        <v>5960</v>
      </c>
      <c r="B3343">
        <v>1</v>
      </c>
      <c r="C3343">
        <v>4639.3599999999997</v>
      </c>
      <c r="F3343" s="16"/>
      <c r="G3343" s="10"/>
    </row>
    <row r="3344" spans="1:7" x14ac:dyDescent="0.45">
      <c r="A3344" s="16">
        <v>5961</v>
      </c>
      <c r="B3344">
        <v>1</v>
      </c>
      <c r="C3344">
        <v>1478.52</v>
      </c>
      <c r="F3344" s="16"/>
      <c r="G3344" s="10"/>
    </row>
    <row r="3345" spans="1:7" x14ac:dyDescent="0.45">
      <c r="A3345" s="16">
        <v>5962</v>
      </c>
      <c r="B3345">
        <v>1</v>
      </c>
      <c r="C3345">
        <v>1270.83</v>
      </c>
      <c r="F3345" s="16"/>
      <c r="G3345" s="10"/>
    </row>
    <row r="3346" spans="1:7" x14ac:dyDescent="0.45">
      <c r="A3346" s="16">
        <v>5964</v>
      </c>
      <c r="B3346">
        <v>1</v>
      </c>
      <c r="C3346">
        <v>15888.95</v>
      </c>
      <c r="F3346" s="16"/>
      <c r="G3346" s="10"/>
    </row>
    <row r="3347" spans="1:7" x14ac:dyDescent="0.45">
      <c r="A3347" s="16">
        <v>5966</v>
      </c>
      <c r="B3347">
        <v>1</v>
      </c>
      <c r="C3347">
        <v>4741.5200000000004</v>
      </c>
      <c r="F3347" s="16"/>
      <c r="G3347" s="10"/>
    </row>
    <row r="3348" spans="1:7" x14ac:dyDescent="0.45">
      <c r="A3348" s="16">
        <v>5967</v>
      </c>
      <c r="B3348">
        <v>2</v>
      </c>
      <c r="C3348">
        <v>11197.3</v>
      </c>
      <c r="F3348" s="16"/>
      <c r="G3348" s="10"/>
    </row>
    <row r="3349" spans="1:7" x14ac:dyDescent="0.45">
      <c r="A3349" s="16">
        <v>5968</v>
      </c>
      <c r="B3349">
        <v>3</v>
      </c>
      <c r="C3349">
        <v>9563.34</v>
      </c>
      <c r="F3349" s="16"/>
      <c r="G3349" s="10"/>
    </row>
    <row r="3350" spans="1:7" x14ac:dyDescent="0.45">
      <c r="A3350" s="16">
        <v>5969</v>
      </c>
      <c r="B3350">
        <v>1</v>
      </c>
      <c r="C3350">
        <v>13308.2</v>
      </c>
      <c r="F3350" s="16"/>
      <c r="G3350" s="10"/>
    </row>
    <row r="3351" spans="1:7" x14ac:dyDescent="0.45">
      <c r="A3351" s="16">
        <v>5970</v>
      </c>
      <c r="B3351">
        <v>2</v>
      </c>
      <c r="C3351">
        <v>9696.33</v>
      </c>
      <c r="F3351" s="16"/>
      <c r="G3351" s="10"/>
    </row>
    <row r="3352" spans="1:7" x14ac:dyDescent="0.45">
      <c r="A3352" s="16">
        <v>5971</v>
      </c>
      <c r="B3352">
        <v>2</v>
      </c>
      <c r="C3352">
        <v>7060.85</v>
      </c>
      <c r="F3352" s="16"/>
      <c r="G3352" s="10"/>
    </row>
    <row r="3353" spans="1:7" x14ac:dyDescent="0.45">
      <c r="A3353" s="16">
        <v>5973</v>
      </c>
      <c r="B3353">
        <v>1</v>
      </c>
      <c r="C3353">
        <v>2743.85</v>
      </c>
      <c r="F3353" s="16"/>
      <c r="G3353" s="10"/>
    </row>
    <row r="3354" spans="1:7" x14ac:dyDescent="0.45">
      <c r="A3354" s="16">
        <v>5975</v>
      </c>
      <c r="B3354">
        <v>2</v>
      </c>
      <c r="C3354">
        <v>15874.68</v>
      </c>
      <c r="F3354" s="16"/>
      <c r="G3354" s="10"/>
    </row>
    <row r="3355" spans="1:7" x14ac:dyDescent="0.45">
      <c r="A3355" s="16">
        <v>5976</v>
      </c>
      <c r="B3355">
        <v>4</v>
      </c>
      <c r="C3355">
        <v>30717.86</v>
      </c>
      <c r="F3355" s="16"/>
      <c r="G3355" s="10"/>
    </row>
    <row r="3356" spans="1:7" x14ac:dyDescent="0.45">
      <c r="A3356" s="16">
        <v>5979</v>
      </c>
      <c r="B3356">
        <v>2</v>
      </c>
      <c r="C3356">
        <v>17339.759999999998</v>
      </c>
      <c r="F3356" s="16"/>
      <c r="G3356" s="10"/>
    </row>
    <row r="3357" spans="1:7" x14ac:dyDescent="0.45">
      <c r="A3357" s="16">
        <v>5980</v>
      </c>
      <c r="B3357">
        <v>1</v>
      </c>
      <c r="C3357">
        <v>374.28</v>
      </c>
      <c r="F3357" s="16"/>
      <c r="G3357" s="10"/>
    </row>
    <row r="3358" spans="1:7" x14ac:dyDescent="0.45">
      <c r="A3358" s="16">
        <v>5986</v>
      </c>
      <c r="B3358">
        <v>1</v>
      </c>
      <c r="C3358">
        <v>24507.65</v>
      </c>
      <c r="F3358" s="16"/>
      <c r="G3358" s="10"/>
    </row>
    <row r="3359" spans="1:7" x14ac:dyDescent="0.45">
      <c r="A3359" s="16">
        <v>5987</v>
      </c>
      <c r="B3359">
        <v>3</v>
      </c>
      <c r="C3359">
        <v>21612.78</v>
      </c>
      <c r="F3359" s="16"/>
      <c r="G3359" s="10"/>
    </row>
    <row r="3360" spans="1:7" x14ac:dyDescent="0.45">
      <c r="A3360" s="16">
        <v>5988</v>
      </c>
      <c r="B3360">
        <v>1</v>
      </c>
      <c r="C3360">
        <v>2229.5100000000002</v>
      </c>
      <c r="F3360" s="16"/>
      <c r="G3360" s="10"/>
    </row>
    <row r="3361" spans="1:7" x14ac:dyDescent="0.45">
      <c r="A3361" s="16">
        <v>5992</v>
      </c>
      <c r="B3361">
        <v>3</v>
      </c>
      <c r="C3361">
        <v>35058.71</v>
      </c>
      <c r="F3361" s="16"/>
      <c r="G3361" s="10"/>
    </row>
    <row r="3362" spans="1:7" x14ac:dyDescent="0.45">
      <c r="A3362" s="16">
        <v>5994</v>
      </c>
      <c r="B3362">
        <v>4</v>
      </c>
      <c r="C3362">
        <v>40516.11</v>
      </c>
      <c r="F3362" s="16"/>
      <c r="G3362" s="10"/>
    </row>
    <row r="3363" spans="1:7" x14ac:dyDescent="0.45">
      <c r="A3363" s="16">
        <v>5995</v>
      </c>
      <c r="B3363">
        <v>1</v>
      </c>
      <c r="C3363">
        <v>6067.65</v>
      </c>
      <c r="F3363" s="16"/>
      <c r="G3363" s="10"/>
    </row>
    <row r="3364" spans="1:7" x14ac:dyDescent="0.45">
      <c r="A3364" s="16">
        <v>5996</v>
      </c>
      <c r="B3364">
        <v>1</v>
      </c>
      <c r="C3364">
        <v>678.4</v>
      </c>
      <c r="F3364" s="16"/>
      <c r="G3364" s="10"/>
    </row>
    <row r="3365" spans="1:7" x14ac:dyDescent="0.45">
      <c r="A3365" s="16">
        <v>5997</v>
      </c>
      <c r="B3365">
        <v>3</v>
      </c>
      <c r="C3365">
        <v>18109.97</v>
      </c>
      <c r="F3365" s="16"/>
      <c r="G3365" s="10"/>
    </row>
    <row r="3366" spans="1:7" x14ac:dyDescent="0.45">
      <c r="A3366" s="16">
        <v>5998</v>
      </c>
      <c r="B3366">
        <v>1</v>
      </c>
      <c r="C3366">
        <v>15458.68</v>
      </c>
      <c r="F3366" s="16"/>
      <c r="G3366" s="10"/>
    </row>
    <row r="3367" spans="1:7" x14ac:dyDescent="0.45">
      <c r="A3367" s="16">
        <v>6000</v>
      </c>
      <c r="B3367">
        <v>1</v>
      </c>
      <c r="C3367">
        <v>7215.69</v>
      </c>
      <c r="F3367" s="16"/>
      <c r="G3367" s="10"/>
    </row>
    <row r="3368" spans="1:7" x14ac:dyDescent="0.45">
      <c r="A3368" s="16">
        <v>6002</v>
      </c>
      <c r="B3368">
        <v>4</v>
      </c>
      <c r="C3368">
        <v>26448.84</v>
      </c>
      <c r="F3368" s="16"/>
      <c r="G3368" s="10"/>
    </row>
    <row r="3369" spans="1:7" x14ac:dyDescent="0.45">
      <c r="A3369" s="16">
        <v>6003</v>
      </c>
      <c r="B3369">
        <v>1</v>
      </c>
      <c r="C3369">
        <v>3351.1</v>
      </c>
      <c r="F3369" s="16"/>
      <c r="G3369" s="10"/>
    </row>
    <row r="3370" spans="1:7" x14ac:dyDescent="0.45">
      <c r="A3370" s="16">
        <v>6004</v>
      </c>
      <c r="B3370">
        <v>1</v>
      </c>
      <c r="C3370">
        <v>8419.17</v>
      </c>
      <c r="F3370" s="16"/>
      <c r="G3370" s="10"/>
    </row>
    <row r="3371" spans="1:7" x14ac:dyDescent="0.45">
      <c r="A3371" s="16">
        <v>6005</v>
      </c>
      <c r="B3371">
        <v>1</v>
      </c>
      <c r="C3371">
        <v>10374.719999999999</v>
      </c>
      <c r="F3371" s="16"/>
      <c r="G3371" s="10"/>
    </row>
    <row r="3372" spans="1:7" x14ac:dyDescent="0.45">
      <c r="A3372" s="16">
        <v>6006</v>
      </c>
      <c r="B3372">
        <v>2</v>
      </c>
      <c r="C3372">
        <v>23169.119999999999</v>
      </c>
      <c r="F3372" s="16"/>
      <c r="G3372" s="10"/>
    </row>
    <row r="3373" spans="1:7" x14ac:dyDescent="0.45">
      <c r="A3373" s="16">
        <v>6008</v>
      </c>
      <c r="B3373">
        <v>2</v>
      </c>
      <c r="C3373">
        <v>17360</v>
      </c>
      <c r="F3373" s="16"/>
      <c r="G3373" s="10"/>
    </row>
    <row r="3374" spans="1:7" x14ac:dyDescent="0.45">
      <c r="A3374" s="16">
        <v>6009</v>
      </c>
      <c r="B3374">
        <v>1</v>
      </c>
      <c r="C3374">
        <v>4244.4399999999996</v>
      </c>
      <c r="F3374" s="16"/>
      <c r="G3374" s="10"/>
    </row>
    <row r="3375" spans="1:7" x14ac:dyDescent="0.45">
      <c r="A3375" s="16">
        <v>6010</v>
      </c>
      <c r="B3375">
        <v>1</v>
      </c>
      <c r="C3375">
        <v>3491.41</v>
      </c>
      <c r="F3375" s="16"/>
      <c r="G3375" s="10"/>
    </row>
    <row r="3376" spans="1:7" x14ac:dyDescent="0.45">
      <c r="A3376" s="16">
        <v>6011</v>
      </c>
      <c r="B3376">
        <v>1</v>
      </c>
      <c r="C3376">
        <v>14729.16</v>
      </c>
      <c r="F3376" s="16"/>
      <c r="G3376" s="10"/>
    </row>
    <row r="3377" spans="1:7" x14ac:dyDescent="0.45">
      <c r="A3377" s="16">
        <v>6013</v>
      </c>
      <c r="B3377">
        <v>1</v>
      </c>
      <c r="C3377">
        <v>17184.8</v>
      </c>
      <c r="F3377" s="16"/>
      <c r="G3377" s="10"/>
    </row>
    <row r="3378" spans="1:7" x14ac:dyDescent="0.45">
      <c r="A3378" s="16">
        <v>6014</v>
      </c>
      <c r="B3378">
        <v>2</v>
      </c>
      <c r="C3378">
        <v>21329.75</v>
      </c>
      <c r="F3378" s="16"/>
      <c r="G3378" s="10"/>
    </row>
    <row r="3379" spans="1:7" x14ac:dyDescent="0.45">
      <c r="A3379" s="16">
        <v>6016</v>
      </c>
      <c r="B3379">
        <v>3</v>
      </c>
      <c r="C3379">
        <v>26597.21</v>
      </c>
      <c r="F3379" s="16"/>
      <c r="G3379" s="10"/>
    </row>
    <row r="3380" spans="1:7" x14ac:dyDescent="0.45">
      <c r="A3380" s="16">
        <v>6017</v>
      </c>
      <c r="B3380">
        <v>1</v>
      </c>
      <c r="C3380">
        <v>6088.36</v>
      </c>
      <c r="F3380" s="16"/>
      <c r="G3380" s="10"/>
    </row>
    <row r="3381" spans="1:7" x14ac:dyDescent="0.45">
      <c r="A3381" s="16">
        <v>6021</v>
      </c>
      <c r="B3381">
        <v>2</v>
      </c>
      <c r="C3381">
        <v>17410.97</v>
      </c>
      <c r="F3381" s="16"/>
      <c r="G3381" s="10"/>
    </row>
    <row r="3382" spans="1:7" x14ac:dyDescent="0.45">
      <c r="A3382" s="16">
        <v>6024</v>
      </c>
      <c r="B3382">
        <v>3</v>
      </c>
      <c r="C3382">
        <v>30960.21</v>
      </c>
      <c r="F3382" s="16"/>
      <c r="G3382" s="10"/>
    </row>
    <row r="3383" spans="1:7" x14ac:dyDescent="0.45">
      <c r="A3383" s="16">
        <v>6027</v>
      </c>
      <c r="B3383">
        <v>1</v>
      </c>
      <c r="C3383">
        <v>6835.65</v>
      </c>
      <c r="F3383" s="16"/>
      <c r="G3383" s="10"/>
    </row>
    <row r="3384" spans="1:7" x14ac:dyDescent="0.45">
      <c r="A3384" s="16">
        <v>6029</v>
      </c>
      <c r="B3384">
        <v>1</v>
      </c>
      <c r="C3384">
        <v>799.4</v>
      </c>
      <c r="F3384" s="16"/>
      <c r="G3384" s="10"/>
    </row>
    <row r="3385" spans="1:7" x14ac:dyDescent="0.45">
      <c r="A3385" s="16">
        <v>6031</v>
      </c>
      <c r="B3385">
        <v>1</v>
      </c>
      <c r="C3385">
        <v>16571.45</v>
      </c>
      <c r="F3385" s="16"/>
      <c r="G3385" s="10"/>
    </row>
    <row r="3386" spans="1:7" x14ac:dyDescent="0.45">
      <c r="A3386" s="16">
        <v>6032</v>
      </c>
      <c r="B3386">
        <v>1</v>
      </c>
      <c r="C3386">
        <v>16680.72</v>
      </c>
      <c r="F3386" s="16"/>
      <c r="G3386" s="10"/>
    </row>
    <row r="3387" spans="1:7" x14ac:dyDescent="0.45">
      <c r="A3387" s="16">
        <v>6033</v>
      </c>
      <c r="B3387">
        <v>1</v>
      </c>
      <c r="C3387">
        <v>23913.599999999999</v>
      </c>
      <c r="F3387" s="16"/>
      <c r="G3387" s="10"/>
    </row>
    <row r="3388" spans="1:7" x14ac:dyDescent="0.45">
      <c r="A3388" s="16">
        <v>6036</v>
      </c>
      <c r="B3388">
        <v>2</v>
      </c>
      <c r="C3388">
        <v>14589.26</v>
      </c>
      <c r="F3388" s="16"/>
      <c r="G3388" s="10"/>
    </row>
    <row r="3389" spans="1:7" x14ac:dyDescent="0.45">
      <c r="A3389" s="16">
        <v>6037</v>
      </c>
      <c r="B3389">
        <v>3</v>
      </c>
      <c r="C3389">
        <v>14520.83</v>
      </c>
      <c r="F3389" s="16"/>
      <c r="G3389" s="10"/>
    </row>
    <row r="3390" spans="1:7" x14ac:dyDescent="0.45">
      <c r="A3390" s="16">
        <v>6039</v>
      </c>
      <c r="B3390">
        <v>1</v>
      </c>
      <c r="C3390">
        <v>1725.75</v>
      </c>
      <c r="F3390" s="16"/>
      <c r="G3390" s="10"/>
    </row>
    <row r="3391" spans="1:7" x14ac:dyDescent="0.45">
      <c r="A3391" s="16">
        <v>6040</v>
      </c>
      <c r="B3391">
        <v>1</v>
      </c>
      <c r="C3391">
        <v>16444.8</v>
      </c>
      <c r="F3391" s="16"/>
      <c r="G3391" s="10"/>
    </row>
    <row r="3392" spans="1:7" x14ac:dyDescent="0.45">
      <c r="A3392" s="16">
        <v>6041</v>
      </c>
      <c r="B3392">
        <v>2</v>
      </c>
      <c r="C3392">
        <v>7435.23</v>
      </c>
      <c r="F3392" s="16"/>
      <c r="G3392" s="10"/>
    </row>
    <row r="3393" spans="1:7" x14ac:dyDescent="0.45">
      <c r="A3393" s="16">
        <v>6043</v>
      </c>
      <c r="B3393">
        <v>2</v>
      </c>
      <c r="C3393">
        <v>7148.95</v>
      </c>
      <c r="F3393" s="16"/>
      <c r="G3393" s="10"/>
    </row>
    <row r="3394" spans="1:7" x14ac:dyDescent="0.45">
      <c r="A3394" s="16">
        <v>6044</v>
      </c>
      <c r="B3394">
        <v>1</v>
      </c>
      <c r="C3394">
        <v>7211.1</v>
      </c>
      <c r="F3394" s="16"/>
      <c r="G3394" s="10"/>
    </row>
    <row r="3395" spans="1:7" x14ac:dyDescent="0.45">
      <c r="A3395" s="16">
        <v>6047</v>
      </c>
      <c r="B3395">
        <v>2</v>
      </c>
      <c r="C3395">
        <v>6791.61</v>
      </c>
      <c r="F3395" s="16"/>
      <c r="G3395" s="10"/>
    </row>
    <row r="3396" spans="1:7" x14ac:dyDescent="0.45">
      <c r="A3396" s="16">
        <v>6048</v>
      </c>
      <c r="B3396">
        <v>1</v>
      </c>
      <c r="C3396">
        <v>2077.31</v>
      </c>
      <c r="F3396" s="16"/>
      <c r="G3396" s="10"/>
    </row>
    <row r="3397" spans="1:7" x14ac:dyDescent="0.45">
      <c r="A3397" s="16">
        <v>6051</v>
      </c>
      <c r="B3397">
        <v>3</v>
      </c>
      <c r="C3397">
        <v>29767.71</v>
      </c>
      <c r="F3397" s="16"/>
      <c r="G3397" s="10"/>
    </row>
    <row r="3398" spans="1:7" x14ac:dyDescent="0.45">
      <c r="A3398" s="16">
        <v>6052</v>
      </c>
      <c r="B3398">
        <v>2</v>
      </c>
      <c r="C3398">
        <v>17709.87</v>
      </c>
      <c r="F3398" s="16"/>
      <c r="G3398" s="10"/>
    </row>
    <row r="3399" spans="1:7" x14ac:dyDescent="0.45">
      <c r="A3399" s="16">
        <v>6053</v>
      </c>
      <c r="B3399">
        <v>1</v>
      </c>
      <c r="C3399">
        <v>4355.78</v>
      </c>
      <c r="F3399" s="16"/>
      <c r="G3399" s="10"/>
    </row>
    <row r="3400" spans="1:7" x14ac:dyDescent="0.45">
      <c r="A3400" s="16">
        <v>6054</v>
      </c>
      <c r="B3400">
        <v>2</v>
      </c>
      <c r="C3400">
        <v>5860.54</v>
      </c>
      <c r="F3400" s="16"/>
      <c r="G3400" s="10"/>
    </row>
    <row r="3401" spans="1:7" x14ac:dyDescent="0.45">
      <c r="A3401" s="16">
        <v>6055</v>
      </c>
      <c r="B3401">
        <v>2</v>
      </c>
      <c r="C3401">
        <v>3526.68</v>
      </c>
      <c r="F3401" s="16"/>
      <c r="G3401" s="10"/>
    </row>
    <row r="3402" spans="1:7" x14ac:dyDescent="0.45">
      <c r="A3402" s="16">
        <v>6056</v>
      </c>
      <c r="B3402">
        <v>1</v>
      </c>
      <c r="C3402">
        <v>4833.74</v>
      </c>
      <c r="F3402" s="16"/>
      <c r="G3402" s="10"/>
    </row>
    <row r="3403" spans="1:7" x14ac:dyDescent="0.45">
      <c r="A3403" s="16">
        <v>6057</v>
      </c>
      <c r="B3403">
        <v>3</v>
      </c>
      <c r="C3403">
        <v>43047.09</v>
      </c>
      <c r="F3403" s="16"/>
      <c r="G3403" s="10"/>
    </row>
    <row r="3404" spans="1:7" x14ac:dyDescent="0.45">
      <c r="A3404" s="16">
        <v>6059</v>
      </c>
      <c r="B3404">
        <v>1</v>
      </c>
      <c r="C3404">
        <v>21375.65</v>
      </c>
      <c r="F3404" s="16"/>
      <c r="G3404" s="10"/>
    </row>
    <row r="3405" spans="1:7" x14ac:dyDescent="0.45">
      <c r="A3405" s="16">
        <v>6060</v>
      </c>
      <c r="B3405">
        <v>1</v>
      </c>
      <c r="C3405">
        <v>2201.96</v>
      </c>
      <c r="F3405" s="16"/>
      <c r="G3405" s="10"/>
    </row>
    <row r="3406" spans="1:7" x14ac:dyDescent="0.45">
      <c r="A3406" s="16">
        <v>6061</v>
      </c>
      <c r="B3406">
        <v>1</v>
      </c>
      <c r="C3406">
        <v>7613.32</v>
      </c>
      <c r="F3406" s="16"/>
      <c r="G3406" s="10"/>
    </row>
    <row r="3407" spans="1:7" x14ac:dyDescent="0.45">
      <c r="A3407" s="16">
        <v>6062</v>
      </c>
      <c r="B3407">
        <v>2</v>
      </c>
      <c r="C3407">
        <v>24975.98</v>
      </c>
      <c r="F3407" s="16"/>
      <c r="G3407" s="10"/>
    </row>
    <row r="3408" spans="1:7" x14ac:dyDescent="0.45">
      <c r="A3408" s="16">
        <v>6063</v>
      </c>
      <c r="B3408">
        <v>3</v>
      </c>
      <c r="C3408">
        <v>4141.18</v>
      </c>
      <c r="F3408" s="16"/>
      <c r="G3408" s="10"/>
    </row>
    <row r="3409" spans="1:7" x14ac:dyDescent="0.45">
      <c r="A3409" s="16">
        <v>6064</v>
      </c>
      <c r="B3409">
        <v>1</v>
      </c>
      <c r="C3409">
        <v>6689.6</v>
      </c>
      <c r="F3409" s="16"/>
      <c r="G3409" s="10"/>
    </row>
    <row r="3410" spans="1:7" x14ac:dyDescent="0.45">
      <c r="A3410" s="16">
        <v>6065</v>
      </c>
      <c r="B3410">
        <v>2</v>
      </c>
      <c r="C3410">
        <v>10168.64</v>
      </c>
      <c r="F3410" s="16"/>
      <c r="G3410" s="10"/>
    </row>
    <row r="3411" spans="1:7" x14ac:dyDescent="0.45">
      <c r="A3411" s="16">
        <v>6067</v>
      </c>
      <c r="B3411">
        <v>2</v>
      </c>
      <c r="C3411">
        <v>23034.06</v>
      </c>
      <c r="F3411" s="16"/>
      <c r="G3411" s="10"/>
    </row>
    <row r="3412" spans="1:7" x14ac:dyDescent="0.45">
      <c r="A3412" s="16">
        <v>6068</v>
      </c>
      <c r="B3412">
        <v>3</v>
      </c>
      <c r="C3412">
        <v>34426.49</v>
      </c>
      <c r="F3412" s="16"/>
      <c r="G3412" s="10"/>
    </row>
    <row r="3413" spans="1:7" x14ac:dyDescent="0.45">
      <c r="A3413" s="16">
        <v>6072</v>
      </c>
      <c r="B3413">
        <v>1</v>
      </c>
      <c r="C3413">
        <v>19601.240000000002</v>
      </c>
      <c r="F3413" s="16"/>
      <c r="G3413" s="10"/>
    </row>
    <row r="3414" spans="1:7" x14ac:dyDescent="0.45">
      <c r="A3414" s="16">
        <v>6073</v>
      </c>
      <c r="B3414">
        <v>3</v>
      </c>
      <c r="C3414">
        <v>27660.12</v>
      </c>
      <c r="F3414" s="16"/>
      <c r="G3414" s="10"/>
    </row>
    <row r="3415" spans="1:7" x14ac:dyDescent="0.45">
      <c r="A3415" s="16">
        <v>6074</v>
      </c>
      <c r="B3415">
        <v>2</v>
      </c>
      <c r="C3415">
        <v>7475.8</v>
      </c>
      <c r="F3415" s="16"/>
      <c r="G3415" s="10"/>
    </row>
    <row r="3416" spans="1:7" x14ac:dyDescent="0.45">
      <c r="A3416" s="16">
        <v>6075</v>
      </c>
      <c r="B3416">
        <v>1</v>
      </c>
      <c r="C3416">
        <v>6376.71</v>
      </c>
      <c r="F3416" s="16"/>
      <c r="G3416" s="10"/>
    </row>
    <row r="3417" spans="1:7" x14ac:dyDescent="0.45">
      <c r="A3417" s="16">
        <v>6077</v>
      </c>
      <c r="B3417">
        <v>2</v>
      </c>
      <c r="C3417">
        <v>5275.31</v>
      </c>
      <c r="F3417" s="16"/>
      <c r="G3417" s="10"/>
    </row>
    <row r="3418" spans="1:7" x14ac:dyDescent="0.45">
      <c r="A3418" s="16">
        <v>6078</v>
      </c>
      <c r="B3418">
        <v>1</v>
      </c>
      <c r="C3418">
        <v>3573.09</v>
      </c>
      <c r="F3418" s="16"/>
      <c r="G3418" s="10"/>
    </row>
    <row r="3419" spans="1:7" x14ac:dyDescent="0.45">
      <c r="A3419" s="16">
        <v>6080</v>
      </c>
      <c r="B3419">
        <v>1</v>
      </c>
      <c r="C3419">
        <v>502.05</v>
      </c>
      <c r="F3419" s="16"/>
      <c r="G3419" s="10"/>
    </row>
    <row r="3420" spans="1:7" x14ac:dyDescent="0.45">
      <c r="A3420" s="16">
        <v>6083</v>
      </c>
      <c r="B3420">
        <v>1</v>
      </c>
      <c r="C3420">
        <v>2310.4699999999998</v>
      </c>
      <c r="F3420" s="16"/>
      <c r="G3420" s="10"/>
    </row>
    <row r="3421" spans="1:7" x14ac:dyDescent="0.45">
      <c r="A3421" s="16">
        <v>6084</v>
      </c>
      <c r="B3421">
        <v>2</v>
      </c>
      <c r="C3421">
        <v>16859.37</v>
      </c>
      <c r="F3421" s="16"/>
      <c r="G3421" s="10"/>
    </row>
    <row r="3422" spans="1:7" x14ac:dyDescent="0.45">
      <c r="A3422" s="16">
        <v>6085</v>
      </c>
      <c r="B3422">
        <v>3</v>
      </c>
      <c r="C3422">
        <v>27648.36</v>
      </c>
      <c r="F3422" s="16"/>
      <c r="G3422" s="10"/>
    </row>
    <row r="3423" spans="1:7" x14ac:dyDescent="0.45">
      <c r="A3423" s="16">
        <v>6086</v>
      </c>
      <c r="B3423">
        <v>3</v>
      </c>
      <c r="C3423">
        <v>16002.67</v>
      </c>
      <c r="F3423" s="16"/>
      <c r="G3423" s="10"/>
    </row>
    <row r="3424" spans="1:7" x14ac:dyDescent="0.45">
      <c r="A3424" s="16">
        <v>6087</v>
      </c>
      <c r="B3424">
        <v>1</v>
      </c>
      <c r="C3424">
        <v>96.11</v>
      </c>
      <c r="F3424" s="16"/>
      <c r="G3424" s="10"/>
    </row>
    <row r="3425" spans="1:7" x14ac:dyDescent="0.45">
      <c r="A3425" s="16">
        <v>6088</v>
      </c>
      <c r="B3425">
        <v>1</v>
      </c>
      <c r="C3425">
        <v>1266.3599999999999</v>
      </c>
      <c r="F3425" s="16"/>
      <c r="G3425" s="10"/>
    </row>
    <row r="3426" spans="1:7" x14ac:dyDescent="0.45">
      <c r="A3426" s="16">
        <v>6089</v>
      </c>
      <c r="B3426">
        <v>1</v>
      </c>
      <c r="C3426">
        <v>1229.68</v>
      </c>
      <c r="F3426" s="16"/>
      <c r="G3426" s="10"/>
    </row>
    <row r="3427" spans="1:7" x14ac:dyDescent="0.45">
      <c r="A3427" s="16">
        <v>6091</v>
      </c>
      <c r="B3427">
        <v>1</v>
      </c>
      <c r="C3427">
        <v>22616.5</v>
      </c>
      <c r="F3427" s="16"/>
      <c r="G3427" s="10"/>
    </row>
    <row r="3428" spans="1:7" x14ac:dyDescent="0.45">
      <c r="A3428" s="16">
        <v>6092</v>
      </c>
      <c r="B3428">
        <v>1</v>
      </c>
      <c r="C3428">
        <v>11797.92</v>
      </c>
      <c r="F3428" s="16"/>
      <c r="G3428" s="10"/>
    </row>
    <row r="3429" spans="1:7" x14ac:dyDescent="0.45">
      <c r="A3429" s="16">
        <v>6093</v>
      </c>
      <c r="B3429">
        <v>2</v>
      </c>
      <c r="C3429">
        <v>5926.32</v>
      </c>
      <c r="F3429" s="16"/>
      <c r="G3429" s="10"/>
    </row>
    <row r="3430" spans="1:7" x14ac:dyDescent="0.45">
      <c r="A3430" s="16">
        <v>6095</v>
      </c>
      <c r="B3430">
        <v>1</v>
      </c>
      <c r="C3430">
        <v>8262.25</v>
      </c>
      <c r="F3430" s="16"/>
      <c r="G3430" s="10"/>
    </row>
    <row r="3431" spans="1:7" x14ac:dyDescent="0.45">
      <c r="A3431" s="16">
        <v>6097</v>
      </c>
      <c r="B3431">
        <v>2</v>
      </c>
      <c r="C3431">
        <v>16756.8</v>
      </c>
      <c r="F3431" s="16"/>
      <c r="G3431" s="10"/>
    </row>
    <row r="3432" spans="1:7" x14ac:dyDescent="0.45">
      <c r="A3432" s="16">
        <v>6101</v>
      </c>
      <c r="B3432">
        <v>1</v>
      </c>
      <c r="C3432">
        <v>1840.5</v>
      </c>
      <c r="F3432" s="16"/>
      <c r="G3432" s="10"/>
    </row>
    <row r="3433" spans="1:7" x14ac:dyDescent="0.45">
      <c r="A3433" s="16">
        <v>6102</v>
      </c>
      <c r="B3433">
        <v>1</v>
      </c>
      <c r="C3433">
        <v>5117.04</v>
      </c>
      <c r="F3433" s="16"/>
      <c r="G3433" s="10"/>
    </row>
    <row r="3434" spans="1:7" x14ac:dyDescent="0.45">
      <c r="A3434" s="16">
        <v>6103</v>
      </c>
      <c r="B3434">
        <v>1</v>
      </c>
      <c r="C3434">
        <v>2050.56</v>
      </c>
      <c r="F3434" s="16"/>
      <c r="G3434" s="10"/>
    </row>
    <row r="3435" spans="1:7" x14ac:dyDescent="0.45">
      <c r="A3435" s="16">
        <v>6104</v>
      </c>
      <c r="B3435">
        <v>1</v>
      </c>
      <c r="C3435">
        <v>2735.02</v>
      </c>
      <c r="F3435" s="16"/>
      <c r="G3435" s="10"/>
    </row>
    <row r="3436" spans="1:7" x14ac:dyDescent="0.45">
      <c r="A3436" s="16">
        <v>6105</v>
      </c>
      <c r="B3436">
        <v>3</v>
      </c>
      <c r="C3436">
        <v>7637.42</v>
      </c>
      <c r="F3436" s="16"/>
      <c r="G3436" s="10"/>
    </row>
    <row r="3437" spans="1:7" x14ac:dyDescent="0.45">
      <c r="A3437" s="16">
        <v>6108</v>
      </c>
      <c r="B3437">
        <v>2</v>
      </c>
      <c r="C3437">
        <v>27553.68</v>
      </c>
      <c r="F3437" s="16"/>
      <c r="G3437" s="10"/>
    </row>
    <row r="3438" spans="1:7" x14ac:dyDescent="0.45">
      <c r="A3438" s="16">
        <v>6109</v>
      </c>
      <c r="B3438">
        <v>3</v>
      </c>
      <c r="C3438">
        <v>25597.01</v>
      </c>
      <c r="F3438" s="16"/>
      <c r="G3438" s="10"/>
    </row>
    <row r="3439" spans="1:7" x14ac:dyDescent="0.45">
      <c r="A3439" s="16">
        <v>6110</v>
      </c>
      <c r="B3439">
        <v>2</v>
      </c>
      <c r="C3439">
        <v>21979.02</v>
      </c>
      <c r="F3439" s="16"/>
      <c r="G3439" s="10"/>
    </row>
    <row r="3440" spans="1:7" x14ac:dyDescent="0.45">
      <c r="A3440" s="16">
        <v>6111</v>
      </c>
      <c r="B3440">
        <v>1</v>
      </c>
      <c r="C3440">
        <v>17113.68</v>
      </c>
      <c r="F3440" s="16"/>
      <c r="G3440" s="10"/>
    </row>
    <row r="3441" spans="1:7" x14ac:dyDescent="0.45">
      <c r="A3441" s="16">
        <v>6113</v>
      </c>
      <c r="B3441">
        <v>1</v>
      </c>
      <c r="C3441">
        <v>13722.78</v>
      </c>
      <c r="F3441" s="16"/>
      <c r="G3441" s="10"/>
    </row>
    <row r="3442" spans="1:7" x14ac:dyDescent="0.45">
      <c r="A3442" s="16">
        <v>6114</v>
      </c>
      <c r="B3442">
        <v>1</v>
      </c>
      <c r="C3442">
        <v>3755.67</v>
      </c>
      <c r="F3442" s="16"/>
      <c r="G3442" s="10"/>
    </row>
    <row r="3443" spans="1:7" x14ac:dyDescent="0.45">
      <c r="A3443" s="16">
        <v>6115</v>
      </c>
      <c r="B3443">
        <v>1</v>
      </c>
      <c r="C3443">
        <v>2823.41</v>
      </c>
      <c r="F3443" s="16"/>
      <c r="G3443" s="10"/>
    </row>
    <row r="3444" spans="1:7" x14ac:dyDescent="0.45">
      <c r="A3444" s="16">
        <v>6116</v>
      </c>
      <c r="B3444">
        <v>1</v>
      </c>
      <c r="C3444">
        <v>18453.36</v>
      </c>
      <c r="F3444" s="16"/>
      <c r="G3444" s="10"/>
    </row>
    <row r="3445" spans="1:7" x14ac:dyDescent="0.45">
      <c r="A3445" s="16">
        <v>6119</v>
      </c>
      <c r="B3445">
        <v>1</v>
      </c>
      <c r="C3445">
        <v>15788.16</v>
      </c>
      <c r="F3445" s="16"/>
      <c r="G3445" s="10"/>
    </row>
    <row r="3446" spans="1:7" x14ac:dyDescent="0.45">
      <c r="A3446" s="16">
        <v>6120</v>
      </c>
      <c r="B3446">
        <v>1</v>
      </c>
      <c r="C3446">
        <v>17432.400000000001</v>
      </c>
      <c r="F3446" s="16"/>
      <c r="G3446" s="10"/>
    </row>
    <row r="3447" spans="1:7" x14ac:dyDescent="0.45">
      <c r="A3447" s="16">
        <v>6121</v>
      </c>
      <c r="B3447">
        <v>1</v>
      </c>
      <c r="C3447">
        <v>3540</v>
      </c>
      <c r="F3447" s="16"/>
      <c r="G3447" s="10"/>
    </row>
    <row r="3448" spans="1:7" x14ac:dyDescent="0.45">
      <c r="A3448" s="16">
        <v>6122</v>
      </c>
      <c r="B3448">
        <v>2</v>
      </c>
      <c r="C3448">
        <v>13951.71</v>
      </c>
      <c r="F3448" s="16"/>
      <c r="G3448" s="10"/>
    </row>
    <row r="3449" spans="1:7" x14ac:dyDescent="0.45">
      <c r="A3449" s="16">
        <v>6124</v>
      </c>
      <c r="B3449">
        <v>2</v>
      </c>
      <c r="C3449">
        <v>5692.25</v>
      </c>
      <c r="F3449" s="16"/>
      <c r="G3449" s="10"/>
    </row>
    <row r="3450" spans="1:7" x14ac:dyDescent="0.45">
      <c r="A3450" s="16">
        <v>6126</v>
      </c>
      <c r="B3450">
        <v>3</v>
      </c>
      <c r="C3450">
        <v>27215.57</v>
      </c>
      <c r="F3450" s="16"/>
      <c r="G3450" s="10"/>
    </row>
    <row r="3451" spans="1:7" x14ac:dyDescent="0.45">
      <c r="A3451" s="16">
        <v>6127</v>
      </c>
      <c r="B3451">
        <v>2</v>
      </c>
      <c r="C3451">
        <v>7131.3</v>
      </c>
      <c r="F3451" s="16"/>
      <c r="G3451" s="10"/>
    </row>
    <row r="3452" spans="1:7" x14ac:dyDescent="0.45">
      <c r="A3452" s="16">
        <v>6130</v>
      </c>
      <c r="B3452">
        <v>1</v>
      </c>
      <c r="C3452">
        <v>3389.76</v>
      </c>
      <c r="F3452" s="16"/>
      <c r="G3452" s="10"/>
    </row>
    <row r="3453" spans="1:7" x14ac:dyDescent="0.45">
      <c r="A3453" s="16">
        <v>6131</v>
      </c>
      <c r="B3453">
        <v>2</v>
      </c>
      <c r="C3453">
        <v>2444.8000000000002</v>
      </c>
      <c r="F3453" s="16"/>
      <c r="G3453" s="10"/>
    </row>
    <row r="3454" spans="1:7" x14ac:dyDescent="0.45">
      <c r="A3454" s="16">
        <v>6132</v>
      </c>
      <c r="B3454">
        <v>2</v>
      </c>
      <c r="C3454">
        <v>11492.96</v>
      </c>
      <c r="F3454" s="16"/>
      <c r="G3454" s="10"/>
    </row>
    <row r="3455" spans="1:7" x14ac:dyDescent="0.45">
      <c r="A3455" s="16">
        <v>6134</v>
      </c>
      <c r="B3455">
        <v>2</v>
      </c>
      <c r="C3455">
        <v>11398.54</v>
      </c>
      <c r="F3455" s="16"/>
      <c r="G3455" s="10"/>
    </row>
    <row r="3456" spans="1:7" x14ac:dyDescent="0.45">
      <c r="A3456" s="16">
        <v>6136</v>
      </c>
      <c r="B3456">
        <v>2</v>
      </c>
      <c r="C3456">
        <v>26192.720000000001</v>
      </c>
      <c r="F3456" s="16"/>
      <c r="G3456" s="10"/>
    </row>
    <row r="3457" spans="1:7" x14ac:dyDescent="0.45">
      <c r="A3457" s="16">
        <v>6137</v>
      </c>
      <c r="B3457">
        <v>1</v>
      </c>
      <c r="C3457">
        <v>6874.5</v>
      </c>
      <c r="F3457" s="16"/>
      <c r="G3457" s="10"/>
    </row>
    <row r="3458" spans="1:7" x14ac:dyDescent="0.45">
      <c r="A3458" s="16">
        <v>6138</v>
      </c>
      <c r="B3458">
        <v>1</v>
      </c>
      <c r="C3458">
        <v>1590.18</v>
      </c>
      <c r="F3458" s="16"/>
      <c r="G3458" s="10"/>
    </row>
    <row r="3459" spans="1:7" x14ac:dyDescent="0.45">
      <c r="A3459" s="16">
        <v>6141</v>
      </c>
      <c r="B3459">
        <v>4</v>
      </c>
      <c r="C3459">
        <v>14148.04</v>
      </c>
      <c r="F3459" s="16"/>
      <c r="G3459" s="10"/>
    </row>
    <row r="3460" spans="1:7" x14ac:dyDescent="0.45">
      <c r="A3460" s="16">
        <v>6142</v>
      </c>
      <c r="B3460">
        <v>1</v>
      </c>
      <c r="C3460">
        <v>1569.77</v>
      </c>
      <c r="F3460" s="16"/>
      <c r="G3460" s="10"/>
    </row>
    <row r="3461" spans="1:7" x14ac:dyDescent="0.45">
      <c r="A3461" s="16">
        <v>6145</v>
      </c>
      <c r="B3461">
        <v>1</v>
      </c>
      <c r="C3461">
        <v>20732.349999999999</v>
      </c>
      <c r="F3461" s="16"/>
      <c r="G3461" s="10"/>
    </row>
    <row r="3462" spans="1:7" x14ac:dyDescent="0.45">
      <c r="A3462" s="16">
        <v>6147</v>
      </c>
      <c r="B3462">
        <v>1</v>
      </c>
      <c r="C3462">
        <v>5130.88</v>
      </c>
      <c r="F3462" s="16"/>
      <c r="G3462" s="10"/>
    </row>
    <row r="3463" spans="1:7" x14ac:dyDescent="0.45">
      <c r="A3463" s="16">
        <v>6150</v>
      </c>
      <c r="B3463">
        <v>2</v>
      </c>
      <c r="C3463">
        <v>13454.61</v>
      </c>
      <c r="F3463" s="16"/>
      <c r="G3463" s="10"/>
    </row>
    <row r="3464" spans="1:7" x14ac:dyDescent="0.45">
      <c r="A3464" s="16">
        <v>6152</v>
      </c>
      <c r="B3464">
        <v>1</v>
      </c>
      <c r="C3464">
        <v>13080.2</v>
      </c>
      <c r="F3464" s="16"/>
      <c r="G3464" s="10"/>
    </row>
    <row r="3465" spans="1:7" x14ac:dyDescent="0.45">
      <c r="A3465" s="16">
        <v>6153</v>
      </c>
      <c r="B3465">
        <v>4</v>
      </c>
      <c r="C3465">
        <v>48384.15</v>
      </c>
      <c r="F3465" s="16"/>
      <c r="G3465" s="10"/>
    </row>
    <row r="3466" spans="1:7" x14ac:dyDescent="0.45">
      <c r="A3466" s="16">
        <v>6154</v>
      </c>
      <c r="B3466">
        <v>2</v>
      </c>
      <c r="C3466">
        <v>24258.87</v>
      </c>
      <c r="F3466" s="16"/>
      <c r="G3466" s="10"/>
    </row>
    <row r="3467" spans="1:7" x14ac:dyDescent="0.45">
      <c r="A3467" s="16">
        <v>6156</v>
      </c>
      <c r="B3467">
        <v>1</v>
      </c>
      <c r="C3467">
        <v>8686.18</v>
      </c>
      <c r="F3467" s="16"/>
      <c r="G3467" s="10"/>
    </row>
    <row r="3468" spans="1:7" x14ac:dyDescent="0.45">
      <c r="A3468" s="16">
        <v>6158</v>
      </c>
      <c r="B3468">
        <v>1</v>
      </c>
      <c r="C3468">
        <v>3429.09</v>
      </c>
      <c r="F3468" s="16"/>
      <c r="G3468" s="10"/>
    </row>
    <row r="3469" spans="1:7" x14ac:dyDescent="0.45">
      <c r="A3469" s="16">
        <v>6159</v>
      </c>
      <c r="B3469">
        <v>1</v>
      </c>
      <c r="C3469">
        <v>9001.94</v>
      </c>
      <c r="F3469" s="16"/>
      <c r="G3469" s="10"/>
    </row>
    <row r="3470" spans="1:7" x14ac:dyDescent="0.45">
      <c r="A3470" s="16">
        <v>6160</v>
      </c>
      <c r="B3470">
        <v>1</v>
      </c>
      <c r="C3470">
        <v>4787.13</v>
      </c>
      <c r="F3470" s="16"/>
      <c r="G3470" s="10"/>
    </row>
    <row r="3471" spans="1:7" x14ac:dyDescent="0.45">
      <c r="A3471" s="16">
        <v>6161</v>
      </c>
      <c r="B3471">
        <v>1</v>
      </c>
      <c r="C3471">
        <v>2477.85</v>
      </c>
      <c r="F3471" s="16"/>
      <c r="G3471" s="10"/>
    </row>
    <row r="3472" spans="1:7" x14ac:dyDescent="0.45">
      <c r="A3472" s="16">
        <v>6162</v>
      </c>
      <c r="B3472">
        <v>2</v>
      </c>
      <c r="C3472">
        <v>28199.81</v>
      </c>
      <c r="F3472" s="16"/>
      <c r="G3472" s="10"/>
    </row>
    <row r="3473" spans="1:7" x14ac:dyDescent="0.45">
      <c r="A3473" s="16">
        <v>6164</v>
      </c>
      <c r="B3473">
        <v>1</v>
      </c>
      <c r="C3473">
        <v>3466.74</v>
      </c>
      <c r="F3473" s="16"/>
      <c r="G3473" s="10"/>
    </row>
    <row r="3474" spans="1:7" x14ac:dyDescent="0.45">
      <c r="A3474" s="16">
        <v>6166</v>
      </c>
      <c r="B3474">
        <v>2</v>
      </c>
      <c r="C3474">
        <v>4452.87</v>
      </c>
      <c r="F3474" s="16"/>
      <c r="G3474" s="10"/>
    </row>
    <row r="3475" spans="1:7" x14ac:dyDescent="0.45">
      <c r="A3475" s="16">
        <v>6167</v>
      </c>
      <c r="B3475">
        <v>2</v>
      </c>
      <c r="C3475">
        <v>13576.39</v>
      </c>
      <c r="F3475" s="16"/>
      <c r="G3475" s="10"/>
    </row>
    <row r="3476" spans="1:7" x14ac:dyDescent="0.45">
      <c r="A3476" s="16">
        <v>6171</v>
      </c>
      <c r="B3476">
        <v>1</v>
      </c>
      <c r="C3476">
        <v>11224.45</v>
      </c>
      <c r="F3476" s="16"/>
      <c r="G3476" s="10"/>
    </row>
    <row r="3477" spans="1:7" x14ac:dyDescent="0.45">
      <c r="A3477" s="16">
        <v>6172</v>
      </c>
      <c r="B3477">
        <v>2</v>
      </c>
      <c r="C3477">
        <v>6847.1</v>
      </c>
      <c r="F3477" s="16"/>
      <c r="G3477" s="10"/>
    </row>
    <row r="3478" spans="1:7" x14ac:dyDescent="0.45">
      <c r="A3478" s="16">
        <v>6173</v>
      </c>
      <c r="B3478">
        <v>1</v>
      </c>
      <c r="C3478">
        <v>4979.1499999999996</v>
      </c>
      <c r="F3478" s="16"/>
      <c r="G3478" s="10"/>
    </row>
    <row r="3479" spans="1:7" x14ac:dyDescent="0.45">
      <c r="A3479" s="16">
        <v>6175</v>
      </c>
      <c r="B3479">
        <v>1</v>
      </c>
      <c r="C3479">
        <v>1693.12</v>
      </c>
      <c r="F3479" s="16"/>
      <c r="G3479" s="10"/>
    </row>
    <row r="3480" spans="1:7" x14ac:dyDescent="0.45">
      <c r="A3480" s="16">
        <v>6176</v>
      </c>
      <c r="B3480">
        <v>1</v>
      </c>
      <c r="C3480">
        <v>10522.14</v>
      </c>
      <c r="F3480" s="16"/>
      <c r="G3480" s="10"/>
    </row>
    <row r="3481" spans="1:7" x14ac:dyDescent="0.45">
      <c r="A3481" s="16">
        <v>6177</v>
      </c>
      <c r="B3481">
        <v>1</v>
      </c>
      <c r="C3481">
        <v>16082.15</v>
      </c>
      <c r="F3481" s="16"/>
      <c r="G3481" s="10"/>
    </row>
    <row r="3482" spans="1:7" x14ac:dyDescent="0.45">
      <c r="A3482" s="16">
        <v>6178</v>
      </c>
      <c r="B3482">
        <v>3</v>
      </c>
      <c r="C3482">
        <v>39825.64</v>
      </c>
      <c r="F3482" s="16"/>
      <c r="G3482" s="10"/>
    </row>
    <row r="3483" spans="1:7" x14ac:dyDescent="0.45">
      <c r="A3483" s="16">
        <v>6179</v>
      </c>
      <c r="B3483">
        <v>2</v>
      </c>
      <c r="C3483">
        <v>21710.28</v>
      </c>
      <c r="F3483" s="16"/>
      <c r="G3483" s="10"/>
    </row>
    <row r="3484" spans="1:7" x14ac:dyDescent="0.45">
      <c r="A3484" s="16">
        <v>6182</v>
      </c>
      <c r="B3484">
        <v>1</v>
      </c>
      <c r="C3484">
        <v>5322.1</v>
      </c>
      <c r="F3484" s="16"/>
      <c r="G3484" s="10"/>
    </row>
    <row r="3485" spans="1:7" x14ac:dyDescent="0.45">
      <c r="A3485" s="16">
        <v>6184</v>
      </c>
      <c r="B3485">
        <v>2</v>
      </c>
      <c r="C3485">
        <v>17393.75</v>
      </c>
      <c r="F3485" s="16"/>
      <c r="G3485" s="10"/>
    </row>
    <row r="3486" spans="1:7" x14ac:dyDescent="0.45">
      <c r="A3486" s="16">
        <v>6185</v>
      </c>
      <c r="B3486">
        <v>3</v>
      </c>
      <c r="C3486">
        <v>17473.97</v>
      </c>
      <c r="F3486" s="16"/>
      <c r="G3486" s="10"/>
    </row>
    <row r="3487" spans="1:7" x14ac:dyDescent="0.45">
      <c r="A3487" s="16">
        <v>6187</v>
      </c>
      <c r="B3487">
        <v>1</v>
      </c>
      <c r="C3487">
        <v>18544.599999999999</v>
      </c>
      <c r="F3487" s="16"/>
      <c r="G3487" s="10"/>
    </row>
    <row r="3488" spans="1:7" x14ac:dyDescent="0.45">
      <c r="A3488" s="16">
        <v>6188</v>
      </c>
      <c r="B3488">
        <v>2</v>
      </c>
      <c r="C3488">
        <v>13821.84</v>
      </c>
      <c r="F3488" s="16"/>
      <c r="G3488" s="10"/>
    </row>
    <row r="3489" spans="1:7" x14ac:dyDescent="0.45">
      <c r="A3489" s="16">
        <v>6189</v>
      </c>
      <c r="B3489">
        <v>3</v>
      </c>
      <c r="C3489">
        <v>12836.06</v>
      </c>
      <c r="F3489" s="16"/>
      <c r="G3489" s="10"/>
    </row>
    <row r="3490" spans="1:7" x14ac:dyDescent="0.45">
      <c r="A3490" s="16">
        <v>6190</v>
      </c>
      <c r="B3490">
        <v>2</v>
      </c>
      <c r="C3490">
        <v>11705.44</v>
      </c>
      <c r="F3490" s="16"/>
      <c r="G3490" s="10"/>
    </row>
    <row r="3491" spans="1:7" x14ac:dyDescent="0.45">
      <c r="A3491" s="16">
        <v>6191</v>
      </c>
      <c r="B3491">
        <v>2</v>
      </c>
      <c r="C3491">
        <v>18998.759999999998</v>
      </c>
      <c r="F3491" s="16"/>
      <c r="G3491" s="10"/>
    </row>
    <row r="3492" spans="1:7" x14ac:dyDescent="0.45">
      <c r="A3492" s="16">
        <v>6192</v>
      </c>
      <c r="B3492">
        <v>3</v>
      </c>
      <c r="C3492">
        <v>33993.61</v>
      </c>
      <c r="F3492" s="16"/>
      <c r="G3492" s="10"/>
    </row>
    <row r="3493" spans="1:7" x14ac:dyDescent="0.45">
      <c r="A3493" s="16">
        <v>6193</v>
      </c>
      <c r="B3493">
        <v>2</v>
      </c>
      <c r="C3493">
        <v>9039.06</v>
      </c>
      <c r="F3493" s="16"/>
      <c r="G3493" s="10"/>
    </row>
    <row r="3494" spans="1:7" x14ac:dyDescent="0.45">
      <c r="A3494" s="16">
        <v>6197</v>
      </c>
      <c r="B3494">
        <v>1</v>
      </c>
      <c r="C3494">
        <v>4638.01</v>
      </c>
      <c r="F3494" s="16"/>
      <c r="G3494" s="10"/>
    </row>
    <row r="3495" spans="1:7" x14ac:dyDescent="0.45">
      <c r="A3495" s="16">
        <v>6200</v>
      </c>
      <c r="B3495">
        <v>1</v>
      </c>
      <c r="C3495">
        <v>13957.92</v>
      </c>
      <c r="F3495" s="16"/>
      <c r="G3495" s="10"/>
    </row>
    <row r="3496" spans="1:7" x14ac:dyDescent="0.45">
      <c r="A3496" s="16">
        <v>6201</v>
      </c>
      <c r="B3496">
        <v>1</v>
      </c>
      <c r="C3496">
        <v>347.95</v>
      </c>
      <c r="F3496" s="16"/>
      <c r="G3496" s="10"/>
    </row>
    <row r="3497" spans="1:7" x14ac:dyDescent="0.45">
      <c r="A3497" s="16">
        <v>6202</v>
      </c>
      <c r="B3497">
        <v>2</v>
      </c>
      <c r="C3497">
        <v>16163.21</v>
      </c>
      <c r="F3497" s="16"/>
      <c r="G3497" s="10"/>
    </row>
    <row r="3498" spans="1:7" x14ac:dyDescent="0.45">
      <c r="A3498" s="16">
        <v>6203</v>
      </c>
      <c r="B3498">
        <v>1</v>
      </c>
      <c r="C3498">
        <v>788.08</v>
      </c>
      <c r="F3498" s="16"/>
      <c r="G3498" s="10"/>
    </row>
    <row r="3499" spans="1:7" x14ac:dyDescent="0.45">
      <c r="A3499" s="16">
        <v>6204</v>
      </c>
      <c r="B3499">
        <v>1</v>
      </c>
      <c r="C3499">
        <v>187.44</v>
      </c>
      <c r="F3499" s="16"/>
      <c r="G3499" s="10"/>
    </row>
    <row r="3500" spans="1:7" x14ac:dyDescent="0.45">
      <c r="A3500" s="16">
        <v>6205</v>
      </c>
      <c r="B3500">
        <v>1</v>
      </c>
      <c r="C3500">
        <v>9578</v>
      </c>
      <c r="F3500" s="16"/>
      <c r="G3500" s="10"/>
    </row>
    <row r="3501" spans="1:7" x14ac:dyDescent="0.45">
      <c r="A3501" s="16">
        <v>6206</v>
      </c>
      <c r="B3501">
        <v>1</v>
      </c>
      <c r="C3501">
        <v>14154.32</v>
      </c>
      <c r="F3501" s="16"/>
      <c r="G3501" s="10"/>
    </row>
    <row r="3502" spans="1:7" x14ac:dyDescent="0.45">
      <c r="A3502" s="16">
        <v>6207</v>
      </c>
      <c r="B3502">
        <v>1</v>
      </c>
      <c r="C3502">
        <v>5434.36</v>
      </c>
      <c r="F3502" s="16"/>
      <c r="G3502" s="10"/>
    </row>
    <row r="3503" spans="1:7" x14ac:dyDescent="0.45">
      <c r="A3503" s="16">
        <v>6208</v>
      </c>
      <c r="B3503">
        <v>2</v>
      </c>
      <c r="C3503">
        <v>1696.14</v>
      </c>
      <c r="F3503" s="16"/>
      <c r="G3503" s="10"/>
    </row>
    <row r="3504" spans="1:7" x14ac:dyDescent="0.45">
      <c r="A3504" s="16">
        <v>6209</v>
      </c>
      <c r="B3504">
        <v>1</v>
      </c>
      <c r="C3504">
        <v>501.45</v>
      </c>
      <c r="F3504" s="16"/>
      <c r="G3504" s="10"/>
    </row>
    <row r="3505" spans="1:7" x14ac:dyDescent="0.45">
      <c r="A3505" s="16">
        <v>6210</v>
      </c>
      <c r="B3505">
        <v>1</v>
      </c>
      <c r="C3505">
        <v>8756.34</v>
      </c>
      <c r="F3505" s="16"/>
      <c r="G3505" s="10"/>
    </row>
    <row r="3506" spans="1:7" x14ac:dyDescent="0.45">
      <c r="A3506" s="16">
        <v>6212</v>
      </c>
      <c r="B3506">
        <v>1</v>
      </c>
      <c r="C3506">
        <v>4935.05</v>
      </c>
      <c r="F3506" s="16"/>
      <c r="G3506" s="10"/>
    </row>
    <row r="3507" spans="1:7" x14ac:dyDescent="0.45">
      <c r="A3507" s="16">
        <v>6213</v>
      </c>
      <c r="B3507">
        <v>1</v>
      </c>
      <c r="C3507">
        <v>2137.4</v>
      </c>
      <c r="F3507" s="16"/>
      <c r="G3507" s="10"/>
    </row>
    <row r="3508" spans="1:7" x14ac:dyDescent="0.45">
      <c r="A3508" s="16">
        <v>6214</v>
      </c>
      <c r="B3508">
        <v>1</v>
      </c>
      <c r="C3508">
        <v>972</v>
      </c>
      <c r="F3508" s="16"/>
      <c r="G3508" s="10"/>
    </row>
    <row r="3509" spans="1:7" x14ac:dyDescent="0.45">
      <c r="A3509" s="16">
        <v>6218</v>
      </c>
      <c r="B3509">
        <v>1</v>
      </c>
      <c r="C3509">
        <v>1234.98</v>
      </c>
      <c r="F3509" s="16"/>
      <c r="G3509" s="10"/>
    </row>
    <row r="3510" spans="1:7" x14ac:dyDescent="0.45">
      <c r="A3510" s="16">
        <v>6220</v>
      </c>
      <c r="B3510">
        <v>1</v>
      </c>
      <c r="C3510">
        <v>450.25</v>
      </c>
      <c r="F3510" s="16"/>
      <c r="G3510" s="10"/>
    </row>
    <row r="3511" spans="1:7" x14ac:dyDescent="0.45">
      <c r="A3511" s="16">
        <v>6221</v>
      </c>
      <c r="B3511">
        <v>1</v>
      </c>
      <c r="C3511">
        <v>3810.04</v>
      </c>
      <c r="F3511" s="16"/>
      <c r="G3511" s="10"/>
    </row>
    <row r="3512" spans="1:7" x14ac:dyDescent="0.45">
      <c r="A3512" s="16">
        <v>6222</v>
      </c>
      <c r="B3512">
        <v>1</v>
      </c>
      <c r="C3512">
        <v>825.38</v>
      </c>
      <c r="F3512" s="16"/>
      <c r="G3512" s="10"/>
    </row>
    <row r="3513" spans="1:7" x14ac:dyDescent="0.45">
      <c r="A3513" s="16">
        <v>6223</v>
      </c>
      <c r="B3513">
        <v>2</v>
      </c>
      <c r="C3513">
        <v>13548.66</v>
      </c>
      <c r="F3513" s="16"/>
      <c r="G3513" s="10"/>
    </row>
    <row r="3514" spans="1:7" x14ac:dyDescent="0.45">
      <c r="A3514" s="16">
        <v>6228</v>
      </c>
      <c r="B3514">
        <v>1</v>
      </c>
      <c r="C3514">
        <v>12446.04</v>
      </c>
      <c r="F3514" s="16"/>
      <c r="G3514" s="10"/>
    </row>
    <row r="3515" spans="1:7" x14ac:dyDescent="0.45">
      <c r="A3515" s="16">
        <v>6229</v>
      </c>
      <c r="B3515">
        <v>2</v>
      </c>
      <c r="C3515">
        <v>16018.72</v>
      </c>
      <c r="F3515" s="16"/>
      <c r="G3515" s="10"/>
    </row>
    <row r="3516" spans="1:7" x14ac:dyDescent="0.45">
      <c r="A3516" s="16">
        <v>6231</v>
      </c>
      <c r="B3516">
        <v>2</v>
      </c>
      <c r="C3516">
        <v>12264.64</v>
      </c>
      <c r="F3516" s="16"/>
      <c r="G3516" s="10"/>
    </row>
    <row r="3517" spans="1:7" x14ac:dyDescent="0.45">
      <c r="A3517" s="16">
        <v>6232</v>
      </c>
      <c r="B3517">
        <v>3</v>
      </c>
      <c r="C3517">
        <v>27295.200000000001</v>
      </c>
      <c r="F3517" s="16"/>
      <c r="G3517" s="10"/>
    </row>
    <row r="3518" spans="1:7" x14ac:dyDescent="0.45">
      <c r="A3518" s="16">
        <v>6233</v>
      </c>
      <c r="B3518">
        <v>2</v>
      </c>
      <c r="C3518">
        <v>18805.560000000001</v>
      </c>
      <c r="F3518" s="16"/>
      <c r="G3518" s="10"/>
    </row>
    <row r="3519" spans="1:7" x14ac:dyDescent="0.45">
      <c r="A3519" s="16">
        <v>6234</v>
      </c>
      <c r="B3519">
        <v>1</v>
      </c>
      <c r="C3519">
        <v>18806.599999999999</v>
      </c>
      <c r="F3519" s="16"/>
      <c r="G3519" s="10"/>
    </row>
    <row r="3520" spans="1:7" x14ac:dyDescent="0.45">
      <c r="A3520" s="16">
        <v>6235</v>
      </c>
      <c r="B3520">
        <v>1</v>
      </c>
      <c r="C3520">
        <v>2590.73</v>
      </c>
      <c r="F3520" s="16"/>
      <c r="G3520" s="10"/>
    </row>
    <row r="3521" spans="1:7" x14ac:dyDescent="0.45">
      <c r="A3521" s="16">
        <v>6237</v>
      </c>
      <c r="B3521">
        <v>2</v>
      </c>
      <c r="C3521">
        <v>12209.94</v>
      </c>
      <c r="F3521" s="16"/>
      <c r="G3521" s="10"/>
    </row>
    <row r="3522" spans="1:7" x14ac:dyDescent="0.45">
      <c r="A3522" s="16">
        <v>6238</v>
      </c>
      <c r="B3522">
        <v>1</v>
      </c>
      <c r="C3522">
        <v>2584.41</v>
      </c>
      <c r="F3522" s="16"/>
      <c r="G3522" s="10"/>
    </row>
    <row r="3523" spans="1:7" x14ac:dyDescent="0.45">
      <c r="A3523" s="16">
        <v>6239</v>
      </c>
      <c r="B3523">
        <v>1</v>
      </c>
      <c r="C3523">
        <v>12892.08</v>
      </c>
      <c r="F3523" s="16"/>
      <c r="G3523" s="10"/>
    </row>
    <row r="3524" spans="1:7" x14ac:dyDescent="0.45">
      <c r="A3524" s="16">
        <v>6240</v>
      </c>
      <c r="B3524">
        <v>1</v>
      </c>
      <c r="C3524">
        <v>16308.8</v>
      </c>
      <c r="F3524" s="16"/>
      <c r="G3524" s="10"/>
    </row>
    <row r="3525" spans="1:7" x14ac:dyDescent="0.45">
      <c r="A3525" s="16">
        <v>6241</v>
      </c>
      <c r="B3525">
        <v>2</v>
      </c>
      <c r="C3525">
        <v>10798.74</v>
      </c>
      <c r="F3525" s="16"/>
      <c r="G3525" s="10"/>
    </row>
    <row r="3526" spans="1:7" x14ac:dyDescent="0.45">
      <c r="A3526" s="16">
        <v>6242</v>
      </c>
      <c r="B3526">
        <v>1</v>
      </c>
      <c r="C3526">
        <v>1821.4</v>
      </c>
      <c r="F3526" s="16"/>
      <c r="G3526" s="10"/>
    </row>
    <row r="3527" spans="1:7" x14ac:dyDescent="0.45">
      <c r="A3527" s="16">
        <v>6243</v>
      </c>
      <c r="B3527">
        <v>2</v>
      </c>
      <c r="C3527">
        <v>2644.36</v>
      </c>
      <c r="F3527" s="16"/>
      <c r="G3527" s="10"/>
    </row>
    <row r="3528" spans="1:7" x14ac:dyDescent="0.45">
      <c r="A3528" s="16">
        <v>6244</v>
      </c>
      <c r="B3528">
        <v>1</v>
      </c>
      <c r="C3528">
        <v>8521.2000000000007</v>
      </c>
      <c r="F3528" s="16"/>
      <c r="G3528" s="10"/>
    </row>
    <row r="3529" spans="1:7" x14ac:dyDescent="0.45">
      <c r="A3529" s="16">
        <v>6246</v>
      </c>
      <c r="B3529">
        <v>2</v>
      </c>
      <c r="C3529">
        <v>17597.439999999999</v>
      </c>
      <c r="F3529" s="16"/>
      <c r="G3529" s="10"/>
    </row>
    <row r="3530" spans="1:7" x14ac:dyDescent="0.45">
      <c r="A3530" s="16">
        <v>6247</v>
      </c>
      <c r="B3530">
        <v>3</v>
      </c>
      <c r="C3530">
        <v>52413.02</v>
      </c>
      <c r="F3530" s="16"/>
      <c r="G3530" s="10"/>
    </row>
    <row r="3531" spans="1:7" x14ac:dyDescent="0.45">
      <c r="A3531" s="16">
        <v>6248</v>
      </c>
      <c r="B3531">
        <v>1</v>
      </c>
      <c r="C3531">
        <v>6511.65</v>
      </c>
      <c r="F3531" s="16"/>
      <c r="G3531" s="10"/>
    </row>
    <row r="3532" spans="1:7" x14ac:dyDescent="0.45">
      <c r="A3532" s="16">
        <v>6249</v>
      </c>
      <c r="B3532">
        <v>4</v>
      </c>
      <c r="C3532">
        <v>23037.29</v>
      </c>
      <c r="F3532" s="16"/>
      <c r="G3532" s="10"/>
    </row>
    <row r="3533" spans="1:7" x14ac:dyDescent="0.45">
      <c r="A3533" s="16">
        <v>6251</v>
      </c>
      <c r="B3533">
        <v>1</v>
      </c>
      <c r="C3533">
        <v>766.9</v>
      </c>
      <c r="F3533" s="16"/>
      <c r="G3533" s="10"/>
    </row>
    <row r="3534" spans="1:7" x14ac:dyDescent="0.45">
      <c r="A3534" s="16">
        <v>6252</v>
      </c>
      <c r="B3534">
        <v>1</v>
      </c>
      <c r="C3534">
        <v>2997.54</v>
      </c>
      <c r="F3534" s="16"/>
      <c r="G3534" s="10"/>
    </row>
    <row r="3535" spans="1:7" x14ac:dyDescent="0.45">
      <c r="A3535" s="16">
        <v>6253</v>
      </c>
      <c r="B3535">
        <v>1</v>
      </c>
      <c r="C3535">
        <v>901.7</v>
      </c>
      <c r="F3535" s="16"/>
      <c r="G3535" s="10"/>
    </row>
    <row r="3536" spans="1:7" x14ac:dyDescent="0.45">
      <c r="A3536" s="16">
        <v>6254</v>
      </c>
      <c r="B3536">
        <v>1</v>
      </c>
      <c r="C3536">
        <v>8522.35</v>
      </c>
      <c r="F3536" s="16"/>
      <c r="G3536" s="10"/>
    </row>
    <row r="3537" spans="1:7" x14ac:dyDescent="0.45">
      <c r="A3537" s="16">
        <v>6255</v>
      </c>
      <c r="B3537">
        <v>3</v>
      </c>
      <c r="C3537">
        <v>41665.42</v>
      </c>
      <c r="F3537" s="16"/>
      <c r="G3537" s="10"/>
    </row>
    <row r="3538" spans="1:7" x14ac:dyDescent="0.45">
      <c r="A3538" s="16">
        <v>6256</v>
      </c>
      <c r="B3538">
        <v>1</v>
      </c>
      <c r="C3538">
        <v>18288.599999999999</v>
      </c>
      <c r="F3538" s="16"/>
      <c r="G3538" s="10"/>
    </row>
    <row r="3539" spans="1:7" x14ac:dyDescent="0.45">
      <c r="A3539" s="16">
        <v>6257</v>
      </c>
      <c r="B3539">
        <v>1</v>
      </c>
      <c r="C3539">
        <v>6192.1</v>
      </c>
      <c r="F3539" s="16"/>
      <c r="G3539" s="10"/>
    </row>
    <row r="3540" spans="1:7" x14ac:dyDescent="0.45">
      <c r="A3540" s="16">
        <v>6258</v>
      </c>
      <c r="B3540">
        <v>2</v>
      </c>
      <c r="C3540">
        <v>3595.71</v>
      </c>
      <c r="F3540" s="16"/>
      <c r="G3540" s="10"/>
    </row>
    <row r="3541" spans="1:7" x14ac:dyDescent="0.45">
      <c r="A3541" s="16">
        <v>6260</v>
      </c>
      <c r="B3541">
        <v>2</v>
      </c>
      <c r="C3541">
        <v>11294.26</v>
      </c>
      <c r="F3541" s="16"/>
      <c r="G3541" s="10"/>
    </row>
    <row r="3542" spans="1:7" x14ac:dyDescent="0.45">
      <c r="A3542" s="16">
        <v>6261</v>
      </c>
      <c r="B3542">
        <v>1</v>
      </c>
      <c r="C3542">
        <v>832.02</v>
      </c>
      <c r="F3542" s="16"/>
      <c r="G3542" s="10"/>
    </row>
    <row r="3543" spans="1:7" x14ac:dyDescent="0.45">
      <c r="A3543" s="16">
        <v>6262</v>
      </c>
      <c r="B3543">
        <v>1</v>
      </c>
      <c r="C3543">
        <v>10233.44</v>
      </c>
      <c r="F3543" s="16"/>
      <c r="G3543" s="10"/>
    </row>
    <row r="3544" spans="1:7" x14ac:dyDescent="0.45">
      <c r="A3544" s="16">
        <v>6263</v>
      </c>
      <c r="B3544">
        <v>2</v>
      </c>
      <c r="C3544">
        <v>7248.89</v>
      </c>
      <c r="F3544" s="16"/>
      <c r="G3544" s="10"/>
    </row>
    <row r="3545" spans="1:7" x14ac:dyDescent="0.45">
      <c r="A3545" s="16">
        <v>6264</v>
      </c>
      <c r="B3545">
        <v>1</v>
      </c>
      <c r="C3545">
        <v>10354.450000000001</v>
      </c>
      <c r="F3545" s="16"/>
      <c r="G3545" s="10"/>
    </row>
    <row r="3546" spans="1:7" x14ac:dyDescent="0.45">
      <c r="A3546" s="16">
        <v>6266</v>
      </c>
      <c r="B3546">
        <v>2</v>
      </c>
      <c r="C3546">
        <v>6491.21</v>
      </c>
      <c r="F3546" s="16"/>
      <c r="G3546" s="10"/>
    </row>
    <row r="3547" spans="1:7" x14ac:dyDescent="0.45">
      <c r="A3547" s="16">
        <v>6269</v>
      </c>
      <c r="B3547">
        <v>1</v>
      </c>
      <c r="C3547">
        <v>17492.080000000002</v>
      </c>
      <c r="F3547" s="16"/>
      <c r="G3547" s="10"/>
    </row>
    <row r="3548" spans="1:7" x14ac:dyDescent="0.45">
      <c r="A3548" s="16">
        <v>6273</v>
      </c>
      <c r="B3548">
        <v>1</v>
      </c>
      <c r="C3548">
        <v>21964.3</v>
      </c>
      <c r="F3548" s="16"/>
      <c r="G3548" s="10"/>
    </row>
    <row r="3549" spans="1:7" x14ac:dyDescent="0.45">
      <c r="A3549" s="16">
        <v>6275</v>
      </c>
      <c r="B3549">
        <v>2</v>
      </c>
      <c r="C3549">
        <v>4240.62</v>
      </c>
      <c r="F3549" s="16"/>
      <c r="G3549" s="10"/>
    </row>
    <row r="3550" spans="1:7" x14ac:dyDescent="0.45">
      <c r="A3550" s="16">
        <v>6276</v>
      </c>
      <c r="B3550">
        <v>2</v>
      </c>
      <c r="C3550">
        <v>24472.61</v>
      </c>
      <c r="F3550" s="16"/>
      <c r="G3550" s="10"/>
    </row>
    <row r="3551" spans="1:7" x14ac:dyDescent="0.45">
      <c r="A3551" s="16">
        <v>6279</v>
      </c>
      <c r="B3551">
        <v>1</v>
      </c>
      <c r="C3551">
        <v>926.93</v>
      </c>
      <c r="F3551" s="16"/>
      <c r="G3551" s="10"/>
    </row>
    <row r="3552" spans="1:7" x14ac:dyDescent="0.45">
      <c r="A3552" s="16">
        <v>6280</v>
      </c>
      <c r="B3552">
        <v>1</v>
      </c>
      <c r="C3552">
        <v>584.20000000000005</v>
      </c>
      <c r="F3552" s="16"/>
      <c r="G3552" s="10"/>
    </row>
    <row r="3553" spans="1:7" x14ac:dyDescent="0.45">
      <c r="A3553" s="16">
        <v>6281</v>
      </c>
      <c r="B3553">
        <v>1</v>
      </c>
      <c r="C3553">
        <v>807.3</v>
      </c>
      <c r="F3553" s="16"/>
      <c r="G3553" s="10"/>
    </row>
    <row r="3554" spans="1:7" x14ac:dyDescent="0.45">
      <c r="A3554" s="16">
        <v>6283</v>
      </c>
      <c r="B3554">
        <v>2</v>
      </c>
      <c r="C3554">
        <v>18170.04</v>
      </c>
      <c r="F3554" s="16"/>
      <c r="G3554" s="10"/>
    </row>
    <row r="3555" spans="1:7" x14ac:dyDescent="0.45">
      <c r="A3555" s="16">
        <v>6285</v>
      </c>
      <c r="B3555">
        <v>3</v>
      </c>
      <c r="C3555">
        <v>29689.33</v>
      </c>
      <c r="F3555" s="16"/>
      <c r="G3555" s="10"/>
    </row>
    <row r="3556" spans="1:7" x14ac:dyDescent="0.45">
      <c r="A3556" s="16">
        <v>6287</v>
      </c>
      <c r="B3556">
        <v>3</v>
      </c>
      <c r="C3556">
        <v>29425.58</v>
      </c>
      <c r="F3556" s="16"/>
      <c r="G3556" s="10"/>
    </row>
    <row r="3557" spans="1:7" x14ac:dyDescent="0.45">
      <c r="A3557" s="16">
        <v>6288</v>
      </c>
      <c r="B3557">
        <v>1</v>
      </c>
      <c r="C3557">
        <v>1495.06</v>
      </c>
      <c r="F3557" s="16"/>
      <c r="G3557" s="10"/>
    </row>
    <row r="3558" spans="1:7" x14ac:dyDescent="0.45">
      <c r="A3558" s="16">
        <v>6289</v>
      </c>
      <c r="B3558">
        <v>3</v>
      </c>
      <c r="C3558">
        <v>34061.39</v>
      </c>
      <c r="F3558" s="16"/>
      <c r="G3558" s="10"/>
    </row>
    <row r="3559" spans="1:7" x14ac:dyDescent="0.45">
      <c r="A3559" s="16">
        <v>6291</v>
      </c>
      <c r="B3559">
        <v>2</v>
      </c>
      <c r="C3559">
        <v>12404.84</v>
      </c>
      <c r="F3559" s="16"/>
      <c r="G3559" s="10"/>
    </row>
    <row r="3560" spans="1:7" x14ac:dyDescent="0.45">
      <c r="A3560" s="16">
        <v>6292</v>
      </c>
      <c r="B3560">
        <v>1</v>
      </c>
      <c r="C3560">
        <v>2824.62</v>
      </c>
      <c r="F3560" s="16"/>
      <c r="G3560" s="10"/>
    </row>
    <row r="3561" spans="1:7" x14ac:dyDescent="0.45">
      <c r="A3561" s="16">
        <v>6293</v>
      </c>
      <c r="B3561">
        <v>1</v>
      </c>
      <c r="C3561">
        <v>1136.46</v>
      </c>
      <c r="F3561" s="16"/>
      <c r="G3561" s="10"/>
    </row>
    <row r="3562" spans="1:7" x14ac:dyDescent="0.45">
      <c r="A3562" s="16">
        <v>6295</v>
      </c>
      <c r="B3562">
        <v>2</v>
      </c>
      <c r="C3562">
        <v>12202.06</v>
      </c>
      <c r="F3562" s="16"/>
      <c r="G3562" s="10"/>
    </row>
    <row r="3563" spans="1:7" x14ac:dyDescent="0.45">
      <c r="A3563" s="16">
        <v>6296</v>
      </c>
      <c r="B3563">
        <v>1</v>
      </c>
      <c r="C3563">
        <v>14678.72</v>
      </c>
      <c r="F3563" s="16"/>
      <c r="G3563" s="10"/>
    </row>
    <row r="3564" spans="1:7" x14ac:dyDescent="0.45">
      <c r="A3564" s="16">
        <v>6298</v>
      </c>
      <c r="B3564">
        <v>1</v>
      </c>
      <c r="C3564">
        <v>7603.2</v>
      </c>
      <c r="F3564" s="16"/>
      <c r="G3564" s="10"/>
    </row>
    <row r="3565" spans="1:7" x14ac:dyDescent="0.45">
      <c r="A3565" s="16">
        <v>6299</v>
      </c>
      <c r="B3565">
        <v>2</v>
      </c>
      <c r="C3565">
        <v>14313.32</v>
      </c>
      <c r="F3565" s="16"/>
      <c r="G3565" s="10"/>
    </row>
    <row r="3566" spans="1:7" x14ac:dyDescent="0.45">
      <c r="A3566" s="16">
        <v>6300</v>
      </c>
      <c r="B3566">
        <v>1</v>
      </c>
      <c r="C3566">
        <v>2373.6999999999998</v>
      </c>
      <c r="F3566" s="16"/>
      <c r="G3566" s="10"/>
    </row>
    <row r="3567" spans="1:7" x14ac:dyDescent="0.45">
      <c r="A3567" s="16">
        <v>6301</v>
      </c>
      <c r="B3567">
        <v>1</v>
      </c>
      <c r="C3567">
        <v>4641.96</v>
      </c>
      <c r="F3567" s="16"/>
      <c r="G3567" s="10"/>
    </row>
    <row r="3568" spans="1:7" x14ac:dyDescent="0.45">
      <c r="A3568" s="16">
        <v>6302</v>
      </c>
      <c r="B3568">
        <v>3</v>
      </c>
      <c r="C3568">
        <v>9717.0300000000007</v>
      </c>
      <c r="F3568" s="16"/>
      <c r="G3568" s="10"/>
    </row>
    <row r="3569" spans="1:7" x14ac:dyDescent="0.45">
      <c r="A3569" s="16">
        <v>6303</v>
      </c>
      <c r="B3569">
        <v>1</v>
      </c>
      <c r="C3569">
        <v>8826.84</v>
      </c>
      <c r="F3569" s="16"/>
      <c r="G3569" s="10"/>
    </row>
    <row r="3570" spans="1:7" x14ac:dyDescent="0.45">
      <c r="A3570" s="16">
        <v>6305</v>
      </c>
      <c r="B3570">
        <v>2</v>
      </c>
      <c r="C3570">
        <v>8560.26</v>
      </c>
      <c r="F3570" s="16"/>
      <c r="G3570" s="10"/>
    </row>
    <row r="3571" spans="1:7" x14ac:dyDescent="0.45">
      <c r="A3571" s="16">
        <v>6307</v>
      </c>
      <c r="B3571">
        <v>2</v>
      </c>
      <c r="C3571">
        <v>16448.009999999998</v>
      </c>
      <c r="F3571" s="16"/>
      <c r="G3571" s="10"/>
    </row>
    <row r="3572" spans="1:7" x14ac:dyDescent="0.45">
      <c r="A3572" s="16">
        <v>6308</v>
      </c>
      <c r="B3572">
        <v>3</v>
      </c>
      <c r="C3572">
        <v>16741.259999999998</v>
      </c>
      <c r="F3572" s="16"/>
      <c r="G3572" s="10"/>
    </row>
    <row r="3573" spans="1:7" x14ac:dyDescent="0.45">
      <c r="A3573" s="16">
        <v>6310</v>
      </c>
      <c r="B3573">
        <v>2</v>
      </c>
      <c r="C3573">
        <v>19740.79</v>
      </c>
      <c r="F3573" s="16"/>
      <c r="G3573" s="10"/>
    </row>
    <row r="3574" spans="1:7" x14ac:dyDescent="0.45">
      <c r="A3574" s="16">
        <v>6311</v>
      </c>
      <c r="B3574">
        <v>3</v>
      </c>
      <c r="C3574">
        <v>21786.92</v>
      </c>
      <c r="F3574" s="16"/>
      <c r="G3574" s="10"/>
    </row>
    <row r="3575" spans="1:7" x14ac:dyDescent="0.45">
      <c r="A3575" s="16">
        <v>6313</v>
      </c>
      <c r="B3575">
        <v>1</v>
      </c>
      <c r="C3575">
        <v>5489.72</v>
      </c>
      <c r="F3575" s="16"/>
      <c r="G3575" s="10"/>
    </row>
    <row r="3576" spans="1:7" x14ac:dyDescent="0.45">
      <c r="A3576" s="16">
        <v>6314</v>
      </c>
      <c r="B3576">
        <v>1</v>
      </c>
      <c r="C3576">
        <v>8173.66</v>
      </c>
      <c r="F3576" s="16"/>
      <c r="G3576" s="10"/>
    </row>
    <row r="3577" spans="1:7" x14ac:dyDescent="0.45">
      <c r="A3577" s="16">
        <v>6315</v>
      </c>
      <c r="B3577">
        <v>3</v>
      </c>
      <c r="C3577">
        <v>28128.65</v>
      </c>
      <c r="F3577" s="16"/>
      <c r="G3577" s="10"/>
    </row>
    <row r="3578" spans="1:7" x14ac:dyDescent="0.45">
      <c r="A3578" s="16">
        <v>6316</v>
      </c>
      <c r="B3578">
        <v>2</v>
      </c>
      <c r="C3578">
        <v>3098.17</v>
      </c>
      <c r="F3578" s="16"/>
      <c r="G3578" s="10"/>
    </row>
    <row r="3579" spans="1:7" x14ac:dyDescent="0.45">
      <c r="A3579" s="16">
        <v>6317</v>
      </c>
      <c r="B3579">
        <v>1</v>
      </c>
      <c r="C3579">
        <v>1404.88</v>
      </c>
      <c r="F3579" s="16"/>
      <c r="G3579" s="10"/>
    </row>
    <row r="3580" spans="1:7" x14ac:dyDescent="0.45">
      <c r="A3580" s="16">
        <v>6318</v>
      </c>
      <c r="B3580">
        <v>1</v>
      </c>
      <c r="C3580">
        <v>7014.52</v>
      </c>
      <c r="F3580" s="16"/>
      <c r="G3580" s="10"/>
    </row>
    <row r="3581" spans="1:7" x14ac:dyDescent="0.45">
      <c r="A3581" s="16">
        <v>6319</v>
      </c>
      <c r="B3581">
        <v>3</v>
      </c>
      <c r="C3581">
        <v>28700.52</v>
      </c>
      <c r="F3581" s="16"/>
      <c r="G3581" s="10"/>
    </row>
    <row r="3582" spans="1:7" x14ac:dyDescent="0.45">
      <c r="A3582" s="16">
        <v>6320</v>
      </c>
      <c r="B3582">
        <v>1</v>
      </c>
      <c r="C3582">
        <v>21532.55</v>
      </c>
      <c r="F3582" s="16"/>
      <c r="G3582" s="10"/>
    </row>
    <row r="3583" spans="1:7" x14ac:dyDescent="0.45">
      <c r="A3583" s="16">
        <v>6322</v>
      </c>
      <c r="B3583">
        <v>2</v>
      </c>
      <c r="C3583">
        <v>1988.19</v>
      </c>
      <c r="F3583" s="16"/>
      <c r="G3583" s="10"/>
    </row>
    <row r="3584" spans="1:7" x14ac:dyDescent="0.45">
      <c r="A3584" s="16">
        <v>6323</v>
      </c>
      <c r="B3584">
        <v>1</v>
      </c>
      <c r="C3584">
        <v>8827.32</v>
      </c>
      <c r="F3584" s="16"/>
      <c r="G3584" s="10"/>
    </row>
    <row r="3585" spans="1:7" x14ac:dyDescent="0.45">
      <c r="A3585" s="16">
        <v>6324</v>
      </c>
      <c r="B3585">
        <v>1</v>
      </c>
      <c r="C3585">
        <v>4804.2</v>
      </c>
      <c r="F3585" s="16"/>
      <c r="G3585" s="10"/>
    </row>
    <row r="3586" spans="1:7" x14ac:dyDescent="0.45">
      <c r="A3586" s="16">
        <v>6325</v>
      </c>
      <c r="B3586">
        <v>1</v>
      </c>
      <c r="C3586">
        <v>3075.88</v>
      </c>
      <c r="F3586" s="16"/>
      <c r="G3586" s="10"/>
    </row>
    <row r="3587" spans="1:7" x14ac:dyDescent="0.45">
      <c r="A3587" s="16">
        <v>6326</v>
      </c>
      <c r="B3587">
        <v>1</v>
      </c>
      <c r="C3587">
        <v>4771.53</v>
      </c>
      <c r="F3587" s="16"/>
      <c r="G3587" s="10"/>
    </row>
    <row r="3588" spans="1:7" x14ac:dyDescent="0.45">
      <c r="A3588" s="16">
        <v>6327</v>
      </c>
      <c r="B3588">
        <v>1</v>
      </c>
      <c r="C3588">
        <v>2497.0500000000002</v>
      </c>
      <c r="F3588" s="16"/>
      <c r="G3588" s="10"/>
    </row>
    <row r="3589" spans="1:7" x14ac:dyDescent="0.45">
      <c r="A3589" s="16">
        <v>6328</v>
      </c>
      <c r="B3589">
        <v>1</v>
      </c>
      <c r="C3589">
        <v>2328.3000000000002</v>
      </c>
      <c r="F3589" s="16"/>
      <c r="G3589" s="10"/>
    </row>
    <row r="3590" spans="1:7" x14ac:dyDescent="0.45">
      <c r="A3590" s="16">
        <v>6329</v>
      </c>
      <c r="B3590">
        <v>1</v>
      </c>
      <c r="C3590">
        <v>263.73</v>
      </c>
      <c r="F3590" s="16"/>
      <c r="G3590" s="10"/>
    </row>
    <row r="3591" spans="1:7" x14ac:dyDescent="0.45">
      <c r="A3591" s="16">
        <v>6330</v>
      </c>
      <c r="B3591">
        <v>3</v>
      </c>
      <c r="C3591">
        <v>16490.439999999999</v>
      </c>
      <c r="F3591" s="16"/>
      <c r="G3591" s="10"/>
    </row>
    <row r="3592" spans="1:7" x14ac:dyDescent="0.45">
      <c r="A3592" s="16">
        <v>6334</v>
      </c>
      <c r="B3592">
        <v>1</v>
      </c>
      <c r="C3592">
        <v>6173.52</v>
      </c>
      <c r="F3592" s="16"/>
      <c r="G3592" s="10"/>
    </row>
    <row r="3593" spans="1:7" x14ac:dyDescent="0.45">
      <c r="A3593" s="16">
        <v>6335</v>
      </c>
      <c r="B3593">
        <v>1</v>
      </c>
      <c r="C3593">
        <v>3657.65</v>
      </c>
      <c r="F3593" s="16"/>
      <c r="G3593" s="10"/>
    </row>
    <row r="3594" spans="1:7" x14ac:dyDescent="0.45">
      <c r="A3594" s="16">
        <v>6336</v>
      </c>
      <c r="B3594">
        <v>1</v>
      </c>
      <c r="C3594">
        <v>9386.48</v>
      </c>
      <c r="F3594" s="16"/>
      <c r="G3594" s="10"/>
    </row>
    <row r="3595" spans="1:7" x14ac:dyDescent="0.45">
      <c r="A3595" s="16">
        <v>6338</v>
      </c>
      <c r="B3595">
        <v>1</v>
      </c>
      <c r="C3595">
        <v>22590.799999999999</v>
      </c>
      <c r="F3595" s="16"/>
      <c r="G3595" s="10"/>
    </row>
    <row r="3596" spans="1:7" x14ac:dyDescent="0.45">
      <c r="A3596" s="16">
        <v>6340</v>
      </c>
      <c r="B3596">
        <v>1</v>
      </c>
      <c r="C3596">
        <v>2387.08</v>
      </c>
      <c r="F3596" s="16"/>
      <c r="G3596" s="10"/>
    </row>
    <row r="3597" spans="1:7" x14ac:dyDescent="0.45">
      <c r="A3597" s="16">
        <v>6341</v>
      </c>
      <c r="B3597">
        <v>1</v>
      </c>
      <c r="C3597">
        <v>5879.7</v>
      </c>
      <c r="F3597" s="16"/>
      <c r="G3597" s="10"/>
    </row>
    <row r="3598" spans="1:7" x14ac:dyDescent="0.45">
      <c r="A3598" s="16">
        <v>6342</v>
      </c>
      <c r="B3598">
        <v>2</v>
      </c>
      <c r="C3598">
        <v>5922.1</v>
      </c>
      <c r="F3598" s="16"/>
      <c r="G3598" s="10"/>
    </row>
    <row r="3599" spans="1:7" x14ac:dyDescent="0.45">
      <c r="A3599" s="16">
        <v>6343</v>
      </c>
      <c r="B3599">
        <v>2</v>
      </c>
      <c r="C3599">
        <v>16870.09</v>
      </c>
      <c r="F3599" s="16"/>
      <c r="G3599" s="10"/>
    </row>
    <row r="3600" spans="1:7" x14ac:dyDescent="0.45">
      <c r="A3600" s="16">
        <v>6344</v>
      </c>
      <c r="B3600">
        <v>1</v>
      </c>
      <c r="C3600">
        <v>7381.18</v>
      </c>
      <c r="F3600" s="16"/>
      <c r="G3600" s="10"/>
    </row>
    <row r="3601" spans="1:7" x14ac:dyDescent="0.45">
      <c r="A3601" s="16">
        <v>6345</v>
      </c>
      <c r="B3601">
        <v>1</v>
      </c>
      <c r="C3601">
        <v>2878.01</v>
      </c>
      <c r="F3601" s="16"/>
      <c r="G3601" s="10"/>
    </row>
    <row r="3602" spans="1:7" x14ac:dyDescent="0.45">
      <c r="A3602" s="16">
        <v>6346</v>
      </c>
      <c r="B3602">
        <v>1</v>
      </c>
      <c r="C3602">
        <v>437.9</v>
      </c>
      <c r="F3602" s="16"/>
      <c r="G3602" s="10"/>
    </row>
    <row r="3603" spans="1:7" x14ac:dyDescent="0.45">
      <c r="A3603" s="16">
        <v>6347</v>
      </c>
      <c r="B3603">
        <v>3</v>
      </c>
      <c r="C3603">
        <v>23462.41</v>
      </c>
      <c r="F3603" s="16"/>
      <c r="G3603" s="10"/>
    </row>
    <row r="3604" spans="1:7" x14ac:dyDescent="0.45">
      <c r="A3604" s="16">
        <v>6348</v>
      </c>
      <c r="B3604">
        <v>1</v>
      </c>
      <c r="C3604">
        <v>290.39999999999998</v>
      </c>
      <c r="F3604" s="16"/>
      <c r="G3604" s="10"/>
    </row>
    <row r="3605" spans="1:7" x14ac:dyDescent="0.45">
      <c r="A3605" s="16">
        <v>6352</v>
      </c>
      <c r="B3605">
        <v>1</v>
      </c>
      <c r="C3605">
        <v>4783.84</v>
      </c>
      <c r="F3605" s="16"/>
      <c r="G3605" s="10"/>
    </row>
    <row r="3606" spans="1:7" x14ac:dyDescent="0.45">
      <c r="A3606" s="16">
        <v>6353</v>
      </c>
      <c r="B3606">
        <v>1</v>
      </c>
      <c r="C3606">
        <v>4995.78</v>
      </c>
      <c r="F3606" s="16"/>
      <c r="G3606" s="10"/>
    </row>
    <row r="3607" spans="1:7" x14ac:dyDescent="0.45">
      <c r="A3607" s="16">
        <v>6355</v>
      </c>
      <c r="B3607">
        <v>2</v>
      </c>
      <c r="C3607">
        <v>16422.32</v>
      </c>
      <c r="F3607" s="16"/>
      <c r="G3607" s="10"/>
    </row>
    <row r="3608" spans="1:7" x14ac:dyDescent="0.45">
      <c r="A3608" s="16">
        <v>6356</v>
      </c>
      <c r="B3608">
        <v>3</v>
      </c>
      <c r="C3608">
        <v>11319.22</v>
      </c>
      <c r="F3608" s="16"/>
      <c r="G3608" s="10"/>
    </row>
    <row r="3609" spans="1:7" x14ac:dyDescent="0.45">
      <c r="A3609" s="16">
        <v>6360</v>
      </c>
      <c r="B3609">
        <v>1</v>
      </c>
      <c r="C3609">
        <v>3873.03</v>
      </c>
      <c r="F3609" s="16"/>
      <c r="G3609" s="10"/>
    </row>
    <row r="3610" spans="1:7" x14ac:dyDescent="0.45">
      <c r="A3610" s="16">
        <v>6362</v>
      </c>
      <c r="B3610">
        <v>1</v>
      </c>
      <c r="C3610">
        <v>7525.38</v>
      </c>
      <c r="F3610" s="16"/>
      <c r="G3610" s="10"/>
    </row>
    <row r="3611" spans="1:7" x14ac:dyDescent="0.45">
      <c r="A3611" s="16">
        <v>6365</v>
      </c>
      <c r="B3611">
        <v>1</v>
      </c>
      <c r="C3611">
        <v>7839.12</v>
      </c>
      <c r="F3611" s="16"/>
      <c r="G3611" s="10"/>
    </row>
    <row r="3612" spans="1:7" x14ac:dyDescent="0.45">
      <c r="A3612" s="16">
        <v>6366</v>
      </c>
      <c r="B3612">
        <v>2</v>
      </c>
      <c r="C3612">
        <v>25631.64</v>
      </c>
      <c r="F3612" s="16"/>
      <c r="G3612" s="10"/>
    </row>
    <row r="3613" spans="1:7" x14ac:dyDescent="0.45">
      <c r="A3613" s="16">
        <v>6367</v>
      </c>
      <c r="B3613">
        <v>1</v>
      </c>
      <c r="C3613">
        <v>409.26</v>
      </c>
      <c r="F3613" s="16"/>
      <c r="G3613" s="10"/>
    </row>
    <row r="3614" spans="1:7" x14ac:dyDescent="0.45">
      <c r="A3614" s="16">
        <v>6368</v>
      </c>
      <c r="B3614">
        <v>1</v>
      </c>
      <c r="C3614">
        <v>11337.9</v>
      </c>
      <c r="F3614" s="16"/>
      <c r="G3614" s="10"/>
    </row>
    <row r="3615" spans="1:7" x14ac:dyDescent="0.45">
      <c r="A3615" s="16">
        <v>6369</v>
      </c>
      <c r="B3615">
        <v>1</v>
      </c>
      <c r="C3615">
        <v>12775.16</v>
      </c>
      <c r="F3615" s="16"/>
      <c r="G3615" s="10"/>
    </row>
    <row r="3616" spans="1:7" x14ac:dyDescent="0.45">
      <c r="A3616" s="16">
        <v>6370</v>
      </c>
      <c r="B3616">
        <v>3</v>
      </c>
      <c r="C3616">
        <v>21196.09</v>
      </c>
      <c r="F3616" s="16"/>
      <c r="G3616" s="10"/>
    </row>
    <row r="3617" spans="1:7" x14ac:dyDescent="0.45">
      <c r="A3617" s="16">
        <v>6372</v>
      </c>
      <c r="B3617">
        <v>1</v>
      </c>
      <c r="C3617">
        <v>5662.08</v>
      </c>
      <c r="F3617" s="16"/>
      <c r="G3617" s="10"/>
    </row>
    <row r="3618" spans="1:7" x14ac:dyDescent="0.45">
      <c r="A3618" s="16">
        <v>6373</v>
      </c>
      <c r="B3618">
        <v>3</v>
      </c>
      <c r="C3618">
        <v>15904.48</v>
      </c>
      <c r="F3618" s="16"/>
      <c r="G3618" s="10"/>
    </row>
    <row r="3619" spans="1:7" x14ac:dyDescent="0.45">
      <c r="A3619" s="16">
        <v>6374</v>
      </c>
      <c r="B3619">
        <v>4</v>
      </c>
      <c r="C3619">
        <v>56561.33</v>
      </c>
      <c r="F3619" s="16"/>
      <c r="G3619" s="10"/>
    </row>
    <row r="3620" spans="1:7" x14ac:dyDescent="0.45">
      <c r="A3620" s="16">
        <v>6378</v>
      </c>
      <c r="B3620">
        <v>1</v>
      </c>
      <c r="C3620">
        <v>13110.52</v>
      </c>
      <c r="F3620" s="16"/>
      <c r="G3620" s="10"/>
    </row>
    <row r="3621" spans="1:7" x14ac:dyDescent="0.45">
      <c r="A3621" s="16">
        <v>6383</v>
      </c>
      <c r="B3621">
        <v>2</v>
      </c>
      <c r="C3621">
        <v>4515.75</v>
      </c>
      <c r="F3621" s="16"/>
      <c r="G3621" s="10"/>
    </row>
    <row r="3622" spans="1:7" x14ac:dyDescent="0.45">
      <c r="A3622" s="16">
        <v>6387</v>
      </c>
      <c r="B3622">
        <v>3</v>
      </c>
      <c r="C3622">
        <v>25463</v>
      </c>
      <c r="F3622" s="16"/>
      <c r="G3622" s="10"/>
    </row>
    <row r="3623" spans="1:7" x14ac:dyDescent="0.45">
      <c r="A3623" s="16">
        <v>6388</v>
      </c>
      <c r="B3623">
        <v>1</v>
      </c>
      <c r="C3623">
        <v>1186.4000000000001</v>
      </c>
      <c r="F3623" s="16"/>
      <c r="G3623" s="10"/>
    </row>
    <row r="3624" spans="1:7" x14ac:dyDescent="0.45">
      <c r="A3624" s="16">
        <v>6389</v>
      </c>
      <c r="B3624">
        <v>1</v>
      </c>
      <c r="C3624">
        <v>8561.02</v>
      </c>
      <c r="F3624" s="16"/>
      <c r="G3624" s="10"/>
    </row>
    <row r="3625" spans="1:7" x14ac:dyDescent="0.45">
      <c r="A3625" s="16">
        <v>6390</v>
      </c>
      <c r="B3625">
        <v>3</v>
      </c>
      <c r="C3625">
        <v>29645.77</v>
      </c>
      <c r="F3625" s="16"/>
      <c r="G3625" s="10"/>
    </row>
    <row r="3626" spans="1:7" x14ac:dyDescent="0.45">
      <c r="A3626" s="16">
        <v>6392</v>
      </c>
      <c r="B3626">
        <v>3</v>
      </c>
      <c r="C3626">
        <v>12587.95</v>
      </c>
      <c r="F3626" s="16"/>
      <c r="G3626" s="10"/>
    </row>
    <row r="3627" spans="1:7" x14ac:dyDescent="0.45">
      <c r="A3627" s="16">
        <v>6393</v>
      </c>
      <c r="B3627">
        <v>2</v>
      </c>
      <c r="C3627">
        <v>15989.34</v>
      </c>
      <c r="F3627" s="16"/>
      <c r="G3627" s="10"/>
    </row>
    <row r="3628" spans="1:7" x14ac:dyDescent="0.45">
      <c r="A3628" s="16">
        <v>6394</v>
      </c>
      <c r="B3628">
        <v>1</v>
      </c>
      <c r="C3628">
        <v>11113.65</v>
      </c>
      <c r="F3628" s="16"/>
      <c r="G3628" s="10"/>
    </row>
    <row r="3629" spans="1:7" x14ac:dyDescent="0.45">
      <c r="A3629" s="16">
        <v>6395</v>
      </c>
      <c r="B3629">
        <v>1</v>
      </c>
      <c r="C3629">
        <v>3368.42</v>
      </c>
      <c r="F3629" s="16"/>
      <c r="G3629" s="10"/>
    </row>
    <row r="3630" spans="1:7" x14ac:dyDescent="0.45">
      <c r="A3630" s="16">
        <v>6396</v>
      </c>
      <c r="B3630">
        <v>2</v>
      </c>
      <c r="C3630">
        <v>8909.69</v>
      </c>
      <c r="F3630" s="16"/>
      <c r="G3630" s="10"/>
    </row>
    <row r="3631" spans="1:7" x14ac:dyDescent="0.45">
      <c r="A3631" s="16">
        <v>6397</v>
      </c>
      <c r="B3631">
        <v>2</v>
      </c>
      <c r="C3631">
        <v>8012.74</v>
      </c>
      <c r="F3631" s="16"/>
      <c r="G3631" s="10"/>
    </row>
    <row r="3632" spans="1:7" x14ac:dyDescent="0.45">
      <c r="A3632" s="16">
        <v>6398</v>
      </c>
      <c r="B3632">
        <v>2</v>
      </c>
      <c r="C3632">
        <v>8800.33</v>
      </c>
      <c r="F3632" s="16"/>
      <c r="G3632" s="10"/>
    </row>
    <row r="3633" spans="1:7" x14ac:dyDescent="0.45">
      <c r="A3633" s="16">
        <v>6401</v>
      </c>
      <c r="B3633">
        <v>2</v>
      </c>
      <c r="C3633">
        <v>13335.94</v>
      </c>
      <c r="F3633" s="16"/>
      <c r="G3633" s="10"/>
    </row>
    <row r="3634" spans="1:7" x14ac:dyDescent="0.45">
      <c r="A3634" s="16">
        <v>6402</v>
      </c>
      <c r="B3634">
        <v>2</v>
      </c>
      <c r="C3634">
        <v>12683.31</v>
      </c>
      <c r="F3634" s="16"/>
      <c r="G3634" s="10"/>
    </row>
    <row r="3635" spans="1:7" x14ac:dyDescent="0.45">
      <c r="A3635" s="16">
        <v>6403</v>
      </c>
      <c r="B3635">
        <v>1</v>
      </c>
      <c r="C3635">
        <v>6706.12</v>
      </c>
      <c r="F3635" s="16"/>
      <c r="G3635" s="10"/>
    </row>
    <row r="3636" spans="1:7" x14ac:dyDescent="0.45">
      <c r="A3636" s="16">
        <v>6404</v>
      </c>
      <c r="B3636">
        <v>1</v>
      </c>
      <c r="C3636">
        <v>2125.1999999999998</v>
      </c>
      <c r="F3636" s="16"/>
      <c r="G3636" s="10"/>
    </row>
    <row r="3637" spans="1:7" x14ac:dyDescent="0.45">
      <c r="A3637" s="16">
        <v>6406</v>
      </c>
      <c r="B3637">
        <v>1</v>
      </c>
      <c r="C3637">
        <v>209.62</v>
      </c>
      <c r="F3637" s="16"/>
      <c r="G3637" s="10"/>
    </row>
    <row r="3638" spans="1:7" x14ac:dyDescent="0.45">
      <c r="A3638" s="16">
        <v>6408</v>
      </c>
      <c r="B3638">
        <v>3</v>
      </c>
      <c r="C3638">
        <v>19738.669999999998</v>
      </c>
      <c r="F3638" s="16"/>
      <c r="G3638" s="10"/>
    </row>
    <row r="3639" spans="1:7" x14ac:dyDescent="0.45">
      <c r="A3639" s="16">
        <v>6409</v>
      </c>
      <c r="B3639">
        <v>3</v>
      </c>
      <c r="C3639">
        <v>5941.75</v>
      </c>
      <c r="F3639" s="16"/>
      <c r="G3639" s="10"/>
    </row>
    <row r="3640" spans="1:7" x14ac:dyDescent="0.45">
      <c r="A3640" s="16">
        <v>6410</v>
      </c>
      <c r="B3640">
        <v>1</v>
      </c>
      <c r="C3640">
        <v>467.94</v>
      </c>
      <c r="F3640" s="16"/>
      <c r="G3640" s="10"/>
    </row>
    <row r="3641" spans="1:7" x14ac:dyDescent="0.45">
      <c r="A3641" s="16">
        <v>6411</v>
      </c>
      <c r="B3641">
        <v>2</v>
      </c>
      <c r="C3641">
        <v>16490.419999999998</v>
      </c>
      <c r="F3641" s="16"/>
      <c r="G3641" s="10"/>
    </row>
    <row r="3642" spans="1:7" x14ac:dyDescent="0.45">
      <c r="A3642" s="16">
        <v>6413</v>
      </c>
      <c r="B3642">
        <v>2</v>
      </c>
      <c r="C3642">
        <v>23253.279999999999</v>
      </c>
      <c r="F3642" s="16"/>
      <c r="G3642" s="10"/>
    </row>
    <row r="3643" spans="1:7" x14ac:dyDescent="0.45">
      <c r="A3643" s="16">
        <v>6415</v>
      </c>
      <c r="B3643">
        <v>3</v>
      </c>
      <c r="C3643">
        <v>13064.51</v>
      </c>
      <c r="F3643" s="16"/>
      <c r="G3643" s="10"/>
    </row>
    <row r="3644" spans="1:7" x14ac:dyDescent="0.45">
      <c r="A3644" s="16">
        <v>6416</v>
      </c>
      <c r="B3644">
        <v>1</v>
      </c>
      <c r="C3644">
        <v>4095.72</v>
      </c>
      <c r="F3644" s="16"/>
      <c r="G3644" s="10"/>
    </row>
    <row r="3645" spans="1:7" x14ac:dyDescent="0.45">
      <c r="A3645" s="16">
        <v>6417</v>
      </c>
      <c r="B3645">
        <v>1</v>
      </c>
      <c r="C3645">
        <v>5594.61</v>
      </c>
      <c r="F3645" s="16"/>
      <c r="G3645" s="10"/>
    </row>
    <row r="3646" spans="1:7" x14ac:dyDescent="0.45">
      <c r="A3646" s="16">
        <v>6419</v>
      </c>
      <c r="B3646">
        <v>1</v>
      </c>
      <c r="C3646">
        <v>10603.08</v>
      </c>
      <c r="F3646" s="16"/>
      <c r="G3646" s="10"/>
    </row>
    <row r="3647" spans="1:7" x14ac:dyDescent="0.45">
      <c r="A3647" s="16">
        <v>6420</v>
      </c>
      <c r="B3647">
        <v>1</v>
      </c>
      <c r="C3647">
        <v>9236.26</v>
      </c>
      <c r="F3647" s="16"/>
      <c r="G3647" s="10"/>
    </row>
    <row r="3648" spans="1:7" x14ac:dyDescent="0.45">
      <c r="A3648" s="16">
        <v>6423</v>
      </c>
      <c r="B3648">
        <v>3</v>
      </c>
      <c r="C3648">
        <v>19593.54</v>
      </c>
      <c r="F3648" s="16"/>
      <c r="G3648" s="10"/>
    </row>
    <row r="3649" spans="1:7" x14ac:dyDescent="0.45">
      <c r="A3649" s="16">
        <v>6424</v>
      </c>
      <c r="B3649">
        <v>2</v>
      </c>
      <c r="C3649">
        <v>24777.45</v>
      </c>
      <c r="F3649" s="16"/>
      <c r="G3649" s="10"/>
    </row>
    <row r="3650" spans="1:7" x14ac:dyDescent="0.45">
      <c r="A3650" s="16">
        <v>6425</v>
      </c>
      <c r="B3650">
        <v>1</v>
      </c>
      <c r="C3650">
        <v>2779.48</v>
      </c>
      <c r="F3650" s="16"/>
      <c r="G3650" s="10"/>
    </row>
    <row r="3651" spans="1:7" x14ac:dyDescent="0.45">
      <c r="A3651" s="16">
        <v>6427</v>
      </c>
      <c r="B3651">
        <v>1</v>
      </c>
      <c r="C3651">
        <v>5808.68</v>
      </c>
      <c r="F3651" s="16"/>
      <c r="G3651" s="10"/>
    </row>
    <row r="3652" spans="1:7" x14ac:dyDescent="0.45">
      <c r="A3652" s="16">
        <v>6428</v>
      </c>
      <c r="B3652">
        <v>1</v>
      </c>
      <c r="C3652">
        <v>3838.38</v>
      </c>
      <c r="F3652" s="16"/>
      <c r="G3652" s="10"/>
    </row>
    <row r="3653" spans="1:7" x14ac:dyDescent="0.45">
      <c r="A3653" s="16">
        <v>6429</v>
      </c>
      <c r="B3653">
        <v>1</v>
      </c>
      <c r="C3653">
        <v>1674.27</v>
      </c>
      <c r="F3653" s="16"/>
      <c r="G3653" s="10"/>
    </row>
    <row r="3654" spans="1:7" x14ac:dyDescent="0.45">
      <c r="A3654" s="16">
        <v>6430</v>
      </c>
      <c r="B3654">
        <v>2</v>
      </c>
      <c r="C3654">
        <v>29320.27</v>
      </c>
      <c r="F3654" s="16"/>
      <c r="G3654" s="10"/>
    </row>
    <row r="3655" spans="1:7" x14ac:dyDescent="0.45">
      <c r="A3655" s="16">
        <v>6432</v>
      </c>
      <c r="B3655">
        <v>2</v>
      </c>
      <c r="C3655">
        <v>16605.59</v>
      </c>
      <c r="F3655" s="16"/>
      <c r="G3655" s="10"/>
    </row>
    <row r="3656" spans="1:7" x14ac:dyDescent="0.45">
      <c r="A3656" s="16">
        <v>6433</v>
      </c>
      <c r="B3656">
        <v>2</v>
      </c>
      <c r="C3656">
        <v>7647.86</v>
      </c>
      <c r="F3656" s="16"/>
      <c r="G3656" s="10"/>
    </row>
    <row r="3657" spans="1:7" x14ac:dyDescent="0.45">
      <c r="A3657" s="16">
        <v>6434</v>
      </c>
      <c r="B3657">
        <v>1</v>
      </c>
      <c r="C3657">
        <v>3138.86</v>
      </c>
      <c r="F3657" s="16"/>
      <c r="G3657" s="10"/>
    </row>
    <row r="3658" spans="1:7" x14ac:dyDescent="0.45">
      <c r="A3658" s="16">
        <v>6435</v>
      </c>
      <c r="B3658">
        <v>3</v>
      </c>
      <c r="C3658">
        <v>14973.4</v>
      </c>
      <c r="F3658" s="16"/>
      <c r="G3658" s="10"/>
    </row>
    <row r="3659" spans="1:7" x14ac:dyDescent="0.45">
      <c r="A3659" s="16">
        <v>6439</v>
      </c>
      <c r="B3659">
        <v>2</v>
      </c>
      <c r="C3659">
        <v>9733.64</v>
      </c>
      <c r="F3659" s="16"/>
      <c r="G3659" s="10"/>
    </row>
    <row r="3660" spans="1:7" x14ac:dyDescent="0.45">
      <c r="A3660" s="16">
        <v>6442</v>
      </c>
      <c r="B3660">
        <v>3</v>
      </c>
      <c r="C3660">
        <v>32563.8</v>
      </c>
      <c r="F3660" s="16"/>
      <c r="G3660" s="10"/>
    </row>
    <row r="3661" spans="1:7" x14ac:dyDescent="0.45">
      <c r="A3661" s="16">
        <v>6443</v>
      </c>
      <c r="B3661">
        <v>2</v>
      </c>
      <c r="C3661">
        <v>20799.61</v>
      </c>
      <c r="F3661" s="16"/>
      <c r="G3661" s="10"/>
    </row>
    <row r="3662" spans="1:7" x14ac:dyDescent="0.45">
      <c r="A3662" s="16">
        <v>6445</v>
      </c>
      <c r="B3662">
        <v>3</v>
      </c>
      <c r="C3662">
        <v>26520.1</v>
      </c>
      <c r="F3662" s="16"/>
      <c r="G3662" s="10"/>
    </row>
    <row r="3663" spans="1:7" x14ac:dyDescent="0.45">
      <c r="A3663" s="16">
        <v>6447</v>
      </c>
      <c r="B3663">
        <v>1</v>
      </c>
      <c r="C3663">
        <v>13685.94</v>
      </c>
      <c r="F3663" s="16"/>
      <c r="G3663" s="10"/>
    </row>
    <row r="3664" spans="1:7" x14ac:dyDescent="0.45">
      <c r="A3664" s="16">
        <v>6448</v>
      </c>
      <c r="B3664">
        <v>2</v>
      </c>
      <c r="C3664">
        <v>7597.53</v>
      </c>
      <c r="F3664" s="16"/>
      <c r="G3664" s="10"/>
    </row>
    <row r="3665" spans="1:7" x14ac:dyDescent="0.45">
      <c r="A3665" s="16">
        <v>6449</v>
      </c>
      <c r="B3665">
        <v>1</v>
      </c>
      <c r="C3665">
        <v>6727.42</v>
      </c>
      <c r="F3665" s="16"/>
      <c r="G3665" s="10"/>
    </row>
    <row r="3666" spans="1:7" x14ac:dyDescent="0.45">
      <c r="A3666" s="16">
        <v>6450</v>
      </c>
      <c r="B3666">
        <v>3</v>
      </c>
      <c r="C3666">
        <v>22159.51</v>
      </c>
      <c r="F3666" s="16"/>
      <c r="G3666" s="10"/>
    </row>
    <row r="3667" spans="1:7" x14ac:dyDescent="0.45">
      <c r="A3667" s="16">
        <v>6451</v>
      </c>
      <c r="B3667">
        <v>1</v>
      </c>
      <c r="C3667">
        <v>5760.2</v>
      </c>
      <c r="F3667" s="16"/>
      <c r="G3667" s="10"/>
    </row>
    <row r="3668" spans="1:7" x14ac:dyDescent="0.45">
      <c r="A3668" s="16">
        <v>6452</v>
      </c>
      <c r="B3668">
        <v>1</v>
      </c>
      <c r="C3668">
        <v>2626.33</v>
      </c>
      <c r="F3668" s="16"/>
      <c r="G3668" s="10"/>
    </row>
    <row r="3669" spans="1:7" x14ac:dyDescent="0.45">
      <c r="A3669" s="16">
        <v>6454</v>
      </c>
      <c r="B3669">
        <v>2</v>
      </c>
      <c r="C3669">
        <v>13417.76</v>
      </c>
      <c r="F3669" s="16"/>
      <c r="G3669" s="10"/>
    </row>
    <row r="3670" spans="1:7" x14ac:dyDescent="0.45">
      <c r="A3670" s="16">
        <v>6455</v>
      </c>
      <c r="B3670">
        <v>1</v>
      </c>
      <c r="C3670">
        <v>4248.3100000000004</v>
      </c>
      <c r="F3670" s="16"/>
      <c r="G3670" s="10"/>
    </row>
    <row r="3671" spans="1:7" x14ac:dyDescent="0.45">
      <c r="A3671" s="16">
        <v>6457</v>
      </c>
      <c r="B3671">
        <v>1</v>
      </c>
      <c r="C3671">
        <v>23671</v>
      </c>
      <c r="F3671" s="16"/>
      <c r="G3671" s="10"/>
    </row>
    <row r="3672" spans="1:7" x14ac:dyDescent="0.45">
      <c r="A3672" s="16">
        <v>6461</v>
      </c>
      <c r="B3672">
        <v>1</v>
      </c>
      <c r="C3672">
        <v>8352.15</v>
      </c>
      <c r="F3672" s="16"/>
      <c r="G3672" s="10"/>
    </row>
    <row r="3673" spans="1:7" x14ac:dyDescent="0.45">
      <c r="A3673" s="16">
        <v>6462</v>
      </c>
      <c r="B3673">
        <v>1</v>
      </c>
      <c r="C3673">
        <v>16247.32</v>
      </c>
      <c r="F3673" s="16"/>
      <c r="G3673" s="10"/>
    </row>
    <row r="3674" spans="1:7" x14ac:dyDescent="0.45">
      <c r="A3674" s="16">
        <v>6463</v>
      </c>
      <c r="B3674">
        <v>5</v>
      </c>
      <c r="C3674">
        <v>26475.47</v>
      </c>
      <c r="F3674" s="16"/>
      <c r="G3674" s="10"/>
    </row>
    <row r="3675" spans="1:7" x14ac:dyDescent="0.45">
      <c r="A3675" s="16">
        <v>6467</v>
      </c>
      <c r="B3675">
        <v>1</v>
      </c>
      <c r="C3675">
        <v>6121.38</v>
      </c>
      <c r="F3675" s="16"/>
      <c r="G3675" s="10"/>
    </row>
    <row r="3676" spans="1:7" x14ac:dyDescent="0.45">
      <c r="A3676" s="16">
        <v>6468</v>
      </c>
      <c r="B3676">
        <v>2</v>
      </c>
      <c r="C3676">
        <v>1775.31</v>
      </c>
      <c r="F3676" s="16"/>
      <c r="G3676" s="10"/>
    </row>
    <row r="3677" spans="1:7" x14ac:dyDescent="0.45">
      <c r="A3677" s="16">
        <v>6469</v>
      </c>
      <c r="B3677">
        <v>1</v>
      </c>
      <c r="C3677">
        <v>1896.12</v>
      </c>
      <c r="F3677" s="16"/>
      <c r="G3677" s="10"/>
    </row>
    <row r="3678" spans="1:7" x14ac:dyDescent="0.45">
      <c r="A3678" s="16">
        <v>6470</v>
      </c>
      <c r="B3678">
        <v>1</v>
      </c>
      <c r="C3678">
        <v>7656.84</v>
      </c>
      <c r="F3678" s="16"/>
      <c r="G3678" s="10"/>
    </row>
    <row r="3679" spans="1:7" x14ac:dyDescent="0.45">
      <c r="A3679" s="16">
        <v>6471</v>
      </c>
      <c r="B3679">
        <v>1</v>
      </c>
      <c r="C3679">
        <v>2360.98</v>
      </c>
      <c r="F3679" s="16"/>
      <c r="G3679" s="10"/>
    </row>
    <row r="3680" spans="1:7" x14ac:dyDescent="0.45">
      <c r="A3680" s="16">
        <v>6472</v>
      </c>
      <c r="B3680">
        <v>1</v>
      </c>
      <c r="C3680">
        <v>282.64</v>
      </c>
      <c r="F3680" s="16"/>
      <c r="G3680" s="10"/>
    </row>
    <row r="3681" spans="1:7" x14ac:dyDescent="0.45">
      <c r="A3681" s="16">
        <v>6475</v>
      </c>
      <c r="B3681">
        <v>1</v>
      </c>
      <c r="C3681">
        <v>7448.15</v>
      </c>
      <c r="F3681" s="16"/>
      <c r="G3681" s="10"/>
    </row>
    <row r="3682" spans="1:7" x14ac:dyDescent="0.45">
      <c r="A3682" s="16">
        <v>6476</v>
      </c>
      <c r="B3682">
        <v>2</v>
      </c>
      <c r="C3682">
        <v>16108.55</v>
      </c>
      <c r="F3682" s="16"/>
      <c r="G3682" s="10"/>
    </row>
    <row r="3683" spans="1:7" x14ac:dyDescent="0.45">
      <c r="A3683" s="16">
        <v>6480</v>
      </c>
      <c r="B3683">
        <v>1</v>
      </c>
      <c r="C3683">
        <v>3130.55</v>
      </c>
      <c r="F3683" s="16"/>
      <c r="G3683" s="10"/>
    </row>
    <row r="3684" spans="1:7" x14ac:dyDescent="0.45">
      <c r="A3684" s="16">
        <v>6481</v>
      </c>
      <c r="B3684">
        <v>2</v>
      </c>
      <c r="C3684">
        <v>10642.84</v>
      </c>
      <c r="F3684" s="16"/>
      <c r="G3684" s="10"/>
    </row>
    <row r="3685" spans="1:7" x14ac:dyDescent="0.45">
      <c r="A3685" s="16">
        <v>6482</v>
      </c>
      <c r="B3685">
        <v>1</v>
      </c>
      <c r="C3685">
        <v>2797.1</v>
      </c>
      <c r="F3685" s="16"/>
      <c r="G3685" s="10"/>
    </row>
    <row r="3686" spans="1:7" x14ac:dyDescent="0.45">
      <c r="A3686" s="16">
        <v>6484</v>
      </c>
      <c r="B3686">
        <v>1</v>
      </c>
      <c r="C3686">
        <v>5425.32</v>
      </c>
      <c r="F3686" s="16"/>
      <c r="G3686" s="10"/>
    </row>
    <row r="3687" spans="1:7" x14ac:dyDescent="0.45">
      <c r="A3687" s="16">
        <v>6485</v>
      </c>
      <c r="B3687">
        <v>1</v>
      </c>
      <c r="C3687">
        <v>3950.64</v>
      </c>
      <c r="F3687" s="16"/>
      <c r="G3687" s="10"/>
    </row>
    <row r="3688" spans="1:7" x14ac:dyDescent="0.45">
      <c r="A3688" s="16">
        <v>6486</v>
      </c>
      <c r="B3688">
        <v>2</v>
      </c>
      <c r="C3688">
        <v>2338.77</v>
      </c>
      <c r="F3688" s="16"/>
      <c r="G3688" s="10"/>
    </row>
    <row r="3689" spans="1:7" x14ac:dyDescent="0.45">
      <c r="A3689" s="16">
        <v>6487</v>
      </c>
      <c r="B3689">
        <v>1</v>
      </c>
      <c r="C3689">
        <v>3408.49</v>
      </c>
      <c r="F3689" s="16"/>
      <c r="G3689" s="10"/>
    </row>
    <row r="3690" spans="1:7" x14ac:dyDescent="0.45">
      <c r="A3690" s="16">
        <v>6488</v>
      </c>
      <c r="B3690">
        <v>1</v>
      </c>
      <c r="C3690">
        <v>6135</v>
      </c>
      <c r="F3690" s="16"/>
      <c r="G3690" s="10"/>
    </row>
    <row r="3691" spans="1:7" x14ac:dyDescent="0.45">
      <c r="A3691" s="16">
        <v>6490</v>
      </c>
      <c r="B3691">
        <v>3</v>
      </c>
      <c r="C3691">
        <v>12934.37</v>
      </c>
      <c r="F3691" s="16"/>
      <c r="G3691" s="10"/>
    </row>
    <row r="3692" spans="1:7" x14ac:dyDescent="0.45">
      <c r="A3692" s="16">
        <v>6491</v>
      </c>
      <c r="B3692">
        <v>1</v>
      </c>
      <c r="C3692">
        <v>6309.16</v>
      </c>
      <c r="F3692" s="16"/>
      <c r="G3692" s="10"/>
    </row>
    <row r="3693" spans="1:7" x14ac:dyDescent="0.45">
      <c r="A3693" s="16">
        <v>6492</v>
      </c>
      <c r="B3693">
        <v>3</v>
      </c>
      <c r="C3693">
        <v>39752.76</v>
      </c>
      <c r="F3693" s="16"/>
      <c r="G3693" s="10"/>
    </row>
    <row r="3694" spans="1:7" x14ac:dyDescent="0.45">
      <c r="A3694" s="16">
        <v>6493</v>
      </c>
      <c r="B3694">
        <v>1</v>
      </c>
      <c r="C3694">
        <v>925.52</v>
      </c>
      <c r="F3694" s="16"/>
      <c r="G3694" s="10"/>
    </row>
    <row r="3695" spans="1:7" x14ac:dyDescent="0.45">
      <c r="A3695" s="16">
        <v>6494</v>
      </c>
      <c r="B3695">
        <v>2</v>
      </c>
      <c r="C3695">
        <v>23109.64</v>
      </c>
      <c r="F3695" s="16"/>
      <c r="G3695" s="10"/>
    </row>
    <row r="3696" spans="1:7" x14ac:dyDescent="0.45">
      <c r="A3696" s="16">
        <v>6495</v>
      </c>
      <c r="B3696">
        <v>2</v>
      </c>
      <c r="C3696">
        <v>15404.76</v>
      </c>
      <c r="F3696" s="16"/>
      <c r="G3696" s="10"/>
    </row>
    <row r="3697" spans="1:7" x14ac:dyDescent="0.45">
      <c r="A3697" s="16">
        <v>6497</v>
      </c>
      <c r="B3697">
        <v>2</v>
      </c>
      <c r="C3697">
        <v>6935.3</v>
      </c>
      <c r="F3697" s="16"/>
      <c r="G3697" s="10"/>
    </row>
    <row r="3698" spans="1:7" x14ac:dyDescent="0.45">
      <c r="A3698" s="16">
        <v>6498</v>
      </c>
      <c r="B3698">
        <v>1</v>
      </c>
      <c r="C3698">
        <v>6281.96</v>
      </c>
      <c r="F3698" s="16"/>
      <c r="G3698" s="10"/>
    </row>
    <row r="3699" spans="1:7" x14ac:dyDescent="0.45">
      <c r="A3699" s="16">
        <v>6499</v>
      </c>
      <c r="B3699">
        <v>2</v>
      </c>
      <c r="C3699">
        <v>28372.639999999999</v>
      </c>
      <c r="F3699" s="16"/>
      <c r="G3699" s="10"/>
    </row>
    <row r="3700" spans="1:7" x14ac:dyDescent="0.45">
      <c r="A3700" s="16">
        <v>6501</v>
      </c>
      <c r="B3700">
        <v>1</v>
      </c>
      <c r="C3700">
        <v>7985.58</v>
      </c>
      <c r="F3700" s="16"/>
      <c r="G3700" s="10"/>
    </row>
    <row r="3701" spans="1:7" x14ac:dyDescent="0.45">
      <c r="A3701" s="16">
        <v>6505</v>
      </c>
      <c r="B3701">
        <v>1</v>
      </c>
      <c r="C3701">
        <v>11730.9</v>
      </c>
      <c r="F3701" s="16"/>
      <c r="G3701" s="10"/>
    </row>
    <row r="3702" spans="1:7" x14ac:dyDescent="0.45">
      <c r="A3702" s="16">
        <v>6506</v>
      </c>
      <c r="B3702">
        <v>1</v>
      </c>
      <c r="C3702">
        <v>4702.22</v>
      </c>
      <c r="F3702" s="16"/>
      <c r="G3702" s="10"/>
    </row>
    <row r="3703" spans="1:7" x14ac:dyDescent="0.45">
      <c r="A3703" s="16">
        <v>6507</v>
      </c>
      <c r="B3703">
        <v>1</v>
      </c>
      <c r="C3703">
        <v>6490.78</v>
      </c>
      <c r="F3703" s="16"/>
      <c r="G3703" s="10"/>
    </row>
    <row r="3704" spans="1:7" x14ac:dyDescent="0.45">
      <c r="A3704" s="16">
        <v>6509</v>
      </c>
      <c r="B3704">
        <v>1</v>
      </c>
      <c r="C3704">
        <v>4166.7</v>
      </c>
      <c r="F3704" s="16"/>
      <c r="G3704" s="10"/>
    </row>
    <row r="3705" spans="1:7" x14ac:dyDescent="0.45">
      <c r="A3705" s="16">
        <v>6510</v>
      </c>
      <c r="B3705">
        <v>2</v>
      </c>
      <c r="C3705">
        <v>20698.8</v>
      </c>
      <c r="F3705" s="16"/>
      <c r="G3705" s="10"/>
    </row>
    <row r="3706" spans="1:7" x14ac:dyDescent="0.45">
      <c r="A3706" s="16">
        <v>6515</v>
      </c>
      <c r="B3706">
        <v>2</v>
      </c>
      <c r="C3706">
        <v>2728.26</v>
      </c>
      <c r="F3706" s="16"/>
      <c r="G3706" s="10"/>
    </row>
    <row r="3707" spans="1:7" x14ac:dyDescent="0.45">
      <c r="A3707" s="16">
        <v>6517</v>
      </c>
      <c r="B3707">
        <v>1</v>
      </c>
      <c r="C3707">
        <v>22093.75</v>
      </c>
      <c r="F3707" s="16"/>
      <c r="G3707" s="10"/>
    </row>
    <row r="3708" spans="1:7" x14ac:dyDescent="0.45">
      <c r="A3708" s="16">
        <v>6518</v>
      </c>
      <c r="B3708">
        <v>1</v>
      </c>
      <c r="C3708">
        <v>8882.1</v>
      </c>
      <c r="F3708" s="16"/>
      <c r="G3708" s="10"/>
    </row>
    <row r="3709" spans="1:7" x14ac:dyDescent="0.45">
      <c r="A3709" s="16">
        <v>6519</v>
      </c>
      <c r="B3709">
        <v>1</v>
      </c>
      <c r="C3709">
        <v>9538.2900000000009</v>
      </c>
      <c r="F3709" s="16"/>
      <c r="G3709" s="10"/>
    </row>
    <row r="3710" spans="1:7" x14ac:dyDescent="0.45">
      <c r="A3710" s="16">
        <v>6520</v>
      </c>
      <c r="B3710">
        <v>3</v>
      </c>
      <c r="C3710">
        <v>29566.78</v>
      </c>
      <c r="F3710" s="16"/>
      <c r="G3710" s="10"/>
    </row>
    <row r="3711" spans="1:7" x14ac:dyDescent="0.45">
      <c r="A3711" s="16">
        <v>6521</v>
      </c>
      <c r="B3711">
        <v>1</v>
      </c>
      <c r="C3711">
        <v>4092.39</v>
      </c>
      <c r="F3711" s="16"/>
      <c r="G3711" s="10"/>
    </row>
    <row r="3712" spans="1:7" x14ac:dyDescent="0.45">
      <c r="A3712" s="16">
        <v>6522</v>
      </c>
      <c r="B3712">
        <v>1</v>
      </c>
      <c r="C3712">
        <v>1725.6</v>
      </c>
      <c r="F3712" s="16"/>
      <c r="G3712" s="10"/>
    </row>
    <row r="3713" spans="1:7" x14ac:dyDescent="0.45">
      <c r="A3713" s="16">
        <v>6523</v>
      </c>
      <c r="B3713">
        <v>1</v>
      </c>
      <c r="C3713">
        <v>10348.9</v>
      </c>
      <c r="F3713" s="16"/>
      <c r="G3713" s="10"/>
    </row>
    <row r="3714" spans="1:7" x14ac:dyDescent="0.45">
      <c r="A3714" s="16">
        <v>6525</v>
      </c>
      <c r="B3714">
        <v>1</v>
      </c>
      <c r="C3714">
        <v>15171.24</v>
      </c>
      <c r="F3714" s="16"/>
      <c r="G3714" s="10"/>
    </row>
    <row r="3715" spans="1:7" x14ac:dyDescent="0.45">
      <c r="A3715" s="16">
        <v>6526</v>
      </c>
      <c r="B3715">
        <v>1</v>
      </c>
      <c r="C3715">
        <v>6642.76</v>
      </c>
      <c r="F3715" s="16"/>
      <c r="G3715" s="10"/>
    </row>
    <row r="3716" spans="1:7" x14ac:dyDescent="0.45">
      <c r="A3716" s="16">
        <v>6529</v>
      </c>
      <c r="B3716">
        <v>1</v>
      </c>
      <c r="C3716">
        <v>1290.6199999999999</v>
      </c>
      <c r="F3716" s="16"/>
      <c r="G3716" s="10"/>
    </row>
    <row r="3717" spans="1:7" x14ac:dyDescent="0.45">
      <c r="A3717" s="16">
        <v>6530</v>
      </c>
      <c r="B3717">
        <v>1</v>
      </c>
      <c r="C3717">
        <v>1533.81</v>
      </c>
      <c r="F3717" s="16"/>
      <c r="G3717" s="10"/>
    </row>
    <row r="3718" spans="1:7" x14ac:dyDescent="0.45">
      <c r="A3718" s="16">
        <v>6531</v>
      </c>
      <c r="B3718">
        <v>1</v>
      </c>
      <c r="C3718">
        <v>2580.56</v>
      </c>
      <c r="F3718" s="16"/>
      <c r="G3718" s="10"/>
    </row>
    <row r="3719" spans="1:7" x14ac:dyDescent="0.45">
      <c r="A3719" s="16">
        <v>6533</v>
      </c>
      <c r="B3719">
        <v>1</v>
      </c>
      <c r="C3719">
        <v>1888.13</v>
      </c>
      <c r="F3719" s="16"/>
      <c r="G3719" s="10"/>
    </row>
    <row r="3720" spans="1:7" x14ac:dyDescent="0.45">
      <c r="A3720" s="16">
        <v>6534</v>
      </c>
      <c r="B3720">
        <v>2</v>
      </c>
      <c r="C3720">
        <v>8989.68</v>
      </c>
      <c r="F3720" s="16"/>
      <c r="G3720" s="10"/>
    </row>
    <row r="3721" spans="1:7" x14ac:dyDescent="0.45">
      <c r="A3721" s="16">
        <v>6535</v>
      </c>
      <c r="B3721">
        <v>1</v>
      </c>
      <c r="C3721">
        <v>13624</v>
      </c>
      <c r="F3721" s="16"/>
      <c r="G3721" s="10"/>
    </row>
    <row r="3722" spans="1:7" x14ac:dyDescent="0.45">
      <c r="A3722" s="16">
        <v>6536</v>
      </c>
      <c r="B3722">
        <v>1</v>
      </c>
      <c r="C3722">
        <v>7023.2</v>
      </c>
      <c r="F3722" s="16"/>
      <c r="G3722" s="10"/>
    </row>
    <row r="3723" spans="1:7" x14ac:dyDescent="0.45">
      <c r="A3723" s="16">
        <v>6538</v>
      </c>
      <c r="B3723">
        <v>1</v>
      </c>
      <c r="C3723">
        <v>2918.21</v>
      </c>
      <c r="F3723" s="16"/>
      <c r="G3723" s="10"/>
    </row>
    <row r="3724" spans="1:7" x14ac:dyDescent="0.45">
      <c r="A3724" s="16">
        <v>6539</v>
      </c>
      <c r="B3724">
        <v>5</v>
      </c>
      <c r="C3724">
        <v>24903.95</v>
      </c>
      <c r="F3724" s="16"/>
      <c r="G3724" s="10"/>
    </row>
    <row r="3725" spans="1:7" x14ac:dyDescent="0.45">
      <c r="A3725" s="16">
        <v>6540</v>
      </c>
      <c r="B3725">
        <v>2</v>
      </c>
      <c r="C3725">
        <v>19814.57</v>
      </c>
      <c r="F3725" s="16"/>
      <c r="G3725" s="10"/>
    </row>
    <row r="3726" spans="1:7" x14ac:dyDescent="0.45">
      <c r="A3726" s="16">
        <v>6541</v>
      </c>
      <c r="B3726">
        <v>1</v>
      </c>
      <c r="C3726">
        <v>8220.98</v>
      </c>
      <c r="F3726" s="16"/>
      <c r="G3726" s="10"/>
    </row>
    <row r="3727" spans="1:7" x14ac:dyDescent="0.45">
      <c r="A3727" s="16">
        <v>6542</v>
      </c>
      <c r="B3727">
        <v>1</v>
      </c>
      <c r="C3727">
        <v>555</v>
      </c>
      <c r="F3727" s="16"/>
      <c r="G3727" s="10"/>
    </row>
    <row r="3728" spans="1:7" x14ac:dyDescent="0.45">
      <c r="A3728" s="16">
        <v>6543</v>
      </c>
      <c r="B3728">
        <v>3</v>
      </c>
      <c r="C3728">
        <v>19918.39</v>
      </c>
      <c r="F3728" s="16"/>
      <c r="G3728" s="10"/>
    </row>
    <row r="3729" spans="1:7" x14ac:dyDescent="0.45">
      <c r="A3729" s="16">
        <v>6544</v>
      </c>
      <c r="B3729">
        <v>1</v>
      </c>
      <c r="C3729">
        <v>8052.82</v>
      </c>
      <c r="F3729" s="16"/>
      <c r="G3729" s="10"/>
    </row>
    <row r="3730" spans="1:7" x14ac:dyDescent="0.45">
      <c r="A3730" s="16">
        <v>6546</v>
      </c>
      <c r="B3730">
        <v>4</v>
      </c>
      <c r="C3730">
        <v>31477.93</v>
      </c>
      <c r="F3730" s="16"/>
      <c r="G3730" s="10"/>
    </row>
    <row r="3731" spans="1:7" x14ac:dyDescent="0.45">
      <c r="A3731" s="16">
        <v>6548</v>
      </c>
      <c r="B3731">
        <v>1</v>
      </c>
      <c r="C3731">
        <v>14647.8</v>
      </c>
      <c r="F3731" s="16"/>
      <c r="G3731" s="10"/>
    </row>
    <row r="3732" spans="1:7" x14ac:dyDescent="0.45">
      <c r="A3732" s="16">
        <v>6551</v>
      </c>
      <c r="B3732">
        <v>1</v>
      </c>
      <c r="C3732">
        <v>1323.35</v>
      </c>
      <c r="F3732" s="16"/>
      <c r="G3732" s="10"/>
    </row>
    <row r="3733" spans="1:7" x14ac:dyDescent="0.45">
      <c r="A3733" s="16">
        <v>6552</v>
      </c>
      <c r="B3733">
        <v>2</v>
      </c>
      <c r="C3733">
        <v>4388.58</v>
      </c>
      <c r="F3733" s="16"/>
      <c r="G3733" s="10"/>
    </row>
    <row r="3734" spans="1:7" x14ac:dyDescent="0.45">
      <c r="A3734" s="16">
        <v>6555</v>
      </c>
      <c r="B3734">
        <v>3</v>
      </c>
      <c r="C3734">
        <v>24409.58</v>
      </c>
      <c r="F3734" s="16"/>
      <c r="G3734" s="10"/>
    </row>
    <row r="3735" spans="1:7" x14ac:dyDescent="0.45">
      <c r="A3735" s="16">
        <v>6556</v>
      </c>
      <c r="B3735">
        <v>1</v>
      </c>
      <c r="C3735">
        <v>21784.1</v>
      </c>
      <c r="F3735" s="16"/>
      <c r="G3735" s="10"/>
    </row>
    <row r="3736" spans="1:7" x14ac:dyDescent="0.45">
      <c r="A3736" s="16">
        <v>6558</v>
      </c>
      <c r="B3736">
        <v>3</v>
      </c>
      <c r="C3736">
        <v>37416.11</v>
      </c>
      <c r="F3736" s="16"/>
      <c r="G3736" s="10"/>
    </row>
    <row r="3737" spans="1:7" x14ac:dyDescent="0.45">
      <c r="A3737" s="16">
        <v>6559</v>
      </c>
      <c r="B3737">
        <v>2</v>
      </c>
      <c r="C3737">
        <v>12411.33</v>
      </c>
      <c r="F3737" s="16"/>
      <c r="G3737" s="10"/>
    </row>
    <row r="3738" spans="1:7" x14ac:dyDescent="0.45">
      <c r="A3738" s="16">
        <v>6560</v>
      </c>
      <c r="B3738">
        <v>5</v>
      </c>
      <c r="C3738">
        <v>74030.87</v>
      </c>
      <c r="F3738" s="16"/>
      <c r="G3738" s="10"/>
    </row>
    <row r="3739" spans="1:7" x14ac:dyDescent="0.45">
      <c r="A3739" s="16">
        <v>6563</v>
      </c>
      <c r="B3739">
        <v>1</v>
      </c>
      <c r="C3739">
        <v>15277.35</v>
      </c>
      <c r="F3739" s="16"/>
      <c r="G3739" s="10"/>
    </row>
    <row r="3740" spans="1:7" x14ac:dyDescent="0.45">
      <c r="A3740" s="16">
        <v>6565</v>
      </c>
      <c r="B3740">
        <v>5</v>
      </c>
      <c r="C3740">
        <v>32873.78</v>
      </c>
      <c r="F3740" s="16"/>
      <c r="G3740" s="10"/>
    </row>
    <row r="3741" spans="1:7" x14ac:dyDescent="0.45">
      <c r="A3741" s="16">
        <v>6567</v>
      </c>
      <c r="B3741">
        <v>1</v>
      </c>
      <c r="C3741">
        <v>6977.2</v>
      </c>
      <c r="F3741" s="16"/>
      <c r="G3741" s="10"/>
    </row>
    <row r="3742" spans="1:7" x14ac:dyDescent="0.45">
      <c r="A3742" s="16">
        <v>6569</v>
      </c>
      <c r="B3742">
        <v>2</v>
      </c>
      <c r="C3742">
        <v>9482.7000000000007</v>
      </c>
      <c r="F3742" s="16"/>
      <c r="G3742" s="10"/>
    </row>
    <row r="3743" spans="1:7" x14ac:dyDescent="0.45">
      <c r="A3743" s="16">
        <v>6570</v>
      </c>
      <c r="B3743">
        <v>1</v>
      </c>
      <c r="C3743">
        <v>5047.6000000000004</v>
      </c>
      <c r="F3743" s="16"/>
      <c r="G3743" s="10"/>
    </row>
    <row r="3744" spans="1:7" x14ac:dyDescent="0.45">
      <c r="A3744" s="16">
        <v>6571</v>
      </c>
      <c r="B3744">
        <v>1</v>
      </c>
      <c r="C3744">
        <v>9910.15</v>
      </c>
      <c r="F3744" s="16"/>
      <c r="G3744" s="10"/>
    </row>
    <row r="3745" spans="1:7" x14ac:dyDescent="0.45">
      <c r="A3745" s="16">
        <v>6573</v>
      </c>
      <c r="B3745">
        <v>2</v>
      </c>
      <c r="C3745">
        <v>17254.98</v>
      </c>
      <c r="F3745" s="16"/>
      <c r="G3745" s="10"/>
    </row>
    <row r="3746" spans="1:7" x14ac:dyDescent="0.45">
      <c r="A3746" s="16">
        <v>6574</v>
      </c>
      <c r="B3746">
        <v>2</v>
      </c>
      <c r="C3746">
        <v>13333.76</v>
      </c>
      <c r="F3746" s="16"/>
      <c r="G3746" s="10"/>
    </row>
    <row r="3747" spans="1:7" x14ac:dyDescent="0.45">
      <c r="A3747" s="16">
        <v>6575</v>
      </c>
      <c r="B3747">
        <v>2</v>
      </c>
      <c r="C3747">
        <v>5903.21</v>
      </c>
      <c r="F3747" s="16"/>
      <c r="G3747" s="10"/>
    </row>
    <row r="3748" spans="1:7" x14ac:dyDescent="0.45">
      <c r="A3748" s="16">
        <v>6577</v>
      </c>
      <c r="B3748">
        <v>1</v>
      </c>
      <c r="C3748">
        <v>22559.45</v>
      </c>
      <c r="F3748" s="16"/>
      <c r="G3748" s="10"/>
    </row>
    <row r="3749" spans="1:7" x14ac:dyDescent="0.45">
      <c r="A3749" s="16">
        <v>6578</v>
      </c>
      <c r="B3749">
        <v>3</v>
      </c>
      <c r="C3749">
        <v>16382.58</v>
      </c>
      <c r="F3749" s="16"/>
      <c r="G3749" s="10"/>
    </row>
    <row r="3750" spans="1:7" x14ac:dyDescent="0.45">
      <c r="A3750" s="16">
        <v>6579</v>
      </c>
      <c r="B3750">
        <v>1</v>
      </c>
      <c r="C3750">
        <v>11992.17</v>
      </c>
      <c r="F3750" s="16"/>
      <c r="G3750" s="10"/>
    </row>
    <row r="3751" spans="1:7" x14ac:dyDescent="0.45">
      <c r="A3751" s="16">
        <v>6580</v>
      </c>
      <c r="B3751">
        <v>1</v>
      </c>
      <c r="C3751">
        <v>1648.8</v>
      </c>
      <c r="F3751" s="16"/>
      <c r="G3751" s="10"/>
    </row>
    <row r="3752" spans="1:7" x14ac:dyDescent="0.45">
      <c r="A3752" s="16">
        <v>6581</v>
      </c>
      <c r="B3752">
        <v>1</v>
      </c>
      <c r="C3752">
        <v>1556.94</v>
      </c>
      <c r="F3752" s="16"/>
      <c r="G3752" s="10"/>
    </row>
    <row r="3753" spans="1:7" x14ac:dyDescent="0.45">
      <c r="A3753" s="16">
        <v>6582</v>
      </c>
      <c r="B3753">
        <v>1</v>
      </c>
      <c r="C3753">
        <v>18699</v>
      </c>
      <c r="F3753" s="16"/>
      <c r="G3753" s="10"/>
    </row>
    <row r="3754" spans="1:7" x14ac:dyDescent="0.45">
      <c r="A3754" s="16">
        <v>6583</v>
      </c>
      <c r="B3754">
        <v>1</v>
      </c>
      <c r="C3754">
        <v>2307</v>
      </c>
      <c r="F3754" s="16"/>
      <c r="G3754" s="10"/>
    </row>
    <row r="3755" spans="1:7" x14ac:dyDescent="0.45">
      <c r="A3755" s="16">
        <v>6585</v>
      </c>
      <c r="B3755">
        <v>4</v>
      </c>
      <c r="C3755">
        <v>46150.11</v>
      </c>
      <c r="F3755" s="16"/>
      <c r="G3755" s="10"/>
    </row>
    <row r="3756" spans="1:7" x14ac:dyDescent="0.45">
      <c r="A3756" s="16">
        <v>6586</v>
      </c>
      <c r="B3756">
        <v>1</v>
      </c>
      <c r="C3756">
        <v>4583.6400000000003</v>
      </c>
      <c r="F3756" s="16"/>
      <c r="G3756" s="10"/>
    </row>
    <row r="3757" spans="1:7" x14ac:dyDescent="0.45">
      <c r="A3757" s="16">
        <v>6588</v>
      </c>
      <c r="B3757">
        <v>5</v>
      </c>
      <c r="C3757">
        <v>16318.65</v>
      </c>
      <c r="F3757" s="16"/>
      <c r="G3757" s="10"/>
    </row>
    <row r="3758" spans="1:7" x14ac:dyDescent="0.45">
      <c r="A3758" s="16">
        <v>6590</v>
      </c>
      <c r="B3758">
        <v>1</v>
      </c>
      <c r="C3758">
        <v>4453.13</v>
      </c>
      <c r="F3758" s="16"/>
      <c r="G3758" s="10"/>
    </row>
    <row r="3759" spans="1:7" x14ac:dyDescent="0.45">
      <c r="A3759" s="16">
        <v>6591</v>
      </c>
      <c r="B3759">
        <v>3</v>
      </c>
      <c r="C3759">
        <v>12220.08</v>
      </c>
      <c r="F3759" s="16"/>
      <c r="G3759" s="10"/>
    </row>
    <row r="3760" spans="1:7" x14ac:dyDescent="0.45">
      <c r="A3760" s="16">
        <v>6592</v>
      </c>
      <c r="B3760">
        <v>5</v>
      </c>
      <c r="C3760">
        <v>44132.56</v>
      </c>
      <c r="F3760" s="16"/>
      <c r="G3760" s="10"/>
    </row>
    <row r="3761" spans="1:7" x14ac:dyDescent="0.45">
      <c r="A3761" s="16">
        <v>6593</v>
      </c>
      <c r="B3761">
        <v>1</v>
      </c>
      <c r="C3761">
        <v>12366</v>
      </c>
      <c r="F3761" s="16"/>
      <c r="G3761" s="10"/>
    </row>
    <row r="3762" spans="1:7" x14ac:dyDescent="0.45">
      <c r="A3762" s="16">
        <v>6594</v>
      </c>
      <c r="B3762">
        <v>3</v>
      </c>
      <c r="C3762">
        <v>25611.91</v>
      </c>
      <c r="F3762" s="16"/>
      <c r="G3762" s="10"/>
    </row>
    <row r="3763" spans="1:7" x14ac:dyDescent="0.45">
      <c r="A3763" s="16">
        <v>6596</v>
      </c>
      <c r="B3763">
        <v>2</v>
      </c>
      <c r="C3763">
        <v>17043.77</v>
      </c>
      <c r="F3763" s="16"/>
      <c r="G3763" s="10"/>
    </row>
    <row r="3764" spans="1:7" x14ac:dyDescent="0.45">
      <c r="A3764" s="16">
        <v>6599</v>
      </c>
      <c r="B3764">
        <v>4</v>
      </c>
      <c r="C3764">
        <v>19804.48</v>
      </c>
      <c r="F3764" s="16"/>
      <c r="G3764" s="10"/>
    </row>
    <row r="3765" spans="1:7" x14ac:dyDescent="0.45">
      <c r="A3765" s="16">
        <v>6600</v>
      </c>
      <c r="B3765">
        <v>2</v>
      </c>
      <c r="C3765">
        <v>22645.15</v>
      </c>
      <c r="F3765" s="16"/>
      <c r="G3765" s="10"/>
    </row>
    <row r="3766" spans="1:7" x14ac:dyDescent="0.45">
      <c r="A3766" s="16">
        <v>6602</v>
      </c>
      <c r="B3766">
        <v>1</v>
      </c>
      <c r="C3766">
        <v>11432.01</v>
      </c>
      <c r="F3766" s="16"/>
      <c r="G3766" s="10"/>
    </row>
    <row r="3767" spans="1:7" x14ac:dyDescent="0.45">
      <c r="A3767" s="16">
        <v>6603</v>
      </c>
      <c r="B3767">
        <v>1</v>
      </c>
      <c r="C3767">
        <v>6450.75</v>
      </c>
      <c r="F3767" s="16"/>
      <c r="G3767" s="10"/>
    </row>
    <row r="3768" spans="1:7" x14ac:dyDescent="0.45">
      <c r="A3768" s="16">
        <v>6604</v>
      </c>
      <c r="B3768">
        <v>2</v>
      </c>
      <c r="C3768">
        <v>3066.22</v>
      </c>
      <c r="F3768" s="16"/>
      <c r="G3768" s="10"/>
    </row>
    <row r="3769" spans="1:7" x14ac:dyDescent="0.45">
      <c r="A3769" s="16">
        <v>6606</v>
      </c>
      <c r="B3769">
        <v>3</v>
      </c>
      <c r="C3769">
        <v>9525.41</v>
      </c>
      <c r="F3769" s="16"/>
      <c r="G3769" s="10"/>
    </row>
    <row r="3770" spans="1:7" x14ac:dyDescent="0.45">
      <c r="A3770" s="16">
        <v>6607</v>
      </c>
      <c r="B3770">
        <v>3</v>
      </c>
      <c r="C3770">
        <v>17480.05</v>
      </c>
      <c r="F3770" s="16"/>
      <c r="G3770" s="10"/>
    </row>
    <row r="3771" spans="1:7" x14ac:dyDescent="0.45">
      <c r="A3771" s="16">
        <v>6608</v>
      </c>
      <c r="B3771">
        <v>1</v>
      </c>
      <c r="C3771">
        <v>1896.32</v>
      </c>
      <c r="F3771" s="16"/>
      <c r="G3771" s="10"/>
    </row>
    <row r="3772" spans="1:7" x14ac:dyDescent="0.45">
      <c r="A3772" s="16">
        <v>6609</v>
      </c>
      <c r="B3772">
        <v>1</v>
      </c>
      <c r="C3772">
        <v>8669.4</v>
      </c>
      <c r="F3772" s="16"/>
      <c r="G3772" s="10"/>
    </row>
    <row r="3773" spans="1:7" x14ac:dyDescent="0.45">
      <c r="A3773" s="16">
        <v>6611</v>
      </c>
      <c r="B3773">
        <v>3</v>
      </c>
      <c r="C3773">
        <v>26384.06</v>
      </c>
      <c r="F3773" s="16"/>
      <c r="G3773" s="10"/>
    </row>
    <row r="3774" spans="1:7" x14ac:dyDescent="0.45">
      <c r="A3774" s="16">
        <v>6614</v>
      </c>
      <c r="B3774">
        <v>1</v>
      </c>
      <c r="C3774">
        <v>4539.3</v>
      </c>
      <c r="F3774" s="16"/>
      <c r="G3774" s="10"/>
    </row>
    <row r="3775" spans="1:7" x14ac:dyDescent="0.45">
      <c r="A3775" s="16">
        <v>6615</v>
      </c>
      <c r="B3775">
        <v>2</v>
      </c>
      <c r="C3775">
        <v>2936.46</v>
      </c>
      <c r="F3775" s="16"/>
      <c r="G3775" s="10"/>
    </row>
    <row r="3776" spans="1:7" x14ac:dyDescent="0.45">
      <c r="A3776" s="16">
        <v>6616</v>
      </c>
      <c r="B3776">
        <v>2</v>
      </c>
      <c r="C3776">
        <v>32064.15</v>
      </c>
      <c r="F3776" s="16"/>
      <c r="G3776" s="10"/>
    </row>
    <row r="3777" spans="1:7" x14ac:dyDescent="0.45">
      <c r="A3777" s="16">
        <v>6618</v>
      </c>
      <c r="B3777">
        <v>3</v>
      </c>
      <c r="C3777">
        <v>6623.68</v>
      </c>
      <c r="F3777" s="16"/>
      <c r="G3777" s="10"/>
    </row>
    <row r="3778" spans="1:7" x14ac:dyDescent="0.45">
      <c r="A3778" s="16">
        <v>6619</v>
      </c>
      <c r="B3778">
        <v>3</v>
      </c>
      <c r="C3778">
        <v>14072.38</v>
      </c>
      <c r="F3778" s="16"/>
      <c r="G3778" s="10"/>
    </row>
    <row r="3779" spans="1:7" x14ac:dyDescent="0.45">
      <c r="A3779" s="16">
        <v>6621</v>
      </c>
      <c r="B3779">
        <v>1</v>
      </c>
      <c r="C3779">
        <v>23564.85</v>
      </c>
      <c r="F3779" s="16"/>
      <c r="G3779" s="10"/>
    </row>
    <row r="3780" spans="1:7" x14ac:dyDescent="0.45">
      <c r="A3780" s="16">
        <v>6622</v>
      </c>
      <c r="B3780">
        <v>4</v>
      </c>
      <c r="C3780">
        <v>26266.97</v>
      </c>
      <c r="F3780" s="16"/>
      <c r="G3780" s="10"/>
    </row>
    <row r="3781" spans="1:7" x14ac:dyDescent="0.45">
      <c r="A3781" s="16">
        <v>6624</v>
      </c>
      <c r="B3781">
        <v>3</v>
      </c>
      <c r="C3781">
        <v>28036.48</v>
      </c>
      <c r="F3781" s="16"/>
      <c r="G3781" s="10"/>
    </row>
    <row r="3782" spans="1:7" x14ac:dyDescent="0.45">
      <c r="A3782" s="16">
        <v>6625</v>
      </c>
      <c r="B3782">
        <v>1</v>
      </c>
      <c r="C3782">
        <v>9769.1</v>
      </c>
      <c r="F3782" s="16"/>
      <c r="G3782" s="10"/>
    </row>
    <row r="3783" spans="1:7" x14ac:dyDescent="0.45">
      <c r="A3783" s="16">
        <v>6626</v>
      </c>
      <c r="B3783">
        <v>3</v>
      </c>
      <c r="C3783">
        <v>44892.14</v>
      </c>
      <c r="F3783" s="16"/>
      <c r="G3783" s="10"/>
    </row>
    <row r="3784" spans="1:7" x14ac:dyDescent="0.45">
      <c r="A3784" s="16">
        <v>6628</v>
      </c>
      <c r="B3784">
        <v>1</v>
      </c>
      <c r="C3784">
        <v>7375.95</v>
      </c>
      <c r="F3784" s="16"/>
      <c r="G3784" s="10"/>
    </row>
    <row r="3785" spans="1:7" x14ac:dyDescent="0.45">
      <c r="A3785" s="16">
        <v>6629</v>
      </c>
      <c r="B3785">
        <v>1</v>
      </c>
      <c r="C3785">
        <v>9295.8799999999992</v>
      </c>
      <c r="F3785" s="16"/>
      <c r="G3785" s="10"/>
    </row>
    <row r="3786" spans="1:7" x14ac:dyDescent="0.45">
      <c r="A3786" s="16">
        <v>6630</v>
      </c>
      <c r="B3786">
        <v>1</v>
      </c>
      <c r="C3786">
        <v>422.1</v>
      </c>
      <c r="F3786" s="16"/>
      <c r="G3786" s="10"/>
    </row>
    <row r="3787" spans="1:7" x14ac:dyDescent="0.45">
      <c r="A3787" s="16">
        <v>6631</v>
      </c>
      <c r="B3787">
        <v>1</v>
      </c>
      <c r="C3787">
        <v>2543.16</v>
      </c>
      <c r="F3787" s="16"/>
      <c r="G3787" s="10"/>
    </row>
    <row r="3788" spans="1:7" x14ac:dyDescent="0.45">
      <c r="A3788" s="16">
        <v>6633</v>
      </c>
      <c r="B3788">
        <v>2</v>
      </c>
      <c r="C3788">
        <v>9972.68</v>
      </c>
      <c r="F3788" s="16"/>
      <c r="G3788" s="10"/>
    </row>
    <row r="3789" spans="1:7" x14ac:dyDescent="0.45">
      <c r="A3789" s="16">
        <v>6634</v>
      </c>
      <c r="B3789">
        <v>2</v>
      </c>
      <c r="C3789">
        <v>9862.1299999999992</v>
      </c>
      <c r="F3789" s="16"/>
      <c r="G3789" s="10"/>
    </row>
    <row r="3790" spans="1:7" x14ac:dyDescent="0.45">
      <c r="A3790" s="16">
        <v>6636</v>
      </c>
      <c r="B3790">
        <v>1</v>
      </c>
      <c r="C3790">
        <v>3072.38</v>
      </c>
      <c r="F3790" s="16"/>
      <c r="G3790" s="10"/>
    </row>
    <row r="3791" spans="1:7" x14ac:dyDescent="0.45">
      <c r="A3791" s="16">
        <v>6637</v>
      </c>
      <c r="B3791">
        <v>1</v>
      </c>
      <c r="C3791">
        <v>2631.9</v>
      </c>
      <c r="F3791" s="16"/>
      <c r="G3791" s="10"/>
    </row>
    <row r="3792" spans="1:7" x14ac:dyDescent="0.45">
      <c r="A3792" s="16">
        <v>6640</v>
      </c>
      <c r="B3792">
        <v>1</v>
      </c>
      <c r="C3792">
        <v>3665.26</v>
      </c>
      <c r="F3792" s="16"/>
      <c r="G3792" s="10"/>
    </row>
    <row r="3793" spans="1:7" x14ac:dyDescent="0.45">
      <c r="A3793" s="16">
        <v>6641</v>
      </c>
      <c r="B3793">
        <v>1</v>
      </c>
      <c r="C3793">
        <v>10073.129999999999</v>
      </c>
      <c r="F3793" s="16"/>
      <c r="G3793" s="10"/>
    </row>
    <row r="3794" spans="1:7" x14ac:dyDescent="0.45">
      <c r="A3794" s="16">
        <v>6643</v>
      </c>
      <c r="B3794">
        <v>1</v>
      </c>
      <c r="C3794">
        <v>4122.96</v>
      </c>
      <c r="F3794" s="16"/>
      <c r="G3794" s="10"/>
    </row>
    <row r="3795" spans="1:7" x14ac:dyDescent="0.45">
      <c r="A3795" s="16">
        <v>6644</v>
      </c>
      <c r="B3795">
        <v>3</v>
      </c>
      <c r="C3795">
        <v>13747.54</v>
      </c>
      <c r="F3795" s="16"/>
      <c r="G3795" s="10"/>
    </row>
    <row r="3796" spans="1:7" x14ac:dyDescent="0.45">
      <c r="A3796" s="16">
        <v>6645</v>
      </c>
      <c r="B3796">
        <v>2</v>
      </c>
      <c r="C3796">
        <v>21203.73</v>
      </c>
      <c r="F3796" s="16"/>
      <c r="G3796" s="10"/>
    </row>
    <row r="3797" spans="1:7" x14ac:dyDescent="0.45">
      <c r="A3797" s="16">
        <v>6646</v>
      </c>
      <c r="B3797">
        <v>1</v>
      </c>
      <c r="C3797">
        <v>16864</v>
      </c>
      <c r="F3797" s="16"/>
      <c r="G3797" s="10"/>
    </row>
    <row r="3798" spans="1:7" x14ac:dyDescent="0.45">
      <c r="A3798" s="16">
        <v>6647</v>
      </c>
      <c r="B3798">
        <v>1</v>
      </c>
      <c r="C3798">
        <v>3684.34</v>
      </c>
      <c r="F3798" s="16"/>
      <c r="G3798" s="10"/>
    </row>
    <row r="3799" spans="1:7" x14ac:dyDescent="0.45">
      <c r="A3799" s="16">
        <v>6648</v>
      </c>
      <c r="B3799">
        <v>1</v>
      </c>
      <c r="C3799">
        <v>2278.56</v>
      </c>
      <c r="F3799" s="16"/>
      <c r="G3799" s="10"/>
    </row>
    <row r="3800" spans="1:7" x14ac:dyDescent="0.45">
      <c r="A3800" s="16">
        <v>6649</v>
      </c>
      <c r="B3800">
        <v>2</v>
      </c>
      <c r="C3800">
        <v>19548.86</v>
      </c>
      <c r="F3800" s="16"/>
      <c r="G3800" s="10"/>
    </row>
    <row r="3801" spans="1:7" x14ac:dyDescent="0.45">
      <c r="A3801" s="16">
        <v>6650</v>
      </c>
      <c r="B3801">
        <v>1</v>
      </c>
      <c r="C3801">
        <v>7128.84</v>
      </c>
      <c r="F3801" s="16"/>
      <c r="G3801" s="10"/>
    </row>
    <row r="3802" spans="1:7" x14ac:dyDescent="0.45">
      <c r="A3802" s="16">
        <v>6651</v>
      </c>
      <c r="B3802">
        <v>1</v>
      </c>
      <c r="C3802">
        <v>8416.0400000000009</v>
      </c>
      <c r="F3802" s="16"/>
      <c r="G3802" s="10"/>
    </row>
    <row r="3803" spans="1:7" x14ac:dyDescent="0.45">
      <c r="A3803" s="16">
        <v>6655</v>
      </c>
      <c r="B3803">
        <v>1</v>
      </c>
      <c r="C3803">
        <v>4067.85</v>
      </c>
      <c r="F3803" s="16"/>
      <c r="G3803" s="10"/>
    </row>
    <row r="3804" spans="1:7" x14ac:dyDescent="0.45">
      <c r="A3804" s="16">
        <v>6656</v>
      </c>
      <c r="B3804">
        <v>1</v>
      </c>
      <c r="C3804">
        <v>10256.65</v>
      </c>
      <c r="F3804" s="16"/>
      <c r="G3804" s="10"/>
    </row>
    <row r="3805" spans="1:7" x14ac:dyDescent="0.45">
      <c r="A3805" s="16">
        <v>6658</v>
      </c>
      <c r="B3805">
        <v>1</v>
      </c>
      <c r="C3805">
        <v>14817.75</v>
      </c>
      <c r="F3805" s="16"/>
      <c r="G3805" s="10"/>
    </row>
    <row r="3806" spans="1:7" x14ac:dyDescent="0.45">
      <c r="A3806" s="16">
        <v>6660</v>
      </c>
      <c r="B3806">
        <v>4</v>
      </c>
      <c r="C3806">
        <v>41141.58</v>
      </c>
      <c r="F3806" s="16"/>
      <c r="G3806" s="10"/>
    </row>
    <row r="3807" spans="1:7" x14ac:dyDescent="0.45">
      <c r="A3807" s="16">
        <v>6661</v>
      </c>
      <c r="B3807">
        <v>1</v>
      </c>
      <c r="C3807">
        <v>688.98</v>
      </c>
      <c r="F3807" s="16"/>
      <c r="G3807" s="10"/>
    </row>
    <row r="3808" spans="1:7" x14ac:dyDescent="0.45">
      <c r="A3808" s="16">
        <v>6663</v>
      </c>
      <c r="B3808">
        <v>1</v>
      </c>
      <c r="C3808">
        <v>15873</v>
      </c>
      <c r="F3808" s="16"/>
      <c r="G3808" s="10"/>
    </row>
    <row r="3809" spans="1:7" x14ac:dyDescent="0.45">
      <c r="A3809" s="16">
        <v>6664</v>
      </c>
      <c r="B3809">
        <v>3</v>
      </c>
      <c r="C3809">
        <v>17963.849999999999</v>
      </c>
      <c r="F3809" s="16"/>
      <c r="G3809" s="10"/>
    </row>
    <row r="3810" spans="1:7" x14ac:dyDescent="0.45">
      <c r="A3810" s="16">
        <v>6666</v>
      </c>
      <c r="B3810">
        <v>1</v>
      </c>
      <c r="C3810">
        <v>3836.99</v>
      </c>
      <c r="F3810" s="16"/>
      <c r="G3810" s="10"/>
    </row>
    <row r="3811" spans="1:7" x14ac:dyDescent="0.45">
      <c r="A3811" s="16">
        <v>6668</v>
      </c>
      <c r="B3811">
        <v>3</v>
      </c>
      <c r="C3811">
        <v>14020.76</v>
      </c>
      <c r="F3811" s="16"/>
      <c r="G3811" s="10"/>
    </row>
    <row r="3812" spans="1:7" x14ac:dyDescent="0.45">
      <c r="A3812" s="16">
        <v>6669</v>
      </c>
      <c r="B3812">
        <v>1</v>
      </c>
      <c r="C3812">
        <v>227.52</v>
      </c>
      <c r="F3812" s="16"/>
      <c r="G3812" s="10"/>
    </row>
    <row r="3813" spans="1:7" x14ac:dyDescent="0.45">
      <c r="A3813" s="16">
        <v>6670</v>
      </c>
      <c r="B3813">
        <v>2</v>
      </c>
      <c r="C3813">
        <v>13594.54</v>
      </c>
      <c r="F3813" s="16"/>
      <c r="G3813" s="10"/>
    </row>
    <row r="3814" spans="1:7" x14ac:dyDescent="0.45">
      <c r="A3814" s="16">
        <v>6671</v>
      </c>
      <c r="B3814">
        <v>1</v>
      </c>
      <c r="C3814">
        <v>1947.3</v>
      </c>
      <c r="F3814" s="16"/>
      <c r="G3814" s="10"/>
    </row>
    <row r="3815" spans="1:7" x14ac:dyDescent="0.45">
      <c r="A3815" s="16">
        <v>6672</v>
      </c>
      <c r="B3815">
        <v>4</v>
      </c>
      <c r="C3815">
        <v>17377.88</v>
      </c>
      <c r="F3815" s="16"/>
      <c r="G3815" s="10"/>
    </row>
    <row r="3816" spans="1:7" x14ac:dyDescent="0.45">
      <c r="A3816" s="16">
        <v>6673</v>
      </c>
      <c r="B3816">
        <v>1</v>
      </c>
      <c r="C3816">
        <v>3830.74</v>
      </c>
      <c r="F3816" s="16"/>
      <c r="G3816" s="10"/>
    </row>
    <row r="3817" spans="1:7" x14ac:dyDescent="0.45">
      <c r="A3817" s="16">
        <v>6674</v>
      </c>
      <c r="B3817">
        <v>1</v>
      </c>
      <c r="C3817">
        <v>12782.7</v>
      </c>
      <c r="F3817" s="16"/>
      <c r="G3817" s="10"/>
    </row>
    <row r="3818" spans="1:7" x14ac:dyDescent="0.45">
      <c r="A3818" s="16">
        <v>6675</v>
      </c>
      <c r="B3818">
        <v>3</v>
      </c>
      <c r="C3818">
        <v>21472.400000000001</v>
      </c>
      <c r="F3818" s="16"/>
      <c r="G3818" s="10"/>
    </row>
    <row r="3819" spans="1:7" x14ac:dyDescent="0.45">
      <c r="A3819" s="16">
        <v>6676</v>
      </c>
      <c r="B3819">
        <v>1</v>
      </c>
      <c r="C3819">
        <v>2012.48</v>
      </c>
      <c r="F3819" s="16"/>
      <c r="G3819" s="10"/>
    </row>
    <row r="3820" spans="1:7" x14ac:dyDescent="0.45">
      <c r="A3820" s="16">
        <v>6677</v>
      </c>
      <c r="B3820">
        <v>1</v>
      </c>
      <c r="C3820">
        <v>6712.16</v>
      </c>
      <c r="F3820" s="16"/>
      <c r="G3820" s="10"/>
    </row>
    <row r="3821" spans="1:7" x14ac:dyDescent="0.45">
      <c r="A3821" s="16">
        <v>6679</v>
      </c>
      <c r="B3821">
        <v>2</v>
      </c>
      <c r="C3821">
        <v>20157.07</v>
      </c>
      <c r="F3821" s="16"/>
      <c r="G3821" s="10"/>
    </row>
    <row r="3822" spans="1:7" x14ac:dyDescent="0.45">
      <c r="A3822" s="16">
        <v>6680</v>
      </c>
      <c r="B3822">
        <v>1</v>
      </c>
      <c r="C3822">
        <v>4923.8500000000004</v>
      </c>
      <c r="F3822" s="16"/>
      <c r="G3822" s="10"/>
    </row>
    <row r="3823" spans="1:7" x14ac:dyDescent="0.45">
      <c r="A3823" s="16">
        <v>6682</v>
      </c>
      <c r="B3823">
        <v>2</v>
      </c>
      <c r="C3823">
        <v>16514.36</v>
      </c>
      <c r="F3823" s="16"/>
      <c r="G3823" s="10"/>
    </row>
    <row r="3824" spans="1:7" x14ac:dyDescent="0.45">
      <c r="A3824" s="16">
        <v>6684</v>
      </c>
      <c r="B3824">
        <v>1</v>
      </c>
      <c r="C3824">
        <v>5634.48</v>
      </c>
      <c r="F3824" s="16"/>
      <c r="G3824" s="10"/>
    </row>
    <row r="3825" spans="1:7" x14ac:dyDescent="0.45">
      <c r="A3825" s="16">
        <v>6685</v>
      </c>
      <c r="B3825">
        <v>1</v>
      </c>
      <c r="C3825">
        <v>4053.2</v>
      </c>
      <c r="F3825" s="16"/>
      <c r="G3825" s="10"/>
    </row>
    <row r="3826" spans="1:7" x14ac:dyDescent="0.45">
      <c r="A3826" s="16">
        <v>6686</v>
      </c>
      <c r="B3826">
        <v>1</v>
      </c>
      <c r="C3826">
        <v>21243.1</v>
      </c>
      <c r="F3826" s="16"/>
      <c r="G3826" s="10"/>
    </row>
    <row r="3827" spans="1:7" x14ac:dyDescent="0.45">
      <c r="A3827" s="16">
        <v>6688</v>
      </c>
      <c r="B3827">
        <v>2</v>
      </c>
      <c r="C3827">
        <v>13779.69</v>
      </c>
      <c r="F3827" s="16"/>
      <c r="G3827" s="10"/>
    </row>
    <row r="3828" spans="1:7" x14ac:dyDescent="0.45">
      <c r="A3828" s="16">
        <v>6690</v>
      </c>
      <c r="B3828">
        <v>2</v>
      </c>
      <c r="C3828">
        <v>13175.21</v>
      </c>
      <c r="F3828" s="16"/>
      <c r="G3828" s="10"/>
    </row>
    <row r="3829" spans="1:7" x14ac:dyDescent="0.45">
      <c r="A3829" s="16">
        <v>6691</v>
      </c>
      <c r="B3829">
        <v>3</v>
      </c>
      <c r="C3829">
        <v>24933.77</v>
      </c>
      <c r="F3829" s="16"/>
      <c r="G3829" s="10"/>
    </row>
    <row r="3830" spans="1:7" x14ac:dyDescent="0.45">
      <c r="A3830" s="16">
        <v>6692</v>
      </c>
      <c r="B3830">
        <v>3</v>
      </c>
      <c r="C3830">
        <v>19723.09</v>
      </c>
      <c r="F3830" s="16"/>
      <c r="G3830" s="10"/>
    </row>
    <row r="3831" spans="1:7" x14ac:dyDescent="0.45">
      <c r="A3831" s="16">
        <v>6693</v>
      </c>
      <c r="B3831">
        <v>2</v>
      </c>
      <c r="C3831">
        <v>31641.14</v>
      </c>
      <c r="F3831" s="16"/>
      <c r="G3831" s="10"/>
    </row>
    <row r="3832" spans="1:7" x14ac:dyDescent="0.45">
      <c r="A3832" s="16">
        <v>6694</v>
      </c>
      <c r="B3832">
        <v>3</v>
      </c>
      <c r="C3832">
        <v>28094.57</v>
      </c>
      <c r="F3832" s="16"/>
      <c r="G3832" s="10"/>
    </row>
    <row r="3833" spans="1:7" x14ac:dyDescent="0.45">
      <c r="A3833" s="16">
        <v>6695</v>
      </c>
      <c r="B3833">
        <v>3</v>
      </c>
      <c r="C3833">
        <v>16069.08</v>
      </c>
      <c r="F3833" s="16"/>
      <c r="G3833" s="10"/>
    </row>
    <row r="3834" spans="1:7" x14ac:dyDescent="0.45">
      <c r="A3834" s="16">
        <v>6696</v>
      </c>
      <c r="B3834">
        <v>2</v>
      </c>
      <c r="C3834">
        <v>15386.11</v>
      </c>
      <c r="F3834" s="16"/>
      <c r="G3834" s="10"/>
    </row>
    <row r="3835" spans="1:7" x14ac:dyDescent="0.45">
      <c r="A3835" s="16">
        <v>6697</v>
      </c>
      <c r="B3835">
        <v>1</v>
      </c>
      <c r="C3835">
        <v>17519.04</v>
      </c>
      <c r="F3835" s="16"/>
      <c r="G3835" s="10"/>
    </row>
    <row r="3836" spans="1:7" x14ac:dyDescent="0.45">
      <c r="A3836" s="16">
        <v>6698</v>
      </c>
      <c r="B3836">
        <v>2</v>
      </c>
      <c r="C3836">
        <v>21666.48</v>
      </c>
      <c r="F3836" s="16"/>
      <c r="G3836" s="10"/>
    </row>
    <row r="3837" spans="1:7" x14ac:dyDescent="0.45">
      <c r="A3837" s="16">
        <v>6699</v>
      </c>
      <c r="B3837">
        <v>3</v>
      </c>
      <c r="C3837">
        <v>37641.1</v>
      </c>
      <c r="F3837" s="16"/>
      <c r="G3837" s="10"/>
    </row>
    <row r="3838" spans="1:7" x14ac:dyDescent="0.45">
      <c r="A3838" s="16">
        <v>6703</v>
      </c>
      <c r="B3838">
        <v>1</v>
      </c>
      <c r="C3838">
        <v>11035.77</v>
      </c>
      <c r="F3838" s="16"/>
      <c r="G3838" s="10"/>
    </row>
    <row r="3839" spans="1:7" x14ac:dyDescent="0.45">
      <c r="A3839" s="16">
        <v>6704</v>
      </c>
      <c r="B3839">
        <v>2</v>
      </c>
      <c r="C3839">
        <v>20187.689999999999</v>
      </c>
      <c r="F3839" s="16"/>
      <c r="G3839" s="10"/>
    </row>
    <row r="3840" spans="1:7" x14ac:dyDescent="0.45">
      <c r="A3840" s="16">
        <v>6705</v>
      </c>
      <c r="B3840">
        <v>1</v>
      </c>
      <c r="C3840">
        <v>2807.98</v>
      </c>
      <c r="F3840" s="16"/>
      <c r="G3840" s="10"/>
    </row>
    <row r="3841" spans="1:7" x14ac:dyDescent="0.45">
      <c r="A3841" s="16">
        <v>6708</v>
      </c>
      <c r="B3841">
        <v>1</v>
      </c>
      <c r="C3841">
        <v>207.07</v>
      </c>
      <c r="F3841" s="16"/>
      <c r="G3841" s="10"/>
    </row>
    <row r="3842" spans="1:7" x14ac:dyDescent="0.45">
      <c r="A3842" s="16">
        <v>6710</v>
      </c>
      <c r="B3842">
        <v>1</v>
      </c>
      <c r="C3842">
        <v>10684.88</v>
      </c>
      <c r="F3842" s="16"/>
      <c r="G3842" s="10"/>
    </row>
    <row r="3843" spans="1:7" x14ac:dyDescent="0.45">
      <c r="A3843" s="16">
        <v>6712</v>
      </c>
      <c r="B3843">
        <v>1</v>
      </c>
      <c r="C3843">
        <v>8795.7900000000009</v>
      </c>
      <c r="F3843" s="16"/>
      <c r="G3843" s="10"/>
    </row>
    <row r="3844" spans="1:7" x14ac:dyDescent="0.45">
      <c r="A3844" s="16">
        <v>6713</v>
      </c>
      <c r="B3844">
        <v>1</v>
      </c>
      <c r="C3844">
        <v>3979</v>
      </c>
      <c r="F3844" s="16"/>
      <c r="G3844" s="10"/>
    </row>
    <row r="3845" spans="1:7" x14ac:dyDescent="0.45">
      <c r="A3845" s="16">
        <v>6715</v>
      </c>
      <c r="B3845">
        <v>1</v>
      </c>
      <c r="C3845">
        <v>10507.2</v>
      </c>
      <c r="F3845" s="16"/>
      <c r="G3845" s="10"/>
    </row>
    <row r="3846" spans="1:7" x14ac:dyDescent="0.45">
      <c r="A3846" s="16">
        <v>6717</v>
      </c>
      <c r="B3846">
        <v>1</v>
      </c>
      <c r="C3846">
        <v>10164.799999999999</v>
      </c>
      <c r="F3846" s="16"/>
      <c r="G3846" s="10"/>
    </row>
    <row r="3847" spans="1:7" x14ac:dyDescent="0.45">
      <c r="A3847" s="16">
        <v>6718</v>
      </c>
      <c r="B3847">
        <v>2</v>
      </c>
      <c r="C3847">
        <v>13741.92</v>
      </c>
      <c r="F3847" s="16"/>
      <c r="G3847" s="10"/>
    </row>
    <row r="3848" spans="1:7" x14ac:dyDescent="0.45">
      <c r="A3848" s="16">
        <v>6720</v>
      </c>
      <c r="B3848">
        <v>3</v>
      </c>
      <c r="C3848">
        <v>14036.32</v>
      </c>
      <c r="F3848" s="16"/>
      <c r="G3848" s="10"/>
    </row>
    <row r="3849" spans="1:7" x14ac:dyDescent="0.45">
      <c r="A3849" s="16">
        <v>6722</v>
      </c>
      <c r="B3849">
        <v>1</v>
      </c>
      <c r="C3849">
        <v>8370.2000000000007</v>
      </c>
      <c r="F3849" s="16"/>
      <c r="G3849" s="10"/>
    </row>
    <row r="3850" spans="1:7" x14ac:dyDescent="0.45">
      <c r="A3850" s="16">
        <v>6724</v>
      </c>
      <c r="B3850">
        <v>3</v>
      </c>
      <c r="C3850">
        <v>29969.58</v>
      </c>
      <c r="F3850" s="16"/>
      <c r="G3850" s="10"/>
    </row>
    <row r="3851" spans="1:7" x14ac:dyDescent="0.45">
      <c r="A3851" s="16">
        <v>6726</v>
      </c>
      <c r="B3851">
        <v>1</v>
      </c>
      <c r="C3851">
        <v>3139.94</v>
      </c>
      <c r="F3851" s="16"/>
      <c r="G3851" s="10"/>
    </row>
    <row r="3852" spans="1:7" x14ac:dyDescent="0.45">
      <c r="A3852" s="16">
        <v>6728</v>
      </c>
      <c r="B3852">
        <v>1</v>
      </c>
      <c r="C3852">
        <v>19615.04</v>
      </c>
      <c r="F3852" s="16"/>
      <c r="G3852" s="10"/>
    </row>
    <row r="3853" spans="1:7" x14ac:dyDescent="0.45">
      <c r="A3853" s="16">
        <v>6729</v>
      </c>
      <c r="B3853">
        <v>1</v>
      </c>
      <c r="C3853">
        <v>15958.6</v>
      </c>
      <c r="F3853" s="16"/>
      <c r="G3853" s="10"/>
    </row>
    <row r="3854" spans="1:7" x14ac:dyDescent="0.45">
      <c r="A3854" s="16">
        <v>6730</v>
      </c>
      <c r="B3854">
        <v>2</v>
      </c>
      <c r="C3854">
        <v>17207.64</v>
      </c>
      <c r="F3854" s="16"/>
      <c r="G3854" s="10"/>
    </row>
    <row r="3855" spans="1:7" x14ac:dyDescent="0.45">
      <c r="A3855" s="16">
        <v>6731</v>
      </c>
      <c r="B3855">
        <v>2</v>
      </c>
      <c r="C3855">
        <v>28503.63</v>
      </c>
      <c r="F3855" s="16"/>
      <c r="G3855" s="10"/>
    </row>
    <row r="3856" spans="1:7" x14ac:dyDescent="0.45">
      <c r="A3856" s="16">
        <v>6732</v>
      </c>
      <c r="B3856">
        <v>2</v>
      </c>
      <c r="C3856">
        <v>22243.51</v>
      </c>
      <c r="F3856" s="16"/>
      <c r="G3856" s="10"/>
    </row>
    <row r="3857" spans="1:7" x14ac:dyDescent="0.45">
      <c r="A3857" s="16">
        <v>6733</v>
      </c>
      <c r="B3857">
        <v>2</v>
      </c>
      <c r="C3857">
        <v>8038.54</v>
      </c>
      <c r="F3857" s="16"/>
      <c r="G3857" s="10"/>
    </row>
    <row r="3858" spans="1:7" x14ac:dyDescent="0.45">
      <c r="A3858" s="16">
        <v>6734</v>
      </c>
      <c r="B3858">
        <v>1</v>
      </c>
      <c r="C3858">
        <v>2052.04</v>
      </c>
      <c r="F3858" s="16"/>
      <c r="G3858" s="10"/>
    </row>
    <row r="3859" spans="1:7" x14ac:dyDescent="0.45">
      <c r="A3859" s="16">
        <v>6737</v>
      </c>
      <c r="B3859">
        <v>1</v>
      </c>
      <c r="C3859">
        <v>4358.3999999999996</v>
      </c>
      <c r="F3859" s="16"/>
      <c r="G3859" s="10"/>
    </row>
    <row r="3860" spans="1:7" x14ac:dyDescent="0.45">
      <c r="A3860" s="16">
        <v>6738</v>
      </c>
      <c r="B3860">
        <v>3</v>
      </c>
      <c r="C3860">
        <v>21858.74</v>
      </c>
      <c r="F3860" s="16"/>
      <c r="G3860" s="10"/>
    </row>
    <row r="3861" spans="1:7" x14ac:dyDescent="0.45">
      <c r="A3861" s="16">
        <v>6739</v>
      </c>
      <c r="B3861">
        <v>1</v>
      </c>
      <c r="C3861">
        <v>7615.5</v>
      </c>
      <c r="F3861" s="16"/>
      <c r="G3861" s="10"/>
    </row>
    <row r="3862" spans="1:7" x14ac:dyDescent="0.45">
      <c r="A3862" s="16">
        <v>6740</v>
      </c>
      <c r="B3862">
        <v>2</v>
      </c>
      <c r="C3862">
        <v>31919.97</v>
      </c>
      <c r="F3862" s="16"/>
      <c r="G3862" s="10"/>
    </row>
    <row r="3863" spans="1:7" x14ac:dyDescent="0.45">
      <c r="A3863" s="16">
        <v>6741</v>
      </c>
      <c r="B3863">
        <v>2</v>
      </c>
      <c r="C3863">
        <v>5166.84</v>
      </c>
      <c r="F3863" s="16"/>
      <c r="G3863" s="10"/>
    </row>
    <row r="3864" spans="1:7" x14ac:dyDescent="0.45">
      <c r="A3864" s="16">
        <v>6742</v>
      </c>
      <c r="B3864">
        <v>1</v>
      </c>
      <c r="C3864">
        <v>6717.5</v>
      </c>
      <c r="F3864" s="16"/>
      <c r="G3864" s="10"/>
    </row>
    <row r="3865" spans="1:7" x14ac:dyDescent="0.45">
      <c r="A3865" s="16">
        <v>6744</v>
      </c>
      <c r="B3865">
        <v>1</v>
      </c>
      <c r="C3865">
        <v>4025.15</v>
      </c>
      <c r="F3865" s="16"/>
      <c r="G3865" s="10"/>
    </row>
    <row r="3866" spans="1:7" x14ac:dyDescent="0.45">
      <c r="A3866" s="16">
        <v>6745</v>
      </c>
      <c r="B3866">
        <v>2</v>
      </c>
      <c r="C3866">
        <v>4948.91</v>
      </c>
      <c r="F3866" s="16"/>
      <c r="G3866" s="10"/>
    </row>
    <row r="3867" spans="1:7" x14ac:dyDescent="0.45">
      <c r="A3867" s="16">
        <v>6747</v>
      </c>
      <c r="B3867">
        <v>1</v>
      </c>
      <c r="C3867">
        <v>3661.3</v>
      </c>
      <c r="F3867" s="16"/>
      <c r="G3867" s="10"/>
    </row>
    <row r="3868" spans="1:7" x14ac:dyDescent="0.45">
      <c r="A3868" s="16">
        <v>6750</v>
      </c>
      <c r="B3868">
        <v>2</v>
      </c>
      <c r="C3868">
        <v>6269.55</v>
      </c>
      <c r="F3868" s="16"/>
      <c r="G3868" s="10"/>
    </row>
    <row r="3869" spans="1:7" x14ac:dyDescent="0.45">
      <c r="A3869" s="16">
        <v>6752</v>
      </c>
      <c r="B3869">
        <v>2</v>
      </c>
      <c r="C3869">
        <v>21873.84</v>
      </c>
      <c r="F3869" s="16"/>
      <c r="G3869" s="10"/>
    </row>
    <row r="3870" spans="1:7" x14ac:dyDescent="0.45">
      <c r="A3870" s="16">
        <v>6753</v>
      </c>
      <c r="B3870">
        <v>1</v>
      </c>
      <c r="C3870">
        <v>764.04</v>
      </c>
      <c r="F3870" s="16"/>
      <c r="G3870" s="10"/>
    </row>
    <row r="3871" spans="1:7" x14ac:dyDescent="0.45">
      <c r="A3871" s="16">
        <v>6754</v>
      </c>
      <c r="B3871">
        <v>1</v>
      </c>
      <c r="C3871">
        <v>13101.81</v>
      </c>
      <c r="F3871" s="16"/>
      <c r="G3871" s="10"/>
    </row>
    <row r="3872" spans="1:7" x14ac:dyDescent="0.45">
      <c r="A3872" s="16">
        <v>6755</v>
      </c>
      <c r="B3872">
        <v>3</v>
      </c>
      <c r="C3872">
        <v>11437.34</v>
      </c>
      <c r="F3872" s="16"/>
      <c r="G3872" s="10"/>
    </row>
    <row r="3873" spans="1:7" x14ac:dyDescent="0.45">
      <c r="A3873" s="16">
        <v>6756</v>
      </c>
      <c r="B3873">
        <v>2</v>
      </c>
      <c r="C3873">
        <v>17884.54</v>
      </c>
      <c r="F3873" s="16"/>
      <c r="G3873" s="10"/>
    </row>
    <row r="3874" spans="1:7" x14ac:dyDescent="0.45">
      <c r="A3874" s="16">
        <v>6757</v>
      </c>
      <c r="B3874">
        <v>1</v>
      </c>
      <c r="C3874">
        <v>18182.759999999998</v>
      </c>
      <c r="F3874" s="16"/>
      <c r="G3874" s="10"/>
    </row>
    <row r="3875" spans="1:7" x14ac:dyDescent="0.45">
      <c r="A3875" s="16">
        <v>6759</v>
      </c>
      <c r="B3875">
        <v>2</v>
      </c>
      <c r="C3875">
        <v>14270.54</v>
      </c>
      <c r="F3875" s="16"/>
      <c r="G3875" s="10"/>
    </row>
    <row r="3876" spans="1:7" x14ac:dyDescent="0.45">
      <c r="A3876" s="16">
        <v>6760</v>
      </c>
      <c r="B3876">
        <v>1</v>
      </c>
      <c r="C3876">
        <v>14220.03</v>
      </c>
      <c r="F3876" s="16"/>
      <c r="G3876" s="10"/>
    </row>
    <row r="3877" spans="1:7" x14ac:dyDescent="0.45">
      <c r="A3877" s="16">
        <v>6765</v>
      </c>
      <c r="B3877">
        <v>2</v>
      </c>
      <c r="C3877">
        <v>4710.95</v>
      </c>
      <c r="F3877" s="16"/>
      <c r="G3877" s="10"/>
    </row>
    <row r="3878" spans="1:7" x14ac:dyDescent="0.45">
      <c r="A3878" s="16">
        <v>6769</v>
      </c>
      <c r="B3878">
        <v>1</v>
      </c>
      <c r="C3878">
        <v>1935.32</v>
      </c>
      <c r="F3878" s="16"/>
      <c r="G3878" s="10"/>
    </row>
    <row r="3879" spans="1:7" x14ac:dyDescent="0.45">
      <c r="A3879" s="16">
        <v>6772</v>
      </c>
      <c r="B3879">
        <v>2</v>
      </c>
      <c r="C3879">
        <v>9058.4699999999993</v>
      </c>
      <c r="F3879" s="16"/>
      <c r="G3879" s="10"/>
    </row>
    <row r="3880" spans="1:7" x14ac:dyDescent="0.45">
      <c r="A3880" s="16">
        <v>6773</v>
      </c>
      <c r="B3880">
        <v>1</v>
      </c>
      <c r="C3880">
        <v>2560.0300000000002</v>
      </c>
      <c r="F3880" s="16"/>
      <c r="G3880" s="10"/>
    </row>
    <row r="3881" spans="1:7" x14ac:dyDescent="0.45">
      <c r="A3881" s="16">
        <v>6774</v>
      </c>
      <c r="B3881">
        <v>1</v>
      </c>
      <c r="C3881">
        <v>19031.48</v>
      </c>
      <c r="F3881" s="16"/>
      <c r="G3881" s="10"/>
    </row>
    <row r="3882" spans="1:7" x14ac:dyDescent="0.45">
      <c r="A3882" s="16">
        <v>6775</v>
      </c>
      <c r="B3882">
        <v>2</v>
      </c>
      <c r="C3882">
        <v>26580.52</v>
      </c>
      <c r="F3882" s="16"/>
      <c r="G3882" s="10"/>
    </row>
    <row r="3883" spans="1:7" x14ac:dyDescent="0.45">
      <c r="A3883" s="16">
        <v>6776</v>
      </c>
      <c r="B3883">
        <v>2</v>
      </c>
      <c r="C3883">
        <v>26311.64</v>
      </c>
      <c r="F3883" s="16"/>
      <c r="G3883" s="10"/>
    </row>
    <row r="3884" spans="1:7" x14ac:dyDescent="0.45">
      <c r="A3884" s="16">
        <v>6777</v>
      </c>
      <c r="B3884">
        <v>2</v>
      </c>
      <c r="C3884">
        <v>9825.02</v>
      </c>
      <c r="F3884" s="16"/>
      <c r="G3884" s="10"/>
    </row>
    <row r="3885" spans="1:7" x14ac:dyDescent="0.45">
      <c r="A3885" s="16">
        <v>6778</v>
      </c>
      <c r="B3885">
        <v>1</v>
      </c>
      <c r="C3885">
        <v>4402.54</v>
      </c>
      <c r="F3885" s="16"/>
      <c r="G3885" s="10"/>
    </row>
    <row r="3886" spans="1:7" x14ac:dyDescent="0.45">
      <c r="A3886" s="16">
        <v>6779</v>
      </c>
      <c r="B3886">
        <v>2</v>
      </c>
      <c r="C3886">
        <v>17171.060000000001</v>
      </c>
      <c r="F3886" s="16"/>
      <c r="G3886" s="10"/>
    </row>
    <row r="3887" spans="1:7" x14ac:dyDescent="0.45">
      <c r="A3887" s="16">
        <v>6780</v>
      </c>
      <c r="B3887">
        <v>2</v>
      </c>
      <c r="C3887">
        <v>18895.400000000001</v>
      </c>
      <c r="F3887" s="16"/>
      <c r="G3887" s="10"/>
    </row>
    <row r="3888" spans="1:7" x14ac:dyDescent="0.45">
      <c r="A3888" s="16">
        <v>6781</v>
      </c>
      <c r="B3888">
        <v>1</v>
      </c>
      <c r="C3888">
        <v>5741.34</v>
      </c>
      <c r="F3888" s="16"/>
      <c r="G3888" s="10"/>
    </row>
    <row r="3889" spans="1:7" x14ac:dyDescent="0.45">
      <c r="A3889" s="16">
        <v>6782</v>
      </c>
      <c r="B3889">
        <v>3</v>
      </c>
      <c r="C3889">
        <v>9622.83</v>
      </c>
      <c r="F3889" s="16"/>
      <c r="G3889" s="10"/>
    </row>
    <row r="3890" spans="1:7" x14ac:dyDescent="0.45">
      <c r="A3890" s="16">
        <v>6783</v>
      </c>
      <c r="B3890">
        <v>2</v>
      </c>
      <c r="C3890">
        <v>14652.22</v>
      </c>
      <c r="F3890" s="16"/>
      <c r="G3890" s="10"/>
    </row>
    <row r="3891" spans="1:7" x14ac:dyDescent="0.45">
      <c r="A3891" s="16">
        <v>6784</v>
      </c>
      <c r="B3891">
        <v>1</v>
      </c>
      <c r="C3891">
        <v>12156.81</v>
      </c>
      <c r="F3891" s="16"/>
      <c r="G3891" s="10"/>
    </row>
    <row r="3892" spans="1:7" x14ac:dyDescent="0.45">
      <c r="A3892" s="16">
        <v>6785</v>
      </c>
      <c r="B3892">
        <v>1</v>
      </c>
      <c r="C3892">
        <v>17038.55</v>
      </c>
      <c r="F3892" s="16"/>
      <c r="G3892" s="10"/>
    </row>
    <row r="3893" spans="1:7" x14ac:dyDescent="0.45">
      <c r="A3893" s="16">
        <v>6788</v>
      </c>
      <c r="B3893">
        <v>2</v>
      </c>
      <c r="C3893">
        <v>23837.84</v>
      </c>
      <c r="F3893" s="16"/>
      <c r="G3893" s="10"/>
    </row>
    <row r="3894" spans="1:7" x14ac:dyDescent="0.45">
      <c r="A3894" s="16">
        <v>6789</v>
      </c>
      <c r="B3894">
        <v>2</v>
      </c>
      <c r="C3894">
        <v>16674.52</v>
      </c>
      <c r="F3894" s="16"/>
      <c r="G3894" s="10"/>
    </row>
    <row r="3895" spans="1:7" x14ac:dyDescent="0.45">
      <c r="A3895" s="16">
        <v>6790</v>
      </c>
      <c r="B3895">
        <v>3</v>
      </c>
      <c r="C3895">
        <v>9259.42</v>
      </c>
      <c r="F3895" s="16"/>
      <c r="G3895" s="10"/>
    </row>
    <row r="3896" spans="1:7" x14ac:dyDescent="0.45">
      <c r="A3896" s="16">
        <v>6791</v>
      </c>
      <c r="B3896">
        <v>4</v>
      </c>
      <c r="C3896">
        <v>29066.97</v>
      </c>
      <c r="F3896" s="16"/>
      <c r="G3896" s="10"/>
    </row>
    <row r="3897" spans="1:7" x14ac:dyDescent="0.45">
      <c r="A3897" s="16">
        <v>6793</v>
      </c>
      <c r="B3897">
        <v>1</v>
      </c>
      <c r="C3897">
        <v>3459.55</v>
      </c>
      <c r="F3897" s="16"/>
      <c r="G3897" s="10"/>
    </row>
    <row r="3898" spans="1:7" x14ac:dyDescent="0.45">
      <c r="A3898" s="16">
        <v>6794</v>
      </c>
      <c r="B3898">
        <v>1</v>
      </c>
      <c r="C3898">
        <v>4211.75</v>
      </c>
      <c r="F3898" s="16"/>
      <c r="G3898" s="10"/>
    </row>
    <row r="3899" spans="1:7" x14ac:dyDescent="0.45">
      <c r="A3899" s="16">
        <v>6795</v>
      </c>
      <c r="B3899">
        <v>1</v>
      </c>
      <c r="C3899">
        <v>5165.6400000000003</v>
      </c>
      <c r="F3899" s="16"/>
      <c r="G3899" s="10"/>
    </row>
    <row r="3900" spans="1:7" x14ac:dyDescent="0.45">
      <c r="A3900" s="16">
        <v>6796</v>
      </c>
      <c r="B3900">
        <v>2</v>
      </c>
      <c r="C3900">
        <v>10428.83</v>
      </c>
      <c r="F3900" s="16"/>
      <c r="G3900" s="10"/>
    </row>
    <row r="3901" spans="1:7" x14ac:dyDescent="0.45">
      <c r="A3901" s="16">
        <v>6797</v>
      </c>
      <c r="B3901">
        <v>2</v>
      </c>
      <c r="C3901">
        <v>7245.85</v>
      </c>
      <c r="F3901" s="16"/>
      <c r="G3901" s="10"/>
    </row>
    <row r="3902" spans="1:7" x14ac:dyDescent="0.45">
      <c r="A3902" s="16">
        <v>6798</v>
      </c>
      <c r="B3902">
        <v>1</v>
      </c>
      <c r="C3902">
        <v>7437.06</v>
      </c>
      <c r="F3902" s="16"/>
      <c r="G3902" s="10"/>
    </row>
    <row r="3903" spans="1:7" x14ac:dyDescent="0.45">
      <c r="A3903" s="16">
        <v>6799</v>
      </c>
      <c r="B3903">
        <v>1</v>
      </c>
      <c r="C3903">
        <v>22191</v>
      </c>
      <c r="F3903" s="16"/>
      <c r="G3903" s="10"/>
    </row>
    <row r="3904" spans="1:7" x14ac:dyDescent="0.45">
      <c r="A3904" s="16">
        <v>6801</v>
      </c>
      <c r="B3904">
        <v>3</v>
      </c>
      <c r="C3904">
        <v>33508.22</v>
      </c>
      <c r="F3904" s="16"/>
      <c r="G3904" s="10"/>
    </row>
    <row r="3905" spans="1:7" x14ac:dyDescent="0.45">
      <c r="A3905" s="16">
        <v>6806</v>
      </c>
      <c r="B3905">
        <v>4</v>
      </c>
      <c r="C3905">
        <v>34407.31</v>
      </c>
      <c r="F3905" s="16"/>
      <c r="G3905" s="10"/>
    </row>
    <row r="3906" spans="1:7" x14ac:dyDescent="0.45">
      <c r="A3906" s="16">
        <v>6807</v>
      </c>
      <c r="B3906">
        <v>1</v>
      </c>
      <c r="C3906">
        <v>5357.37</v>
      </c>
      <c r="F3906" s="16"/>
      <c r="G3906" s="10"/>
    </row>
    <row r="3907" spans="1:7" x14ac:dyDescent="0.45">
      <c r="A3907" s="16">
        <v>6808</v>
      </c>
      <c r="B3907">
        <v>2</v>
      </c>
      <c r="C3907">
        <v>30596.799999999999</v>
      </c>
      <c r="F3907" s="16"/>
      <c r="G3907" s="10"/>
    </row>
    <row r="3908" spans="1:7" x14ac:dyDescent="0.45">
      <c r="A3908" s="16">
        <v>6810</v>
      </c>
      <c r="B3908">
        <v>2</v>
      </c>
      <c r="C3908">
        <v>12459.09</v>
      </c>
      <c r="F3908" s="16"/>
      <c r="G3908" s="10"/>
    </row>
    <row r="3909" spans="1:7" x14ac:dyDescent="0.45">
      <c r="A3909" s="16">
        <v>6811</v>
      </c>
      <c r="B3909">
        <v>2</v>
      </c>
      <c r="C3909">
        <v>22332.93</v>
      </c>
      <c r="F3909" s="16"/>
      <c r="G3909" s="10"/>
    </row>
    <row r="3910" spans="1:7" x14ac:dyDescent="0.45">
      <c r="A3910" s="16">
        <v>6812</v>
      </c>
      <c r="B3910">
        <v>1</v>
      </c>
      <c r="C3910">
        <v>12348.48</v>
      </c>
      <c r="F3910" s="16"/>
      <c r="G3910" s="10"/>
    </row>
    <row r="3911" spans="1:7" x14ac:dyDescent="0.45">
      <c r="A3911" s="16">
        <v>6813</v>
      </c>
      <c r="B3911">
        <v>1</v>
      </c>
      <c r="C3911">
        <v>6284.46</v>
      </c>
      <c r="F3911" s="16"/>
      <c r="G3911" s="10"/>
    </row>
    <row r="3912" spans="1:7" x14ac:dyDescent="0.45">
      <c r="A3912" s="16">
        <v>6816</v>
      </c>
      <c r="B3912">
        <v>1</v>
      </c>
      <c r="C3912">
        <v>11359.24</v>
      </c>
      <c r="F3912" s="16"/>
      <c r="G3912" s="10"/>
    </row>
    <row r="3913" spans="1:7" x14ac:dyDescent="0.45">
      <c r="A3913" s="16">
        <v>6818</v>
      </c>
      <c r="B3913">
        <v>3</v>
      </c>
      <c r="C3913">
        <v>40573.65</v>
      </c>
      <c r="F3913" s="16"/>
      <c r="G3913" s="10"/>
    </row>
    <row r="3914" spans="1:7" x14ac:dyDescent="0.45">
      <c r="A3914" s="16">
        <v>6819</v>
      </c>
      <c r="B3914">
        <v>1</v>
      </c>
      <c r="C3914">
        <v>5132.8</v>
      </c>
      <c r="F3914" s="16"/>
      <c r="G3914" s="10"/>
    </row>
    <row r="3915" spans="1:7" x14ac:dyDescent="0.45">
      <c r="A3915" s="16">
        <v>6820</v>
      </c>
      <c r="B3915">
        <v>1</v>
      </c>
      <c r="C3915">
        <v>16439.75</v>
      </c>
      <c r="F3915" s="16"/>
      <c r="G3915" s="10"/>
    </row>
    <row r="3916" spans="1:7" x14ac:dyDescent="0.45">
      <c r="A3916" s="16">
        <v>6822</v>
      </c>
      <c r="B3916">
        <v>1</v>
      </c>
      <c r="C3916">
        <v>955.18</v>
      </c>
      <c r="F3916" s="16"/>
      <c r="G3916" s="10"/>
    </row>
    <row r="3917" spans="1:7" x14ac:dyDescent="0.45">
      <c r="A3917" s="16">
        <v>6823</v>
      </c>
      <c r="B3917">
        <v>2</v>
      </c>
      <c r="C3917">
        <v>5535.54</v>
      </c>
      <c r="F3917" s="16"/>
      <c r="G3917" s="10"/>
    </row>
    <row r="3918" spans="1:7" x14ac:dyDescent="0.45">
      <c r="A3918" s="16">
        <v>6824</v>
      </c>
      <c r="B3918">
        <v>1</v>
      </c>
      <c r="C3918">
        <v>12482.04</v>
      </c>
      <c r="F3918" s="16"/>
      <c r="G3918" s="10"/>
    </row>
    <row r="3919" spans="1:7" x14ac:dyDescent="0.45">
      <c r="A3919" s="16">
        <v>6827</v>
      </c>
      <c r="B3919">
        <v>3</v>
      </c>
      <c r="C3919">
        <v>22652.94</v>
      </c>
      <c r="F3919" s="16"/>
      <c r="G3919" s="10"/>
    </row>
    <row r="3920" spans="1:7" x14ac:dyDescent="0.45">
      <c r="A3920" s="16">
        <v>6828</v>
      </c>
      <c r="B3920">
        <v>1</v>
      </c>
      <c r="C3920">
        <v>14417.04</v>
      </c>
      <c r="F3920" s="16"/>
      <c r="G3920" s="10"/>
    </row>
    <row r="3921" spans="1:7" x14ac:dyDescent="0.45">
      <c r="A3921" s="16">
        <v>6829</v>
      </c>
      <c r="B3921">
        <v>1</v>
      </c>
      <c r="C3921">
        <v>20726.95</v>
      </c>
      <c r="F3921" s="16"/>
      <c r="G3921" s="10"/>
    </row>
    <row r="3922" spans="1:7" x14ac:dyDescent="0.45">
      <c r="A3922" s="16">
        <v>6830</v>
      </c>
      <c r="B3922">
        <v>1</v>
      </c>
      <c r="C3922">
        <v>2154.6</v>
      </c>
      <c r="F3922" s="16"/>
      <c r="G3922" s="10"/>
    </row>
    <row r="3923" spans="1:7" x14ac:dyDescent="0.45">
      <c r="A3923" s="16">
        <v>6831</v>
      </c>
      <c r="B3923">
        <v>2</v>
      </c>
      <c r="C3923">
        <v>2899.02</v>
      </c>
      <c r="F3923" s="16"/>
      <c r="G3923" s="10"/>
    </row>
    <row r="3924" spans="1:7" x14ac:dyDescent="0.45">
      <c r="A3924" s="16">
        <v>6832</v>
      </c>
      <c r="B3924">
        <v>1</v>
      </c>
      <c r="C3924">
        <v>12041.65</v>
      </c>
      <c r="F3924" s="16"/>
      <c r="G3924" s="10"/>
    </row>
    <row r="3925" spans="1:7" x14ac:dyDescent="0.45">
      <c r="A3925" s="16">
        <v>6835</v>
      </c>
      <c r="B3925">
        <v>1</v>
      </c>
      <c r="C3925">
        <v>1721.34</v>
      </c>
      <c r="F3925" s="16"/>
      <c r="G3925" s="10"/>
    </row>
    <row r="3926" spans="1:7" x14ac:dyDescent="0.45">
      <c r="A3926" s="16">
        <v>6837</v>
      </c>
      <c r="B3926">
        <v>1</v>
      </c>
      <c r="C3926">
        <v>14922.84</v>
      </c>
      <c r="F3926" s="16"/>
      <c r="G3926" s="10"/>
    </row>
    <row r="3927" spans="1:7" x14ac:dyDescent="0.45">
      <c r="A3927" s="16">
        <v>6839</v>
      </c>
      <c r="B3927">
        <v>2</v>
      </c>
      <c r="C3927">
        <v>20519.330000000002</v>
      </c>
      <c r="F3927" s="16"/>
      <c r="G3927" s="10"/>
    </row>
    <row r="3928" spans="1:7" x14ac:dyDescent="0.45">
      <c r="A3928" s="16">
        <v>6840</v>
      </c>
      <c r="B3928">
        <v>1</v>
      </c>
      <c r="C3928">
        <v>11495.08</v>
      </c>
      <c r="F3928" s="16"/>
      <c r="G3928" s="10"/>
    </row>
    <row r="3929" spans="1:7" x14ac:dyDescent="0.45">
      <c r="A3929" s="16">
        <v>6842</v>
      </c>
      <c r="B3929">
        <v>1</v>
      </c>
      <c r="C3929">
        <v>13113.15</v>
      </c>
      <c r="F3929" s="16"/>
      <c r="G3929" s="10"/>
    </row>
    <row r="3930" spans="1:7" x14ac:dyDescent="0.45">
      <c r="A3930" s="16">
        <v>6844</v>
      </c>
      <c r="B3930">
        <v>1</v>
      </c>
      <c r="C3930">
        <v>3902.94</v>
      </c>
      <c r="F3930" s="16"/>
      <c r="G3930" s="10"/>
    </row>
    <row r="3931" spans="1:7" x14ac:dyDescent="0.45">
      <c r="A3931" s="16">
        <v>6845</v>
      </c>
      <c r="B3931">
        <v>2</v>
      </c>
      <c r="C3931">
        <v>24654.6</v>
      </c>
      <c r="F3931" s="16"/>
      <c r="G3931" s="10"/>
    </row>
    <row r="3932" spans="1:7" x14ac:dyDescent="0.45">
      <c r="A3932" s="16">
        <v>6850</v>
      </c>
      <c r="B3932">
        <v>1</v>
      </c>
      <c r="C3932">
        <v>533.20000000000005</v>
      </c>
      <c r="F3932" s="16"/>
      <c r="G3932" s="10"/>
    </row>
    <row r="3933" spans="1:7" x14ac:dyDescent="0.45">
      <c r="A3933" s="16">
        <v>6851</v>
      </c>
      <c r="B3933">
        <v>2</v>
      </c>
      <c r="C3933">
        <v>25418.84</v>
      </c>
      <c r="F3933" s="16"/>
      <c r="G3933" s="10"/>
    </row>
    <row r="3934" spans="1:7" x14ac:dyDescent="0.45">
      <c r="A3934" s="16">
        <v>6854</v>
      </c>
      <c r="B3934">
        <v>2</v>
      </c>
      <c r="C3934">
        <v>13084.03</v>
      </c>
      <c r="F3934" s="16"/>
      <c r="G3934" s="10"/>
    </row>
    <row r="3935" spans="1:7" x14ac:dyDescent="0.45">
      <c r="A3935" s="16">
        <v>6855</v>
      </c>
      <c r="B3935">
        <v>1</v>
      </c>
      <c r="C3935">
        <v>3593.66</v>
      </c>
      <c r="F3935" s="16"/>
      <c r="G3935" s="10"/>
    </row>
    <row r="3936" spans="1:7" x14ac:dyDescent="0.45">
      <c r="A3936" s="16">
        <v>6856</v>
      </c>
      <c r="B3936">
        <v>1</v>
      </c>
      <c r="C3936">
        <v>1972.89</v>
      </c>
      <c r="F3936" s="16"/>
      <c r="G3936" s="10"/>
    </row>
    <row r="3937" spans="1:7" x14ac:dyDescent="0.45">
      <c r="A3937" s="16">
        <v>6864</v>
      </c>
      <c r="B3937">
        <v>1</v>
      </c>
      <c r="C3937">
        <v>9172.1</v>
      </c>
      <c r="F3937" s="16"/>
      <c r="G3937" s="10"/>
    </row>
    <row r="3938" spans="1:7" x14ac:dyDescent="0.45">
      <c r="A3938" s="16">
        <v>6866</v>
      </c>
      <c r="B3938">
        <v>1</v>
      </c>
      <c r="C3938">
        <v>1374.3</v>
      </c>
      <c r="F3938" s="16"/>
      <c r="G3938" s="10"/>
    </row>
    <row r="3939" spans="1:7" x14ac:dyDescent="0.45">
      <c r="A3939" s="16">
        <v>6867</v>
      </c>
      <c r="B3939">
        <v>2</v>
      </c>
      <c r="C3939">
        <v>27340.48</v>
      </c>
      <c r="F3939" s="16"/>
      <c r="G3939" s="10"/>
    </row>
    <row r="3940" spans="1:7" x14ac:dyDescent="0.45">
      <c r="A3940" s="16">
        <v>6868</v>
      </c>
      <c r="B3940">
        <v>1</v>
      </c>
      <c r="C3940">
        <v>5073.8999999999996</v>
      </c>
      <c r="F3940" s="16"/>
      <c r="G3940" s="10"/>
    </row>
    <row r="3941" spans="1:7" x14ac:dyDescent="0.45">
      <c r="A3941" s="16">
        <v>6869</v>
      </c>
      <c r="B3941">
        <v>1</v>
      </c>
      <c r="C3941">
        <v>2727.2</v>
      </c>
      <c r="F3941" s="16"/>
      <c r="G3941" s="10"/>
    </row>
    <row r="3942" spans="1:7" x14ac:dyDescent="0.45">
      <c r="A3942" s="16">
        <v>6870</v>
      </c>
      <c r="B3942">
        <v>1</v>
      </c>
      <c r="C3942">
        <v>11376.36</v>
      </c>
      <c r="F3942" s="16"/>
      <c r="G3942" s="10"/>
    </row>
    <row r="3943" spans="1:7" x14ac:dyDescent="0.45">
      <c r="A3943" s="16">
        <v>6872</v>
      </c>
      <c r="B3943">
        <v>1</v>
      </c>
      <c r="C3943">
        <v>3868.12</v>
      </c>
      <c r="F3943" s="16"/>
      <c r="G3943" s="10"/>
    </row>
    <row r="3944" spans="1:7" x14ac:dyDescent="0.45">
      <c r="A3944" s="16">
        <v>6873</v>
      </c>
      <c r="B3944">
        <v>3</v>
      </c>
      <c r="C3944">
        <v>27513.96</v>
      </c>
      <c r="F3944" s="16"/>
      <c r="G3944" s="10"/>
    </row>
    <row r="3945" spans="1:7" x14ac:dyDescent="0.45">
      <c r="A3945" s="16">
        <v>6874</v>
      </c>
      <c r="B3945">
        <v>3</v>
      </c>
      <c r="C3945">
        <v>10368.43</v>
      </c>
      <c r="F3945" s="16"/>
      <c r="G3945" s="10"/>
    </row>
    <row r="3946" spans="1:7" x14ac:dyDescent="0.45">
      <c r="A3946" s="16">
        <v>6875</v>
      </c>
      <c r="B3946">
        <v>1</v>
      </c>
      <c r="C3946">
        <v>4488.74</v>
      </c>
      <c r="F3946" s="16"/>
      <c r="G3946" s="10"/>
    </row>
    <row r="3947" spans="1:7" x14ac:dyDescent="0.45">
      <c r="A3947" s="16">
        <v>6876</v>
      </c>
      <c r="B3947">
        <v>2</v>
      </c>
      <c r="C3947">
        <v>4780.8</v>
      </c>
      <c r="F3947" s="16"/>
      <c r="G3947" s="10"/>
    </row>
    <row r="3948" spans="1:7" x14ac:dyDescent="0.45">
      <c r="A3948" s="16">
        <v>6877</v>
      </c>
      <c r="B3948">
        <v>2</v>
      </c>
      <c r="C3948">
        <v>24056.92</v>
      </c>
      <c r="F3948" s="16"/>
      <c r="G3948" s="10"/>
    </row>
    <row r="3949" spans="1:7" x14ac:dyDescent="0.45">
      <c r="A3949" s="16">
        <v>6878</v>
      </c>
      <c r="B3949">
        <v>2</v>
      </c>
      <c r="C3949">
        <v>13946.98</v>
      </c>
      <c r="F3949" s="16"/>
      <c r="G3949" s="10"/>
    </row>
    <row r="3950" spans="1:7" x14ac:dyDescent="0.45">
      <c r="A3950" s="16">
        <v>6879</v>
      </c>
      <c r="B3950">
        <v>2</v>
      </c>
      <c r="C3950">
        <v>17959.89</v>
      </c>
      <c r="F3950" s="16"/>
      <c r="G3950" s="10"/>
    </row>
    <row r="3951" spans="1:7" x14ac:dyDescent="0.45">
      <c r="A3951" s="16">
        <v>6880</v>
      </c>
      <c r="B3951">
        <v>1</v>
      </c>
      <c r="C3951">
        <v>7037.82</v>
      </c>
      <c r="F3951" s="16"/>
      <c r="G3951" s="10"/>
    </row>
    <row r="3952" spans="1:7" x14ac:dyDescent="0.45">
      <c r="A3952" s="16">
        <v>6881</v>
      </c>
      <c r="B3952">
        <v>1</v>
      </c>
      <c r="C3952">
        <v>20400.25</v>
      </c>
      <c r="F3952" s="16"/>
      <c r="G3952" s="10"/>
    </row>
    <row r="3953" spans="1:7" x14ac:dyDescent="0.45">
      <c r="A3953" s="16">
        <v>6882</v>
      </c>
      <c r="B3953">
        <v>2</v>
      </c>
      <c r="C3953">
        <v>5166.01</v>
      </c>
      <c r="F3953" s="16"/>
      <c r="G3953" s="10"/>
    </row>
    <row r="3954" spans="1:7" x14ac:dyDescent="0.45">
      <c r="A3954" s="16">
        <v>6884</v>
      </c>
      <c r="B3954">
        <v>1</v>
      </c>
      <c r="C3954">
        <v>23811.7</v>
      </c>
      <c r="F3954" s="16"/>
      <c r="G3954" s="10"/>
    </row>
    <row r="3955" spans="1:7" x14ac:dyDescent="0.45">
      <c r="A3955" s="16">
        <v>6887</v>
      </c>
      <c r="B3955">
        <v>1</v>
      </c>
      <c r="C3955">
        <v>1172.05</v>
      </c>
      <c r="F3955" s="16"/>
      <c r="G3955" s="10"/>
    </row>
    <row r="3956" spans="1:7" x14ac:dyDescent="0.45">
      <c r="A3956" s="16">
        <v>6889</v>
      </c>
      <c r="B3956">
        <v>1</v>
      </c>
      <c r="C3956">
        <v>1151.3699999999999</v>
      </c>
      <c r="F3956" s="16"/>
      <c r="G3956" s="10"/>
    </row>
    <row r="3957" spans="1:7" x14ac:dyDescent="0.45">
      <c r="A3957" s="16">
        <v>6890</v>
      </c>
      <c r="B3957">
        <v>1</v>
      </c>
      <c r="C3957">
        <v>13521.6</v>
      </c>
      <c r="F3957" s="16"/>
      <c r="G3957" s="10"/>
    </row>
    <row r="3958" spans="1:7" x14ac:dyDescent="0.45">
      <c r="A3958" s="16">
        <v>6891</v>
      </c>
      <c r="B3958">
        <v>1</v>
      </c>
      <c r="C3958">
        <v>3551.53</v>
      </c>
      <c r="F3958" s="16"/>
      <c r="G3958" s="10"/>
    </row>
    <row r="3959" spans="1:7" x14ac:dyDescent="0.45">
      <c r="A3959" s="16">
        <v>6892</v>
      </c>
      <c r="B3959">
        <v>2</v>
      </c>
      <c r="C3959">
        <v>10546.94</v>
      </c>
      <c r="F3959" s="16"/>
      <c r="G3959" s="10"/>
    </row>
    <row r="3960" spans="1:7" x14ac:dyDescent="0.45">
      <c r="A3960" s="16">
        <v>6895</v>
      </c>
      <c r="B3960">
        <v>3</v>
      </c>
      <c r="C3960">
        <v>35829.54</v>
      </c>
      <c r="F3960" s="16"/>
      <c r="G3960" s="10"/>
    </row>
    <row r="3961" spans="1:7" x14ac:dyDescent="0.45">
      <c r="A3961" s="16">
        <v>6896</v>
      </c>
      <c r="B3961">
        <v>1</v>
      </c>
      <c r="C3961">
        <v>4851.3599999999997</v>
      </c>
      <c r="F3961" s="16"/>
      <c r="G3961" s="10"/>
    </row>
    <row r="3962" spans="1:7" x14ac:dyDescent="0.45">
      <c r="A3962" s="16">
        <v>6897</v>
      </c>
      <c r="B3962">
        <v>3</v>
      </c>
      <c r="C3962">
        <v>10944.6</v>
      </c>
      <c r="F3962" s="16"/>
      <c r="G3962" s="10"/>
    </row>
    <row r="3963" spans="1:7" x14ac:dyDescent="0.45">
      <c r="A3963" s="16">
        <v>6898</v>
      </c>
      <c r="B3963">
        <v>1</v>
      </c>
      <c r="C3963">
        <v>9607.64</v>
      </c>
      <c r="F3963" s="16"/>
      <c r="G3963" s="10"/>
    </row>
    <row r="3964" spans="1:7" x14ac:dyDescent="0.45">
      <c r="A3964" s="16">
        <v>6899</v>
      </c>
      <c r="B3964">
        <v>1</v>
      </c>
      <c r="C3964">
        <v>3731.23</v>
      </c>
      <c r="F3964" s="16"/>
      <c r="G3964" s="10"/>
    </row>
    <row r="3965" spans="1:7" x14ac:dyDescent="0.45">
      <c r="A3965" s="16">
        <v>6901</v>
      </c>
      <c r="B3965">
        <v>4</v>
      </c>
      <c r="C3965">
        <v>38427.620000000003</v>
      </c>
      <c r="F3965" s="16"/>
      <c r="G3965" s="10"/>
    </row>
    <row r="3966" spans="1:7" x14ac:dyDescent="0.45">
      <c r="A3966" s="16">
        <v>6902</v>
      </c>
      <c r="B3966">
        <v>1</v>
      </c>
      <c r="C3966">
        <v>4948.42</v>
      </c>
      <c r="F3966" s="16"/>
      <c r="G3966" s="10"/>
    </row>
    <row r="3967" spans="1:7" x14ac:dyDescent="0.45">
      <c r="A3967" s="16">
        <v>6904</v>
      </c>
      <c r="B3967">
        <v>3</v>
      </c>
      <c r="C3967">
        <v>10754.88</v>
      </c>
      <c r="F3967" s="16"/>
      <c r="G3967" s="10"/>
    </row>
    <row r="3968" spans="1:7" x14ac:dyDescent="0.45">
      <c r="A3968" s="16">
        <v>6906</v>
      </c>
      <c r="B3968">
        <v>4</v>
      </c>
      <c r="C3968">
        <v>30099.98</v>
      </c>
      <c r="F3968" s="16"/>
      <c r="G3968" s="10"/>
    </row>
    <row r="3969" spans="1:7" x14ac:dyDescent="0.45">
      <c r="A3969" s="16">
        <v>6907</v>
      </c>
      <c r="B3969">
        <v>1</v>
      </c>
      <c r="C3969">
        <v>6887.16</v>
      </c>
      <c r="F3969" s="16"/>
      <c r="G3969" s="10"/>
    </row>
    <row r="3970" spans="1:7" x14ac:dyDescent="0.45">
      <c r="A3970" s="16">
        <v>6909</v>
      </c>
      <c r="B3970">
        <v>1</v>
      </c>
      <c r="C3970">
        <v>11081.85</v>
      </c>
      <c r="F3970" s="16"/>
      <c r="G3970" s="10"/>
    </row>
    <row r="3971" spans="1:7" x14ac:dyDescent="0.45">
      <c r="A3971" s="16">
        <v>6911</v>
      </c>
      <c r="B3971">
        <v>3</v>
      </c>
      <c r="C3971">
        <v>33461.97</v>
      </c>
      <c r="F3971" s="16"/>
      <c r="G3971" s="10"/>
    </row>
    <row r="3972" spans="1:7" x14ac:dyDescent="0.45">
      <c r="A3972" s="16">
        <v>6912</v>
      </c>
      <c r="B3972">
        <v>1</v>
      </c>
      <c r="C3972">
        <v>3524.02</v>
      </c>
      <c r="F3972" s="16"/>
      <c r="G3972" s="10"/>
    </row>
    <row r="3973" spans="1:7" x14ac:dyDescent="0.45">
      <c r="A3973" s="16">
        <v>6913</v>
      </c>
      <c r="B3973">
        <v>3</v>
      </c>
      <c r="C3973">
        <v>9281.32</v>
      </c>
      <c r="F3973" s="16"/>
      <c r="G3973" s="10"/>
    </row>
    <row r="3974" spans="1:7" x14ac:dyDescent="0.45">
      <c r="A3974" s="16">
        <v>6914</v>
      </c>
      <c r="B3974">
        <v>2</v>
      </c>
      <c r="C3974">
        <v>14138.22</v>
      </c>
      <c r="F3974" s="16"/>
      <c r="G3974" s="10"/>
    </row>
    <row r="3975" spans="1:7" x14ac:dyDescent="0.45">
      <c r="A3975" s="16">
        <v>6915</v>
      </c>
      <c r="B3975">
        <v>1</v>
      </c>
      <c r="C3975">
        <v>3281.85</v>
      </c>
      <c r="F3975" s="16"/>
      <c r="G3975" s="10"/>
    </row>
    <row r="3976" spans="1:7" x14ac:dyDescent="0.45">
      <c r="A3976" s="16">
        <v>6917</v>
      </c>
      <c r="B3976">
        <v>2</v>
      </c>
      <c r="C3976">
        <v>7907.05</v>
      </c>
      <c r="F3976" s="16"/>
      <c r="G3976" s="10"/>
    </row>
    <row r="3977" spans="1:7" x14ac:dyDescent="0.45">
      <c r="A3977" s="16">
        <v>6918</v>
      </c>
      <c r="B3977">
        <v>2</v>
      </c>
      <c r="C3977">
        <v>6108.06</v>
      </c>
      <c r="F3977" s="16"/>
      <c r="G3977" s="10"/>
    </row>
    <row r="3978" spans="1:7" x14ac:dyDescent="0.45">
      <c r="A3978" s="16">
        <v>6919</v>
      </c>
      <c r="B3978">
        <v>2</v>
      </c>
      <c r="C3978">
        <v>18625.580000000002</v>
      </c>
      <c r="F3978" s="16"/>
      <c r="G3978" s="10"/>
    </row>
    <row r="3979" spans="1:7" x14ac:dyDescent="0.45">
      <c r="A3979" s="16">
        <v>6920</v>
      </c>
      <c r="B3979">
        <v>2</v>
      </c>
      <c r="C3979">
        <v>18592.91</v>
      </c>
      <c r="F3979" s="16"/>
      <c r="G3979" s="10"/>
    </row>
    <row r="3980" spans="1:7" x14ac:dyDescent="0.45">
      <c r="A3980" s="16">
        <v>6925</v>
      </c>
      <c r="B3980">
        <v>1</v>
      </c>
      <c r="C3980">
        <v>6600.84</v>
      </c>
      <c r="F3980" s="16"/>
      <c r="G3980" s="10"/>
    </row>
    <row r="3981" spans="1:7" x14ac:dyDescent="0.45">
      <c r="A3981" s="16">
        <v>6926</v>
      </c>
      <c r="B3981">
        <v>1</v>
      </c>
      <c r="C3981">
        <v>4978.2</v>
      </c>
      <c r="F3981" s="16"/>
      <c r="G3981" s="10"/>
    </row>
    <row r="3982" spans="1:7" x14ac:dyDescent="0.45">
      <c r="A3982" s="16">
        <v>6929</v>
      </c>
      <c r="B3982">
        <v>2</v>
      </c>
      <c r="C3982">
        <v>32769.24</v>
      </c>
      <c r="F3982" s="16"/>
      <c r="G3982" s="10"/>
    </row>
    <row r="3983" spans="1:7" x14ac:dyDescent="0.45">
      <c r="A3983" s="16">
        <v>6930</v>
      </c>
      <c r="B3983">
        <v>2</v>
      </c>
      <c r="C3983">
        <v>10293.959999999999</v>
      </c>
      <c r="F3983" s="16"/>
      <c r="G3983" s="10"/>
    </row>
    <row r="3984" spans="1:7" x14ac:dyDescent="0.45">
      <c r="A3984" s="16">
        <v>6931</v>
      </c>
      <c r="B3984">
        <v>1</v>
      </c>
      <c r="C3984">
        <v>9442.08</v>
      </c>
      <c r="F3984" s="16"/>
      <c r="G3984" s="10"/>
    </row>
    <row r="3985" spans="1:7" x14ac:dyDescent="0.45">
      <c r="A3985" s="16">
        <v>6932</v>
      </c>
      <c r="B3985">
        <v>1</v>
      </c>
      <c r="C3985">
        <v>1041.55</v>
      </c>
      <c r="F3985" s="16"/>
      <c r="G3985" s="10"/>
    </row>
    <row r="3986" spans="1:7" x14ac:dyDescent="0.45">
      <c r="A3986" s="16">
        <v>6934</v>
      </c>
      <c r="B3986">
        <v>1</v>
      </c>
      <c r="C3986">
        <v>7554.87</v>
      </c>
      <c r="F3986" s="16"/>
      <c r="G3986" s="10"/>
    </row>
    <row r="3987" spans="1:7" x14ac:dyDescent="0.45">
      <c r="A3987" s="16">
        <v>6935</v>
      </c>
      <c r="B3987">
        <v>2</v>
      </c>
      <c r="C3987">
        <v>9358.66</v>
      </c>
      <c r="F3987" s="16"/>
      <c r="G3987" s="10"/>
    </row>
    <row r="3988" spans="1:7" x14ac:dyDescent="0.45">
      <c r="A3988" s="16">
        <v>6938</v>
      </c>
      <c r="B3988">
        <v>3</v>
      </c>
      <c r="C3988">
        <v>31448.68</v>
      </c>
      <c r="F3988" s="16"/>
      <c r="G3988" s="10"/>
    </row>
    <row r="3989" spans="1:7" x14ac:dyDescent="0.45">
      <c r="A3989" s="16">
        <v>6939</v>
      </c>
      <c r="B3989">
        <v>2</v>
      </c>
      <c r="C3989">
        <v>6128.26</v>
      </c>
      <c r="F3989" s="16"/>
      <c r="G3989" s="10"/>
    </row>
    <row r="3990" spans="1:7" x14ac:dyDescent="0.45">
      <c r="A3990" s="16">
        <v>6941</v>
      </c>
      <c r="B3990">
        <v>2</v>
      </c>
      <c r="C3990">
        <v>20729.07</v>
      </c>
      <c r="F3990" s="16"/>
      <c r="G3990" s="10"/>
    </row>
    <row r="3991" spans="1:7" x14ac:dyDescent="0.45">
      <c r="A3991" s="16">
        <v>6944</v>
      </c>
      <c r="B3991">
        <v>3</v>
      </c>
      <c r="C3991">
        <v>13122.18</v>
      </c>
      <c r="F3991" s="16"/>
      <c r="G3991" s="10"/>
    </row>
    <row r="3992" spans="1:7" x14ac:dyDescent="0.45">
      <c r="A3992" s="16">
        <v>6946</v>
      </c>
      <c r="B3992">
        <v>1</v>
      </c>
      <c r="C3992">
        <v>9905.7000000000007</v>
      </c>
      <c r="F3992" s="16"/>
      <c r="G3992" s="10"/>
    </row>
    <row r="3993" spans="1:7" x14ac:dyDescent="0.45">
      <c r="A3993" s="16">
        <v>6947</v>
      </c>
      <c r="B3993">
        <v>3</v>
      </c>
      <c r="C3993">
        <v>26876.2</v>
      </c>
      <c r="F3993" s="16"/>
      <c r="G3993" s="10"/>
    </row>
    <row r="3994" spans="1:7" x14ac:dyDescent="0.45">
      <c r="A3994" s="16">
        <v>6949</v>
      </c>
      <c r="B3994">
        <v>1</v>
      </c>
      <c r="C3994">
        <v>1867.08</v>
      </c>
      <c r="F3994" s="16"/>
      <c r="G3994" s="10"/>
    </row>
    <row r="3995" spans="1:7" x14ac:dyDescent="0.45">
      <c r="A3995" s="16">
        <v>6951</v>
      </c>
      <c r="B3995">
        <v>3</v>
      </c>
      <c r="C3995">
        <v>19891.47</v>
      </c>
      <c r="F3995" s="16"/>
      <c r="G3995" s="10"/>
    </row>
    <row r="3996" spans="1:7" x14ac:dyDescent="0.45">
      <c r="A3996" s="16">
        <v>6953</v>
      </c>
      <c r="B3996">
        <v>2</v>
      </c>
      <c r="C3996">
        <v>8769.01</v>
      </c>
      <c r="F3996" s="16"/>
      <c r="G3996" s="10"/>
    </row>
    <row r="3997" spans="1:7" x14ac:dyDescent="0.45">
      <c r="A3997" s="16">
        <v>6954</v>
      </c>
      <c r="B3997">
        <v>1</v>
      </c>
      <c r="C3997">
        <v>1303.76</v>
      </c>
      <c r="F3997" s="16"/>
      <c r="G3997" s="10"/>
    </row>
    <row r="3998" spans="1:7" x14ac:dyDescent="0.45">
      <c r="A3998" s="16">
        <v>6955</v>
      </c>
      <c r="B3998">
        <v>1</v>
      </c>
      <c r="C3998">
        <v>3713.26</v>
      </c>
      <c r="F3998" s="16"/>
      <c r="G3998" s="10"/>
    </row>
    <row r="3999" spans="1:7" x14ac:dyDescent="0.45">
      <c r="A3999" s="16">
        <v>6956</v>
      </c>
      <c r="B3999">
        <v>4</v>
      </c>
      <c r="C3999">
        <v>4831.29</v>
      </c>
      <c r="F3999" s="16"/>
      <c r="G3999" s="10"/>
    </row>
    <row r="4000" spans="1:7" x14ac:dyDescent="0.45">
      <c r="A4000" s="16">
        <v>6957</v>
      </c>
      <c r="B4000">
        <v>1</v>
      </c>
      <c r="C4000">
        <v>3726.64</v>
      </c>
      <c r="F4000" s="16"/>
      <c r="G4000" s="10"/>
    </row>
    <row r="4001" spans="1:7" x14ac:dyDescent="0.45">
      <c r="A4001" s="16">
        <v>6958</v>
      </c>
      <c r="B4001">
        <v>1</v>
      </c>
      <c r="C4001">
        <v>2126.86</v>
      </c>
      <c r="F4001" s="16"/>
      <c r="G4001" s="10"/>
    </row>
    <row r="4002" spans="1:7" x14ac:dyDescent="0.45">
      <c r="A4002" s="16">
        <v>6959</v>
      </c>
      <c r="B4002">
        <v>2</v>
      </c>
      <c r="C4002">
        <v>23861.34</v>
      </c>
      <c r="F4002" s="16"/>
      <c r="G4002" s="10"/>
    </row>
    <row r="4003" spans="1:7" x14ac:dyDescent="0.45">
      <c r="A4003" s="16">
        <v>6961</v>
      </c>
      <c r="B4003">
        <v>1</v>
      </c>
      <c r="C4003">
        <v>2288.87</v>
      </c>
      <c r="F4003" s="16"/>
      <c r="G4003" s="10"/>
    </row>
    <row r="4004" spans="1:7" x14ac:dyDescent="0.45">
      <c r="A4004" s="16">
        <v>6962</v>
      </c>
      <c r="B4004">
        <v>1</v>
      </c>
      <c r="C4004">
        <v>1076.22</v>
      </c>
      <c r="F4004" s="16"/>
      <c r="G4004" s="10"/>
    </row>
    <row r="4005" spans="1:7" x14ac:dyDescent="0.45">
      <c r="A4005" s="16">
        <v>6966</v>
      </c>
      <c r="B4005">
        <v>2</v>
      </c>
      <c r="C4005">
        <v>17041.22</v>
      </c>
      <c r="F4005" s="16"/>
      <c r="G4005" s="10"/>
    </row>
    <row r="4006" spans="1:7" x14ac:dyDescent="0.45">
      <c r="A4006" s="16">
        <v>6967</v>
      </c>
      <c r="B4006">
        <v>1</v>
      </c>
      <c r="C4006">
        <v>12531</v>
      </c>
      <c r="F4006" s="16"/>
      <c r="G4006" s="10"/>
    </row>
    <row r="4007" spans="1:7" x14ac:dyDescent="0.45">
      <c r="A4007" s="16">
        <v>6968</v>
      </c>
      <c r="B4007">
        <v>2</v>
      </c>
      <c r="C4007">
        <v>17810.310000000001</v>
      </c>
      <c r="F4007" s="16"/>
      <c r="G4007" s="10"/>
    </row>
    <row r="4008" spans="1:7" x14ac:dyDescent="0.45">
      <c r="A4008" s="16">
        <v>6969</v>
      </c>
      <c r="B4008">
        <v>3</v>
      </c>
      <c r="C4008">
        <v>13723.46</v>
      </c>
      <c r="F4008" s="16"/>
      <c r="G4008" s="10"/>
    </row>
    <row r="4009" spans="1:7" x14ac:dyDescent="0.45">
      <c r="A4009" s="16">
        <v>6971</v>
      </c>
      <c r="B4009">
        <v>1</v>
      </c>
      <c r="C4009">
        <v>1694.32</v>
      </c>
      <c r="F4009" s="16"/>
      <c r="G4009" s="10"/>
    </row>
    <row r="4010" spans="1:7" x14ac:dyDescent="0.45">
      <c r="A4010" s="16">
        <v>6972</v>
      </c>
      <c r="B4010">
        <v>2</v>
      </c>
      <c r="C4010">
        <v>27998.75</v>
      </c>
      <c r="F4010" s="16"/>
      <c r="G4010" s="10"/>
    </row>
    <row r="4011" spans="1:7" x14ac:dyDescent="0.45">
      <c r="A4011" s="16">
        <v>6973</v>
      </c>
      <c r="B4011">
        <v>1</v>
      </c>
      <c r="C4011">
        <v>9868.58</v>
      </c>
      <c r="F4011" s="16"/>
      <c r="G4011" s="10"/>
    </row>
    <row r="4012" spans="1:7" x14ac:dyDescent="0.45">
      <c r="A4012" s="16">
        <v>6974</v>
      </c>
      <c r="B4012">
        <v>2</v>
      </c>
      <c r="C4012">
        <v>5545.44</v>
      </c>
      <c r="F4012" s="16"/>
      <c r="G4012" s="10"/>
    </row>
    <row r="4013" spans="1:7" x14ac:dyDescent="0.45">
      <c r="A4013" s="16">
        <v>6975</v>
      </c>
      <c r="B4013">
        <v>1</v>
      </c>
      <c r="C4013">
        <v>6085.4</v>
      </c>
      <c r="F4013" s="16"/>
      <c r="G4013" s="10"/>
    </row>
    <row r="4014" spans="1:7" x14ac:dyDescent="0.45">
      <c r="A4014" s="16">
        <v>6976</v>
      </c>
      <c r="B4014">
        <v>2</v>
      </c>
      <c r="C4014">
        <v>17339.099999999999</v>
      </c>
      <c r="F4014" s="16"/>
      <c r="G4014" s="10"/>
    </row>
    <row r="4015" spans="1:7" x14ac:dyDescent="0.45">
      <c r="A4015" s="16">
        <v>6977</v>
      </c>
      <c r="B4015">
        <v>3</v>
      </c>
      <c r="C4015">
        <v>48140.79</v>
      </c>
      <c r="F4015" s="16"/>
      <c r="G4015" s="10"/>
    </row>
    <row r="4016" spans="1:7" x14ac:dyDescent="0.45">
      <c r="A4016" s="16">
        <v>6978</v>
      </c>
      <c r="B4016">
        <v>1</v>
      </c>
      <c r="C4016">
        <v>23997.5</v>
      </c>
      <c r="F4016" s="16"/>
      <c r="G4016" s="10"/>
    </row>
    <row r="4017" spans="1:7" x14ac:dyDescent="0.45">
      <c r="A4017" s="16">
        <v>6979</v>
      </c>
      <c r="B4017">
        <v>1</v>
      </c>
      <c r="C4017">
        <v>7755.96</v>
      </c>
      <c r="F4017" s="16"/>
      <c r="G4017" s="10"/>
    </row>
    <row r="4018" spans="1:7" x14ac:dyDescent="0.45">
      <c r="A4018" s="16">
        <v>6982</v>
      </c>
      <c r="B4018">
        <v>1</v>
      </c>
      <c r="C4018">
        <v>4710.6000000000004</v>
      </c>
      <c r="F4018" s="16"/>
      <c r="G4018" s="10"/>
    </row>
    <row r="4019" spans="1:7" x14ac:dyDescent="0.45">
      <c r="A4019" s="16">
        <v>6983</v>
      </c>
      <c r="B4019">
        <v>1</v>
      </c>
      <c r="C4019">
        <v>16963.32</v>
      </c>
      <c r="F4019" s="16"/>
      <c r="G4019" s="10"/>
    </row>
    <row r="4020" spans="1:7" x14ac:dyDescent="0.45">
      <c r="A4020" s="16">
        <v>6984</v>
      </c>
      <c r="B4020">
        <v>2</v>
      </c>
      <c r="C4020">
        <v>17499.82</v>
      </c>
      <c r="F4020" s="16"/>
      <c r="G4020" s="10"/>
    </row>
    <row r="4021" spans="1:7" x14ac:dyDescent="0.45">
      <c r="A4021" s="16">
        <v>6985</v>
      </c>
      <c r="B4021">
        <v>1</v>
      </c>
      <c r="C4021">
        <v>3590.08</v>
      </c>
      <c r="F4021" s="16"/>
      <c r="G4021" s="10"/>
    </row>
    <row r="4022" spans="1:7" x14ac:dyDescent="0.45">
      <c r="A4022" s="16">
        <v>6986</v>
      </c>
      <c r="B4022">
        <v>2</v>
      </c>
      <c r="C4022">
        <v>4595.0600000000004</v>
      </c>
      <c r="F4022" s="16"/>
      <c r="G4022" s="10"/>
    </row>
    <row r="4023" spans="1:7" x14ac:dyDescent="0.45">
      <c r="A4023" s="16">
        <v>6988</v>
      </c>
      <c r="B4023">
        <v>5</v>
      </c>
      <c r="C4023">
        <v>50829.08</v>
      </c>
      <c r="F4023" s="16"/>
      <c r="G4023" s="10"/>
    </row>
    <row r="4024" spans="1:7" x14ac:dyDescent="0.45">
      <c r="A4024" s="16">
        <v>6989</v>
      </c>
      <c r="B4024">
        <v>1</v>
      </c>
      <c r="C4024">
        <v>1610.3</v>
      </c>
      <c r="F4024" s="16"/>
      <c r="G4024" s="10"/>
    </row>
    <row r="4025" spans="1:7" x14ac:dyDescent="0.45">
      <c r="A4025" s="16">
        <v>6991</v>
      </c>
      <c r="B4025">
        <v>2</v>
      </c>
      <c r="C4025">
        <v>16217.16</v>
      </c>
      <c r="F4025" s="16"/>
      <c r="G4025" s="10"/>
    </row>
    <row r="4026" spans="1:7" x14ac:dyDescent="0.45">
      <c r="A4026" s="16">
        <v>6993</v>
      </c>
      <c r="B4026">
        <v>2</v>
      </c>
      <c r="C4026">
        <v>10905.32</v>
      </c>
      <c r="F4026" s="16"/>
      <c r="G4026" s="10"/>
    </row>
    <row r="4027" spans="1:7" x14ac:dyDescent="0.45">
      <c r="A4027" s="16">
        <v>6994</v>
      </c>
      <c r="B4027">
        <v>1</v>
      </c>
      <c r="C4027">
        <v>114.51</v>
      </c>
      <c r="F4027" s="16"/>
      <c r="G4027" s="10"/>
    </row>
    <row r="4028" spans="1:7" x14ac:dyDescent="0.45">
      <c r="A4028" s="16">
        <v>6995</v>
      </c>
      <c r="B4028">
        <v>1</v>
      </c>
      <c r="C4028">
        <v>17169.04</v>
      </c>
      <c r="F4028" s="16"/>
      <c r="G4028" s="10"/>
    </row>
    <row r="4029" spans="1:7" x14ac:dyDescent="0.45">
      <c r="A4029" s="16">
        <v>6997</v>
      </c>
      <c r="B4029">
        <v>3</v>
      </c>
      <c r="C4029">
        <v>23335.52</v>
      </c>
      <c r="F4029" s="16"/>
      <c r="G4029" s="10"/>
    </row>
    <row r="4030" spans="1:7" x14ac:dyDescent="0.45">
      <c r="A4030" s="16">
        <v>7000</v>
      </c>
      <c r="B4030">
        <v>1</v>
      </c>
      <c r="C4030">
        <v>5953.64</v>
      </c>
      <c r="F4030" s="16"/>
      <c r="G4030" s="10"/>
    </row>
    <row r="4031" spans="1:7" x14ac:dyDescent="0.45">
      <c r="A4031" s="16">
        <v>7001</v>
      </c>
      <c r="B4031">
        <v>1</v>
      </c>
      <c r="C4031">
        <v>4413.74</v>
      </c>
      <c r="F4031" s="16"/>
      <c r="G4031" s="10"/>
    </row>
    <row r="4032" spans="1:7" x14ac:dyDescent="0.45">
      <c r="A4032" s="16">
        <v>7002</v>
      </c>
      <c r="B4032">
        <v>1</v>
      </c>
      <c r="C4032">
        <v>5732.37</v>
      </c>
      <c r="F4032" s="16"/>
      <c r="G4032" s="10"/>
    </row>
    <row r="4033" spans="1:7" x14ac:dyDescent="0.45">
      <c r="A4033" s="16">
        <v>7003</v>
      </c>
      <c r="B4033">
        <v>1</v>
      </c>
      <c r="C4033">
        <v>3674.06</v>
      </c>
      <c r="F4033" s="16"/>
      <c r="G4033" s="10"/>
    </row>
    <row r="4034" spans="1:7" x14ac:dyDescent="0.45">
      <c r="A4034" s="16">
        <v>7004</v>
      </c>
      <c r="B4034">
        <v>1</v>
      </c>
      <c r="C4034">
        <v>14706.84</v>
      </c>
      <c r="F4034" s="16"/>
      <c r="G4034" s="10"/>
    </row>
    <row r="4035" spans="1:7" x14ac:dyDescent="0.45">
      <c r="A4035" s="16">
        <v>7005</v>
      </c>
      <c r="B4035">
        <v>1</v>
      </c>
      <c r="C4035">
        <v>5068</v>
      </c>
      <c r="F4035" s="16"/>
      <c r="G4035" s="10"/>
    </row>
    <row r="4036" spans="1:7" x14ac:dyDescent="0.45">
      <c r="A4036" s="16">
        <v>7007</v>
      </c>
      <c r="B4036">
        <v>2</v>
      </c>
      <c r="C4036">
        <v>12147.15</v>
      </c>
      <c r="F4036" s="16"/>
      <c r="G4036" s="10"/>
    </row>
    <row r="4037" spans="1:7" x14ac:dyDescent="0.45">
      <c r="A4037" s="16">
        <v>7008</v>
      </c>
      <c r="B4037">
        <v>1</v>
      </c>
      <c r="C4037">
        <v>2729.01</v>
      </c>
      <c r="F4037" s="16"/>
      <c r="G4037" s="10"/>
    </row>
    <row r="4038" spans="1:7" x14ac:dyDescent="0.45">
      <c r="A4038" s="16">
        <v>7009</v>
      </c>
      <c r="B4038">
        <v>3</v>
      </c>
      <c r="C4038">
        <v>27796.68</v>
      </c>
      <c r="F4038" s="16"/>
      <c r="G4038" s="10"/>
    </row>
    <row r="4039" spans="1:7" x14ac:dyDescent="0.45">
      <c r="A4039" s="16">
        <v>7010</v>
      </c>
      <c r="B4039">
        <v>3</v>
      </c>
      <c r="C4039">
        <v>55741.32</v>
      </c>
      <c r="F4039" s="16"/>
      <c r="G4039" s="10"/>
    </row>
    <row r="4040" spans="1:7" x14ac:dyDescent="0.45">
      <c r="A4040" s="16">
        <v>7012</v>
      </c>
      <c r="B4040">
        <v>1</v>
      </c>
      <c r="C4040">
        <v>14625.78</v>
      </c>
      <c r="F4040" s="16"/>
      <c r="G4040" s="10"/>
    </row>
    <row r="4041" spans="1:7" x14ac:dyDescent="0.45">
      <c r="A4041" s="16">
        <v>7014</v>
      </c>
      <c r="B4041">
        <v>1</v>
      </c>
      <c r="C4041">
        <v>11792.96</v>
      </c>
      <c r="F4041" s="16"/>
      <c r="G4041" s="10"/>
    </row>
    <row r="4042" spans="1:7" x14ac:dyDescent="0.45">
      <c r="A4042" s="16">
        <v>7015</v>
      </c>
      <c r="B4042">
        <v>1</v>
      </c>
      <c r="C4042">
        <v>3728.1</v>
      </c>
      <c r="F4042" s="16"/>
      <c r="G4042" s="10"/>
    </row>
    <row r="4043" spans="1:7" x14ac:dyDescent="0.45">
      <c r="A4043" s="16">
        <v>7016</v>
      </c>
      <c r="B4043">
        <v>2</v>
      </c>
      <c r="C4043">
        <v>5894.5</v>
      </c>
      <c r="F4043" s="16"/>
      <c r="G4043" s="10"/>
    </row>
    <row r="4044" spans="1:7" x14ac:dyDescent="0.45">
      <c r="A4044" s="16">
        <v>7017</v>
      </c>
      <c r="B4044">
        <v>1</v>
      </c>
      <c r="C4044">
        <v>6919.29</v>
      </c>
      <c r="F4044" s="16"/>
      <c r="G4044" s="10"/>
    </row>
    <row r="4045" spans="1:7" x14ac:dyDescent="0.45">
      <c r="A4045" s="16">
        <v>7019</v>
      </c>
      <c r="B4045">
        <v>3</v>
      </c>
      <c r="C4045">
        <v>7910.11</v>
      </c>
      <c r="F4045" s="16"/>
      <c r="G4045" s="10"/>
    </row>
    <row r="4046" spans="1:7" x14ac:dyDescent="0.45">
      <c r="A4046" s="16">
        <v>7021</v>
      </c>
      <c r="B4046">
        <v>1</v>
      </c>
      <c r="C4046">
        <v>7751.08</v>
      </c>
      <c r="F4046" s="16"/>
      <c r="G4046" s="10"/>
    </row>
    <row r="4047" spans="1:7" x14ac:dyDescent="0.45">
      <c r="A4047" s="16">
        <v>7022</v>
      </c>
      <c r="B4047">
        <v>1</v>
      </c>
      <c r="C4047">
        <v>9714.1</v>
      </c>
      <c r="F4047" s="16"/>
      <c r="G4047" s="10"/>
    </row>
    <row r="4048" spans="1:7" x14ac:dyDescent="0.45">
      <c r="A4048" s="16">
        <v>7024</v>
      </c>
      <c r="B4048">
        <v>1</v>
      </c>
      <c r="C4048">
        <v>8056.7</v>
      </c>
      <c r="F4048" s="16"/>
      <c r="G4048" s="10"/>
    </row>
    <row r="4049" spans="1:7" x14ac:dyDescent="0.45">
      <c r="A4049" s="16">
        <v>7025</v>
      </c>
      <c r="B4049">
        <v>1</v>
      </c>
      <c r="C4049">
        <v>3604.01</v>
      </c>
      <c r="F4049" s="16"/>
      <c r="G4049" s="10"/>
    </row>
    <row r="4050" spans="1:7" x14ac:dyDescent="0.45">
      <c r="A4050" s="16">
        <v>7026</v>
      </c>
      <c r="B4050">
        <v>2</v>
      </c>
      <c r="C4050">
        <v>12333.19</v>
      </c>
      <c r="F4050" s="16"/>
      <c r="G4050" s="10"/>
    </row>
    <row r="4051" spans="1:7" x14ac:dyDescent="0.45">
      <c r="A4051" s="16">
        <v>7028</v>
      </c>
      <c r="B4051">
        <v>3</v>
      </c>
      <c r="C4051">
        <v>31198.68</v>
      </c>
      <c r="F4051" s="16"/>
      <c r="G4051" s="10"/>
    </row>
    <row r="4052" spans="1:7" x14ac:dyDescent="0.45">
      <c r="A4052" s="16">
        <v>7030</v>
      </c>
      <c r="B4052">
        <v>2</v>
      </c>
      <c r="C4052">
        <v>24401.360000000001</v>
      </c>
      <c r="F4052" s="16"/>
      <c r="G4052" s="10"/>
    </row>
    <row r="4053" spans="1:7" x14ac:dyDescent="0.45">
      <c r="A4053" s="16">
        <v>7031</v>
      </c>
      <c r="B4053">
        <v>3</v>
      </c>
      <c r="C4053">
        <v>17077.7</v>
      </c>
      <c r="F4053" s="16"/>
      <c r="G4053" s="10"/>
    </row>
    <row r="4054" spans="1:7" x14ac:dyDescent="0.45">
      <c r="A4054" s="16">
        <v>7032</v>
      </c>
      <c r="B4054">
        <v>2</v>
      </c>
      <c r="C4054">
        <v>15593.8</v>
      </c>
      <c r="F4054" s="16"/>
      <c r="G4054" s="10"/>
    </row>
    <row r="4055" spans="1:7" x14ac:dyDescent="0.45">
      <c r="A4055" s="16">
        <v>7033</v>
      </c>
      <c r="B4055">
        <v>3</v>
      </c>
      <c r="C4055">
        <v>28065.11</v>
      </c>
      <c r="F4055" s="16"/>
      <c r="G4055" s="10"/>
    </row>
    <row r="4056" spans="1:7" x14ac:dyDescent="0.45">
      <c r="A4056" s="16">
        <v>7034</v>
      </c>
      <c r="B4056">
        <v>3</v>
      </c>
      <c r="C4056">
        <v>12727.38</v>
      </c>
      <c r="F4056" s="16"/>
      <c r="G4056" s="10"/>
    </row>
    <row r="4057" spans="1:7" x14ac:dyDescent="0.45">
      <c r="A4057" s="16">
        <v>7035</v>
      </c>
      <c r="B4057">
        <v>3</v>
      </c>
      <c r="C4057">
        <v>8297.35</v>
      </c>
      <c r="F4057" s="16"/>
      <c r="G4057" s="10"/>
    </row>
    <row r="4058" spans="1:7" x14ac:dyDescent="0.45">
      <c r="A4058" s="16">
        <v>7036</v>
      </c>
      <c r="B4058">
        <v>1</v>
      </c>
      <c r="C4058">
        <v>341.85</v>
      </c>
      <c r="F4058" s="16"/>
      <c r="G4058" s="10"/>
    </row>
    <row r="4059" spans="1:7" x14ac:dyDescent="0.45">
      <c r="A4059" s="16">
        <v>7037</v>
      </c>
      <c r="B4059">
        <v>1</v>
      </c>
      <c r="C4059">
        <v>5027.8999999999996</v>
      </c>
      <c r="F4059" s="16"/>
      <c r="G4059" s="10"/>
    </row>
    <row r="4060" spans="1:7" x14ac:dyDescent="0.45">
      <c r="A4060" s="16">
        <v>7038</v>
      </c>
      <c r="B4060">
        <v>3</v>
      </c>
      <c r="C4060">
        <v>6198.79</v>
      </c>
      <c r="F4060" s="16"/>
      <c r="G4060" s="10"/>
    </row>
    <row r="4061" spans="1:7" x14ac:dyDescent="0.45">
      <c r="A4061" s="16">
        <v>7039</v>
      </c>
      <c r="B4061">
        <v>1</v>
      </c>
      <c r="C4061">
        <v>7702.52</v>
      </c>
      <c r="F4061" s="16"/>
      <c r="G4061" s="10"/>
    </row>
    <row r="4062" spans="1:7" x14ac:dyDescent="0.45">
      <c r="A4062" s="16">
        <v>7040</v>
      </c>
      <c r="B4062">
        <v>3</v>
      </c>
      <c r="C4062">
        <v>39870.28</v>
      </c>
      <c r="F4062" s="16"/>
      <c r="G4062" s="10"/>
    </row>
    <row r="4063" spans="1:7" x14ac:dyDescent="0.45">
      <c r="A4063" s="16">
        <v>7041</v>
      </c>
      <c r="B4063">
        <v>2</v>
      </c>
      <c r="C4063">
        <v>15649.28</v>
      </c>
      <c r="F4063" s="16"/>
      <c r="G4063" s="10"/>
    </row>
    <row r="4064" spans="1:7" x14ac:dyDescent="0.45">
      <c r="A4064" s="16">
        <v>7042</v>
      </c>
      <c r="B4064">
        <v>2</v>
      </c>
      <c r="C4064">
        <v>5280.43</v>
      </c>
      <c r="F4064" s="16"/>
      <c r="G4064" s="10"/>
    </row>
    <row r="4065" spans="1:7" x14ac:dyDescent="0.45">
      <c r="A4065" s="16">
        <v>7043</v>
      </c>
      <c r="B4065">
        <v>1</v>
      </c>
      <c r="C4065">
        <v>9934.14</v>
      </c>
      <c r="F4065" s="16"/>
      <c r="G4065" s="10"/>
    </row>
    <row r="4066" spans="1:7" x14ac:dyDescent="0.45">
      <c r="A4066" s="16">
        <v>7044</v>
      </c>
      <c r="B4066">
        <v>1</v>
      </c>
      <c r="C4066">
        <v>14760.21</v>
      </c>
      <c r="F4066" s="16"/>
      <c r="G4066" s="10"/>
    </row>
    <row r="4067" spans="1:7" x14ac:dyDescent="0.45">
      <c r="A4067" s="16">
        <v>7046</v>
      </c>
      <c r="B4067">
        <v>1</v>
      </c>
      <c r="C4067">
        <v>24288.55</v>
      </c>
      <c r="F4067" s="16"/>
      <c r="G4067" s="10"/>
    </row>
    <row r="4068" spans="1:7" x14ac:dyDescent="0.45">
      <c r="A4068" s="16">
        <v>7047</v>
      </c>
      <c r="B4068">
        <v>2</v>
      </c>
      <c r="C4068">
        <v>32013.02</v>
      </c>
      <c r="F4068" s="16"/>
      <c r="G4068" s="10"/>
    </row>
    <row r="4069" spans="1:7" x14ac:dyDescent="0.45">
      <c r="A4069" s="16">
        <v>7048</v>
      </c>
      <c r="B4069">
        <v>3</v>
      </c>
      <c r="C4069">
        <v>12552.71</v>
      </c>
      <c r="F4069" s="16"/>
      <c r="G4069" s="10"/>
    </row>
    <row r="4070" spans="1:7" x14ac:dyDescent="0.45">
      <c r="A4070" s="16">
        <v>7049</v>
      </c>
      <c r="B4070">
        <v>2</v>
      </c>
      <c r="C4070">
        <v>12210.22</v>
      </c>
      <c r="F4070" s="16"/>
      <c r="G4070" s="10"/>
    </row>
    <row r="4071" spans="1:7" x14ac:dyDescent="0.45">
      <c r="A4071" s="16">
        <v>7050</v>
      </c>
      <c r="B4071">
        <v>1</v>
      </c>
      <c r="C4071">
        <v>4625.42</v>
      </c>
      <c r="F4071" s="16"/>
      <c r="G4071" s="10"/>
    </row>
    <row r="4072" spans="1:7" x14ac:dyDescent="0.45">
      <c r="A4072" s="16">
        <v>7052</v>
      </c>
      <c r="B4072">
        <v>2</v>
      </c>
      <c r="C4072">
        <v>3085.08</v>
      </c>
      <c r="F4072" s="16"/>
      <c r="G4072" s="10"/>
    </row>
    <row r="4073" spans="1:7" x14ac:dyDescent="0.45">
      <c r="A4073" s="16">
        <v>7054</v>
      </c>
      <c r="B4073">
        <v>2</v>
      </c>
      <c r="C4073">
        <v>11348.12</v>
      </c>
      <c r="F4073" s="16"/>
      <c r="G4073" s="10"/>
    </row>
    <row r="4074" spans="1:7" x14ac:dyDescent="0.45">
      <c r="A4074" s="16">
        <v>7055</v>
      </c>
      <c r="B4074">
        <v>1</v>
      </c>
      <c r="C4074">
        <v>3160.95</v>
      </c>
      <c r="F4074" s="16"/>
      <c r="G4074" s="10"/>
    </row>
    <row r="4075" spans="1:7" x14ac:dyDescent="0.45">
      <c r="A4075" s="16">
        <v>7056</v>
      </c>
      <c r="B4075">
        <v>1</v>
      </c>
      <c r="C4075">
        <v>18097.240000000002</v>
      </c>
      <c r="F4075" s="16"/>
      <c r="G4075" s="10"/>
    </row>
    <row r="4076" spans="1:7" x14ac:dyDescent="0.45">
      <c r="A4076" s="16">
        <v>7057</v>
      </c>
      <c r="B4076">
        <v>1</v>
      </c>
      <c r="C4076">
        <v>16348.85</v>
      </c>
      <c r="F4076" s="16"/>
      <c r="G4076" s="10"/>
    </row>
    <row r="4077" spans="1:7" x14ac:dyDescent="0.45">
      <c r="A4077" s="16">
        <v>7058</v>
      </c>
      <c r="B4077">
        <v>1</v>
      </c>
      <c r="C4077">
        <v>18868.080000000002</v>
      </c>
      <c r="F4077" s="16"/>
      <c r="G4077" s="10"/>
    </row>
    <row r="4078" spans="1:7" x14ac:dyDescent="0.45">
      <c r="A4078" s="16">
        <v>7059</v>
      </c>
      <c r="B4078">
        <v>3</v>
      </c>
      <c r="C4078">
        <v>22968.45</v>
      </c>
      <c r="F4078" s="16"/>
      <c r="G4078" s="10"/>
    </row>
    <row r="4079" spans="1:7" x14ac:dyDescent="0.45">
      <c r="A4079" s="16">
        <v>7060</v>
      </c>
      <c r="B4079">
        <v>1</v>
      </c>
      <c r="C4079">
        <v>10422.69</v>
      </c>
      <c r="F4079" s="16"/>
      <c r="G4079" s="10"/>
    </row>
    <row r="4080" spans="1:7" x14ac:dyDescent="0.45">
      <c r="A4080" s="16">
        <v>7063</v>
      </c>
      <c r="B4080">
        <v>1</v>
      </c>
      <c r="C4080">
        <v>17139.88</v>
      </c>
      <c r="F4080" s="16"/>
      <c r="G4080" s="10"/>
    </row>
    <row r="4081" spans="1:7" x14ac:dyDescent="0.45">
      <c r="A4081" s="16">
        <v>7065</v>
      </c>
      <c r="B4081">
        <v>3</v>
      </c>
      <c r="C4081">
        <v>19274.68</v>
      </c>
      <c r="F4081" s="16"/>
      <c r="G4081" s="10"/>
    </row>
    <row r="4082" spans="1:7" x14ac:dyDescent="0.45">
      <c r="A4082" s="16">
        <v>7068</v>
      </c>
      <c r="B4082">
        <v>1</v>
      </c>
      <c r="C4082">
        <v>2531.52</v>
      </c>
      <c r="F4082" s="16"/>
      <c r="G4082" s="10"/>
    </row>
    <row r="4083" spans="1:7" x14ac:dyDescent="0.45">
      <c r="A4083" s="16">
        <v>7071</v>
      </c>
      <c r="B4083">
        <v>1</v>
      </c>
      <c r="C4083">
        <v>1724.48</v>
      </c>
      <c r="F4083" s="16"/>
      <c r="G4083" s="10"/>
    </row>
    <row r="4084" spans="1:7" x14ac:dyDescent="0.45">
      <c r="A4084" s="16">
        <v>7073</v>
      </c>
      <c r="B4084">
        <v>1</v>
      </c>
      <c r="C4084">
        <v>8240.4599999999991</v>
      </c>
      <c r="F4084" s="16"/>
      <c r="G4084" s="10"/>
    </row>
    <row r="4085" spans="1:7" x14ac:dyDescent="0.45">
      <c r="A4085" s="16">
        <v>7078</v>
      </c>
      <c r="B4085">
        <v>3</v>
      </c>
      <c r="C4085">
        <v>22612.68</v>
      </c>
      <c r="F4085" s="16"/>
      <c r="G4085" s="10"/>
    </row>
    <row r="4086" spans="1:7" x14ac:dyDescent="0.45">
      <c r="A4086" s="16">
        <v>7079</v>
      </c>
      <c r="B4086">
        <v>3</v>
      </c>
      <c r="C4086">
        <v>10203.450000000001</v>
      </c>
      <c r="F4086" s="16"/>
      <c r="G4086" s="10"/>
    </row>
    <row r="4087" spans="1:7" x14ac:dyDescent="0.45">
      <c r="A4087" s="16">
        <v>7080</v>
      </c>
      <c r="B4087">
        <v>1</v>
      </c>
      <c r="C4087">
        <v>10108.709999999999</v>
      </c>
      <c r="F4087" s="16"/>
      <c r="G4087" s="10"/>
    </row>
    <row r="4088" spans="1:7" x14ac:dyDescent="0.45">
      <c r="A4088" s="16">
        <v>7081</v>
      </c>
      <c r="B4088">
        <v>1</v>
      </c>
      <c r="C4088">
        <v>414.85</v>
      </c>
      <c r="F4088" s="16"/>
      <c r="G4088" s="10"/>
    </row>
    <row r="4089" spans="1:7" x14ac:dyDescent="0.45">
      <c r="A4089" s="16">
        <v>7082</v>
      </c>
      <c r="B4089">
        <v>2</v>
      </c>
      <c r="C4089">
        <v>4857.32</v>
      </c>
      <c r="F4089" s="16"/>
      <c r="G4089" s="10"/>
    </row>
    <row r="4090" spans="1:7" x14ac:dyDescent="0.45">
      <c r="A4090" s="16">
        <v>7083</v>
      </c>
      <c r="B4090">
        <v>1</v>
      </c>
      <c r="C4090">
        <v>18075</v>
      </c>
      <c r="F4090" s="16"/>
      <c r="G4090" s="10"/>
    </row>
    <row r="4091" spans="1:7" x14ac:dyDescent="0.45">
      <c r="A4091" s="16">
        <v>7085</v>
      </c>
      <c r="B4091">
        <v>2</v>
      </c>
      <c r="C4091">
        <v>12254.51</v>
      </c>
      <c r="F4091" s="16"/>
      <c r="G4091" s="10"/>
    </row>
    <row r="4092" spans="1:7" x14ac:dyDescent="0.45">
      <c r="A4092" s="16">
        <v>7089</v>
      </c>
      <c r="B4092">
        <v>2</v>
      </c>
      <c r="C4092">
        <v>28657.759999999998</v>
      </c>
      <c r="F4092" s="16"/>
      <c r="G4092" s="10"/>
    </row>
    <row r="4093" spans="1:7" x14ac:dyDescent="0.45">
      <c r="A4093" s="16">
        <v>7090</v>
      </c>
      <c r="B4093">
        <v>2</v>
      </c>
      <c r="C4093">
        <v>13884.28</v>
      </c>
      <c r="F4093" s="16"/>
      <c r="G4093" s="10"/>
    </row>
    <row r="4094" spans="1:7" x14ac:dyDescent="0.45">
      <c r="A4094" s="16">
        <v>7091</v>
      </c>
      <c r="B4094">
        <v>2</v>
      </c>
      <c r="C4094">
        <v>4639.16</v>
      </c>
      <c r="F4094" s="16"/>
      <c r="G4094" s="10"/>
    </row>
    <row r="4095" spans="1:7" x14ac:dyDescent="0.45">
      <c r="A4095" s="16">
        <v>7092</v>
      </c>
      <c r="B4095">
        <v>1</v>
      </c>
      <c r="C4095">
        <v>14614.95</v>
      </c>
      <c r="F4095" s="16"/>
      <c r="G4095" s="10"/>
    </row>
    <row r="4096" spans="1:7" x14ac:dyDescent="0.45">
      <c r="A4096" s="16">
        <v>7093</v>
      </c>
      <c r="B4096">
        <v>2</v>
      </c>
      <c r="C4096">
        <v>34596.089999999997</v>
      </c>
      <c r="F4096" s="16"/>
      <c r="G4096" s="10"/>
    </row>
    <row r="4097" spans="1:7" x14ac:dyDescent="0.45">
      <c r="A4097" s="16">
        <v>7094</v>
      </c>
      <c r="B4097">
        <v>1</v>
      </c>
      <c r="C4097">
        <v>7078.98</v>
      </c>
      <c r="F4097" s="16"/>
      <c r="G4097" s="10"/>
    </row>
    <row r="4098" spans="1:7" x14ac:dyDescent="0.45">
      <c r="A4098" s="16">
        <v>7096</v>
      </c>
      <c r="B4098">
        <v>1</v>
      </c>
      <c r="C4098">
        <v>1960.9</v>
      </c>
      <c r="F4098" s="16"/>
      <c r="G4098" s="10"/>
    </row>
    <row r="4099" spans="1:7" x14ac:dyDescent="0.45">
      <c r="A4099" s="16">
        <v>7097</v>
      </c>
      <c r="B4099">
        <v>1</v>
      </c>
      <c r="C4099">
        <v>4187.5</v>
      </c>
      <c r="F4099" s="16"/>
      <c r="G4099" s="10"/>
    </row>
    <row r="4100" spans="1:7" x14ac:dyDescent="0.45">
      <c r="A4100" s="16">
        <v>7099</v>
      </c>
      <c r="B4100">
        <v>4</v>
      </c>
      <c r="C4100">
        <v>37763.660000000003</v>
      </c>
      <c r="F4100" s="16"/>
      <c r="G4100" s="10"/>
    </row>
    <row r="4101" spans="1:7" x14ac:dyDescent="0.45">
      <c r="A4101" s="16">
        <v>7100</v>
      </c>
      <c r="B4101">
        <v>1</v>
      </c>
      <c r="C4101">
        <v>8577.44</v>
      </c>
      <c r="F4101" s="16"/>
      <c r="G4101" s="10"/>
    </row>
    <row r="4102" spans="1:7" x14ac:dyDescent="0.45">
      <c r="A4102" s="16">
        <v>7101</v>
      </c>
      <c r="B4102">
        <v>1</v>
      </c>
      <c r="C4102">
        <v>3211.04</v>
      </c>
      <c r="F4102" s="16"/>
      <c r="G4102" s="10"/>
    </row>
    <row r="4103" spans="1:7" x14ac:dyDescent="0.45">
      <c r="A4103" s="16">
        <v>7102</v>
      </c>
      <c r="B4103">
        <v>3</v>
      </c>
      <c r="C4103">
        <v>9579.2999999999993</v>
      </c>
      <c r="F4103" s="16"/>
      <c r="G4103" s="10"/>
    </row>
    <row r="4104" spans="1:7" x14ac:dyDescent="0.45">
      <c r="A4104" s="16">
        <v>7103</v>
      </c>
      <c r="B4104">
        <v>3</v>
      </c>
      <c r="C4104">
        <v>19348.46</v>
      </c>
      <c r="F4104" s="16"/>
      <c r="G4104" s="10"/>
    </row>
    <row r="4105" spans="1:7" x14ac:dyDescent="0.45">
      <c r="A4105" s="16">
        <v>7104</v>
      </c>
      <c r="B4105">
        <v>1</v>
      </c>
      <c r="C4105">
        <v>13617.78</v>
      </c>
      <c r="F4105" s="16"/>
      <c r="G4105" s="10"/>
    </row>
    <row r="4106" spans="1:7" x14ac:dyDescent="0.45">
      <c r="A4106" s="16">
        <v>7106</v>
      </c>
      <c r="B4106">
        <v>1</v>
      </c>
      <c r="C4106">
        <v>3687.93</v>
      </c>
      <c r="F4106" s="16"/>
      <c r="G4106" s="10"/>
    </row>
    <row r="4107" spans="1:7" x14ac:dyDescent="0.45">
      <c r="A4107" s="16">
        <v>7107</v>
      </c>
      <c r="B4107">
        <v>2</v>
      </c>
      <c r="C4107">
        <v>15261.33</v>
      </c>
      <c r="F4107" s="16"/>
      <c r="G4107" s="10"/>
    </row>
    <row r="4108" spans="1:7" x14ac:dyDescent="0.45">
      <c r="A4108" s="16">
        <v>7109</v>
      </c>
      <c r="B4108">
        <v>1</v>
      </c>
      <c r="C4108">
        <v>4568.4799999999996</v>
      </c>
      <c r="F4108" s="16"/>
      <c r="G4108" s="10"/>
    </row>
    <row r="4109" spans="1:7" x14ac:dyDescent="0.45">
      <c r="A4109" s="16">
        <v>7111</v>
      </c>
      <c r="B4109">
        <v>2</v>
      </c>
      <c r="C4109">
        <v>13105.87</v>
      </c>
      <c r="F4109" s="16"/>
      <c r="G4109" s="10"/>
    </row>
    <row r="4110" spans="1:7" x14ac:dyDescent="0.45">
      <c r="A4110" s="16">
        <v>7112</v>
      </c>
      <c r="B4110">
        <v>1</v>
      </c>
      <c r="C4110">
        <v>15023.72</v>
      </c>
      <c r="F4110" s="16"/>
      <c r="G4110" s="10"/>
    </row>
    <row r="4111" spans="1:7" x14ac:dyDescent="0.45">
      <c r="A4111" s="16">
        <v>7115</v>
      </c>
      <c r="B4111">
        <v>2</v>
      </c>
      <c r="C4111">
        <v>7459.93</v>
      </c>
      <c r="F4111" s="16"/>
      <c r="G4111" s="10"/>
    </row>
    <row r="4112" spans="1:7" x14ac:dyDescent="0.45">
      <c r="A4112" s="16">
        <v>7116</v>
      </c>
      <c r="B4112">
        <v>1</v>
      </c>
      <c r="C4112">
        <v>5501.43</v>
      </c>
      <c r="F4112" s="16"/>
      <c r="G4112" s="10"/>
    </row>
    <row r="4113" spans="1:7" x14ac:dyDescent="0.45">
      <c r="A4113" s="16">
        <v>7117</v>
      </c>
      <c r="B4113">
        <v>1</v>
      </c>
      <c r="C4113">
        <v>15056.8</v>
      </c>
      <c r="F4113" s="16"/>
      <c r="G4113" s="10"/>
    </row>
    <row r="4114" spans="1:7" x14ac:dyDescent="0.45">
      <c r="A4114" s="16">
        <v>7120</v>
      </c>
      <c r="B4114">
        <v>1</v>
      </c>
      <c r="C4114">
        <v>16523.68</v>
      </c>
      <c r="F4114" s="16"/>
      <c r="G4114" s="10"/>
    </row>
    <row r="4115" spans="1:7" x14ac:dyDescent="0.45">
      <c r="A4115" s="16">
        <v>7121</v>
      </c>
      <c r="B4115">
        <v>3</v>
      </c>
      <c r="C4115">
        <v>11923.35</v>
      </c>
      <c r="F4115" s="16"/>
      <c r="G4115" s="10"/>
    </row>
    <row r="4116" spans="1:7" x14ac:dyDescent="0.45">
      <c r="A4116" s="16">
        <v>7122</v>
      </c>
      <c r="B4116">
        <v>1</v>
      </c>
      <c r="C4116">
        <v>13041.52</v>
      </c>
      <c r="F4116" s="16"/>
      <c r="G4116" s="10"/>
    </row>
    <row r="4117" spans="1:7" x14ac:dyDescent="0.45">
      <c r="A4117" s="16">
        <v>7123</v>
      </c>
      <c r="B4117">
        <v>1</v>
      </c>
      <c r="C4117">
        <v>12520.72</v>
      </c>
      <c r="F4117" s="16"/>
      <c r="G4117" s="10"/>
    </row>
    <row r="4118" spans="1:7" x14ac:dyDescent="0.45">
      <c r="A4118" s="16">
        <v>7124</v>
      </c>
      <c r="B4118">
        <v>2</v>
      </c>
      <c r="C4118">
        <v>18233.919999999998</v>
      </c>
      <c r="F4118" s="16"/>
      <c r="G4118" s="10"/>
    </row>
    <row r="4119" spans="1:7" x14ac:dyDescent="0.45">
      <c r="A4119" s="16">
        <v>7125</v>
      </c>
      <c r="B4119">
        <v>1</v>
      </c>
      <c r="C4119">
        <v>562.44000000000005</v>
      </c>
      <c r="F4119" s="16"/>
      <c r="G4119" s="10"/>
    </row>
    <row r="4120" spans="1:7" x14ac:dyDescent="0.45">
      <c r="A4120" s="16">
        <v>7127</v>
      </c>
      <c r="B4120">
        <v>2</v>
      </c>
      <c r="C4120">
        <v>14163.47</v>
      </c>
      <c r="F4120" s="16"/>
      <c r="G4120" s="10"/>
    </row>
    <row r="4121" spans="1:7" x14ac:dyDescent="0.45">
      <c r="A4121" s="16">
        <v>7129</v>
      </c>
      <c r="B4121">
        <v>2</v>
      </c>
      <c r="C4121">
        <v>1233.06</v>
      </c>
      <c r="F4121" s="16"/>
      <c r="G4121" s="10"/>
    </row>
    <row r="4122" spans="1:7" x14ac:dyDescent="0.45">
      <c r="A4122" s="16">
        <v>7130</v>
      </c>
      <c r="B4122">
        <v>1</v>
      </c>
      <c r="C4122">
        <v>2060.14</v>
      </c>
      <c r="F4122" s="16"/>
      <c r="G4122" s="10"/>
    </row>
    <row r="4123" spans="1:7" x14ac:dyDescent="0.45">
      <c r="A4123" s="16">
        <v>7131</v>
      </c>
      <c r="B4123">
        <v>3</v>
      </c>
      <c r="C4123">
        <v>30368.13</v>
      </c>
      <c r="F4123" s="16"/>
      <c r="G4123" s="10"/>
    </row>
    <row r="4124" spans="1:7" x14ac:dyDescent="0.45">
      <c r="A4124" s="16">
        <v>7132</v>
      </c>
      <c r="B4124">
        <v>2</v>
      </c>
      <c r="C4124">
        <v>23934.67</v>
      </c>
      <c r="F4124" s="16"/>
      <c r="G4124" s="10"/>
    </row>
    <row r="4125" spans="1:7" x14ac:dyDescent="0.45">
      <c r="A4125" s="16">
        <v>7135</v>
      </c>
      <c r="B4125">
        <v>1</v>
      </c>
      <c r="C4125">
        <v>19566.28</v>
      </c>
      <c r="F4125" s="16"/>
      <c r="G4125" s="10"/>
    </row>
    <row r="4126" spans="1:7" x14ac:dyDescent="0.45">
      <c r="A4126" s="16">
        <v>7136</v>
      </c>
      <c r="B4126">
        <v>2</v>
      </c>
      <c r="C4126">
        <v>6462.73</v>
      </c>
      <c r="F4126" s="16"/>
      <c r="G4126" s="10"/>
    </row>
    <row r="4127" spans="1:7" x14ac:dyDescent="0.45">
      <c r="A4127" s="16">
        <v>7139</v>
      </c>
      <c r="B4127">
        <v>2</v>
      </c>
      <c r="C4127">
        <v>7118.58</v>
      </c>
      <c r="F4127" s="16"/>
      <c r="G4127" s="10"/>
    </row>
    <row r="4128" spans="1:7" x14ac:dyDescent="0.45">
      <c r="A4128" s="16">
        <v>7140</v>
      </c>
      <c r="B4128">
        <v>1</v>
      </c>
      <c r="C4128">
        <v>536.97</v>
      </c>
      <c r="F4128" s="16"/>
      <c r="G4128" s="10"/>
    </row>
    <row r="4129" spans="1:7" x14ac:dyDescent="0.45">
      <c r="A4129" s="16">
        <v>7142</v>
      </c>
      <c r="B4129">
        <v>3</v>
      </c>
      <c r="C4129">
        <v>23676.66</v>
      </c>
      <c r="F4129" s="16"/>
      <c r="G4129" s="10"/>
    </row>
    <row r="4130" spans="1:7" x14ac:dyDescent="0.45">
      <c r="A4130" s="16">
        <v>7144</v>
      </c>
      <c r="B4130">
        <v>3</v>
      </c>
      <c r="C4130">
        <v>12309.18</v>
      </c>
      <c r="F4130" s="16"/>
      <c r="G4130" s="10"/>
    </row>
    <row r="4131" spans="1:7" x14ac:dyDescent="0.45">
      <c r="A4131" s="16">
        <v>7146</v>
      </c>
      <c r="B4131">
        <v>1</v>
      </c>
      <c r="C4131">
        <v>1110.9000000000001</v>
      </c>
      <c r="F4131" s="16"/>
      <c r="G4131" s="10"/>
    </row>
    <row r="4132" spans="1:7" x14ac:dyDescent="0.45">
      <c r="A4132" s="16">
        <v>7150</v>
      </c>
      <c r="B4132">
        <v>2</v>
      </c>
      <c r="C4132">
        <v>19234.52</v>
      </c>
      <c r="F4132" s="16"/>
      <c r="G4132" s="10"/>
    </row>
    <row r="4133" spans="1:7" x14ac:dyDescent="0.45">
      <c r="A4133" s="16">
        <v>7152</v>
      </c>
      <c r="B4133">
        <v>2</v>
      </c>
      <c r="C4133">
        <v>31504.26</v>
      </c>
      <c r="F4133" s="16"/>
      <c r="G4133" s="10"/>
    </row>
    <row r="4134" spans="1:7" x14ac:dyDescent="0.45">
      <c r="A4134" s="16">
        <v>7154</v>
      </c>
      <c r="B4134">
        <v>3</v>
      </c>
      <c r="C4134">
        <v>33444.61</v>
      </c>
      <c r="F4134" s="16"/>
      <c r="G4134" s="10"/>
    </row>
    <row r="4135" spans="1:7" x14ac:dyDescent="0.45">
      <c r="A4135" s="16">
        <v>7155</v>
      </c>
      <c r="B4135">
        <v>2</v>
      </c>
      <c r="C4135">
        <v>30919.84</v>
      </c>
      <c r="F4135" s="16"/>
      <c r="G4135" s="10"/>
    </row>
    <row r="4136" spans="1:7" x14ac:dyDescent="0.45">
      <c r="A4136" s="16">
        <v>7156</v>
      </c>
      <c r="B4136">
        <v>1</v>
      </c>
      <c r="C4136">
        <v>648.74</v>
      </c>
      <c r="F4136" s="16"/>
      <c r="G4136" s="10"/>
    </row>
    <row r="4137" spans="1:7" x14ac:dyDescent="0.45">
      <c r="A4137" s="16">
        <v>7157</v>
      </c>
      <c r="B4137">
        <v>1</v>
      </c>
      <c r="C4137">
        <v>5636.8</v>
      </c>
      <c r="F4137" s="16"/>
      <c r="G4137" s="10"/>
    </row>
    <row r="4138" spans="1:7" x14ac:dyDescent="0.45">
      <c r="A4138" s="16">
        <v>7158</v>
      </c>
      <c r="B4138">
        <v>1</v>
      </c>
      <c r="C4138">
        <v>18338.45</v>
      </c>
      <c r="F4138" s="16"/>
      <c r="G4138" s="10"/>
    </row>
    <row r="4139" spans="1:7" x14ac:dyDescent="0.45">
      <c r="A4139" s="16">
        <v>7159</v>
      </c>
      <c r="B4139">
        <v>3</v>
      </c>
      <c r="C4139">
        <v>34895.550000000003</v>
      </c>
      <c r="F4139" s="16"/>
      <c r="G4139" s="10"/>
    </row>
    <row r="4140" spans="1:7" x14ac:dyDescent="0.45">
      <c r="A4140" s="16">
        <v>7160</v>
      </c>
      <c r="B4140">
        <v>2</v>
      </c>
      <c r="C4140">
        <v>6006.58</v>
      </c>
      <c r="F4140" s="16"/>
      <c r="G4140" s="10"/>
    </row>
    <row r="4141" spans="1:7" x14ac:dyDescent="0.45">
      <c r="A4141" s="16">
        <v>7163</v>
      </c>
      <c r="B4141">
        <v>3</v>
      </c>
      <c r="C4141">
        <v>8618.08</v>
      </c>
      <c r="F4141" s="16"/>
      <c r="G4141" s="10"/>
    </row>
    <row r="4142" spans="1:7" x14ac:dyDescent="0.45">
      <c r="A4142" s="16">
        <v>7164</v>
      </c>
      <c r="B4142">
        <v>2</v>
      </c>
      <c r="C4142">
        <v>3210.36</v>
      </c>
      <c r="F4142" s="16"/>
      <c r="G4142" s="10"/>
    </row>
    <row r="4143" spans="1:7" x14ac:dyDescent="0.45">
      <c r="A4143" s="16">
        <v>7166</v>
      </c>
      <c r="B4143">
        <v>2</v>
      </c>
      <c r="C4143">
        <v>14039.02</v>
      </c>
      <c r="F4143" s="16"/>
      <c r="G4143" s="10"/>
    </row>
    <row r="4144" spans="1:7" x14ac:dyDescent="0.45">
      <c r="A4144" s="16">
        <v>7167</v>
      </c>
      <c r="B4144">
        <v>1</v>
      </c>
      <c r="C4144">
        <v>2292.04</v>
      </c>
      <c r="F4144" s="16"/>
      <c r="G4144" s="10"/>
    </row>
    <row r="4145" spans="1:7" x14ac:dyDescent="0.45">
      <c r="A4145" s="16">
        <v>7168</v>
      </c>
      <c r="B4145">
        <v>1</v>
      </c>
      <c r="C4145">
        <v>5795.38</v>
      </c>
      <c r="F4145" s="16"/>
      <c r="G4145" s="10"/>
    </row>
    <row r="4146" spans="1:7" x14ac:dyDescent="0.45">
      <c r="A4146" s="16">
        <v>7169</v>
      </c>
      <c r="B4146">
        <v>3</v>
      </c>
      <c r="C4146">
        <v>17925.439999999999</v>
      </c>
      <c r="F4146" s="16"/>
      <c r="G4146" s="10"/>
    </row>
    <row r="4147" spans="1:7" x14ac:dyDescent="0.45">
      <c r="A4147" s="16">
        <v>7170</v>
      </c>
      <c r="B4147">
        <v>2</v>
      </c>
      <c r="C4147">
        <v>27265.06</v>
      </c>
      <c r="F4147" s="16"/>
      <c r="G4147" s="10"/>
    </row>
    <row r="4148" spans="1:7" x14ac:dyDescent="0.45">
      <c r="A4148" s="16">
        <v>7171</v>
      </c>
      <c r="B4148">
        <v>1</v>
      </c>
      <c r="C4148">
        <v>6711.5</v>
      </c>
      <c r="F4148" s="16"/>
      <c r="G4148" s="10"/>
    </row>
    <row r="4149" spans="1:7" x14ac:dyDescent="0.45">
      <c r="A4149" s="16">
        <v>7172</v>
      </c>
      <c r="B4149">
        <v>3</v>
      </c>
      <c r="C4149">
        <v>30719.33</v>
      </c>
      <c r="F4149" s="16"/>
      <c r="G4149" s="10"/>
    </row>
    <row r="4150" spans="1:7" x14ac:dyDescent="0.45">
      <c r="A4150" s="16">
        <v>7175</v>
      </c>
      <c r="B4150">
        <v>1</v>
      </c>
      <c r="C4150">
        <v>6799.52</v>
      </c>
      <c r="F4150" s="16"/>
      <c r="G4150" s="10"/>
    </row>
    <row r="4151" spans="1:7" x14ac:dyDescent="0.45">
      <c r="A4151" s="16">
        <v>7176</v>
      </c>
      <c r="B4151">
        <v>1</v>
      </c>
      <c r="C4151">
        <v>12758.55</v>
      </c>
      <c r="F4151" s="16"/>
      <c r="G4151" s="10"/>
    </row>
    <row r="4152" spans="1:7" x14ac:dyDescent="0.45">
      <c r="A4152" s="16">
        <v>7182</v>
      </c>
      <c r="B4152">
        <v>1</v>
      </c>
      <c r="C4152">
        <v>8011.02</v>
      </c>
      <c r="F4152" s="16"/>
      <c r="G4152" s="10"/>
    </row>
    <row r="4153" spans="1:7" x14ac:dyDescent="0.45">
      <c r="A4153" s="16">
        <v>7183</v>
      </c>
      <c r="B4153">
        <v>2</v>
      </c>
      <c r="C4153">
        <v>14745.56</v>
      </c>
      <c r="F4153" s="16"/>
      <c r="G4153" s="10"/>
    </row>
    <row r="4154" spans="1:7" x14ac:dyDescent="0.45">
      <c r="A4154" s="16">
        <v>7184</v>
      </c>
      <c r="B4154">
        <v>2</v>
      </c>
      <c r="C4154">
        <v>32584.3</v>
      </c>
      <c r="F4154" s="16"/>
      <c r="G4154" s="10"/>
    </row>
    <row r="4155" spans="1:7" x14ac:dyDescent="0.45">
      <c r="A4155" s="16">
        <v>7185</v>
      </c>
      <c r="B4155">
        <v>2</v>
      </c>
      <c r="C4155">
        <v>12777.9</v>
      </c>
      <c r="F4155" s="16"/>
      <c r="G4155" s="10"/>
    </row>
    <row r="4156" spans="1:7" x14ac:dyDescent="0.45">
      <c r="A4156" s="16">
        <v>7189</v>
      </c>
      <c r="B4156">
        <v>1</v>
      </c>
      <c r="C4156">
        <v>13923.45</v>
      </c>
      <c r="F4156" s="16"/>
      <c r="G4156" s="10"/>
    </row>
    <row r="4157" spans="1:7" x14ac:dyDescent="0.45">
      <c r="A4157" s="16">
        <v>7190</v>
      </c>
      <c r="B4157">
        <v>2</v>
      </c>
      <c r="C4157">
        <v>18134.34</v>
      </c>
      <c r="F4157" s="16"/>
      <c r="G4157" s="10"/>
    </row>
    <row r="4158" spans="1:7" x14ac:dyDescent="0.45">
      <c r="A4158" s="16">
        <v>7191</v>
      </c>
      <c r="B4158">
        <v>1</v>
      </c>
      <c r="C4158">
        <v>4342.04</v>
      </c>
      <c r="F4158" s="16"/>
      <c r="G4158" s="10"/>
    </row>
    <row r="4159" spans="1:7" x14ac:dyDescent="0.45">
      <c r="A4159" s="16">
        <v>7192</v>
      </c>
      <c r="B4159">
        <v>1</v>
      </c>
      <c r="C4159">
        <v>5101.6400000000003</v>
      </c>
      <c r="F4159" s="16"/>
      <c r="G4159" s="10"/>
    </row>
    <row r="4160" spans="1:7" x14ac:dyDescent="0.45">
      <c r="A4160" s="16">
        <v>7194</v>
      </c>
      <c r="B4160">
        <v>1</v>
      </c>
      <c r="C4160">
        <v>999.75</v>
      </c>
      <c r="F4160" s="16"/>
      <c r="G4160" s="10"/>
    </row>
    <row r="4161" spans="1:7" x14ac:dyDescent="0.45">
      <c r="A4161" s="16">
        <v>7196</v>
      </c>
      <c r="B4161">
        <v>1</v>
      </c>
      <c r="C4161">
        <v>3810.6</v>
      </c>
      <c r="F4161" s="16"/>
      <c r="G4161" s="10"/>
    </row>
    <row r="4162" spans="1:7" x14ac:dyDescent="0.45">
      <c r="A4162" s="16">
        <v>7197</v>
      </c>
      <c r="B4162">
        <v>2</v>
      </c>
      <c r="C4162">
        <v>12107.93</v>
      </c>
      <c r="F4162" s="16"/>
      <c r="G4162" s="10"/>
    </row>
    <row r="4163" spans="1:7" x14ac:dyDescent="0.45">
      <c r="A4163" s="16">
        <v>7198</v>
      </c>
      <c r="B4163">
        <v>1</v>
      </c>
      <c r="C4163">
        <v>12571.8</v>
      </c>
      <c r="F4163" s="16"/>
      <c r="G4163" s="10"/>
    </row>
    <row r="4164" spans="1:7" x14ac:dyDescent="0.45">
      <c r="A4164" s="16">
        <v>7199</v>
      </c>
      <c r="B4164">
        <v>1</v>
      </c>
      <c r="C4164">
        <v>14105.72</v>
      </c>
      <c r="F4164" s="16"/>
      <c r="G4164" s="10"/>
    </row>
    <row r="4165" spans="1:7" x14ac:dyDescent="0.45">
      <c r="A4165" s="16">
        <v>7200</v>
      </c>
      <c r="B4165">
        <v>4</v>
      </c>
      <c r="C4165">
        <v>26902.35</v>
      </c>
      <c r="F4165" s="16"/>
      <c r="G4165" s="10"/>
    </row>
    <row r="4166" spans="1:7" x14ac:dyDescent="0.45">
      <c r="A4166" s="16">
        <v>7201</v>
      </c>
      <c r="B4166">
        <v>1</v>
      </c>
      <c r="C4166">
        <v>3376.1</v>
      </c>
      <c r="F4166" s="16"/>
      <c r="G4166" s="10"/>
    </row>
    <row r="4167" spans="1:7" x14ac:dyDescent="0.45">
      <c r="A4167" s="16">
        <v>7203</v>
      </c>
      <c r="B4167">
        <v>1</v>
      </c>
      <c r="C4167">
        <v>7928</v>
      </c>
      <c r="F4167" s="16"/>
      <c r="G4167" s="10"/>
    </row>
    <row r="4168" spans="1:7" x14ac:dyDescent="0.45">
      <c r="A4168" s="16">
        <v>7204</v>
      </c>
      <c r="B4168">
        <v>2</v>
      </c>
      <c r="C4168">
        <v>5738</v>
      </c>
      <c r="F4168" s="16"/>
      <c r="G4168" s="10"/>
    </row>
    <row r="4169" spans="1:7" x14ac:dyDescent="0.45">
      <c r="A4169" s="16">
        <v>7207</v>
      </c>
      <c r="B4169">
        <v>3</v>
      </c>
      <c r="C4169">
        <v>18154.93</v>
      </c>
      <c r="F4169" s="16"/>
      <c r="G4169" s="10"/>
    </row>
    <row r="4170" spans="1:7" x14ac:dyDescent="0.45">
      <c r="A4170" s="16">
        <v>7212</v>
      </c>
      <c r="B4170">
        <v>2</v>
      </c>
      <c r="C4170">
        <v>12660.49</v>
      </c>
      <c r="F4170" s="16"/>
      <c r="G4170" s="10"/>
    </row>
    <row r="4171" spans="1:7" x14ac:dyDescent="0.45">
      <c r="A4171" s="16">
        <v>7213</v>
      </c>
      <c r="B4171">
        <v>2</v>
      </c>
      <c r="C4171">
        <v>7705.02</v>
      </c>
      <c r="F4171" s="16"/>
      <c r="G4171" s="10"/>
    </row>
    <row r="4172" spans="1:7" x14ac:dyDescent="0.45">
      <c r="A4172" s="16">
        <v>7214</v>
      </c>
      <c r="B4172">
        <v>1</v>
      </c>
      <c r="C4172">
        <v>3579.99</v>
      </c>
      <c r="F4172" s="16"/>
      <c r="G4172" s="10"/>
    </row>
    <row r="4173" spans="1:7" x14ac:dyDescent="0.45">
      <c r="A4173" s="16">
        <v>7217</v>
      </c>
      <c r="B4173">
        <v>2</v>
      </c>
      <c r="C4173">
        <v>15006.75</v>
      </c>
      <c r="F4173" s="16"/>
      <c r="G4173" s="10"/>
    </row>
    <row r="4174" spans="1:7" x14ac:dyDescent="0.45">
      <c r="A4174" s="16">
        <v>7218</v>
      </c>
      <c r="B4174">
        <v>1</v>
      </c>
      <c r="C4174">
        <v>2313.73</v>
      </c>
      <c r="F4174" s="16"/>
      <c r="G4174" s="10"/>
    </row>
    <row r="4175" spans="1:7" x14ac:dyDescent="0.45">
      <c r="A4175" s="16">
        <v>7219</v>
      </c>
      <c r="B4175">
        <v>2</v>
      </c>
      <c r="C4175">
        <v>4734.6499999999996</v>
      </c>
      <c r="F4175" s="16"/>
      <c r="G4175" s="10"/>
    </row>
    <row r="4176" spans="1:7" x14ac:dyDescent="0.45">
      <c r="A4176" s="16">
        <v>7221</v>
      </c>
      <c r="B4176">
        <v>1</v>
      </c>
      <c r="C4176">
        <v>13724.34</v>
      </c>
      <c r="F4176" s="16"/>
      <c r="G4176" s="10"/>
    </row>
    <row r="4177" spans="1:7" x14ac:dyDescent="0.45">
      <c r="A4177" s="16">
        <v>7222</v>
      </c>
      <c r="B4177">
        <v>2</v>
      </c>
      <c r="C4177">
        <v>3190.1</v>
      </c>
      <c r="F4177" s="16"/>
      <c r="G4177" s="10"/>
    </row>
    <row r="4178" spans="1:7" x14ac:dyDescent="0.45">
      <c r="A4178" s="16">
        <v>7226</v>
      </c>
      <c r="B4178">
        <v>1</v>
      </c>
      <c r="C4178">
        <v>19319.400000000001</v>
      </c>
      <c r="F4178" s="16"/>
      <c r="G4178" s="10"/>
    </row>
    <row r="4179" spans="1:7" x14ac:dyDescent="0.45">
      <c r="A4179" s="16">
        <v>7227</v>
      </c>
      <c r="B4179">
        <v>2</v>
      </c>
      <c r="C4179">
        <v>4913.6099999999997</v>
      </c>
      <c r="F4179" s="16"/>
      <c r="G4179" s="10"/>
    </row>
    <row r="4180" spans="1:7" x14ac:dyDescent="0.45">
      <c r="A4180" s="16">
        <v>7228</v>
      </c>
      <c r="B4180">
        <v>1</v>
      </c>
      <c r="C4180">
        <v>16774.84</v>
      </c>
      <c r="F4180" s="16"/>
      <c r="G4180" s="10"/>
    </row>
    <row r="4181" spans="1:7" x14ac:dyDescent="0.45">
      <c r="A4181" s="16">
        <v>7229</v>
      </c>
      <c r="B4181">
        <v>3</v>
      </c>
      <c r="C4181">
        <v>27040.16</v>
      </c>
      <c r="F4181" s="16"/>
      <c r="G4181" s="10"/>
    </row>
    <row r="4182" spans="1:7" x14ac:dyDescent="0.45">
      <c r="A4182" s="16">
        <v>7230</v>
      </c>
      <c r="B4182">
        <v>2</v>
      </c>
      <c r="C4182">
        <v>9603.57</v>
      </c>
      <c r="F4182" s="16"/>
      <c r="G4182" s="10"/>
    </row>
    <row r="4183" spans="1:7" x14ac:dyDescent="0.45">
      <c r="A4183" s="16">
        <v>7231</v>
      </c>
      <c r="B4183">
        <v>1</v>
      </c>
      <c r="C4183">
        <v>7110.58</v>
      </c>
      <c r="F4183" s="16"/>
      <c r="G4183" s="10"/>
    </row>
    <row r="4184" spans="1:7" x14ac:dyDescent="0.45">
      <c r="A4184" s="16">
        <v>7232</v>
      </c>
      <c r="B4184">
        <v>1</v>
      </c>
      <c r="C4184">
        <v>7480.11</v>
      </c>
      <c r="F4184" s="16"/>
      <c r="G4184" s="10"/>
    </row>
    <row r="4185" spans="1:7" x14ac:dyDescent="0.45">
      <c r="A4185" s="16">
        <v>7233</v>
      </c>
      <c r="B4185">
        <v>2</v>
      </c>
      <c r="C4185">
        <v>11397.95</v>
      </c>
      <c r="F4185" s="16"/>
      <c r="G4185" s="10"/>
    </row>
    <row r="4186" spans="1:7" x14ac:dyDescent="0.45">
      <c r="A4186" s="16">
        <v>7235</v>
      </c>
      <c r="B4186">
        <v>1</v>
      </c>
      <c r="C4186">
        <v>4330.08</v>
      </c>
      <c r="F4186" s="16"/>
      <c r="G4186" s="10"/>
    </row>
    <row r="4187" spans="1:7" x14ac:dyDescent="0.45">
      <c r="A4187" s="16">
        <v>7236</v>
      </c>
      <c r="B4187">
        <v>3</v>
      </c>
      <c r="C4187">
        <v>20147.11</v>
      </c>
      <c r="F4187" s="16"/>
      <c r="G4187" s="10"/>
    </row>
    <row r="4188" spans="1:7" x14ac:dyDescent="0.45">
      <c r="A4188" s="16">
        <v>7238</v>
      </c>
      <c r="B4188">
        <v>2</v>
      </c>
      <c r="C4188">
        <v>22064.959999999999</v>
      </c>
      <c r="F4188" s="16"/>
      <c r="G4188" s="10"/>
    </row>
    <row r="4189" spans="1:7" x14ac:dyDescent="0.45">
      <c r="A4189" s="16">
        <v>7239</v>
      </c>
      <c r="B4189">
        <v>1</v>
      </c>
      <c r="C4189">
        <v>17315.240000000002</v>
      </c>
      <c r="F4189" s="16"/>
      <c r="G4189" s="10"/>
    </row>
    <row r="4190" spans="1:7" x14ac:dyDescent="0.45">
      <c r="A4190" s="16">
        <v>7240</v>
      </c>
      <c r="B4190">
        <v>2</v>
      </c>
      <c r="C4190">
        <v>19665.580000000002</v>
      </c>
      <c r="F4190" s="16"/>
      <c r="G4190" s="10"/>
    </row>
    <row r="4191" spans="1:7" x14ac:dyDescent="0.45">
      <c r="A4191" s="16">
        <v>7241</v>
      </c>
      <c r="B4191">
        <v>2</v>
      </c>
      <c r="C4191">
        <v>14688.4</v>
      </c>
      <c r="F4191" s="16"/>
      <c r="G4191" s="10"/>
    </row>
    <row r="4192" spans="1:7" x14ac:dyDescent="0.45">
      <c r="A4192" s="16">
        <v>7242</v>
      </c>
      <c r="B4192">
        <v>1</v>
      </c>
      <c r="C4192">
        <v>296.77999999999997</v>
      </c>
      <c r="F4192" s="16"/>
      <c r="G4192" s="10"/>
    </row>
    <row r="4193" spans="1:7" x14ac:dyDescent="0.45">
      <c r="A4193" s="16">
        <v>7246</v>
      </c>
      <c r="B4193">
        <v>1</v>
      </c>
      <c r="C4193">
        <v>1821.96</v>
      </c>
      <c r="F4193" s="16"/>
      <c r="G4193" s="10"/>
    </row>
    <row r="4194" spans="1:7" x14ac:dyDescent="0.45">
      <c r="A4194" s="16">
        <v>7249</v>
      </c>
      <c r="B4194">
        <v>1</v>
      </c>
      <c r="C4194">
        <v>18345.7</v>
      </c>
      <c r="F4194" s="16"/>
      <c r="G4194" s="10"/>
    </row>
    <row r="4195" spans="1:7" x14ac:dyDescent="0.45">
      <c r="A4195" s="16">
        <v>7250</v>
      </c>
      <c r="B4195">
        <v>2</v>
      </c>
      <c r="C4195">
        <v>9891.56</v>
      </c>
      <c r="F4195" s="16"/>
      <c r="G4195" s="10"/>
    </row>
    <row r="4196" spans="1:7" x14ac:dyDescent="0.45">
      <c r="A4196" s="16">
        <v>7251</v>
      </c>
      <c r="B4196">
        <v>2</v>
      </c>
      <c r="C4196">
        <v>35720.83</v>
      </c>
      <c r="F4196" s="16"/>
      <c r="G4196" s="10"/>
    </row>
    <row r="4197" spans="1:7" x14ac:dyDescent="0.45">
      <c r="A4197" s="16">
        <v>7254</v>
      </c>
      <c r="B4197">
        <v>1</v>
      </c>
      <c r="C4197">
        <v>9412.83</v>
      </c>
      <c r="F4197" s="16"/>
      <c r="G4197" s="10"/>
    </row>
    <row r="4198" spans="1:7" x14ac:dyDescent="0.45">
      <c r="A4198" s="16">
        <v>7255</v>
      </c>
      <c r="B4198">
        <v>1</v>
      </c>
      <c r="C4198">
        <v>2441.5</v>
      </c>
      <c r="F4198" s="16"/>
      <c r="G4198" s="10"/>
    </row>
    <row r="4199" spans="1:7" x14ac:dyDescent="0.45">
      <c r="A4199" s="16">
        <v>7256</v>
      </c>
      <c r="B4199">
        <v>4</v>
      </c>
      <c r="C4199">
        <v>31917.08</v>
      </c>
      <c r="F4199" s="16"/>
      <c r="G4199" s="10"/>
    </row>
    <row r="4200" spans="1:7" x14ac:dyDescent="0.45">
      <c r="A4200" s="16">
        <v>7257</v>
      </c>
      <c r="B4200">
        <v>3</v>
      </c>
      <c r="C4200">
        <v>30793.87</v>
      </c>
      <c r="F4200" s="16"/>
      <c r="G4200" s="10"/>
    </row>
    <row r="4201" spans="1:7" x14ac:dyDescent="0.45">
      <c r="A4201" s="16">
        <v>7261</v>
      </c>
      <c r="B4201">
        <v>2</v>
      </c>
      <c r="C4201">
        <v>16932.04</v>
      </c>
      <c r="F4201" s="16"/>
      <c r="G4201" s="10"/>
    </row>
    <row r="4202" spans="1:7" x14ac:dyDescent="0.45">
      <c r="A4202" s="16">
        <v>7262</v>
      </c>
      <c r="B4202">
        <v>1</v>
      </c>
      <c r="C4202">
        <v>638.84</v>
      </c>
      <c r="F4202" s="16"/>
      <c r="G4202" s="10"/>
    </row>
    <row r="4203" spans="1:7" x14ac:dyDescent="0.45">
      <c r="A4203" s="16">
        <v>7263</v>
      </c>
      <c r="B4203">
        <v>1</v>
      </c>
      <c r="C4203">
        <v>2198.31</v>
      </c>
      <c r="F4203" s="16"/>
      <c r="G4203" s="10"/>
    </row>
    <row r="4204" spans="1:7" x14ac:dyDescent="0.45">
      <c r="A4204" s="16">
        <v>7264</v>
      </c>
      <c r="B4204">
        <v>1</v>
      </c>
      <c r="C4204">
        <v>10559.49</v>
      </c>
      <c r="F4204" s="16"/>
      <c r="G4204" s="10"/>
    </row>
    <row r="4205" spans="1:7" x14ac:dyDescent="0.45">
      <c r="A4205" s="16">
        <v>7265</v>
      </c>
      <c r="B4205">
        <v>3</v>
      </c>
      <c r="C4205">
        <v>25201.38</v>
      </c>
      <c r="F4205" s="16"/>
      <c r="G4205" s="10"/>
    </row>
    <row r="4206" spans="1:7" x14ac:dyDescent="0.45">
      <c r="A4206" s="16">
        <v>7267</v>
      </c>
      <c r="B4206">
        <v>1</v>
      </c>
      <c r="C4206">
        <v>1190.8</v>
      </c>
      <c r="F4206" s="16"/>
      <c r="G4206" s="10"/>
    </row>
    <row r="4207" spans="1:7" x14ac:dyDescent="0.45">
      <c r="A4207" s="16">
        <v>7268</v>
      </c>
      <c r="B4207">
        <v>1</v>
      </c>
      <c r="C4207">
        <v>8607.0499999999993</v>
      </c>
      <c r="F4207" s="16"/>
      <c r="G4207" s="10"/>
    </row>
    <row r="4208" spans="1:7" x14ac:dyDescent="0.45">
      <c r="A4208" s="16">
        <v>7269</v>
      </c>
      <c r="B4208">
        <v>3</v>
      </c>
      <c r="C4208">
        <v>27138.2</v>
      </c>
      <c r="F4208" s="16"/>
      <c r="G4208" s="10"/>
    </row>
    <row r="4209" spans="1:7" x14ac:dyDescent="0.45">
      <c r="A4209" s="16">
        <v>7272</v>
      </c>
      <c r="B4209">
        <v>2</v>
      </c>
      <c r="C4209">
        <v>13862.16</v>
      </c>
      <c r="F4209" s="16"/>
      <c r="G4209" s="10"/>
    </row>
    <row r="4210" spans="1:7" x14ac:dyDescent="0.45">
      <c r="A4210" s="16">
        <v>7273</v>
      </c>
      <c r="B4210">
        <v>2</v>
      </c>
      <c r="C4210">
        <v>24842.33</v>
      </c>
      <c r="F4210" s="16"/>
      <c r="G4210" s="10"/>
    </row>
    <row r="4211" spans="1:7" x14ac:dyDescent="0.45">
      <c r="A4211" s="16">
        <v>7274</v>
      </c>
      <c r="B4211">
        <v>1</v>
      </c>
      <c r="C4211">
        <v>12644.75</v>
      </c>
      <c r="F4211" s="16"/>
      <c r="G4211" s="10"/>
    </row>
    <row r="4212" spans="1:7" x14ac:dyDescent="0.45">
      <c r="A4212" s="16">
        <v>7276</v>
      </c>
      <c r="B4212">
        <v>2</v>
      </c>
      <c r="C4212">
        <v>18984.37</v>
      </c>
      <c r="F4212" s="16"/>
      <c r="G4212" s="10"/>
    </row>
    <row r="4213" spans="1:7" x14ac:dyDescent="0.45">
      <c r="A4213" s="16">
        <v>7277</v>
      </c>
      <c r="B4213">
        <v>1</v>
      </c>
      <c r="C4213">
        <v>8290.08</v>
      </c>
      <c r="F4213" s="16"/>
      <c r="G4213" s="10"/>
    </row>
    <row r="4214" spans="1:7" x14ac:dyDescent="0.45">
      <c r="A4214" s="16">
        <v>7278</v>
      </c>
      <c r="B4214">
        <v>2</v>
      </c>
      <c r="C4214">
        <v>8264.49</v>
      </c>
      <c r="F4214" s="16"/>
      <c r="G4214" s="10"/>
    </row>
    <row r="4215" spans="1:7" x14ac:dyDescent="0.45">
      <c r="A4215" s="16">
        <v>7279</v>
      </c>
      <c r="B4215">
        <v>1</v>
      </c>
      <c r="C4215">
        <v>1862.35</v>
      </c>
      <c r="F4215" s="16"/>
      <c r="G4215" s="10"/>
    </row>
    <row r="4216" spans="1:7" x14ac:dyDescent="0.45">
      <c r="A4216" s="16">
        <v>7280</v>
      </c>
      <c r="B4216">
        <v>1</v>
      </c>
      <c r="C4216">
        <v>8376.68</v>
      </c>
      <c r="F4216" s="16"/>
      <c r="G4216" s="10"/>
    </row>
    <row r="4217" spans="1:7" x14ac:dyDescent="0.45">
      <c r="A4217" s="16">
        <v>7282</v>
      </c>
      <c r="B4217">
        <v>1</v>
      </c>
      <c r="C4217">
        <v>1510.96</v>
      </c>
      <c r="F4217" s="16"/>
      <c r="G4217" s="10"/>
    </row>
    <row r="4218" spans="1:7" x14ac:dyDescent="0.45">
      <c r="A4218" s="16">
        <v>7283</v>
      </c>
      <c r="B4218">
        <v>2</v>
      </c>
      <c r="C4218">
        <v>1523.31</v>
      </c>
      <c r="F4218" s="16"/>
      <c r="G4218" s="10"/>
    </row>
    <row r="4219" spans="1:7" x14ac:dyDescent="0.45">
      <c r="A4219" s="16">
        <v>7284</v>
      </c>
      <c r="B4219">
        <v>2</v>
      </c>
      <c r="C4219">
        <v>13262.95</v>
      </c>
      <c r="F4219" s="16"/>
      <c r="G4219" s="10"/>
    </row>
    <row r="4220" spans="1:7" x14ac:dyDescent="0.45">
      <c r="A4220" s="16">
        <v>7285</v>
      </c>
      <c r="B4220">
        <v>1</v>
      </c>
      <c r="C4220">
        <v>19680.349999999999</v>
      </c>
      <c r="F4220" s="16"/>
      <c r="G4220" s="10"/>
    </row>
    <row r="4221" spans="1:7" x14ac:dyDescent="0.45">
      <c r="A4221" s="16">
        <v>7287</v>
      </c>
      <c r="B4221">
        <v>3</v>
      </c>
      <c r="C4221">
        <v>20330.419999999998</v>
      </c>
      <c r="F4221" s="16"/>
      <c r="G4221" s="10"/>
    </row>
    <row r="4222" spans="1:7" x14ac:dyDescent="0.45">
      <c r="A4222" s="16">
        <v>7288</v>
      </c>
      <c r="B4222">
        <v>1</v>
      </c>
      <c r="C4222">
        <v>2374.1</v>
      </c>
      <c r="F4222" s="16"/>
      <c r="G4222" s="10"/>
    </row>
    <row r="4223" spans="1:7" x14ac:dyDescent="0.45">
      <c r="A4223" s="16">
        <v>7289</v>
      </c>
      <c r="B4223">
        <v>1</v>
      </c>
      <c r="C4223">
        <v>22843.95</v>
      </c>
      <c r="F4223" s="16"/>
      <c r="G4223" s="10"/>
    </row>
    <row r="4224" spans="1:7" x14ac:dyDescent="0.45">
      <c r="A4224" s="16">
        <v>7293</v>
      </c>
      <c r="B4224">
        <v>1</v>
      </c>
      <c r="C4224">
        <v>4799.8</v>
      </c>
      <c r="F4224" s="16"/>
      <c r="G4224" s="10"/>
    </row>
    <row r="4225" spans="1:7" x14ac:dyDescent="0.45">
      <c r="A4225" s="16">
        <v>7294</v>
      </c>
      <c r="B4225">
        <v>1</v>
      </c>
      <c r="C4225">
        <v>16597.95</v>
      </c>
      <c r="F4225" s="16"/>
      <c r="G4225" s="10"/>
    </row>
    <row r="4226" spans="1:7" x14ac:dyDescent="0.45">
      <c r="A4226" s="16">
        <v>7295</v>
      </c>
      <c r="B4226">
        <v>3</v>
      </c>
      <c r="C4226">
        <v>16328.26</v>
      </c>
      <c r="F4226" s="16"/>
      <c r="G4226" s="10"/>
    </row>
    <row r="4227" spans="1:7" x14ac:dyDescent="0.45">
      <c r="A4227" s="16">
        <v>7296</v>
      </c>
      <c r="B4227">
        <v>1</v>
      </c>
      <c r="C4227">
        <v>7392.04</v>
      </c>
      <c r="F4227" s="16"/>
      <c r="G4227" s="10"/>
    </row>
    <row r="4228" spans="1:7" x14ac:dyDescent="0.45">
      <c r="A4228" s="16">
        <v>7297</v>
      </c>
      <c r="B4228">
        <v>3</v>
      </c>
      <c r="C4228">
        <v>13039.31</v>
      </c>
      <c r="F4228" s="16"/>
      <c r="G4228" s="10"/>
    </row>
    <row r="4229" spans="1:7" x14ac:dyDescent="0.45">
      <c r="A4229" s="16">
        <v>7299</v>
      </c>
      <c r="B4229">
        <v>1</v>
      </c>
      <c r="C4229">
        <v>16846.28</v>
      </c>
      <c r="F4229" s="16"/>
      <c r="G4229" s="10"/>
    </row>
    <row r="4230" spans="1:7" x14ac:dyDescent="0.45">
      <c r="A4230" s="16">
        <v>7300</v>
      </c>
      <c r="B4230">
        <v>1</v>
      </c>
      <c r="C4230">
        <v>3908.1</v>
      </c>
      <c r="F4230" s="16"/>
      <c r="G4230" s="10"/>
    </row>
    <row r="4231" spans="1:7" x14ac:dyDescent="0.45">
      <c r="A4231" s="16">
        <v>7302</v>
      </c>
      <c r="B4231">
        <v>2</v>
      </c>
      <c r="C4231">
        <v>25405.47</v>
      </c>
      <c r="F4231" s="16"/>
      <c r="G4231" s="10"/>
    </row>
    <row r="4232" spans="1:7" x14ac:dyDescent="0.45">
      <c r="A4232" s="16">
        <v>7303</v>
      </c>
      <c r="B4232">
        <v>2</v>
      </c>
      <c r="C4232">
        <v>8690.3799999999992</v>
      </c>
      <c r="F4232" s="16"/>
      <c r="G4232" s="10"/>
    </row>
    <row r="4233" spans="1:7" x14ac:dyDescent="0.45">
      <c r="A4233" s="16">
        <v>7304</v>
      </c>
      <c r="B4233">
        <v>1</v>
      </c>
      <c r="C4233">
        <v>1461.14</v>
      </c>
      <c r="F4233" s="16"/>
      <c r="G4233" s="10"/>
    </row>
    <row r="4234" spans="1:7" x14ac:dyDescent="0.45">
      <c r="A4234" s="16">
        <v>7305</v>
      </c>
      <c r="B4234">
        <v>3</v>
      </c>
      <c r="C4234">
        <v>20558.57</v>
      </c>
      <c r="F4234" s="16"/>
      <c r="G4234" s="10"/>
    </row>
    <row r="4235" spans="1:7" x14ac:dyDescent="0.45">
      <c r="A4235" s="16">
        <v>7308</v>
      </c>
      <c r="B4235">
        <v>1</v>
      </c>
      <c r="C4235">
        <v>2680.75</v>
      </c>
      <c r="F4235" s="16"/>
      <c r="G4235" s="10"/>
    </row>
    <row r="4236" spans="1:7" x14ac:dyDescent="0.45">
      <c r="A4236" s="16">
        <v>7309</v>
      </c>
      <c r="B4236">
        <v>1</v>
      </c>
      <c r="C4236">
        <v>9620.7800000000007</v>
      </c>
      <c r="F4236" s="16"/>
      <c r="G4236" s="10"/>
    </row>
    <row r="4237" spans="1:7" x14ac:dyDescent="0.45">
      <c r="A4237" s="16">
        <v>7310</v>
      </c>
      <c r="B4237">
        <v>2</v>
      </c>
      <c r="C4237">
        <v>8174.92</v>
      </c>
      <c r="F4237" s="16"/>
      <c r="G4237" s="10"/>
    </row>
    <row r="4238" spans="1:7" x14ac:dyDescent="0.45">
      <c r="A4238" s="16">
        <v>7312</v>
      </c>
      <c r="B4238">
        <v>1</v>
      </c>
      <c r="C4238">
        <v>1323.38</v>
      </c>
      <c r="F4238" s="16"/>
      <c r="G4238" s="10"/>
    </row>
    <row r="4239" spans="1:7" x14ac:dyDescent="0.45">
      <c r="A4239" s="16">
        <v>7313</v>
      </c>
      <c r="B4239">
        <v>2</v>
      </c>
      <c r="C4239">
        <v>3459.48</v>
      </c>
      <c r="F4239" s="16"/>
      <c r="G4239" s="10"/>
    </row>
    <row r="4240" spans="1:7" x14ac:dyDescent="0.45">
      <c r="A4240" s="16">
        <v>7314</v>
      </c>
      <c r="B4240">
        <v>1</v>
      </c>
      <c r="C4240">
        <v>2244.5500000000002</v>
      </c>
      <c r="F4240" s="16"/>
      <c r="G4240" s="10"/>
    </row>
    <row r="4241" spans="1:7" x14ac:dyDescent="0.45">
      <c r="A4241" s="16">
        <v>7316</v>
      </c>
      <c r="B4241">
        <v>3</v>
      </c>
      <c r="C4241">
        <v>26035.5</v>
      </c>
      <c r="F4241" s="16"/>
      <c r="G4241" s="10"/>
    </row>
    <row r="4242" spans="1:7" x14ac:dyDescent="0.45">
      <c r="A4242" s="16">
        <v>7317</v>
      </c>
      <c r="B4242">
        <v>1</v>
      </c>
      <c r="C4242">
        <v>13970.36</v>
      </c>
      <c r="F4242" s="16"/>
      <c r="G4242" s="10"/>
    </row>
    <row r="4243" spans="1:7" x14ac:dyDescent="0.45">
      <c r="A4243" s="16">
        <v>7318</v>
      </c>
      <c r="B4243">
        <v>2</v>
      </c>
      <c r="C4243">
        <v>3098.55</v>
      </c>
      <c r="F4243" s="16"/>
      <c r="G4243" s="10"/>
    </row>
    <row r="4244" spans="1:7" x14ac:dyDescent="0.45">
      <c r="A4244" s="16">
        <v>7319</v>
      </c>
      <c r="B4244">
        <v>1</v>
      </c>
      <c r="C4244">
        <v>10572.93</v>
      </c>
      <c r="F4244" s="16"/>
      <c r="G4244" s="10"/>
    </row>
    <row r="4245" spans="1:7" x14ac:dyDescent="0.45">
      <c r="A4245" s="16">
        <v>7320</v>
      </c>
      <c r="B4245">
        <v>2</v>
      </c>
      <c r="C4245">
        <v>27765.1</v>
      </c>
      <c r="F4245" s="16"/>
      <c r="G4245" s="10"/>
    </row>
    <row r="4246" spans="1:7" x14ac:dyDescent="0.45">
      <c r="A4246" s="16">
        <v>7322</v>
      </c>
      <c r="B4246">
        <v>1</v>
      </c>
      <c r="C4246">
        <v>17624.849999999999</v>
      </c>
      <c r="F4246" s="16"/>
      <c r="G4246" s="10"/>
    </row>
    <row r="4247" spans="1:7" x14ac:dyDescent="0.45">
      <c r="A4247" s="16">
        <v>7324</v>
      </c>
      <c r="B4247">
        <v>1</v>
      </c>
      <c r="C4247">
        <v>8234.91</v>
      </c>
      <c r="F4247" s="16"/>
      <c r="G4247" s="10"/>
    </row>
    <row r="4248" spans="1:7" x14ac:dyDescent="0.45">
      <c r="A4248" s="16">
        <v>7326</v>
      </c>
      <c r="B4248">
        <v>1</v>
      </c>
      <c r="C4248">
        <v>712.2</v>
      </c>
      <c r="F4248" s="16"/>
      <c r="G4248" s="10"/>
    </row>
    <row r="4249" spans="1:7" x14ac:dyDescent="0.45">
      <c r="A4249" s="16">
        <v>7327</v>
      </c>
      <c r="B4249">
        <v>3</v>
      </c>
      <c r="C4249">
        <v>35139.11</v>
      </c>
      <c r="F4249" s="16"/>
      <c r="G4249" s="10"/>
    </row>
    <row r="4250" spans="1:7" x14ac:dyDescent="0.45">
      <c r="A4250" s="16">
        <v>7328</v>
      </c>
      <c r="B4250">
        <v>1</v>
      </c>
      <c r="C4250">
        <v>1804.25</v>
      </c>
      <c r="F4250" s="16"/>
      <c r="G4250" s="10"/>
    </row>
    <row r="4251" spans="1:7" x14ac:dyDescent="0.45">
      <c r="A4251" s="16">
        <v>7330</v>
      </c>
      <c r="B4251">
        <v>1</v>
      </c>
      <c r="C4251">
        <v>15733.45</v>
      </c>
      <c r="F4251" s="16"/>
      <c r="G4251" s="10"/>
    </row>
    <row r="4252" spans="1:7" x14ac:dyDescent="0.45">
      <c r="A4252" s="16">
        <v>7331</v>
      </c>
      <c r="B4252">
        <v>3</v>
      </c>
      <c r="C4252">
        <v>27880.46</v>
      </c>
      <c r="F4252" s="16"/>
      <c r="G4252" s="10"/>
    </row>
    <row r="4253" spans="1:7" x14ac:dyDescent="0.45">
      <c r="A4253" s="16">
        <v>7333</v>
      </c>
      <c r="B4253">
        <v>1</v>
      </c>
      <c r="C4253">
        <v>19294.400000000001</v>
      </c>
      <c r="F4253" s="16"/>
      <c r="G4253" s="10"/>
    </row>
    <row r="4254" spans="1:7" x14ac:dyDescent="0.45">
      <c r="A4254" s="16">
        <v>7334</v>
      </c>
      <c r="B4254">
        <v>1</v>
      </c>
      <c r="C4254">
        <v>16474.12</v>
      </c>
      <c r="F4254" s="16"/>
      <c r="G4254" s="10"/>
    </row>
    <row r="4255" spans="1:7" x14ac:dyDescent="0.45">
      <c r="A4255" s="16">
        <v>7336</v>
      </c>
      <c r="B4255">
        <v>1</v>
      </c>
      <c r="C4255">
        <v>2367.88</v>
      </c>
      <c r="F4255" s="16"/>
      <c r="G4255" s="10"/>
    </row>
    <row r="4256" spans="1:7" x14ac:dyDescent="0.45">
      <c r="A4256" s="16">
        <v>7337</v>
      </c>
      <c r="B4256">
        <v>3</v>
      </c>
      <c r="C4256">
        <v>19504.48</v>
      </c>
      <c r="F4256" s="16"/>
      <c r="G4256" s="10"/>
    </row>
    <row r="4257" spans="1:7" x14ac:dyDescent="0.45">
      <c r="A4257" s="16">
        <v>7338</v>
      </c>
      <c r="B4257">
        <v>2</v>
      </c>
      <c r="C4257">
        <v>8297.8700000000008</v>
      </c>
      <c r="F4257" s="16"/>
      <c r="G4257" s="10"/>
    </row>
    <row r="4258" spans="1:7" x14ac:dyDescent="0.45">
      <c r="A4258" s="16">
        <v>7340</v>
      </c>
      <c r="B4258">
        <v>1</v>
      </c>
      <c r="C4258">
        <v>2690.56</v>
      </c>
      <c r="F4258" s="16"/>
      <c r="G4258" s="10"/>
    </row>
    <row r="4259" spans="1:7" x14ac:dyDescent="0.45">
      <c r="A4259" s="16">
        <v>7341</v>
      </c>
      <c r="B4259">
        <v>1</v>
      </c>
      <c r="C4259">
        <v>1484.04</v>
      </c>
      <c r="F4259" s="16"/>
      <c r="G4259" s="10"/>
    </row>
    <row r="4260" spans="1:7" x14ac:dyDescent="0.45">
      <c r="A4260" s="16">
        <v>7342</v>
      </c>
      <c r="B4260">
        <v>2</v>
      </c>
      <c r="C4260">
        <v>9997.4</v>
      </c>
      <c r="F4260" s="16"/>
      <c r="G4260" s="10"/>
    </row>
    <row r="4261" spans="1:7" x14ac:dyDescent="0.45">
      <c r="A4261" s="16">
        <v>7343</v>
      </c>
      <c r="B4261">
        <v>2</v>
      </c>
      <c r="C4261">
        <v>9655.33</v>
      </c>
      <c r="F4261" s="16"/>
      <c r="G4261" s="10"/>
    </row>
    <row r="4262" spans="1:7" x14ac:dyDescent="0.45">
      <c r="A4262" s="16">
        <v>7344</v>
      </c>
      <c r="B4262">
        <v>3</v>
      </c>
      <c r="C4262">
        <v>13673.59</v>
      </c>
      <c r="F4262" s="16"/>
      <c r="G4262" s="10"/>
    </row>
    <row r="4263" spans="1:7" x14ac:dyDescent="0.45">
      <c r="A4263" s="16">
        <v>7347</v>
      </c>
      <c r="B4263">
        <v>1</v>
      </c>
      <c r="C4263">
        <v>5485.76</v>
      </c>
      <c r="F4263" s="16"/>
      <c r="G4263" s="10"/>
    </row>
    <row r="4264" spans="1:7" x14ac:dyDescent="0.45">
      <c r="A4264" s="16">
        <v>7349</v>
      </c>
      <c r="B4264">
        <v>1</v>
      </c>
      <c r="C4264">
        <v>12569.94</v>
      </c>
      <c r="F4264" s="16"/>
      <c r="G4264" s="10"/>
    </row>
    <row r="4265" spans="1:7" x14ac:dyDescent="0.45">
      <c r="A4265" s="16">
        <v>7351</v>
      </c>
      <c r="B4265">
        <v>1</v>
      </c>
      <c r="C4265">
        <v>11207.85</v>
      </c>
      <c r="F4265" s="16"/>
      <c r="G4265" s="10"/>
    </row>
    <row r="4266" spans="1:7" x14ac:dyDescent="0.45">
      <c r="A4266" s="16">
        <v>7352</v>
      </c>
      <c r="B4266">
        <v>1</v>
      </c>
      <c r="C4266">
        <v>7842.9</v>
      </c>
      <c r="F4266" s="16"/>
      <c r="G4266" s="10"/>
    </row>
    <row r="4267" spans="1:7" x14ac:dyDescent="0.45">
      <c r="A4267" s="16">
        <v>7353</v>
      </c>
      <c r="B4267">
        <v>3</v>
      </c>
      <c r="C4267">
        <v>28067.200000000001</v>
      </c>
      <c r="F4267" s="16"/>
      <c r="G4267" s="10"/>
    </row>
    <row r="4268" spans="1:7" x14ac:dyDescent="0.45">
      <c r="A4268" s="16">
        <v>7354</v>
      </c>
      <c r="B4268">
        <v>2</v>
      </c>
      <c r="C4268">
        <v>5826.19</v>
      </c>
      <c r="F4268" s="16"/>
      <c r="G4268" s="10"/>
    </row>
    <row r="4269" spans="1:7" x14ac:dyDescent="0.45">
      <c r="A4269" s="16">
        <v>7356</v>
      </c>
      <c r="B4269">
        <v>1</v>
      </c>
      <c r="C4269">
        <v>22602.799999999999</v>
      </c>
      <c r="F4269" s="16"/>
      <c r="G4269" s="10"/>
    </row>
    <row r="4270" spans="1:7" x14ac:dyDescent="0.45">
      <c r="A4270" s="16">
        <v>7358</v>
      </c>
      <c r="B4270">
        <v>2</v>
      </c>
      <c r="C4270">
        <v>17978.900000000001</v>
      </c>
      <c r="F4270" s="16"/>
      <c r="G4270" s="10"/>
    </row>
    <row r="4271" spans="1:7" x14ac:dyDescent="0.45">
      <c r="A4271" s="16">
        <v>7359</v>
      </c>
      <c r="B4271">
        <v>1</v>
      </c>
      <c r="C4271">
        <v>4536.32</v>
      </c>
      <c r="F4271" s="16"/>
      <c r="G4271" s="10"/>
    </row>
    <row r="4272" spans="1:7" x14ac:dyDescent="0.45">
      <c r="A4272" s="16">
        <v>7360</v>
      </c>
      <c r="B4272">
        <v>1</v>
      </c>
      <c r="C4272">
        <v>14723.12</v>
      </c>
      <c r="F4272" s="16"/>
      <c r="G4272" s="10"/>
    </row>
    <row r="4273" spans="1:7" x14ac:dyDescent="0.45">
      <c r="A4273" s="16">
        <v>7361</v>
      </c>
      <c r="B4273">
        <v>3</v>
      </c>
      <c r="C4273">
        <v>20798.28</v>
      </c>
      <c r="F4273" s="16"/>
      <c r="G4273" s="10"/>
    </row>
    <row r="4274" spans="1:7" x14ac:dyDescent="0.45">
      <c r="A4274" s="16">
        <v>7362</v>
      </c>
      <c r="B4274">
        <v>2</v>
      </c>
      <c r="C4274">
        <v>21083.93</v>
      </c>
      <c r="F4274" s="16"/>
      <c r="G4274" s="10"/>
    </row>
    <row r="4275" spans="1:7" x14ac:dyDescent="0.45">
      <c r="A4275" s="16">
        <v>7363</v>
      </c>
      <c r="B4275">
        <v>1</v>
      </c>
      <c r="C4275">
        <v>733.66</v>
      </c>
      <c r="F4275" s="16"/>
      <c r="G4275" s="10"/>
    </row>
    <row r="4276" spans="1:7" x14ac:dyDescent="0.45">
      <c r="A4276" s="16">
        <v>7364</v>
      </c>
      <c r="B4276">
        <v>3</v>
      </c>
      <c r="C4276">
        <v>35126.19</v>
      </c>
      <c r="F4276" s="16"/>
      <c r="G4276" s="10"/>
    </row>
    <row r="4277" spans="1:7" x14ac:dyDescent="0.45">
      <c r="A4277" s="16">
        <v>7365</v>
      </c>
      <c r="B4277">
        <v>1</v>
      </c>
      <c r="C4277">
        <v>9551.0400000000009</v>
      </c>
      <c r="F4277" s="16"/>
      <c r="G4277" s="10"/>
    </row>
    <row r="4278" spans="1:7" x14ac:dyDescent="0.45">
      <c r="A4278" s="16">
        <v>7368</v>
      </c>
      <c r="B4278">
        <v>2</v>
      </c>
      <c r="C4278">
        <v>14369.46</v>
      </c>
      <c r="F4278" s="16"/>
      <c r="G4278" s="10"/>
    </row>
    <row r="4279" spans="1:7" x14ac:dyDescent="0.45">
      <c r="A4279" s="16">
        <v>7370</v>
      </c>
      <c r="B4279">
        <v>2</v>
      </c>
      <c r="C4279">
        <v>10705.69</v>
      </c>
      <c r="F4279" s="16"/>
      <c r="G4279" s="10"/>
    </row>
    <row r="4280" spans="1:7" x14ac:dyDescent="0.45">
      <c r="A4280" s="16">
        <v>7371</v>
      </c>
      <c r="B4280">
        <v>3</v>
      </c>
      <c r="C4280">
        <v>29537.7</v>
      </c>
      <c r="F4280" s="16"/>
      <c r="G4280" s="10"/>
    </row>
    <row r="4281" spans="1:7" x14ac:dyDescent="0.45">
      <c r="A4281" s="16">
        <v>7372</v>
      </c>
      <c r="B4281">
        <v>1</v>
      </c>
      <c r="C4281">
        <v>3224.29</v>
      </c>
      <c r="F4281" s="16"/>
      <c r="G4281" s="10"/>
    </row>
    <row r="4282" spans="1:7" x14ac:dyDescent="0.45">
      <c r="A4282" s="16">
        <v>7374</v>
      </c>
      <c r="B4282">
        <v>1</v>
      </c>
      <c r="C4282">
        <v>14383.55</v>
      </c>
      <c r="F4282" s="16"/>
      <c r="G4282" s="10"/>
    </row>
    <row r="4283" spans="1:7" x14ac:dyDescent="0.45">
      <c r="A4283" s="16">
        <v>7375</v>
      </c>
      <c r="B4283">
        <v>1</v>
      </c>
      <c r="C4283">
        <v>13304.36</v>
      </c>
      <c r="F4283" s="16"/>
      <c r="G4283" s="10"/>
    </row>
    <row r="4284" spans="1:7" x14ac:dyDescent="0.45">
      <c r="A4284" s="16">
        <v>7376</v>
      </c>
      <c r="B4284">
        <v>3</v>
      </c>
      <c r="C4284">
        <v>25453.21</v>
      </c>
      <c r="F4284" s="16"/>
      <c r="G4284" s="10"/>
    </row>
    <row r="4285" spans="1:7" x14ac:dyDescent="0.45">
      <c r="A4285" s="16">
        <v>7378</v>
      </c>
      <c r="B4285">
        <v>1</v>
      </c>
      <c r="C4285">
        <v>7913.65</v>
      </c>
      <c r="F4285" s="16"/>
      <c r="G4285" s="10"/>
    </row>
    <row r="4286" spans="1:7" x14ac:dyDescent="0.45">
      <c r="A4286" s="16">
        <v>7379</v>
      </c>
      <c r="B4286">
        <v>1</v>
      </c>
      <c r="C4286">
        <v>7885.98</v>
      </c>
      <c r="F4286" s="16"/>
      <c r="G4286" s="10"/>
    </row>
    <row r="4287" spans="1:7" x14ac:dyDescent="0.45">
      <c r="A4287" s="16">
        <v>7380</v>
      </c>
      <c r="B4287">
        <v>2</v>
      </c>
      <c r="C4287">
        <v>15188.35</v>
      </c>
      <c r="F4287" s="16"/>
      <c r="G4287" s="10"/>
    </row>
    <row r="4288" spans="1:7" x14ac:dyDescent="0.45">
      <c r="A4288" s="16">
        <v>7381</v>
      </c>
      <c r="B4288">
        <v>2</v>
      </c>
      <c r="C4288">
        <v>43032.45</v>
      </c>
      <c r="F4288" s="16"/>
      <c r="G4288" s="10"/>
    </row>
    <row r="4289" spans="1:7" x14ac:dyDescent="0.45">
      <c r="A4289" s="16">
        <v>7382</v>
      </c>
      <c r="B4289">
        <v>3</v>
      </c>
      <c r="C4289">
        <v>11986.17</v>
      </c>
      <c r="F4289" s="16"/>
      <c r="G4289" s="10"/>
    </row>
    <row r="4290" spans="1:7" x14ac:dyDescent="0.45">
      <c r="A4290" s="16">
        <v>7386</v>
      </c>
      <c r="B4290">
        <v>1</v>
      </c>
      <c r="C4290">
        <v>18298.349999999999</v>
      </c>
      <c r="F4290" s="16"/>
      <c r="G4290" s="10"/>
    </row>
    <row r="4291" spans="1:7" x14ac:dyDescent="0.45">
      <c r="A4291" s="16">
        <v>7391</v>
      </c>
      <c r="B4291">
        <v>2</v>
      </c>
      <c r="C4291">
        <v>27688.55</v>
      </c>
      <c r="F4291" s="16"/>
      <c r="G4291" s="10"/>
    </row>
    <row r="4292" spans="1:7" x14ac:dyDescent="0.45">
      <c r="A4292" s="16">
        <v>7393</v>
      </c>
      <c r="B4292">
        <v>1</v>
      </c>
      <c r="C4292">
        <v>11931.55</v>
      </c>
      <c r="F4292" s="16"/>
      <c r="G4292" s="10"/>
    </row>
    <row r="4293" spans="1:7" x14ac:dyDescent="0.45">
      <c r="A4293" s="16">
        <v>7394</v>
      </c>
      <c r="B4293">
        <v>1</v>
      </c>
      <c r="C4293">
        <v>5995.48</v>
      </c>
      <c r="F4293" s="16"/>
      <c r="G4293" s="10"/>
    </row>
    <row r="4294" spans="1:7" x14ac:dyDescent="0.45">
      <c r="A4294" s="16">
        <v>7395</v>
      </c>
      <c r="B4294">
        <v>1</v>
      </c>
      <c r="C4294">
        <v>13948.68</v>
      </c>
      <c r="F4294" s="16"/>
      <c r="G4294" s="10"/>
    </row>
    <row r="4295" spans="1:7" x14ac:dyDescent="0.45">
      <c r="A4295" s="16">
        <v>7396</v>
      </c>
      <c r="B4295">
        <v>3</v>
      </c>
      <c r="C4295">
        <v>31693.360000000001</v>
      </c>
      <c r="F4295" s="16"/>
      <c r="G4295" s="10"/>
    </row>
    <row r="4296" spans="1:7" x14ac:dyDescent="0.45">
      <c r="A4296" s="16">
        <v>7397</v>
      </c>
      <c r="B4296">
        <v>1</v>
      </c>
      <c r="C4296">
        <v>331.18</v>
      </c>
      <c r="F4296" s="16"/>
      <c r="G4296" s="10"/>
    </row>
    <row r="4297" spans="1:7" x14ac:dyDescent="0.45">
      <c r="A4297" s="16">
        <v>7398</v>
      </c>
      <c r="B4297">
        <v>1</v>
      </c>
      <c r="C4297">
        <v>2365</v>
      </c>
      <c r="F4297" s="16"/>
      <c r="G4297" s="10"/>
    </row>
    <row r="4298" spans="1:7" x14ac:dyDescent="0.45">
      <c r="A4298" s="16">
        <v>7400</v>
      </c>
      <c r="B4298">
        <v>1</v>
      </c>
      <c r="C4298">
        <v>9915.34</v>
      </c>
      <c r="F4298" s="16"/>
      <c r="G4298" s="10"/>
    </row>
    <row r="4299" spans="1:7" x14ac:dyDescent="0.45">
      <c r="A4299" s="16">
        <v>7401</v>
      </c>
      <c r="B4299">
        <v>4</v>
      </c>
      <c r="C4299">
        <v>13618.52</v>
      </c>
      <c r="F4299" s="16"/>
      <c r="G4299" s="10"/>
    </row>
    <row r="4300" spans="1:7" x14ac:dyDescent="0.45">
      <c r="A4300" s="16">
        <v>7402</v>
      </c>
      <c r="B4300">
        <v>1</v>
      </c>
      <c r="C4300">
        <v>12169.35</v>
      </c>
      <c r="F4300" s="16"/>
      <c r="G4300" s="10"/>
    </row>
    <row r="4301" spans="1:7" x14ac:dyDescent="0.45">
      <c r="A4301" s="16">
        <v>7403</v>
      </c>
      <c r="B4301">
        <v>1</v>
      </c>
      <c r="C4301">
        <v>5209.66</v>
      </c>
      <c r="F4301" s="16"/>
      <c r="G4301" s="10"/>
    </row>
    <row r="4302" spans="1:7" x14ac:dyDescent="0.45">
      <c r="A4302" s="16">
        <v>7404</v>
      </c>
      <c r="B4302">
        <v>2</v>
      </c>
      <c r="C4302">
        <v>15923.28</v>
      </c>
      <c r="F4302" s="16"/>
      <c r="G4302" s="10"/>
    </row>
    <row r="4303" spans="1:7" x14ac:dyDescent="0.45">
      <c r="A4303" s="16">
        <v>7406</v>
      </c>
      <c r="B4303">
        <v>1</v>
      </c>
      <c r="C4303">
        <v>6297.6</v>
      </c>
      <c r="F4303" s="16"/>
      <c r="G4303" s="10"/>
    </row>
    <row r="4304" spans="1:7" x14ac:dyDescent="0.45">
      <c r="A4304" s="16">
        <v>7409</v>
      </c>
      <c r="B4304">
        <v>1</v>
      </c>
      <c r="C4304">
        <v>1812.94</v>
      </c>
      <c r="F4304" s="16"/>
      <c r="G4304" s="10"/>
    </row>
    <row r="4305" spans="1:7" x14ac:dyDescent="0.45">
      <c r="A4305" s="16">
        <v>7410</v>
      </c>
      <c r="B4305">
        <v>2</v>
      </c>
      <c r="C4305">
        <v>14149.34</v>
      </c>
      <c r="F4305" s="16"/>
      <c r="G4305" s="10"/>
    </row>
    <row r="4306" spans="1:7" x14ac:dyDescent="0.45">
      <c r="A4306" s="16">
        <v>7411</v>
      </c>
      <c r="B4306">
        <v>3</v>
      </c>
      <c r="C4306">
        <v>8458.0300000000007</v>
      </c>
      <c r="F4306" s="16"/>
      <c r="G4306" s="10"/>
    </row>
    <row r="4307" spans="1:7" x14ac:dyDescent="0.45">
      <c r="A4307" s="16">
        <v>7413</v>
      </c>
      <c r="B4307">
        <v>3</v>
      </c>
      <c r="C4307">
        <v>5924.12</v>
      </c>
      <c r="F4307" s="16"/>
      <c r="G4307" s="10"/>
    </row>
    <row r="4308" spans="1:7" x14ac:dyDescent="0.45">
      <c r="A4308" s="16">
        <v>7414</v>
      </c>
      <c r="B4308">
        <v>1</v>
      </c>
      <c r="C4308">
        <v>15914.45</v>
      </c>
      <c r="F4308" s="16"/>
      <c r="G4308" s="10"/>
    </row>
    <row r="4309" spans="1:7" x14ac:dyDescent="0.45">
      <c r="A4309" s="16">
        <v>7416</v>
      </c>
      <c r="B4309">
        <v>4</v>
      </c>
      <c r="C4309">
        <v>45838.91</v>
      </c>
      <c r="F4309" s="16"/>
      <c r="G4309" s="10"/>
    </row>
    <row r="4310" spans="1:7" x14ac:dyDescent="0.45">
      <c r="A4310" s="16">
        <v>7419</v>
      </c>
      <c r="B4310">
        <v>1</v>
      </c>
      <c r="C4310">
        <v>11467.2</v>
      </c>
      <c r="F4310" s="16"/>
      <c r="G4310" s="10"/>
    </row>
    <row r="4311" spans="1:7" x14ac:dyDescent="0.45">
      <c r="A4311" s="16">
        <v>7420</v>
      </c>
      <c r="B4311">
        <v>3</v>
      </c>
      <c r="C4311">
        <v>31718.17</v>
      </c>
      <c r="F4311" s="16"/>
      <c r="G4311" s="10"/>
    </row>
    <row r="4312" spans="1:7" x14ac:dyDescent="0.45">
      <c r="A4312" s="16">
        <v>7426</v>
      </c>
      <c r="B4312">
        <v>1</v>
      </c>
      <c r="C4312">
        <v>421.26</v>
      </c>
      <c r="F4312" s="16"/>
      <c r="G4312" s="10"/>
    </row>
    <row r="4313" spans="1:7" x14ac:dyDescent="0.45">
      <c r="A4313" s="16">
        <v>7429</v>
      </c>
      <c r="B4313">
        <v>2</v>
      </c>
      <c r="C4313">
        <v>15182.99</v>
      </c>
      <c r="F4313" s="16"/>
      <c r="G4313" s="10"/>
    </row>
    <row r="4314" spans="1:7" x14ac:dyDescent="0.45">
      <c r="A4314" s="16">
        <v>7430</v>
      </c>
      <c r="B4314">
        <v>3</v>
      </c>
      <c r="C4314">
        <v>20226.41</v>
      </c>
      <c r="F4314" s="16"/>
      <c r="G4314" s="10"/>
    </row>
    <row r="4315" spans="1:7" x14ac:dyDescent="0.45">
      <c r="A4315" s="16">
        <v>7431</v>
      </c>
      <c r="B4315">
        <v>1</v>
      </c>
      <c r="C4315">
        <v>11215.88</v>
      </c>
      <c r="F4315" s="16"/>
      <c r="G4315" s="10"/>
    </row>
    <row r="4316" spans="1:7" x14ac:dyDescent="0.45">
      <c r="A4316" s="16">
        <v>7432</v>
      </c>
      <c r="B4316">
        <v>1</v>
      </c>
      <c r="C4316">
        <v>816.85</v>
      </c>
      <c r="F4316" s="16"/>
      <c r="G4316" s="10"/>
    </row>
    <row r="4317" spans="1:7" x14ac:dyDescent="0.45">
      <c r="A4317" s="16">
        <v>7435</v>
      </c>
      <c r="B4317">
        <v>1</v>
      </c>
      <c r="C4317">
        <v>7898.3</v>
      </c>
      <c r="F4317" s="16"/>
      <c r="G4317" s="10"/>
    </row>
    <row r="4318" spans="1:7" x14ac:dyDescent="0.45">
      <c r="A4318" s="16">
        <v>7436</v>
      </c>
      <c r="B4318">
        <v>1</v>
      </c>
      <c r="C4318">
        <v>3395.16</v>
      </c>
      <c r="F4318" s="16"/>
      <c r="G4318" s="10"/>
    </row>
    <row r="4319" spans="1:7" x14ac:dyDescent="0.45">
      <c r="A4319" s="16">
        <v>7437</v>
      </c>
      <c r="B4319">
        <v>3</v>
      </c>
      <c r="C4319">
        <v>38075.660000000003</v>
      </c>
      <c r="F4319" s="16"/>
      <c r="G4319" s="10"/>
    </row>
    <row r="4320" spans="1:7" x14ac:dyDescent="0.45">
      <c r="A4320" s="16">
        <v>7439</v>
      </c>
      <c r="B4320">
        <v>2</v>
      </c>
      <c r="C4320">
        <v>8791.7999999999993</v>
      </c>
      <c r="F4320" s="16"/>
      <c r="G4320" s="10"/>
    </row>
    <row r="4321" spans="1:7" x14ac:dyDescent="0.45">
      <c r="A4321" s="16">
        <v>7441</v>
      </c>
      <c r="B4321">
        <v>1</v>
      </c>
      <c r="C4321">
        <v>12358.23</v>
      </c>
      <c r="F4321" s="16"/>
      <c r="G4321" s="10"/>
    </row>
    <row r="4322" spans="1:7" x14ac:dyDescent="0.45">
      <c r="A4322" s="16">
        <v>7445</v>
      </c>
      <c r="B4322">
        <v>2</v>
      </c>
      <c r="C4322">
        <v>15061.16</v>
      </c>
      <c r="F4322" s="16"/>
      <c r="G4322" s="10"/>
    </row>
    <row r="4323" spans="1:7" x14ac:dyDescent="0.45">
      <c r="A4323" s="16">
        <v>7446</v>
      </c>
      <c r="B4323">
        <v>2</v>
      </c>
      <c r="C4323">
        <v>23449.68</v>
      </c>
      <c r="F4323" s="16"/>
      <c r="G4323" s="10"/>
    </row>
    <row r="4324" spans="1:7" x14ac:dyDescent="0.45">
      <c r="A4324" s="16">
        <v>7447</v>
      </c>
      <c r="B4324">
        <v>2</v>
      </c>
      <c r="C4324">
        <v>7453.44</v>
      </c>
      <c r="F4324" s="16"/>
      <c r="G4324" s="10"/>
    </row>
    <row r="4325" spans="1:7" x14ac:dyDescent="0.45">
      <c r="A4325" s="16">
        <v>7448</v>
      </c>
      <c r="B4325">
        <v>1</v>
      </c>
      <c r="C4325">
        <v>18777.12</v>
      </c>
      <c r="F4325" s="16"/>
      <c r="G4325" s="10"/>
    </row>
    <row r="4326" spans="1:7" x14ac:dyDescent="0.45">
      <c r="A4326" s="16">
        <v>7449</v>
      </c>
      <c r="B4326">
        <v>2</v>
      </c>
      <c r="C4326">
        <v>9171.2900000000009</v>
      </c>
      <c r="F4326" s="16"/>
      <c r="G4326" s="10"/>
    </row>
    <row r="4327" spans="1:7" x14ac:dyDescent="0.45">
      <c r="A4327" s="16">
        <v>7450</v>
      </c>
      <c r="B4327">
        <v>3</v>
      </c>
      <c r="C4327">
        <v>30092.14</v>
      </c>
      <c r="F4327" s="16"/>
      <c r="G4327" s="10"/>
    </row>
    <row r="4328" spans="1:7" x14ac:dyDescent="0.45">
      <c r="A4328" s="16">
        <v>7452</v>
      </c>
      <c r="B4328">
        <v>2</v>
      </c>
      <c r="C4328">
        <v>9153.7199999999993</v>
      </c>
      <c r="F4328" s="16"/>
      <c r="G4328" s="10"/>
    </row>
    <row r="4329" spans="1:7" x14ac:dyDescent="0.45">
      <c r="A4329" s="16">
        <v>7453</v>
      </c>
      <c r="B4329">
        <v>1</v>
      </c>
      <c r="C4329">
        <v>12596.3</v>
      </c>
      <c r="F4329" s="16"/>
      <c r="G4329" s="10"/>
    </row>
    <row r="4330" spans="1:7" x14ac:dyDescent="0.45">
      <c r="A4330" s="16">
        <v>7454</v>
      </c>
      <c r="B4330">
        <v>1</v>
      </c>
      <c r="C4330">
        <v>3924.39</v>
      </c>
      <c r="F4330" s="16"/>
      <c r="G4330" s="10"/>
    </row>
    <row r="4331" spans="1:7" x14ac:dyDescent="0.45">
      <c r="A4331" s="16">
        <v>7456</v>
      </c>
      <c r="B4331">
        <v>1</v>
      </c>
      <c r="C4331">
        <v>14983.88</v>
      </c>
      <c r="F4331" s="16"/>
      <c r="G4331" s="10"/>
    </row>
    <row r="4332" spans="1:7" x14ac:dyDescent="0.45">
      <c r="A4332" s="16">
        <v>7457</v>
      </c>
      <c r="B4332">
        <v>3</v>
      </c>
      <c r="C4332">
        <v>26064.69</v>
      </c>
      <c r="F4332" s="16"/>
      <c r="G4332" s="10"/>
    </row>
    <row r="4333" spans="1:7" x14ac:dyDescent="0.45">
      <c r="A4333" s="16">
        <v>7458</v>
      </c>
      <c r="B4333">
        <v>1</v>
      </c>
      <c r="C4333">
        <v>2489.92</v>
      </c>
      <c r="F4333" s="16"/>
      <c r="G4333" s="10"/>
    </row>
    <row r="4334" spans="1:7" x14ac:dyDescent="0.45">
      <c r="A4334" s="16">
        <v>7460</v>
      </c>
      <c r="B4334">
        <v>2</v>
      </c>
      <c r="C4334">
        <v>11428.6</v>
      </c>
      <c r="F4334" s="16"/>
      <c r="G4334" s="10"/>
    </row>
    <row r="4335" spans="1:7" x14ac:dyDescent="0.45">
      <c r="A4335" s="16">
        <v>7461</v>
      </c>
      <c r="B4335">
        <v>2</v>
      </c>
      <c r="C4335">
        <v>7888.18</v>
      </c>
      <c r="F4335" s="16"/>
      <c r="G4335" s="10"/>
    </row>
    <row r="4336" spans="1:7" x14ac:dyDescent="0.45">
      <c r="A4336" s="16">
        <v>7464</v>
      </c>
      <c r="B4336">
        <v>1</v>
      </c>
      <c r="C4336">
        <v>4068.05</v>
      </c>
      <c r="F4336" s="16"/>
      <c r="G4336" s="10"/>
    </row>
    <row r="4337" spans="1:7" x14ac:dyDescent="0.45">
      <c r="A4337" s="16">
        <v>7465</v>
      </c>
      <c r="B4337">
        <v>1</v>
      </c>
      <c r="C4337">
        <v>2845.88</v>
      </c>
      <c r="F4337" s="16"/>
      <c r="G4337" s="10"/>
    </row>
    <row r="4338" spans="1:7" x14ac:dyDescent="0.45">
      <c r="A4338" s="16">
        <v>7467</v>
      </c>
      <c r="B4338">
        <v>1</v>
      </c>
      <c r="C4338">
        <v>733.2</v>
      </c>
      <c r="F4338" s="16"/>
      <c r="G4338" s="10"/>
    </row>
    <row r="4339" spans="1:7" x14ac:dyDescent="0.45">
      <c r="A4339" s="16">
        <v>7468</v>
      </c>
      <c r="B4339">
        <v>5</v>
      </c>
      <c r="C4339">
        <v>44757.27</v>
      </c>
      <c r="F4339" s="16"/>
      <c r="G4339" s="10"/>
    </row>
    <row r="4340" spans="1:7" x14ac:dyDescent="0.45">
      <c r="A4340" s="16">
        <v>7469</v>
      </c>
      <c r="B4340">
        <v>2</v>
      </c>
      <c r="C4340">
        <v>19171.939999999999</v>
      </c>
      <c r="F4340" s="16"/>
      <c r="G4340" s="10"/>
    </row>
    <row r="4341" spans="1:7" x14ac:dyDescent="0.45">
      <c r="A4341" s="16">
        <v>7470</v>
      </c>
      <c r="B4341">
        <v>1</v>
      </c>
      <c r="C4341">
        <v>10387.41</v>
      </c>
      <c r="F4341" s="16"/>
      <c r="G4341" s="10"/>
    </row>
    <row r="4342" spans="1:7" x14ac:dyDescent="0.45">
      <c r="A4342" s="16">
        <v>7471</v>
      </c>
      <c r="B4342">
        <v>1</v>
      </c>
      <c r="C4342">
        <v>24385.7</v>
      </c>
      <c r="F4342" s="16"/>
      <c r="G4342" s="10"/>
    </row>
    <row r="4343" spans="1:7" x14ac:dyDescent="0.45">
      <c r="A4343" s="16">
        <v>7474</v>
      </c>
      <c r="B4343">
        <v>2</v>
      </c>
      <c r="C4343">
        <v>11765.62</v>
      </c>
      <c r="F4343" s="16"/>
      <c r="G4343" s="10"/>
    </row>
    <row r="4344" spans="1:7" x14ac:dyDescent="0.45">
      <c r="A4344" s="16">
        <v>7475</v>
      </c>
      <c r="B4344">
        <v>2</v>
      </c>
      <c r="C4344">
        <v>19346.64</v>
      </c>
      <c r="F4344" s="16"/>
      <c r="G4344" s="10"/>
    </row>
    <row r="4345" spans="1:7" x14ac:dyDescent="0.45">
      <c r="A4345" s="16">
        <v>7476</v>
      </c>
      <c r="B4345">
        <v>2</v>
      </c>
      <c r="C4345">
        <v>5617.8</v>
      </c>
      <c r="F4345" s="16"/>
      <c r="G4345" s="10"/>
    </row>
    <row r="4346" spans="1:7" x14ac:dyDescent="0.45">
      <c r="A4346" s="16">
        <v>7477</v>
      </c>
      <c r="B4346">
        <v>2</v>
      </c>
      <c r="C4346">
        <v>2979.34</v>
      </c>
      <c r="F4346" s="16"/>
      <c r="G4346" s="10"/>
    </row>
    <row r="4347" spans="1:7" x14ac:dyDescent="0.45">
      <c r="A4347" s="16">
        <v>7479</v>
      </c>
      <c r="B4347">
        <v>1</v>
      </c>
      <c r="C4347">
        <v>15877.6</v>
      </c>
      <c r="F4347" s="16"/>
      <c r="G4347" s="10"/>
    </row>
    <row r="4348" spans="1:7" x14ac:dyDescent="0.45">
      <c r="A4348" s="16">
        <v>7481</v>
      </c>
      <c r="B4348">
        <v>2</v>
      </c>
      <c r="C4348">
        <v>18056.22</v>
      </c>
      <c r="F4348" s="16"/>
      <c r="G4348" s="10"/>
    </row>
    <row r="4349" spans="1:7" x14ac:dyDescent="0.45">
      <c r="A4349" s="16">
        <v>7483</v>
      </c>
      <c r="B4349">
        <v>1</v>
      </c>
      <c r="C4349">
        <v>2895.93</v>
      </c>
      <c r="F4349" s="16"/>
      <c r="G4349" s="10"/>
    </row>
    <row r="4350" spans="1:7" x14ac:dyDescent="0.45">
      <c r="A4350" s="16">
        <v>7484</v>
      </c>
      <c r="B4350">
        <v>1</v>
      </c>
      <c r="C4350">
        <v>4378.13</v>
      </c>
      <c r="F4350" s="16"/>
      <c r="G4350" s="10"/>
    </row>
    <row r="4351" spans="1:7" x14ac:dyDescent="0.45">
      <c r="A4351" s="16">
        <v>7485</v>
      </c>
      <c r="B4351">
        <v>1</v>
      </c>
      <c r="C4351">
        <v>1145.67</v>
      </c>
      <c r="F4351" s="16"/>
      <c r="G4351" s="10"/>
    </row>
    <row r="4352" spans="1:7" x14ac:dyDescent="0.45">
      <c r="A4352" s="16">
        <v>7486</v>
      </c>
      <c r="B4352">
        <v>1</v>
      </c>
      <c r="C4352">
        <v>9852.2999999999993</v>
      </c>
      <c r="F4352" s="16"/>
      <c r="G4352" s="10"/>
    </row>
    <row r="4353" spans="1:7" x14ac:dyDescent="0.45">
      <c r="A4353" s="16">
        <v>7487</v>
      </c>
      <c r="B4353">
        <v>2</v>
      </c>
      <c r="C4353">
        <v>5717.63</v>
      </c>
      <c r="F4353" s="16"/>
      <c r="G4353" s="10"/>
    </row>
    <row r="4354" spans="1:7" x14ac:dyDescent="0.45">
      <c r="A4354" s="16">
        <v>7488</v>
      </c>
      <c r="B4354">
        <v>1</v>
      </c>
      <c r="C4354">
        <v>19821.12</v>
      </c>
      <c r="F4354" s="16"/>
      <c r="G4354" s="10"/>
    </row>
    <row r="4355" spans="1:7" x14ac:dyDescent="0.45">
      <c r="A4355" s="16">
        <v>7490</v>
      </c>
      <c r="B4355">
        <v>1</v>
      </c>
      <c r="C4355">
        <v>7457.8</v>
      </c>
      <c r="F4355" s="16"/>
      <c r="G4355" s="10"/>
    </row>
    <row r="4356" spans="1:7" x14ac:dyDescent="0.45">
      <c r="A4356" s="16">
        <v>7493</v>
      </c>
      <c r="B4356">
        <v>2</v>
      </c>
      <c r="C4356">
        <v>37207.089999999997</v>
      </c>
      <c r="F4356" s="16"/>
      <c r="G4356" s="10"/>
    </row>
    <row r="4357" spans="1:7" x14ac:dyDescent="0.45">
      <c r="A4357" s="16">
        <v>7495</v>
      </c>
      <c r="B4357">
        <v>1</v>
      </c>
      <c r="C4357">
        <v>5165.12</v>
      </c>
      <c r="F4357" s="16"/>
      <c r="G4357" s="10"/>
    </row>
    <row r="4358" spans="1:7" x14ac:dyDescent="0.45">
      <c r="A4358" s="16">
        <v>7496</v>
      </c>
      <c r="B4358">
        <v>2</v>
      </c>
      <c r="C4358">
        <v>12207.74</v>
      </c>
      <c r="F4358" s="16"/>
      <c r="G4358" s="10"/>
    </row>
    <row r="4359" spans="1:7" x14ac:dyDescent="0.45">
      <c r="A4359" s="16">
        <v>7499</v>
      </c>
      <c r="B4359">
        <v>2</v>
      </c>
      <c r="C4359">
        <v>15245.52</v>
      </c>
      <c r="F4359" s="16"/>
      <c r="G4359" s="10"/>
    </row>
    <row r="4360" spans="1:7" x14ac:dyDescent="0.45">
      <c r="A4360" s="16">
        <v>7500</v>
      </c>
      <c r="B4360">
        <v>1</v>
      </c>
      <c r="C4360">
        <v>1876.56</v>
      </c>
      <c r="F4360" s="16"/>
      <c r="G4360" s="10"/>
    </row>
    <row r="4361" spans="1:7" x14ac:dyDescent="0.45">
      <c r="A4361" s="16">
        <v>7502</v>
      </c>
      <c r="B4361">
        <v>2</v>
      </c>
      <c r="C4361">
        <v>16603.259999999998</v>
      </c>
      <c r="F4361" s="16"/>
      <c r="G4361" s="10"/>
    </row>
    <row r="4362" spans="1:7" x14ac:dyDescent="0.45">
      <c r="A4362" s="16">
        <v>7506</v>
      </c>
      <c r="B4362">
        <v>2</v>
      </c>
      <c r="C4362">
        <v>22705.07</v>
      </c>
      <c r="F4362" s="16"/>
      <c r="G4362" s="10"/>
    </row>
    <row r="4363" spans="1:7" x14ac:dyDescent="0.45">
      <c r="A4363" s="16">
        <v>7507</v>
      </c>
      <c r="B4363">
        <v>2</v>
      </c>
      <c r="C4363">
        <v>12100.34</v>
      </c>
      <c r="F4363" s="16"/>
      <c r="G4363" s="10"/>
    </row>
    <row r="4364" spans="1:7" x14ac:dyDescent="0.45">
      <c r="A4364" s="16">
        <v>7509</v>
      </c>
      <c r="B4364">
        <v>2</v>
      </c>
      <c r="C4364">
        <v>7030.28</v>
      </c>
      <c r="F4364" s="16"/>
      <c r="G4364" s="10"/>
    </row>
    <row r="4365" spans="1:7" x14ac:dyDescent="0.45">
      <c r="A4365" s="16">
        <v>7511</v>
      </c>
      <c r="B4365">
        <v>2</v>
      </c>
      <c r="C4365">
        <v>11851.56</v>
      </c>
      <c r="F4365" s="16"/>
      <c r="G4365" s="10"/>
    </row>
    <row r="4366" spans="1:7" x14ac:dyDescent="0.45">
      <c r="A4366" s="16">
        <v>7513</v>
      </c>
      <c r="B4366">
        <v>2</v>
      </c>
      <c r="C4366">
        <v>27426.1</v>
      </c>
      <c r="F4366" s="16"/>
      <c r="G4366" s="10"/>
    </row>
    <row r="4367" spans="1:7" x14ac:dyDescent="0.45">
      <c r="A4367" s="16">
        <v>7514</v>
      </c>
      <c r="B4367">
        <v>1</v>
      </c>
      <c r="C4367">
        <v>10177.08</v>
      </c>
      <c r="F4367" s="16"/>
      <c r="G4367" s="10"/>
    </row>
    <row r="4368" spans="1:7" x14ac:dyDescent="0.45">
      <c r="A4368" s="16">
        <v>7516</v>
      </c>
      <c r="B4368">
        <v>2</v>
      </c>
      <c r="C4368">
        <v>21457.89</v>
      </c>
      <c r="F4368" s="16"/>
      <c r="G4368" s="10"/>
    </row>
    <row r="4369" spans="1:7" x14ac:dyDescent="0.45">
      <c r="A4369" s="16">
        <v>7519</v>
      </c>
      <c r="B4369">
        <v>3</v>
      </c>
      <c r="C4369">
        <v>8342.5300000000007</v>
      </c>
      <c r="F4369" s="16"/>
      <c r="G4369" s="10"/>
    </row>
    <row r="4370" spans="1:7" x14ac:dyDescent="0.45">
      <c r="A4370" s="16">
        <v>7520</v>
      </c>
      <c r="B4370">
        <v>1</v>
      </c>
      <c r="C4370">
        <v>4924.01</v>
      </c>
      <c r="F4370" s="16"/>
      <c r="G4370" s="10"/>
    </row>
    <row r="4371" spans="1:7" x14ac:dyDescent="0.45">
      <c r="A4371" s="16">
        <v>7521</v>
      </c>
      <c r="B4371">
        <v>1</v>
      </c>
      <c r="C4371">
        <v>17116.080000000002</v>
      </c>
      <c r="F4371" s="16"/>
      <c r="G4371" s="10"/>
    </row>
    <row r="4372" spans="1:7" x14ac:dyDescent="0.45">
      <c r="A4372" s="16">
        <v>7522</v>
      </c>
      <c r="B4372">
        <v>1</v>
      </c>
      <c r="C4372">
        <v>4053.85</v>
      </c>
      <c r="F4372" s="16"/>
      <c r="G4372" s="10"/>
    </row>
    <row r="4373" spans="1:7" x14ac:dyDescent="0.45">
      <c r="A4373" s="16">
        <v>7523</v>
      </c>
      <c r="B4373">
        <v>3</v>
      </c>
      <c r="C4373">
        <v>16977.66</v>
      </c>
      <c r="F4373" s="16"/>
      <c r="G4373" s="10"/>
    </row>
    <row r="4374" spans="1:7" x14ac:dyDescent="0.45">
      <c r="A4374" s="16">
        <v>7524</v>
      </c>
      <c r="B4374">
        <v>2</v>
      </c>
      <c r="C4374">
        <v>18305.12</v>
      </c>
      <c r="F4374" s="16"/>
      <c r="G4374" s="10"/>
    </row>
    <row r="4375" spans="1:7" x14ac:dyDescent="0.45">
      <c r="A4375" s="16">
        <v>7525</v>
      </c>
      <c r="B4375">
        <v>1</v>
      </c>
      <c r="C4375">
        <v>6694.65</v>
      </c>
      <c r="F4375" s="16"/>
      <c r="G4375" s="10"/>
    </row>
    <row r="4376" spans="1:7" x14ac:dyDescent="0.45">
      <c r="A4376" s="16">
        <v>7527</v>
      </c>
      <c r="B4376">
        <v>1</v>
      </c>
      <c r="C4376">
        <v>13320.15</v>
      </c>
      <c r="F4376" s="16"/>
      <c r="G4376" s="10"/>
    </row>
    <row r="4377" spans="1:7" x14ac:dyDescent="0.45">
      <c r="A4377" s="16">
        <v>7528</v>
      </c>
      <c r="B4377">
        <v>2</v>
      </c>
      <c r="C4377">
        <v>4528.26</v>
      </c>
      <c r="F4377" s="16"/>
      <c r="G4377" s="10"/>
    </row>
    <row r="4378" spans="1:7" x14ac:dyDescent="0.45">
      <c r="A4378" s="16">
        <v>7530</v>
      </c>
      <c r="B4378">
        <v>2</v>
      </c>
      <c r="C4378">
        <v>12394.19</v>
      </c>
      <c r="F4378" s="16"/>
      <c r="G4378" s="10"/>
    </row>
    <row r="4379" spans="1:7" x14ac:dyDescent="0.45">
      <c r="A4379" s="16">
        <v>7531</v>
      </c>
      <c r="B4379">
        <v>2</v>
      </c>
      <c r="C4379">
        <v>23146.29</v>
      </c>
      <c r="F4379" s="16"/>
      <c r="G4379" s="10"/>
    </row>
    <row r="4380" spans="1:7" x14ac:dyDescent="0.45">
      <c r="A4380" s="16">
        <v>7533</v>
      </c>
      <c r="B4380">
        <v>3</v>
      </c>
      <c r="C4380">
        <v>19524.36</v>
      </c>
      <c r="F4380" s="16"/>
      <c r="G4380" s="10"/>
    </row>
    <row r="4381" spans="1:7" x14ac:dyDescent="0.45">
      <c r="A4381" s="16">
        <v>7534</v>
      </c>
      <c r="B4381">
        <v>1</v>
      </c>
      <c r="C4381">
        <v>2903.19</v>
      </c>
      <c r="F4381" s="16"/>
      <c r="G4381" s="10"/>
    </row>
    <row r="4382" spans="1:7" x14ac:dyDescent="0.45">
      <c r="A4382" s="16">
        <v>7537</v>
      </c>
      <c r="B4382">
        <v>1</v>
      </c>
      <c r="C4382">
        <v>4117.1400000000003</v>
      </c>
      <c r="F4382" s="16"/>
      <c r="G4382" s="10"/>
    </row>
    <row r="4383" spans="1:7" x14ac:dyDescent="0.45">
      <c r="A4383" s="16">
        <v>7538</v>
      </c>
      <c r="B4383">
        <v>1</v>
      </c>
      <c r="C4383">
        <v>2294.3200000000002</v>
      </c>
      <c r="F4383" s="16"/>
      <c r="G4383" s="10"/>
    </row>
    <row r="4384" spans="1:7" x14ac:dyDescent="0.45">
      <c r="A4384" s="16">
        <v>7539</v>
      </c>
      <c r="B4384">
        <v>4</v>
      </c>
      <c r="C4384">
        <v>30898.75</v>
      </c>
      <c r="F4384" s="16"/>
      <c r="G4384" s="10"/>
    </row>
    <row r="4385" spans="1:7" x14ac:dyDescent="0.45">
      <c r="A4385" s="16">
        <v>7540</v>
      </c>
      <c r="B4385">
        <v>1</v>
      </c>
      <c r="C4385">
        <v>3540.29</v>
      </c>
      <c r="F4385" s="16"/>
      <c r="G4385" s="10"/>
    </row>
    <row r="4386" spans="1:7" x14ac:dyDescent="0.45">
      <c r="A4386" s="16">
        <v>7541</v>
      </c>
      <c r="B4386">
        <v>1</v>
      </c>
      <c r="C4386">
        <v>18442.2</v>
      </c>
      <c r="F4386" s="16"/>
      <c r="G4386" s="10"/>
    </row>
    <row r="4387" spans="1:7" x14ac:dyDescent="0.45">
      <c r="A4387" s="16">
        <v>7542</v>
      </c>
      <c r="B4387">
        <v>1</v>
      </c>
      <c r="C4387">
        <v>907.1</v>
      </c>
      <c r="F4387" s="16"/>
      <c r="G4387" s="10"/>
    </row>
    <row r="4388" spans="1:7" x14ac:dyDescent="0.45">
      <c r="A4388" s="16">
        <v>7543</v>
      </c>
      <c r="B4388">
        <v>1</v>
      </c>
      <c r="C4388">
        <v>2614.11</v>
      </c>
      <c r="F4388" s="16"/>
      <c r="G4388" s="10"/>
    </row>
    <row r="4389" spans="1:7" x14ac:dyDescent="0.45">
      <c r="A4389" s="16">
        <v>7544</v>
      </c>
      <c r="B4389">
        <v>1</v>
      </c>
      <c r="C4389">
        <v>1325.42</v>
      </c>
      <c r="F4389" s="16"/>
      <c r="G4389" s="10"/>
    </row>
    <row r="4390" spans="1:7" x14ac:dyDescent="0.45">
      <c r="A4390" s="16">
        <v>7546</v>
      </c>
      <c r="B4390">
        <v>2</v>
      </c>
      <c r="C4390">
        <v>6681.36</v>
      </c>
      <c r="F4390" s="16"/>
      <c r="G4390" s="10"/>
    </row>
    <row r="4391" spans="1:7" x14ac:dyDescent="0.45">
      <c r="A4391" s="16">
        <v>7547</v>
      </c>
      <c r="B4391">
        <v>1</v>
      </c>
      <c r="C4391">
        <v>11017.48</v>
      </c>
      <c r="F4391" s="16"/>
      <c r="G4391" s="10"/>
    </row>
    <row r="4392" spans="1:7" x14ac:dyDescent="0.45">
      <c r="A4392" s="16">
        <v>7548</v>
      </c>
      <c r="B4392">
        <v>2</v>
      </c>
      <c r="C4392">
        <v>6867.06</v>
      </c>
      <c r="F4392" s="16"/>
      <c r="G4392" s="10"/>
    </row>
    <row r="4393" spans="1:7" x14ac:dyDescent="0.45">
      <c r="A4393" s="16">
        <v>7549</v>
      </c>
      <c r="B4393">
        <v>1</v>
      </c>
      <c r="C4393">
        <v>1631.19</v>
      </c>
      <c r="F4393" s="16"/>
      <c r="G4393" s="10"/>
    </row>
    <row r="4394" spans="1:7" x14ac:dyDescent="0.45">
      <c r="A4394" s="16">
        <v>7552</v>
      </c>
      <c r="B4394">
        <v>1</v>
      </c>
      <c r="C4394">
        <v>8292.0400000000009</v>
      </c>
      <c r="F4394" s="16"/>
      <c r="G4394" s="10"/>
    </row>
    <row r="4395" spans="1:7" x14ac:dyDescent="0.45">
      <c r="A4395" s="16">
        <v>7553</v>
      </c>
      <c r="B4395">
        <v>4</v>
      </c>
      <c r="C4395">
        <v>45620.49</v>
      </c>
      <c r="F4395" s="16"/>
      <c r="G4395" s="10"/>
    </row>
    <row r="4396" spans="1:7" x14ac:dyDescent="0.45">
      <c r="A4396" s="16">
        <v>7554</v>
      </c>
      <c r="B4396">
        <v>2</v>
      </c>
      <c r="C4396">
        <v>13407.24</v>
      </c>
      <c r="F4396" s="16"/>
      <c r="G4396" s="10"/>
    </row>
    <row r="4397" spans="1:7" x14ac:dyDescent="0.45">
      <c r="A4397" s="16">
        <v>7555</v>
      </c>
      <c r="B4397">
        <v>1</v>
      </c>
      <c r="C4397">
        <v>4985.74</v>
      </c>
      <c r="F4397" s="16"/>
      <c r="G4397" s="10"/>
    </row>
    <row r="4398" spans="1:7" x14ac:dyDescent="0.45">
      <c r="A4398" s="16">
        <v>7558</v>
      </c>
      <c r="B4398">
        <v>1</v>
      </c>
      <c r="C4398">
        <v>2492.2600000000002</v>
      </c>
      <c r="F4398" s="16"/>
      <c r="G4398" s="10"/>
    </row>
    <row r="4399" spans="1:7" x14ac:dyDescent="0.45">
      <c r="A4399" s="16">
        <v>7559</v>
      </c>
      <c r="B4399">
        <v>2</v>
      </c>
      <c r="C4399">
        <v>12242.28</v>
      </c>
      <c r="F4399" s="16"/>
      <c r="G4399" s="10"/>
    </row>
    <row r="4400" spans="1:7" x14ac:dyDescent="0.45">
      <c r="A4400" s="16">
        <v>7560</v>
      </c>
      <c r="B4400">
        <v>1</v>
      </c>
      <c r="C4400">
        <v>5727</v>
      </c>
      <c r="F4400" s="16"/>
      <c r="G4400" s="10"/>
    </row>
    <row r="4401" spans="1:7" x14ac:dyDescent="0.45">
      <c r="A4401" s="16">
        <v>7563</v>
      </c>
      <c r="B4401">
        <v>2</v>
      </c>
      <c r="C4401">
        <v>14270.29</v>
      </c>
      <c r="F4401" s="16"/>
      <c r="G4401" s="10"/>
    </row>
    <row r="4402" spans="1:7" x14ac:dyDescent="0.45">
      <c r="A4402" s="16">
        <v>7564</v>
      </c>
      <c r="B4402">
        <v>2</v>
      </c>
      <c r="C4402">
        <v>5891.18</v>
      </c>
      <c r="F4402" s="16"/>
      <c r="G4402" s="10"/>
    </row>
    <row r="4403" spans="1:7" x14ac:dyDescent="0.45">
      <c r="A4403" s="16">
        <v>7565</v>
      </c>
      <c r="B4403">
        <v>1</v>
      </c>
      <c r="C4403">
        <v>12375.9</v>
      </c>
      <c r="F4403" s="16"/>
      <c r="G4403" s="10"/>
    </row>
    <row r="4404" spans="1:7" x14ac:dyDescent="0.45">
      <c r="A4404" s="16">
        <v>7566</v>
      </c>
      <c r="B4404">
        <v>2</v>
      </c>
      <c r="C4404">
        <v>10822.08</v>
      </c>
      <c r="F4404" s="16"/>
      <c r="G4404" s="10"/>
    </row>
    <row r="4405" spans="1:7" x14ac:dyDescent="0.45">
      <c r="A4405" s="16">
        <v>7567</v>
      </c>
      <c r="B4405">
        <v>1</v>
      </c>
      <c r="C4405">
        <v>5697.78</v>
      </c>
      <c r="F4405" s="16"/>
      <c r="G4405" s="10"/>
    </row>
    <row r="4406" spans="1:7" x14ac:dyDescent="0.45">
      <c r="A4406" s="16">
        <v>7568</v>
      </c>
      <c r="B4406">
        <v>1</v>
      </c>
      <c r="C4406">
        <v>18906.080000000002</v>
      </c>
      <c r="F4406" s="16"/>
      <c r="G4406" s="10"/>
    </row>
    <row r="4407" spans="1:7" x14ac:dyDescent="0.45">
      <c r="A4407" s="16">
        <v>7570</v>
      </c>
      <c r="B4407">
        <v>2</v>
      </c>
      <c r="C4407">
        <v>19205.38</v>
      </c>
      <c r="F4407" s="16"/>
      <c r="G4407" s="10"/>
    </row>
    <row r="4408" spans="1:7" x14ac:dyDescent="0.45">
      <c r="A4408" s="16">
        <v>7571</v>
      </c>
      <c r="B4408">
        <v>2</v>
      </c>
      <c r="C4408">
        <v>28800.16</v>
      </c>
      <c r="F4408" s="16"/>
      <c r="G4408" s="10"/>
    </row>
    <row r="4409" spans="1:7" x14ac:dyDescent="0.45">
      <c r="A4409" s="16">
        <v>7572</v>
      </c>
      <c r="B4409">
        <v>1</v>
      </c>
      <c r="C4409">
        <v>12523.44</v>
      </c>
      <c r="F4409" s="16"/>
      <c r="G4409" s="10"/>
    </row>
    <row r="4410" spans="1:7" x14ac:dyDescent="0.45">
      <c r="A4410" s="16">
        <v>7573</v>
      </c>
      <c r="B4410">
        <v>1</v>
      </c>
      <c r="C4410">
        <v>18939.52</v>
      </c>
      <c r="F4410" s="16"/>
      <c r="G4410" s="10"/>
    </row>
    <row r="4411" spans="1:7" x14ac:dyDescent="0.45">
      <c r="A4411" s="16">
        <v>7574</v>
      </c>
      <c r="B4411">
        <v>2</v>
      </c>
      <c r="C4411">
        <v>13867.48</v>
      </c>
      <c r="F4411" s="16"/>
      <c r="G4411" s="10"/>
    </row>
    <row r="4412" spans="1:7" x14ac:dyDescent="0.45">
      <c r="A4412" s="16">
        <v>7575</v>
      </c>
      <c r="B4412">
        <v>1</v>
      </c>
      <c r="C4412">
        <v>7772.92</v>
      </c>
      <c r="F4412" s="16"/>
      <c r="G4412" s="10"/>
    </row>
    <row r="4413" spans="1:7" x14ac:dyDescent="0.45">
      <c r="A4413" s="16">
        <v>7576</v>
      </c>
      <c r="B4413">
        <v>1</v>
      </c>
      <c r="C4413">
        <v>2679.72</v>
      </c>
      <c r="F4413" s="16"/>
      <c r="G4413" s="10"/>
    </row>
    <row r="4414" spans="1:7" x14ac:dyDescent="0.45">
      <c r="A4414" s="16">
        <v>7578</v>
      </c>
      <c r="B4414">
        <v>2</v>
      </c>
      <c r="C4414">
        <v>12145.22</v>
      </c>
      <c r="F4414" s="16"/>
      <c r="G4414" s="10"/>
    </row>
    <row r="4415" spans="1:7" x14ac:dyDescent="0.45">
      <c r="A4415" s="16">
        <v>7579</v>
      </c>
      <c r="B4415">
        <v>2</v>
      </c>
      <c r="C4415">
        <v>10954.34</v>
      </c>
      <c r="F4415" s="16"/>
      <c r="G4415" s="10"/>
    </row>
    <row r="4416" spans="1:7" x14ac:dyDescent="0.45">
      <c r="A4416" s="16">
        <v>7581</v>
      </c>
      <c r="B4416">
        <v>2</v>
      </c>
      <c r="C4416">
        <v>32359.439999999999</v>
      </c>
      <c r="F4416" s="16"/>
      <c r="G4416" s="10"/>
    </row>
    <row r="4417" spans="1:7" x14ac:dyDescent="0.45">
      <c r="A4417" s="16">
        <v>7582</v>
      </c>
      <c r="B4417">
        <v>2</v>
      </c>
      <c r="C4417">
        <v>13568.46</v>
      </c>
      <c r="F4417" s="16"/>
      <c r="G4417" s="10"/>
    </row>
    <row r="4418" spans="1:7" x14ac:dyDescent="0.45">
      <c r="A4418" s="16">
        <v>7583</v>
      </c>
      <c r="B4418">
        <v>1</v>
      </c>
      <c r="C4418">
        <v>9660.69</v>
      </c>
      <c r="F4418" s="16"/>
      <c r="G4418" s="10"/>
    </row>
    <row r="4419" spans="1:7" x14ac:dyDescent="0.45">
      <c r="A4419" s="16">
        <v>7585</v>
      </c>
      <c r="B4419">
        <v>1</v>
      </c>
      <c r="C4419">
        <v>2293.33</v>
      </c>
      <c r="F4419" s="16"/>
      <c r="G4419" s="10"/>
    </row>
    <row r="4420" spans="1:7" x14ac:dyDescent="0.45">
      <c r="A4420" s="16">
        <v>7587</v>
      </c>
      <c r="B4420">
        <v>2</v>
      </c>
      <c r="C4420">
        <v>6798</v>
      </c>
      <c r="F4420" s="16"/>
      <c r="G4420" s="10"/>
    </row>
    <row r="4421" spans="1:7" x14ac:dyDescent="0.45">
      <c r="A4421" s="16">
        <v>7588</v>
      </c>
      <c r="B4421">
        <v>3</v>
      </c>
      <c r="C4421">
        <v>22036.2</v>
      </c>
      <c r="F4421" s="16"/>
      <c r="G4421" s="10"/>
    </row>
    <row r="4422" spans="1:7" x14ac:dyDescent="0.45">
      <c r="A4422" s="16">
        <v>7589</v>
      </c>
      <c r="B4422">
        <v>2</v>
      </c>
      <c r="C4422">
        <v>14199.83</v>
      </c>
      <c r="F4422" s="16"/>
      <c r="G4422" s="10"/>
    </row>
    <row r="4423" spans="1:7" x14ac:dyDescent="0.45">
      <c r="A4423" s="16">
        <v>7591</v>
      </c>
      <c r="B4423">
        <v>1</v>
      </c>
      <c r="C4423">
        <v>15746.7</v>
      </c>
      <c r="F4423" s="16"/>
      <c r="G4423" s="10"/>
    </row>
    <row r="4424" spans="1:7" x14ac:dyDescent="0.45">
      <c r="A4424" s="16">
        <v>7592</v>
      </c>
      <c r="B4424">
        <v>1</v>
      </c>
      <c r="C4424">
        <v>5176.8599999999997</v>
      </c>
      <c r="F4424" s="16"/>
      <c r="G4424" s="10"/>
    </row>
    <row r="4425" spans="1:7" x14ac:dyDescent="0.45">
      <c r="A4425" s="16">
        <v>7593</v>
      </c>
      <c r="B4425">
        <v>1</v>
      </c>
      <c r="C4425">
        <v>10840.7</v>
      </c>
      <c r="F4425" s="16"/>
      <c r="G4425" s="10"/>
    </row>
    <row r="4426" spans="1:7" x14ac:dyDescent="0.45">
      <c r="A4426" s="16">
        <v>7594</v>
      </c>
      <c r="B4426">
        <v>1</v>
      </c>
      <c r="C4426">
        <v>14188.45</v>
      </c>
      <c r="F4426" s="16"/>
      <c r="G4426" s="10"/>
    </row>
    <row r="4427" spans="1:7" x14ac:dyDescent="0.45">
      <c r="A4427" s="16">
        <v>7596</v>
      </c>
      <c r="B4427">
        <v>1</v>
      </c>
      <c r="C4427">
        <v>13870.85</v>
      </c>
      <c r="F4427" s="16"/>
      <c r="G4427" s="10"/>
    </row>
    <row r="4428" spans="1:7" x14ac:dyDescent="0.45">
      <c r="A4428" s="16">
        <v>7597</v>
      </c>
      <c r="B4428">
        <v>1</v>
      </c>
      <c r="C4428">
        <v>14236.04</v>
      </c>
      <c r="F4428" s="16"/>
      <c r="G4428" s="10"/>
    </row>
    <row r="4429" spans="1:7" x14ac:dyDescent="0.45">
      <c r="A4429" s="16">
        <v>7598</v>
      </c>
      <c r="B4429">
        <v>1</v>
      </c>
      <c r="C4429">
        <v>2865.9</v>
      </c>
      <c r="F4429" s="16"/>
      <c r="G4429" s="10"/>
    </row>
    <row r="4430" spans="1:7" x14ac:dyDescent="0.45">
      <c r="A4430" s="16">
        <v>7599</v>
      </c>
      <c r="B4430">
        <v>1</v>
      </c>
      <c r="C4430">
        <v>2034.18</v>
      </c>
      <c r="F4430" s="16"/>
      <c r="G4430" s="10"/>
    </row>
    <row r="4431" spans="1:7" x14ac:dyDescent="0.45">
      <c r="A4431" s="16">
        <v>7600</v>
      </c>
      <c r="B4431">
        <v>1</v>
      </c>
      <c r="C4431">
        <v>8387.0400000000009</v>
      </c>
      <c r="F4431" s="16"/>
      <c r="G4431" s="10"/>
    </row>
    <row r="4432" spans="1:7" x14ac:dyDescent="0.45">
      <c r="A4432" s="16">
        <v>7602</v>
      </c>
      <c r="B4432">
        <v>1</v>
      </c>
      <c r="C4432">
        <v>16032.8</v>
      </c>
      <c r="F4432" s="16"/>
      <c r="G4432" s="10"/>
    </row>
    <row r="4433" spans="1:7" x14ac:dyDescent="0.45">
      <c r="A4433" s="16">
        <v>7603</v>
      </c>
      <c r="B4433">
        <v>1</v>
      </c>
      <c r="C4433">
        <v>7821.96</v>
      </c>
      <c r="F4433" s="16"/>
      <c r="G4433" s="10"/>
    </row>
    <row r="4434" spans="1:7" x14ac:dyDescent="0.45">
      <c r="A4434" s="16">
        <v>7604</v>
      </c>
      <c r="B4434">
        <v>2</v>
      </c>
      <c r="C4434">
        <v>3337.99</v>
      </c>
      <c r="F4434" s="16"/>
      <c r="G4434" s="10"/>
    </row>
    <row r="4435" spans="1:7" x14ac:dyDescent="0.45">
      <c r="A4435" s="16">
        <v>7605</v>
      </c>
      <c r="B4435">
        <v>1</v>
      </c>
      <c r="C4435">
        <v>6348.46</v>
      </c>
      <c r="F4435" s="16"/>
      <c r="G4435" s="10"/>
    </row>
    <row r="4436" spans="1:7" x14ac:dyDescent="0.45">
      <c r="A4436" s="16">
        <v>7606</v>
      </c>
      <c r="B4436">
        <v>1</v>
      </c>
      <c r="C4436">
        <v>22820.6</v>
      </c>
      <c r="F4436" s="16"/>
      <c r="G4436" s="10"/>
    </row>
    <row r="4437" spans="1:7" x14ac:dyDescent="0.45">
      <c r="A4437" s="16">
        <v>7609</v>
      </c>
      <c r="B4437">
        <v>3</v>
      </c>
      <c r="C4437">
        <v>25092.16</v>
      </c>
      <c r="F4437" s="16"/>
      <c r="G4437" s="10"/>
    </row>
    <row r="4438" spans="1:7" x14ac:dyDescent="0.45">
      <c r="A4438" s="16">
        <v>7610</v>
      </c>
      <c r="B4438">
        <v>2</v>
      </c>
      <c r="C4438">
        <v>13842.12</v>
      </c>
      <c r="F4438" s="16"/>
      <c r="G4438" s="10"/>
    </row>
    <row r="4439" spans="1:7" x14ac:dyDescent="0.45">
      <c r="A4439" s="16">
        <v>7611</v>
      </c>
      <c r="B4439">
        <v>1</v>
      </c>
      <c r="C4439">
        <v>5440.38</v>
      </c>
      <c r="F4439" s="16"/>
      <c r="G4439" s="10"/>
    </row>
    <row r="4440" spans="1:7" x14ac:dyDescent="0.45">
      <c r="A4440" s="16">
        <v>7612</v>
      </c>
      <c r="B4440">
        <v>1</v>
      </c>
      <c r="C4440">
        <v>1517.54</v>
      </c>
      <c r="F4440" s="16"/>
      <c r="G4440" s="10"/>
    </row>
    <row r="4441" spans="1:7" x14ac:dyDescent="0.45">
      <c r="A4441" s="16">
        <v>7614</v>
      </c>
      <c r="B4441">
        <v>4</v>
      </c>
      <c r="C4441">
        <v>18117.349999999999</v>
      </c>
      <c r="F4441" s="16"/>
      <c r="G4441" s="10"/>
    </row>
    <row r="4442" spans="1:7" x14ac:dyDescent="0.45">
      <c r="A4442" s="16">
        <v>7615</v>
      </c>
      <c r="B4442">
        <v>1</v>
      </c>
      <c r="C4442">
        <v>2008.22</v>
      </c>
      <c r="F4442" s="16"/>
      <c r="G4442" s="10"/>
    </row>
    <row r="4443" spans="1:7" x14ac:dyDescent="0.45">
      <c r="A4443" s="16">
        <v>7616</v>
      </c>
      <c r="B4443">
        <v>2</v>
      </c>
      <c r="C4443">
        <v>8204.75</v>
      </c>
      <c r="F4443" s="16"/>
      <c r="G4443" s="10"/>
    </row>
    <row r="4444" spans="1:7" x14ac:dyDescent="0.45">
      <c r="A4444" s="16">
        <v>7617</v>
      </c>
      <c r="B4444">
        <v>3</v>
      </c>
      <c r="C4444">
        <v>30956.95</v>
      </c>
      <c r="F4444" s="16"/>
      <c r="G4444" s="10"/>
    </row>
    <row r="4445" spans="1:7" x14ac:dyDescent="0.45">
      <c r="A4445" s="16">
        <v>7618</v>
      </c>
      <c r="B4445">
        <v>1</v>
      </c>
      <c r="C4445">
        <v>9904.6</v>
      </c>
      <c r="F4445" s="16"/>
      <c r="G4445" s="10"/>
    </row>
    <row r="4446" spans="1:7" x14ac:dyDescent="0.45">
      <c r="A4446" s="16">
        <v>7619</v>
      </c>
      <c r="B4446">
        <v>1</v>
      </c>
      <c r="C4446">
        <v>1966.64</v>
      </c>
      <c r="F4446" s="16"/>
      <c r="G4446" s="10"/>
    </row>
    <row r="4447" spans="1:7" x14ac:dyDescent="0.45">
      <c r="A4447" s="16">
        <v>7620</v>
      </c>
      <c r="B4447">
        <v>2</v>
      </c>
      <c r="C4447">
        <v>15604.82</v>
      </c>
      <c r="F4447" s="16"/>
      <c r="G4447" s="10"/>
    </row>
    <row r="4448" spans="1:7" x14ac:dyDescent="0.45">
      <c r="A4448" s="16">
        <v>7622</v>
      </c>
      <c r="B4448">
        <v>2</v>
      </c>
      <c r="C4448">
        <v>10133.67</v>
      </c>
      <c r="F4448" s="16"/>
      <c r="G4448" s="10"/>
    </row>
    <row r="4449" spans="1:7" x14ac:dyDescent="0.45">
      <c r="A4449" s="16">
        <v>7623</v>
      </c>
      <c r="B4449">
        <v>1</v>
      </c>
      <c r="C4449">
        <v>3322.19</v>
      </c>
      <c r="F4449" s="16"/>
      <c r="G4449" s="10"/>
    </row>
    <row r="4450" spans="1:7" x14ac:dyDescent="0.45">
      <c r="A4450" s="16">
        <v>7626</v>
      </c>
      <c r="B4450">
        <v>1</v>
      </c>
      <c r="C4450">
        <v>2723.75</v>
      </c>
      <c r="F4450" s="16"/>
      <c r="G4450" s="10"/>
    </row>
    <row r="4451" spans="1:7" x14ac:dyDescent="0.45">
      <c r="A4451" s="16">
        <v>7628</v>
      </c>
      <c r="B4451">
        <v>2</v>
      </c>
      <c r="C4451">
        <v>27050.05</v>
      </c>
      <c r="F4451" s="16"/>
      <c r="G4451" s="10"/>
    </row>
    <row r="4452" spans="1:7" x14ac:dyDescent="0.45">
      <c r="A4452" s="16">
        <v>7629</v>
      </c>
      <c r="B4452">
        <v>3</v>
      </c>
      <c r="C4452">
        <v>33632.31</v>
      </c>
      <c r="F4452" s="16"/>
      <c r="G4452" s="10"/>
    </row>
    <row r="4453" spans="1:7" x14ac:dyDescent="0.45">
      <c r="A4453" s="16">
        <v>7630</v>
      </c>
      <c r="B4453">
        <v>1</v>
      </c>
      <c r="C4453">
        <v>4076.86</v>
      </c>
      <c r="F4453" s="16"/>
      <c r="G4453" s="10"/>
    </row>
    <row r="4454" spans="1:7" x14ac:dyDescent="0.45">
      <c r="A4454" s="16">
        <v>7633</v>
      </c>
      <c r="B4454">
        <v>2</v>
      </c>
      <c r="C4454">
        <v>15522.85</v>
      </c>
      <c r="F4454" s="16"/>
      <c r="G4454" s="10"/>
    </row>
    <row r="4455" spans="1:7" x14ac:dyDescent="0.45">
      <c r="A4455" s="16">
        <v>7634</v>
      </c>
      <c r="B4455">
        <v>1</v>
      </c>
      <c r="C4455">
        <v>325.2</v>
      </c>
      <c r="F4455" s="16"/>
      <c r="G4455" s="10"/>
    </row>
    <row r="4456" spans="1:7" x14ac:dyDescent="0.45">
      <c r="A4456" s="16">
        <v>7635</v>
      </c>
      <c r="B4456">
        <v>3</v>
      </c>
      <c r="C4456">
        <v>18573.919999999998</v>
      </c>
      <c r="F4456" s="16"/>
      <c r="G4456" s="10"/>
    </row>
    <row r="4457" spans="1:7" x14ac:dyDescent="0.45">
      <c r="A4457" s="16">
        <v>7636</v>
      </c>
      <c r="B4457">
        <v>2</v>
      </c>
      <c r="C4457">
        <v>9376.92</v>
      </c>
      <c r="F4457" s="16"/>
      <c r="G4457" s="10"/>
    </row>
    <row r="4458" spans="1:7" x14ac:dyDescent="0.45">
      <c r="A4458" s="16">
        <v>7637</v>
      </c>
      <c r="B4458">
        <v>1</v>
      </c>
      <c r="C4458">
        <v>2170.38</v>
      </c>
      <c r="F4458" s="16"/>
      <c r="G4458" s="10"/>
    </row>
    <row r="4459" spans="1:7" x14ac:dyDescent="0.45">
      <c r="A4459" s="16">
        <v>7638</v>
      </c>
      <c r="B4459">
        <v>2</v>
      </c>
      <c r="C4459">
        <v>16107.65</v>
      </c>
      <c r="F4459" s="16"/>
      <c r="G4459" s="10"/>
    </row>
    <row r="4460" spans="1:7" x14ac:dyDescent="0.45">
      <c r="A4460" s="16">
        <v>7639</v>
      </c>
      <c r="B4460">
        <v>2</v>
      </c>
      <c r="C4460">
        <v>21554.39</v>
      </c>
      <c r="F4460" s="16"/>
      <c r="G4460" s="10"/>
    </row>
    <row r="4461" spans="1:7" x14ac:dyDescent="0.45">
      <c r="A4461" s="16">
        <v>7640</v>
      </c>
      <c r="B4461">
        <v>1</v>
      </c>
      <c r="C4461">
        <v>6858.28</v>
      </c>
      <c r="F4461" s="16"/>
      <c r="G4461" s="10"/>
    </row>
    <row r="4462" spans="1:7" x14ac:dyDescent="0.45">
      <c r="A4462" s="16">
        <v>7642</v>
      </c>
      <c r="B4462">
        <v>2</v>
      </c>
      <c r="C4462">
        <v>6095.08</v>
      </c>
      <c r="F4462" s="16"/>
      <c r="G4462" s="10"/>
    </row>
    <row r="4463" spans="1:7" x14ac:dyDescent="0.45">
      <c r="A4463" s="16">
        <v>7643</v>
      </c>
      <c r="B4463">
        <v>2</v>
      </c>
      <c r="C4463">
        <v>32672.639999999999</v>
      </c>
      <c r="F4463" s="16"/>
      <c r="G4463" s="10"/>
    </row>
    <row r="4464" spans="1:7" x14ac:dyDescent="0.45">
      <c r="A4464" s="16">
        <v>7644</v>
      </c>
      <c r="B4464">
        <v>3</v>
      </c>
      <c r="C4464">
        <v>12915.24</v>
      </c>
      <c r="F4464" s="16"/>
      <c r="G4464" s="10"/>
    </row>
    <row r="4465" spans="1:7" x14ac:dyDescent="0.45">
      <c r="A4465" s="16">
        <v>7645</v>
      </c>
      <c r="B4465">
        <v>3</v>
      </c>
      <c r="C4465">
        <v>22773.61</v>
      </c>
      <c r="F4465" s="16"/>
      <c r="G4465" s="10"/>
    </row>
    <row r="4466" spans="1:7" x14ac:dyDescent="0.45">
      <c r="A4466" s="16">
        <v>7646</v>
      </c>
      <c r="B4466">
        <v>2</v>
      </c>
      <c r="C4466">
        <v>21062.68</v>
      </c>
      <c r="F4466" s="16"/>
      <c r="G4466" s="10"/>
    </row>
    <row r="4467" spans="1:7" x14ac:dyDescent="0.45">
      <c r="A4467" s="16">
        <v>7651</v>
      </c>
      <c r="B4467">
        <v>2</v>
      </c>
      <c r="C4467">
        <v>14077.14</v>
      </c>
      <c r="F4467" s="16"/>
      <c r="G4467" s="10"/>
    </row>
    <row r="4468" spans="1:7" x14ac:dyDescent="0.45">
      <c r="A4468" s="16">
        <v>7652</v>
      </c>
      <c r="B4468">
        <v>2</v>
      </c>
      <c r="C4468">
        <v>22130.69</v>
      </c>
      <c r="F4468" s="16"/>
      <c r="G4468" s="10"/>
    </row>
    <row r="4469" spans="1:7" x14ac:dyDescent="0.45">
      <c r="A4469" s="16">
        <v>7653</v>
      </c>
      <c r="B4469">
        <v>1</v>
      </c>
      <c r="C4469">
        <v>10120.41</v>
      </c>
      <c r="F4469" s="16"/>
      <c r="G4469" s="10"/>
    </row>
    <row r="4470" spans="1:7" x14ac:dyDescent="0.45">
      <c r="A4470" s="16">
        <v>7654</v>
      </c>
      <c r="B4470">
        <v>1</v>
      </c>
      <c r="C4470">
        <v>3948.56</v>
      </c>
      <c r="F4470" s="16"/>
      <c r="G4470" s="10"/>
    </row>
    <row r="4471" spans="1:7" x14ac:dyDescent="0.45">
      <c r="A4471" s="16">
        <v>7655</v>
      </c>
      <c r="B4471">
        <v>2</v>
      </c>
      <c r="C4471">
        <v>9697.2999999999993</v>
      </c>
      <c r="F4471" s="16"/>
      <c r="G4471" s="10"/>
    </row>
    <row r="4472" spans="1:7" x14ac:dyDescent="0.45">
      <c r="A4472" s="16">
        <v>7656</v>
      </c>
      <c r="B4472">
        <v>1</v>
      </c>
      <c r="C4472">
        <v>3867.55</v>
      </c>
      <c r="F4472" s="16"/>
      <c r="G4472" s="10"/>
    </row>
    <row r="4473" spans="1:7" x14ac:dyDescent="0.45">
      <c r="A4473" s="16">
        <v>7657</v>
      </c>
      <c r="B4473">
        <v>1</v>
      </c>
      <c r="C4473">
        <v>14518</v>
      </c>
      <c r="F4473" s="16"/>
      <c r="G4473" s="10"/>
    </row>
    <row r="4474" spans="1:7" x14ac:dyDescent="0.45">
      <c r="A4474" s="16">
        <v>7658</v>
      </c>
      <c r="B4474">
        <v>1</v>
      </c>
      <c r="C4474">
        <v>3801.56</v>
      </c>
      <c r="F4474" s="16"/>
      <c r="G4474" s="10"/>
    </row>
    <row r="4475" spans="1:7" x14ac:dyDescent="0.45">
      <c r="A4475" s="16">
        <v>7659</v>
      </c>
      <c r="B4475">
        <v>1</v>
      </c>
      <c r="C4475">
        <v>6633.9</v>
      </c>
      <c r="F4475" s="16"/>
      <c r="G4475" s="10"/>
    </row>
    <row r="4476" spans="1:7" x14ac:dyDescent="0.45">
      <c r="A4476" s="16">
        <v>7663</v>
      </c>
      <c r="B4476">
        <v>1</v>
      </c>
      <c r="C4476">
        <v>2232.4699999999998</v>
      </c>
      <c r="F4476" s="16"/>
      <c r="G4476" s="10"/>
    </row>
    <row r="4477" spans="1:7" x14ac:dyDescent="0.45">
      <c r="A4477" s="16">
        <v>7665</v>
      </c>
      <c r="B4477">
        <v>2</v>
      </c>
      <c r="C4477">
        <v>23037.93</v>
      </c>
      <c r="F4477" s="16"/>
      <c r="G4477" s="10"/>
    </row>
    <row r="4478" spans="1:7" x14ac:dyDescent="0.45">
      <c r="A4478" s="16">
        <v>7666</v>
      </c>
      <c r="B4478">
        <v>1</v>
      </c>
      <c r="C4478">
        <v>7581.42</v>
      </c>
      <c r="F4478" s="16"/>
      <c r="G4478" s="10"/>
    </row>
    <row r="4479" spans="1:7" x14ac:dyDescent="0.45">
      <c r="A4479" s="16">
        <v>7667</v>
      </c>
      <c r="B4479">
        <v>1</v>
      </c>
      <c r="C4479">
        <v>4960.2299999999996</v>
      </c>
      <c r="F4479" s="16"/>
      <c r="G4479" s="10"/>
    </row>
    <row r="4480" spans="1:7" x14ac:dyDescent="0.45">
      <c r="A4480" s="16">
        <v>7668</v>
      </c>
      <c r="B4480">
        <v>3</v>
      </c>
      <c r="C4480">
        <v>9555.35</v>
      </c>
      <c r="F4480" s="16"/>
      <c r="G4480" s="10"/>
    </row>
    <row r="4481" spans="1:7" x14ac:dyDescent="0.45">
      <c r="A4481" s="16">
        <v>7671</v>
      </c>
      <c r="B4481">
        <v>2</v>
      </c>
      <c r="C4481">
        <v>13131.44</v>
      </c>
      <c r="F4481" s="16"/>
      <c r="G4481" s="10"/>
    </row>
    <row r="4482" spans="1:7" x14ac:dyDescent="0.45">
      <c r="A4482" s="16">
        <v>7673</v>
      </c>
      <c r="B4482">
        <v>2</v>
      </c>
      <c r="C4482">
        <v>18545.34</v>
      </c>
      <c r="F4482" s="16"/>
      <c r="G4482" s="10"/>
    </row>
    <row r="4483" spans="1:7" x14ac:dyDescent="0.45">
      <c r="A4483" s="16">
        <v>7674</v>
      </c>
      <c r="B4483">
        <v>1</v>
      </c>
      <c r="C4483">
        <v>3008.49</v>
      </c>
      <c r="F4483" s="16"/>
      <c r="G4483" s="10"/>
    </row>
    <row r="4484" spans="1:7" x14ac:dyDescent="0.45">
      <c r="A4484" s="16">
        <v>7675</v>
      </c>
      <c r="B4484">
        <v>1</v>
      </c>
      <c r="C4484">
        <v>12472.7</v>
      </c>
      <c r="F4484" s="16"/>
      <c r="G4484" s="10"/>
    </row>
    <row r="4485" spans="1:7" x14ac:dyDescent="0.45">
      <c r="A4485" s="16">
        <v>7676</v>
      </c>
      <c r="B4485">
        <v>1</v>
      </c>
      <c r="C4485">
        <v>5661.36</v>
      </c>
      <c r="F4485" s="16"/>
      <c r="G4485" s="10"/>
    </row>
    <row r="4486" spans="1:7" x14ac:dyDescent="0.45">
      <c r="A4486" s="16">
        <v>7677</v>
      </c>
      <c r="B4486">
        <v>1</v>
      </c>
      <c r="C4486">
        <v>6567.4</v>
      </c>
      <c r="F4486" s="16"/>
      <c r="G4486" s="10"/>
    </row>
    <row r="4487" spans="1:7" x14ac:dyDescent="0.45">
      <c r="A4487" s="16">
        <v>7678</v>
      </c>
      <c r="B4487">
        <v>1</v>
      </c>
      <c r="C4487">
        <v>4353.8500000000004</v>
      </c>
      <c r="F4487" s="16"/>
      <c r="G4487" s="10"/>
    </row>
    <row r="4488" spans="1:7" x14ac:dyDescent="0.45">
      <c r="A4488" s="16">
        <v>7679</v>
      </c>
      <c r="B4488">
        <v>1</v>
      </c>
      <c r="C4488">
        <v>446.24</v>
      </c>
      <c r="F4488" s="16"/>
      <c r="G4488" s="10"/>
    </row>
    <row r="4489" spans="1:7" x14ac:dyDescent="0.45">
      <c r="A4489" s="16">
        <v>7680</v>
      </c>
      <c r="B4489">
        <v>2</v>
      </c>
      <c r="C4489">
        <v>20278.28</v>
      </c>
      <c r="F4489" s="16"/>
      <c r="G4489" s="10"/>
    </row>
    <row r="4490" spans="1:7" x14ac:dyDescent="0.45">
      <c r="A4490" s="16">
        <v>7681</v>
      </c>
      <c r="B4490">
        <v>3</v>
      </c>
      <c r="C4490">
        <v>5792.65</v>
      </c>
      <c r="F4490" s="16"/>
      <c r="G4490" s="10"/>
    </row>
    <row r="4491" spans="1:7" x14ac:dyDescent="0.45">
      <c r="A4491" s="16">
        <v>7683</v>
      </c>
      <c r="B4491">
        <v>4</v>
      </c>
      <c r="C4491">
        <v>13037.39</v>
      </c>
      <c r="F4491" s="16"/>
      <c r="G4491" s="10"/>
    </row>
    <row r="4492" spans="1:7" x14ac:dyDescent="0.45">
      <c r="A4492" s="16">
        <v>7684</v>
      </c>
      <c r="B4492">
        <v>1</v>
      </c>
      <c r="C4492">
        <v>16693.849999999999</v>
      </c>
      <c r="F4492" s="16"/>
      <c r="G4492" s="10"/>
    </row>
    <row r="4493" spans="1:7" x14ac:dyDescent="0.45">
      <c r="A4493" s="16">
        <v>7686</v>
      </c>
      <c r="B4493">
        <v>2</v>
      </c>
      <c r="C4493">
        <v>24968.55</v>
      </c>
      <c r="F4493" s="16"/>
      <c r="G4493" s="10"/>
    </row>
    <row r="4494" spans="1:7" x14ac:dyDescent="0.45">
      <c r="A4494" s="16">
        <v>7687</v>
      </c>
      <c r="B4494">
        <v>1</v>
      </c>
      <c r="C4494">
        <v>4644.66</v>
      </c>
      <c r="F4494" s="16"/>
      <c r="G4494" s="10"/>
    </row>
    <row r="4495" spans="1:7" x14ac:dyDescent="0.45">
      <c r="A4495" s="16">
        <v>7689</v>
      </c>
      <c r="B4495">
        <v>1</v>
      </c>
      <c r="C4495">
        <v>2346.85</v>
      </c>
      <c r="F4495" s="16"/>
      <c r="G4495" s="10"/>
    </row>
    <row r="4496" spans="1:7" x14ac:dyDescent="0.45">
      <c r="A4496" s="16">
        <v>7691</v>
      </c>
      <c r="B4496">
        <v>2</v>
      </c>
      <c r="C4496">
        <v>12434.3</v>
      </c>
      <c r="F4496" s="16"/>
      <c r="G4496" s="10"/>
    </row>
    <row r="4497" spans="1:7" x14ac:dyDescent="0.45">
      <c r="A4497" s="16">
        <v>7694</v>
      </c>
      <c r="B4497">
        <v>3</v>
      </c>
      <c r="C4497">
        <v>25485.18</v>
      </c>
      <c r="F4497" s="16"/>
      <c r="G4497" s="10"/>
    </row>
    <row r="4498" spans="1:7" x14ac:dyDescent="0.45">
      <c r="A4498" s="16">
        <v>7696</v>
      </c>
      <c r="B4498">
        <v>2</v>
      </c>
      <c r="C4498">
        <v>4589.16</v>
      </c>
      <c r="F4498" s="16"/>
      <c r="G4498" s="10"/>
    </row>
    <row r="4499" spans="1:7" x14ac:dyDescent="0.45">
      <c r="A4499" s="16">
        <v>7697</v>
      </c>
      <c r="B4499">
        <v>2</v>
      </c>
      <c r="C4499">
        <v>7678.53</v>
      </c>
      <c r="F4499" s="16"/>
      <c r="G4499" s="10"/>
    </row>
    <row r="4500" spans="1:7" x14ac:dyDescent="0.45">
      <c r="A4500" s="16">
        <v>7701</v>
      </c>
      <c r="B4500">
        <v>2</v>
      </c>
      <c r="C4500">
        <v>6990.71</v>
      </c>
      <c r="F4500" s="16"/>
      <c r="G4500" s="10"/>
    </row>
    <row r="4501" spans="1:7" x14ac:dyDescent="0.45">
      <c r="A4501" s="16">
        <v>7702</v>
      </c>
      <c r="B4501">
        <v>1</v>
      </c>
      <c r="C4501">
        <v>13395</v>
      </c>
      <c r="F4501" s="16"/>
      <c r="G4501" s="10"/>
    </row>
    <row r="4502" spans="1:7" x14ac:dyDescent="0.45">
      <c r="A4502" s="16">
        <v>7704</v>
      </c>
      <c r="B4502">
        <v>5</v>
      </c>
      <c r="C4502">
        <v>27799.4</v>
      </c>
      <c r="F4502" s="16"/>
      <c r="G4502" s="10"/>
    </row>
    <row r="4503" spans="1:7" x14ac:dyDescent="0.45">
      <c r="A4503" s="16">
        <v>7707</v>
      </c>
      <c r="B4503">
        <v>1</v>
      </c>
      <c r="C4503">
        <v>4191.41</v>
      </c>
      <c r="F4503" s="16"/>
      <c r="G4503" s="10"/>
    </row>
    <row r="4504" spans="1:7" x14ac:dyDescent="0.45">
      <c r="A4504" s="16">
        <v>7708</v>
      </c>
      <c r="B4504">
        <v>2</v>
      </c>
      <c r="C4504">
        <v>22854.42</v>
      </c>
      <c r="F4504" s="16"/>
      <c r="G4504" s="10"/>
    </row>
    <row r="4505" spans="1:7" x14ac:dyDescent="0.45">
      <c r="A4505" s="16">
        <v>7709</v>
      </c>
      <c r="B4505">
        <v>2</v>
      </c>
      <c r="C4505">
        <v>9271.5300000000007</v>
      </c>
      <c r="F4505" s="16"/>
      <c r="G4505" s="10"/>
    </row>
    <row r="4506" spans="1:7" x14ac:dyDescent="0.45">
      <c r="A4506" s="16">
        <v>7710</v>
      </c>
      <c r="B4506">
        <v>1</v>
      </c>
      <c r="C4506">
        <v>1112.7</v>
      </c>
      <c r="F4506" s="16"/>
      <c r="G4506" s="10"/>
    </row>
    <row r="4507" spans="1:7" x14ac:dyDescent="0.45">
      <c r="A4507" s="16">
        <v>7711</v>
      </c>
      <c r="B4507">
        <v>2</v>
      </c>
      <c r="C4507">
        <v>3785.58</v>
      </c>
      <c r="F4507" s="16"/>
      <c r="G4507" s="10"/>
    </row>
    <row r="4508" spans="1:7" x14ac:dyDescent="0.45">
      <c r="A4508" s="16">
        <v>7713</v>
      </c>
      <c r="B4508">
        <v>1</v>
      </c>
      <c r="C4508">
        <v>4490.1000000000004</v>
      </c>
      <c r="F4508" s="16"/>
      <c r="G4508" s="10"/>
    </row>
    <row r="4509" spans="1:7" x14ac:dyDescent="0.45">
      <c r="A4509" s="16">
        <v>7715</v>
      </c>
      <c r="B4509">
        <v>1</v>
      </c>
      <c r="C4509">
        <v>9991.94</v>
      </c>
      <c r="F4509" s="16"/>
      <c r="G4509" s="10"/>
    </row>
    <row r="4510" spans="1:7" x14ac:dyDescent="0.45">
      <c r="A4510" s="16">
        <v>7716</v>
      </c>
      <c r="B4510">
        <v>1</v>
      </c>
      <c r="C4510">
        <v>13759.48</v>
      </c>
      <c r="F4510" s="16"/>
      <c r="G4510" s="10"/>
    </row>
    <row r="4511" spans="1:7" x14ac:dyDescent="0.45">
      <c r="A4511" s="16">
        <v>7718</v>
      </c>
      <c r="B4511">
        <v>2</v>
      </c>
      <c r="C4511">
        <v>18406.099999999999</v>
      </c>
      <c r="F4511" s="16"/>
      <c r="G4511" s="10"/>
    </row>
    <row r="4512" spans="1:7" x14ac:dyDescent="0.45">
      <c r="A4512" s="16">
        <v>7719</v>
      </c>
      <c r="B4512">
        <v>2</v>
      </c>
      <c r="C4512">
        <v>6794.94</v>
      </c>
      <c r="F4512" s="16"/>
      <c r="G4512" s="10"/>
    </row>
    <row r="4513" spans="1:7" x14ac:dyDescent="0.45">
      <c r="A4513" s="16">
        <v>7720</v>
      </c>
      <c r="B4513">
        <v>2</v>
      </c>
      <c r="C4513">
        <v>13479.29</v>
      </c>
      <c r="F4513" s="16"/>
      <c r="G4513" s="10"/>
    </row>
    <row r="4514" spans="1:7" x14ac:dyDescent="0.45">
      <c r="A4514" s="16">
        <v>7721</v>
      </c>
      <c r="B4514">
        <v>1</v>
      </c>
      <c r="C4514">
        <v>14189.1</v>
      </c>
      <c r="F4514" s="16"/>
      <c r="G4514" s="10"/>
    </row>
    <row r="4515" spans="1:7" x14ac:dyDescent="0.45">
      <c r="A4515" s="16">
        <v>7722</v>
      </c>
      <c r="B4515">
        <v>2</v>
      </c>
      <c r="C4515">
        <v>27330.95</v>
      </c>
      <c r="F4515" s="16"/>
      <c r="G4515" s="10"/>
    </row>
    <row r="4516" spans="1:7" x14ac:dyDescent="0.45">
      <c r="A4516" s="16">
        <v>7726</v>
      </c>
      <c r="B4516">
        <v>2</v>
      </c>
      <c r="C4516">
        <v>7158.57</v>
      </c>
      <c r="F4516" s="16"/>
      <c r="G4516" s="10"/>
    </row>
    <row r="4517" spans="1:7" x14ac:dyDescent="0.45">
      <c r="A4517" s="16">
        <v>7727</v>
      </c>
      <c r="B4517">
        <v>1</v>
      </c>
      <c r="C4517">
        <v>12917.2</v>
      </c>
      <c r="F4517" s="16"/>
      <c r="G4517" s="10"/>
    </row>
    <row r="4518" spans="1:7" x14ac:dyDescent="0.45">
      <c r="A4518" s="16">
        <v>7728</v>
      </c>
      <c r="B4518">
        <v>1</v>
      </c>
      <c r="C4518">
        <v>2900.28</v>
      </c>
      <c r="F4518" s="16"/>
      <c r="G4518" s="10"/>
    </row>
    <row r="4519" spans="1:7" x14ac:dyDescent="0.45">
      <c r="A4519" s="16">
        <v>7731</v>
      </c>
      <c r="B4519">
        <v>3</v>
      </c>
      <c r="C4519">
        <v>11096.61</v>
      </c>
      <c r="F4519" s="16"/>
      <c r="G4519" s="10"/>
    </row>
    <row r="4520" spans="1:7" x14ac:dyDescent="0.45">
      <c r="A4520" s="16">
        <v>7732</v>
      </c>
      <c r="B4520">
        <v>2</v>
      </c>
      <c r="C4520">
        <v>1767.89</v>
      </c>
      <c r="F4520" s="16"/>
      <c r="G4520" s="10"/>
    </row>
    <row r="4521" spans="1:7" x14ac:dyDescent="0.45">
      <c r="A4521" s="16">
        <v>7736</v>
      </c>
      <c r="B4521">
        <v>1</v>
      </c>
      <c r="C4521">
        <v>2834.01</v>
      </c>
      <c r="F4521" s="16"/>
      <c r="G4521" s="10"/>
    </row>
    <row r="4522" spans="1:7" x14ac:dyDescent="0.45">
      <c r="A4522" s="16">
        <v>7737</v>
      </c>
      <c r="B4522">
        <v>2</v>
      </c>
      <c r="C4522">
        <v>15849.45</v>
      </c>
      <c r="F4522" s="16"/>
      <c r="G4522" s="10"/>
    </row>
    <row r="4523" spans="1:7" x14ac:dyDescent="0.45">
      <c r="A4523" s="16">
        <v>7738</v>
      </c>
      <c r="B4523">
        <v>2</v>
      </c>
      <c r="C4523">
        <v>8400.2199999999993</v>
      </c>
      <c r="F4523" s="16"/>
      <c r="G4523" s="10"/>
    </row>
    <row r="4524" spans="1:7" x14ac:dyDescent="0.45">
      <c r="A4524" s="16">
        <v>7739</v>
      </c>
      <c r="B4524">
        <v>1</v>
      </c>
      <c r="C4524">
        <v>1437.76</v>
      </c>
      <c r="F4524" s="16"/>
      <c r="G4524" s="10"/>
    </row>
    <row r="4525" spans="1:7" x14ac:dyDescent="0.45">
      <c r="A4525" s="16">
        <v>7742</v>
      </c>
      <c r="B4525">
        <v>2</v>
      </c>
      <c r="C4525">
        <v>4865.58</v>
      </c>
      <c r="F4525" s="16"/>
      <c r="G4525" s="10"/>
    </row>
    <row r="4526" spans="1:7" x14ac:dyDescent="0.45">
      <c r="A4526" s="16">
        <v>7743</v>
      </c>
      <c r="B4526">
        <v>1</v>
      </c>
      <c r="C4526">
        <v>14078</v>
      </c>
      <c r="F4526" s="16"/>
      <c r="G4526" s="10"/>
    </row>
    <row r="4527" spans="1:7" x14ac:dyDescent="0.45">
      <c r="A4527" s="16">
        <v>7744</v>
      </c>
      <c r="B4527">
        <v>2</v>
      </c>
      <c r="C4527">
        <v>21872.05</v>
      </c>
      <c r="F4527" s="16"/>
      <c r="G4527" s="10"/>
    </row>
    <row r="4528" spans="1:7" x14ac:dyDescent="0.45">
      <c r="A4528" s="16">
        <v>7745</v>
      </c>
      <c r="B4528">
        <v>1</v>
      </c>
      <c r="C4528">
        <v>17156.2</v>
      </c>
      <c r="F4528" s="16"/>
      <c r="G4528" s="10"/>
    </row>
    <row r="4529" spans="1:7" x14ac:dyDescent="0.45">
      <c r="A4529" s="16">
        <v>7747</v>
      </c>
      <c r="B4529">
        <v>2</v>
      </c>
      <c r="C4529">
        <v>4585.49</v>
      </c>
      <c r="F4529" s="16"/>
      <c r="G4529" s="10"/>
    </row>
    <row r="4530" spans="1:7" x14ac:dyDescent="0.45">
      <c r="A4530" s="16">
        <v>7748</v>
      </c>
      <c r="B4530">
        <v>3</v>
      </c>
      <c r="C4530">
        <v>24479.74</v>
      </c>
      <c r="F4530" s="16"/>
      <c r="G4530" s="10"/>
    </row>
    <row r="4531" spans="1:7" x14ac:dyDescent="0.45">
      <c r="A4531" s="16">
        <v>7749</v>
      </c>
      <c r="B4531">
        <v>1</v>
      </c>
      <c r="C4531">
        <v>2038.65</v>
      </c>
      <c r="F4531" s="16"/>
      <c r="G4531" s="10"/>
    </row>
    <row r="4532" spans="1:7" x14ac:dyDescent="0.45">
      <c r="A4532" s="16">
        <v>7751</v>
      </c>
      <c r="B4532">
        <v>1</v>
      </c>
      <c r="C4532">
        <v>1489.86</v>
      </c>
      <c r="F4532" s="16"/>
      <c r="G4532" s="10"/>
    </row>
    <row r="4533" spans="1:7" x14ac:dyDescent="0.45">
      <c r="A4533" s="16">
        <v>7752</v>
      </c>
      <c r="B4533">
        <v>1</v>
      </c>
      <c r="C4533">
        <v>13512.69</v>
      </c>
      <c r="F4533" s="16"/>
      <c r="G4533" s="10"/>
    </row>
    <row r="4534" spans="1:7" x14ac:dyDescent="0.45">
      <c r="A4534" s="16">
        <v>7754</v>
      </c>
      <c r="B4534">
        <v>1</v>
      </c>
      <c r="C4534">
        <v>16495.849999999999</v>
      </c>
      <c r="F4534" s="16"/>
      <c r="G4534" s="10"/>
    </row>
    <row r="4535" spans="1:7" x14ac:dyDescent="0.45">
      <c r="A4535" s="16">
        <v>7755</v>
      </c>
      <c r="B4535">
        <v>1</v>
      </c>
      <c r="C4535">
        <v>2061.7800000000002</v>
      </c>
      <c r="F4535" s="16"/>
      <c r="G4535" s="10"/>
    </row>
    <row r="4536" spans="1:7" x14ac:dyDescent="0.45">
      <c r="A4536" s="16">
        <v>7761</v>
      </c>
      <c r="B4536">
        <v>1</v>
      </c>
      <c r="C4536">
        <v>2138.85</v>
      </c>
      <c r="F4536" s="16"/>
      <c r="G4536" s="10"/>
    </row>
    <row r="4537" spans="1:7" x14ac:dyDescent="0.45">
      <c r="A4537" s="16">
        <v>7763</v>
      </c>
      <c r="B4537">
        <v>4</v>
      </c>
      <c r="C4537">
        <v>66093.55</v>
      </c>
      <c r="F4537" s="16"/>
      <c r="G4537" s="10"/>
    </row>
    <row r="4538" spans="1:7" x14ac:dyDescent="0.45">
      <c r="A4538" s="16">
        <v>7764</v>
      </c>
      <c r="B4538">
        <v>2</v>
      </c>
      <c r="C4538">
        <v>14477</v>
      </c>
      <c r="F4538" s="16"/>
      <c r="G4538" s="10"/>
    </row>
    <row r="4539" spans="1:7" x14ac:dyDescent="0.45">
      <c r="A4539" s="16">
        <v>7766</v>
      </c>
      <c r="B4539">
        <v>5</v>
      </c>
      <c r="C4539">
        <v>48280.82</v>
      </c>
      <c r="F4539" s="16"/>
      <c r="G4539" s="10"/>
    </row>
    <row r="4540" spans="1:7" x14ac:dyDescent="0.45">
      <c r="A4540" s="16">
        <v>7767</v>
      </c>
      <c r="B4540">
        <v>1</v>
      </c>
      <c r="C4540">
        <v>5975.88</v>
      </c>
      <c r="F4540" s="16"/>
      <c r="G4540" s="10"/>
    </row>
    <row r="4541" spans="1:7" x14ac:dyDescent="0.45">
      <c r="A4541" s="16">
        <v>7768</v>
      </c>
      <c r="B4541">
        <v>1</v>
      </c>
      <c r="C4541">
        <v>3263.37</v>
      </c>
      <c r="F4541" s="16"/>
      <c r="G4541" s="10"/>
    </row>
    <row r="4542" spans="1:7" x14ac:dyDescent="0.45">
      <c r="A4542" s="16">
        <v>7770</v>
      </c>
      <c r="B4542">
        <v>2</v>
      </c>
      <c r="C4542">
        <v>1832.34</v>
      </c>
      <c r="F4542" s="16"/>
      <c r="G4542" s="10"/>
    </row>
    <row r="4543" spans="1:7" x14ac:dyDescent="0.45">
      <c r="A4543" s="16">
        <v>7771</v>
      </c>
      <c r="B4543">
        <v>2</v>
      </c>
      <c r="C4543">
        <v>13560.48</v>
      </c>
      <c r="F4543" s="16"/>
      <c r="G4543" s="10"/>
    </row>
    <row r="4544" spans="1:7" x14ac:dyDescent="0.45">
      <c r="A4544" s="16">
        <v>7772</v>
      </c>
      <c r="B4544">
        <v>2</v>
      </c>
      <c r="C4544">
        <v>26979.29</v>
      </c>
      <c r="F4544" s="16"/>
      <c r="G4544" s="10"/>
    </row>
    <row r="4545" spans="1:7" x14ac:dyDescent="0.45">
      <c r="A4545" s="16">
        <v>7773</v>
      </c>
      <c r="B4545">
        <v>1</v>
      </c>
      <c r="C4545">
        <v>12499.4</v>
      </c>
      <c r="F4545" s="16"/>
      <c r="G4545" s="10"/>
    </row>
    <row r="4546" spans="1:7" x14ac:dyDescent="0.45">
      <c r="A4546" s="16">
        <v>7774</v>
      </c>
      <c r="B4546">
        <v>1</v>
      </c>
      <c r="C4546">
        <v>379.1</v>
      </c>
      <c r="F4546" s="16"/>
      <c r="G4546" s="10"/>
    </row>
    <row r="4547" spans="1:7" x14ac:dyDescent="0.45">
      <c r="A4547" s="16">
        <v>7776</v>
      </c>
      <c r="B4547">
        <v>1</v>
      </c>
      <c r="C4547">
        <v>2458.8000000000002</v>
      </c>
      <c r="F4547" s="16"/>
      <c r="G4547" s="10"/>
    </row>
    <row r="4548" spans="1:7" x14ac:dyDescent="0.45">
      <c r="A4548" s="16">
        <v>7777</v>
      </c>
      <c r="B4548">
        <v>3</v>
      </c>
      <c r="C4548">
        <v>20931.77</v>
      </c>
      <c r="F4548" s="16"/>
      <c r="G4548" s="10"/>
    </row>
    <row r="4549" spans="1:7" x14ac:dyDescent="0.45">
      <c r="A4549" s="16">
        <v>7780</v>
      </c>
      <c r="B4549">
        <v>2</v>
      </c>
      <c r="C4549">
        <v>7892.59</v>
      </c>
      <c r="F4549" s="16"/>
      <c r="G4549" s="10"/>
    </row>
    <row r="4550" spans="1:7" x14ac:dyDescent="0.45">
      <c r="A4550" s="16">
        <v>7781</v>
      </c>
      <c r="B4550">
        <v>1</v>
      </c>
      <c r="C4550">
        <v>2728.74</v>
      </c>
      <c r="F4550" s="16"/>
      <c r="G4550" s="10"/>
    </row>
    <row r="4551" spans="1:7" x14ac:dyDescent="0.45">
      <c r="A4551" s="16">
        <v>7782</v>
      </c>
      <c r="B4551">
        <v>2</v>
      </c>
      <c r="C4551">
        <v>7458.34</v>
      </c>
      <c r="F4551" s="16"/>
      <c r="G4551" s="10"/>
    </row>
    <row r="4552" spans="1:7" x14ac:dyDescent="0.45">
      <c r="A4552" s="16">
        <v>7783</v>
      </c>
      <c r="B4552">
        <v>2</v>
      </c>
      <c r="C4552">
        <v>6918.21</v>
      </c>
      <c r="F4552" s="16"/>
      <c r="G4552" s="10"/>
    </row>
    <row r="4553" spans="1:7" x14ac:dyDescent="0.45">
      <c r="A4553" s="16">
        <v>7784</v>
      </c>
      <c r="B4553">
        <v>1</v>
      </c>
      <c r="C4553">
        <v>15408.3</v>
      </c>
      <c r="F4553" s="16"/>
      <c r="G4553" s="10"/>
    </row>
    <row r="4554" spans="1:7" x14ac:dyDescent="0.45">
      <c r="A4554" s="16">
        <v>7785</v>
      </c>
      <c r="B4554">
        <v>1</v>
      </c>
      <c r="C4554">
        <v>3180.02</v>
      </c>
      <c r="F4554" s="16"/>
      <c r="G4554" s="10"/>
    </row>
    <row r="4555" spans="1:7" x14ac:dyDescent="0.45">
      <c r="A4555" s="16">
        <v>7786</v>
      </c>
      <c r="B4555">
        <v>1</v>
      </c>
      <c r="C4555">
        <v>4040.8</v>
      </c>
      <c r="F4555" s="16"/>
      <c r="G4555" s="10"/>
    </row>
    <row r="4556" spans="1:7" x14ac:dyDescent="0.45">
      <c r="A4556" s="16">
        <v>7787</v>
      </c>
      <c r="B4556">
        <v>1</v>
      </c>
      <c r="C4556">
        <v>10861.2</v>
      </c>
      <c r="F4556" s="16"/>
      <c r="G4556" s="10"/>
    </row>
    <row r="4557" spans="1:7" x14ac:dyDescent="0.45">
      <c r="A4557" s="16">
        <v>7788</v>
      </c>
      <c r="B4557">
        <v>1</v>
      </c>
      <c r="C4557">
        <v>10300.26</v>
      </c>
      <c r="F4557" s="16"/>
      <c r="G4557" s="10"/>
    </row>
    <row r="4558" spans="1:7" x14ac:dyDescent="0.45">
      <c r="A4558" s="16">
        <v>7789</v>
      </c>
      <c r="B4558">
        <v>2</v>
      </c>
      <c r="C4558">
        <v>16860.3</v>
      </c>
      <c r="F4558" s="16"/>
      <c r="G4558" s="10"/>
    </row>
    <row r="4559" spans="1:7" x14ac:dyDescent="0.45">
      <c r="A4559" s="16">
        <v>7791</v>
      </c>
      <c r="B4559">
        <v>1</v>
      </c>
      <c r="C4559">
        <v>3632</v>
      </c>
      <c r="F4559" s="16"/>
      <c r="G4559" s="10"/>
    </row>
    <row r="4560" spans="1:7" x14ac:dyDescent="0.45">
      <c r="A4560" s="16">
        <v>7792</v>
      </c>
      <c r="B4560">
        <v>2</v>
      </c>
      <c r="C4560">
        <v>10526.06</v>
      </c>
      <c r="F4560" s="16"/>
      <c r="G4560" s="10"/>
    </row>
    <row r="4561" spans="1:7" x14ac:dyDescent="0.45">
      <c r="A4561" s="16">
        <v>7793</v>
      </c>
      <c r="B4561">
        <v>1</v>
      </c>
      <c r="C4561">
        <v>4847.88</v>
      </c>
      <c r="F4561" s="16"/>
      <c r="G4561" s="10"/>
    </row>
    <row r="4562" spans="1:7" x14ac:dyDescent="0.45">
      <c r="A4562" s="16">
        <v>7794</v>
      </c>
      <c r="B4562">
        <v>2</v>
      </c>
      <c r="C4562">
        <v>24071.55</v>
      </c>
      <c r="F4562" s="16"/>
      <c r="G4562" s="10"/>
    </row>
    <row r="4563" spans="1:7" x14ac:dyDescent="0.45">
      <c r="A4563" s="16">
        <v>7795</v>
      </c>
      <c r="B4563">
        <v>1</v>
      </c>
      <c r="C4563">
        <v>6558.18</v>
      </c>
      <c r="F4563" s="16"/>
      <c r="G4563" s="10"/>
    </row>
    <row r="4564" spans="1:7" x14ac:dyDescent="0.45">
      <c r="A4564" s="16">
        <v>7796</v>
      </c>
      <c r="B4564">
        <v>1</v>
      </c>
      <c r="C4564">
        <v>8259.9</v>
      </c>
      <c r="F4564" s="16"/>
      <c r="G4564" s="10"/>
    </row>
    <row r="4565" spans="1:7" x14ac:dyDescent="0.45">
      <c r="A4565" s="16">
        <v>7797</v>
      </c>
      <c r="B4565">
        <v>1</v>
      </c>
      <c r="C4565">
        <v>6561.84</v>
      </c>
      <c r="F4565" s="16"/>
      <c r="G4565" s="10"/>
    </row>
    <row r="4566" spans="1:7" x14ac:dyDescent="0.45">
      <c r="A4566" s="16">
        <v>7799</v>
      </c>
      <c r="B4566">
        <v>3</v>
      </c>
      <c r="C4566">
        <v>27455.18</v>
      </c>
      <c r="F4566" s="16"/>
      <c r="G4566" s="10"/>
    </row>
    <row r="4567" spans="1:7" x14ac:dyDescent="0.45">
      <c r="A4567" s="16">
        <v>7800</v>
      </c>
      <c r="B4567">
        <v>1</v>
      </c>
      <c r="C4567">
        <v>5527.9</v>
      </c>
      <c r="F4567" s="16"/>
      <c r="G4567" s="10"/>
    </row>
    <row r="4568" spans="1:7" x14ac:dyDescent="0.45">
      <c r="A4568" s="16">
        <v>7801</v>
      </c>
      <c r="B4568">
        <v>3</v>
      </c>
      <c r="C4568">
        <v>35232.870000000003</v>
      </c>
      <c r="F4568" s="16"/>
      <c r="G4568" s="10"/>
    </row>
    <row r="4569" spans="1:7" x14ac:dyDescent="0.45">
      <c r="A4569" s="16">
        <v>7802</v>
      </c>
      <c r="B4569">
        <v>1</v>
      </c>
      <c r="C4569">
        <v>9398.2800000000007</v>
      </c>
      <c r="F4569" s="16"/>
      <c r="G4569" s="10"/>
    </row>
    <row r="4570" spans="1:7" x14ac:dyDescent="0.45">
      <c r="A4570" s="16">
        <v>7805</v>
      </c>
      <c r="B4570">
        <v>1</v>
      </c>
      <c r="C4570">
        <v>4336.3900000000003</v>
      </c>
      <c r="F4570" s="16"/>
      <c r="G4570" s="10"/>
    </row>
    <row r="4571" spans="1:7" x14ac:dyDescent="0.45">
      <c r="A4571" s="16">
        <v>7806</v>
      </c>
      <c r="B4571">
        <v>3</v>
      </c>
      <c r="C4571">
        <v>22612.04</v>
      </c>
      <c r="F4571" s="16"/>
      <c r="G4571" s="10"/>
    </row>
    <row r="4572" spans="1:7" x14ac:dyDescent="0.45">
      <c r="A4572" s="16">
        <v>7807</v>
      </c>
      <c r="B4572">
        <v>1</v>
      </c>
      <c r="C4572">
        <v>14559.92</v>
      </c>
      <c r="F4572" s="16"/>
      <c r="G4572" s="10"/>
    </row>
    <row r="4573" spans="1:7" x14ac:dyDescent="0.45">
      <c r="A4573" s="16">
        <v>7809</v>
      </c>
      <c r="B4573">
        <v>2</v>
      </c>
      <c r="C4573">
        <v>24067.32</v>
      </c>
      <c r="F4573" s="16"/>
      <c r="G4573" s="10"/>
    </row>
    <row r="4574" spans="1:7" x14ac:dyDescent="0.45">
      <c r="A4574" s="16">
        <v>7811</v>
      </c>
      <c r="B4574">
        <v>3</v>
      </c>
      <c r="C4574">
        <v>16156.77</v>
      </c>
      <c r="F4574" s="16"/>
      <c r="G4574" s="10"/>
    </row>
    <row r="4575" spans="1:7" x14ac:dyDescent="0.45">
      <c r="A4575" s="16">
        <v>7812</v>
      </c>
      <c r="B4575">
        <v>1</v>
      </c>
      <c r="C4575">
        <v>4925.22</v>
      </c>
      <c r="F4575" s="16"/>
      <c r="G4575" s="10"/>
    </row>
    <row r="4576" spans="1:7" x14ac:dyDescent="0.45">
      <c r="A4576" s="16">
        <v>7813</v>
      </c>
      <c r="B4576">
        <v>1</v>
      </c>
      <c r="C4576">
        <v>3901</v>
      </c>
      <c r="F4576" s="16"/>
      <c r="G4576" s="10"/>
    </row>
    <row r="4577" spans="1:7" x14ac:dyDescent="0.45">
      <c r="A4577" s="16">
        <v>7815</v>
      </c>
      <c r="B4577">
        <v>1</v>
      </c>
      <c r="C4577">
        <v>5928.8</v>
      </c>
      <c r="F4577" s="16"/>
      <c r="G4577" s="10"/>
    </row>
    <row r="4578" spans="1:7" x14ac:dyDescent="0.45">
      <c r="A4578" s="16">
        <v>7816</v>
      </c>
      <c r="B4578">
        <v>1</v>
      </c>
      <c r="C4578">
        <v>8401.7199999999993</v>
      </c>
      <c r="F4578" s="16"/>
      <c r="G4578" s="10"/>
    </row>
    <row r="4579" spans="1:7" x14ac:dyDescent="0.45">
      <c r="A4579" s="16">
        <v>7818</v>
      </c>
      <c r="B4579">
        <v>1</v>
      </c>
      <c r="C4579">
        <v>7485.88</v>
      </c>
      <c r="F4579" s="16"/>
      <c r="G4579" s="10"/>
    </row>
    <row r="4580" spans="1:7" x14ac:dyDescent="0.45">
      <c r="A4580" s="16">
        <v>7819</v>
      </c>
      <c r="B4580">
        <v>2</v>
      </c>
      <c r="C4580">
        <v>7528.1</v>
      </c>
      <c r="F4580" s="16"/>
      <c r="G4580" s="10"/>
    </row>
    <row r="4581" spans="1:7" x14ac:dyDescent="0.45">
      <c r="A4581" s="16">
        <v>7820</v>
      </c>
      <c r="B4581">
        <v>1</v>
      </c>
      <c r="C4581">
        <v>3632.05</v>
      </c>
      <c r="F4581" s="16"/>
      <c r="G4581" s="10"/>
    </row>
    <row r="4582" spans="1:7" x14ac:dyDescent="0.45">
      <c r="A4582" s="16">
        <v>7821</v>
      </c>
      <c r="B4582">
        <v>1</v>
      </c>
      <c r="C4582">
        <v>9508</v>
      </c>
      <c r="F4582" s="16"/>
      <c r="G4582" s="10"/>
    </row>
    <row r="4583" spans="1:7" x14ac:dyDescent="0.45">
      <c r="A4583" s="16">
        <v>7823</v>
      </c>
      <c r="B4583">
        <v>2</v>
      </c>
      <c r="C4583">
        <v>7324.96</v>
      </c>
      <c r="F4583" s="16"/>
      <c r="G4583" s="10"/>
    </row>
    <row r="4584" spans="1:7" x14ac:dyDescent="0.45">
      <c r="A4584" s="16">
        <v>7825</v>
      </c>
      <c r="B4584">
        <v>1</v>
      </c>
      <c r="C4584">
        <v>12594.85</v>
      </c>
      <c r="F4584" s="16"/>
      <c r="G4584" s="10"/>
    </row>
    <row r="4585" spans="1:7" x14ac:dyDescent="0.45">
      <c r="A4585" s="16">
        <v>7828</v>
      </c>
      <c r="B4585">
        <v>2</v>
      </c>
      <c r="C4585">
        <v>2940.79</v>
      </c>
      <c r="F4585" s="16"/>
      <c r="G4585" s="10"/>
    </row>
    <row r="4586" spans="1:7" x14ac:dyDescent="0.45">
      <c r="A4586" s="16">
        <v>7830</v>
      </c>
      <c r="B4586">
        <v>1</v>
      </c>
      <c r="C4586">
        <v>11475.42</v>
      </c>
      <c r="F4586" s="16"/>
      <c r="G4586" s="10"/>
    </row>
    <row r="4587" spans="1:7" x14ac:dyDescent="0.45">
      <c r="A4587" s="16">
        <v>7833</v>
      </c>
      <c r="B4587">
        <v>2</v>
      </c>
      <c r="C4587">
        <v>24513.8</v>
      </c>
      <c r="F4587" s="16"/>
      <c r="G4587" s="10"/>
    </row>
    <row r="4588" spans="1:7" x14ac:dyDescent="0.45">
      <c r="A4588" s="16">
        <v>7837</v>
      </c>
      <c r="B4588">
        <v>3</v>
      </c>
      <c r="C4588">
        <v>26246.06</v>
      </c>
      <c r="F4588" s="16"/>
      <c r="G4588" s="10"/>
    </row>
    <row r="4589" spans="1:7" x14ac:dyDescent="0.45">
      <c r="A4589" s="16">
        <v>7838</v>
      </c>
      <c r="B4589">
        <v>1</v>
      </c>
      <c r="C4589">
        <v>2309.14</v>
      </c>
      <c r="F4589" s="16"/>
      <c r="G4589" s="10"/>
    </row>
    <row r="4590" spans="1:7" x14ac:dyDescent="0.45">
      <c r="A4590" s="16">
        <v>7839</v>
      </c>
      <c r="B4590">
        <v>2</v>
      </c>
      <c r="C4590">
        <v>9059.14</v>
      </c>
      <c r="F4590" s="16"/>
      <c r="G4590" s="10"/>
    </row>
    <row r="4591" spans="1:7" x14ac:dyDescent="0.45">
      <c r="A4591" s="16">
        <v>7841</v>
      </c>
      <c r="B4591">
        <v>2</v>
      </c>
      <c r="C4591">
        <v>17912.5</v>
      </c>
      <c r="F4591" s="16"/>
      <c r="G4591" s="10"/>
    </row>
    <row r="4592" spans="1:7" x14ac:dyDescent="0.45">
      <c r="A4592" s="16">
        <v>7843</v>
      </c>
      <c r="B4592">
        <v>2</v>
      </c>
      <c r="C4592">
        <v>24823.3</v>
      </c>
      <c r="F4592" s="16"/>
      <c r="G4592" s="10"/>
    </row>
    <row r="4593" spans="1:7" x14ac:dyDescent="0.45">
      <c r="A4593" s="16">
        <v>7845</v>
      </c>
      <c r="B4593">
        <v>1</v>
      </c>
      <c r="C4593">
        <v>2376.09</v>
      </c>
      <c r="F4593" s="16"/>
      <c r="G4593" s="10"/>
    </row>
    <row r="4594" spans="1:7" x14ac:dyDescent="0.45">
      <c r="A4594" s="16">
        <v>7846</v>
      </c>
      <c r="B4594">
        <v>1</v>
      </c>
      <c r="C4594">
        <v>8159</v>
      </c>
      <c r="F4594" s="16"/>
      <c r="G4594" s="10"/>
    </row>
    <row r="4595" spans="1:7" x14ac:dyDescent="0.45">
      <c r="A4595" s="16">
        <v>7849</v>
      </c>
      <c r="B4595">
        <v>2</v>
      </c>
      <c r="C4595">
        <v>6383.97</v>
      </c>
      <c r="F4595" s="16"/>
      <c r="G4595" s="10"/>
    </row>
    <row r="4596" spans="1:7" x14ac:dyDescent="0.45">
      <c r="A4596" s="16">
        <v>7850</v>
      </c>
      <c r="B4596">
        <v>1</v>
      </c>
      <c r="C4596">
        <v>2452.13</v>
      </c>
      <c r="F4596" s="16"/>
      <c r="G4596" s="10"/>
    </row>
    <row r="4597" spans="1:7" x14ac:dyDescent="0.45">
      <c r="A4597" s="16">
        <v>7851</v>
      </c>
      <c r="B4597">
        <v>1</v>
      </c>
      <c r="C4597">
        <v>17630.5</v>
      </c>
      <c r="F4597" s="16"/>
      <c r="G4597" s="10"/>
    </row>
    <row r="4598" spans="1:7" x14ac:dyDescent="0.45">
      <c r="A4598" s="16">
        <v>7852</v>
      </c>
      <c r="B4598">
        <v>6</v>
      </c>
      <c r="C4598">
        <v>54970.57</v>
      </c>
      <c r="F4598" s="16"/>
      <c r="G4598" s="10"/>
    </row>
    <row r="4599" spans="1:7" x14ac:dyDescent="0.45">
      <c r="A4599" s="16">
        <v>7853</v>
      </c>
      <c r="B4599">
        <v>1</v>
      </c>
      <c r="C4599">
        <v>3165.13</v>
      </c>
      <c r="F4599" s="16"/>
      <c r="G4599" s="10"/>
    </row>
    <row r="4600" spans="1:7" x14ac:dyDescent="0.45">
      <c r="A4600" s="16">
        <v>7854</v>
      </c>
      <c r="B4600">
        <v>3</v>
      </c>
      <c r="C4600">
        <v>12028.32</v>
      </c>
      <c r="F4600" s="16"/>
      <c r="G4600" s="10"/>
    </row>
    <row r="4601" spans="1:7" x14ac:dyDescent="0.45">
      <c r="A4601" s="16">
        <v>7855</v>
      </c>
      <c r="B4601">
        <v>2</v>
      </c>
      <c r="C4601">
        <v>14033.52</v>
      </c>
      <c r="F4601" s="16"/>
      <c r="G4601" s="10"/>
    </row>
    <row r="4602" spans="1:7" x14ac:dyDescent="0.45">
      <c r="A4602" s="16">
        <v>7856</v>
      </c>
      <c r="B4602">
        <v>1</v>
      </c>
      <c r="C4602">
        <v>6999.1</v>
      </c>
      <c r="F4602" s="16"/>
      <c r="G4602" s="10"/>
    </row>
    <row r="4603" spans="1:7" x14ac:dyDescent="0.45">
      <c r="A4603" s="16">
        <v>7857</v>
      </c>
      <c r="B4603">
        <v>1</v>
      </c>
      <c r="C4603">
        <v>2559.67</v>
      </c>
      <c r="F4603" s="16"/>
      <c r="G4603" s="10"/>
    </row>
    <row r="4604" spans="1:7" x14ac:dyDescent="0.45">
      <c r="A4604" s="16">
        <v>7858</v>
      </c>
      <c r="B4604">
        <v>1</v>
      </c>
      <c r="C4604">
        <v>3495.88</v>
      </c>
      <c r="F4604" s="16"/>
      <c r="G4604" s="10"/>
    </row>
    <row r="4605" spans="1:7" x14ac:dyDescent="0.45">
      <c r="A4605" s="16">
        <v>7859</v>
      </c>
      <c r="B4605">
        <v>2</v>
      </c>
      <c r="C4605">
        <v>820.46</v>
      </c>
      <c r="F4605" s="16"/>
      <c r="G4605" s="10"/>
    </row>
    <row r="4606" spans="1:7" x14ac:dyDescent="0.45">
      <c r="A4606" s="16">
        <v>7860</v>
      </c>
      <c r="B4606">
        <v>2</v>
      </c>
      <c r="C4606">
        <v>21844.89</v>
      </c>
      <c r="F4606" s="16"/>
      <c r="G4606" s="10"/>
    </row>
    <row r="4607" spans="1:7" x14ac:dyDescent="0.45">
      <c r="A4607" s="16">
        <v>7861</v>
      </c>
      <c r="B4607">
        <v>1</v>
      </c>
      <c r="C4607">
        <v>7007.72</v>
      </c>
      <c r="F4607" s="16"/>
      <c r="G4607" s="10"/>
    </row>
    <row r="4608" spans="1:7" x14ac:dyDescent="0.45">
      <c r="A4608" s="16">
        <v>7862</v>
      </c>
      <c r="B4608">
        <v>2</v>
      </c>
      <c r="C4608">
        <v>23475.71</v>
      </c>
      <c r="F4608" s="16"/>
      <c r="G4608" s="10"/>
    </row>
    <row r="4609" spans="1:7" x14ac:dyDescent="0.45">
      <c r="A4609" s="16">
        <v>7863</v>
      </c>
      <c r="B4609">
        <v>1</v>
      </c>
      <c r="C4609">
        <v>4509.17</v>
      </c>
      <c r="F4609" s="16"/>
      <c r="G4609" s="10"/>
    </row>
    <row r="4610" spans="1:7" x14ac:dyDescent="0.45">
      <c r="A4610" s="16">
        <v>7864</v>
      </c>
      <c r="B4610">
        <v>1</v>
      </c>
      <c r="C4610">
        <v>13035.04</v>
      </c>
      <c r="F4610" s="16"/>
      <c r="G4610" s="10"/>
    </row>
    <row r="4611" spans="1:7" x14ac:dyDescent="0.45">
      <c r="A4611" s="16">
        <v>7865</v>
      </c>
      <c r="B4611">
        <v>1</v>
      </c>
      <c r="C4611">
        <v>19504.04</v>
      </c>
      <c r="F4611" s="16"/>
      <c r="G4611" s="10"/>
    </row>
    <row r="4612" spans="1:7" x14ac:dyDescent="0.45">
      <c r="A4612" s="16">
        <v>7868</v>
      </c>
      <c r="B4612">
        <v>1</v>
      </c>
      <c r="C4612">
        <v>10275.719999999999</v>
      </c>
      <c r="F4612" s="16"/>
      <c r="G4612" s="10"/>
    </row>
    <row r="4613" spans="1:7" x14ac:dyDescent="0.45">
      <c r="A4613" s="16">
        <v>7869</v>
      </c>
      <c r="B4613">
        <v>4</v>
      </c>
      <c r="C4613">
        <v>43205.69</v>
      </c>
      <c r="F4613" s="16"/>
      <c r="G4613" s="10"/>
    </row>
    <row r="4614" spans="1:7" x14ac:dyDescent="0.45">
      <c r="A4614" s="16">
        <v>7870</v>
      </c>
      <c r="B4614">
        <v>1</v>
      </c>
      <c r="C4614">
        <v>19293.400000000001</v>
      </c>
      <c r="F4614" s="16"/>
      <c r="G4614" s="10"/>
    </row>
    <row r="4615" spans="1:7" x14ac:dyDescent="0.45">
      <c r="A4615" s="16">
        <v>7871</v>
      </c>
      <c r="B4615">
        <v>1</v>
      </c>
      <c r="C4615">
        <v>4725.3</v>
      </c>
      <c r="F4615" s="16"/>
      <c r="G4615" s="10"/>
    </row>
    <row r="4616" spans="1:7" x14ac:dyDescent="0.45">
      <c r="A4616" s="16">
        <v>7873</v>
      </c>
      <c r="B4616">
        <v>1</v>
      </c>
      <c r="C4616">
        <v>3095.94</v>
      </c>
      <c r="F4616" s="16"/>
      <c r="G4616" s="10"/>
    </row>
    <row r="4617" spans="1:7" x14ac:dyDescent="0.45">
      <c r="A4617" s="16">
        <v>7875</v>
      </c>
      <c r="B4617">
        <v>2</v>
      </c>
      <c r="C4617">
        <v>9103.7199999999993</v>
      </c>
      <c r="F4617" s="16"/>
      <c r="G4617" s="10"/>
    </row>
    <row r="4618" spans="1:7" x14ac:dyDescent="0.45">
      <c r="A4618" s="16">
        <v>7877</v>
      </c>
      <c r="B4618">
        <v>1</v>
      </c>
      <c r="C4618">
        <v>13167.33</v>
      </c>
      <c r="F4618" s="16"/>
      <c r="G4618" s="10"/>
    </row>
    <row r="4619" spans="1:7" x14ac:dyDescent="0.45">
      <c r="A4619" s="16">
        <v>7878</v>
      </c>
      <c r="B4619">
        <v>1</v>
      </c>
      <c r="C4619">
        <v>9432.06</v>
      </c>
      <c r="F4619" s="16"/>
      <c r="G4619" s="10"/>
    </row>
    <row r="4620" spans="1:7" x14ac:dyDescent="0.45">
      <c r="A4620" s="16">
        <v>7881</v>
      </c>
      <c r="B4620">
        <v>3</v>
      </c>
      <c r="C4620">
        <v>20867.63</v>
      </c>
      <c r="F4620" s="16"/>
      <c r="G4620" s="10"/>
    </row>
    <row r="4621" spans="1:7" x14ac:dyDescent="0.45">
      <c r="A4621" s="16">
        <v>7882</v>
      </c>
      <c r="B4621">
        <v>1</v>
      </c>
      <c r="C4621">
        <v>4023.42</v>
      </c>
      <c r="F4621" s="16"/>
      <c r="G4621" s="10"/>
    </row>
    <row r="4622" spans="1:7" x14ac:dyDescent="0.45">
      <c r="A4622" s="16">
        <v>7883</v>
      </c>
      <c r="B4622">
        <v>1</v>
      </c>
      <c r="C4622">
        <v>18561.48</v>
      </c>
      <c r="F4622" s="16"/>
      <c r="G4622" s="10"/>
    </row>
    <row r="4623" spans="1:7" x14ac:dyDescent="0.45">
      <c r="A4623" s="16">
        <v>7884</v>
      </c>
      <c r="B4623">
        <v>1</v>
      </c>
      <c r="C4623">
        <v>7582.2</v>
      </c>
      <c r="F4623" s="16"/>
      <c r="G4623" s="10"/>
    </row>
    <row r="4624" spans="1:7" x14ac:dyDescent="0.45">
      <c r="A4624" s="16">
        <v>7889</v>
      </c>
      <c r="B4624">
        <v>1</v>
      </c>
      <c r="C4624">
        <v>310.60000000000002</v>
      </c>
      <c r="F4624" s="16"/>
      <c r="G4624" s="10"/>
    </row>
    <row r="4625" spans="1:7" x14ac:dyDescent="0.45">
      <c r="A4625" s="16">
        <v>7890</v>
      </c>
      <c r="B4625">
        <v>1</v>
      </c>
      <c r="C4625">
        <v>10144.700000000001</v>
      </c>
      <c r="F4625" s="16"/>
      <c r="G4625" s="10"/>
    </row>
    <row r="4626" spans="1:7" x14ac:dyDescent="0.45">
      <c r="A4626" s="16">
        <v>7891</v>
      </c>
      <c r="B4626">
        <v>1</v>
      </c>
      <c r="C4626">
        <v>1379.8</v>
      </c>
      <c r="F4626" s="16"/>
      <c r="G4626" s="10"/>
    </row>
    <row r="4627" spans="1:7" x14ac:dyDescent="0.45">
      <c r="A4627" s="16">
        <v>7892</v>
      </c>
      <c r="B4627">
        <v>2</v>
      </c>
      <c r="C4627">
        <v>12972.95</v>
      </c>
      <c r="F4627" s="16"/>
      <c r="G4627" s="10"/>
    </row>
    <row r="4628" spans="1:7" x14ac:dyDescent="0.45">
      <c r="A4628" s="16">
        <v>7893</v>
      </c>
      <c r="B4628">
        <v>2</v>
      </c>
      <c r="C4628">
        <v>14100.29</v>
      </c>
      <c r="F4628" s="16"/>
      <c r="G4628" s="10"/>
    </row>
    <row r="4629" spans="1:7" x14ac:dyDescent="0.45">
      <c r="A4629" s="16">
        <v>7894</v>
      </c>
      <c r="B4629">
        <v>1</v>
      </c>
      <c r="C4629">
        <v>9544.32</v>
      </c>
      <c r="F4629" s="16"/>
      <c r="G4629" s="10"/>
    </row>
    <row r="4630" spans="1:7" x14ac:dyDescent="0.45">
      <c r="A4630" s="16">
        <v>7895</v>
      </c>
      <c r="B4630">
        <v>2</v>
      </c>
      <c r="C4630">
        <v>9030.58</v>
      </c>
      <c r="F4630" s="16"/>
      <c r="G4630" s="10"/>
    </row>
    <row r="4631" spans="1:7" x14ac:dyDescent="0.45">
      <c r="A4631" s="16">
        <v>7897</v>
      </c>
      <c r="B4631">
        <v>1</v>
      </c>
      <c r="C4631">
        <v>14546.92</v>
      </c>
      <c r="F4631" s="16"/>
      <c r="G4631" s="10"/>
    </row>
    <row r="4632" spans="1:7" x14ac:dyDescent="0.45">
      <c r="A4632" s="16">
        <v>7898</v>
      </c>
      <c r="B4632">
        <v>1</v>
      </c>
      <c r="C4632">
        <v>3147.92</v>
      </c>
      <c r="F4632" s="16"/>
      <c r="G4632" s="10"/>
    </row>
    <row r="4633" spans="1:7" x14ac:dyDescent="0.45">
      <c r="A4633" s="16">
        <v>7899</v>
      </c>
      <c r="B4633">
        <v>1</v>
      </c>
      <c r="C4633">
        <v>7909</v>
      </c>
      <c r="F4633" s="16"/>
      <c r="G4633" s="10"/>
    </row>
    <row r="4634" spans="1:7" x14ac:dyDescent="0.45">
      <c r="A4634" s="16">
        <v>7900</v>
      </c>
      <c r="B4634">
        <v>2</v>
      </c>
      <c r="C4634">
        <v>22571.52</v>
      </c>
      <c r="F4634" s="16"/>
      <c r="G4634" s="10"/>
    </row>
    <row r="4635" spans="1:7" x14ac:dyDescent="0.45">
      <c r="A4635" s="16">
        <v>7901</v>
      </c>
      <c r="B4635">
        <v>2</v>
      </c>
      <c r="C4635">
        <v>10813.88</v>
      </c>
      <c r="F4635" s="16"/>
      <c r="G4635" s="10"/>
    </row>
    <row r="4636" spans="1:7" x14ac:dyDescent="0.45">
      <c r="A4636" s="16">
        <v>7902</v>
      </c>
      <c r="B4636">
        <v>1</v>
      </c>
      <c r="C4636">
        <v>18630.04</v>
      </c>
      <c r="F4636" s="16"/>
      <c r="G4636" s="10"/>
    </row>
    <row r="4637" spans="1:7" x14ac:dyDescent="0.45">
      <c r="A4637" s="16">
        <v>7905</v>
      </c>
      <c r="B4637">
        <v>3</v>
      </c>
      <c r="C4637">
        <v>17114.07</v>
      </c>
      <c r="F4637" s="16"/>
      <c r="G4637" s="10"/>
    </row>
    <row r="4638" spans="1:7" x14ac:dyDescent="0.45">
      <c r="A4638" s="16">
        <v>7906</v>
      </c>
      <c r="B4638">
        <v>2</v>
      </c>
      <c r="C4638">
        <v>2670.17</v>
      </c>
      <c r="F4638" s="16"/>
      <c r="G4638" s="10"/>
    </row>
    <row r="4639" spans="1:7" x14ac:dyDescent="0.45">
      <c r="A4639" s="16">
        <v>7907</v>
      </c>
      <c r="B4639">
        <v>1</v>
      </c>
      <c r="C4639">
        <v>4929.18</v>
      </c>
      <c r="F4639" s="16"/>
      <c r="G4639" s="10"/>
    </row>
    <row r="4640" spans="1:7" x14ac:dyDescent="0.45">
      <c r="A4640" s="16">
        <v>7908</v>
      </c>
      <c r="B4640">
        <v>1</v>
      </c>
      <c r="C4640">
        <v>3436.45</v>
      </c>
      <c r="F4640" s="16"/>
      <c r="G4640" s="10"/>
    </row>
    <row r="4641" spans="1:7" x14ac:dyDescent="0.45">
      <c r="A4641" s="16">
        <v>7910</v>
      </c>
      <c r="B4641">
        <v>2</v>
      </c>
      <c r="C4641">
        <v>7639.83</v>
      </c>
      <c r="F4641" s="16"/>
      <c r="G4641" s="10"/>
    </row>
    <row r="4642" spans="1:7" x14ac:dyDescent="0.45">
      <c r="A4642" s="16">
        <v>7911</v>
      </c>
      <c r="B4642">
        <v>1</v>
      </c>
      <c r="C4642">
        <v>23606.05</v>
      </c>
      <c r="F4642" s="16"/>
      <c r="G4642" s="10"/>
    </row>
    <row r="4643" spans="1:7" x14ac:dyDescent="0.45">
      <c r="A4643" s="16">
        <v>7912</v>
      </c>
      <c r="B4643">
        <v>1</v>
      </c>
      <c r="C4643">
        <v>1515.45</v>
      </c>
      <c r="F4643" s="16"/>
      <c r="G4643" s="10"/>
    </row>
    <row r="4644" spans="1:7" x14ac:dyDescent="0.45">
      <c r="A4644" s="16">
        <v>7915</v>
      </c>
      <c r="B4644">
        <v>2</v>
      </c>
      <c r="C4644">
        <v>10222.299999999999</v>
      </c>
      <c r="F4644" s="16"/>
      <c r="G4644" s="10"/>
    </row>
    <row r="4645" spans="1:7" x14ac:dyDescent="0.45">
      <c r="A4645" s="16">
        <v>7917</v>
      </c>
      <c r="B4645">
        <v>1</v>
      </c>
      <c r="C4645">
        <v>13653.18</v>
      </c>
      <c r="F4645" s="16"/>
      <c r="G4645" s="10"/>
    </row>
    <row r="4646" spans="1:7" x14ac:dyDescent="0.45">
      <c r="A4646" s="16">
        <v>7919</v>
      </c>
      <c r="B4646">
        <v>2</v>
      </c>
      <c r="C4646">
        <v>8969.19</v>
      </c>
      <c r="F4646" s="16"/>
      <c r="G4646" s="10"/>
    </row>
    <row r="4647" spans="1:7" x14ac:dyDescent="0.45">
      <c r="A4647" s="16">
        <v>7922</v>
      </c>
      <c r="B4647">
        <v>1</v>
      </c>
      <c r="C4647">
        <v>14175.65</v>
      </c>
      <c r="F4647" s="16"/>
      <c r="G4647" s="10"/>
    </row>
    <row r="4648" spans="1:7" x14ac:dyDescent="0.45">
      <c r="A4648" s="16">
        <v>7923</v>
      </c>
      <c r="B4648">
        <v>1</v>
      </c>
      <c r="C4648">
        <v>14349.6</v>
      </c>
      <c r="F4648" s="16"/>
      <c r="G4648" s="10"/>
    </row>
    <row r="4649" spans="1:7" x14ac:dyDescent="0.45">
      <c r="A4649" s="16">
        <v>7924</v>
      </c>
      <c r="B4649">
        <v>3</v>
      </c>
      <c r="C4649">
        <v>23675.5</v>
      </c>
      <c r="F4649" s="16"/>
      <c r="G4649" s="10"/>
    </row>
    <row r="4650" spans="1:7" x14ac:dyDescent="0.45">
      <c r="A4650" s="16">
        <v>7927</v>
      </c>
      <c r="B4650">
        <v>1</v>
      </c>
      <c r="C4650">
        <v>9250.7999999999993</v>
      </c>
      <c r="F4650" s="16"/>
      <c r="G4650" s="10"/>
    </row>
    <row r="4651" spans="1:7" x14ac:dyDescent="0.45">
      <c r="A4651" s="16">
        <v>7928</v>
      </c>
      <c r="B4651">
        <v>2</v>
      </c>
      <c r="C4651">
        <v>25308.560000000001</v>
      </c>
      <c r="F4651" s="16"/>
      <c r="G4651" s="10"/>
    </row>
    <row r="4652" spans="1:7" x14ac:dyDescent="0.45">
      <c r="A4652" s="16">
        <v>7929</v>
      </c>
      <c r="B4652">
        <v>2</v>
      </c>
      <c r="C4652">
        <v>13354.41</v>
      </c>
      <c r="F4652" s="16"/>
      <c r="G4652" s="10"/>
    </row>
    <row r="4653" spans="1:7" x14ac:dyDescent="0.45">
      <c r="A4653" s="16">
        <v>7936</v>
      </c>
      <c r="B4653">
        <v>1</v>
      </c>
      <c r="C4653">
        <v>3032.17</v>
      </c>
      <c r="F4653" s="16"/>
      <c r="G4653" s="10"/>
    </row>
    <row r="4654" spans="1:7" x14ac:dyDescent="0.45">
      <c r="A4654" s="16">
        <v>7937</v>
      </c>
      <c r="B4654">
        <v>2</v>
      </c>
      <c r="C4654">
        <v>30260.26</v>
      </c>
      <c r="F4654" s="16"/>
      <c r="G4654" s="10"/>
    </row>
    <row r="4655" spans="1:7" x14ac:dyDescent="0.45">
      <c r="A4655" s="16">
        <v>7938</v>
      </c>
      <c r="B4655">
        <v>3</v>
      </c>
      <c r="C4655">
        <v>24462.66</v>
      </c>
      <c r="F4655" s="16"/>
      <c r="G4655" s="10"/>
    </row>
    <row r="4656" spans="1:7" x14ac:dyDescent="0.45">
      <c r="A4656" s="16">
        <v>7939</v>
      </c>
      <c r="B4656">
        <v>1</v>
      </c>
      <c r="C4656">
        <v>598.23</v>
      </c>
      <c r="F4656" s="16"/>
      <c r="G4656" s="10"/>
    </row>
    <row r="4657" spans="1:7" x14ac:dyDescent="0.45">
      <c r="A4657" s="16">
        <v>7940</v>
      </c>
      <c r="B4657">
        <v>1</v>
      </c>
      <c r="C4657">
        <v>11135.84</v>
      </c>
      <c r="F4657" s="16"/>
      <c r="G4657" s="10"/>
    </row>
    <row r="4658" spans="1:7" x14ac:dyDescent="0.45">
      <c r="A4658" s="16">
        <v>7941</v>
      </c>
      <c r="B4658">
        <v>3</v>
      </c>
      <c r="C4658">
        <v>34106.9</v>
      </c>
      <c r="F4658" s="16"/>
      <c r="G4658" s="10"/>
    </row>
    <row r="4659" spans="1:7" x14ac:dyDescent="0.45">
      <c r="A4659" s="16">
        <v>7942</v>
      </c>
      <c r="B4659">
        <v>1</v>
      </c>
      <c r="C4659">
        <v>9707</v>
      </c>
      <c r="F4659" s="16"/>
      <c r="G4659" s="10"/>
    </row>
    <row r="4660" spans="1:7" x14ac:dyDescent="0.45">
      <c r="A4660" s="16">
        <v>7943</v>
      </c>
      <c r="B4660">
        <v>3</v>
      </c>
      <c r="C4660">
        <v>47871.29</v>
      </c>
      <c r="F4660" s="16"/>
      <c r="G4660" s="10"/>
    </row>
    <row r="4661" spans="1:7" x14ac:dyDescent="0.45">
      <c r="A4661" s="16">
        <v>7944</v>
      </c>
      <c r="B4661">
        <v>2</v>
      </c>
      <c r="C4661">
        <v>2501.15</v>
      </c>
      <c r="F4661" s="16"/>
      <c r="G4661" s="10"/>
    </row>
    <row r="4662" spans="1:7" x14ac:dyDescent="0.45">
      <c r="A4662" s="16">
        <v>7945</v>
      </c>
      <c r="B4662">
        <v>1</v>
      </c>
      <c r="C4662">
        <v>17419.080000000002</v>
      </c>
      <c r="F4662" s="16"/>
      <c r="G4662" s="10"/>
    </row>
    <row r="4663" spans="1:7" x14ac:dyDescent="0.45">
      <c r="A4663" s="16">
        <v>7947</v>
      </c>
      <c r="B4663">
        <v>2</v>
      </c>
      <c r="C4663">
        <v>14661.55</v>
      </c>
      <c r="F4663" s="16"/>
      <c r="G4663" s="10"/>
    </row>
    <row r="4664" spans="1:7" x14ac:dyDescent="0.45">
      <c r="A4664" s="16">
        <v>7948</v>
      </c>
      <c r="B4664">
        <v>1</v>
      </c>
      <c r="C4664">
        <v>10701.92</v>
      </c>
      <c r="F4664" s="16"/>
      <c r="G4664" s="10"/>
    </row>
    <row r="4665" spans="1:7" x14ac:dyDescent="0.45">
      <c r="A4665" s="16">
        <v>7949</v>
      </c>
      <c r="B4665">
        <v>3</v>
      </c>
      <c r="C4665">
        <v>15619.91</v>
      </c>
      <c r="F4665" s="16"/>
      <c r="G4665" s="10"/>
    </row>
    <row r="4666" spans="1:7" x14ac:dyDescent="0.45">
      <c r="A4666" s="16">
        <v>7952</v>
      </c>
      <c r="B4666">
        <v>1</v>
      </c>
      <c r="C4666">
        <v>12643.05</v>
      </c>
      <c r="F4666" s="16"/>
      <c r="G4666" s="10"/>
    </row>
    <row r="4667" spans="1:7" x14ac:dyDescent="0.45">
      <c r="A4667" s="16">
        <v>7953</v>
      </c>
      <c r="B4667">
        <v>1</v>
      </c>
      <c r="C4667">
        <v>7492.02</v>
      </c>
      <c r="F4667" s="16"/>
      <c r="G4667" s="10"/>
    </row>
    <row r="4668" spans="1:7" x14ac:dyDescent="0.45">
      <c r="A4668" s="16">
        <v>7957</v>
      </c>
      <c r="B4668">
        <v>3</v>
      </c>
      <c r="C4668">
        <v>11357.03</v>
      </c>
      <c r="F4668" s="16"/>
      <c r="G4668" s="10"/>
    </row>
    <row r="4669" spans="1:7" x14ac:dyDescent="0.45">
      <c r="A4669" s="16">
        <v>7960</v>
      </c>
      <c r="B4669">
        <v>2</v>
      </c>
      <c r="C4669">
        <v>6068.07</v>
      </c>
      <c r="F4669" s="16"/>
      <c r="G4669" s="10"/>
    </row>
    <row r="4670" spans="1:7" x14ac:dyDescent="0.45">
      <c r="A4670" s="16">
        <v>7961</v>
      </c>
      <c r="B4670">
        <v>1</v>
      </c>
      <c r="C4670">
        <v>4112.3599999999997</v>
      </c>
      <c r="F4670" s="16"/>
      <c r="G4670" s="10"/>
    </row>
    <row r="4671" spans="1:7" x14ac:dyDescent="0.45">
      <c r="A4671" s="16">
        <v>7963</v>
      </c>
      <c r="B4671">
        <v>3</v>
      </c>
      <c r="C4671">
        <v>20691.11</v>
      </c>
      <c r="F4671" s="16"/>
      <c r="G4671" s="10"/>
    </row>
    <row r="4672" spans="1:7" x14ac:dyDescent="0.45">
      <c r="A4672" s="16">
        <v>7964</v>
      </c>
      <c r="B4672">
        <v>1</v>
      </c>
      <c r="C4672">
        <v>19411.8</v>
      </c>
      <c r="F4672" s="16"/>
      <c r="G4672" s="10"/>
    </row>
    <row r="4673" spans="1:7" x14ac:dyDescent="0.45">
      <c r="A4673" s="16">
        <v>7965</v>
      </c>
      <c r="B4673">
        <v>1</v>
      </c>
      <c r="C4673">
        <v>6303.03</v>
      </c>
      <c r="F4673" s="16"/>
      <c r="G4673" s="10"/>
    </row>
    <row r="4674" spans="1:7" x14ac:dyDescent="0.45">
      <c r="A4674" s="16">
        <v>7966</v>
      </c>
      <c r="B4674">
        <v>2</v>
      </c>
      <c r="C4674">
        <v>12529.64</v>
      </c>
      <c r="F4674" s="16"/>
      <c r="G4674" s="10"/>
    </row>
    <row r="4675" spans="1:7" x14ac:dyDescent="0.45">
      <c r="A4675" s="16">
        <v>7967</v>
      </c>
      <c r="B4675">
        <v>1</v>
      </c>
      <c r="C4675">
        <v>9741.16</v>
      </c>
      <c r="F4675" s="16"/>
      <c r="G4675" s="10"/>
    </row>
    <row r="4676" spans="1:7" x14ac:dyDescent="0.45">
      <c r="A4676" s="16">
        <v>7968</v>
      </c>
      <c r="B4676">
        <v>1</v>
      </c>
      <c r="C4676">
        <v>3658.56</v>
      </c>
      <c r="F4676" s="16"/>
      <c r="G4676" s="10"/>
    </row>
    <row r="4677" spans="1:7" x14ac:dyDescent="0.45">
      <c r="A4677" s="16">
        <v>7970</v>
      </c>
      <c r="B4677">
        <v>1</v>
      </c>
      <c r="C4677">
        <v>11739.6</v>
      </c>
      <c r="F4677" s="16"/>
      <c r="G4677" s="10"/>
    </row>
    <row r="4678" spans="1:7" x14ac:dyDescent="0.45">
      <c r="A4678" s="16">
        <v>7971</v>
      </c>
      <c r="B4678">
        <v>2</v>
      </c>
      <c r="C4678">
        <v>30561.95</v>
      </c>
      <c r="F4678" s="16"/>
      <c r="G4678" s="10"/>
    </row>
    <row r="4679" spans="1:7" x14ac:dyDescent="0.45">
      <c r="A4679" s="16">
        <v>7972</v>
      </c>
      <c r="B4679">
        <v>1</v>
      </c>
      <c r="C4679">
        <v>7328.76</v>
      </c>
      <c r="F4679" s="16"/>
      <c r="G4679" s="10"/>
    </row>
    <row r="4680" spans="1:7" x14ac:dyDescent="0.45">
      <c r="A4680" s="16">
        <v>7973</v>
      </c>
      <c r="B4680">
        <v>1</v>
      </c>
      <c r="C4680">
        <v>193.96</v>
      </c>
      <c r="F4680" s="16"/>
      <c r="G4680" s="10"/>
    </row>
    <row r="4681" spans="1:7" x14ac:dyDescent="0.45">
      <c r="A4681" s="16">
        <v>7974</v>
      </c>
      <c r="B4681">
        <v>1</v>
      </c>
      <c r="C4681">
        <v>971.69</v>
      </c>
      <c r="F4681" s="16"/>
      <c r="G4681" s="10"/>
    </row>
    <row r="4682" spans="1:7" x14ac:dyDescent="0.45">
      <c r="A4682" s="16">
        <v>7975</v>
      </c>
      <c r="B4682">
        <v>1</v>
      </c>
      <c r="C4682">
        <v>2758.11</v>
      </c>
      <c r="F4682" s="16"/>
      <c r="G4682" s="10"/>
    </row>
    <row r="4683" spans="1:7" x14ac:dyDescent="0.45">
      <c r="A4683" s="16">
        <v>7976</v>
      </c>
      <c r="B4683">
        <v>2</v>
      </c>
      <c r="C4683">
        <v>12033.3</v>
      </c>
      <c r="F4683" s="16"/>
      <c r="G4683" s="10"/>
    </row>
    <row r="4684" spans="1:7" x14ac:dyDescent="0.45">
      <c r="A4684" s="16">
        <v>7979</v>
      </c>
      <c r="B4684">
        <v>2</v>
      </c>
      <c r="C4684">
        <v>11109.91</v>
      </c>
      <c r="F4684" s="16"/>
      <c r="G4684" s="10"/>
    </row>
    <row r="4685" spans="1:7" x14ac:dyDescent="0.45">
      <c r="A4685" s="16">
        <v>7980</v>
      </c>
      <c r="B4685">
        <v>4</v>
      </c>
      <c r="C4685">
        <v>30985.09</v>
      </c>
      <c r="F4685" s="16"/>
      <c r="G4685" s="10"/>
    </row>
    <row r="4686" spans="1:7" x14ac:dyDescent="0.45">
      <c r="A4686" s="16">
        <v>7981</v>
      </c>
      <c r="B4686">
        <v>5</v>
      </c>
      <c r="C4686">
        <v>46827.88</v>
      </c>
      <c r="F4686" s="16"/>
      <c r="G4686" s="10"/>
    </row>
    <row r="4687" spans="1:7" x14ac:dyDescent="0.45">
      <c r="A4687" s="16">
        <v>7982</v>
      </c>
      <c r="B4687">
        <v>2</v>
      </c>
      <c r="C4687">
        <v>9033.24</v>
      </c>
      <c r="F4687" s="16"/>
      <c r="G4687" s="10"/>
    </row>
    <row r="4688" spans="1:7" x14ac:dyDescent="0.45">
      <c r="A4688" s="16">
        <v>7984</v>
      </c>
      <c r="B4688">
        <v>1</v>
      </c>
      <c r="C4688">
        <v>1553.32</v>
      </c>
      <c r="F4688" s="16"/>
      <c r="G4688" s="10"/>
    </row>
    <row r="4689" spans="1:7" x14ac:dyDescent="0.45">
      <c r="A4689" s="16">
        <v>7985</v>
      </c>
      <c r="B4689">
        <v>3</v>
      </c>
      <c r="C4689">
        <v>23113.84</v>
      </c>
      <c r="F4689" s="16"/>
      <c r="G4689" s="10"/>
    </row>
    <row r="4690" spans="1:7" x14ac:dyDescent="0.45">
      <c r="A4690" s="16">
        <v>7986</v>
      </c>
      <c r="B4690">
        <v>2</v>
      </c>
      <c r="C4690">
        <v>8059.54</v>
      </c>
      <c r="F4690" s="16"/>
      <c r="G4690" s="10"/>
    </row>
    <row r="4691" spans="1:7" x14ac:dyDescent="0.45">
      <c r="A4691" s="16">
        <v>7988</v>
      </c>
      <c r="B4691">
        <v>1</v>
      </c>
      <c r="C4691">
        <v>647.32000000000005</v>
      </c>
      <c r="F4691" s="16"/>
      <c r="G4691" s="10"/>
    </row>
    <row r="4692" spans="1:7" x14ac:dyDescent="0.45">
      <c r="A4692" s="16">
        <v>7989</v>
      </c>
      <c r="B4692">
        <v>1</v>
      </c>
      <c r="C4692">
        <v>8566.82</v>
      </c>
      <c r="F4692" s="16"/>
      <c r="G4692" s="10"/>
    </row>
    <row r="4693" spans="1:7" x14ac:dyDescent="0.45">
      <c r="A4693" s="16">
        <v>7990</v>
      </c>
      <c r="B4693">
        <v>1</v>
      </c>
      <c r="C4693">
        <v>2484.09</v>
      </c>
      <c r="F4693" s="16"/>
      <c r="G4693" s="10"/>
    </row>
    <row r="4694" spans="1:7" x14ac:dyDescent="0.45">
      <c r="A4694" s="16">
        <v>7991</v>
      </c>
      <c r="B4694">
        <v>1</v>
      </c>
      <c r="C4694">
        <v>1783.02</v>
      </c>
      <c r="F4694" s="16"/>
      <c r="G4694" s="10"/>
    </row>
    <row r="4695" spans="1:7" x14ac:dyDescent="0.45">
      <c r="A4695" s="16">
        <v>7992</v>
      </c>
      <c r="B4695">
        <v>1</v>
      </c>
      <c r="C4695">
        <v>9135.75</v>
      </c>
      <c r="F4695" s="16"/>
      <c r="G4695" s="10"/>
    </row>
    <row r="4696" spans="1:7" x14ac:dyDescent="0.45">
      <c r="A4696" s="16">
        <v>7993</v>
      </c>
      <c r="B4696">
        <v>2</v>
      </c>
      <c r="C4696">
        <v>11674.35</v>
      </c>
      <c r="F4696" s="16"/>
      <c r="G4696" s="10"/>
    </row>
    <row r="4697" spans="1:7" x14ac:dyDescent="0.45">
      <c r="A4697" s="16">
        <v>7995</v>
      </c>
      <c r="B4697">
        <v>1</v>
      </c>
      <c r="C4697">
        <v>21986.400000000001</v>
      </c>
      <c r="F4697" s="16"/>
      <c r="G4697" s="10"/>
    </row>
    <row r="4698" spans="1:7" x14ac:dyDescent="0.45">
      <c r="A4698" s="16">
        <v>7996</v>
      </c>
      <c r="B4698">
        <v>3</v>
      </c>
      <c r="C4698">
        <v>23561.79</v>
      </c>
      <c r="F4698" s="16"/>
      <c r="G4698" s="10"/>
    </row>
    <row r="4699" spans="1:7" x14ac:dyDescent="0.45">
      <c r="A4699" s="16">
        <v>7997</v>
      </c>
      <c r="B4699">
        <v>1</v>
      </c>
      <c r="C4699">
        <v>3648.3</v>
      </c>
      <c r="F4699" s="16"/>
      <c r="G4699" s="10"/>
    </row>
    <row r="4700" spans="1:7" x14ac:dyDescent="0.45">
      <c r="A4700" s="16">
        <v>7998</v>
      </c>
      <c r="B4700">
        <v>4</v>
      </c>
      <c r="C4700">
        <v>32804.97</v>
      </c>
      <c r="F4700" s="16"/>
      <c r="G4700" s="10"/>
    </row>
    <row r="4701" spans="1:7" x14ac:dyDescent="0.45">
      <c r="A4701" s="16">
        <v>7999</v>
      </c>
      <c r="B4701">
        <v>5</v>
      </c>
      <c r="C4701">
        <v>56754.25</v>
      </c>
      <c r="F4701" s="16"/>
      <c r="G4701" s="10"/>
    </row>
    <row r="4702" spans="1:7" x14ac:dyDescent="0.45">
      <c r="A4702" s="16">
        <v>8000</v>
      </c>
      <c r="B4702">
        <v>2</v>
      </c>
      <c r="C4702">
        <v>8044.03</v>
      </c>
      <c r="F4702" s="16"/>
      <c r="G4702" s="10"/>
    </row>
    <row r="4703" spans="1:7" x14ac:dyDescent="0.45">
      <c r="A4703" s="16">
        <v>8001</v>
      </c>
      <c r="B4703">
        <v>1</v>
      </c>
      <c r="C4703">
        <v>4042.22</v>
      </c>
      <c r="F4703" s="16"/>
      <c r="G4703" s="10"/>
    </row>
    <row r="4704" spans="1:7" x14ac:dyDescent="0.45">
      <c r="A4704" s="16">
        <v>8002</v>
      </c>
      <c r="B4704">
        <v>5</v>
      </c>
      <c r="C4704">
        <v>47017.63</v>
      </c>
      <c r="F4704" s="16"/>
      <c r="G4704" s="10"/>
    </row>
    <row r="4705" spans="1:7" x14ac:dyDescent="0.45">
      <c r="A4705" s="16">
        <v>8003</v>
      </c>
      <c r="B4705">
        <v>1</v>
      </c>
      <c r="C4705">
        <v>9719.9599999999991</v>
      </c>
      <c r="F4705" s="16"/>
      <c r="G4705" s="10"/>
    </row>
    <row r="4706" spans="1:7" x14ac:dyDescent="0.45">
      <c r="A4706" s="16">
        <v>8004</v>
      </c>
      <c r="B4706">
        <v>2</v>
      </c>
      <c r="C4706">
        <v>10712.77</v>
      </c>
      <c r="F4706" s="16"/>
      <c r="G4706" s="10"/>
    </row>
    <row r="4707" spans="1:7" x14ac:dyDescent="0.45">
      <c r="A4707" s="16">
        <v>8005</v>
      </c>
      <c r="B4707">
        <v>1</v>
      </c>
      <c r="C4707">
        <v>7177.95</v>
      </c>
      <c r="F4707" s="16"/>
      <c r="G4707" s="10"/>
    </row>
    <row r="4708" spans="1:7" x14ac:dyDescent="0.45">
      <c r="A4708" s="16">
        <v>8006</v>
      </c>
      <c r="B4708">
        <v>1</v>
      </c>
      <c r="C4708">
        <v>2351.14</v>
      </c>
      <c r="F4708" s="16"/>
      <c r="G4708" s="10"/>
    </row>
    <row r="4709" spans="1:7" x14ac:dyDescent="0.45">
      <c r="A4709" s="16">
        <v>8008</v>
      </c>
      <c r="B4709">
        <v>1</v>
      </c>
      <c r="C4709">
        <v>4964.78</v>
      </c>
      <c r="F4709" s="16"/>
      <c r="G4709" s="10"/>
    </row>
    <row r="4710" spans="1:7" x14ac:dyDescent="0.45">
      <c r="A4710" s="16">
        <v>8009</v>
      </c>
      <c r="B4710">
        <v>2</v>
      </c>
      <c r="C4710">
        <v>19637.759999999998</v>
      </c>
      <c r="F4710" s="16"/>
      <c r="G4710" s="10"/>
    </row>
    <row r="4711" spans="1:7" x14ac:dyDescent="0.45">
      <c r="A4711" s="16">
        <v>8010</v>
      </c>
      <c r="B4711">
        <v>1</v>
      </c>
      <c r="C4711">
        <v>6974.34</v>
      </c>
      <c r="F4711" s="16"/>
      <c r="G4711" s="10"/>
    </row>
    <row r="4712" spans="1:7" x14ac:dyDescent="0.45">
      <c r="A4712" s="16">
        <v>8011</v>
      </c>
      <c r="B4712">
        <v>4</v>
      </c>
      <c r="C4712">
        <v>34175.86</v>
      </c>
      <c r="F4712" s="16"/>
      <c r="G4712" s="10"/>
    </row>
    <row r="4713" spans="1:7" x14ac:dyDescent="0.45">
      <c r="A4713" s="16">
        <v>8012</v>
      </c>
      <c r="B4713">
        <v>1</v>
      </c>
      <c r="C4713">
        <v>9048.15</v>
      </c>
      <c r="F4713" s="16"/>
      <c r="G4713" s="10"/>
    </row>
    <row r="4714" spans="1:7" x14ac:dyDescent="0.45">
      <c r="A4714" s="16">
        <v>8013</v>
      </c>
      <c r="B4714">
        <v>2</v>
      </c>
      <c r="C4714">
        <v>31506.959999999999</v>
      </c>
      <c r="F4714" s="16"/>
      <c r="G4714" s="10"/>
    </row>
    <row r="4715" spans="1:7" x14ac:dyDescent="0.45">
      <c r="A4715" s="16">
        <v>8014</v>
      </c>
      <c r="B4715">
        <v>1</v>
      </c>
      <c r="C4715">
        <v>8330.9599999999991</v>
      </c>
      <c r="F4715" s="16"/>
      <c r="G4715" s="10"/>
    </row>
    <row r="4716" spans="1:7" x14ac:dyDescent="0.45">
      <c r="A4716" s="16">
        <v>8016</v>
      </c>
      <c r="B4716">
        <v>2</v>
      </c>
      <c r="C4716">
        <v>24849.58</v>
      </c>
      <c r="F4716" s="16"/>
      <c r="G4716" s="10"/>
    </row>
    <row r="4717" spans="1:7" x14ac:dyDescent="0.45">
      <c r="A4717" s="16">
        <v>8018</v>
      </c>
      <c r="B4717">
        <v>1</v>
      </c>
      <c r="C4717">
        <v>15382.56</v>
      </c>
      <c r="F4717" s="16"/>
      <c r="G4717" s="10"/>
    </row>
    <row r="4718" spans="1:7" x14ac:dyDescent="0.45">
      <c r="A4718" s="16">
        <v>8022</v>
      </c>
      <c r="B4718">
        <v>2</v>
      </c>
      <c r="C4718">
        <v>14535.23</v>
      </c>
      <c r="F4718" s="16"/>
      <c r="G4718" s="10"/>
    </row>
    <row r="4719" spans="1:7" x14ac:dyDescent="0.45">
      <c r="A4719" s="16">
        <v>8023</v>
      </c>
      <c r="B4719">
        <v>1</v>
      </c>
      <c r="C4719">
        <v>4096.8999999999996</v>
      </c>
      <c r="F4719" s="16"/>
      <c r="G4719" s="10"/>
    </row>
    <row r="4720" spans="1:7" x14ac:dyDescent="0.45">
      <c r="A4720" s="16">
        <v>8024</v>
      </c>
      <c r="B4720">
        <v>2</v>
      </c>
      <c r="C4720">
        <v>43933.45</v>
      </c>
      <c r="F4720" s="16"/>
      <c r="G4720" s="10"/>
    </row>
    <row r="4721" spans="1:7" x14ac:dyDescent="0.45">
      <c r="A4721" s="16">
        <v>8025</v>
      </c>
      <c r="B4721">
        <v>1</v>
      </c>
      <c r="C4721">
        <v>15464.25</v>
      </c>
      <c r="F4721" s="16"/>
      <c r="G4721" s="10"/>
    </row>
    <row r="4722" spans="1:7" x14ac:dyDescent="0.45">
      <c r="A4722" s="16">
        <v>8026</v>
      </c>
      <c r="B4722">
        <v>1</v>
      </c>
      <c r="C4722">
        <v>9054</v>
      </c>
      <c r="F4722" s="16"/>
      <c r="G4722" s="10"/>
    </row>
    <row r="4723" spans="1:7" x14ac:dyDescent="0.45">
      <c r="A4723" s="16">
        <v>8027</v>
      </c>
      <c r="B4723">
        <v>3</v>
      </c>
      <c r="C4723">
        <v>30690.43</v>
      </c>
      <c r="F4723" s="16"/>
      <c r="G4723" s="10"/>
    </row>
    <row r="4724" spans="1:7" x14ac:dyDescent="0.45">
      <c r="A4724" s="16">
        <v>8028</v>
      </c>
      <c r="B4724">
        <v>1</v>
      </c>
      <c r="C4724">
        <v>3979.8</v>
      </c>
      <c r="F4724" s="16"/>
      <c r="G4724" s="10"/>
    </row>
    <row r="4725" spans="1:7" x14ac:dyDescent="0.45">
      <c r="A4725" s="16">
        <v>8029</v>
      </c>
      <c r="B4725">
        <v>1</v>
      </c>
      <c r="C4725">
        <v>1864.15</v>
      </c>
      <c r="F4725" s="16"/>
      <c r="G4725" s="10"/>
    </row>
    <row r="4726" spans="1:7" x14ac:dyDescent="0.45">
      <c r="A4726" s="16">
        <v>8031</v>
      </c>
      <c r="B4726">
        <v>2</v>
      </c>
      <c r="C4726">
        <v>20755.099999999999</v>
      </c>
      <c r="F4726" s="16"/>
      <c r="G4726" s="10"/>
    </row>
    <row r="4727" spans="1:7" x14ac:dyDescent="0.45">
      <c r="A4727" s="16">
        <v>8032</v>
      </c>
      <c r="B4727">
        <v>3</v>
      </c>
      <c r="C4727">
        <v>15253.25</v>
      </c>
      <c r="F4727" s="16"/>
      <c r="G4727" s="10"/>
    </row>
    <row r="4728" spans="1:7" x14ac:dyDescent="0.45">
      <c r="A4728" s="16">
        <v>8034</v>
      </c>
      <c r="B4728">
        <v>1</v>
      </c>
      <c r="C4728">
        <v>12813.08</v>
      </c>
      <c r="F4728" s="16"/>
      <c r="G4728" s="10"/>
    </row>
    <row r="4729" spans="1:7" x14ac:dyDescent="0.45">
      <c r="A4729" s="16">
        <v>8035</v>
      </c>
      <c r="B4729">
        <v>2</v>
      </c>
      <c r="C4729">
        <v>9215.7000000000007</v>
      </c>
      <c r="F4729" s="16"/>
      <c r="G4729" s="10"/>
    </row>
    <row r="4730" spans="1:7" x14ac:dyDescent="0.45">
      <c r="A4730" s="16">
        <v>8036</v>
      </c>
      <c r="B4730">
        <v>3</v>
      </c>
      <c r="C4730">
        <v>39629.360000000001</v>
      </c>
      <c r="F4730" s="16"/>
      <c r="G4730" s="10"/>
    </row>
    <row r="4731" spans="1:7" x14ac:dyDescent="0.45">
      <c r="A4731" s="16">
        <v>8037</v>
      </c>
      <c r="B4731">
        <v>1</v>
      </c>
      <c r="C4731">
        <v>2099.29</v>
      </c>
      <c r="F4731" s="16"/>
      <c r="G4731" s="10"/>
    </row>
    <row r="4732" spans="1:7" x14ac:dyDescent="0.45">
      <c r="A4732" s="16">
        <v>8039</v>
      </c>
      <c r="B4732">
        <v>1</v>
      </c>
      <c r="C4732">
        <v>2671.83</v>
      </c>
      <c r="F4732" s="16"/>
      <c r="G4732" s="10"/>
    </row>
    <row r="4733" spans="1:7" x14ac:dyDescent="0.45">
      <c r="A4733" s="16">
        <v>8041</v>
      </c>
      <c r="B4733">
        <v>3</v>
      </c>
      <c r="C4733">
        <v>16887.23</v>
      </c>
      <c r="F4733" s="16"/>
      <c r="G4733" s="10"/>
    </row>
    <row r="4734" spans="1:7" x14ac:dyDescent="0.45">
      <c r="A4734" s="16">
        <v>8042</v>
      </c>
      <c r="B4734">
        <v>1</v>
      </c>
      <c r="C4734">
        <v>3177.16</v>
      </c>
      <c r="F4734" s="16"/>
      <c r="G4734" s="10"/>
    </row>
    <row r="4735" spans="1:7" x14ac:dyDescent="0.45">
      <c r="A4735" s="16">
        <v>8043</v>
      </c>
      <c r="B4735">
        <v>2</v>
      </c>
      <c r="C4735">
        <v>6265.17</v>
      </c>
      <c r="F4735" s="16"/>
      <c r="G4735" s="10"/>
    </row>
    <row r="4736" spans="1:7" x14ac:dyDescent="0.45">
      <c r="A4736" s="16">
        <v>8044</v>
      </c>
      <c r="B4736">
        <v>1</v>
      </c>
      <c r="C4736">
        <v>10611.06</v>
      </c>
      <c r="F4736" s="16"/>
      <c r="G4736" s="10"/>
    </row>
    <row r="4737" spans="1:7" x14ac:dyDescent="0.45">
      <c r="A4737" s="16">
        <v>8045</v>
      </c>
      <c r="B4737">
        <v>2</v>
      </c>
      <c r="C4737">
        <v>15701.67</v>
      </c>
      <c r="F4737" s="16"/>
      <c r="G4737" s="10"/>
    </row>
    <row r="4738" spans="1:7" x14ac:dyDescent="0.45">
      <c r="A4738" s="16">
        <v>8052</v>
      </c>
      <c r="B4738">
        <v>1</v>
      </c>
      <c r="C4738">
        <v>2851.43</v>
      </c>
      <c r="F4738" s="16"/>
      <c r="G4738" s="10"/>
    </row>
    <row r="4739" spans="1:7" x14ac:dyDescent="0.45">
      <c r="A4739" s="16">
        <v>8054</v>
      </c>
      <c r="B4739">
        <v>1</v>
      </c>
      <c r="C4739">
        <v>19840.349999999999</v>
      </c>
      <c r="F4739" s="16"/>
      <c r="G4739" s="10"/>
    </row>
    <row r="4740" spans="1:7" x14ac:dyDescent="0.45">
      <c r="A4740" s="16">
        <v>8055</v>
      </c>
      <c r="B4740">
        <v>1</v>
      </c>
      <c r="C4740">
        <v>19715.919999999998</v>
      </c>
      <c r="F4740" s="16"/>
      <c r="G4740" s="10"/>
    </row>
    <row r="4741" spans="1:7" x14ac:dyDescent="0.45">
      <c r="A4741" s="16">
        <v>8056</v>
      </c>
      <c r="B4741">
        <v>1</v>
      </c>
      <c r="C4741">
        <v>7818.08</v>
      </c>
      <c r="F4741" s="16"/>
      <c r="G4741" s="10"/>
    </row>
    <row r="4742" spans="1:7" x14ac:dyDescent="0.45">
      <c r="A4742" s="16">
        <v>8057</v>
      </c>
      <c r="B4742">
        <v>1</v>
      </c>
      <c r="C4742">
        <v>14448.18</v>
      </c>
      <c r="F4742" s="16"/>
      <c r="G4742" s="10"/>
    </row>
    <row r="4743" spans="1:7" x14ac:dyDescent="0.45">
      <c r="A4743" s="16">
        <v>8058</v>
      </c>
      <c r="B4743">
        <v>1</v>
      </c>
      <c r="C4743">
        <v>332.51</v>
      </c>
      <c r="F4743" s="16"/>
      <c r="G4743" s="10"/>
    </row>
    <row r="4744" spans="1:7" x14ac:dyDescent="0.45">
      <c r="A4744" s="16">
        <v>8059</v>
      </c>
      <c r="B4744">
        <v>1</v>
      </c>
      <c r="C4744">
        <v>3893.35</v>
      </c>
      <c r="F4744" s="16"/>
      <c r="G4744" s="10"/>
    </row>
    <row r="4745" spans="1:7" x14ac:dyDescent="0.45">
      <c r="A4745" s="16">
        <v>8060</v>
      </c>
      <c r="B4745">
        <v>2</v>
      </c>
      <c r="C4745">
        <v>7273.42</v>
      </c>
      <c r="F4745" s="16"/>
      <c r="G4745" s="10"/>
    </row>
    <row r="4746" spans="1:7" x14ac:dyDescent="0.45">
      <c r="A4746" s="16">
        <v>8062</v>
      </c>
      <c r="B4746">
        <v>4</v>
      </c>
      <c r="C4746">
        <v>32043.49</v>
      </c>
      <c r="F4746" s="16"/>
      <c r="G4746" s="10"/>
    </row>
    <row r="4747" spans="1:7" x14ac:dyDescent="0.45">
      <c r="A4747" s="16">
        <v>8063</v>
      </c>
      <c r="B4747">
        <v>1</v>
      </c>
      <c r="C4747">
        <v>5764.5</v>
      </c>
      <c r="F4747" s="16"/>
      <c r="G4747" s="10"/>
    </row>
    <row r="4748" spans="1:7" x14ac:dyDescent="0.45">
      <c r="A4748" s="16">
        <v>8064</v>
      </c>
      <c r="B4748">
        <v>2</v>
      </c>
      <c r="C4748">
        <v>15700.37</v>
      </c>
      <c r="F4748" s="16"/>
      <c r="G4748" s="10"/>
    </row>
    <row r="4749" spans="1:7" x14ac:dyDescent="0.45">
      <c r="A4749" s="16">
        <v>8065</v>
      </c>
      <c r="B4749">
        <v>1</v>
      </c>
      <c r="C4749">
        <v>8907.6</v>
      </c>
      <c r="F4749" s="16"/>
      <c r="G4749" s="10"/>
    </row>
    <row r="4750" spans="1:7" x14ac:dyDescent="0.45">
      <c r="A4750" s="16">
        <v>8067</v>
      </c>
      <c r="B4750">
        <v>1</v>
      </c>
      <c r="C4750">
        <v>302.7</v>
      </c>
      <c r="F4750" s="16"/>
      <c r="G4750" s="10"/>
    </row>
    <row r="4751" spans="1:7" x14ac:dyDescent="0.45">
      <c r="A4751" s="16">
        <v>8069</v>
      </c>
      <c r="B4751">
        <v>5</v>
      </c>
      <c r="C4751">
        <v>40292</v>
      </c>
      <c r="F4751" s="16"/>
      <c r="G4751" s="10"/>
    </row>
    <row r="4752" spans="1:7" x14ac:dyDescent="0.45">
      <c r="A4752" s="16">
        <v>8071</v>
      </c>
      <c r="B4752">
        <v>1</v>
      </c>
      <c r="C4752">
        <v>20259.8</v>
      </c>
      <c r="F4752" s="16"/>
      <c r="G4752" s="10"/>
    </row>
    <row r="4753" spans="1:7" x14ac:dyDescent="0.45">
      <c r="A4753" s="16">
        <v>8072</v>
      </c>
      <c r="B4753">
        <v>1</v>
      </c>
      <c r="C4753">
        <v>11068.88</v>
      </c>
      <c r="F4753" s="16"/>
      <c r="G4753" s="10"/>
    </row>
    <row r="4754" spans="1:7" x14ac:dyDescent="0.45">
      <c r="A4754" s="16">
        <v>8073</v>
      </c>
      <c r="B4754">
        <v>1</v>
      </c>
      <c r="C4754">
        <v>875.95</v>
      </c>
      <c r="F4754" s="16"/>
      <c r="G4754" s="10"/>
    </row>
    <row r="4755" spans="1:7" x14ac:dyDescent="0.45">
      <c r="A4755" s="16">
        <v>8074</v>
      </c>
      <c r="B4755">
        <v>1</v>
      </c>
      <c r="C4755">
        <v>5042.6000000000004</v>
      </c>
      <c r="F4755" s="16"/>
      <c r="G4755" s="10"/>
    </row>
    <row r="4756" spans="1:7" x14ac:dyDescent="0.45">
      <c r="A4756" s="16">
        <v>8076</v>
      </c>
      <c r="B4756">
        <v>1</v>
      </c>
      <c r="C4756">
        <v>1874.75</v>
      </c>
      <c r="F4756" s="16"/>
      <c r="G4756" s="10"/>
    </row>
    <row r="4757" spans="1:7" x14ac:dyDescent="0.45">
      <c r="A4757" s="16">
        <v>8079</v>
      </c>
      <c r="B4757">
        <v>1</v>
      </c>
      <c r="C4757">
        <v>15106.2</v>
      </c>
      <c r="F4757" s="16"/>
      <c r="G4757" s="10"/>
    </row>
    <row r="4758" spans="1:7" x14ac:dyDescent="0.45">
      <c r="A4758" s="16">
        <v>8080</v>
      </c>
      <c r="B4758">
        <v>2</v>
      </c>
      <c r="C4758">
        <v>43489.5</v>
      </c>
      <c r="F4758" s="16"/>
      <c r="G4758" s="10"/>
    </row>
    <row r="4759" spans="1:7" x14ac:dyDescent="0.45">
      <c r="A4759" s="16">
        <v>8081</v>
      </c>
      <c r="B4759">
        <v>2</v>
      </c>
      <c r="C4759">
        <v>11183.27</v>
      </c>
      <c r="F4759" s="16"/>
      <c r="G4759" s="10"/>
    </row>
    <row r="4760" spans="1:7" x14ac:dyDescent="0.45">
      <c r="A4760" s="16">
        <v>8082</v>
      </c>
      <c r="B4760">
        <v>3</v>
      </c>
      <c r="C4760">
        <v>25429.64</v>
      </c>
      <c r="F4760" s="16"/>
      <c r="G4760" s="10"/>
    </row>
    <row r="4761" spans="1:7" x14ac:dyDescent="0.45">
      <c r="A4761" s="16">
        <v>8083</v>
      </c>
      <c r="B4761">
        <v>4</v>
      </c>
      <c r="C4761">
        <v>32569.94</v>
      </c>
      <c r="F4761" s="16"/>
      <c r="G4761" s="10"/>
    </row>
    <row r="4762" spans="1:7" x14ac:dyDescent="0.45">
      <c r="A4762" s="16">
        <v>8084</v>
      </c>
      <c r="B4762">
        <v>1</v>
      </c>
      <c r="C4762">
        <v>8224.36</v>
      </c>
      <c r="F4762" s="16"/>
      <c r="G4762" s="10"/>
    </row>
    <row r="4763" spans="1:7" x14ac:dyDescent="0.45">
      <c r="A4763" s="16">
        <v>8086</v>
      </c>
      <c r="B4763">
        <v>2</v>
      </c>
      <c r="C4763">
        <v>24942.85</v>
      </c>
      <c r="F4763" s="16"/>
      <c r="G4763" s="10"/>
    </row>
    <row r="4764" spans="1:7" x14ac:dyDescent="0.45">
      <c r="A4764" s="16">
        <v>8088</v>
      </c>
      <c r="B4764">
        <v>2</v>
      </c>
      <c r="C4764">
        <v>26473.83</v>
      </c>
      <c r="F4764" s="16"/>
      <c r="G4764" s="10"/>
    </row>
    <row r="4765" spans="1:7" x14ac:dyDescent="0.45">
      <c r="A4765" s="16">
        <v>8090</v>
      </c>
      <c r="B4765">
        <v>1</v>
      </c>
      <c r="C4765">
        <v>6076.08</v>
      </c>
      <c r="F4765" s="16"/>
      <c r="G4765" s="10"/>
    </row>
    <row r="4766" spans="1:7" x14ac:dyDescent="0.45">
      <c r="A4766" s="16">
        <v>8091</v>
      </c>
      <c r="B4766">
        <v>1</v>
      </c>
      <c r="C4766">
        <v>11728.62</v>
      </c>
      <c r="F4766" s="16"/>
      <c r="G4766" s="10"/>
    </row>
    <row r="4767" spans="1:7" x14ac:dyDescent="0.45">
      <c r="A4767" s="16">
        <v>8094</v>
      </c>
      <c r="B4767">
        <v>1</v>
      </c>
      <c r="C4767">
        <v>1174.3499999999999</v>
      </c>
      <c r="F4767" s="16"/>
      <c r="G4767" s="10"/>
    </row>
    <row r="4768" spans="1:7" x14ac:dyDescent="0.45">
      <c r="A4768" s="16">
        <v>8095</v>
      </c>
      <c r="B4768">
        <v>1</v>
      </c>
      <c r="C4768">
        <v>3988.07</v>
      </c>
      <c r="F4768" s="16"/>
      <c r="G4768" s="10"/>
    </row>
    <row r="4769" spans="1:7" x14ac:dyDescent="0.45">
      <c r="A4769" s="16">
        <v>8096</v>
      </c>
      <c r="B4769">
        <v>2</v>
      </c>
      <c r="C4769">
        <v>14028.72</v>
      </c>
      <c r="F4769" s="16"/>
      <c r="G4769" s="10"/>
    </row>
    <row r="4770" spans="1:7" x14ac:dyDescent="0.45">
      <c r="A4770" s="16">
        <v>8097</v>
      </c>
      <c r="B4770">
        <v>1</v>
      </c>
      <c r="C4770">
        <v>8021.68</v>
      </c>
      <c r="F4770" s="16"/>
      <c r="G4770" s="10"/>
    </row>
    <row r="4771" spans="1:7" x14ac:dyDescent="0.45">
      <c r="A4771" s="16">
        <v>8098</v>
      </c>
      <c r="B4771">
        <v>2</v>
      </c>
      <c r="C4771">
        <v>38241.94</v>
      </c>
      <c r="F4771" s="16"/>
      <c r="G4771" s="10"/>
    </row>
    <row r="4772" spans="1:7" x14ac:dyDescent="0.45">
      <c r="A4772" s="16">
        <v>8099</v>
      </c>
      <c r="B4772">
        <v>5</v>
      </c>
      <c r="C4772">
        <v>58759.199999999997</v>
      </c>
      <c r="F4772" s="16"/>
      <c r="G4772" s="10"/>
    </row>
    <row r="4773" spans="1:7" x14ac:dyDescent="0.45">
      <c r="A4773" s="16">
        <v>8101</v>
      </c>
      <c r="B4773">
        <v>1</v>
      </c>
      <c r="C4773">
        <v>6317.85</v>
      </c>
      <c r="F4773" s="16"/>
      <c r="G4773" s="10"/>
    </row>
    <row r="4774" spans="1:7" x14ac:dyDescent="0.45">
      <c r="A4774" s="16">
        <v>8102</v>
      </c>
      <c r="B4774">
        <v>3</v>
      </c>
      <c r="C4774">
        <v>18527.439999999999</v>
      </c>
      <c r="F4774" s="16"/>
      <c r="G4774" s="10"/>
    </row>
    <row r="4775" spans="1:7" x14ac:dyDescent="0.45">
      <c r="A4775" s="16">
        <v>8104</v>
      </c>
      <c r="B4775">
        <v>1</v>
      </c>
      <c r="C4775">
        <v>1454.55</v>
      </c>
      <c r="F4775" s="16"/>
      <c r="G4775" s="10"/>
    </row>
    <row r="4776" spans="1:7" x14ac:dyDescent="0.45">
      <c r="A4776" s="16">
        <v>8105</v>
      </c>
      <c r="B4776">
        <v>1</v>
      </c>
      <c r="C4776">
        <v>13577.32</v>
      </c>
      <c r="F4776" s="16"/>
      <c r="G4776" s="10"/>
    </row>
    <row r="4777" spans="1:7" x14ac:dyDescent="0.45">
      <c r="A4777" s="16">
        <v>8106</v>
      </c>
      <c r="B4777">
        <v>1</v>
      </c>
      <c r="C4777">
        <v>6655.92</v>
      </c>
      <c r="F4777" s="16"/>
      <c r="G4777" s="10"/>
    </row>
    <row r="4778" spans="1:7" x14ac:dyDescent="0.45">
      <c r="A4778" s="16">
        <v>8108</v>
      </c>
      <c r="B4778">
        <v>1</v>
      </c>
      <c r="C4778">
        <v>2104.48</v>
      </c>
      <c r="F4778" s="16"/>
      <c r="G4778" s="10"/>
    </row>
    <row r="4779" spans="1:7" x14ac:dyDescent="0.45">
      <c r="A4779" s="16">
        <v>8111</v>
      </c>
      <c r="B4779">
        <v>1</v>
      </c>
      <c r="C4779">
        <v>887.25</v>
      </c>
      <c r="F4779" s="16"/>
      <c r="G4779" s="10"/>
    </row>
    <row r="4780" spans="1:7" x14ac:dyDescent="0.45">
      <c r="A4780" s="16">
        <v>8112</v>
      </c>
      <c r="B4780">
        <v>1</v>
      </c>
      <c r="C4780">
        <v>5384.28</v>
      </c>
      <c r="F4780" s="16"/>
      <c r="G4780" s="10"/>
    </row>
    <row r="4781" spans="1:7" x14ac:dyDescent="0.45">
      <c r="A4781" s="16">
        <v>8114</v>
      </c>
      <c r="B4781">
        <v>2</v>
      </c>
      <c r="C4781">
        <v>7996.76</v>
      </c>
      <c r="F4781" s="16"/>
      <c r="G4781" s="10"/>
    </row>
    <row r="4782" spans="1:7" x14ac:dyDescent="0.45">
      <c r="A4782" s="16">
        <v>8115</v>
      </c>
      <c r="B4782">
        <v>1</v>
      </c>
      <c r="C4782">
        <v>295.58999999999997</v>
      </c>
      <c r="F4782" s="16"/>
      <c r="G4782" s="10"/>
    </row>
    <row r="4783" spans="1:7" x14ac:dyDescent="0.45">
      <c r="A4783" s="16">
        <v>8116</v>
      </c>
      <c r="B4783">
        <v>1</v>
      </c>
      <c r="C4783">
        <v>3934.74</v>
      </c>
      <c r="F4783" s="16"/>
      <c r="G4783" s="10"/>
    </row>
    <row r="4784" spans="1:7" x14ac:dyDescent="0.45">
      <c r="A4784" s="16">
        <v>8117</v>
      </c>
      <c r="B4784">
        <v>3</v>
      </c>
      <c r="C4784">
        <v>17829.240000000002</v>
      </c>
      <c r="F4784" s="16"/>
      <c r="G4784" s="10"/>
    </row>
    <row r="4785" spans="1:7" x14ac:dyDescent="0.45">
      <c r="A4785" s="16">
        <v>8118</v>
      </c>
      <c r="B4785">
        <v>1</v>
      </c>
      <c r="C4785">
        <v>4460.47</v>
      </c>
      <c r="F4785" s="16"/>
      <c r="G4785" s="10"/>
    </row>
    <row r="4786" spans="1:7" x14ac:dyDescent="0.45">
      <c r="A4786" s="16">
        <v>8119</v>
      </c>
      <c r="B4786">
        <v>2</v>
      </c>
      <c r="C4786">
        <v>27617.78</v>
      </c>
      <c r="F4786" s="16"/>
      <c r="G4786" s="10"/>
    </row>
    <row r="4787" spans="1:7" x14ac:dyDescent="0.45">
      <c r="A4787" s="16">
        <v>8121</v>
      </c>
      <c r="B4787">
        <v>1</v>
      </c>
      <c r="C4787">
        <v>3123.96</v>
      </c>
      <c r="F4787" s="16"/>
      <c r="G4787" s="10"/>
    </row>
    <row r="4788" spans="1:7" x14ac:dyDescent="0.45">
      <c r="A4788" s="16">
        <v>8122</v>
      </c>
      <c r="B4788">
        <v>1</v>
      </c>
      <c r="C4788">
        <v>15887.8</v>
      </c>
      <c r="F4788" s="16"/>
      <c r="G4788" s="10"/>
    </row>
    <row r="4789" spans="1:7" x14ac:dyDescent="0.45">
      <c r="A4789" s="16">
        <v>8123</v>
      </c>
      <c r="B4789">
        <v>1</v>
      </c>
      <c r="C4789">
        <v>427.54</v>
      </c>
      <c r="F4789" s="16"/>
      <c r="G4789" s="10"/>
    </row>
    <row r="4790" spans="1:7" x14ac:dyDescent="0.45">
      <c r="A4790" s="16">
        <v>8124</v>
      </c>
      <c r="B4790">
        <v>3</v>
      </c>
      <c r="C4790">
        <v>28129.75</v>
      </c>
      <c r="F4790" s="16"/>
      <c r="G4790" s="10"/>
    </row>
    <row r="4791" spans="1:7" x14ac:dyDescent="0.45">
      <c r="A4791" s="16">
        <v>8125</v>
      </c>
      <c r="B4791">
        <v>1</v>
      </c>
      <c r="C4791">
        <v>18410.400000000001</v>
      </c>
      <c r="F4791" s="16"/>
      <c r="G4791" s="10"/>
    </row>
    <row r="4792" spans="1:7" x14ac:dyDescent="0.45">
      <c r="A4792" s="16">
        <v>8126</v>
      </c>
      <c r="B4792">
        <v>2</v>
      </c>
      <c r="C4792">
        <v>23168.28</v>
      </c>
      <c r="F4792" s="16"/>
      <c r="G4792" s="10"/>
    </row>
    <row r="4793" spans="1:7" x14ac:dyDescent="0.45">
      <c r="A4793" s="16">
        <v>8127</v>
      </c>
      <c r="B4793">
        <v>2</v>
      </c>
      <c r="C4793">
        <v>1672.19</v>
      </c>
      <c r="F4793" s="16"/>
      <c r="G4793" s="10"/>
    </row>
    <row r="4794" spans="1:7" x14ac:dyDescent="0.45">
      <c r="A4794" s="16">
        <v>8128</v>
      </c>
      <c r="B4794">
        <v>2</v>
      </c>
      <c r="C4794">
        <v>6371.01</v>
      </c>
      <c r="F4794" s="16"/>
      <c r="G4794" s="10"/>
    </row>
    <row r="4795" spans="1:7" x14ac:dyDescent="0.45">
      <c r="A4795" s="16">
        <v>8129</v>
      </c>
      <c r="B4795">
        <v>2</v>
      </c>
      <c r="C4795">
        <v>9050.23</v>
      </c>
      <c r="F4795" s="16"/>
      <c r="G4795" s="10"/>
    </row>
    <row r="4796" spans="1:7" x14ac:dyDescent="0.45">
      <c r="A4796" s="16">
        <v>8130</v>
      </c>
      <c r="B4796">
        <v>2</v>
      </c>
      <c r="C4796">
        <v>14569.39</v>
      </c>
      <c r="F4796" s="16"/>
      <c r="G4796" s="10"/>
    </row>
    <row r="4797" spans="1:7" x14ac:dyDescent="0.45">
      <c r="A4797" s="16">
        <v>8131</v>
      </c>
      <c r="B4797">
        <v>1</v>
      </c>
      <c r="C4797">
        <v>7591.16</v>
      </c>
      <c r="F4797" s="16"/>
      <c r="G4797" s="10"/>
    </row>
    <row r="4798" spans="1:7" x14ac:dyDescent="0.45">
      <c r="A4798" s="16">
        <v>8133</v>
      </c>
      <c r="B4798">
        <v>1</v>
      </c>
      <c r="C4798">
        <v>8566.1</v>
      </c>
      <c r="F4798" s="16"/>
      <c r="G4798" s="10"/>
    </row>
    <row r="4799" spans="1:7" x14ac:dyDescent="0.45">
      <c r="A4799" s="16">
        <v>8135</v>
      </c>
      <c r="B4799">
        <v>2</v>
      </c>
      <c r="C4799">
        <v>15455.37</v>
      </c>
      <c r="F4799" s="16"/>
      <c r="G4799" s="10"/>
    </row>
    <row r="4800" spans="1:7" x14ac:dyDescent="0.45">
      <c r="A4800" s="16">
        <v>8137</v>
      </c>
      <c r="B4800">
        <v>1</v>
      </c>
      <c r="C4800">
        <v>3902.76</v>
      </c>
      <c r="F4800" s="16"/>
      <c r="G4800" s="10"/>
    </row>
    <row r="4801" spans="1:7" x14ac:dyDescent="0.45">
      <c r="A4801" s="16">
        <v>8138</v>
      </c>
      <c r="B4801">
        <v>1</v>
      </c>
      <c r="C4801">
        <v>6495.24</v>
      </c>
      <c r="F4801" s="16"/>
      <c r="G4801" s="10"/>
    </row>
    <row r="4802" spans="1:7" x14ac:dyDescent="0.45">
      <c r="A4802" s="16">
        <v>8140</v>
      </c>
      <c r="B4802">
        <v>2</v>
      </c>
      <c r="C4802">
        <v>7378.16</v>
      </c>
      <c r="F4802" s="16"/>
      <c r="G4802" s="10"/>
    </row>
    <row r="4803" spans="1:7" x14ac:dyDescent="0.45">
      <c r="A4803" s="16">
        <v>8141</v>
      </c>
      <c r="B4803">
        <v>2</v>
      </c>
      <c r="C4803">
        <v>4680.5200000000004</v>
      </c>
      <c r="F4803" s="16"/>
      <c r="G4803" s="10"/>
    </row>
    <row r="4804" spans="1:7" x14ac:dyDescent="0.45">
      <c r="A4804" s="16">
        <v>8143</v>
      </c>
      <c r="B4804">
        <v>2</v>
      </c>
      <c r="C4804">
        <v>7841.9</v>
      </c>
      <c r="F4804" s="16"/>
      <c r="G4804" s="10"/>
    </row>
    <row r="4805" spans="1:7" x14ac:dyDescent="0.45">
      <c r="A4805" s="16">
        <v>8145</v>
      </c>
      <c r="B4805">
        <v>2</v>
      </c>
      <c r="C4805">
        <v>26420.16</v>
      </c>
      <c r="F4805" s="16"/>
      <c r="G4805" s="10"/>
    </row>
    <row r="4806" spans="1:7" x14ac:dyDescent="0.45">
      <c r="A4806" s="16">
        <v>8146</v>
      </c>
      <c r="B4806">
        <v>1</v>
      </c>
      <c r="C4806">
        <v>12981.42</v>
      </c>
      <c r="F4806" s="16"/>
      <c r="G4806" s="10"/>
    </row>
    <row r="4807" spans="1:7" x14ac:dyDescent="0.45">
      <c r="A4807" s="16">
        <v>8147</v>
      </c>
      <c r="B4807">
        <v>2</v>
      </c>
      <c r="C4807">
        <v>16432.27</v>
      </c>
      <c r="F4807" s="16"/>
      <c r="G4807" s="10"/>
    </row>
    <row r="4808" spans="1:7" x14ac:dyDescent="0.45">
      <c r="A4808" s="16">
        <v>8148</v>
      </c>
      <c r="B4808">
        <v>1</v>
      </c>
      <c r="C4808">
        <v>8913.18</v>
      </c>
      <c r="F4808" s="16"/>
      <c r="G4808" s="10"/>
    </row>
    <row r="4809" spans="1:7" x14ac:dyDescent="0.45">
      <c r="A4809" s="16">
        <v>8151</v>
      </c>
      <c r="B4809">
        <v>3</v>
      </c>
      <c r="C4809">
        <v>3327.32</v>
      </c>
      <c r="F4809" s="16"/>
      <c r="G4809" s="10"/>
    </row>
    <row r="4810" spans="1:7" x14ac:dyDescent="0.45">
      <c r="A4810" s="16">
        <v>8154</v>
      </c>
      <c r="B4810">
        <v>1</v>
      </c>
      <c r="C4810">
        <v>9702.6</v>
      </c>
      <c r="F4810" s="16"/>
      <c r="G4810" s="10"/>
    </row>
    <row r="4811" spans="1:7" x14ac:dyDescent="0.45">
      <c r="A4811" s="16">
        <v>8155</v>
      </c>
      <c r="B4811">
        <v>1</v>
      </c>
      <c r="C4811">
        <v>13159.65</v>
      </c>
      <c r="F4811" s="16"/>
      <c r="G4811" s="10"/>
    </row>
    <row r="4812" spans="1:7" x14ac:dyDescent="0.45">
      <c r="A4812" s="16">
        <v>8156</v>
      </c>
      <c r="B4812">
        <v>2</v>
      </c>
      <c r="C4812">
        <v>7692.45</v>
      </c>
      <c r="F4812" s="16"/>
      <c r="G4812" s="10"/>
    </row>
    <row r="4813" spans="1:7" x14ac:dyDescent="0.45">
      <c r="A4813" s="16">
        <v>8158</v>
      </c>
      <c r="B4813">
        <v>1</v>
      </c>
      <c r="C4813">
        <v>14020.2</v>
      </c>
      <c r="F4813" s="16"/>
      <c r="G4813" s="10"/>
    </row>
    <row r="4814" spans="1:7" x14ac:dyDescent="0.45">
      <c r="A4814" s="16">
        <v>8160</v>
      </c>
      <c r="B4814">
        <v>2</v>
      </c>
      <c r="C4814">
        <v>22041.15</v>
      </c>
      <c r="F4814" s="16"/>
      <c r="G4814" s="10"/>
    </row>
    <row r="4815" spans="1:7" x14ac:dyDescent="0.45">
      <c r="A4815" s="16">
        <v>8161</v>
      </c>
      <c r="B4815">
        <v>1</v>
      </c>
      <c r="C4815">
        <v>13832.55</v>
      </c>
      <c r="F4815" s="16"/>
      <c r="G4815" s="10"/>
    </row>
    <row r="4816" spans="1:7" x14ac:dyDescent="0.45">
      <c r="A4816" s="16">
        <v>8162</v>
      </c>
      <c r="B4816">
        <v>2</v>
      </c>
      <c r="C4816">
        <v>7989.14</v>
      </c>
      <c r="F4816" s="16"/>
      <c r="G4816" s="10"/>
    </row>
    <row r="4817" spans="1:7" x14ac:dyDescent="0.45">
      <c r="A4817" s="16">
        <v>8164</v>
      </c>
      <c r="B4817">
        <v>3</v>
      </c>
      <c r="C4817">
        <v>30709.42</v>
      </c>
      <c r="F4817" s="16"/>
      <c r="G4817" s="10"/>
    </row>
    <row r="4818" spans="1:7" x14ac:dyDescent="0.45">
      <c r="A4818" s="16">
        <v>8165</v>
      </c>
      <c r="B4818">
        <v>1</v>
      </c>
      <c r="C4818">
        <v>3150.24</v>
      </c>
      <c r="F4818" s="16"/>
      <c r="G4818" s="10"/>
    </row>
    <row r="4819" spans="1:7" x14ac:dyDescent="0.45">
      <c r="A4819" s="16">
        <v>8166</v>
      </c>
      <c r="B4819">
        <v>1</v>
      </c>
      <c r="C4819">
        <v>8459.2800000000007</v>
      </c>
      <c r="F4819" s="16"/>
      <c r="G4819" s="10"/>
    </row>
    <row r="4820" spans="1:7" x14ac:dyDescent="0.45">
      <c r="A4820" s="16">
        <v>8167</v>
      </c>
      <c r="B4820">
        <v>1</v>
      </c>
      <c r="C4820">
        <v>2980.22</v>
      </c>
      <c r="F4820" s="16"/>
      <c r="G4820" s="10"/>
    </row>
    <row r="4821" spans="1:7" x14ac:dyDescent="0.45">
      <c r="A4821" s="16">
        <v>8169</v>
      </c>
      <c r="B4821">
        <v>2</v>
      </c>
      <c r="C4821">
        <v>7327.05</v>
      </c>
      <c r="F4821" s="16"/>
      <c r="G4821" s="10"/>
    </row>
    <row r="4822" spans="1:7" x14ac:dyDescent="0.45">
      <c r="A4822" s="16">
        <v>8170</v>
      </c>
      <c r="B4822">
        <v>2</v>
      </c>
      <c r="C4822">
        <v>36576.730000000003</v>
      </c>
      <c r="F4822" s="16"/>
      <c r="G4822" s="10"/>
    </row>
    <row r="4823" spans="1:7" x14ac:dyDescent="0.45">
      <c r="A4823" s="16">
        <v>8171</v>
      </c>
      <c r="B4823">
        <v>2</v>
      </c>
      <c r="C4823">
        <v>22060.12</v>
      </c>
      <c r="F4823" s="16"/>
      <c r="G4823" s="10"/>
    </row>
    <row r="4824" spans="1:7" x14ac:dyDescent="0.45">
      <c r="A4824" s="16">
        <v>8173</v>
      </c>
      <c r="B4824">
        <v>1</v>
      </c>
      <c r="C4824">
        <v>6251.36</v>
      </c>
      <c r="F4824" s="16"/>
      <c r="G4824" s="10"/>
    </row>
    <row r="4825" spans="1:7" x14ac:dyDescent="0.45">
      <c r="A4825" s="16">
        <v>8174</v>
      </c>
      <c r="B4825">
        <v>1</v>
      </c>
      <c r="C4825">
        <v>923.68</v>
      </c>
      <c r="F4825" s="16"/>
      <c r="G4825" s="10"/>
    </row>
    <row r="4826" spans="1:7" x14ac:dyDescent="0.45">
      <c r="A4826" s="16">
        <v>8175</v>
      </c>
      <c r="B4826">
        <v>2</v>
      </c>
      <c r="C4826">
        <v>8141</v>
      </c>
      <c r="F4826" s="16"/>
      <c r="G4826" s="10"/>
    </row>
    <row r="4827" spans="1:7" x14ac:dyDescent="0.45">
      <c r="A4827" s="16">
        <v>8177</v>
      </c>
      <c r="B4827">
        <v>1</v>
      </c>
      <c r="C4827">
        <v>4293.09</v>
      </c>
      <c r="F4827" s="16"/>
      <c r="G4827" s="10"/>
    </row>
    <row r="4828" spans="1:7" x14ac:dyDescent="0.45">
      <c r="A4828" s="16">
        <v>8178</v>
      </c>
      <c r="B4828">
        <v>1</v>
      </c>
      <c r="C4828">
        <v>115</v>
      </c>
      <c r="F4828" s="16"/>
      <c r="G4828" s="10"/>
    </row>
    <row r="4829" spans="1:7" x14ac:dyDescent="0.45">
      <c r="A4829" s="16">
        <v>8179</v>
      </c>
      <c r="B4829">
        <v>2</v>
      </c>
      <c r="C4829">
        <v>5965.48</v>
      </c>
      <c r="F4829" s="16"/>
      <c r="G4829" s="10"/>
    </row>
    <row r="4830" spans="1:7" x14ac:dyDescent="0.45">
      <c r="A4830" s="16">
        <v>8183</v>
      </c>
      <c r="B4830">
        <v>2</v>
      </c>
      <c r="C4830">
        <v>8379.02</v>
      </c>
      <c r="F4830" s="16"/>
      <c r="G4830" s="10"/>
    </row>
    <row r="4831" spans="1:7" x14ac:dyDescent="0.45">
      <c r="A4831" s="16">
        <v>8184</v>
      </c>
      <c r="B4831">
        <v>1</v>
      </c>
      <c r="C4831">
        <v>1765.75</v>
      </c>
      <c r="F4831" s="16"/>
      <c r="G4831" s="10"/>
    </row>
    <row r="4832" spans="1:7" x14ac:dyDescent="0.45">
      <c r="A4832" s="16">
        <v>8185</v>
      </c>
      <c r="B4832">
        <v>1</v>
      </c>
      <c r="C4832">
        <v>3919.8</v>
      </c>
      <c r="F4832" s="16"/>
      <c r="G4832" s="10"/>
    </row>
    <row r="4833" spans="1:7" x14ac:dyDescent="0.45">
      <c r="A4833" s="16">
        <v>8186</v>
      </c>
      <c r="B4833">
        <v>3</v>
      </c>
      <c r="C4833">
        <v>33428.19</v>
      </c>
      <c r="F4833" s="16"/>
      <c r="G4833" s="10"/>
    </row>
    <row r="4834" spans="1:7" x14ac:dyDescent="0.45">
      <c r="A4834" s="16">
        <v>8187</v>
      </c>
      <c r="B4834">
        <v>2</v>
      </c>
      <c r="C4834">
        <v>10008.34</v>
      </c>
      <c r="F4834" s="16"/>
      <c r="G4834" s="10"/>
    </row>
    <row r="4835" spans="1:7" x14ac:dyDescent="0.45">
      <c r="A4835" s="16">
        <v>8188</v>
      </c>
      <c r="B4835">
        <v>1</v>
      </c>
      <c r="C4835">
        <v>3391.43</v>
      </c>
      <c r="F4835" s="16"/>
      <c r="G4835" s="10"/>
    </row>
    <row r="4836" spans="1:7" x14ac:dyDescent="0.45">
      <c r="A4836" s="16">
        <v>8189</v>
      </c>
      <c r="B4836">
        <v>1</v>
      </c>
      <c r="C4836">
        <v>11158.8</v>
      </c>
      <c r="F4836" s="16"/>
      <c r="G4836" s="10"/>
    </row>
    <row r="4837" spans="1:7" x14ac:dyDescent="0.45">
      <c r="A4837" s="16">
        <v>8190</v>
      </c>
      <c r="B4837">
        <v>3</v>
      </c>
      <c r="C4837">
        <v>22005.34</v>
      </c>
      <c r="F4837" s="16"/>
      <c r="G4837" s="10"/>
    </row>
    <row r="4838" spans="1:7" x14ac:dyDescent="0.45">
      <c r="A4838" s="16">
        <v>8192</v>
      </c>
      <c r="B4838">
        <v>5</v>
      </c>
      <c r="C4838">
        <v>51046.96</v>
      </c>
      <c r="F4838" s="16"/>
      <c r="G4838" s="10"/>
    </row>
    <row r="4839" spans="1:7" x14ac:dyDescent="0.45">
      <c r="A4839" s="16">
        <v>8193</v>
      </c>
      <c r="B4839">
        <v>1</v>
      </c>
      <c r="C4839">
        <v>14889.4</v>
      </c>
      <c r="F4839" s="16"/>
      <c r="G4839" s="10"/>
    </row>
    <row r="4840" spans="1:7" x14ac:dyDescent="0.45">
      <c r="A4840" s="16">
        <v>8194</v>
      </c>
      <c r="B4840">
        <v>1</v>
      </c>
      <c r="C4840">
        <v>11478.05</v>
      </c>
      <c r="F4840" s="16"/>
      <c r="G4840" s="10"/>
    </row>
    <row r="4841" spans="1:7" x14ac:dyDescent="0.45">
      <c r="A4841" s="16">
        <v>8195</v>
      </c>
      <c r="B4841">
        <v>1</v>
      </c>
      <c r="C4841">
        <v>4668.6499999999996</v>
      </c>
      <c r="F4841" s="16"/>
      <c r="G4841" s="10"/>
    </row>
    <row r="4842" spans="1:7" x14ac:dyDescent="0.45">
      <c r="A4842" s="16">
        <v>8196</v>
      </c>
      <c r="B4842">
        <v>2</v>
      </c>
      <c r="C4842">
        <v>4458.4799999999996</v>
      </c>
      <c r="F4842" s="16"/>
      <c r="G4842" s="10"/>
    </row>
    <row r="4843" spans="1:7" x14ac:dyDescent="0.45">
      <c r="A4843" s="16">
        <v>8204</v>
      </c>
      <c r="B4843">
        <v>1</v>
      </c>
      <c r="C4843">
        <v>5978.64</v>
      </c>
      <c r="F4843" s="16"/>
      <c r="G4843" s="10"/>
    </row>
    <row r="4844" spans="1:7" x14ac:dyDescent="0.45">
      <c r="A4844" s="16">
        <v>8205</v>
      </c>
      <c r="B4844">
        <v>1</v>
      </c>
      <c r="C4844">
        <v>4744.8599999999997</v>
      </c>
      <c r="F4844" s="16"/>
      <c r="G4844" s="10"/>
    </row>
    <row r="4845" spans="1:7" x14ac:dyDescent="0.45">
      <c r="A4845" s="16">
        <v>8206</v>
      </c>
      <c r="B4845">
        <v>5</v>
      </c>
      <c r="C4845">
        <v>21869.599999999999</v>
      </c>
      <c r="F4845" s="16"/>
      <c r="G4845" s="10"/>
    </row>
    <row r="4846" spans="1:7" x14ac:dyDescent="0.45">
      <c r="A4846" s="16">
        <v>8207</v>
      </c>
      <c r="B4846">
        <v>1</v>
      </c>
      <c r="C4846">
        <v>2561.5</v>
      </c>
      <c r="F4846" s="16"/>
      <c r="G4846" s="10"/>
    </row>
    <row r="4847" spans="1:7" x14ac:dyDescent="0.45">
      <c r="A4847" s="16">
        <v>8208</v>
      </c>
      <c r="B4847">
        <v>1</v>
      </c>
      <c r="C4847">
        <v>1554.08</v>
      </c>
      <c r="F4847" s="16"/>
      <c r="G4847" s="10"/>
    </row>
    <row r="4848" spans="1:7" x14ac:dyDescent="0.45">
      <c r="A4848" s="16">
        <v>8209</v>
      </c>
      <c r="B4848">
        <v>2</v>
      </c>
      <c r="C4848">
        <v>38881.800000000003</v>
      </c>
      <c r="F4848" s="16"/>
      <c r="G4848" s="10"/>
    </row>
    <row r="4849" spans="1:7" x14ac:dyDescent="0.45">
      <c r="A4849" s="16">
        <v>8210</v>
      </c>
      <c r="B4849">
        <v>2</v>
      </c>
      <c r="C4849">
        <v>10565.09</v>
      </c>
      <c r="F4849" s="16"/>
      <c r="G4849" s="10"/>
    </row>
    <row r="4850" spans="1:7" x14ac:dyDescent="0.45">
      <c r="A4850" s="16">
        <v>8211</v>
      </c>
      <c r="B4850">
        <v>3</v>
      </c>
      <c r="C4850">
        <v>27649.78</v>
      </c>
      <c r="F4850" s="16"/>
      <c r="G4850" s="10"/>
    </row>
    <row r="4851" spans="1:7" x14ac:dyDescent="0.45">
      <c r="A4851" s="16">
        <v>8212</v>
      </c>
      <c r="B4851">
        <v>1</v>
      </c>
      <c r="C4851">
        <v>9723.6200000000008</v>
      </c>
      <c r="F4851" s="16"/>
      <c r="G4851" s="10"/>
    </row>
    <row r="4852" spans="1:7" x14ac:dyDescent="0.45">
      <c r="A4852" s="16">
        <v>8213</v>
      </c>
      <c r="B4852">
        <v>1</v>
      </c>
      <c r="C4852">
        <v>3537.32</v>
      </c>
      <c r="F4852" s="16"/>
      <c r="G4852" s="10"/>
    </row>
    <row r="4853" spans="1:7" x14ac:dyDescent="0.45">
      <c r="A4853" s="16">
        <v>8214</v>
      </c>
      <c r="B4853">
        <v>2</v>
      </c>
      <c r="C4853">
        <v>21324</v>
      </c>
      <c r="F4853" s="16"/>
      <c r="G4853" s="10"/>
    </row>
    <row r="4854" spans="1:7" x14ac:dyDescent="0.45">
      <c r="A4854" s="16">
        <v>8215</v>
      </c>
      <c r="B4854">
        <v>1</v>
      </c>
      <c r="C4854">
        <v>4330.45</v>
      </c>
      <c r="F4854" s="16"/>
      <c r="G4854" s="10"/>
    </row>
    <row r="4855" spans="1:7" x14ac:dyDescent="0.45">
      <c r="A4855" s="16">
        <v>8216</v>
      </c>
      <c r="B4855">
        <v>1</v>
      </c>
      <c r="C4855">
        <v>944.01</v>
      </c>
      <c r="F4855" s="16"/>
      <c r="G4855" s="10"/>
    </row>
    <row r="4856" spans="1:7" x14ac:dyDescent="0.45">
      <c r="A4856" s="16">
        <v>8218</v>
      </c>
      <c r="B4856">
        <v>2</v>
      </c>
      <c r="C4856">
        <v>14838.59</v>
      </c>
      <c r="F4856" s="16"/>
      <c r="G4856" s="10"/>
    </row>
    <row r="4857" spans="1:7" x14ac:dyDescent="0.45">
      <c r="A4857" s="16">
        <v>8219</v>
      </c>
      <c r="B4857">
        <v>1</v>
      </c>
      <c r="C4857">
        <v>12477.3</v>
      </c>
      <c r="F4857" s="16"/>
      <c r="G4857" s="10"/>
    </row>
    <row r="4858" spans="1:7" x14ac:dyDescent="0.45">
      <c r="A4858" s="16">
        <v>8221</v>
      </c>
      <c r="B4858">
        <v>1</v>
      </c>
      <c r="C4858">
        <v>3439.5</v>
      </c>
      <c r="F4858" s="16"/>
      <c r="G4858" s="10"/>
    </row>
    <row r="4859" spans="1:7" x14ac:dyDescent="0.45">
      <c r="A4859" s="16">
        <v>8224</v>
      </c>
      <c r="B4859">
        <v>1</v>
      </c>
      <c r="C4859">
        <v>2650.41</v>
      </c>
      <c r="F4859" s="16"/>
      <c r="G4859" s="10"/>
    </row>
    <row r="4860" spans="1:7" x14ac:dyDescent="0.45">
      <c r="A4860" s="16">
        <v>8225</v>
      </c>
      <c r="B4860">
        <v>1</v>
      </c>
      <c r="C4860">
        <v>10334</v>
      </c>
      <c r="F4860" s="16"/>
      <c r="G4860" s="10"/>
    </row>
    <row r="4861" spans="1:7" x14ac:dyDescent="0.45">
      <c r="A4861" s="16">
        <v>8226</v>
      </c>
      <c r="B4861">
        <v>5</v>
      </c>
      <c r="C4861">
        <v>31175.3</v>
      </c>
      <c r="F4861" s="16"/>
      <c r="G4861" s="10"/>
    </row>
    <row r="4862" spans="1:7" x14ac:dyDescent="0.45">
      <c r="A4862" s="16">
        <v>8227</v>
      </c>
      <c r="B4862">
        <v>1</v>
      </c>
      <c r="C4862">
        <v>1257.2</v>
      </c>
      <c r="F4862" s="16"/>
      <c r="G4862" s="10"/>
    </row>
    <row r="4863" spans="1:7" x14ac:dyDescent="0.45">
      <c r="A4863" s="16">
        <v>8229</v>
      </c>
      <c r="B4863">
        <v>1</v>
      </c>
      <c r="C4863">
        <v>1214.22</v>
      </c>
      <c r="F4863" s="16"/>
      <c r="G4863" s="10"/>
    </row>
    <row r="4864" spans="1:7" x14ac:dyDescent="0.45">
      <c r="A4864" s="16">
        <v>8230</v>
      </c>
      <c r="B4864">
        <v>1</v>
      </c>
      <c r="C4864">
        <v>22754.75</v>
      </c>
      <c r="F4864" s="16"/>
      <c r="G4864" s="10"/>
    </row>
    <row r="4865" spans="1:7" x14ac:dyDescent="0.45">
      <c r="A4865" s="16">
        <v>8232</v>
      </c>
      <c r="B4865">
        <v>3</v>
      </c>
      <c r="C4865">
        <v>24889.05</v>
      </c>
      <c r="F4865" s="16"/>
      <c r="G4865" s="10"/>
    </row>
    <row r="4866" spans="1:7" x14ac:dyDescent="0.45">
      <c r="A4866" s="16">
        <v>8233</v>
      </c>
      <c r="B4866">
        <v>1</v>
      </c>
      <c r="C4866">
        <v>564.09</v>
      </c>
      <c r="F4866" s="16"/>
      <c r="G4866" s="10"/>
    </row>
    <row r="4867" spans="1:7" x14ac:dyDescent="0.45">
      <c r="A4867" s="16">
        <v>8234</v>
      </c>
      <c r="B4867">
        <v>1</v>
      </c>
      <c r="C4867">
        <v>2212.8000000000002</v>
      </c>
      <c r="F4867" s="16"/>
      <c r="G4867" s="10"/>
    </row>
    <row r="4868" spans="1:7" x14ac:dyDescent="0.45">
      <c r="A4868" s="16">
        <v>8235</v>
      </c>
      <c r="B4868">
        <v>2</v>
      </c>
      <c r="C4868">
        <v>20326.560000000001</v>
      </c>
      <c r="F4868" s="16"/>
      <c r="G4868" s="10"/>
    </row>
    <row r="4869" spans="1:7" x14ac:dyDescent="0.45">
      <c r="A4869" s="16">
        <v>8236</v>
      </c>
      <c r="B4869">
        <v>3</v>
      </c>
      <c r="C4869">
        <v>36918.629999999997</v>
      </c>
      <c r="F4869" s="16"/>
      <c r="G4869" s="10"/>
    </row>
    <row r="4870" spans="1:7" x14ac:dyDescent="0.45">
      <c r="A4870" s="16">
        <v>8237</v>
      </c>
      <c r="B4870">
        <v>1</v>
      </c>
      <c r="C4870">
        <v>2518.35</v>
      </c>
      <c r="F4870" s="16"/>
      <c r="G4870" s="10"/>
    </row>
    <row r="4871" spans="1:7" x14ac:dyDescent="0.45">
      <c r="A4871" s="16">
        <v>8238</v>
      </c>
      <c r="B4871">
        <v>1</v>
      </c>
      <c r="C4871">
        <v>14692</v>
      </c>
      <c r="F4871" s="16"/>
      <c r="G4871" s="10"/>
    </row>
    <row r="4872" spans="1:7" x14ac:dyDescent="0.45">
      <c r="A4872" s="16">
        <v>8239</v>
      </c>
      <c r="B4872">
        <v>2</v>
      </c>
      <c r="C4872">
        <v>5944.93</v>
      </c>
      <c r="F4872" s="16"/>
      <c r="G4872" s="10"/>
    </row>
    <row r="4873" spans="1:7" x14ac:dyDescent="0.45">
      <c r="A4873" s="16">
        <v>8240</v>
      </c>
      <c r="B4873">
        <v>3</v>
      </c>
      <c r="C4873">
        <v>22886.42</v>
      </c>
      <c r="F4873" s="16"/>
      <c r="G4873" s="10"/>
    </row>
    <row r="4874" spans="1:7" x14ac:dyDescent="0.45">
      <c r="A4874" s="16">
        <v>8241</v>
      </c>
      <c r="B4874">
        <v>2</v>
      </c>
      <c r="C4874">
        <v>5761.17</v>
      </c>
      <c r="F4874" s="16"/>
      <c r="G4874" s="10"/>
    </row>
    <row r="4875" spans="1:7" x14ac:dyDescent="0.45">
      <c r="A4875" s="16">
        <v>8242</v>
      </c>
      <c r="B4875">
        <v>1</v>
      </c>
      <c r="C4875">
        <v>4659.33</v>
      </c>
      <c r="F4875" s="16"/>
      <c r="G4875" s="10"/>
    </row>
    <row r="4876" spans="1:7" x14ac:dyDescent="0.45">
      <c r="A4876" s="16">
        <v>8243</v>
      </c>
      <c r="B4876">
        <v>1</v>
      </c>
      <c r="C4876">
        <v>1426.8</v>
      </c>
      <c r="F4876" s="16"/>
      <c r="G4876" s="10"/>
    </row>
    <row r="4877" spans="1:7" x14ac:dyDescent="0.45">
      <c r="A4877" s="16">
        <v>8244</v>
      </c>
      <c r="B4877">
        <v>2</v>
      </c>
      <c r="C4877">
        <v>21559.47</v>
      </c>
      <c r="F4877" s="16"/>
      <c r="G4877" s="10"/>
    </row>
    <row r="4878" spans="1:7" x14ac:dyDescent="0.45">
      <c r="A4878" s="16">
        <v>8245</v>
      </c>
      <c r="B4878">
        <v>1</v>
      </c>
      <c r="C4878">
        <v>772.41</v>
      </c>
      <c r="F4878" s="16"/>
      <c r="G4878" s="10"/>
    </row>
    <row r="4879" spans="1:7" x14ac:dyDescent="0.45">
      <c r="A4879" s="16">
        <v>8246</v>
      </c>
      <c r="B4879">
        <v>2</v>
      </c>
      <c r="C4879">
        <v>30819.25</v>
      </c>
      <c r="F4879" s="16"/>
      <c r="G4879" s="10"/>
    </row>
    <row r="4880" spans="1:7" x14ac:dyDescent="0.45">
      <c r="A4880" s="16">
        <v>8248</v>
      </c>
      <c r="B4880">
        <v>1</v>
      </c>
      <c r="C4880">
        <v>13132.72</v>
      </c>
      <c r="F4880" s="16"/>
      <c r="G4880" s="10"/>
    </row>
    <row r="4881" spans="1:7" x14ac:dyDescent="0.45">
      <c r="A4881" s="16">
        <v>8249</v>
      </c>
      <c r="B4881">
        <v>1</v>
      </c>
      <c r="C4881">
        <v>10263.030000000001</v>
      </c>
      <c r="F4881" s="16"/>
      <c r="G4881" s="10"/>
    </row>
    <row r="4882" spans="1:7" x14ac:dyDescent="0.45">
      <c r="A4882" s="16">
        <v>8251</v>
      </c>
      <c r="B4882">
        <v>1</v>
      </c>
      <c r="C4882">
        <v>18875.400000000001</v>
      </c>
      <c r="F4882" s="16"/>
      <c r="G4882" s="10"/>
    </row>
    <row r="4883" spans="1:7" x14ac:dyDescent="0.45">
      <c r="A4883" s="16">
        <v>8252</v>
      </c>
      <c r="B4883">
        <v>1</v>
      </c>
      <c r="C4883">
        <v>14657.64</v>
      </c>
      <c r="F4883" s="16"/>
      <c r="G4883" s="10"/>
    </row>
    <row r="4884" spans="1:7" x14ac:dyDescent="0.45">
      <c r="A4884" s="16">
        <v>8253</v>
      </c>
      <c r="B4884">
        <v>1</v>
      </c>
      <c r="C4884">
        <v>7710.2</v>
      </c>
      <c r="F4884" s="16"/>
      <c r="G4884" s="10"/>
    </row>
    <row r="4885" spans="1:7" x14ac:dyDescent="0.45">
      <c r="A4885" s="16">
        <v>8254</v>
      </c>
      <c r="B4885">
        <v>2</v>
      </c>
      <c r="C4885">
        <v>17611.95</v>
      </c>
      <c r="F4885" s="16"/>
      <c r="G4885" s="10"/>
    </row>
    <row r="4886" spans="1:7" x14ac:dyDescent="0.45">
      <c r="A4886" s="16">
        <v>8255</v>
      </c>
      <c r="B4886">
        <v>1</v>
      </c>
      <c r="C4886">
        <v>1616.48</v>
      </c>
      <c r="F4886" s="16"/>
      <c r="G4886" s="10"/>
    </row>
    <row r="4887" spans="1:7" x14ac:dyDescent="0.45">
      <c r="A4887" s="16">
        <v>8256</v>
      </c>
      <c r="B4887">
        <v>1</v>
      </c>
      <c r="C4887">
        <v>10616.1</v>
      </c>
      <c r="F4887" s="16"/>
      <c r="G4887" s="10"/>
    </row>
    <row r="4888" spans="1:7" x14ac:dyDescent="0.45">
      <c r="A4888" s="16">
        <v>8257</v>
      </c>
      <c r="B4888">
        <v>2</v>
      </c>
      <c r="C4888">
        <v>5983.53</v>
      </c>
      <c r="F4888" s="16"/>
      <c r="G4888" s="10"/>
    </row>
    <row r="4889" spans="1:7" x14ac:dyDescent="0.45">
      <c r="A4889" s="16">
        <v>8258</v>
      </c>
      <c r="B4889">
        <v>1</v>
      </c>
      <c r="C4889">
        <v>4279.91</v>
      </c>
      <c r="F4889" s="16"/>
      <c r="G4889" s="10"/>
    </row>
    <row r="4890" spans="1:7" x14ac:dyDescent="0.45">
      <c r="A4890" s="16">
        <v>8259</v>
      </c>
      <c r="B4890">
        <v>1</v>
      </c>
      <c r="C4890">
        <v>1685.18</v>
      </c>
      <c r="F4890" s="16"/>
      <c r="G4890" s="10"/>
    </row>
    <row r="4891" spans="1:7" x14ac:dyDescent="0.45">
      <c r="A4891" s="16">
        <v>8260</v>
      </c>
      <c r="B4891">
        <v>2</v>
      </c>
      <c r="C4891">
        <v>32254.25</v>
      </c>
      <c r="F4891" s="16"/>
      <c r="G4891" s="10"/>
    </row>
    <row r="4892" spans="1:7" x14ac:dyDescent="0.45">
      <c r="A4892" s="16">
        <v>8262</v>
      </c>
      <c r="B4892">
        <v>3</v>
      </c>
      <c r="C4892">
        <v>27192.49</v>
      </c>
      <c r="F4892" s="16"/>
      <c r="G4892" s="10"/>
    </row>
    <row r="4893" spans="1:7" x14ac:dyDescent="0.45">
      <c r="A4893" s="16">
        <v>8263</v>
      </c>
      <c r="B4893">
        <v>2</v>
      </c>
      <c r="C4893">
        <v>6249.9</v>
      </c>
      <c r="F4893" s="16"/>
      <c r="G4893" s="10"/>
    </row>
    <row r="4894" spans="1:7" x14ac:dyDescent="0.45">
      <c r="A4894" s="16">
        <v>8264</v>
      </c>
      <c r="B4894">
        <v>2</v>
      </c>
      <c r="C4894">
        <v>10399.959999999999</v>
      </c>
      <c r="F4894" s="16"/>
      <c r="G4894" s="10"/>
    </row>
    <row r="4895" spans="1:7" x14ac:dyDescent="0.45">
      <c r="A4895" s="16">
        <v>8265</v>
      </c>
      <c r="B4895">
        <v>2</v>
      </c>
      <c r="C4895">
        <v>7741.84</v>
      </c>
      <c r="F4895" s="16"/>
      <c r="G4895" s="10"/>
    </row>
    <row r="4896" spans="1:7" x14ac:dyDescent="0.45">
      <c r="A4896" s="16">
        <v>8266</v>
      </c>
      <c r="B4896">
        <v>3</v>
      </c>
      <c r="C4896">
        <v>16313.26</v>
      </c>
      <c r="F4896" s="16"/>
      <c r="G4896" s="10"/>
    </row>
    <row r="4897" spans="1:7" x14ac:dyDescent="0.45">
      <c r="A4897" s="16">
        <v>8269</v>
      </c>
      <c r="B4897">
        <v>2</v>
      </c>
      <c r="C4897">
        <v>8988</v>
      </c>
      <c r="F4897" s="16"/>
      <c r="G4897" s="10"/>
    </row>
    <row r="4898" spans="1:7" x14ac:dyDescent="0.45">
      <c r="A4898" s="16">
        <v>8270</v>
      </c>
      <c r="B4898">
        <v>1</v>
      </c>
      <c r="C4898">
        <v>2295.2800000000002</v>
      </c>
      <c r="F4898" s="16"/>
      <c r="G4898" s="10"/>
    </row>
    <row r="4899" spans="1:7" x14ac:dyDescent="0.45">
      <c r="A4899" s="16">
        <v>8271</v>
      </c>
      <c r="B4899">
        <v>1</v>
      </c>
      <c r="C4899">
        <v>23897.25</v>
      </c>
      <c r="F4899" s="16"/>
      <c r="G4899" s="10"/>
    </row>
    <row r="4900" spans="1:7" x14ac:dyDescent="0.45">
      <c r="A4900" s="16">
        <v>8272</v>
      </c>
      <c r="B4900">
        <v>1</v>
      </c>
      <c r="C4900">
        <v>7203.8</v>
      </c>
      <c r="F4900" s="16"/>
      <c r="G4900" s="10"/>
    </row>
    <row r="4901" spans="1:7" x14ac:dyDescent="0.45">
      <c r="A4901" s="16">
        <v>8273</v>
      </c>
      <c r="B4901">
        <v>1</v>
      </c>
      <c r="C4901">
        <v>2099.1</v>
      </c>
      <c r="F4901" s="16"/>
      <c r="G4901" s="10"/>
    </row>
    <row r="4902" spans="1:7" x14ac:dyDescent="0.45">
      <c r="A4902" s="16">
        <v>8274</v>
      </c>
      <c r="B4902">
        <v>1</v>
      </c>
      <c r="C4902">
        <v>6000.5</v>
      </c>
      <c r="F4902" s="16"/>
      <c r="G4902" s="10"/>
    </row>
    <row r="4903" spans="1:7" x14ac:dyDescent="0.45">
      <c r="A4903" s="16">
        <v>8279</v>
      </c>
      <c r="B4903">
        <v>1</v>
      </c>
      <c r="C4903">
        <v>2676.86</v>
      </c>
      <c r="F4903" s="16"/>
      <c r="G4903" s="10"/>
    </row>
    <row r="4904" spans="1:7" x14ac:dyDescent="0.45">
      <c r="A4904" s="16">
        <v>8280</v>
      </c>
      <c r="B4904">
        <v>3</v>
      </c>
      <c r="C4904">
        <v>19628.39</v>
      </c>
      <c r="F4904" s="16"/>
      <c r="G4904" s="10"/>
    </row>
    <row r="4905" spans="1:7" x14ac:dyDescent="0.45">
      <c r="A4905" s="16">
        <v>8281</v>
      </c>
      <c r="B4905">
        <v>1</v>
      </c>
      <c r="C4905">
        <v>5666.58</v>
      </c>
      <c r="F4905" s="16"/>
      <c r="G4905" s="10"/>
    </row>
    <row r="4906" spans="1:7" x14ac:dyDescent="0.45">
      <c r="A4906" s="16">
        <v>8282</v>
      </c>
      <c r="B4906">
        <v>3</v>
      </c>
      <c r="C4906">
        <v>43445.86</v>
      </c>
      <c r="F4906" s="16"/>
      <c r="G4906" s="10"/>
    </row>
    <row r="4907" spans="1:7" x14ac:dyDescent="0.45">
      <c r="A4907" s="16">
        <v>8283</v>
      </c>
      <c r="B4907">
        <v>1</v>
      </c>
      <c r="C4907">
        <v>1267.8599999999999</v>
      </c>
      <c r="F4907" s="16"/>
      <c r="G4907" s="10"/>
    </row>
    <row r="4908" spans="1:7" x14ac:dyDescent="0.45">
      <c r="A4908" s="16">
        <v>8285</v>
      </c>
      <c r="B4908">
        <v>1</v>
      </c>
      <c r="C4908">
        <v>23416.65</v>
      </c>
      <c r="F4908" s="16"/>
      <c r="G4908" s="10"/>
    </row>
    <row r="4909" spans="1:7" x14ac:dyDescent="0.45">
      <c r="A4909" s="16">
        <v>8287</v>
      </c>
      <c r="B4909">
        <v>2</v>
      </c>
      <c r="C4909">
        <v>10999.55</v>
      </c>
      <c r="F4909" s="16"/>
      <c r="G4909" s="10"/>
    </row>
    <row r="4910" spans="1:7" x14ac:dyDescent="0.45">
      <c r="A4910" s="16">
        <v>8288</v>
      </c>
      <c r="B4910">
        <v>2</v>
      </c>
      <c r="C4910">
        <v>17573.13</v>
      </c>
      <c r="F4910" s="16"/>
      <c r="G4910" s="10"/>
    </row>
    <row r="4911" spans="1:7" x14ac:dyDescent="0.45">
      <c r="A4911" s="16">
        <v>8291</v>
      </c>
      <c r="B4911">
        <v>3</v>
      </c>
      <c r="C4911">
        <v>51752.25</v>
      </c>
      <c r="F4911" s="16"/>
      <c r="G4911" s="10"/>
    </row>
    <row r="4912" spans="1:7" x14ac:dyDescent="0.45">
      <c r="A4912" s="16">
        <v>8292</v>
      </c>
      <c r="B4912">
        <v>1</v>
      </c>
      <c r="C4912">
        <v>15017.15</v>
      </c>
      <c r="F4912" s="16"/>
      <c r="G4912" s="10"/>
    </row>
    <row r="4913" spans="1:7" x14ac:dyDescent="0.45">
      <c r="A4913" s="16">
        <v>8294</v>
      </c>
      <c r="B4913">
        <v>2</v>
      </c>
      <c r="C4913">
        <v>17951.759999999998</v>
      </c>
      <c r="F4913" s="16"/>
      <c r="G4913" s="10"/>
    </row>
    <row r="4914" spans="1:7" x14ac:dyDescent="0.45">
      <c r="A4914" s="16">
        <v>8295</v>
      </c>
      <c r="B4914">
        <v>2</v>
      </c>
      <c r="C4914">
        <v>15194.7</v>
      </c>
      <c r="F4914" s="16"/>
      <c r="G4914" s="10"/>
    </row>
    <row r="4915" spans="1:7" x14ac:dyDescent="0.45">
      <c r="A4915" s="16">
        <v>8296</v>
      </c>
      <c r="B4915">
        <v>1</v>
      </c>
      <c r="C4915">
        <v>6415.95</v>
      </c>
      <c r="F4915" s="16"/>
      <c r="G4915" s="10"/>
    </row>
    <row r="4916" spans="1:7" x14ac:dyDescent="0.45">
      <c r="A4916" s="16">
        <v>8297</v>
      </c>
      <c r="B4916">
        <v>2</v>
      </c>
      <c r="C4916">
        <v>22073.32</v>
      </c>
      <c r="F4916" s="16"/>
      <c r="G4916" s="10"/>
    </row>
    <row r="4917" spans="1:7" x14ac:dyDescent="0.45">
      <c r="A4917" s="16">
        <v>8299</v>
      </c>
      <c r="B4917">
        <v>2</v>
      </c>
      <c r="C4917">
        <v>36069.120000000003</v>
      </c>
      <c r="F4917" s="16"/>
      <c r="G4917" s="10"/>
    </row>
    <row r="4918" spans="1:7" x14ac:dyDescent="0.45">
      <c r="A4918" s="16">
        <v>8304</v>
      </c>
      <c r="B4918">
        <v>1</v>
      </c>
      <c r="C4918">
        <v>11332.5</v>
      </c>
      <c r="F4918" s="16"/>
      <c r="G4918" s="10"/>
    </row>
    <row r="4919" spans="1:7" x14ac:dyDescent="0.45">
      <c r="A4919" s="16">
        <v>8308</v>
      </c>
      <c r="B4919">
        <v>1</v>
      </c>
      <c r="C4919">
        <v>528.03</v>
      </c>
      <c r="F4919" s="16"/>
      <c r="G4919" s="10"/>
    </row>
    <row r="4920" spans="1:7" x14ac:dyDescent="0.45">
      <c r="A4920" s="16">
        <v>8309</v>
      </c>
      <c r="B4920">
        <v>1</v>
      </c>
      <c r="C4920">
        <v>1259.48</v>
      </c>
      <c r="F4920" s="16"/>
      <c r="G4920" s="10"/>
    </row>
    <row r="4921" spans="1:7" x14ac:dyDescent="0.45">
      <c r="A4921" s="16">
        <v>8310</v>
      </c>
      <c r="B4921">
        <v>1</v>
      </c>
      <c r="C4921">
        <v>4023.6</v>
      </c>
      <c r="F4921" s="16"/>
      <c r="G4921" s="10"/>
    </row>
    <row r="4922" spans="1:7" x14ac:dyDescent="0.45">
      <c r="A4922" s="16">
        <v>8311</v>
      </c>
      <c r="B4922">
        <v>3</v>
      </c>
      <c r="C4922">
        <v>48092.44</v>
      </c>
      <c r="F4922" s="16"/>
      <c r="G4922" s="10"/>
    </row>
    <row r="4923" spans="1:7" x14ac:dyDescent="0.45">
      <c r="A4923" s="16">
        <v>8312</v>
      </c>
      <c r="B4923">
        <v>2</v>
      </c>
      <c r="C4923">
        <v>18703.3</v>
      </c>
      <c r="F4923" s="16"/>
      <c r="G4923" s="10"/>
    </row>
    <row r="4924" spans="1:7" x14ac:dyDescent="0.45">
      <c r="A4924" s="16">
        <v>8313</v>
      </c>
      <c r="B4924">
        <v>2</v>
      </c>
      <c r="C4924">
        <v>18594.21</v>
      </c>
      <c r="F4924" s="16"/>
      <c r="G4924" s="10"/>
    </row>
    <row r="4925" spans="1:7" x14ac:dyDescent="0.45">
      <c r="A4925" s="16">
        <v>8314</v>
      </c>
      <c r="B4925">
        <v>3</v>
      </c>
      <c r="C4925">
        <v>19662.669999999998</v>
      </c>
      <c r="F4925" s="16"/>
      <c r="G4925" s="10"/>
    </row>
    <row r="4926" spans="1:7" x14ac:dyDescent="0.45">
      <c r="A4926" s="16">
        <v>8318</v>
      </c>
      <c r="B4926">
        <v>1</v>
      </c>
      <c r="C4926">
        <v>12848.95</v>
      </c>
      <c r="F4926" s="16"/>
      <c r="G4926" s="10"/>
    </row>
    <row r="4927" spans="1:7" x14ac:dyDescent="0.45">
      <c r="A4927" s="16">
        <v>8320</v>
      </c>
      <c r="B4927">
        <v>2</v>
      </c>
      <c r="C4927">
        <v>9874.0400000000009</v>
      </c>
      <c r="F4927" s="16"/>
      <c r="G4927" s="10"/>
    </row>
    <row r="4928" spans="1:7" x14ac:dyDescent="0.45">
      <c r="A4928" s="16">
        <v>8321</v>
      </c>
      <c r="B4928">
        <v>1</v>
      </c>
      <c r="C4928">
        <v>11521.92</v>
      </c>
      <c r="F4928" s="16"/>
      <c r="G4928" s="10"/>
    </row>
    <row r="4929" spans="1:7" x14ac:dyDescent="0.45">
      <c r="A4929" s="16">
        <v>8322</v>
      </c>
      <c r="B4929">
        <v>1</v>
      </c>
      <c r="C4929">
        <v>5717.44</v>
      </c>
      <c r="F4929" s="16"/>
      <c r="G4929" s="10"/>
    </row>
    <row r="4930" spans="1:7" x14ac:dyDescent="0.45">
      <c r="A4930" s="16">
        <v>8323</v>
      </c>
      <c r="B4930">
        <v>1</v>
      </c>
      <c r="C4930">
        <v>20705.2</v>
      </c>
      <c r="F4930" s="16"/>
      <c r="G4930" s="10"/>
    </row>
    <row r="4931" spans="1:7" x14ac:dyDescent="0.45">
      <c r="A4931" s="16">
        <v>8325</v>
      </c>
      <c r="B4931">
        <v>2</v>
      </c>
      <c r="C4931">
        <v>4448.75</v>
      </c>
      <c r="F4931" s="16"/>
      <c r="G4931" s="10"/>
    </row>
    <row r="4932" spans="1:7" x14ac:dyDescent="0.45">
      <c r="A4932" s="16">
        <v>8326</v>
      </c>
      <c r="B4932">
        <v>1</v>
      </c>
      <c r="C4932">
        <v>7158.12</v>
      </c>
      <c r="F4932" s="16"/>
      <c r="G4932" s="10"/>
    </row>
    <row r="4933" spans="1:7" x14ac:dyDescent="0.45">
      <c r="A4933" s="16">
        <v>8327</v>
      </c>
      <c r="B4933">
        <v>1</v>
      </c>
      <c r="C4933">
        <v>4488.3</v>
      </c>
      <c r="F4933" s="16"/>
      <c r="G4933" s="10"/>
    </row>
    <row r="4934" spans="1:7" x14ac:dyDescent="0.45">
      <c r="A4934" s="16">
        <v>8328</v>
      </c>
      <c r="B4934">
        <v>1</v>
      </c>
      <c r="C4934">
        <v>12405.03</v>
      </c>
      <c r="F4934" s="16"/>
      <c r="G4934" s="10"/>
    </row>
    <row r="4935" spans="1:7" x14ac:dyDescent="0.45">
      <c r="A4935" s="16">
        <v>8329</v>
      </c>
      <c r="B4935">
        <v>3</v>
      </c>
      <c r="C4935">
        <v>29721.72</v>
      </c>
      <c r="F4935" s="16"/>
      <c r="G4935" s="10"/>
    </row>
    <row r="4936" spans="1:7" x14ac:dyDescent="0.45">
      <c r="A4936" s="16">
        <v>8330</v>
      </c>
      <c r="B4936">
        <v>1</v>
      </c>
      <c r="C4936">
        <v>9990.39</v>
      </c>
      <c r="F4936" s="16"/>
      <c r="G4936" s="10"/>
    </row>
    <row r="4937" spans="1:7" x14ac:dyDescent="0.45">
      <c r="A4937" s="16">
        <v>8331</v>
      </c>
      <c r="B4937">
        <v>2</v>
      </c>
      <c r="C4937">
        <v>14774.74</v>
      </c>
      <c r="F4937" s="16"/>
      <c r="G4937" s="10"/>
    </row>
    <row r="4938" spans="1:7" x14ac:dyDescent="0.45">
      <c r="A4938" s="16">
        <v>8332</v>
      </c>
      <c r="B4938">
        <v>1</v>
      </c>
      <c r="C4938">
        <v>14097.2</v>
      </c>
      <c r="F4938" s="16"/>
      <c r="G4938" s="10"/>
    </row>
    <row r="4939" spans="1:7" x14ac:dyDescent="0.45">
      <c r="A4939" s="16">
        <v>8334</v>
      </c>
      <c r="B4939">
        <v>1</v>
      </c>
      <c r="C4939">
        <v>1821.28</v>
      </c>
      <c r="F4939" s="16"/>
      <c r="G4939" s="10"/>
    </row>
    <row r="4940" spans="1:7" x14ac:dyDescent="0.45">
      <c r="A4940" s="16">
        <v>8338</v>
      </c>
      <c r="B4940">
        <v>2</v>
      </c>
      <c r="C4940">
        <v>6954.17</v>
      </c>
      <c r="F4940" s="16"/>
      <c r="G4940" s="10"/>
    </row>
    <row r="4941" spans="1:7" x14ac:dyDescent="0.45">
      <c r="A4941" s="16">
        <v>8339</v>
      </c>
      <c r="B4941">
        <v>2</v>
      </c>
      <c r="C4941">
        <v>17326.53</v>
      </c>
      <c r="F4941" s="16"/>
      <c r="G4941" s="10"/>
    </row>
    <row r="4942" spans="1:7" x14ac:dyDescent="0.45">
      <c r="A4942" s="16">
        <v>8340</v>
      </c>
      <c r="B4942">
        <v>2</v>
      </c>
      <c r="C4942">
        <v>12493.16</v>
      </c>
      <c r="F4942" s="16"/>
      <c r="G4942" s="10"/>
    </row>
    <row r="4943" spans="1:7" x14ac:dyDescent="0.45">
      <c r="A4943" s="16">
        <v>8342</v>
      </c>
      <c r="B4943">
        <v>1</v>
      </c>
      <c r="C4943">
        <v>570.36</v>
      </c>
      <c r="F4943" s="16"/>
      <c r="G4943" s="10"/>
    </row>
    <row r="4944" spans="1:7" x14ac:dyDescent="0.45">
      <c r="A4944" s="16">
        <v>8343</v>
      </c>
      <c r="B4944">
        <v>1</v>
      </c>
      <c r="C4944">
        <v>14239.85</v>
      </c>
      <c r="F4944" s="16"/>
      <c r="G4944" s="10"/>
    </row>
    <row r="4945" spans="1:7" x14ac:dyDescent="0.45">
      <c r="A4945" s="16">
        <v>8345</v>
      </c>
      <c r="B4945">
        <v>4</v>
      </c>
      <c r="C4945">
        <v>34522.300000000003</v>
      </c>
      <c r="F4945" s="16"/>
      <c r="G4945" s="10"/>
    </row>
    <row r="4946" spans="1:7" x14ac:dyDescent="0.45">
      <c r="A4946" s="16">
        <v>8347</v>
      </c>
      <c r="B4946">
        <v>3</v>
      </c>
      <c r="C4946">
        <v>18010.98</v>
      </c>
      <c r="F4946" s="16"/>
      <c r="G4946" s="10"/>
    </row>
    <row r="4947" spans="1:7" x14ac:dyDescent="0.45">
      <c r="A4947" s="16">
        <v>8349</v>
      </c>
      <c r="B4947">
        <v>1</v>
      </c>
      <c r="C4947">
        <v>11759.88</v>
      </c>
      <c r="F4947" s="16"/>
      <c r="G4947" s="10"/>
    </row>
    <row r="4948" spans="1:7" x14ac:dyDescent="0.45">
      <c r="A4948" s="16">
        <v>8350</v>
      </c>
      <c r="B4948">
        <v>1</v>
      </c>
      <c r="C4948">
        <v>10405.26</v>
      </c>
      <c r="F4948" s="16"/>
      <c r="G4948" s="10"/>
    </row>
    <row r="4949" spans="1:7" x14ac:dyDescent="0.45">
      <c r="A4949" s="16">
        <v>8351</v>
      </c>
      <c r="B4949">
        <v>2</v>
      </c>
      <c r="C4949">
        <v>9982.6200000000008</v>
      </c>
      <c r="F4949" s="16"/>
      <c r="G4949" s="10"/>
    </row>
    <row r="4950" spans="1:7" x14ac:dyDescent="0.45">
      <c r="A4950" s="16">
        <v>8352</v>
      </c>
      <c r="B4950">
        <v>2</v>
      </c>
      <c r="C4950">
        <v>16318.14</v>
      </c>
      <c r="F4950" s="16"/>
      <c r="G4950" s="10"/>
    </row>
    <row r="4951" spans="1:7" x14ac:dyDescent="0.45">
      <c r="A4951" s="16">
        <v>8353</v>
      </c>
      <c r="B4951">
        <v>1</v>
      </c>
      <c r="C4951">
        <v>2189.42</v>
      </c>
      <c r="F4951" s="16"/>
      <c r="G4951" s="10"/>
    </row>
    <row r="4952" spans="1:7" x14ac:dyDescent="0.45">
      <c r="A4952" s="16">
        <v>8354</v>
      </c>
      <c r="B4952">
        <v>1</v>
      </c>
      <c r="C4952">
        <v>473</v>
      </c>
      <c r="F4952" s="16"/>
      <c r="G4952" s="10"/>
    </row>
    <row r="4953" spans="1:7" x14ac:dyDescent="0.45">
      <c r="A4953" s="16">
        <v>8355</v>
      </c>
      <c r="B4953">
        <v>1</v>
      </c>
      <c r="C4953">
        <v>10955.91</v>
      </c>
      <c r="F4953" s="16"/>
      <c r="G4953" s="10"/>
    </row>
    <row r="4954" spans="1:7" x14ac:dyDescent="0.45">
      <c r="A4954" s="16">
        <v>8357</v>
      </c>
      <c r="B4954">
        <v>2</v>
      </c>
      <c r="C4954">
        <v>11315.48</v>
      </c>
      <c r="F4954" s="16"/>
      <c r="G4954" s="10"/>
    </row>
    <row r="4955" spans="1:7" x14ac:dyDescent="0.45">
      <c r="A4955" s="16">
        <v>8358</v>
      </c>
      <c r="B4955">
        <v>2</v>
      </c>
      <c r="C4955">
        <v>20780.849999999999</v>
      </c>
      <c r="F4955" s="16"/>
      <c r="G4955" s="10"/>
    </row>
    <row r="4956" spans="1:7" x14ac:dyDescent="0.45">
      <c r="A4956" s="16">
        <v>8361</v>
      </c>
      <c r="B4956">
        <v>1</v>
      </c>
      <c r="C4956">
        <v>11669.75</v>
      </c>
      <c r="F4956" s="16"/>
      <c r="G4956" s="10"/>
    </row>
    <row r="4957" spans="1:7" x14ac:dyDescent="0.45">
      <c r="A4957" s="16">
        <v>8362</v>
      </c>
      <c r="B4957">
        <v>1</v>
      </c>
      <c r="C4957">
        <v>5458.41</v>
      </c>
      <c r="F4957" s="16"/>
      <c r="G4957" s="10"/>
    </row>
    <row r="4958" spans="1:7" x14ac:dyDescent="0.45">
      <c r="A4958" s="16">
        <v>8364</v>
      </c>
      <c r="B4958">
        <v>1</v>
      </c>
      <c r="C4958">
        <v>9150.6</v>
      </c>
      <c r="F4958" s="16"/>
      <c r="G4958" s="10"/>
    </row>
    <row r="4959" spans="1:7" x14ac:dyDescent="0.45">
      <c r="A4959" s="16">
        <v>8365</v>
      </c>
      <c r="B4959">
        <v>1</v>
      </c>
      <c r="C4959">
        <v>1811.7</v>
      </c>
      <c r="F4959" s="16"/>
      <c r="G4959" s="10"/>
    </row>
    <row r="4960" spans="1:7" x14ac:dyDescent="0.45">
      <c r="A4960" s="16">
        <v>8366</v>
      </c>
      <c r="B4960">
        <v>1</v>
      </c>
      <c r="C4960">
        <v>2255.75</v>
      </c>
      <c r="F4960" s="16"/>
      <c r="G4960" s="10"/>
    </row>
    <row r="4961" spans="1:7" x14ac:dyDescent="0.45">
      <c r="A4961" s="16">
        <v>8367</v>
      </c>
      <c r="B4961">
        <v>2</v>
      </c>
      <c r="C4961">
        <v>7530.83</v>
      </c>
      <c r="F4961" s="16"/>
      <c r="G4961" s="10"/>
    </row>
    <row r="4962" spans="1:7" x14ac:dyDescent="0.45">
      <c r="A4962" s="16">
        <v>8368</v>
      </c>
      <c r="B4962">
        <v>4</v>
      </c>
      <c r="C4962">
        <v>53875.74</v>
      </c>
      <c r="F4962" s="16"/>
      <c r="G4962" s="10"/>
    </row>
    <row r="4963" spans="1:7" x14ac:dyDescent="0.45">
      <c r="A4963" s="16">
        <v>8370</v>
      </c>
      <c r="B4963">
        <v>3</v>
      </c>
      <c r="C4963">
        <v>11645.31</v>
      </c>
      <c r="F4963" s="16"/>
      <c r="G4963" s="10"/>
    </row>
    <row r="4964" spans="1:7" x14ac:dyDescent="0.45">
      <c r="A4964" s="16">
        <v>8371</v>
      </c>
      <c r="B4964">
        <v>2</v>
      </c>
      <c r="C4964">
        <v>22304.3</v>
      </c>
      <c r="F4964" s="16"/>
      <c r="G4964" s="10"/>
    </row>
    <row r="4965" spans="1:7" x14ac:dyDescent="0.45">
      <c r="A4965" s="16">
        <v>8372</v>
      </c>
      <c r="B4965">
        <v>2</v>
      </c>
      <c r="C4965">
        <v>15768.26</v>
      </c>
      <c r="F4965" s="16"/>
      <c r="G4965" s="10"/>
    </row>
    <row r="4966" spans="1:7" x14ac:dyDescent="0.45">
      <c r="A4966" s="16">
        <v>8373</v>
      </c>
      <c r="B4966">
        <v>2</v>
      </c>
      <c r="C4966">
        <v>19561.45</v>
      </c>
      <c r="F4966" s="16"/>
      <c r="G4966" s="10"/>
    </row>
    <row r="4967" spans="1:7" x14ac:dyDescent="0.45">
      <c r="A4967" s="16">
        <v>8374</v>
      </c>
      <c r="B4967">
        <v>2</v>
      </c>
      <c r="C4967">
        <v>19466.28</v>
      </c>
      <c r="F4967" s="16"/>
      <c r="G4967" s="10"/>
    </row>
    <row r="4968" spans="1:7" x14ac:dyDescent="0.45">
      <c r="A4968" s="16">
        <v>8376</v>
      </c>
      <c r="B4968">
        <v>1</v>
      </c>
      <c r="C4968">
        <v>9959.84</v>
      </c>
      <c r="F4968" s="16"/>
      <c r="G4968" s="10"/>
    </row>
    <row r="4969" spans="1:7" x14ac:dyDescent="0.45">
      <c r="A4969" s="16">
        <v>8377</v>
      </c>
      <c r="B4969">
        <v>1</v>
      </c>
      <c r="C4969">
        <v>4473.0600000000004</v>
      </c>
      <c r="F4969" s="16"/>
      <c r="G4969" s="10"/>
    </row>
    <row r="4970" spans="1:7" x14ac:dyDescent="0.45">
      <c r="A4970" s="16">
        <v>8378</v>
      </c>
      <c r="B4970">
        <v>5</v>
      </c>
      <c r="C4970">
        <v>14619.75</v>
      </c>
      <c r="F4970" s="16"/>
      <c r="G4970" s="10"/>
    </row>
    <row r="4971" spans="1:7" x14ac:dyDescent="0.45">
      <c r="A4971" s="16">
        <v>8379</v>
      </c>
      <c r="B4971">
        <v>1</v>
      </c>
      <c r="C4971">
        <v>11291.34</v>
      </c>
      <c r="F4971" s="16"/>
      <c r="G4971" s="10"/>
    </row>
    <row r="4972" spans="1:7" x14ac:dyDescent="0.45">
      <c r="A4972" s="16">
        <v>8380</v>
      </c>
      <c r="B4972">
        <v>2</v>
      </c>
      <c r="C4972">
        <v>12999.96</v>
      </c>
      <c r="F4972" s="16"/>
      <c r="G4972" s="10"/>
    </row>
    <row r="4973" spans="1:7" x14ac:dyDescent="0.45">
      <c r="A4973" s="16">
        <v>8381</v>
      </c>
      <c r="B4973">
        <v>1</v>
      </c>
      <c r="C4973">
        <v>4476.3599999999997</v>
      </c>
      <c r="F4973" s="16"/>
      <c r="G4973" s="10"/>
    </row>
    <row r="4974" spans="1:7" x14ac:dyDescent="0.45">
      <c r="A4974" s="16">
        <v>8382</v>
      </c>
      <c r="B4974">
        <v>4</v>
      </c>
      <c r="C4974">
        <v>28655.07</v>
      </c>
      <c r="F4974" s="16"/>
      <c r="G4974" s="10"/>
    </row>
    <row r="4975" spans="1:7" x14ac:dyDescent="0.45">
      <c r="A4975" s="16">
        <v>8383</v>
      </c>
      <c r="B4975">
        <v>1</v>
      </c>
      <c r="C4975">
        <v>11230.5</v>
      </c>
      <c r="F4975" s="16"/>
      <c r="G4975" s="10"/>
    </row>
    <row r="4976" spans="1:7" x14ac:dyDescent="0.45">
      <c r="A4976" s="16">
        <v>8384</v>
      </c>
      <c r="B4976">
        <v>1</v>
      </c>
      <c r="C4976">
        <v>6321.7</v>
      </c>
      <c r="F4976" s="16"/>
      <c r="G4976" s="10"/>
    </row>
    <row r="4977" spans="1:7" x14ac:dyDescent="0.45">
      <c r="A4977" s="16">
        <v>8385</v>
      </c>
      <c r="B4977">
        <v>3</v>
      </c>
      <c r="C4977">
        <v>26509.7</v>
      </c>
      <c r="F4977" s="16"/>
      <c r="G4977" s="10"/>
    </row>
    <row r="4978" spans="1:7" x14ac:dyDescent="0.45">
      <c r="A4978" s="16">
        <v>8388</v>
      </c>
      <c r="B4978">
        <v>1</v>
      </c>
      <c r="C4978">
        <v>6495.66</v>
      </c>
      <c r="F4978" s="16"/>
      <c r="G4978" s="10"/>
    </row>
    <row r="4979" spans="1:7" x14ac:dyDescent="0.45">
      <c r="A4979" s="16">
        <v>8389</v>
      </c>
      <c r="B4979">
        <v>2</v>
      </c>
      <c r="C4979">
        <v>8489.92</v>
      </c>
      <c r="F4979" s="16"/>
      <c r="G4979" s="10"/>
    </row>
    <row r="4980" spans="1:7" x14ac:dyDescent="0.45">
      <c r="A4980" s="16">
        <v>8390</v>
      </c>
      <c r="B4980">
        <v>1</v>
      </c>
      <c r="C4980">
        <v>19588.55</v>
      </c>
      <c r="F4980" s="16"/>
      <c r="G4980" s="10"/>
    </row>
    <row r="4981" spans="1:7" x14ac:dyDescent="0.45">
      <c r="A4981" s="16">
        <v>8391</v>
      </c>
      <c r="B4981">
        <v>1</v>
      </c>
      <c r="C4981">
        <v>3701.75</v>
      </c>
      <c r="F4981" s="16"/>
      <c r="G4981" s="10"/>
    </row>
    <row r="4982" spans="1:7" x14ac:dyDescent="0.45">
      <c r="A4982" s="16">
        <v>8392</v>
      </c>
      <c r="B4982">
        <v>3</v>
      </c>
      <c r="C4982">
        <v>16691.09</v>
      </c>
      <c r="F4982" s="16"/>
      <c r="G4982" s="10"/>
    </row>
    <row r="4983" spans="1:7" x14ac:dyDescent="0.45">
      <c r="A4983" s="16">
        <v>8393</v>
      </c>
      <c r="B4983">
        <v>1</v>
      </c>
      <c r="C4983">
        <v>3271.9</v>
      </c>
      <c r="F4983" s="16"/>
      <c r="G4983" s="10"/>
    </row>
    <row r="4984" spans="1:7" x14ac:dyDescent="0.45">
      <c r="A4984" s="16">
        <v>8394</v>
      </c>
      <c r="B4984">
        <v>4</v>
      </c>
      <c r="C4984">
        <v>28713.69</v>
      </c>
      <c r="F4984" s="16"/>
      <c r="G4984" s="10"/>
    </row>
    <row r="4985" spans="1:7" x14ac:dyDescent="0.45">
      <c r="A4985" s="16">
        <v>8395</v>
      </c>
      <c r="B4985">
        <v>1</v>
      </c>
      <c r="C4985">
        <v>9558.68</v>
      </c>
      <c r="F4985" s="16"/>
      <c r="G4985" s="10"/>
    </row>
    <row r="4986" spans="1:7" x14ac:dyDescent="0.45">
      <c r="A4986" s="16">
        <v>8396</v>
      </c>
      <c r="B4986">
        <v>3</v>
      </c>
      <c r="C4986">
        <v>12073.61</v>
      </c>
      <c r="F4986" s="16"/>
      <c r="G4986" s="10"/>
    </row>
    <row r="4987" spans="1:7" x14ac:dyDescent="0.45">
      <c r="A4987" s="16">
        <v>8397</v>
      </c>
      <c r="B4987">
        <v>2</v>
      </c>
      <c r="C4987">
        <v>11059.52</v>
      </c>
      <c r="F4987" s="16"/>
      <c r="G4987" s="10"/>
    </row>
    <row r="4988" spans="1:7" x14ac:dyDescent="0.45">
      <c r="A4988" s="16">
        <v>8398</v>
      </c>
      <c r="B4988">
        <v>2</v>
      </c>
      <c r="C4988">
        <v>6013.88</v>
      </c>
      <c r="F4988" s="16"/>
      <c r="G4988" s="10"/>
    </row>
    <row r="4989" spans="1:7" x14ac:dyDescent="0.45">
      <c r="A4989" s="16">
        <v>8399</v>
      </c>
      <c r="B4989">
        <v>3</v>
      </c>
      <c r="C4989">
        <v>7973.1</v>
      </c>
      <c r="F4989" s="16"/>
      <c r="G4989" s="10"/>
    </row>
    <row r="4990" spans="1:7" x14ac:dyDescent="0.45">
      <c r="A4990" s="16">
        <v>8400</v>
      </c>
      <c r="B4990">
        <v>3</v>
      </c>
      <c r="C4990">
        <v>41887.46</v>
      </c>
      <c r="F4990" s="16"/>
      <c r="G4990" s="10"/>
    </row>
    <row r="4991" spans="1:7" x14ac:dyDescent="0.45">
      <c r="A4991" s="16">
        <v>8404</v>
      </c>
      <c r="B4991">
        <v>2</v>
      </c>
      <c r="C4991">
        <v>6420.04</v>
      </c>
      <c r="F4991" s="16"/>
      <c r="G4991" s="10"/>
    </row>
    <row r="4992" spans="1:7" x14ac:dyDescent="0.45">
      <c r="A4992" s="16">
        <v>8406</v>
      </c>
      <c r="B4992">
        <v>1</v>
      </c>
      <c r="C4992">
        <v>665.98</v>
      </c>
      <c r="F4992" s="16"/>
      <c r="G4992" s="10"/>
    </row>
    <row r="4993" spans="1:7" x14ac:dyDescent="0.45">
      <c r="A4993" s="16">
        <v>8407</v>
      </c>
      <c r="B4993">
        <v>1</v>
      </c>
      <c r="C4993">
        <v>17824.5</v>
      </c>
      <c r="F4993" s="16"/>
      <c r="G4993" s="10"/>
    </row>
    <row r="4994" spans="1:7" x14ac:dyDescent="0.45">
      <c r="A4994" s="16">
        <v>8408</v>
      </c>
      <c r="B4994">
        <v>1</v>
      </c>
      <c r="C4994">
        <v>2754.35</v>
      </c>
      <c r="F4994" s="16"/>
      <c r="G4994" s="10"/>
    </row>
    <row r="4995" spans="1:7" x14ac:dyDescent="0.45">
      <c r="A4995" s="16">
        <v>8409</v>
      </c>
      <c r="B4995">
        <v>2</v>
      </c>
      <c r="C4995">
        <v>22351.46</v>
      </c>
      <c r="F4995" s="16"/>
      <c r="G4995" s="10"/>
    </row>
    <row r="4996" spans="1:7" x14ac:dyDescent="0.45">
      <c r="A4996" s="16">
        <v>8410</v>
      </c>
      <c r="B4996">
        <v>1</v>
      </c>
      <c r="C4996">
        <v>4660.3999999999996</v>
      </c>
      <c r="F4996" s="16"/>
      <c r="G4996" s="10"/>
    </row>
    <row r="4997" spans="1:7" x14ac:dyDescent="0.45">
      <c r="A4997" s="16">
        <v>8411</v>
      </c>
      <c r="B4997">
        <v>1</v>
      </c>
      <c r="C4997">
        <v>3827.18</v>
      </c>
      <c r="F4997" s="16"/>
      <c r="G4997" s="10"/>
    </row>
    <row r="4998" spans="1:7" x14ac:dyDescent="0.45">
      <c r="A4998" s="16">
        <v>8412</v>
      </c>
      <c r="B4998">
        <v>1</v>
      </c>
      <c r="C4998">
        <v>3507.66</v>
      </c>
      <c r="F4998" s="16"/>
      <c r="G4998" s="10"/>
    </row>
    <row r="4999" spans="1:7" x14ac:dyDescent="0.45">
      <c r="A4999" s="16">
        <v>8413</v>
      </c>
      <c r="B4999">
        <v>1</v>
      </c>
      <c r="C4999">
        <v>4999.76</v>
      </c>
      <c r="F4999" s="16"/>
      <c r="G4999" s="10"/>
    </row>
    <row r="5000" spans="1:7" x14ac:dyDescent="0.45">
      <c r="A5000" s="16">
        <v>8415</v>
      </c>
      <c r="B5000">
        <v>2</v>
      </c>
      <c r="C5000">
        <v>8512.5</v>
      </c>
      <c r="F5000" s="16"/>
      <c r="G5000" s="10"/>
    </row>
    <row r="5001" spans="1:7" x14ac:dyDescent="0.45">
      <c r="A5001" s="16">
        <v>8416</v>
      </c>
      <c r="B5001">
        <v>1</v>
      </c>
      <c r="C5001">
        <v>22337.45</v>
      </c>
      <c r="F5001" s="16"/>
      <c r="G5001" s="10"/>
    </row>
    <row r="5002" spans="1:7" x14ac:dyDescent="0.45">
      <c r="A5002" s="16">
        <v>8418</v>
      </c>
      <c r="B5002">
        <v>2</v>
      </c>
      <c r="C5002">
        <v>8701.15</v>
      </c>
      <c r="F5002" s="16"/>
      <c r="G5002" s="10"/>
    </row>
    <row r="5003" spans="1:7" x14ac:dyDescent="0.45">
      <c r="A5003" s="16">
        <v>8419</v>
      </c>
      <c r="B5003">
        <v>2</v>
      </c>
      <c r="C5003">
        <v>13036.71</v>
      </c>
      <c r="F5003" s="16"/>
      <c r="G5003" s="10"/>
    </row>
    <row r="5004" spans="1:7" x14ac:dyDescent="0.45">
      <c r="A5004" s="16">
        <v>8420</v>
      </c>
      <c r="B5004">
        <v>3</v>
      </c>
      <c r="C5004">
        <v>27690.32</v>
      </c>
      <c r="F5004" s="16"/>
      <c r="G5004" s="10"/>
    </row>
    <row r="5005" spans="1:7" x14ac:dyDescent="0.45">
      <c r="A5005" s="16">
        <v>8421</v>
      </c>
      <c r="B5005">
        <v>2</v>
      </c>
      <c r="C5005">
        <v>7085.6</v>
      </c>
      <c r="F5005" s="16"/>
      <c r="G5005" s="10"/>
    </row>
    <row r="5006" spans="1:7" x14ac:dyDescent="0.45">
      <c r="A5006" s="16">
        <v>8422</v>
      </c>
      <c r="B5006">
        <v>2</v>
      </c>
      <c r="C5006">
        <v>13458.12</v>
      </c>
      <c r="F5006" s="16"/>
      <c r="G5006" s="10"/>
    </row>
    <row r="5007" spans="1:7" x14ac:dyDescent="0.45">
      <c r="A5007" s="16">
        <v>8423</v>
      </c>
      <c r="B5007">
        <v>2</v>
      </c>
      <c r="C5007">
        <v>19464.900000000001</v>
      </c>
      <c r="F5007" s="16"/>
      <c r="G5007" s="10"/>
    </row>
    <row r="5008" spans="1:7" x14ac:dyDescent="0.45">
      <c r="A5008" s="16">
        <v>8424</v>
      </c>
      <c r="B5008">
        <v>1</v>
      </c>
      <c r="C5008">
        <v>1310.5999999999999</v>
      </c>
      <c r="F5008" s="16"/>
      <c r="G5008" s="10"/>
    </row>
    <row r="5009" spans="1:7" x14ac:dyDescent="0.45">
      <c r="A5009" s="16">
        <v>8426</v>
      </c>
      <c r="B5009">
        <v>1</v>
      </c>
      <c r="C5009">
        <v>5104.24</v>
      </c>
      <c r="F5009" s="16"/>
      <c r="G5009" s="10"/>
    </row>
    <row r="5010" spans="1:7" x14ac:dyDescent="0.45">
      <c r="A5010" s="16">
        <v>8427</v>
      </c>
      <c r="B5010">
        <v>2</v>
      </c>
      <c r="C5010">
        <v>6183.41</v>
      </c>
      <c r="F5010" s="16"/>
      <c r="G5010" s="10"/>
    </row>
    <row r="5011" spans="1:7" x14ac:dyDescent="0.45">
      <c r="A5011" s="16">
        <v>8429</v>
      </c>
      <c r="B5011">
        <v>1</v>
      </c>
      <c r="C5011">
        <v>5194.5600000000004</v>
      </c>
      <c r="F5011" s="16"/>
      <c r="G5011" s="10"/>
    </row>
    <row r="5012" spans="1:7" x14ac:dyDescent="0.45">
      <c r="A5012" s="16">
        <v>8430</v>
      </c>
      <c r="B5012">
        <v>1</v>
      </c>
      <c r="C5012">
        <v>7453.95</v>
      </c>
      <c r="F5012" s="16"/>
      <c r="G5012" s="10"/>
    </row>
    <row r="5013" spans="1:7" x14ac:dyDescent="0.45">
      <c r="A5013" s="16">
        <v>8431</v>
      </c>
      <c r="B5013">
        <v>1</v>
      </c>
      <c r="C5013">
        <v>17149.2</v>
      </c>
      <c r="F5013" s="16"/>
      <c r="G5013" s="10"/>
    </row>
    <row r="5014" spans="1:7" x14ac:dyDescent="0.45">
      <c r="A5014" s="16">
        <v>8432</v>
      </c>
      <c r="B5014">
        <v>3</v>
      </c>
      <c r="C5014">
        <v>22919.85</v>
      </c>
      <c r="F5014" s="16"/>
      <c r="G5014" s="10"/>
    </row>
    <row r="5015" spans="1:7" x14ac:dyDescent="0.45">
      <c r="A5015" s="16">
        <v>8433</v>
      </c>
      <c r="B5015">
        <v>2</v>
      </c>
      <c r="C5015">
        <v>21052.2</v>
      </c>
      <c r="F5015" s="16"/>
      <c r="G5015" s="10"/>
    </row>
    <row r="5016" spans="1:7" x14ac:dyDescent="0.45">
      <c r="A5016" s="16">
        <v>8435</v>
      </c>
      <c r="B5016">
        <v>1</v>
      </c>
      <c r="C5016">
        <v>9562.16</v>
      </c>
      <c r="F5016" s="16"/>
      <c r="G5016" s="10"/>
    </row>
    <row r="5017" spans="1:7" x14ac:dyDescent="0.45">
      <c r="A5017" s="16">
        <v>8436</v>
      </c>
      <c r="B5017">
        <v>2</v>
      </c>
      <c r="C5017">
        <v>12827</v>
      </c>
      <c r="F5017" s="16"/>
      <c r="G5017" s="10"/>
    </row>
    <row r="5018" spans="1:7" x14ac:dyDescent="0.45">
      <c r="A5018" s="16">
        <v>8437</v>
      </c>
      <c r="B5018">
        <v>2</v>
      </c>
      <c r="C5018">
        <v>13603.84</v>
      </c>
      <c r="F5018" s="16"/>
      <c r="G5018" s="10"/>
    </row>
    <row r="5019" spans="1:7" x14ac:dyDescent="0.45">
      <c r="A5019" s="16">
        <v>8440</v>
      </c>
      <c r="B5019">
        <v>1</v>
      </c>
      <c r="C5019">
        <v>11639.25</v>
      </c>
      <c r="F5019" s="16"/>
      <c r="G5019" s="10"/>
    </row>
    <row r="5020" spans="1:7" x14ac:dyDescent="0.45">
      <c r="A5020" s="16">
        <v>8441</v>
      </c>
      <c r="B5020">
        <v>1</v>
      </c>
      <c r="C5020">
        <v>6093.21</v>
      </c>
      <c r="F5020" s="16"/>
      <c r="G5020" s="10"/>
    </row>
    <row r="5021" spans="1:7" x14ac:dyDescent="0.45">
      <c r="A5021" s="16">
        <v>8444</v>
      </c>
      <c r="B5021">
        <v>1</v>
      </c>
      <c r="C5021">
        <v>8200.32</v>
      </c>
      <c r="F5021" s="16"/>
      <c r="G5021" s="10"/>
    </row>
    <row r="5022" spans="1:7" x14ac:dyDescent="0.45">
      <c r="A5022" s="16">
        <v>8445</v>
      </c>
      <c r="B5022">
        <v>1</v>
      </c>
      <c r="C5022">
        <v>659.13</v>
      </c>
      <c r="F5022" s="16"/>
      <c r="G5022" s="10"/>
    </row>
    <row r="5023" spans="1:7" x14ac:dyDescent="0.45">
      <c r="A5023" s="16">
        <v>8446</v>
      </c>
      <c r="B5023">
        <v>4</v>
      </c>
      <c r="C5023">
        <v>39516.18</v>
      </c>
      <c r="F5023" s="16"/>
      <c r="G5023" s="10"/>
    </row>
    <row r="5024" spans="1:7" x14ac:dyDescent="0.45">
      <c r="A5024" s="16">
        <v>8447</v>
      </c>
      <c r="B5024">
        <v>1</v>
      </c>
      <c r="C5024">
        <v>3796.06</v>
      </c>
      <c r="F5024" s="16"/>
      <c r="G5024" s="10"/>
    </row>
    <row r="5025" spans="1:7" x14ac:dyDescent="0.45">
      <c r="A5025" s="16">
        <v>8448</v>
      </c>
      <c r="B5025">
        <v>1</v>
      </c>
      <c r="C5025">
        <v>820.74</v>
      </c>
      <c r="F5025" s="16"/>
      <c r="G5025" s="10"/>
    </row>
    <row r="5026" spans="1:7" x14ac:dyDescent="0.45">
      <c r="A5026" s="16">
        <v>8449</v>
      </c>
      <c r="B5026">
        <v>1</v>
      </c>
      <c r="C5026">
        <v>6140.52</v>
      </c>
      <c r="F5026" s="16"/>
      <c r="G5026" s="10"/>
    </row>
    <row r="5027" spans="1:7" x14ac:dyDescent="0.45">
      <c r="A5027" s="16">
        <v>8450</v>
      </c>
      <c r="B5027">
        <v>2</v>
      </c>
      <c r="C5027">
        <v>11412.81</v>
      </c>
      <c r="F5027" s="16"/>
      <c r="G5027" s="10"/>
    </row>
    <row r="5028" spans="1:7" x14ac:dyDescent="0.45">
      <c r="A5028" s="16">
        <v>8451</v>
      </c>
      <c r="B5028">
        <v>1</v>
      </c>
      <c r="C5028">
        <v>6214.56</v>
      </c>
      <c r="F5028" s="16"/>
      <c r="G5028" s="10"/>
    </row>
    <row r="5029" spans="1:7" x14ac:dyDescent="0.45">
      <c r="A5029" s="16">
        <v>8452</v>
      </c>
      <c r="B5029">
        <v>1</v>
      </c>
      <c r="C5029">
        <v>4620.84</v>
      </c>
      <c r="F5029" s="16"/>
      <c r="G5029" s="10"/>
    </row>
    <row r="5030" spans="1:7" x14ac:dyDescent="0.45">
      <c r="A5030" s="16">
        <v>8454</v>
      </c>
      <c r="B5030">
        <v>1</v>
      </c>
      <c r="C5030">
        <v>5838.18</v>
      </c>
      <c r="F5030" s="16"/>
      <c r="G5030" s="10"/>
    </row>
    <row r="5031" spans="1:7" x14ac:dyDescent="0.45">
      <c r="A5031" s="16">
        <v>8455</v>
      </c>
      <c r="B5031">
        <v>1</v>
      </c>
      <c r="C5031">
        <v>10058.969999999999</v>
      </c>
      <c r="F5031" s="16"/>
      <c r="G5031" s="10"/>
    </row>
    <row r="5032" spans="1:7" x14ac:dyDescent="0.45">
      <c r="A5032" s="16">
        <v>8456</v>
      </c>
      <c r="B5032">
        <v>1</v>
      </c>
      <c r="C5032">
        <v>1635.06</v>
      </c>
      <c r="F5032" s="16"/>
      <c r="G5032" s="10"/>
    </row>
    <row r="5033" spans="1:7" x14ac:dyDescent="0.45">
      <c r="A5033" s="16">
        <v>8460</v>
      </c>
      <c r="B5033">
        <v>1</v>
      </c>
      <c r="C5033">
        <v>3934.86</v>
      </c>
      <c r="F5033" s="16"/>
      <c r="G5033" s="10"/>
    </row>
    <row r="5034" spans="1:7" x14ac:dyDescent="0.45">
      <c r="A5034" s="16">
        <v>8461</v>
      </c>
      <c r="B5034">
        <v>1</v>
      </c>
      <c r="C5034">
        <v>272.67</v>
      </c>
      <c r="F5034" s="16"/>
      <c r="G5034" s="10"/>
    </row>
    <row r="5035" spans="1:7" x14ac:dyDescent="0.45">
      <c r="A5035" s="16">
        <v>8462</v>
      </c>
      <c r="B5035">
        <v>1</v>
      </c>
      <c r="C5035">
        <v>331.98</v>
      </c>
      <c r="F5035" s="16"/>
      <c r="G5035" s="10"/>
    </row>
    <row r="5036" spans="1:7" x14ac:dyDescent="0.45">
      <c r="A5036" s="16">
        <v>8464</v>
      </c>
      <c r="B5036">
        <v>1</v>
      </c>
      <c r="C5036">
        <v>20046.099999999999</v>
      </c>
      <c r="F5036" s="16"/>
      <c r="G5036" s="10"/>
    </row>
    <row r="5037" spans="1:7" x14ac:dyDescent="0.45">
      <c r="A5037" s="16">
        <v>8465</v>
      </c>
      <c r="B5037">
        <v>2</v>
      </c>
      <c r="C5037">
        <v>8602.66</v>
      </c>
      <c r="F5037" s="16"/>
      <c r="G5037" s="10"/>
    </row>
    <row r="5038" spans="1:7" x14ac:dyDescent="0.45">
      <c r="A5038" s="16">
        <v>8467</v>
      </c>
      <c r="B5038">
        <v>1</v>
      </c>
      <c r="C5038">
        <v>4370</v>
      </c>
      <c r="F5038" s="16"/>
      <c r="G5038" s="10"/>
    </row>
    <row r="5039" spans="1:7" x14ac:dyDescent="0.45">
      <c r="A5039" s="16">
        <v>8468</v>
      </c>
      <c r="B5039">
        <v>2</v>
      </c>
      <c r="C5039">
        <v>1220.04</v>
      </c>
      <c r="F5039" s="16"/>
      <c r="G5039" s="10"/>
    </row>
    <row r="5040" spans="1:7" x14ac:dyDescent="0.45">
      <c r="A5040" s="16">
        <v>8469</v>
      </c>
      <c r="B5040">
        <v>1</v>
      </c>
      <c r="C5040">
        <v>4161.2700000000004</v>
      </c>
      <c r="F5040" s="16"/>
      <c r="G5040" s="10"/>
    </row>
    <row r="5041" spans="1:7" x14ac:dyDescent="0.45">
      <c r="A5041" s="16">
        <v>8470</v>
      </c>
      <c r="B5041">
        <v>2</v>
      </c>
      <c r="C5041">
        <v>13502.57</v>
      </c>
      <c r="F5041" s="16"/>
      <c r="G5041" s="10"/>
    </row>
    <row r="5042" spans="1:7" x14ac:dyDescent="0.45">
      <c r="A5042" s="16">
        <v>8473</v>
      </c>
      <c r="B5042">
        <v>1</v>
      </c>
      <c r="C5042">
        <v>4000.86</v>
      </c>
      <c r="F5042" s="16"/>
      <c r="G5042" s="10"/>
    </row>
    <row r="5043" spans="1:7" x14ac:dyDescent="0.45">
      <c r="A5043" s="16">
        <v>8475</v>
      </c>
      <c r="B5043">
        <v>1</v>
      </c>
      <c r="C5043">
        <v>1346.71</v>
      </c>
      <c r="F5043" s="16"/>
      <c r="G5043" s="10"/>
    </row>
    <row r="5044" spans="1:7" x14ac:dyDescent="0.45">
      <c r="A5044" s="16">
        <v>8478</v>
      </c>
      <c r="B5044">
        <v>3</v>
      </c>
      <c r="C5044">
        <v>20143.900000000001</v>
      </c>
      <c r="F5044" s="16"/>
      <c r="G5044" s="10"/>
    </row>
    <row r="5045" spans="1:7" x14ac:dyDescent="0.45">
      <c r="A5045" s="16">
        <v>8479</v>
      </c>
      <c r="B5045">
        <v>1</v>
      </c>
      <c r="C5045">
        <v>11385.92</v>
      </c>
      <c r="F5045" s="16"/>
      <c r="G5045" s="10"/>
    </row>
    <row r="5046" spans="1:7" x14ac:dyDescent="0.45">
      <c r="A5046" s="16">
        <v>8480</v>
      </c>
      <c r="B5046">
        <v>2</v>
      </c>
      <c r="C5046">
        <v>10449.1</v>
      </c>
      <c r="F5046" s="16"/>
      <c r="G5046" s="10"/>
    </row>
    <row r="5047" spans="1:7" x14ac:dyDescent="0.45">
      <c r="A5047" s="16">
        <v>8481</v>
      </c>
      <c r="B5047">
        <v>1</v>
      </c>
      <c r="C5047">
        <v>17185.36</v>
      </c>
      <c r="F5047" s="16"/>
      <c r="G5047" s="10"/>
    </row>
    <row r="5048" spans="1:7" x14ac:dyDescent="0.45">
      <c r="A5048" s="16">
        <v>8482</v>
      </c>
      <c r="B5048">
        <v>1</v>
      </c>
      <c r="C5048">
        <v>2922.43</v>
      </c>
      <c r="F5048" s="16"/>
      <c r="G5048" s="10"/>
    </row>
    <row r="5049" spans="1:7" x14ac:dyDescent="0.45">
      <c r="A5049" s="16">
        <v>8483</v>
      </c>
      <c r="B5049">
        <v>2</v>
      </c>
      <c r="C5049">
        <v>12823.95</v>
      </c>
      <c r="F5049" s="16"/>
      <c r="G5049" s="10"/>
    </row>
    <row r="5050" spans="1:7" x14ac:dyDescent="0.45">
      <c r="A5050" s="16">
        <v>8485</v>
      </c>
      <c r="B5050">
        <v>2</v>
      </c>
      <c r="C5050">
        <v>3305.63</v>
      </c>
      <c r="F5050" s="16"/>
      <c r="G5050" s="10"/>
    </row>
    <row r="5051" spans="1:7" x14ac:dyDescent="0.45">
      <c r="A5051" s="16">
        <v>8486</v>
      </c>
      <c r="B5051">
        <v>1</v>
      </c>
      <c r="C5051">
        <v>3361</v>
      </c>
      <c r="F5051" s="16"/>
      <c r="G5051" s="10"/>
    </row>
    <row r="5052" spans="1:7" x14ac:dyDescent="0.45">
      <c r="A5052" s="16">
        <v>8489</v>
      </c>
      <c r="B5052">
        <v>2</v>
      </c>
      <c r="C5052">
        <v>24790.76</v>
      </c>
      <c r="F5052" s="16"/>
      <c r="G5052" s="10"/>
    </row>
    <row r="5053" spans="1:7" x14ac:dyDescent="0.45">
      <c r="A5053" s="16">
        <v>8490</v>
      </c>
      <c r="B5053">
        <v>2</v>
      </c>
      <c r="C5053">
        <v>18813.82</v>
      </c>
      <c r="F5053" s="16"/>
      <c r="G5053" s="10"/>
    </row>
    <row r="5054" spans="1:7" x14ac:dyDescent="0.45">
      <c r="A5054" s="16">
        <v>8491</v>
      </c>
      <c r="B5054">
        <v>1</v>
      </c>
      <c r="C5054">
        <v>19379.68</v>
      </c>
      <c r="F5054" s="16"/>
      <c r="G5054" s="10"/>
    </row>
    <row r="5055" spans="1:7" x14ac:dyDescent="0.45">
      <c r="A5055" s="16">
        <v>8492</v>
      </c>
      <c r="B5055">
        <v>1</v>
      </c>
      <c r="C5055">
        <v>8521.9</v>
      </c>
      <c r="F5055" s="16"/>
      <c r="G5055" s="10"/>
    </row>
    <row r="5056" spans="1:7" x14ac:dyDescent="0.45">
      <c r="A5056" s="16">
        <v>8493</v>
      </c>
      <c r="B5056">
        <v>1</v>
      </c>
      <c r="C5056">
        <v>3411.28</v>
      </c>
      <c r="F5056" s="16"/>
      <c r="G5056" s="10"/>
    </row>
    <row r="5057" spans="1:7" x14ac:dyDescent="0.45">
      <c r="A5057" s="16">
        <v>8494</v>
      </c>
      <c r="B5057">
        <v>2</v>
      </c>
      <c r="C5057">
        <v>17257.599999999999</v>
      </c>
      <c r="F5057" s="16"/>
      <c r="G5057" s="10"/>
    </row>
    <row r="5058" spans="1:7" x14ac:dyDescent="0.45">
      <c r="A5058" s="16">
        <v>8496</v>
      </c>
      <c r="B5058">
        <v>1</v>
      </c>
      <c r="C5058">
        <v>5825.58</v>
      </c>
      <c r="F5058" s="16"/>
      <c r="G5058" s="10"/>
    </row>
    <row r="5059" spans="1:7" x14ac:dyDescent="0.45">
      <c r="A5059" s="16">
        <v>8498</v>
      </c>
      <c r="B5059">
        <v>2</v>
      </c>
      <c r="C5059">
        <v>4713.67</v>
      </c>
      <c r="F5059" s="16"/>
      <c r="G5059" s="10"/>
    </row>
    <row r="5060" spans="1:7" x14ac:dyDescent="0.45">
      <c r="A5060" s="16">
        <v>8500</v>
      </c>
      <c r="B5060">
        <v>1</v>
      </c>
      <c r="C5060">
        <v>14905.08</v>
      </c>
      <c r="F5060" s="16"/>
      <c r="G5060" s="10"/>
    </row>
    <row r="5061" spans="1:7" x14ac:dyDescent="0.45">
      <c r="A5061" s="16">
        <v>8503</v>
      </c>
      <c r="B5061">
        <v>1</v>
      </c>
      <c r="C5061">
        <v>6453.34</v>
      </c>
      <c r="F5061" s="16"/>
      <c r="G5061" s="10"/>
    </row>
    <row r="5062" spans="1:7" x14ac:dyDescent="0.45">
      <c r="A5062" s="16">
        <v>8504</v>
      </c>
      <c r="B5062">
        <v>2</v>
      </c>
      <c r="C5062">
        <v>15187.75</v>
      </c>
      <c r="F5062" s="16"/>
      <c r="G5062" s="10"/>
    </row>
    <row r="5063" spans="1:7" x14ac:dyDescent="0.45">
      <c r="A5063" s="16">
        <v>8505</v>
      </c>
      <c r="B5063">
        <v>1</v>
      </c>
      <c r="C5063">
        <v>5007.28</v>
      </c>
      <c r="F5063" s="16"/>
      <c r="G5063" s="10"/>
    </row>
    <row r="5064" spans="1:7" x14ac:dyDescent="0.45">
      <c r="A5064" s="16">
        <v>8507</v>
      </c>
      <c r="B5064">
        <v>1</v>
      </c>
      <c r="C5064">
        <v>2069.33</v>
      </c>
      <c r="F5064" s="16"/>
      <c r="G5064" s="10"/>
    </row>
    <row r="5065" spans="1:7" x14ac:dyDescent="0.45">
      <c r="A5065" s="16">
        <v>8509</v>
      </c>
      <c r="B5065">
        <v>2</v>
      </c>
      <c r="C5065">
        <v>12173.82</v>
      </c>
      <c r="F5065" s="16"/>
      <c r="G5065" s="10"/>
    </row>
    <row r="5066" spans="1:7" x14ac:dyDescent="0.45">
      <c r="A5066" s="16">
        <v>8511</v>
      </c>
      <c r="B5066">
        <v>1</v>
      </c>
      <c r="C5066">
        <v>9559.94</v>
      </c>
      <c r="F5066" s="16"/>
      <c r="G5066" s="10"/>
    </row>
    <row r="5067" spans="1:7" x14ac:dyDescent="0.45">
      <c r="A5067" s="16">
        <v>8512</v>
      </c>
      <c r="B5067">
        <v>1</v>
      </c>
      <c r="C5067">
        <v>7994.75</v>
      </c>
      <c r="F5067" s="16"/>
      <c r="G5067" s="10"/>
    </row>
    <row r="5068" spans="1:7" x14ac:dyDescent="0.45">
      <c r="A5068" s="16">
        <v>8513</v>
      </c>
      <c r="B5068">
        <v>1</v>
      </c>
      <c r="C5068">
        <v>190.23</v>
      </c>
      <c r="F5068" s="16"/>
      <c r="G5068" s="10"/>
    </row>
    <row r="5069" spans="1:7" x14ac:dyDescent="0.45">
      <c r="A5069" s="16">
        <v>8519</v>
      </c>
      <c r="B5069">
        <v>3</v>
      </c>
      <c r="C5069">
        <v>12241.14</v>
      </c>
      <c r="F5069" s="16"/>
      <c r="G5069" s="10"/>
    </row>
    <row r="5070" spans="1:7" x14ac:dyDescent="0.45">
      <c r="A5070" s="16">
        <v>8520</v>
      </c>
      <c r="B5070">
        <v>1</v>
      </c>
      <c r="C5070">
        <v>13855.95</v>
      </c>
      <c r="F5070" s="16"/>
      <c r="G5070" s="10"/>
    </row>
    <row r="5071" spans="1:7" x14ac:dyDescent="0.45">
      <c r="A5071" s="16">
        <v>8521</v>
      </c>
      <c r="B5071">
        <v>1</v>
      </c>
      <c r="C5071">
        <v>4110.43</v>
      </c>
      <c r="F5071" s="16"/>
      <c r="G5071" s="10"/>
    </row>
    <row r="5072" spans="1:7" x14ac:dyDescent="0.45">
      <c r="A5072" s="16">
        <v>8522</v>
      </c>
      <c r="B5072">
        <v>2</v>
      </c>
      <c r="C5072">
        <v>22804.46</v>
      </c>
      <c r="F5072" s="16"/>
      <c r="G5072" s="10"/>
    </row>
    <row r="5073" spans="1:7" x14ac:dyDescent="0.45">
      <c r="A5073" s="16">
        <v>8523</v>
      </c>
      <c r="B5073">
        <v>1</v>
      </c>
      <c r="C5073">
        <v>17765.48</v>
      </c>
      <c r="F5073" s="16"/>
      <c r="G5073" s="10"/>
    </row>
    <row r="5074" spans="1:7" x14ac:dyDescent="0.45">
      <c r="A5074" s="16">
        <v>8525</v>
      </c>
      <c r="B5074">
        <v>1</v>
      </c>
      <c r="C5074">
        <v>5819.58</v>
      </c>
      <c r="F5074" s="16"/>
      <c r="G5074" s="10"/>
    </row>
    <row r="5075" spans="1:7" x14ac:dyDescent="0.45">
      <c r="A5075" s="16">
        <v>8526</v>
      </c>
      <c r="B5075">
        <v>2</v>
      </c>
      <c r="C5075">
        <v>36561.300000000003</v>
      </c>
      <c r="F5075" s="16"/>
      <c r="G5075" s="10"/>
    </row>
    <row r="5076" spans="1:7" x14ac:dyDescent="0.45">
      <c r="A5076" s="16">
        <v>8527</v>
      </c>
      <c r="B5076">
        <v>1</v>
      </c>
      <c r="C5076">
        <v>5575.08</v>
      </c>
      <c r="F5076" s="16"/>
      <c r="G5076" s="10"/>
    </row>
    <row r="5077" spans="1:7" x14ac:dyDescent="0.45">
      <c r="A5077" s="16">
        <v>8529</v>
      </c>
      <c r="B5077">
        <v>1</v>
      </c>
      <c r="C5077">
        <v>1613.04</v>
      </c>
      <c r="F5077" s="16"/>
      <c r="G5077" s="10"/>
    </row>
    <row r="5078" spans="1:7" x14ac:dyDescent="0.45">
      <c r="A5078" s="16">
        <v>8531</v>
      </c>
      <c r="B5078">
        <v>3</v>
      </c>
      <c r="C5078">
        <v>6018.5</v>
      </c>
      <c r="F5078" s="16"/>
      <c r="G5078" s="10"/>
    </row>
    <row r="5079" spans="1:7" x14ac:dyDescent="0.45">
      <c r="A5079" s="16">
        <v>8532</v>
      </c>
      <c r="B5079">
        <v>1</v>
      </c>
      <c r="C5079">
        <v>19560.12</v>
      </c>
      <c r="F5079" s="16"/>
      <c r="G5079" s="10"/>
    </row>
    <row r="5080" spans="1:7" x14ac:dyDescent="0.45">
      <c r="A5080" s="16">
        <v>8533</v>
      </c>
      <c r="B5080">
        <v>1</v>
      </c>
      <c r="C5080">
        <v>11248.92</v>
      </c>
      <c r="F5080" s="16"/>
      <c r="G5080" s="10"/>
    </row>
    <row r="5081" spans="1:7" x14ac:dyDescent="0.45">
      <c r="A5081" s="16">
        <v>8537</v>
      </c>
      <c r="B5081">
        <v>1</v>
      </c>
      <c r="C5081">
        <v>3740.9</v>
      </c>
      <c r="F5081" s="16"/>
      <c r="G5081" s="10"/>
    </row>
    <row r="5082" spans="1:7" x14ac:dyDescent="0.45">
      <c r="A5082" s="16">
        <v>8538</v>
      </c>
      <c r="B5082">
        <v>1</v>
      </c>
      <c r="C5082">
        <v>5395.28</v>
      </c>
      <c r="F5082" s="16"/>
      <c r="G5082" s="10"/>
    </row>
    <row r="5083" spans="1:7" x14ac:dyDescent="0.45">
      <c r="A5083" s="16">
        <v>8540</v>
      </c>
      <c r="B5083">
        <v>1</v>
      </c>
      <c r="C5083">
        <v>10356.52</v>
      </c>
      <c r="F5083" s="16"/>
      <c r="G5083" s="10"/>
    </row>
    <row r="5084" spans="1:7" x14ac:dyDescent="0.45">
      <c r="A5084" s="16">
        <v>8542</v>
      </c>
      <c r="B5084">
        <v>1</v>
      </c>
      <c r="C5084">
        <v>15971.88</v>
      </c>
      <c r="F5084" s="16"/>
      <c r="G5084" s="10"/>
    </row>
    <row r="5085" spans="1:7" x14ac:dyDescent="0.45">
      <c r="A5085" s="16">
        <v>8543</v>
      </c>
      <c r="B5085">
        <v>2</v>
      </c>
      <c r="C5085">
        <v>19023.34</v>
      </c>
      <c r="F5085" s="16"/>
      <c r="G5085" s="10"/>
    </row>
    <row r="5086" spans="1:7" x14ac:dyDescent="0.45">
      <c r="A5086" s="16">
        <v>8544</v>
      </c>
      <c r="B5086">
        <v>3</v>
      </c>
      <c r="C5086">
        <v>20940.439999999999</v>
      </c>
      <c r="F5086" s="16"/>
      <c r="G5086" s="10"/>
    </row>
    <row r="5087" spans="1:7" x14ac:dyDescent="0.45">
      <c r="A5087" s="16">
        <v>8545</v>
      </c>
      <c r="B5087">
        <v>2</v>
      </c>
      <c r="C5087">
        <v>8165.49</v>
      </c>
      <c r="F5087" s="16"/>
      <c r="G5087" s="10"/>
    </row>
    <row r="5088" spans="1:7" x14ac:dyDescent="0.45">
      <c r="A5088" s="16">
        <v>8546</v>
      </c>
      <c r="B5088">
        <v>2</v>
      </c>
      <c r="C5088">
        <v>26039.4</v>
      </c>
      <c r="F5088" s="16"/>
      <c r="G5088" s="10"/>
    </row>
    <row r="5089" spans="1:7" x14ac:dyDescent="0.45">
      <c r="A5089" s="16">
        <v>8547</v>
      </c>
      <c r="B5089">
        <v>1</v>
      </c>
      <c r="C5089">
        <v>13972.47</v>
      </c>
      <c r="F5089" s="16"/>
      <c r="G5089" s="10"/>
    </row>
    <row r="5090" spans="1:7" x14ac:dyDescent="0.45">
      <c r="A5090" s="16">
        <v>8548</v>
      </c>
      <c r="B5090">
        <v>3</v>
      </c>
      <c r="C5090">
        <v>19415.04</v>
      </c>
      <c r="F5090" s="16"/>
      <c r="G5090" s="10"/>
    </row>
    <row r="5091" spans="1:7" x14ac:dyDescent="0.45">
      <c r="A5091" s="16">
        <v>8549</v>
      </c>
      <c r="B5091">
        <v>1</v>
      </c>
      <c r="C5091">
        <v>6277.05</v>
      </c>
      <c r="F5091" s="16"/>
      <c r="G5091" s="10"/>
    </row>
    <row r="5092" spans="1:7" x14ac:dyDescent="0.45">
      <c r="A5092" s="16">
        <v>8550</v>
      </c>
      <c r="B5092">
        <v>1</v>
      </c>
      <c r="C5092">
        <v>1936.85</v>
      </c>
      <c r="F5092" s="16"/>
      <c r="G5092" s="10"/>
    </row>
    <row r="5093" spans="1:7" x14ac:dyDescent="0.45">
      <c r="A5093" s="16">
        <v>8552</v>
      </c>
      <c r="B5093">
        <v>1</v>
      </c>
      <c r="C5093">
        <v>4090.02</v>
      </c>
      <c r="F5093" s="16"/>
      <c r="G5093" s="10"/>
    </row>
    <row r="5094" spans="1:7" x14ac:dyDescent="0.45">
      <c r="A5094" s="16">
        <v>8554</v>
      </c>
      <c r="B5094">
        <v>1</v>
      </c>
      <c r="C5094">
        <v>1203.42</v>
      </c>
      <c r="F5094" s="16"/>
      <c r="G5094" s="10"/>
    </row>
    <row r="5095" spans="1:7" x14ac:dyDescent="0.45">
      <c r="A5095" s="16">
        <v>8555</v>
      </c>
      <c r="B5095">
        <v>1</v>
      </c>
      <c r="C5095">
        <v>993</v>
      </c>
      <c r="F5095" s="16"/>
      <c r="G5095" s="10"/>
    </row>
    <row r="5096" spans="1:7" x14ac:dyDescent="0.45">
      <c r="A5096" s="16">
        <v>8557</v>
      </c>
      <c r="B5096">
        <v>2</v>
      </c>
      <c r="C5096">
        <v>13915.01</v>
      </c>
      <c r="F5096" s="16"/>
      <c r="G5096" s="10"/>
    </row>
    <row r="5097" spans="1:7" x14ac:dyDescent="0.45">
      <c r="A5097" s="16">
        <v>8560</v>
      </c>
      <c r="B5097">
        <v>2</v>
      </c>
      <c r="C5097">
        <v>25437.37</v>
      </c>
      <c r="F5097" s="16"/>
      <c r="G5097" s="10"/>
    </row>
    <row r="5098" spans="1:7" x14ac:dyDescent="0.45">
      <c r="A5098" s="16">
        <v>8561</v>
      </c>
      <c r="B5098">
        <v>2</v>
      </c>
      <c r="C5098">
        <v>10293.950000000001</v>
      </c>
      <c r="F5098" s="16"/>
      <c r="G5098" s="10"/>
    </row>
    <row r="5099" spans="1:7" x14ac:dyDescent="0.45">
      <c r="A5099" s="16">
        <v>8564</v>
      </c>
      <c r="B5099">
        <v>1</v>
      </c>
      <c r="C5099">
        <v>456.8</v>
      </c>
      <c r="F5099" s="16"/>
      <c r="G5099" s="10"/>
    </row>
    <row r="5100" spans="1:7" x14ac:dyDescent="0.45">
      <c r="A5100" s="16">
        <v>8565</v>
      </c>
      <c r="B5100">
        <v>1</v>
      </c>
      <c r="C5100">
        <v>4446.91</v>
      </c>
      <c r="F5100" s="16"/>
      <c r="G5100" s="10"/>
    </row>
    <row r="5101" spans="1:7" x14ac:dyDescent="0.45">
      <c r="A5101" s="16">
        <v>8566</v>
      </c>
      <c r="B5101">
        <v>1</v>
      </c>
      <c r="C5101">
        <v>9430.52</v>
      </c>
      <c r="F5101" s="16"/>
      <c r="G5101" s="10"/>
    </row>
    <row r="5102" spans="1:7" x14ac:dyDescent="0.45">
      <c r="A5102" s="16">
        <v>8568</v>
      </c>
      <c r="B5102">
        <v>1</v>
      </c>
      <c r="C5102">
        <v>13188.81</v>
      </c>
      <c r="F5102" s="16"/>
      <c r="G5102" s="10"/>
    </row>
    <row r="5103" spans="1:7" x14ac:dyDescent="0.45">
      <c r="A5103" s="16">
        <v>8569</v>
      </c>
      <c r="B5103">
        <v>1</v>
      </c>
      <c r="C5103">
        <v>8985.32</v>
      </c>
      <c r="F5103" s="16"/>
      <c r="G5103" s="10"/>
    </row>
    <row r="5104" spans="1:7" x14ac:dyDescent="0.45">
      <c r="A5104" s="16">
        <v>8570</v>
      </c>
      <c r="B5104">
        <v>3</v>
      </c>
      <c r="C5104">
        <v>45363.45</v>
      </c>
      <c r="F5104" s="16"/>
      <c r="G5104" s="10"/>
    </row>
    <row r="5105" spans="1:7" x14ac:dyDescent="0.45">
      <c r="A5105" s="16">
        <v>8572</v>
      </c>
      <c r="B5105">
        <v>1</v>
      </c>
      <c r="C5105">
        <v>3475.83</v>
      </c>
      <c r="F5105" s="16"/>
      <c r="G5105" s="10"/>
    </row>
    <row r="5106" spans="1:7" x14ac:dyDescent="0.45">
      <c r="A5106" s="16">
        <v>8573</v>
      </c>
      <c r="B5106">
        <v>1</v>
      </c>
      <c r="C5106">
        <v>3369.04</v>
      </c>
      <c r="F5106" s="16"/>
      <c r="G5106" s="10"/>
    </row>
    <row r="5107" spans="1:7" x14ac:dyDescent="0.45">
      <c r="A5107" s="16">
        <v>8574</v>
      </c>
      <c r="B5107">
        <v>3</v>
      </c>
      <c r="C5107">
        <v>24604.38</v>
      </c>
      <c r="F5107" s="16"/>
      <c r="G5107" s="10"/>
    </row>
    <row r="5108" spans="1:7" x14ac:dyDescent="0.45">
      <c r="A5108" s="16">
        <v>8575</v>
      </c>
      <c r="B5108">
        <v>1</v>
      </c>
      <c r="C5108">
        <v>24052.95</v>
      </c>
      <c r="F5108" s="16"/>
      <c r="G5108" s="10"/>
    </row>
    <row r="5109" spans="1:7" x14ac:dyDescent="0.45">
      <c r="A5109" s="16">
        <v>8576</v>
      </c>
      <c r="B5109">
        <v>1</v>
      </c>
      <c r="C5109">
        <v>16426.7</v>
      </c>
      <c r="F5109" s="16"/>
      <c r="G5109" s="10"/>
    </row>
    <row r="5110" spans="1:7" x14ac:dyDescent="0.45">
      <c r="A5110" s="16">
        <v>8577</v>
      </c>
      <c r="B5110">
        <v>1</v>
      </c>
      <c r="C5110">
        <v>3042.55</v>
      </c>
      <c r="F5110" s="16"/>
      <c r="G5110" s="10"/>
    </row>
    <row r="5111" spans="1:7" x14ac:dyDescent="0.45">
      <c r="A5111" s="16">
        <v>8579</v>
      </c>
      <c r="B5111">
        <v>2</v>
      </c>
      <c r="C5111">
        <v>18973.45</v>
      </c>
      <c r="F5111" s="16"/>
      <c r="G5111" s="10"/>
    </row>
    <row r="5112" spans="1:7" x14ac:dyDescent="0.45">
      <c r="A5112" s="16">
        <v>8581</v>
      </c>
      <c r="B5112">
        <v>1</v>
      </c>
      <c r="C5112">
        <v>1961.36</v>
      </c>
      <c r="F5112" s="16"/>
      <c r="G5112" s="10"/>
    </row>
    <row r="5113" spans="1:7" x14ac:dyDescent="0.45">
      <c r="A5113" s="16">
        <v>8586</v>
      </c>
      <c r="B5113">
        <v>1</v>
      </c>
      <c r="C5113">
        <v>12786.27</v>
      </c>
      <c r="F5113" s="16"/>
      <c r="G5113" s="10"/>
    </row>
    <row r="5114" spans="1:7" x14ac:dyDescent="0.45">
      <c r="A5114" s="16">
        <v>8587</v>
      </c>
      <c r="B5114">
        <v>2</v>
      </c>
      <c r="C5114">
        <v>20741.84</v>
      </c>
      <c r="F5114" s="16"/>
      <c r="G5114" s="10"/>
    </row>
    <row r="5115" spans="1:7" x14ac:dyDescent="0.45">
      <c r="A5115" s="16">
        <v>8593</v>
      </c>
      <c r="B5115">
        <v>1</v>
      </c>
      <c r="C5115">
        <v>10065.84</v>
      </c>
      <c r="F5115" s="16"/>
      <c r="G5115" s="10"/>
    </row>
    <row r="5116" spans="1:7" x14ac:dyDescent="0.45">
      <c r="A5116" s="16">
        <v>8594</v>
      </c>
      <c r="B5116">
        <v>1</v>
      </c>
      <c r="C5116">
        <v>3121.74</v>
      </c>
      <c r="F5116" s="16"/>
      <c r="G5116" s="10"/>
    </row>
    <row r="5117" spans="1:7" x14ac:dyDescent="0.45">
      <c r="A5117" s="16">
        <v>8595</v>
      </c>
      <c r="B5117">
        <v>2</v>
      </c>
      <c r="C5117">
        <v>9686.19</v>
      </c>
      <c r="F5117" s="16"/>
      <c r="G5117" s="10"/>
    </row>
    <row r="5118" spans="1:7" x14ac:dyDescent="0.45">
      <c r="A5118" s="16">
        <v>8597</v>
      </c>
      <c r="B5118">
        <v>1</v>
      </c>
      <c r="C5118">
        <v>4959.3500000000004</v>
      </c>
      <c r="F5118" s="16"/>
      <c r="G5118" s="10"/>
    </row>
    <row r="5119" spans="1:7" x14ac:dyDescent="0.45">
      <c r="A5119" s="16">
        <v>8598</v>
      </c>
      <c r="B5119">
        <v>1</v>
      </c>
      <c r="C5119">
        <v>342.66</v>
      </c>
      <c r="F5119" s="16"/>
      <c r="G5119" s="10"/>
    </row>
    <row r="5120" spans="1:7" x14ac:dyDescent="0.45">
      <c r="A5120" s="16">
        <v>8600</v>
      </c>
      <c r="B5120">
        <v>1</v>
      </c>
      <c r="C5120">
        <v>22297.55</v>
      </c>
      <c r="F5120" s="16"/>
      <c r="G5120" s="10"/>
    </row>
    <row r="5121" spans="1:7" x14ac:dyDescent="0.45">
      <c r="A5121" s="16">
        <v>8601</v>
      </c>
      <c r="B5121">
        <v>1</v>
      </c>
      <c r="C5121">
        <v>2148.39</v>
      </c>
      <c r="F5121" s="16"/>
      <c r="G5121" s="10"/>
    </row>
    <row r="5122" spans="1:7" x14ac:dyDescent="0.45">
      <c r="A5122" s="16">
        <v>8602</v>
      </c>
      <c r="B5122">
        <v>1</v>
      </c>
      <c r="C5122">
        <v>3609.55</v>
      </c>
      <c r="F5122" s="16"/>
      <c r="G5122" s="10"/>
    </row>
    <row r="5123" spans="1:7" x14ac:dyDescent="0.45">
      <c r="A5123" s="16">
        <v>8604</v>
      </c>
      <c r="B5123">
        <v>2</v>
      </c>
      <c r="C5123">
        <v>6218.01</v>
      </c>
      <c r="F5123" s="16"/>
      <c r="G5123" s="10"/>
    </row>
    <row r="5124" spans="1:7" x14ac:dyDescent="0.45">
      <c r="A5124" s="16">
        <v>8605</v>
      </c>
      <c r="B5124">
        <v>3</v>
      </c>
      <c r="C5124">
        <v>11961.35</v>
      </c>
      <c r="F5124" s="16"/>
      <c r="G5124" s="10"/>
    </row>
    <row r="5125" spans="1:7" x14ac:dyDescent="0.45">
      <c r="A5125" s="16">
        <v>8607</v>
      </c>
      <c r="B5125">
        <v>3</v>
      </c>
      <c r="C5125">
        <v>18432.93</v>
      </c>
      <c r="F5125" s="16"/>
      <c r="G5125" s="10"/>
    </row>
    <row r="5126" spans="1:7" x14ac:dyDescent="0.45">
      <c r="A5126" s="16">
        <v>8609</v>
      </c>
      <c r="B5126">
        <v>1</v>
      </c>
      <c r="C5126">
        <v>1098.6199999999999</v>
      </c>
      <c r="F5126" s="16"/>
      <c r="G5126" s="10"/>
    </row>
    <row r="5127" spans="1:7" x14ac:dyDescent="0.45">
      <c r="A5127" s="16">
        <v>8610</v>
      </c>
      <c r="B5127">
        <v>2</v>
      </c>
      <c r="C5127">
        <v>10448.83</v>
      </c>
      <c r="F5127" s="16"/>
      <c r="G5127" s="10"/>
    </row>
    <row r="5128" spans="1:7" x14ac:dyDescent="0.45">
      <c r="A5128" s="16">
        <v>8611</v>
      </c>
      <c r="B5128">
        <v>1</v>
      </c>
      <c r="C5128">
        <v>5505.27</v>
      </c>
      <c r="F5128" s="16"/>
      <c r="G5128" s="10"/>
    </row>
    <row r="5129" spans="1:7" x14ac:dyDescent="0.45">
      <c r="A5129" s="16">
        <v>8612</v>
      </c>
      <c r="B5129">
        <v>1</v>
      </c>
      <c r="C5129">
        <v>7211.16</v>
      </c>
      <c r="F5129" s="16"/>
      <c r="G5129" s="10"/>
    </row>
    <row r="5130" spans="1:7" x14ac:dyDescent="0.45">
      <c r="A5130" s="16">
        <v>8614</v>
      </c>
      <c r="B5130">
        <v>3</v>
      </c>
      <c r="C5130">
        <v>15619.45</v>
      </c>
      <c r="F5130" s="16"/>
      <c r="G5130" s="10"/>
    </row>
    <row r="5131" spans="1:7" x14ac:dyDescent="0.45">
      <c r="A5131" s="16">
        <v>8616</v>
      </c>
      <c r="B5131">
        <v>3</v>
      </c>
      <c r="C5131">
        <v>12959.16</v>
      </c>
      <c r="F5131" s="16"/>
      <c r="G5131" s="10"/>
    </row>
    <row r="5132" spans="1:7" x14ac:dyDescent="0.45">
      <c r="A5132" s="16">
        <v>8617</v>
      </c>
      <c r="B5132">
        <v>1</v>
      </c>
      <c r="C5132">
        <v>5599.7</v>
      </c>
      <c r="F5132" s="16"/>
      <c r="G5132" s="10"/>
    </row>
    <row r="5133" spans="1:7" x14ac:dyDescent="0.45">
      <c r="A5133" s="16">
        <v>8618</v>
      </c>
      <c r="B5133">
        <v>1</v>
      </c>
      <c r="C5133">
        <v>833.94</v>
      </c>
      <c r="F5133" s="16"/>
      <c r="G5133" s="10"/>
    </row>
    <row r="5134" spans="1:7" x14ac:dyDescent="0.45">
      <c r="A5134" s="16">
        <v>8619</v>
      </c>
      <c r="B5134">
        <v>4</v>
      </c>
      <c r="C5134">
        <v>54056.99</v>
      </c>
      <c r="F5134" s="16"/>
      <c r="G5134" s="10"/>
    </row>
    <row r="5135" spans="1:7" x14ac:dyDescent="0.45">
      <c r="A5135" s="16">
        <v>8620</v>
      </c>
      <c r="B5135">
        <v>1</v>
      </c>
      <c r="C5135">
        <v>3761.31</v>
      </c>
      <c r="F5135" s="16"/>
      <c r="G5135" s="10"/>
    </row>
    <row r="5136" spans="1:7" x14ac:dyDescent="0.45">
      <c r="A5136" s="16">
        <v>8622</v>
      </c>
      <c r="B5136">
        <v>1</v>
      </c>
      <c r="C5136">
        <v>22439.75</v>
      </c>
      <c r="F5136" s="16"/>
      <c r="G5136" s="10"/>
    </row>
    <row r="5137" spans="1:7" x14ac:dyDescent="0.45">
      <c r="A5137" s="16">
        <v>8623</v>
      </c>
      <c r="B5137">
        <v>1</v>
      </c>
      <c r="C5137">
        <v>2827.61</v>
      </c>
      <c r="F5137" s="16"/>
      <c r="G5137" s="10"/>
    </row>
    <row r="5138" spans="1:7" x14ac:dyDescent="0.45">
      <c r="A5138" s="16">
        <v>8624</v>
      </c>
      <c r="B5138">
        <v>1</v>
      </c>
      <c r="C5138">
        <v>8600.94</v>
      </c>
      <c r="F5138" s="16"/>
      <c r="G5138" s="10"/>
    </row>
    <row r="5139" spans="1:7" x14ac:dyDescent="0.45">
      <c r="A5139" s="16">
        <v>8629</v>
      </c>
      <c r="B5139">
        <v>2</v>
      </c>
      <c r="C5139">
        <v>11332.57</v>
      </c>
      <c r="F5139" s="16"/>
      <c r="G5139" s="10"/>
    </row>
    <row r="5140" spans="1:7" x14ac:dyDescent="0.45">
      <c r="A5140" s="16">
        <v>8630</v>
      </c>
      <c r="B5140">
        <v>4</v>
      </c>
      <c r="C5140">
        <v>31379.439999999999</v>
      </c>
      <c r="F5140" s="16"/>
      <c r="G5140" s="10"/>
    </row>
    <row r="5141" spans="1:7" x14ac:dyDescent="0.45">
      <c r="A5141" s="16">
        <v>8631</v>
      </c>
      <c r="B5141">
        <v>3</v>
      </c>
      <c r="C5141">
        <v>26880.38</v>
      </c>
      <c r="F5141" s="16"/>
      <c r="G5141" s="10"/>
    </row>
    <row r="5142" spans="1:7" x14ac:dyDescent="0.45">
      <c r="A5142" s="16">
        <v>8632</v>
      </c>
      <c r="B5142">
        <v>1</v>
      </c>
      <c r="C5142">
        <v>8900.9599999999991</v>
      </c>
      <c r="F5142" s="16"/>
      <c r="G5142" s="10"/>
    </row>
    <row r="5143" spans="1:7" x14ac:dyDescent="0.45">
      <c r="A5143" s="16">
        <v>8633</v>
      </c>
      <c r="B5143">
        <v>1</v>
      </c>
      <c r="C5143">
        <v>1645.32</v>
      </c>
      <c r="F5143" s="16"/>
      <c r="G5143" s="10"/>
    </row>
    <row r="5144" spans="1:7" x14ac:dyDescent="0.45">
      <c r="A5144" s="16">
        <v>8634</v>
      </c>
      <c r="B5144">
        <v>1</v>
      </c>
      <c r="C5144">
        <v>2467.2199999999998</v>
      </c>
      <c r="F5144" s="16"/>
      <c r="G5144" s="10"/>
    </row>
    <row r="5145" spans="1:7" x14ac:dyDescent="0.45">
      <c r="A5145" s="16">
        <v>8635</v>
      </c>
      <c r="B5145">
        <v>1</v>
      </c>
      <c r="C5145">
        <v>8379.35</v>
      </c>
      <c r="F5145" s="16"/>
      <c r="G5145" s="10"/>
    </row>
    <row r="5146" spans="1:7" x14ac:dyDescent="0.45">
      <c r="A5146" s="16">
        <v>8636</v>
      </c>
      <c r="B5146">
        <v>1</v>
      </c>
      <c r="C5146">
        <v>2158.71</v>
      </c>
      <c r="F5146" s="16"/>
      <c r="G5146" s="10"/>
    </row>
    <row r="5147" spans="1:7" x14ac:dyDescent="0.45">
      <c r="A5147" s="16">
        <v>8637</v>
      </c>
      <c r="B5147">
        <v>2</v>
      </c>
      <c r="C5147">
        <v>31570.34</v>
      </c>
      <c r="F5147" s="16"/>
      <c r="G5147" s="10"/>
    </row>
    <row r="5148" spans="1:7" x14ac:dyDescent="0.45">
      <c r="A5148" s="16">
        <v>8638</v>
      </c>
      <c r="B5148">
        <v>1</v>
      </c>
      <c r="C5148">
        <v>9627.7999999999993</v>
      </c>
      <c r="F5148" s="16"/>
      <c r="G5148" s="10"/>
    </row>
    <row r="5149" spans="1:7" x14ac:dyDescent="0.45">
      <c r="A5149" s="16">
        <v>8640</v>
      </c>
      <c r="B5149">
        <v>1</v>
      </c>
      <c r="C5149">
        <v>5350.95</v>
      </c>
      <c r="F5149" s="16"/>
      <c r="G5149" s="10"/>
    </row>
    <row r="5150" spans="1:7" x14ac:dyDescent="0.45">
      <c r="A5150" s="16">
        <v>8641</v>
      </c>
      <c r="B5150">
        <v>3</v>
      </c>
      <c r="C5150">
        <v>22969.25</v>
      </c>
      <c r="F5150" s="16"/>
      <c r="G5150" s="10"/>
    </row>
    <row r="5151" spans="1:7" x14ac:dyDescent="0.45">
      <c r="A5151" s="16">
        <v>8642</v>
      </c>
      <c r="B5151">
        <v>2</v>
      </c>
      <c r="C5151">
        <v>8387.75</v>
      </c>
      <c r="F5151" s="16"/>
      <c r="G5151" s="10"/>
    </row>
    <row r="5152" spans="1:7" x14ac:dyDescent="0.45">
      <c r="A5152" s="16">
        <v>8643</v>
      </c>
      <c r="B5152">
        <v>2</v>
      </c>
      <c r="C5152">
        <v>12919.96</v>
      </c>
      <c r="F5152" s="16"/>
      <c r="G5152" s="10"/>
    </row>
    <row r="5153" spans="1:7" x14ac:dyDescent="0.45">
      <c r="A5153" s="16">
        <v>8644</v>
      </c>
      <c r="B5153">
        <v>3</v>
      </c>
      <c r="C5153">
        <v>15449.15</v>
      </c>
      <c r="F5153" s="16"/>
      <c r="G5153" s="10"/>
    </row>
    <row r="5154" spans="1:7" x14ac:dyDescent="0.45">
      <c r="A5154" s="16">
        <v>8645</v>
      </c>
      <c r="B5154">
        <v>1</v>
      </c>
      <c r="C5154">
        <v>716.71</v>
      </c>
      <c r="F5154" s="16"/>
      <c r="G5154" s="10"/>
    </row>
    <row r="5155" spans="1:7" x14ac:dyDescent="0.45">
      <c r="A5155" s="16">
        <v>8647</v>
      </c>
      <c r="B5155">
        <v>2</v>
      </c>
      <c r="C5155">
        <v>29345.94</v>
      </c>
      <c r="F5155" s="16"/>
      <c r="G5155" s="10"/>
    </row>
    <row r="5156" spans="1:7" x14ac:dyDescent="0.45">
      <c r="A5156" s="16">
        <v>8648</v>
      </c>
      <c r="B5156">
        <v>1</v>
      </c>
      <c r="C5156">
        <v>8452.34</v>
      </c>
      <c r="F5156" s="16"/>
      <c r="G5156" s="10"/>
    </row>
    <row r="5157" spans="1:7" x14ac:dyDescent="0.45">
      <c r="A5157" s="16">
        <v>8650</v>
      </c>
      <c r="B5157">
        <v>1</v>
      </c>
      <c r="C5157">
        <v>1353.09</v>
      </c>
      <c r="F5157" s="16"/>
      <c r="G5157" s="10"/>
    </row>
    <row r="5158" spans="1:7" x14ac:dyDescent="0.45">
      <c r="A5158" s="16">
        <v>8651</v>
      </c>
      <c r="B5158">
        <v>2</v>
      </c>
      <c r="C5158">
        <v>9420.93</v>
      </c>
      <c r="F5158" s="16"/>
      <c r="G5158" s="10"/>
    </row>
    <row r="5159" spans="1:7" x14ac:dyDescent="0.45">
      <c r="A5159" s="16">
        <v>8652</v>
      </c>
      <c r="B5159">
        <v>1</v>
      </c>
      <c r="C5159">
        <v>6764.67</v>
      </c>
      <c r="F5159" s="16"/>
      <c r="G5159" s="10"/>
    </row>
    <row r="5160" spans="1:7" x14ac:dyDescent="0.45">
      <c r="A5160" s="16">
        <v>8653</v>
      </c>
      <c r="B5160">
        <v>1</v>
      </c>
      <c r="C5160">
        <v>302</v>
      </c>
      <c r="F5160" s="16"/>
      <c r="G5160" s="10"/>
    </row>
    <row r="5161" spans="1:7" x14ac:dyDescent="0.45">
      <c r="A5161" s="16">
        <v>8657</v>
      </c>
      <c r="B5161">
        <v>3</v>
      </c>
      <c r="C5161">
        <v>23043.41</v>
      </c>
      <c r="F5161" s="16"/>
      <c r="G5161" s="10"/>
    </row>
    <row r="5162" spans="1:7" x14ac:dyDescent="0.45">
      <c r="A5162" s="16">
        <v>8658</v>
      </c>
      <c r="B5162">
        <v>1</v>
      </c>
      <c r="C5162">
        <v>12181.1</v>
      </c>
      <c r="F5162" s="16"/>
      <c r="G5162" s="10"/>
    </row>
    <row r="5163" spans="1:7" x14ac:dyDescent="0.45">
      <c r="A5163" s="16">
        <v>8659</v>
      </c>
      <c r="B5163">
        <v>1</v>
      </c>
      <c r="C5163">
        <v>9010.8799999999992</v>
      </c>
      <c r="F5163" s="16"/>
      <c r="G5163" s="10"/>
    </row>
    <row r="5164" spans="1:7" x14ac:dyDescent="0.45">
      <c r="A5164" s="16">
        <v>8661</v>
      </c>
      <c r="B5164">
        <v>1</v>
      </c>
      <c r="C5164">
        <v>3158.37</v>
      </c>
      <c r="F5164" s="16"/>
      <c r="G5164" s="10"/>
    </row>
    <row r="5165" spans="1:7" x14ac:dyDescent="0.45">
      <c r="A5165" s="16">
        <v>8663</v>
      </c>
      <c r="B5165">
        <v>1</v>
      </c>
      <c r="C5165">
        <v>7351.14</v>
      </c>
      <c r="F5165" s="16"/>
      <c r="G5165" s="10"/>
    </row>
    <row r="5166" spans="1:7" x14ac:dyDescent="0.45">
      <c r="A5166" s="16">
        <v>8667</v>
      </c>
      <c r="B5166">
        <v>1</v>
      </c>
      <c r="C5166">
        <v>5312.14</v>
      </c>
      <c r="F5166" s="16"/>
      <c r="G5166" s="10"/>
    </row>
    <row r="5167" spans="1:7" x14ac:dyDescent="0.45">
      <c r="A5167" s="16">
        <v>8668</v>
      </c>
      <c r="B5167">
        <v>1</v>
      </c>
      <c r="C5167">
        <v>2169.7199999999998</v>
      </c>
      <c r="F5167" s="16"/>
      <c r="G5167" s="10"/>
    </row>
    <row r="5168" spans="1:7" x14ac:dyDescent="0.45">
      <c r="A5168" s="16">
        <v>8669</v>
      </c>
      <c r="B5168">
        <v>2</v>
      </c>
      <c r="C5168">
        <v>15935.64</v>
      </c>
      <c r="F5168" s="16"/>
      <c r="G5168" s="10"/>
    </row>
    <row r="5169" spans="1:7" x14ac:dyDescent="0.45">
      <c r="A5169" s="16">
        <v>8670</v>
      </c>
      <c r="B5169">
        <v>2</v>
      </c>
      <c r="C5169">
        <v>28920.63</v>
      </c>
      <c r="F5169" s="16"/>
      <c r="G5169" s="10"/>
    </row>
    <row r="5170" spans="1:7" x14ac:dyDescent="0.45">
      <c r="A5170" s="16">
        <v>8673</v>
      </c>
      <c r="B5170">
        <v>1</v>
      </c>
      <c r="C5170">
        <v>16615.75</v>
      </c>
      <c r="F5170" s="16"/>
      <c r="G5170" s="10"/>
    </row>
    <row r="5171" spans="1:7" x14ac:dyDescent="0.45">
      <c r="A5171" s="16">
        <v>8674</v>
      </c>
      <c r="B5171">
        <v>3</v>
      </c>
      <c r="C5171">
        <v>20179.36</v>
      </c>
      <c r="F5171" s="16"/>
      <c r="G5171" s="10"/>
    </row>
    <row r="5172" spans="1:7" x14ac:dyDescent="0.45">
      <c r="A5172" s="16">
        <v>8675</v>
      </c>
      <c r="B5172">
        <v>2</v>
      </c>
      <c r="C5172">
        <v>6206.51</v>
      </c>
      <c r="F5172" s="16"/>
      <c r="G5172" s="10"/>
    </row>
    <row r="5173" spans="1:7" x14ac:dyDescent="0.45">
      <c r="A5173" s="16">
        <v>8678</v>
      </c>
      <c r="B5173">
        <v>3</v>
      </c>
      <c r="C5173">
        <v>15038.7</v>
      </c>
      <c r="F5173" s="16"/>
      <c r="G5173" s="10"/>
    </row>
    <row r="5174" spans="1:7" x14ac:dyDescent="0.45">
      <c r="A5174" s="16">
        <v>8679</v>
      </c>
      <c r="B5174">
        <v>2</v>
      </c>
      <c r="C5174">
        <v>15941.13</v>
      </c>
      <c r="F5174" s="16"/>
      <c r="G5174" s="10"/>
    </row>
    <row r="5175" spans="1:7" x14ac:dyDescent="0.45">
      <c r="A5175" s="16">
        <v>8680</v>
      </c>
      <c r="B5175">
        <v>1</v>
      </c>
      <c r="C5175">
        <v>54.98</v>
      </c>
      <c r="F5175" s="16"/>
      <c r="G5175" s="10"/>
    </row>
    <row r="5176" spans="1:7" x14ac:dyDescent="0.45">
      <c r="A5176" s="16">
        <v>8683</v>
      </c>
      <c r="B5176">
        <v>1</v>
      </c>
      <c r="C5176">
        <v>17248.88</v>
      </c>
      <c r="F5176" s="16"/>
      <c r="G5176" s="10"/>
    </row>
    <row r="5177" spans="1:7" x14ac:dyDescent="0.45">
      <c r="A5177" s="16">
        <v>8684</v>
      </c>
      <c r="B5177">
        <v>1</v>
      </c>
      <c r="C5177">
        <v>3750.6</v>
      </c>
      <c r="F5177" s="16"/>
      <c r="G5177" s="10"/>
    </row>
    <row r="5178" spans="1:7" x14ac:dyDescent="0.45">
      <c r="A5178" s="16">
        <v>8686</v>
      </c>
      <c r="B5178">
        <v>2</v>
      </c>
      <c r="C5178">
        <v>37691.08</v>
      </c>
      <c r="F5178" s="16"/>
      <c r="G5178" s="10"/>
    </row>
    <row r="5179" spans="1:7" x14ac:dyDescent="0.45">
      <c r="A5179" s="16">
        <v>8687</v>
      </c>
      <c r="B5179">
        <v>1</v>
      </c>
      <c r="C5179">
        <v>3920.72</v>
      </c>
      <c r="F5179" s="16"/>
      <c r="G5179" s="10"/>
    </row>
    <row r="5180" spans="1:7" x14ac:dyDescent="0.45">
      <c r="A5180" s="16">
        <v>8688</v>
      </c>
      <c r="B5180">
        <v>1</v>
      </c>
      <c r="C5180">
        <v>24260.95</v>
      </c>
      <c r="F5180" s="16"/>
      <c r="G5180" s="10"/>
    </row>
    <row r="5181" spans="1:7" x14ac:dyDescent="0.45">
      <c r="A5181" s="16">
        <v>8689</v>
      </c>
      <c r="B5181">
        <v>2</v>
      </c>
      <c r="C5181">
        <v>11888.09</v>
      </c>
      <c r="F5181" s="16"/>
      <c r="G5181" s="10"/>
    </row>
    <row r="5182" spans="1:7" x14ac:dyDescent="0.45">
      <c r="A5182" s="16">
        <v>8690</v>
      </c>
      <c r="B5182">
        <v>2</v>
      </c>
      <c r="C5182">
        <v>9414.57</v>
      </c>
      <c r="F5182" s="16"/>
      <c r="G5182" s="10"/>
    </row>
    <row r="5183" spans="1:7" x14ac:dyDescent="0.45">
      <c r="A5183" s="16">
        <v>8692</v>
      </c>
      <c r="B5183">
        <v>2</v>
      </c>
      <c r="C5183">
        <v>5138.0200000000004</v>
      </c>
      <c r="F5183" s="16"/>
      <c r="G5183" s="10"/>
    </row>
    <row r="5184" spans="1:7" x14ac:dyDescent="0.45">
      <c r="A5184" s="16">
        <v>8693</v>
      </c>
      <c r="B5184">
        <v>3</v>
      </c>
      <c r="C5184">
        <v>38030.19</v>
      </c>
      <c r="F5184" s="16"/>
      <c r="G5184" s="10"/>
    </row>
    <row r="5185" spans="1:7" x14ac:dyDescent="0.45">
      <c r="A5185" s="16">
        <v>8694</v>
      </c>
      <c r="B5185">
        <v>3</v>
      </c>
      <c r="C5185">
        <v>13676.63</v>
      </c>
      <c r="F5185" s="16"/>
      <c r="G5185" s="10"/>
    </row>
    <row r="5186" spans="1:7" x14ac:dyDescent="0.45">
      <c r="A5186" s="16">
        <v>8697</v>
      </c>
      <c r="B5186">
        <v>3</v>
      </c>
      <c r="C5186">
        <v>9001.2199999999993</v>
      </c>
      <c r="F5186" s="16"/>
      <c r="G5186" s="10"/>
    </row>
    <row r="5187" spans="1:7" x14ac:dyDescent="0.45">
      <c r="A5187" s="16">
        <v>8699</v>
      </c>
      <c r="B5187">
        <v>1</v>
      </c>
      <c r="C5187">
        <v>5910.56</v>
      </c>
      <c r="F5187" s="16"/>
      <c r="G5187" s="10"/>
    </row>
    <row r="5188" spans="1:7" x14ac:dyDescent="0.45">
      <c r="A5188" s="16">
        <v>8701</v>
      </c>
      <c r="B5188">
        <v>3</v>
      </c>
      <c r="C5188">
        <v>34932.04</v>
      </c>
      <c r="F5188" s="16"/>
      <c r="G5188" s="10"/>
    </row>
    <row r="5189" spans="1:7" x14ac:dyDescent="0.45">
      <c r="A5189" s="16">
        <v>8703</v>
      </c>
      <c r="B5189">
        <v>1</v>
      </c>
      <c r="C5189">
        <v>9557.2999999999993</v>
      </c>
      <c r="F5189" s="16"/>
      <c r="G5189" s="10"/>
    </row>
    <row r="5190" spans="1:7" x14ac:dyDescent="0.45">
      <c r="A5190" s="16">
        <v>8705</v>
      </c>
      <c r="B5190">
        <v>3</v>
      </c>
      <c r="C5190">
        <v>15926.83</v>
      </c>
      <c r="F5190" s="16"/>
      <c r="G5190" s="10"/>
    </row>
    <row r="5191" spans="1:7" x14ac:dyDescent="0.45">
      <c r="A5191" s="16">
        <v>8706</v>
      </c>
      <c r="B5191">
        <v>1</v>
      </c>
      <c r="C5191">
        <v>11164.04</v>
      </c>
      <c r="F5191" s="16"/>
      <c r="G5191" s="10"/>
    </row>
    <row r="5192" spans="1:7" x14ac:dyDescent="0.45">
      <c r="A5192" s="16">
        <v>8707</v>
      </c>
      <c r="B5192">
        <v>1</v>
      </c>
      <c r="C5192">
        <v>4187.43</v>
      </c>
      <c r="F5192" s="16"/>
      <c r="G5192" s="10"/>
    </row>
    <row r="5193" spans="1:7" x14ac:dyDescent="0.45">
      <c r="A5193" s="16">
        <v>8709</v>
      </c>
      <c r="B5193">
        <v>1</v>
      </c>
      <c r="C5193">
        <v>9044.9</v>
      </c>
      <c r="F5193" s="16"/>
      <c r="G5193" s="10"/>
    </row>
    <row r="5194" spans="1:7" x14ac:dyDescent="0.45">
      <c r="A5194" s="16">
        <v>8710</v>
      </c>
      <c r="B5194">
        <v>3</v>
      </c>
      <c r="C5194">
        <v>25013.94</v>
      </c>
      <c r="F5194" s="16"/>
      <c r="G5194" s="10"/>
    </row>
    <row r="5195" spans="1:7" x14ac:dyDescent="0.45">
      <c r="A5195" s="16">
        <v>8714</v>
      </c>
      <c r="B5195">
        <v>3</v>
      </c>
      <c r="C5195">
        <v>40565.75</v>
      </c>
      <c r="F5195" s="16"/>
      <c r="G5195" s="10"/>
    </row>
    <row r="5196" spans="1:7" x14ac:dyDescent="0.45">
      <c r="A5196" s="16">
        <v>8715</v>
      </c>
      <c r="B5196">
        <v>2</v>
      </c>
      <c r="C5196">
        <v>2654.54</v>
      </c>
      <c r="F5196" s="16"/>
      <c r="G5196" s="10"/>
    </row>
    <row r="5197" spans="1:7" x14ac:dyDescent="0.45">
      <c r="A5197" s="16">
        <v>8718</v>
      </c>
      <c r="B5197">
        <v>2</v>
      </c>
      <c r="C5197">
        <v>38467.949999999997</v>
      </c>
      <c r="F5197" s="16"/>
      <c r="G5197" s="10"/>
    </row>
    <row r="5198" spans="1:7" x14ac:dyDescent="0.45">
      <c r="A5198" s="16">
        <v>8721</v>
      </c>
      <c r="B5198">
        <v>1</v>
      </c>
      <c r="C5198">
        <v>4883.0600000000004</v>
      </c>
      <c r="F5198" s="16"/>
      <c r="G5198" s="10"/>
    </row>
    <row r="5199" spans="1:7" x14ac:dyDescent="0.45">
      <c r="A5199" s="16">
        <v>8723</v>
      </c>
      <c r="B5199">
        <v>1</v>
      </c>
      <c r="C5199">
        <v>9824.68</v>
      </c>
      <c r="F5199" s="16"/>
      <c r="G5199" s="10"/>
    </row>
    <row r="5200" spans="1:7" x14ac:dyDescent="0.45">
      <c r="A5200" s="16">
        <v>8725</v>
      </c>
      <c r="B5200">
        <v>1</v>
      </c>
      <c r="C5200">
        <v>2026.14</v>
      </c>
      <c r="F5200" s="16"/>
      <c r="G5200" s="10"/>
    </row>
    <row r="5201" spans="1:7" x14ac:dyDescent="0.45">
      <c r="A5201" s="16">
        <v>8727</v>
      </c>
      <c r="B5201">
        <v>4</v>
      </c>
      <c r="C5201">
        <v>36900.9</v>
      </c>
      <c r="F5201" s="16"/>
      <c r="G5201" s="10"/>
    </row>
    <row r="5202" spans="1:7" x14ac:dyDescent="0.45">
      <c r="A5202" s="16">
        <v>8730</v>
      </c>
      <c r="B5202">
        <v>3</v>
      </c>
      <c r="C5202">
        <v>27725.67</v>
      </c>
      <c r="F5202" s="16"/>
      <c r="G5202" s="10"/>
    </row>
    <row r="5203" spans="1:7" x14ac:dyDescent="0.45">
      <c r="A5203" s="16">
        <v>8734</v>
      </c>
      <c r="B5203">
        <v>3</v>
      </c>
      <c r="C5203">
        <v>27423.67</v>
      </c>
      <c r="F5203" s="16"/>
      <c r="G5203" s="10"/>
    </row>
    <row r="5204" spans="1:7" x14ac:dyDescent="0.45">
      <c r="A5204" s="16">
        <v>8736</v>
      </c>
      <c r="B5204">
        <v>2</v>
      </c>
      <c r="C5204">
        <v>15204.13</v>
      </c>
      <c r="F5204" s="16"/>
      <c r="G5204" s="10"/>
    </row>
    <row r="5205" spans="1:7" x14ac:dyDescent="0.45">
      <c r="A5205" s="16">
        <v>8737</v>
      </c>
      <c r="B5205">
        <v>3</v>
      </c>
      <c r="C5205">
        <v>21695.38</v>
      </c>
      <c r="F5205" s="16"/>
      <c r="G5205" s="10"/>
    </row>
    <row r="5206" spans="1:7" x14ac:dyDescent="0.45">
      <c r="A5206" s="16">
        <v>8739</v>
      </c>
      <c r="B5206">
        <v>1</v>
      </c>
      <c r="C5206">
        <v>24566.799999999999</v>
      </c>
      <c r="F5206" s="16"/>
      <c r="G5206" s="10"/>
    </row>
    <row r="5207" spans="1:7" x14ac:dyDescent="0.45">
      <c r="A5207" s="16">
        <v>8740</v>
      </c>
      <c r="B5207">
        <v>2</v>
      </c>
      <c r="C5207">
        <v>4303.91</v>
      </c>
      <c r="F5207" s="16"/>
      <c r="G5207" s="10"/>
    </row>
    <row r="5208" spans="1:7" x14ac:dyDescent="0.45">
      <c r="A5208" s="16">
        <v>8741</v>
      </c>
      <c r="B5208">
        <v>2</v>
      </c>
      <c r="C5208">
        <v>6307.28</v>
      </c>
      <c r="F5208" s="16"/>
      <c r="G5208" s="10"/>
    </row>
    <row r="5209" spans="1:7" x14ac:dyDescent="0.45">
      <c r="A5209" s="16">
        <v>8742</v>
      </c>
      <c r="B5209">
        <v>2</v>
      </c>
      <c r="C5209">
        <v>21808.98</v>
      </c>
      <c r="F5209" s="16"/>
      <c r="G5209" s="10"/>
    </row>
    <row r="5210" spans="1:7" x14ac:dyDescent="0.45">
      <c r="A5210" s="16">
        <v>8743</v>
      </c>
      <c r="B5210">
        <v>2</v>
      </c>
      <c r="C5210">
        <v>10751.37</v>
      </c>
      <c r="F5210" s="16"/>
      <c r="G5210" s="10"/>
    </row>
    <row r="5211" spans="1:7" x14ac:dyDescent="0.45">
      <c r="A5211" s="16">
        <v>8746</v>
      </c>
      <c r="B5211">
        <v>1</v>
      </c>
      <c r="C5211">
        <v>6101.55</v>
      </c>
      <c r="F5211" s="16"/>
      <c r="G5211" s="10"/>
    </row>
    <row r="5212" spans="1:7" x14ac:dyDescent="0.45">
      <c r="A5212" s="16">
        <v>8750</v>
      </c>
      <c r="B5212">
        <v>1</v>
      </c>
      <c r="C5212">
        <v>4675.95</v>
      </c>
      <c r="F5212" s="16"/>
      <c r="G5212" s="10"/>
    </row>
    <row r="5213" spans="1:7" x14ac:dyDescent="0.45">
      <c r="A5213" s="16">
        <v>8751</v>
      </c>
      <c r="B5213">
        <v>1</v>
      </c>
      <c r="C5213">
        <v>4784.88</v>
      </c>
      <c r="F5213" s="16"/>
      <c r="G5213" s="10"/>
    </row>
    <row r="5214" spans="1:7" x14ac:dyDescent="0.45">
      <c r="A5214" s="16">
        <v>8754</v>
      </c>
      <c r="B5214">
        <v>2</v>
      </c>
      <c r="C5214">
        <v>10931.05</v>
      </c>
      <c r="F5214" s="16"/>
      <c r="G5214" s="10"/>
    </row>
    <row r="5215" spans="1:7" x14ac:dyDescent="0.45">
      <c r="A5215" s="16">
        <v>8755</v>
      </c>
      <c r="B5215">
        <v>1</v>
      </c>
      <c r="C5215">
        <v>1271.8</v>
      </c>
      <c r="F5215" s="16"/>
      <c r="G5215" s="10"/>
    </row>
    <row r="5216" spans="1:7" x14ac:dyDescent="0.45">
      <c r="A5216" s="16">
        <v>8756</v>
      </c>
      <c r="B5216">
        <v>2</v>
      </c>
      <c r="C5216">
        <v>18087.939999999999</v>
      </c>
      <c r="F5216" s="16"/>
      <c r="G5216" s="10"/>
    </row>
    <row r="5217" spans="1:7" x14ac:dyDescent="0.45">
      <c r="A5217" s="16">
        <v>8758</v>
      </c>
      <c r="B5217">
        <v>3</v>
      </c>
      <c r="C5217">
        <v>16934.88</v>
      </c>
      <c r="F5217" s="16"/>
      <c r="G5217" s="10"/>
    </row>
    <row r="5218" spans="1:7" x14ac:dyDescent="0.45">
      <c r="A5218" s="16">
        <v>8759</v>
      </c>
      <c r="B5218">
        <v>2</v>
      </c>
      <c r="C5218">
        <v>14028.82</v>
      </c>
      <c r="F5218" s="16"/>
      <c r="G5218" s="10"/>
    </row>
    <row r="5219" spans="1:7" x14ac:dyDescent="0.45">
      <c r="A5219" s="16">
        <v>8761</v>
      </c>
      <c r="B5219">
        <v>1</v>
      </c>
      <c r="C5219">
        <v>5619.12</v>
      </c>
      <c r="F5219" s="16"/>
      <c r="G5219" s="10"/>
    </row>
    <row r="5220" spans="1:7" x14ac:dyDescent="0.45">
      <c r="A5220" s="16">
        <v>8763</v>
      </c>
      <c r="B5220">
        <v>1</v>
      </c>
      <c r="C5220">
        <v>7778.07</v>
      </c>
      <c r="F5220" s="16"/>
      <c r="G5220" s="10"/>
    </row>
    <row r="5221" spans="1:7" x14ac:dyDescent="0.45">
      <c r="A5221" s="16">
        <v>8764</v>
      </c>
      <c r="B5221">
        <v>1</v>
      </c>
      <c r="C5221">
        <v>16625.05</v>
      </c>
      <c r="F5221" s="16"/>
      <c r="G5221" s="10"/>
    </row>
    <row r="5222" spans="1:7" x14ac:dyDescent="0.45">
      <c r="A5222" s="16">
        <v>8766</v>
      </c>
      <c r="B5222">
        <v>2</v>
      </c>
      <c r="C5222">
        <v>12690.34</v>
      </c>
      <c r="F5222" s="16"/>
      <c r="G5222" s="10"/>
    </row>
    <row r="5223" spans="1:7" x14ac:dyDescent="0.45">
      <c r="A5223" s="16">
        <v>8767</v>
      </c>
      <c r="B5223">
        <v>1</v>
      </c>
      <c r="C5223">
        <v>629.39</v>
      </c>
      <c r="F5223" s="16"/>
      <c r="G5223" s="10"/>
    </row>
    <row r="5224" spans="1:7" x14ac:dyDescent="0.45">
      <c r="A5224" s="16">
        <v>8768</v>
      </c>
      <c r="B5224">
        <v>2</v>
      </c>
      <c r="C5224">
        <v>28373.85</v>
      </c>
      <c r="F5224" s="16"/>
      <c r="G5224" s="10"/>
    </row>
    <row r="5225" spans="1:7" x14ac:dyDescent="0.45">
      <c r="A5225" s="16">
        <v>8769</v>
      </c>
      <c r="B5225">
        <v>2</v>
      </c>
      <c r="C5225">
        <v>17776.05</v>
      </c>
      <c r="F5225" s="16"/>
      <c r="G5225" s="10"/>
    </row>
    <row r="5226" spans="1:7" x14ac:dyDescent="0.45">
      <c r="A5226" s="16">
        <v>8770</v>
      </c>
      <c r="B5226">
        <v>1</v>
      </c>
      <c r="C5226">
        <v>2916.92</v>
      </c>
      <c r="F5226" s="16"/>
      <c r="G5226" s="10"/>
    </row>
    <row r="5227" spans="1:7" x14ac:dyDescent="0.45">
      <c r="A5227" s="16">
        <v>8773</v>
      </c>
      <c r="B5227">
        <v>1</v>
      </c>
      <c r="C5227">
        <v>6493.55</v>
      </c>
      <c r="F5227" s="16"/>
      <c r="G5227" s="10"/>
    </row>
    <row r="5228" spans="1:7" x14ac:dyDescent="0.45">
      <c r="A5228" s="16">
        <v>8774</v>
      </c>
      <c r="B5228">
        <v>1</v>
      </c>
      <c r="C5228">
        <v>13733.88</v>
      </c>
      <c r="F5228" s="16"/>
      <c r="G5228" s="10"/>
    </row>
    <row r="5229" spans="1:7" x14ac:dyDescent="0.45">
      <c r="A5229" s="16">
        <v>8776</v>
      </c>
      <c r="B5229">
        <v>3</v>
      </c>
      <c r="C5229">
        <v>18506.04</v>
      </c>
      <c r="F5229" s="16"/>
      <c r="G5229" s="10"/>
    </row>
    <row r="5230" spans="1:7" x14ac:dyDescent="0.45">
      <c r="A5230" s="16">
        <v>8777</v>
      </c>
      <c r="B5230">
        <v>3</v>
      </c>
      <c r="C5230">
        <v>10599.57</v>
      </c>
      <c r="F5230" s="16"/>
      <c r="G5230" s="10"/>
    </row>
    <row r="5231" spans="1:7" x14ac:dyDescent="0.45">
      <c r="A5231" s="16">
        <v>8778</v>
      </c>
      <c r="B5231">
        <v>2</v>
      </c>
      <c r="C5231">
        <v>25534</v>
      </c>
      <c r="F5231" s="16"/>
      <c r="G5231" s="10"/>
    </row>
    <row r="5232" spans="1:7" x14ac:dyDescent="0.45">
      <c r="A5232" s="16">
        <v>8783</v>
      </c>
      <c r="B5232">
        <v>2</v>
      </c>
      <c r="C5232">
        <v>18235.990000000002</v>
      </c>
      <c r="F5232" s="16"/>
      <c r="G5232" s="10"/>
    </row>
    <row r="5233" spans="1:7" x14ac:dyDescent="0.45">
      <c r="A5233" s="16">
        <v>8785</v>
      </c>
      <c r="B5233">
        <v>1</v>
      </c>
      <c r="C5233">
        <v>10498.05</v>
      </c>
      <c r="F5233" s="16"/>
      <c r="G5233" s="10"/>
    </row>
    <row r="5234" spans="1:7" x14ac:dyDescent="0.45">
      <c r="A5234" s="16">
        <v>8786</v>
      </c>
      <c r="B5234">
        <v>1</v>
      </c>
      <c r="C5234">
        <v>4535.76</v>
      </c>
      <c r="F5234" s="16"/>
      <c r="G5234" s="10"/>
    </row>
    <row r="5235" spans="1:7" x14ac:dyDescent="0.45">
      <c r="A5235" s="16">
        <v>8787</v>
      </c>
      <c r="B5235">
        <v>1</v>
      </c>
      <c r="C5235">
        <v>5474.48</v>
      </c>
      <c r="F5235" s="16"/>
      <c r="G5235" s="10"/>
    </row>
    <row r="5236" spans="1:7" x14ac:dyDescent="0.45">
      <c r="A5236" s="16">
        <v>8788</v>
      </c>
      <c r="B5236">
        <v>2</v>
      </c>
      <c r="C5236">
        <v>24382.36</v>
      </c>
      <c r="F5236" s="16"/>
      <c r="G5236" s="10"/>
    </row>
    <row r="5237" spans="1:7" x14ac:dyDescent="0.45">
      <c r="A5237" s="16">
        <v>8789</v>
      </c>
      <c r="B5237">
        <v>2</v>
      </c>
      <c r="C5237">
        <v>15797.91</v>
      </c>
      <c r="F5237" s="16"/>
      <c r="G5237" s="10"/>
    </row>
    <row r="5238" spans="1:7" x14ac:dyDescent="0.45">
      <c r="A5238" s="16">
        <v>8790</v>
      </c>
      <c r="B5238">
        <v>2</v>
      </c>
      <c r="C5238">
        <v>5188.92</v>
      </c>
      <c r="F5238" s="16"/>
      <c r="G5238" s="10"/>
    </row>
    <row r="5239" spans="1:7" x14ac:dyDescent="0.45">
      <c r="A5239" s="16">
        <v>8795</v>
      </c>
      <c r="B5239">
        <v>3</v>
      </c>
      <c r="C5239">
        <v>36050.769999999997</v>
      </c>
      <c r="F5239" s="16"/>
      <c r="G5239" s="10"/>
    </row>
    <row r="5240" spans="1:7" x14ac:dyDescent="0.45">
      <c r="A5240" s="16">
        <v>8797</v>
      </c>
      <c r="B5240">
        <v>1</v>
      </c>
      <c r="C5240">
        <v>1169.8599999999999</v>
      </c>
      <c r="F5240" s="16"/>
      <c r="G5240" s="10"/>
    </row>
    <row r="5241" spans="1:7" x14ac:dyDescent="0.45">
      <c r="A5241" s="16">
        <v>8798</v>
      </c>
      <c r="B5241">
        <v>1</v>
      </c>
      <c r="C5241">
        <v>1052.96</v>
      </c>
      <c r="F5241" s="16"/>
      <c r="G5241" s="10"/>
    </row>
    <row r="5242" spans="1:7" x14ac:dyDescent="0.45">
      <c r="A5242" s="16">
        <v>8799</v>
      </c>
      <c r="B5242">
        <v>1</v>
      </c>
      <c r="C5242">
        <v>1535.73</v>
      </c>
      <c r="F5242" s="16"/>
      <c r="G5242" s="10"/>
    </row>
    <row r="5243" spans="1:7" x14ac:dyDescent="0.45">
      <c r="A5243" s="16">
        <v>8804</v>
      </c>
      <c r="B5243">
        <v>4</v>
      </c>
      <c r="C5243">
        <v>15652.7</v>
      </c>
      <c r="F5243" s="16"/>
      <c r="G5243" s="10"/>
    </row>
    <row r="5244" spans="1:7" x14ac:dyDescent="0.45">
      <c r="A5244" s="16">
        <v>8805</v>
      </c>
      <c r="B5244">
        <v>1</v>
      </c>
      <c r="C5244">
        <v>5089.8</v>
      </c>
      <c r="F5244" s="16"/>
      <c r="G5244" s="10"/>
    </row>
    <row r="5245" spans="1:7" x14ac:dyDescent="0.45">
      <c r="A5245" s="16">
        <v>8806</v>
      </c>
      <c r="B5245">
        <v>1</v>
      </c>
      <c r="C5245">
        <v>9635.2000000000007</v>
      </c>
      <c r="F5245" s="16"/>
      <c r="G5245" s="10"/>
    </row>
    <row r="5246" spans="1:7" x14ac:dyDescent="0.45">
      <c r="A5246" s="16">
        <v>8807</v>
      </c>
      <c r="B5246">
        <v>1</v>
      </c>
      <c r="C5246">
        <v>1988.62</v>
      </c>
      <c r="F5246" s="16"/>
      <c r="G5246" s="10"/>
    </row>
    <row r="5247" spans="1:7" x14ac:dyDescent="0.45">
      <c r="A5247" s="16">
        <v>8812</v>
      </c>
      <c r="B5247">
        <v>1</v>
      </c>
      <c r="C5247">
        <v>14024.65</v>
      </c>
      <c r="F5247" s="16"/>
      <c r="G5247" s="10"/>
    </row>
    <row r="5248" spans="1:7" x14ac:dyDescent="0.45">
      <c r="A5248" s="16">
        <v>8813</v>
      </c>
      <c r="B5248">
        <v>3</v>
      </c>
      <c r="C5248">
        <v>23954.93</v>
      </c>
      <c r="F5248" s="16"/>
      <c r="G5248" s="10"/>
    </row>
    <row r="5249" spans="1:7" x14ac:dyDescent="0.45">
      <c r="A5249" s="16">
        <v>8815</v>
      </c>
      <c r="B5249">
        <v>1</v>
      </c>
      <c r="C5249">
        <v>10603.62</v>
      </c>
      <c r="F5249" s="16"/>
      <c r="G5249" s="10"/>
    </row>
    <row r="5250" spans="1:7" x14ac:dyDescent="0.45">
      <c r="A5250" s="16">
        <v>8817</v>
      </c>
      <c r="B5250">
        <v>1</v>
      </c>
      <c r="C5250">
        <v>4781.91</v>
      </c>
      <c r="F5250" s="16"/>
      <c r="G5250" s="10"/>
    </row>
    <row r="5251" spans="1:7" x14ac:dyDescent="0.45">
      <c r="A5251" s="16">
        <v>8818</v>
      </c>
      <c r="B5251">
        <v>1</v>
      </c>
      <c r="C5251">
        <v>8279.34</v>
      </c>
      <c r="F5251" s="16"/>
      <c r="G5251" s="10"/>
    </row>
    <row r="5252" spans="1:7" x14ac:dyDescent="0.45">
      <c r="A5252" s="16">
        <v>8819</v>
      </c>
      <c r="B5252">
        <v>1</v>
      </c>
      <c r="C5252">
        <v>19445.599999999999</v>
      </c>
      <c r="F5252" s="16"/>
      <c r="G5252" s="10"/>
    </row>
    <row r="5253" spans="1:7" x14ac:dyDescent="0.45">
      <c r="A5253" s="16">
        <v>8820</v>
      </c>
      <c r="B5253">
        <v>2</v>
      </c>
      <c r="C5253">
        <v>14304.98</v>
      </c>
      <c r="F5253" s="16"/>
      <c r="G5253" s="10"/>
    </row>
    <row r="5254" spans="1:7" x14ac:dyDescent="0.45">
      <c r="A5254" s="16">
        <v>8822</v>
      </c>
      <c r="B5254">
        <v>1</v>
      </c>
      <c r="C5254">
        <v>4284.78</v>
      </c>
      <c r="F5254" s="16"/>
      <c r="G5254" s="10"/>
    </row>
    <row r="5255" spans="1:7" x14ac:dyDescent="0.45">
      <c r="A5255" s="16">
        <v>8823</v>
      </c>
      <c r="B5255">
        <v>2</v>
      </c>
      <c r="C5255">
        <v>15347.18</v>
      </c>
      <c r="F5255" s="16"/>
      <c r="G5255" s="10"/>
    </row>
    <row r="5256" spans="1:7" x14ac:dyDescent="0.45">
      <c r="A5256" s="16">
        <v>8824</v>
      </c>
      <c r="B5256">
        <v>1</v>
      </c>
      <c r="C5256">
        <v>1569.44</v>
      </c>
      <c r="F5256" s="16"/>
      <c r="G5256" s="10"/>
    </row>
    <row r="5257" spans="1:7" x14ac:dyDescent="0.45">
      <c r="A5257" s="16">
        <v>8825</v>
      </c>
      <c r="B5257">
        <v>2</v>
      </c>
      <c r="C5257">
        <v>25955.24</v>
      </c>
      <c r="F5257" s="16"/>
      <c r="G5257" s="10"/>
    </row>
    <row r="5258" spans="1:7" x14ac:dyDescent="0.45">
      <c r="A5258" s="16">
        <v>8827</v>
      </c>
      <c r="B5258">
        <v>1</v>
      </c>
      <c r="C5258">
        <v>2035.38</v>
      </c>
      <c r="F5258" s="16"/>
      <c r="G5258" s="10"/>
    </row>
    <row r="5259" spans="1:7" x14ac:dyDescent="0.45">
      <c r="A5259" s="16">
        <v>8829</v>
      </c>
      <c r="B5259">
        <v>2</v>
      </c>
      <c r="C5259">
        <v>26762.3</v>
      </c>
      <c r="F5259" s="16"/>
      <c r="G5259" s="10"/>
    </row>
    <row r="5260" spans="1:7" x14ac:dyDescent="0.45">
      <c r="A5260" s="16">
        <v>8830</v>
      </c>
      <c r="B5260">
        <v>2</v>
      </c>
      <c r="C5260">
        <v>8193.6200000000008</v>
      </c>
      <c r="F5260" s="16"/>
      <c r="G5260" s="10"/>
    </row>
    <row r="5261" spans="1:7" x14ac:dyDescent="0.45">
      <c r="A5261" s="16">
        <v>8832</v>
      </c>
      <c r="B5261">
        <v>2</v>
      </c>
      <c r="C5261">
        <v>3095.69</v>
      </c>
      <c r="F5261" s="16"/>
      <c r="G5261" s="10"/>
    </row>
    <row r="5262" spans="1:7" x14ac:dyDescent="0.45">
      <c r="A5262" s="16">
        <v>8833</v>
      </c>
      <c r="B5262">
        <v>6</v>
      </c>
      <c r="C5262">
        <v>48995.19</v>
      </c>
      <c r="F5262" s="16"/>
      <c r="G5262" s="10"/>
    </row>
    <row r="5263" spans="1:7" x14ac:dyDescent="0.45">
      <c r="A5263" s="16">
        <v>8835</v>
      </c>
      <c r="B5263">
        <v>1</v>
      </c>
      <c r="C5263">
        <v>5341.5</v>
      </c>
      <c r="F5263" s="16"/>
      <c r="G5263" s="10"/>
    </row>
    <row r="5264" spans="1:7" x14ac:dyDescent="0.45">
      <c r="A5264" s="16">
        <v>8837</v>
      </c>
      <c r="B5264">
        <v>2</v>
      </c>
      <c r="C5264">
        <v>7534.83</v>
      </c>
      <c r="F5264" s="16"/>
      <c r="G5264" s="10"/>
    </row>
    <row r="5265" spans="1:7" x14ac:dyDescent="0.45">
      <c r="A5265" s="16">
        <v>8838</v>
      </c>
      <c r="B5265">
        <v>1</v>
      </c>
      <c r="C5265">
        <v>2715.32</v>
      </c>
      <c r="F5265" s="16"/>
      <c r="G5265" s="10"/>
    </row>
    <row r="5266" spans="1:7" x14ac:dyDescent="0.45">
      <c r="A5266" s="16">
        <v>8842</v>
      </c>
      <c r="B5266">
        <v>2</v>
      </c>
      <c r="C5266">
        <v>4984.28</v>
      </c>
      <c r="F5266" s="16"/>
      <c r="G5266" s="10"/>
    </row>
    <row r="5267" spans="1:7" x14ac:dyDescent="0.45">
      <c r="A5267" s="16">
        <v>8843</v>
      </c>
      <c r="B5267">
        <v>2</v>
      </c>
      <c r="C5267">
        <v>11903.91</v>
      </c>
      <c r="F5267" s="16"/>
      <c r="G5267" s="10"/>
    </row>
    <row r="5268" spans="1:7" x14ac:dyDescent="0.45">
      <c r="A5268" s="16">
        <v>8844</v>
      </c>
      <c r="B5268">
        <v>1</v>
      </c>
      <c r="C5268">
        <v>1156.3399999999999</v>
      </c>
      <c r="F5268" s="16"/>
      <c r="G5268" s="10"/>
    </row>
    <row r="5269" spans="1:7" x14ac:dyDescent="0.45">
      <c r="A5269" s="16">
        <v>8845</v>
      </c>
      <c r="B5269">
        <v>2</v>
      </c>
      <c r="C5269">
        <v>12864.77</v>
      </c>
      <c r="F5269" s="16"/>
      <c r="G5269" s="10"/>
    </row>
    <row r="5270" spans="1:7" x14ac:dyDescent="0.45">
      <c r="A5270" s="16">
        <v>8846</v>
      </c>
      <c r="B5270">
        <v>2</v>
      </c>
      <c r="C5270">
        <v>6768.4</v>
      </c>
      <c r="F5270" s="16"/>
      <c r="G5270" s="10"/>
    </row>
    <row r="5271" spans="1:7" x14ac:dyDescent="0.45">
      <c r="A5271" s="16">
        <v>8847</v>
      </c>
      <c r="B5271">
        <v>1</v>
      </c>
      <c r="C5271">
        <v>3179.58</v>
      </c>
      <c r="F5271" s="16"/>
      <c r="G5271" s="10"/>
    </row>
    <row r="5272" spans="1:7" x14ac:dyDescent="0.45">
      <c r="A5272" s="16">
        <v>8848</v>
      </c>
      <c r="B5272">
        <v>3</v>
      </c>
      <c r="C5272">
        <v>17319.509999999998</v>
      </c>
      <c r="F5272" s="16"/>
      <c r="G5272" s="10"/>
    </row>
    <row r="5273" spans="1:7" x14ac:dyDescent="0.45">
      <c r="A5273" s="16">
        <v>8849</v>
      </c>
      <c r="B5273">
        <v>3</v>
      </c>
      <c r="C5273">
        <v>24526.33</v>
      </c>
      <c r="F5273" s="16"/>
      <c r="G5273" s="10"/>
    </row>
    <row r="5274" spans="1:7" x14ac:dyDescent="0.45">
      <c r="A5274" s="16">
        <v>8850</v>
      </c>
      <c r="B5274">
        <v>1</v>
      </c>
      <c r="C5274">
        <v>7795.52</v>
      </c>
      <c r="F5274" s="16"/>
      <c r="G5274" s="10"/>
    </row>
    <row r="5275" spans="1:7" x14ac:dyDescent="0.45">
      <c r="A5275" s="16">
        <v>8851</v>
      </c>
      <c r="B5275">
        <v>2</v>
      </c>
      <c r="C5275">
        <v>16808.7</v>
      </c>
      <c r="F5275" s="16"/>
      <c r="G5275" s="10"/>
    </row>
    <row r="5276" spans="1:7" x14ac:dyDescent="0.45">
      <c r="A5276" s="16">
        <v>8853</v>
      </c>
      <c r="B5276">
        <v>1</v>
      </c>
      <c r="C5276">
        <v>301.02</v>
      </c>
      <c r="F5276" s="16"/>
      <c r="G5276" s="10"/>
    </row>
    <row r="5277" spans="1:7" x14ac:dyDescent="0.45">
      <c r="A5277" s="16">
        <v>8855</v>
      </c>
      <c r="B5277">
        <v>1</v>
      </c>
      <c r="C5277">
        <v>2715.88</v>
      </c>
      <c r="F5277" s="16"/>
      <c r="G5277" s="10"/>
    </row>
    <row r="5278" spans="1:7" x14ac:dyDescent="0.45">
      <c r="A5278" s="16">
        <v>8856</v>
      </c>
      <c r="B5278">
        <v>2</v>
      </c>
      <c r="C5278">
        <v>21523.8</v>
      </c>
      <c r="F5278" s="16"/>
      <c r="G5278" s="10"/>
    </row>
    <row r="5279" spans="1:7" x14ac:dyDescent="0.45">
      <c r="A5279" s="16">
        <v>8857</v>
      </c>
      <c r="B5279">
        <v>2</v>
      </c>
      <c r="C5279">
        <v>18275.43</v>
      </c>
      <c r="F5279" s="16"/>
      <c r="G5279" s="10"/>
    </row>
    <row r="5280" spans="1:7" x14ac:dyDescent="0.45">
      <c r="A5280" s="16">
        <v>8858</v>
      </c>
      <c r="B5280">
        <v>1</v>
      </c>
      <c r="C5280">
        <v>19780.32</v>
      </c>
      <c r="F5280" s="16"/>
      <c r="G5280" s="10"/>
    </row>
    <row r="5281" spans="1:7" x14ac:dyDescent="0.45">
      <c r="A5281" s="16">
        <v>8860</v>
      </c>
      <c r="B5281">
        <v>2</v>
      </c>
      <c r="C5281">
        <v>25868.22</v>
      </c>
      <c r="F5281" s="16"/>
      <c r="G5281" s="10"/>
    </row>
    <row r="5282" spans="1:7" x14ac:dyDescent="0.45">
      <c r="A5282" s="16">
        <v>8862</v>
      </c>
      <c r="B5282">
        <v>1</v>
      </c>
      <c r="C5282">
        <v>19368.16</v>
      </c>
      <c r="F5282" s="16"/>
      <c r="G5282" s="10"/>
    </row>
    <row r="5283" spans="1:7" x14ac:dyDescent="0.45">
      <c r="A5283" s="16">
        <v>8863</v>
      </c>
      <c r="B5283">
        <v>2</v>
      </c>
      <c r="C5283">
        <v>22757.89</v>
      </c>
      <c r="F5283" s="16"/>
      <c r="G5283" s="10"/>
    </row>
    <row r="5284" spans="1:7" x14ac:dyDescent="0.45">
      <c r="A5284" s="16">
        <v>8864</v>
      </c>
      <c r="B5284">
        <v>1</v>
      </c>
      <c r="C5284">
        <v>11976.54</v>
      </c>
      <c r="F5284" s="16"/>
      <c r="G5284" s="10"/>
    </row>
    <row r="5285" spans="1:7" x14ac:dyDescent="0.45">
      <c r="A5285" s="16">
        <v>8865</v>
      </c>
      <c r="B5285">
        <v>1</v>
      </c>
      <c r="C5285">
        <v>5592.87</v>
      </c>
      <c r="F5285" s="16"/>
      <c r="G5285" s="10"/>
    </row>
    <row r="5286" spans="1:7" x14ac:dyDescent="0.45">
      <c r="A5286" s="16">
        <v>8866</v>
      </c>
      <c r="B5286">
        <v>2</v>
      </c>
      <c r="C5286">
        <v>4435.91</v>
      </c>
      <c r="F5286" s="16"/>
      <c r="G5286" s="10"/>
    </row>
    <row r="5287" spans="1:7" x14ac:dyDescent="0.45">
      <c r="A5287" s="16">
        <v>8867</v>
      </c>
      <c r="B5287">
        <v>4</v>
      </c>
      <c r="C5287">
        <v>36477.279999999999</v>
      </c>
      <c r="F5287" s="16"/>
      <c r="G5287" s="10"/>
    </row>
    <row r="5288" spans="1:7" x14ac:dyDescent="0.45">
      <c r="A5288" s="16">
        <v>8868</v>
      </c>
      <c r="B5288">
        <v>1</v>
      </c>
      <c r="C5288">
        <v>2287.42</v>
      </c>
      <c r="F5288" s="16"/>
      <c r="G5288" s="10"/>
    </row>
    <row r="5289" spans="1:7" x14ac:dyDescent="0.45">
      <c r="A5289" s="16">
        <v>8869</v>
      </c>
      <c r="B5289">
        <v>3</v>
      </c>
      <c r="C5289">
        <v>22289.74</v>
      </c>
      <c r="F5289" s="16"/>
      <c r="G5289" s="10"/>
    </row>
    <row r="5290" spans="1:7" x14ac:dyDescent="0.45">
      <c r="A5290" s="16">
        <v>8870</v>
      </c>
      <c r="B5290">
        <v>1</v>
      </c>
      <c r="C5290">
        <v>7469.1</v>
      </c>
      <c r="F5290" s="16"/>
      <c r="G5290" s="10"/>
    </row>
    <row r="5291" spans="1:7" x14ac:dyDescent="0.45">
      <c r="A5291" s="16">
        <v>8871</v>
      </c>
      <c r="B5291">
        <v>2</v>
      </c>
      <c r="C5291">
        <v>27113.64</v>
      </c>
      <c r="F5291" s="16"/>
      <c r="G5291" s="10"/>
    </row>
    <row r="5292" spans="1:7" x14ac:dyDescent="0.45">
      <c r="A5292" s="16">
        <v>8872</v>
      </c>
      <c r="B5292">
        <v>1</v>
      </c>
      <c r="C5292">
        <v>236.04</v>
      </c>
      <c r="F5292" s="16"/>
      <c r="G5292" s="10"/>
    </row>
    <row r="5293" spans="1:7" x14ac:dyDescent="0.45">
      <c r="A5293" s="16">
        <v>8874</v>
      </c>
      <c r="B5293">
        <v>1</v>
      </c>
      <c r="C5293">
        <v>13785.45</v>
      </c>
      <c r="F5293" s="16"/>
      <c r="G5293" s="10"/>
    </row>
    <row r="5294" spans="1:7" x14ac:dyDescent="0.45">
      <c r="A5294" s="16">
        <v>8875</v>
      </c>
      <c r="B5294">
        <v>2</v>
      </c>
      <c r="C5294">
        <v>16771</v>
      </c>
      <c r="F5294" s="16"/>
      <c r="G5294" s="10"/>
    </row>
    <row r="5295" spans="1:7" x14ac:dyDescent="0.45">
      <c r="A5295" s="16">
        <v>8876</v>
      </c>
      <c r="B5295">
        <v>4</v>
      </c>
      <c r="C5295">
        <v>27590.79</v>
      </c>
      <c r="F5295" s="16"/>
      <c r="G5295" s="10"/>
    </row>
    <row r="5296" spans="1:7" x14ac:dyDescent="0.45">
      <c r="A5296" s="16">
        <v>8878</v>
      </c>
      <c r="B5296">
        <v>1</v>
      </c>
      <c r="C5296">
        <v>16981.84</v>
      </c>
      <c r="F5296" s="16"/>
      <c r="G5296" s="10"/>
    </row>
    <row r="5297" spans="1:7" x14ac:dyDescent="0.45">
      <c r="A5297" s="16">
        <v>8880</v>
      </c>
      <c r="B5297">
        <v>2</v>
      </c>
      <c r="C5297">
        <v>7830.47</v>
      </c>
      <c r="F5297" s="16"/>
      <c r="G5297" s="10"/>
    </row>
    <row r="5298" spans="1:7" x14ac:dyDescent="0.45">
      <c r="A5298" s="16">
        <v>8887</v>
      </c>
      <c r="B5298">
        <v>2</v>
      </c>
      <c r="C5298">
        <v>12189.12</v>
      </c>
      <c r="F5298" s="16"/>
      <c r="G5298" s="10"/>
    </row>
    <row r="5299" spans="1:7" x14ac:dyDescent="0.45">
      <c r="A5299" s="16">
        <v>8888</v>
      </c>
      <c r="B5299">
        <v>1</v>
      </c>
      <c r="C5299">
        <v>12775.56</v>
      </c>
      <c r="F5299" s="16"/>
      <c r="G5299" s="10"/>
    </row>
    <row r="5300" spans="1:7" x14ac:dyDescent="0.45">
      <c r="A5300" s="16">
        <v>8890</v>
      </c>
      <c r="B5300">
        <v>1</v>
      </c>
      <c r="C5300">
        <v>2186.59</v>
      </c>
      <c r="F5300" s="16"/>
      <c r="G5300" s="10"/>
    </row>
    <row r="5301" spans="1:7" x14ac:dyDescent="0.45">
      <c r="A5301" s="16">
        <v>8891</v>
      </c>
      <c r="B5301">
        <v>2</v>
      </c>
      <c r="C5301">
        <v>15247.62</v>
      </c>
      <c r="F5301" s="16"/>
      <c r="G5301" s="10"/>
    </row>
    <row r="5302" spans="1:7" x14ac:dyDescent="0.45">
      <c r="A5302" s="16">
        <v>8892</v>
      </c>
      <c r="B5302">
        <v>2</v>
      </c>
      <c r="C5302">
        <v>14758.51</v>
      </c>
      <c r="F5302" s="16"/>
      <c r="G5302" s="10"/>
    </row>
    <row r="5303" spans="1:7" x14ac:dyDescent="0.45">
      <c r="A5303" s="16">
        <v>8893</v>
      </c>
      <c r="B5303">
        <v>1</v>
      </c>
      <c r="C5303">
        <v>19126.5</v>
      </c>
      <c r="F5303" s="16"/>
      <c r="G5303" s="10"/>
    </row>
    <row r="5304" spans="1:7" x14ac:dyDescent="0.45">
      <c r="A5304" s="16">
        <v>8894</v>
      </c>
      <c r="B5304">
        <v>1</v>
      </c>
      <c r="C5304">
        <v>9437.7000000000007</v>
      </c>
      <c r="F5304" s="16"/>
      <c r="G5304" s="10"/>
    </row>
    <row r="5305" spans="1:7" x14ac:dyDescent="0.45">
      <c r="A5305" s="16">
        <v>8896</v>
      </c>
      <c r="B5305">
        <v>1</v>
      </c>
      <c r="C5305">
        <v>22712.25</v>
      </c>
      <c r="F5305" s="16"/>
      <c r="G5305" s="10"/>
    </row>
    <row r="5306" spans="1:7" x14ac:dyDescent="0.45">
      <c r="A5306" s="16">
        <v>8898</v>
      </c>
      <c r="B5306">
        <v>1</v>
      </c>
      <c r="C5306">
        <v>6168.92</v>
      </c>
      <c r="F5306" s="16"/>
      <c r="G5306" s="10"/>
    </row>
    <row r="5307" spans="1:7" x14ac:dyDescent="0.45">
      <c r="A5307" s="16">
        <v>8901</v>
      </c>
      <c r="B5307">
        <v>2</v>
      </c>
      <c r="C5307">
        <v>9409.2999999999993</v>
      </c>
      <c r="F5307" s="16"/>
      <c r="G5307" s="10"/>
    </row>
    <row r="5308" spans="1:7" x14ac:dyDescent="0.45">
      <c r="A5308" s="16">
        <v>8902</v>
      </c>
      <c r="B5308">
        <v>3</v>
      </c>
      <c r="C5308">
        <v>11233.21</v>
      </c>
      <c r="F5308" s="16"/>
      <c r="G5308" s="10"/>
    </row>
    <row r="5309" spans="1:7" x14ac:dyDescent="0.45">
      <c r="A5309" s="16">
        <v>8903</v>
      </c>
      <c r="B5309">
        <v>1</v>
      </c>
      <c r="C5309">
        <v>10810.28</v>
      </c>
      <c r="F5309" s="16"/>
      <c r="G5309" s="10"/>
    </row>
    <row r="5310" spans="1:7" x14ac:dyDescent="0.45">
      <c r="A5310" s="16">
        <v>8904</v>
      </c>
      <c r="B5310">
        <v>2</v>
      </c>
      <c r="C5310">
        <v>32712.400000000001</v>
      </c>
      <c r="F5310" s="16"/>
      <c r="G5310" s="10"/>
    </row>
    <row r="5311" spans="1:7" x14ac:dyDescent="0.45">
      <c r="A5311" s="16">
        <v>8905</v>
      </c>
      <c r="B5311">
        <v>1</v>
      </c>
      <c r="C5311">
        <v>18017.96</v>
      </c>
      <c r="F5311" s="16"/>
      <c r="G5311" s="10"/>
    </row>
    <row r="5312" spans="1:7" x14ac:dyDescent="0.45">
      <c r="A5312" s="16">
        <v>8906</v>
      </c>
      <c r="B5312">
        <v>2</v>
      </c>
      <c r="C5312">
        <v>16939.62</v>
      </c>
      <c r="F5312" s="16"/>
      <c r="G5312" s="10"/>
    </row>
    <row r="5313" spans="1:7" x14ac:dyDescent="0.45">
      <c r="A5313" s="16">
        <v>8909</v>
      </c>
      <c r="B5313">
        <v>1</v>
      </c>
      <c r="C5313">
        <v>19197.3</v>
      </c>
      <c r="F5313" s="16"/>
      <c r="G5313" s="10"/>
    </row>
    <row r="5314" spans="1:7" x14ac:dyDescent="0.45">
      <c r="A5314" s="16">
        <v>8910</v>
      </c>
      <c r="B5314">
        <v>3</v>
      </c>
      <c r="C5314">
        <v>17679.810000000001</v>
      </c>
      <c r="F5314" s="16"/>
      <c r="G5314" s="10"/>
    </row>
    <row r="5315" spans="1:7" x14ac:dyDescent="0.45">
      <c r="A5315" s="16">
        <v>8913</v>
      </c>
      <c r="B5315">
        <v>1</v>
      </c>
      <c r="C5315">
        <v>9009.36</v>
      </c>
      <c r="F5315" s="16"/>
      <c r="G5315" s="10"/>
    </row>
    <row r="5316" spans="1:7" x14ac:dyDescent="0.45">
      <c r="A5316" s="16">
        <v>8915</v>
      </c>
      <c r="B5316">
        <v>1</v>
      </c>
      <c r="C5316">
        <v>557.52</v>
      </c>
      <c r="F5316" s="16"/>
      <c r="G5316" s="10"/>
    </row>
    <row r="5317" spans="1:7" x14ac:dyDescent="0.45">
      <c r="A5317" s="16">
        <v>8916</v>
      </c>
      <c r="B5317">
        <v>1</v>
      </c>
      <c r="C5317">
        <v>12003.52</v>
      </c>
      <c r="F5317" s="16"/>
      <c r="G5317" s="10"/>
    </row>
    <row r="5318" spans="1:7" x14ac:dyDescent="0.45">
      <c r="A5318" s="16">
        <v>8919</v>
      </c>
      <c r="B5318">
        <v>1</v>
      </c>
      <c r="C5318">
        <v>686.94</v>
      </c>
      <c r="F5318" s="16"/>
      <c r="G5318" s="10"/>
    </row>
    <row r="5319" spans="1:7" x14ac:dyDescent="0.45">
      <c r="A5319" s="16">
        <v>8922</v>
      </c>
      <c r="B5319">
        <v>1</v>
      </c>
      <c r="C5319">
        <v>22169.5</v>
      </c>
      <c r="F5319" s="16"/>
      <c r="G5319" s="10"/>
    </row>
    <row r="5320" spans="1:7" x14ac:dyDescent="0.45">
      <c r="A5320" s="16">
        <v>8923</v>
      </c>
      <c r="B5320">
        <v>1</v>
      </c>
      <c r="C5320">
        <v>4772.13</v>
      </c>
      <c r="F5320" s="16"/>
      <c r="G5320" s="10"/>
    </row>
    <row r="5321" spans="1:7" x14ac:dyDescent="0.45">
      <c r="A5321" s="16">
        <v>8925</v>
      </c>
      <c r="B5321">
        <v>1</v>
      </c>
      <c r="C5321">
        <v>3100.86</v>
      </c>
      <c r="F5321" s="16"/>
      <c r="G5321" s="10"/>
    </row>
    <row r="5322" spans="1:7" x14ac:dyDescent="0.45">
      <c r="A5322" s="16">
        <v>8926</v>
      </c>
      <c r="B5322">
        <v>1</v>
      </c>
      <c r="C5322">
        <v>1022.69</v>
      </c>
      <c r="F5322" s="16"/>
      <c r="G5322" s="10"/>
    </row>
    <row r="5323" spans="1:7" x14ac:dyDescent="0.45">
      <c r="A5323" s="16">
        <v>8927</v>
      </c>
      <c r="B5323">
        <v>3</v>
      </c>
      <c r="C5323">
        <v>28797.9</v>
      </c>
      <c r="F5323" s="16"/>
      <c r="G5323" s="10"/>
    </row>
    <row r="5324" spans="1:7" x14ac:dyDescent="0.45">
      <c r="A5324" s="16">
        <v>8928</v>
      </c>
      <c r="B5324">
        <v>3</v>
      </c>
      <c r="C5324">
        <v>18080.939999999999</v>
      </c>
      <c r="F5324" s="16"/>
      <c r="G5324" s="10"/>
    </row>
    <row r="5325" spans="1:7" x14ac:dyDescent="0.45">
      <c r="A5325" s="16">
        <v>8929</v>
      </c>
      <c r="B5325">
        <v>1</v>
      </c>
      <c r="C5325">
        <v>3537.15</v>
      </c>
      <c r="F5325" s="16"/>
      <c r="G5325" s="10"/>
    </row>
    <row r="5326" spans="1:7" x14ac:dyDescent="0.45">
      <c r="A5326" s="16">
        <v>8933</v>
      </c>
      <c r="B5326">
        <v>3</v>
      </c>
      <c r="C5326">
        <v>8621.1200000000008</v>
      </c>
      <c r="F5326" s="16"/>
      <c r="G5326" s="10"/>
    </row>
    <row r="5327" spans="1:7" x14ac:dyDescent="0.45">
      <c r="A5327" s="16">
        <v>8935</v>
      </c>
      <c r="B5327">
        <v>1</v>
      </c>
      <c r="C5327">
        <v>2039.46</v>
      </c>
      <c r="F5327" s="16"/>
      <c r="G5327" s="10"/>
    </row>
    <row r="5328" spans="1:7" x14ac:dyDescent="0.45">
      <c r="A5328" s="16">
        <v>8937</v>
      </c>
      <c r="B5328">
        <v>1</v>
      </c>
      <c r="C5328">
        <v>1832.08</v>
      </c>
      <c r="F5328" s="16"/>
      <c r="G5328" s="10"/>
    </row>
    <row r="5329" spans="1:7" x14ac:dyDescent="0.45">
      <c r="A5329" s="16">
        <v>8938</v>
      </c>
      <c r="B5329">
        <v>3</v>
      </c>
      <c r="C5329">
        <v>17676.22</v>
      </c>
      <c r="F5329" s="16"/>
      <c r="G5329" s="10"/>
    </row>
    <row r="5330" spans="1:7" x14ac:dyDescent="0.45">
      <c r="A5330" s="16">
        <v>8939</v>
      </c>
      <c r="B5330">
        <v>4</v>
      </c>
      <c r="C5330">
        <v>33118.71</v>
      </c>
      <c r="F5330" s="16"/>
      <c r="G5330" s="10"/>
    </row>
    <row r="5331" spans="1:7" x14ac:dyDescent="0.45">
      <c r="A5331" s="16">
        <v>8940</v>
      </c>
      <c r="B5331">
        <v>1</v>
      </c>
      <c r="C5331">
        <v>1831.36</v>
      </c>
      <c r="F5331" s="16"/>
      <c r="G5331" s="10"/>
    </row>
    <row r="5332" spans="1:7" x14ac:dyDescent="0.45">
      <c r="A5332" s="16">
        <v>8941</v>
      </c>
      <c r="B5332">
        <v>1</v>
      </c>
      <c r="C5332">
        <v>5133.12</v>
      </c>
      <c r="F5332" s="16"/>
      <c r="G5332" s="10"/>
    </row>
    <row r="5333" spans="1:7" x14ac:dyDescent="0.45">
      <c r="A5333" s="16">
        <v>8942</v>
      </c>
      <c r="B5333">
        <v>2</v>
      </c>
      <c r="C5333">
        <v>19056.36</v>
      </c>
      <c r="F5333" s="16"/>
      <c r="G5333" s="10"/>
    </row>
    <row r="5334" spans="1:7" x14ac:dyDescent="0.45">
      <c r="A5334" s="16">
        <v>8943</v>
      </c>
      <c r="B5334">
        <v>2</v>
      </c>
      <c r="C5334">
        <v>25085.200000000001</v>
      </c>
      <c r="F5334" s="16"/>
      <c r="G5334" s="10"/>
    </row>
    <row r="5335" spans="1:7" x14ac:dyDescent="0.45">
      <c r="A5335" s="16">
        <v>8950</v>
      </c>
      <c r="B5335">
        <v>2</v>
      </c>
      <c r="C5335">
        <v>9205.06</v>
      </c>
      <c r="F5335" s="16"/>
      <c r="G5335" s="10"/>
    </row>
    <row r="5336" spans="1:7" x14ac:dyDescent="0.45">
      <c r="A5336" s="16">
        <v>8951</v>
      </c>
      <c r="B5336">
        <v>3</v>
      </c>
      <c r="C5336">
        <v>23672.7</v>
      </c>
      <c r="F5336" s="16"/>
      <c r="G5336" s="10"/>
    </row>
    <row r="5337" spans="1:7" x14ac:dyDescent="0.45">
      <c r="A5337" s="16">
        <v>8952</v>
      </c>
      <c r="B5337">
        <v>2</v>
      </c>
      <c r="C5337">
        <v>5970.97</v>
      </c>
      <c r="F5337" s="16"/>
      <c r="G5337" s="10"/>
    </row>
    <row r="5338" spans="1:7" x14ac:dyDescent="0.45">
      <c r="A5338" s="16">
        <v>8953</v>
      </c>
      <c r="B5338">
        <v>2</v>
      </c>
      <c r="C5338">
        <v>14723.05</v>
      </c>
      <c r="F5338" s="16"/>
      <c r="G5338" s="10"/>
    </row>
    <row r="5339" spans="1:7" x14ac:dyDescent="0.45">
      <c r="A5339" s="16">
        <v>8954</v>
      </c>
      <c r="B5339">
        <v>2</v>
      </c>
      <c r="C5339">
        <v>17331.47</v>
      </c>
      <c r="F5339" s="16"/>
      <c r="G5339" s="10"/>
    </row>
    <row r="5340" spans="1:7" x14ac:dyDescent="0.45">
      <c r="A5340" s="16">
        <v>8956</v>
      </c>
      <c r="B5340">
        <v>2</v>
      </c>
      <c r="C5340">
        <v>8006.49</v>
      </c>
      <c r="F5340" s="16"/>
      <c r="G5340" s="10"/>
    </row>
    <row r="5341" spans="1:7" x14ac:dyDescent="0.45">
      <c r="A5341" s="16">
        <v>8957</v>
      </c>
      <c r="B5341">
        <v>2</v>
      </c>
      <c r="C5341">
        <v>5385.3</v>
      </c>
      <c r="F5341" s="16"/>
      <c r="G5341" s="10"/>
    </row>
    <row r="5342" spans="1:7" x14ac:dyDescent="0.45">
      <c r="A5342" s="16">
        <v>8959</v>
      </c>
      <c r="B5342">
        <v>2</v>
      </c>
      <c r="C5342">
        <v>24796.38</v>
      </c>
      <c r="F5342" s="16"/>
      <c r="G5342" s="10"/>
    </row>
    <row r="5343" spans="1:7" x14ac:dyDescent="0.45">
      <c r="A5343" s="16">
        <v>8960</v>
      </c>
      <c r="B5343">
        <v>1</v>
      </c>
      <c r="C5343">
        <v>19312.64</v>
      </c>
      <c r="F5343" s="16"/>
      <c r="G5343" s="10"/>
    </row>
    <row r="5344" spans="1:7" x14ac:dyDescent="0.45">
      <c r="A5344" s="16">
        <v>8961</v>
      </c>
      <c r="B5344">
        <v>3</v>
      </c>
      <c r="C5344">
        <v>27850.69</v>
      </c>
      <c r="F5344" s="16"/>
      <c r="G5344" s="10"/>
    </row>
    <row r="5345" spans="1:7" x14ac:dyDescent="0.45">
      <c r="A5345" s="16">
        <v>8962</v>
      </c>
      <c r="B5345">
        <v>1</v>
      </c>
      <c r="C5345">
        <v>2007.7</v>
      </c>
      <c r="F5345" s="16"/>
      <c r="G5345" s="10"/>
    </row>
    <row r="5346" spans="1:7" x14ac:dyDescent="0.45">
      <c r="A5346" s="16">
        <v>8963</v>
      </c>
      <c r="B5346">
        <v>1</v>
      </c>
      <c r="C5346">
        <v>19926.52</v>
      </c>
      <c r="F5346" s="16"/>
      <c r="G5346" s="10"/>
    </row>
    <row r="5347" spans="1:7" x14ac:dyDescent="0.45">
      <c r="A5347" s="16">
        <v>8964</v>
      </c>
      <c r="B5347">
        <v>1</v>
      </c>
      <c r="C5347">
        <v>2572.33</v>
      </c>
      <c r="F5347" s="16"/>
      <c r="G5347" s="10"/>
    </row>
    <row r="5348" spans="1:7" x14ac:dyDescent="0.45">
      <c r="A5348" s="16">
        <v>8965</v>
      </c>
      <c r="B5348">
        <v>1</v>
      </c>
      <c r="C5348">
        <v>545.83000000000004</v>
      </c>
      <c r="F5348" s="16"/>
      <c r="G5348" s="10"/>
    </row>
    <row r="5349" spans="1:7" x14ac:dyDescent="0.45">
      <c r="A5349" s="16">
        <v>8966</v>
      </c>
      <c r="B5349">
        <v>1</v>
      </c>
      <c r="C5349">
        <v>3129.03</v>
      </c>
      <c r="F5349" s="16"/>
      <c r="G5349" s="10"/>
    </row>
    <row r="5350" spans="1:7" x14ac:dyDescent="0.45">
      <c r="A5350" s="16">
        <v>8967</v>
      </c>
      <c r="B5350">
        <v>2</v>
      </c>
      <c r="C5350">
        <v>16891.060000000001</v>
      </c>
      <c r="F5350" s="16"/>
      <c r="G5350" s="10"/>
    </row>
    <row r="5351" spans="1:7" x14ac:dyDescent="0.45">
      <c r="A5351" s="16">
        <v>8968</v>
      </c>
      <c r="B5351">
        <v>1</v>
      </c>
      <c r="C5351">
        <v>1635.73</v>
      </c>
      <c r="F5351" s="16"/>
      <c r="G5351" s="10"/>
    </row>
    <row r="5352" spans="1:7" x14ac:dyDescent="0.45">
      <c r="A5352" s="16">
        <v>8970</v>
      </c>
      <c r="B5352">
        <v>4</v>
      </c>
      <c r="C5352">
        <v>12343.84</v>
      </c>
      <c r="F5352" s="16"/>
      <c r="G5352" s="10"/>
    </row>
    <row r="5353" spans="1:7" x14ac:dyDescent="0.45">
      <c r="A5353" s="16">
        <v>8971</v>
      </c>
      <c r="B5353">
        <v>1</v>
      </c>
      <c r="C5353">
        <v>1577.9</v>
      </c>
      <c r="F5353" s="16"/>
      <c r="G5353" s="10"/>
    </row>
    <row r="5354" spans="1:7" x14ac:dyDescent="0.45">
      <c r="A5354" s="16">
        <v>8972</v>
      </c>
      <c r="B5354">
        <v>4</v>
      </c>
      <c r="C5354">
        <v>16533.71</v>
      </c>
      <c r="F5354" s="16"/>
      <c r="G5354" s="10"/>
    </row>
    <row r="5355" spans="1:7" x14ac:dyDescent="0.45">
      <c r="A5355" s="16">
        <v>8973</v>
      </c>
      <c r="B5355">
        <v>3</v>
      </c>
      <c r="C5355">
        <v>58215.69</v>
      </c>
      <c r="F5355" s="16"/>
      <c r="G5355" s="10"/>
    </row>
    <row r="5356" spans="1:7" x14ac:dyDescent="0.45">
      <c r="A5356" s="16">
        <v>8977</v>
      </c>
      <c r="B5356">
        <v>1</v>
      </c>
      <c r="C5356">
        <v>1288.25</v>
      </c>
      <c r="F5356" s="16"/>
      <c r="G5356" s="10"/>
    </row>
    <row r="5357" spans="1:7" x14ac:dyDescent="0.45">
      <c r="A5357" s="16">
        <v>8978</v>
      </c>
      <c r="B5357">
        <v>1</v>
      </c>
      <c r="C5357">
        <v>4675.66</v>
      </c>
      <c r="F5357" s="16"/>
      <c r="G5357" s="10"/>
    </row>
    <row r="5358" spans="1:7" x14ac:dyDescent="0.45">
      <c r="A5358" s="16">
        <v>8979</v>
      </c>
      <c r="B5358">
        <v>4</v>
      </c>
      <c r="C5358">
        <v>37261.1</v>
      </c>
      <c r="F5358" s="16"/>
      <c r="G5358" s="10"/>
    </row>
    <row r="5359" spans="1:7" x14ac:dyDescent="0.45">
      <c r="A5359" s="16">
        <v>8980</v>
      </c>
      <c r="B5359">
        <v>3</v>
      </c>
      <c r="C5359">
        <v>24629.599999999999</v>
      </c>
      <c r="F5359" s="16"/>
      <c r="G5359" s="10"/>
    </row>
    <row r="5360" spans="1:7" x14ac:dyDescent="0.45">
      <c r="A5360" s="16">
        <v>8982</v>
      </c>
      <c r="B5360">
        <v>5</v>
      </c>
      <c r="C5360">
        <v>43075.87</v>
      </c>
      <c r="F5360" s="16"/>
      <c r="G5360" s="10"/>
    </row>
    <row r="5361" spans="1:7" x14ac:dyDescent="0.45">
      <c r="A5361" s="16">
        <v>8984</v>
      </c>
      <c r="B5361">
        <v>3</v>
      </c>
      <c r="C5361">
        <v>12811.58</v>
      </c>
      <c r="F5361" s="16"/>
      <c r="G5361" s="10"/>
    </row>
    <row r="5362" spans="1:7" x14ac:dyDescent="0.45">
      <c r="A5362" s="16">
        <v>8986</v>
      </c>
      <c r="B5362">
        <v>2</v>
      </c>
      <c r="C5362">
        <v>22779.919999999998</v>
      </c>
      <c r="F5362" s="16"/>
      <c r="G5362" s="10"/>
    </row>
    <row r="5363" spans="1:7" x14ac:dyDescent="0.45">
      <c r="A5363" s="16">
        <v>8987</v>
      </c>
      <c r="B5363">
        <v>2</v>
      </c>
      <c r="C5363">
        <v>20658.79</v>
      </c>
      <c r="F5363" s="16"/>
      <c r="G5363" s="10"/>
    </row>
    <row r="5364" spans="1:7" x14ac:dyDescent="0.45">
      <c r="A5364" s="16">
        <v>8989</v>
      </c>
      <c r="B5364">
        <v>3</v>
      </c>
      <c r="C5364">
        <v>23191.18</v>
      </c>
      <c r="F5364" s="16"/>
      <c r="G5364" s="10"/>
    </row>
    <row r="5365" spans="1:7" x14ac:dyDescent="0.45">
      <c r="A5365" s="16">
        <v>8990</v>
      </c>
      <c r="B5365">
        <v>1</v>
      </c>
      <c r="C5365">
        <v>6720.46</v>
      </c>
      <c r="F5365" s="16"/>
      <c r="G5365" s="10"/>
    </row>
    <row r="5366" spans="1:7" x14ac:dyDescent="0.45">
      <c r="A5366" s="16">
        <v>8991</v>
      </c>
      <c r="B5366">
        <v>1</v>
      </c>
      <c r="C5366">
        <v>1177.8399999999999</v>
      </c>
      <c r="F5366" s="16"/>
      <c r="G5366" s="10"/>
    </row>
    <row r="5367" spans="1:7" x14ac:dyDescent="0.45">
      <c r="A5367" s="16">
        <v>8992</v>
      </c>
      <c r="B5367">
        <v>2</v>
      </c>
      <c r="C5367">
        <v>7322.94</v>
      </c>
      <c r="F5367" s="16"/>
      <c r="G5367" s="10"/>
    </row>
    <row r="5368" spans="1:7" x14ac:dyDescent="0.45">
      <c r="A5368" s="16">
        <v>8993</v>
      </c>
      <c r="B5368">
        <v>2</v>
      </c>
      <c r="C5368">
        <v>11483.01</v>
      </c>
      <c r="F5368" s="16"/>
      <c r="G5368" s="10"/>
    </row>
    <row r="5369" spans="1:7" x14ac:dyDescent="0.45">
      <c r="A5369" s="16">
        <v>8994</v>
      </c>
      <c r="B5369">
        <v>1</v>
      </c>
      <c r="C5369">
        <v>10047.049999999999</v>
      </c>
      <c r="F5369" s="16"/>
      <c r="G5369" s="10"/>
    </row>
    <row r="5370" spans="1:7" x14ac:dyDescent="0.45">
      <c r="A5370" s="16">
        <v>8995</v>
      </c>
      <c r="B5370">
        <v>1</v>
      </c>
      <c r="C5370">
        <v>6614.46</v>
      </c>
      <c r="F5370" s="16"/>
      <c r="G5370" s="10"/>
    </row>
    <row r="5371" spans="1:7" x14ac:dyDescent="0.45">
      <c r="A5371" s="16">
        <v>8996</v>
      </c>
      <c r="B5371">
        <v>2</v>
      </c>
      <c r="C5371">
        <v>11792.53</v>
      </c>
      <c r="F5371" s="16"/>
      <c r="G5371" s="10"/>
    </row>
    <row r="5372" spans="1:7" x14ac:dyDescent="0.45">
      <c r="A5372" s="16">
        <v>8997</v>
      </c>
      <c r="B5372">
        <v>1</v>
      </c>
      <c r="C5372">
        <v>8879</v>
      </c>
      <c r="F5372" s="16"/>
      <c r="G5372" s="10"/>
    </row>
    <row r="5373" spans="1:7" x14ac:dyDescent="0.45">
      <c r="A5373" s="16">
        <v>8999</v>
      </c>
      <c r="B5373">
        <v>2</v>
      </c>
      <c r="C5373">
        <v>11017.01</v>
      </c>
      <c r="F5373" s="16"/>
      <c r="G5373" s="10"/>
    </row>
    <row r="5374" spans="1:7" x14ac:dyDescent="0.45">
      <c r="A5374" s="16">
        <v>9000</v>
      </c>
      <c r="B5374">
        <v>1</v>
      </c>
      <c r="C5374">
        <v>10969.6</v>
      </c>
      <c r="F5374" s="16"/>
      <c r="G5374" s="10"/>
    </row>
    <row r="5375" spans="1:7" x14ac:dyDescent="0.45">
      <c r="A5375" s="16">
        <v>9001</v>
      </c>
      <c r="B5375">
        <v>2</v>
      </c>
      <c r="C5375">
        <v>15285.66</v>
      </c>
      <c r="F5375" s="16"/>
      <c r="G5375" s="10"/>
    </row>
    <row r="5376" spans="1:7" x14ac:dyDescent="0.45">
      <c r="A5376" s="16">
        <v>9002</v>
      </c>
      <c r="B5376">
        <v>3</v>
      </c>
      <c r="C5376">
        <v>19220.310000000001</v>
      </c>
      <c r="F5376" s="16"/>
      <c r="G5376" s="10"/>
    </row>
    <row r="5377" spans="1:7" x14ac:dyDescent="0.45">
      <c r="A5377" s="16">
        <v>9003</v>
      </c>
      <c r="B5377">
        <v>1</v>
      </c>
      <c r="C5377">
        <v>2306.04</v>
      </c>
      <c r="F5377" s="16"/>
      <c r="G5377" s="10"/>
    </row>
    <row r="5378" spans="1:7" x14ac:dyDescent="0.45">
      <c r="A5378" s="16">
        <v>9004</v>
      </c>
      <c r="B5378">
        <v>2</v>
      </c>
      <c r="C5378">
        <v>3697.38</v>
      </c>
      <c r="F5378" s="16"/>
      <c r="G5378" s="10"/>
    </row>
    <row r="5379" spans="1:7" x14ac:dyDescent="0.45">
      <c r="A5379" s="16">
        <v>9005</v>
      </c>
      <c r="B5379">
        <v>1</v>
      </c>
      <c r="C5379">
        <v>5960.8</v>
      </c>
      <c r="F5379" s="16"/>
      <c r="G5379" s="10"/>
    </row>
    <row r="5380" spans="1:7" x14ac:dyDescent="0.45">
      <c r="A5380" s="16">
        <v>9006</v>
      </c>
      <c r="B5380">
        <v>1</v>
      </c>
      <c r="C5380">
        <v>13161.72</v>
      </c>
      <c r="F5380" s="16"/>
      <c r="G5380" s="10"/>
    </row>
    <row r="5381" spans="1:7" x14ac:dyDescent="0.45">
      <c r="A5381" s="16">
        <v>9007</v>
      </c>
      <c r="B5381">
        <v>5</v>
      </c>
      <c r="C5381">
        <v>21077.02</v>
      </c>
      <c r="F5381" s="16"/>
      <c r="G5381" s="10"/>
    </row>
    <row r="5382" spans="1:7" x14ac:dyDescent="0.45">
      <c r="A5382" s="16">
        <v>9009</v>
      </c>
      <c r="B5382">
        <v>1</v>
      </c>
      <c r="C5382">
        <v>5324.05</v>
      </c>
      <c r="F5382" s="16"/>
      <c r="G5382" s="10"/>
    </row>
    <row r="5383" spans="1:7" x14ac:dyDescent="0.45">
      <c r="A5383" s="16">
        <v>9010</v>
      </c>
      <c r="B5383">
        <v>1</v>
      </c>
      <c r="C5383">
        <v>6122.04</v>
      </c>
      <c r="F5383" s="16"/>
      <c r="G5383" s="10"/>
    </row>
    <row r="5384" spans="1:7" x14ac:dyDescent="0.45">
      <c r="A5384" s="16">
        <v>9011</v>
      </c>
      <c r="B5384">
        <v>1</v>
      </c>
      <c r="C5384">
        <v>15571.68</v>
      </c>
      <c r="F5384" s="16"/>
      <c r="G5384" s="10"/>
    </row>
    <row r="5385" spans="1:7" x14ac:dyDescent="0.45">
      <c r="A5385" s="16">
        <v>9012</v>
      </c>
      <c r="B5385">
        <v>1</v>
      </c>
      <c r="C5385">
        <v>14756.46</v>
      </c>
      <c r="F5385" s="16"/>
      <c r="G5385" s="10"/>
    </row>
    <row r="5386" spans="1:7" x14ac:dyDescent="0.45">
      <c r="A5386" s="16">
        <v>9014</v>
      </c>
      <c r="B5386">
        <v>2</v>
      </c>
      <c r="C5386">
        <v>17083.64</v>
      </c>
      <c r="F5386" s="16"/>
      <c r="G5386" s="10"/>
    </row>
    <row r="5387" spans="1:7" x14ac:dyDescent="0.45">
      <c r="A5387" s="16">
        <v>9015</v>
      </c>
      <c r="B5387">
        <v>2</v>
      </c>
      <c r="C5387">
        <v>4818.3999999999996</v>
      </c>
      <c r="F5387" s="16"/>
      <c r="G5387" s="10"/>
    </row>
    <row r="5388" spans="1:7" x14ac:dyDescent="0.45">
      <c r="A5388" s="16">
        <v>9016</v>
      </c>
      <c r="B5388">
        <v>2</v>
      </c>
      <c r="C5388">
        <v>18163.099999999999</v>
      </c>
      <c r="F5388" s="16"/>
      <c r="G5388" s="10"/>
    </row>
    <row r="5389" spans="1:7" x14ac:dyDescent="0.45">
      <c r="A5389" s="16">
        <v>9017</v>
      </c>
      <c r="B5389">
        <v>3</v>
      </c>
      <c r="C5389">
        <v>9227.64</v>
      </c>
      <c r="F5389" s="16"/>
      <c r="G5389" s="10"/>
    </row>
    <row r="5390" spans="1:7" x14ac:dyDescent="0.45">
      <c r="A5390" s="16">
        <v>9021</v>
      </c>
      <c r="B5390">
        <v>2</v>
      </c>
      <c r="C5390">
        <v>26369.24</v>
      </c>
      <c r="F5390" s="16"/>
      <c r="G5390" s="10"/>
    </row>
    <row r="5391" spans="1:7" x14ac:dyDescent="0.45">
      <c r="A5391" s="16">
        <v>9022</v>
      </c>
      <c r="B5391">
        <v>2</v>
      </c>
      <c r="C5391">
        <v>6229.6</v>
      </c>
      <c r="F5391" s="16"/>
      <c r="G5391" s="10"/>
    </row>
    <row r="5392" spans="1:7" x14ac:dyDescent="0.45">
      <c r="A5392" s="16">
        <v>9023</v>
      </c>
      <c r="B5392">
        <v>1</v>
      </c>
      <c r="C5392">
        <v>9849.24</v>
      </c>
      <c r="F5392" s="16"/>
      <c r="G5392" s="10"/>
    </row>
    <row r="5393" spans="1:7" x14ac:dyDescent="0.45">
      <c r="A5393" s="16">
        <v>9024</v>
      </c>
      <c r="B5393">
        <v>1</v>
      </c>
      <c r="C5393">
        <v>4512.49</v>
      </c>
      <c r="F5393" s="16"/>
      <c r="G5393" s="10"/>
    </row>
    <row r="5394" spans="1:7" x14ac:dyDescent="0.45">
      <c r="A5394" s="16">
        <v>9026</v>
      </c>
      <c r="B5394">
        <v>2</v>
      </c>
      <c r="C5394">
        <v>6558.01</v>
      </c>
      <c r="F5394" s="16"/>
      <c r="G5394" s="10"/>
    </row>
    <row r="5395" spans="1:7" x14ac:dyDescent="0.45">
      <c r="A5395" s="16">
        <v>9027</v>
      </c>
      <c r="B5395">
        <v>1</v>
      </c>
      <c r="C5395">
        <v>2505.5500000000002</v>
      </c>
      <c r="F5395" s="16"/>
      <c r="G5395" s="10"/>
    </row>
    <row r="5396" spans="1:7" x14ac:dyDescent="0.45">
      <c r="A5396" s="16">
        <v>9031</v>
      </c>
      <c r="B5396">
        <v>1</v>
      </c>
      <c r="C5396">
        <v>3306.68</v>
      </c>
      <c r="F5396" s="16"/>
      <c r="G5396" s="10"/>
    </row>
    <row r="5397" spans="1:7" x14ac:dyDescent="0.45">
      <c r="A5397" s="16">
        <v>9032</v>
      </c>
      <c r="B5397">
        <v>3</v>
      </c>
      <c r="C5397">
        <v>17081.37</v>
      </c>
      <c r="F5397" s="16"/>
      <c r="G5397" s="10"/>
    </row>
    <row r="5398" spans="1:7" x14ac:dyDescent="0.45">
      <c r="A5398" s="16">
        <v>9033</v>
      </c>
      <c r="B5398">
        <v>3</v>
      </c>
      <c r="C5398">
        <v>4497.93</v>
      </c>
      <c r="F5398" s="16"/>
      <c r="G5398" s="10"/>
    </row>
    <row r="5399" spans="1:7" x14ac:dyDescent="0.45">
      <c r="A5399" s="16">
        <v>9036</v>
      </c>
      <c r="B5399">
        <v>1</v>
      </c>
      <c r="C5399">
        <v>4796.5200000000004</v>
      </c>
      <c r="F5399" s="16"/>
      <c r="G5399" s="10"/>
    </row>
    <row r="5400" spans="1:7" x14ac:dyDescent="0.45">
      <c r="A5400" s="16">
        <v>9038</v>
      </c>
      <c r="B5400">
        <v>2</v>
      </c>
      <c r="C5400">
        <v>18206.55</v>
      </c>
      <c r="F5400" s="16"/>
      <c r="G5400" s="10"/>
    </row>
    <row r="5401" spans="1:7" x14ac:dyDescent="0.45">
      <c r="A5401" s="16">
        <v>9039</v>
      </c>
      <c r="B5401">
        <v>1</v>
      </c>
      <c r="C5401">
        <v>2822.64</v>
      </c>
      <c r="F5401" s="16"/>
      <c r="G5401" s="10"/>
    </row>
    <row r="5402" spans="1:7" x14ac:dyDescent="0.45">
      <c r="A5402" s="16">
        <v>9040</v>
      </c>
      <c r="B5402">
        <v>1</v>
      </c>
      <c r="C5402">
        <v>9330.2000000000007</v>
      </c>
      <c r="F5402" s="16"/>
      <c r="G5402" s="10"/>
    </row>
    <row r="5403" spans="1:7" x14ac:dyDescent="0.45">
      <c r="A5403" s="16">
        <v>9041</v>
      </c>
      <c r="B5403">
        <v>1</v>
      </c>
      <c r="C5403">
        <v>19446.64</v>
      </c>
      <c r="F5403" s="16"/>
      <c r="G5403" s="10"/>
    </row>
    <row r="5404" spans="1:7" x14ac:dyDescent="0.45">
      <c r="A5404" s="16">
        <v>9042</v>
      </c>
      <c r="B5404">
        <v>1</v>
      </c>
      <c r="C5404">
        <v>7596.22</v>
      </c>
      <c r="F5404" s="16"/>
      <c r="G5404" s="10"/>
    </row>
    <row r="5405" spans="1:7" x14ac:dyDescent="0.45">
      <c r="A5405" s="16">
        <v>9043</v>
      </c>
      <c r="B5405">
        <v>1</v>
      </c>
      <c r="C5405">
        <v>6170.18</v>
      </c>
      <c r="F5405" s="16"/>
      <c r="G5405" s="10"/>
    </row>
    <row r="5406" spans="1:7" x14ac:dyDescent="0.45">
      <c r="A5406" s="16">
        <v>9044</v>
      </c>
      <c r="B5406">
        <v>4</v>
      </c>
      <c r="C5406">
        <v>15147.05</v>
      </c>
      <c r="F5406" s="16"/>
      <c r="G5406" s="10"/>
    </row>
    <row r="5407" spans="1:7" x14ac:dyDescent="0.45">
      <c r="A5407" s="16">
        <v>9047</v>
      </c>
      <c r="B5407">
        <v>2</v>
      </c>
      <c r="C5407">
        <v>10169.57</v>
      </c>
      <c r="F5407" s="16"/>
      <c r="G5407" s="10"/>
    </row>
    <row r="5408" spans="1:7" x14ac:dyDescent="0.45">
      <c r="A5408" s="16">
        <v>9050</v>
      </c>
      <c r="B5408">
        <v>2</v>
      </c>
      <c r="C5408">
        <v>12061.06</v>
      </c>
      <c r="F5408" s="16"/>
      <c r="G5408" s="10"/>
    </row>
    <row r="5409" spans="1:7" x14ac:dyDescent="0.45">
      <c r="A5409" s="16">
        <v>9051</v>
      </c>
      <c r="B5409">
        <v>1</v>
      </c>
      <c r="C5409">
        <v>6918.84</v>
      </c>
      <c r="F5409" s="16"/>
      <c r="G5409" s="10"/>
    </row>
    <row r="5410" spans="1:7" x14ac:dyDescent="0.45">
      <c r="A5410" s="16">
        <v>9052</v>
      </c>
      <c r="B5410">
        <v>2</v>
      </c>
      <c r="C5410">
        <v>34308.160000000003</v>
      </c>
      <c r="F5410" s="16"/>
      <c r="G5410" s="10"/>
    </row>
    <row r="5411" spans="1:7" x14ac:dyDescent="0.45">
      <c r="A5411" s="16">
        <v>9053</v>
      </c>
      <c r="B5411">
        <v>1</v>
      </c>
      <c r="C5411">
        <v>23647.8</v>
      </c>
      <c r="F5411" s="16"/>
      <c r="G5411" s="10"/>
    </row>
    <row r="5412" spans="1:7" x14ac:dyDescent="0.45">
      <c r="A5412" s="16">
        <v>9055</v>
      </c>
      <c r="B5412">
        <v>4</v>
      </c>
      <c r="C5412">
        <v>23721.24</v>
      </c>
      <c r="F5412" s="16"/>
      <c r="G5412" s="10"/>
    </row>
    <row r="5413" spans="1:7" x14ac:dyDescent="0.45">
      <c r="A5413" s="16">
        <v>9056</v>
      </c>
      <c r="B5413">
        <v>1</v>
      </c>
      <c r="C5413">
        <v>18670.599999999999</v>
      </c>
      <c r="F5413" s="16"/>
      <c r="G5413" s="10"/>
    </row>
    <row r="5414" spans="1:7" x14ac:dyDescent="0.45">
      <c r="A5414" s="16">
        <v>9058</v>
      </c>
      <c r="B5414">
        <v>2</v>
      </c>
      <c r="C5414">
        <v>1731.97</v>
      </c>
      <c r="F5414" s="16"/>
      <c r="G5414" s="10"/>
    </row>
    <row r="5415" spans="1:7" x14ac:dyDescent="0.45">
      <c r="A5415" s="16">
        <v>9060</v>
      </c>
      <c r="B5415">
        <v>2</v>
      </c>
      <c r="C5415">
        <v>24908.65</v>
      </c>
      <c r="F5415" s="16"/>
      <c r="G5415" s="10"/>
    </row>
    <row r="5416" spans="1:7" x14ac:dyDescent="0.45">
      <c r="A5416" s="16">
        <v>9061</v>
      </c>
      <c r="B5416">
        <v>1</v>
      </c>
      <c r="C5416">
        <v>3594.12</v>
      </c>
      <c r="F5416" s="16"/>
      <c r="G5416" s="10"/>
    </row>
    <row r="5417" spans="1:7" x14ac:dyDescent="0.45">
      <c r="A5417" s="16">
        <v>9065</v>
      </c>
      <c r="B5417">
        <v>1</v>
      </c>
      <c r="C5417">
        <v>7895.8</v>
      </c>
      <c r="F5417" s="16"/>
      <c r="G5417" s="10"/>
    </row>
    <row r="5418" spans="1:7" x14ac:dyDescent="0.45">
      <c r="A5418" s="16">
        <v>9067</v>
      </c>
      <c r="B5418">
        <v>1</v>
      </c>
      <c r="C5418">
        <v>4836.66</v>
      </c>
      <c r="F5418" s="16"/>
      <c r="G5418" s="10"/>
    </row>
    <row r="5419" spans="1:7" x14ac:dyDescent="0.45">
      <c r="A5419" s="16">
        <v>9068</v>
      </c>
      <c r="B5419">
        <v>1</v>
      </c>
      <c r="C5419">
        <v>2885.04</v>
      </c>
      <c r="F5419" s="16"/>
      <c r="G5419" s="10"/>
    </row>
    <row r="5420" spans="1:7" x14ac:dyDescent="0.45">
      <c r="A5420" s="16">
        <v>9069</v>
      </c>
      <c r="B5420">
        <v>1</v>
      </c>
      <c r="C5420">
        <v>9400.64</v>
      </c>
      <c r="F5420" s="16"/>
      <c r="G5420" s="10"/>
    </row>
    <row r="5421" spans="1:7" x14ac:dyDescent="0.45">
      <c r="A5421" s="16">
        <v>9070</v>
      </c>
      <c r="B5421">
        <v>2</v>
      </c>
      <c r="C5421">
        <v>15041.08</v>
      </c>
      <c r="F5421" s="16"/>
      <c r="G5421" s="10"/>
    </row>
    <row r="5422" spans="1:7" x14ac:dyDescent="0.45">
      <c r="A5422" s="16">
        <v>9071</v>
      </c>
      <c r="B5422">
        <v>2</v>
      </c>
      <c r="C5422">
        <v>26251.48</v>
      </c>
      <c r="F5422" s="16"/>
      <c r="G5422" s="10"/>
    </row>
    <row r="5423" spans="1:7" x14ac:dyDescent="0.45">
      <c r="A5423" s="16">
        <v>9073</v>
      </c>
      <c r="B5423">
        <v>3</v>
      </c>
      <c r="C5423">
        <v>15107.57</v>
      </c>
      <c r="F5423" s="16"/>
      <c r="G5423" s="10"/>
    </row>
    <row r="5424" spans="1:7" x14ac:dyDescent="0.45">
      <c r="A5424" s="16">
        <v>9074</v>
      </c>
      <c r="B5424">
        <v>1</v>
      </c>
      <c r="C5424">
        <v>978.6</v>
      </c>
      <c r="F5424" s="16"/>
      <c r="G5424" s="10"/>
    </row>
    <row r="5425" spans="1:7" x14ac:dyDescent="0.45">
      <c r="A5425" s="16">
        <v>9075</v>
      </c>
      <c r="B5425">
        <v>1</v>
      </c>
      <c r="C5425">
        <v>3509.52</v>
      </c>
      <c r="F5425" s="16"/>
      <c r="G5425" s="10"/>
    </row>
    <row r="5426" spans="1:7" x14ac:dyDescent="0.45">
      <c r="A5426" s="16">
        <v>9077</v>
      </c>
      <c r="B5426">
        <v>1</v>
      </c>
      <c r="C5426">
        <v>2184.29</v>
      </c>
      <c r="F5426" s="16"/>
      <c r="G5426" s="10"/>
    </row>
    <row r="5427" spans="1:7" x14ac:dyDescent="0.45">
      <c r="A5427" s="16">
        <v>9078</v>
      </c>
      <c r="B5427">
        <v>1</v>
      </c>
      <c r="C5427">
        <v>14652.87</v>
      </c>
      <c r="F5427" s="16"/>
      <c r="G5427" s="10"/>
    </row>
    <row r="5428" spans="1:7" x14ac:dyDescent="0.45">
      <c r="A5428" s="16">
        <v>9080</v>
      </c>
      <c r="B5428">
        <v>4</v>
      </c>
      <c r="C5428">
        <v>56046.19</v>
      </c>
      <c r="F5428" s="16"/>
      <c r="G5428" s="10"/>
    </row>
    <row r="5429" spans="1:7" x14ac:dyDescent="0.45">
      <c r="A5429" s="16">
        <v>9081</v>
      </c>
      <c r="B5429">
        <v>1</v>
      </c>
      <c r="C5429">
        <v>2560.92</v>
      </c>
      <c r="F5429" s="16"/>
      <c r="G5429" s="10"/>
    </row>
    <row r="5430" spans="1:7" x14ac:dyDescent="0.45">
      <c r="A5430" s="16">
        <v>9082</v>
      </c>
      <c r="B5430">
        <v>2</v>
      </c>
      <c r="C5430">
        <v>29316.58</v>
      </c>
      <c r="F5430" s="16"/>
      <c r="G5430" s="10"/>
    </row>
    <row r="5431" spans="1:7" x14ac:dyDescent="0.45">
      <c r="A5431" s="16">
        <v>9084</v>
      </c>
      <c r="B5431">
        <v>2</v>
      </c>
      <c r="C5431">
        <v>20261.73</v>
      </c>
      <c r="F5431" s="16"/>
      <c r="G5431" s="10"/>
    </row>
    <row r="5432" spans="1:7" x14ac:dyDescent="0.45">
      <c r="A5432" s="16">
        <v>9085</v>
      </c>
      <c r="B5432">
        <v>1</v>
      </c>
      <c r="C5432">
        <v>4068.84</v>
      </c>
      <c r="F5432" s="16"/>
      <c r="G5432" s="10"/>
    </row>
    <row r="5433" spans="1:7" x14ac:dyDescent="0.45">
      <c r="A5433" s="16">
        <v>9087</v>
      </c>
      <c r="B5433">
        <v>1</v>
      </c>
      <c r="C5433">
        <v>9661.65</v>
      </c>
      <c r="F5433" s="16"/>
      <c r="G5433" s="10"/>
    </row>
    <row r="5434" spans="1:7" x14ac:dyDescent="0.45">
      <c r="A5434" s="16">
        <v>9088</v>
      </c>
      <c r="B5434">
        <v>1</v>
      </c>
      <c r="C5434">
        <v>5953.8</v>
      </c>
      <c r="F5434" s="16"/>
      <c r="G5434" s="10"/>
    </row>
    <row r="5435" spans="1:7" x14ac:dyDescent="0.45">
      <c r="A5435" s="16">
        <v>9089</v>
      </c>
      <c r="B5435">
        <v>3</v>
      </c>
      <c r="C5435">
        <v>4791.91</v>
      </c>
      <c r="F5435" s="16"/>
      <c r="G5435" s="10"/>
    </row>
    <row r="5436" spans="1:7" x14ac:dyDescent="0.45">
      <c r="A5436" s="16">
        <v>9090</v>
      </c>
      <c r="B5436">
        <v>2</v>
      </c>
      <c r="C5436">
        <v>4823.5</v>
      </c>
      <c r="F5436" s="16"/>
      <c r="G5436" s="10"/>
    </row>
    <row r="5437" spans="1:7" x14ac:dyDescent="0.45">
      <c r="A5437" s="16">
        <v>9092</v>
      </c>
      <c r="B5437">
        <v>2</v>
      </c>
      <c r="C5437">
        <v>22583.75</v>
      </c>
      <c r="F5437" s="16"/>
      <c r="G5437" s="10"/>
    </row>
    <row r="5438" spans="1:7" x14ac:dyDescent="0.45">
      <c r="A5438" s="16">
        <v>9093</v>
      </c>
      <c r="B5438">
        <v>1</v>
      </c>
      <c r="C5438">
        <v>11664.75</v>
      </c>
      <c r="F5438" s="16"/>
      <c r="G5438" s="10"/>
    </row>
    <row r="5439" spans="1:7" x14ac:dyDescent="0.45">
      <c r="A5439" s="16">
        <v>9095</v>
      </c>
      <c r="B5439">
        <v>2</v>
      </c>
      <c r="C5439">
        <v>16660.689999999999</v>
      </c>
      <c r="F5439" s="16"/>
      <c r="G5439" s="10"/>
    </row>
    <row r="5440" spans="1:7" x14ac:dyDescent="0.45">
      <c r="A5440" s="16">
        <v>9096</v>
      </c>
      <c r="B5440">
        <v>2</v>
      </c>
      <c r="C5440">
        <v>17752.810000000001</v>
      </c>
      <c r="F5440" s="16"/>
      <c r="G5440" s="10"/>
    </row>
    <row r="5441" spans="1:7" x14ac:dyDescent="0.45">
      <c r="A5441" s="16">
        <v>9098</v>
      </c>
      <c r="B5441">
        <v>1</v>
      </c>
      <c r="C5441">
        <v>1384.76</v>
      </c>
      <c r="F5441" s="16"/>
      <c r="G5441" s="10"/>
    </row>
    <row r="5442" spans="1:7" x14ac:dyDescent="0.45">
      <c r="A5442" s="16">
        <v>9100</v>
      </c>
      <c r="B5442">
        <v>2</v>
      </c>
      <c r="C5442">
        <v>5952.51</v>
      </c>
      <c r="F5442" s="16"/>
      <c r="G5442" s="10"/>
    </row>
    <row r="5443" spans="1:7" x14ac:dyDescent="0.45">
      <c r="A5443" s="16">
        <v>9101</v>
      </c>
      <c r="B5443">
        <v>1</v>
      </c>
      <c r="C5443">
        <v>18854.560000000001</v>
      </c>
      <c r="F5443" s="16"/>
      <c r="G5443" s="10"/>
    </row>
    <row r="5444" spans="1:7" x14ac:dyDescent="0.45">
      <c r="A5444" s="16">
        <v>9102</v>
      </c>
      <c r="B5444">
        <v>2</v>
      </c>
      <c r="C5444">
        <v>8464.7000000000007</v>
      </c>
      <c r="F5444" s="16"/>
      <c r="G5444" s="10"/>
    </row>
    <row r="5445" spans="1:7" x14ac:dyDescent="0.45">
      <c r="A5445" s="16">
        <v>9103</v>
      </c>
      <c r="B5445">
        <v>1</v>
      </c>
      <c r="C5445">
        <v>6050.5</v>
      </c>
      <c r="F5445" s="16"/>
      <c r="G5445" s="10"/>
    </row>
    <row r="5446" spans="1:7" x14ac:dyDescent="0.45">
      <c r="A5446" s="16">
        <v>9104</v>
      </c>
      <c r="B5446">
        <v>1</v>
      </c>
      <c r="C5446">
        <v>3612.44</v>
      </c>
      <c r="F5446" s="16"/>
      <c r="G5446" s="10"/>
    </row>
    <row r="5447" spans="1:7" x14ac:dyDescent="0.45">
      <c r="A5447" s="16">
        <v>9105</v>
      </c>
      <c r="B5447">
        <v>2</v>
      </c>
      <c r="C5447">
        <v>19862.28</v>
      </c>
      <c r="F5447" s="16"/>
      <c r="G5447" s="10"/>
    </row>
    <row r="5448" spans="1:7" x14ac:dyDescent="0.45">
      <c r="A5448" s="16">
        <v>9106</v>
      </c>
      <c r="B5448">
        <v>2</v>
      </c>
      <c r="C5448">
        <v>10418.36</v>
      </c>
      <c r="F5448" s="16"/>
      <c r="G5448" s="10"/>
    </row>
    <row r="5449" spans="1:7" x14ac:dyDescent="0.45">
      <c r="A5449" s="16">
        <v>9107</v>
      </c>
      <c r="B5449">
        <v>2</v>
      </c>
      <c r="C5449">
        <v>13575.26</v>
      </c>
      <c r="F5449" s="16"/>
      <c r="G5449" s="10"/>
    </row>
    <row r="5450" spans="1:7" x14ac:dyDescent="0.45">
      <c r="A5450" s="16">
        <v>9110</v>
      </c>
      <c r="B5450">
        <v>1</v>
      </c>
      <c r="C5450">
        <v>3474.08</v>
      </c>
      <c r="F5450" s="16"/>
      <c r="G5450" s="10"/>
    </row>
    <row r="5451" spans="1:7" x14ac:dyDescent="0.45">
      <c r="A5451" s="16">
        <v>9111</v>
      </c>
      <c r="B5451">
        <v>2</v>
      </c>
      <c r="C5451">
        <v>17777.060000000001</v>
      </c>
      <c r="F5451" s="16"/>
      <c r="G5451" s="10"/>
    </row>
    <row r="5452" spans="1:7" x14ac:dyDescent="0.45">
      <c r="A5452" s="16">
        <v>9112</v>
      </c>
      <c r="B5452">
        <v>3</v>
      </c>
      <c r="C5452">
        <v>28618.06</v>
      </c>
      <c r="F5452" s="16"/>
      <c r="G5452" s="10"/>
    </row>
    <row r="5453" spans="1:7" x14ac:dyDescent="0.45">
      <c r="A5453" s="16">
        <v>9113</v>
      </c>
      <c r="B5453">
        <v>1</v>
      </c>
      <c r="C5453">
        <v>2051.96</v>
      </c>
      <c r="F5453" s="16"/>
      <c r="G5453" s="10"/>
    </row>
    <row r="5454" spans="1:7" x14ac:dyDescent="0.45">
      <c r="A5454" s="16">
        <v>9118</v>
      </c>
      <c r="B5454">
        <v>3</v>
      </c>
      <c r="C5454">
        <v>16110.71</v>
      </c>
      <c r="F5454" s="16"/>
      <c r="G5454" s="10"/>
    </row>
    <row r="5455" spans="1:7" x14ac:dyDescent="0.45">
      <c r="A5455" s="16">
        <v>9119</v>
      </c>
      <c r="B5455">
        <v>1</v>
      </c>
      <c r="C5455">
        <v>3495.64</v>
      </c>
      <c r="F5455" s="16"/>
      <c r="G5455" s="10"/>
    </row>
    <row r="5456" spans="1:7" x14ac:dyDescent="0.45">
      <c r="A5456" s="16">
        <v>9120</v>
      </c>
      <c r="B5456">
        <v>4</v>
      </c>
      <c r="C5456">
        <v>35346.81</v>
      </c>
      <c r="F5456" s="16"/>
      <c r="G5456" s="10"/>
    </row>
    <row r="5457" spans="1:7" x14ac:dyDescent="0.45">
      <c r="A5457" s="16">
        <v>9123</v>
      </c>
      <c r="B5457">
        <v>4</v>
      </c>
      <c r="C5457">
        <v>21930.15</v>
      </c>
      <c r="F5457" s="16"/>
      <c r="G5457" s="10"/>
    </row>
    <row r="5458" spans="1:7" x14ac:dyDescent="0.45">
      <c r="A5458" s="16">
        <v>9125</v>
      </c>
      <c r="B5458">
        <v>4</v>
      </c>
      <c r="C5458">
        <v>47673.48</v>
      </c>
      <c r="F5458" s="16"/>
      <c r="G5458" s="10"/>
    </row>
    <row r="5459" spans="1:7" x14ac:dyDescent="0.45">
      <c r="A5459" s="16">
        <v>9127</v>
      </c>
      <c r="B5459">
        <v>1</v>
      </c>
      <c r="C5459">
        <v>4836.34</v>
      </c>
      <c r="F5459" s="16"/>
      <c r="G5459" s="10"/>
    </row>
    <row r="5460" spans="1:7" x14ac:dyDescent="0.45">
      <c r="A5460" s="16">
        <v>9128</v>
      </c>
      <c r="B5460">
        <v>1</v>
      </c>
      <c r="C5460">
        <v>3403.98</v>
      </c>
      <c r="F5460" s="16"/>
      <c r="G5460" s="10"/>
    </row>
    <row r="5461" spans="1:7" x14ac:dyDescent="0.45">
      <c r="A5461" s="16">
        <v>9130</v>
      </c>
      <c r="B5461">
        <v>2</v>
      </c>
      <c r="C5461">
        <v>12927.52</v>
      </c>
      <c r="F5461" s="16"/>
      <c r="G5461" s="10"/>
    </row>
    <row r="5462" spans="1:7" x14ac:dyDescent="0.45">
      <c r="A5462" s="16">
        <v>9133</v>
      </c>
      <c r="B5462">
        <v>1</v>
      </c>
      <c r="C5462">
        <v>6728.75</v>
      </c>
      <c r="F5462" s="16"/>
      <c r="G5462" s="10"/>
    </row>
    <row r="5463" spans="1:7" x14ac:dyDescent="0.45">
      <c r="A5463" s="16">
        <v>9134</v>
      </c>
      <c r="B5463">
        <v>2</v>
      </c>
      <c r="C5463">
        <v>3545.22</v>
      </c>
      <c r="F5463" s="16"/>
      <c r="G5463" s="10"/>
    </row>
    <row r="5464" spans="1:7" x14ac:dyDescent="0.45">
      <c r="A5464" s="16">
        <v>9135</v>
      </c>
      <c r="B5464">
        <v>2</v>
      </c>
      <c r="C5464">
        <v>15061.47</v>
      </c>
      <c r="F5464" s="16"/>
      <c r="G5464" s="10"/>
    </row>
    <row r="5465" spans="1:7" x14ac:dyDescent="0.45">
      <c r="A5465" s="16">
        <v>9143</v>
      </c>
      <c r="B5465">
        <v>1</v>
      </c>
      <c r="C5465">
        <v>15613.28</v>
      </c>
      <c r="F5465" s="16"/>
      <c r="G5465" s="10"/>
    </row>
    <row r="5466" spans="1:7" x14ac:dyDescent="0.45">
      <c r="A5466" s="16">
        <v>9146</v>
      </c>
      <c r="B5466">
        <v>2</v>
      </c>
      <c r="C5466">
        <v>23401.48</v>
      </c>
      <c r="F5466" s="16"/>
      <c r="G5466" s="10"/>
    </row>
    <row r="5467" spans="1:7" x14ac:dyDescent="0.45">
      <c r="A5467" s="16">
        <v>9148</v>
      </c>
      <c r="B5467">
        <v>2</v>
      </c>
      <c r="C5467">
        <v>24461.1</v>
      </c>
      <c r="F5467" s="16"/>
      <c r="G5467" s="10"/>
    </row>
    <row r="5468" spans="1:7" x14ac:dyDescent="0.45">
      <c r="A5468" s="16">
        <v>9150</v>
      </c>
      <c r="B5468">
        <v>2</v>
      </c>
      <c r="C5468">
        <v>1943.9</v>
      </c>
      <c r="F5468" s="16"/>
      <c r="G5468" s="10"/>
    </row>
    <row r="5469" spans="1:7" x14ac:dyDescent="0.45">
      <c r="A5469" s="16">
        <v>9151</v>
      </c>
      <c r="B5469">
        <v>1</v>
      </c>
      <c r="C5469">
        <v>19052.7</v>
      </c>
      <c r="F5469" s="16"/>
      <c r="G5469" s="10"/>
    </row>
    <row r="5470" spans="1:7" x14ac:dyDescent="0.45">
      <c r="A5470" s="16">
        <v>9152</v>
      </c>
      <c r="B5470">
        <v>1</v>
      </c>
      <c r="C5470">
        <v>17754.88</v>
      </c>
      <c r="F5470" s="16"/>
      <c r="G5470" s="10"/>
    </row>
    <row r="5471" spans="1:7" x14ac:dyDescent="0.45">
      <c r="A5471" s="16">
        <v>9154</v>
      </c>
      <c r="B5471">
        <v>2</v>
      </c>
      <c r="C5471">
        <v>19344.43</v>
      </c>
      <c r="F5471" s="16"/>
      <c r="G5471" s="10"/>
    </row>
    <row r="5472" spans="1:7" x14ac:dyDescent="0.45">
      <c r="A5472" s="16">
        <v>9155</v>
      </c>
      <c r="B5472">
        <v>2</v>
      </c>
      <c r="C5472">
        <v>13161.43</v>
      </c>
      <c r="F5472" s="16"/>
      <c r="G5472" s="10"/>
    </row>
    <row r="5473" spans="1:7" x14ac:dyDescent="0.45">
      <c r="A5473" s="16">
        <v>9159</v>
      </c>
      <c r="B5473">
        <v>1</v>
      </c>
      <c r="C5473">
        <v>3246.48</v>
      </c>
      <c r="F5473" s="16"/>
      <c r="G5473" s="10"/>
    </row>
    <row r="5474" spans="1:7" x14ac:dyDescent="0.45">
      <c r="A5474" s="16">
        <v>9160</v>
      </c>
      <c r="B5474">
        <v>3</v>
      </c>
      <c r="C5474">
        <v>11121.69</v>
      </c>
      <c r="F5474" s="16"/>
      <c r="G5474" s="10"/>
    </row>
    <row r="5475" spans="1:7" x14ac:dyDescent="0.45">
      <c r="A5475" s="16">
        <v>9162</v>
      </c>
      <c r="B5475">
        <v>1</v>
      </c>
      <c r="C5475">
        <v>3646.38</v>
      </c>
      <c r="F5475" s="16"/>
      <c r="G5475" s="10"/>
    </row>
    <row r="5476" spans="1:7" x14ac:dyDescent="0.45">
      <c r="A5476" s="16">
        <v>9163</v>
      </c>
      <c r="B5476">
        <v>1</v>
      </c>
      <c r="C5476">
        <v>2326.17</v>
      </c>
      <c r="F5476" s="16"/>
      <c r="G5476" s="10"/>
    </row>
    <row r="5477" spans="1:7" x14ac:dyDescent="0.45">
      <c r="A5477" s="16">
        <v>9164</v>
      </c>
      <c r="B5477">
        <v>1</v>
      </c>
      <c r="C5477">
        <v>443.17</v>
      </c>
      <c r="F5477" s="16"/>
      <c r="G5477" s="10"/>
    </row>
    <row r="5478" spans="1:7" x14ac:dyDescent="0.45">
      <c r="A5478" s="16">
        <v>9166</v>
      </c>
      <c r="B5478">
        <v>1</v>
      </c>
      <c r="C5478">
        <v>5755.66</v>
      </c>
      <c r="F5478" s="16"/>
      <c r="G5478" s="10"/>
    </row>
    <row r="5479" spans="1:7" x14ac:dyDescent="0.45">
      <c r="A5479" s="16">
        <v>9167</v>
      </c>
      <c r="B5479">
        <v>2</v>
      </c>
      <c r="C5479">
        <v>21742.68</v>
      </c>
      <c r="F5479" s="16"/>
      <c r="G5479" s="10"/>
    </row>
    <row r="5480" spans="1:7" x14ac:dyDescent="0.45">
      <c r="A5480" s="16">
        <v>9168</v>
      </c>
      <c r="B5480">
        <v>2</v>
      </c>
      <c r="C5480">
        <v>22724.52</v>
      </c>
      <c r="F5480" s="16"/>
      <c r="G5480" s="10"/>
    </row>
    <row r="5481" spans="1:7" x14ac:dyDescent="0.45">
      <c r="A5481" s="16">
        <v>9169</v>
      </c>
      <c r="B5481">
        <v>1</v>
      </c>
      <c r="C5481">
        <v>7590.44</v>
      </c>
      <c r="F5481" s="16"/>
      <c r="G5481" s="10"/>
    </row>
    <row r="5482" spans="1:7" x14ac:dyDescent="0.45">
      <c r="A5482" s="16">
        <v>9172</v>
      </c>
      <c r="B5482">
        <v>1</v>
      </c>
      <c r="C5482">
        <v>1613.57</v>
      </c>
      <c r="F5482" s="16"/>
      <c r="G5482" s="10"/>
    </row>
    <row r="5483" spans="1:7" x14ac:dyDescent="0.45">
      <c r="A5483" s="16">
        <v>9173</v>
      </c>
      <c r="B5483">
        <v>3</v>
      </c>
      <c r="C5483">
        <v>5279.25</v>
      </c>
      <c r="F5483" s="16"/>
      <c r="G5483" s="10"/>
    </row>
    <row r="5484" spans="1:7" x14ac:dyDescent="0.45">
      <c r="A5484" s="16">
        <v>9174</v>
      </c>
      <c r="B5484">
        <v>1</v>
      </c>
      <c r="C5484">
        <v>2019.5</v>
      </c>
      <c r="F5484" s="16"/>
      <c r="G5484" s="10"/>
    </row>
    <row r="5485" spans="1:7" x14ac:dyDescent="0.45">
      <c r="A5485" s="16">
        <v>9175</v>
      </c>
      <c r="B5485">
        <v>2</v>
      </c>
      <c r="C5485">
        <v>8181.12</v>
      </c>
      <c r="F5485" s="16"/>
      <c r="G5485" s="10"/>
    </row>
    <row r="5486" spans="1:7" x14ac:dyDescent="0.45">
      <c r="A5486" s="16">
        <v>9176</v>
      </c>
      <c r="B5486">
        <v>1</v>
      </c>
      <c r="C5486">
        <v>7956.2</v>
      </c>
      <c r="F5486" s="16"/>
      <c r="G5486" s="10"/>
    </row>
    <row r="5487" spans="1:7" x14ac:dyDescent="0.45">
      <c r="A5487" s="16">
        <v>9177</v>
      </c>
      <c r="B5487">
        <v>2</v>
      </c>
      <c r="C5487">
        <v>25838.01</v>
      </c>
      <c r="F5487" s="16"/>
      <c r="G5487" s="10"/>
    </row>
    <row r="5488" spans="1:7" x14ac:dyDescent="0.45">
      <c r="A5488" s="16">
        <v>9179</v>
      </c>
      <c r="B5488">
        <v>2</v>
      </c>
      <c r="C5488">
        <v>15627.7</v>
      </c>
      <c r="F5488" s="16"/>
      <c r="G5488" s="10"/>
    </row>
    <row r="5489" spans="1:7" x14ac:dyDescent="0.45">
      <c r="A5489" s="16">
        <v>9181</v>
      </c>
      <c r="B5489">
        <v>2</v>
      </c>
      <c r="C5489">
        <v>10283.26</v>
      </c>
      <c r="F5489" s="16"/>
      <c r="G5489" s="10"/>
    </row>
    <row r="5490" spans="1:7" x14ac:dyDescent="0.45">
      <c r="A5490" s="16">
        <v>9182</v>
      </c>
      <c r="B5490">
        <v>1</v>
      </c>
      <c r="C5490">
        <v>13293.87</v>
      </c>
      <c r="F5490" s="16"/>
      <c r="G5490" s="10"/>
    </row>
    <row r="5491" spans="1:7" x14ac:dyDescent="0.45">
      <c r="A5491" s="16">
        <v>9183</v>
      </c>
      <c r="B5491">
        <v>1</v>
      </c>
      <c r="C5491">
        <v>6459.6</v>
      </c>
      <c r="F5491" s="16"/>
      <c r="G5491" s="10"/>
    </row>
    <row r="5492" spans="1:7" x14ac:dyDescent="0.45">
      <c r="A5492" s="16">
        <v>9184</v>
      </c>
      <c r="B5492">
        <v>1</v>
      </c>
      <c r="C5492">
        <v>8101.32</v>
      </c>
      <c r="F5492" s="16"/>
      <c r="G5492" s="10"/>
    </row>
    <row r="5493" spans="1:7" x14ac:dyDescent="0.45">
      <c r="A5493" s="16">
        <v>9185</v>
      </c>
      <c r="B5493">
        <v>1</v>
      </c>
      <c r="C5493">
        <v>8067.55</v>
      </c>
      <c r="F5493" s="16"/>
      <c r="G5493" s="10"/>
    </row>
    <row r="5494" spans="1:7" x14ac:dyDescent="0.45">
      <c r="A5494" s="16">
        <v>9186</v>
      </c>
      <c r="B5494">
        <v>3</v>
      </c>
      <c r="C5494">
        <v>37050.89</v>
      </c>
      <c r="F5494" s="16"/>
      <c r="G5494" s="10"/>
    </row>
    <row r="5495" spans="1:7" x14ac:dyDescent="0.45">
      <c r="A5495" s="16">
        <v>9189</v>
      </c>
      <c r="B5495">
        <v>1</v>
      </c>
      <c r="C5495">
        <v>6732.96</v>
      </c>
      <c r="F5495" s="16"/>
      <c r="G5495" s="10"/>
    </row>
    <row r="5496" spans="1:7" x14ac:dyDescent="0.45">
      <c r="A5496" s="16">
        <v>9190</v>
      </c>
      <c r="B5496">
        <v>2</v>
      </c>
      <c r="C5496">
        <v>7377.15</v>
      </c>
      <c r="F5496" s="16"/>
      <c r="G5496" s="10"/>
    </row>
    <row r="5497" spans="1:7" x14ac:dyDescent="0.45">
      <c r="A5497" s="16">
        <v>9194</v>
      </c>
      <c r="B5497">
        <v>2</v>
      </c>
      <c r="C5497">
        <v>16718.07</v>
      </c>
      <c r="F5497" s="16"/>
      <c r="G5497" s="10"/>
    </row>
    <row r="5498" spans="1:7" x14ac:dyDescent="0.45">
      <c r="A5498" s="16">
        <v>9195</v>
      </c>
      <c r="B5498">
        <v>1</v>
      </c>
      <c r="C5498">
        <v>1566.48</v>
      </c>
      <c r="F5498" s="16"/>
      <c r="G5498" s="10"/>
    </row>
    <row r="5499" spans="1:7" x14ac:dyDescent="0.45">
      <c r="A5499" s="16">
        <v>9199</v>
      </c>
      <c r="B5499">
        <v>1</v>
      </c>
      <c r="C5499">
        <v>2797.98</v>
      </c>
      <c r="F5499" s="16"/>
      <c r="G5499" s="10"/>
    </row>
    <row r="5500" spans="1:7" x14ac:dyDescent="0.45">
      <c r="A5500" s="16">
        <v>9201</v>
      </c>
      <c r="B5500">
        <v>1</v>
      </c>
      <c r="C5500">
        <v>887.44</v>
      </c>
      <c r="F5500" s="16"/>
      <c r="G5500" s="10"/>
    </row>
    <row r="5501" spans="1:7" x14ac:dyDescent="0.45">
      <c r="A5501" s="16">
        <v>9202</v>
      </c>
      <c r="B5501">
        <v>1</v>
      </c>
      <c r="C5501">
        <v>14580.33</v>
      </c>
      <c r="F5501" s="16"/>
      <c r="G5501" s="10"/>
    </row>
    <row r="5502" spans="1:7" x14ac:dyDescent="0.45">
      <c r="A5502" s="16">
        <v>9205</v>
      </c>
      <c r="B5502">
        <v>1</v>
      </c>
      <c r="C5502">
        <v>13432.28</v>
      </c>
      <c r="F5502" s="16"/>
      <c r="G5502" s="10"/>
    </row>
    <row r="5503" spans="1:7" x14ac:dyDescent="0.45">
      <c r="A5503" s="16">
        <v>9207</v>
      </c>
      <c r="B5503">
        <v>1</v>
      </c>
      <c r="C5503">
        <v>3304.44</v>
      </c>
      <c r="F5503" s="16"/>
      <c r="G5503" s="10"/>
    </row>
    <row r="5504" spans="1:7" x14ac:dyDescent="0.45">
      <c r="A5504" s="16">
        <v>9208</v>
      </c>
      <c r="B5504">
        <v>1</v>
      </c>
      <c r="C5504">
        <v>1463.74</v>
      </c>
      <c r="F5504" s="16"/>
      <c r="G5504" s="10"/>
    </row>
    <row r="5505" spans="1:7" x14ac:dyDescent="0.45">
      <c r="A5505" s="16">
        <v>9209</v>
      </c>
      <c r="B5505">
        <v>1</v>
      </c>
      <c r="C5505">
        <v>6635.4</v>
      </c>
      <c r="F5505" s="16"/>
      <c r="G5505" s="10"/>
    </row>
    <row r="5506" spans="1:7" x14ac:dyDescent="0.45">
      <c r="A5506" s="16">
        <v>9210</v>
      </c>
      <c r="B5506">
        <v>5</v>
      </c>
      <c r="C5506">
        <v>28847.84</v>
      </c>
      <c r="F5506" s="16"/>
      <c r="G5506" s="10"/>
    </row>
    <row r="5507" spans="1:7" x14ac:dyDescent="0.45">
      <c r="A5507" s="16">
        <v>9212</v>
      </c>
      <c r="B5507">
        <v>2</v>
      </c>
      <c r="C5507">
        <v>7772.98</v>
      </c>
      <c r="F5507" s="16"/>
      <c r="G5507" s="10"/>
    </row>
    <row r="5508" spans="1:7" x14ac:dyDescent="0.45">
      <c r="A5508" s="16">
        <v>9213</v>
      </c>
      <c r="B5508">
        <v>1</v>
      </c>
      <c r="C5508">
        <v>12121.24</v>
      </c>
      <c r="F5508" s="16"/>
      <c r="G5508" s="10"/>
    </row>
    <row r="5509" spans="1:7" x14ac:dyDescent="0.45">
      <c r="A5509" s="16">
        <v>9215</v>
      </c>
      <c r="B5509">
        <v>2</v>
      </c>
      <c r="C5509">
        <v>7271.36</v>
      </c>
      <c r="F5509" s="16"/>
      <c r="G5509" s="10"/>
    </row>
    <row r="5510" spans="1:7" x14ac:dyDescent="0.45">
      <c r="A5510" s="16">
        <v>9216</v>
      </c>
      <c r="B5510">
        <v>2</v>
      </c>
      <c r="C5510">
        <v>23591.88</v>
      </c>
      <c r="F5510" s="16"/>
      <c r="G5510" s="10"/>
    </row>
    <row r="5511" spans="1:7" x14ac:dyDescent="0.45">
      <c r="A5511" s="16">
        <v>9217</v>
      </c>
      <c r="B5511">
        <v>1</v>
      </c>
      <c r="C5511">
        <v>1499.2</v>
      </c>
      <c r="F5511" s="16"/>
      <c r="G5511" s="10"/>
    </row>
    <row r="5512" spans="1:7" x14ac:dyDescent="0.45">
      <c r="A5512" s="16">
        <v>9218</v>
      </c>
      <c r="B5512">
        <v>1</v>
      </c>
      <c r="C5512">
        <v>2955.72</v>
      </c>
      <c r="F5512" s="16"/>
      <c r="G5512" s="10"/>
    </row>
    <row r="5513" spans="1:7" x14ac:dyDescent="0.45">
      <c r="A5513" s="16">
        <v>9219</v>
      </c>
      <c r="B5513">
        <v>2</v>
      </c>
      <c r="C5513">
        <v>22705.599999999999</v>
      </c>
      <c r="F5513" s="16"/>
      <c r="G5513" s="10"/>
    </row>
    <row r="5514" spans="1:7" x14ac:dyDescent="0.45">
      <c r="A5514" s="16">
        <v>9220</v>
      </c>
      <c r="B5514">
        <v>2</v>
      </c>
      <c r="C5514">
        <v>22213.49</v>
      </c>
      <c r="F5514" s="16"/>
      <c r="G5514" s="10"/>
    </row>
    <row r="5515" spans="1:7" x14ac:dyDescent="0.45">
      <c r="A5515" s="16">
        <v>9221</v>
      </c>
      <c r="B5515">
        <v>1</v>
      </c>
      <c r="C5515">
        <v>2006.78</v>
      </c>
      <c r="F5515" s="16"/>
      <c r="G5515" s="10"/>
    </row>
    <row r="5516" spans="1:7" x14ac:dyDescent="0.45">
      <c r="A5516" s="16">
        <v>9222</v>
      </c>
      <c r="B5516">
        <v>1</v>
      </c>
      <c r="C5516">
        <v>9709.08</v>
      </c>
      <c r="F5516" s="16"/>
      <c r="G5516" s="10"/>
    </row>
    <row r="5517" spans="1:7" x14ac:dyDescent="0.45">
      <c r="A5517" s="16">
        <v>9224</v>
      </c>
      <c r="B5517">
        <v>1</v>
      </c>
      <c r="C5517">
        <v>24358.5</v>
      </c>
      <c r="F5517" s="16"/>
      <c r="G5517" s="10"/>
    </row>
    <row r="5518" spans="1:7" x14ac:dyDescent="0.45">
      <c r="A5518" s="16">
        <v>9226</v>
      </c>
      <c r="B5518">
        <v>3</v>
      </c>
      <c r="C5518">
        <v>33554.46</v>
      </c>
      <c r="F5518" s="16"/>
      <c r="G5518" s="10"/>
    </row>
    <row r="5519" spans="1:7" x14ac:dyDescent="0.45">
      <c r="A5519" s="16">
        <v>9227</v>
      </c>
      <c r="B5519">
        <v>1</v>
      </c>
      <c r="C5519">
        <v>12343.29</v>
      </c>
      <c r="F5519" s="16"/>
      <c r="G5519" s="10"/>
    </row>
    <row r="5520" spans="1:7" x14ac:dyDescent="0.45">
      <c r="A5520" s="16">
        <v>9228</v>
      </c>
      <c r="B5520">
        <v>1</v>
      </c>
      <c r="C5520">
        <v>13142.25</v>
      </c>
      <c r="F5520" s="16"/>
      <c r="G5520" s="10"/>
    </row>
    <row r="5521" spans="1:7" x14ac:dyDescent="0.45">
      <c r="A5521" s="16">
        <v>9230</v>
      </c>
      <c r="B5521">
        <v>1</v>
      </c>
      <c r="C5521">
        <v>6617.58</v>
      </c>
      <c r="F5521" s="16"/>
      <c r="G5521" s="10"/>
    </row>
    <row r="5522" spans="1:7" x14ac:dyDescent="0.45">
      <c r="A5522" s="16">
        <v>9232</v>
      </c>
      <c r="B5522">
        <v>2</v>
      </c>
      <c r="C5522">
        <v>651.41999999999996</v>
      </c>
      <c r="F5522" s="16"/>
      <c r="G5522" s="10"/>
    </row>
    <row r="5523" spans="1:7" x14ac:dyDescent="0.45">
      <c r="A5523" s="16">
        <v>9234</v>
      </c>
      <c r="B5523">
        <v>4</v>
      </c>
      <c r="C5523">
        <v>45039.38</v>
      </c>
      <c r="F5523" s="16"/>
      <c r="G5523" s="10"/>
    </row>
    <row r="5524" spans="1:7" x14ac:dyDescent="0.45">
      <c r="A5524" s="16">
        <v>9235</v>
      </c>
      <c r="B5524">
        <v>2</v>
      </c>
      <c r="C5524">
        <v>13279.5</v>
      </c>
      <c r="F5524" s="16"/>
      <c r="G5524" s="10"/>
    </row>
    <row r="5525" spans="1:7" x14ac:dyDescent="0.45">
      <c r="A5525" s="16">
        <v>9236</v>
      </c>
      <c r="B5525">
        <v>2</v>
      </c>
      <c r="C5525">
        <v>13611.59</v>
      </c>
      <c r="F5525" s="16"/>
      <c r="G5525" s="10"/>
    </row>
    <row r="5526" spans="1:7" x14ac:dyDescent="0.45">
      <c r="A5526" s="16">
        <v>9238</v>
      </c>
      <c r="B5526">
        <v>1</v>
      </c>
      <c r="C5526">
        <v>5664.04</v>
      </c>
      <c r="F5526" s="16"/>
      <c r="G5526" s="10"/>
    </row>
    <row r="5527" spans="1:7" x14ac:dyDescent="0.45">
      <c r="A5527" s="16">
        <v>9240</v>
      </c>
      <c r="B5527">
        <v>1</v>
      </c>
      <c r="C5527">
        <v>199.18</v>
      </c>
      <c r="F5527" s="16"/>
      <c r="G5527" s="10"/>
    </row>
    <row r="5528" spans="1:7" x14ac:dyDescent="0.45">
      <c r="A5528" s="16">
        <v>9243</v>
      </c>
      <c r="B5528">
        <v>3</v>
      </c>
      <c r="C5528">
        <v>31631.49</v>
      </c>
      <c r="F5528" s="16"/>
      <c r="G5528" s="10"/>
    </row>
    <row r="5529" spans="1:7" x14ac:dyDescent="0.45">
      <c r="A5529" s="16">
        <v>9244</v>
      </c>
      <c r="B5529">
        <v>1</v>
      </c>
      <c r="C5529">
        <v>5038.7</v>
      </c>
      <c r="F5529" s="16"/>
      <c r="G5529" s="10"/>
    </row>
    <row r="5530" spans="1:7" x14ac:dyDescent="0.45">
      <c r="A5530" s="16">
        <v>9245</v>
      </c>
      <c r="B5530">
        <v>2</v>
      </c>
      <c r="C5530">
        <v>17572.72</v>
      </c>
      <c r="F5530" s="16"/>
      <c r="G5530" s="10"/>
    </row>
    <row r="5531" spans="1:7" x14ac:dyDescent="0.45">
      <c r="A5531" s="16">
        <v>9249</v>
      </c>
      <c r="B5531">
        <v>1</v>
      </c>
      <c r="C5531">
        <v>1462.97</v>
      </c>
      <c r="F5531" s="16"/>
      <c r="G5531" s="10"/>
    </row>
    <row r="5532" spans="1:7" x14ac:dyDescent="0.45">
      <c r="A5532" s="16">
        <v>9250</v>
      </c>
      <c r="B5532">
        <v>1</v>
      </c>
      <c r="C5532">
        <v>1672.12</v>
      </c>
      <c r="F5532" s="16"/>
      <c r="G5532" s="10"/>
    </row>
    <row r="5533" spans="1:7" x14ac:dyDescent="0.45">
      <c r="A5533" s="16">
        <v>9252</v>
      </c>
      <c r="B5533">
        <v>3</v>
      </c>
      <c r="C5533">
        <v>38190.07</v>
      </c>
      <c r="F5533" s="16"/>
      <c r="G5533" s="10"/>
    </row>
    <row r="5534" spans="1:7" x14ac:dyDescent="0.45">
      <c r="A5534" s="16">
        <v>9257</v>
      </c>
      <c r="B5534">
        <v>1</v>
      </c>
      <c r="C5534">
        <v>13077.88</v>
      </c>
      <c r="F5534" s="16"/>
      <c r="G5534" s="10"/>
    </row>
    <row r="5535" spans="1:7" x14ac:dyDescent="0.45">
      <c r="A5535" s="16">
        <v>9258</v>
      </c>
      <c r="B5535">
        <v>2</v>
      </c>
      <c r="C5535">
        <v>6957.51</v>
      </c>
      <c r="F5535" s="16"/>
      <c r="G5535" s="10"/>
    </row>
    <row r="5536" spans="1:7" x14ac:dyDescent="0.45">
      <c r="A5536" s="16">
        <v>9259</v>
      </c>
      <c r="B5536">
        <v>1</v>
      </c>
      <c r="C5536">
        <v>10265.4</v>
      </c>
      <c r="F5536" s="16"/>
      <c r="G5536" s="10"/>
    </row>
    <row r="5537" spans="1:7" x14ac:dyDescent="0.45">
      <c r="A5537" s="16">
        <v>9261</v>
      </c>
      <c r="B5537">
        <v>1</v>
      </c>
      <c r="C5537">
        <v>933.5</v>
      </c>
      <c r="F5537" s="16"/>
      <c r="G5537" s="10"/>
    </row>
    <row r="5538" spans="1:7" x14ac:dyDescent="0.45">
      <c r="A5538" s="16">
        <v>9263</v>
      </c>
      <c r="B5538">
        <v>2</v>
      </c>
      <c r="C5538">
        <v>7608.09</v>
      </c>
      <c r="F5538" s="16"/>
      <c r="G5538" s="10"/>
    </row>
    <row r="5539" spans="1:7" x14ac:dyDescent="0.45">
      <c r="A5539" s="16">
        <v>9264</v>
      </c>
      <c r="B5539">
        <v>3</v>
      </c>
      <c r="C5539">
        <v>36260.97</v>
      </c>
      <c r="F5539" s="16"/>
      <c r="G5539" s="10"/>
    </row>
    <row r="5540" spans="1:7" x14ac:dyDescent="0.45">
      <c r="A5540" s="16">
        <v>9265</v>
      </c>
      <c r="B5540">
        <v>1</v>
      </c>
      <c r="C5540">
        <v>4408.05</v>
      </c>
      <c r="F5540" s="16"/>
      <c r="G5540" s="10"/>
    </row>
    <row r="5541" spans="1:7" x14ac:dyDescent="0.45">
      <c r="A5541" s="16">
        <v>9266</v>
      </c>
      <c r="B5541">
        <v>2</v>
      </c>
      <c r="C5541">
        <v>22781.84</v>
      </c>
      <c r="F5541" s="16"/>
      <c r="G5541" s="10"/>
    </row>
    <row r="5542" spans="1:7" x14ac:dyDescent="0.45">
      <c r="A5542" s="16">
        <v>9269</v>
      </c>
      <c r="B5542">
        <v>2</v>
      </c>
      <c r="C5542">
        <v>3210.85</v>
      </c>
      <c r="F5542" s="16"/>
      <c r="G5542" s="10"/>
    </row>
    <row r="5543" spans="1:7" x14ac:dyDescent="0.45">
      <c r="A5543" s="16">
        <v>9272</v>
      </c>
      <c r="B5543">
        <v>1</v>
      </c>
      <c r="C5543">
        <v>3838.9</v>
      </c>
      <c r="F5543" s="16"/>
      <c r="G5543" s="10"/>
    </row>
    <row r="5544" spans="1:7" x14ac:dyDescent="0.45">
      <c r="A5544" s="16">
        <v>9273</v>
      </c>
      <c r="B5544">
        <v>1</v>
      </c>
      <c r="C5544">
        <v>8438.16</v>
      </c>
      <c r="F5544" s="16"/>
      <c r="G5544" s="10"/>
    </row>
    <row r="5545" spans="1:7" x14ac:dyDescent="0.45">
      <c r="A5545" s="16">
        <v>9274</v>
      </c>
      <c r="B5545">
        <v>1</v>
      </c>
      <c r="C5545">
        <v>5933.85</v>
      </c>
      <c r="F5545" s="16"/>
      <c r="G5545" s="10"/>
    </row>
    <row r="5546" spans="1:7" x14ac:dyDescent="0.45">
      <c r="A5546" s="16">
        <v>9275</v>
      </c>
      <c r="B5546">
        <v>1</v>
      </c>
      <c r="C5546">
        <v>3486.45</v>
      </c>
      <c r="F5546" s="16"/>
      <c r="G5546" s="10"/>
    </row>
    <row r="5547" spans="1:7" x14ac:dyDescent="0.45">
      <c r="A5547" s="16">
        <v>9276</v>
      </c>
      <c r="B5547">
        <v>1</v>
      </c>
      <c r="C5547">
        <v>7744.94</v>
      </c>
      <c r="F5547" s="16"/>
      <c r="G5547" s="10"/>
    </row>
    <row r="5548" spans="1:7" x14ac:dyDescent="0.45">
      <c r="A5548" s="16">
        <v>9277</v>
      </c>
      <c r="B5548">
        <v>1</v>
      </c>
      <c r="C5548">
        <v>7247.14</v>
      </c>
      <c r="F5548" s="16"/>
      <c r="G5548" s="10"/>
    </row>
    <row r="5549" spans="1:7" x14ac:dyDescent="0.45">
      <c r="A5549" s="16">
        <v>9278</v>
      </c>
      <c r="B5549">
        <v>1</v>
      </c>
      <c r="C5549">
        <v>2238.4699999999998</v>
      </c>
      <c r="F5549" s="16"/>
      <c r="G5549" s="10"/>
    </row>
    <row r="5550" spans="1:7" x14ac:dyDescent="0.45">
      <c r="A5550" s="16">
        <v>9281</v>
      </c>
      <c r="B5550">
        <v>3</v>
      </c>
      <c r="C5550">
        <v>27354.29</v>
      </c>
      <c r="F5550" s="16"/>
      <c r="G5550" s="10"/>
    </row>
    <row r="5551" spans="1:7" x14ac:dyDescent="0.45">
      <c r="A5551" s="16">
        <v>9282</v>
      </c>
      <c r="B5551">
        <v>1</v>
      </c>
      <c r="C5551">
        <v>4627.26</v>
      </c>
      <c r="F5551" s="16"/>
      <c r="G5551" s="10"/>
    </row>
    <row r="5552" spans="1:7" x14ac:dyDescent="0.45">
      <c r="A5552" s="16">
        <v>9283</v>
      </c>
      <c r="B5552">
        <v>3</v>
      </c>
      <c r="C5552">
        <v>25406.14</v>
      </c>
      <c r="F5552" s="16"/>
      <c r="G5552" s="10"/>
    </row>
    <row r="5553" spans="1:7" x14ac:dyDescent="0.45">
      <c r="A5553" s="16">
        <v>9286</v>
      </c>
      <c r="B5553">
        <v>1</v>
      </c>
      <c r="C5553">
        <v>9419.0400000000009</v>
      </c>
      <c r="F5553" s="16"/>
      <c r="G5553" s="10"/>
    </row>
    <row r="5554" spans="1:7" x14ac:dyDescent="0.45">
      <c r="A5554" s="16">
        <v>9289</v>
      </c>
      <c r="B5554">
        <v>1</v>
      </c>
      <c r="C5554">
        <v>3664.87</v>
      </c>
      <c r="F5554" s="16"/>
      <c r="G5554" s="10"/>
    </row>
    <row r="5555" spans="1:7" x14ac:dyDescent="0.45">
      <c r="A5555" s="16">
        <v>9290</v>
      </c>
      <c r="B5555">
        <v>1</v>
      </c>
      <c r="C5555">
        <v>9671.16</v>
      </c>
      <c r="F5555" s="16"/>
      <c r="G5555" s="10"/>
    </row>
    <row r="5556" spans="1:7" x14ac:dyDescent="0.45">
      <c r="A5556" s="16">
        <v>9296</v>
      </c>
      <c r="B5556">
        <v>1</v>
      </c>
      <c r="C5556">
        <v>2384.77</v>
      </c>
      <c r="F5556" s="16"/>
      <c r="G5556" s="10"/>
    </row>
    <row r="5557" spans="1:7" x14ac:dyDescent="0.45">
      <c r="A5557" s="16">
        <v>9297</v>
      </c>
      <c r="B5557">
        <v>1</v>
      </c>
      <c r="C5557">
        <v>5341.65</v>
      </c>
      <c r="F5557" s="16"/>
      <c r="G5557" s="10"/>
    </row>
    <row r="5558" spans="1:7" x14ac:dyDescent="0.45">
      <c r="A5558" s="16">
        <v>9298</v>
      </c>
      <c r="B5558">
        <v>1</v>
      </c>
      <c r="C5558">
        <v>7215.92</v>
      </c>
      <c r="F5558" s="16"/>
      <c r="G5558" s="10"/>
    </row>
    <row r="5559" spans="1:7" x14ac:dyDescent="0.45">
      <c r="A5559" s="16">
        <v>9301</v>
      </c>
      <c r="B5559">
        <v>3</v>
      </c>
      <c r="C5559">
        <v>36373.050000000003</v>
      </c>
      <c r="F5559" s="16"/>
      <c r="G5559" s="10"/>
    </row>
    <row r="5560" spans="1:7" x14ac:dyDescent="0.45">
      <c r="A5560" s="16">
        <v>9302</v>
      </c>
      <c r="B5560">
        <v>1</v>
      </c>
      <c r="C5560">
        <v>13005.6</v>
      </c>
      <c r="F5560" s="16"/>
      <c r="G5560" s="10"/>
    </row>
    <row r="5561" spans="1:7" x14ac:dyDescent="0.45">
      <c r="A5561" s="16">
        <v>9303</v>
      </c>
      <c r="B5561">
        <v>1</v>
      </c>
      <c r="C5561">
        <v>11271.65</v>
      </c>
      <c r="F5561" s="16"/>
      <c r="G5561" s="10"/>
    </row>
    <row r="5562" spans="1:7" x14ac:dyDescent="0.45">
      <c r="A5562" s="16">
        <v>9305</v>
      </c>
      <c r="B5562">
        <v>1</v>
      </c>
      <c r="C5562">
        <v>4637.0200000000004</v>
      </c>
      <c r="F5562" s="16"/>
      <c r="G5562" s="10"/>
    </row>
    <row r="5563" spans="1:7" x14ac:dyDescent="0.45">
      <c r="A5563" s="16">
        <v>9306</v>
      </c>
      <c r="B5563">
        <v>2</v>
      </c>
      <c r="C5563">
        <v>19912.18</v>
      </c>
      <c r="F5563" s="16"/>
      <c r="G5563" s="10"/>
    </row>
    <row r="5564" spans="1:7" x14ac:dyDescent="0.45">
      <c r="A5564" s="16">
        <v>9307</v>
      </c>
      <c r="B5564">
        <v>3</v>
      </c>
      <c r="C5564">
        <v>32304.720000000001</v>
      </c>
      <c r="F5564" s="16"/>
      <c r="G5564" s="10"/>
    </row>
    <row r="5565" spans="1:7" x14ac:dyDescent="0.45">
      <c r="A5565" s="16">
        <v>9308</v>
      </c>
      <c r="B5565">
        <v>2</v>
      </c>
      <c r="C5565">
        <v>14748.12</v>
      </c>
      <c r="F5565" s="16"/>
      <c r="G5565" s="10"/>
    </row>
    <row r="5566" spans="1:7" x14ac:dyDescent="0.45">
      <c r="A5566" s="16">
        <v>9311</v>
      </c>
      <c r="B5566">
        <v>1</v>
      </c>
      <c r="C5566">
        <v>7331.94</v>
      </c>
      <c r="F5566" s="16"/>
      <c r="G5566" s="10"/>
    </row>
    <row r="5567" spans="1:7" x14ac:dyDescent="0.45">
      <c r="A5567" s="16">
        <v>9312</v>
      </c>
      <c r="B5567">
        <v>1</v>
      </c>
      <c r="C5567">
        <v>2381.33</v>
      </c>
      <c r="F5567" s="16"/>
      <c r="G5567" s="10"/>
    </row>
    <row r="5568" spans="1:7" x14ac:dyDescent="0.45">
      <c r="A5568" s="16">
        <v>9313</v>
      </c>
      <c r="B5568">
        <v>1</v>
      </c>
      <c r="C5568">
        <v>3511.16</v>
      </c>
      <c r="F5568" s="16"/>
      <c r="G5568" s="10"/>
    </row>
    <row r="5569" spans="1:7" x14ac:dyDescent="0.45">
      <c r="A5569" s="16">
        <v>9314</v>
      </c>
      <c r="B5569">
        <v>1</v>
      </c>
      <c r="C5569">
        <v>5514.36</v>
      </c>
      <c r="F5569" s="16"/>
      <c r="G5569" s="10"/>
    </row>
    <row r="5570" spans="1:7" x14ac:dyDescent="0.45">
      <c r="A5570" s="16">
        <v>9315</v>
      </c>
      <c r="B5570">
        <v>1</v>
      </c>
      <c r="C5570">
        <v>7164.05</v>
      </c>
      <c r="F5570" s="16"/>
      <c r="G5570" s="10"/>
    </row>
    <row r="5571" spans="1:7" x14ac:dyDescent="0.45">
      <c r="A5571" s="16">
        <v>9316</v>
      </c>
      <c r="B5571">
        <v>1</v>
      </c>
      <c r="C5571">
        <v>3251.34</v>
      </c>
      <c r="F5571" s="16"/>
      <c r="G5571" s="10"/>
    </row>
    <row r="5572" spans="1:7" x14ac:dyDescent="0.45">
      <c r="A5572" s="16">
        <v>9319</v>
      </c>
      <c r="B5572">
        <v>2</v>
      </c>
      <c r="C5572">
        <v>25454.47</v>
      </c>
      <c r="F5572" s="16"/>
      <c r="G5572" s="10"/>
    </row>
    <row r="5573" spans="1:7" x14ac:dyDescent="0.45">
      <c r="A5573" s="16">
        <v>9320</v>
      </c>
      <c r="B5573">
        <v>3</v>
      </c>
      <c r="C5573">
        <v>37200.080000000002</v>
      </c>
      <c r="F5573" s="16"/>
      <c r="G5573" s="10"/>
    </row>
    <row r="5574" spans="1:7" x14ac:dyDescent="0.45">
      <c r="A5574" s="16">
        <v>9321</v>
      </c>
      <c r="B5574">
        <v>2</v>
      </c>
      <c r="C5574">
        <v>24158.2</v>
      </c>
      <c r="F5574" s="16"/>
      <c r="G5574" s="10"/>
    </row>
    <row r="5575" spans="1:7" x14ac:dyDescent="0.45">
      <c r="A5575" s="16">
        <v>9322</v>
      </c>
      <c r="B5575">
        <v>1</v>
      </c>
      <c r="C5575">
        <v>2562.9499999999998</v>
      </c>
      <c r="F5575" s="16"/>
      <c r="G5575" s="10"/>
    </row>
    <row r="5576" spans="1:7" x14ac:dyDescent="0.45">
      <c r="A5576" s="16">
        <v>9324</v>
      </c>
      <c r="B5576">
        <v>1</v>
      </c>
      <c r="C5576">
        <v>6321.09</v>
      </c>
      <c r="F5576" s="16"/>
      <c r="G5576" s="10"/>
    </row>
    <row r="5577" spans="1:7" x14ac:dyDescent="0.45">
      <c r="A5577" s="16">
        <v>9325</v>
      </c>
      <c r="B5577">
        <v>2</v>
      </c>
      <c r="C5577">
        <v>10216.620000000001</v>
      </c>
      <c r="F5577" s="16"/>
      <c r="G5577" s="10"/>
    </row>
    <row r="5578" spans="1:7" x14ac:dyDescent="0.45">
      <c r="A5578" s="16">
        <v>9326</v>
      </c>
      <c r="B5578">
        <v>2</v>
      </c>
      <c r="C5578">
        <v>28746.75</v>
      </c>
      <c r="F5578" s="16"/>
      <c r="G5578" s="10"/>
    </row>
    <row r="5579" spans="1:7" x14ac:dyDescent="0.45">
      <c r="A5579" s="16">
        <v>9328</v>
      </c>
      <c r="B5579">
        <v>3</v>
      </c>
      <c r="C5579">
        <v>18566.29</v>
      </c>
      <c r="F5579" s="16"/>
      <c r="G5579" s="10"/>
    </row>
    <row r="5580" spans="1:7" x14ac:dyDescent="0.45">
      <c r="A5580" s="16">
        <v>9329</v>
      </c>
      <c r="B5580">
        <v>1</v>
      </c>
      <c r="C5580">
        <v>4063.41</v>
      </c>
      <c r="F5580" s="16"/>
      <c r="G5580" s="10"/>
    </row>
    <row r="5581" spans="1:7" x14ac:dyDescent="0.45">
      <c r="A5581" s="16">
        <v>9330</v>
      </c>
      <c r="B5581">
        <v>1</v>
      </c>
      <c r="C5581">
        <v>3065.02</v>
      </c>
      <c r="F5581" s="16"/>
      <c r="G5581" s="10"/>
    </row>
    <row r="5582" spans="1:7" x14ac:dyDescent="0.45">
      <c r="A5582" s="16">
        <v>9333</v>
      </c>
      <c r="B5582">
        <v>2</v>
      </c>
      <c r="C5582">
        <v>37634.93</v>
      </c>
      <c r="F5582" s="16"/>
      <c r="G5582" s="10"/>
    </row>
    <row r="5583" spans="1:7" x14ac:dyDescent="0.45">
      <c r="A5583" s="16">
        <v>9334</v>
      </c>
      <c r="B5583">
        <v>1</v>
      </c>
      <c r="C5583">
        <v>4162.6400000000003</v>
      </c>
      <c r="F5583" s="16"/>
      <c r="G5583" s="10"/>
    </row>
    <row r="5584" spans="1:7" x14ac:dyDescent="0.45">
      <c r="A5584" s="16">
        <v>9335</v>
      </c>
      <c r="B5584">
        <v>1</v>
      </c>
      <c r="C5584">
        <v>2398.2199999999998</v>
      </c>
      <c r="F5584" s="16"/>
      <c r="G5584" s="10"/>
    </row>
    <row r="5585" spans="1:7" x14ac:dyDescent="0.45">
      <c r="A5585" s="16">
        <v>9338</v>
      </c>
      <c r="B5585">
        <v>2</v>
      </c>
      <c r="C5585">
        <v>24656.13</v>
      </c>
      <c r="F5585" s="16"/>
      <c r="G5585" s="10"/>
    </row>
    <row r="5586" spans="1:7" x14ac:dyDescent="0.45">
      <c r="A5586" s="16">
        <v>9339</v>
      </c>
      <c r="B5586">
        <v>1</v>
      </c>
      <c r="C5586">
        <v>5193.66</v>
      </c>
      <c r="F5586" s="16"/>
      <c r="G5586" s="10"/>
    </row>
    <row r="5587" spans="1:7" x14ac:dyDescent="0.45">
      <c r="A5587" s="16">
        <v>9340</v>
      </c>
      <c r="B5587">
        <v>2</v>
      </c>
      <c r="C5587">
        <v>15662.75</v>
      </c>
      <c r="F5587" s="16"/>
      <c r="G5587" s="10"/>
    </row>
    <row r="5588" spans="1:7" x14ac:dyDescent="0.45">
      <c r="A5588" s="16">
        <v>9342</v>
      </c>
      <c r="B5588">
        <v>1</v>
      </c>
      <c r="C5588">
        <v>17908.32</v>
      </c>
      <c r="F5588" s="16"/>
      <c r="G5588" s="10"/>
    </row>
    <row r="5589" spans="1:7" x14ac:dyDescent="0.45">
      <c r="A5589" s="16">
        <v>9343</v>
      </c>
      <c r="B5589">
        <v>1</v>
      </c>
      <c r="C5589">
        <v>3070.74</v>
      </c>
      <c r="F5589" s="16"/>
      <c r="G5589" s="10"/>
    </row>
    <row r="5590" spans="1:7" x14ac:dyDescent="0.45">
      <c r="A5590" s="16">
        <v>9345</v>
      </c>
      <c r="B5590">
        <v>2</v>
      </c>
      <c r="C5590">
        <v>15951.42</v>
      </c>
      <c r="F5590" s="16"/>
      <c r="G5590" s="10"/>
    </row>
    <row r="5591" spans="1:7" x14ac:dyDescent="0.45">
      <c r="A5591" s="16">
        <v>9346</v>
      </c>
      <c r="B5591">
        <v>1</v>
      </c>
      <c r="C5591">
        <v>1199.6300000000001</v>
      </c>
      <c r="F5591" s="16"/>
      <c r="G5591" s="10"/>
    </row>
    <row r="5592" spans="1:7" x14ac:dyDescent="0.45">
      <c r="A5592" s="16">
        <v>9347</v>
      </c>
      <c r="B5592">
        <v>2</v>
      </c>
      <c r="C5592">
        <v>17386.86</v>
      </c>
      <c r="F5592" s="16"/>
      <c r="G5592" s="10"/>
    </row>
    <row r="5593" spans="1:7" x14ac:dyDescent="0.45">
      <c r="A5593" s="16">
        <v>9348</v>
      </c>
      <c r="B5593">
        <v>1</v>
      </c>
      <c r="C5593">
        <v>2822.74</v>
      </c>
      <c r="F5593" s="16"/>
      <c r="G5593" s="10"/>
    </row>
    <row r="5594" spans="1:7" x14ac:dyDescent="0.45">
      <c r="A5594" s="16">
        <v>9350</v>
      </c>
      <c r="B5594">
        <v>1</v>
      </c>
      <c r="C5594">
        <v>7606.85</v>
      </c>
      <c r="F5594" s="16"/>
      <c r="G5594" s="10"/>
    </row>
    <row r="5595" spans="1:7" x14ac:dyDescent="0.45">
      <c r="A5595" s="16">
        <v>9352</v>
      </c>
      <c r="B5595">
        <v>1</v>
      </c>
      <c r="C5595">
        <v>2200.52</v>
      </c>
      <c r="F5595" s="16"/>
      <c r="G5595" s="10"/>
    </row>
    <row r="5596" spans="1:7" x14ac:dyDescent="0.45">
      <c r="A5596" s="16">
        <v>9353</v>
      </c>
      <c r="B5596">
        <v>2</v>
      </c>
      <c r="C5596">
        <v>13658.4</v>
      </c>
      <c r="F5596" s="16"/>
      <c r="G5596" s="10"/>
    </row>
    <row r="5597" spans="1:7" x14ac:dyDescent="0.45">
      <c r="A5597" s="16">
        <v>9356</v>
      </c>
      <c r="B5597">
        <v>1</v>
      </c>
      <c r="C5597">
        <v>10937.25</v>
      </c>
      <c r="F5597" s="16"/>
      <c r="G5597" s="10"/>
    </row>
    <row r="5598" spans="1:7" x14ac:dyDescent="0.45">
      <c r="A5598" s="16">
        <v>9357</v>
      </c>
      <c r="B5598">
        <v>2</v>
      </c>
      <c r="C5598">
        <v>18056.73</v>
      </c>
      <c r="F5598" s="16"/>
      <c r="G5598" s="10"/>
    </row>
    <row r="5599" spans="1:7" x14ac:dyDescent="0.45">
      <c r="A5599" s="16">
        <v>9362</v>
      </c>
      <c r="B5599">
        <v>2</v>
      </c>
      <c r="C5599">
        <v>12958</v>
      </c>
      <c r="F5599" s="16"/>
      <c r="G5599" s="10"/>
    </row>
    <row r="5600" spans="1:7" x14ac:dyDescent="0.45">
      <c r="A5600" s="16">
        <v>9363</v>
      </c>
      <c r="B5600">
        <v>2</v>
      </c>
      <c r="C5600">
        <v>33296.75</v>
      </c>
      <c r="F5600" s="16"/>
      <c r="G5600" s="10"/>
    </row>
    <row r="5601" spans="1:7" x14ac:dyDescent="0.45">
      <c r="A5601" s="16">
        <v>9365</v>
      </c>
      <c r="B5601">
        <v>1</v>
      </c>
      <c r="C5601">
        <v>3772.83</v>
      </c>
      <c r="F5601" s="16"/>
      <c r="G5601" s="10"/>
    </row>
    <row r="5602" spans="1:7" x14ac:dyDescent="0.45">
      <c r="A5602" s="16">
        <v>9367</v>
      </c>
      <c r="B5602">
        <v>1</v>
      </c>
      <c r="C5602">
        <v>6221.37</v>
      </c>
      <c r="F5602" s="16"/>
      <c r="G5602" s="10"/>
    </row>
    <row r="5603" spans="1:7" x14ac:dyDescent="0.45">
      <c r="A5603" s="16">
        <v>9368</v>
      </c>
      <c r="B5603">
        <v>1</v>
      </c>
      <c r="C5603">
        <v>12908.43</v>
      </c>
      <c r="F5603" s="16"/>
      <c r="G5603" s="10"/>
    </row>
    <row r="5604" spans="1:7" x14ac:dyDescent="0.45">
      <c r="A5604" s="16">
        <v>9370</v>
      </c>
      <c r="B5604">
        <v>1</v>
      </c>
      <c r="C5604">
        <v>13307.72</v>
      </c>
      <c r="F5604" s="16"/>
      <c r="G5604" s="10"/>
    </row>
    <row r="5605" spans="1:7" x14ac:dyDescent="0.45">
      <c r="A5605" s="16">
        <v>9371</v>
      </c>
      <c r="B5605">
        <v>1</v>
      </c>
      <c r="C5605">
        <v>4456.8999999999996</v>
      </c>
      <c r="F5605" s="16"/>
      <c r="G5605" s="10"/>
    </row>
    <row r="5606" spans="1:7" x14ac:dyDescent="0.45">
      <c r="A5606" s="16">
        <v>9372</v>
      </c>
      <c r="B5606">
        <v>1</v>
      </c>
      <c r="C5606">
        <v>13783.29</v>
      </c>
      <c r="F5606" s="16"/>
      <c r="G5606" s="10"/>
    </row>
    <row r="5607" spans="1:7" x14ac:dyDescent="0.45">
      <c r="A5607" s="16">
        <v>9376</v>
      </c>
      <c r="B5607">
        <v>1</v>
      </c>
      <c r="C5607">
        <v>12761.56</v>
      </c>
      <c r="F5607" s="16"/>
      <c r="G5607" s="10"/>
    </row>
    <row r="5608" spans="1:7" x14ac:dyDescent="0.45">
      <c r="A5608" s="16">
        <v>9378</v>
      </c>
      <c r="B5608">
        <v>6</v>
      </c>
      <c r="C5608">
        <v>94425.65</v>
      </c>
      <c r="F5608" s="16"/>
      <c r="G5608" s="10"/>
    </row>
    <row r="5609" spans="1:7" x14ac:dyDescent="0.45">
      <c r="A5609" s="16">
        <v>9381</v>
      </c>
      <c r="B5609">
        <v>2</v>
      </c>
      <c r="C5609">
        <v>13097.92</v>
      </c>
      <c r="F5609" s="16"/>
      <c r="G5609" s="10"/>
    </row>
    <row r="5610" spans="1:7" x14ac:dyDescent="0.45">
      <c r="A5610" s="16">
        <v>9383</v>
      </c>
      <c r="B5610">
        <v>1</v>
      </c>
      <c r="C5610">
        <v>1154.9100000000001</v>
      </c>
      <c r="F5610" s="16"/>
      <c r="G5610" s="10"/>
    </row>
    <row r="5611" spans="1:7" x14ac:dyDescent="0.45">
      <c r="A5611" s="16">
        <v>9384</v>
      </c>
      <c r="B5611">
        <v>1</v>
      </c>
      <c r="C5611">
        <v>11351.25</v>
      </c>
      <c r="F5611" s="16"/>
      <c r="G5611" s="10"/>
    </row>
    <row r="5612" spans="1:7" x14ac:dyDescent="0.45">
      <c r="A5612" s="16">
        <v>9385</v>
      </c>
      <c r="B5612">
        <v>1</v>
      </c>
      <c r="C5612">
        <v>3595.61</v>
      </c>
      <c r="F5612" s="16"/>
      <c r="G5612" s="10"/>
    </row>
    <row r="5613" spans="1:7" x14ac:dyDescent="0.45">
      <c r="A5613" s="16">
        <v>9386</v>
      </c>
      <c r="B5613">
        <v>2</v>
      </c>
      <c r="C5613">
        <v>22005.42</v>
      </c>
      <c r="F5613" s="16"/>
      <c r="G5613" s="10"/>
    </row>
    <row r="5614" spans="1:7" x14ac:dyDescent="0.45">
      <c r="A5614" s="16">
        <v>9388</v>
      </c>
      <c r="B5614">
        <v>1</v>
      </c>
      <c r="C5614">
        <v>12404.65</v>
      </c>
      <c r="F5614" s="16"/>
      <c r="G5614" s="10"/>
    </row>
    <row r="5615" spans="1:7" x14ac:dyDescent="0.45">
      <c r="A5615" s="16">
        <v>9389</v>
      </c>
      <c r="B5615">
        <v>2</v>
      </c>
      <c r="C5615">
        <v>3013.26</v>
      </c>
      <c r="F5615" s="16"/>
      <c r="G5615" s="10"/>
    </row>
    <row r="5616" spans="1:7" x14ac:dyDescent="0.45">
      <c r="A5616" s="16">
        <v>9391</v>
      </c>
      <c r="B5616">
        <v>1</v>
      </c>
      <c r="C5616">
        <v>17966.12</v>
      </c>
      <c r="F5616" s="16"/>
      <c r="G5616" s="10"/>
    </row>
    <row r="5617" spans="1:7" x14ac:dyDescent="0.45">
      <c r="A5617" s="16">
        <v>9392</v>
      </c>
      <c r="B5617">
        <v>2</v>
      </c>
      <c r="C5617">
        <v>11242.4</v>
      </c>
      <c r="F5617" s="16"/>
      <c r="G5617" s="10"/>
    </row>
    <row r="5618" spans="1:7" x14ac:dyDescent="0.45">
      <c r="A5618" s="16">
        <v>9393</v>
      </c>
      <c r="B5618">
        <v>1</v>
      </c>
      <c r="C5618">
        <v>6222.64</v>
      </c>
      <c r="F5618" s="16"/>
      <c r="G5618" s="10"/>
    </row>
    <row r="5619" spans="1:7" x14ac:dyDescent="0.45">
      <c r="A5619" s="16">
        <v>9397</v>
      </c>
      <c r="B5619">
        <v>1</v>
      </c>
      <c r="C5619">
        <v>14401.65</v>
      </c>
      <c r="F5619" s="16"/>
      <c r="G5619" s="10"/>
    </row>
    <row r="5620" spans="1:7" x14ac:dyDescent="0.45">
      <c r="A5620" s="16">
        <v>9399</v>
      </c>
      <c r="B5620">
        <v>3</v>
      </c>
      <c r="C5620">
        <v>33147.42</v>
      </c>
      <c r="F5620" s="16"/>
      <c r="G5620" s="10"/>
    </row>
    <row r="5621" spans="1:7" x14ac:dyDescent="0.45">
      <c r="A5621" s="16">
        <v>9400</v>
      </c>
      <c r="B5621">
        <v>2</v>
      </c>
      <c r="C5621">
        <v>13899.8</v>
      </c>
      <c r="F5621" s="16"/>
      <c r="G5621" s="10"/>
    </row>
    <row r="5622" spans="1:7" x14ac:dyDescent="0.45">
      <c r="A5622" s="16">
        <v>9401</v>
      </c>
      <c r="B5622">
        <v>2</v>
      </c>
      <c r="C5622">
        <v>6346.8</v>
      </c>
      <c r="F5622" s="16"/>
      <c r="G5622" s="10"/>
    </row>
    <row r="5623" spans="1:7" x14ac:dyDescent="0.45">
      <c r="A5623" s="16">
        <v>9402</v>
      </c>
      <c r="B5623">
        <v>1</v>
      </c>
      <c r="C5623">
        <v>12678.45</v>
      </c>
      <c r="F5623" s="16"/>
      <c r="G5623" s="10"/>
    </row>
    <row r="5624" spans="1:7" x14ac:dyDescent="0.45">
      <c r="A5624" s="16">
        <v>9405</v>
      </c>
      <c r="B5624">
        <v>1</v>
      </c>
      <c r="C5624">
        <v>7951.16</v>
      </c>
      <c r="F5624" s="16"/>
      <c r="G5624" s="10"/>
    </row>
    <row r="5625" spans="1:7" x14ac:dyDescent="0.45">
      <c r="A5625" s="16">
        <v>9407</v>
      </c>
      <c r="B5625">
        <v>1</v>
      </c>
      <c r="C5625">
        <v>5636.88</v>
      </c>
      <c r="F5625" s="16"/>
      <c r="G5625" s="10"/>
    </row>
    <row r="5626" spans="1:7" x14ac:dyDescent="0.45">
      <c r="A5626" s="16">
        <v>9408</v>
      </c>
      <c r="B5626">
        <v>1</v>
      </c>
      <c r="C5626">
        <v>5889.42</v>
      </c>
      <c r="F5626" s="16"/>
      <c r="G5626" s="10"/>
    </row>
    <row r="5627" spans="1:7" x14ac:dyDescent="0.45">
      <c r="A5627" s="16">
        <v>9411</v>
      </c>
      <c r="B5627">
        <v>4</v>
      </c>
      <c r="C5627">
        <v>22558.54</v>
      </c>
      <c r="F5627" s="16"/>
      <c r="G5627" s="10"/>
    </row>
    <row r="5628" spans="1:7" x14ac:dyDescent="0.45">
      <c r="A5628" s="16">
        <v>9412</v>
      </c>
      <c r="B5628">
        <v>1</v>
      </c>
      <c r="C5628">
        <v>4039.82</v>
      </c>
      <c r="F5628" s="16"/>
      <c r="G5628" s="10"/>
    </row>
    <row r="5629" spans="1:7" x14ac:dyDescent="0.45">
      <c r="A5629" s="16">
        <v>9414</v>
      </c>
      <c r="B5629">
        <v>2</v>
      </c>
      <c r="C5629">
        <v>8318.6</v>
      </c>
      <c r="F5629" s="16"/>
      <c r="G5629" s="10"/>
    </row>
    <row r="5630" spans="1:7" x14ac:dyDescent="0.45">
      <c r="A5630" s="16">
        <v>9415</v>
      </c>
      <c r="B5630">
        <v>2</v>
      </c>
      <c r="C5630">
        <v>25561.29</v>
      </c>
      <c r="F5630" s="16"/>
      <c r="G5630" s="10"/>
    </row>
    <row r="5631" spans="1:7" x14ac:dyDescent="0.45">
      <c r="A5631" s="16">
        <v>9417</v>
      </c>
      <c r="B5631">
        <v>3</v>
      </c>
      <c r="C5631">
        <v>30579.48</v>
      </c>
      <c r="F5631" s="16"/>
      <c r="G5631" s="10"/>
    </row>
    <row r="5632" spans="1:7" x14ac:dyDescent="0.45">
      <c r="A5632" s="16">
        <v>9418</v>
      </c>
      <c r="B5632">
        <v>2</v>
      </c>
      <c r="C5632">
        <v>30429</v>
      </c>
      <c r="F5632" s="16"/>
      <c r="G5632" s="10"/>
    </row>
    <row r="5633" spans="1:7" x14ac:dyDescent="0.45">
      <c r="A5633" s="16">
        <v>9419</v>
      </c>
      <c r="B5633">
        <v>2</v>
      </c>
      <c r="C5633">
        <v>18592.68</v>
      </c>
      <c r="F5633" s="16"/>
      <c r="G5633" s="10"/>
    </row>
    <row r="5634" spans="1:7" x14ac:dyDescent="0.45">
      <c r="A5634" s="16">
        <v>9420</v>
      </c>
      <c r="B5634">
        <v>1</v>
      </c>
      <c r="C5634">
        <v>17133.68</v>
      </c>
      <c r="F5634" s="16"/>
      <c r="G5634" s="10"/>
    </row>
    <row r="5635" spans="1:7" x14ac:dyDescent="0.45">
      <c r="A5635" s="16">
        <v>9422</v>
      </c>
      <c r="B5635">
        <v>1</v>
      </c>
      <c r="C5635">
        <v>9443.68</v>
      </c>
      <c r="F5635" s="16"/>
      <c r="G5635" s="10"/>
    </row>
    <row r="5636" spans="1:7" x14ac:dyDescent="0.45">
      <c r="A5636" s="16">
        <v>9424</v>
      </c>
      <c r="B5636">
        <v>1</v>
      </c>
      <c r="C5636">
        <v>12639.72</v>
      </c>
      <c r="F5636" s="16"/>
      <c r="G5636" s="10"/>
    </row>
    <row r="5637" spans="1:7" x14ac:dyDescent="0.45">
      <c r="A5637" s="16">
        <v>9427</v>
      </c>
      <c r="B5637">
        <v>2</v>
      </c>
      <c r="C5637">
        <v>22587.52</v>
      </c>
      <c r="F5637" s="16"/>
      <c r="G5637" s="10"/>
    </row>
    <row r="5638" spans="1:7" x14ac:dyDescent="0.45">
      <c r="A5638" s="16">
        <v>9428</v>
      </c>
      <c r="B5638">
        <v>2</v>
      </c>
      <c r="C5638">
        <v>7554.8</v>
      </c>
      <c r="F5638" s="16"/>
      <c r="G5638" s="10"/>
    </row>
    <row r="5639" spans="1:7" x14ac:dyDescent="0.45">
      <c r="A5639" s="16">
        <v>9429</v>
      </c>
      <c r="B5639">
        <v>2</v>
      </c>
      <c r="C5639">
        <v>1310.22</v>
      </c>
      <c r="F5639" s="16"/>
      <c r="G5639" s="10"/>
    </row>
    <row r="5640" spans="1:7" x14ac:dyDescent="0.45">
      <c r="A5640" s="16">
        <v>9430</v>
      </c>
      <c r="B5640">
        <v>1</v>
      </c>
      <c r="C5640">
        <v>14541.33</v>
      </c>
      <c r="F5640" s="16"/>
      <c r="G5640" s="10"/>
    </row>
    <row r="5641" spans="1:7" x14ac:dyDescent="0.45">
      <c r="A5641" s="16">
        <v>9431</v>
      </c>
      <c r="B5641">
        <v>1</v>
      </c>
      <c r="C5641">
        <v>7653.8</v>
      </c>
      <c r="F5641" s="16"/>
      <c r="G5641" s="10"/>
    </row>
    <row r="5642" spans="1:7" x14ac:dyDescent="0.45">
      <c r="A5642" s="16">
        <v>9432</v>
      </c>
      <c r="B5642">
        <v>1</v>
      </c>
      <c r="C5642">
        <v>2642.42</v>
      </c>
      <c r="F5642" s="16"/>
      <c r="G5642" s="10"/>
    </row>
    <row r="5643" spans="1:7" x14ac:dyDescent="0.45">
      <c r="A5643" s="16">
        <v>9433</v>
      </c>
      <c r="B5643">
        <v>4</v>
      </c>
      <c r="C5643">
        <v>24984.35</v>
      </c>
      <c r="F5643" s="16"/>
      <c r="G5643" s="10"/>
    </row>
    <row r="5644" spans="1:7" x14ac:dyDescent="0.45">
      <c r="A5644" s="16">
        <v>9434</v>
      </c>
      <c r="B5644">
        <v>2</v>
      </c>
      <c r="C5644">
        <v>10710.41</v>
      </c>
      <c r="F5644" s="16"/>
      <c r="G5644" s="10"/>
    </row>
    <row r="5645" spans="1:7" x14ac:dyDescent="0.45">
      <c r="A5645" s="16">
        <v>9435</v>
      </c>
      <c r="B5645">
        <v>2</v>
      </c>
      <c r="C5645">
        <v>29560.38</v>
      </c>
      <c r="F5645" s="16"/>
      <c r="G5645" s="10"/>
    </row>
    <row r="5646" spans="1:7" x14ac:dyDescent="0.45">
      <c r="A5646" s="16">
        <v>9436</v>
      </c>
      <c r="B5646">
        <v>2</v>
      </c>
      <c r="C5646">
        <v>5630.02</v>
      </c>
      <c r="F5646" s="16"/>
      <c r="G5646" s="10"/>
    </row>
    <row r="5647" spans="1:7" x14ac:dyDescent="0.45">
      <c r="A5647" s="16">
        <v>9437</v>
      </c>
      <c r="B5647">
        <v>1</v>
      </c>
      <c r="C5647">
        <v>5030.92</v>
      </c>
      <c r="F5647" s="16"/>
      <c r="G5647" s="10"/>
    </row>
    <row r="5648" spans="1:7" x14ac:dyDescent="0.45">
      <c r="A5648" s="16">
        <v>9438</v>
      </c>
      <c r="B5648">
        <v>1</v>
      </c>
      <c r="C5648">
        <v>7464.24</v>
      </c>
      <c r="F5648" s="16"/>
      <c r="G5648" s="10"/>
    </row>
    <row r="5649" spans="1:7" x14ac:dyDescent="0.45">
      <c r="A5649" s="16">
        <v>9442</v>
      </c>
      <c r="B5649">
        <v>2</v>
      </c>
      <c r="C5649">
        <v>33410.160000000003</v>
      </c>
      <c r="F5649" s="16"/>
      <c r="G5649" s="10"/>
    </row>
    <row r="5650" spans="1:7" x14ac:dyDescent="0.45">
      <c r="A5650" s="16">
        <v>9444</v>
      </c>
      <c r="B5650">
        <v>3</v>
      </c>
      <c r="C5650">
        <v>29687.32</v>
      </c>
      <c r="F5650" s="16"/>
      <c r="G5650" s="10"/>
    </row>
    <row r="5651" spans="1:7" x14ac:dyDescent="0.45">
      <c r="A5651" s="16">
        <v>9445</v>
      </c>
      <c r="B5651">
        <v>4</v>
      </c>
      <c r="C5651">
        <v>24021.75</v>
      </c>
      <c r="F5651" s="16"/>
      <c r="G5651" s="10"/>
    </row>
    <row r="5652" spans="1:7" x14ac:dyDescent="0.45">
      <c r="A5652" s="16">
        <v>9446</v>
      </c>
      <c r="B5652">
        <v>2</v>
      </c>
      <c r="C5652">
        <v>14082.8</v>
      </c>
      <c r="F5652" s="16"/>
      <c r="G5652" s="10"/>
    </row>
    <row r="5653" spans="1:7" x14ac:dyDescent="0.45">
      <c r="A5653" s="16">
        <v>9447</v>
      </c>
      <c r="B5653">
        <v>1</v>
      </c>
      <c r="C5653">
        <v>15298.84</v>
      </c>
      <c r="F5653" s="16"/>
      <c r="G5653" s="10"/>
    </row>
    <row r="5654" spans="1:7" x14ac:dyDescent="0.45">
      <c r="A5654" s="16">
        <v>9448</v>
      </c>
      <c r="B5654">
        <v>3</v>
      </c>
      <c r="C5654">
        <v>29040.19</v>
      </c>
      <c r="F5654" s="16"/>
      <c r="G5654" s="10"/>
    </row>
    <row r="5655" spans="1:7" x14ac:dyDescent="0.45">
      <c r="A5655" s="16">
        <v>9449</v>
      </c>
      <c r="B5655">
        <v>1</v>
      </c>
      <c r="C5655">
        <v>5690.6</v>
      </c>
      <c r="F5655" s="16"/>
      <c r="G5655" s="10"/>
    </row>
    <row r="5656" spans="1:7" x14ac:dyDescent="0.45">
      <c r="A5656" s="16">
        <v>9450</v>
      </c>
      <c r="B5656">
        <v>1</v>
      </c>
      <c r="C5656">
        <v>1570.7</v>
      </c>
      <c r="F5656" s="16"/>
      <c r="G5656" s="10"/>
    </row>
    <row r="5657" spans="1:7" x14ac:dyDescent="0.45">
      <c r="A5657" s="16">
        <v>9453</v>
      </c>
      <c r="B5657">
        <v>1</v>
      </c>
      <c r="C5657">
        <v>1662.78</v>
      </c>
      <c r="F5657" s="16"/>
      <c r="G5657" s="10"/>
    </row>
    <row r="5658" spans="1:7" x14ac:dyDescent="0.45">
      <c r="A5658" s="16">
        <v>9456</v>
      </c>
      <c r="B5658">
        <v>2</v>
      </c>
      <c r="C5658">
        <v>26317.15</v>
      </c>
      <c r="F5658" s="16"/>
      <c r="G5658" s="10"/>
    </row>
    <row r="5659" spans="1:7" x14ac:dyDescent="0.45">
      <c r="A5659" s="16">
        <v>9457</v>
      </c>
      <c r="B5659">
        <v>2</v>
      </c>
      <c r="C5659">
        <v>18371.34</v>
      </c>
      <c r="F5659" s="16"/>
      <c r="G5659" s="10"/>
    </row>
    <row r="5660" spans="1:7" x14ac:dyDescent="0.45">
      <c r="A5660" s="16">
        <v>9458</v>
      </c>
      <c r="B5660">
        <v>2</v>
      </c>
      <c r="C5660">
        <v>26002.25</v>
      </c>
      <c r="F5660" s="16"/>
      <c r="G5660" s="10"/>
    </row>
    <row r="5661" spans="1:7" x14ac:dyDescent="0.45">
      <c r="A5661" s="16">
        <v>9459</v>
      </c>
      <c r="B5661">
        <v>1</v>
      </c>
      <c r="C5661">
        <v>6948.12</v>
      </c>
      <c r="F5661" s="16"/>
      <c r="G5661" s="10"/>
    </row>
    <row r="5662" spans="1:7" x14ac:dyDescent="0.45">
      <c r="A5662" s="16">
        <v>9461</v>
      </c>
      <c r="B5662">
        <v>2</v>
      </c>
      <c r="C5662">
        <v>8106.93</v>
      </c>
      <c r="F5662" s="16"/>
      <c r="G5662" s="10"/>
    </row>
    <row r="5663" spans="1:7" x14ac:dyDescent="0.45">
      <c r="A5663" s="16">
        <v>9462</v>
      </c>
      <c r="B5663">
        <v>2</v>
      </c>
      <c r="C5663">
        <v>12634.78</v>
      </c>
      <c r="F5663" s="16"/>
      <c r="G5663" s="10"/>
    </row>
    <row r="5664" spans="1:7" x14ac:dyDescent="0.45">
      <c r="A5664" s="16">
        <v>9463</v>
      </c>
      <c r="B5664">
        <v>1</v>
      </c>
      <c r="C5664">
        <v>4826.63</v>
      </c>
      <c r="F5664" s="16"/>
      <c r="G5664" s="10"/>
    </row>
    <row r="5665" spans="1:7" x14ac:dyDescent="0.45">
      <c r="A5665" s="16">
        <v>9464</v>
      </c>
      <c r="B5665">
        <v>2</v>
      </c>
      <c r="C5665">
        <v>24937.61</v>
      </c>
      <c r="F5665" s="16"/>
      <c r="G5665" s="10"/>
    </row>
    <row r="5666" spans="1:7" x14ac:dyDescent="0.45">
      <c r="A5666" s="16">
        <v>9465</v>
      </c>
      <c r="B5666">
        <v>3</v>
      </c>
      <c r="C5666">
        <v>11645.2</v>
      </c>
      <c r="F5666" s="16"/>
      <c r="G5666" s="10"/>
    </row>
    <row r="5667" spans="1:7" x14ac:dyDescent="0.45">
      <c r="A5667" s="16">
        <v>9467</v>
      </c>
      <c r="B5667">
        <v>2</v>
      </c>
      <c r="C5667">
        <v>30252.55</v>
      </c>
      <c r="F5667" s="16"/>
      <c r="G5667" s="10"/>
    </row>
    <row r="5668" spans="1:7" x14ac:dyDescent="0.45">
      <c r="A5668" s="16">
        <v>9468</v>
      </c>
      <c r="B5668">
        <v>1</v>
      </c>
      <c r="C5668">
        <v>9214.86</v>
      </c>
      <c r="F5668" s="16"/>
      <c r="G5668" s="10"/>
    </row>
    <row r="5669" spans="1:7" x14ac:dyDescent="0.45">
      <c r="A5669" s="16">
        <v>9469</v>
      </c>
      <c r="B5669">
        <v>2</v>
      </c>
      <c r="C5669">
        <v>16615.740000000002</v>
      </c>
      <c r="F5669" s="16"/>
      <c r="G5669" s="10"/>
    </row>
    <row r="5670" spans="1:7" x14ac:dyDescent="0.45">
      <c r="A5670" s="16">
        <v>9471</v>
      </c>
      <c r="B5670">
        <v>1</v>
      </c>
      <c r="C5670">
        <v>3453.64</v>
      </c>
      <c r="F5670" s="16"/>
      <c r="G5670" s="10"/>
    </row>
    <row r="5671" spans="1:7" x14ac:dyDescent="0.45">
      <c r="A5671" s="16">
        <v>9472</v>
      </c>
      <c r="B5671">
        <v>2</v>
      </c>
      <c r="C5671">
        <v>11347.72</v>
      </c>
      <c r="F5671" s="16"/>
      <c r="G5671" s="10"/>
    </row>
    <row r="5672" spans="1:7" x14ac:dyDescent="0.45">
      <c r="A5672" s="16">
        <v>9473</v>
      </c>
      <c r="B5672">
        <v>1</v>
      </c>
      <c r="C5672">
        <v>7867.36</v>
      </c>
      <c r="F5672" s="16"/>
      <c r="G5672" s="10"/>
    </row>
    <row r="5673" spans="1:7" x14ac:dyDescent="0.45">
      <c r="A5673" s="16">
        <v>9474</v>
      </c>
      <c r="B5673">
        <v>1</v>
      </c>
      <c r="C5673">
        <v>15833.2</v>
      </c>
      <c r="F5673" s="16"/>
      <c r="G5673" s="10"/>
    </row>
    <row r="5674" spans="1:7" x14ac:dyDescent="0.45">
      <c r="A5674" s="16">
        <v>9475</v>
      </c>
      <c r="B5674">
        <v>2</v>
      </c>
      <c r="C5674">
        <v>10561.71</v>
      </c>
      <c r="F5674" s="16"/>
      <c r="G5674" s="10"/>
    </row>
    <row r="5675" spans="1:7" x14ac:dyDescent="0.45">
      <c r="A5675" s="16">
        <v>9476</v>
      </c>
      <c r="B5675">
        <v>2</v>
      </c>
      <c r="C5675">
        <v>20251.900000000001</v>
      </c>
      <c r="F5675" s="16"/>
      <c r="G5675" s="10"/>
    </row>
    <row r="5676" spans="1:7" x14ac:dyDescent="0.45">
      <c r="A5676" s="16">
        <v>9477</v>
      </c>
      <c r="B5676">
        <v>1</v>
      </c>
      <c r="C5676">
        <v>18898.400000000001</v>
      </c>
      <c r="F5676" s="16"/>
      <c r="G5676" s="10"/>
    </row>
    <row r="5677" spans="1:7" x14ac:dyDescent="0.45">
      <c r="A5677" s="16">
        <v>9479</v>
      </c>
      <c r="B5677">
        <v>1</v>
      </c>
      <c r="C5677">
        <v>12588.54</v>
      </c>
      <c r="F5677" s="16"/>
      <c r="G5677" s="10"/>
    </row>
    <row r="5678" spans="1:7" x14ac:dyDescent="0.45">
      <c r="A5678" s="16">
        <v>9480</v>
      </c>
      <c r="B5678">
        <v>2</v>
      </c>
      <c r="C5678">
        <v>15757.02</v>
      </c>
      <c r="F5678" s="16"/>
      <c r="G5678" s="10"/>
    </row>
    <row r="5679" spans="1:7" x14ac:dyDescent="0.45">
      <c r="A5679" s="16">
        <v>9484</v>
      </c>
      <c r="B5679">
        <v>1</v>
      </c>
      <c r="C5679">
        <v>22155.200000000001</v>
      </c>
      <c r="F5679" s="16"/>
      <c r="G5679" s="10"/>
    </row>
    <row r="5680" spans="1:7" x14ac:dyDescent="0.45">
      <c r="A5680" s="16">
        <v>9488</v>
      </c>
      <c r="B5680">
        <v>2</v>
      </c>
      <c r="C5680">
        <v>15232</v>
      </c>
      <c r="F5680" s="16"/>
      <c r="G5680" s="10"/>
    </row>
    <row r="5681" spans="1:7" x14ac:dyDescent="0.45">
      <c r="A5681" s="16">
        <v>9490</v>
      </c>
      <c r="B5681">
        <v>3</v>
      </c>
      <c r="C5681">
        <v>15163.96</v>
      </c>
      <c r="F5681" s="16"/>
      <c r="G5681" s="10"/>
    </row>
    <row r="5682" spans="1:7" x14ac:dyDescent="0.45">
      <c r="A5682" s="16">
        <v>9491</v>
      </c>
      <c r="B5682">
        <v>1</v>
      </c>
      <c r="C5682">
        <v>4617.96</v>
      </c>
      <c r="F5682" s="16"/>
      <c r="G5682" s="10"/>
    </row>
    <row r="5683" spans="1:7" x14ac:dyDescent="0.45">
      <c r="A5683" s="16">
        <v>9493</v>
      </c>
      <c r="B5683">
        <v>2</v>
      </c>
      <c r="C5683">
        <v>31214.04</v>
      </c>
      <c r="F5683" s="16"/>
      <c r="G5683" s="10"/>
    </row>
    <row r="5684" spans="1:7" x14ac:dyDescent="0.45">
      <c r="A5684" s="16">
        <v>9494</v>
      </c>
      <c r="B5684">
        <v>2</v>
      </c>
      <c r="C5684">
        <v>11469.86</v>
      </c>
      <c r="F5684" s="16"/>
      <c r="G5684" s="10"/>
    </row>
    <row r="5685" spans="1:7" x14ac:dyDescent="0.45">
      <c r="A5685" s="16">
        <v>9495</v>
      </c>
      <c r="B5685">
        <v>1</v>
      </c>
      <c r="C5685">
        <v>8323.3799999999992</v>
      </c>
      <c r="F5685" s="16"/>
      <c r="G5685" s="10"/>
    </row>
    <row r="5686" spans="1:7" x14ac:dyDescent="0.45">
      <c r="A5686" s="16">
        <v>9497</v>
      </c>
      <c r="B5686">
        <v>2</v>
      </c>
      <c r="C5686">
        <v>4990.8</v>
      </c>
      <c r="F5686" s="16"/>
      <c r="G5686" s="10"/>
    </row>
    <row r="5687" spans="1:7" x14ac:dyDescent="0.45">
      <c r="A5687" s="16">
        <v>9498</v>
      </c>
      <c r="B5687">
        <v>3</v>
      </c>
      <c r="C5687">
        <v>17428.47</v>
      </c>
      <c r="F5687" s="16"/>
      <c r="G5687" s="10"/>
    </row>
    <row r="5688" spans="1:7" x14ac:dyDescent="0.45">
      <c r="A5688" s="16">
        <v>9500</v>
      </c>
      <c r="B5688">
        <v>1</v>
      </c>
      <c r="C5688">
        <v>812.1</v>
      </c>
      <c r="F5688" s="16"/>
      <c r="G5688" s="10"/>
    </row>
    <row r="5689" spans="1:7" x14ac:dyDescent="0.45">
      <c r="A5689" s="16">
        <v>9501</v>
      </c>
      <c r="B5689">
        <v>2</v>
      </c>
      <c r="C5689">
        <v>22045.03</v>
      </c>
      <c r="F5689" s="16"/>
      <c r="G5689" s="10"/>
    </row>
    <row r="5690" spans="1:7" x14ac:dyDescent="0.45">
      <c r="A5690" s="16">
        <v>9502</v>
      </c>
      <c r="B5690">
        <v>2</v>
      </c>
      <c r="C5690">
        <v>3655.82</v>
      </c>
      <c r="F5690" s="16"/>
      <c r="G5690" s="10"/>
    </row>
    <row r="5691" spans="1:7" x14ac:dyDescent="0.45">
      <c r="A5691" s="16">
        <v>9503</v>
      </c>
      <c r="B5691">
        <v>1</v>
      </c>
      <c r="C5691">
        <v>12119.2</v>
      </c>
      <c r="F5691" s="16"/>
      <c r="G5691" s="10"/>
    </row>
    <row r="5692" spans="1:7" x14ac:dyDescent="0.45">
      <c r="A5692" s="16">
        <v>9504</v>
      </c>
      <c r="B5692">
        <v>1</v>
      </c>
      <c r="C5692">
        <v>1450.56</v>
      </c>
      <c r="F5692" s="16"/>
      <c r="G5692" s="10"/>
    </row>
    <row r="5693" spans="1:7" x14ac:dyDescent="0.45">
      <c r="A5693" s="16">
        <v>9505</v>
      </c>
      <c r="B5693">
        <v>2</v>
      </c>
      <c r="C5693">
        <v>28647.360000000001</v>
      </c>
      <c r="F5693" s="16"/>
      <c r="G5693" s="10"/>
    </row>
    <row r="5694" spans="1:7" x14ac:dyDescent="0.45">
      <c r="A5694" s="16">
        <v>9508</v>
      </c>
      <c r="B5694">
        <v>1</v>
      </c>
      <c r="C5694">
        <v>13653.27</v>
      </c>
      <c r="F5694" s="16"/>
      <c r="G5694" s="10"/>
    </row>
    <row r="5695" spans="1:7" x14ac:dyDescent="0.45">
      <c r="A5695" s="16">
        <v>9511</v>
      </c>
      <c r="B5695">
        <v>1</v>
      </c>
      <c r="C5695">
        <v>19609.36</v>
      </c>
      <c r="F5695" s="16"/>
      <c r="G5695" s="10"/>
    </row>
    <row r="5696" spans="1:7" x14ac:dyDescent="0.45">
      <c r="A5696" s="16">
        <v>9512</v>
      </c>
      <c r="B5696">
        <v>1</v>
      </c>
      <c r="C5696">
        <v>1844.2</v>
      </c>
      <c r="F5696" s="16"/>
      <c r="G5696" s="10"/>
    </row>
    <row r="5697" spans="1:7" x14ac:dyDescent="0.45">
      <c r="A5697" s="16">
        <v>9514</v>
      </c>
      <c r="B5697">
        <v>1</v>
      </c>
      <c r="C5697">
        <v>2481.11</v>
      </c>
      <c r="F5697" s="16"/>
      <c r="G5697" s="10"/>
    </row>
    <row r="5698" spans="1:7" x14ac:dyDescent="0.45">
      <c r="A5698" s="16">
        <v>9515</v>
      </c>
      <c r="B5698">
        <v>1</v>
      </c>
      <c r="C5698">
        <v>7660.48</v>
      </c>
      <c r="F5698" s="16"/>
      <c r="G5698" s="10"/>
    </row>
    <row r="5699" spans="1:7" x14ac:dyDescent="0.45">
      <c r="A5699" s="16">
        <v>9516</v>
      </c>
      <c r="B5699">
        <v>1</v>
      </c>
      <c r="C5699">
        <v>18252.88</v>
      </c>
      <c r="F5699" s="16"/>
      <c r="G5699" s="10"/>
    </row>
    <row r="5700" spans="1:7" x14ac:dyDescent="0.45">
      <c r="A5700" s="16">
        <v>9518</v>
      </c>
      <c r="B5700">
        <v>1</v>
      </c>
      <c r="C5700">
        <v>3897.25</v>
      </c>
      <c r="F5700" s="16"/>
      <c r="G5700" s="10"/>
    </row>
    <row r="5701" spans="1:7" x14ac:dyDescent="0.45">
      <c r="A5701" s="16">
        <v>9519</v>
      </c>
      <c r="B5701">
        <v>2</v>
      </c>
      <c r="C5701">
        <v>20658.810000000001</v>
      </c>
      <c r="F5701" s="16"/>
      <c r="G5701" s="10"/>
    </row>
    <row r="5702" spans="1:7" x14ac:dyDescent="0.45">
      <c r="A5702" s="16">
        <v>9520</v>
      </c>
      <c r="B5702">
        <v>1</v>
      </c>
      <c r="C5702">
        <v>2875.55</v>
      </c>
      <c r="F5702" s="16"/>
      <c r="G5702" s="10"/>
    </row>
    <row r="5703" spans="1:7" x14ac:dyDescent="0.45">
      <c r="A5703" s="16">
        <v>9521</v>
      </c>
      <c r="B5703">
        <v>2</v>
      </c>
      <c r="C5703">
        <v>12176.72</v>
      </c>
      <c r="F5703" s="16"/>
      <c r="G5703" s="10"/>
    </row>
    <row r="5704" spans="1:7" x14ac:dyDescent="0.45">
      <c r="A5704" s="16">
        <v>9524</v>
      </c>
      <c r="B5704">
        <v>3</v>
      </c>
      <c r="C5704">
        <v>24107.75</v>
      </c>
      <c r="F5704" s="16"/>
      <c r="G5704" s="10"/>
    </row>
    <row r="5705" spans="1:7" x14ac:dyDescent="0.45">
      <c r="A5705" s="16">
        <v>9526</v>
      </c>
      <c r="B5705">
        <v>1</v>
      </c>
      <c r="C5705">
        <v>22060.7</v>
      </c>
      <c r="F5705" s="16"/>
      <c r="G5705" s="10"/>
    </row>
    <row r="5706" spans="1:7" x14ac:dyDescent="0.45">
      <c r="A5706" s="16">
        <v>9527</v>
      </c>
      <c r="B5706">
        <v>1</v>
      </c>
      <c r="C5706">
        <v>9932.82</v>
      </c>
      <c r="F5706" s="16"/>
      <c r="G5706" s="10"/>
    </row>
    <row r="5707" spans="1:7" x14ac:dyDescent="0.45">
      <c r="A5707" s="16">
        <v>9529</v>
      </c>
      <c r="B5707">
        <v>3</v>
      </c>
      <c r="C5707">
        <v>30599.89</v>
      </c>
      <c r="F5707" s="16"/>
      <c r="G5707" s="10"/>
    </row>
    <row r="5708" spans="1:7" x14ac:dyDescent="0.45">
      <c r="A5708" s="16">
        <v>9531</v>
      </c>
      <c r="B5708">
        <v>1</v>
      </c>
      <c r="C5708">
        <v>15948.4</v>
      </c>
      <c r="F5708" s="16"/>
      <c r="G5708" s="10"/>
    </row>
    <row r="5709" spans="1:7" x14ac:dyDescent="0.45">
      <c r="A5709" s="16">
        <v>9532</v>
      </c>
      <c r="B5709">
        <v>2</v>
      </c>
      <c r="C5709">
        <v>2898.18</v>
      </c>
      <c r="F5709" s="16"/>
      <c r="G5709" s="10"/>
    </row>
    <row r="5710" spans="1:7" x14ac:dyDescent="0.45">
      <c r="A5710" s="16">
        <v>9533</v>
      </c>
      <c r="B5710">
        <v>4</v>
      </c>
      <c r="C5710">
        <v>35083.06</v>
      </c>
      <c r="F5710" s="16"/>
      <c r="G5710" s="10"/>
    </row>
    <row r="5711" spans="1:7" x14ac:dyDescent="0.45">
      <c r="A5711" s="16">
        <v>9534</v>
      </c>
      <c r="B5711">
        <v>4</v>
      </c>
      <c r="C5711">
        <v>36960.800000000003</v>
      </c>
      <c r="F5711" s="16"/>
      <c r="G5711" s="10"/>
    </row>
    <row r="5712" spans="1:7" x14ac:dyDescent="0.45">
      <c r="A5712" s="16">
        <v>9535</v>
      </c>
      <c r="B5712">
        <v>1</v>
      </c>
      <c r="C5712">
        <v>3515.97</v>
      </c>
      <c r="F5712" s="16"/>
      <c r="G5712" s="10"/>
    </row>
    <row r="5713" spans="1:7" x14ac:dyDescent="0.45">
      <c r="A5713" s="16">
        <v>9536</v>
      </c>
      <c r="B5713">
        <v>2</v>
      </c>
      <c r="C5713">
        <v>14713.32</v>
      </c>
      <c r="F5713" s="16"/>
      <c r="G5713" s="10"/>
    </row>
    <row r="5714" spans="1:7" x14ac:dyDescent="0.45">
      <c r="A5714" s="16">
        <v>9539</v>
      </c>
      <c r="B5714">
        <v>1</v>
      </c>
      <c r="C5714">
        <v>21910.05</v>
      </c>
      <c r="F5714" s="16"/>
      <c r="G5714" s="10"/>
    </row>
    <row r="5715" spans="1:7" x14ac:dyDescent="0.45">
      <c r="A5715" s="16">
        <v>9540</v>
      </c>
      <c r="B5715">
        <v>1</v>
      </c>
      <c r="C5715">
        <v>23052.25</v>
      </c>
      <c r="F5715" s="16"/>
      <c r="G5715" s="10"/>
    </row>
    <row r="5716" spans="1:7" x14ac:dyDescent="0.45">
      <c r="A5716" s="16">
        <v>9543</v>
      </c>
      <c r="B5716">
        <v>1</v>
      </c>
      <c r="C5716">
        <v>13933.14</v>
      </c>
      <c r="F5716" s="16"/>
      <c r="G5716" s="10"/>
    </row>
    <row r="5717" spans="1:7" x14ac:dyDescent="0.45">
      <c r="A5717" s="16">
        <v>9547</v>
      </c>
      <c r="B5717">
        <v>2</v>
      </c>
      <c r="C5717">
        <v>13607.01</v>
      </c>
      <c r="F5717" s="16"/>
      <c r="G5717" s="10"/>
    </row>
    <row r="5718" spans="1:7" x14ac:dyDescent="0.45">
      <c r="A5718" s="16">
        <v>9548</v>
      </c>
      <c r="B5718">
        <v>1</v>
      </c>
      <c r="C5718">
        <v>20804.099999999999</v>
      </c>
      <c r="F5718" s="16"/>
      <c r="G5718" s="10"/>
    </row>
    <row r="5719" spans="1:7" x14ac:dyDescent="0.45">
      <c r="A5719" s="16">
        <v>9549</v>
      </c>
      <c r="B5719">
        <v>2</v>
      </c>
      <c r="C5719">
        <v>43500.95</v>
      </c>
      <c r="F5719" s="16"/>
      <c r="G5719" s="10"/>
    </row>
    <row r="5720" spans="1:7" x14ac:dyDescent="0.45">
      <c r="A5720" s="16">
        <v>9551</v>
      </c>
      <c r="B5720">
        <v>2</v>
      </c>
      <c r="C5720">
        <v>23672.46</v>
      </c>
      <c r="F5720" s="16"/>
      <c r="G5720" s="10"/>
    </row>
    <row r="5721" spans="1:7" x14ac:dyDescent="0.45">
      <c r="A5721" s="16">
        <v>9553</v>
      </c>
      <c r="B5721">
        <v>2</v>
      </c>
      <c r="C5721">
        <v>12609.78</v>
      </c>
      <c r="F5721" s="16"/>
      <c r="G5721" s="10"/>
    </row>
    <row r="5722" spans="1:7" x14ac:dyDescent="0.45">
      <c r="A5722" s="16">
        <v>9554</v>
      </c>
      <c r="B5722">
        <v>2</v>
      </c>
      <c r="C5722">
        <v>10744.05</v>
      </c>
      <c r="F5722" s="16"/>
      <c r="G5722" s="10"/>
    </row>
    <row r="5723" spans="1:7" x14ac:dyDescent="0.45">
      <c r="A5723" s="16">
        <v>9555</v>
      </c>
      <c r="B5723">
        <v>1</v>
      </c>
      <c r="C5723">
        <v>14524.12</v>
      </c>
      <c r="F5723" s="16"/>
      <c r="G5723" s="10"/>
    </row>
    <row r="5724" spans="1:7" x14ac:dyDescent="0.45">
      <c r="A5724" s="16">
        <v>9556</v>
      </c>
      <c r="B5724">
        <v>1</v>
      </c>
      <c r="C5724">
        <v>5822.88</v>
      </c>
      <c r="F5724" s="16"/>
      <c r="G5724" s="10"/>
    </row>
    <row r="5725" spans="1:7" x14ac:dyDescent="0.45">
      <c r="A5725" s="16">
        <v>9557</v>
      </c>
      <c r="B5725">
        <v>1</v>
      </c>
      <c r="C5725">
        <v>10773.36</v>
      </c>
      <c r="F5725" s="16"/>
      <c r="G5725" s="10"/>
    </row>
    <row r="5726" spans="1:7" x14ac:dyDescent="0.45">
      <c r="A5726" s="16">
        <v>9558</v>
      </c>
      <c r="B5726">
        <v>2</v>
      </c>
      <c r="C5726">
        <v>26849.25</v>
      </c>
      <c r="F5726" s="16"/>
      <c r="G5726" s="10"/>
    </row>
    <row r="5727" spans="1:7" x14ac:dyDescent="0.45">
      <c r="A5727" s="16">
        <v>9560</v>
      </c>
      <c r="B5727">
        <v>2</v>
      </c>
      <c r="C5727">
        <v>27976.9</v>
      </c>
      <c r="F5727" s="16"/>
      <c r="G5727" s="10"/>
    </row>
    <row r="5728" spans="1:7" x14ac:dyDescent="0.45">
      <c r="A5728" s="16">
        <v>9561</v>
      </c>
      <c r="B5728">
        <v>1</v>
      </c>
      <c r="C5728">
        <v>7749.39</v>
      </c>
      <c r="F5728" s="16"/>
      <c r="G5728" s="10"/>
    </row>
    <row r="5729" spans="1:7" x14ac:dyDescent="0.45">
      <c r="A5729" s="16">
        <v>9562</v>
      </c>
      <c r="B5729">
        <v>2</v>
      </c>
      <c r="C5729">
        <v>15266.63</v>
      </c>
      <c r="F5729" s="16"/>
      <c r="G5729" s="10"/>
    </row>
    <row r="5730" spans="1:7" x14ac:dyDescent="0.45">
      <c r="A5730" s="16">
        <v>9563</v>
      </c>
      <c r="B5730">
        <v>1</v>
      </c>
      <c r="C5730">
        <v>2019</v>
      </c>
      <c r="F5730" s="16"/>
      <c r="G5730" s="10"/>
    </row>
    <row r="5731" spans="1:7" x14ac:dyDescent="0.45">
      <c r="A5731" s="16">
        <v>9564</v>
      </c>
      <c r="B5731">
        <v>2</v>
      </c>
      <c r="C5731">
        <v>12677.96</v>
      </c>
      <c r="F5731" s="16"/>
      <c r="G5731" s="10"/>
    </row>
    <row r="5732" spans="1:7" x14ac:dyDescent="0.45">
      <c r="A5732" s="16">
        <v>9566</v>
      </c>
      <c r="B5732">
        <v>3</v>
      </c>
      <c r="C5732">
        <v>45314.63</v>
      </c>
      <c r="F5732" s="16"/>
      <c r="G5732" s="10"/>
    </row>
    <row r="5733" spans="1:7" x14ac:dyDescent="0.45">
      <c r="A5733" s="16">
        <v>9567</v>
      </c>
      <c r="B5733">
        <v>3</v>
      </c>
      <c r="C5733">
        <v>12513.48</v>
      </c>
      <c r="F5733" s="16"/>
      <c r="G5733" s="10"/>
    </row>
    <row r="5734" spans="1:7" x14ac:dyDescent="0.45">
      <c r="A5734" s="16">
        <v>9569</v>
      </c>
      <c r="B5734">
        <v>2</v>
      </c>
      <c r="C5734">
        <v>15843.25</v>
      </c>
      <c r="F5734" s="16"/>
      <c r="G5734" s="10"/>
    </row>
    <row r="5735" spans="1:7" x14ac:dyDescent="0.45">
      <c r="A5735" s="16">
        <v>9571</v>
      </c>
      <c r="B5735">
        <v>1</v>
      </c>
      <c r="C5735">
        <v>4430.67</v>
      </c>
      <c r="F5735" s="16"/>
      <c r="G5735" s="10"/>
    </row>
    <row r="5736" spans="1:7" x14ac:dyDescent="0.45">
      <c r="A5736" s="16">
        <v>9572</v>
      </c>
      <c r="B5736">
        <v>3</v>
      </c>
      <c r="C5736">
        <v>36370.39</v>
      </c>
      <c r="F5736" s="16"/>
      <c r="G5736" s="10"/>
    </row>
    <row r="5737" spans="1:7" x14ac:dyDescent="0.45">
      <c r="A5737" s="16">
        <v>9575</v>
      </c>
      <c r="B5737">
        <v>2</v>
      </c>
      <c r="C5737">
        <v>12013.03</v>
      </c>
      <c r="F5737" s="16"/>
      <c r="G5737" s="10"/>
    </row>
    <row r="5738" spans="1:7" x14ac:dyDescent="0.45">
      <c r="A5738" s="16">
        <v>9577</v>
      </c>
      <c r="B5738">
        <v>1</v>
      </c>
      <c r="C5738">
        <v>19352.96</v>
      </c>
      <c r="F5738" s="16"/>
      <c r="G5738" s="10"/>
    </row>
    <row r="5739" spans="1:7" x14ac:dyDescent="0.45">
      <c r="A5739" s="16">
        <v>9578</v>
      </c>
      <c r="B5739">
        <v>2</v>
      </c>
      <c r="C5739">
        <v>6585.15</v>
      </c>
      <c r="F5739" s="16"/>
      <c r="G5739" s="10"/>
    </row>
    <row r="5740" spans="1:7" x14ac:dyDescent="0.45">
      <c r="A5740" s="16">
        <v>9579</v>
      </c>
      <c r="B5740">
        <v>1</v>
      </c>
      <c r="C5740">
        <v>13709.44</v>
      </c>
      <c r="F5740" s="16"/>
      <c r="G5740" s="10"/>
    </row>
    <row r="5741" spans="1:7" x14ac:dyDescent="0.45">
      <c r="A5741" s="16">
        <v>9580</v>
      </c>
      <c r="B5741">
        <v>1</v>
      </c>
      <c r="C5741">
        <v>11594.13</v>
      </c>
      <c r="F5741" s="16"/>
      <c r="G5741" s="10"/>
    </row>
    <row r="5742" spans="1:7" x14ac:dyDescent="0.45">
      <c r="A5742" s="16">
        <v>9581</v>
      </c>
      <c r="B5742">
        <v>1</v>
      </c>
      <c r="C5742">
        <v>14043.2</v>
      </c>
      <c r="F5742" s="16"/>
      <c r="G5742" s="10"/>
    </row>
    <row r="5743" spans="1:7" x14ac:dyDescent="0.45">
      <c r="A5743" s="16">
        <v>9584</v>
      </c>
      <c r="B5743">
        <v>2</v>
      </c>
      <c r="C5743">
        <v>21436.17</v>
      </c>
      <c r="F5743" s="16"/>
      <c r="G5743" s="10"/>
    </row>
    <row r="5744" spans="1:7" x14ac:dyDescent="0.45">
      <c r="A5744" s="16">
        <v>9586</v>
      </c>
      <c r="B5744">
        <v>1</v>
      </c>
      <c r="C5744">
        <v>14013.95</v>
      </c>
      <c r="F5744" s="16"/>
      <c r="G5744" s="10"/>
    </row>
    <row r="5745" spans="1:7" x14ac:dyDescent="0.45">
      <c r="A5745" s="16">
        <v>9587</v>
      </c>
      <c r="B5745">
        <v>1</v>
      </c>
      <c r="C5745">
        <v>7606.74</v>
      </c>
      <c r="F5745" s="16"/>
      <c r="G5745" s="10"/>
    </row>
    <row r="5746" spans="1:7" x14ac:dyDescent="0.45">
      <c r="A5746" s="16">
        <v>9588</v>
      </c>
      <c r="B5746">
        <v>1</v>
      </c>
      <c r="C5746">
        <v>2001.05</v>
      </c>
      <c r="F5746" s="16"/>
      <c r="G5746" s="10"/>
    </row>
    <row r="5747" spans="1:7" x14ac:dyDescent="0.45">
      <c r="A5747" s="16">
        <v>9590</v>
      </c>
      <c r="B5747">
        <v>1</v>
      </c>
      <c r="C5747">
        <v>5128.96</v>
      </c>
      <c r="F5747" s="16"/>
      <c r="G5747" s="10"/>
    </row>
    <row r="5748" spans="1:7" x14ac:dyDescent="0.45">
      <c r="A5748" s="16">
        <v>9591</v>
      </c>
      <c r="B5748">
        <v>1</v>
      </c>
      <c r="C5748">
        <v>11585.48</v>
      </c>
      <c r="F5748" s="16"/>
      <c r="G5748" s="10"/>
    </row>
    <row r="5749" spans="1:7" x14ac:dyDescent="0.45">
      <c r="A5749" s="16">
        <v>9592</v>
      </c>
      <c r="B5749">
        <v>3</v>
      </c>
      <c r="C5749">
        <v>22634.240000000002</v>
      </c>
      <c r="F5749" s="16"/>
      <c r="G5749" s="10"/>
    </row>
    <row r="5750" spans="1:7" x14ac:dyDescent="0.45">
      <c r="A5750" s="16">
        <v>9593</v>
      </c>
      <c r="B5750">
        <v>2</v>
      </c>
      <c r="C5750">
        <v>24385.18</v>
      </c>
      <c r="F5750" s="16"/>
      <c r="G5750" s="10"/>
    </row>
    <row r="5751" spans="1:7" x14ac:dyDescent="0.45">
      <c r="A5751" s="16">
        <v>9594</v>
      </c>
      <c r="B5751">
        <v>1</v>
      </c>
      <c r="C5751">
        <v>21129.4</v>
      </c>
      <c r="F5751" s="16"/>
      <c r="G5751" s="10"/>
    </row>
    <row r="5752" spans="1:7" x14ac:dyDescent="0.45">
      <c r="A5752" s="16">
        <v>9595</v>
      </c>
      <c r="B5752">
        <v>1</v>
      </c>
      <c r="C5752">
        <v>1984.44</v>
      </c>
      <c r="F5752" s="16"/>
      <c r="G5752" s="10"/>
    </row>
    <row r="5753" spans="1:7" x14ac:dyDescent="0.45">
      <c r="A5753" s="16">
        <v>9597</v>
      </c>
      <c r="B5753">
        <v>2</v>
      </c>
      <c r="C5753">
        <v>14641.52</v>
      </c>
      <c r="F5753" s="16"/>
      <c r="G5753" s="10"/>
    </row>
    <row r="5754" spans="1:7" x14ac:dyDescent="0.45">
      <c r="A5754" s="16">
        <v>9598</v>
      </c>
      <c r="B5754">
        <v>2</v>
      </c>
      <c r="C5754">
        <v>22181.35</v>
      </c>
      <c r="F5754" s="16"/>
      <c r="G5754" s="10"/>
    </row>
    <row r="5755" spans="1:7" x14ac:dyDescent="0.45">
      <c r="A5755" s="16">
        <v>9599</v>
      </c>
      <c r="B5755">
        <v>1</v>
      </c>
      <c r="C5755">
        <v>11795.85</v>
      </c>
      <c r="F5755" s="16"/>
      <c r="G5755" s="10"/>
    </row>
    <row r="5756" spans="1:7" x14ac:dyDescent="0.45">
      <c r="A5756" s="16">
        <v>9601</v>
      </c>
      <c r="B5756">
        <v>1</v>
      </c>
      <c r="C5756">
        <v>10332.92</v>
      </c>
      <c r="F5756" s="16"/>
      <c r="G5756" s="10"/>
    </row>
    <row r="5757" spans="1:7" x14ac:dyDescent="0.45">
      <c r="A5757" s="16">
        <v>9605</v>
      </c>
      <c r="B5757">
        <v>2</v>
      </c>
      <c r="C5757">
        <v>14290.58</v>
      </c>
      <c r="F5757" s="16"/>
      <c r="G5757" s="10"/>
    </row>
    <row r="5758" spans="1:7" x14ac:dyDescent="0.45">
      <c r="A5758" s="16">
        <v>9606</v>
      </c>
      <c r="B5758">
        <v>1</v>
      </c>
      <c r="C5758">
        <v>16659.72</v>
      </c>
      <c r="F5758" s="16"/>
      <c r="G5758" s="10"/>
    </row>
    <row r="5759" spans="1:7" x14ac:dyDescent="0.45">
      <c r="A5759" s="16">
        <v>9609</v>
      </c>
      <c r="B5759">
        <v>3</v>
      </c>
      <c r="C5759">
        <v>20798.59</v>
      </c>
      <c r="F5759" s="16"/>
      <c r="G5759" s="10"/>
    </row>
    <row r="5760" spans="1:7" x14ac:dyDescent="0.45">
      <c r="A5760" s="16">
        <v>9611</v>
      </c>
      <c r="B5760">
        <v>2</v>
      </c>
      <c r="C5760">
        <v>15717.28</v>
      </c>
      <c r="F5760" s="16"/>
      <c r="G5760" s="10"/>
    </row>
    <row r="5761" spans="1:7" x14ac:dyDescent="0.45">
      <c r="A5761" s="16">
        <v>9613</v>
      </c>
      <c r="B5761">
        <v>2</v>
      </c>
      <c r="C5761">
        <v>15752.17</v>
      </c>
      <c r="F5761" s="16"/>
      <c r="G5761" s="10"/>
    </row>
    <row r="5762" spans="1:7" x14ac:dyDescent="0.45">
      <c r="A5762" s="16">
        <v>9615</v>
      </c>
      <c r="B5762">
        <v>1</v>
      </c>
      <c r="C5762">
        <v>11746.44</v>
      </c>
      <c r="F5762" s="16"/>
      <c r="G5762" s="10"/>
    </row>
    <row r="5763" spans="1:7" x14ac:dyDescent="0.45">
      <c r="A5763" s="16">
        <v>9616</v>
      </c>
      <c r="B5763">
        <v>2</v>
      </c>
      <c r="C5763">
        <v>10277.11</v>
      </c>
      <c r="F5763" s="16"/>
      <c r="G5763" s="10"/>
    </row>
    <row r="5764" spans="1:7" x14ac:dyDescent="0.45">
      <c r="A5764" s="16">
        <v>9617</v>
      </c>
      <c r="B5764">
        <v>1</v>
      </c>
      <c r="C5764">
        <v>1644.96</v>
      </c>
      <c r="F5764" s="16"/>
      <c r="G5764" s="10"/>
    </row>
    <row r="5765" spans="1:7" x14ac:dyDescent="0.45">
      <c r="A5765" s="16">
        <v>9619</v>
      </c>
      <c r="B5765">
        <v>1</v>
      </c>
      <c r="C5765">
        <v>2772.6</v>
      </c>
      <c r="F5765" s="16"/>
      <c r="G5765" s="10"/>
    </row>
    <row r="5766" spans="1:7" x14ac:dyDescent="0.45">
      <c r="A5766" s="16">
        <v>9620</v>
      </c>
      <c r="B5766">
        <v>1</v>
      </c>
      <c r="C5766">
        <v>5934.12</v>
      </c>
      <c r="F5766" s="16"/>
      <c r="G5766" s="10"/>
    </row>
    <row r="5767" spans="1:7" x14ac:dyDescent="0.45">
      <c r="A5767" s="16">
        <v>9622</v>
      </c>
      <c r="B5767">
        <v>1</v>
      </c>
      <c r="C5767">
        <v>1266.02</v>
      </c>
      <c r="F5767" s="16"/>
      <c r="G5767" s="10"/>
    </row>
    <row r="5768" spans="1:7" x14ac:dyDescent="0.45">
      <c r="A5768" s="16">
        <v>9623</v>
      </c>
      <c r="B5768">
        <v>2</v>
      </c>
      <c r="C5768">
        <v>17686.21</v>
      </c>
      <c r="F5768" s="16"/>
      <c r="G5768" s="10"/>
    </row>
    <row r="5769" spans="1:7" x14ac:dyDescent="0.45">
      <c r="A5769" s="16">
        <v>9624</v>
      </c>
      <c r="B5769">
        <v>2</v>
      </c>
      <c r="C5769">
        <v>41818.550000000003</v>
      </c>
      <c r="F5769" s="16"/>
      <c r="G5769" s="10"/>
    </row>
    <row r="5770" spans="1:7" x14ac:dyDescent="0.45">
      <c r="A5770" s="16">
        <v>9625</v>
      </c>
      <c r="B5770">
        <v>3</v>
      </c>
      <c r="C5770">
        <v>4975.54</v>
      </c>
      <c r="F5770" s="16"/>
      <c r="G5770" s="10"/>
    </row>
    <row r="5771" spans="1:7" x14ac:dyDescent="0.45">
      <c r="A5771" s="16">
        <v>9627</v>
      </c>
      <c r="B5771">
        <v>2</v>
      </c>
      <c r="C5771">
        <v>20752.36</v>
      </c>
      <c r="F5771" s="16"/>
      <c r="G5771" s="10"/>
    </row>
    <row r="5772" spans="1:7" x14ac:dyDescent="0.45">
      <c r="A5772" s="16">
        <v>9630</v>
      </c>
      <c r="B5772">
        <v>1</v>
      </c>
      <c r="C5772">
        <v>9261.0400000000009</v>
      </c>
      <c r="F5772" s="16"/>
      <c r="G5772" s="10"/>
    </row>
    <row r="5773" spans="1:7" x14ac:dyDescent="0.45">
      <c r="A5773" s="16">
        <v>9632</v>
      </c>
      <c r="B5773">
        <v>1</v>
      </c>
      <c r="C5773">
        <v>3059.56</v>
      </c>
      <c r="F5773" s="16"/>
      <c r="G5773" s="10"/>
    </row>
    <row r="5774" spans="1:7" x14ac:dyDescent="0.45">
      <c r="A5774" s="16">
        <v>9633</v>
      </c>
      <c r="B5774">
        <v>3</v>
      </c>
      <c r="C5774">
        <v>31899.34</v>
      </c>
      <c r="F5774" s="16"/>
      <c r="G5774" s="10"/>
    </row>
    <row r="5775" spans="1:7" x14ac:dyDescent="0.45">
      <c r="A5775" s="16">
        <v>9634</v>
      </c>
      <c r="B5775">
        <v>2</v>
      </c>
      <c r="C5775">
        <v>17877.009999999998</v>
      </c>
      <c r="F5775" s="16"/>
      <c r="G5775" s="10"/>
    </row>
    <row r="5776" spans="1:7" x14ac:dyDescent="0.45">
      <c r="A5776" s="16">
        <v>9635</v>
      </c>
      <c r="B5776">
        <v>2</v>
      </c>
      <c r="C5776">
        <v>21843.53</v>
      </c>
      <c r="F5776" s="16"/>
      <c r="G5776" s="10"/>
    </row>
    <row r="5777" spans="1:7" x14ac:dyDescent="0.45">
      <c r="A5777" s="16">
        <v>9636</v>
      </c>
      <c r="B5777">
        <v>3</v>
      </c>
      <c r="C5777">
        <v>24109.3</v>
      </c>
      <c r="F5777" s="16"/>
      <c r="G5777" s="10"/>
    </row>
    <row r="5778" spans="1:7" x14ac:dyDescent="0.45">
      <c r="A5778" s="16">
        <v>9638</v>
      </c>
      <c r="B5778">
        <v>2</v>
      </c>
      <c r="C5778">
        <v>24229.95</v>
      </c>
      <c r="F5778" s="16"/>
      <c r="G5778" s="10"/>
    </row>
    <row r="5779" spans="1:7" x14ac:dyDescent="0.45">
      <c r="A5779" s="16">
        <v>9640</v>
      </c>
      <c r="B5779">
        <v>2</v>
      </c>
      <c r="C5779">
        <v>20163.98</v>
      </c>
      <c r="F5779" s="16"/>
      <c r="G5779" s="10"/>
    </row>
    <row r="5780" spans="1:7" x14ac:dyDescent="0.45">
      <c r="A5780" s="16">
        <v>9641</v>
      </c>
      <c r="B5780">
        <v>1</v>
      </c>
      <c r="C5780">
        <v>5709.52</v>
      </c>
      <c r="F5780" s="16"/>
      <c r="G5780" s="10"/>
    </row>
    <row r="5781" spans="1:7" x14ac:dyDescent="0.45">
      <c r="A5781" s="16">
        <v>9643</v>
      </c>
      <c r="B5781">
        <v>2</v>
      </c>
      <c r="C5781">
        <v>7495.78</v>
      </c>
      <c r="F5781" s="16"/>
      <c r="G5781" s="10"/>
    </row>
    <row r="5782" spans="1:7" x14ac:dyDescent="0.45">
      <c r="A5782" s="16">
        <v>9644</v>
      </c>
      <c r="B5782">
        <v>1</v>
      </c>
      <c r="C5782">
        <v>2574.23</v>
      </c>
      <c r="F5782" s="16"/>
      <c r="G5782" s="10"/>
    </row>
    <row r="5783" spans="1:7" x14ac:dyDescent="0.45">
      <c r="A5783" s="16">
        <v>9646</v>
      </c>
      <c r="B5783">
        <v>2</v>
      </c>
      <c r="C5783">
        <v>11202.41</v>
      </c>
      <c r="F5783" s="16"/>
      <c r="G5783" s="10"/>
    </row>
    <row r="5784" spans="1:7" x14ac:dyDescent="0.45">
      <c r="A5784" s="16">
        <v>9647</v>
      </c>
      <c r="B5784">
        <v>1</v>
      </c>
      <c r="C5784">
        <v>8896.92</v>
      </c>
      <c r="F5784" s="16"/>
      <c r="G5784" s="10"/>
    </row>
    <row r="5785" spans="1:7" x14ac:dyDescent="0.45">
      <c r="A5785" s="16">
        <v>9648</v>
      </c>
      <c r="B5785">
        <v>2</v>
      </c>
      <c r="C5785">
        <v>5478.67</v>
      </c>
      <c r="F5785" s="16"/>
      <c r="G5785" s="10"/>
    </row>
    <row r="5786" spans="1:7" x14ac:dyDescent="0.45">
      <c r="A5786" s="16">
        <v>9650</v>
      </c>
      <c r="B5786">
        <v>2</v>
      </c>
      <c r="C5786">
        <v>30079.53</v>
      </c>
      <c r="F5786" s="16"/>
      <c r="G5786" s="10"/>
    </row>
    <row r="5787" spans="1:7" x14ac:dyDescent="0.45">
      <c r="A5787" s="16">
        <v>9651</v>
      </c>
      <c r="B5787">
        <v>1</v>
      </c>
      <c r="C5787">
        <v>5295.25</v>
      </c>
      <c r="F5787" s="16"/>
      <c r="G5787" s="10"/>
    </row>
    <row r="5788" spans="1:7" x14ac:dyDescent="0.45">
      <c r="A5788" s="16">
        <v>9652</v>
      </c>
      <c r="B5788">
        <v>4</v>
      </c>
      <c r="C5788">
        <v>5777.75</v>
      </c>
      <c r="F5788" s="16"/>
      <c r="G5788" s="10"/>
    </row>
    <row r="5789" spans="1:7" x14ac:dyDescent="0.45">
      <c r="A5789" s="16">
        <v>9653</v>
      </c>
      <c r="B5789">
        <v>1</v>
      </c>
      <c r="C5789">
        <v>1960.52</v>
      </c>
      <c r="F5789" s="16"/>
      <c r="G5789" s="10"/>
    </row>
    <row r="5790" spans="1:7" x14ac:dyDescent="0.45">
      <c r="A5790" s="16">
        <v>9655</v>
      </c>
      <c r="B5790">
        <v>2</v>
      </c>
      <c r="C5790">
        <v>3586.96</v>
      </c>
      <c r="F5790" s="16"/>
      <c r="G5790" s="10"/>
    </row>
    <row r="5791" spans="1:7" x14ac:dyDescent="0.45">
      <c r="A5791" s="16">
        <v>9656</v>
      </c>
      <c r="B5791">
        <v>2</v>
      </c>
      <c r="C5791">
        <v>20289.099999999999</v>
      </c>
      <c r="F5791" s="16"/>
      <c r="G5791" s="10"/>
    </row>
    <row r="5792" spans="1:7" x14ac:dyDescent="0.45">
      <c r="A5792" s="16">
        <v>9659</v>
      </c>
      <c r="B5792">
        <v>2</v>
      </c>
      <c r="C5792">
        <v>15568.92</v>
      </c>
      <c r="F5792" s="16"/>
      <c r="G5792" s="10"/>
    </row>
    <row r="5793" spans="1:7" x14ac:dyDescent="0.45">
      <c r="A5793" s="16">
        <v>9661</v>
      </c>
      <c r="B5793">
        <v>1</v>
      </c>
      <c r="C5793">
        <v>2164.29</v>
      </c>
      <c r="F5793" s="16"/>
      <c r="G5793" s="10"/>
    </row>
    <row r="5794" spans="1:7" x14ac:dyDescent="0.45">
      <c r="A5794" s="16">
        <v>9662</v>
      </c>
      <c r="B5794">
        <v>3</v>
      </c>
      <c r="C5794">
        <v>10815.01</v>
      </c>
      <c r="F5794" s="16"/>
      <c r="G5794" s="10"/>
    </row>
    <row r="5795" spans="1:7" x14ac:dyDescent="0.45">
      <c r="A5795" s="16">
        <v>9663</v>
      </c>
      <c r="B5795">
        <v>1</v>
      </c>
      <c r="C5795">
        <v>4639.01</v>
      </c>
      <c r="F5795" s="16"/>
      <c r="G5795" s="10"/>
    </row>
    <row r="5796" spans="1:7" x14ac:dyDescent="0.45">
      <c r="A5796" s="16">
        <v>9664</v>
      </c>
      <c r="B5796">
        <v>1</v>
      </c>
      <c r="C5796">
        <v>8142.78</v>
      </c>
      <c r="F5796" s="16"/>
      <c r="G5796" s="10"/>
    </row>
    <row r="5797" spans="1:7" x14ac:dyDescent="0.45">
      <c r="A5797" s="16">
        <v>9666</v>
      </c>
      <c r="B5797">
        <v>2</v>
      </c>
      <c r="C5797">
        <v>16765.169999999998</v>
      </c>
      <c r="F5797" s="16"/>
      <c r="G5797" s="10"/>
    </row>
    <row r="5798" spans="1:7" x14ac:dyDescent="0.45">
      <c r="A5798" s="16">
        <v>9667</v>
      </c>
      <c r="B5798">
        <v>2</v>
      </c>
      <c r="C5798">
        <v>12320.7</v>
      </c>
      <c r="F5798" s="16"/>
      <c r="G5798" s="10"/>
    </row>
    <row r="5799" spans="1:7" x14ac:dyDescent="0.45">
      <c r="A5799" s="16">
        <v>9669</v>
      </c>
      <c r="B5799">
        <v>2</v>
      </c>
      <c r="C5799">
        <v>19085.13</v>
      </c>
      <c r="F5799" s="16"/>
      <c r="G5799" s="10"/>
    </row>
    <row r="5800" spans="1:7" x14ac:dyDescent="0.45">
      <c r="A5800" s="16">
        <v>9671</v>
      </c>
      <c r="B5800">
        <v>2</v>
      </c>
      <c r="C5800">
        <v>15020.59</v>
      </c>
      <c r="F5800" s="16"/>
      <c r="G5800" s="10"/>
    </row>
    <row r="5801" spans="1:7" x14ac:dyDescent="0.45">
      <c r="A5801" s="16">
        <v>9672</v>
      </c>
      <c r="B5801">
        <v>1</v>
      </c>
      <c r="C5801">
        <v>4742.3599999999997</v>
      </c>
      <c r="F5801" s="16"/>
      <c r="G5801" s="10"/>
    </row>
    <row r="5802" spans="1:7" x14ac:dyDescent="0.45">
      <c r="A5802" s="16">
        <v>9674</v>
      </c>
      <c r="B5802">
        <v>1</v>
      </c>
      <c r="C5802">
        <v>1426.3</v>
      </c>
      <c r="F5802" s="16"/>
      <c r="G5802" s="10"/>
    </row>
    <row r="5803" spans="1:7" x14ac:dyDescent="0.45">
      <c r="A5803" s="16">
        <v>9676</v>
      </c>
      <c r="B5803">
        <v>3</v>
      </c>
      <c r="C5803">
        <v>18584.150000000001</v>
      </c>
      <c r="F5803" s="16"/>
      <c r="G5803" s="10"/>
    </row>
    <row r="5804" spans="1:7" x14ac:dyDescent="0.45">
      <c r="A5804" s="16">
        <v>9677</v>
      </c>
      <c r="B5804">
        <v>1</v>
      </c>
      <c r="C5804">
        <v>5484.46</v>
      </c>
      <c r="F5804" s="16"/>
      <c r="G5804" s="10"/>
    </row>
    <row r="5805" spans="1:7" x14ac:dyDescent="0.45">
      <c r="A5805" s="16">
        <v>9680</v>
      </c>
      <c r="B5805">
        <v>4</v>
      </c>
      <c r="C5805">
        <v>34360.25</v>
      </c>
      <c r="F5805" s="16"/>
      <c r="G5805" s="10"/>
    </row>
    <row r="5806" spans="1:7" x14ac:dyDescent="0.45">
      <c r="A5806" s="16">
        <v>9681</v>
      </c>
      <c r="B5806">
        <v>1</v>
      </c>
      <c r="C5806">
        <v>4567.2</v>
      </c>
      <c r="F5806" s="16"/>
      <c r="G5806" s="10"/>
    </row>
    <row r="5807" spans="1:7" x14ac:dyDescent="0.45">
      <c r="A5807" s="16">
        <v>9682</v>
      </c>
      <c r="B5807">
        <v>1</v>
      </c>
      <c r="C5807">
        <v>2226.06</v>
      </c>
      <c r="F5807" s="16"/>
      <c r="G5807" s="10"/>
    </row>
    <row r="5808" spans="1:7" x14ac:dyDescent="0.45">
      <c r="A5808" s="16">
        <v>9683</v>
      </c>
      <c r="B5808">
        <v>1</v>
      </c>
      <c r="C5808">
        <v>3289.45</v>
      </c>
      <c r="F5808" s="16"/>
      <c r="G5808" s="10"/>
    </row>
    <row r="5809" spans="1:7" x14ac:dyDescent="0.45">
      <c r="A5809" s="16">
        <v>9684</v>
      </c>
      <c r="B5809">
        <v>4</v>
      </c>
      <c r="C5809">
        <v>43984.63</v>
      </c>
      <c r="F5809" s="16"/>
      <c r="G5809" s="10"/>
    </row>
    <row r="5810" spans="1:7" x14ac:dyDescent="0.45">
      <c r="A5810" s="16">
        <v>9685</v>
      </c>
      <c r="B5810">
        <v>1</v>
      </c>
      <c r="C5810">
        <v>12265.92</v>
      </c>
      <c r="F5810" s="16"/>
      <c r="G5810" s="10"/>
    </row>
    <row r="5811" spans="1:7" x14ac:dyDescent="0.45">
      <c r="A5811" s="16">
        <v>9690</v>
      </c>
      <c r="B5811">
        <v>2</v>
      </c>
      <c r="C5811">
        <v>16366.04</v>
      </c>
      <c r="F5811" s="16"/>
      <c r="G5811" s="10"/>
    </row>
    <row r="5812" spans="1:7" x14ac:dyDescent="0.45">
      <c r="A5812" s="16">
        <v>9691</v>
      </c>
      <c r="B5812">
        <v>3</v>
      </c>
      <c r="C5812">
        <v>8358.2800000000007</v>
      </c>
      <c r="F5812" s="16"/>
      <c r="G5812" s="10"/>
    </row>
    <row r="5813" spans="1:7" x14ac:dyDescent="0.45">
      <c r="A5813" s="16">
        <v>9693</v>
      </c>
      <c r="B5813">
        <v>1</v>
      </c>
      <c r="C5813">
        <v>4177.08</v>
      </c>
      <c r="F5813" s="16"/>
      <c r="G5813" s="10"/>
    </row>
    <row r="5814" spans="1:7" x14ac:dyDescent="0.45">
      <c r="A5814" s="16">
        <v>9695</v>
      </c>
      <c r="B5814">
        <v>1</v>
      </c>
      <c r="C5814">
        <v>9851.52</v>
      </c>
      <c r="F5814" s="16"/>
      <c r="G5814" s="10"/>
    </row>
    <row r="5815" spans="1:7" x14ac:dyDescent="0.45">
      <c r="A5815" s="16">
        <v>9697</v>
      </c>
      <c r="B5815">
        <v>2</v>
      </c>
      <c r="C5815">
        <v>20526.21</v>
      </c>
      <c r="F5815" s="16"/>
      <c r="G5815" s="10"/>
    </row>
    <row r="5816" spans="1:7" x14ac:dyDescent="0.45">
      <c r="A5816" s="16">
        <v>9699</v>
      </c>
      <c r="B5816">
        <v>1</v>
      </c>
      <c r="C5816">
        <v>7324.54</v>
      </c>
      <c r="F5816" s="16"/>
      <c r="G5816" s="10"/>
    </row>
    <row r="5817" spans="1:7" x14ac:dyDescent="0.45">
      <c r="A5817" s="16">
        <v>9701</v>
      </c>
      <c r="B5817">
        <v>1</v>
      </c>
      <c r="C5817">
        <v>2962.76</v>
      </c>
      <c r="F5817" s="16"/>
      <c r="G5817" s="10"/>
    </row>
    <row r="5818" spans="1:7" x14ac:dyDescent="0.45">
      <c r="A5818" s="16">
        <v>9702</v>
      </c>
      <c r="B5818">
        <v>2</v>
      </c>
      <c r="C5818">
        <v>9566.9599999999991</v>
      </c>
      <c r="F5818" s="16"/>
      <c r="G5818" s="10"/>
    </row>
    <row r="5819" spans="1:7" x14ac:dyDescent="0.45">
      <c r="A5819" s="16">
        <v>9705</v>
      </c>
      <c r="B5819">
        <v>4</v>
      </c>
      <c r="C5819">
        <v>22219.119999999999</v>
      </c>
      <c r="F5819" s="16"/>
      <c r="G5819" s="10"/>
    </row>
    <row r="5820" spans="1:7" x14ac:dyDescent="0.45">
      <c r="A5820" s="16">
        <v>9706</v>
      </c>
      <c r="B5820">
        <v>2</v>
      </c>
      <c r="C5820">
        <v>3099.42</v>
      </c>
      <c r="F5820" s="16"/>
      <c r="G5820" s="10"/>
    </row>
    <row r="5821" spans="1:7" x14ac:dyDescent="0.45">
      <c r="A5821" s="16">
        <v>9707</v>
      </c>
      <c r="B5821">
        <v>2</v>
      </c>
      <c r="C5821">
        <v>23596.5</v>
      </c>
      <c r="F5821" s="16"/>
      <c r="G5821" s="10"/>
    </row>
    <row r="5822" spans="1:7" x14ac:dyDescent="0.45">
      <c r="A5822" s="16">
        <v>9708</v>
      </c>
      <c r="B5822">
        <v>3</v>
      </c>
      <c r="C5822">
        <v>18317.259999999998</v>
      </c>
      <c r="F5822" s="16"/>
      <c r="G5822" s="10"/>
    </row>
    <row r="5823" spans="1:7" x14ac:dyDescent="0.45">
      <c r="A5823" s="16">
        <v>9711</v>
      </c>
      <c r="B5823">
        <v>4</v>
      </c>
      <c r="C5823">
        <v>12285.94</v>
      </c>
      <c r="F5823" s="16"/>
      <c r="G5823" s="10"/>
    </row>
    <row r="5824" spans="1:7" x14ac:dyDescent="0.45">
      <c r="A5824" s="16">
        <v>9712</v>
      </c>
      <c r="B5824">
        <v>3</v>
      </c>
      <c r="C5824">
        <v>15657.54</v>
      </c>
      <c r="F5824" s="16"/>
      <c r="G5824" s="10"/>
    </row>
    <row r="5825" spans="1:7" x14ac:dyDescent="0.45">
      <c r="A5825" s="16">
        <v>9713</v>
      </c>
      <c r="B5825">
        <v>1</v>
      </c>
      <c r="C5825">
        <v>14154.68</v>
      </c>
      <c r="F5825" s="16"/>
      <c r="G5825" s="10"/>
    </row>
    <row r="5826" spans="1:7" x14ac:dyDescent="0.45">
      <c r="A5826" s="16">
        <v>9714</v>
      </c>
      <c r="B5826">
        <v>2</v>
      </c>
      <c r="C5826">
        <v>5661.32</v>
      </c>
      <c r="F5826" s="16"/>
      <c r="G5826" s="10"/>
    </row>
    <row r="5827" spans="1:7" x14ac:dyDescent="0.45">
      <c r="A5827" s="16">
        <v>9716</v>
      </c>
      <c r="B5827">
        <v>1</v>
      </c>
      <c r="C5827">
        <v>6511.16</v>
      </c>
      <c r="F5827" s="16"/>
      <c r="G5827" s="10"/>
    </row>
    <row r="5828" spans="1:7" x14ac:dyDescent="0.45">
      <c r="A5828" s="16">
        <v>9717</v>
      </c>
      <c r="B5828">
        <v>1</v>
      </c>
      <c r="C5828">
        <v>7500.64</v>
      </c>
      <c r="F5828" s="16"/>
      <c r="G5828" s="10"/>
    </row>
    <row r="5829" spans="1:7" x14ac:dyDescent="0.45">
      <c r="A5829" s="16">
        <v>9718</v>
      </c>
      <c r="B5829">
        <v>2</v>
      </c>
      <c r="C5829">
        <v>10411.219999999999</v>
      </c>
      <c r="F5829" s="16"/>
      <c r="G5829" s="10"/>
    </row>
    <row r="5830" spans="1:7" x14ac:dyDescent="0.45">
      <c r="A5830" s="16">
        <v>9719</v>
      </c>
      <c r="B5830">
        <v>3</v>
      </c>
      <c r="C5830">
        <v>18144.810000000001</v>
      </c>
      <c r="F5830" s="16"/>
      <c r="G5830" s="10"/>
    </row>
    <row r="5831" spans="1:7" x14ac:dyDescent="0.45">
      <c r="A5831" s="16">
        <v>9720</v>
      </c>
      <c r="B5831">
        <v>3</v>
      </c>
      <c r="C5831">
        <v>23217.84</v>
      </c>
      <c r="F5831" s="16"/>
      <c r="G5831" s="10"/>
    </row>
    <row r="5832" spans="1:7" x14ac:dyDescent="0.45">
      <c r="A5832" s="16">
        <v>9721</v>
      </c>
      <c r="B5832">
        <v>2</v>
      </c>
      <c r="C5832">
        <v>15861.14</v>
      </c>
      <c r="F5832" s="16"/>
      <c r="G5832" s="10"/>
    </row>
    <row r="5833" spans="1:7" x14ac:dyDescent="0.45">
      <c r="A5833" s="16">
        <v>9724</v>
      </c>
      <c r="B5833">
        <v>1</v>
      </c>
      <c r="C5833">
        <v>9226.68</v>
      </c>
      <c r="F5833" s="16"/>
      <c r="G5833" s="10"/>
    </row>
    <row r="5834" spans="1:7" x14ac:dyDescent="0.45">
      <c r="A5834" s="16">
        <v>9728</v>
      </c>
      <c r="B5834">
        <v>2</v>
      </c>
      <c r="C5834">
        <v>7061.4</v>
      </c>
      <c r="F5834" s="16"/>
      <c r="G5834" s="10"/>
    </row>
    <row r="5835" spans="1:7" x14ac:dyDescent="0.45">
      <c r="A5835" s="16">
        <v>9733</v>
      </c>
      <c r="B5835">
        <v>3</v>
      </c>
      <c r="C5835">
        <v>18557.95</v>
      </c>
      <c r="F5835" s="16"/>
      <c r="G5835" s="10"/>
    </row>
    <row r="5836" spans="1:7" x14ac:dyDescent="0.45">
      <c r="A5836" s="16">
        <v>9734</v>
      </c>
      <c r="B5836">
        <v>1</v>
      </c>
      <c r="C5836">
        <v>447.61</v>
      </c>
      <c r="F5836" s="16"/>
      <c r="G5836" s="10"/>
    </row>
    <row r="5837" spans="1:7" x14ac:dyDescent="0.45">
      <c r="A5837" s="16">
        <v>9736</v>
      </c>
      <c r="B5837">
        <v>1</v>
      </c>
      <c r="C5837">
        <v>1490.69</v>
      </c>
      <c r="F5837" s="16"/>
      <c r="G5837" s="10"/>
    </row>
    <row r="5838" spans="1:7" x14ac:dyDescent="0.45">
      <c r="A5838" s="16">
        <v>9737</v>
      </c>
      <c r="B5838">
        <v>5</v>
      </c>
      <c r="C5838">
        <v>60520.17</v>
      </c>
      <c r="F5838" s="16"/>
      <c r="G5838" s="10"/>
    </row>
    <row r="5839" spans="1:7" x14ac:dyDescent="0.45">
      <c r="A5839" s="16">
        <v>9738</v>
      </c>
      <c r="B5839">
        <v>2</v>
      </c>
      <c r="C5839">
        <v>29172.7</v>
      </c>
      <c r="F5839" s="16"/>
      <c r="G5839" s="10"/>
    </row>
    <row r="5840" spans="1:7" x14ac:dyDescent="0.45">
      <c r="A5840" s="16">
        <v>9740</v>
      </c>
      <c r="B5840">
        <v>1</v>
      </c>
      <c r="C5840">
        <v>6304.68</v>
      </c>
      <c r="F5840" s="16"/>
      <c r="G5840" s="10"/>
    </row>
    <row r="5841" spans="1:7" x14ac:dyDescent="0.45">
      <c r="A5841" s="16">
        <v>9741</v>
      </c>
      <c r="B5841">
        <v>2</v>
      </c>
      <c r="C5841">
        <v>9820.64</v>
      </c>
      <c r="F5841" s="16"/>
      <c r="G5841" s="10"/>
    </row>
    <row r="5842" spans="1:7" x14ac:dyDescent="0.45">
      <c r="A5842" s="16">
        <v>9742</v>
      </c>
      <c r="B5842">
        <v>1</v>
      </c>
      <c r="C5842">
        <v>8106.86</v>
      </c>
      <c r="F5842" s="16"/>
      <c r="G5842" s="10"/>
    </row>
    <row r="5843" spans="1:7" x14ac:dyDescent="0.45">
      <c r="A5843" s="16">
        <v>9744</v>
      </c>
      <c r="B5843">
        <v>3</v>
      </c>
      <c r="C5843">
        <v>28283.88</v>
      </c>
      <c r="F5843" s="16"/>
      <c r="G5843" s="10"/>
    </row>
    <row r="5844" spans="1:7" x14ac:dyDescent="0.45">
      <c r="A5844" s="16">
        <v>9745</v>
      </c>
      <c r="B5844">
        <v>1</v>
      </c>
      <c r="C5844">
        <v>9562.5400000000009</v>
      </c>
      <c r="F5844" s="16"/>
      <c r="G5844" s="10"/>
    </row>
    <row r="5845" spans="1:7" x14ac:dyDescent="0.45">
      <c r="A5845" s="16">
        <v>9747</v>
      </c>
      <c r="B5845">
        <v>1</v>
      </c>
      <c r="C5845">
        <v>3613.9</v>
      </c>
      <c r="F5845" s="16"/>
      <c r="G5845" s="10"/>
    </row>
    <row r="5846" spans="1:7" x14ac:dyDescent="0.45">
      <c r="A5846" s="16">
        <v>9749</v>
      </c>
      <c r="B5846">
        <v>1</v>
      </c>
      <c r="C5846">
        <v>4377.24</v>
      </c>
      <c r="F5846" s="16"/>
      <c r="G5846" s="10"/>
    </row>
    <row r="5847" spans="1:7" x14ac:dyDescent="0.45">
      <c r="A5847" s="16">
        <v>9750</v>
      </c>
      <c r="B5847">
        <v>1</v>
      </c>
      <c r="C5847">
        <v>2866.26</v>
      </c>
      <c r="F5847" s="16"/>
      <c r="G5847" s="10"/>
    </row>
    <row r="5848" spans="1:7" x14ac:dyDescent="0.45">
      <c r="A5848" s="16">
        <v>9751</v>
      </c>
      <c r="B5848">
        <v>2</v>
      </c>
      <c r="C5848">
        <v>9496.15</v>
      </c>
      <c r="F5848" s="16"/>
      <c r="G5848" s="10"/>
    </row>
    <row r="5849" spans="1:7" x14ac:dyDescent="0.45">
      <c r="A5849" s="16">
        <v>9752</v>
      </c>
      <c r="B5849">
        <v>1</v>
      </c>
      <c r="C5849">
        <v>6117.6</v>
      </c>
      <c r="F5849" s="16"/>
      <c r="G5849" s="10"/>
    </row>
    <row r="5850" spans="1:7" x14ac:dyDescent="0.45">
      <c r="A5850" s="16">
        <v>9754</v>
      </c>
      <c r="B5850">
        <v>2</v>
      </c>
      <c r="C5850">
        <v>20087.28</v>
      </c>
      <c r="F5850" s="16"/>
      <c r="G5850" s="10"/>
    </row>
    <row r="5851" spans="1:7" x14ac:dyDescent="0.45">
      <c r="A5851" s="16">
        <v>9755</v>
      </c>
      <c r="B5851">
        <v>1</v>
      </c>
      <c r="C5851">
        <v>5563.72</v>
      </c>
      <c r="F5851" s="16"/>
      <c r="G5851" s="10"/>
    </row>
    <row r="5852" spans="1:7" x14ac:dyDescent="0.45">
      <c r="A5852" s="16">
        <v>9758</v>
      </c>
      <c r="B5852">
        <v>2</v>
      </c>
      <c r="C5852">
        <v>11174.46</v>
      </c>
      <c r="F5852" s="16"/>
      <c r="G5852" s="10"/>
    </row>
    <row r="5853" spans="1:7" x14ac:dyDescent="0.45">
      <c r="A5853" s="16">
        <v>9759</v>
      </c>
      <c r="B5853">
        <v>2</v>
      </c>
      <c r="C5853">
        <v>6817.6</v>
      </c>
      <c r="F5853" s="16"/>
      <c r="G5853" s="10"/>
    </row>
    <row r="5854" spans="1:7" x14ac:dyDescent="0.45">
      <c r="A5854" s="16">
        <v>9761</v>
      </c>
      <c r="B5854">
        <v>1</v>
      </c>
      <c r="C5854">
        <v>16000</v>
      </c>
      <c r="F5854" s="16"/>
      <c r="G5854" s="10"/>
    </row>
    <row r="5855" spans="1:7" x14ac:dyDescent="0.45">
      <c r="A5855" s="16">
        <v>9762</v>
      </c>
      <c r="B5855">
        <v>1</v>
      </c>
      <c r="C5855">
        <v>16676.150000000001</v>
      </c>
      <c r="F5855" s="16"/>
      <c r="G5855" s="10"/>
    </row>
    <row r="5856" spans="1:7" x14ac:dyDescent="0.45">
      <c r="A5856" s="16">
        <v>9766</v>
      </c>
      <c r="B5856">
        <v>2</v>
      </c>
      <c r="C5856">
        <v>15374.49</v>
      </c>
      <c r="F5856" s="16"/>
      <c r="G5856" s="10"/>
    </row>
    <row r="5857" spans="1:7" x14ac:dyDescent="0.45">
      <c r="A5857" s="16">
        <v>9767</v>
      </c>
      <c r="B5857">
        <v>1</v>
      </c>
      <c r="C5857">
        <v>2108.52</v>
      </c>
      <c r="F5857" s="16"/>
      <c r="G5857" s="10"/>
    </row>
    <row r="5858" spans="1:7" x14ac:dyDescent="0.45">
      <c r="A5858" s="16">
        <v>9768</v>
      </c>
      <c r="B5858">
        <v>1</v>
      </c>
      <c r="C5858">
        <v>18837.560000000001</v>
      </c>
      <c r="F5858" s="16"/>
      <c r="G5858" s="10"/>
    </row>
    <row r="5859" spans="1:7" x14ac:dyDescent="0.45">
      <c r="A5859" s="16">
        <v>9770</v>
      </c>
      <c r="B5859">
        <v>1</v>
      </c>
      <c r="C5859">
        <v>12563.1</v>
      </c>
      <c r="F5859" s="16"/>
      <c r="G5859" s="10"/>
    </row>
    <row r="5860" spans="1:7" x14ac:dyDescent="0.45">
      <c r="A5860" s="16">
        <v>9771</v>
      </c>
      <c r="B5860">
        <v>1</v>
      </c>
      <c r="C5860">
        <v>2057.14</v>
      </c>
      <c r="F5860" s="16"/>
      <c r="G5860" s="10"/>
    </row>
    <row r="5861" spans="1:7" x14ac:dyDescent="0.45">
      <c r="A5861" s="16">
        <v>9772</v>
      </c>
      <c r="B5861">
        <v>1</v>
      </c>
      <c r="C5861">
        <v>8836.9</v>
      </c>
      <c r="F5861" s="16"/>
      <c r="G5861" s="10"/>
    </row>
    <row r="5862" spans="1:7" x14ac:dyDescent="0.45">
      <c r="A5862" s="16">
        <v>9774</v>
      </c>
      <c r="B5862">
        <v>1</v>
      </c>
      <c r="C5862">
        <v>20297.5</v>
      </c>
      <c r="F5862" s="16"/>
      <c r="G5862" s="10"/>
    </row>
    <row r="5863" spans="1:7" x14ac:dyDescent="0.45">
      <c r="A5863" s="16">
        <v>9775</v>
      </c>
      <c r="B5863">
        <v>2</v>
      </c>
      <c r="C5863">
        <v>4271.29</v>
      </c>
      <c r="F5863" s="16"/>
      <c r="G5863" s="10"/>
    </row>
    <row r="5864" spans="1:7" x14ac:dyDescent="0.45">
      <c r="A5864" s="16">
        <v>9776</v>
      </c>
      <c r="B5864">
        <v>1</v>
      </c>
      <c r="C5864">
        <v>11231.68</v>
      </c>
      <c r="F5864" s="16"/>
      <c r="G5864" s="10"/>
    </row>
    <row r="5865" spans="1:7" x14ac:dyDescent="0.45">
      <c r="A5865" s="16">
        <v>9777</v>
      </c>
      <c r="B5865">
        <v>1</v>
      </c>
      <c r="C5865">
        <v>1701.84</v>
      </c>
      <c r="F5865" s="16"/>
      <c r="G5865" s="10"/>
    </row>
    <row r="5866" spans="1:7" x14ac:dyDescent="0.45">
      <c r="A5866" s="16">
        <v>9779</v>
      </c>
      <c r="B5866">
        <v>1</v>
      </c>
      <c r="C5866">
        <v>16501.32</v>
      </c>
      <c r="F5866" s="16"/>
      <c r="G5866" s="10"/>
    </row>
    <row r="5867" spans="1:7" x14ac:dyDescent="0.45">
      <c r="A5867" s="16">
        <v>9780</v>
      </c>
      <c r="B5867">
        <v>2</v>
      </c>
      <c r="C5867">
        <v>38196.75</v>
      </c>
      <c r="F5867" s="16"/>
      <c r="G5867" s="10"/>
    </row>
    <row r="5868" spans="1:7" x14ac:dyDescent="0.45">
      <c r="A5868" s="16">
        <v>9782</v>
      </c>
      <c r="B5868">
        <v>1</v>
      </c>
      <c r="C5868">
        <v>5542.64</v>
      </c>
      <c r="F5868" s="16"/>
      <c r="G5868" s="10"/>
    </row>
    <row r="5869" spans="1:7" x14ac:dyDescent="0.45">
      <c r="A5869" s="16">
        <v>9783</v>
      </c>
      <c r="B5869">
        <v>1</v>
      </c>
      <c r="C5869">
        <v>1389.99</v>
      </c>
      <c r="F5869" s="16"/>
      <c r="G5869" s="10"/>
    </row>
    <row r="5870" spans="1:7" x14ac:dyDescent="0.45">
      <c r="A5870" s="16">
        <v>9785</v>
      </c>
      <c r="B5870">
        <v>1</v>
      </c>
      <c r="C5870">
        <v>373.52</v>
      </c>
      <c r="F5870" s="16"/>
      <c r="G5870" s="10"/>
    </row>
    <row r="5871" spans="1:7" x14ac:dyDescent="0.45">
      <c r="A5871" s="16">
        <v>9787</v>
      </c>
      <c r="B5871">
        <v>5</v>
      </c>
      <c r="C5871">
        <v>61946.74</v>
      </c>
      <c r="F5871" s="16"/>
      <c r="G5871" s="10"/>
    </row>
    <row r="5872" spans="1:7" x14ac:dyDescent="0.45">
      <c r="A5872" s="16">
        <v>9788</v>
      </c>
      <c r="B5872">
        <v>1</v>
      </c>
      <c r="C5872">
        <v>1392.6</v>
      </c>
      <c r="F5872" s="16"/>
      <c r="G5872" s="10"/>
    </row>
    <row r="5873" spans="1:7" x14ac:dyDescent="0.45">
      <c r="A5873" s="16">
        <v>9789</v>
      </c>
      <c r="B5873">
        <v>2</v>
      </c>
      <c r="C5873">
        <v>37952.07</v>
      </c>
      <c r="F5873" s="16"/>
      <c r="G5873" s="10"/>
    </row>
    <row r="5874" spans="1:7" x14ac:dyDescent="0.45">
      <c r="A5874" s="16">
        <v>9790</v>
      </c>
      <c r="B5874">
        <v>1</v>
      </c>
      <c r="C5874">
        <v>3898.45</v>
      </c>
      <c r="F5874" s="16"/>
      <c r="G5874" s="10"/>
    </row>
    <row r="5875" spans="1:7" x14ac:dyDescent="0.45">
      <c r="A5875" s="16">
        <v>9791</v>
      </c>
      <c r="B5875">
        <v>1</v>
      </c>
      <c r="C5875">
        <v>1540.58</v>
      </c>
      <c r="F5875" s="16"/>
      <c r="G5875" s="10"/>
    </row>
    <row r="5876" spans="1:7" x14ac:dyDescent="0.45">
      <c r="A5876" s="16">
        <v>9792</v>
      </c>
      <c r="B5876">
        <v>3</v>
      </c>
      <c r="C5876">
        <v>14036.48</v>
      </c>
      <c r="F5876" s="16"/>
      <c r="G5876" s="10"/>
    </row>
    <row r="5877" spans="1:7" x14ac:dyDescent="0.45">
      <c r="A5877" s="16">
        <v>9793</v>
      </c>
      <c r="B5877">
        <v>1</v>
      </c>
      <c r="C5877">
        <v>21157.8</v>
      </c>
      <c r="F5877" s="16"/>
      <c r="G5877" s="10"/>
    </row>
    <row r="5878" spans="1:7" x14ac:dyDescent="0.45">
      <c r="A5878" s="16">
        <v>9795</v>
      </c>
      <c r="B5878">
        <v>3</v>
      </c>
      <c r="C5878">
        <v>16641.7</v>
      </c>
      <c r="F5878" s="16"/>
      <c r="G5878" s="10"/>
    </row>
    <row r="5879" spans="1:7" x14ac:dyDescent="0.45">
      <c r="A5879" s="16">
        <v>9798</v>
      </c>
      <c r="B5879">
        <v>1</v>
      </c>
      <c r="C5879">
        <v>1623.11</v>
      </c>
      <c r="F5879" s="16"/>
      <c r="G5879" s="10"/>
    </row>
    <row r="5880" spans="1:7" x14ac:dyDescent="0.45">
      <c r="A5880" s="16">
        <v>9799</v>
      </c>
      <c r="B5880">
        <v>1</v>
      </c>
      <c r="C5880">
        <v>520.6</v>
      </c>
      <c r="F5880" s="16"/>
      <c r="G5880" s="10"/>
    </row>
    <row r="5881" spans="1:7" x14ac:dyDescent="0.45">
      <c r="A5881" s="16">
        <v>9800</v>
      </c>
      <c r="B5881">
        <v>2</v>
      </c>
      <c r="C5881">
        <v>25887.85</v>
      </c>
      <c r="F5881" s="16"/>
      <c r="G5881" s="10"/>
    </row>
    <row r="5882" spans="1:7" x14ac:dyDescent="0.45">
      <c r="A5882" s="16">
        <v>9801</v>
      </c>
      <c r="B5882">
        <v>2</v>
      </c>
      <c r="C5882">
        <v>14648.49</v>
      </c>
      <c r="F5882" s="16"/>
      <c r="G5882" s="10"/>
    </row>
    <row r="5883" spans="1:7" x14ac:dyDescent="0.45">
      <c r="A5883" s="16">
        <v>9802</v>
      </c>
      <c r="B5883">
        <v>3</v>
      </c>
      <c r="C5883">
        <v>22611.88</v>
      </c>
      <c r="F5883" s="16"/>
      <c r="G5883" s="10"/>
    </row>
    <row r="5884" spans="1:7" x14ac:dyDescent="0.45">
      <c r="A5884" s="16">
        <v>9804</v>
      </c>
      <c r="B5884">
        <v>2</v>
      </c>
      <c r="C5884">
        <v>15618.99</v>
      </c>
      <c r="F5884" s="16"/>
      <c r="G5884" s="10"/>
    </row>
    <row r="5885" spans="1:7" x14ac:dyDescent="0.45">
      <c r="A5885" s="16">
        <v>9806</v>
      </c>
      <c r="B5885">
        <v>1</v>
      </c>
      <c r="C5885">
        <v>4734.74</v>
      </c>
      <c r="F5885" s="16"/>
      <c r="G5885" s="10"/>
    </row>
    <row r="5886" spans="1:7" x14ac:dyDescent="0.45">
      <c r="A5886" s="16">
        <v>9808</v>
      </c>
      <c r="B5886">
        <v>3</v>
      </c>
      <c r="C5886">
        <v>18104.400000000001</v>
      </c>
      <c r="F5886" s="16"/>
      <c r="G5886" s="10"/>
    </row>
    <row r="5887" spans="1:7" x14ac:dyDescent="0.45">
      <c r="A5887" s="16">
        <v>9809</v>
      </c>
      <c r="B5887">
        <v>1</v>
      </c>
      <c r="C5887">
        <v>7257.9</v>
      </c>
      <c r="F5887" s="16"/>
      <c r="G5887" s="10"/>
    </row>
    <row r="5888" spans="1:7" x14ac:dyDescent="0.45">
      <c r="A5888" s="16">
        <v>9811</v>
      </c>
      <c r="B5888">
        <v>1</v>
      </c>
      <c r="C5888">
        <v>6489.68</v>
      </c>
      <c r="F5888" s="16"/>
      <c r="G5888" s="10"/>
    </row>
    <row r="5889" spans="1:7" x14ac:dyDescent="0.45">
      <c r="A5889" s="16">
        <v>9812</v>
      </c>
      <c r="B5889">
        <v>1</v>
      </c>
      <c r="C5889">
        <v>4673.03</v>
      </c>
      <c r="F5889" s="16"/>
      <c r="G5889" s="10"/>
    </row>
    <row r="5890" spans="1:7" x14ac:dyDescent="0.45">
      <c r="A5890" s="16">
        <v>9814</v>
      </c>
      <c r="B5890">
        <v>1</v>
      </c>
      <c r="C5890">
        <v>17202.52</v>
      </c>
      <c r="F5890" s="16"/>
      <c r="G5890" s="10"/>
    </row>
    <row r="5891" spans="1:7" x14ac:dyDescent="0.45">
      <c r="A5891" s="16">
        <v>9815</v>
      </c>
      <c r="B5891">
        <v>1</v>
      </c>
      <c r="C5891">
        <v>3848.36</v>
      </c>
      <c r="F5891" s="16"/>
      <c r="G5891" s="10"/>
    </row>
    <row r="5892" spans="1:7" x14ac:dyDescent="0.45">
      <c r="A5892" s="16">
        <v>9817</v>
      </c>
      <c r="B5892">
        <v>1</v>
      </c>
      <c r="C5892">
        <v>7895.4</v>
      </c>
      <c r="F5892" s="16"/>
      <c r="G5892" s="10"/>
    </row>
    <row r="5893" spans="1:7" x14ac:dyDescent="0.45">
      <c r="A5893" s="16">
        <v>9820</v>
      </c>
      <c r="B5893">
        <v>1</v>
      </c>
      <c r="C5893">
        <v>12144.09</v>
      </c>
      <c r="F5893" s="16"/>
      <c r="G5893" s="10"/>
    </row>
    <row r="5894" spans="1:7" x14ac:dyDescent="0.45">
      <c r="A5894" s="16">
        <v>9823</v>
      </c>
      <c r="B5894">
        <v>1</v>
      </c>
      <c r="C5894">
        <v>372.6</v>
      </c>
      <c r="F5894" s="16"/>
      <c r="G5894" s="10"/>
    </row>
    <row r="5895" spans="1:7" x14ac:dyDescent="0.45">
      <c r="A5895" s="16">
        <v>9828</v>
      </c>
      <c r="B5895">
        <v>2</v>
      </c>
      <c r="C5895">
        <v>12192.6</v>
      </c>
      <c r="F5895" s="16"/>
      <c r="G5895" s="10"/>
    </row>
    <row r="5896" spans="1:7" x14ac:dyDescent="0.45">
      <c r="A5896" s="16">
        <v>9831</v>
      </c>
      <c r="B5896">
        <v>2</v>
      </c>
      <c r="C5896">
        <v>18963.04</v>
      </c>
      <c r="F5896" s="16"/>
      <c r="G5896" s="10"/>
    </row>
    <row r="5897" spans="1:7" x14ac:dyDescent="0.45">
      <c r="A5897" s="16">
        <v>9832</v>
      </c>
      <c r="B5897">
        <v>1</v>
      </c>
      <c r="C5897">
        <v>14285.25</v>
      </c>
      <c r="F5897" s="16"/>
      <c r="G5897" s="10"/>
    </row>
    <row r="5898" spans="1:7" x14ac:dyDescent="0.45">
      <c r="A5898" s="16">
        <v>9834</v>
      </c>
      <c r="B5898">
        <v>2</v>
      </c>
      <c r="C5898">
        <v>15828.33</v>
      </c>
      <c r="F5898" s="16"/>
      <c r="G5898" s="10"/>
    </row>
    <row r="5899" spans="1:7" x14ac:dyDescent="0.45">
      <c r="A5899" s="16">
        <v>9835</v>
      </c>
      <c r="B5899">
        <v>1</v>
      </c>
      <c r="C5899">
        <v>2831.42</v>
      </c>
      <c r="F5899" s="16"/>
      <c r="G5899" s="10"/>
    </row>
    <row r="5900" spans="1:7" x14ac:dyDescent="0.45">
      <c r="A5900" s="16">
        <v>9836</v>
      </c>
      <c r="B5900">
        <v>1</v>
      </c>
      <c r="C5900">
        <v>7361.92</v>
      </c>
      <c r="F5900" s="16"/>
      <c r="G5900" s="10"/>
    </row>
    <row r="5901" spans="1:7" x14ac:dyDescent="0.45">
      <c r="A5901" s="16">
        <v>9837</v>
      </c>
      <c r="B5901">
        <v>3</v>
      </c>
      <c r="C5901">
        <v>8076.51</v>
      </c>
      <c r="F5901" s="16"/>
      <c r="G5901" s="10"/>
    </row>
    <row r="5902" spans="1:7" x14ac:dyDescent="0.45">
      <c r="A5902" s="16">
        <v>9838</v>
      </c>
      <c r="B5902">
        <v>1</v>
      </c>
      <c r="C5902">
        <v>7177.5</v>
      </c>
      <c r="F5902" s="16"/>
      <c r="G5902" s="10"/>
    </row>
    <row r="5903" spans="1:7" x14ac:dyDescent="0.45">
      <c r="A5903" s="16">
        <v>9839</v>
      </c>
      <c r="B5903">
        <v>1</v>
      </c>
      <c r="C5903">
        <v>16187.3</v>
      </c>
      <c r="F5903" s="16"/>
      <c r="G5903" s="10"/>
    </row>
    <row r="5904" spans="1:7" x14ac:dyDescent="0.45">
      <c r="A5904" s="16">
        <v>9841</v>
      </c>
      <c r="B5904">
        <v>3</v>
      </c>
      <c r="C5904">
        <v>23432.080000000002</v>
      </c>
      <c r="F5904" s="16"/>
      <c r="G5904" s="10"/>
    </row>
    <row r="5905" spans="1:7" x14ac:dyDescent="0.45">
      <c r="A5905" s="16">
        <v>9843</v>
      </c>
      <c r="B5905">
        <v>1</v>
      </c>
      <c r="C5905">
        <v>21848.45</v>
      </c>
      <c r="F5905" s="16"/>
      <c r="G5905" s="10"/>
    </row>
    <row r="5906" spans="1:7" x14ac:dyDescent="0.45">
      <c r="A5906" s="16">
        <v>9844</v>
      </c>
      <c r="B5906">
        <v>1</v>
      </c>
      <c r="C5906">
        <v>24730</v>
      </c>
      <c r="F5906" s="16"/>
      <c r="G5906" s="10"/>
    </row>
    <row r="5907" spans="1:7" x14ac:dyDescent="0.45">
      <c r="A5907" s="16">
        <v>9846</v>
      </c>
      <c r="B5907">
        <v>2</v>
      </c>
      <c r="C5907">
        <v>9345.57</v>
      </c>
      <c r="F5907" s="16"/>
      <c r="G5907" s="10"/>
    </row>
    <row r="5908" spans="1:7" x14ac:dyDescent="0.45">
      <c r="A5908" s="16">
        <v>9847</v>
      </c>
      <c r="B5908">
        <v>1</v>
      </c>
      <c r="C5908">
        <v>3914.16</v>
      </c>
      <c r="F5908" s="16"/>
      <c r="G5908" s="10"/>
    </row>
    <row r="5909" spans="1:7" x14ac:dyDescent="0.45">
      <c r="A5909" s="16">
        <v>9848</v>
      </c>
      <c r="B5909">
        <v>3</v>
      </c>
      <c r="C5909">
        <v>17100.97</v>
      </c>
      <c r="F5909" s="16"/>
      <c r="G5909" s="10"/>
    </row>
    <row r="5910" spans="1:7" x14ac:dyDescent="0.45">
      <c r="A5910" s="16">
        <v>9849</v>
      </c>
      <c r="B5910">
        <v>1</v>
      </c>
      <c r="C5910">
        <v>5370.68</v>
      </c>
      <c r="F5910" s="16"/>
      <c r="G5910" s="10"/>
    </row>
    <row r="5911" spans="1:7" x14ac:dyDescent="0.45">
      <c r="A5911" s="16">
        <v>9850</v>
      </c>
      <c r="B5911">
        <v>1</v>
      </c>
      <c r="C5911">
        <v>5163.09</v>
      </c>
      <c r="F5911" s="16"/>
      <c r="G5911" s="10"/>
    </row>
    <row r="5912" spans="1:7" x14ac:dyDescent="0.45">
      <c r="A5912" s="16">
        <v>9851</v>
      </c>
      <c r="B5912">
        <v>2</v>
      </c>
      <c r="C5912">
        <v>26121.56</v>
      </c>
      <c r="F5912" s="16"/>
      <c r="G5912" s="10"/>
    </row>
    <row r="5913" spans="1:7" x14ac:dyDescent="0.45">
      <c r="A5913" s="16">
        <v>9853</v>
      </c>
      <c r="B5913">
        <v>4</v>
      </c>
      <c r="C5913">
        <v>42071.71</v>
      </c>
      <c r="F5913" s="16"/>
      <c r="G5913" s="10"/>
    </row>
    <row r="5914" spans="1:7" x14ac:dyDescent="0.45">
      <c r="A5914" s="16">
        <v>9855</v>
      </c>
      <c r="B5914">
        <v>1</v>
      </c>
      <c r="C5914">
        <v>3477.92</v>
      </c>
      <c r="F5914" s="16"/>
      <c r="G5914" s="10"/>
    </row>
    <row r="5915" spans="1:7" x14ac:dyDescent="0.45">
      <c r="A5915" s="16">
        <v>9856</v>
      </c>
      <c r="B5915">
        <v>1</v>
      </c>
      <c r="C5915">
        <v>18849.96</v>
      </c>
      <c r="F5915" s="16"/>
      <c r="G5915" s="10"/>
    </row>
    <row r="5916" spans="1:7" x14ac:dyDescent="0.45">
      <c r="A5916" s="16">
        <v>9857</v>
      </c>
      <c r="B5916">
        <v>1</v>
      </c>
      <c r="C5916">
        <v>10052.879999999999</v>
      </c>
      <c r="F5916" s="16"/>
      <c r="G5916" s="10"/>
    </row>
    <row r="5917" spans="1:7" x14ac:dyDescent="0.45">
      <c r="A5917" s="16">
        <v>9858</v>
      </c>
      <c r="B5917">
        <v>1</v>
      </c>
      <c r="C5917">
        <v>23883.25</v>
      </c>
      <c r="F5917" s="16"/>
      <c r="G5917" s="10"/>
    </row>
    <row r="5918" spans="1:7" x14ac:dyDescent="0.45">
      <c r="A5918" s="16">
        <v>9859</v>
      </c>
      <c r="B5918">
        <v>2</v>
      </c>
      <c r="C5918">
        <v>14470.8</v>
      </c>
      <c r="F5918" s="16"/>
      <c r="G5918" s="10"/>
    </row>
    <row r="5919" spans="1:7" x14ac:dyDescent="0.45">
      <c r="A5919" s="16">
        <v>9860</v>
      </c>
      <c r="B5919">
        <v>1</v>
      </c>
      <c r="C5919">
        <v>19257.8</v>
      </c>
      <c r="F5919" s="16"/>
      <c r="G5919" s="10"/>
    </row>
    <row r="5920" spans="1:7" x14ac:dyDescent="0.45">
      <c r="A5920" s="16">
        <v>9861</v>
      </c>
      <c r="B5920">
        <v>1</v>
      </c>
      <c r="C5920">
        <v>7801.02</v>
      </c>
      <c r="F5920" s="16"/>
      <c r="G5920" s="10"/>
    </row>
    <row r="5921" spans="1:7" x14ac:dyDescent="0.45">
      <c r="A5921" s="16">
        <v>9864</v>
      </c>
      <c r="B5921">
        <v>3</v>
      </c>
      <c r="C5921">
        <v>27454.14</v>
      </c>
      <c r="F5921" s="16"/>
      <c r="G5921" s="10"/>
    </row>
    <row r="5922" spans="1:7" x14ac:dyDescent="0.45">
      <c r="A5922" s="16">
        <v>9865</v>
      </c>
      <c r="B5922">
        <v>1</v>
      </c>
      <c r="C5922">
        <v>21362.95</v>
      </c>
      <c r="F5922" s="16"/>
      <c r="G5922" s="10"/>
    </row>
    <row r="5923" spans="1:7" x14ac:dyDescent="0.45">
      <c r="A5923" s="16">
        <v>9867</v>
      </c>
      <c r="B5923">
        <v>3</v>
      </c>
      <c r="C5923">
        <v>16194.04</v>
      </c>
      <c r="F5923" s="16"/>
      <c r="G5923" s="10"/>
    </row>
    <row r="5924" spans="1:7" x14ac:dyDescent="0.45">
      <c r="A5924" s="16">
        <v>9869</v>
      </c>
      <c r="B5924">
        <v>1</v>
      </c>
      <c r="C5924">
        <v>8801.4</v>
      </c>
      <c r="F5924" s="16"/>
      <c r="G5924" s="10"/>
    </row>
    <row r="5925" spans="1:7" x14ac:dyDescent="0.45">
      <c r="A5925" s="16">
        <v>9872</v>
      </c>
      <c r="B5925">
        <v>2</v>
      </c>
      <c r="C5925">
        <v>5963.82</v>
      </c>
      <c r="F5925" s="16"/>
      <c r="G5925" s="10"/>
    </row>
    <row r="5926" spans="1:7" x14ac:dyDescent="0.45">
      <c r="A5926" s="16">
        <v>9874</v>
      </c>
      <c r="B5926">
        <v>1</v>
      </c>
      <c r="C5926">
        <v>1110.8599999999999</v>
      </c>
      <c r="F5926" s="16"/>
      <c r="G5926" s="10"/>
    </row>
    <row r="5927" spans="1:7" x14ac:dyDescent="0.45">
      <c r="A5927" s="16">
        <v>9876</v>
      </c>
      <c r="B5927">
        <v>1</v>
      </c>
      <c r="C5927">
        <v>19477.68</v>
      </c>
      <c r="F5927" s="16"/>
      <c r="G5927" s="10"/>
    </row>
    <row r="5928" spans="1:7" x14ac:dyDescent="0.45">
      <c r="A5928" s="16">
        <v>9879</v>
      </c>
      <c r="B5928">
        <v>2</v>
      </c>
      <c r="C5928">
        <v>21318.639999999999</v>
      </c>
      <c r="F5928" s="16"/>
      <c r="G5928" s="10"/>
    </row>
    <row r="5929" spans="1:7" x14ac:dyDescent="0.45">
      <c r="A5929" s="16">
        <v>9880</v>
      </c>
      <c r="B5929">
        <v>2</v>
      </c>
      <c r="C5929">
        <v>8123.45</v>
      </c>
      <c r="F5929" s="16"/>
      <c r="G5929" s="10"/>
    </row>
    <row r="5930" spans="1:7" x14ac:dyDescent="0.45">
      <c r="A5930" s="16">
        <v>9881</v>
      </c>
      <c r="B5930">
        <v>1</v>
      </c>
      <c r="C5930">
        <v>4489.3500000000004</v>
      </c>
      <c r="F5930" s="16"/>
      <c r="G5930" s="10"/>
    </row>
    <row r="5931" spans="1:7" x14ac:dyDescent="0.45">
      <c r="A5931" s="16">
        <v>9884</v>
      </c>
      <c r="B5931">
        <v>1</v>
      </c>
      <c r="C5931">
        <v>7163.7</v>
      </c>
      <c r="F5931" s="16"/>
      <c r="G5931" s="10"/>
    </row>
    <row r="5932" spans="1:7" x14ac:dyDescent="0.45">
      <c r="A5932" s="16">
        <v>9890</v>
      </c>
      <c r="B5932">
        <v>1</v>
      </c>
      <c r="C5932">
        <v>10738.4</v>
      </c>
      <c r="F5932" s="16"/>
      <c r="G5932" s="10"/>
    </row>
    <row r="5933" spans="1:7" x14ac:dyDescent="0.45">
      <c r="A5933" s="16">
        <v>9891</v>
      </c>
      <c r="B5933">
        <v>1</v>
      </c>
      <c r="C5933">
        <v>15574.2</v>
      </c>
      <c r="F5933" s="16"/>
      <c r="G5933" s="10"/>
    </row>
    <row r="5934" spans="1:7" x14ac:dyDescent="0.45">
      <c r="A5934" s="16">
        <v>9893</v>
      </c>
      <c r="B5934">
        <v>1</v>
      </c>
      <c r="C5934">
        <v>3673.73</v>
      </c>
      <c r="F5934" s="16"/>
      <c r="G5934" s="10"/>
    </row>
    <row r="5935" spans="1:7" x14ac:dyDescent="0.45">
      <c r="A5935" s="16">
        <v>9894</v>
      </c>
      <c r="B5935">
        <v>2</v>
      </c>
      <c r="C5935">
        <v>5150.3</v>
      </c>
      <c r="F5935" s="16"/>
      <c r="G5935" s="10"/>
    </row>
    <row r="5936" spans="1:7" x14ac:dyDescent="0.45">
      <c r="A5936" s="16">
        <v>9895</v>
      </c>
      <c r="B5936">
        <v>4</v>
      </c>
      <c r="C5936">
        <v>20144.93</v>
      </c>
      <c r="F5936" s="16"/>
      <c r="G5936" s="10"/>
    </row>
    <row r="5937" spans="1:7" x14ac:dyDescent="0.45">
      <c r="A5937" s="16">
        <v>9896</v>
      </c>
      <c r="B5937">
        <v>1</v>
      </c>
      <c r="C5937">
        <v>4849.5</v>
      </c>
      <c r="F5937" s="16"/>
      <c r="G5937" s="10"/>
    </row>
    <row r="5938" spans="1:7" x14ac:dyDescent="0.45">
      <c r="A5938" s="16">
        <v>9897</v>
      </c>
      <c r="B5938">
        <v>1</v>
      </c>
      <c r="C5938">
        <v>1518.15</v>
      </c>
      <c r="F5938" s="16"/>
      <c r="G5938" s="10"/>
    </row>
    <row r="5939" spans="1:7" x14ac:dyDescent="0.45">
      <c r="A5939" s="16">
        <v>9899</v>
      </c>
      <c r="B5939">
        <v>1</v>
      </c>
      <c r="C5939">
        <v>6639.82</v>
      </c>
      <c r="F5939" s="16"/>
      <c r="G5939" s="10"/>
    </row>
    <row r="5940" spans="1:7" x14ac:dyDescent="0.45">
      <c r="A5940" s="16">
        <v>9901</v>
      </c>
      <c r="B5940">
        <v>3</v>
      </c>
      <c r="C5940">
        <v>12643.51</v>
      </c>
      <c r="F5940" s="16"/>
      <c r="G5940" s="10"/>
    </row>
    <row r="5941" spans="1:7" x14ac:dyDescent="0.45">
      <c r="A5941" s="16">
        <v>9903</v>
      </c>
      <c r="B5941">
        <v>1</v>
      </c>
      <c r="C5941">
        <v>20031.849999999999</v>
      </c>
      <c r="F5941" s="16"/>
      <c r="G5941" s="10"/>
    </row>
    <row r="5942" spans="1:7" x14ac:dyDescent="0.45">
      <c r="A5942" s="16">
        <v>9904</v>
      </c>
      <c r="B5942">
        <v>1</v>
      </c>
      <c r="C5942">
        <v>3421.48</v>
      </c>
      <c r="F5942" s="16"/>
      <c r="G5942" s="10"/>
    </row>
    <row r="5943" spans="1:7" x14ac:dyDescent="0.45">
      <c r="A5943" s="16">
        <v>9905</v>
      </c>
      <c r="B5943">
        <v>3</v>
      </c>
      <c r="C5943">
        <v>20565.05</v>
      </c>
      <c r="F5943" s="16"/>
      <c r="G5943" s="10"/>
    </row>
    <row r="5944" spans="1:7" x14ac:dyDescent="0.45">
      <c r="A5944" s="16">
        <v>9906</v>
      </c>
      <c r="B5944">
        <v>3</v>
      </c>
      <c r="C5944">
        <v>11091.52</v>
      </c>
      <c r="F5944" s="16"/>
      <c r="G5944" s="10"/>
    </row>
    <row r="5945" spans="1:7" x14ac:dyDescent="0.45">
      <c r="A5945" s="16">
        <v>9907</v>
      </c>
      <c r="B5945">
        <v>2</v>
      </c>
      <c r="C5945">
        <v>8770.4500000000007</v>
      </c>
      <c r="F5945" s="16"/>
      <c r="G5945" s="10"/>
    </row>
    <row r="5946" spans="1:7" x14ac:dyDescent="0.45">
      <c r="A5946" s="16">
        <v>9910</v>
      </c>
      <c r="B5946">
        <v>1</v>
      </c>
      <c r="C5946">
        <v>14235.56</v>
      </c>
      <c r="F5946" s="16"/>
      <c r="G5946" s="10"/>
    </row>
    <row r="5947" spans="1:7" x14ac:dyDescent="0.45">
      <c r="A5947" s="16">
        <v>9911</v>
      </c>
      <c r="B5947">
        <v>2</v>
      </c>
      <c r="C5947">
        <v>4120.3599999999997</v>
      </c>
      <c r="F5947" s="16"/>
      <c r="G5947" s="10"/>
    </row>
    <row r="5948" spans="1:7" x14ac:dyDescent="0.45">
      <c r="A5948" s="16">
        <v>9912</v>
      </c>
      <c r="B5948">
        <v>1</v>
      </c>
      <c r="C5948">
        <v>1872.59</v>
      </c>
      <c r="F5948" s="16"/>
      <c r="G5948" s="10"/>
    </row>
    <row r="5949" spans="1:7" x14ac:dyDescent="0.45">
      <c r="A5949" s="16">
        <v>9914</v>
      </c>
      <c r="B5949">
        <v>1</v>
      </c>
      <c r="C5949">
        <v>12535.2</v>
      </c>
      <c r="F5949" s="16"/>
      <c r="G5949" s="10"/>
    </row>
    <row r="5950" spans="1:7" x14ac:dyDescent="0.45">
      <c r="A5950" s="16">
        <v>9915</v>
      </c>
      <c r="B5950">
        <v>2</v>
      </c>
      <c r="C5950">
        <v>26601.9</v>
      </c>
      <c r="F5950" s="16"/>
      <c r="G5950" s="10"/>
    </row>
    <row r="5951" spans="1:7" x14ac:dyDescent="0.45">
      <c r="A5951" s="16">
        <v>9916</v>
      </c>
      <c r="B5951">
        <v>1</v>
      </c>
      <c r="C5951">
        <v>2829.55</v>
      </c>
      <c r="F5951" s="16"/>
      <c r="G5951" s="10"/>
    </row>
    <row r="5952" spans="1:7" x14ac:dyDescent="0.45">
      <c r="A5952" s="16">
        <v>9919</v>
      </c>
      <c r="B5952">
        <v>1</v>
      </c>
      <c r="C5952">
        <v>19721</v>
      </c>
      <c r="F5952" s="16"/>
      <c r="G5952" s="10"/>
    </row>
    <row r="5953" spans="1:7" x14ac:dyDescent="0.45">
      <c r="A5953" s="16">
        <v>9920</v>
      </c>
      <c r="B5953">
        <v>1</v>
      </c>
      <c r="C5953">
        <v>5902.08</v>
      </c>
      <c r="F5953" s="16"/>
      <c r="G5953" s="10"/>
    </row>
    <row r="5954" spans="1:7" x14ac:dyDescent="0.45">
      <c r="A5954" s="16">
        <v>9921</v>
      </c>
      <c r="B5954">
        <v>2</v>
      </c>
      <c r="C5954">
        <v>6055.7</v>
      </c>
      <c r="F5954" s="16"/>
      <c r="G5954" s="10"/>
    </row>
    <row r="5955" spans="1:7" x14ac:dyDescent="0.45">
      <c r="A5955" s="16">
        <v>9923</v>
      </c>
      <c r="B5955">
        <v>2</v>
      </c>
      <c r="C5955">
        <v>10753.05</v>
      </c>
      <c r="F5955" s="16"/>
      <c r="G5955" s="10"/>
    </row>
    <row r="5956" spans="1:7" x14ac:dyDescent="0.45">
      <c r="A5956" s="16">
        <v>9924</v>
      </c>
      <c r="B5956">
        <v>2</v>
      </c>
      <c r="C5956">
        <v>6646.34</v>
      </c>
      <c r="F5956" s="16"/>
      <c r="G5956" s="10"/>
    </row>
    <row r="5957" spans="1:7" x14ac:dyDescent="0.45">
      <c r="A5957" s="16">
        <v>9926</v>
      </c>
      <c r="B5957">
        <v>1</v>
      </c>
      <c r="C5957">
        <v>4072.72</v>
      </c>
      <c r="F5957" s="16"/>
      <c r="G5957" s="10"/>
    </row>
    <row r="5958" spans="1:7" x14ac:dyDescent="0.45">
      <c r="A5958" s="16">
        <v>9927</v>
      </c>
      <c r="B5958">
        <v>1</v>
      </c>
      <c r="C5958">
        <v>2446.11</v>
      </c>
      <c r="F5958" s="16"/>
      <c r="G5958" s="10"/>
    </row>
    <row r="5959" spans="1:7" x14ac:dyDescent="0.45">
      <c r="A5959" s="16">
        <v>9930</v>
      </c>
      <c r="B5959">
        <v>2</v>
      </c>
      <c r="C5959">
        <v>10341.51</v>
      </c>
      <c r="F5959" s="16"/>
      <c r="G5959" s="10"/>
    </row>
    <row r="5960" spans="1:7" x14ac:dyDescent="0.45">
      <c r="A5960" s="16">
        <v>9931</v>
      </c>
      <c r="B5960">
        <v>1</v>
      </c>
      <c r="C5960">
        <v>14068.5</v>
      </c>
      <c r="F5960" s="16"/>
      <c r="G5960" s="10"/>
    </row>
    <row r="5961" spans="1:7" x14ac:dyDescent="0.45">
      <c r="A5961" s="16">
        <v>9932</v>
      </c>
      <c r="B5961">
        <v>1</v>
      </c>
      <c r="C5961">
        <v>22790.9</v>
      </c>
      <c r="F5961" s="16"/>
      <c r="G5961" s="10"/>
    </row>
    <row r="5962" spans="1:7" x14ac:dyDescent="0.45">
      <c r="A5962" s="16">
        <v>9933</v>
      </c>
      <c r="B5962">
        <v>2</v>
      </c>
      <c r="C5962">
        <v>5425.51</v>
      </c>
      <c r="F5962" s="16"/>
      <c r="G5962" s="10"/>
    </row>
    <row r="5963" spans="1:7" x14ac:dyDescent="0.45">
      <c r="A5963" s="16">
        <v>9934</v>
      </c>
      <c r="B5963">
        <v>1</v>
      </c>
      <c r="C5963">
        <v>2650.76</v>
      </c>
      <c r="F5963" s="16"/>
      <c r="G5963" s="10"/>
    </row>
    <row r="5964" spans="1:7" x14ac:dyDescent="0.45">
      <c r="A5964" s="16">
        <v>9938</v>
      </c>
      <c r="B5964">
        <v>1</v>
      </c>
      <c r="C5964">
        <v>22649.4</v>
      </c>
      <c r="F5964" s="16"/>
      <c r="G5964" s="10"/>
    </row>
    <row r="5965" spans="1:7" x14ac:dyDescent="0.45">
      <c r="A5965" s="16">
        <v>9940</v>
      </c>
      <c r="B5965">
        <v>1</v>
      </c>
      <c r="C5965">
        <v>4340.12</v>
      </c>
      <c r="F5965" s="16"/>
      <c r="G5965" s="10"/>
    </row>
    <row r="5966" spans="1:7" x14ac:dyDescent="0.45">
      <c r="A5966" s="16">
        <v>9941</v>
      </c>
      <c r="B5966">
        <v>1</v>
      </c>
      <c r="C5966">
        <v>804.24</v>
      </c>
      <c r="F5966" s="16"/>
      <c r="G5966" s="10"/>
    </row>
    <row r="5967" spans="1:7" x14ac:dyDescent="0.45">
      <c r="A5967" s="16">
        <v>9942</v>
      </c>
      <c r="B5967">
        <v>1</v>
      </c>
      <c r="C5967">
        <v>13737.33</v>
      </c>
      <c r="F5967" s="16"/>
      <c r="G5967" s="10"/>
    </row>
    <row r="5968" spans="1:7" x14ac:dyDescent="0.45">
      <c r="A5968" s="16">
        <v>9943</v>
      </c>
      <c r="B5968">
        <v>1</v>
      </c>
      <c r="C5968">
        <v>9157.48</v>
      </c>
      <c r="F5968" s="16"/>
      <c r="G5968" s="10"/>
    </row>
    <row r="5969" spans="1:7" x14ac:dyDescent="0.45">
      <c r="A5969" s="16">
        <v>9945</v>
      </c>
      <c r="B5969">
        <v>3</v>
      </c>
      <c r="C5969">
        <v>36730.58</v>
      </c>
      <c r="F5969" s="16"/>
      <c r="G5969" s="10"/>
    </row>
    <row r="5970" spans="1:7" x14ac:dyDescent="0.45">
      <c r="A5970" s="16">
        <v>9946</v>
      </c>
      <c r="B5970">
        <v>1</v>
      </c>
      <c r="C5970">
        <v>6688.9</v>
      </c>
      <c r="F5970" s="16"/>
      <c r="G5970" s="10"/>
    </row>
    <row r="5971" spans="1:7" x14ac:dyDescent="0.45">
      <c r="A5971" s="16">
        <v>9947</v>
      </c>
      <c r="B5971">
        <v>1</v>
      </c>
      <c r="C5971">
        <v>6036.72</v>
      </c>
      <c r="F5971" s="16"/>
      <c r="G5971" s="10"/>
    </row>
    <row r="5972" spans="1:7" x14ac:dyDescent="0.45">
      <c r="A5972" s="16">
        <v>9949</v>
      </c>
      <c r="B5972">
        <v>2</v>
      </c>
      <c r="C5972">
        <v>37583.949999999997</v>
      </c>
      <c r="F5972" s="16"/>
      <c r="G5972" s="10"/>
    </row>
    <row r="5973" spans="1:7" x14ac:dyDescent="0.45">
      <c r="A5973" s="16">
        <v>9953</v>
      </c>
      <c r="B5973">
        <v>3</v>
      </c>
      <c r="C5973">
        <v>21744.78</v>
      </c>
      <c r="F5973" s="16"/>
      <c r="G5973" s="10"/>
    </row>
    <row r="5974" spans="1:7" x14ac:dyDescent="0.45">
      <c r="A5974" s="16">
        <v>9954</v>
      </c>
      <c r="B5974">
        <v>3</v>
      </c>
      <c r="C5974">
        <v>17973.78</v>
      </c>
      <c r="F5974" s="16"/>
      <c r="G5974" s="10"/>
    </row>
    <row r="5975" spans="1:7" x14ac:dyDescent="0.45">
      <c r="A5975" s="16">
        <v>9955</v>
      </c>
      <c r="B5975">
        <v>1</v>
      </c>
      <c r="C5975">
        <v>12171.25</v>
      </c>
      <c r="F5975" s="16"/>
      <c r="G5975" s="10"/>
    </row>
    <row r="5976" spans="1:7" x14ac:dyDescent="0.45">
      <c r="A5976" s="16">
        <v>9958</v>
      </c>
      <c r="B5976">
        <v>1</v>
      </c>
      <c r="C5976">
        <v>6082.26</v>
      </c>
      <c r="F5976" s="16"/>
      <c r="G5976" s="10"/>
    </row>
    <row r="5977" spans="1:7" x14ac:dyDescent="0.45">
      <c r="A5977" s="16">
        <v>9959</v>
      </c>
      <c r="B5977">
        <v>2</v>
      </c>
      <c r="C5977">
        <v>13752.2</v>
      </c>
      <c r="F5977" s="16"/>
      <c r="G5977" s="10"/>
    </row>
    <row r="5978" spans="1:7" x14ac:dyDescent="0.45">
      <c r="A5978" s="16">
        <v>9960</v>
      </c>
      <c r="B5978">
        <v>1</v>
      </c>
      <c r="C5978">
        <v>17317.04</v>
      </c>
      <c r="F5978" s="16"/>
      <c r="G5978" s="10"/>
    </row>
    <row r="5979" spans="1:7" x14ac:dyDescent="0.45">
      <c r="A5979" s="16">
        <v>9961</v>
      </c>
      <c r="B5979">
        <v>1</v>
      </c>
      <c r="C5979">
        <v>10972.23</v>
      </c>
      <c r="F5979" s="16"/>
      <c r="G5979" s="10"/>
    </row>
    <row r="5980" spans="1:7" x14ac:dyDescent="0.45">
      <c r="A5980" s="16">
        <v>9963</v>
      </c>
      <c r="B5980">
        <v>1</v>
      </c>
      <c r="C5980">
        <v>739.27</v>
      </c>
      <c r="F5980" s="16"/>
      <c r="G5980" s="10"/>
    </row>
    <row r="5981" spans="1:7" x14ac:dyDescent="0.45">
      <c r="A5981" s="16">
        <v>9964</v>
      </c>
      <c r="B5981">
        <v>1</v>
      </c>
      <c r="C5981">
        <v>7874.25</v>
      </c>
      <c r="F5981" s="16"/>
      <c r="G5981" s="10"/>
    </row>
    <row r="5982" spans="1:7" x14ac:dyDescent="0.45">
      <c r="A5982" s="16">
        <v>9966</v>
      </c>
      <c r="B5982">
        <v>1</v>
      </c>
      <c r="C5982">
        <v>10760.37</v>
      </c>
      <c r="F5982" s="16"/>
      <c r="G5982" s="10"/>
    </row>
    <row r="5983" spans="1:7" x14ac:dyDescent="0.45">
      <c r="A5983" s="16">
        <v>9967</v>
      </c>
      <c r="B5983">
        <v>3</v>
      </c>
      <c r="C5983">
        <v>28937.22</v>
      </c>
      <c r="F5983" s="16"/>
      <c r="G5983" s="10"/>
    </row>
    <row r="5984" spans="1:7" x14ac:dyDescent="0.45">
      <c r="A5984" s="16">
        <v>9970</v>
      </c>
      <c r="B5984">
        <v>1</v>
      </c>
      <c r="C5984">
        <v>18767.560000000001</v>
      </c>
      <c r="F5984" s="16"/>
      <c r="G5984" s="10"/>
    </row>
    <row r="5985" spans="1:7" x14ac:dyDescent="0.45">
      <c r="A5985" s="16">
        <v>9971</v>
      </c>
      <c r="B5985">
        <v>1</v>
      </c>
      <c r="C5985">
        <v>19184.16</v>
      </c>
      <c r="F5985" s="16"/>
      <c r="G5985" s="10"/>
    </row>
    <row r="5986" spans="1:7" x14ac:dyDescent="0.45">
      <c r="A5986" s="16">
        <v>9974</v>
      </c>
      <c r="B5986">
        <v>2</v>
      </c>
      <c r="C5986">
        <v>11255.29</v>
      </c>
      <c r="F5986" s="16"/>
      <c r="G5986" s="10"/>
    </row>
    <row r="5987" spans="1:7" x14ac:dyDescent="0.45">
      <c r="A5987" s="16">
        <v>9975</v>
      </c>
      <c r="B5987">
        <v>2</v>
      </c>
      <c r="C5987">
        <v>15855.91</v>
      </c>
      <c r="F5987" s="16"/>
      <c r="G5987" s="10"/>
    </row>
    <row r="5988" spans="1:7" x14ac:dyDescent="0.45">
      <c r="A5988" s="16">
        <v>9976</v>
      </c>
      <c r="B5988">
        <v>2</v>
      </c>
      <c r="C5988">
        <v>24374.05</v>
      </c>
      <c r="F5988" s="16"/>
      <c r="G5988" s="10"/>
    </row>
    <row r="5989" spans="1:7" x14ac:dyDescent="0.45">
      <c r="A5989" s="16">
        <v>9978</v>
      </c>
      <c r="B5989">
        <v>1</v>
      </c>
      <c r="C5989">
        <v>2940.95</v>
      </c>
      <c r="F5989" s="16"/>
      <c r="G5989" s="10"/>
    </row>
    <row r="5990" spans="1:7" x14ac:dyDescent="0.45">
      <c r="A5990" s="16">
        <v>9979</v>
      </c>
      <c r="B5990">
        <v>1</v>
      </c>
      <c r="C5990">
        <v>15546.16</v>
      </c>
      <c r="F5990" s="16"/>
      <c r="G5990" s="10"/>
    </row>
    <row r="5991" spans="1:7" x14ac:dyDescent="0.45">
      <c r="A5991" s="16">
        <v>9980</v>
      </c>
      <c r="B5991">
        <v>1</v>
      </c>
      <c r="C5991">
        <v>7472</v>
      </c>
      <c r="F5991" s="16"/>
      <c r="G5991" s="10"/>
    </row>
    <row r="5992" spans="1:7" x14ac:dyDescent="0.45">
      <c r="A5992" s="16">
        <v>9982</v>
      </c>
      <c r="B5992">
        <v>1</v>
      </c>
      <c r="C5992">
        <v>1991.85</v>
      </c>
      <c r="F5992" s="16"/>
      <c r="G5992" s="10"/>
    </row>
    <row r="5993" spans="1:7" x14ac:dyDescent="0.45">
      <c r="A5993" s="16">
        <v>9983</v>
      </c>
      <c r="B5993">
        <v>1</v>
      </c>
      <c r="C5993">
        <v>6715.45</v>
      </c>
      <c r="F5993" s="16"/>
      <c r="G5993" s="10"/>
    </row>
    <row r="5994" spans="1:7" x14ac:dyDescent="0.45">
      <c r="A5994" s="16">
        <v>9984</v>
      </c>
      <c r="B5994">
        <v>3</v>
      </c>
      <c r="C5994">
        <v>13934.24</v>
      </c>
      <c r="F5994" s="16"/>
      <c r="G5994" s="10"/>
    </row>
    <row r="5995" spans="1:7" x14ac:dyDescent="0.45">
      <c r="A5995" s="16">
        <v>9987</v>
      </c>
      <c r="B5995">
        <v>1</v>
      </c>
      <c r="C5995">
        <v>1587.3</v>
      </c>
      <c r="F5995" s="16"/>
      <c r="G5995" s="10"/>
    </row>
    <row r="5996" spans="1:7" x14ac:dyDescent="0.45">
      <c r="A5996" s="16">
        <v>9988</v>
      </c>
      <c r="B5996">
        <v>3</v>
      </c>
      <c r="C5996">
        <v>25938.6</v>
      </c>
      <c r="F5996" s="16"/>
      <c r="G5996" s="10"/>
    </row>
    <row r="5997" spans="1:7" x14ac:dyDescent="0.45">
      <c r="A5997" s="16">
        <v>9989</v>
      </c>
      <c r="B5997">
        <v>4</v>
      </c>
      <c r="C5997">
        <v>21061.81</v>
      </c>
      <c r="F5997" s="16"/>
      <c r="G5997" s="10"/>
    </row>
    <row r="5998" spans="1:7" x14ac:dyDescent="0.45">
      <c r="A5998" s="16">
        <v>9990</v>
      </c>
      <c r="B5998">
        <v>1</v>
      </c>
      <c r="C5998">
        <v>1157.6199999999999</v>
      </c>
      <c r="F5998" s="16"/>
      <c r="G5998" s="10"/>
    </row>
    <row r="5999" spans="1:7" x14ac:dyDescent="0.45">
      <c r="A5999" s="16">
        <v>9991</v>
      </c>
      <c r="B5999">
        <v>1</v>
      </c>
      <c r="C5999">
        <v>10398.719999999999</v>
      </c>
      <c r="F5999" s="16"/>
      <c r="G5999" s="10"/>
    </row>
    <row r="6000" spans="1:7" x14ac:dyDescent="0.45">
      <c r="A6000" s="16">
        <v>9992</v>
      </c>
      <c r="B6000">
        <v>1</v>
      </c>
      <c r="C6000">
        <v>7114</v>
      </c>
      <c r="F6000" s="16"/>
      <c r="G6000" s="10"/>
    </row>
    <row r="6001" spans="1:9" x14ac:dyDescent="0.45">
      <c r="A6001" s="16">
        <v>9994</v>
      </c>
      <c r="B6001">
        <v>1</v>
      </c>
      <c r="C6001">
        <v>260.82</v>
      </c>
      <c r="F6001" s="16"/>
      <c r="G6001" s="10"/>
    </row>
    <row r="6002" spans="1:9" x14ac:dyDescent="0.45">
      <c r="A6002" s="16">
        <v>9995</v>
      </c>
      <c r="B6002">
        <v>2</v>
      </c>
      <c r="C6002">
        <v>17498.62</v>
      </c>
      <c r="F6002" s="16"/>
      <c r="G6002" s="10"/>
    </row>
    <row r="6003" spans="1:9" x14ac:dyDescent="0.45">
      <c r="A6003" s="16">
        <v>9996</v>
      </c>
      <c r="B6003">
        <v>3</v>
      </c>
      <c r="C6003">
        <v>36557.71</v>
      </c>
      <c r="F6003" s="16"/>
      <c r="G6003" s="10"/>
    </row>
    <row r="6004" spans="1:9" x14ac:dyDescent="0.45">
      <c r="A6004" s="16">
        <v>9997</v>
      </c>
      <c r="B6004">
        <v>1</v>
      </c>
      <c r="C6004">
        <v>4780.05</v>
      </c>
      <c r="F6004" s="16"/>
      <c r="G6004" s="10"/>
    </row>
    <row r="6005" spans="1:9" x14ac:dyDescent="0.45">
      <c r="A6005" s="16">
        <v>9998</v>
      </c>
      <c r="B6005">
        <v>2</v>
      </c>
      <c r="C6005">
        <v>9795.3799999999992</v>
      </c>
      <c r="F6005" s="17"/>
      <c r="G6005" s="18"/>
      <c r="H6005" s="19"/>
      <c r="I6005" s="19"/>
    </row>
    <row r="6006" spans="1:9" x14ac:dyDescent="0.45">
      <c r="A6006" s="16" t="s">
        <v>28</v>
      </c>
      <c r="B6006">
        <v>10000</v>
      </c>
      <c r="C6006">
        <v>75581899.670000002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E130C-6647-4F25-B646-4BD7B7B69BAD}">
  <dimension ref="A1:N6003"/>
  <sheetViews>
    <sheetView topLeftCell="B1" workbookViewId="0">
      <selection activeCell="M6" sqref="M6"/>
    </sheetView>
  </sheetViews>
  <sheetFormatPr defaultRowHeight="14.25" x14ac:dyDescent="0.45"/>
  <cols>
    <col min="1" max="1" width="8.59765625" customWidth="1"/>
    <col min="2" max="2" width="16.9296875" customWidth="1"/>
    <col min="3" max="3" width="7.6640625" customWidth="1"/>
    <col min="4" max="4" width="10.59765625" customWidth="1"/>
    <col min="5" max="5" width="11.59765625" customWidth="1"/>
    <col min="7" max="7" width="12.265625" customWidth="1"/>
    <col min="8" max="8" width="13.1328125" bestFit="1" customWidth="1"/>
    <col min="9" max="9" width="11.46484375" bestFit="1" customWidth="1"/>
    <col min="10" max="10" width="11.46484375" customWidth="1"/>
    <col min="11" max="11" width="14.53125" customWidth="1"/>
    <col min="12" max="12" width="13.265625" bestFit="1" customWidth="1"/>
    <col min="13" max="13" width="53.6640625" customWidth="1"/>
  </cols>
  <sheetData>
    <row r="1" spans="1:14" ht="18.75" x14ac:dyDescent="0.7">
      <c r="A1" s="20" t="s">
        <v>1</v>
      </c>
      <c r="B1" s="20" t="s">
        <v>29</v>
      </c>
      <c r="C1" s="20" t="s">
        <v>30</v>
      </c>
      <c r="D1" s="20" t="s">
        <v>31</v>
      </c>
      <c r="E1" s="20" t="s">
        <v>32</v>
      </c>
      <c r="F1" s="20" t="s">
        <v>38</v>
      </c>
      <c r="G1" s="20" t="s">
        <v>39</v>
      </c>
      <c r="H1" s="26" t="s">
        <v>40</v>
      </c>
      <c r="I1" s="20" t="s">
        <v>41</v>
      </c>
      <c r="J1" s="27"/>
      <c r="K1" s="22" t="s">
        <v>33</v>
      </c>
    </row>
    <row r="2" spans="1:14" x14ac:dyDescent="0.45">
      <c r="A2" s="16">
        <v>1001</v>
      </c>
      <c r="B2" s="10">
        <v>45312.551555169754</v>
      </c>
      <c r="C2">
        <v>3</v>
      </c>
      <c r="D2">
        <v>16912.689999999999</v>
      </c>
      <c r="E2" s="24">
        <f>INT(RFM_Pivot!$A$1 - tblCustRFM[[#This Row],[LastPurchaseDate]])</f>
        <v>344</v>
      </c>
      <c r="F2">
        <f>IF(tblCustRFM[[#This Row],[Recency]] &lt;= $L$4, 3, IF(tblCustRFM[[#This Row],[Recency]] &lt;= M4, 2, 1))</f>
        <v>1</v>
      </c>
      <c r="G2">
        <f>IF(tblCustRFM[[#This Row],[Frequency]] &gt;= L5, 3, IF(tblCustRFM[[#This Row],[Frequency]] &gt;= M5, 2, 1))</f>
        <v>3</v>
      </c>
      <c r="H2">
        <f>IF(tblCustRFM[[#This Row],[Monetary]] &gt;= L6, 3, IF(tblCustRFM[[#This Row],[Monetary]] &gt;= M6, 2, 1))</f>
        <v>3</v>
      </c>
      <c r="I2">
        <f>tblCustRFM[[#This Row],[RecencyTier]] + tblCustRFM[[#This Row],[FrequencyTier]] + tblCustRFM[[#This Row],[MonetaryTier]]</f>
        <v>7</v>
      </c>
    </row>
    <row r="3" spans="1:14" x14ac:dyDescent="0.45">
      <c r="A3" s="16">
        <v>1002</v>
      </c>
      <c r="B3" s="10">
        <v>45480.176317631172</v>
      </c>
      <c r="C3">
        <v>2</v>
      </c>
      <c r="D3">
        <v>19021.25</v>
      </c>
      <c r="E3" s="24">
        <f>INT(RFM_Pivot!$A$1 - tblCustRFM[[#This Row],[LastPurchaseDate]])</f>
        <v>176</v>
      </c>
      <c r="F3">
        <f>IF(tblCustRFM[[#This Row],[Recency]] &lt;= $L$4, 3, IF(tblCustRFM[[#This Row],[Recency]] &lt;= M5, 2, 1))</f>
        <v>1</v>
      </c>
      <c r="G3">
        <f>IF(tblCustRFM[[#This Row],[Frequency]] &gt;= L6, 3, IF(tblCustRFM[[#This Row],[Frequency]] &gt;= M6, 2, 1))</f>
        <v>1</v>
      </c>
      <c r="H3">
        <f>IF(tblCustRFM[[#This Row],[Monetary]] &gt;= L7, 3, IF(tblCustRFM[[#This Row],[Monetary]] &gt;= M7, 2, 1))</f>
        <v>3</v>
      </c>
      <c r="I3">
        <f>tblCustRFM[[#This Row],[RecencyTier]] + tblCustRFM[[#This Row],[FrequencyTier]] + tblCustRFM[[#This Row],[MonetaryTier]]</f>
        <v>5</v>
      </c>
      <c r="K3" s="30" t="s">
        <v>34</v>
      </c>
      <c r="L3" s="30" t="s">
        <v>35</v>
      </c>
      <c r="M3" s="29" t="s">
        <v>36</v>
      </c>
      <c r="N3" s="29" t="s">
        <v>37</v>
      </c>
    </row>
    <row r="4" spans="1:14" x14ac:dyDescent="0.45">
      <c r="A4" s="16">
        <v>1004</v>
      </c>
      <c r="B4" s="10">
        <v>45338.396139621917</v>
      </c>
      <c r="C4">
        <v>2</v>
      </c>
      <c r="D4">
        <v>18007.37</v>
      </c>
      <c r="E4" s="24">
        <f>INT(RFM_Pivot!$A$1 - tblCustRFM[[#This Row],[LastPurchaseDate]])</f>
        <v>318</v>
      </c>
      <c r="F4">
        <f>IF(tblCustRFM[[#This Row],[Recency]] &lt;= $L$4, 3, IF(tblCustRFM[[#This Row],[Recency]] &lt;= M6, 2, 1))</f>
        <v>2</v>
      </c>
      <c r="G4">
        <f>IF(tblCustRFM[[#This Row],[Frequency]] &gt;= L7, 3, IF(tblCustRFM[[#This Row],[Frequency]] &gt;= M7, 2, 1))</f>
        <v>3</v>
      </c>
      <c r="H4">
        <f>IF(tblCustRFM[[#This Row],[Monetary]] &gt;= L8, 3, IF(tblCustRFM[[#This Row],[Monetary]] &gt;= M8, 2, 1))</f>
        <v>3</v>
      </c>
      <c r="I4">
        <f>tblCustRFM[[#This Row],[RecencyTier]] + tblCustRFM[[#This Row],[FrequencyTier]] + tblCustRFM[[#This Row],[MonetaryTier]]</f>
        <v>8</v>
      </c>
      <c r="K4" s="12" t="s">
        <v>32</v>
      </c>
      <c r="L4" s="25">
        <f>_xlfn.PERCENTILE.INC(E:E, 0.25)</f>
        <v>119</v>
      </c>
      <c r="M4" s="25">
        <f>_xlfn.PERCENTILE.INC(E:E, 0.5)</f>
        <v>270</v>
      </c>
      <c r="N4" s="25">
        <f>_xlfn.PERCENTILE.INC(E:E, 0.75)</f>
        <v>456</v>
      </c>
    </row>
    <row r="5" spans="1:14" x14ac:dyDescent="0.45">
      <c r="A5" s="16">
        <v>1005</v>
      </c>
      <c r="B5" s="10">
        <v>44984.383738387347</v>
      </c>
      <c r="C5">
        <v>1</v>
      </c>
      <c r="D5">
        <v>17478.52</v>
      </c>
      <c r="E5" s="24">
        <f>INT(RFM_Pivot!$A$1 - tblCustRFM[[#This Row],[LastPurchaseDate]])</f>
        <v>672</v>
      </c>
      <c r="F5">
        <f>IF(tblCustRFM[[#This Row],[Recency]] &lt;= $L$4, 3, IF(tblCustRFM[[#This Row],[Recency]] &lt;= M7, 2, 1))</f>
        <v>1</v>
      </c>
      <c r="G5">
        <f>IF(tblCustRFM[[#This Row],[Frequency]] &gt;= L8, 3, IF(tblCustRFM[[#This Row],[Frequency]] &gt;= M8, 2, 1))</f>
        <v>3</v>
      </c>
      <c r="H5">
        <f>IF(tblCustRFM[[#This Row],[Monetary]] &gt;= L9, 3, IF(tblCustRFM[[#This Row],[Monetary]] &gt;= M9, 2, 1))</f>
        <v>3</v>
      </c>
      <c r="I5">
        <f>tblCustRFM[[#This Row],[RecencyTier]] + tblCustRFM[[#This Row],[FrequencyTier]] + tblCustRFM[[#This Row],[MonetaryTier]]</f>
        <v>7</v>
      </c>
      <c r="K5" s="12" t="s">
        <v>30</v>
      </c>
      <c r="L5" s="12">
        <f>_xlfn.PERCENTILE.INC(C:C, 0.25)</f>
        <v>1</v>
      </c>
      <c r="M5" s="12">
        <f>_xlfn.PERCENTILE.INC(C:C, 0.5)</f>
        <v>1</v>
      </c>
      <c r="N5" s="12">
        <f>_xlfn.PERCENTILE.INC(C:C, 0.75)</f>
        <v>2</v>
      </c>
    </row>
    <row r="6" spans="1:14" x14ac:dyDescent="0.45">
      <c r="A6" s="16">
        <v>1006</v>
      </c>
      <c r="B6" s="10">
        <v>45118.279127932095</v>
      </c>
      <c r="C6">
        <v>1</v>
      </c>
      <c r="D6">
        <v>12265.24</v>
      </c>
      <c r="E6" s="24">
        <f>INT(RFM_Pivot!$A$1 - tblCustRFM[[#This Row],[LastPurchaseDate]])</f>
        <v>538</v>
      </c>
      <c r="F6">
        <f>IF(tblCustRFM[[#This Row],[Recency]] &lt;= $L$4, 3, IF(tblCustRFM[[#This Row],[Recency]] &lt;= M8, 2, 1))</f>
        <v>1</v>
      </c>
      <c r="G6">
        <f>IF(tblCustRFM[[#This Row],[Frequency]] &gt;= L9, 3, IF(tblCustRFM[[#This Row],[Frequency]] &gt;= M9, 2, 1))</f>
        <v>3</v>
      </c>
      <c r="H6">
        <f>IF(tblCustRFM[[#This Row],[Monetary]] &gt;= L10, 3, IF(tblCustRFM[[#This Row],[Monetary]] &gt;= M10, 2, 1))</f>
        <v>1</v>
      </c>
      <c r="I6">
        <f>tblCustRFM[[#This Row],[RecencyTier]] + tblCustRFM[[#This Row],[FrequencyTier]] + tblCustRFM[[#This Row],[MonetaryTier]]</f>
        <v>5</v>
      </c>
      <c r="K6" s="12" t="s">
        <v>31</v>
      </c>
      <c r="L6" s="12">
        <f>_xlfn.PERCENTILE.INC(D:D, 0.25)</f>
        <v>4590.6350000000002</v>
      </c>
      <c r="M6" s="12">
        <f>_xlfn.PERCENTILE.INC(D:D, 0.5)</f>
        <v>10080.605</v>
      </c>
      <c r="N6" s="12">
        <f>_xlfn.PERCENTILE.INC(D:D, 0.75)</f>
        <v>17972.919999999998</v>
      </c>
    </row>
    <row r="7" spans="1:14" x14ac:dyDescent="0.45">
      <c r="A7" s="16">
        <v>1007</v>
      </c>
      <c r="B7" s="10">
        <v>45568.296129629627</v>
      </c>
      <c r="C7">
        <v>2</v>
      </c>
      <c r="D7">
        <v>21454.44</v>
      </c>
      <c r="E7" s="24">
        <f>INT(RFM_Pivot!$A$1 - tblCustRFM[[#This Row],[LastPurchaseDate]])</f>
        <v>88</v>
      </c>
      <c r="F7">
        <f>IF(tblCustRFM[[#This Row],[Recency]] &lt;= $L$4, 3, IF(tblCustRFM[[#This Row],[Recency]] &lt;= M9, 2, 1))</f>
        <v>3</v>
      </c>
      <c r="G7">
        <f>IF(tblCustRFM[[#This Row],[Frequency]] &gt;= L10, 3, IF(tblCustRFM[[#This Row],[Frequency]] &gt;= M10, 2, 1))</f>
        <v>1</v>
      </c>
      <c r="H7">
        <f>IF(tblCustRFM[[#This Row],[Monetary]] &gt;= L11, 3, IF(tblCustRFM[[#This Row],[Monetary]] &gt;= M11, 2, 1))</f>
        <v>1</v>
      </c>
      <c r="I7">
        <f>tblCustRFM[[#This Row],[RecencyTier]] + tblCustRFM[[#This Row],[FrequencyTier]] + tblCustRFM[[#This Row],[MonetaryTier]]</f>
        <v>5</v>
      </c>
    </row>
    <row r="8" spans="1:14" ht="18.75" x14ac:dyDescent="0.7">
      <c r="A8" s="16">
        <v>1009</v>
      </c>
      <c r="B8" s="10">
        <v>45053.156615663582</v>
      </c>
      <c r="C8">
        <v>3</v>
      </c>
      <c r="D8">
        <v>20773.22</v>
      </c>
      <c r="E8" s="24">
        <f>INT(RFM_Pivot!$A$1 - tblCustRFM[[#This Row],[LastPurchaseDate]])</f>
        <v>603</v>
      </c>
      <c r="F8">
        <f>IF(tblCustRFM[[#This Row],[Recency]] &lt;= $L$4, 3, IF(tblCustRFM[[#This Row],[Recency]] &lt;= M10, 2, 1))</f>
        <v>2</v>
      </c>
      <c r="G8">
        <f>IF(tblCustRFM[[#This Row],[Frequency]] &gt;= L11, 3, IF(tblCustRFM[[#This Row],[Frequency]] &gt;= M11, 2, 1))</f>
        <v>1</v>
      </c>
      <c r="H8">
        <f>IF(tblCustRFM[[#This Row],[Monetary]] &gt;= L12, 3, IF(tblCustRFM[[#This Row],[Monetary]] &gt;= M12, 2, 1))</f>
        <v>1</v>
      </c>
      <c r="I8">
        <f>tblCustRFM[[#This Row],[RecencyTier]] + tblCustRFM[[#This Row],[FrequencyTier]] + tblCustRFM[[#This Row],[MonetaryTier]]</f>
        <v>4</v>
      </c>
      <c r="K8" s="22" t="s">
        <v>42</v>
      </c>
    </row>
    <row r="9" spans="1:14" x14ac:dyDescent="0.45">
      <c r="A9" s="16">
        <v>1010</v>
      </c>
      <c r="B9" s="10">
        <v>45495.069806983025</v>
      </c>
      <c r="C9">
        <v>1</v>
      </c>
      <c r="D9">
        <v>8827</v>
      </c>
      <c r="E9" s="24">
        <f>INT(RFM_Pivot!$A$1 - tblCustRFM[[#This Row],[LastPurchaseDate]])</f>
        <v>161</v>
      </c>
      <c r="F9">
        <f>IF(tblCustRFM[[#This Row],[Recency]] &lt;= $L$4, 3, IF(tblCustRFM[[#This Row],[Recency]] &lt;= M11, 2, 1))</f>
        <v>2</v>
      </c>
      <c r="G9">
        <f>IF(tblCustRFM[[#This Row],[Frequency]] &gt;= L12, 3, IF(tblCustRFM[[#This Row],[Frequency]] &gt;= M12, 2, 1))</f>
        <v>1</v>
      </c>
      <c r="H9">
        <f>IF(tblCustRFM[[#This Row],[Monetary]] &gt;= L13, 3, IF(tblCustRFM[[#This Row],[Monetary]] &gt;= M13, 2, 1))</f>
        <v>1</v>
      </c>
      <c r="I9">
        <f>tblCustRFM[[#This Row],[RecencyTier]] + tblCustRFM[[#This Row],[FrequencyTier]] + tblCustRFM[[#This Row],[MonetaryTier]]</f>
        <v>4</v>
      </c>
    </row>
    <row r="10" spans="1:14" x14ac:dyDescent="0.45">
      <c r="A10" s="16">
        <v>1011</v>
      </c>
      <c r="B10" s="10">
        <v>45607.720071990741</v>
      </c>
      <c r="C10">
        <v>4</v>
      </c>
      <c r="D10">
        <v>44764.75</v>
      </c>
      <c r="E10" s="24">
        <f>INT(RFM_Pivot!$A$1 - tblCustRFM[[#This Row],[LastPurchaseDate]])</f>
        <v>49</v>
      </c>
      <c r="F10">
        <f>IF(tblCustRFM[[#This Row],[Recency]] &lt;= $L$4, 3, IF(tblCustRFM[[#This Row],[Recency]] &lt;= M12, 2, 1))</f>
        <v>3</v>
      </c>
      <c r="G10">
        <f>IF(tblCustRFM[[#This Row],[Frequency]] &gt;= L13, 3, IF(tblCustRFM[[#This Row],[Frequency]] &gt;= M13, 2, 1))</f>
        <v>1</v>
      </c>
      <c r="H10">
        <f>IF(tblCustRFM[[#This Row],[Monetary]] &gt;= L14, 3, IF(tblCustRFM[[#This Row],[Monetary]] &gt;= M14, 2, 1))</f>
        <v>1</v>
      </c>
      <c r="I10">
        <f>tblCustRFM[[#This Row],[RecencyTier]] + tblCustRFM[[#This Row],[FrequencyTier]] + tblCustRFM[[#This Row],[MonetaryTier]]</f>
        <v>5</v>
      </c>
      <c r="K10" s="23" t="s">
        <v>43</v>
      </c>
      <c r="L10" s="23" t="s">
        <v>44</v>
      </c>
      <c r="M10" s="23" t="s">
        <v>45</v>
      </c>
    </row>
    <row r="11" spans="1:14" x14ac:dyDescent="0.45">
      <c r="A11" s="16">
        <v>1012</v>
      </c>
      <c r="B11" s="10">
        <v>45489.229222916663</v>
      </c>
      <c r="C11">
        <v>2</v>
      </c>
      <c r="D11">
        <v>24898.959999999999</v>
      </c>
      <c r="E11" s="24">
        <f>INT(RFM_Pivot!$A$1 - tblCustRFM[[#This Row],[LastPurchaseDate]])</f>
        <v>167</v>
      </c>
      <c r="F11">
        <f>IF(tblCustRFM[[#This Row],[Recency]] &lt;= $L$4, 3, IF(tblCustRFM[[#This Row],[Recency]] &lt;= M13, 2, 1))</f>
        <v>2</v>
      </c>
      <c r="G11">
        <f>IF(tblCustRFM[[#This Row],[Frequency]] &gt;= L14, 3, IF(tblCustRFM[[#This Row],[Frequency]] &gt;= M14, 2, 1))</f>
        <v>1</v>
      </c>
      <c r="H11">
        <f>IF(tblCustRFM[[#This Row],[Monetary]] &gt;= L15, 3, IF(tblCustRFM[[#This Row],[Monetary]] &gt;= M15, 2, 1))</f>
        <v>1</v>
      </c>
      <c r="I11">
        <f>tblCustRFM[[#This Row],[RecencyTier]] + tblCustRFM[[#This Row],[FrequencyTier]] + tblCustRFM[[#This Row],[MonetaryTier]]</f>
        <v>4</v>
      </c>
      <c r="K11" s="12">
        <v>9</v>
      </c>
      <c r="L11" s="12" t="s">
        <v>53</v>
      </c>
      <c r="M11" s="12" t="s">
        <v>47</v>
      </c>
    </row>
    <row r="12" spans="1:14" x14ac:dyDescent="0.45">
      <c r="A12" s="16">
        <v>1013</v>
      </c>
      <c r="B12" s="10">
        <v>45039.796279629627</v>
      </c>
      <c r="C12">
        <v>1</v>
      </c>
      <c r="D12">
        <v>7098.22</v>
      </c>
      <c r="E12" s="24">
        <f>INT(RFM_Pivot!$A$1 - tblCustRFM[[#This Row],[LastPurchaseDate]])</f>
        <v>617</v>
      </c>
      <c r="F12">
        <f>IF(tblCustRFM[[#This Row],[Recency]] &lt;= $L$4, 3, IF(tblCustRFM[[#This Row],[Recency]] &lt;= M14, 2, 1))</f>
        <v>2</v>
      </c>
      <c r="G12">
        <f>IF(tblCustRFM[[#This Row],[Frequency]] &gt;= L15, 3, IF(tblCustRFM[[#This Row],[Frequency]] &gt;= M15, 2, 1))</f>
        <v>1</v>
      </c>
      <c r="H12">
        <f>IF(tblCustRFM[[#This Row],[Monetary]] &gt;= L16, 3, IF(tblCustRFM[[#This Row],[Monetary]] &gt;= M16, 2, 1))</f>
        <v>1</v>
      </c>
      <c r="I12">
        <f>tblCustRFM[[#This Row],[RecencyTier]] + tblCustRFM[[#This Row],[FrequencyTier]] + tblCustRFM[[#This Row],[MonetaryTier]]</f>
        <v>4</v>
      </c>
      <c r="K12" s="12">
        <v>8</v>
      </c>
      <c r="L12" s="12" t="s">
        <v>54</v>
      </c>
      <c r="M12" s="12" t="s">
        <v>48</v>
      </c>
    </row>
    <row r="13" spans="1:14" x14ac:dyDescent="0.45">
      <c r="A13" s="16">
        <v>1016</v>
      </c>
      <c r="B13" s="10">
        <v>45244.800780092592</v>
      </c>
      <c r="C13">
        <v>2</v>
      </c>
      <c r="D13">
        <v>15321.9</v>
      </c>
      <c r="E13" s="24">
        <f>INT(RFM_Pivot!$A$1 - tblCustRFM[[#This Row],[LastPurchaseDate]])</f>
        <v>412</v>
      </c>
      <c r="F13">
        <f>IF(tblCustRFM[[#This Row],[Recency]] &lt;= $L$4, 3, IF(tblCustRFM[[#This Row],[Recency]] &lt;= M15, 2, 1))</f>
        <v>2</v>
      </c>
      <c r="G13">
        <f>IF(tblCustRFM[[#This Row],[Frequency]] &gt;= L16, 3, IF(tblCustRFM[[#This Row],[Frequency]] &gt;= M16, 2, 1))</f>
        <v>1</v>
      </c>
      <c r="H13">
        <f>IF(tblCustRFM[[#This Row],[Monetary]] &gt;= L17, 3, IF(tblCustRFM[[#This Row],[Monetary]] &gt;= M17, 2, 1))</f>
        <v>3</v>
      </c>
      <c r="I13">
        <f>tblCustRFM[[#This Row],[RecencyTier]] + tblCustRFM[[#This Row],[FrequencyTier]] + tblCustRFM[[#This Row],[MonetaryTier]]</f>
        <v>6</v>
      </c>
      <c r="K13" s="12">
        <v>7</v>
      </c>
      <c r="L13" s="12" t="s">
        <v>55</v>
      </c>
      <c r="M13" s="12" t="s">
        <v>49</v>
      </c>
    </row>
    <row r="14" spans="1:14" x14ac:dyDescent="0.45">
      <c r="A14" s="16">
        <v>1018</v>
      </c>
      <c r="B14" s="10">
        <v>45331.168416859568</v>
      </c>
      <c r="C14">
        <v>3</v>
      </c>
      <c r="D14">
        <v>6230.7</v>
      </c>
      <c r="E14" s="24">
        <f>INT(RFM_Pivot!$A$1 - tblCustRFM[[#This Row],[LastPurchaseDate]])</f>
        <v>325</v>
      </c>
      <c r="F14">
        <f>IF(tblCustRFM[[#This Row],[Recency]] &lt;= $L$4, 3, IF(tblCustRFM[[#This Row],[Recency]] &lt;= M16, 2, 1))</f>
        <v>2</v>
      </c>
      <c r="G14">
        <f>IF(tblCustRFM[[#This Row],[Frequency]] &gt;= L17, 3, IF(tblCustRFM[[#This Row],[Frequency]] &gt;= M17, 2, 1))</f>
        <v>3</v>
      </c>
      <c r="H14">
        <f>IF(tblCustRFM[[#This Row],[Monetary]] &gt;= L18, 3, IF(tblCustRFM[[#This Row],[Monetary]] &gt;= M18, 2, 1))</f>
        <v>3</v>
      </c>
      <c r="I14">
        <f>tblCustRFM[[#This Row],[RecencyTier]] + tblCustRFM[[#This Row],[FrequencyTier]] + tblCustRFM[[#This Row],[MonetaryTier]]</f>
        <v>8</v>
      </c>
      <c r="K14" s="28" t="s">
        <v>46</v>
      </c>
      <c r="L14" s="12" t="s">
        <v>56</v>
      </c>
      <c r="M14" s="12" t="s">
        <v>50</v>
      </c>
    </row>
    <row r="15" spans="1:14" x14ac:dyDescent="0.45">
      <c r="A15" s="16">
        <v>1021</v>
      </c>
      <c r="B15" s="10">
        <v>45435.860886072529</v>
      </c>
      <c r="C15">
        <v>2</v>
      </c>
      <c r="D15">
        <v>12915.15</v>
      </c>
      <c r="E15" s="24">
        <f>INT(RFM_Pivot!$A$1 - tblCustRFM[[#This Row],[LastPurchaseDate]])</f>
        <v>221</v>
      </c>
      <c r="F15">
        <f>IF(tblCustRFM[[#This Row],[Recency]] &lt;= $L$4, 3, IF(tblCustRFM[[#This Row],[Recency]] &lt;= M17, 2, 1))</f>
        <v>1</v>
      </c>
      <c r="G15">
        <f>IF(tblCustRFM[[#This Row],[Frequency]] &gt;= L18, 3, IF(tblCustRFM[[#This Row],[Frequency]] &gt;= M18, 2, 1))</f>
        <v>3</v>
      </c>
      <c r="H15">
        <f>IF(tblCustRFM[[#This Row],[Monetary]] &gt;= L19, 3, IF(tblCustRFM[[#This Row],[Monetary]] &gt;= M19, 2, 1))</f>
        <v>3</v>
      </c>
      <c r="I15">
        <f>tblCustRFM[[#This Row],[RecencyTier]] + tblCustRFM[[#This Row],[FrequencyTier]] + tblCustRFM[[#This Row],[MonetaryTier]]</f>
        <v>7</v>
      </c>
      <c r="K15" s="12">
        <v>4</v>
      </c>
      <c r="L15" s="12" t="s">
        <v>57</v>
      </c>
      <c r="M15" s="12" t="s">
        <v>51</v>
      </c>
    </row>
    <row r="16" spans="1:14" x14ac:dyDescent="0.45">
      <c r="A16" s="16">
        <v>1022</v>
      </c>
      <c r="B16" s="10">
        <v>45457.179017901231</v>
      </c>
      <c r="C16">
        <v>2</v>
      </c>
      <c r="D16">
        <v>6591.57</v>
      </c>
      <c r="E16" s="24">
        <f>INT(RFM_Pivot!$A$1 - tblCustRFM[[#This Row],[LastPurchaseDate]])</f>
        <v>199</v>
      </c>
      <c r="F16">
        <f>IF(tblCustRFM[[#This Row],[Recency]] &lt;= $L$4, 3, IF(tblCustRFM[[#This Row],[Recency]] &lt;= M18, 2, 1))</f>
        <v>1</v>
      </c>
      <c r="G16">
        <f>IF(tblCustRFM[[#This Row],[Frequency]] &gt;= L19, 3, IF(tblCustRFM[[#This Row],[Frequency]] &gt;= M19, 2, 1))</f>
        <v>3</v>
      </c>
      <c r="H16">
        <f>IF(tblCustRFM[[#This Row],[Monetary]] &gt;= L20, 3, IF(tblCustRFM[[#This Row],[Monetary]] &gt;= M20, 2, 1))</f>
        <v>3</v>
      </c>
      <c r="I16">
        <f>tblCustRFM[[#This Row],[RecencyTier]] + tblCustRFM[[#This Row],[FrequencyTier]] + tblCustRFM[[#This Row],[MonetaryTier]]</f>
        <v>7</v>
      </c>
      <c r="K16" s="28" t="s">
        <v>59</v>
      </c>
      <c r="L16" s="12" t="s">
        <v>58</v>
      </c>
      <c r="M16" s="12" t="s">
        <v>52</v>
      </c>
    </row>
    <row r="17" spans="1:9" x14ac:dyDescent="0.45">
      <c r="A17" s="16">
        <v>1023</v>
      </c>
      <c r="B17" s="10">
        <v>45608.742174228399</v>
      </c>
      <c r="C17">
        <v>1</v>
      </c>
      <c r="D17">
        <v>11522.5</v>
      </c>
      <c r="E17" s="24">
        <f>INT(RFM_Pivot!$A$1 - tblCustRFM[[#This Row],[LastPurchaseDate]])</f>
        <v>48</v>
      </c>
      <c r="F17">
        <f>IF(tblCustRFM[[#This Row],[Recency]] &lt;= $L$4, 3, IF(tblCustRFM[[#This Row],[Recency]] &lt;= M19, 2, 1))</f>
        <v>3</v>
      </c>
      <c r="G17">
        <f>IF(tblCustRFM[[#This Row],[Frequency]] &gt;= L20, 3, IF(tblCustRFM[[#This Row],[Frequency]] &gt;= M20, 2, 1))</f>
        <v>3</v>
      </c>
      <c r="H17">
        <f>IF(tblCustRFM[[#This Row],[Monetary]] &gt;= L21, 3, IF(tblCustRFM[[#This Row],[Monetary]] &gt;= M21, 2, 1))</f>
        <v>3</v>
      </c>
      <c r="I17">
        <f>tblCustRFM[[#This Row],[RecencyTier]] + tblCustRFM[[#This Row],[FrequencyTier]] + tblCustRFM[[#This Row],[MonetaryTier]]</f>
        <v>9</v>
      </c>
    </row>
    <row r="18" spans="1:9" x14ac:dyDescent="0.45">
      <c r="A18" s="16">
        <v>1024</v>
      </c>
      <c r="B18" s="10">
        <v>45130.252325231479</v>
      </c>
      <c r="C18">
        <v>1</v>
      </c>
      <c r="D18">
        <v>824.64</v>
      </c>
      <c r="E18" s="24">
        <f>INT(RFM_Pivot!$A$1 - tblCustRFM[[#This Row],[LastPurchaseDate]])</f>
        <v>526</v>
      </c>
      <c r="F18">
        <f>IF(tblCustRFM[[#This Row],[Recency]] &lt;= $L$4, 3, IF(tblCustRFM[[#This Row],[Recency]] &lt;= M20, 2, 1))</f>
        <v>1</v>
      </c>
      <c r="G18">
        <f>IF(tblCustRFM[[#This Row],[Frequency]] &gt;= L21, 3, IF(tblCustRFM[[#This Row],[Frequency]] &gt;= M21, 2, 1))</f>
        <v>3</v>
      </c>
      <c r="H18">
        <f>IF(tblCustRFM[[#This Row],[Monetary]] &gt;= L22, 3, IF(tblCustRFM[[#This Row],[Monetary]] &gt;= M22, 2, 1))</f>
        <v>3</v>
      </c>
      <c r="I18">
        <f>tblCustRFM[[#This Row],[RecencyTier]] + tblCustRFM[[#This Row],[FrequencyTier]] + tblCustRFM[[#This Row],[MonetaryTier]]</f>
        <v>7</v>
      </c>
    </row>
    <row r="19" spans="1:9" x14ac:dyDescent="0.45">
      <c r="A19" s="16">
        <v>1025</v>
      </c>
      <c r="B19" s="10">
        <v>45573.187618750002</v>
      </c>
      <c r="C19">
        <v>2</v>
      </c>
      <c r="D19">
        <v>17413.740000000002</v>
      </c>
      <c r="E19" s="24">
        <f>INT(RFM_Pivot!$A$1 - tblCustRFM[[#This Row],[LastPurchaseDate]])</f>
        <v>83</v>
      </c>
      <c r="F19">
        <f>IF(tblCustRFM[[#This Row],[Recency]] &lt;= $L$4, 3, IF(tblCustRFM[[#This Row],[Recency]] &lt;= M21, 2, 1))</f>
        <v>3</v>
      </c>
      <c r="G19">
        <f>IF(tblCustRFM[[#This Row],[Frequency]] &gt;= L22, 3, IF(tblCustRFM[[#This Row],[Frequency]] &gt;= M22, 2, 1))</f>
        <v>3</v>
      </c>
      <c r="H19">
        <f>IF(tblCustRFM[[#This Row],[Monetary]] &gt;= L23, 3, IF(tblCustRFM[[#This Row],[Monetary]] &gt;= M23, 2, 1))</f>
        <v>3</v>
      </c>
      <c r="I19">
        <f>tblCustRFM[[#This Row],[RecencyTier]] + tblCustRFM[[#This Row],[FrequencyTier]] + tblCustRFM[[#This Row],[MonetaryTier]]</f>
        <v>9</v>
      </c>
    </row>
    <row r="20" spans="1:9" x14ac:dyDescent="0.45">
      <c r="A20" s="16">
        <v>1026</v>
      </c>
      <c r="B20" s="10">
        <v>45313.865686574078</v>
      </c>
      <c r="C20">
        <v>1</v>
      </c>
      <c r="D20">
        <v>9866.92</v>
      </c>
      <c r="E20" s="24">
        <f>INT(RFM_Pivot!$A$1 - tblCustRFM[[#This Row],[LastPurchaseDate]])</f>
        <v>343</v>
      </c>
      <c r="F20">
        <f>IF(tblCustRFM[[#This Row],[Recency]] &lt;= $L$4, 3, IF(tblCustRFM[[#This Row],[Recency]] &lt;= M22, 2, 1))</f>
        <v>1</v>
      </c>
      <c r="G20">
        <f>IF(tblCustRFM[[#This Row],[Frequency]] &gt;= L23, 3, IF(tblCustRFM[[#This Row],[Frequency]] &gt;= M23, 2, 1))</f>
        <v>3</v>
      </c>
      <c r="H20">
        <f>IF(tblCustRFM[[#This Row],[Monetary]] &gt;= L24, 3, IF(tblCustRFM[[#This Row],[Monetary]] &gt;= M24, 2, 1))</f>
        <v>3</v>
      </c>
      <c r="I20">
        <f>tblCustRFM[[#This Row],[RecencyTier]] + tblCustRFM[[#This Row],[FrequencyTier]] + tblCustRFM[[#This Row],[MonetaryTier]]</f>
        <v>7</v>
      </c>
    </row>
    <row r="21" spans="1:9" x14ac:dyDescent="0.45">
      <c r="A21" s="16">
        <v>1028</v>
      </c>
      <c r="B21" s="10">
        <v>45449.732273225309</v>
      </c>
      <c r="C21">
        <v>2</v>
      </c>
      <c r="D21">
        <v>20013.759999999998</v>
      </c>
      <c r="E21" s="24">
        <f>INT(RFM_Pivot!$A$1 - tblCustRFM[[#This Row],[LastPurchaseDate]])</f>
        <v>207</v>
      </c>
      <c r="F21">
        <f>IF(tblCustRFM[[#This Row],[Recency]] &lt;= $L$4, 3, IF(tblCustRFM[[#This Row],[Recency]] &lt;= M23, 2, 1))</f>
        <v>1</v>
      </c>
      <c r="G21">
        <f>IF(tblCustRFM[[#This Row],[Frequency]] &gt;= L24, 3, IF(tblCustRFM[[#This Row],[Frequency]] &gt;= M24, 2, 1))</f>
        <v>3</v>
      </c>
      <c r="H21">
        <f>IF(tblCustRFM[[#This Row],[Monetary]] &gt;= L25, 3, IF(tblCustRFM[[#This Row],[Monetary]] &gt;= M25, 2, 1))</f>
        <v>3</v>
      </c>
      <c r="I21">
        <f>tblCustRFM[[#This Row],[RecencyTier]] + tblCustRFM[[#This Row],[FrequencyTier]] + tblCustRFM[[#This Row],[MonetaryTier]]</f>
        <v>7</v>
      </c>
    </row>
    <row r="22" spans="1:9" x14ac:dyDescent="0.45">
      <c r="A22" s="16">
        <v>1032</v>
      </c>
      <c r="B22" s="10">
        <v>45486.673967399693</v>
      </c>
      <c r="C22">
        <v>1</v>
      </c>
      <c r="D22">
        <v>8642.5</v>
      </c>
      <c r="E22" s="24">
        <f>INT(RFM_Pivot!$A$1 - tblCustRFM[[#This Row],[LastPurchaseDate]])</f>
        <v>170</v>
      </c>
      <c r="F22">
        <f>IF(tblCustRFM[[#This Row],[Recency]] &lt;= $L$4, 3, IF(tblCustRFM[[#This Row],[Recency]] &lt;= M24, 2, 1))</f>
        <v>1</v>
      </c>
      <c r="G22">
        <f>IF(tblCustRFM[[#This Row],[Frequency]] &gt;= L25, 3, IF(tblCustRFM[[#This Row],[Frequency]] &gt;= M25, 2, 1))</f>
        <v>3</v>
      </c>
      <c r="H22">
        <f>IF(tblCustRFM[[#This Row],[Monetary]] &gt;= L26, 3, IF(tblCustRFM[[#This Row],[Monetary]] &gt;= M26, 2, 1))</f>
        <v>3</v>
      </c>
      <c r="I22">
        <f>tblCustRFM[[#This Row],[RecencyTier]] + tblCustRFM[[#This Row],[FrequencyTier]] + tblCustRFM[[#This Row],[MonetaryTier]]</f>
        <v>7</v>
      </c>
    </row>
    <row r="23" spans="1:9" x14ac:dyDescent="0.45">
      <c r="A23" s="16">
        <v>1036</v>
      </c>
      <c r="B23" s="10">
        <v>45593.702670254628</v>
      </c>
      <c r="C23">
        <v>1</v>
      </c>
      <c r="D23">
        <v>18031.7</v>
      </c>
      <c r="E23" s="24">
        <f>INT(RFM_Pivot!$A$1 - tblCustRFM[[#This Row],[LastPurchaseDate]])</f>
        <v>63</v>
      </c>
      <c r="F23">
        <f>IF(tblCustRFM[[#This Row],[Recency]] &lt;= $L$4, 3, IF(tblCustRFM[[#This Row],[Recency]] &lt;= M25, 2, 1))</f>
        <v>3</v>
      </c>
      <c r="G23">
        <f>IF(tblCustRFM[[#This Row],[Frequency]] &gt;= L26, 3, IF(tblCustRFM[[#This Row],[Frequency]] &gt;= M26, 2, 1))</f>
        <v>3</v>
      </c>
      <c r="H23">
        <f>IF(tblCustRFM[[#This Row],[Monetary]] &gt;= L27, 3, IF(tblCustRFM[[#This Row],[Monetary]] &gt;= M27, 2, 1))</f>
        <v>3</v>
      </c>
      <c r="I23">
        <f>tblCustRFM[[#This Row],[RecencyTier]] + tblCustRFM[[#This Row],[FrequencyTier]] + tblCustRFM[[#This Row],[MonetaryTier]]</f>
        <v>9</v>
      </c>
    </row>
    <row r="24" spans="1:9" x14ac:dyDescent="0.45">
      <c r="A24" s="16">
        <v>1037</v>
      </c>
      <c r="B24" s="10">
        <v>45510.255325540122</v>
      </c>
      <c r="C24">
        <v>1</v>
      </c>
      <c r="D24">
        <v>3440.83</v>
      </c>
      <c r="E24" s="24">
        <f>INT(RFM_Pivot!$A$1 - tblCustRFM[[#This Row],[LastPurchaseDate]])</f>
        <v>146</v>
      </c>
      <c r="F24">
        <f>IF(tblCustRFM[[#This Row],[Recency]] &lt;= $L$4, 3, IF(tblCustRFM[[#This Row],[Recency]] &lt;= M26, 2, 1))</f>
        <v>1</v>
      </c>
      <c r="G24">
        <f>IF(tblCustRFM[[#This Row],[Frequency]] &gt;= L27, 3, IF(tblCustRFM[[#This Row],[Frequency]] &gt;= M27, 2, 1))</f>
        <v>3</v>
      </c>
      <c r="H24">
        <f>IF(tblCustRFM[[#This Row],[Monetary]] &gt;= L28, 3, IF(tblCustRFM[[#This Row],[Monetary]] &gt;= M28, 2, 1))</f>
        <v>3</v>
      </c>
      <c r="I24">
        <f>tblCustRFM[[#This Row],[RecencyTier]] + tblCustRFM[[#This Row],[FrequencyTier]] + tblCustRFM[[#This Row],[MonetaryTier]]</f>
        <v>7</v>
      </c>
    </row>
    <row r="25" spans="1:9" x14ac:dyDescent="0.45">
      <c r="A25" s="16">
        <v>1038</v>
      </c>
      <c r="B25" s="10">
        <v>45076.080908101852</v>
      </c>
      <c r="C25">
        <v>2</v>
      </c>
      <c r="D25">
        <v>6744.75</v>
      </c>
      <c r="E25" s="24">
        <f>INT(RFM_Pivot!$A$1 - tblCustRFM[[#This Row],[LastPurchaseDate]])</f>
        <v>580</v>
      </c>
      <c r="F25">
        <f>IF(tblCustRFM[[#This Row],[Recency]] &lt;= $L$4, 3, IF(tblCustRFM[[#This Row],[Recency]] &lt;= M27, 2, 1))</f>
        <v>1</v>
      </c>
      <c r="G25">
        <f>IF(tblCustRFM[[#This Row],[Frequency]] &gt;= L28, 3, IF(tblCustRFM[[#This Row],[Frequency]] &gt;= M28, 2, 1))</f>
        <v>3</v>
      </c>
      <c r="H25">
        <f>IF(tblCustRFM[[#This Row],[Monetary]] &gt;= L29, 3, IF(tblCustRFM[[#This Row],[Monetary]] &gt;= M29, 2, 1))</f>
        <v>3</v>
      </c>
      <c r="I25">
        <f>tblCustRFM[[#This Row],[RecencyTier]] + tblCustRFM[[#This Row],[FrequencyTier]] + tblCustRFM[[#This Row],[MonetaryTier]]</f>
        <v>7</v>
      </c>
    </row>
    <row r="26" spans="1:9" x14ac:dyDescent="0.45">
      <c r="A26" s="16">
        <v>1039</v>
      </c>
      <c r="B26" s="10">
        <v>45596.257925771606</v>
      </c>
      <c r="C26">
        <v>1</v>
      </c>
      <c r="D26">
        <v>3393.74</v>
      </c>
      <c r="E26" s="24">
        <f>INT(RFM_Pivot!$A$1 - tblCustRFM[[#This Row],[LastPurchaseDate]])</f>
        <v>60</v>
      </c>
      <c r="F26">
        <f>IF(tblCustRFM[[#This Row],[Recency]] &lt;= $L$4, 3, IF(tblCustRFM[[#This Row],[Recency]] &lt;= M28, 2, 1))</f>
        <v>3</v>
      </c>
      <c r="G26">
        <f>IF(tblCustRFM[[#This Row],[Frequency]] &gt;= L29, 3, IF(tblCustRFM[[#This Row],[Frequency]] &gt;= M29, 2, 1))</f>
        <v>3</v>
      </c>
      <c r="H26">
        <f>IF(tblCustRFM[[#This Row],[Monetary]] &gt;= L30, 3, IF(tblCustRFM[[#This Row],[Monetary]] &gt;= M30, 2, 1))</f>
        <v>3</v>
      </c>
      <c r="I26">
        <f>tblCustRFM[[#This Row],[RecencyTier]] + tblCustRFM[[#This Row],[FrequencyTier]] + tblCustRFM[[#This Row],[MonetaryTier]]</f>
        <v>9</v>
      </c>
    </row>
    <row r="27" spans="1:9" x14ac:dyDescent="0.45">
      <c r="A27" s="16">
        <v>1040</v>
      </c>
      <c r="B27" s="10">
        <v>45105.356835686725</v>
      </c>
      <c r="C27">
        <v>1</v>
      </c>
      <c r="D27">
        <v>12675.84</v>
      </c>
      <c r="E27" s="24">
        <f>INT(RFM_Pivot!$A$1 - tblCustRFM[[#This Row],[LastPurchaseDate]])</f>
        <v>551</v>
      </c>
      <c r="F27">
        <f>IF(tblCustRFM[[#This Row],[Recency]] &lt;= $L$4, 3, IF(tblCustRFM[[#This Row],[Recency]] &lt;= M29, 2, 1))</f>
        <v>1</v>
      </c>
      <c r="G27">
        <f>IF(tblCustRFM[[#This Row],[Frequency]] &gt;= L30, 3, IF(tblCustRFM[[#This Row],[Frequency]] &gt;= M30, 2, 1))</f>
        <v>3</v>
      </c>
      <c r="H27">
        <f>IF(tblCustRFM[[#This Row],[Monetary]] &gt;= L31, 3, IF(tblCustRFM[[#This Row],[Monetary]] &gt;= M31, 2, 1))</f>
        <v>3</v>
      </c>
      <c r="I27">
        <f>tblCustRFM[[#This Row],[RecencyTier]] + tblCustRFM[[#This Row],[FrequencyTier]] + tblCustRFM[[#This Row],[MonetaryTier]]</f>
        <v>7</v>
      </c>
    </row>
    <row r="28" spans="1:9" x14ac:dyDescent="0.45">
      <c r="A28" s="16">
        <v>1043</v>
      </c>
      <c r="B28" s="10">
        <v>45626.409941010803</v>
      </c>
      <c r="C28">
        <v>1</v>
      </c>
      <c r="D28">
        <v>9273.1</v>
      </c>
      <c r="E28" s="24">
        <f>INT(RFM_Pivot!$A$1 - tblCustRFM[[#This Row],[LastPurchaseDate]])</f>
        <v>30</v>
      </c>
      <c r="F28">
        <f>IF(tblCustRFM[[#This Row],[Recency]] &lt;= $L$4, 3, IF(tblCustRFM[[#This Row],[Recency]] &lt;= M30, 2, 1))</f>
        <v>3</v>
      </c>
      <c r="G28">
        <f>IF(tblCustRFM[[#This Row],[Frequency]] &gt;= L31, 3, IF(tblCustRFM[[#This Row],[Frequency]] &gt;= M31, 2, 1))</f>
        <v>3</v>
      </c>
      <c r="H28">
        <f>IF(tblCustRFM[[#This Row],[Monetary]] &gt;= L32, 3, IF(tblCustRFM[[#This Row],[Monetary]] &gt;= M32, 2, 1))</f>
        <v>3</v>
      </c>
      <c r="I28">
        <f>tblCustRFM[[#This Row],[RecencyTier]] + tblCustRFM[[#This Row],[FrequencyTier]] + tblCustRFM[[#This Row],[MonetaryTier]]</f>
        <v>9</v>
      </c>
    </row>
    <row r="29" spans="1:9" x14ac:dyDescent="0.45">
      <c r="A29" s="16">
        <v>1044</v>
      </c>
      <c r="B29" s="10">
        <v>45247.502050192903</v>
      </c>
      <c r="C29">
        <v>1</v>
      </c>
      <c r="D29">
        <v>1900.46</v>
      </c>
      <c r="E29" s="24">
        <f>INT(RFM_Pivot!$A$1 - tblCustRFM[[#This Row],[LastPurchaseDate]])</f>
        <v>409</v>
      </c>
      <c r="F29">
        <f>IF(tblCustRFM[[#This Row],[Recency]] &lt;= $L$4, 3, IF(tblCustRFM[[#This Row],[Recency]] &lt;= M31, 2, 1))</f>
        <v>1</v>
      </c>
      <c r="G29">
        <f>IF(tblCustRFM[[#This Row],[Frequency]] &gt;= L32, 3, IF(tblCustRFM[[#This Row],[Frequency]] &gt;= M32, 2, 1))</f>
        <v>3</v>
      </c>
      <c r="H29">
        <f>IF(tblCustRFM[[#This Row],[Monetary]] &gt;= L33, 3, IF(tblCustRFM[[#This Row],[Monetary]] &gt;= M33, 2, 1))</f>
        <v>3</v>
      </c>
      <c r="I29">
        <f>tblCustRFM[[#This Row],[RecencyTier]] + tblCustRFM[[#This Row],[FrequencyTier]] + tblCustRFM[[#This Row],[MonetaryTier]]</f>
        <v>7</v>
      </c>
    </row>
    <row r="30" spans="1:9" x14ac:dyDescent="0.45">
      <c r="A30" s="16">
        <v>1045</v>
      </c>
      <c r="B30" s="10">
        <v>45512.664566473766</v>
      </c>
      <c r="C30">
        <v>1</v>
      </c>
      <c r="D30">
        <v>9254.9699999999993</v>
      </c>
      <c r="E30" s="24">
        <f>INT(RFM_Pivot!$A$1 - tblCustRFM[[#This Row],[LastPurchaseDate]])</f>
        <v>144</v>
      </c>
      <c r="F30">
        <f>IF(tblCustRFM[[#This Row],[Recency]] &lt;= $L$4, 3, IF(tblCustRFM[[#This Row],[Recency]] &lt;= M32, 2, 1))</f>
        <v>1</v>
      </c>
      <c r="G30">
        <f>IF(tblCustRFM[[#This Row],[Frequency]] &gt;= L33, 3, IF(tblCustRFM[[#This Row],[Frequency]] &gt;= M33, 2, 1))</f>
        <v>3</v>
      </c>
      <c r="H30">
        <f>IF(tblCustRFM[[#This Row],[Monetary]] &gt;= L34, 3, IF(tblCustRFM[[#This Row],[Monetary]] &gt;= M34, 2, 1))</f>
        <v>3</v>
      </c>
      <c r="I30">
        <f>tblCustRFM[[#This Row],[RecencyTier]] + tblCustRFM[[#This Row],[FrequencyTier]] + tblCustRFM[[#This Row],[MonetaryTier]]</f>
        <v>7</v>
      </c>
    </row>
    <row r="31" spans="1:9" x14ac:dyDescent="0.45">
      <c r="A31" s="16">
        <v>1048</v>
      </c>
      <c r="B31" s="10">
        <v>45376.72497249228</v>
      </c>
      <c r="C31">
        <v>1</v>
      </c>
      <c r="D31">
        <v>2599.5700000000002</v>
      </c>
      <c r="E31" s="24">
        <f>INT(RFM_Pivot!$A$1 - tblCustRFM[[#This Row],[LastPurchaseDate]])</f>
        <v>280</v>
      </c>
      <c r="F31">
        <f>IF(tblCustRFM[[#This Row],[Recency]] &lt;= $L$4, 3, IF(tblCustRFM[[#This Row],[Recency]] &lt;= M33, 2, 1))</f>
        <v>1</v>
      </c>
      <c r="G31">
        <f>IF(tblCustRFM[[#This Row],[Frequency]] &gt;= L34, 3, IF(tblCustRFM[[#This Row],[Frequency]] &gt;= M34, 2, 1))</f>
        <v>3</v>
      </c>
      <c r="H31">
        <f>IF(tblCustRFM[[#This Row],[Monetary]] &gt;= L35, 3, IF(tblCustRFM[[#This Row],[Monetary]] &gt;= M35, 2, 1))</f>
        <v>3</v>
      </c>
      <c r="I31">
        <f>tblCustRFM[[#This Row],[RecencyTier]] + tblCustRFM[[#This Row],[FrequencyTier]] + tblCustRFM[[#This Row],[MonetaryTier]]</f>
        <v>7</v>
      </c>
    </row>
    <row r="32" spans="1:9" x14ac:dyDescent="0.45">
      <c r="A32" s="16">
        <v>1049</v>
      </c>
      <c r="B32" s="10">
        <v>45168.873187307101</v>
      </c>
      <c r="C32">
        <v>1</v>
      </c>
      <c r="D32">
        <v>7026.6</v>
      </c>
      <c r="E32" s="24">
        <f>INT(RFM_Pivot!$A$1 - tblCustRFM[[#This Row],[LastPurchaseDate]])</f>
        <v>488</v>
      </c>
      <c r="F32">
        <f>IF(tblCustRFM[[#This Row],[Recency]] &lt;= $L$4, 3, IF(tblCustRFM[[#This Row],[Recency]] &lt;= M34, 2, 1))</f>
        <v>1</v>
      </c>
      <c r="G32">
        <f>IF(tblCustRFM[[#This Row],[Frequency]] &gt;= L35, 3, IF(tblCustRFM[[#This Row],[Frequency]] &gt;= M35, 2, 1))</f>
        <v>3</v>
      </c>
      <c r="H32">
        <f>IF(tblCustRFM[[#This Row],[Monetary]] &gt;= L36, 3, IF(tblCustRFM[[#This Row],[Monetary]] &gt;= M36, 2, 1))</f>
        <v>3</v>
      </c>
      <c r="I32">
        <f>tblCustRFM[[#This Row],[RecencyTier]] + tblCustRFM[[#This Row],[FrequencyTier]] + tblCustRFM[[#This Row],[MonetaryTier]]</f>
        <v>7</v>
      </c>
    </row>
    <row r="33" spans="1:9" x14ac:dyDescent="0.45">
      <c r="A33" s="16">
        <v>1051</v>
      </c>
      <c r="B33" s="10">
        <v>45614.728772878087</v>
      </c>
      <c r="C33">
        <v>1</v>
      </c>
      <c r="D33">
        <v>395.3</v>
      </c>
      <c r="E33" s="24">
        <f>INT(RFM_Pivot!$A$1 - tblCustRFM[[#This Row],[LastPurchaseDate]])</f>
        <v>42</v>
      </c>
      <c r="F33">
        <f>IF(tblCustRFM[[#This Row],[Recency]] &lt;= $L$4, 3, IF(tblCustRFM[[#This Row],[Recency]] &lt;= M35, 2, 1))</f>
        <v>3</v>
      </c>
      <c r="G33">
        <f>IF(tblCustRFM[[#This Row],[Frequency]] &gt;= L36, 3, IF(tblCustRFM[[#This Row],[Frequency]] &gt;= M36, 2, 1))</f>
        <v>3</v>
      </c>
      <c r="H33">
        <f>IF(tblCustRFM[[#This Row],[Monetary]] &gt;= L37, 3, IF(tblCustRFM[[#This Row],[Monetary]] &gt;= M37, 2, 1))</f>
        <v>3</v>
      </c>
      <c r="I33">
        <f>tblCustRFM[[#This Row],[RecencyTier]] + tblCustRFM[[#This Row],[FrequencyTier]] + tblCustRFM[[#This Row],[MonetaryTier]]</f>
        <v>9</v>
      </c>
    </row>
    <row r="34" spans="1:9" x14ac:dyDescent="0.45">
      <c r="A34" s="16">
        <v>1052</v>
      </c>
      <c r="B34" s="10">
        <v>45215.378837885801</v>
      </c>
      <c r="C34">
        <v>1</v>
      </c>
      <c r="D34">
        <v>10028.07</v>
      </c>
      <c r="E34" s="24">
        <f>INT(RFM_Pivot!$A$1 - tblCustRFM[[#This Row],[LastPurchaseDate]])</f>
        <v>441</v>
      </c>
      <c r="F34">
        <f>IF(tblCustRFM[[#This Row],[Recency]] &lt;= $L$4, 3, IF(tblCustRFM[[#This Row],[Recency]] &lt;= M36, 2, 1))</f>
        <v>1</v>
      </c>
      <c r="G34">
        <f>IF(tblCustRFM[[#This Row],[Frequency]] &gt;= L37, 3, IF(tblCustRFM[[#This Row],[Frequency]] &gt;= M37, 2, 1))</f>
        <v>3</v>
      </c>
      <c r="H34">
        <f>IF(tblCustRFM[[#This Row],[Monetary]] &gt;= L38, 3, IF(tblCustRFM[[#This Row],[Monetary]] &gt;= M38, 2, 1))</f>
        <v>3</v>
      </c>
      <c r="I34">
        <f>tblCustRFM[[#This Row],[RecencyTier]] + tblCustRFM[[#This Row],[FrequencyTier]] + tblCustRFM[[#This Row],[MonetaryTier]]</f>
        <v>7</v>
      </c>
    </row>
    <row r="35" spans="1:9" x14ac:dyDescent="0.45">
      <c r="A35" s="16">
        <v>1053</v>
      </c>
      <c r="B35" s="10">
        <v>45194.644764467594</v>
      </c>
      <c r="C35">
        <v>1</v>
      </c>
      <c r="D35">
        <v>850</v>
      </c>
      <c r="E35" s="24">
        <f>INT(RFM_Pivot!$A$1 - tblCustRFM[[#This Row],[LastPurchaseDate]])</f>
        <v>462</v>
      </c>
      <c r="F35">
        <f>IF(tblCustRFM[[#This Row],[Recency]] &lt;= $L$4, 3, IF(tblCustRFM[[#This Row],[Recency]] &lt;= M37, 2, 1))</f>
        <v>1</v>
      </c>
      <c r="G35">
        <f>IF(tblCustRFM[[#This Row],[Frequency]] &gt;= L38, 3, IF(tblCustRFM[[#This Row],[Frequency]] &gt;= M38, 2, 1))</f>
        <v>3</v>
      </c>
      <c r="H35">
        <f>IF(tblCustRFM[[#This Row],[Monetary]] &gt;= L39, 3, IF(tblCustRFM[[#This Row],[Monetary]] &gt;= M39, 2, 1))</f>
        <v>3</v>
      </c>
      <c r="I35">
        <f>tblCustRFM[[#This Row],[RecencyTier]] + tblCustRFM[[#This Row],[FrequencyTier]] + tblCustRFM[[#This Row],[MonetaryTier]]</f>
        <v>7</v>
      </c>
    </row>
    <row r="36" spans="1:9" x14ac:dyDescent="0.45">
      <c r="A36" s="16">
        <v>1054</v>
      </c>
      <c r="B36" s="10">
        <v>45000.372337229936</v>
      </c>
      <c r="C36">
        <v>1</v>
      </c>
      <c r="D36">
        <v>17454.849999999999</v>
      </c>
      <c r="E36" s="24">
        <f>INT(RFM_Pivot!$A$1 - tblCustRFM[[#This Row],[LastPurchaseDate]])</f>
        <v>656</v>
      </c>
      <c r="F36">
        <f>IF(tblCustRFM[[#This Row],[Recency]] &lt;= $L$4, 3, IF(tblCustRFM[[#This Row],[Recency]] &lt;= M38, 2, 1))</f>
        <v>1</v>
      </c>
      <c r="G36">
        <f>IF(tblCustRFM[[#This Row],[Frequency]] &gt;= L39, 3, IF(tblCustRFM[[#This Row],[Frequency]] &gt;= M39, 2, 1))</f>
        <v>3</v>
      </c>
      <c r="H36">
        <f>IF(tblCustRFM[[#This Row],[Monetary]] &gt;= L40, 3, IF(tblCustRFM[[#This Row],[Monetary]] &gt;= M40, 2, 1))</f>
        <v>3</v>
      </c>
      <c r="I36">
        <f>tblCustRFM[[#This Row],[RecencyTier]] + tblCustRFM[[#This Row],[FrequencyTier]] + tblCustRFM[[#This Row],[MonetaryTier]]</f>
        <v>7</v>
      </c>
    </row>
    <row r="37" spans="1:9" x14ac:dyDescent="0.45">
      <c r="A37" s="16">
        <v>1055</v>
      </c>
      <c r="B37" s="10">
        <v>45464.041704166666</v>
      </c>
      <c r="C37">
        <v>2</v>
      </c>
      <c r="D37">
        <v>5470.47</v>
      </c>
      <c r="E37" s="24">
        <f>INT(RFM_Pivot!$A$1 - tblCustRFM[[#This Row],[LastPurchaseDate]])</f>
        <v>192</v>
      </c>
      <c r="F37">
        <f>IF(tblCustRFM[[#This Row],[Recency]] &lt;= $L$4, 3, IF(tblCustRFM[[#This Row],[Recency]] &lt;= M39, 2, 1))</f>
        <v>1</v>
      </c>
      <c r="G37">
        <f>IF(tblCustRFM[[#This Row],[Frequency]] &gt;= L40, 3, IF(tblCustRFM[[#This Row],[Frequency]] &gt;= M40, 2, 1))</f>
        <v>3</v>
      </c>
      <c r="H37">
        <f>IF(tblCustRFM[[#This Row],[Monetary]] &gt;= L41, 3, IF(tblCustRFM[[#This Row],[Monetary]] &gt;= M41, 2, 1))</f>
        <v>3</v>
      </c>
      <c r="I37">
        <f>tblCustRFM[[#This Row],[RecencyTier]] + tblCustRFM[[#This Row],[FrequencyTier]] + tblCustRFM[[#This Row],[MonetaryTier]]</f>
        <v>7</v>
      </c>
    </row>
    <row r="38" spans="1:9" x14ac:dyDescent="0.45">
      <c r="A38" s="16">
        <v>1056</v>
      </c>
      <c r="B38" s="10">
        <v>45649.991299112655</v>
      </c>
      <c r="C38">
        <v>2</v>
      </c>
      <c r="D38">
        <v>24060.19</v>
      </c>
      <c r="E38" s="24">
        <f>INT(RFM_Pivot!$A$1 - tblCustRFM[[#This Row],[LastPurchaseDate]])</f>
        <v>7</v>
      </c>
      <c r="F38">
        <f>IF(tblCustRFM[[#This Row],[Recency]] &lt;= $L$4, 3, IF(tblCustRFM[[#This Row],[Recency]] &lt;= M40, 2, 1))</f>
        <v>3</v>
      </c>
      <c r="G38">
        <f>IF(tblCustRFM[[#This Row],[Frequency]] &gt;= L41, 3, IF(tblCustRFM[[#This Row],[Frequency]] &gt;= M41, 2, 1))</f>
        <v>3</v>
      </c>
      <c r="H38">
        <f>IF(tblCustRFM[[#This Row],[Monetary]] &gt;= L42, 3, IF(tblCustRFM[[#This Row],[Monetary]] &gt;= M42, 2, 1))</f>
        <v>3</v>
      </c>
      <c r="I38">
        <f>tblCustRFM[[#This Row],[RecencyTier]] + tblCustRFM[[#This Row],[FrequencyTier]] + tblCustRFM[[#This Row],[MonetaryTier]]</f>
        <v>9</v>
      </c>
    </row>
    <row r="39" spans="1:9" x14ac:dyDescent="0.45">
      <c r="A39" s="16">
        <v>1058</v>
      </c>
      <c r="B39" s="10">
        <v>45419.288228819445</v>
      </c>
      <c r="C39">
        <v>1</v>
      </c>
      <c r="D39">
        <v>20443.2</v>
      </c>
      <c r="E39" s="24">
        <f>INT(RFM_Pivot!$A$1 - tblCustRFM[[#This Row],[LastPurchaseDate]])</f>
        <v>237</v>
      </c>
      <c r="F39">
        <f>IF(tblCustRFM[[#This Row],[Recency]] &lt;= $L$4, 3, IF(tblCustRFM[[#This Row],[Recency]] &lt;= M41, 2, 1))</f>
        <v>1</v>
      </c>
      <c r="G39">
        <f>IF(tblCustRFM[[#This Row],[Frequency]] &gt;= L42, 3, IF(tblCustRFM[[#This Row],[Frequency]] &gt;= M42, 2, 1))</f>
        <v>3</v>
      </c>
      <c r="H39">
        <f>IF(tblCustRFM[[#This Row],[Monetary]] &gt;= L43, 3, IF(tblCustRFM[[#This Row],[Monetary]] &gt;= M43, 2, 1))</f>
        <v>3</v>
      </c>
      <c r="I39">
        <f>tblCustRFM[[#This Row],[RecencyTier]] + tblCustRFM[[#This Row],[FrequencyTier]] + tblCustRFM[[#This Row],[MonetaryTier]]</f>
        <v>7</v>
      </c>
    </row>
    <row r="40" spans="1:9" x14ac:dyDescent="0.45">
      <c r="A40" s="16">
        <v>1060</v>
      </c>
      <c r="B40" s="10">
        <v>45311.3104310571</v>
      </c>
      <c r="C40">
        <v>3</v>
      </c>
      <c r="D40">
        <v>49103.22</v>
      </c>
      <c r="E40" s="24">
        <f>INT(RFM_Pivot!$A$1 - tblCustRFM[[#This Row],[LastPurchaseDate]])</f>
        <v>345</v>
      </c>
      <c r="F40">
        <f>IF(tblCustRFM[[#This Row],[Recency]] &lt;= $L$4, 3, IF(tblCustRFM[[#This Row],[Recency]] &lt;= M42, 2, 1))</f>
        <v>1</v>
      </c>
      <c r="G40">
        <f>IF(tblCustRFM[[#This Row],[Frequency]] &gt;= L43, 3, IF(tblCustRFM[[#This Row],[Frequency]] &gt;= M43, 2, 1))</f>
        <v>3</v>
      </c>
      <c r="H40">
        <f>IF(tblCustRFM[[#This Row],[Monetary]] &gt;= L44, 3, IF(tblCustRFM[[#This Row],[Monetary]] &gt;= M44, 2, 1))</f>
        <v>3</v>
      </c>
      <c r="I40">
        <f>tblCustRFM[[#This Row],[RecencyTier]] + tblCustRFM[[#This Row],[FrequencyTier]] + tblCustRFM[[#This Row],[MonetaryTier]]</f>
        <v>7</v>
      </c>
    </row>
    <row r="41" spans="1:9" x14ac:dyDescent="0.45">
      <c r="A41" s="16">
        <v>1062</v>
      </c>
      <c r="B41" s="10">
        <v>45180.116311612655</v>
      </c>
      <c r="C41">
        <v>1</v>
      </c>
      <c r="D41">
        <v>6704.6</v>
      </c>
      <c r="E41" s="24">
        <f>INT(RFM_Pivot!$A$1 - tblCustRFM[[#This Row],[LastPurchaseDate]])</f>
        <v>476</v>
      </c>
      <c r="F41">
        <f>IF(tblCustRFM[[#This Row],[Recency]] &lt;= $L$4, 3, IF(tblCustRFM[[#This Row],[Recency]] &lt;= M43, 2, 1))</f>
        <v>1</v>
      </c>
      <c r="G41">
        <f>IF(tblCustRFM[[#This Row],[Frequency]] &gt;= L44, 3, IF(tblCustRFM[[#This Row],[Frequency]] &gt;= M44, 2, 1))</f>
        <v>3</v>
      </c>
      <c r="H41">
        <f>IF(tblCustRFM[[#This Row],[Monetary]] &gt;= L45, 3, IF(tblCustRFM[[#This Row],[Monetary]] &gt;= M45, 2, 1))</f>
        <v>3</v>
      </c>
      <c r="I41">
        <f>tblCustRFM[[#This Row],[RecencyTier]] + tblCustRFM[[#This Row],[FrequencyTier]] + tblCustRFM[[#This Row],[MonetaryTier]]</f>
        <v>7</v>
      </c>
    </row>
    <row r="42" spans="1:9" x14ac:dyDescent="0.45">
      <c r="A42" s="16">
        <v>1064</v>
      </c>
      <c r="B42" s="10">
        <v>45433.889688966046</v>
      </c>
      <c r="C42">
        <v>2</v>
      </c>
      <c r="D42">
        <v>3323.4</v>
      </c>
      <c r="E42" s="24">
        <f>INT(RFM_Pivot!$A$1 - tblCustRFM[[#This Row],[LastPurchaseDate]])</f>
        <v>223</v>
      </c>
      <c r="F42">
        <f>IF(tblCustRFM[[#This Row],[Recency]] &lt;= $L$4, 3, IF(tblCustRFM[[#This Row],[Recency]] &lt;= M44, 2, 1))</f>
        <v>1</v>
      </c>
      <c r="G42">
        <f>IF(tblCustRFM[[#This Row],[Frequency]] &gt;= L45, 3, IF(tblCustRFM[[#This Row],[Frequency]] &gt;= M45, 2, 1))</f>
        <v>3</v>
      </c>
      <c r="H42">
        <f>IF(tblCustRFM[[#This Row],[Monetary]] &gt;= L46, 3, IF(tblCustRFM[[#This Row],[Monetary]] &gt;= M46, 2, 1))</f>
        <v>3</v>
      </c>
      <c r="I42">
        <f>tblCustRFM[[#This Row],[RecencyTier]] + tblCustRFM[[#This Row],[FrequencyTier]] + tblCustRFM[[#This Row],[MonetaryTier]]</f>
        <v>7</v>
      </c>
    </row>
    <row r="43" spans="1:9" x14ac:dyDescent="0.45">
      <c r="A43" s="16">
        <v>1065</v>
      </c>
      <c r="B43" s="10">
        <v>45579.393239313271</v>
      </c>
      <c r="C43">
        <v>1</v>
      </c>
      <c r="D43">
        <v>3285.68</v>
      </c>
      <c r="E43" s="24">
        <f>INT(RFM_Pivot!$A$1 - tblCustRFM[[#This Row],[LastPurchaseDate]])</f>
        <v>77</v>
      </c>
      <c r="F43">
        <f>IF(tblCustRFM[[#This Row],[Recency]] &lt;= $L$4, 3, IF(tblCustRFM[[#This Row],[Recency]] &lt;= M45, 2, 1))</f>
        <v>3</v>
      </c>
      <c r="G43">
        <f>IF(tblCustRFM[[#This Row],[Frequency]] &gt;= L46, 3, IF(tblCustRFM[[#This Row],[Frequency]] &gt;= M46, 2, 1))</f>
        <v>3</v>
      </c>
      <c r="H43">
        <f>IF(tblCustRFM[[#This Row],[Monetary]] &gt;= L47, 3, IF(tblCustRFM[[#This Row],[Monetary]] &gt;= M47, 2, 1))</f>
        <v>3</v>
      </c>
      <c r="I43">
        <f>tblCustRFM[[#This Row],[RecencyTier]] + tblCustRFM[[#This Row],[FrequencyTier]] + tblCustRFM[[#This Row],[MonetaryTier]]</f>
        <v>9</v>
      </c>
    </row>
    <row r="44" spans="1:9" x14ac:dyDescent="0.45">
      <c r="A44" s="16">
        <v>1066</v>
      </c>
      <c r="B44" s="10">
        <v>45526.389939004628</v>
      </c>
      <c r="C44">
        <v>3</v>
      </c>
      <c r="D44">
        <v>21732.09</v>
      </c>
      <c r="E44" s="24">
        <f>INT(RFM_Pivot!$A$1 - tblCustRFM[[#This Row],[LastPurchaseDate]])</f>
        <v>130</v>
      </c>
      <c r="F44">
        <f>IF(tblCustRFM[[#This Row],[Recency]] &lt;= $L$4, 3, IF(tblCustRFM[[#This Row],[Recency]] &lt;= M46, 2, 1))</f>
        <v>1</v>
      </c>
      <c r="G44">
        <f>IF(tblCustRFM[[#This Row],[Frequency]] &gt;= L47, 3, IF(tblCustRFM[[#This Row],[Frequency]] &gt;= M47, 2, 1))</f>
        <v>3</v>
      </c>
      <c r="H44">
        <f>IF(tblCustRFM[[#This Row],[Monetary]] &gt;= L48, 3, IF(tblCustRFM[[#This Row],[Monetary]] &gt;= M48, 2, 1))</f>
        <v>3</v>
      </c>
      <c r="I44">
        <f>tblCustRFM[[#This Row],[RecencyTier]] + tblCustRFM[[#This Row],[FrequencyTier]] + tblCustRFM[[#This Row],[MonetaryTier]]</f>
        <v>7</v>
      </c>
    </row>
    <row r="45" spans="1:9" x14ac:dyDescent="0.45">
      <c r="A45" s="16">
        <v>1067</v>
      </c>
      <c r="B45" s="10">
        <v>45325.254825501543</v>
      </c>
      <c r="C45">
        <v>2</v>
      </c>
      <c r="D45">
        <v>11402.51</v>
      </c>
      <c r="E45" s="24">
        <f>INT(RFM_Pivot!$A$1 - tblCustRFM[[#This Row],[LastPurchaseDate]])</f>
        <v>331</v>
      </c>
      <c r="F45">
        <f>IF(tblCustRFM[[#This Row],[Recency]] &lt;= $L$4, 3, IF(tblCustRFM[[#This Row],[Recency]] &lt;= M47, 2, 1))</f>
        <v>1</v>
      </c>
      <c r="G45">
        <f>IF(tblCustRFM[[#This Row],[Frequency]] &gt;= L48, 3, IF(tblCustRFM[[#This Row],[Frequency]] &gt;= M48, 2, 1))</f>
        <v>3</v>
      </c>
      <c r="H45">
        <f>IF(tblCustRFM[[#This Row],[Monetary]] &gt;= L49, 3, IF(tblCustRFM[[#This Row],[Monetary]] &gt;= M49, 2, 1))</f>
        <v>3</v>
      </c>
      <c r="I45">
        <f>tblCustRFM[[#This Row],[RecencyTier]] + tblCustRFM[[#This Row],[FrequencyTier]] + tblCustRFM[[#This Row],[MonetaryTier]]</f>
        <v>7</v>
      </c>
    </row>
    <row r="46" spans="1:9" x14ac:dyDescent="0.45">
      <c r="A46" s="16">
        <v>1068</v>
      </c>
      <c r="B46" s="10">
        <v>45611.443444328703</v>
      </c>
      <c r="C46">
        <v>1</v>
      </c>
      <c r="D46">
        <v>16280.04</v>
      </c>
      <c r="E46" s="24">
        <f>INT(RFM_Pivot!$A$1 - tblCustRFM[[#This Row],[LastPurchaseDate]])</f>
        <v>45</v>
      </c>
      <c r="F46">
        <f>IF(tblCustRFM[[#This Row],[Recency]] &lt;= $L$4, 3, IF(tblCustRFM[[#This Row],[Recency]] &lt;= M48, 2, 1))</f>
        <v>3</v>
      </c>
      <c r="G46">
        <f>IF(tblCustRFM[[#This Row],[Frequency]] &gt;= L49, 3, IF(tblCustRFM[[#This Row],[Frequency]] &gt;= M49, 2, 1))</f>
        <v>3</v>
      </c>
      <c r="H46">
        <f>IF(tblCustRFM[[#This Row],[Monetary]] &gt;= L50, 3, IF(tblCustRFM[[#This Row],[Monetary]] &gt;= M50, 2, 1))</f>
        <v>3</v>
      </c>
      <c r="I46">
        <f>tblCustRFM[[#This Row],[RecencyTier]] + tblCustRFM[[#This Row],[FrequencyTier]] + tblCustRFM[[#This Row],[MonetaryTier]]</f>
        <v>9</v>
      </c>
    </row>
    <row r="47" spans="1:9" x14ac:dyDescent="0.45">
      <c r="A47" s="16">
        <v>1069</v>
      </c>
      <c r="B47" s="10">
        <v>45333.942694251542</v>
      </c>
      <c r="C47">
        <v>1</v>
      </c>
      <c r="D47">
        <v>1471.01</v>
      </c>
      <c r="E47" s="24">
        <f>INT(RFM_Pivot!$A$1 - tblCustRFM[[#This Row],[LastPurchaseDate]])</f>
        <v>323</v>
      </c>
      <c r="F47">
        <f>IF(tblCustRFM[[#This Row],[Recency]] &lt;= $L$4, 3, IF(tblCustRFM[[#This Row],[Recency]] &lt;= M49, 2, 1))</f>
        <v>1</v>
      </c>
      <c r="G47">
        <f>IF(tblCustRFM[[#This Row],[Frequency]] &gt;= L50, 3, IF(tblCustRFM[[#This Row],[Frequency]] &gt;= M50, 2, 1))</f>
        <v>3</v>
      </c>
      <c r="H47">
        <f>IF(tblCustRFM[[#This Row],[Monetary]] &gt;= L51, 3, IF(tblCustRFM[[#This Row],[Monetary]] &gt;= M51, 2, 1))</f>
        <v>3</v>
      </c>
      <c r="I47">
        <f>tblCustRFM[[#This Row],[RecencyTier]] + tblCustRFM[[#This Row],[FrequencyTier]] + tblCustRFM[[#This Row],[MonetaryTier]]</f>
        <v>7</v>
      </c>
    </row>
    <row r="48" spans="1:9" x14ac:dyDescent="0.45">
      <c r="A48" s="16">
        <v>1071</v>
      </c>
      <c r="B48" s="10">
        <v>45595.892889274692</v>
      </c>
      <c r="C48">
        <v>3</v>
      </c>
      <c r="D48">
        <v>19013.41</v>
      </c>
      <c r="E48" s="24">
        <f>INT(RFM_Pivot!$A$1 - tblCustRFM[[#This Row],[LastPurchaseDate]])</f>
        <v>61</v>
      </c>
      <c r="F48">
        <f>IF(tblCustRFM[[#This Row],[Recency]] &lt;= $L$4, 3, IF(tblCustRFM[[#This Row],[Recency]] &lt;= M50, 2, 1))</f>
        <v>3</v>
      </c>
      <c r="G48">
        <f>IF(tblCustRFM[[#This Row],[Frequency]] &gt;= L51, 3, IF(tblCustRFM[[#This Row],[Frequency]] &gt;= M51, 2, 1))</f>
        <v>3</v>
      </c>
      <c r="H48">
        <f>IF(tblCustRFM[[#This Row],[Monetary]] &gt;= L52, 3, IF(tblCustRFM[[#This Row],[Monetary]] &gt;= M52, 2, 1))</f>
        <v>3</v>
      </c>
      <c r="I48">
        <f>tblCustRFM[[#This Row],[RecencyTier]] + tblCustRFM[[#This Row],[FrequencyTier]] + tblCustRFM[[#This Row],[MonetaryTier]]</f>
        <v>9</v>
      </c>
    </row>
    <row r="49" spans="1:9" x14ac:dyDescent="0.45">
      <c r="A49" s="16">
        <v>1072</v>
      </c>
      <c r="B49" s="10">
        <v>45056.368936882718</v>
      </c>
      <c r="C49">
        <v>1</v>
      </c>
      <c r="D49">
        <v>6896.24</v>
      </c>
      <c r="E49" s="24">
        <f>INT(RFM_Pivot!$A$1 - tblCustRFM[[#This Row],[LastPurchaseDate]])</f>
        <v>600</v>
      </c>
      <c r="F49">
        <f>IF(tblCustRFM[[#This Row],[Recency]] &lt;= $L$4, 3, IF(tblCustRFM[[#This Row],[Recency]] &lt;= M51, 2, 1))</f>
        <v>1</v>
      </c>
      <c r="G49">
        <f>IF(tblCustRFM[[#This Row],[Frequency]] &gt;= L52, 3, IF(tblCustRFM[[#This Row],[Frequency]] &gt;= M52, 2, 1))</f>
        <v>3</v>
      </c>
      <c r="H49">
        <f>IF(tblCustRFM[[#This Row],[Monetary]] &gt;= L53, 3, IF(tblCustRFM[[#This Row],[Monetary]] &gt;= M53, 2, 1))</f>
        <v>3</v>
      </c>
      <c r="I49">
        <f>tblCustRFM[[#This Row],[RecencyTier]] + tblCustRFM[[#This Row],[FrequencyTier]] + tblCustRFM[[#This Row],[MonetaryTier]]</f>
        <v>7</v>
      </c>
    </row>
    <row r="50" spans="1:9" x14ac:dyDescent="0.45">
      <c r="A50" s="16">
        <v>1073</v>
      </c>
      <c r="B50" s="10">
        <v>45577.787078703703</v>
      </c>
      <c r="C50">
        <v>1</v>
      </c>
      <c r="D50">
        <v>1228.68</v>
      </c>
      <c r="E50" s="24">
        <f>INT(RFM_Pivot!$A$1 - tblCustRFM[[#This Row],[LastPurchaseDate]])</f>
        <v>79</v>
      </c>
      <c r="F50">
        <f>IF(tblCustRFM[[#This Row],[Recency]] &lt;= $L$4, 3, IF(tblCustRFM[[#This Row],[Recency]] &lt;= M52, 2, 1))</f>
        <v>3</v>
      </c>
      <c r="G50">
        <f>IF(tblCustRFM[[#This Row],[Frequency]] &gt;= L53, 3, IF(tblCustRFM[[#This Row],[Frequency]] &gt;= M53, 2, 1))</f>
        <v>3</v>
      </c>
      <c r="H50">
        <f>IF(tblCustRFM[[#This Row],[Monetary]] &gt;= L54, 3, IF(tblCustRFM[[#This Row],[Monetary]] &gt;= M54, 2, 1))</f>
        <v>3</v>
      </c>
      <c r="I50">
        <f>tblCustRFM[[#This Row],[RecencyTier]] + tblCustRFM[[#This Row],[FrequencyTier]] + tblCustRFM[[#This Row],[MonetaryTier]]</f>
        <v>9</v>
      </c>
    </row>
    <row r="51" spans="1:9" x14ac:dyDescent="0.45">
      <c r="A51" s="16">
        <v>1074</v>
      </c>
      <c r="B51" s="10">
        <v>45391.253425347226</v>
      </c>
      <c r="C51">
        <v>2</v>
      </c>
      <c r="D51">
        <v>29527.99</v>
      </c>
      <c r="E51" s="24">
        <f>INT(RFM_Pivot!$A$1 - tblCustRFM[[#This Row],[LastPurchaseDate]])</f>
        <v>265</v>
      </c>
      <c r="F51">
        <f>IF(tblCustRFM[[#This Row],[Recency]] &lt;= $L$4, 3, IF(tblCustRFM[[#This Row],[Recency]] &lt;= M53, 2, 1))</f>
        <v>1</v>
      </c>
      <c r="G51">
        <f>IF(tblCustRFM[[#This Row],[Frequency]] &gt;= L54, 3, IF(tblCustRFM[[#This Row],[Frequency]] &gt;= M54, 2, 1))</f>
        <v>3</v>
      </c>
      <c r="H51">
        <f>IF(tblCustRFM[[#This Row],[Monetary]] &gt;= L55, 3, IF(tblCustRFM[[#This Row],[Monetary]] &gt;= M55, 2, 1))</f>
        <v>3</v>
      </c>
      <c r="I51">
        <f>tblCustRFM[[#This Row],[RecencyTier]] + tblCustRFM[[#This Row],[FrequencyTier]] + tblCustRFM[[#This Row],[MonetaryTier]]</f>
        <v>7</v>
      </c>
    </row>
    <row r="52" spans="1:9" x14ac:dyDescent="0.45">
      <c r="A52" s="16">
        <v>1075</v>
      </c>
      <c r="B52" s="10">
        <v>45406.073907407408</v>
      </c>
      <c r="C52">
        <v>2</v>
      </c>
      <c r="D52">
        <v>31166.880000000001</v>
      </c>
      <c r="E52" s="24">
        <f>INT(RFM_Pivot!$A$1 - tblCustRFM[[#This Row],[LastPurchaseDate]])</f>
        <v>250</v>
      </c>
      <c r="F52">
        <f>IF(tblCustRFM[[#This Row],[Recency]] &lt;= $L$4, 3, IF(tblCustRFM[[#This Row],[Recency]] &lt;= M54, 2, 1))</f>
        <v>1</v>
      </c>
      <c r="G52">
        <f>IF(tblCustRFM[[#This Row],[Frequency]] &gt;= L55, 3, IF(tblCustRFM[[#This Row],[Frequency]] &gt;= M55, 2, 1))</f>
        <v>3</v>
      </c>
      <c r="H52">
        <f>IF(tblCustRFM[[#This Row],[Monetary]] &gt;= L56, 3, IF(tblCustRFM[[#This Row],[Monetary]] &gt;= M56, 2, 1))</f>
        <v>3</v>
      </c>
      <c r="I52">
        <f>tblCustRFM[[#This Row],[RecencyTier]] + tblCustRFM[[#This Row],[FrequencyTier]] + tblCustRFM[[#This Row],[MonetaryTier]]</f>
        <v>7</v>
      </c>
    </row>
    <row r="53" spans="1:9" x14ac:dyDescent="0.45">
      <c r="A53" s="16">
        <v>1076</v>
      </c>
      <c r="B53" s="10">
        <v>45608.596159606481</v>
      </c>
      <c r="C53">
        <v>2</v>
      </c>
      <c r="D53">
        <v>11239.98</v>
      </c>
      <c r="E53" s="24">
        <f>INT(RFM_Pivot!$A$1 - tblCustRFM[[#This Row],[LastPurchaseDate]])</f>
        <v>48</v>
      </c>
      <c r="F53">
        <f>IF(tblCustRFM[[#This Row],[Recency]] &lt;= $L$4, 3, IF(tblCustRFM[[#This Row],[Recency]] &lt;= M55, 2, 1))</f>
        <v>3</v>
      </c>
      <c r="G53">
        <f>IF(tblCustRFM[[#This Row],[Frequency]] &gt;= L56, 3, IF(tblCustRFM[[#This Row],[Frequency]] &gt;= M56, 2, 1))</f>
        <v>3</v>
      </c>
      <c r="H53">
        <f>IF(tblCustRFM[[#This Row],[Monetary]] &gt;= L57, 3, IF(tblCustRFM[[#This Row],[Monetary]] &gt;= M57, 2, 1))</f>
        <v>3</v>
      </c>
      <c r="I53">
        <f>tblCustRFM[[#This Row],[RecencyTier]] + tblCustRFM[[#This Row],[FrequencyTier]] + tblCustRFM[[#This Row],[MonetaryTier]]</f>
        <v>9</v>
      </c>
    </row>
    <row r="54" spans="1:9" x14ac:dyDescent="0.45">
      <c r="A54" s="16">
        <v>1077</v>
      </c>
      <c r="B54" s="10">
        <v>44988.691169135804</v>
      </c>
      <c r="C54">
        <v>1</v>
      </c>
      <c r="D54">
        <v>18345.400000000001</v>
      </c>
      <c r="E54" s="24">
        <f>INT(RFM_Pivot!$A$1 - tblCustRFM[[#This Row],[LastPurchaseDate]])</f>
        <v>668</v>
      </c>
      <c r="F54">
        <f>IF(tblCustRFM[[#This Row],[Recency]] &lt;= $L$4, 3, IF(tblCustRFM[[#This Row],[Recency]] &lt;= M56, 2, 1))</f>
        <v>1</v>
      </c>
      <c r="G54">
        <f>IF(tblCustRFM[[#This Row],[Frequency]] &gt;= L57, 3, IF(tblCustRFM[[#This Row],[Frequency]] &gt;= M57, 2, 1))</f>
        <v>3</v>
      </c>
      <c r="H54">
        <f>IF(tblCustRFM[[#This Row],[Monetary]] &gt;= L58, 3, IF(tblCustRFM[[#This Row],[Monetary]] &gt;= M58, 2, 1))</f>
        <v>3</v>
      </c>
      <c r="I54">
        <f>tblCustRFM[[#This Row],[RecencyTier]] + tblCustRFM[[#This Row],[FrequencyTier]] + tblCustRFM[[#This Row],[MonetaryTier]]</f>
        <v>7</v>
      </c>
    </row>
    <row r="55" spans="1:9" x14ac:dyDescent="0.45">
      <c r="A55" s="16">
        <v>1078</v>
      </c>
      <c r="B55" s="10">
        <v>45401.40144012346</v>
      </c>
      <c r="C55">
        <v>2</v>
      </c>
      <c r="D55">
        <v>8990.26</v>
      </c>
      <c r="E55" s="24">
        <f>INT(RFM_Pivot!$A$1 - tblCustRFM[[#This Row],[LastPurchaseDate]])</f>
        <v>255</v>
      </c>
      <c r="F55">
        <f>IF(tblCustRFM[[#This Row],[Recency]] &lt;= $L$4, 3, IF(tblCustRFM[[#This Row],[Recency]] &lt;= M57, 2, 1))</f>
        <v>1</v>
      </c>
      <c r="G55">
        <f>IF(tblCustRFM[[#This Row],[Frequency]] &gt;= L58, 3, IF(tblCustRFM[[#This Row],[Frequency]] &gt;= M58, 2, 1))</f>
        <v>3</v>
      </c>
      <c r="H55">
        <f>IF(tblCustRFM[[#This Row],[Monetary]] &gt;= L59, 3, IF(tblCustRFM[[#This Row],[Monetary]] &gt;= M59, 2, 1))</f>
        <v>3</v>
      </c>
      <c r="I55">
        <f>tblCustRFM[[#This Row],[RecencyTier]] + tblCustRFM[[#This Row],[FrequencyTier]] + tblCustRFM[[#This Row],[MonetaryTier]]</f>
        <v>7</v>
      </c>
    </row>
    <row r="56" spans="1:9" x14ac:dyDescent="0.45">
      <c r="A56" s="16">
        <v>1080</v>
      </c>
      <c r="B56" s="10">
        <v>45562.96659664352</v>
      </c>
      <c r="C56">
        <v>2</v>
      </c>
      <c r="D56">
        <v>32442.22</v>
      </c>
      <c r="E56" s="24">
        <f>INT(RFM_Pivot!$A$1 - tblCustRFM[[#This Row],[LastPurchaseDate]])</f>
        <v>94</v>
      </c>
      <c r="F56">
        <f>IF(tblCustRFM[[#This Row],[Recency]] &lt;= $L$4, 3, IF(tblCustRFM[[#This Row],[Recency]] &lt;= M58, 2, 1))</f>
        <v>3</v>
      </c>
      <c r="G56">
        <f>IF(tblCustRFM[[#This Row],[Frequency]] &gt;= L59, 3, IF(tblCustRFM[[#This Row],[Frequency]] &gt;= M59, 2, 1))</f>
        <v>3</v>
      </c>
      <c r="H56">
        <f>IF(tblCustRFM[[#This Row],[Monetary]] &gt;= L60, 3, IF(tblCustRFM[[#This Row],[Monetary]] &gt;= M60, 2, 1))</f>
        <v>3</v>
      </c>
      <c r="I56">
        <f>tblCustRFM[[#This Row],[RecencyTier]] + tblCustRFM[[#This Row],[FrequencyTier]] + tblCustRFM[[#This Row],[MonetaryTier]]</f>
        <v>9</v>
      </c>
    </row>
    <row r="57" spans="1:9" x14ac:dyDescent="0.45">
      <c r="A57" s="16">
        <v>1081</v>
      </c>
      <c r="B57" s="10">
        <v>45605.675867592596</v>
      </c>
      <c r="C57">
        <v>2</v>
      </c>
      <c r="D57">
        <v>33542.93</v>
      </c>
      <c r="E57" s="24">
        <f>INT(RFM_Pivot!$A$1 - tblCustRFM[[#This Row],[LastPurchaseDate]])</f>
        <v>51</v>
      </c>
      <c r="F57">
        <f>IF(tblCustRFM[[#This Row],[Recency]] &lt;= $L$4, 3, IF(tblCustRFM[[#This Row],[Recency]] &lt;= M59, 2, 1))</f>
        <v>3</v>
      </c>
      <c r="G57">
        <f>IF(tblCustRFM[[#This Row],[Frequency]] &gt;= L60, 3, IF(tblCustRFM[[#This Row],[Frequency]] &gt;= M60, 2, 1))</f>
        <v>3</v>
      </c>
      <c r="H57">
        <f>IF(tblCustRFM[[#This Row],[Monetary]] &gt;= L61, 3, IF(tblCustRFM[[#This Row],[Monetary]] &gt;= M61, 2, 1))</f>
        <v>3</v>
      </c>
      <c r="I57">
        <f>tblCustRFM[[#This Row],[RecencyTier]] + tblCustRFM[[#This Row],[FrequencyTier]] + tblCustRFM[[#This Row],[MonetaryTier]]</f>
        <v>9</v>
      </c>
    </row>
    <row r="58" spans="1:9" x14ac:dyDescent="0.45">
      <c r="A58" s="16">
        <v>1082</v>
      </c>
      <c r="B58" s="10">
        <v>45174.202720293208</v>
      </c>
      <c r="C58">
        <v>1</v>
      </c>
      <c r="D58">
        <v>8890.56</v>
      </c>
      <c r="E58" s="24">
        <f>INT(RFM_Pivot!$A$1 - tblCustRFM[[#This Row],[LastPurchaseDate]])</f>
        <v>482</v>
      </c>
      <c r="F58">
        <f>IF(tblCustRFM[[#This Row],[Recency]] &lt;= $L$4, 3, IF(tblCustRFM[[#This Row],[Recency]] &lt;= M60, 2, 1))</f>
        <v>1</v>
      </c>
      <c r="G58">
        <f>IF(tblCustRFM[[#This Row],[Frequency]] &gt;= L61, 3, IF(tblCustRFM[[#This Row],[Frequency]] &gt;= M61, 2, 1))</f>
        <v>3</v>
      </c>
      <c r="H58">
        <f>IF(tblCustRFM[[#This Row],[Monetary]] &gt;= L62, 3, IF(tblCustRFM[[#This Row],[Monetary]] &gt;= M62, 2, 1))</f>
        <v>3</v>
      </c>
      <c r="I58">
        <f>tblCustRFM[[#This Row],[RecencyTier]] + tblCustRFM[[#This Row],[FrequencyTier]] + tblCustRFM[[#This Row],[MonetaryTier]]</f>
        <v>7</v>
      </c>
    </row>
    <row r="59" spans="1:9" x14ac:dyDescent="0.45">
      <c r="A59" s="16">
        <v>1086</v>
      </c>
      <c r="B59" s="10">
        <v>45183.401640162039</v>
      </c>
      <c r="C59">
        <v>1</v>
      </c>
      <c r="D59">
        <v>3684.05</v>
      </c>
      <c r="E59" s="24">
        <f>INT(RFM_Pivot!$A$1 - tblCustRFM[[#This Row],[LastPurchaseDate]])</f>
        <v>473</v>
      </c>
      <c r="F59">
        <f>IF(tblCustRFM[[#This Row],[Recency]] &lt;= $L$4, 3, IF(tblCustRFM[[#This Row],[Recency]] &lt;= M61, 2, 1))</f>
        <v>1</v>
      </c>
      <c r="G59">
        <f>IF(tblCustRFM[[#This Row],[Frequency]] &gt;= L62, 3, IF(tblCustRFM[[#This Row],[Frequency]] &gt;= M62, 2, 1))</f>
        <v>3</v>
      </c>
      <c r="H59">
        <f>IF(tblCustRFM[[#This Row],[Monetary]] &gt;= L63, 3, IF(tblCustRFM[[#This Row],[Monetary]] &gt;= M63, 2, 1))</f>
        <v>3</v>
      </c>
      <c r="I59">
        <f>tblCustRFM[[#This Row],[RecencyTier]] + tblCustRFM[[#This Row],[FrequencyTier]] + tblCustRFM[[#This Row],[MonetaryTier]]</f>
        <v>7</v>
      </c>
    </row>
    <row r="60" spans="1:9" x14ac:dyDescent="0.45">
      <c r="A60" s="16">
        <v>1087</v>
      </c>
      <c r="B60" s="10">
        <v>45362.561556172841</v>
      </c>
      <c r="C60">
        <v>1</v>
      </c>
      <c r="D60">
        <v>3747.12</v>
      </c>
      <c r="E60" s="24">
        <f>INT(RFM_Pivot!$A$1 - tblCustRFM[[#This Row],[LastPurchaseDate]])</f>
        <v>294</v>
      </c>
      <c r="F60">
        <f>IF(tblCustRFM[[#This Row],[Recency]] &lt;= $L$4, 3, IF(tblCustRFM[[#This Row],[Recency]] &lt;= M62, 2, 1))</f>
        <v>1</v>
      </c>
      <c r="G60">
        <f>IF(tblCustRFM[[#This Row],[Frequency]] &gt;= L63, 3, IF(tblCustRFM[[#This Row],[Frequency]] &gt;= M63, 2, 1))</f>
        <v>3</v>
      </c>
      <c r="H60">
        <f>IF(tblCustRFM[[#This Row],[Monetary]] &gt;= L64, 3, IF(tblCustRFM[[#This Row],[Monetary]] &gt;= M64, 2, 1))</f>
        <v>3</v>
      </c>
      <c r="I60">
        <f>tblCustRFM[[#This Row],[RecencyTier]] + tblCustRFM[[#This Row],[FrequencyTier]] + tblCustRFM[[#This Row],[MonetaryTier]]</f>
        <v>7</v>
      </c>
    </row>
    <row r="61" spans="1:9" x14ac:dyDescent="0.45">
      <c r="A61" s="16">
        <v>1089</v>
      </c>
      <c r="B61" s="10">
        <v>45245.238823881176</v>
      </c>
      <c r="C61">
        <v>2</v>
      </c>
      <c r="D61">
        <v>18446.88</v>
      </c>
      <c r="E61" s="24">
        <f>INT(RFM_Pivot!$A$1 - tblCustRFM[[#This Row],[LastPurchaseDate]])</f>
        <v>411</v>
      </c>
      <c r="F61">
        <f>IF(tblCustRFM[[#This Row],[Recency]] &lt;= $L$4, 3, IF(tblCustRFM[[#This Row],[Recency]] &lt;= M63, 2, 1))</f>
        <v>1</v>
      </c>
      <c r="G61">
        <f>IF(tblCustRFM[[#This Row],[Frequency]] &gt;= L64, 3, IF(tblCustRFM[[#This Row],[Frequency]] &gt;= M64, 2, 1))</f>
        <v>3</v>
      </c>
      <c r="H61">
        <f>IF(tblCustRFM[[#This Row],[Monetary]] &gt;= L65, 3, IF(tblCustRFM[[#This Row],[Monetary]] &gt;= M65, 2, 1))</f>
        <v>3</v>
      </c>
      <c r="I61">
        <f>tblCustRFM[[#This Row],[RecencyTier]] + tblCustRFM[[#This Row],[FrequencyTier]] + tblCustRFM[[#This Row],[MonetaryTier]]</f>
        <v>7</v>
      </c>
    </row>
    <row r="62" spans="1:9" x14ac:dyDescent="0.45">
      <c r="A62" s="16">
        <v>1090</v>
      </c>
      <c r="B62" s="10">
        <v>45228.009100925927</v>
      </c>
      <c r="C62">
        <v>1</v>
      </c>
      <c r="D62">
        <v>786.04</v>
      </c>
      <c r="E62" s="24">
        <f>INT(RFM_Pivot!$A$1 - tblCustRFM[[#This Row],[LastPurchaseDate]])</f>
        <v>428</v>
      </c>
      <c r="F62">
        <f>IF(tblCustRFM[[#This Row],[Recency]] &lt;= $L$4, 3, IF(tblCustRFM[[#This Row],[Recency]] &lt;= M64, 2, 1))</f>
        <v>1</v>
      </c>
      <c r="G62">
        <f>IF(tblCustRFM[[#This Row],[Frequency]] &gt;= L65, 3, IF(tblCustRFM[[#This Row],[Frequency]] &gt;= M65, 2, 1))</f>
        <v>3</v>
      </c>
      <c r="H62">
        <f>IF(tblCustRFM[[#This Row],[Monetary]] &gt;= L66, 3, IF(tblCustRFM[[#This Row],[Monetary]] &gt;= M66, 2, 1))</f>
        <v>3</v>
      </c>
      <c r="I62">
        <f>tblCustRFM[[#This Row],[RecencyTier]] + tblCustRFM[[#This Row],[FrequencyTier]] + tblCustRFM[[#This Row],[MonetaryTier]]</f>
        <v>7</v>
      </c>
    </row>
    <row r="63" spans="1:9" x14ac:dyDescent="0.45">
      <c r="A63" s="16">
        <v>1091</v>
      </c>
      <c r="B63" s="10">
        <v>45452.141514158953</v>
      </c>
      <c r="C63">
        <v>1</v>
      </c>
      <c r="D63">
        <v>2093.1799999999998</v>
      </c>
      <c r="E63" s="24">
        <f>INT(RFM_Pivot!$A$1 - tblCustRFM[[#This Row],[LastPurchaseDate]])</f>
        <v>204</v>
      </c>
      <c r="F63">
        <f>IF(tblCustRFM[[#This Row],[Recency]] &lt;= $L$4, 3, IF(tblCustRFM[[#This Row],[Recency]] &lt;= M65, 2, 1))</f>
        <v>1</v>
      </c>
      <c r="G63">
        <f>IF(tblCustRFM[[#This Row],[Frequency]] &gt;= L66, 3, IF(tblCustRFM[[#This Row],[Frequency]] &gt;= M66, 2, 1))</f>
        <v>3</v>
      </c>
      <c r="H63">
        <f>IF(tblCustRFM[[#This Row],[Monetary]] &gt;= L67, 3, IF(tblCustRFM[[#This Row],[Monetary]] &gt;= M67, 2, 1))</f>
        <v>3</v>
      </c>
      <c r="I63">
        <f>tblCustRFM[[#This Row],[RecencyTier]] + tblCustRFM[[#This Row],[FrequencyTier]] + tblCustRFM[[#This Row],[MonetaryTier]]</f>
        <v>7</v>
      </c>
    </row>
    <row r="64" spans="1:9" x14ac:dyDescent="0.45">
      <c r="A64" s="16">
        <v>1092</v>
      </c>
      <c r="B64" s="10">
        <v>45614.582758294753</v>
      </c>
      <c r="C64">
        <v>1</v>
      </c>
      <c r="D64">
        <v>359.5</v>
      </c>
      <c r="E64" s="24">
        <f>INT(RFM_Pivot!$A$1 - tblCustRFM[[#This Row],[LastPurchaseDate]])</f>
        <v>42</v>
      </c>
      <c r="F64">
        <f>IF(tblCustRFM[[#This Row],[Recency]] &lt;= $L$4, 3, IF(tblCustRFM[[#This Row],[Recency]] &lt;= M66, 2, 1))</f>
        <v>3</v>
      </c>
      <c r="G64">
        <f>IF(tblCustRFM[[#This Row],[Frequency]] &gt;= L67, 3, IF(tblCustRFM[[#This Row],[Frequency]] &gt;= M67, 2, 1))</f>
        <v>3</v>
      </c>
      <c r="H64">
        <f>IF(tblCustRFM[[#This Row],[Monetary]] &gt;= L68, 3, IF(tblCustRFM[[#This Row],[Monetary]] &gt;= M68, 2, 1))</f>
        <v>3</v>
      </c>
      <c r="I64">
        <f>tblCustRFM[[#This Row],[RecencyTier]] + tblCustRFM[[#This Row],[FrequencyTier]] + tblCustRFM[[#This Row],[MonetaryTier]]</f>
        <v>9</v>
      </c>
    </row>
    <row r="65" spans="1:9" x14ac:dyDescent="0.45">
      <c r="A65" s="16">
        <v>1093</v>
      </c>
      <c r="B65" s="10">
        <v>45481.56345632716</v>
      </c>
      <c r="C65">
        <v>1</v>
      </c>
      <c r="D65">
        <v>17950.95</v>
      </c>
      <c r="E65" s="24">
        <f>INT(RFM_Pivot!$A$1 - tblCustRFM[[#This Row],[LastPurchaseDate]])</f>
        <v>175</v>
      </c>
      <c r="F65">
        <f>IF(tblCustRFM[[#This Row],[Recency]] &lt;= $L$4, 3, IF(tblCustRFM[[#This Row],[Recency]] &lt;= M67, 2, 1))</f>
        <v>1</v>
      </c>
      <c r="G65">
        <f>IF(tblCustRFM[[#This Row],[Frequency]] &gt;= L68, 3, IF(tblCustRFM[[#This Row],[Frequency]] &gt;= M68, 2, 1))</f>
        <v>3</v>
      </c>
      <c r="H65">
        <f>IF(tblCustRFM[[#This Row],[Monetary]] &gt;= L69, 3, IF(tblCustRFM[[#This Row],[Monetary]] &gt;= M69, 2, 1))</f>
        <v>3</v>
      </c>
      <c r="I65">
        <f>tblCustRFM[[#This Row],[RecencyTier]] + tblCustRFM[[#This Row],[FrequencyTier]] + tblCustRFM[[#This Row],[MonetaryTier]]</f>
        <v>7</v>
      </c>
    </row>
    <row r="66" spans="1:9" x14ac:dyDescent="0.45">
      <c r="A66" s="16">
        <v>1094</v>
      </c>
      <c r="B66" s="10">
        <v>44992.560556057098</v>
      </c>
      <c r="C66">
        <v>1</v>
      </c>
      <c r="D66">
        <v>5050.76</v>
      </c>
      <c r="E66" s="24">
        <f>INT(RFM_Pivot!$A$1 - tblCustRFM[[#This Row],[LastPurchaseDate]])</f>
        <v>664</v>
      </c>
      <c r="F66">
        <f>IF(tblCustRFM[[#This Row],[Recency]] &lt;= $L$4, 3, IF(tblCustRFM[[#This Row],[Recency]] &lt;= M68, 2, 1))</f>
        <v>1</v>
      </c>
      <c r="G66">
        <f>IF(tblCustRFM[[#This Row],[Frequency]] &gt;= L69, 3, IF(tblCustRFM[[#This Row],[Frequency]] &gt;= M69, 2, 1))</f>
        <v>3</v>
      </c>
      <c r="H66">
        <f>IF(tblCustRFM[[#This Row],[Monetary]] &gt;= L70, 3, IF(tblCustRFM[[#This Row],[Monetary]] &gt;= M70, 2, 1))</f>
        <v>3</v>
      </c>
      <c r="I66">
        <f>tblCustRFM[[#This Row],[RecencyTier]] + tblCustRFM[[#This Row],[FrequencyTier]] + tblCustRFM[[#This Row],[MonetaryTier]]</f>
        <v>7</v>
      </c>
    </row>
    <row r="67" spans="1:9" x14ac:dyDescent="0.45">
      <c r="A67" s="16">
        <v>1095</v>
      </c>
      <c r="B67" s="10">
        <v>45619.474247415121</v>
      </c>
      <c r="C67">
        <v>1</v>
      </c>
      <c r="D67">
        <v>695.19</v>
      </c>
      <c r="E67" s="24">
        <f>INT(RFM_Pivot!$A$1 - tblCustRFM[[#This Row],[LastPurchaseDate]])</f>
        <v>37</v>
      </c>
      <c r="F67">
        <f>IF(tblCustRFM[[#This Row],[Recency]] &lt;= $L$4, 3, IF(tblCustRFM[[#This Row],[Recency]] &lt;= M69, 2, 1))</f>
        <v>3</v>
      </c>
      <c r="G67">
        <f>IF(tblCustRFM[[#This Row],[Frequency]] &gt;= L70, 3, IF(tblCustRFM[[#This Row],[Frequency]] &gt;= M70, 2, 1))</f>
        <v>3</v>
      </c>
      <c r="H67">
        <f>IF(tblCustRFM[[#This Row],[Monetary]] &gt;= L71, 3, IF(tblCustRFM[[#This Row],[Monetary]] &gt;= M71, 2, 1))</f>
        <v>3</v>
      </c>
      <c r="I67">
        <f>tblCustRFM[[#This Row],[RecencyTier]] + tblCustRFM[[#This Row],[FrequencyTier]] + tblCustRFM[[#This Row],[MonetaryTier]]</f>
        <v>9</v>
      </c>
    </row>
    <row r="68" spans="1:9" x14ac:dyDescent="0.45">
      <c r="A68" s="16">
        <v>1096</v>
      </c>
      <c r="B68" s="10">
        <v>45534.128712885802</v>
      </c>
      <c r="C68">
        <v>1</v>
      </c>
      <c r="D68">
        <v>10067.52</v>
      </c>
      <c r="E68" s="24">
        <f>INT(RFM_Pivot!$A$1 - tblCustRFM[[#This Row],[LastPurchaseDate]])</f>
        <v>122</v>
      </c>
      <c r="F68">
        <f>IF(tblCustRFM[[#This Row],[Recency]] &lt;= $L$4, 3, IF(tblCustRFM[[#This Row],[Recency]] &lt;= M70, 2, 1))</f>
        <v>1</v>
      </c>
      <c r="G68">
        <f>IF(tblCustRFM[[#This Row],[Frequency]] &gt;= L71, 3, IF(tblCustRFM[[#This Row],[Frequency]] &gt;= M71, 2, 1))</f>
        <v>3</v>
      </c>
      <c r="H68">
        <f>IF(tblCustRFM[[#This Row],[Monetary]] &gt;= L72, 3, IF(tblCustRFM[[#This Row],[Monetary]] &gt;= M72, 2, 1))</f>
        <v>3</v>
      </c>
      <c r="I68">
        <f>tblCustRFM[[#This Row],[RecencyTier]] + tblCustRFM[[#This Row],[FrequencyTier]] + tblCustRFM[[#This Row],[MonetaryTier]]</f>
        <v>7</v>
      </c>
    </row>
    <row r="69" spans="1:9" x14ac:dyDescent="0.45">
      <c r="A69" s="16">
        <v>1097</v>
      </c>
      <c r="B69" s="10">
        <v>45091.923492361107</v>
      </c>
      <c r="C69">
        <v>1</v>
      </c>
      <c r="D69">
        <v>4246.07</v>
      </c>
      <c r="E69" s="24">
        <f>INT(RFM_Pivot!$A$1 - tblCustRFM[[#This Row],[LastPurchaseDate]])</f>
        <v>565</v>
      </c>
      <c r="F69">
        <f>IF(tblCustRFM[[#This Row],[Recency]] &lt;= $L$4, 3, IF(tblCustRFM[[#This Row],[Recency]] &lt;= M71, 2, 1))</f>
        <v>1</v>
      </c>
      <c r="G69">
        <f>IF(tblCustRFM[[#This Row],[Frequency]] &gt;= L72, 3, IF(tblCustRFM[[#This Row],[Frequency]] &gt;= M72, 2, 1))</f>
        <v>3</v>
      </c>
      <c r="H69">
        <f>IF(tblCustRFM[[#This Row],[Monetary]] &gt;= L73, 3, IF(tblCustRFM[[#This Row],[Monetary]] &gt;= M73, 2, 1))</f>
        <v>3</v>
      </c>
      <c r="I69">
        <f>tblCustRFM[[#This Row],[RecencyTier]] + tblCustRFM[[#This Row],[FrequencyTier]] + tblCustRFM[[#This Row],[MonetaryTier]]</f>
        <v>7</v>
      </c>
    </row>
    <row r="70" spans="1:9" x14ac:dyDescent="0.45">
      <c r="A70" s="16">
        <v>1098</v>
      </c>
      <c r="B70" s="10">
        <v>45342.849584953707</v>
      </c>
      <c r="C70">
        <v>2</v>
      </c>
      <c r="D70">
        <v>7430.68</v>
      </c>
      <c r="E70" s="24">
        <f>INT(RFM_Pivot!$A$1 - tblCustRFM[[#This Row],[LastPurchaseDate]])</f>
        <v>314</v>
      </c>
      <c r="F70">
        <f>IF(tblCustRFM[[#This Row],[Recency]] &lt;= $L$4, 3, IF(tblCustRFM[[#This Row],[Recency]] &lt;= M72, 2, 1))</f>
        <v>1</v>
      </c>
      <c r="G70">
        <f>IF(tblCustRFM[[#This Row],[Frequency]] &gt;= L73, 3, IF(tblCustRFM[[#This Row],[Frequency]] &gt;= M73, 2, 1))</f>
        <v>3</v>
      </c>
      <c r="H70">
        <f>IF(tblCustRFM[[#This Row],[Monetary]] &gt;= L74, 3, IF(tblCustRFM[[#This Row],[Monetary]] &gt;= M74, 2, 1))</f>
        <v>3</v>
      </c>
      <c r="I70">
        <f>tblCustRFM[[#This Row],[RecencyTier]] + tblCustRFM[[#This Row],[FrequencyTier]] + tblCustRFM[[#This Row],[MonetaryTier]]</f>
        <v>7</v>
      </c>
    </row>
    <row r="71" spans="1:9" x14ac:dyDescent="0.45">
      <c r="A71" s="16">
        <v>1100</v>
      </c>
      <c r="B71" s="10">
        <v>45624.073707368829</v>
      </c>
      <c r="C71">
        <v>2</v>
      </c>
      <c r="D71">
        <v>17628.97</v>
      </c>
      <c r="E71" s="24">
        <f>INT(RFM_Pivot!$A$1 - tblCustRFM[[#This Row],[LastPurchaseDate]])</f>
        <v>32</v>
      </c>
      <c r="F71">
        <f>IF(tblCustRFM[[#This Row],[Recency]] &lt;= $L$4, 3, IF(tblCustRFM[[#This Row],[Recency]] &lt;= M73, 2, 1))</f>
        <v>3</v>
      </c>
      <c r="G71">
        <f>IF(tblCustRFM[[#This Row],[Frequency]] &gt;= L74, 3, IF(tblCustRFM[[#This Row],[Frequency]] &gt;= M74, 2, 1))</f>
        <v>3</v>
      </c>
      <c r="H71">
        <f>IF(tblCustRFM[[#This Row],[Monetary]] &gt;= L75, 3, IF(tblCustRFM[[#This Row],[Monetary]] &gt;= M75, 2, 1))</f>
        <v>3</v>
      </c>
      <c r="I71">
        <f>tblCustRFM[[#This Row],[RecencyTier]] + tblCustRFM[[#This Row],[FrequencyTier]] + tblCustRFM[[#This Row],[MonetaryTier]]</f>
        <v>9</v>
      </c>
    </row>
    <row r="72" spans="1:9" x14ac:dyDescent="0.45">
      <c r="A72" s="16">
        <v>1104</v>
      </c>
      <c r="B72" s="10">
        <v>45496.675967592593</v>
      </c>
      <c r="C72">
        <v>2</v>
      </c>
      <c r="D72">
        <v>18166.349999999999</v>
      </c>
      <c r="E72" s="24">
        <f>INT(RFM_Pivot!$A$1 - tblCustRFM[[#This Row],[LastPurchaseDate]])</f>
        <v>160</v>
      </c>
      <c r="F72">
        <f>IF(tblCustRFM[[#This Row],[Recency]] &lt;= $L$4, 3, IF(tblCustRFM[[#This Row],[Recency]] &lt;= M74, 2, 1))</f>
        <v>1</v>
      </c>
      <c r="G72">
        <f>IF(tblCustRFM[[#This Row],[Frequency]] &gt;= L75, 3, IF(tblCustRFM[[#This Row],[Frequency]] &gt;= M75, 2, 1))</f>
        <v>3</v>
      </c>
      <c r="H72">
        <f>IF(tblCustRFM[[#This Row],[Monetary]] &gt;= L76, 3, IF(tblCustRFM[[#This Row],[Monetary]] &gt;= M76, 2, 1))</f>
        <v>3</v>
      </c>
      <c r="I72">
        <f>tblCustRFM[[#This Row],[RecencyTier]] + tblCustRFM[[#This Row],[FrequencyTier]] + tblCustRFM[[#This Row],[MonetaryTier]]</f>
        <v>7</v>
      </c>
    </row>
    <row r="73" spans="1:9" x14ac:dyDescent="0.45">
      <c r="A73" s="16">
        <v>1105</v>
      </c>
      <c r="B73" s="10">
        <v>45464.260726080247</v>
      </c>
      <c r="C73">
        <v>4</v>
      </c>
      <c r="D73">
        <v>33551.599999999999</v>
      </c>
      <c r="E73" s="24">
        <f>INT(RFM_Pivot!$A$1 - tblCustRFM[[#This Row],[LastPurchaseDate]])</f>
        <v>192</v>
      </c>
      <c r="F73">
        <f>IF(tblCustRFM[[#This Row],[Recency]] &lt;= $L$4, 3, IF(tblCustRFM[[#This Row],[Recency]] &lt;= M75, 2, 1))</f>
        <v>1</v>
      </c>
      <c r="G73">
        <f>IF(tblCustRFM[[#This Row],[Frequency]] &gt;= L76, 3, IF(tblCustRFM[[#This Row],[Frequency]] &gt;= M76, 2, 1))</f>
        <v>3</v>
      </c>
      <c r="H73">
        <f>IF(tblCustRFM[[#This Row],[Monetary]] &gt;= L77, 3, IF(tblCustRFM[[#This Row],[Monetary]] &gt;= M77, 2, 1))</f>
        <v>3</v>
      </c>
      <c r="I73">
        <f>tblCustRFM[[#This Row],[RecencyTier]] + tblCustRFM[[#This Row],[FrequencyTier]] + tblCustRFM[[#This Row],[MonetaryTier]]</f>
        <v>7</v>
      </c>
    </row>
    <row r="74" spans="1:9" x14ac:dyDescent="0.45">
      <c r="A74" s="16">
        <v>1107</v>
      </c>
      <c r="B74" s="10">
        <v>45625.460846103393</v>
      </c>
      <c r="C74">
        <v>2</v>
      </c>
      <c r="D74">
        <v>2873.67</v>
      </c>
      <c r="E74" s="24">
        <f>INT(RFM_Pivot!$A$1 - tblCustRFM[[#This Row],[LastPurchaseDate]])</f>
        <v>31</v>
      </c>
      <c r="F74">
        <f>IF(tblCustRFM[[#This Row],[Recency]] &lt;= $L$4, 3, IF(tblCustRFM[[#This Row],[Recency]] &lt;= M76, 2, 1))</f>
        <v>3</v>
      </c>
      <c r="G74">
        <f>IF(tblCustRFM[[#This Row],[Frequency]] &gt;= L77, 3, IF(tblCustRFM[[#This Row],[Frequency]] &gt;= M77, 2, 1))</f>
        <v>3</v>
      </c>
      <c r="H74">
        <f>IF(tblCustRFM[[#This Row],[Monetary]] &gt;= L78, 3, IF(tblCustRFM[[#This Row],[Monetary]] &gt;= M78, 2, 1))</f>
        <v>3</v>
      </c>
      <c r="I74">
        <f>tblCustRFM[[#This Row],[RecencyTier]] + tblCustRFM[[#This Row],[FrequencyTier]] + tblCustRFM[[#This Row],[MonetaryTier]]</f>
        <v>9</v>
      </c>
    </row>
    <row r="75" spans="1:9" x14ac:dyDescent="0.45">
      <c r="A75" s="16">
        <v>1108</v>
      </c>
      <c r="B75" s="10">
        <v>45497.99009899691</v>
      </c>
      <c r="C75">
        <v>1</v>
      </c>
      <c r="D75">
        <v>7819.28</v>
      </c>
      <c r="E75" s="24">
        <f>INT(RFM_Pivot!$A$1 - tblCustRFM[[#This Row],[LastPurchaseDate]])</f>
        <v>159</v>
      </c>
      <c r="F75">
        <f>IF(tblCustRFM[[#This Row],[Recency]] &lt;= $L$4, 3, IF(tblCustRFM[[#This Row],[Recency]] &lt;= M77, 2, 1))</f>
        <v>1</v>
      </c>
      <c r="G75">
        <f>IF(tblCustRFM[[#This Row],[Frequency]] &gt;= L78, 3, IF(tblCustRFM[[#This Row],[Frequency]] &gt;= M78, 2, 1))</f>
        <v>3</v>
      </c>
      <c r="H75">
        <f>IF(tblCustRFM[[#This Row],[Monetary]] &gt;= L79, 3, IF(tblCustRFM[[#This Row],[Monetary]] &gt;= M79, 2, 1))</f>
        <v>3</v>
      </c>
      <c r="I75">
        <f>tblCustRFM[[#This Row],[RecencyTier]] + tblCustRFM[[#This Row],[FrequencyTier]] + tblCustRFM[[#This Row],[MonetaryTier]]</f>
        <v>7</v>
      </c>
    </row>
    <row r="76" spans="1:9" x14ac:dyDescent="0.45">
      <c r="A76" s="16">
        <v>1109</v>
      </c>
      <c r="B76" s="10">
        <v>45464.771777160495</v>
      </c>
      <c r="C76">
        <v>1</v>
      </c>
      <c r="D76">
        <v>8536.74</v>
      </c>
      <c r="E76" s="24">
        <f>INT(RFM_Pivot!$A$1 - tblCustRFM[[#This Row],[LastPurchaseDate]])</f>
        <v>192</v>
      </c>
      <c r="F76">
        <f>IF(tblCustRFM[[#This Row],[Recency]] &lt;= $L$4, 3, IF(tblCustRFM[[#This Row],[Recency]] &lt;= M78, 2, 1))</f>
        <v>1</v>
      </c>
      <c r="G76">
        <f>IF(tblCustRFM[[#This Row],[Frequency]] &gt;= L79, 3, IF(tblCustRFM[[#This Row],[Frequency]] &gt;= M79, 2, 1))</f>
        <v>3</v>
      </c>
      <c r="H76">
        <f>IF(tblCustRFM[[#This Row],[Monetary]] &gt;= L80, 3, IF(tblCustRFM[[#This Row],[Monetary]] &gt;= M80, 2, 1))</f>
        <v>3</v>
      </c>
      <c r="I76">
        <f>tblCustRFM[[#This Row],[RecencyTier]] + tblCustRFM[[#This Row],[FrequencyTier]] + tblCustRFM[[#This Row],[MonetaryTier]]</f>
        <v>7</v>
      </c>
    </row>
    <row r="77" spans="1:9" x14ac:dyDescent="0.45">
      <c r="A77" s="16">
        <v>1110</v>
      </c>
      <c r="B77" s="10">
        <v>45620.423342322531</v>
      </c>
      <c r="C77">
        <v>1</v>
      </c>
      <c r="D77">
        <v>4447.54</v>
      </c>
      <c r="E77" s="24">
        <f>INT(RFM_Pivot!$A$1 - tblCustRFM[[#This Row],[LastPurchaseDate]])</f>
        <v>36</v>
      </c>
      <c r="F77">
        <f>IF(tblCustRFM[[#This Row],[Recency]] &lt;= $L$4, 3, IF(tblCustRFM[[#This Row],[Recency]] &lt;= M79, 2, 1))</f>
        <v>3</v>
      </c>
      <c r="G77">
        <f>IF(tblCustRFM[[#This Row],[Frequency]] &gt;= L80, 3, IF(tblCustRFM[[#This Row],[Frequency]] &gt;= M80, 2, 1))</f>
        <v>3</v>
      </c>
      <c r="H77">
        <f>IF(tblCustRFM[[#This Row],[Monetary]] &gt;= L81, 3, IF(tblCustRFM[[#This Row],[Monetary]] &gt;= M81, 2, 1))</f>
        <v>3</v>
      </c>
      <c r="I77">
        <f>tblCustRFM[[#This Row],[RecencyTier]] + tblCustRFM[[#This Row],[FrequencyTier]] + tblCustRFM[[#This Row],[MonetaryTier]]</f>
        <v>9</v>
      </c>
    </row>
    <row r="78" spans="1:9" x14ac:dyDescent="0.45">
      <c r="A78" s="16">
        <v>1112</v>
      </c>
      <c r="B78" s="10">
        <v>45167.851085108028</v>
      </c>
      <c r="C78">
        <v>1</v>
      </c>
      <c r="D78">
        <v>2008.46</v>
      </c>
      <c r="E78" s="24">
        <f>INT(RFM_Pivot!$A$1 - tblCustRFM[[#This Row],[LastPurchaseDate]])</f>
        <v>489</v>
      </c>
      <c r="F78">
        <f>IF(tblCustRFM[[#This Row],[Recency]] &lt;= $L$4, 3, IF(tblCustRFM[[#This Row],[Recency]] &lt;= M80, 2, 1))</f>
        <v>1</v>
      </c>
      <c r="G78">
        <f>IF(tblCustRFM[[#This Row],[Frequency]] &gt;= L81, 3, IF(tblCustRFM[[#This Row],[Frequency]] &gt;= M81, 2, 1))</f>
        <v>3</v>
      </c>
      <c r="H78">
        <f>IF(tblCustRFM[[#This Row],[Monetary]] &gt;= L82, 3, IF(tblCustRFM[[#This Row],[Monetary]] &gt;= M82, 2, 1))</f>
        <v>3</v>
      </c>
      <c r="I78">
        <f>tblCustRFM[[#This Row],[RecencyTier]] + tblCustRFM[[#This Row],[FrequencyTier]] + tblCustRFM[[#This Row],[MonetaryTier]]</f>
        <v>7</v>
      </c>
    </row>
    <row r="79" spans="1:9" x14ac:dyDescent="0.45">
      <c r="A79" s="16">
        <v>1114</v>
      </c>
      <c r="B79" s="10">
        <v>45607.355035493827</v>
      </c>
      <c r="C79">
        <v>1</v>
      </c>
      <c r="D79">
        <v>6147.78</v>
      </c>
      <c r="E79" s="24">
        <f>INT(RFM_Pivot!$A$1 - tblCustRFM[[#This Row],[LastPurchaseDate]])</f>
        <v>49</v>
      </c>
      <c r="F79">
        <f>IF(tblCustRFM[[#This Row],[Recency]] &lt;= $L$4, 3, IF(tblCustRFM[[#This Row],[Recency]] &lt;= M81, 2, 1))</f>
        <v>3</v>
      </c>
      <c r="G79">
        <f>IF(tblCustRFM[[#This Row],[Frequency]] &gt;= L82, 3, IF(tblCustRFM[[#This Row],[Frequency]] &gt;= M82, 2, 1))</f>
        <v>3</v>
      </c>
      <c r="H79">
        <f>IF(tblCustRFM[[#This Row],[Monetary]] &gt;= L83, 3, IF(tblCustRFM[[#This Row],[Monetary]] &gt;= M83, 2, 1))</f>
        <v>3</v>
      </c>
      <c r="I79">
        <f>tblCustRFM[[#This Row],[RecencyTier]] + tblCustRFM[[#This Row],[FrequencyTier]] + tblCustRFM[[#This Row],[MonetaryTier]]</f>
        <v>9</v>
      </c>
    </row>
    <row r="80" spans="1:9" x14ac:dyDescent="0.45">
      <c r="A80" s="16">
        <v>1115</v>
      </c>
      <c r="B80" s="10">
        <v>45127.55105509259</v>
      </c>
      <c r="C80">
        <v>1</v>
      </c>
      <c r="D80">
        <v>4053.18</v>
      </c>
      <c r="E80" s="24">
        <f>INT(RFM_Pivot!$A$1 - tblCustRFM[[#This Row],[LastPurchaseDate]])</f>
        <v>529</v>
      </c>
      <c r="F80">
        <f>IF(tblCustRFM[[#This Row],[Recency]] &lt;= $L$4, 3, IF(tblCustRFM[[#This Row],[Recency]] &lt;= M82, 2, 1))</f>
        <v>1</v>
      </c>
      <c r="G80">
        <f>IF(tblCustRFM[[#This Row],[Frequency]] &gt;= L83, 3, IF(tblCustRFM[[#This Row],[Frequency]] &gt;= M83, 2, 1))</f>
        <v>3</v>
      </c>
      <c r="H80">
        <f>IF(tblCustRFM[[#This Row],[Monetary]] &gt;= L84, 3, IF(tblCustRFM[[#This Row],[Monetary]] &gt;= M84, 2, 1))</f>
        <v>3</v>
      </c>
      <c r="I80">
        <f>tblCustRFM[[#This Row],[RecencyTier]] + tblCustRFM[[#This Row],[FrequencyTier]] + tblCustRFM[[#This Row],[MonetaryTier]]</f>
        <v>7</v>
      </c>
    </row>
    <row r="81" spans="1:9" x14ac:dyDescent="0.45">
      <c r="A81" s="16">
        <v>1116</v>
      </c>
      <c r="B81" s="10">
        <v>45031.181418132714</v>
      </c>
      <c r="C81">
        <v>1</v>
      </c>
      <c r="D81">
        <v>672.57</v>
      </c>
      <c r="E81" s="24">
        <f>INT(RFM_Pivot!$A$1 - tblCustRFM[[#This Row],[LastPurchaseDate]])</f>
        <v>625</v>
      </c>
      <c r="F81">
        <f>IF(tblCustRFM[[#This Row],[Recency]] &lt;= $L$4, 3, IF(tblCustRFM[[#This Row],[Recency]] &lt;= M83, 2, 1))</f>
        <v>1</v>
      </c>
      <c r="G81">
        <f>IF(tblCustRFM[[#This Row],[Frequency]] &gt;= L84, 3, IF(tblCustRFM[[#This Row],[Frequency]] &gt;= M84, 2, 1))</f>
        <v>3</v>
      </c>
      <c r="H81">
        <f>IF(tblCustRFM[[#This Row],[Monetary]] &gt;= L85, 3, IF(tblCustRFM[[#This Row],[Monetary]] &gt;= M85, 2, 1))</f>
        <v>3</v>
      </c>
      <c r="I81">
        <f>tblCustRFM[[#This Row],[RecencyTier]] + tblCustRFM[[#This Row],[FrequencyTier]] + tblCustRFM[[#This Row],[MonetaryTier]]</f>
        <v>7</v>
      </c>
    </row>
    <row r="82" spans="1:9" x14ac:dyDescent="0.45">
      <c r="A82" s="16">
        <v>1117</v>
      </c>
      <c r="B82" s="10">
        <v>45500.691369135806</v>
      </c>
      <c r="C82">
        <v>2</v>
      </c>
      <c r="D82">
        <v>11219.48</v>
      </c>
      <c r="E82" s="24">
        <f>INT(RFM_Pivot!$A$1 - tblCustRFM[[#This Row],[LastPurchaseDate]])</f>
        <v>156</v>
      </c>
      <c r="F82">
        <f>IF(tblCustRFM[[#This Row],[Recency]] &lt;= $L$4, 3, IF(tblCustRFM[[#This Row],[Recency]] &lt;= M84, 2, 1))</f>
        <v>1</v>
      </c>
      <c r="G82">
        <f>IF(tblCustRFM[[#This Row],[Frequency]] &gt;= L85, 3, IF(tblCustRFM[[#This Row],[Frequency]] &gt;= M85, 2, 1))</f>
        <v>3</v>
      </c>
      <c r="H82">
        <f>IF(tblCustRFM[[#This Row],[Monetary]] &gt;= L86, 3, IF(tblCustRFM[[#This Row],[Monetary]] &gt;= M86, 2, 1))</f>
        <v>3</v>
      </c>
      <c r="I82">
        <f>tblCustRFM[[#This Row],[RecencyTier]] + tblCustRFM[[#This Row],[FrequencyTier]] + tblCustRFM[[#This Row],[MonetaryTier]]</f>
        <v>7</v>
      </c>
    </row>
    <row r="83" spans="1:9" x14ac:dyDescent="0.45">
      <c r="A83" s="16">
        <v>1118</v>
      </c>
      <c r="B83" s="10">
        <v>45363.875687577158</v>
      </c>
      <c r="C83">
        <v>1</v>
      </c>
      <c r="D83">
        <v>7166.34</v>
      </c>
      <c r="E83" s="24">
        <f>INT(RFM_Pivot!$A$1 - tblCustRFM[[#This Row],[LastPurchaseDate]])</f>
        <v>293</v>
      </c>
      <c r="F83">
        <f>IF(tblCustRFM[[#This Row],[Recency]] &lt;= $L$4, 3, IF(tblCustRFM[[#This Row],[Recency]] &lt;= M85, 2, 1))</f>
        <v>1</v>
      </c>
      <c r="G83">
        <f>IF(tblCustRFM[[#This Row],[Frequency]] &gt;= L86, 3, IF(tblCustRFM[[#This Row],[Frequency]] &gt;= M86, 2, 1))</f>
        <v>3</v>
      </c>
      <c r="H83">
        <f>IF(tblCustRFM[[#This Row],[Monetary]] &gt;= L87, 3, IF(tblCustRFM[[#This Row],[Monetary]] &gt;= M87, 2, 1))</f>
        <v>3</v>
      </c>
      <c r="I83">
        <f>tblCustRFM[[#This Row],[RecencyTier]] + tblCustRFM[[#This Row],[FrequencyTier]] + tblCustRFM[[#This Row],[MonetaryTier]]</f>
        <v>7</v>
      </c>
    </row>
    <row r="84" spans="1:9" x14ac:dyDescent="0.45">
      <c r="A84" s="16">
        <v>1120</v>
      </c>
      <c r="B84" s="10">
        <v>45588.446144637346</v>
      </c>
      <c r="C84">
        <v>2</v>
      </c>
      <c r="D84">
        <v>18925.740000000002</v>
      </c>
      <c r="E84" s="24">
        <f>INT(RFM_Pivot!$A$1 - tblCustRFM[[#This Row],[LastPurchaseDate]])</f>
        <v>68</v>
      </c>
      <c r="F84">
        <f>IF(tblCustRFM[[#This Row],[Recency]] &lt;= $L$4, 3, IF(tblCustRFM[[#This Row],[Recency]] &lt;= M86, 2, 1))</f>
        <v>3</v>
      </c>
      <c r="G84">
        <f>IF(tblCustRFM[[#This Row],[Frequency]] &gt;= L87, 3, IF(tblCustRFM[[#This Row],[Frequency]] &gt;= M87, 2, 1))</f>
        <v>3</v>
      </c>
      <c r="H84">
        <f>IF(tblCustRFM[[#This Row],[Monetary]] &gt;= L88, 3, IF(tblCustRFM[[#This Row],[Monetary]] &gt;= M88, 2, 1))</f>
        <v>3</v>
      </c>
      <c r="I84">
        <f>tblCustRFM[[#This Row],[RecencyTier]] + tblCustRFM[[#This Row],[FrequencyTier]] + tblCustRFM[[#This Row],[MonetaryTier]]</f>
        <v>9</v>
      </c>
    </row>
    <row r="85" spans="1:9" x14ac:dyDescent="0.45">
      <c r="A85" s="16">
        <v>1122</v>
      </c>
      <c r="B85" s="10">
        <v>45377.601060108027</v>
      </c>
      <c r="C85">
        <v>1</v>
      </c>
      <c r="D85">
        <v>17405.400000000001</v>
      </c>
      <c r="E85" s="24">
        <f>INT(RFM_Pivot!$A$1 - tblCustRFM[[#This Row],[LastPurchaseDate]])</f>
        <v>279</v>
      </c>
      <c r="F85">
        <f>IF(tblCustRFM[[#This Row],[Recency]] &lt;= $L$4, 3, IF(tblCustRFM[[#This Row],[Recency]] &lt;= M87, 2, 1))</f>
        <v>1</v>
      </c>
      <c r="G85">
        <f>IF(tblCustRFM[[#This Row],[Frequency]] &gt;= L88, 3, IF(tblCustRFM[[#This Row],[Frequency]] &gt;= M88, 2, 1))</f>
        <v>3</v>
      </c>
      <c r="H85">
        <f>IF(tblCustRFM[[#This Row],[Monetary]] &gt;= L89, 3, IF(tblCustRFM[[#This Row],[Monetary]] &gt;= M89, 2, 1))</f>
        <v>3</v>
      </c>
      <c r="I85">
        <f>tblCustRFM[[#This Row],[RecencyTier]] + tblCustRFM[[#This Row],[FrequencyTier]] + tblCustRFM[[#This Row],[MonetaryTier]]</f>
        <v>7</v>
      </c>
    </row>
    <row r="86" spans="1:9" x14ac:dyDescent="0.45">
      <c r="A86" s="16">
        <v>1124</v>
      </c>
      <c r="B86" s="10">
        <v>45635.681868171298</v>
      </c>
      <c r="C86">
        <v>2</v>
      </c>
      <c r="D86">
        <v>5356.38</v>
      </c>
      <c r="E86" s="24">
        <f>INT(RFM_Pivot!$A$1 - tblCustRFM[[#This Row],[LastPurchaseDate]])</f>
        <v>21</v>
      </c>
      <c r="F86">
        <f>IF(tblCustRFM[[#This Row],[Recency]] &lt;= $L$4, 3, IF(tblCustRFM[[#This Row],[Recency]] &lt;= M88, 2, 1))</f>
        <v>3</v>
      </c>
      <c r="G86">
        <f>IF(tblCustRFM[[#This Row],[Frequency]] &gt;= L89, 3, IF(tblCustRFM[[#This Row],[Frequency]] &gt;= M89, 2, 1))</f>
        <v>3</v>
      </c>
      <c r="H86">
        <f>IF(tblCustRFM[[#This Row],[Monetary]] &gt;= L90, 3, IF(tblCustRFM[[#This Row],[Monetary]] &gt;= M90, 2, 1))</f>
        <v>3</v>
      </c>
      <c r="I86">
        <f>tblCustRFM[[#This Row],[RecencyTier]] + tblCustRFM[[#This Row],[FrequencyTier]] + tblCustRFM[[#This Row],[MonetaryTier]]</f>
        <v>9</v>
      </c>
    </row>
    <row r="87" spans="1:9" x14ac:dyDescent="0.45">
      <c r="A87" s="16">
        <v>1125</v>
      </c>
      <c r="B87" s="10">
        <v>45044.030703086421</v>
      </c>
      <c r="C87">
        <v>2</v>
      </c>
      <c r="D87">
        <v>5114.26</v>
      </c>
      <c r="E87" s="24">
        <f>INT(RFM_Pivot!$A$1 - tblCustRFM[[#This Row],[LastPurchaseDate]])</f>
        <v>612</v>
      </c>
      <c r="F87">
        <f>IF(tblCustRFM[[#This Row],[Recency]] &lt;= $L$4, 3, IF(tblCustRFM[[#This Row],[Recency]] &lt;= M89, 2, 1))</f>
        <v>1</v>
      </c>
      <c r="G87">
        <f>IF(tblCustRFM[[#This Row],[Frequency]] &gt;= L90, 3, IF(tblCustRFM[[#This Row],[Frequency]] &gt;= M90, 2, 1))</f>
        <v>3</v>
      </c>
      <c r="H87">
        <f>IF(tblCustRFM[[#This Row],[Monetary]] &gt;= L91, 3, IF(tblCustRFM[[#This Row],[Monetary]] &gt;= M91, 2, 1))</f>
        <v>3</v>
      </c>
      <c r="I87">
        <f>tblCustRFM[[#This Row],[RecencyTier]] + tblCustRFM[[#This Row],[FrequencyTier]] + tblCustRFM[[#This Row],[MonetaryTier]]</f>
        <v>7</v>
      </c>
    </row>
    <row r="88" spans="1:9" x14ac:dyDescent="0.45">
      <c r="A88" s="16">
        <v>1126</v>
      </c>
      <c r="B88" s="10">
        <v>45282.472547260804</v>
      </c>
      <c r="C88">
        <v>2</v>
      </c>
      <c r="D88">
        <v>24265.040000000001</v>
      </c>
      <c r="E88" s="24">
        <f>INT(RFM_Pivot!$A$1 - tblCustRFM[[#This Row],[LastPurchaseDate]])</f>
        <v>374</v>
      </c>
      <c r="F88">
        <f>IF(tblCustRFM[[#This Row],[Recency]] &lt;= $L$4, 3, IF(tblCustRFM[[#This Row],[Recency]] &lt;= M90, 2, 1))</f>
        <v>1</v>
      </c>
      <c r="G88">
        <f>IF(tblCustRFM[[#This Row],[Frequency]] &gt;= L91, 3, IF(tblCustRFM[[#This Row],[Frequency]] &gt;= M91, 2, 1))</f>
        <v>3</v>
      </c>
      <c r="H88">
        <f>IF(tblCustRFM[[#This Row],[Monetary]] &gt;= L92, 3, IF(tblCustRFM[[#This Row],[Monetary]] &gt;= M92, 2, 1))</f>
        <v>3</v>
      </c>
      <c r="I88">
        <f>tblCustRFM[[#This Row],[RecencyTier]] + tblCustRFM[[#This Row],[FrequencyTier]] + tblCustRFM[[#This Row],[MonetaryTier]]</f>
        <v>7</v>
      </c>
    </row>
    <row r="89" spans="1:9" x14ac:dyDescent="0.45">
      <c r="A89" s="16">
        <v>1128</v>
      </c>
      <c r="B89" s="10">
        <v>45226.402940277774</v>
      </c>
      <c r="C89">
        <v>1</v>
      </c>
      <c r="D89">
        <v>1520.74</v>
      </c>
      <c r="E89" s="24">
        <f>INT(RFM_Pivot!$A$1 - tblCustRFM[[#This Row],[LastPurchaseDate]])</f>
        <v>430</v>
      </c>
      <c r="F89">
        <f>IF(tblCustRFM[[#This Row],[Recency]] &lt;= $L$4, 3, IF(tblCustRFM[[#This Row],[Recency]] &lt;= M91, 2, 1))</f>
        <v>1</v>
      </c>
      <c r="G89">
        <f>IF(tblCustRFM[[#This Row],[Frequency]] &gt;= L92, 3, IF(tblCustRFM[[#This Row],[Frequency]] &gt;= M92, 2, 1))</f>
        <v>3</v>
      </c>
      <c r="H89">
        <f>IF(tblCustRFM[[#This Row],[Monetary]] &gt;= L93, 3, IF(tblCustRFM[[#This Row],[Monetary]] &gt;= M93, 2, 1))</f>
        <v>3</v>
      </c>
      <c r="I89">
        <f>tblCustRFM[[#This Row],[RecencyTier]] + tblCustRFM[[#This Row],[FrequencyTier]] + tblCustRFM[[#This Row],[MonetaryTier]]</f>
        <v>7</v>
      </c>
    </row>
    <row r="90" spans="1:9" x14ac:dyDescent="0.45">
      <c r="A90" s="16">
        <v>1129</v>
      </c>
      <c r="B90" s="10">
        <v>45249.984298418211</v>
      </c>
      <c r="C90">
        <v>1</v>
      </c>
      <c r="D90">
        <v>19185.759999999998</v>
      </c>
      <c r="E90" s="24">
        <f>INT(RFM_Pivot!$A$1 - tblCustRFM[[#This Row],[LastPurchaseDate]])</f>
        <v>407</v>
      </c>
      <c r="F90">
        <f>IF(tblCustRFM[[#This Row],[Recency]] &lt;= $L$4, 3, IF(tblCustRFM[[#This Row],[Recency]] &lt;= M92, 2, 1))</f>
        <v>1</v>
      </c>
      <c r="G90">
        <f>IF(tblCustRFM[[#This Row],[Frequency]] &gt;= L93, 3, IF(tblCustRFM[[#This Row],[Frequency]] &gt;= M93, 2, 1))</f>
        <v>3</v>
      </c>
      <c r="H90">
        <f>IF(tblCustRFM[[#This Row],[Monetary]] &gt;= L94, 3, IF(tblCustRFM[[#This Row],[Monetary]] &gt;= M94, 2, 1))</f>
        <v>3</v>
      </c>
      <c r="I90">
        <f>tblCustRFM[[#This Row],[RecencyTier]] + tblCustRFM[[#This Row],[FrequencyTier]] + tblCustRFM[[#This Row],[MonetaryTier]]</f>
        <v>7</v>
      </c>
    </row>
    <row r="91" spans="1:9" x14ac:dyDescent="0.45">
      <c r="A91" s="16">
        <v>1130</v>
      </c>
      <c r="B91" s="10">
        <v>45014.535753587959</v>
      </c>
      <c r="C91">
        <v>1</v>
      </c>
      <c r="D91">
        <v>240.24</v>
      </c>
      <c r="E91" s="24">
        <f>INT(RFM_Pivot!$A$1 - tblCustRFM[[#This Row],[LastPurchaseDate]])</f>
        <v>642</v>
      </c>
      <c r="F91">
        <f>IF(tblCustRFM[[#This Row],[Recency]] &lt;= $L$4, 3, IF(tblCustRFM[[#This Row],[Recency]] &lt;= M93, 2, 1))</f>
        <v>1</v>
      </c>
      <c r="G91">
        <f>IF(tblCustRFM[[#This Row],[Frequency]] &gt;= L94, 3, IF(tblCustRFM[[#This Row],[Frequency]] &gt;= M94, 2, 1))</f>
        <v>3</v>
      </c>
      <c r="H91">
        <f>IF(tblCustRFM[[#This Row],[Monetary]] &gt;= L95, 3, IF(tblCustRFM[[#This Row],[Monetary]] &gt;= M95, 2, 1))</f>
        <v>3</v>
      </c>
      <c r="I91">
        <f>tblCustRFM[[#This Row],[RecencyTier]] + tblCustRFM[[#This Row],[FrequencyTier]] + tblCustRFM[[#This Row],[MonetaryTier]]</f>
        <v>7</v>
      </c>
    </row>
    <row r="92" spans="1:9" x14ac:dyDescent="0.45">
      <c r="A92" s="16">
        <v>1132</v>
      </c>
      <c r="B92" s="10">
        <v>45443.599659953703</v>
      </c>
      <c r="C92">
        <v>1</v>
      </c>
      <c r="D92">
        <v>16185.24</v>
      </c>
      <c r="E92" s="24">
        <f>INT(RFM_Pivot!$A$1 - tblCustRFM[[#This Row],[LastPurchaseDate]])</f>
        <v>213</v>
      </c>
      <c r="F92">
        <f>IF(tblCustRFM[[#This Row],[Recency]] &lt;= $L$4, 3, IF(tblCustRFM[[#This Row],[Recency]] &lt;= M94, 2, 1))</f>
        <v>1</v>
      </c>
      <c r="G92">
        <f>IF(tblCustRFM[[#This Row],[Frequency]] &gt;= L95, 3, IF(tblCustRFM[[#This Row],[Frequency]] &gt;= M95, 2, 1))</f>
        <v>3</v>
      </c>
      <c r="H92">
        <f>IF(tblCustRFM[[#This Row],[Monetary]] &gt;= L96, 3, IF(tblCustRFM[[#This Row],[Monetary]] &gt;= M96, 2, 1))</f>
        <v>3</v>
      </c>
      <c r="I92">
        <f>tblCustRFM[[#This Row],[RecencyTier]] + tblCustRFM[[#This Row],[FrequencyTier]] + tblCustRFM[[#This Row],[MonetaryTier]]</f>
        <v>7</v>
      </c>
    </row>
    <row r="93" spans="1:9" x14ac:dyDescent="0.45">
      <c r="A93" s="16">
        <v>1133</v>
      </c>
      <c r="B93" s="10">
        <v>44966.715971604935</v>
      </c>
      <c r="C93">
        <v>1</v>
      </c>
      <c r="D93">
        <v>4835.55</v>
      </c>
      <c r="E93" s="24">
        <f>INT(RFM_Pivot!$A$1 - tblCustRFM[[#This Row],[LastPurchaseDate]])</f>
        <v>690</v>
      </c>
      <c r="F93">
        <f>IF(tblCustRFM[[#This Row],[Recency]] &lt;= $L$4, 3, IF(tblCustRFM[[#This Row],[Recency]] &lt;= M95, 2, 1))</f>
        <v>1</v>
      </c>
      <c r="G93">
        <f>IF(tblCustRFM[[#This Row],[Frequency]] &gt;= L96, 3, IF(tblCustRFM[[#This Row],[Frequency]] &gt;= M96, 2, 1))</f>
        <v>3</v>
      </c>
      <c r="H93">
        <f>IF(tblCustRFM[[#This Row],[Monetary]] &gt;= L97, 3, IF(tblCustRFM[[#This Row],[Monetary]] &gt;= M97, 2, 1))</f>
        <v>3</v>
      </c>
      <c r="I93">
        <f>tblCustRFM[[#This Row],[RecencyTier]] + tblCustRFM[[#This Row],[FrequencyTier]] + tblCustRFM[[#This Row],[MonetaryTier]]</f>
        <v>7</v>
      </c>
    </row>
    <row r="94" spans="1:9" x14ac:dyDescent="0.45">
      <c r="A94" s="16">
        <v>1136</v>
      </c>
      <c r="B94" s="10">
        <v>45182.963596334877</v>
      </c>
      <c r="C94">
        <v>1</v>
      </c>
      <c r="D94">
        <v>14419.35</v>
      </c>
      <c r="E94" s="24">
        <f>INT(RFM_Pivot!$A$1 - tblCustRFM[[#This Row],[LastPurchaseDate]])</f>
        <v>474</v>
      </c>
      <c r="F94">
        <f>IF(tblCustRFM[[#This Row],[Recency]] &lt;= $L$4, 3, IF(tblCustRFM[[#This Row],[Recency]] &lt;= M96, 2, 1))</f>
        <v>1</v>
      </c>
      <c r="G94">
        <f>IF(tblCustRFM[[#This Row],[Frequency]] &gt;= L97, 3, IF(tblCustRFM[[#This Row],[Frequency]] &gt;= M97, 2, 1))</f>
        <v>3</v>
      </c>
      <c r="H94">
        <f>IF(tblCustRFM[[#This Row],[Monetary]] &gt;= L98, 3, IF(tblCustRFM[[#This Row],[Monetary]] &gt;= M98, 2, 1))</f>
        <v>3</v>
      </c>
      <c r="I94">
        <f>tblCustRFM[[#This Row],[RecencyTier]] + tblCustRFM[[#This Row],[FrequencyTier]] + tblCustRFM[[#This Row],[MonetaryTier]]</f>
        <v>7</v>
      </c>
    </row>
    <row r="95" spans="1:9" x14ac:dyDescent="0.45">
      <c r="A95" s="16">
        <v>1137</v>
      </c>
      <c r="B95" s="10">
        <v>44975.914891512344</v>
      </c>
      <c r="C95">
        <v>1</v>
      </c>
      <c r="D95">
        <v>8155.82</v>
      </c>
      <c r="E95" s="24">
        <f>INT(RFM_Pivot!$A$1 - tblCustRFM[[#This Row],[LastPurchaseDate]])</f>
        <v>681</v>
      </c>
      <c r="F95">
        <f>IF(tblCustRFM[[#This Row],[Recency]] &lt;= $L$4, 3, IF(tblCustRFM[[#This Row],[Recency]] &lt;= M97, 2, 1))</f>
        <v>1</v>
      </c>
      <c r="G95">
        <f>IF(tblCustRFM[[#This Row],[Frequency]] &gt;= L98, 3, IF(tblCustRFM[[#This Row],[Frequency]] &gt;= M98, 2, 1))</f>
        <v>3</v>
      </c>
      <c r="H95">
        <f>IF(tblCustRFM[[#This Row],[Monetary]] &gt;= L99, 3, IF(tblCustRFM[[#This Row],[Monetary]] &gt;= M99, 2, 1))</f>
        <v>3</v>
      </c>
      <c r="I95">
        <f>tblCustRFM[[#This Row],[RecencyTier]] + tblCustRFM[[#This Row],[FrequencyTier]] + tblCustRFM[[#This Row],[MonetaryTier]]</f>
        <v>7</v>
      </c>
    </row>
    <row r="96" spans="1:9" x14ac:dyDescent="0.45">
      <c r="A96" s="16">
        <v>1138</v>
      </c>
      <c r="B96" s="10">
        <v>45337.228022800926</v>
      </c>
      <c r="C96">
        <v>2</v>
      </c>
      <c r="D96">
        <v>18359.91</v>
      </c>
      <c r="E96" s="24">
        <f>INT(RFM_Pivot!$A$1 - tblCustRFM[[#This Row],[LastPurchaseDate]])</f>
        <v>319</v>
      </c>
      <c r="F96">
        <f>IF(tblCustRFM[[#This Row],[Recency]] &lt;= $L$4, 3, IF(tblCustRFM[[#This Row],[Recency]] &lt;= M98, 2, 1))</f>
        <v>1</v>
      </c>
      <c r="G96">
        <f>IF(tblCustRFM[[#This Row],[Frequency]] &gt;= L99, 3, IF(tblCustRFM[[#This Row],[Frequency]] &gt;= M99, 2, 1))</f>
        <v>3</v>
      </c>
      <c r="H96">
        <f>IF(tblCustRFM[[#This Row],[Monetary]] &gt;= L100, 3, IF(tblCustRFM[[#This Row],[Monetary]] &gt;= M100, 2, 1))</f>
        <v>3</v>
      </c>
      <c r="I96">
        <f>tblCustRFM[[#This Row],[RecencyTier]] + tblCustRFM[[#This Row],[FrequencyTier]] + tblCustRFM[[#This Row],[MonetaryTier]]</f>
        <v>7</v>
      </c>
    </row>
    <row r="97" spans="1:9" x14ac:dyDescent="0.45">
      <c r="A97" s="16">
        <v>1139</v>
      </c>
      <c r="B97" s="10">
        <v>45168.070107021602</v>
      </c>
      <c r="C97">
        <v>1</v>
      </c>
      <c r="D97">
        <v>5873.98</v>
      </c>
      <c r="E97" s="24">
        <f>INT(RFM_Pivot!$A$1 - tblCustRFM[[#This Row],[LastPurchaseDate]])</f>
        <v>488</v>
      </c>
      <c r="F97">
        <f>IF(tblCustRFM[[#This Row],[Recency]] &lt;= $L$4, 3, IF(tblCustRFM[[#This Row],[Recency]] &lt;= M99, 2, 1))</f>
        <v>1</v>
      </c>
      <c r="G97">
        <f>IF(tblCustRFM[[#This Row],[Frequency]] &gt;= L100, 3, IF(tblCustRFM[[#This Row],[Frequency]] &gt;= M100, 2, 1))</f>
        <v>3</v>
      </c>
      <c r="H97">
        <f>IF(tblCustRFM[[#This Row],[Monetary]] &gt;= L101, 3, IF(tblCustRFM[[#This Row],[Monetary]] &gt;= M101, 2, 1))</f>
        <v>3</v>
      </c>
      <c r="I97">
        <f>tblCustRFM[[#This Row],[RecencyTier]] + tblCustRFM[[#This Row],[FrequencyTier]] + tblCustRFM[[#This Row],[MonetaryTier]]</f>
        <v>7</v>
      </c>
    </row>
    <row r="98" spans="1:9" x14ac:dyDescent="0.45">
      <c r="A98" s="16">
        <v>1140</v>
      </c>
      <c r="B98" s="10">
        <v>45244.654765470681</v>
      </c>
      <c r="C98">
        <v>2</v>
      </c>
      <c r="D98">
        <v>14811.3</v>
      </c>
      <c r="E98" s="24">
        <f>INT(RFM_Pivot!$A$1 - tblCustRFM[[#This Row],[LastPurchaseDate]])</f>
        <v>412</v>
      </c>
      <c r="F98">
        <f>IF(tblCustRFM[[#This Row],[Recency]] &lt;= $L$4, 3, IF(tblCustRFM[[#This Row],[Recency]] &lt;= M100, 2, 1))</f>
        <v>1</v>
      </c>
      <c r="G98">
        <f>IF(tblCustRFM[[#This Row],[Frequency]] &gt;= L101, 3, IF(tblCustRFM[[#This Row],[Frequency]] &gt;= M101, 2, 1))</f>
        <v>3</v>
      </c>
      <c r="H98">
        <f>IF(tblCustRFM[[#This Row],[Monetary]] &gt;= L102, 3, IF(tblCustRFM[[#This Row],[Monetary]] &gt;= M102, 2, 1))</f>
        <v>3</v>
      </c>
      <c r="I98">
        <f>tblCustRFM[[#This Row],[RecencyTier]] + tblCustRFM[[#This Row],[FrequencyTier]] + tblCustRFM[[#This Row],[MonetaryTier]]</f>
        <v>7</v>
      </c>
    </row>
    <row r="99" spans="1:9" x14ac:dyDescent="0.45">
      <c r="A99" s="16">
        <v>1141</v>
      </c>
      <c r="B99" s="10">
        <v>45102.947594753088</v>
      </c>
      <c r="C99">
        <v>1</v>
      </c>
      <c r="D99">
        <v>12414.2</v>
      </c>
      <c r="E99" s="24">
        <f>INT(RFM_Pivot!$A$1 - tblCustRFM[[#This Row],[LastPurchaseDate]])</f>
        <v>554</v>
      </c>
      <c r="F99">
        <f>IF(tblCustRFM[[#This Row],[Recency]] &lt;= $L$4, 3, IF(tblCustRFM[[#This Row],[Recency]] &lt;= M101, 2, 1))</f>
        <v>1</v>
      </c>
      <c r="G99">
        <f>IF(tblCustRFM[[#This Row],[Frequency]] &gt;= L102, 3, IF(tblCustRFM[[#This Row],[Frequency]] &gt;= M102, 2, 1))</f>
        <v>3</v>
      </c>
      <c r="H99">
        <f>IF(tblCustRFM[[#This Row],[Monetary]] &gt;= L103, 3, IF(tblCustRFM[[#This Row],[Monetary]] &gt;= M103, 2, 1))</f>
        <v>3</v>
      </c>
      <c r="I99">
        <f>tblCustRFM[[#This Row],[RecencyTier]] + tblCustRFM[[#This Row],[FrequencyTier]] + tblCustRFM[[#This Row],[MonetaryTier]]</f>
        <v>7</v>
      </c>
    </row>
    <row r="100" spans="1:9" x14ac:dyDescent="0.45">
      <c r="A100" s="16">
        <v>1142</v>
      </c>
      <c r="B100" s="10">
        <v>45328.832183217593</v>
      </c>
      <c r="C100">
        <v>2</v>
      </c>
      <c r="D100">
        <v>21291.16</v>
      </c>
      <c r="E100" s="24">
        <f>INT(RFM_Pivot!$A$1 - tblCustRFM[[#This Row],[LastPurchaseDate]])</f>
        <v>328</v>
      </c>
      <c r="F100">
        <f>IF(tblCustRFM[[#This Row],[Recency]] &lt;= $L$4, 3, IF(tblCustRFM[[#This Row],[Recency]] &lt;= M102, 2, 1))</f>
        <v>1</v>
      </c>
      <c r="G100">
        <f>IF(tblCustRFM[[#This Row],[Frequency]] &gt;= L103, 3, IF(tblCustRFM[[#This Row],[Frequency]] &gt;= M103, 2, 1))</f>
        <v>3</v>
      </c>
      <c r="H100">
        <f>IF(tblCustRFM[[#This Row],[Monetary]] &gt;= L104, 3, IF(tblCustRFM[[#This Row],[Monetary]] &gt;= M104, 2, 1))</f>
        <v>3</v>
      </c>
      <c r="I100">
        <f>tblCustRFM[[#This Row],[RecencyTier]] + tblCustRFM[[#This Row],[FrequencyTier]] + tblCustRFM[[#This Row],[MonetaryTier]]</f>
        <v>7</v>
      </c>
    </row>
    <row r="101" spans="1:9" x14ac:dyDescent="0.45">
      <c r="A101" s="16">
        <v>1143</v>
      </c>
      <c r="B101" s="10">
        <v>45324.086708680552</v>
      </c>
      <c r="C101">
        <v>2</v>
      </c>
      <c r="D101">
        <v>15418.53</v>
      </c>
      <c r="E101" s="24">
        <f>INT(RFM_Pivot!$A$1 - tblCustRFM[[#This Row],[LastPurchaseDate]])</f>
        <v>332</v>
      </c>
      <c r="F101">
        <f>IF(tblCustRFM[[#This Row],[Recency]] &lt;= $L$4, 3, IF(tblCustRFM[[#This Row],[Recency]] &lt;= M103, 2, 1))</f>
        <v>1</v>
      </c>
      <c r="G101">
        <f>IF(tblCustRFM[[#This Row],[Frequency]] &gt;= L104, 3, IF(tblCustRFM[[#This Row],[Frequency]] &gt;= M104, 2, 1))</f>
        <v>3</v>
      </c>
      <c r="H101">
        <f>IF(tblCustRFM[[#This Row],[Monetary]] &gt;= L105, 3, IF(tblCustRFM[[#This Row],[Monetary]] &gt;= M105, 2, 1))</f>
        <v>3</v>
      </c>
      <c r="I101">
        <f>tblCustRFM[[#This Row],[RecencyTier]] + tblCustRFM[[#This Row],[FrequencyTier]] + tblCustRFM[[#This Row],[MonetaryTier]]</f>
        <v>7</v>
      </c>
    </row>
    <row r="102" spans="1:9" x14ac:dyDescent="0.45">
      <c r="A102" s="16">
        <v>1144</v>
      </c>
      <c r="B102" s="10">
        <v>45575.304830478395</v>
      </c>
      <c r="C102">
        <v>1</v>
      </c>
      <c r="D102">
        <v>610.17999999999995</v>
      </c>
      <c r="E102" s="24">
        <f>INT(RFM_Pivot!$A$1 - tblCustRFM[[#This Row],[LastPurchaseDate]])</f>
        <v>81</v>
      </c>
      <c r="F102">
        <f>IF(tblCustRFM[[#This Row],[Recency]] &lt;= $L$4, 3, IF(tblCustRFM[[#This Row],[Recency]] &lt;= M104, 2, 1))</f>
        <v>3</v>
      </c>
      <c r="G102">
        <f>IF(tblCustRFM[[#This Row],[Frequency]] &gt;= L105, 3, IF(tblCustRFM[[#This Row],[Frequency]] &gt;= M105, 2, 1))</f>
        <v>3</v>
      </c>
      <c r="H102">
        <f>IF(tblCustRFM[[#This Row],[Monetary]] &gt;= L106, 3, IF(tblCustRFM[[#This Row],[Monetary]] &gt;= M106, 2, 1))</f>
        <v>3</v>
      </c>
      <c r="I102">
        <f>tblCustRFM[[#This Row],[RecencyTier]] + tblCustRFM[[#This Row],[FrequencyTier]] + tblCustRFM[[#This Row],[MonetaryTier]]</f>
        <v>9</v>
      </c>
    </row>
    <row r="103" spans="1:9" x14ac:dyDescent="0.45">
      <c r="A103" s="16">
        <v>1145</v>
      </c>
      <c r="B103" s="10">
        <v>45465.501850192901</v>
      </c>
      <c r="C103">
        <v>4</v>
      </c>
      <c r="D103">
        <v>17204.91</v>
      </c>
      <c r="E103" s="24">
        <f>INT(RFM_Pivot!$A$1 - tblCustRFM[[#This Row],[LastPurchaseDate]])</f>
        <v>191</v>
      </c>
      <c r="F103">
        <f>IF(tblCustRFM[[#This Row],[Recency]] &lt;= $L$4, 3, IF(tblCustRFM[[#This Row],[Recency]] &lt;= M105, 2, 1))</f>
        <v>1</v>
      </c>
      <c r="G103">
        <f>IF(tblCustRFM[[#This Row],[Frequency]] &gt;= L106, 3, IF(tblCustRFM[[#This Row],[Frequency]] &gt;= M106, 2, 1))</f>
        <v>3</v>
      </c>
      <c r="H103">
        <f>IF(tblCustRFM[[#This Row],[Monetary]] &gt;= L107, 3, IF(tblCustRFM[[#This Row],[Monetary]] &gt;= M107, 2, 1))</f>
        <v>3</v>
      </c>
      <c r="I103">
        <f>tblCustRFM[[#This Row],[RecencyTier]] + tblCustRFM[[#This Row],[FrequencyTier]] + tblCustRFM[[#This Row],[MonetaryTier]]</f>
        <v>7</v>
      </c>
    </row>
    <row r="104" spans="1:9" x14ac:dyDescent="0.45">
      <c r="A104" s="16">
        <v>1146</v>
      </c>
      <c r="B104" s="10">
        <v>45185.591859182096</v>
      </c>
      <c r="C104">
        <v>1</v>
      </c>
      <c r="D104">
        <v>11501.01</v>
      </c>
      <c r="E104" s="24">
        <f>INT(RFM_Pivot!$A$1 - tblCustRFM[[#This Row],[LastPurchaseDate]])</f>
        <v>471</v>
      </c>
      <c r="F104">
        <f>IF(tblCustRFM[[#This Row],[Recency]] &lt;= $L$4, 3, IF(tblCustRFM[[#This Row],[Recency]] &lt;= M106, 2, 1))</f>
        <v>1</v>
      </c>
      <c r="G104">
        <f>IF(tblCustRFM[[#This Row],[Frequency]] &gt;= L107, 3, IF(tblCustRFM[[#This Row],[Frequency]] &gt;= M107, 2, 1))</f>
        <v>3</v>
      </c>
      <c r="H104">
        <f>IF(tblCustRFM[[#This Row],[Monetary]] &gt;= L108, 3, IF(tblCustRFM[[#This Row],[Monetary]] &gt;= M108, 2, 1))</f>
        <v>3</v>
      </c>
      <c r="I104">
        <f>tblCustRFM[[#This Row],[RecencyTier]] + tblCustRFM[[#This Row],[FrequencyTier]] + tblCustRFM[[#This Row],[MonetaryTier]]</f>
        <v>7</v>
      </c>
    </row>
    <row r="105" spans="1:9" x14ac:dyDescent="0.45">
      <c r="A105" s="16">
        <v>1147</v>
      </c>
      <c r="B105" s="10">
        <v>45072.722572260805</v>
      </c>
      <c r="C105">
        <v>1</v>
      </c>
      <c r="D105">
        <v>1296.95</v>
      </c>
      <c r="E105" s="24">
        <f>INT(RFM_Pivot!$A$1 - tblCustRFM[[#This Row],[LastPurchaseDate]])</f>
        <v>584</v>
      </c>
      <c r="F105">
        <f>IF(tblCustRFM[[#This Row],[Recency]] &lt;= $L$4, 3, IF(tblCustRFM[[#This Row],[Recency]] &lt;= M107, 2, 1))</f>
        <v>1</v>
      </c>
      <c r="G105">
        <f>IF(tblCustRFM[[#This Row],[Frequency]] &gt;= L108, 3, IF(tblCustRFM[[#This Row],[Frequency]] &gt;= M108, 2, 1))</f>
        <v>3</v>
      </c>
      <c r="H105">
        <f>IF(tblCustRFM[[#This Row],[Monetary]] &gt;= L109, 3, IF(tblCustRFM[[#This Row],[Monetary]] &gt;= M109, 2, 1))</f>
        <v>3</v>
      </c>
      <c r="I105">
        <f>tblCustRFM[[#This Row],[RecencyTier]] + tblCustRFM[[#This Row],[FrequencyTier]] + tblCustRFM[[#This Row],[MonetaryTier]]</f>
        <v>7</v>
      </c>
    </row>
    <row r="106" spans="1:9" x14ac:dyDescent="0.45">
      <c r="A106" s="16">
        <v>1148</v>
      </c>
      <c r="B106" s="10">
        <v>45502.443544367285</v>
      </c>
      <c r="C106">
        <v>3</v>
      </c>
      <c r="D106">
        <v>16441.849999999999</v>
      </c>
      <c r="E106" s="24">
        <f>INT(RFM_Pivot!$A$1 - tblCustRFM[[#This Row],[LastPurchaseDate]])</f>
        <v>154</v>
      </c>
      <c r="F106">
        <f>IF(tblCustRFM[[#This Row],[Recency]] &lt;= $L$4, 3, IF(tblCustRFM[[#This Row],[Recency]] &lt;= M108, 2, 1))</f>
        <v>1</v>
      </c>
      <c r="G106">
        <f>IF(tblCustRFM[[#This Row],[Frequency]] &gt;= L109, 3, IF(tblCustRFM[[#This Row],[Frequency]] &gt;= M109, 2, 1))</f>
        <v>3</v>
      </c>
      <c r="H106">
        <f>IF(tblCustRFM[[#This Row],[Monetary]] &gt;= L110, 3, IF(tblCustRFM[[#This Row],[Monetary]] &gt;= M110, 2, 1))</f>
        <v>3</v>
      </c>
      <c r="I106">
        <f>tblCustRFM[[#This Row],[RecencyTier]] + tblCustRFM[[#This Row],[FrequencyTier]] + tblCustRFM[[#This Row],[MonetaryTier]]</f>
        <v>7</v>
      </c>
    </row>
    <row r="107" spans="1:9" x14ac:dyDescent="0.45">
      <c r="A107" s="16">
        <v>1151</v>
      </c>
      <c r="B107" s="10">
        <v>45365.992899305558</v>
      </c>
      <c r="C107">
        <v>2</v>
      </c>
      <c r="D107">
        <v>22318.63</v>
      </c>
      <c r="E107" s="24">
        <f>INT(RFM_Pivot!$A$1 - tblCustRFM[[#This Row],[LastPurchaseDate]])</f>
        <v>291</v>
      </c>
      <c r="F107">
        <f>IF(tblCustRFM[[#This Row],[Recency]] &lt;= $L$4, 3, IF(tblCustRFM[[#This Row],[Recency]] &lt;= M109, 2, 1))</f>
        <v>1</v>
      </c>
      <c r="G107">
        <f>IF(tblCustRFM[[#This Row],[Frequency]] &gt;= L110, 3, IF(tblCustRFM[[#This Row],[Frequency]] &gt;= M110, 2, 1))</f>
        <v>3</v>
      </c>
      <c r="H107">
        <f>IF(tblCustRFM[[#This Row],[Monetary]] &gt;= L111, 3, IF(tblCustRFM[[#This Row],[Monetary]] &gt;= M111, 2, 1))</f>
        <v>3</v>
      </c>
      <c r="I107">
        <f>tblCustRFM[[#This Row],[RecencyTier]] + tblCustRFM[[#This Row],[FrequencyTier]] + tblCustRFM[[#This Row],[MonetaryTier]]</f>
        <v>7</v>
      </c>
    </row>
    <row r="108" spans="1:9" x14ac:dyDescent="0.45">
      <c r="A108" s="16">
        <v>1152</v>
      </c>
      <c r="B108" s="10">
        <v>45161.499449961419</v>
      </c>
      <c r="C108">
        <v>1</v>
      </c>
      <c r="D108">
        <v>7313.65</v>
      </c>
      <c r="E108" s="24">
        <f>INT(RFM_Pivot!$A$1 - tblCustRFM[[#This Row],[LastPurchaseDate]])</f>
        <v>495</v>
      </c>
      <c r="F108">
        <f>IF(tblCustRFM[[#This Row],[Recency]] &lt;= $L$4, 3, IF(tblCustRFM[[#This Row],[Recency]] &lt;= M110, 2, 1))</f>
        <v>1</v>
      </c>
      <c r="G108">
        <f>IF(tblCustRFM[[#This Row],[Frequency]] &gt;= L111, 3, IF(tblCustRFM[[#This Row],[Frequency]] &gt;= M111, 2, 1))</f>
        <v>3</v>
      </c>
      <c r="H108">
        <f>IF(tblCustRFM[[#This Row],[Monetary]] &gt;= L112, 3, IF(tblCustRFM[[#This Row],[Monetary]] &gt;= M112, 2, 1))</f>
        <v>3</v>
      </c>
      <c r="I108">
        <f>tblCustRFM[[#This Row],[RecencyTier]] + tblCustRFM[[#This Row],[FrequencyTier]] + tblCustRFM[[#This Row],[MonetaryTier]]</f>
        <v>7</v>
      </c>
    </row>
    <row r="109" spans="1:9" x14ac:dyDescent="0.45">
      <c r="A109" s="16">
        <v>1153</v>
      </c>
      <c r="B109" s="10">
        <v>45541.940494058639</v>
      </c>
      <c r="C109">
        <v>3</v>
      </c>
      <c r="D109">
        <v>28232.28</v>
      </c>
      <c r="E109" s="24">
        <f>INT(RFM_Pivot!$A$1 - tblCustRFM[[#This Row],[LastPurchaseDate]])</f>
        <v>115</v>
      </c>
      <c r="F109">
        <f>IF(tblCustRFM[[#This Row],[Recency]] &lt;= $L$4, 3, IF(tblCustRFM[[#This Row],[Recency]] &lt;= M111, 2, 1))</f>
        <v>3</v>
      </c>
      <c r="G109">
        <f>IF(tblCustRFM[[#This Row],[Frequency]] &gt;= L112, 3, IF(tblCustRFM[[#This Row],[Frequency]] &gt;= M112, 2, 1))</f>
        <v>3</v>
      </c>
      <c r="H109">
        <f>IF(tblCustRFM[[#This Row],[Monetary]] &gt;= L113, 3, IF(tblCustRFM[[#This Row],[Monetary]] &gt;= M113, 2, 1))</f>
        <v>3</v>
      </c>
      <c r="I109">
        <f>tblCustRFM[[#This Row],[RecencyTier]] + tblCustRFM[[#This Row],[FrequencyTier]] + tblCustRFM[[#This Row],[MonetaryTier]]</f>
        <v>9</v>
      </c>
    </row>
    <row r="110" spans="1:9" x14ac:dyDescent="0.45">
      <c r="A110" s="16">
        <v>1154</v>
      </c>
      <c r="B110" s="10">
        <v>45554.278727854937</v>
      </c>
      <c r="C110">
        <v>3</v>
      </c>
      <c r="D110">
        <v>16587.23</v>
      </c>
      <c r="E110" s="24">
        <f>INT(RFM_Pivot!$A$1 - tblCustRFM[[#This Row],[LastPurchaseDate]])</f>
        <v>102</v>
      </c>
      <c r="F110">
        <f>IF(tblCustRFM[[#This Row],[Recency]] &lt;= $L$4, 3, IF(tblCustRFM[[#This Row],[Recency]] &lt;= M112, 2, 1))</f>
        <v>3</v>
      </c>
      <c r="G110">
        <f>IF(tblCustRFM[[#This Row],[Frequency]] &gt;= L113, 3, IF(tblCustRFM[[#This Row],[Frequency]] &gt;= M113, 2, 1))</f>
        <v>3</v>
      </c>
      <c r="H110">
        <f>IF(tblCustRFM[[#This Row],[Monetary]] &gt;= L114, 3, IF(tblCustRFM[[#This Row],[Monetary]] &gt;= M114, 2, 1))</f>
        <v>3</v>
      </c>
      <c r="I110">
        <f>tblCustRFM[[#This Row],[RecencyTier]] + tblCustRFM[[#This Row],[FrequencyTier]] + tblCustRFM[[#This Row],[MonetaryTier]]</f>
        <v>9</v>
      </c>
    </row>
    <row r="111" spans="1:9" x14ac:dyDescent="0.45">
      <c r="A111" s="16">
        <v>1155</v>
      </c>
      <c r="B111" s="10">
        <v>45100.538353819444</v>
      </c>
      <c r="C111">
        <v>1</v>
      </c>
      <c r="D111">
        <v>13788.92</v>
      </c>
      <c r="E111" s="24">
        <f>INT(RFM_Pivot!$A$1 - tblCustRFM[[#This Row],[LastPurchaseDate]])</f>
        <v>556</v>
      </c>
      <c r="F111">
        <f>IF(tblCustRFM[[#This Row],[Recency]] &lt;= $L$4, 3, IF(tblCustRFM[[#This Row],[Recency]] &lt;= M113, 2, 1))</f>
        <v>1</v>
      </c>
      <c r="G111">
        <f>IF(tblCustRFM[[#This Row],[Frequency]] &gt;= L114, 3, IF(tblCustRFM[[#This Row],[Frequency]] &gt;= M114, 2, 1))</f>
        <v>3</v>
      </c>
      <c r="H111">
        <f>IF(tblCustRFM[[#This Row],[Monetary]] &gt;= L115, 3, IF(tblCustRFM[[#This Row],[Monetary]] &gt;= M115, 2, 1))</f>
        <v>3</v>
      </c>
      <c r="I111">
        <f>tblCustRFM[[#This Row],[RecencyTier]] + tblCustRFM[[#This Row],[FrequencyTier]] + tblCustRFM[[#This Row],[MonetaryTier]]</f>
        <v>7</v>
      </c>
    </row>
    <row r="112" spans="1:9" x14ac:dyDescent="0.45">
      <c r="A112" s="16">
        <v>1156</v>
      </c>
      <c r="B112" s="10">
        <v>45320.947394753086</v>
      </c>
      <c r="C112">
        <v>1</v>
      </c>
      <c r="D112">
        <v>5219.88</v>
      </c>
      <c r="E112" s="24">
        <f>INT(RFM_Pivot!$A$1 - tblCustRFM[[#This Row],[LastPurchaseDate]])</f>
        <v>336</v>
      </c>
      <c r="F112">
        <f>IF(tblCustRFM[[#This Row],[Recency]] &lt;= $L$4, 3, IF(tblCustRFM[[#This Row],[Recency]] &lt;= M114, 2, 1))</f>
        <v>1</v>
      </c>
      <c r="G112">
        <f>IF(tblCustRFM[[#This Row],[Frequency]] &gt;= L115, 3, IF(tblCustRFM[[#This Row],[Frequency]] &gt;= M115, 2, 1))</f>
        <v>3</v>
      </c>
      <c r="H112">
        <f>IF(tblCustRFM[[#This Row],[Monetary]] &gt;= L116, 3, IF(tblCustRFM[[#This Row],[Monetary]] &gt;= M116, 2, 1))</f>
        <v>3</v>
      </c>
      <c r="I112">
        <f>tblCustRFM[[#This Row],[RecencyTier]] + tblCustRFM[[#This Row],[FrequencyTier]] + tblCustRFM[[#This Row],[MonetaryTier]]</f>
        <v>7</v>
      </c>
    </row>
    <row r="113" spans="1:9" x14ac:dyDescent="0.45">
      <c r="A113" s="16">
        <v>1158</v>
      </c>
      <c r="B113" s="10">
        <v>45037.752075192904</v>
      </c>
      <c r="C113">
        <v>1</v>
      </c>
      <c r="D113">
        <v>13842.48</v>
      </c>
      <c r="E113" s="24">
        <f>INT(RFM_Pivot!$A$1 - tblCustRFM[[#This Row],[LastPurchaseDate]])</f>
        <v>619</v>
      </c>
      <c r="F113">
        <f>IF(tblCustRFM[[#This Row],[Recency]] &lt;= $L$4, 3, IF(tblCustRFM[[#This Row],[Recency]] &lt;= M115, 2, 1))</f>
        <v>1</v>
      </c>
      <c r="G113">
        <f>IF(tblCustRFM[[#This Row],[Frequency]] &gt;= L116, 3, IF(tblCustRFM[[#This Row],[Frequency]] &gt;= M116, 2, 1))</f>
        <v>3</v>
      </c>
      <c r="H113">
        <f>IF(tblCustRFM[[#This Row],[Monetary]] &gt;= L117, 3, IF(tblCustRFM[[#This Row],[Monetary]] &gt;= M117, 2, 1))</f>
        <v>3</v>
      </c>
      <c r="I113">
        <f>tblCustRFM[[#This Row],[RecencyTier]] + tblCustRFM[[#This Row],[FrequencyTier]] + tblCustRFM[[#This Row],[MonetaryTier]]</f>
        <v>7</v>
      </c>
    </row>
    <row r="114" spans="1:9" x14ac:dyDescent="0.45">
      <c r="A114" s="16">
        <v>1159</v>
      </c>
      <c r="B114" s="10">
        <v>45134.851785185187</v>
      </c>
      <c r="C114">
        <v>1</v>
      </c>
      <c r="D114">
        <v>865.63</v>
      </c>
      <c r="E114" s="24">
        <f>INT(RFM_Pivot!$A$1 - tblCustRFM[[#This Row],[LastPurchaseDate]])</f>
        <v>522</v>
      </c>
      <c r="F114">
        <f>IF(tblCustRFM[[#This Row],[Recency]] &lt;= $L$4, 3, IF(tblCustRFM[[#This Row],[Recency]] &lt;= M116, 2, 1))</f>
        <v>1</v>
      </c>
      <c r="G114">
        <f>IF(tblCustRFM[[#This Row],[Frequency]] &gt;= L117, 3, IF(tblCustRFM[[#This Row],[Frequency]] &gt;= M117, 2, 1))</f>
        <v>3</v>
      </c>
      <c r="H114">
        <f>IF(tblCustRFM[[#This Row],[Monetary]] &gt;= L118, 3, IF(tblCustRFM[[#This Row],[Monetary]] &gt;= M118, 2, 1))</f>
        <v>3</v>
      </c>
      <c r="I114">
        <f>tblCustRFM[[#This Row],[RecencyTier]] + tblCustRFM[[#This Row],[FrequencyTier]] + tblCustRFM[[#This Row],[MonetaryTier]]</f>
        <v>7</v>
      </c>
    </row>
    <row r="115" spans="1:9" x14ac:dyDescent="0.45">
      <c r="A115" s="16">
        <v>1160</v>
      </c>
      <c r="B115" s="10">
        <v>45197.200019984564</v>
      </c>
      <c r="C115">
        <v>1</v>
      </c>
      <c r="D115">
        <v>9147.44</v>
      </c>
      <c r="E115" s="24">
        <f>INT(RFM_Pivot!$A$1 - tblCustRFM[[#This Row],[LastPurchaseDate]])</f>
        <v>459</v>
      </c>
      <c r="F115">
        <f>IF(tblCustRFM[[#This Row],[Recency]] &lt;= $L$4, 3, IF(tblCustRFM[[#This Row],[Recency]] &lt;= M117, 2, 1))</f>
        <v>1</v>
      </c>
      <c r="G115">
        <f>IF(tblCustRFM[[#This Row],[Frequency]] &gt;= L118, 3, IF(tblCustRFM[[#This Row],[Frequency]] &gt;= M118, 2, 1))</f>
        <v>3</v>
      </c>
      <c r="H115">
        <f>IF(tblCustRFM[[#This Row],[Monetary]] &gt;= L119, 3, IF(tblCustRFM[[#This Row],[Monetary]] &gt;= M119, 2, 1))</f>
        <v>3</v>
      </c>
      <c r="I115">
        <f>tblCustRFM[[#This Row],[RecencyTier]] + tblCustRFM[[#This Row],[FrequencyTier]] + tblCustRFM[[#This Row],[MonetaryTier]]</f>
        <v>7</v>
      </c>
    </row>
    <row r="116" spans="1:9" x14ac:dyDescent="0.45">
      <c r="A116" s="16">
        <v>1161</v>
      </c>
      <c r="B116" s="10">
        <v>45082.724572453706</v>
      </c>
      <c r="C116">
        <v>2</v>
      </c>
      <c r="D116">
        <v>6678.58</v>
      </c>
      <c r="E116" s="24">
        <f>INT(RFM_Pivot!$A$1 - tblCustRFM[[#This Row],[LastPurchaseDate]])</f>
        <v>574</v>
      </c>
      <c r="F116">
        <f>IF(tblCustRFM[[#This Row],[Recency]] &lt;= $L$4, 3, IF(tblCustRFM[[#This Row],[Recency]] &lt;= M118, 2, 1))</f>
        <v>1</v>
      </c>
      <c r="G116">
        <f>IF(tblCustRFM[[#This Row],[Frequency]] &gt;= L119, 3, IF(tblCustRFM[[#This Row],[Frequency]] &gt;= M119, 2, 1))</f>
        <v>3</v>
      </c>
      <c r="H116">
        <f>IF(tblCustRFM[[#This Row],[Monetary]] &gt;= L120, 3, IF(tblCustRFM[[#This Row],[Monetary]] &gt;= M120, 2, 1))</f>
        <v>3</v>
      </c>
      <c r="I116">
        <f>tblCustRFM[[#This Row],[RecencyTier]] + tblCustRFM[[#This Row],[FrequencyTier]] + tblCustRFM[[#This Row],[MonetaryTier]]</f>
        <v>7</v>
      </c>
    </row>
    <row r="117" spans="1:9" x14ac:dyDescent="0.45">
      <c r="A117" s="16">
        <v>1162</v>
      </c>
      <c r="B117" s="10">
        <v>45372.052505246917</v>
      </c>
      <c r="C117">
        <v>2</v>
      </c>
      <c r="D117">
        <v>24901.9</v>
      </c>
      <c r="E117" s="24">
        <f>INT(RFM_Pivot!$A$1 - tblCustRFM[[#This Row],[LastPurchaseDate]])</f>
        <v>284</v>
      </c>
      <c r="F117">
        <f>IF(tblCustRFM[[#This Row],[Recency]] &lt;= $L$4, 3, IF(tblCustRFM[[#This Row],[Recency]] &lt;= M119, 2, 1))</f>
        <v>1</v>
      </c>
      <c r="G117">
        <f>IF(tblCustRFM[[#This Row],[Frequency]] &gt;= L120, 3, IF(tblCustRFM[[#This Row],[Frequency]] &gt;= M120, 2, 1))</f>
        <v>3</v>
      </c>
      <c r="H117">
        <f>IF(tblCustRFM[[#This Row],[Monetary]] &gt;= L121, 3, IF(tblCustRFM[[#This Row],[Monetary]] &gt;= M121, 2, 1))</f>
        <v>3</v>
      </c>
      <c r="I117">
        <f>tblCustRFM[[#This Row],[RecencyTier]] + tblCustRFM[[#This Row],[FrequencyTier]] + tblCustRFM[[#This Row],[MonetaryTier]]</f>
        <v>7</v>
      </c>
    </row>
    <row r="118" spans="1:9" x14ac:dyDescent="0.45">
      <c r="A118" s="16">
        <v>1163</v>
      </c>
      <c r="B118" s="10">
        <v>45068.780178009256</v>
      </c>
      <c r="C118">
        <v>1</v>
      </c>
      <c r="D118">
        <v>13724.49</v>
      </c>
      <c r="E118" s="24">
        <f>INT(RFM_Pivot!$A$1 - tblCustRFM[[#This Row],[LastPurchaseDate]])</f>
        <v>588</v>
      </c>
      <c r="F118">
        <f>IF(tblCustRFM[[#This Row],[Recency]] &lt;= $L$4, 3, IF(tblCustRFM[[#This Row],[Recency]] &lt;= M120, 2, 1))</f>
        <v>1</v>
      </c>
      <c r="G118">
        <f>IF(tblCustRFM[[#This Row],[Frequency]] &gt;= L121, 3, IF(tblCustRFM[[#This Row],[Frequency]] &gt;= M121, 2, 1))</f>
        <v>3</v>
      </c>
      <c r="H118">
        <f>IF(tblCustRFM[[#This Row],[Monetary]] &gt;= L122, 3, IF(tblCustRFM[[#This Row],[Monetary]] &gt;= M122, 2, 1))</f>
        <v>3</v>
      </c>
      <c r="I118">
        <f>tblCustRFM[[#This Row],[RecencyTier]] + tblCustRFM[[#This Row],[FrequencyTier]] + tblCustRFM[[#This Row],[MonetaryTier]]</f>
        <v>7</v>
      </c>
    </row>
    <row r="119" spans="1:9" x14ac:dyDescent="0.45">
      <c r="A119" s="16">
        <v>1164</v>
      </c>
      <c r="B119" s="10">
        <v>45350.150315046296</v>
      </c>
      <c r="C119">
        <v>1</v>
      </c>
      <c r="D119">
        <v>1485.61</v>
      </c>
      <c r="E119" s="24">
        <f>INT(RFM_Pivot!$A$1 - tblCustRFM[[#This Row],[LastPurchaseDate]])</f>
        <v>306</v>
      </c>
      <c r="F119">
        <f>IF(tblCustRFM[[#This Row],[Recency]] &lt;= $L$4, 3, IF(tblCustRFM[[#This Row],[Recency]] &lt;= M121, 2, 1))</f>
        <v>1</v>
      </c>
      <c r="G119">
        <f>IF(tblCustRFM[[#This Row],[Frequency]] &gt;= L122, 3, IF(tblCustRFM[[#This Row],[Frequency]] &gt;= M122, 2, 1))</f>
        <v>3</v>
      </c>
      <c r="H119">
        <f>IF(tblCustRFM[[#This Row],[Monetary]] &gt;= L123, 3, IF(tblCustRFM[[#This Row],[Monetary]] &gt;= M123, 2, 1))</f>
        <v>3</v>
      </c>
      <c r="I119">
        <f>tblCustRFM[[#This Row],[RecencyTier]] + tblCustRFM[[#This Row],[FrequencyTier]] + tblCustRFM[[#This Row],[MonetaryTier]]</f>
        <v>7</v>
      </c>
    </row>
    <row r="120" spans="1:9" x14ac:dyDescent="0.45">
      <c r="A120" s="16">
        <v>1165</v>
      </c>
      <c r="B120" s="10">
        <v>45232.53555354938</v>
      </c>
      <c r="C120">
        <v>2</v>
      </c>
      <c r="D120">
        <v>11335.67</v>
      </c>
      <c r="E120" s="24">
        <f>INT(RFM_Pivot!$A$1 - tblCustRFM[[#This Row],[LastPurchaseDate]])</f>
        <v>424</v>
      </c>
      <c r="F120">
        <f>IF(tblCustRFM[[#This Row],[Recency]] &lt;= $L$4, 3, IF(tblCustRFM[[#This Row],[Recency]] &lt;= M122, 2, 1))</f>
        <v>1</v>
      </c>
      <c r="G120">
        <f>IF(tblCustRFM[[#This Row],[Frequency]] &gt;= L123, 3, IF(tblCustRFM[[#This Row],[Frequency]] &gt;= M123, 2, 1))</f>
        <v>3</v>
      </c>
      <c r="H120">
        <f>IF(tblCustRFM[[#This Row],[Monetary]] &gt;= L124, 3, IF(tblCustRFM[[#This Row],[Monetary]] &gt;= M124, 2, 1))</f>
        <v>3</v>
      </c>
      <c r="I120">
        <f>tblCustRFM[[#This Row],[RecencyTier]] + tblCustRFM[[#This Row],[FrequencyTier]] + tblCustRFM[[#This Row],[MonetaryTier]]</f>
        <v>7</v>
      </c>
    </row>
    <row r="121" spans="1:9" x14ac:dyDescent="0.45">
      <c r="A121" s="16">
        <v>1166</v>
      </c>
      <c r="B121" s="10">
        <v>45162.521552160491</v>
      </c>
      <c r="C121">
        <v>1</v>
      </c>
      <c r="D121">
        <v>4060.71</v>
      </c>
      <c r="E121" s="24">
        <f>INT(RFM_Pivot!$A$1 - tblCustRFM[[#This Row],[LastPurchaseDate]])</f>
        <v>494</v>
      </c>
      <c r="F121">
        <f>IF(tblCustRFM[[#This Row],[Recency]] &lt;= $L$4, 3, IF(tblCustRFM[[#This Row],[Recency]] &lt;= M123, 2, 1))</f>
        <v>1</v>
      </c>
      <c r="G121">
        <f>IF(tblCustRFM[[#This Row],[Frequency]] &gt;= L124, 3, IF(tblCustRFM[[#This Row],[Frequency]] &gt;= M124, 2, 1))</f>
        <v>3</v>
      </c>
      <c r="H121">
        <f>IF(tblCustRFM[[#This Row],[Monetary]] &gt;= L125, 3, IF(tblCustRFM[[#This Row],[Monetary]] &gt;= M125, 2, 1))</f>
        <v>3</v>
      </c>
      <c r="I121">
        <f>tblCustRFM[[#This Row],[RecencyTier]] + tblCustRFM[[#This Row],[FrequencyTier]] + tblCustRFM[[#This Row],[MonetaryTier]]</f>
        <v>7</v>
      </c>
    </row>
    <row r="122" spans="1:9" x14ac:dyDescent="0.45">
      <c r="A122" s="16">
        <v>1171</v>
      </c>
      <c r="B122" s="10">
        <v>45651.67046705247</v>
      </c>
      <c r="C122">
        <v>2</v>
      </c>
      <c r="D122">
        <v>1667.19</v>
      </c>
      <c r="E122" s="24">
        <f>INT(RFM_Pivot!$A$1 - tblCustRFM[[#This Row],[LastPurchaseDate]])</f>
        <v>5</v>
      </c>
      <c r="F122">
        <f>IF(tblCustRFM[[#This Row],[Recency]] &lt;= $L$4, 3, IF(tblCustRFM[[#This Row],[Recency]] &lt;= M124, 2, 1))</f>
        <v>3</v>
      </c>
      <c r="G122">
        <f>IF(tblCustRFM[[#This Row],[Frequency]] &gt;= L125, 3, IF(tblCustRFM[[#This Row],[Frequency]] &gt;= M125, 2, 1))</f>
        <v>3</v>
      </c>
      <c r="H122">
        <f>IF(tblCustRFM[[#This Row],[Monetary]] &gt;= L126, 3, IF(tblCustRFM[[#This Row],[Monetary]] &gt;= M126, 2, 1))</f>
        <v>3</v>
      </c>
      <c r="I122">
        <f>tblCustRFM[[#This Row],[RecencyTier]] + tblCustRFM[[#This Row],[FrequencyTier]] + tblCustRFM[[#This Row],[MonetaryTier]]</f>
        <v>9</v>
      </c>
    </row>
    <row r="123" spans="1:9" x14ac:dyDescent="0.45">
      <c r="A123" s="16">
        <v>1172</v>
      </c>
      <c r="B123" s="10">
        <v>45368.475147530866</v>
      </c>
      <c r="C123">
        <v>1</v>
      </c>
      <c r="D123">
        <v>913.03</v>
      </c>
      <c r="E123" s="24">
        <f>INT(RFM_Pivot!$A$1 - tblCustRFM[[#This Row],[LastPurchaseDate]])</f>
        <v>288</v>
      </c>
      <c r="F123">
        <f>IF(tblCustRFM[[#This Row],[Recency]] &lt;= $L$4, 3, IF(tblCustRFM[[#This Row],[Recency]] &lt;= M125, 2, 1))</f>
        <v>1</v>
      </c>
      <c r="G123">
        <f>IF(tblCustRFM[[#This Row],[Frequency]] &gt;= L126, 3, IF(tblCustRFM[[#This Row],[Frequency]] &gt;= M126, 2, 1))</f>
        <v>3</v>
      </c>
      <c r="H123">
        <f>IF(tblCustRFM[[#This Row],[Monetary]] &gt;= L127, 3, IF(tblCustRFM[[#This Row],[Monetary]] &gt;= M127, 2, 1))</f>
        <v>3</v>
      </c>
      <c r="I123">
        <f>tblCustRFM[[#This Row],[RecencyTier]] + tblCustRFM[[#This Row],[FrequencyTier]] + tblCustRFM[[#This Row],[MonetaryTier]]</f>
        <v>7</v>
      </c>
    </row>
    <row r="124" spans="1:9" x14ac:dyDescent="0.45">
      <c r="A124" s="16">
        <v>1174</v>
      </c>
      <c r="B124" s="10">
        <v>45622.978597878086</v>
      </c>
      <c r="C124">
        <v>2</v>
      </c>
      <c r="D124">
        <v>11463.59</v>
      </c>
      <c r="E124" s="24">
        <f>INT(RFM_Pivot!$A$1 - tblCustRFM[[#This Row],[LastPurchaseDate]])</f>
        <v>34</v>
      </c>
      <c r="F124">
        <f>IF(tblCustRFM[[#This Row],[Recency]] &lt;= $L$4, 3, IF(tblCustRFM[[#This Row],[Recency]] &lt;= M126, 2, 1))</f>
        <v>3</v>
      </c>
      <c r="G124">
        <f>IF(tblCustRFM[[#This Row],[Frequency]] &gt;= L127, 3, IF(tblCustRFM[[#This Row],[Frequency]] &gt;= M127, 2, 1))</f>
        <v>3</v>
      </c>
      <c r="H124">
        <f>IF(tblCustRFM[[#This Row],[Monetary]] &gt;= L128, 3, IF(tblCustRFM[[#This Row],[Monetary]] &gt;= M128, 2, 1))</f>
        <v>3</v>
      </c>
      <c r="I124">
        <f>tblCustRFM[[#This Row],[RecencyTier]] + tblCustRFM[[#This Row],[FrequencyTier]] + tblCustRFM[[#This Row],[MonetaryTier]]</f>
        <v>9</v>
      </c>
    </row>
    <row r="125" spans="1:9" x14ac:dyDescent="0.45">
      <c r="A125" s="16">
        <v>1175</v>
      </c>
      <c r="B125" s="10">
        <v>45384.901790162039</v>
      </c>
      <c r="C125">
        <v>1</v>
      </c>
      <c r="D125">
        <v>3805.02</v>
      </c>
      <c r="E125" s="24">
        <f>INT(RFM_Pivot!$A$1 - tblCustRFM[[#This Row],[LastPurchaseDate]])</f>
        <v>272</v>
      </c>
      <c r="F125">
        <f>IF(tblCustRFM[[#This Row],[Recency]] &lt;= $L$4, 3, IF(tblCustRFM[[#This Row],[Recency]] &lt;= M127, 2, 1))</f>
        <v>1</v>
      </c>
      <c r="G125">
        <f>IF(tblCustRFM[[#This Row],[Frequency]] &gt;= L128, 3, IF(tblCustRFM[[#This Row],[Frequency]] &gt;= M128, 2, 1))</f>
        <v>3</v>
      </c>
      <c r="H125">
        <f>IF(tblCustRFM[[#This Row],[Monetary]] &gt;= L129, 3, IF(tblCustRFM[[#This Row],[Monetary]] &gt;= M129, 2, 1))</f>
        <v>3</v>
      </c>
      <c r="I125">
        <f>tblCustRFM[[#This Row],[RecencyTier]] + tblCustRFM[[#This Row],[FrequencyTier]] + tblCustRFM[[#This Row],[MonetaryTier]]</f>
        <v>7</v>
      </c>
    </row>
    <row r="126" spans="1:9" x14ac:dyDescent="0.45">
      <c r="A126" s="16">
        <v>1178</v>
      </c>
      <c r="B126" s="10">
        <v>45311.091409143519</v>
      </c>
      <c r="C126">
        <v>2</v>
      </c>
      <c r="D126">
        <v>22978.79</v>
      </c>
      <c r="E126" s="24">
        <f>INT(RFM_Pivot!$A$1 - tblCustRFM[[#This Row],[LastPurchaseDate]])</f>
        <v>345</v>
      </c>
      <c r="F126">
        <f>IF(tblCustRFM[[#This Row],[Recency]] &lt;= $L$4, 3, IF(tblCustRFM[[#This Row],[Recency]] &lt;= M128, 2, 1))</f>
        <v>1</v>
      </c>
      <c r="G126">
        <f>IF(tblCustRFM[[#This Row],[Frequency]] &gt;= L129, 3, IF(tblCustRFM[[#This Row],[Frequency]] &gt;= M129, 2, 1))</f>
        <v>3</v>
      </c>
      <c r="H126">
        <f>IF(tblCustRFM[[#This Row],[Monetary]] &gt;= L130, 3, IF(tblCustRFM[[#This Row],[Monetary]] &gt;= M130, 2, 1))</f>
        <v>3</v>
      </c>
      <c r="I126">
        <f>tblCustRFM[[#This Row],[RecencyTier]] + tblCustRFM[[#This Row],[FrequencyTier]] + tblCustRFM[[#This Row],[MonetaryTier]]</f>
        <v>7</v>
      </c>
    </row>
    <row r="127" spans="1:9" x14ac:dyDescent="0.45">
      <c r="A127" s="16">
        <v>1179</v>
      </c>
      <c r="B127" s="10">
        <v>45499.815281520059</v>
      </c>
      <c r="C127">
        <v>1</v>
      </c>
      <c r="D127">
        <v>500.76</v>
      </c>
      <c r="E127" s="24">
        <f>INT(RFM_Pivot!$A$1 - tblCustRFM[[#This Row],[LastPurchaseDate]])</f>
        <v>157</v>
      </c>
      <c r="F127">
        <f>IF(tblCustRFM[[#This Row],[Recency]] &lt;= $L$4, 3, IF(tblCustRFM[[#This Row],[Recency]] &lt;= M129, 2, 1))</f>
        <v>1</v>
      </c>
      <c r="G127">
        <f>IF(tblCustRFM[[#This Row],[Frequency]] &gt;= L130, 3, IF(tblCustRFM[[#This Row],[Frequency]] &gt;= M130, 2, 1))</f>
        <v>3</v>
      </c>
      <c r="H127">
        <f>IF(tblCustRFM[[#This Row],[Monetary]] &gt;= L131, 3, IF(tblCustRFM[[#This Row],[Monetary]] &gt;= M131, 2, 1))</f>
        <v>3</v>
      </c>
      <c r="I127">
        <f>tblCustRFM[[#This Row],[RecencyTier]] + tblCustRFM[[#This Row],[FrequencyTier]] + tblCustRFM[[#This Row],[MonetaryTier]]</f>
        <v>7</v>
      </c>
    </row>
    <row r="128" spans="1:9" x14ac:dyDescent="0.45">
      <c r="A128" s="16">
        <v>1182</v>
      </c>
      <c r="B128" s="10">
        <v>45134.194719483028</v>
      </c>
      <c r="C128">
        <v>2</v>
      </c>
      <c r="D128">
        <v>6101.8</v>
      </c>
      <c r="E128" s="24">
        <f>INT(RFM_Pivot!$A$1 - tblCustRFM[[#This Row],[LastPurchaseDate]])</f>
        <v>522</v>
      </c>
      <c r="F128">
        <f>IF(tblCustRFM[[#This Row],[Recency]] &lt;= $L$4, 3, IF(tblCustRFM[[#This Row],[Recency]] &lt;= M130, 2, 1))</f>
        <v>1</v>
      </c>
      <c r="G128">
        <f>IF(tblCustRFM[[#This Row],[Frequency]] &gt;= L131, 3, IF(tblCustRFM[[#This Row],[Frequency]] &gt;= M131, 2, 1))</f>
        <v>3</v>
      </c>
      <c r="H128">
        <f>IF(tblCustRFM[[#This Row],[Monetary]] &gt;= L132, 3, IF(tblCustRFM[[#This Row],[Monetary]] &gt;= M132, 2, 1))</f>
        <v>3</v>
      </c>
      <c r="I128">
        <f>tblCustRFM[[#This Row],[RecencyTier]] + tblCustRFM[[#This Row],[FrequencyTier]] + tblCustRFM[[#This Row],[MonetaryTier]]</f>
        <v>7</v>
      </c>
    </row>
    <row r="129" spans="1:9" x14ac:dyDescent="0.45">
      <c r="A129" s="16">
        <v>1183</v>
      </c>
      <c r="B129" s="10">
        <v>45224.65076508488</v>
      </c>
      <c r="C129">
        <v>1</v>
      </c>
      <c r="D129">
        <v>17776.25</v>
      </c>
      <c r="E129" s="24">
        <f>INT(RFM_Pivot!$A$1 - tblCustRFM[[#This Row],[LastPurchaseDate]])</f>
        <v>432</v>
      </c>
      <c r="F129">
        <f>IF(tblCustRFM[[#This Row],[Recency]] &lt;= $L$4, 3, IF(tblCustRFM[[#This Row],[Recency]] &lt;= M131, 2, 1))</f>
        <v>1</v>
      </c>
      <c r="G129">
        <f>IF(tblCustRFM[[#This Row],[Frequency]] &gt;= L132, 3, IF(tblCustRFM[[#This Row],[Frequency]] &gt;= M132, 2, 1))</f>
        <v>3</v>
      </c>
      <c r="H129">
        <f>IF(tblCustRFM[[#This Row],[Monetary]] &gt;= L133, 3, IF(tblCustRFM[[#This Row],[Monetary]] &gt;= M133, 2, 1))</f>
        <v>3</v>
      </c>
      <c r="I129">
        <f>tblCustRFM[[#This Row],[RecencyTier]] + tblCustRFM[[#This Row],[FrequencyTier]] + tblCustRFM[[#This Row],[MonetaryTier]]</f>
        <v>7</v>
      </c>
    </row>
    <row r="130" spans="1:9" x14ac:dyDescent="0.45">
      <c r="A130" s="16">
        <v>1185</v>
      </c>
      <c r="B130" s="10">
        <v>45631.666466628085</v>
      </c>
      <c r="C130">
        <v>1</v>
      </c>
      <c r="D130">
        <v>7064.04</v>
      </c>
      <c r="E130" s="24">
        <f>INT(RFM_Pivot!$A$1 - tblCustRFM[[#This Row],[LastPurchaseDate]])</f>
        <v>25</v>
      </c>
      <c r="F130">
        <f>IF(tblCustRFM[[#This Row],[Recency]] &lt;= $L$4, 3, IF(tblCustRFM[[#This Row],[Recency]] &lt;= M132, 2, 1))</f>
        <v>3</v>
      </c>
      <c r="G130">
        <f>IF(tblCustRFM[[#This Row],[Frequency]] &gt;= L133, 3, IF(tblCustRFM[[#This Row],[Frequency]] &gt;= M133, 2, 1))</f>
        <v>3</v>
      </c>
      <c r="H130">
        <f>IF(tblCustRFM[[#This Row],[Monetary]] &gt;= L134, 3, IF(tblCustRFM[[#This Row],[Monetary]] &gt;= M134, 2, 1))</f>
        <v>3</v>
      </c>
      <c r="I130">
        <f>tblCustRFM[[#This Row],[RecencyTier]] + tblCustRFM[[#This Row],[FrequencyTier]] + tblCustRFM[[#This Row],[MonetaryTier]]</f>
        <v>9</v>
      </c>
    </row>
    <row r="131" spans="1:9" x14ac:dyDescent="0.45">
      <c r="A131" s="16">
        <v>1186</v>
      </c>
      <c r="B131" s="10">
        <v>45213.991699151236</v>
      </c>
      <c r="C131">
        <v>1</v>
      </c>
      <c r="D131">
        <v>9844.1200000000008</v>
      </c>
      <c r="E131" s="24">
        <f>INT(RFM_Pivot!$A$1 - tblCustRFM[[#This Row],[LastPurchaseDate]])</f>
        <v>443</v>
      </c>
      <c r="F131">
        <f>IF(tblCustRFM[[#This Row],[Recency]] &lt;= $L$4, 3, IF(tblCustRFM[[#This Row],[Recency]] &lt;= M133, 2, 1))</f>
        <v>1</v>
      </c>
      <c r="G131">
        <f>IF(tblCustRFM[[#This Row],[Frequency]] &gt;= L134, 3, IF(tblCustRFM[[#This Row],[Frequency]] &gt;= M134, 2, 1))</f>
        <v>3</v>
      </c>
      <c r="H131">
        <f>IF(tblCustRFM[[#This Row],[Monetary]] &gt;= L135, 3, IF(tblCustRFM[[#This Row],[Monetary]] &gt;= M135, 2, 1))</f>
        <v>3</v>
      </c>
      <c r="I131">
        <f>tblCustRFM[[#This Row],[RecencyTier]] + tblCustRFM[[#This Row],[FrequencyTier]] + tblCustRFM[[#This Row],[MonetaryTier]]</f>
        <v>7</v>
      </c>
    </row>
    <row r="132" spans="1:9" x14ac:dyDescent="0.45">
      <c r="A132" s="16">
        <v>1187</v>
      </c>
      <c r="B132" s="10">
        <v>45549.606260609566</v>
      </c>
      <c r="C132">
        <v>2</v>
      </c>
      <c r="D132">
        <v>16008.6</v>
      </c>
      <c r="E132" s="24">
        <f>INT(RFM_Pivot!$A$1 - tblCustRFM[[#This Row],[LastPurchaseDate]])</f>
        <v>107</v>
      </c>
      <c r="F132">
        <f>IF(tblCustRFM[[#This Row],[Recency]] &lt;= $L$4, 3, IF(tblCustRFM[[#This Row],[Recency]] &lt;= M134, 2, 1))</f>
        <v>3</v>
      </c>
      <c r="G132">
        <f>IF(tblCustRFM[[#This Row],[Frequency]] &gt;= L135, 3, IF(tblCustRFM[[#This Row],[Frequency]] &gt;= M135, 2, 1))</f>
        <v>3</v>
      </c>
      <c r="H132">
        <f>IF(tblCustRFM[[#This Row],[Monetary]] &gt;= L136, 3, IF(tblCustRFM[[#This Row],[Monetary]] &gt;= M136, 2, 1))</f>
        <v>3</v>
      </c>
      <c r="I132">
        <f>tblCustRFM[[#This Row],[RecencyTier]] + tblCustRFM[[#This Row],[FrequencyTier]] + tblCustRFM[[#This Row],[MonetaryTier]]</f>
        <v>9</v>
      </c>
    </row>
    <row r="133" spans="1:9" x14ac:dyDescent="0.45">
      <c r="A133" s="16">
        <v>1189</v>
      </c>
      <c r="B133" s="10">
        <v>44928.898189814812</v>
      </c>
      <c r="C133">
        <v>1</v>
      </c>
      <c r="D133">
        <v>17394.2</v>
      </c>
      <c r="E133" s="24">
        <f>INT(RFM_Pivot!$A$1 - tblCustRFM[[#This Row],[LastPurchaseDate]])</f>
        <v>728</v>
      </c>
      <c r="F133">
        <f>IF(tblCustRFM[[#This Row],[Recency]] &lt;= $L$4, 3, IF(tblCustRFM[[#This Row],[Recency]] &lt;= M135, 2, 1))</f>
        <v>1</v>
      </c>
      <c r="G133">
        <f>IF(tblCustRFM[[#This Row],[Frequency]] &gt;= L136, 3, IF(tblCustRFM[[#This Row],[Frequency]] &gt;= M136, 2, 1))</f>
        <v>3</v>
      </c>
      <c r="H133">
        <f>IF(tblCustRFM[[#This Row],[Monetary]] &gt;= L137, 3, IF(tblCustRFM[[#This Row],[Monetary]] &gt;= M137, 2, 1))</f>
        <v>3</v>
      </c>
      <c r="I133">
        <f>tblCustRFM[[#This Row],[RecencyTier]] + tblCustRFM[[#This Row],[FrequencyTier]] + tblCustRFM[[#This Row],[MonetaryTier]]</f>
        <v>7</v>
      </c>
    </row>
    <row r="134" spans="1:9" x14ac:dyDescent="0.45">
      <c r="A134" s="16">
        <v>1190</v>
      </c>
      <c r="B134" s="10">
        <v>45297.950095023145</v>
      </c>
      <c r="C134">
        <v>2</v>
      </c>
      <c r="D134">
        <v>20692.04</v>
      </c>
      <c r="E134" s="24">
        <f>INT(RFM_Pivot!$A$1 - tblCustRFM[[#This Row],[LastPurchaseDate]])</f>
        <v>359</v>
      </c>
      <c r="F134">
        <f>IF(tblCustRFM[[#This Row],[Recency]] &lt;= $L$4, 3, IF(tblCustRFM[[#This Row],[Recency]] &lt;= M136, 2, 1))</f>
        <v>1</v>
      </c>
      <c r="G134">
        <f>IF(tblCustRFM[[#This Row],[Frequency]] &gt;= L137, 3, IF(tblCustRFM[[#This Row],[Frequency]] &gt;= M137, 2, 1))</f>
        <v>3</v>
      </c>
      <c r="H134">
        <f>IF(tblCustRFM[[#This Row],[Monetary]] &gt;= L138, 3, IF(tblCustRFM[[#This Row],[Monetary]] &gt;= M138, 2, 1))</f>
        <v>3</v>
      </c>
      <c r="I134">
        <f>tblCustRFM[[#This Row],[RecencyTier]] + tblCustRFM[[#This Row],[FrequencyTier]] + tblCustRFM[[#This Row],[MonetaryTier]]</f>
        <v>7</v>
      </c>
    </row>
    <row r="135" spans="1:9" x14ac:dyDescent="0.45">
      <c r="A135" s="16">
        <v>1191</v>
      </c>
      <c r="B135" s="10">
        <v>45436.15291527778</v>
      </c>
      <c r="C135">
        <v>3</v>
      </c>
      <c r="D135">
        <v>8756.77</v>
      </c>
      <c r="E135" s="24">
        <f>INT(RFM_Pivot!$A$1 - tblCustRFM[[#This Row],[LastPurchaseDate]])</f>
        <v>220</v>
      </c>
      <c r="F135">
        <f>IF(tblCustRFM[[#This Row],[Recency]] &lt;= $L$4, 3, IF(tblCustRFM[[#This Row],[Recency]] &lt;= M137, 2, 1))</f>
        <v>1</v>
      </c>
      <c r="G135">
        <f>IF(tblCustRFM[[#This Row],[Frequency]] &gt;= L138, 3, IF(tblCustRFM[[#This Row],[Frequency]] &gt;= M138, 2, 1))</f>
        <v>3</v>
      </c>
      <c r="H135">
        <f>IF(tblCustRFM[[#This Row],[Monetary]] &gt;= L139, 3, IF(tblCustRFM[[#This Row],[Monetary]] &gt;= M139, 2, 1))</f>
        <v>3</v>
      </c>
      <c r="I135">
        <f>tblCustRFM[[#This Row],[RecencyTier]] + tblCustRFM[[#This Row],[FrequencyTier]] + tblCustRFM[[#This Row],[MonetaryTier]]</f>
        <v>7</v>
      </c>
    </row>
    <row r="136" spans="1:9" x14ac:dyDescent="0.45">
      <c r="A136" s="16">
        <v>1192</v>
      </c>
      <c r="B136" s="10">
        <v>45307.514051388891</v>
      </c>
      <c r="C136">
        <v>2</v>
      </c>
      <c r="D136">
        <v>6465.56</v>
      </c>
      <c r="E136" s="24">
        <f>INT(RFM_Pivot!$A$1 - tblCustRFM[[#This Row],[LastPurchaseDate]])</f>
        <v>349</v>
      </c>
      <c r="F136">
        <f>IF(tblCustRFM[[#This Row],[Recency]] &lt;= $L$4, 3, IF(tblCustRFM[[#This Row],[Recency]] &lt;= M138, 2, 1))</f>
        <v>1</v>
      </c>
      <c r="G136">
        <f>IF(tblCustRFM[[#This Row],[Frequency]] &gt;= L139, 3, IF(tblCustRFM[[#This Row],[Frequency]] &gt;= M139, 2, 1))</f>
        <v>3</v>
      </c>
      <c r="H136">
        <f>IF(tblCustRFM[[#This Row],[Monetary]] &gt;= L140, 3, IF(tblCustRFM[[#This Row],[Monetary]] &gt;= M140, 2, 1))</f>
        <v>3</v>
      </c>
      <c r="I136">
        <f>tblCustRFM[[#This Row],[RecencyTier]] + tblCustRFM[[#This Row],[FrequencyTier]] + tblCustRFM[[#This Row],[MonetaryTier]]</f>
        <v>7</v>
      </c>
    </row>
    <row r="137" spans="1:9" x14ac:dyDescent="0.45">
      <c r="A137" s="16">
        <v>1193</v>
      </c>
      <c r="B137" s="10">
        <v>45337.301030092596</v>
      </c>
      <c r="C137">
        <v>2</v>
      </c>
      <c r="D137">
        <v>7861.42</v>
      </c>
      <c r="E137" s="24">
        <f>INT(RFM_Pivot!$A$1 - tblCustRFM[[#This Row],[LastPurchaseDate]])</f>
        <v>319</v>
      </c>
      <c r="F137">
        <f>IF(tblCustRFM[[#This Row],[Recency]] &lt;= $L$4, 3, IF(tblCustRFM[[#This Row],[Recency]] &lt;= M139, 2, 1))</f>
        <v>1</v>
      </c>
      <c r="G137">
        <f>IF(tblCustRFM[[#This Row],[Frequency]] &gt;= L140, 3, IF(tblCustRFM[[#This Row],[Frequency]] &gt;= M140, 2, 1))</f>
        <v>3</v>
      </c>
      <c r="H137">
        <f>IF(tblCustRFM[[#This Row],[Monetary]] &gt;= L141, 3, IF(tblCustRFM[[#This Row],[Monetary]] &gt;= M141, 2, 1))</f>
        <v>3</v>
      </c>
      <c r="I137">
        <f>tblCustRFM[[#This Row],[RecencyTier]] + tblCustRFM[[#This Row],[FrequencyTier]] + tblCustRFM[[#This Row],[MonetaryTier]]</f>
        <v>7</v>
      </c>
    </row>
    <row r="138" spans="1:9" x14ac:dyDescent="0.45">
      <c r="A138" s="16">
        <v>1194</v>
      </c>
      <c r="B138" s="10">
        <v>45252.393539351855</v>
      </c>
      <c r="C138">
        <v>1</v>
      </c>
      <c r="D138">
        <v>18404.84</v>
      </c>
      <c r="E138" s="24">
        <f>INT(RFM_Pivot!$A$1 - tblCustRFM[[#This Row],[LastPurchaseDate]])</f>
        <v>404</v>
      </c>
      <c r="F138">
        <f>IF(tblCustRFM[[#This Row],[Recency]] &lt;= $L$4, 3, IF(tblCustRFM[[#This Row],[Recency]] &lt;= M140, 2, 1))</f>
        <v>1</v>
      </c>
      <c r="G138">
        <f>IF(tblCustRFM[[#This Row],[Frequency]] &gt;= L141, 3, IF(tblCustRFM[[#This Row],[Frequency]] &gt;= M141, 2, 1))</f>
        <v>3</v>
      </c>
      <c r="H138">
        <f>IF(tblCustRFM[[#This Row],[Monetary]] &gt;= L142, 3, IF(tblCustRFM[[#This Row],[Monetary]] &gt;= M142, 2, 1))</f>
        <v>3</v>
      </c>
      <c r="I138">
        <f>tblCustRFM[[#This Row],[RecencyTier]] + tblCustRFM[[#This Row],[FrequencyTier]] + tblCustRFM[[#This Row],[MonetaryTier]]</f>
        <v>7</v>
      </c>
    </row>
    <row r="139" spans="1:9" x14ac:dyDescent="0.45">
      <c r="A139" s="16">
        <v>1195</v>
      </c>
      <c r="B139" s="10">
        <v>45181.795479552471</v>
      </c>
      <c r="C139">
        <v>1</v>
      </c>
      <c r="D139">
        <v>4925.83</v>
      </c>
      <c r="E139" s="24">
        <f>INT(RFM_Pivot!$A$1 - tblCustRFM[[#This Row],[LastPurchaseDate]])</f>
        <v>475</v>
      </c>
      <c r="F139">
        <f>IF(tblCustRFM[[#This Row],[Recency]] &lt;= $L$4, 3, IF(tblCustRFM[[#This Row],[Recency]] &lt;= M141, 2, 1))</f>
        <v>1</v>
      </c>
      <c r="G139">
        <f>IF(tblCustRFM[[#This Row],[Frequency]] &gt;= L142, 3, IF(tblCustRFM[[#This Row],[Frequency]] &gt;= M142, 2, 1))</f>
        <v>3</v>
      </c>
      <c r="H139">
        <f>IF(tblCustRFM[[#This Row],[Monetary]] &gt;= L143, 3, IF(tblCustRFM[[#This Row],[Monetary]] &gt;= M143, 2, 1))</f>
        <v>3</v>
      </c>
      <c r="I139">
        <f>tblCustRFM[[#This Row],[RecencyTier]] + tblCustRFM[[#This Row],[FrequencyTier]] + tblCustRFM[[#This Row],[MonetaryTier]]</f>
        <v>7</v>
      </c>
    </row>
    <row r="140" spans="1:9" x14ac:dyDescent="0.45">
      <c r="A140" s="16">
        <v>1197</v>
      </c>
      <c r="B140" s="10">
        <v>44940.506350655865</v>
      </c>
      <c r="C140">
        <v>1</v>
      </c>
      <c r="D140">
        <v>10119.280000000001</v>
      </c>
      <c r="E140" s="24">
        <f>INT(RFM_Pivot!$A$1 - tblCustRFM[[#This Row],[LastPurchaseDate]])</f>
        <v>716</v>
      </c>
      <c r="F140">
        <f>IF(tblCustRFM[[#This Row],[Recency]] &lt;= $L$4, 3, IF(tblCustRFM[[#This Row],[Recency]] &lt;= M142, 2, 1))</f>
        <v>1</v>
      </c>
      <c r="G140">
        <f>IF(tblCustRFM[[#This Row],[Frequency]] &gt;= L143, 3, IF(tblCustRFM[[#This Row],[Frequency]] &gt;= M143, 2, 1))</f>
        <v>3</v>
      </c>
      <c r="H140">
        <f>IF(tblCustRFM[[#This Row],[Monetary]] &gt;= L144, 3, IF(tblCustRFM[[#This Row],[Monetary]] &gt;= M144, 2, 1))</f>
        <v>3</v>
      </c>
      <c r="I140">
        <f>tblCustRFM[[#This Row],[RecencyTier]] + tblCustRFM[[#This Row],[FrequencyTier]] + tblCustRFM[[#This Row],[MonetaryTier]]</f>
        <v>7</v>
      </c>
    </row>
    <row r="141" spans="1:9" x14ac:dyDescent="0.45">
      <c r="A141" s="16">
        <v>1198</v>
      </c>
      <c r="B141" s="10">
        <v>45292.401540162035</v>
      </c>
      <c r="C141">
        <v>1</v>
      </c>
      <c r="D141">
        <v>2210.8200000000002</v>
      </c>
      <c r="E141" s="24">
        <f>INT(RFM_Pivot!$A$1 - tblCustRFM[[#This Row],[LastPurchaseDate]])</f>
        <v>364</v>
      </c>
      <c r="F141">
        <f>IF(tblCustRFM[[#This Row],[Recency]] &lt;= $L$4, 3, IF(tblCustRFM[[#This Row],[Recency]] &lt;= M143, 2, 1))</f>
        <v>1</v>
      </c>
      <c r="G141">
        <f>IF(tblCustRFM[[#This Row],[Frequency]] &gt;= L144, 3, IF(tblCustRFM[[#This Row],[Frequency]] &gt;= M144, 2, 1))</f>
        <v>3</v>
      </c>
      <c r="H141">
        <f>IF(tblCustRFM[[#This Row],[Monetary]] &gt;= L145, 3, IF(tblCustRFM[[#This Row],[Monetary]] &gt;= M145, 2, 1))</f>
        <v>3</v>
      </c>
      <c r="I141">
        <f>tblCustRFM[[#This Row],[RecencyTier]] + tblCustRFM[[#This Row],[FrequencyTier]] + tblCustRFM[[#This Row],[MonetaryTier]]</f>
        <v>7</v>
      </c>
    </row>
    <row r="142" spans="1:9" x14ac:dyDescent="0.45">
      <c r="A142" s="16">
        <v>1201</v>
      </c>
      <c r="B142" s="10">
        <v>45170.844384452161</v>
      </c>
      <c r="C142">
        <v>2</v>
      </c>
      <c r="D142">
        <v>11883.37</v>
      </c>
      <c r="E142" s="24">
        <f>INT(RFM_Pivot!$A$1 - tblCustRFM[[#This Row],[LastPurchaseDate]])</f>
        <v>486</v>
      </c>
      <c r="F142">
        <f>IF(tblCustRFM[[#This Row],[Recency]] &lt;= $L$4, 3, IF(tblCustRFM[[#This Row],[Recency]] &lt;= M144, 2, 1))</f>
        <v>1</v>
      </c>
      <c r="G142">
        <f>IF(tblCustRFM[[#This Row],[Frequency]] &gt;= L145, 3, IF(tblCustRFM[[#This Row],[Frequency]] &gt;= M145, 2, 1))</f>
        <v>3</v>
      </c>
      <c r="H142">
        <f>IF(tblCustRFM[[#This Row],[Monetary]] &gt;= L146, 3, IF(tblCustRFM[[#This Row],[Monetary]] &gt;= M146, 2, 1))</f>
        <v>3</v>
      </c>
      <c r="I142">
        <f>tblCustRFM[[#This Row],[RecencyTier]] + tblCustRFM[[#This Row],[FrequencyTier]] + tblCustRFM[[#This Row],[MonetaryTier]]</f>
        <v>7</v>
      </c>
    </row>
    <row r="143" spans="1:9" x14ac:dyDescent="0.45">
      <c r="A143" s="16">
        <v>1202</v>
      </c>
      <c r="B143" s="10">
        <v>44939.92229224537</v>
      </c>
      <c r="C143">
        <v>1</v>
      </c>
      <c r="D143">
        <v>7945</v>
      </c>
      <c r="E143" s="24">
        <f>INT(RFM_Pivot!$A$1 - tblCustRFM[[#This Row],[LastPurchaseDate]])</f>
        <v>717</v>
      </c>
      <c r="F143">
        <f>IF(tblCustRFM[[#This Row],[Recency]] &lt;= $L$4, 3, IF(tblCustRFM[[#This Row],[Recency]] &lt;= M145, 2, 1))</f>
        <v>1</v>
      </c>
      <c r="G143">
        <f>IF(tblCustRFM[[#This Row],[Frequency]] &gt;= L146, 3, IF(tblCustRFM[[#This Row],[Frequency]] &gt;= M146, 2, 1))</f>
        <v>3</v>
      </c>
      <c r="H143">
        <f>IF(tblCustRFM[[#This Row],[Monetary]] &gt;= L147, 3, IF(tblCustRFM[[#This Row],[Monetary]] &gt;= M147, 2, 1))</f>
        <v>3</v>
      </c>
      <c r="I143">
        <f>tblCustRFM[[#This Row],[RecencyTier]] + tblCustRFM[[#This Row],[FrequencyTier]] + tblCustRFM[[#This Row],[MonetaryTier]]</f>
        <v>7</v>
      </c>
    </row>
    <row r="144" spans="1:9" x14ac:dyDescent="0.45">
      <c r="A144" s="16">
        <v>1203</v>
      </c>
      <c r="B144" s="10">
        <v>45357.88908892747</v>
      </c>
      <c r="C144">
        <v>2</v>
      </c>
      <c r="D144">
        <v>24950.61</v>
      </c>
      <c r="E144" s="24">
        <f>INT(RFM_Pivot!$A$1 - tblCustRFM[[#This Row],[LastPurchaseDate]])</f>
        <v>299</v>
      </c>
      <c r="F144">
        <f>IF(tblCustRFM[[#This Row],[Recency]] &lt;= $L$4, 3, IF(tblCustRFM[[#This Row],[Recency]] &lt;= M146, 2, 1))</f>
        <v>1</v>
      </c>
      <c r="G144">
        <f>IF(tblCustRFM[[#This Row],[Frequency]] &gt;= L147, 3, IF(tblCustRFM[[#This Row],[Frequency]] &gt;= M147, 2, 1))</f>
        <v>3</v>
      </c>
      <c r="H144">
        <f>IF(tblCustRFM[[#This Row],[Monetary]] &gt;= L148, 3, IF(tblCustRFM[[#This Row],[Monetary]] &gt;= M148, 2, 1))</f>
        <v>3</v>
      </c>
      <c r="I144">
        <f>tblCustRFM[[#This Row],[RecencyTier]] + tblCustRFM[[#This Row],[FrequencyTier]] + tblCustRFM[[#This Row],[MonetaryTier]]</f>
        <v>7</v>
      </c>
    </row>
    <row r="145" spans="1:9" x14ac:dyDescent="0.45">
      <c r="A145" s="16">
        <v>1204</v>
      </c>
      <c r="B145" s="10">
        <v>45187.198019791664</v>
      </c>
      <c r="C145">
        <v>2</v>
      </c>
      <c r="D145">
        <v>21255.58</v>
      </c>
      <c r="E145" s="24">
        <f>INT(RFM_Pivot!$A$1 - tblCustRFM[[#This Row],[LastPurchaseDate]])</f>
        <v>469</v>
      </c>
      <c r="F145">
        <f>IF(tblCustRFM[[#This Row],[Recency]] &lt;= $L$4, 3, IF(tblCustRFM[[#This Row],[Recency]] &lt;= M147, 2, 1))</f>
        <v>1</v>
      </c>
      <c r="G145">
        <f>IF(tblCustRFM[[#This Row],[Frequency]] &gt;= L148, 3, IF(tblCustRFM[[#This Row],[Frequency]] &gt;= M148, 2, 1))</f>
        <v>3</v>
      </c>
      <c r="H145">
        <f>IF(tblCustRFM[[#This Row],[Monetary]] &gt;= L149, 3, IF(tblCustRFM[[#This Row],[Monetary]] &gt;= M149, 2, 1))</f>
        <v>3</v>
      </c>
      <c r="I145">
        <f>tblCustRFM[[#This Row],[RecencyTier]] + tblCustRFM[[#This Row],[FrequencyTier]] + tblCustRFM[[#This Row],[MonetaryTier]]</f>
        <v>7</v>
      </c>
    </row>
    <row r="146" spans="1:9" x14ac:dyDescent="0.45">
      <c r="A146" s="16">
        <v>1205</v>
      </c>
      <c r="B146" s="10">
        <v>45160.112311226854</v>
      </c>
      <c r="C146">
        <v>1</v>
      </c>
      <c r="D146">
        <v>9786.9599999999991</v>
      </c>
      <c r="E146" s="24">
        <f>INT(RFM_Pivot!$A$1 - tblCustRFM[[#This Row],[LastPurchaseDate]])</f>
        <v>496</v>
      </c>
      <c r="F146">
        <f>IF(tblCustRFM[[#This Row],[Recency]] &lt;= $L$4, 3, IF(tblCustRFM[[#This Row],[Recency]] &lt;= M148, 2, 1))</f>
        <v>1</v>
      </c>
      <c r="G146">
        <f>IF(tblCustRFM[[#This Row],[Frequency]] &gt;= L149, 3, IF(tblCustRFM[[#This Row],[Frequency]] &gt;= M149, 2, 1))</f>
        <v>3</v>
      </c>
      <c r="H146">
        <f>IF(tblCustRFM[[#This Row],[Monetary]] &gt;= L150, 3, IF(tblCustRFM[[#This Row],[Monetary]] &gt;= M150, 2, 1))</f>
        <v>3</v>
      </c>
      <c r="I146">
        <f>tblCustRFM[[#This Row],[RecencyTier]] + tblCustRFM[[#This Row],[FrequencyTier]] + tblCustRFM[[#This Row],[MonetaryTier]]</f>
        <v>7</v>
      </c>
    </row>
    <row r="147" spans="1:9" x14ac:dyDescent="0.45">
      <c r="A147" s="16">
        <v>1206</v>
      </c>
      <c r="B147" s="10">
        <v>45204.354735493827</v>
      </c>
      <c r="C147">
        <v>2</v>
      </c>
      <c r="D147">
        <v>15133.08</v>
      </c>
      <c r="E147" s="24">
        <f>INT(RFM_Pivot!$A$1 - tblCustRFM[[#This Row],[LastPurchaseDate]])</f>
        <v>452</v>
      </c>
      <c r="F147">
        <f>IF(tblCustRFM[[#This Row],[Recency]] &lt;= $L$4, 3, IF(tblCustRFM[[#This Row],[Recency]] &lt;= M149, 2, 1))</f>
        <v>1</v>
      </c>
      <c r="G147">
        <f>IF(tblCustRFM[[#This Row],[Frequency]] &gt;= L150, 3, IF(tblCustRFM[[#This Row],[Frequency]] &gt;= M150, 2, 1))</f>
        <v>3</v>
      </c>
      <c r="H147">
        <f>IF(tblCustRFM[[#This Row],[Monetary]] &gt;= L151, 3, IF(tblCustRFM[[#This Row],[Monetary]] &gt;= M151, 2, 1))</f>
        <v>3</v>
      </c>
      <c r="I147">
        <f>tblCustRFM[[#This Row],[RecencyTier]] + tblCustRFM[[#This Row],[FrequencyTier]] + tblCustRFM[[#This Row],[MonetaryTier]]</f>
        <v>7</v>
      </c>
    </row>
    <row r="148" spans="1:9" x14ac:dyDescent="0.45">
      <c r="A148" s="16">
        <v>1207</v>
      </c>
      <c r="B148" s="10">
        <v>45565.594859490739</v>
      </c>
      <c r="C148">
        <v>3</v>
      </c>
      <c r="D148">
        <v>33779.089999999997</v>
      </c>
      <c r="E148" s="24">
        <f>INT(RFM_Pivot!$A$1 - tblCustRFM[[#This Row],[LastPurchaseDate]])</f>
        <v>91</v>
      </c>
      <c r="F148">
        <f>IF(tblCustRFM[[#This Row],[Recency]] &lt;= $L$4, 3, IF(tblCustRFM[[#This Row],[Recency]] &lt;= M150, 2, 1))</f>
        <v>3</v>
      </c>
      <c r="G148">
        <f>IF(tblCustRFM[[#This Row],[Frequency]] &gt;= L151, 3, IF(tblCustRFM[[#This Row],[Frequency]] &gt;= M151, 2, 1))</f>
        <v>3</v>
      </c>
      <c r="H148">
        <f>IF(tblCustRFM[[#This Row],[Monetary]] &gt;= L152, 3, IF(tblCustRFM[[#This Row],[Monetary]] &gt;= M152, 2, 1))</f>
        <v>3</v>
      </c>
      <c r="I148">
        <f>tblCustRFM[[#This Row],[RecencyTier]] + tblCustRFM[[#This Row],[FrequencyTier]] + tblCustRFM[[#This Row],[MonetaryTier]]</f>
        <v>9</v>
      </c>
    </row>
    <row r="149" spans="1:9" x14ac:dyDescent="0.45">
      <c r="A149" s="16">
        <v>1209</v>
      </c>
      <c r="B149" s="10">
        <v>45541.794479436729</v>
      </c>
      <c r="C149">
        <v>2</v>
      </c>
      <c r="D149">
        <v>10013.66</v>
      </c>
      <c r="E149" s="24">
        <f>INT(RFM_Pivot!$A$1 - tblCustRFM[[#This Row],[LastPurchaseDate]])</f>
        <v>115</v>
      </c>
      <c r="F149">
        <f>IF(tblCustRFM[[#This Row],[Recency]] &lt;= $L$4, 3, IF(tblCustRFM[[#This Row],[Recency]] &lt;= M151, 2, 1))</f>
        <v>3</v>
      </c>
      <c r="G149">
        <f>IF(tblCustRFM[[#This Row],[Frequency]] &gt;= L152, 3, IF(tblCustRFM[[#This Row],[Frequency]] &gt;= M152, 2, 1))</f>
        <v>3</v>
      </c>
      <c r="H149">
        <f>IF(tblCustRFM[[#This Row],[Monetary]] &gt;= L153, 3, IF(tblCustRFM[[#This Row],[Monetary]] &gt;= M153, 2, 1))</f>
        <v>3</v>
      </c>
      <c r="I149">
        <f>tblCustRFM[[#This Row],[RecencyTier]] + tblCustRFM[[#This Row],[FrequencyTier]] + tblCustRFM[[#This Row],[MonetaryTier]]</f>
        <v>9</v>
      </c>
    </row>
    <row r="150" spans="1:9" x14ac:dyDescent="0.45">
      <c r="A150" s="16">
        <v>1211</v>
      </c>
      <c r="B150" s="10">
        <v>45410.454345447528</v>
      </c>
      <c r="C150">
        <v>1</v>
      </c>
      <c r="D150">
        <v>5981.32</v>
      </c>
      <c r="E150" s="24">
        <f>INT(RFM_Pivot!$A$1 - tblCustRFM[[#This Row],[LastPurchaseDate]])</f>
        <v>246</v>
      </c>
      <c r="F150">
        <f>IF(tblCustRFM[[#This Row],[Recency]] &lt;= $L$4, 3, IF(tblCustRFM[[#This Row],[Recency]] &lt;= M152, 2, 1))</f>
        <v>1</v>
      </c>
      <c r="G150">
        <f>IF(tblCustRFM[[#This Row],[Frequency]] &gt;= L153, 3, IF(tblCustRFM[[#This Row],[Frequency]] &gt;= M153, 2, 1))</f>
        <v>3</v>
      </c>
      <c r="H150">
        <f>IF(tblCustRFM[[#This Row],[Monetary]] &gt;= L154, 3, IF(tblCustRFM[[#This Row],[Monetary]] &gt;= M154, 2, 1))</f>
        <v>3</v>
      </c>
      <c r="I150">
        <f>tblCustRFM[[#This Row],[RecencyTier]] + tblCustRFM[[#This Row],[FrequencyTier]] + tblCustRFM[[#This Row],[MonetaryTier]]</f>
        <v>7</v>
      </c>
    </row>
    <row r="151" spans="1:9" x14ac:dyDescent="0.45">
      <c r="A151" s="16">
        <v>1212</v>
      </c>
      <c r="B151" s="10">
        <v>45428.414141396606</v>
      </c>
      <c r="C151">
        <v>1</v>
      </c>
      <c r="D151">
        <v>601.16</v>
      </c>
      <c r="E151" s="24">
        <f>INT(RFM_Pivot!$A$1 - tblCustRFM[[#This Row],[LastPurchaseDate]])</f>
        <v>228</v>
      </c>
      <c r="F151">
        <f>IF(tblCustRFM[[#This Row],[Recency]] &lt;= $L$4, 3, IF(tblCustRFM[[#This Row],[Recency]] &lt;= M153, 2, 1))</f>
        <v>1</v>
      </c>
      <c r="G151">
        <f>IF(tblCustRFM[[#This Row],[Frequency]] &gt;= L154, 3, IF(tblCustRFM[[#This Row],[Frequency]] &gt;= M154, 2, 1))</f>
        <v>3</v>
      </c>
      <c r="H151">
        <f>IF(tblCustRFM[[#This Row],[Monetary]] &gt;= L155, 3, IF(tblCustRFM[[#This Row],[Monetary]] &gt;= M155, 2, 1))</f>
        <v>3</v>
      </c>
      <c r="I151">
        <f>tblCustRFM[[#This Row],[RecencyTier]] + tblCustRFM[[#This Row],[FrequencyTier]] + tblCustRFM[[#This Row],[MonetaryTier]]</f>
        <v>7</v>
      </c>
    </row>
    <row r="152" spans="1:9" x14ac:dyDescent="0.45">
      <c r="A152" s="16">
        <v>1213</v>
      </c>
      <c r="B152" s="10">
        <v>45032.422542245367</v>
      </c>
      <c r="C152">
        <v>1</v>
      </c>
      <c r="D152">
        <v>2534.4</v>
      </c>
      <c r="E152" s="24">
        <f>INT(RFM_Pivot!$A$1 - tblCustRFM[[#This Row],[LastPurchaseDate]])</f>
        <v>624</v>
      </c>
      <c r="F152">
        <f>IF(tblCustRFM[[#This Row],[Recency]] &lt;= $L$4, 3, IF(tblCustRFM[[#This Row],[Recency]] &lt;= M154, 2, 1))</f>
        <v>1</v>
      </c>
      <c r="G152">
        <f>IF(tblCustRFM[[#This Row],[Frequency]] &gt;= L155, 3, IF(tblCustRFM[[#This Row],[Frequency]] &gt;= M155, 2, 1))</f>
        <v>3</v>
      </c>
      <c r="H152">
        <f>IF(tblCustRFM[[#This Row],[Monetary]] &gt;= L156, 3, IF(tblCustRFM[[#This Row],[Monetary]] &gt;= M156, 2, 1))</f>
        <v>3</v>
      </c>
      <c r="I152">
        <f>tblCustRFM[[#This Row],[RecencyTier]] + tblCustRFM[[#This Row],[FrequencyTier]] + tblCustRFM[[#This Row],[MonetaryTier]]</f>
        <v>7</v>
      </c>
    </row>
    <row r="153" spans="1:9" x14ac:dyDescent="0.45">
      <c r="A153" s="16">
        <v>1215</v>
      </c>
      <c r="B153" s="10">
        <v>45305.031803202161</v>
      </c>
      <c r="C153">
        <v>2</v>
      </c>
      <c r="D153">
        <v>20819.88</v>
      </c>
      <c r="E153" s="24">
        <f>INT(RFM_Pivot!$A$1 - tblCustRFM[[#This Row],[LastPurchaseDate]])</f>
        <v>351</v>
      </c>
      <c r="F153">
        <f>IF(tblCustRFM[[#This Row],[Recency]] &lt;= $L$4, 3, IF(tblCustRFM[[#This Row],[Recency]] &lt;= M155, 2, 1))</f>
        <v>1</v>
      </c>
      <c r="G153">
        <f>IF(tblCustRFM[[#This Row],[Frequency]] &gt;= L156, 3, IF(tblCustRFM[[#This Row],[Frequency]] &gt;= M156, 2, 1))</f>
        <v>3</v>
      </c>
      <c r="H153">
        <f>IF(tblCustRFM[[#This Row],[Monetary]] &gt;= L157, 3, IF(tblCustRFM[[#This Row],[Monetary]] &gt;= M157, 2, 1))</f>
        <v>3</v>
      </c>
      <c r="I153">
        <f>tblCustRFM[[#This Row],[RecencyTier]] + tblCustRFM[[#This Row],[FrequencyTier]] + tblCustRFM[[#This Row],[MonetaryTier]]</f>
        <v>7</v>
      </c>
    </row>
    <row r="154" spans="1:9" x14ac:dyDescent="0.45">
      <c r="A154" s="16">
        <v>1220</v>
      </c>
      <c r="B154" s="10">
        <v>45288.021102121915</v>
      </c>
      <c r="C154">
        <v>1</v>
      </c>
      <c r="D154">
        <v>22081.8</v>
      </c>
      <c r="E154" s="24">
        <f>INT(RFM_Pivot!$A$1 - tblCustRFM[[#This Row],[LastPurchaseDate]])</f>
        <v>368</v>
      </c>
      <c r="F154">
        <f>IF(tblCustRFM[[#This Row],[Recency]] &lt;= $L$4, 3, IF(tblCustRFM[[#This Row],[Recency]] &lt;= M156, 2, 1))</f>
        <v>1</v>
      </c>
      <c r="G154">
        <f>IF(tblCustRFM[[#This Row],[Frequency]] &gt;= L157, 3, IF(tblCustRFM[[#This Row],[Frequency]] &gt;= M157, 2, 1))</f>
        <v>3</v>
      </c>
      <c r="H154">
        <f>IF(tblCustRFM[[#This Row],[Monetary]] &gt;= L158, 3, IF(tblCustRFM[[#This Row],[Monetary]] &gt;= M158, 2, 1))</f>
        <v>3</v>
      </c>
      <c r="I154">
        <f>tblCustRFM[[#This Row],[RecencyTier]] + tblCustRFM[[#This Row],[FrequencyTier]] + tblCustRFM[[#This Row],[MonetaryTier]]</f>
        <v>7</v>
      </c>
    </row>
    <row r="155" spans="1:9" x14ac:dyDescent="0.45">
      <c r="A155" s="16">
        <v>1223</v>
      </c>
      <c r="B155" s="10">
        <v>45442.212521257716</v>
      </c>
      <c r="C155">
        <v>2</v>
      </c>
      <c r="D155">
        <v>6399.33</v>
      </c>
      <c r="E155" s="24">
        <f>INT(RFM_Pivot!$A$1 - tblCustRFM[[#This Row],[LastPurchaseDate]])</f>
        <v>214</v>
      </c>
      <c r="F155">
        <f>IF(tblCustRFM[[#This Row],[Recency]] &lt;= $L$4, 3, IF(tblCustRFM[[#This Row],[Recency]] &lt;= M157, 2, 1))</f>
        <v>1</v>
      </c>
      <c r="G155">
        <f>IF(tblCustRFM[[#This Row],[Frequency]] &gt;= L158, 3, IF(tblCustRFM[[#This Row],[Frequency]] &gt;= M158, 2, 1))</f>
        <v>3</v>
      </c>
      <c r="H155">
        <f>IF(tblCustRFM[[#This Row],[Monetary]] &gt;= L159, 3, IF(tblCustRFM[[#This Row],[Monetary]] &gt;= M159, 2, 1))</f>
        <v>3</v>
      </c>
      <c r="I155">
        <f>tblCustRFM[[#This Row],[RecencyTier]] + tblCustRFM[[#This Row],[FrequencyTier]] + tblCustRFM[[#This Row],[MonetaryTier]]</f>
        <v>7</v>
      </c>
    </row>
    <row r="156" spans="1:9" x14ac:dyDescent="0.45">
      <c r="A156" s="16">
        <v>1224</v>
      </c>
      <c r="B156" s="10">
        <v>45429.65526550926</v>
      </c>
      <c r="C156">
        <v>3</v>
      </c>
      <c r="D156">
        <v>22397.63</v>
      </c>
      <c r="E156" s="24">
        <f>INT(RFM_Pivot!$A$1 - tblCustRFM[[#This Row],[LastPurchaseDate]])</f>
        <v>227</v>
      </c>
      <c r="F156">
        <f>IF(tblCustRFM[[#This Row],[Recency]] &lt;= $L$4, 3, IF(tblCustRFM[[#This Row],[Recency]] &lt;= M158, 2, 1))</f>
        <v>1</v>
      </c>
      <c r="G156">
        <f>IF(tblCustRFM[[#This Row],[Frequency]] &gt;= L159, 3, IF(tblCustRFM[[#This Row],[Frequency]] &gt;= M159, 2, 1))</f>
        <v>3</v>
      </c>
      <c r="H156">
        <f>IF(tblCustRFM[[#This Row],[Monetary]] &gt;= L160, 3, IF(tblCustRFM[[#This Row],[Monetary]] &gt;= M160, 2, 1))</f>
        <v>3</v>
      </c>
      <c r="I156">
        <f>tblCustRFM[[#This Row],[RecencyTier]] + tblCustRFM[[#This Row],[FrequencyTier]] + tblCustRFM[[#This Row],[MonetaryTier]]</f>
        <v>7</v>
      </c>
    </row>
    <row r="157" spans="1:9" x14ac:dyDescent="0.45">
      <c r="A157" s="16">
        <v>1225</v>
      </c>
      <c r="B157" s="10">
        <v>45442.57755775463</v>
      </c>
      <c r="C157">
        <v>2</v>
      </c>
      <c r="D157">
        <v>11092.48</v>
      </c>
      <c r="E157" s="24">
        <f>INT(RFM_Pivot!$A$1 - tblCustRFM[[#This Row],[LastPurchaseDate]])</f>
        <v>214</v>
      </c>
      <c r="F157">
        <f>IF(tblCustRFM[[#This Row],[Recency]] &lt;= $L$4, 3, IF(tblCustRFM[[#This Row],[Recency]] &lt;= M159, 2, 1))</f>
        <v>1</v>
      </c>
      <c r="G157">
        <f>IF(tblCustRFM[[#This Row],[Frequency]] &gt;= L160, 3, IF(tblCustRFM[[#This Row],[Frequency]] &gt;= M160, 2, 1))</f>
        <v>3</v>
      </c>
      <c r="H157">
        <f>IF(tblCustRFM[[#This Row],[Monetary]] &gt;= L161, 3, IF(tblCustRFM[[#This Row],[Monetary]] &gt;= M161, 2, 1))</f>
        <v>3</v>
      </c>
      <c r="I157">
        <f>tblCustRFM[[#This Row],[RecencyTier]] + tblCustRFM[[#This Row],[FrequencyTier]] + tblCustRFM[[#This Row],[MonetaryTier]]</f>
        <v>7</v>
      </c>
    </row>
    <row r="158" spans="1:9" x14ac:dyDescent="0.45">
      <c r="A158" s="16">
        <v>1226</v>
      </c>
      <c r="B158" s="10">
        <v>45213.699669984569</v>
      </c>
      <c r="C158">
        <v>3</v>
      </c>
      <c r="D158">
        <v>13632.07</v>
      </c>
      <c r="E158" s="24">
        <f>INT(RFM_Pivot!$A$1 - tblCustRFM[[#This Row],[LastPurchaseDate]])</f>
        <v>443</v>
      </c>
      <c r="F158">
        <f>IF(tblCustRFM[[#This Row],[Recency]] &lt;= $L$4, 3, IF(tblCustRFM[[#This Row],[Recency]] &lt;= M160, 2, 1))</f>
        <v>1</v>
      </c>
      <c r="G158">
        <f>IF(tblCustRFM[[#This Row],[Frequency]] &gt;= L161, 3, IF(tblCustRFM[[#This Row],[Frequency]] &gt;= M161, 2, 1))</f>
        <v>3</v>
      </c>
      <c r="H158">
        <f>IF(tblCustRFM[[#This Row],[Monetary]] &gt;= L162, 3, IF(tblCustRFM[[#This Row],[Monetary]] &gt;= M162, 2, 1))</f>
        <v>3</v>
      </c>
      <c r="I158">
        <f>tblCustRFM[[#This Row],[RecencyTier]] + tblCustRFM[[#This Row],[FrequencyTier]] + tblCustRFM[[#This Row],[MonetaryTier]]</f>
        <v>7</v>
      </c>
    </row>
    <row r="159" spans="1:9" x14ac:dyDescent="0.45">
      <c r="A159" s="16">
        <v>1227</v>
      </c>
      <c r="B159" s="10">
        <v>45551.358435841052</v>
      </c>
      <c r="C159">
        <v>1</v>
      </c>
      <c r="D159">
        <v>1181.4100000000001</v>
      </c>
      <c r="E159" s="24">
        <f>INT(RFM_Pivot!$A$1 - tblCustRFM[[#This Row],[LastPurchaseDate]])</f>
        <v>105</v>
      </c>
      <c r="F159">
        <f>IF(tblCustRFM[[#This Row],[Recency]] &lt;= $L$4, 3, IF(tblCustRFM[[#This Row],[Recency]] &lt;= M161, 2, 1))</f>
        <v>3</v>
      </c>
      <c r="G159">
        <f>IF(tblCustRFM[[#This Row],[Frequency]] &gt;= L162, 3, IF(tblCustRFM[[#This Row],[Frequency]] &gt;= M162, 2, 1))</f>
        <v>3</v>
      </c>
      <c r="H159">
        <f>IF(tblCustRFM[[#This Row],[Monetary]] &gt;= L163, 3, IF(tblCustRFM[[#This Row],[Monetary]] &gt;= M163, 2, 1))</f>
        <v>3</v>
      </c>
      <c r="I159">
        <f>tblCustRFM[[#This Row],[RecencyTier]] + tblCustRFM[[#This Row],[FrequencyTier]] + tblCustRFM[[#This Row],[MonetaryTier]]</f>
        <v>9</v>
      </c>
    </row>
    <row r="160" spans="1:9" x14ac:dyDescent="0.45">
      <c r="A160" s="16">
        <v>1228</v>
      </c>
      <c r="B160" s="10">
        <v>45306.345934606485</v>
      </c>
      <c r="C160">
        <v>1</v>
      </c>
      <c r="D160">
        <v>7952.64</v>
      </c>
      <c r="E160" s="24">
        <f>INT(RFM_Pivot!$A$1 - tblCustRFM[[#This Row],[LastPurchaseDate]])</f>
        <v>350</v>
      </c>
      <c r="F160">
        <f>IF(tblCustRFM[[#This Row],[Recency]] &lt;= $L$4, 3, IF(tblCustRFM[[#This Row],[Recency]] &lt;= M162, 2, 1))</f>
        <v>1</v>
      </c>
      <c r="G160">
        <f>IF(tblCustRFM[[#This Row],[Frequency]] &gt;= L163, 3, IF(tblCustRFM[[#This Row],[Frequency]] &gt;= M163, 2, 1))</f>
        <v>3</v>
      </c>
      <c r="H160">
        <f>IF(tblCustRFM[[#This Row],[Monetary]] &gt;= L164, 3, IF(tblCustRFM[[#This Row],[Monetary]] &gt;= M164, 2, 1))</f>
        <v>3</v>
      </c>
      <c r="I160">
        <f>tblCustRFM[[#This Row],[RecencyTier]] + tblCustRFM[[#This Row],[FrequencyTier]] + tblCustRFM[[#This Row],[MonetaryTier]]</f>
        <v>7</v>
      </c>
    </row>
    <row r="161" spans="1:9" x14ac:dyDescent="0.45">
      <c r="A161" s="16">
        <v>1229</v>
      </c>
      <c r="B161" s="10">
        <v>45376.432943287036</v>
      </c>
      <c r="C161">
        <v>1</v>
      </c>
      <c r="D161">
        <v>7341.95</v>
      </c>
      <c r="E161" s="24">
        <f>INT(RFM_Pivot!$A$1 - tblCustRFM[[#This Row],[LastPurchaseDate]])</f>
        <v>280</v>
      </c>
      <c r="F161">
        <f>IF(tblCustRFM[[#This Row],[Recency]] &lt;= $L$4, 3, IF(tblCustRFM[[#This Row],[Recency]] &lt;= M163, 2, 1))</f>
        <v>1</v>
      </c>
      <c r="G161">
        <f>IF(tblCustRFM[[#This Row],[Frequency]] &gt;= L164, 3, IF(tblCustRFM[[#This Row],[Frequency]] &gt;= M164, 2, 1))</f>
        <v>3</v>
      </c>
      <c r="H161">
        <f>IF(tblCustRFM[[#This Row],[Monetary]] &gt;= L165, 3, IF(tblCustRFM[[#This Row],[Monetary]] &gt;= M165, 2, 1))</f>
        <v>3</v>
      </c>
      <c r="I161">
        <f>tblCustRFM[[#This Row],[RecencyTier]] + tblCustRFM[[#This Row],[FrequencyTier]] + tblCustRFM[[#This Row],[MonetaryTier]]</f>
        <v>7</v>
      </c>
    </row>
    <row r="162" spans="1:9" x14ac:dyDescent="0.45">
      <c r="A162" s="16">
        <v>1231</v>
      </c>
      <c r="B162" s="10">
        <v>45335.548854899695</v>
      </c>
      <c r="C162">
        <v>1</v>
      </c>
      <c r="D162">
        <v>6412.38</v>
      </c>
      <c r="E162" s="24">
        <f>INT(RFM_Pivot!$A$1 - tblCustRFM[[#This Row],[LastPurchaseDate]])</f>
        <v>321</v>
      </c>
      <c r="F162">
        <f>IF(tblCustRFM[[#This Row],[Recency]] &lt;= $L$4, 3, IF(tblCustRFM[[#This Row],[Recency]] &lt;= M164, 2, 1))</f>
        <v>1</v>
      </c>
      <c r="G162">
        <f>IF(tblCustRFM[[#This Row],[Frequency]] &gt;= L165, 3, IF(tblCustRFM[[#This Row],[Frequency]] &gt;= M165, 2, 1))</f>
        <v>3</v>
      </c>
      <c r="H162">
        <f>IF(tblCustRFM[[#This Row],[Monetary]] &gt;= L166, 3, IF(tblCustRFM[[#This Row],[Monetary]] &gt;= M166, 2, 1))</f>
        <v>3</v>
      </c>
      <c r="I162">
        <f>tblCustRFM[[#This Row],[RecencyTier]] + tblCustRFM[[#This Row],[FrequencyTier]] + tblCustRFM[[#This Row],[MonetaryTier]]</f>
        <v>7</v>
      </c>
    </row>
    <row r="163" spans="1:9" x14ac:dyDescent="0.45">
      <c r="A163" s="16">
        <v>1232</v>
      </c>
      <c r="B163" s="10">
        <v>45557.272027199077</v>
      </c>
      <c r="C163">
        <v>3</v>
      </c>
      <c r="D163">
        <v>36969.620000000003</v>
      </c>
      <c r="E163" s="24">
        <f>INT(RFM_Pivot!$A$1 - tblCustRFM[[#This Row],[LastPurchaseDate]])</f>
        <v>99</v>
      </c>
      <c r="F163">
        <f>IF(tblCustRFM[[#This Row],[Recency]] &lt;= $L$4, 3, IF(tblCustRFM[[#This Row],[Recency]] &lt;= M165, 2, 1))</f>
        <v>3</v>
      </c>
      <c r="G163">
        <f>IF(tblCustRFM[[#This Row],[Frequency]] &gt;= L166, 3, IF(tblCustRFM[[#This Row],[Frequency]] &gt;= M166, 2, 1))</f>
        <v>3</v>
      </c>
      <c r="H163">
        <f>IF(tblCustRFM[[#This Row],[Monetary]] &gt;= L167, 3, IF(tblCustRFM[[#This Row],[Monetary]] &gt;= M167, 2, 1))</f>
        <v>3</v>
      </c>
      <c r="I163">
        <f>tblCustRFM[[#This Row],[RecencyTier]] + tblCustRFM[[#This Row],[FrequencyTier]] + tblCustRFM[[#This Row],[MonetaryTier]]</f>
        <v>9</v>
      </c>
    </row>
    <row r="164" spans="1:9" x14ac:dyDescent="0.45">
      <c r="A164" s="16">
        <v>1233</v>
      </c>
      <c r="B164" s="10">
        <v>45557.491049112657</v>
      </c>
      <c r="C164">
        <v>3</v>
      </c>
      <c r="D164">
        <v>27595.66</v>
      </c>
      <c r="E164" s="24">
        <f>INT(RFM_Pivot!$A$1 - tblCustRFM[[#This Row],[LastPurchaseDate]])</f>
        <v>99</v>
      </c>
      <c r="F164">
        <f>IF(tblCustRFM[[#This Row],[Recency]] &lt;= $L$4, 3, IF(tblCustRFM[[#This Row],[Recency]] &lt;= M166, 2, 1))</f>
        <v>3</v>
      </c>
      <c r="G164">
        <f>IF(tblCustRFM[[#This Row],[Frequency]] &gt;= L167, 3, IF(tblCustRFM[[#This Row],[Frequency]] &gt;= M167, 2, 1))</f>
        <v>3</v>
      </c>
      <c r="H164">
        <f>IF(tblCustRFM[[#This Row],[Monetary]] &gt;= L168, 3, IF(tblCustRFM[[#This Row],[Monetary]] &gt;= M168, 2, 1))</f>
        <v>3</v>
      </c>
      <c r="I164">
        <f>tblCustRFM[[#This Row],[RecencyTier]] + tblCustRFM[[#This Row],[FrequencyTier]] + tblCustRFM[[#This Row],[MonetaryTier]]</f>
        <v>9</v>
      </c>
    </row>
    <row r="165" spans="1:9" x14ac:dyDescent="0.45">
      <c r="A165" s="16">
        <v>1234</v>
      </c>
      <c r="B165" s="10">
        <v>45584.430743094134</v>
      </c>
      <c r="C165">
        <v>4</v>
      </c>
      <c r="D165">
        <v>43044.93</v>
      </c>
      <c r="E165" s="24">
        <f>INT(RFM_Pivot!$A$1 - tblCustRFM[[#This Row],[LastPurchaseDate]])</f>
        <v>72</v>
      </c>
      <c r="F165">
        <f>IF(tblCustRFM[[#This Row],[Recency]] &lt;= $L$4, 3, IF(tblCustRFM[[#This Row],[Recency]] &lt;= M167, 2, 1))</f>
        <v>3</v>
      </c>
      <c r="G165">
        <f>IF(tblCustRFM[[#This Row],[Frequency]] &gt;= L168, 3, IF(tblCustRFM[[#This Row],[Frequency]] &gt;= M168, 2, 1))</f>
        <v>3</v>
      </c>
      <c r="H165">
        <f>IF(tblCustRFM[[#This Row],[Monetary]] &gt;= L169, 3, IF(tblCustRFM[[#This Row],[Monetary]] &gt;= M169, 2, 1))</f>
        <v>3</v>
      </c>
      <c r="I165">
        <f>tblCustRFM[[#This Row],[RecencyTier]] + tblCustRFM[[#This Row],[FrequencyTier]] + tblCustRFM[[#This Row],[MonetaryTier]]</f>
        <v>9</v>
      </c>
    </row>
    <row r="166" spans="1:9" x14ac:dyDescent="0.45">
      <c r="A166" s="16">
        <v>1235</v>
      </c>
      <c r="B166" s="10">
        <v>45429.801280131171</v>
      </c>
      <c r="C166">
        <v>2</v>
      </c>
      <c r="D166">
        <v>15814.4</v>
      </c>
      <c r="E166" s="24">
        <f>INT(RFM_Pivot!$A$1 - tblCustRFM[[#This Row],[LastPurchaseDate]])</f>
        <v>227</v>
      </c>
      <c r="F166">
        <f>IF(tblCustRFM[[#This Row],[Recency]] &lt;= $L$4, 3, IF(tblCustRFM[[#This Row],[Recency]] &lt;= M168, 2, 1))</f>
        <v>1</v>
      </c>
      <c r="G166">
        <f>IF(tblCustRFM[[#This Row],[Frequency]] &gt;= L169, 3, IF(tblCustRFM[[#This Row],[Frequency]] &gt;= M169, 2, 1))</f>
        <v>3</v>
      </c>
      <c r="H166">
        <f>IF(tblCustRFM[[#This Row],[Monetary]] &gt;= L170, 3, IF(tblCustRFM[[#This Row],[Monetary]] &gt;= M170, 2, 1))</f>
        <v>3</v>
      </c>
      <c r="I166">
        <f>tblCustRFM[[#This Row],[RecencyTier]] + tblCustRFM[[#This Row],[FrequencyTier]] + tblCustRFM[[#This Row],[MonetaryTier]]</f>
        <v>7</v>
      </c>
    </row>
    <row r="167" spans="1:9" x14ac:dyDescent="0.45">
      <c r="A167" s="16">
        <v>1236</v>
      </c>
      <c r="B167" s="10">
        <v>45058.924192438273</v>
      </c>
      <c r="C167">
        <v>1</v>
      </c>
      <c r="D167">
        <v>5880.28</v>
      </c>
      <c r="E167" s="24">
        <f>INT(RFM_Pivot!$A$1 - tblCustRFM[[#This Row],[LastPurchaseDate]])</f>
        <v>598</v>
      </c>
      <c r="F167">
        <f>IF(tblCustRFM[[#This Row],[Recency]] &lt;= $L$4, 3, IF(tblCustRFM[[#This Row],[Recency]] &lt;= M169, 2, 1))</f>
        <v>1</v>
      </c>
      <c r="G167">
        <f>IF(tblCustRFM[[#This Row],[Frequency]] &gt;= L170, 3, IF(tblCustRFM[[#This Row],[Frequency]] &gt;= M170, 2, 1))</f>
        <v>3</v>
      </c>
      <c r="H167">
        <f>IF(tblCustRFM[[#This Row],[Monetary]] &gt;= L171, 3, IF(tblCustRFM[[#This Row],[Monetary]] &gt;= M171, 2, 1))</f>
        <v>3</v>
      </c>
      <c r="I167">
        <f>tblCustRFM[[#This Row],[RecencyTier]] + tblCustRFM[[#This Row],[FrequencyTier]] + tblCustRFM[[#This Row],[MonetaryTier]]</f>
        <v>7</v>
      </c>
    </row>
    <row r="168" spans="1:9" x14ac:dyDescent="0.45">
      <c r="A168" s="16">
        <v>1237</v>
      </c>
      <c r="B168" s="10">
        <v>45388.6251625</v>
      </c>
      <c r="C168">
        <v>1</v>
      </c>
      <c r="D168">
        <v>5223.5600000000004</v>
      </c>
      <c r="E168" s="24">
        <f>INT(RFM_Pivot!$A$1 - tblCustRFM[[#This Row],[LastPurchaseDate]])</f>
        <v>268</v>
      </c>
      <c r="F168">
        <f>IF(tblCustRFM[[#This Row],[Recency]] &lt;= $L$4, 3, IF(tblCustRFM[[#This Row],[Recency]] &lt;= M170, 2, 1))</f>
        <v>1</v>
      </c>
      <c r="G168">
        <f>IF(tblCustRFM[[#This Row],[Frequency]] &gt;= L171, 3, IF(tblCustRFM[[#This Row],[Frequency]] &gt;= M171, 2, 1))</f>
        <v>3</v>
      </c>
      <c r="H168">
        <f>IF(tblCustRFM[[#This Row],[Monetary]] &gt;= L172, 3, IF(tblCustRFM[[#This Row],[Monetary]] &gt;= M172, 2, 1))</f>
        <v>3</v>
      </c>
      <c r="I168">
        <f>tblCustRFM[[#This Row],[RecencyTier]] + tblCustRFM[[#This Row],[FrequencyTier]] + tblCustRFM[[#This Row],[MonetaryTier]]</f>
        <v>7</v>
      </c>
    </row>
    <row r="169" spans="1:9" x14ac:dyDescent="0.45">
      <c r="A169" s="16">
        <v>1238</v>
      </c>
      <c r="B169" s="10">
        <v>45466.742974305555</v>
      </c>
      <c r="C169">
        <v>2</v>
      </c>
      <c r="D169">
        <v>3437.54</v>
      </c>
      <c r="E169" s="24">
        <f>INT(RFM_Pivot!$A$1 - tblCustRFM[[#This Row],[LastPurchaseDate]])</f>
        <v>190</v>
      </c>
      <c r="F169">
        <f>IF(tblCustRFM[[#This Row],[Recency]] &lt;= $L$4, 3, IF(tblCustRFM[[#This Row],[Recency]] &lt;= M171, 2, 1))</f>
        <v>1</v>
      </c>
      <c r="G169">
        <f>IF(tblCustRFM[[#This Row],[Frequency]] &gt;= L172, 3, IF(tblCustRFM[[#This Row],[Frequency]] &gt;= M172, 2, 1))</f>
        <v>3</v>
      </c>
      <c r="H169">
        <f>IF(tblCustRFM[[#This Row],[Monetary]] &gt;= L173, 3, IF(tblCustRFM[[#This Row],[Monetary]] &gt;= M173, 2, 1))</f>
        <v>3</v>
      </c>
      <c r="I169">
        <f>tblCustRFM[[#This Row],[RecencyTier]] + tblCustRFM[[#This Row],[FrequencyTier]] + tblCustRFM[[#This Row],[MonetaryTier]]</f>
        <v>7</v>
      </c>
    </row>
    <row r="170" spans="1:9" x14ac:dyDescent="0.45">
      <c r="A170" s="16">
        <v>1240</v>
      </c>
      <c r="B170" s="10">
        <v>45308.609160918211</v>
      </c>
      <c r="C170">
        <v>1</v>
      </c>
      <c r="D170">
        <v>1247.06</v>
      </c>
      <c r="E170" s="24">
        <f>INT(RFM_Pivot!$A$1 - tblCustRFM[[#This Row],[LastPurchaseDate]])</f>
        <v>348</v>
      </c>
      <c r="F170">
        <f>IF(tblCustRFM[[#This Row],[Recency]] &lt;= $L$4, 3, IF(tblCustRFM[[#This Row],[Recency]] &lt;= M172, 2, 1))</f>
        <v>1</v>
      </c>
      <c r="G170">
        <f>IF(tblCustRFM[[#This Row],[Frequency]] &gt;= L173, 3, IF(tblCustRFM[[#This Row],[Frequency]] &gt;= M173, 2, 1))</f>
        <v>3</v>
      </c>
      <c r="H170">
        <f>IF(tblCustRFM[[#This Row],[Monetary]] &gt;= L174, 3, IF(tblCustRFM[[#This Row],[Monetary]] &gt;= M174, 2, 1))</f>
        <v>3</v>
      </c>
      <c r="I170">
        <f>tblCustRFM[[#This Row],[RecencyTier]] + tblCustRFM[[#This Row],[FrequencyTier]] + tblCustRFM[[#This Row],[MonetaryTier]]</f>
        <v>7</v>
      </c>
    </row>
    <row r="171" spans="1:9" x14ac:dyDescent="0.45">
      <c r="A171" s="16">
        <v>1241</v>
      </c>
      <c r="B171" s="10">
        <v>45181.50345034722</v>
      </c>
      <c r="C171">
        <v>1</v>
      </c>
      <c r="D171">
        <v>17615.240000000002</v>
      </c>
      <c r="E171" s="24">
        <f>INT(RFM_Pivot!$A$1 - tblCustRFM[[#This Row],[LastPurchaseDate]])</f>
        <v>475</v>
      </c>
      <c r="F171">
        <f>IF(tblCustRFM[[#This Row],[Recency]] &lt;= $L$4, 3, IF(tblCustRFM[[#This Row],[Recency]] &lt;= M173, 2, 1))</f>
        <v>1</v>
      </c>
      <c r="G171">
        <f>IF(tblCustRFM[[#This Row],[Frequency]] &gt;= L174, 3, IF(tblCustRFM[[#This Row],[Frequency]] &gt;= M174, 2, 1))</f>
        <v>3</v>
      </c>
      <c r="H171">
        <f>IF(tblCustRFM[[#This Row],[Monetary]] &gt;= L175, 3, IF(tblCustRFM[[#This Row],[Monetary]] &gt;= M175, 2, 1))</f>
        <v>3</v>
      </c>
      <c r="I171">
        <f>tblCustRFM[[#This Row],[RecencyTier]] + tblCustRFM[[#This Row],[FrequencyTier]] + tblCustRFM[[#This Row],[MonetaryTier]]</f>
        <v>7</v>
      </c>
    </row>
    <row r="172" spans="1:9" x14ac:dyDescent="0.45">
      <c r="A172" s="16">
        <v>1242</v>
      </c>
      <c r="B172" s="10">
        <v>45561.433443325615</v>
      </c>
      <c r="C172">
        <v>2</v>
      </c>
      <c r="D172">
        <v>10275.540000000001</v>
      </c>
      <c r="E172" s="24">
        <f>INT(RFM_Pivot!$A$1 - tblCustRFM[[#This Row],[LastPurchaseDate]])</f>
        <v>95</v>
      </c>
      <c r="F172">
        <f>IF(tblCustRFM[[#This Row],[Recency]] &lt;= $L$4, 3, IF(tblCustRFM[[#This Row],[Recency]] &lt;= M174, 2, 1))</f>
        <v>3</v>
      </c>
      <c r="G172">
        <f>IF(tblCustRFM[[#This Row],[Frequency]] &gt;= L175, 3, IF(tblCustRFM[[#This Row],[Frequency]] &gt;= M175, 2, 1))</f>
        <v>3</v>
      </c>
      <c r="H172">
        <f>IF(tblCustRFM[[#This Row],[Monetary]] &gt;= L176, 3, IF(tblCustRFM[[#This Row],[Monetary]] &gt;= M176, 2, 1))</f>
        <v>3</v>
      </c>
      <c r="I172">
        <f>tblCustRFM[[#This Row],[RecencyTier]] + tblCustRFM[[#This Row],[FrequencyTier]] + tblCustRFM[[#This Row],[MonetaryTier]]</f>
        <v>9</v>
      </c>
    </row>
    <row r="173" spans="1:9" x14ac:dyDescent="0.45">
      <c r="A173" s="16">
        <v>1243</v>
      </c>
      <c r="B173" s="10">
        <v>45501.202420254631</v>
      </c>
      <c r="C173">
        <v>1</v>
      </c>
      <c r="D173">
        <v>7598.16</v>
      </c>
      <c r="E173" s="24">
        <f>INT(RFM_Pivot!$A$1 - tblCustRFM[[#This Row],[LastPurchaseDate]])</f>
        <v>155</v>
      </c>
      <c r="F173">
        <f>IF(tblCustRFM[[#This Row],[Recency]] &lt;= $L$4, 3, IF(tblCustRFM[[#This Row],[Recency]] &lt;= M175, 2, 1))</f>
        <v>1</v>
      </c>
      <c r="G173">
        <f>IF(tblCustRFM[[#This Row],[Frequency]] &gt;= L176, 3, IF(tblCustRFM[[#This Row],[Frequency]] &gt;= M176, 2, 1))</f>
        <v>3</v>
      </c>
      <c r="H173">
        <f>IF(tblCustRFM[[#This Row],[Monetary]] &gt;= L177, 3, IF(tblCustRFM[[#This Row],[Monetary]] &gt;= M177, 2, 1))</f>
        <v>3</v>
      </c>
      <c r="I173">
        <f>tblCustRFM[[#This Row],[RecencyTier]] + tblCustRFM[[#This Row],[FrequencyTier]] + tblCustRFM[[#This Row],[MonetaryTier]]</f>
        <v>7</v>
      </c>
    </row>
    <row r="174" spans="1:9" x14ac:dyDescent="0.45">
      <c r="A174" s="16">
        <v>1244</v>
      </c>
      <c r="B174" s="10">
        <v>45635.462846296294</v>
      </c>
      <c r="C174">
        <v>3</v>
      </c>
      <c r="D174">
        <v>23783.21</v>
      </c>
      <c r="E174" s="24">
        <f>INT(RFM_Pivot!$A$1 - tblCustRFM[[#This Row],[LastPurchaseDate]])</f>
        <v>21</v>
      </c>
      <c r="F174">
        <f>IF(tblCustRFM[[#This Row],[Recency]] &lt;= $L$4, 3, IF(tblCustRFM[[#This Row],[Recency]] &lt;= M176, 2, 1))</f>
        <v>3</v>
      </c>
      <c r="G174">
        <f>IF(tblCustRFM[[#This Row],[Frequency]] &gt;= L177, 3, IF(tblCustRFM[[#This Row],[Frequency]] &gt;= M177, 2, 1))</f>
        <v>3</v>
      </c>
      <c r="H174">
        <f>IF(tblCustRFM[[#This Row],[Monetary]] &gt;= L178, 3, IF(tblCustRFM[[#This Row],[Monetary]] &gt;= M178, 2, 1))</f>
        <v>3</v>
      </c>
      <c r="I174">
        <f>tblCustRFM[[#This Row],[RecencyTier]] + tblCustRFM[[#This Row],[FrequencyTier]] + tblCustRFM[[#This Row],[MonetaryTier]]</f>
        <v>9</v>
      </c>
    </row>
    <row r="175" spans="1:9" x14ac:dyDescent="0.45">
      <c r="A175" s="16">
        <v>1246</v>
      </c>
      <c r="B175" s="10">
        <v>45597.134013387345</v>
      </c>
      <c r="C175">
        <v>3</v>
      </c>
      <c r="D175">
        <v>17346.02</v>
      </c>
      <c r="E175" s="24">
        <f>INT(RFM_Pivot!$A$1 - tblCustRFM[[#This Row],[LastPurchaseDate]])</f>
        <v>59</v>
      </c>
      <c r="F175">
        <f>IF(tblCustRFM[[#This Row],[Recency]] &lt;= $L$4, 3, IF(tblCustRFM[[#This Row],[Recency]] &lt;= M177, 2, 1))</f>
        <v>3</v>
      </c>
      <c r="G175">
        <f>IF(tblCustRFM[[#This Row],[Frequency]] &gt;= L178, 3, IF(tblCustRFM[[#This Row],[Frequency]] &gt;= M178, 2, 1))</f>
        <v>3</v>
      </c>
      <c r="H175">
        <f>IF(tblCustRFM[[#This Row],[Monetary]] &gt;= L179, 3, IF(tblCustRFM[[#This Row],[Monetary]] &gt;= M179, 2, 1))</f>
        <v>3</v>
      </c>
      <c r="I175">
        <f>tblCustRFM[[#This Row],[RecencyTier]] + tblCustRFM[[#This Row],[FrequencyTier]] + tblCustRFM[[#This Row],[MonetaryTier]]</f>
        <v>9</v>
      </c>
    </row>
    <row r="176" spans="1:9" x14ac:dyDescent="0.45">
      <c r="A176" s="16">
        <v>1249</v>
      </c>
      <c r="B176" s="10">
        <v>45227.279027893521</v>
      </c>
      <c r="C176">
        <v>3</v>
      </c>
      <c r="D176">
        <v>30403.82</v>
      </c>
      <c r="E176" s="24">
        <f>INT(RFM_Pivot!$A$1 - tblCustRFM[[#This Row],[LastPurchaseDate]])</f>
        <v>429</v>
      </c>
      <c r="F176">
        <f>IF(tblCustRFM[[#This Row],[Recency]] &lt;= $L$4, 3, IF(tblCustRFM[[#This Row],[Recency]] &lt;= M178, 2, 1))</f>
        <v>1</v>
      </c>
      <c r="G176">
        <f>IF(tblCustRFM[[#This Row],[Frequency]] &gt;= L179, 3, IF(tblCustRFM[[#This Row],[Frequency]] &gt;= M179, 2, 1))</f>
        <v>3</v>
      </c>
      <c r="H176">
        <f>IF(tblCustRFM[[#This Row],[Monetary]] &gt;= L180, 3, IF(tblCustRFM[[#This Row],[Monetary]] &gt;= M180, 2, 1))</f>
        <v>3</v>
      </c>
      <c r="I176">
        <f>tblCustRFM[[#This Row],[RecencyTier]] + tblCustRFM[[#This Row],[FrequencyTier]] + tblCustRFM[[#This Row],[MonetaryTier]]</f>
        <v>7</v>
      </c>
    </row>
    <row r="177" spans="1:9" x14ac:dyDescent="0.45">
      <c r="A177" s="16">
        <v>1250</v>
      </c>
      <c r="B177" s="10">
        <v>45401.32843283179</v>
      </c>
      <c r="C177">
        <v>2</v>
      </c>
      <c r="D177">
        <v>26201.53</v>
      </c>
      <c r="E177" s="24">
        <f>INT(RFM_Pivot!$A$1 - tblCustRFM[[#This Row],[LastPurchaseDate]])</f>
        <v>255</v>
      </c>
      <c r="F177">
        <f>IF(tblCustRFM[[#This Row],[Recency]] &lt;= $L$4, 3, IF(tblCustRFM[[#This Row],[Recency]] &lt;= M179, 2, 1))</f>
        <v>1</v>
      </c>
      <c r="G177">
        <f>IF(tblCustRFM[[#This Row],[Frequency]] &gt;= L180, 3, IF(tblCustRFM[[#This Row],[Frequency]] &gt;= M180, 2, 1))</f>
        <v>3</v>
      </c>
      <c r="H177">
        <f>IF(tblCustRFM[[#This Row],[Monetary]] &gt;= L181, 3, IF(tblCustRFM[[#This Row],[Monetary]] &gt;= M181, 2, 1))</f>
        <v>3</v>
      </c>
      <c r="I177">
        <f>tblCustRFM[[#This Row],[RecencyTier]] + tblCustRFM[[#This Row],[FrequencyTier]] + tblCustRFM[[#This Row],[MonetaryTier]]</f>
        <v>7</v>
      </c>
    </row>
    <row r="178" spans="1:9" x14ac:dyDescent="0.45">
      <c r="A178" s="16">
        <v>1253</v>
      </c>
      <c r="B178" s="10">
        <v>45540.699369945985</v>
      </c>
      <c r="C178">
        <v>1</v>
      </c>
      <c r="D178">
        <v>2939.46</v>
      </c>
      <c r="E178" s="24">
        <f>INT(RFM_Pivot!$A$1 - tblCustRFM[[#This Row],[LastPurchaseDate]])</f>
        <v>116</v>
      </c>
      <c r="F178">
        <f>IF(tblCustRFM[[#This Row],[Recency]] &lt;= $L$4, 3, IF(tblCustRFM[[#This Row],[Recency]] &lt;= M180, 2, 1))</f>
        <v>3</v>
      </c>
      <c r="G178">
        <f>IF(tblCustRFM[[#This Row],[Frequency]] &gt;= L181, 3, IF(tblCustRFM[[#This Row],[Frequency]] &gt;= M181, 2, 1))</f>
        <v>3</v>
      </c>
      <c r="H178">
        <f>IF(tblCustRFM[[#This Row],[Monetary]] &gt;= L182, 3, IF(tblCustRFM[[#This Row],[Monetary]] &gt;= M182, 2, 1))</f>
        <v>3</v>
      </c>
      <c r="I178">
        <f>tblCustRFM[[#This Row],[RecencyTier]] + tblCustRFM[[#This Row],[FrequencyTier]] + tblCustRFM[[#This Row],[MonetaryTier]]</f>
        <v>9</v>
      </c>
    </row>
    <row r="179" spans="1:9" x14ac:dyDescent="0.45">
      <c r="A179" s="16">
        <v>1255</v>
      </c>
      <c r="B179" s="10">
        <v>45616.261926195984</v>
      </c>
      <c r="C179">
        <v>3</v>
      </c>
      <c r="D179">
        <v>17316.830000000002</v>
      </c>
      <c r="E179" s="24">
        <f>INT(RFM_Pivot!$A$1 - tblCustRFM[[#This Row],[LastPurchaseDate]])</f>
        <v>40</v>
      </c>
      <c r="F179">
        <f>IF(tblCustRFM[[#This Row],[Recency]] &lt;= $L$4, 3, IF(tblCustRFM[[#This Row],[Recency]] &lt;= M181, 2, 1))</f>
        <v>3</v>
      </c>
      <c r="G179">
        <f>IF(tblCustRFM[[#This Row],[Frequency]] &gt;= L182, 3, IF(tblCustRFM[[#This Row],[Frequency]] &gt;= M182, 2, 1))</f>
        <v>3</v>
      </c>
      <c r="H179">
        <f>IF(tblCustRFM[[#This Row],[Monetary]] &gt;= L183, 3, IF(tblCustRFM[[#This Row],[Monetary]] &gt;= M183, 2, 1))</f>
        <v>3</v>
      </c>
      <c r="I179">
        <f>tblCustRFM[[#This Row],[RecencyTier]] + tblCustRFM[[#This Row],[FrequencyTier]] + tblCustRFM[[#This Row],[MonetaryTier]]</f>
        <v>9</v>
      </c>
    </row>
    <row r="180" spans="1:9" x14ac:dyDescent="0.45">
      <c r="A180" s="16">
        <v>1256</v>
      </c>
      <c r="B180" s="10">
        <v>45511.131413117284</v>
      </c>
      <c r="C180">
        <v>3</v>
      </c>
      <c r="D180">
        <v>9484.06</v>
      </c>
      <c r="E180" s="24">
        <f>INT(RFM_Pivot!$A$1 - tblCustRFM[[#This Row],[LastPurchaseDate]])</f>
        <v>145</v>
      </c>
      <c r="F180">
        <f>IF(tblCustRFM[[#This Row],[Recency]] &lt;= $L$4, 3, IF(tblCustRFM[[#This Row],[Recency]] &lt;= M182, 2, 1))</f>
        <v>1</v>
      </c>
      <c r="G180">
        <f>IF(tblCustRFM[[#This Row],[Frequency]] &gt;= L183, 3, IF(tblCustRFM[[#This Row],[Frequency]] &gt;= M183, 2, 1))</f>
        <v>3</v>
      </c>
      <c r="H180">
        <f>IF(tblCustRFM[[#This Row],[Monetary]] &gt;= L184, 3, IF(tblCustRFM[[#This Row],[Monetary]] &gt;= M184, 2, 1))</f>
        <v>3</v>
      </c>
      <c r="I180">
        <f>tblCustRFM[[#This Row],[RecencyTier]] + tblCustRFM[[#This Row],[FrequencyTier]] + tblCustRFM[[#This Row],[MonetaryTier]]</f>
        <v>7</v>
      </c>
    </row>
    <row r="181" spans="1:9" x14ac:dyDescent="0.45">
      <c r="A181" s="16">
        <v>1258</v>
      </c>
      <c r="B181" s="10">
        <v>45610.056305632716</v>
      </c>
      <c r="C181">
        <v>2</v>
      </c>
      <c r="D181">
        <v>23209.119999999999</v>
      </c>
      <c r="E181" s="24">
        <f>INT(RFM_Pivot!$A$1 - tblCustRFM[[#This Row],[LastPurchaseDate]])</f>
        <v>46</v>
      </c>
      <c r="F181">
        <f>IF(tblCustRFM[[#This Row],[Recency]] &lt;= $L$4, 3, IF(tblCustRFM[[#This Row],[Recency]] &lt;= M183, 2, 1))</f>
        <v>3</v>
      </c>
      <c r="G181">
        <f>IF(tblCustRFM[[#This Row],[Frequency]] &gt;= L184, 3, IF(tblCustRFM[[#This Row],[Frequency]] &gt;= M184, 2, 1))</f>
        <v>3</v>
      </c>
      <c r="H181">
        <f>IF(tblCustRFM[[#This Row],[Monetary]] &gt;= L185, 3, IF(tblCustRFM[[#This Row],[Monetary]] &gt;= M185, 2, 1))</f>
        <v>3</v>
      </c>
      <c r="I181">
        <f>tblCustRFM[[#This Row],[RecencyTier]] + tblCustRFM[[#This Row],[FrequencyTier]] + tblCustRFM[[#This Row],[MonetaryTier]]</f>
        <v>9</v>
      </c>
    </row>
    <row r="182" spans="1:9" x14ac:dyDescent="0.45">
      <c r="A182" s="16">
        <v>1260</v>
      </c>
      <c r="B182" s="10">
        <v>44986.281928202159</v>
      </c>
      <c r="C182">
        <v>1</v>
      </c>
      <c r="D182">
        <v>10654.25</v>
      </c>
      <c r="E182" s="24">
        <f>INT(RFM_Pivot!$A$1 - tblCustRFM[[#This Row],[LastPurchaseDate]])</f>
        <v>670</v>
      </c>
      <c r="F182">
        <f>IF(tblCustRFM[[#This Row],[Recency]] &lt;= $L$4, 3, IF(tblCustRFM[[#This Row],[Recency]] &lt;= M184, 2, 1))</f>
        <v>1</v>
      </c>
      <c r="G182">
        <f>IF(tblCustRFM[[#This Row],[Frequency]] &gt;= L185, 3, IF(tblCustRFM[[#This Row],[Frequency]] &gt;= M185, 2, 1))</f>
        <v>3</v>
      </c>
      <c r="H182">
        <f>IF(tblCustRFM[[#This Row],[Monetary]] &gt;= L186, 3, IF(tblCustRFM[[#This Row],[Monetary]] &gt;= M186, 2, 1))</f>
        <v>3</v>
      </c>
      <c r="I182">
        <f>tblCustRFM[[#This Row],[RecencyTier]] + tblCustRFM[[#This Row],[FrequencyTier]] + tblCustRFM[[#This Row],[MonetaryTier]]</f>
        <v>7</v>
      </c>
    </row>
    <row r="183" spans="1:9" x14ac:dyDescent="0.45">
      <c r="A183" s="16">
        <v>1261</v>
      </c>
      <c r="B183" s="10">
        <v>45353.873687384257</v>
      </c>
      <c r="C183">
        <v>1</v>
      </c>
      <c r="D183">
        <v>975.88</v>
      </c>
      <c r="E183" s="24">
        <f>INT(RFM_Pivot!$A$1 - tblCustRFM[[#This Row],[LastPurchaseDate]])</f>
        <v>303</v>
      </c>
      <c r="F183">
        <f>IF(tblCustRFM[[#This Row],[Recency]] &lt;= $L$4, 3, IF(tblCustRFM[[#This Row],[Recency]] &lt;= M185, 2, 1))</f>
        <v>1</v>
      </c>
      <c r="G183">
        <f>IF(tblCustRFM[[#This Row],[Frequency]] &gt;= L186, 3, IF(tblCustRFM[[#This Row],[Frequency]] &gt;= M186, 2, 1))</f>
        <v>3</v>
      </c>
      <c r="H183">
        <f>IF(tblCustRFM[[#This Row],[Monetary]] &gt;= L187, 3, IF(tblCustRFM[[#This Row],[Monetary]] &gt;= M187, 2, 1))</f>
        <v>3</v>
      </c>
      <c r="I183">
        <f>tblCustRFM[[#This Row],[RecencyTier]] + tblCustRFM[[#This Row],[FrequencyTier]] + tblCustRFM[[#This Row],[MonetaryTier]]</f>
        <v>7</v>
      </c>
    </row>
    <row r="184" spans="1:9" x14ac:dyDescent="0.45">
      <c r="A184" s="16">
        <v>1262</v>
      </c>
      <c r="B184" s="10">
        <v>45264.950795100311</v>
      </c>
      <c r="C184">
        <v>2</v>
      </c>
      <c r="D184">
        <v>31027.279999999999</v>
      </c>
      <c r="E184" s="24">
        <f>INT(RFM_Pivot!$A$1 - tblCustRFM[[#This Row],[LastPurchaseDate]])</f>
        <v>392</v>
      </c>
      <c r="F184">
        <f>IF(tblCustRFM[[#This Row],[Recency]] &lt;= $L$4, 3, IF(tblCustRFM[[#This Row],[Recency]] &lt;= M186, 2, 1))</f>
        <v>1</v>
      </c>
      <c r="G184">
        <f>IF(tblCustRFM[[#This Row],[Frequency]] &gt;= L187, 3, IF(tblCustRFM[[#This Row],[Frequency]] &gt;= M187, 2, 1))</f>
        <v>3</v>
      </c>
      <c r="H184">
        <f>IF(tblCustRFM[[#This Row],[Monetary]] &gt;= L188, 3, IF(tblCustRFM[[#This Row],[Monetary]] &gt;= M188, 2, 1))</f>
        <v>3</v>
      </c>
      <c r="I184">
        <f>tblCustRFM[[#This Row],[RecencyTier]] + tblCustRFM[[#This Row],[FrequencyTier]] + tblCustRFM[[#This Row],[MonetaryTier]]</f>
        <v>7</v>
      </c>
    </row>
    <row r="185" spans="1:9" x14ac:dyDescent="0.45">
      <c r="A185" s="16">
        <v>1264</v>
      </c>
      <c r="B185" s="10">
        <v>45581.14541454475</v>
      </c>
      <c r="C185">
        <v>3</v>
      </c>
      <c r="D185">
        <v>38437.480000000003</v>
      </c>
      <c r="E185" s="24">
        <f>INT(RFM_Pivot!$A$1 - tblCustRFM[[#This Row],[LastPurchaseDate]])</f>
        <v>75</v>
      </c>
      <c r="F185">
        <f>IF(tblCustRFM[[#This Row],[Recency]] &lt;= $L$4, 3, IF(tblCustRFM[[#This Row],[Recency]] &lt;= M187, 2, 1))</f>
        <v>3</v>
      </c>
      <c r="G185">
        <f>IF(tblCustRFM[[#This Row],[Frequency]] &gt;= L188, 3, IF(tblCustRFM[[#This Row],[Frequency]] &gt;= M188, 2, 1))</f>
        <v>3</v>
      </c>
      <c r="H185">
        <f>IF(tblCustRFM[[#This Row],[Monetary]] &gt;= L189, 3, IF(tblCustRFM[[#This Row],[Monetary]] &gt;= M189, 2, 1))</f>
        <v>3</v>
      </c>
      <c r="I185">
        <f>tblCustRFM[[#This Row],[RecencyTier]] + tblCustRFM[[#This Row],[FrequencyTier]] + tblCustRFM[[#This Row],[MonetaryTier]]</f>
        <v>9</v>
      </c>
    </row>
    <row r="186" spans="1:9" x14ac:dyDescent="0.45">
      <c r="A186" s="16">
        <v>1267</v>
      </c>
      <c r="B186" s="10">
        <v>45587.205020486108</v>
      </c>
      <c r="C186">
        <v>1</v>
      </c>
      <c r="D186">
        <v>552.96</v>
      </c>
      <c r="E186" s="24">
        <f>INT(RFM_Pivot!$A$1 - tblCustRFM[[#This Row],[LastPurchaseDate]])</f>
        <v>69</v>
      </c>
      <c r="F186">
        <f>IF(tblCustRFM[[#This Row],[Recency]] &lt;= $L$4, 3, IF(tblCustRFM[[#This Row],[Recency]] &lt;= M188, 2, 1))</f>
        <v>3</v>
      </c>
      <c r="G186">
        <f>IF(tblCustRFM[[#This Row],[Frequency]] &gt;= L189, 3, IF(tblCustRFM[[#This Row],[Frequency]] &gt;= M189, 2, 1))</f>
        <v>3</v>
      </c>
      <c r="H186">
        <f>IF(tblCustRFM[[#This Row],[Monetary]] &gt;= L190, 3, IF(tblCustRFM[[#This Row],[Monetary]] &gt;= M190, 2, 1))</f>
        <v>3</v>
      </c>
      <c r="I186">
        <f>tblCustRFM[[#This Row],[RecencyTier]] + tblCustRFM[[#This Row],[FrequencyTier]] + tblCustRFM[[#This Row],[MonetaryTier]]</f>
        <v>9</v>
      </c>
    </row>
    <row r="187" spans="1:9" x14ac:dyDescent="0.45">
      <c r="A187" s="16">
        <v>1268</v>
      </c>
      <c r="B187" s="10">
        <v>45233.265626543209</v>
      </c>
      <c r="C187">
        <v>1</v>
      </c>
      <c r="D187">
        <v>21550.400000000001</v>
      </c>
      <c r="E187" s="24">
        <f>INT(RFM_Pivot!$A$1 - tblCustRFM[[#This Row],[LastPurchaseDate]])</f>
        <v>423</v>
      </c>
      <c r="F187">
        <f>IF(tblCustRFM[[#This Row],[Recency]] &lt;= $L$4, 3, IF(tblCustRFM[[#This Row],[Recency]] &lt;= M189, 2, 1))</f>
        <v>1</v>
      </c>
      <c r="G187">
        <f>IF(tblCustRFM[[#This Row],[Frequency]] &gt;= L190, 3, IF(tblCustRFM[[#This Row],[Frequency]] &gt;= M190, 2, 1))</f>
        <v>3</v>
      </c>
      <c r="H187">
        <f>IF(tblCustRFM[[#This Row],[Monetary]] &gt;= L191, 3, IF(tblCustRFM[[#This Row],[Monetary]] &gt;= M191, 2, 1))</f>
        <v>3</v>
      </c>
      <c r="I187">
        <f>tblCustRFM[[#This Row],[RecencyTier]] + tblCustRFM[[#This Row],[FrequencyTier]] + tblCustRFM[[#This Row],[MonetaryTier]]</f>
        <v>7</v>
      </c>
    </row>
    <row r="188" spans="1:9" x14ac:dyDescent="0.45">
      <c r="A188" s="16">
        <v>1269</v>
      </c>
      <c r="B188" s="10">
        <v>45214.575757600309</v>
      </c>
      <c r="C188">
        <v>2</v>
      </c>
      <c r="D188">
        <v>15620.85</v>
      </c>
      <c r="E188" s="24">
        <f>INT(RFM_Pivot!$A$1 - tblCustRFM[[#This Row],[LastPurchaseDate]])</f>
        <v>442</v>
      </c>
      <c r="F188">
        <f>IF(tblCustRFM[[#This Row],[Recency]] &lt;= $L$4, 3, IF(tblCustRFM[[#This Row],[Recency]] &lt;= M190, 2, 1))</f>
        <v>1</v>
      </c>
      <c r="G188">
        <f>IF(tblCustRFM[[#This Row],[Frequency]] &gt;= L191, 3, IF(tblCustRFM[[#This Row],[Frequency]] &gt;= M191, 2, 1))</f>
        <v>3</v>
      </c>
      <c r="H188">
        <f>IF(tblCustRFM[[#This Row],[Monetary]] &gt;= L192, 3, IF(tblCustRFM[[#This Row],[Monetary]] &gt;= M192, 2, 1))</f>
        <v>3</v>
      </c>
      <c r="I188">
        <f>tblCustRFM[[#This Row],[RecencyTier]] + tblCustRFM[[#This Row],[FrequencyTier]] + tblCustRFM[[#This Row],[MonetaryTier]]</f>
        <v>7</v>
      </c>
    </row>
    <row r="189" spans="1:9" x14ac:dyDescent="0.45">
      <c r="A189" s="16">
        <v>1270</v>
      </c>
      <c r="B189" s="10">
        <v>45587.64306431327</v>
      </c>
      <c r="C189">
        <v>4</v>
      </c>
      <c r="D189">
        <v>23338.560000000001</v>
      </c>
      <c r="E189" s="24">
        <f>INT(RFM_Pivot!$A$1 - tblCustRFM[[#This Row],[LastPurchaseDate]])</f>
        <v>69</v>
      </c>
      <c r="F189">
        <f>IF(tblCustRFM[[#This Row],[Recency]] &lt;= $L$4, 3, IF(tblCustRFM[[#This Row],[Recency]] &lt;= M191, 2, 1))</f>
        <v>3</v>
      </c>
      <c r="G189">
        <f>IF(tblCustRFM[[#This Row],[Frequency]] &gt;= L192, 3, IF(tblCustRFM[[#This Row],[Frequency]] &gt;= M192, 2, 1))</f>
        <v>3</v>
      </c>
      <c r="H189">
        <f>IF(tblCustRFM[[#This Row],[Monetary]] &gt;= L193, 3, IF(tblCustRFM[[#This Row],[Monetary]] &gt;= M193, 2, 1))</f>
        <v>3</v>
      </c>
      <c r="I189">
        <f>tblCustRFM[[#This Row],[RecencyTier]] + tblCustRFM[[#This Row],[FrequencyTier]] + tblCustRFM[[#This Row],[MonetaryTier]]</f>
        <v>9</v>
      </c>
    </row>
    <row r="190" spans="1:9" x14ac:dyDescent="0.45">
      <c r="A190" s="16">
        <v>1271</v>
      </c>
      <c r="B190" s="10">
        <v>45487.185018518518</v>
      </c>
      <c r="C190">
        <v>3</v>
      </c>
      <c r="D190">
        <v>28993.08</v>
      </c>
      <c r="E190" s="24">
        <f>INT(RFM_Pivot!$A$1 - tblCustRFM[[#This Row],[LastPurchaseDate]])</f>
        <v>169</v>
      </c>
      <c r="F190">
        <f>IF(tblCustRFM[[#This Row],[Recency]] &lt;= $L$4, 3, IF(tblCustRFM[[#This Row],[Recency]] &lt;= M192, 2, 1))</f>
        <v>1</v>
      </c>
      <c r="G190">
        <f>IF(tblCustRFM[[#This Row],[Frequency]] &gt;= L193, 3, IF(tblCustRFM[[#This Row],[Frequency]] &gt;= M193, 2, 1))</f>
        <v>3</v>
      </c>
      <c r="H190">
        <f>IF(tblCustRFM[[#This Row],[Monetary]] &gt;= L194, 3, IF(tblCustRFM[[#This Row],[Monetary]] &gt;= M194, 2, 1))</f>
        <v>3</v>
      </c>
      <c r="I190">
        <f>tblCustRFM[[#This Row],[RecencyTier]] + tblCustRFM[[#This Row],[FrequencyTier]] + tblCustRFM[[#This Row],[MonetaryTier]]</f>
        <v>7</v>
      </c>
    </row>
    <row r="191" spans="1:9" x14ac:dyDescent="0.45">
      <c r="A191" s="16">
        <v>1272</v>
      </c>
      <c r="B191" s="10">
        <v>45267.2870287037</v>
      </c>
      <c r="C191">
        <v>1</v>
      </c>
      <c r="D191">
        <v>3318.6</v>
      </c>
      <c r="E191" s="24">
        <f>INT(RFM_Pivot!$A$1 - tblCustRFM[[#This Row],[LastPurchaseDate]])</f>
        <v>389</v>
      </c>
      <c r="F191">
        <f>IF(tblCustRFM[[#This Row],[Recency]] &lt;= $L$4, 3, IF(tblCustRFM[[#This Row],[Recency]] &lt;= M193, 2, 1))</f>
        <v>1</v>
      </c>
      <c r="G191">
        <f>IF(tblCustRFM[[#This Row],[Frequency]] &gt;= L194, 3, IF(tblCustRFM[[#This Row],[Frequency]] &gt;= M194, 2, 1))</f>
        <v>3</v>
      </c>
      <c r="H191">
        <f>IF(tblCustRFM[[#This Row],[Monetary]] &gt;= L195, 3, IF(tblCustRFM[[#This Row],[Monetary]] &gt;= M195, 2, 1))</f>
        <v>3</v>
      </c>
      <c r="I191">
        <f>tblCustRFM[[#This Row],[RecencyTier]] + tblCustRFM[[#This Row],[FrequencyTier]] + tblCustRFM[[#This Row],[MonetaryTier]]</f>
        <v>7</v>
      </c>
    </row>
    <row r="192" spans="1:9" x14ac:dyDescent="0.45">
      <c r="A192" s="16">
        <v>1276</v>
      </c>
      <c r="B192" s="10">
        <v>45129.157215702158</v>
      </c>
      <c r="C192">
        <v>1</v>
      </c>
      <c r="D192">
        <v>6113.4</v>
      </c>
      <c r="E192" s="24">
        <f>INT(RFM_Pivot!$A$1 - tblCustRFM[[#This Row],[LastPurchaseDate]])</f>
        <v>527</v>
      </c>
      <c r="F192">
        <f>IF(tblCustRFM[[#This Row],[Recency]] &lt;= $L$4, 3, IF(tblCustRFM[[#This Row],[Recency]] &lt;= M194, 2, 1))</f>
        <v>1</v>
      </c>
      <c r="G192">
        <f>IF(tblCustRFM[[#This Row],[Frequency]] &gt;= L195, 3, IF(tblCustRFM[[#This Row],[Frequency]] &gt;= M195, 2, 1))</f>
        <v>3</v>
      </c>
      <c r="H192">
        <f>IF(tblCustRFM[[#This Row],[Monetary]] &gt;= L196, 3, IF(tblCustRFM[[#This Row],[Monetary]] &gt;= M196, 2, 1))</f>
        <v>3</v>
      </c>
      <c r="I192">
        <f>tblCustRFM[[#This Row],[RecencyTier]] + tblCustRFM[[#This Row],[FrequencyTier]] + tblCustRFM[[#This Row],[MonetaryTier]]</f>
        <v>7</v>
      </c>
    </row>
    <row r="193" spans="1:9" x14ac:dyDescent="0.45">
      <c r="A193" s="16">
        <v>1277</v>
      </c>
      <c r="B193" s="10">
        <v>45579.320232021608</v>
      </c>
      <c r="C193">
        <v>5</v>
      </c>
      <c r="D193">
        <v>32065.38</v>
      </c>
      <c r="E193" s="24">
        <f>INT(RFM_Pivot!$A$1 - tblCustRFM[[#This Row],[LastPurchaseDate]])</f>
        <v>77</v>
      </c>
      <c r="F193">
        <f>IF(tblCustRFM[[#This Row],[Recency]] &lt;= $L$4, 3, IF(tblCustRFM[[#This Row],[Recency]] &lt;= M195, 2, 1))</f>
        <v>3</v>
      </c>
      <c r="G193">
        <f>IF(tblCustRFM[[#This Row],[Frequency]] &gt;= L196, 3, IF(tblCustRFM[[#This Row],[Frequency]] &gt;= M196, 2, 1))</f>
        <v>3</v>
      </c>
      <c r="H193">
        <f>IF(tblCustRFM[[#This Row],[Monetary]] &gt;= L197, 3, IF(tblCustRFM[[#This Row],[Monetary]] &gt;= M197, 2, 1))</f>
        <v>3</v>
      </c>
      <c r="I193">
        <f>tblCustRFM[[#This Row],[RecencyTier]] + tblCustRFM[[#This Row],[FrequencyTier]] + tblCustRFM[[#This Row],[MonetaryTier]]</f>
        <v>9</v>
      </c>
    </row>
    <row r="194" spans="1:9" x14ac:dyDescent="0.45">
      <c r="A194" s="16">
        <v>1278</v>
      </c>
      <c r="B194" s="10">
        <v>45158.068106790124</v>
      </c>
      <c r="C194">
        <v>1</v>
      </c>
      <c r="D194">
        <v>207.89</v>
      </c>
      <c r="E194" s="24">
        <f>INT(RFM_Pivot!$A$1 - tblCustRFM[[#This Row],[LastPurchaseDate]])</f>
        <v>498</v>
      </c>
      <c r="F194">
        <f>IF(tblCustRFM[[#This Row],[Recency]] &lt;= $L$4, 3, IF(tblCustRFM[[#This Row],[Recency]] &lt;= M196, 2, 1))</f>
        <v>1</v>
      </c>
      <c r="G194">
        <f>IF(tblCustRFM[[#This Row],[Frequency]] &gt;= L197, 3, IF(tblCustRFM[[#This Row],[Frequency]] &gt;= M197, 2, 1))</f>
        <v>3</v>
      </c>
      <c r="H194">
        <f>IF(tblCustRFM[[#This Row],[Monetary]] &gt;= L198, 3, IF(tblCustRFM[[#This Row],[Monetary]] &gt;= M198, 2, 1))</f>
        <v>3</v>
      </c>
      <c r="I194">
        <f>tblCustRFM[[#This Row],[RecencyTier]] + tblCustRFM[[#This Row],[FrequencyTier]] + tblCustRFM[[#This Row],[MonetaryTier]]</f>
        <v>7</v>
      </c>
    </row>
    <row r="195" spans="1:9" x14ac:dyDescent="0.45">
      <c r="A195" s="16">
        <v>1279</v>
      </c>
      <c r="B195" s="10">
        <v>45255.459845987658</v>
      </c>
      <c r="C195">
        <v>1</v>
      </c>
      <c r="D195">
        <v>3753.81</v>
      </c>
      <c r="E195" s="24">
        <f>INT(RFM_Pivot!$A$1 - tblCustRFM[[#This Row],[LastPurchaseDate]])</f>
        <v>401</v>
      </c>
      <c r="F195">
        <f>IF(tblCustRFM[[#This Row],[Recency]] &lt;= $L$4, 3, IF(tblCustRFM[[#This Row],[Recency]] &lt;= M197, 2, 1))</f>
        <v>1</v>
      </c>
      <c r="G195">
        <f>IF(tblCustRFM[[#This Row],[Frequency]] &gt;= L198, 3, IF(tblCustRFM[[#This Row],[Frequency]] &gt;= M198, 2, 1))</f>
        <v>3</v>
      </c>
      <c r="H195">
        <f>IF(tblCustRFM[[#This Row],[Monetary]] &gt;= L199, 3, IF(tblCustRFM[[#This Row],[Monetary]] &gt;= M199, 2, 1))</f>
        <v>3</v>
      </c>
      <c r="I195">
        <f>tblCustRFM[[#This Row],[RecencyTier]] + tblCustRFM[[#This Row],[FrequencyTier]] + tblCustRFM[[#This Row],[MonetaryTier]]</f>
        <v>7</v>
      </c>
    </row>
    <row r="196" spans="1:9" x14ac:dyDescent="0.45">
      <c r="A196" s="16">
        <v>1281</v>
      </c>
      <c r="B196" s="10">
        <v>45043.081608179011</v>
      </c>
      <c r="C196">
        <v>1</v>
      </c>
      <c r="D196">
        <v>5097.2</v>
      </c>
      <c r="E196" s="24">
        <f>INT(RFM_Pivot!$A$1 - tblCustRFM[[#This Row],[LastPurchaseDate]])</f>
        <v>613</v>
      </c>
      <c r="F196">
        <f>IF(tblCustRFM[[#This Row],[Recency]] &lt;= $L$4, 3, IF(tblCustRFM[[#This Row],[Recency]] &lt;= M198, 2, 1))</f>
        <v>1</v>
      </c>
      <c r="G196">
        <f>IF(tblCustRFM[[#This Row],[Frequency]] &gt;= L199, 3, IF(tblCustRFM[[#This Row],[Frequency]] &gt;= M199, 2, 1))</f>
        <v>3</v>
      </c>
      <c r="H196">
        <f>IF(tblCustRFM[[#This Row],[Monetary]] &gt;= L200, 3, IF(tblCustRFM[[#This Row],[Monetary]] &gt;= M200, 2, 1))</f>
        <v>3</v>
      </c>
      <c r="I196">
        <f>tblCustRFM[[#This Row],[RecencyTier]] + tblCustRFM[[#This Row],[FrequencyTier]] + tblCustRFM[[#This Row],[MonetaryTier]]</f>
        <v>7</v>
      </c>
    </row>
    <row r="197" spans="1:9" x14ac:dyDescent="0.45">
      <c r="A197" s="16">
        <v>1282</v>
      </c>
      <c r="B197" s="10">
        <v>45381.178417862655</v>
      </c>
      <c r="C197">
        <v>2</v>
      </c>
      <c r="D197">
        <v>5385.92</v>
      </c>
      <c r="E197" s="24">
        <f>INT(RFM_Pivot!$A$1 - tblCustRFM[[#This Row],[LastPurchaseDate]])</f>
        <v>275</v>
      </c>
      <c r="F197">
        <f>IF(tblCustRFM[[#This Row],[Recency]] &lt;= $L$4, 3, IF(tblCustRFM[[#This Row],[Recency]] &lt;= M199, 2, 1))</f>
        <v>1</v>
      </c>
      <c r="G197">
        <f>IF(tblCustRFM[[#This Row],[Frequency]] &gt;= L200, 3, IF(tblCustRFM[[#This Row],[Frequency]] &gt;= M200, 2, 1))</f>
        <v>3</v>
      </c>
      <c r="H197">
        <f>IF(tblCustRFM[[#This Row],[Monetary]] &gt;= L201, 3, IF(tblCustRFM[[#This Row],[Monetary]] &gt;= M201, 2, 1))</f>
        <v>3</v>
      </c>
      <c r="I197">
        <f>tblCustRFM[[#This Row],[RecencyTier]] + tblCustRFM[[#This Row],[FrequencyTier]] + tblCustRFM[[#This Row],[MonetaryTier]]</f>
        <v>7</v>
      </c>
    </row>
    <row r="198" spans="1:9" x14ac:dyDescent="0.45">
      <c r="A198" s="16">
        <v>1283</v>
      </c>
      <c r="B198" s="10">
        <v>45317.297029706788</v>
      </c>
      <c r="C198">
        <v>1</v>
      </c>
      <c r="D198">
        <v>1990.95</v>
      </c>
      <c r="E198" s="24">
        <f>INT(RFM_Pivot!$A$1 - tblCustRFM[[#This Row],[LastPurchaseDate]])</f>
        <v>339</v>
      </c>
      <c r="F198">
        <f>IF(tblCustRFM[[#This Row],[Recency]] &lt;= $L$4, 3, IF(tblCustRFM[[#This Row],[Recency]] &lt;= M200, 2, 1))</f>
        <v>1</v>
      </c>
      <c r="G198">
        <f>IF(tblCustRFM[[#This Row],[Frequency]] &gt;= L201, 3, IF(tblCustRFM[[#This Row],[Frequency]] &gt;= M201, 2, 1))</f>
        <v>3</v>
      </c>
      <c r="H198">
        <f>IF(tblCustRFM[[#This Row],[Monetary]] &gt;= L202, 3, IF(tblCustRFM[[#This Row],[Monetary]] &gt;= M202, 2, 1))</f>
        <v>3</v>
      </c>
      <c r="I198">
        <f>tblCustRFM[[#This Row],[RecencyTier]] + tblCustRFM[[#This Row],[FrequencyTier]] + tblCustRFM[[#This Row],[MonetaryTier]]</f>
        <v>7</v>
      </c>
    </row>
    <row r="199" spans="1:9" x14ac:dyDescent="0.45">
      <c r="A199" s="16">
        <v>1285</v>
      </c>
      <c r="B199" s="10">
        <v>45105.064806481481</v>
      </c>
      <c r="C199">
        <v>2</v>
      </c>
      <c r="D199">
        <v>31197.22</v>
      </c>
      <c r="E199" s="24">
        <f>INT(RFM_Pivot!$A$1 - tblCustRFM[[#This Row],[LastPurchaseDate]])</f>
        <v>551</v>
      </c>
      <c r="F199">
        <f>IF(tblCustRFM[[#This Row],[Recency]] &lt;= $L$4, 3, IF(tblCustRFM[[#This Row],[Recency]] &lt;= M201, 2, 1))</f>
        <v>1</v>
      </c>
      <c r="G199">
        <f>IF(tblCustRFM[[#This Row],[Frequency]] &gt;= L202, 3, IF(tblCustRFM[[#This Row],[Frequency]] &gt;= M202, 2, 1))</f>
        <v>3</v>
      </c>
      <c r="H199">
        <f>IF(tblCustRFM[[#This Row],[Monetary]] &gt;= L203, 3, IF(tblCustRFM[[#This Row],[Monetary]] &gt;= M203, 2, 1))</f>
        <v>3</v>
      </c>
      <c r="I199">
        <f>tblCustRFM[[#This Row],[RecencyTier]] + tblCustRFM[[#This Row],[FrequencyTier]] + tblCustRFM[[#This Row],[MonetaryTier]]</f>
        <v>7</v>
      </c>
    </row>
    <row r="200" spans="1:9" x14ac:dyDescent="0.45">
      <c r="A200" s="16">
        <v>1287</v>
      </c>
      <c r="B200" s="10">
        <v>45249.619261921296</v>
      </c>
      <c r="C200">
        <v>1</v>
      </c>
      <c r="D200">
        <v>2598.56</v>
      </c>
      <c r="E200" s="24">
        <f>INT(RFM_Pivot!$A$1 - tblCustRFM[[#This Row],[LastPurchaseDate]])</f>
        <v>407</v>
      </c>
      <c r="F200">
        <f>IF(tblCustRFM[[#This Row],[Recency]] &lt;= $L$4, 3, IF(tblCustRFM[[#This Row],[Recency]] &lt;= M202, 2, 1))</f>
        <v>1</v>
      </c>
      <c r="G200">
        <f>IF(tblCustRFM[[#This Row],[Frequency]] &gt;= L203, 3, IF(tblCustRFM[[#This Row],[Frequency]] &gt;= M203, 2, 1))</f>
        <v>3</v>
      </c>
      <c r="H200">
        <f>IF(tblCustRFM[[#This Row],[Monetary]] &gt;= L204, 3, IF(tblCustRFM[[#This Row],[Monetary]] &gt;= M204, 2, 1))</f>
        <v>3</v>
      </c>
      <c r="I200">
        <f>tblCustRFM[[#This Row],[RecencyTier]] + tblCustRFM[[#This Row],[FrequencyTier]] + tblCustRFM[[#This Row],[MonetaryTier]]</f>
        <v>7</v>
      </c>
    </row>
    <row r="201" spans="1:9" x14ac:dyDescent="0.45">
      <c r="A201" s="16">
        <v>1288</v>
      </c>
      <c r="B201" s="10">
        <v>45633.637663773145</v>
      </c>
      <c r="C201">
        <v>1</v>
      </c>
      <c r="D201">
        <v>18457.68</v>
      </c>
      <c r="E201" s="24">
        <f>INT(RFM_Pivot!$A$1 - tblCustRFM[[#This Row],[LastPurchaseDate]])</f>
        <v>23</v>
      </c>
      <c r="F201">
        <f>IF(tblCustRFM[[#This Row],[Recency]] &lt;= $L$4, 3, IF(tblCustRFM[[#This Row],[Recency]] &lt;= M203, 2, 1))</f>
        <v>3</v>
      </c>
      <c r="G201">
        <f>IF(tblCustRFM[[#This Row],[Frequency]] &gt;= L204, 3, IF(tblCustRFM[[#This Row],[Frequency]] &gt;= M204, 2, 1))</f>
        <v>3</v>
      </c>
      <c r="H201">
        <f>IF(tblCustRFM[[#This Row],[Monetary]] &gt;= L205, 3, IF(tblCustRFM[[#This Row],[Monetary]] &gt;= M205, 2, 1))</f>
        <v>3</v>
      </c>
      <c r="I201">
        <f>tblCustRFM[[#This Row],[RecencyTier]] + tblCustRFM[[#This Row],[FrequencyTier]] + tblCustRFM[[#This Row],[MonetaryTier]]</f>
        <v>9</v>
      </c>
    </row>
    <row r="202" spans="1:9" x14ac:dyDescent="0.45">
      <c r="A202" s="16">
        <v>1289</v>
      </c>
      <c r="B202" s="10">
        <v>45157.630063001547</v>
      </c>
      <c r="C202">
        <v>1</v>
      </c>
      <c r="D202">
        <v>9786.6</v>
      </c>
      <c r="E202" s="24">
        <f>INT(RFM_Pivot!$A$1 - tblCustRFM[[#This Row],[LastPurchaseDate]])</f>
        <v>499</v>
      </c>
      <c r="F202">
        <f>IF(tblCustRFM[[#This Row],[Recency]] &lt;= $L$4, 3, IF(tblCustRFM[[#This Row],[Recency]] &lt;= M204, 2, 1))</f>
        <v>1</v>
      </c>
      <c r="G202">
        <f>IF(tblCustRFM[[#This Row],[Frequency]] &gt;= L205, 3, IF(tblCustRFM[[#This Row],[Frequency]] &gt;= M205, 2, 1))</f>
        <v>3</v>
      </c>
      <c r="H202">
        <f>IF(tblCustRFM[[#This Row],[Monetary]] &gt;= L206, 3, IF(tblCustRFM[[#This Row],[Monetary]] &gt;= M206, 2, 1))</f>
        <v>3</v>
      </c>
      <c r="I202">
        <f>tblCustRFM[[#This Row],[RecencyTier]] + tblCustRFM[[#This Row],[FrequencyTier]] + tblCustRFM[[#This Row],[MonetaryTier]]</f>
        <v>7</v>
      </c>
    </row>
    <row r="203" spans="1:9" x14ac:dyDescent="0.45">
      <c r="A203" s="16">
        <v>1292</v>
      </c>
      <c r="B203" s="10">
        <v>45621.007400733026</v>
      </c>
      <c r="C203">
        <v>2</v>
      </c>
      <c r="D203">
        <v>20632.86</v>
      </c>
      <c r="E203" s="24">
        <f>INT(RFM_Pivot!$A$1 - tblCustRFM[[#This Row],[LastPurchaseDate]])</f>
        <v>35</v>
      </c>
      <c r="F203">
        <f>IF(tblCustRFM[[#This Row],[Recency]] &lt;= $L$4, 3, IF(tblCustRFM[[#This Row],[Recency]] &lt;= M205, 2, 1))</f>
        <v>3</v>
      </c>
      <c r="G203">
        <f>IF(tblCustRFM[[#This Row],[Frequency]] &gt;= L206, 3, IF(tblCustRFM[[#This Row],[Frequency]] &gt;= M206, 2, 1))</f>
        <v>3</v>
      </c>
      <c r="H203">
        <f>IF(tblCustRFM[[#This Row],[Monetary]] &gt;= L207, 3, IF(tblCustRFM[[#This Row],[Monetary]] &gt;= M207, 2, 1))</f>
        <v>3</v>
      </c>
      <c r="I203">
        <f>tblCustRFM[[#This Row],[RecencyTier]] + tblCustRFM[[#This Row],[FrequencyTier]] + tblCustRFM[[#This Row],[MonetaryTier]]</f>
        <v>9</v>
      </c>
    </row>
    <row r="204" spans="1:9" x14ac:dyDescent="0.45">
      <c r="A204" s="16">
        <v>1294</v>
      </c>
      <c r="B204" s="10">
        <v>45420.237323726855</v>
      </c>
      <c r="C204">
        <v>4</v>
      </c>
      <c r="D204">
        <v>33142.9</v>
      </c>
      <c r="E204" s="24">
        <f>INT(RFM_Pivot!$A$1 - tblCustRFM[[#This Row],[LastPurchaseDate]])</f>
        <v>236</v>
      </c>
      <c r="F204">
        <f>IF(tblCustRFM[[#This Row],[Recency]] &lt;= $L$4, 3, IF(tblCustRFM[[#This Row],[Recency]] &lt;= M206, 2, 1))</f>
        <v>1</v>
      </c>
      <c r="G204">
        <f>IF(tblCustRFM[[#This Row],[Frequency]] &gt;= L207, 3, IF(tblCustRFM[[#This Row],[Frequency]] &gt;= M207, 2, 1))</f>
        <v>3</v>
      </c>
      <c r="H204">
        <f>IF(tblCustRFM[[#This Row],[Monetary]] &gt;= L208, 3, IF(tblCustRFM[[#This Row],[Monetary]] &gt;= M208, 2, 1))</f>
        <v>3</v>
      </c>
      <c r="I204">
        <f>tblCustRFM[[#This Row],[RecencyTier]] + tblCustRFM[[#This Row],[FrequencyTier]] + tblCustRFM[[#This Row],[MonetaryTier]]</f>
        <v>7</v>
      </c>
    </row>
    <row r="205" spans="1:9" x14ac:dyDescent="0.45">
      <c r="A205" s="16">
        <v>1295</v>
      </c>
      <c r="B205" s="10">
        <v>45505.290829089507</v>
      </c>
      <c r="C205">
        <v>1</v>
      </c>
      <c r="D205">
        <v>8227.2800000000007</v>
      </c>
      <c r="E205" s="24">
        <f>INT(RFM_Pivot!$A$1 - tblCustRFM[[#This Row],[LastPurchaseDate]])</f>
        <v>151</v>
      </c>
      <c r="F205">
        <f>IF(tblCustRFM[[#This Row],[Recency]] &lt;= $L$4, 3, IF(tblCustRFM[[#This Row],[Recency]] &lt;= M207, 2, 1))</f>
        <v>1</v>
      </c>
      <c r="G205">
        <f>IF(tblCustRFM[[#This Row],[Frequency]] &gt;= L208, 3, IF(tblCustRFM[[#This Row],[Frequency]] &gt;= M208, 2, 1))</f>
        <v>3</v>
      </c>
      <c r="H205">
        <f>IF(tblCustRFM[[#This Row],[Monetary]] &gt;= L209, 3, IF(tblCustRFM[[#This Row],[Monetary]] &gt;= M209, 2, 1))</f>
        <v>3</v>
      </c>
      <c r="I205">
        <f>tblCustRFM[[#This Row],[RecencyTier]] + tblCustRFM[[#This Row],[FrequencyTier]] + tblCustRFM[[#This Row],[MonetaryTier]]</f>
        <v>7</v>
      </c>
    </row>
    <row r="206" spans="1:9" x14ac:dyDescent="0.45">
      <c r="A206" s="16">
        <v>1296</v>
      </c>
      <c r="B206" s="10">
        <v>45567.712071219139</v>
      </c>
      <c r="C206">
        <v>1</v>
      </c>
      <c r="D206">
        <v>4021.98</v>
      </c>
      <c r="E206" s="24">
        <f>INT(RFM_Pivot!$A$1 - tblCustRFM[[#This Row],[LastPurchaseDate]])</f>
        <v>89</v>
      </c>
      <c r="F206">
        <f>IF(tblCustRFM[[#This Row],[Recency]] &lt;= $L$4, 3, IF(tblCustRFM[[#This Row],[Recency]] &lt;= M208, 2, 1))</f>
        <v>3</v>
      </c>
      <c r="G206">
        <f>IF(tblCustRFM[[#This Row],[Frequency]] &gt;= L209, 3, IF(tblCustRFM[[#This Row],[Frequency]] &gt;= M209, 2, 1))</f>
        <v>3</v>
      </c>
      <c r="H206">
        <f>IF(tblCustRFM[[#This Row],[Monetary]] &gt;= L210, 3, IF(tblCustRFM[[#This Row],[Monetary]] &gt;= M210, 2, 1))</f>
        <v>3</v>
      </c>
      <c r="I206">
        <f>tblCustRFM[[#This Row],[RecencyTier]] + tblCustRFM[[#This Row],[FrequencyTier]] + tblCustRFM[[#This Row],[MonetaryTier]]</f>
        <v>9</v>
      </c>
    </row>
    <row r="207" spans="1:9" x14ac:dyDescent="0.45">
      <c r="A207" s="16">
        <v>1297</v>
      </c>
      <c r="B207" s="10">
        <v>45253.196619675924</v>
      </c>
      <c r="C207">
        <v>1</v>
      </c>
      <c r="D207">
        <v>11848.08</v>
      </c>
      <c r="E207" s="24">
        <f>INT(RFM_Pivot!$A$1 - tblCustRFM[[#This Row],[LastPurchaseDate]])</f>
        <v>403</v>
      </c>
      <c r="F207">
        <f>IF(tblCustRFM[[#This Row],[Recency]] &lt;= $L$4, 3, IF(tblCustRFM[[#This Row],[Recency]] &lt;= M209, 2, 1))</f>
        <v>1</v>
      </c>
      <c r="G207">
        <f>IF(tblCustRFM[[#This Row],[Frequency]] &gt;= L210, 3, IF(tblCustRFM[[#This Row],[Frequency]] &gt;= M210, 2, 1))</f>
        <v>3</v>
      </c>
      <c r="H207">
        <f>IF(tblCustRFM[[#This Row],[Monetary]] &gt;= L211, 3, IF(tblCustRFM[[#This Row],[Monetary]] &gt;= M211, 2, 1))</f>
        <v>3</v>
      </c>
      <c r="I207">
        <f>tblCustRFM[[#This Row],[RecencyTier]] + tblCustRFM[[#This Row],[FrequencyTier]] + tblCustRFM[[#This Row],[MonetaryTier]]</f>
        <v>7</v>
      </c>
    </row>
    <row r="208" spans="1:9" x14ac:dyDescent="0.45">
      <c r="A208" s="16">
        <v>1298</v>
      </c>
      <c r="B208" s="10">
        <v>45465.647864776234</v>
      </c>
      <c r="C208">
        <v>2</v>
      </c>
      <c r="D208">
        <v>41029.01</v>
      </c>
      <c r="E208" s="24">
        <f>INT(RFM_Pivot!$A$1 - tblCustRFM[[#This Row],[LastPurchaseDate]])</f>
        <v>191</v>
      </c>
      <c r="F208">
        <f>IF(tblCustRFM[[#This Row],[Recency]] &lt;= $L$4, 3, IF(tblCustRFM[[#This Row],[Recency]] &lt;= M210, 2, 1))</f>
        <v>1</v>
      </c>
      <c r="G208">
        <f>IF(tblCustRFM[[#This Row],[Frequency]] &gt;= L211, 3, IF(tblCustRFM[[#This Row],[Frequency]] &gt;= M211, 2, 1))</f>
        <v>3</v>
      </c>
      <c r="H208">
        <f>IF(tblCustRFM[[#This Row],[Monetary]] &gt;= L212, 3, IF(tblCustRFM[[#This Row],[Monetary]] &gt;= M212, 2, 1))</f>
        <v>3</v>
      </c>
      <c r="I208">
        <f>tblCustRFM[[#This Row],[RecencyTier]] + tblCustRFM[[#This Row],[FrequencyTier]] + tblCustRFM[[#This Row],[MonetaryTier]]</f>
        <v>7</v>
      </c>
    </row>
    <row r="209" spans="1:9" x14ac:dyDescent="0.45">
      <c r="A209" s="16">
        <v>1300</v>
      </c>
      <c r="B209" s="10">
        <v>45324.889788966051</v>
      </c>
      <c r="C209">
        <v>1</v>
      </c>
      <c r="D209">
        <v>7539.8</v>
      </c>
      <c r="E209" s="24">
        <f>INT(RFM_Pivot!$A$1 - tblCustRFM[[#This Row],[LastPurchaseDate]])</f>
        <v>332</v>
      </c>
      <c r="F209">
        <f>IF(tblCustRFM[[#This Row],[Recency]] &lt;= $L$4, 3, IF(tblCustRFM[[#This Row],[Recency]] &lt;= M211, 2, 1))</f>
        <v>1</v>
      </c>
      <c r="G209">
        <f>IF(tblCustRFM[[#This Row],[Frequency]] &gt;= L212, 3, IF(tblCustRFM[[#This Row],[Frequency]] &gt;= M212, 2, 1))</f>
        <v>3</v>
      </c>
      <c r="H209">
        <f>IF(tblCustRFM[[#This Row],[Monetary]] &gt;= L213, 3, IF(tblCustRFM[[#This Row],[Monetary]] &gt;= M213, 2, 1))</f>
        <v>3</v>
      </c>
      <c r="I209">
        <f>tblCustRFM[[#This Row],[RecencyTier]] + tblCustRFM[[#This Row],[FrequencyTier]] + tblCustRFM[[#This Row],[MonetaryTier]]</f>
        <v>7</v>
      </c>
    </row>
    <row r="210" spans="1:9" x14ac:dyDescent="0.45">
      <c r="A210" s="16">
        <v>1301</v>
      </c>
      <c r="B210" s="10">
        <v>45076.51895189043</v>
      </c>
      <c r="C210">
        <v>2</v>
      </c>
      <c r="D210">
        <v>4956.0600000000004</v>
      </c>
      <c r="E210" s="24">
        <f>INT(RFM_Pivot!$A$1 - tblCustRFM[[#This Row],[LastPurchaseDate]])</f>
        <v>580</v>
      </c>
      <c r="F210">
        <f>IF(tblCustRFM[[#This Row],[Recency]] &lt;= $L$4, 3, IF(tblCustRFM[[#This Row],[Recency]] &lt;= M212, 2, 1))</f>
        <v>1</v>
      </c>
      <c r="G210">
        <f>IF(tblCustRFM[[#This Row],[Frequency]] &gt;= L213, 3, IF(tblCustRFM[[#This Row],[Frequency]] &gt;= M213, 2, 1))</f>
        <v>3</v>
      </c>
      <c r="H210">
        <f>IF(tblCustRFM[[#This Row],[Monetary]] &gt;= L214, 3, IF(tblCustRFM[[#This Row],[Monetary]] &gt;= M214, 2, 1))</f>
        <v>3</v>
      </c>
      <c r="I210">
        <f>tblCustRFM[[#This Row],[RecencyTier]] + tblCustRFM[[#This Row],[FrequencyTier]] + tblCustRFM[[#This Row],[MonetaryTier]]</f>
        <v>7</v>
      </c>
    </row>
    <row r="211" spans="1:9" x14ac:dyDescent="0.45">
      <c r="A211" s="16">
        <v>1302</v>
      </c>
      <c r="B211" s="10">
        <v>45045.85588560957</v>
      </c>
      <c r="C211">
        <v>2</v>
      </c>
      <c r="D211">
        <v>17282.05</v>
      </c>
      <c r="E211" s="24">
        <f>INT(RFM_Pivot!$A$1 - tblCustRFM[[#This Row],[LastPurchaseDate]])</f>
        <v>611</v>
      </c>
      <c r="F211">
        <f>IF(tblCustRFM[[#This Row],[Recency]] &lt;= $L$4, 3, IF(tblCustRFM[[#This Row],[Recency]] &lt;= M213, 2, 1))</f>
        <v>1</v>
      </c>
      <c r="G211">
        <f>IF(tblCustRFM[[#This Row],[Frequency]] &gt;= L214, 3, IF(tblCustRFM[[#This Row],[Frequency]] &gt;= M214, 2, 1))</f>
        <v>3</v>
      </c>
      <c r="H211">
        <f>IF(tblCustRFM[[#This Row],[Monetary]] &gt;= L215, 3, IF(tblCustRFM[[#This Row],[Monetary]] &gt;= M215, 2, 1))</f>
        <v>3</v>
      </c>
      <c r="I211">
        <f>tblCustRFM[[#This Row],[RecencyTier]] + tblCustRFM[[#This Row],[FrequencyTier]] + tblCustRFM[[#This Row],[MonetaryTier]]</f>
        <v>7</v>
      </c>
    </row>
    <row r="212" spans="1:9" x14ac:dyDescent="0.45">
      <c r="A212" s="16">
        <v>1305</v>
      </c>
      <c r="B212" s="10">
        <v>45278.311131095681</v>
      </c>
      <c r="C212">
        <v>1</v>
      </c>
      <c r="D212">
        <v>1519.68</v>
      </c>
      <c r="E212" s="24">
        <f>INT(RFM_Pivot!$A$1 - tblCustRFM[[#This Row],[LastPurchaseDate]])</f>
        <v>378</v>
      </c>
      <c r="F212">
        <f>IF(tblCustRFM[[#This Row],[Recency]] &lt;= $L$4, 3, IF(tblCustRFM[[#This Row],[Recency]] &lt;= M214, 2, 1))</f>
        <v>1</v>
      </c>
      <c r="G212">
        <f>IF(tblCustRFM[[#This Row],[Frequency]] &gt;= L215, 3, IF(tblCustRFM[[#This Row],[Frequency]] &gt;= M215, 2, 1))</f>
        <v>3</v>
      </c>
      <c r="H212">
        <f>IF(tblCustRFM[[#This Row],[Monetary]] &gt;= L216, 3, IF(tblCustRFM[[#This Row],[Monetary]] &gt;= M216, 2, 1))</f>
        <v>3</v>
      </c>
      <c r="I212">
        <f>tblCustRFM[[#This Row],[RecencyTier]] + tblCustRFM[[#This Row],[FrequencyTier]] + tblCustRFM[[#This Row],[MonetaryTier]]</f>
        <v>7</v>
      </c>
    </row>
    <row r="213" spans="1:9" x14ac:dyDescent="0.45">
      <c r="A213" s="16">
        <v>1306</v>
      </c>
      <c r="B213" s="10">
        <v>45036.802980285494</v>
      </c>
      <c r="C213">
        <v>1</v>
      </c>
      <c r="D213">
        <v>553.01</v>
      </c>
      <c r="E213" s="24">
        <f>INT(RFM_Pivot!$A$1 - tblCustRFM[[#This Row],[LastPurchaseDate]])</f>
        <v>620</v>
      </c>
      <c r="F213">
        <f>IF(tblCustRFM[[#This Row],[Recency]] &lt;= $L$4, 3, IF(tblCustRFM[[#This Row],[Recency]] &lt;= M215, 2, 1))</f>
        <v>1</v>
      </c>
      <c r="G213">
        <f>IF(tblCustRFM[[#This Row],[Frequency]] &gt;= L216, 3, IF(tblCustRFM[[#This Row],[Frequency]] &gt;= M216, 2, 1))</f>
        <v>3</v>
      </c>
      <c r="H213">
        <f>IF(tblCustRFM[[#This Row],[Monetary]] &gt;= L217, 3, IF(tblCustRFM[[#This Row],[Monetary]] &gt;= M217, 2, 1))</f>
        <v>3</v>
      </c>
      <c r="I213">
        <f>tblCustRFM[[#This Row],[RecencyTier]] + tblCustRFM[[#This Row],[FrequencyTier]] + tblCustRFM[[#This Row],[MonetaryTier]]</f>
        <v>7</v>
      </c>
    </row>
    <row r="214" spans="1:9" x14ac:dyDescent="0.45">
      <c r="A214" s="16">
        <v>1307</v>
      </c>
      <c r="B214" s="10">
        <v>45464.625762577161</v>
      </c>
      <c r="C214">
        <v>3</v>
      </c>
      <c r="D214">
        <v>21821.71</v>
      </c>
      <c r="E214" s="24">
        <f>INT(RFM_Pivot!$A$1 - tblCustRFM[[#This Row],[LastPurchaseDate]])</f>
        <v>192</v>
      </c>
      <c r="F214">
        <f>IF(tblCustRFM[[#This Row],[Recency]] &lt;= $L$4, 3, IF(tblCustRFM[[#This Row],[Recency]] &lt;= M216, 2, 1))</f>
        <v>1</v>
      </c>
      <c r="G214">
        <f>IF(tblCustRFM[[#This Row],[Frequency]] &gt;= L217, 3, IF(tblCustRFM[[#This Row],[Frequency]] &gt;= M217, 2, 1))</f>
        <v>3</v>
      </c>
      <c r="H214">
        <f>IF(tblCustRFM[[#This Row],[Monetary]] &gt;= L218, 3, IF(tblCustRFM[[#This Row],[Monetary]] &gt;= M218, 2, 1))</f>
        <v>3</v>
      </c>
      <c r="I214">
        <f>tblCustRFM[[#This Row],[RecencyTier]] + tblCustRFM[[#This Row],[FrequencyTier]] + tblCustRFM[[#This Row],[MonetaryTier]]</f>
        <v>7</v>
      </c>
    </row>
    <row r="215" spans="1:9" x14ac:dyDescent="0.45">
      <c r="A215" s="16">
        <v>1308</v>
      </c>
      <c r="B215" s="10">
        <v>45336.935993595682</v>
      </c>
      <c r="C215">
        <v>1</v>
      </c>
      <c r="D215">
        <v>19695.28</v>
      </c>
      <c r="E215" s="24">
        <f>INT(RFM_Pivot!$A$1 - tblCustRFM[[#This Row],[LastPurchaseDate]])</f>
        <v>320</v>
      </c>
      <c r="F215">
        <f>IF(tblCustRFM[[#This Row],[Recency]] &lt;= $L$4, 3, IF(tblCustRFM[[#This Row],[Recency]] &lt;= M217, 2, 1))</f>
        <v>1</v>
      </c>
      <c r="G215">
        <f>IF(tblCustRFM[[#This Row],[Frequency]] &gt;= L218, 3, IF(tblCustRFM[[#This Row],[Frequency]] &gt;= M218, 2, 1))</f>
        <v>3</v>
      </c>
      <c r="H215">
        <f>IF(tblCustRFM[[#This Row],[Monetary]] &gt;= L219, 3, IF(tblCustRFM[[#This Row],[Monetary]] &gt;= M219, 2, 1))</f>
        <v>3</v>
      </c>
      <c r="I215">
        <f>tblCustRFM[[#This Row],[RecencyTier]] + tblCustRFM[[#This Row],[FrequencyTier]] + tblCustRFM[[#This Row],[MonetaryTier]]</f>
        <v>7</v>
      </c>
    </row>
    <row r="216" spans="1:9" x14ac:dyDescent="0.45">
      <c r="A216" s="16">
        <v>1310</v>
      </c>
      <c r="B216" s="10">
        <v>45229.250225038581</v>
      </c>
      <c r="C216">
        <v>1</v>
      </c>
      <c r="D216">
        <v>5502.25</v>
      </c>
      <c r="E216" s="24">
        <f>INT(RFM_Pivot!$A$1 - tblCustRFM[[#This Row],[LastPurchaseDate]])</f>
        <v>427</v>
      </c>
      <c r="F216">
        <f>IF(tblCustRFM[[#This Row],[Recency]] &lt;= $L$4, 3, IF(tblCustRFM[[#This Row],[Recency]] &lt;= M218, 2, 1))</f>
        <v>1</v>
      </c>
      <c r="G216">
        <f>IF(tblCustRFM[[#This Row],[Frequency]] &gt;= L219, 3, IF(tblCustRFM[[#This Row],[Frequency]] &gt;= M219, 2, 1))</f>
        <v>3</v>
      </c>
      <c r="H216">
        <f>IF(tblCustRFM[[#This Row],[Monetary]] &gt;= L220, 3, IF(tblCustRFM[[#This Row],[Monetary]] &gt;= M220, 2, 1))</f>
        <v>3</v>
      </c>
      <c r="I216">
        <f>tblCustRFM[[#This Row],[RecencyTier]] + tblCustRFM[[#This Row],[FrequencyTier]] + tblCustRFM[[#This Row],[MonetaryTier]]</f>
        <v>7</v>
      </c>
    </row>
    <row r="217" spans="1:9" x14ac:dyDescent="0.45">
      <c r="A217" s="16">
        <v>1312</v>
      </c>
      <c r="B217" s="10">
        <v>45395.04980497685</v>
      </c>
      <c r="C217">
        <v>1</v>
      </c>
      <c r="D217">
        <v>6378.57</v>
      </c>
      <c r="E217" s="24">
        <f>INT(RFM_Pivot!$A$1 - tblCustRFM[[#This Row],[LastPurchaseDate]])</f>
        <v>261</v>
      </c>
      <c r="F217">
        <f>IF(tblCustRFM[[#This Row],[Recency]] &lt;= $L$4, 3, IF(tblCustRFM[[#This Row],[Recency]] &lt;= M219, 2, 1))</f>
        <v>1</v>
      </c>
      <c r="G217">
        <f>IF(tblCustRFM[[#This Row],[Frequency]] &gt;= L220, 3, IF(tblCustRFM[[#This Row],[Frequency]] &gt;= M220, 2, 1))</f>
        <v>3</v>
      </c>
      <c r="H217">
        <f>IF(tblCustRFM[[#This Row],[Monetary]] &gt;= L221, 3, IF(tblCustRFM[[#This Row],[Monetary]] &gt;= M221, 2, 1))</f>
        <v>3</v>
      </c>
      <c r="I217">
        <f>tblCustRFM[[#This Row],[RecencyTier]] + tblCustRFM[[#This Row],[FrequencyTier]] + tblCustRFM[[#This Row],[MonetaryTier]]</f>
        <v>7</v>
      </c>
    </row>
    <row r="218" spans="1:9" x14ac:dyDescent="0.45">
      <c r="A218" s="16">
        <v>1314</v>
      </c>
      <c r="B218" s="10">
        <v>45356.647964776232</v>
      </c>
      <c r="C218">
        <v>2</v>
      </c>
      <c r="D218">
        <v>5531.86</v>
      </c>
      <c r="E218" s="24">
        <f>INT(RFM_Pivot!$A$1 - tblCustRFM[[#This Row],[LastPurchaseDate]])</f>
        <v>300</v>
      </c>
      <c r="F218">
        <f>IF(tblCustRFM[[#This Row],[Recency]] &lt;= $L$4, 3, IF(tblCustRFM[[#This Row],[Recency]] &lt;= M220, 2, 1))</f>
        <v>1</v>
      </c>
      <c r="G218">
        <f>IF(tblCustRFM[[#This Row],[Frequency]] &gt;= L221, 3, IF(tblCustRFM[[#This Row],[Frequency]] &gt;= M221, 2, 1))</f>
        <v>3</v>
      </c>
      <c r="H218">
        <f>IF(tblCustRFM[[#This Row],[Monetary]] &gt;= L222, 3, IF(tblCustRFM[[#This Row],[Monetary]] &gt;= M222, 2, 1))</f>
        <v>3</v>
      </c>
      <c r="I218">
        <f>tblCustRFM[[#This Row],[RecencyTier]] + tblCustRFM[[#This Row],[FrequencyTier]] + tblCustRFM[[#This Row],[MonetaryTier]]</f>
        <v>7</v>
      </c>
    </row>
    <row r="219" spans="1:9" x14ac:dyDescent="0.45">
      <c r="A219" s="16">
        <v>1317</v>
      </c>
      <c r="B219" s="10">
        <v>45363.437643750003</v>
      </c>
      <c r="C219">
        <v>2</v>
      </c>
      <c r="D219">
        <v>7877.32</v>
      </c>
      <c r="E219" s="24">
        <f>INT(RFM_Pivot!$A$1 - tblCustRFM[[#This Row],[LastPurchaseDate]])</f>
        <v>293</v>
      </c>
      <c r="F219">
        <f>IF(tblCustRFM[[#This Row],[Recency]] &lt;= $L$4, 3, IF(tblCustRFM[[#This Row],[Recency]] &lt;= M221, 2, 1))</f>
        <v>1</v>
      </c>
      <c r="G219">
        <f>IF(tblCustRFM[[#This Row],[Frequency]] &gt;= L222, 3, IF(tblCustRFM[[#This Row],[Frequency]] &gt;= M222, 2, 1))</f>
        <v>3</v>
      </c>
      <c r="H219">
        <f>IF(tblCustRFM[[#This Row],[Monetary]] &gt;= L223, 3, IF(tblCustRFM[[#This Row],[Monetary]] &gt;= M223, 2, 1))</f>
        <v>3</v>
      </c>
      <c r="I219">
        <f>tblCustRFM[[#This Row],[RecencyTier]] + tblCustRFM[[#This Row],[FrequencyTier]] + tblCustRFM[[#This Row],[MonetaryTier]]</f>
        <v>7</v>
      </c>
    </row>
    <row r="220" spans="1:9" x14ac:dyDescent="0.45">
      <c r="A220" s="16">
        <v>1318</v>
      </c>
      <c r="B220" s="10">
        <v>45614.80178016975</v>
      </c>
      <c r="C220">
        <v>2</v>
      </c>
      <c r="D220">
        <v>30429.73</v>
      </c>
      <c r="E220" s="24">
        <f>INT(RFM_Pivot!$A$1 - tblCustRFM[[#This Row],[LastPurchaseDate]])</f>
        <v>42</v>
      </c>
      <c r="F220">
        <f>IF(tblCustRFM[[#This Row],[Recency]] &lt;= $L$4, 3, IF(tblCustRFM[[#This Row],[Recency]] &lt;= M222, 2, 1))</f>
        <v>3</v>
      </c>
      <c r="G220">
        <f>IF(tblCustRFM[[#This Row],[Frequency]] &gt;= L223, 3, IF(tblCustRFM[[#This Row],[Frequency]] &gt;= M223, 2, 1))</f>
        <v>3</v>
      </c>
      <c r="H220">
        <f>IF(tblCustRFM[[#This Row],[Monetary]] &gt;= L224, 3, IF(tblCustRFM[[#This Row],[Monetary]] &gt;= M224, 2, 1))</f>
        <v>3</v>
      </c>
      <c r="I220">
        <f>tblCustRFM[[#This Row],[RecencyTier]] + tblCustRFM[[#This Row],[FrequencyTier]] + tblCustRFM[[#This Row],[MonetaryTier]]</f>
        <v>9</v>
      </c>
    </row>
    <row r="221" spans="1:9" x14ac:dyDescent="0.45">
      <c r="A221" s="16">
        <v>1319</v>
      </c>
      <c r="B221" s="10">
        <v>45618.01410142747</v>
      </c>
      <c r="C221">
        <v>1</v>
      </c>
      <c r="D221">
        <v>391.47</v>
      </c>
      <c r="E221" s="24">
        <f>INT(RFM_Pivot!$A$1 - tblCustRFM[[#This Row],[LastPurchaseDate]])</f>
        <v>38</v>
      </c>
      <c r="F221">
        <f>IF(tblCustRFM[[#This Row],[Recency]] &lt;= $L$4, 3, IF(tblCustRFM[[#This Row],[Recency]] &lt;= M223, 2, 1))</f>
        <v>3</v>
      </c>
      <c r="G221">
        <f>IF(tblCustRFM[[#This Row],[Frequency]] &gt;= L224, 3, IF(tblCustRFM[[#This Row],[Frequency]] &gt;= M224, 2, 1))</f>
        <v>3</v>
      </c>
      <c r="H221">
        <f>IF(tblCustRFM[[#This Row],[Monetary]] &gt;= L225, 3, IF(tblCustRFM[[#This Row],[Monetary]] &gt;= M225, 2, 1))</f>
        <v>3</v>
      </c>
      <c r="I221">
        <f>tblCustRFM[[#This Row],[RecencyTier]] + tblCustRFM[[#This Row],[FrequencyTier]] + tblCustRFM[[#This Row],[MonetaryTier]]</f>
        <v>9</v>
      </c>
    </row>
    <row r="222" spans="1:9" x14ac:dyDescent="0.45">
      <c r="A222" s="16">
        <v>1320</v>
      </c>
      <c r="B222" s="10">
        <v>45423.595659567902</v>
      </c>
      <c r="C222">
        <v>2</v>
      </c>
      <c r="D222">
        <v>5741.01</v>
      </c>
      <c r="E222" s="24">
        <f>INT(RFM_Pivot!$A$1 - tblCustRFM[[#This Row],[LastPurchaseDate]])</f>
        <v>233</v>
      </c>
      <c r="F222">
        <f>IF(tblCustRFM[[#This Row],[Recency]] &lt;= $L$4, 3, IF(tblCustRFM[[#This Row],[Recency]] &lt;= M224, 2, 1))</f>
        <v>1</v>
      </c>
      <c r="G222">
        <f>IF(tblCustRFM[[#This Row],[Frequency]] &gt;= L225, 3, IF(tblCustRFM[[#This Row],[Frequency]] &gt;= M225, 2, 1))</f>
        <v>3</v>
      </c>
      <c r="H222">
        <f>IF(tblCustRFM[[#This Row],[Monetary]] &gt;= L226, 3, IF(tblCustRFM[[#This Row],[Monetary]] &gt;= M226, 2, 1))</f>
        <v>3</v>
      </c>
      <c r="I222">
        <f>tblCustRFM[[#This Row],[RecencyTier]] + tblCustRFM[[#This Row],[FrequencyTier]] + tblCustRFM[[#This Row],[MonetaryTier]]</f>
        <v>7</v>
      </c>
    </row>
    <row r="223" spans="1:9" x14ac:dyDescent="0.45">
      <c r="A223" s="16">
        <v>1321</v>
      </c>
      <c r="B223" s="10">
        <v>45623.124612461419</v>
      </c>
      <c r="C223">
        <v>1</v>
      </c>
      <c r="D223">
        <v>9499.7999999999993</v>
      </c>
      <c r="E223" s="24">
        <f>INT(RFM_Pivot!$A$1 - tblCustRFM[[#This Row],[LastPurchaseDate]])</f>
        <v>33</v>
      </c>
      <c r="F223">
        <f>IF(tblCustRFM[[#This Row],[Recency]] &lt;= $L$4, 3, IF(tblCustRFM[[#This Row],[Recency]] &lt;= M225, 2, 1))</f>
        <v>3</v>
      </c>
      <c r="G223">
        <f>IF(tblCustRFM[[#This Row],[Frequency]] &gt;= L226, 3, IF(tblCustRFM[[#This Row],[Frequency]] &gt;= M226, 2, 1))</f>
        <v>3</v>
      </c>
      <c r="H223">
        <f>IF(tblCustRFM[[#This Row],[Monetary]] &gt;= L227, 3, IF(tblCustRFM[[#This Row],[Monetary]] &gt;= M227, 2, 1))</f>
        <v>3</v>
      </c>
      <c r="I223">
        <f>tblCustRFM[[#This Row],[RecencyTier]] + tblCustRFM[[#This Row],[FrequencyTier]] + tblCustRFM[[#This Row],[MonetaryTier]]</f>
        <v>9</v>
      </c>
    </row>
    <row r="224" spans="1:9" x14ac:dyDescent="0.45">
      <c r="A224" s="16">
        <v>1324</v>
      </c>
      <c r="B224" s="10">
        <v>45505.655865586421</v>
      </c>
      <c r="C224">
        <v>2</v>
      </c>
      <c r="D224">
        <v>37692.54</v>
      </c>
      <c r="E224" s="24">
        <f>INT(RFM_Pivot!$A$1 - tblCustRFM[[#This Row],[LastPurchaseDate]])</f>
        <v>151</v>
      </c>
      <c r="F224">
        <f>IF(tblCustRFM[[#This Row],[Recency]] &lt;= $L$4, 3, IF(tblCustRFM[[#This Row],[Recency]] &lt;= M226, 2, 1))</f>
        <v>1</v>
      </c>
      <c r="G224">
        <f>IF(tblCustRFM[[#This Row],[Frequency]] &gt;= L227, 3, IF(tblCustRFM[[#This Row],[Frequency]] &gt;= M227, 2, 1))</f>
        <v>3</v>
      </c>
      <c r="H224">
        <f>IF(tblCustRFM[[#This Row],[Monetary]] &gt;= L228, 3, IF(tblCustRFM[[#This Row],[Monetary]] &gt;= M228, 2, 1))</f>
        <v>3</v>
      </c>
      <c r="I224">
        <f>tblCustRFM[[#This Row],[RecencyTier]] + tblCustRFM[[#This Row],[FrequencyTier]] + tblCustRFM[[#This Row],[MonetaryTier]]</f>
        <v>7</v>
      </c>
    </row>
    <row r="225" spans="1:9" x14ac:dyDescent="0.45">
      <c r="A225" s="16">
        <v>1325</v>
      </c>
      <c r="B225" s="10">
        <v>45450.973397337963</v>
      </c>
      <c r="C225">
        <v>2</v>
      </c>
      <c r="D225">
        <v>17852.21</v>
      </c>
      <c r="E225" s="24">
        <f>INT(RFM_Pivot!$A$1 - tblCustRFM[[#This Row],[LastPurchaseDate]])</f>
        <v>206</v>
      </c>
      <c r="F225">
        <f>IF(tblCustRFM[[#This Row],[Recency]] &lt;= $L$4, 3, IF(tblCustRFM[[#This Row],[Recency]] &lt;= M227, 2, 1))</f>
        <v>1</v>
      </c>
      <c r="G225">
        <f>IF(tblCustRFM[[#This Row],[Frequency]] &gt;= L228, 3, IF(tblCustRFM[[#This Row],[Frequency]] &gt;= M228, 2, 1))</f>
        <v>3</v>
      </c>
      <c r="H225">
        <f>IF(tblCustRFM[[#This Row],[Monetary]] &gt;= L229, 3, IF(tblCustRFM[[#This Row],[Monetary]] &gt;= M229, 2, 1))</f>
        <v>3</v>
      </c>
      <c r="I225">
        <f>tblCustRFM[[#This Row],[RecencyTier]] + tblCustRFM[[#This Row],[FrequencyTier]] + tblCustRFM[[#This Row],[MonetaryTier]]</f>
        <v>7</v>
      </c>
    </row>
    <row r="226" spans="1:9" x14ac:dyDescent="0.45">
      <c r="A226" s="16">
        <v>1328</v>
      </c>
      <c r="B226" s="10">
        <v>45402.49654965278</v>
      </c>
      <c r="C226">
        <v>1</v>
      </c>
      <c r="D226">
        <v>3942.13</v>
      </c>
      <c r="E226" s="24">
        <f>INT(RFM_Pivot!$A$1 - tblCustRFM[[#This Row],[LastPurchaseDate]])</f>
        <v>254</v>
      </c>
      <c r="F226">
        <f>IF(tblCustRFM[[#This Row],[Recency]] &lt;= $L$4, 3, IF(tblCustRFM[[#This Row],[Recency]] &lt;= M228, 2, 1))</f>
        <v>1</v>
      </c>
      <c r="G226">
        <f>IF(tblCustRFM[[#This Row],[Frequency]] &gt;= L229, 3, IF(tblCustRFM[[#This Row],[Frequency]] &gt;= M229, 2, 1))</f>
        <v>3</v>
      </c>
      <c r="H226">
        <f>IF(tblCustRFM[[#This Row],[Monetary]] &gt;= L230, 3, IF(tblCustRFM[[#This Row],[Monetary]] &gt;= M230, 2, 1))</f>
        <v>3</v>
      </c>
      <c r="I226">
        <f>tblCustRFM[[#This Row],[RecencyTier]] + tblCustRFM[[#This Row],[FrequencyTier]] + tblCustRFM[[#This Row],[MonetaryTier]]</f>
        <v>7</v>
      </c>
    </row>
    <row r="227" spans="1:9" x14ac:dyDescent="0.45">
      <c r="A227" s="16">
        <v>1329</v>
      </c>
      <c r="B227" s="10">
        <v>45618.306130594137</v>
      </c>
      <c r="C227">
        <v>4</v>
      </c>
      <c r="D227">
        <v>25597.200000000001</v>
      </c>
      <c r="E227" s="24">
        <f>INT(RFM_Pivot!$A$1 - tblCustRFM[[#This Row],[LastPurchaseDate]])</f>
        <v>38</v>
      </c>
      <c r="F227">
        <f>IF(tblCustRFM[[#This Row],[Recency]] &lt;= $L$4, 3, IF(tblCustRFM[[#This Row],[Recency]] &lt;= M229, 2, 1))</f>
        <v>3</v>
      </c>
      <c r="G227">
        <f>IF(tblCustRFM[[#This Row],[Frequency]] &gt;= L230, 3, IF(tblCustRFM[[#This Row],[Frequency]] &gt;= M230, 2, 1))</f>
        <v>3</v>
      </c>
      <c r="H227">
        <f>IF(tblCustRFM[[#This Row],[Monetary]] &gt;= L231, 3, IF(tblCustRFM[[#This Row],[Monetary]] &gt;= M231, 2, 1))</f>
        <v>3</v>
      </c>
      <c r="I227">
        <f>tblCustRFM[[#This Row],[RecencyTier]] + tblCustRFM[[#This Row],[FrequencyTier]] + tblCustRFM[[#This Row],[MonetaryTier]]</f>
        <v>9</v>
      </c>
    </row>
    <row r="228" spans="1:9" x14ac:dyDescent="0.45">
      <c r="A228" s="16">
        <v>1330</v>
      </c>
      <c r="B228" s="10">
        <v>45617.430043016975</v>
      </c>
      <c r="C228">
        <v>1</v>
      </c>
      <c r="D228">
        <v>22518.2</v>
      </c>
      <c r="E228" s="24">
        <f>INT(RFM_Pivot!$A$1 - tblCustRFM[[#This Row],[LastPurchaseDate]])</f>
        <v>39</v>
      </c>
      <c r="F228">
        <f>IF(tblCustRFM[[#This Row],[Recency]] &lt;= $L$4, 3, IF(tblCustRFM[[#This Row],[Recency]] &lt;= M230, 2, 1))</f>
        <v>3</v>
      </c>
      <c r="G228">
        <f>IF(tblCustRFM[[#This Row],[Frequency]] &gt;= L231, 3, IF(tblCustRFM[[#This Row],[Frequency]] &gt;= M231, 2, 1))</f>
        <v>3</v>
      </c>
      <c r="H228">
        <f>IF(tblCustRFM[[#This Row],[Monetary]] &gt;= L232, 3, IF(tblCustRFM[[#This Row],[Monetary]] &gt;= M232, 2, 1))</f>
        <v>3</v>
      </c>
      <c r="I228">
        <f>tblCustRFM[[#This Row],[RecencyTier]] + tblCustRFM[[#This Row],[FrequencyTier]] + tblCustRFM[[#This Row],[MonetaryTier]]</f>
        <v>9</v>
      </c>
    </row>
    <row r="229" spans="1:9" x14ac:dyDescent="0.45">
      <c r="A229" s="16">
        <v>1331</v>
      </c>
      <c r="B229" s="10">
        <v>45578.225122530865</v>
      </c>
      <c r="C229">
        <v>3</v>
      </c>
      <c r="D229">
        <v>29308.74</v>
      </c>
      <c r="E229" s="24">
        <f>INT(RFM_Pivot!$A$1 - tblCustRFM[[#This Row],[LastPurchaseDate]])</f>
        <v>78</v>
      </c>
      <c r="F229">
        <f>IF(tblCustRFM[[#This Row],[Recency]] &lt;= $L$4, 3, IF(tblCustRFM[[#This Row],[Recency]] &lt;= M231, 2, 1))</f>
        <v>3</v>
      </c>
      <c r="G229">
        <f>IF(tblCustRFM[[#This Row],[Frequency]] &gt;= L232, 3, IF(tblCustRFM[[#This Row],[Frequency]] &gt;= M232, 2, 1))</f>
        <v>3</v>
      </c>
      <c r="H229">
        <f>IF(tblCustRFM[[#This Row],[Monetary]] &gt;= L233, 3, IF(tblCustRFM[[#This Row],[Monetary]] &gt;= M233, 2, 1))</f>
        <v>3</v>
      </c>
      <c r="I229">
        <f>tblCustRFM[[#This Row],[RecencyTier]] + tblCustRFM[[#This Row],[FrequencyTier]] + tblCustRFM[[#This Row],[MonetaryTier]]</f>
        <v>9</v>
      </c>
    </row>
    <row r="230" spans="1:9" x14ac:dyDescent="0.45">
      <c r="A230" s="16">
        <v>1336</v>
      </c>
      <c r="B230" s="10">
        <v>45217.496049614194</v>
      </c>
      <c r="C230">
        <v>1</v>
      </c>
      <c r="D230">
        <v>19317.349999999999</v>
      </c>
      <c r="E230" s="24">
        <f>INT(RFM_Pivot!$A$1 - tblCustRFM[[#This Row],[LastPurchaseDate]])</f>
        <v>439</v>
      </c>
      <c r="F230">
        <f>IF(tblCustRFM[[#This Row],[Recency]] &lt;= $L$4, 3, IF(tblCustRFM[[#This Row],[Recency]] &lt;= M232, 2, 1))</f>
        <v>1</v>
      </c>
      <c r="G230">
        <f>IF(tblCustRFM[[#This Row],[Frequency]] &gt;= L233, 3, IF(tblCustRFM[[#This Row],[Frequency]] &gt;= M233, 2, 1))</f>
        <v>3</v>
      </c>
      <c r="H230">
        <f>IF(tblCustRFM[[#This Row],[Monetary]] &gt;= L234, 3, IF(tblCustRFM[[#This Row],[Monetary]] &gt;= M234, 2, 1))</f>
        <v>3</v>
      </c>
      <c r="I230">
        <f>tblCustRFM[[#This Row],[RecencyTier]] + tblCustRFM[[#This Row],[FrequencyTier]] + tblCustRFM[[#This Row],[MonetaryTier]]</f>
        <v>7</v>
      </c>
    </row>
    <row r="231" spans="1:9" x14ac:dyDescent="0.45">
      <c r="A231" s="16">
        <v>1338</v>
      </c>
      <c r="B231" s="10">
        <v>45011.323432330246</v>
      </c>
      <c r="C231">
        <v>1</v>
      </c>
      <c r="D231">
        <v>941.7</v>
      </c>
      <c r="E231" s="24">
        <f>INT(RFM_Pivot!$A$1 - tblCustRFM[[#This Row],[LastPurchaseDate]])</f>
        <v>645</v>
      </c>
      <c r="F231">
        <f>IF(tblCustRFM[[#This Row],[Recency]] &lt;= $L$4, 3, IF(tblCustRFM[[#This Row],[Recency]] &lt;= M233, 2, 1))</f>
        <v>1</v>
      </c>
      <c r="G231">
        <f>IF(tblCustRFM[[#This Row],[Frequency]] &gt;= L234, 3, IF(tblCustRFM[[#This Row],[Frequency]] &gt;= M234, 2, 1))</f>
        <v>3</v>
      </c>
      <c r="H231">
        <f>IF(tblCustRFM[[#This Row],[Monetary]] &gt;= L235, 3, IF(tblCustRFM[[#This Row],[Monetary]] &gt;= M235, 2, 1))</f>
        <v>3</v>
      </c>
      <c r="I231">
        <f>tblCustRFM[[#This Row],[RecencyTier]] + tblCustRFM[[#This Row],[FrequencyTier]] + tblCustRFM[[#This Row],[MonetaryTier]]</f>
        <v>7</v>
      </c>
    </row>
    <row r="232" spans="1:9" x14ac:dyDescent="0.45">
      <c r="A232" s="16">
        <v>1340</v>
      </c>
      <c r="B232" s="10">
        <v>45584.138713850305</v>
      </c>
      <c r="C232">
        <v>5</v>
      </c>
      <c r="D232">
        <v>57978.14</v>
      </c>
      <c r="E232" s="24">
        <f>INT(RFM_Pivot!$A$1 - tblCustRFM[[#This Row],[LastPurchaseDate]])</f>
        <v>72</v>
      </c>
      <c r="F232">
        <f>IF(tblCustRFM[[#This Row],[Recency]] &lt;= $L$4, 3, IF(tblCustRFM[[#This Row],[Recency]] &lt;= M234, 2, 1))</f>
        <v>3</v>
      </c>
      <c r="G232">
        <f>IF(tblCustRFM[[#This Row],[Frequency]] &gt;= L235, 3, IF(tblCustRFM[[#This Row],[Frequency]] &gt;= M235, 2, 1))</f>
        <v>3</v>
      </c>
      <c r="H232">
        <f>IF(tblCustRFM[[#This Row],[Monetary]] &gt;= L236, 3, IF(tblCustRFM[[#This Row],[Monetary]] &gt;= M236, 2, 1))</f>
        <v>3</v>
      </c>
      <c r="I232">
        <f>tblCustRFM[[#This Row],[RecencyTier]] + tblCustRFM[[#This Row],[FrequencyTier]] + tblCustRFM[[#This Row],[MonetaryTier]]</f>
        <v>9</v>
      </c>
    </row>
    <row r="233" spans="1:9" x14ac:dyDescent="0.45">
      <c r="A233" s="16">
        <v>1341</v>
      </c>
      <c r="B233" s="10">
        <v>45006.066906674379</v>
      </c>
      <c r="C233">
        <v>1</v>
      </c>
      <c r="D233">
        <v>10421.299999999999</v>
      </c>
      <c r="E233" s="24">
        <f>INT(RFM_Pivot!$A$1 - tblCustRFM[[#This Row],[LastPurchaseDate]])</f>
        <v>650</v>
      </c>
      <c r="F233">
        <f>IF(tblCustRFM[[#This Row],[Recency]] &lt;= $L$4, 3, IF(tblCustRFM[[#This Row],[Recency]] &lt;= M235, 2, 1))</f>
        <v>1</v>
      </c>
      <c r="G233">
        <f>IF(tblCustRFM[[#This Row],[Frequency]] &gt;= L236, 3, IF(tblCustRFM[[#This Row],[Frequency]] &gt;= M236, 2, 1))</f>
        <v>3</v>
      </c>
      <c r="H233">
        <f>IF(tblCustRFM[[#This Row],[Monetary]] &gt;= L237, 3, IF(tblCustRFM[[#This Row],[Monetary]] &gt;= M237, 2, 1))</f>
        <v>3</v>
      </c>
      <c r="I233">
        <f>tblCustRFM[[#This Row],[RecencyTier]] + tblCustRFM[[#This Row],[FrequencyTier]] + tblCustRFM[[#This Row],[MonetaryTier]]</f>
        <v>7</v>
      </c>
    </row>
    <row r="234" spans="1:9" x14ac:dyDescent="0.45">
      <c r="A234" s="16">
        <v>1342</v>
      </c>
      <c r="B234" s="10">
        <v>45107.255025501545</v>
      </c>
      <c r="C234">
        <v>1</v>
      </c>
      <c r="D234">
        <v>9338.5499999999993</v>
      </c>
      <c r="E234" s="24">
        <f>INT(RFM_Pivot!$A$1 - tblCustRFM[[#This Row],[LastPurchaseDate]])</f>
        <v>549</v>
      </c>
      <c r="F234">
        <f>IF(tblCustRFM[[#This Row],[Recency]] &lt;= $L$4, 3, IF(tblCustRFM[[#This Row],[Recency]] &lt;= M236, 2, 1))</f>
        <v>1</v>
      </c>
      <c r="G234">
        <f>IF(tblCustRFM[[#This Row],[Frequency]] &gt;= L237, 3, IF(tblCustRFM[[#This Row],[Frequency]] &gt;= M237, 2, 1))</f>
        <v>3</v>
      </c>
      <c r="H234">
        <f>IF(tblCustRFM[[#This Row],[Monetary]] &gt;= L238, 3, IF(tblCustRFM[[#This Row],[Monetary]] &gt;= M238, 2, 1))</f>
        <v>3</v>
      </c>
      <c r="I234">
        <f>tblCustRFM[[#This Row],[RecencyTier]] + tblCustRFM[[#This Row],[FrequencyTier]] + tblCustRFM[[#This Row],[MonetaryTier]]</f>
        <v>7</v>
      </c>
    </row>
    <row r="235" spans="1:9" x14ac:dyDescent="0.45">
      <c r="A235" s="16">
        <v>1343</v>
      </c>
      <c r="B235" s="10">
        <v>45358.83818383488</v>
      </c>
      <c r="C235">
        <v>2</v>
      </c>
      <c r="D235">
        <v>18982.73</v>
      </c>
      <c r="E235" s="24">
        <f>INT(RFM_Pivot!$A$1 - tblCustRFM[[#This Row],[LastPurchaseDate]])</f>
        <v>298</v>
      </c>
      <c r="F235">
        <f>IF(tblCustRFM[[#This Row],[Recency]] &lt;= $L$4, 3, IF(tblCustRFM[[#This Row],[Recency]] &lt;= M237, 2, 1))</f>
        <v>1</v>
      </c>
      <c r="G235">
        <f>IF(tblCustRFM[[#This Row],[Frequency]] &gt;= L238, 3, IF(tblCustRFM[[#This Row],[Frequency]] &gt;= M238, 2, 1))</f>
        <v>3</v>
      </c>
      <c r="H235">
        <f>IF(tblCustRFM[[#This Row],[Monetary]] &gt;= L239, 3, IF(tblCustRFM[[#This Row],[Monetary]] &gt;= M239, 2, 1))</f>
        <v>3</v>
      </c>
      <c r="I235">
        <f>tblCustRFM[[#This Row],[RecencyTier]] + tblCustRFM[[#This Row],[FrequencyTier]] + tblCustRFM[[#This Row],[MonetaryTier]]</f>
        <v>7</v>
      </c>
    </row>
    <row r="236" spans="1:9" x14ac:dyDescent="0.45">
      <c r="A236" s="16">
        <v>1345</v>
      </c>
      <c r="B236" s="10">
        <v>44993.144614467594</v>
      </c>
      <c r="C236">
        <v>1</v>
      </c>
      <c r="D236">
        <v>9530.25</v>
      </c>
      <c r="E236" s="24">
        <f>INT(RFM_Pivot!$A$1 - tblCustRFM[[#This Row],[LastPurchaseDate]])</f>
        <v>663</v>
      </c>
      <c r="F236">
        <f>IF(tblCustRFM[[#This Row],[Recency]] &lt;= $L$4, 3, IF(tblCustRFM[[#This Row],[Recency]] &lt;= M238, 2, 1))</f>
        <v>1</v>
      </c>
      <c r="G236">
        <f>IF(tblCustRFM[[#This Row],[Frequency]] &gt;= L239, 3, IF(tblCustRFM[[#This Row],[Frequency]] &gt;= M239, 2, 1))</f>
        <v>3</v>
      </c>
      <c r="H236">
        <f>IF(tblCustRFM[[#This Row],[Monetary]] &gt;= L240, 3, IF(tblCustRFM[[#This Row],[Monetary]] &gt;= M240, 2, 1))</f>
        <v>3</v>
      </c>
      <c r="I236">
        <f>tblCustRFM[[#This Row],[RecencyTier]] + tblCustRFM[[#This Row],[FrequencyTier]] + tblCustRFM[[#This Row],[MonetaryTier]]</f>
        <v>7</v>
      </c>
    </row>
    <row r="237" spans="1:9" x14ac:dyDescent="0.45">
      <c r="A237" s="16">
        <v>1347</v>
      </c>
      <c r="B237" s="10">
        <v>45598.959195910495</v>
      </c>
      <c r="C237">
        <v>1</v>
      </c>
      <c r="D237">
        <v>4197.8100000000004</v>
      </c>
      <c r="E237" s="24">
        <f>INT(RFM_Pivot!$A$1 - tblCustRFM[[#This Row],[LastPurchaseDate]])</f>
        <v>58</v>
      </c>
      <c r="F237">
        <f>IF(tblCustRFM[[#This Row],[Recency]] &lt;= $L$4, 3, IF(tblCustRFM[[#This Row],[Recency]] &lt;= M239, 2, 1))</f>
        <v>3</v>
      </c>
      <c r="G237">
        <f>IF(tblCustRFM[[#This Row],[Frequency]] &gt;= L240, 3, IF(tblCustRFM[[#This Row],[Frequency]] &gt;= M240, 2, 1))</f>
        <v>3</v>
      </c>
      <c r="H237">
        <f>IF(tblCustRFM[[#This Row],[Monetary]] &gt;= L241, 3, IF(tblCustRFM[[#This Row],[Monetary]] &gt;= M241, 2, 1))</f>
        <v>3</v>
      </c>
      <c r="I237">
        <f>tblCustRFM[[#This Row],[RecencyTier]] + tblCustRFM[[#This Row],[FrequencyTier]] + tblCustRFM[[#This Row],[MonetaryTier]]</f>
        <v>9</v>
      </c>
    </row>
    <row r="238" spans="1:9" x14ac:dyDescent="0.45">
      <c r="A238" s="16">
        <v>1348</v>
      </c>
      <c r="B238" s="10">
        <v>45216.473947376544</v>
      </c>
      <c r="C238">
        <v>1</v>
      </c>
      <c r="D238">
        <v>9198.68</v>
      </c>
      <c r="E238" s="24">
        <f>INT(RFM_Pivot!$A$1 - tblCustRFM[[#This Row],[LastPurchaseDate]])</f>
        <v>440</v>
      </c>
      <c r="F238">
        <f>IF(tblCustRFM[[#This Row],[Recency]] &lt;= $L$4, 3, IF(tblCustRFM[[#This Row],[Recency]] &lt;= M240, 2, 1))</f>
        <v>1</v>
      </c>
      <c r="G238">
        <f>IF(tblCustRFM[[#This Row],[Frequency]] &gt;= L241, 3, IF(tblCustRFM[[#This Row],[Frequency]] &gt;= M241, 2, 1))</f>
        <v>3</v>
      </c>
      <c r="H238">
        <f>IF(tblCustRFM[[#This Row],[Monetary]] &gt;= L242, 3, IF(tblCustRFM[[#This Row],[Monetary]] &gt;= M242, 2, 1))</f>
        <v>3</v>
      </c>
      <c r="I238">
        <f>tblCustRFM[[#This Row],[RecencyTier]] + tblCustRFM[[#This Row],[FrequencyTier]] + tblCustRFM[[#This Row],[MonetaryTier]]</f>
        <v>7</v>
      </c>
    </row>
    <row r="239" spans="1:9" x14ac:dyDescent="0.45">
      <c r="A239" s="16">
        <v>1349</v>
      </c>
      <c r="B239" s="10">
        <v>45474.043704359567</v>
      </c>
      <c r="C239">
        <v>1</v>
      </c>
      <c r="D239">
        <v>6811.92</v>
      </c>
      <c r="E239" s="24">
        <f>INT(RFM_Pivot!$A$1 - tblCustRFM[[#This Row],[LastPurchaseDate]])</f>
        <v>182</v>
      </c>
      <c r="F239">
        <f>IF(tblCustRFM[[#This Row],[Recency]] &lt;= $L$4, 3, IF(tblCustRFM[[#This Row],[Recency]] &lt;= M241, 2, 1))</f>
        <v>1</v>
      </c>
      <c r="G239">
        <f>IF(tblCustRFM[[#This Row],[Frequency]] &gt;= L242, 3, IF(tblCustRFM[[#This Row],[Frequency]] &gt;= M242, 2, 1))</f>
        <v>3</v>
      </c>
      <c r="H239">
        <f>IF(tblCustRFM[[#This Row],[Monetary]] &gt;= L243, 3, IF(tblCustRFM[[#This Row],[Monetary]] &gt;= M243, 2, 1))</f>
        <v>3</v>
      </c>
      <c r="I239">
        <f>tblCustRFM[[#This Row],[RecencyTier]] + tblCustRFM[[#This Row],[FrequencyTier]] + tblCustRFM[[#This Row],[MonetaryTier]]</f>
        <v>7</v>
      </c>
    </row>
    <row r="240" spans="1:9" x14ac:dyDescent="0.45">
      <c r="A240" s="16">
        <v>1350</v>
      </c>
      <c r="B240" s="10">
        <v>45373.731673186725</v>
      </c>
      <c r="C240">
        <v>1</v>
      </c>
      <c r="D240">
        <v>4782.78</v>
      </c>
      <c r="E240" s="24">
        <f>INT(RFM_Pivot!$A$1 - tblCustRFM[[#This Row],[LastPurchaseDate]])</f>
        <v>283</v>
      </c>
      <c r="F240">
        <f>IF(tblCustRFM[[#This Row],[Recency]] &lt;= $L$4, 3, IF(tblCustRFM[[#This Row],[Recency]] &lt;= M242, 2, 1))</f>
        <v>1</v>
      </c>
      <c r="G240">
        <f>IF(tblCustRFM[[#This Row],[Frequency]] &gt;= L243, 3, IF(tblCustRFM[[#This Row],[Frequency]] &gt;= M243, 2, 1))</f>
        <v>3</v>
      </c>
      <c r="H240">
        <f>IF(tblCustRFM[[#This Row],[Monetary]] &gt;= L244, 3, IF(tblCustRFM[[#This Row],[Monetary]] &gt;= M244, 2, 1))</f>
        <v>3</v>
      </c>
      <c r="I240">
        <f>tblCustRFM[[#This Row],[RecencyTier]] + tblCustRFM[[#This Row],[FrequencyTier]] + tblCustRFM[[#This Row],[MonetaryTier]]</f>
        <v>7</v>
      </c>
    </row>
    <row r="241" spans="1:9" x14ac:dyDescent="0.45">
      <c r="A241" s="16">
        <v>1352</v>
      </c>
      <c r="B241" s="10">
        <v>45624.511751195991</v>
      </c>
      <c r="C241">
        <v>3</v>
      </c>
      <c r="D241">
        <v>19790.61</v>
      </c>
      <c r="E241" s="24">
        <f>INT(RFM_Pivot!$A$1 - tblCustRFM[[#This Row],[LastPurchaseDate]])</f>
        <v>32</v>
      </c>
      <c r="F241">
        <f>IF(tblCustRFM[[#This Row],[Recency]] &lt;= $L$4, 3, IF(tblCustRFM[[#This Row],[Recency]] &lt;= M243, 2, 1))</f>
        <v>3</v>
      </c>
      <c r="G241">
        <f>IF(tblCustRFM[[#This Row],[Frequency]] &gt;= L244, 3, IF(tblCustRFM[[#This Row],[Frequency]] &gt;= M244, 2, 1))</f>
        <v>3</v>
      </c>
      <c r="H241">
        <f>IF(tblCustRFM[[#This Row],[Monetary]] &gt;= L245, 3, IF(tblCustRFM[[#This Row],[Monetary]] &gt;= M245, 2, 1))</f>
        <v>3</v>
      </c>
      <c r="I241">
        <f>tblCustRFM[[#This Row],[RecencyTier]] + tblCustRFM[[#This Row],[FrequencyTier]] + tblCustRFM[[#This Row],[MonetaryTier]]</f>
        <v>9</v>
      </c>
    </row>
    <row r="242" spans="1:9" x14ac:dyDescent="0.45">
      <c r="A242" s="16">
        <v>1354</v>
      </c>
      <c r="B242" s="10">
        <v>45366.941994212961</v>
      </c>
      <c r="C242">
        <v>1</v>
      </c>
      <c r="D242">
        <v>11177.3</v>
      </c>
      <c r="E242" s="24">
        <f>INT(RFM_Pivot!$A$1 - tblCustRFM[[#This Row],[LastPurchaseDate]])</f>
        <v>290</v>
      </c>
      <c r="F242">
        <f>IF(tblCustRFM[[#This Row],[Recency]] &lt;= $L$4, 3, IF(tblCustRFM[[#This Row],[Recency]] &lt;= M244, 2, 1))</f>
        <v>1</v>
      </c>
      <c r="G242">
        <f>IF(tblCustRFM[[#This Row],[Frequency]] &gt;= L245, 3, IF(tblCustRFM[[#This Row],[Frequency]] &gt;= M245, 2, 1))</f>
        <v>3</v>
      </c>
      <c r="H242">
        <f>IF(tblCustRFM[[#This Row],[Monetary]] &gt;= L246, 3, IF(tblCustRFM[[#This Row],[Monetary]] &gt;= M246, 2, 1))</f>
        <v>3</v>
      </c>
      <c r="I242">
        <f>tblCustRFM[[#This Row],[RecencyTier]] + tblCustRFM[[#This Row],[FrequencyTier]] + tblCustRFM[[#This Row],[MonetaryTier]]</f>
        <v>7</v>
      </c>
    </row>
    <row r="243" spans="1:9" x14ac:dyDescent="0.45">
      <c r="A243" s="16">
        <v>1355</v>
      </c>
      <c r="B243" s="10">
        <v>45403.810681057097</v>
      </c>
      <c r="C243">
        <v>1</v>
      </c>
      <c r="D243">
        <v>1573.2</v>
      </c>
      <c r="E243" s="24">
        <f>INT(RFM_Pivot!$A$1 - tblCustRFM[[#This Row],[LastPurchaseDate]])</f>
        <v>253</v>
      </c>
      <c r="F243">
        <f>IF(tblCustRFM[[#This Row],[Recency]] &lt;= $L$4, 3, IF(tblCustRFM[[#This Row],[Recency]] &lt;= M245, 2, 1))</f>
        <v>1</v>
      </c>
      <c r="G243">
        <f>IF(tblCustRFM[[#This Row],[Frequency]] &gt;= L246, 3, IF(tblCustRFM[[#This Row],[Frequency]] &gt;= M246, 2, 1))</f>
        <v>3</v>
      </c>
      <c r="H243">
        <f>IF(tblCustRFM[[#This Row],[Monetary]] &gt;= L247, 3, IF(tblCustRFM[[#This Row],[Monetary]] &gt;= M247, 2, 1))</f>
        <v>3</v>
      </c>
      <c r="I243">
        <f>tblCustRFM[[#This Row],[RecencyTier]] + tblCustRFM[[#This Row],[FrequencyTier]] + tblCustRFM[[#This Row],[MonetaryTier]]</f>
        <v>7</v>
      </c>
    </row>
    <row r="244" spans="1:9" x14ac:dyDescent="0.45">
      <c r="A244" s="16">
        <v>1356</v>
      </c>
      <c r="B244" s="10">
        <v>45446.665966589506</v>
      </c>
      <c r="C244">
        <v>1</v>
      </c>
      <c r="D244">
        <v>1939.27</v>
      </c>
      <c r="E244" s="24">
        <f>INT(RFM_Pivot!$A$1 - tblCustRFM[[#This Row],[LastPurchaseDate]])</f>
        <v>210</v>
      </c>
      <c r="F244">
        <f>IF(tblCustRFM[[#This Row],[Recency]] &lt;= $L$4, 3, IF(tblCustRFM[[#This Row],[Recency]] &lt;= M246, 2, 1))</f>
        <v>1</v>
      </c>
      <c r="G244">
        <f>IF(tblCustRFM[[#This Row],[Frequency]] &gt;= L247, 3, IF(tblCustRFM[[#This Row],[Frequency]] &gt;= M247, 2, 1))</f>
        <v>3</v>
      </c>
      <c r="H244">
        <f>IF(tblCustRFM[[#This Row],[Monetary]] &gt;= L248, 3, IF(tblCustRFM[[#This Row],[Monetary]] &gt;= M248, 2, 1))</f>
        <v>3</v>
      </c>
      <c r="I244">
        <f>tblCustRFM[[#This Row],[RecencyTier]] + tblCustRFM[[#This Row],[FrequencyTier]] + tblCustRFM[[#This Row],[MonetaryTier]]</f>
        <v>7</v>
      </c>
    </row>
    <row r="245" spans="1:9" x14ac:dyDescent="0.45">
      <c r="A245" s="16">
        <v>1358</v>
      </c>
      <c r="B245" s="10">
        <v>45542.889588966049</v>
      </c>
      <c r="C245">
        <v>3</v>
      </c>
      <c r="D245">
        <v>25641.91</v>
      </c>
      <c r="E245" s="24">
        <f>INT(RFM_Pivot!$A$1 - tblCustRFM[[#This Row],[LastPurchaseDate]])</f>
        <v>114</v>
      </c>
      <c r="F245">
        <f>IF(tblCustRFM[[#This Row],[Recency]] &lt;= $L$4, 3, IF(tblCustRFM[[#This Row],[Recency]] &lt;= M247, 2, 1))</f>
        <v>3</v>
      </c>
      <c r="G245">
        <f>IF(tblCustRFM[[#This Row],[Frequency]] &gt;= L248, 3, IF(tblCustRFM[[#This Row],[Frequency]] &gt;= M248, 2, 1))</f>
        <v>3</v>
      </c>
      <c r="H245">
        <f>IF(tblCustRFM[[#This Row],[Monetary]] &gt;= L249, 3, IF(tblCustRFM[[#This Row],[Monetary]] &gt;= M249, 2, 1))</f>
        <v>3</v>
      </c>
      <c r="I245">
        <f>tblCustRFM[[#This Row],[RecencyTier]] + tblCustRFM[[#This Row],[FrequencyTier]] + tblCustRFM[[#This Row],[MonetaryTier]]</f>
        <v>9</v>
      </c>
    </row>
    <row r="246" spans="1:9" x14ac:dyDescent="0.45">
      <c r="A246" s="16">
        <v>1359</v>
      </c>
      <c r="B246" s="10">
        <v>45117.76807681327</v>
      </c>
      <c r="C246">
        <v>1</v>
      </c>
      <c r="D246">
        <v>12113.49</v>
      </c>
      <c r="E246" s="24">
        <f>INT(RFM_Pivot!$A$1 - tblCustRFM[[#This Row],[LastPurchaseDate]])</f>
        <v>539</v>
      </c>
      <c r="F246">
        <f>IF(tblCustRFM[[#This Row],[Recency]] &lt;= $L$4, 3, IF(tblCustRFM[[#This Row],[Recency]] &lt;= M248, 2, 1))</f>
        <v>1</v>
      </c>
      <c r="G246">
        <f>IF(tblCustRFM[[#This Row],[Frequency]] &gt;= L249, 3, IF(tblCustRFM[[#This Row],[Frequency]] &gt;= M249, 2, 1))</f>
        <v>3</v>
      </c>
      <c r="H246">
        <f>IF(tblCustRFM[[#This Row],[Monetary]] &gt;= L250, 3, IF(tblCustRFM[[#This Row],[Monetary]] &gt;= M250, 2, 1))</f>
        <v>3</v>
      </c>
      <c r="I246">
        <f>tblCustRFM[[#This Row],[RecencyTier]] + tblCustRFM[[#This Row],[FrequencyTier]] + tblCustRFM[[#This Row],[MonetaryTier]]</f>
        <v>7</v>
      </c>
    </row>
    <row r="247" spans="1:9" x14ac:dyDescent="0.45">
      <c r="A247" s="16">
        <v>1362</v>
      </c>
      <c r="B247" s="10">
        <v>45022.858585841052</v>
      </c>
      <c r="C247">
        <v>1</v>
      </c>
      <c r="D247">
        <v>3532.08</v>
      </c>
      <c r="E247" s="24">
        <f>INT(RFM_Pivot!$A$1 - tblCustRFM[[#This Row],[LastPurchaseDate]])</f>
        <v>634</v>
      </c>
      <c r="F247">
        <f>IF(tblCustRFM[[#This Row],[Recency]] &lt;= $L$4, 3, IF(tblCustRFM[[#This Row],[Recency]] &lt;= M249, 2, 1))</f>
        <v>1</v>
      </c>
      <c r="G247">
        <f>IF(tblCustRFM[[#This Row],[Frequency]] &gt;= L250, 3, IF(tblCustRFM[[#This Row],[Frequency]] &gt;= M250, 2, 1))</f>
        <v>3</v>
      </c>
      <c r="H247">
        <f>IF(tblCustRFM[[#This Row],[Monetary]] &gt;= L251, 3, IF(tblCustRFM[[#This Row],[Monetary]] &gt;= M251, 2, 1))</f>
        <v>3</v>
      </c>
      <c r="I247">
        <f>tblCustRFM[[#This Row],[RecencyTier]] + tblCustRFM[[#This Row],[FrequencyTier]] + tblCustRFM[[#This Row],[MonetaryTier]]</f>
        <v>7</v>
      </c>
    </row>
    <row r="248" spans="1:9" x14ac:dyDescent="0.45">
      <c r="A248" s="16">
        <v>1363</v>
      </c>
      <c r="B248" s="10">
        <v>45330.14631462191</v>
      </c>
      <c r="C248">
        <v>1</v>
      </c>
      <c r="D248">
        <v>1925.43</v>
      </c>
      <c r="E248" s="24">
        <f>INT(RFM_Pivot!$A$1 - tblCustRFM[[#This Row],[LastPurchaseDate]])</f>
        <v>326</v>
      </c>
      <c r="F248">
        <f>IF(tblCustRFM[[#This Row],[Recency]] &lt;= $L$4, 3, IF(tblCustRFM[[#This Row],[Recency]] &lt;= M250, 2, 1))</f>
        <v>1</v>
      </c>
      <c r="G248">
        <f>IF(tblCustRFM[[#This Row],[Frequency]] &gt;= L251, 3, IF(tblCustRFM[[#This Row],[Frequency]] &gt;= M251, 2, 1))</f>
        <v>3</v>
      </c>
      <c r="H248">
        <f>IF(tblCustRFM[[#This Row],[Monetary]] &gt;= L252, 3, IF(tblCustRFM[[#This Row],[Monetary]] &gt;= M252, 2, 1))</f>
        <v>3</v>
      </c>
      <c r="I248">
        <f>tblCustRFM[[#This Row],[RecencyTier]] + tblCustRFM[[#This Row],[FrequencyTier]] + tblCustRFM[[#This Row],[MonetaryTier]]</f>
        <v>7</v>
      </c>
    </row>
    <row r="249" spans="1:9" x14ac:dyDescent="0.45">
      <c r="A249" s="16">
        <v>1364</v>
      </c>
      <c r="B249" s="10">
        <v>45506.239923996916</v>
      </c>
      <c r="C249">
        <v>5</v>
      </c>
      <c r="D249">
        <v>27838.57</v>
      </c>
      <c r="E249" s="24">
        <f>INT(RFM_Pivot!$A$1 - tblCustRFM[[#This Row],[LastPurchaseDate]])</f>
        <v>150</v>
      </c>
      <c r="F249">
        <f>IF(tblCustRFM[[#This Row],[Recency]] &lt;= $L$4, 3, IF(tblCustRFM[[#This Row],[Recency]] &lt;= M251, 2, 1))</f>
        <v>1</v>
      </c>
      <c r="G249">
        <f>IF(tblCustRFM[[#This Row],[Frequency]] &gt;= L252, 3, IF(tblCustRFM[[#This Row],[Frequency]] &gt;= M252, 2, 1))</f>
        <v>3</v>
      </c>
      <c r="H249">
        <f>IF(tblCustRFM[[#This Row],[Monetary]] &gt;= L253, 3, IF(tblCustRFM[[#This Row],[Monetary]] &gt;= M253, 2, 1))</f>
        <v>3</v>
      </c>
      <c r="I249">
        <f>tblCustRFM[[#This Row],[RecencyTier]] + tblCustRFM[[#This Row],[FrequencyTier]] + tblCustRFM[[#This Row],[MonetaryTier]]</f>
        <v>7</v>
      </c>
    </row>
    <row r="250" spans="1:9" x14ac:dyDescent="0.45">
      <c r="A250" s="16">
        <v>1365</v>
      </c>
      <c r="B250" s="10">
        <v>45198.295129513892</v>
      </c>
      <c r="C250">
        <v>2</v>
      </c>
      <c r="D250">
        <v>9388.73</v>
      </c>
      <c r="E250" s="24">
        <f>INT(RFM_Pivot!$A$1 - tblCustRFM[[#This Row],[LastPurchaseDate]])</f>
        <v>458</v>
      </c>
      <c r="F250">
        <f>IF(tblCustRFM[[#This Row],[Recency]] &lt;= $L$4, 3, IF(tblCustRFM[[#This Row],[Recency]] &lt;= M252, 2, 1))</f>
        <v>1</v>
      </c>
      <c r="G250">
        <f>IF(tblCustRFM[[#This Row],[Frequency]] &gt;= L253, 3, IF(tblCustRFM[[#This Row],[Frequency]] &gt;= M253, 2, 1))</f>
        <v>3</v>
      </c>
      <c r="H250">
        <f>IF(tblCustRFM[[#This Row],[Monetary]] &gt;= L254, 3, IF(tblCustRFM[[#This Row],[Monetary]] &gt;= M254, 2, 1))</f>
        <v>3</v>
      </c>
      <c r="I250">
        <f>tblCustRFM[[#This Row],[RecencyTier]] + tblCustRFM[[#This Row],[FrequencyTier]] + tblCustRFM[[#This Row],[MonetaryTier]]</f>
        <v>7</v>
      </c>
    </row>
    <row r="251" spans="1:9" x14ac:dyDescent="0.45">
      <c r="A251" s="16">
        <v>1368</v>
      </c>
      <c r="B251" s="10">
        <v>45434.108710879627</v>
      </c>
      <c r="C251">
        <v>1</v>
      </c>
      <c r="D251">
        <v>23055</v>
      </c>
      <c r="E251" s="24">
        <f>INT(RFM_Pivot!$A$1 - tblCustRFM[[#This Row],[LastPurchaseDate]])</f>
        <v>222</v>
      </c>
      <c r="F251">
        <f>IF(tblCustRFM[[#This Row],[Recency]] &lt;= $L$4, 3, IF(tblCustRFM[[#This Row],[Recency]] &lt;= M253, 2, 1))</f>
        <v>1</v>
      </c>
      <c r="G251">
        <f>IF(tblCustRFM[[#This Row],[Frequency]] &gt;= L254, 3, IF(tblCustRFM[[#This Row],[Frequency]] &gt;= M254, 2, 1))</f>
        <v>3</v>
      </c>
      <c r="H251">
        <f>IF(tblCustRFM[[#This Row],[Monetary]] &gt;= L255, 3, IF(tblCustRFM[[#This Row],[Monetary]] &gt;= M255, 2, 1))</f>
        <v>3</v>
      </c>
      <c r="I251">
        <f>tblCustRFM[[#This Row],[RecencyTier]] + tblCustRFM[[#This Row],[FrequencyTier]] + tblCustRFM[[#This Row],[MonetaryTier]]</f>
        <v>7</v>
      </c>
    </row>
    <row r="252" spans="1:9" x14ac:dyDescent="0.45">
      <c r="A252" s="16">
        <v>1369</v>
      </c>
      <c r="B252" s="10">
        <v>45174.859785995373</v>
      </c>
      <c r="C252">
        <v>1</v>
      </c>
      <c r="D252">
        <v>5217.0600000000004</v>
      </c>
      <c r="E252" s="24">
        <f>INT(RFM_Pivot!$A$1 - tblCustRFM[[#This Row],[LastPurchaseDate]])</f>
        <v>482</v>
      </c>
      <c r="F252">
        <f>IF(tblCustRFM[[#This Row],[Recency]] &lt;= $L$4, 3, IF(tblCustRFM[[#This Row],[Recency]] &lt;= M254, 2, 1))</f>
        <v>1</v>
      </c>
      <c r="G252">
        <f>IF(tblCustRFM[[#This Row],[Frequency]] &gt;= L255, 3, IF(tblCustRFM[[#This Row],[Frequency]] &gt;= M255, 2, 1))</f>
        <v>3</v>
      </c>
      <c r="H252">
        <f>IF(tblCustRFM[[#This Row],[Monetary]] &gt;= L256, 3, IF(tblCustRFM[[#This Row],[Monetary]] &gt;= M256, 2, 1))</f>
        <v>3</v>
      </c>
      <c r="I252">
        <f>tblCustRFM[[#This Row],[RecencyTier]] + tblCustRFM[[#This Row],[FrequencyTier]] + tblCustRFM[[#This Row],[MonetaryTier]]</f>
        <v>7</v>
      </c>
    </row>
    <row r="253" spans="1:9" x14ac:dyDescent="0.45">
      <c r="A253" s="16">
        <v>1370</v>
      </c>
      <c r="B253" s="10">
        <v>45466.23192318673</v>
      </c>
      <c r="C253">
        <v>2</v>
      </c>
      <c r="D253">
        <v>3197.98</v>
      </c>
      <c r="E253" s="24">
        <f>INT(RFM_Pivot!$A$1 - tblCustRFM[[#This Row],[LastPurchaseDate]])</f>
        <v>190</v>
      </c>
      <c r="F253">
        <f>IF(tblCustRFM[[#This Row],[Recency]] &lt;= $L$4, 3, IF(tblCustRFM[[#This Row],[Recency]] &lt;= M255, 2, 1))</f>
        <v>1</v>
      </c>
      <c r="G253">
        <f>IF(tblCustRFM[[#This Row],[Frequency]] &gt;= L256, 3, IF(tblCustRFM[[#This Row],[Frequency]] &gt;= M256, 2, 1))</f>
        <v>3</v>
      </c>
      <c r="H253">
        <f>IF(tblCustRFM[[#This Row],[Monetary]] &gt;= L257, 3, IF(tblCustRFM[[#This Row],[Monetary]] &gt;= M257, 2, 1))</f>
        <v>3</v>
      </c>
      <c r="I253">
        <f>tblCustRFM[[#This Row],[RecencyTier]] + tblCustRFM[[#This Row],[FrequencyTier]] + tblCustRFM[[#This Row],[MonetaryTier]]</f>
        <v>7</v>
      </c>
    </row>
    <row r="254" spans="1:9" x14ac:dyDescent="0.45">
      <c r="A254" s="16">
        <v>1371</v>
      </c>
      <c r="B254" s="10">
        <v>45299.775277507717</v>
      </c>
      <c r="C254">
        <v>2</v>
      </c>
      <c r="D254">
        <v>4874.75</v>
      </c>
      <c r="E254" s="24">
        <f>INT(RFM_Pivot!$A$1 - tblCustRFM[[#This Row],[LastPurchaseDate]])</f>
        <v>357</v>
      </c>
      <c r="F254">
        <f>IF(tblCustRFM[[#This Row],[Recency]] &lt;= $L$4, 3, IF(tblCustRFM[[#This Row],[Recency]] &lt;= M256, 2, 1))</f>
        <v>1</v>
      </c>
      <c r="G254">
        <f>IF(tblCustRFM[[#This Row],[Frequency]] &gt;= L257, 3, IF(tblCustRFM[[#This Row],[Frequency]] &gt;= M257, 2, 1))</f>
        <v>3</v>
      </c>
      <c r="H254">
        <f>IF(tblCustRFM[[#This Row],[Monetary]] &gt;= L258, 3, IF(tblCustRFM[[#This Row],[Monetary]] &gt;= M258, 2, 1))</f>
        <v>3</v>
      </c>
      <c r="I254">
        <f>tblCustRFM[[#This Row],[RecencyTier]] + tblCustRFM[[#This Row],[FrequencyTier]] + tblCustRFM[[#This Row],[MonetaryTier]]</f>
        <v>7</v>
      </c>
    </row>
    <row r="255" spans="1:9" x14ac:dyDescent="0.45">
      <c r="A255" s="16">
        <v>1372</v>
      </c>
      <c r="B255" s="10">
        <v>45635.243824382713</v>
      </c>
      <c r="C255">
        <v>2</v>
      </c>
      <c r="D255">
        <v>3802</v>
      </c>
      <c r="E255" s="24">
        <f>INT(RFM_Pivot!$A$1 - tblCustRFM[[#This Row],[LastPurchaseDate]])</f>
        <v>21</v>
      </c>
      <c r="F255">
        <f>IF(tblCustRFM[[#This Row],[Recency]] &lt;= $L$4, 3, IF(tblCustRFM[[#This Row],[Recency]] &lt;= M257, 2, 1))</f>
        <v>3</v>
      </c>
      <c r="G255">
        <f>IF(tblCustRFM[[#This Row],[Frequency]] &gt;= L258, 3, IF(tblCustRFM[[#This Row],[Frequency]] &gt;= M258, 2, 1))</f>
        <v>3</v>
      </c>
      <c r="H255">
        <f>IF(tblCustRFM[[#This Row],[Monetary]] &gt;= L259, 3, IF(tblCustRFM[[#This Row],[Monetary]] &gt;= M259, 2, 1))</f>
        <v>3</v>
      </c>
      <c r="I255">
        <f>tblCustRFM[[#This Row],[RecencyTier]] + tblCustRFM[[#This Row],[FrequencyTier]] + tblCustRFM[[#This Row],[MonetaryTier]]</f>
        <v>9</v>
      </c>
    </row>
    <row r="256" spans="1:9" x14ac:dyDescent="0.45">
      <c r="A256" s="16">
        <v>1374</v>
      </c>
      <c r="B256" s="10">
        <v>45039.431243132713</v>
      </c>
      <c r="C256">
        <v>1</v>
      </c>
      <c r="D256">
        <v>9815.85</v>
      </c>
      <c r="E256" s="24">
        <f>INT(RFM_Pivot!$A$1 - tblCustRFM[[#This Row],[LastPurchaseDate]])</f>
        <v>617</v>
      </c>
      <c r="F256">
        <f>IF(tblCustRFM[[#This Row],[Recency]] &lt;= $L$4, 3, IF(tblCustRFM[[#This Row],[Recency]] &lt;= M258, 2, 1))</f>
        <v>1</v>
      </c>
      <c r="G256">
        <f>IF(tblCustRFM[[#This Row],[Frequency]] &gt;= L259, 3, IF(tblCustRFM[[#This Row],[Frequency]] &gt;= M259, 2, 1))</f>
        <v>3</v>
      </c>
      <c r="H256">
        <f>IF(tblCustRFM[[#This Row],[Monetary]] &gt;= L260, 3, IF(tblCustRFM[[#This Row],[Monetary]] &gt;= M260, 2, 1))</f>
        <v>3</v>
      </c>
      <c r="I256">
        <f>tblCustRFM[[#This Row],[RecencyTier]] + tblCustRFM[[#This Row],[FrequencyTier]] + tblCustRFM[[#This Row],[MonetaryTier]]</f>
        <v>7</v>
      </c>
    </row>
    <row r="257" spans="1:9" x14ac:dyDescent="0.45">
      <c r="A257" s="16">
        <v>1375</v>
      </c>
      <c r="B257" s="10">
        <v>45646.559955979938</v>
      </c>
      <c r="C257">
        <v>2</v>
      </c>
      <c r="D257">
        <v>20506.41</v>
      </c>
      <c r="E257" s="24">
        <f>INT(RFM_Pivot!$A$1 - tblCustRFM[[#This Row],[LastPurchaseDate]])</f>
        <v>10</v>
      </c>
      <c r="F257">
        <f>IF(tblCustRFM[[#This Row],[Recency]] &lt;= $L$4, 3, IF(tblCustRFM[[#This Row],[Recency]] &lt;= M259, 2, 1))</f>
        <v>3</v>
      </c>
      <c r="G257">
        <f>IF(tblCustRFM[[#This Row],[Frequency]] &gt;= L260, 3, IF(tblCustRFM[[#This Row],[Frequency]] &gt;= M260, 2, 1))</f>
        <v>3</v>
      </c>
      <c r="H257">
        <f>IF(tblCustRFM[[#This Row],[Monetary]] &gt;= L261, 3, IF(tblCustRFM[[#This Row],[Monetary]] &gt;= M261, 2, 1))</f>
        <v>3</v>
      </c>
      <c r="I257">
        <f>tblCustRFM[[#This Row],[RecencyTier]] + tblCustRFM[[#This Row],[FrequencyTier]] + tblCustRFM[[#This Row],[MonetaryTier]]</f>
        <v>9</v>
      </c>
    </row>
    <row r="258" spans="1:9" x14ac:dyDescent="0.45">
      <c r="A258" s="16">
        <v>1376</v>
      </c>
      <c r="B258" s="10">
        <v>45655.247824768521</v>
      </c>
      <c r="C258">
        <v>1</v>
      </c>
      <c r="D258">
        <v>802.35</v>
      </c>
      <c r="E258" s="24">
        <f>INT(RFM_Pivot!$A$1 - tblCustRFM[[#This Row],[LastPurchaseDate]])</f>
        <v>1</v>
      </c>
      <c r="F258">
        <f>IF(tblCustRFM[[#This Row],[Recency]] &lt;= $L$4, 3, IF(tblCustRFM[[#This Row],[Recency]] &lt;= M260, 2, 1))</f>
        <v>3</v>
      </c>
      <c r="G258">
        <f>IF(tblCustRFM[[#This Row],[Frequency]] &gt;= L261, 3, IF(tblCustRFM[[#This Row],[Frequency]] &gt;= M261, 2, 1))</f>
        <v>3</v>
      </c>
      <c r="H258">
        <f>IF(tblCustRFM[[#This Row],[Monetary]] &gt;= L262, 3, IF(tblCustRFM[[#This Row],[Monetary]] &gt;= M262, 2, 1))</f>
        <v>3</v>
      </c>
      <c r="I258">
        <f>tblCustRFM[[#This Row],[RecencyTier]] + tblCustRFM[[#This Row],[FrequencyTier]] + tblCustRFM[[#This Row],[MonetaryTier]]</f>
        <v>9</v>
      </c>
    </row>
    <row r="259" spans="1:9" x14ac:dyDescent="0.45">
      <c r="A259" s="16">
        <v>1378</v>
      </c>
      <c r="B259" s="10">
        <v>45429.290229012346</v>
      </c>
      <c r="C259">
        <v>2</v>
      </c>
      <c r="D259">
        <v>6750.83</v>
      </c>
      <c r="E259" s="24">
        <f>INT(RFM_Pivot!$A$1 - tblCustRFM[[#This Row],[LastPurchaseDate]])</f>
        <v>227</v>
      </c>
      <c r="F259">
        <f>IF(tblCustRFM[[#This Row],[Recency]] &lt;= $L$4, 3, IF(tblCustRFM[[#This Row],[Recency]] &lt;= M261, 2, 1))</f>
        <v>1</v>
      </c>
      <c r="G259">
        <f>IF(tblCustRFM[[#This Row],[Frequency]] &gt;= L262, 3, IF(tblCustRFM[[#This Row],[Frequency]] &gt;= M262, 2, 1))</f>
        <v>3</v>
      </c>
      <c r="H259">
        <f>IF(tblCustRFM[[#This Row],[Monetary]] &gt;= L263, 3, IF(tblCustRFM[[#This Row],[Monetary]] &gt;= M263, 2, 1))</f>
        <v>3</v>
      </c>
      <c r="I259">
        <f>tblCustRFM[[#This Row],[RecencyTier]] + tblCustRFM[[#This Row],[FrequencyTier]] + tblCustRFM[[#This Row],[MonetaryTier]]</f>
        <v>7</v>
      </c>
    </row>
    <row r="260" spans="1:9" x14ac:dyDescent="0.45">
      <c r="A260" s="16">
        <v>1382</v>
      </c>
      <c r="B260" s="10">
        <v>45514.781778202159</v>
      </c>
      <c r="C260">
        <v>3</v>
      </c>
      <c r="D260">
        <v>8070.24</v>
      </c>
      <c r="E260" s="24">
        <f>INT(RFM_Pivot!$A$1 - tblCustRFM[[#This Row],[LastPurchaseDate]])</f>
        <v>142</v>
      </c>
      <c r="F260">
        <f>IF(tblCustRFM[[#This Row],[Recency]] &lt;= $L$4, 3, IF(tblCustRFM[[#This Row],[Recency]] &lt;= M262, 2, 1))</f>
        <v>1</v>
      </c>
      <c r="G260">
        <f>IF(tblCustRFM[[#This Row],[Frequency]] &gt;= L263, 3, IF(tblCustRFM[[#This Row],[Frequency]] &gt;= M263, 2, 1))</f>
        <v>3</v>
      </c>
      <c r="H260">
        <f>IF(tblCustRFM[[#This Row],[Monetary]] &gt;= L264, 3, IF(tblCustRFM[[#This Row],[Monetary]] &gt;= M264, 2, 1))</f>
        <v>3</v>
      </c>
      <c r="I260">
        <f>tblCustRFM[[#This Row],[RecencyTier]] + tblCustRFM[[#This Row],[FrequencyTier]] + tblCustRFM[[#This Row],[MonetaryTier]]</f>
        <v>7</v>
      </c>
    </row>
    <row r="261" spans="1:9" x14ac:dyDescent="0.45">
      <c r="A261" s="16">
        <v>1383</v>
      </c>
      <c r="B261" s="10">
        <v>45195.958895910495</v>
      </c>
      <c r="C261">
        <v>1</v>
      </c>
      <c r="D261">
        <v>3041.36</v>
      </c>
      <c r="E261" s="24">
        <f>INT(RFM_Pivot!$A$1 - tblCustRFM[[#This Row],[LastPurchaseDate]])</f>
        <v>461</v>
      </c>
      <c r="F261">
        <f>IF(tblCustRFM[[#This Row],[Recency]] &lt;= $L$4, 3, IF(tblCustRFM[[#This Row],[Recency]] &lt;= M263, 2, 1))</f>
        <v>1</v>
      </c>
      <c r="G261">
        <f>IF(tblCustRFM[[#This Row],[Frequency]] &gt;= L264, 3, IF(tblCustRFM[[#This Row],[Frequency]] &gt;= M264, 2, 1))</f>
        <v>3</v>
      </c>
      <c r="H261">
        <f>IF(tblCustRFM[[#This Row],[Monetary]] &gt;= L265, 3, IF(tblCustRFM[[#This Row],[Monetary]] &gt;= M265, 2, 1))</f>
        <v>3</v>
      </c>
      <c r="I261">
        <f>tblCustRFM[[#This Row],[RecencyTier]] + tblCustRFM[[#This Row],[FrequencyTier]] + tblCustRFM[[#This Row],[MonetaryTier]]</f>
        <v>7</v>
      </c>
    </row>
    <row r="262" spans="1:9" x14ac:dyDescent="0.45">
      <c r="A262" s="16">
        <v>1384</v>
      </c>
      <c r="B262" s="10">
        <v>44971.753475347221</v>
      </c>
      <c r="C262">
        <v>1</v>
      </c>
      <c r="D262">
        <v>2879.81</v>
      </c>
      <c r="E262" s="24">
        <f>INT(RFM_Pivot!$A$1 - tblCustRFM[[#This Row],[LastPurchaseDate]])</f>
        <v>685</v>
      </c>
      <c r="F262">
        <f>IF(tblCustRFM[[#This Row],[Recency]] &lt;= $L$4, 3, IF(tblCustRFM[[#This Row],[Recency]] &lt;= M264, 2, 1))</f>
        <v>1</v>
      </c>
      <c r="G262">
        <f>IF(tblCustRFM[[#This Row],[Frequency]] &gt;= L265, 3, IF(tblCustRFM[[#This Row],[Frequency]] &gt;= M265, 2, 1))</f>
        <v>3</v>
      </c>
      <c r="H262">
        <f>IF(tblCustRFM[[#This Row],[Monetary]] &gt;= L266, 3, IF(tblCustRFM[[#This Row],[Monetary]] &gt;= M266, 2, 1))</f>
        <v>3</v>
      </c>
      <c r="I262">
        <f>tblCustRFM[[#This Row],[RecencyTier]] + tblCustRFM[[#This Row],[FrequencyTier]] + tblCustRFM[[#This Row],[MonetaryTier]]</f>
        <v>7</v>
      </c>
    </row>
    <row r="263" spans="1:9" x14ac:dyDescent="0.45">
      <c r="A263" s="16">
        <v>1386</v>
      </c>
      <c r="B263" s="10">
        <v>45535.661866203707</v>
      </c>
      <c r="C263">
        <v>4</v>
      </c>
      <c r="D263">
        <v>18281.91</v>
      </c>
      <c r="E263" s="24">
        <f>INT(RFM_Pivot!$A$1 - tblCustRFM[[#This Row],[LastPurchaseDate]])</f>
        <v>121</v>
      </c>
      <c r="F263">
        <f>IF(tblCustRFM[[#This Row],[Recency]] &lt;= $L$4, 3, IF(tblCustRFM[[#This Row],[Recency]] &lt;= M265, 2, 1))</f>
        <v>1</v>
      </c>
      <c r="G263">
        <f>IF(tblCustRFM[[#This Row],[Frequency]] &gt;= L266, 3, IF(tblCustRFM[[#This Row],[Frequency]] &gt;= M266, 2, 1))</f>
        <v>3</v>
      </c>
      <c r="H263">
        <f>IF(tblCustRFM[[#This Row],[Monetary]] &gt;= L267, 3, IF(tblCustRFM[[#This Row],[Monetary]] &gt;= M267, 2, 1))</f>
        <v>3</v>
      </c>
      <c r="I263">
        <f>tblCustRFM[[#This Row],[RecencyTier]] + tblCustRFM[[#This Row],[FrequencyTier]] + tblCustRFM[[#This Row],[MonetaryTier]]</f>
        <v>7</v>
      </c>
    </row>
    <row r="264" spans="1:9" x14ac:dyDescent="0.45">
      <c r="A264" s="16">
        <v>1389</v>
      </c>
      <c r="B264" s="10">
        <v>45166.025902584879</v>
      </c>
      <c r="C264">
        <v>1</v>
      </c>
      <c r="D264">
        <v>20831.8</v>
      </c>
      <c r="E264" s="24">
        <f>INT(RFM_Pivot!$A$1 - tblCustRFM[[#This Row],[LastPurchaseDate]])</f>
        <v>490</v>
      </c>
      <c r="F264">
        <f>IF(tblCustRFM[[#This Row],[Recency]] &lt;= $L$4, 3, IF(tblCustRFM[[#This Row],[Recency]] &lt;= M266, 2, 1))</f>
        <v>1</v>
      </c>
      <c r="G264">
        <f>IF(tblCustRFM[[#This Row],[Frequency]] &gt;= L267, 3, IF(tblCustRFM[[#This Row],[Frequency]] &gt;= M267, 2, 1))</f>
        <v>3</v>
      </c>
      <c r="H264">
        <f>IF(tblCustRFM[[#This Row],[Monetary]] &gt;= L268, 3, IF(tblCustRFM[[#This Row],[Monetary]] &gt;= M268, 2, 1))</f>
        <v>3</v>
      </c>
      <c r="I264">
        <f>tblCustRFM[[#This Row],[RecencyTier]] + tblCustRFM[[#This Row],[FrequencyTier]] + tblCustRFM[[#This Row],[MonetaryTier]]</f>
        <v>7</v>
      </c>
    </row>
    <row r="265" spans="1:9" x14ac:dyDescent="0.45">
      <c r="A265" s="16">
        <v>1390</v>
      </c>
      <c r="B265" s="10">
        <v>45557.126012615743</v>
      </c>
      <c r="C265">
        <v>3</v>
      </c>
      <c r="D265">
        <v>18107.599999999999</v>
      </c>
      <c r="E265" s="24">
        <f>INT(RFM_Pivot!$A$1 - tblCustRFM[[#This Row],[LastPurchaseDate]])</f>
        <v>99</v>
      </c>
      <c r="F265">
        <f>IF(tblCustRFM[[#This Row],[Recency]] &lt;= $L$4, 3, IF(tblCustRFM[[#This Row],[Recency]] &lt;= M267, 2, 1))</f>
        <v>3</v>
      </c>
      <c r="G265">
        <f>IF(tblCustRFM[[#This Row],[Frequency]] &gt;= L268, 3, IF(tblCustRFM[[#This Row],[Frequency]] &gt;= M268, 2, 1))</f>
        <v>3</v>
      </c>
      <c r="H265">
        <f>IF(tblCustRFM[[#This Row],[Monetary]] &gt;= L269, 3, IF(tblCustRFM[[#This Row],[Monetary]] &gt;= M269, 2, 1))</f>
        <v>3</v>
      </c>
      <c r="I265">
        <f>tblCustRFM[[#This Row],[RecencyTier]] + tblCustRFM[[#This Row],[FrequencyTier]] + tblCustRFM[[#This Row],[MonetaryTier]]</f>
        <v>9</v>
      </c>
    </row>
    <row r="266" spans="1:9" x14ac:dyDescent="0.45">
      <c r="A266" s="16">
        <v>1391</v>
      </c>
      <c r="B266" s="10">
        <v>45439.438243827164</v>
      </c>
      <c r="C266">
        <v>2</v>
      </c>
      <c r="D266">
        <v>15502.17</v>
      </c>
      <c r="E266" s="24">
        <f>INT(RFM_Pivot!$A$1 - tblCustRFM[[#This Row],[LastPurchaseDate]])</f>
        <v>217</v>
      </c>
      <c r="F266">
        <f>IF(tblCustRFM[[#This Row],[Recency]] &lt;= $L$4, 3, IF(tblCustRFM[[#This Row],[Recency]] &lt;= M268, 2, 1))</f>
        <v>1</v>
      </c>
      <c r="G266">
        <f>IF(tblCustRFM[[#This Row],[Frequency]] &gt;= L269, 3, IF(tblCustRFM[[#This Row],[Frequency]] &gt;= M269, 2, 1))</f>
        <v>3</v>
      </c>
      <c r="H266">
        <f>IF(tblCustRFM[[#This Row],[Monetary]] &gt;= L270, 3, IF(tblCustRFM[[#This Row],[Monetary]] &gt;= M270, 2, 1))</f>
        <v>3</v>
      </c>
      <c r="I266">
        <f>tblCustRFM[[#This Row],[RecencyTier]] + tblCustRFM[[#This Row],[FrequencyTier]] + tblCustRFM[[#This Row],[MonetaryTier]]</f>
        <v>7</v>
      </c>
    </row>
    <row r="267" spans="1:9" x14ac:dyDescent="0.45">
      <c r="A267" s="16">
        <v>1392</v>
      </c>
      <c r="B267" s="10">
        <v>45406.657965779319</v>
      </c>
      <c r="C267">
        <v>3</v>
      </c>
      <c r="D267">
        <v>22684.62</v>
      </c>
      <c r="E267" s="24">
        <f>INT(RFM_Pivot!$A$1 - tblCustRFM[[#This Row],[LastPurchaseDate]])</f>
        <v>250</v>
      </c>
      <c r="F267">
        <f>IF(tblCustRFM[[#This Row],[Recency]] &lt;= $L$4, 3, IF(tblCustRFM[[#This Row],[Recency]] &lt;= M269, 2, 1))</f>
        <v>1</v>
      </c>
      <c r="G267">
        <f>IF(tblCustRFM[[#This Row],[Frequency]] &gt;= L270, 3, IF(tblCustRFM[[#This Row],[Frequency]] &gt;= M270, 2, 1))</f>
        <v>3</v>
      </c>
      <c r="H267">
        <f>IF(tblCustRFM[[#This Row],[Monetary]] &gt;= L271, 3, IF(tblCustRFM[[#This Row],[Monetary]] &gt;= M271, 2, 1))</f>
        <v>3</v>
      </c>
      <c r="I267">
        <f>tblCustRFM[[#This Row],[RecencyTier]] + tblCustRFM[[#This Row],[FrequencyTier]] + tblCustRFM[[#This Row],[MonetaryTier]]</f>
        <v>7</v>
      </c>
    </row>
    <row r="268" spans="1:9" x14ac:dyDescent="0.45">
      <c r="A268" s="16">
        <v>1393</v>
      </c>
      <c r="B268" s="10">
        <v>45443.307630748459</v>
      </c>
      <c r="C268">
        <v>1</v>
      </c>
      <c r="D268">
        <v>4942.96</v>
      </c>
      <c r="E268" s="24">
        <f>INT(RFM_Pivot!$A$1 - tblCustRFM[[#This Row],[LastPurchaseDate]])</f>
        <v>213</v>
      </c>
      <c r="F268">
        <f>IF(tblCustRFM[[#This Row],[Recency]] &lt;= $L$4, 3, IF(tblCustRFM[[#This Row],[Recency]] &lt;= M270, 2, 1))</f>
        <v>1</v>
      </c>
      <c r="G268">
        <f>IF(tblCustRFM[[#This Row],[Frequency]] &gt;= L271, 3, IF(tblCustRFM[[#This Row],[Frequency]] &gt;= M271, 2, 1))</f>
        <v>3</v>
      </c>
      <c r="H268">
        <f>IF(tblCustRFM[[#This Row],[Monetary]] &gt;= L272, 3, IF(tblCustRFM[[#This Row],[Monetary]] &gt;= M272, 2, 1))</f>
        <v>3</v>
      </c>
      <c r="I268">
        <f>tblCustRFM[[#This Row],[RecencyTier]] + tblCustRFM[[#This Row],[FrequencyTier]] + tblCustRFM[[#This Row],[MonetaryTier]]</f>
        <v>7</v>
      </c>
    </row>
    <row r="269" spans="1:9" x14ac:dyDescent="0.45">
      <c r="A269" s="16">
        <v>1395</v>
      </c>
      <c r="B269" s="10">
        <v>45418.412141203706</v>
      </c>
      <c r="C269">
        <v>2</v>
      </c>
      <c r="D269">
        <v>4937.3500000000004</v>
      </c>
      <c r="E269" s="24">
        <f>INT(RFM_Pivot!$A$1 - tblCustRFM[[#This Row],[LastPurchaseDate]])</f>
        <v>238</v>
      </c>
      <c r="F269">
        <f>IF(tblCustRFM[[#This Row],[Recency]] &lt;= $L$4, 3, IF(tblCustRFM[[#This Row],[Recency]] &lt;= M271, 2, 1))</f>
        <v>1</v>
      </c>
      <c r="G269">
        <f>IF(tblCustRFM[[#This Row],[Frequency]] &gt;= L272, 3, IF(tblCustRFM[[#This Row],[Frequency]] &gt;= M272, 2, 1))</f>
        <v>3</v>
      </c>
      <c r="H269">
        <f>IF(tblCustRFM[[#This Row],[Monetary]] &gt;= L273, 3, IF(tblCustRFM[[#This Row],[Monetary]] &gt;= M273, 2, 1))</f>
        <v>3</v>
      </c>
      <c r="I269">
        <f>tblCustRFM[[#This Row],[RecencyTier]] + tblCustRFM[[#This Row],[FrequencyTier]] + tblCustRFM[[#This Row],[MonetaryTier]]</f>
        <v>7</v>
      </c>
    </row>
    <row r="270" spans="1:9" x14ac:dyDescent="0.45">
      <c r="A270" s="16">
        <v>1397</v>
      </c>
      <c r="B270" s="10">
        <v>45325.473847376546</v>
      </c>
      <c r="C270">
        <v>1</v>
      </c>
      <c r="D270">
        <v>462.08</v>
      </c>
      <c r="E270" s="24">
        <f>INT(RFM_Pivot!$A$1 - tblCustRFM[[#This Row],[LastPurchaseDate]])</f>
        <v>331</v>
      </c>
      <c r="F270">
        <f>IF(tblCustRFM[[#This Row],[Recency]] &lt;= $L$4, 3, IF(tblCustRFM[[#This Row],[Recency]] &lt;= M272, 2, 1))</f>
        <v>1</v>
      </c>
      <c r="G270">
        <f>IF(tblCustRFM[[#This Row],[Frequency]] &gt;= L273, 3, IF(tblCustRFM[[#This Row],[Frequency]] &gt;= M273, 2, 1))</f>
        <v>3</v>
      </c>
      <c r="H270">
        <f>IF(tblCustRFM[[#This Row],[Monetary]] &gt;= L274, 3, IF(tblCustRFM[[#This Row],[Monetary]] &gt;= M274, 2, 1))</f>
        <v>3</v>
      </c>
      <c r="I270">
        <f>tblCustRFM[[#This Row],[RecencyTier]] + tblCustRFM[[#This Row],[FrequencyTier]] + tblCustRFM[[#This Row],[MonetaryTier]]</f>
        <v>7</v>
      </c>
    </row>
    <row r="271" spans="1:9" x14ac:dyDescent="0.45">
      <c r="A271" s="16">
        <v>1400</v>
      </c>
      <c r="B271" s="10">
        <v>45657</v>
      </c>
      <c r="C271">
        <v>2</v>
      </c>
      <c r="D271">
        <v>18953.05</v>
      </c>
      <c r="E271" s="24">
        <f>INT(RFM_Pivot!$A$1 - tblCustRFM[[#This Row],[LastPurchaseDate]])</f>
        <v>0</v>
      </c>
      <c r="F271">
        <f>IF(tblCustRFM[[#This Row],[Recency]] &lt;= $L$4, 3, IF(tblCustRFM[[#This Row],[Recency]] &lt;= M273, 2, 1))</f>
        <v>3</v>
      </c>
      <c r="G271">
        <f>IF(tblCustRFM[[#This Row],[Frequency]] &gt;= L274, 3, IF(tblCustRFM[[#This Row],[Frequency]] &gt;= M274, 2, 1))</f>
        <v>3</v>
      </c>
      <c r="H271">
        <f>IF(tblCustRFM[[#This Row],[Monetary]] &gt;= L275, 3, IF(tblCustRFM[[#This Row],[Monetary]] &gt;= M275, 2, 1))</f>
        <v>3</v>
      </c>
      <c r="I271">
        <f>tblCustRFM[[#This Row],[RecencyTier]] + tblCustRFM[[#This Row],[FrequencyTier]] + tblCustRFM[[#This Row],[MonetaryTier]]</f>
        <v>9</v>
      </c>
    </row>
    <row r="272" spans="1:9" x14ac:dyDescent="0.45">
      <c r="A272" s="16">
        <v>1402</v>
      </c>
      <c r="B272" s="10">
        <v>45350.44234425154</v>
      </c>
      <c r="C272">
        <v>1</v>
      </c>
      <c r="D272">
        <v>2400.35</v>
      </c>
      <c r="E272" s="24">
        <f>INT(RFM_Pivot!$A$1 - tblCustRFM[[#This Row],[LastPurchaseDate]])</f>
        <v>306</v>
      </c>
      <c r="F272">
        <f>IF(tblCustRFM[[#This Row],[Recency]] &lt;= $L$4, 3, IF(tblCustRFM[[#This Row],[Recency]] &lt;= M274, 2, 1))</f>
        <v>1</v>
      </c>
      <c r="G272">
        <f>IF(tblCustRFM[[#This Row],[Frequency]] &gt;= L275, 3, IF(tblCustRFM[[#This Row],[Frequency]] &gt;= M275, 2, 1))</f>
        <v>3</v>
      </c>
      <c r="H272">
        <f>IF(tblCustRFM[[#This Row],[Monetary]] &gt;= L276, 3, IF(tblCustRFM[[#This Row],[Monetary]] &gt;= M276, 2, 1))</f>
        <v>3</v>
      </c>
      <c r="I272">
        <f>tblCustRFM[[#This Row],[RecencyTier]] + tblCustRFM[[#This Row],[FrequencyTier]] + tblCustRFM[[#This Row],[MonetaryTier]]</f>
        <v>7</v>
      </c>
    </row>
    <row r="273" spans="1:9" x14ac:dyDescent="0.45">
      <c r="A273" s="16">
        <v>1403</v>
      </c>
      <c r="B273" s="10">
        <v>45362.26952696759</v>
      </c>
      <c r="C273">
        <v>1</v>
      </c>
      <c r="D273">
        <v>3443.51</v>
      </c>
      <c r="E273" s="24">
        <f>INT(RFM_Pivot!$A$1 - tblCustRFM[[#This Row],[LastPurchaseDate]])</f>
        <v>294</v>
      </c>
      <c r="F273">
        <f>IF(tblCustRFM[[#This Row],[Recency]] &lt;= $L$4, 3, IF(tblCustRFM[[#This Row],[Recency]] &lt;= M275, 2, 1))</f>
        <v>1</v>
      </c>
      <c r="G273">
        <f>IF(tblCustRFM[[#This Row],[Frequency]] &gt;= L276, 3, IF(tblCustRFM[[#This Row],[Frequency]] &gt;= M276, 2, 1))</f>
        <v>3</v>
      </c>
      <c r="H273">
        <f>IF(tblCustRFM[[#This Row],[Monetary]] &gt;= L277, 3, IF(tblCustRFM[[#This Row],[Monetary]] &gt;= M277, 2, 1))</f>
        <v>3</v>
      </c>
      <c r="I273">
        <f>tblCustRFM[[#This Row],[RecencyTier]] + tblCustRFM[[#This Row],[FrequencyTier]] + tblCustRFM[[#This Row],[MonetaryTier]]</f>
        <v>7</v>
      </c>
    </row>
    <row r="274" spans="1:9" x14ac:dyDescent="0.45">
      <c r="A274" s="16">
        <v>1404</v>
      </c>
      <c r="B274" s="10">
        <v>45629.84128414352</v>
      </c>
      <c r="C274">
        <v>4</v>
      </c>
      <c r="D274">
        <v>24984.39</v>
      </c>
      <c r="E274" s="24">
        <f>INT(RFM_Pivot!$A$1 - tblCustRFM[[#This Row],[LastPurchaseDate]])</f>
        <v>27</v>
      </c>
      <c r="F274">
        <f>IF(tblCustRFM[[#This Row],[Recency]] &lt;= $L$4, 3, IF(tblCustRFM[[#This Row],[Recency]] &lt;= M276, 2, 1))</f>
        <v>3</v>
      </c>
      <c r="G274">
        <f>IF(tblCustRFM[[#This Row],[Frequency]] &gt;= L277, 3, IF(tblCustRFM[[#This Row],[Frequency]] &gt;= M277, 2, 1))</f>
        <v>3</v>
      </c>
      <c r="H274">
        <f>IF(tblCustRFM[[#This Row],[Monetary]] &gt;= L278, 3, IF(tblCustRFM[[#This Row],[Monetary]] &gt;= M278, 2, 1))</f>
        <v>3</v>
      </c>
      <c r="I274">
        <f>tblCustRFM[[#This Row],[RecencyTier]] + tblCustRFM[[#This Row],[FrequencyTier]] + tblCustRFM[[#This Row],[MonetaryTier]]</f>
        <v>9</v>
      </c>
    </row>
    <row r="275" spans="1:9" x14ac:dyDescent="0.45">
      <c r="A275" s="16">
        <v>1405</v>
      </c>
      <c r="B275" s="10">
        <v>45107.693069290122</v>
      </c>
      <c r="C275">
        <v>1</v>
      </c>
      <c r="D275">
        <v>8866.56</v>
      </c>
      <c r="E275" s="24">
        <f>INT(RFM_Pivot!$A$1 - tblCustRFM[[#This Row],[LastPurchaseDate]])</f>
        <v>549</v>
      </c>
      <c r="F275">
        <f>IF(tblCustRFM[[#This Row],[Recency]] &lt;= $L$4, 3, IF(tblCustRFM[[#This Row],[Recency]] &lt;= M277, 2, 1))</f>
        <v>1</v>
      </c>
      <c r="G275">
        <f>IF(tblCustRFM[[#This Row],[Frequency]] &gt;= L278, 3, IF(tblCustRFM[[#This Row],[Frequency]] &gt;= M278, 2, 1))</f>
        <v>3</v>
      </c>
      <c r="H275">
        <f>IF(tblCustRFM[[#This Row],[Monetary]] &gt;= L279, 3, IF(tblCustRFM[[#This Row],[Monetary]] &gt;= M279, 2, 1))</f>
        <v>3</v>
      </c>
      <c r="I275">
        <f>tblCustRFM[[#This Row],[RecencyTier]] + tblCustRFM[[#This Row],[FrequencyTier]] + tblCustRFM[[#This Row],[MonetaryTier]]</f>
        <v>7</v>
      </c>
    </row>
    <row r="276" spans="1:9" x14ac:dyDescent="0.45">
      <c r="A276" s="16">
        <v>1406</v>
      </c>
      <c r="B276" s="10">
        <v>45233.55765574846</v>
      </c>
      <c r="C276">
        <v>3</v>
      </c>
      <c r="D276">
        <v>21867.57</v>
      </c>
      <c r="E276" s="24">
        <f>INT(RFM_Pivot!$A$1 - tblCustRFM[[#This Row],[LastPurchaseDate]])</f>
        <v>423</v>
      </c>
      <c r="F276">
        <f>IF(tblCustRFM[[#This Row],[Recency]] &lt;= $L$4, 3, IF(tblCustRFM[[#This Row],[Recency]] &lt;= M278, 2, 1))</f>
        <v>1</v>
      </c>
      <c r="G276">
        <f>IF(tblCustRFM[[#This Row],[Frequency]] &gt;= L279, 3, IF(tblCustRFM[[#This Row],[Frequency]] &gt;= M279, 2, 1))</f>
        <v>3</v>
      </c>
      <c r="H276">
        <f>IF(tblCustRFM[[#This Row],[Monetary]] &gt;= L280, 3, IF(tblCustRFM[[#This Row],[Monetary]] &gt;= M280, 2, 1))</f>
        <v>3</v>
      </c>
      <c r="I276">
        <f>tblCustRFM[[#This Row],[RecencyTier]] + tblCustRFM[[#This Row],[FrequencyTier]] + tblCustRFM[[#This Row],[MonetaryTier]]</f>
        <v>7</v>
      </c>
    </row>
    <row r="277" spans="1:9" x14ac:dyDescent="0.45">
      <c r="A277" s="16">
        <v>1412</v>
      </c>
      <c r="B277" s="10">
        <v>44958.831183101851</v>
      </c>
      <c r="C277">
        <v>1</v>
      </c>
      <c r="D277">
        <v>7137.38</v>
      </c>
      <c r="E277" s="24">
        <f>INT(RFM_Pivot!$A$1 - tblCustRFM[[#This Row],[LastPurchaseDate]])</f>
        <v>698</v>
      </c>
      <c r="F277">
        <f>IF(tblCustRFM[[#This Row],[Recency]] &lt;= $L$4, 3, IF(tblCustRFM[[#This Row],[Recency]] &lt;= M279, 2, 1))</f>
        <v>1</v>
      </c>
      <c r="G277">
        <f>IF(tblCustRFM[[#This Row],[Frequency]] &gt;= L280, 3, IF(tblCustRFM[[#This Row],[Frequency]] &gt;= M280, 2, 1))</f>
        <v>3</v>
      </c>
      <c r="H277">
        <f>IF(tblCustRFM[[#This Row],[Monetary]] &gt;= L281, 3, IF(tblCustRFM[[#This Row],[Monetary]] &gt;= M281, 2, 1))</f>
        <v>3</v>
      </c>
      <c r="I277">
        <f>tblCustRFM[[#This Row],[RecencyTier]] + tblCustRFM[[#This Row],[FrequencyTier]] + tblCustRFM[[#This Row],[MonetaryTier]]</f>
        <v>7</v>
      </c>
    </row>
    <row r="278" spans="1:9" x14ac:dyDescent="0.45">
      <c r="A278" s="16">
        <v>1414</v>
      </c>
      <c r="B278" s="10">
        <v>45594.870787075619</v>
      </c>
      <c r="C278">
        <v>1</v>
      </c>
      <c r="D278">
        <v>9116.82</v>
      </c>
      <c r="E278" s="24">
        <f>INT(RFM_Pivot!$A$1 - tblCustRFM[[#This Row],[LastPurchaseDate]])</f>
        <v>62</v>
      </c>
      <c r="F278">
        <f>IF(tblCustRFM[[#This Row],[Recency]] &lt;= $L$4, 3, IF(tblCustRFM[[#This Row],[Recency]] &lt;= M280, 2, 1))</f>
        <v>3</v>
      </c>
      <c r="G278">
        <f>IF(tblCustRFM[[#This Row],[Frequency]] &gt;= L281, 3, IF(tblCustRFM[[#This Row],[Frequency]] &gt;= M281, 2, 1))</f>
        <v>3</v>
      </c>
      <c r="H278">
        <f>IF(tblCustRFM[[#This Row],[Monetary]] &gt;= L282, 3, IF(tblCustRFM[[#This Row],[Monetary]] &gt;= M282, 2, 1))</f>
        <v>3</v>
      </c>
      <c r="I278">
        <f>tblCustRFM[[#This Row],[RecencyTier]] + tblCustRFM[[#This Row],[FrequencyTier]] + tblCustRFM[[#This Row],[MonetaryTier]]</f>
        <v>9</v>
      </c>
    </row>
    <row r="279" spans="1:9" x14ac:dyDescent="0.45">
      <c r="A279" s="16">
        <v>1415</v>
      </c>
      <c r="B279" s="10">
        <v>45530.697369714508</v>
      </c>
      <c r="C279">
        <v>1</v>
      </c>
      <c r="D279">
        <v>12037.17</v>
      </c>
      <c r="E279" s="24">
        <f>INT(RFM_Pivot!$A$1 - tblCustRFM[[#This Row],[LastPurchaseDate]])</f>
        <v>126</v>
      </c>
      <c r="F279">
        <f>IF(tblCustRFM[[#This Row],[Recency]] &lt;= $L$4, 3, IF(tblCustRFM[[#This Row],[Recency]] &lt;= M281, 2, 1))</f>
        <v>1</v>
      </c>
      <c r="G279">
        <f>IF(tblCustRFM[[#This Row],[Frequency]] &gt;= L282, 3, IF(tblCustRFM[[#This Row],[Frequency]] &gt;= M282, 2, 1))</f>
        <v>3</v>
      </c>
      <c r="H279">
        <f>IF(tblCustRFM[[#This Row],[Monetary]] &gt;= L283, 3, IF(tblCustRFM[[#This Row],[Monetary]] &gt;= M283, 2, 1))</f>
        <v>3</v>
      </c>
      <c r="I279">
        <f>tblCustRFM[[#This Row],[RecencyTier]] + tblCustRFM[[#This Row],[FrequencyTier]] + tblCustRFM[[#This Row],[MonetaryTier]]</f>
        <v>7</v>
      </c>
    </row>
    <row r="280" spans="1:9" x14ac:dyDescent="0.45">
      <c r="A280" s="16">
        <v>1416</v>
      </c>
      <c r="B280" s="10">
        <v>45597.353035300926</v>
      </c>
      <c r="C280">
        <v>1</v>
      </c>
      <c r="D280">
        <v>10841.01</v>
      </c>
      <c r="E280" s="24">
        <f>INT(RFM_Pivot!$A$1 - tblCustRFM[[#This Row],[LastPurchaseDate]])</f>
        <v>59</v>
      </c>
      <c r="F280">
        <f>IF(tblCustRFM[[#This Row],[Recency]] &lt;= $L$4, 3, IF(tblCustRFM[[#This Row],[Recency]] &lt;= M282, 2, 1))</f>
        <v>3</v>
      </c>
      <c r="G280">
        <f>IF(tblCustRFM[[#This Row],[Frequency]] &gt;= L283, 3, IF(tblCustRFM[[#This Row],[Frequency]] &gt;= M283, 2, 1))</f>
        <v>3</v>
      </c>
      <c r="H280">
        <f>IF(tblCustRFM[[#This Row],[Monetary]] &gt;= L284, 3, IF(tblCustRFM[[#This Row],[Monetary]] &gt;= M284, 2, 1))</f>
        <v>3</v>
      </c>
      <c r="I280">
        <f>tblCustRFM[[#This Row],[RecencyTier]] + tblCustRFM[[#This Row],[FrequencyTier]] + tblCustRFM[[#This Row],[MonetaryTier]]</f>
        <v>9</v>
      </c>
    </row>
    <row r="281" spans="1:9" x14ac:dyDescent="0.45">
      <c r="A281" s="16">
        <v>1417</v>
      </c>
      <c r="B281" s="10">
        <v>44958.24712472994</v>
      </c>
      <c r="C281">
        <v>1</v>
      </c>
      <c r="D281">
        <v>3990.42</v>
      </c>
      <c r="E281" s="24">
        <f>INT(RFM_Pivot!$A$1 - tblCustRFM[[#This Row],[LastPurchaseDate]])</f>
        <v>698</v>
      </c>
      <c r="F281">
        <f>IF(tblCustRFM[[#This Row],[Recency]] &lt;= $L$4, 3, IF(tblCustRFM[[#This Row],[Recency]] &lt;= M283, 2, 1))</f>
        <v>1</v>
      </c>
      <c r="G281">
        <f>IF(tblCustRFM[[#This Row],[Frequency]] &gt;= L284, 3, IF(tblCustRFM[[#This Row],[Frequency]] &gt;= M284, 2, 1))</f>
        <v>3</v>
      </c>
      <c r="H281">
        <f>IF(tblCustRFM[[#This Row],[Monetary]] &gt;= L285, 3, IF(tblCustRFM[[#This Row],[Monetary]] &gt;= M285, 2, 1))</f>
        <v>3</v>
      </c>
      <c r="I281">
        <f>tblCustRFM[[#This Row],[RecencyTier]] + tblCustRFM[[#This Row],[FrequencyTier]] + tblCustRFM[[#This Row],[MonetaryTier]]</f>
        <v>7</v>
      </c>
    </row>
    <row r="282" spans="1:9" x14ac:dyDescent="0.45">
      <c r="A282" s="16">
        <v>1418</v>
      </c>
      <c r="B282" s="10">
        <v>45359.422242206791</v>
      </c>
      <c r="C282">
        <v>1</v>
      </c>
      <c r="D282">
        <v>12042.69</v>
      </c>
      <c r="E282" s="24">
        <f>INT(RFM_Pivot!$A$1 - tblCustRFM[[#This Row],[LastPurchaseDate]])</f>
        <v>297</v>
      </c>
      <c r="F282">
        <f>IF(tblCustRFM[[#This Row],[Recency]] &lt;= $L$4, 3, IF(tblCustRFM[[#This Row],[Recency]] &lt;= M284, 2, 1))</f>
        <v>1</v>
      </c>
      <c r="G282">
        <f>IF(tblCustRFM[[#This Row],[Frequency]] &gt;= L285, 3, IF(tblCustRFM[[#This Row],[Frequency]] &gt;= M285, 2, 1))</f>
        <v>3</v>
      </c>
      <c r="H282">
        <f>IF(tblCustRFM[[#This Row],[Monetary]] &gt;= L286, 3, IF(tblCustRFM[[#This Row],[Monetary]] &gt;= M286, 2, 1))</f>
        <v>3</v>
      </c>
      <c r="I282">
        <f>tblCustRFM[[#This Row],[RecencyTier]] + tblCustRFM[[#This Row],[FrequencyTier]] + tblCustRFM[[#This Row],[MonetaryTier]]</f>
        <v>7</v>
      </c>
    </row>
    <row r="283" spans="1:9" x14ac:dyDescent="0.45">
      <c r="A283" s="16">
        <v>1419</v>
      </c>
      <c r="B283" s="10">
        <v>45548.730173032411</v>
      </c>
      <c r="C283">
        <v>3</v>
      </c>
      <c r="D283">
        <v>35825.24</v>
      </c>
      <c r="E283" s="24">
        <f>INT(RFM_Pivot!$A$1 - tblCustRFM[[#This Row],[LastPurchaseDate]])</f>
        <v>108</v>
      </c>
      <c r="F283">
        <f>IF(tblCustRFM[[#This Row],[Recency]] &lt;= $L$4, 3, IF(tblCustRFM[[#This Row],[Recency]] &lt;= M285, 2, 1))</f>
        <v>3</v>
      </c>
      <c r="G283">
        <f>IF(tblCustRFM[[#This Row],[Frequency]] &gt;= L286, 3, IF(tblCustRFM[[#This Row],[Frequency]] &gt;= M286, 2, 1))</f>
        <v>3</v>
      </c>
      <c r="H283">
        <f>IF(tblCustRFM[[#This Row],[Monetary]] &gt;= L287, 3, IF(tblCustRFM[[#This Row],[Monetary]] &gt;= M287, 2, 1))</f>
        <v>3</v>
      </c>
      <c r="I283">
        <f>tblCustRFM[[#This Row],[RecencyTier]] + tblCustRFM[[#This Row],[FrequencyTier]] + tblCustRFM[[#This Row],[MonetaryTier]]</f>
        <v>9</v>
      </c>
    </row>
    <row r="284" spans="1:9" x14ac:dyDescent="0.45">
      <c r="A284" s="16">
        <v>1421</v>
      </c>
      <c r="B284" s="10">
        <v>45462.654565470679</v>
      </c>
      <c r="C284">
        <v>2</v>
      </c>
      <c r="D284">
        <v>34273.919999999998</v>
      </c>
      <c r="E284" s="24">
        <f>INT(RFM_Pivot!$A$1 - tblCustRFM[[#This Row],[LastPurchaseDate]])</f>
        <v>194</v>
      </c>
      <c r="F284">
        <f>IF(tblCustRFM[[#This Row],[Recency]] &lt;= $L$4, 3, IF(tblCustRFM[[#This Row],[Recency]] &lt;= M286, 2, 1))</f>
        <v>1</v>
      </c>
      <c r="G284">
        <f>IF(tblCustRFM[[#This Row],[Frequency]] &gt;= L287, 3, IF(tblCustRFM[[#This Row],[Frequency]] &gt;= M287, 2, 1))</f>
        <v>3</v>
      </c>
      <c r="H284">
        <f>IF(tblCustRFM[[#This Row],[Monetary]] &gt;= L288, 3, IF(tblCustRFM[[#This Row],[Monetary]] &gt;= M288, 2, 1))</f>
        <v>3</v>
      </c>
      <c r="I284">
        <f>tblCustRFM[[#This Row],[RecencyTier]] + tblCustRFM[[#This Row],[FrequencyTier]] + tblCustRFM[[#This Row],[MonetaryTier]]</f>
        <v>7</v>
      </c>
    </row>
    <row r="285" spans="1:9" x14ac:dyDescent="0.45">
      <c r="A285" s="16">
        <v>1422</v>
      </c>
      <c r="B285" s="10">
        <v>45237.646064621913</v>
      </c>
      <c r="C285">
        <v>1</v>
      </c>
      <c r="D285">
        <v>4508.09</v>
      </c>
      <c r="E285" s="24">
        <f>INT(RFM_Pivot!$A$1 - tblCustRFM[[#This Row],[LastPurchaseDate]])</f>
        <v>419</v>
      </c>
      <c r="F285">
        <f>IF(tblCustRFM[[#This Row],[Recency]] &lt;= $L$4, 3, IF(tblCustRFM[[#This Row],[Recency]] &lt;= M287, 2, 1))</f>
        <v>1</v>
      </c>
      <c r="G285">
        <f>IF(tblCustRFM[[#This Row],[Frequency]] &gt;= L288, 3, IF(tblCustRFM[[#This Row],[Frequency]] &gt;= M288, 2, 1))</f>
        <v>3</v>
      </c>
      <c r="H285">
        <f>IF(tblCustRFM[[#This Row],[Monetary]] &gt;= L289, 3, IF(tblCustRFM[[#This Row],[Monetary]] &gt;= M289, 2, 1))</f>
        <v>3</v>
      </c>
      <c r="I285">
        <f>tblCustRFM[[#This Row],[RecencyTier]] + tblCustRFM[[#This Row],[FrequencyTier]] + tblCustRFM[[#This Row],[MonetaryTier]]</f>
        <v>7</v>
      </c>
    </row>
    <row r="286" spans="1:9" x14ac:dyDescent="0.45">
      <c r="A286" s="16">
        <v>1423</v>
      </c>
      <c r="B286" s="10">
        <v>45103.531653163584</v>
      </c>
      <c r="C286">
        <v>1</v>
      </c>
      <c r="D286">
        <v>13299.93</v>
      </c>
      <c r="E286" s="24">
        <f>INT(RFM_Pivot!$A$1 - tblCustRFM[[#This Row],[LastPurchaseDate]])</f>
        <v>553</v>
      </c>
      <c r="F286">
        <f>IF(tblCustRFM[[#This Row],[Recency]] &lt;= $L$4, 3, IF(tblCustRFM[[#This Row],[Recency]] &lt;= M288, 2, 1))</f>
        <v>1</v>
      </c>
      <c r="G286">
        <f>IF(tblCustRFM[[#This Row],[Frequency]] &gt;= L289, 3, IF(tblCustRFM[[#This Row],[Frequency]] &gt;= M289, 2, 1))</f>
        <v>3</v>
      </c>
      <c r="H286">
        <f>IF(tblCustRFM[[#This Row],[Monetary]] &gt;= L290, 3, IF(tblCustRFM[[#This Row],[Monetary]] &gt;= M290, 2, 1))</f>
        <v>3</v>
      </c>
      <c r="I286">
        <f>tblCustRFM[[#This Row],[RecencyTier]] + tblCustRFM[[#This Row],[FrequencyTier]] + tblCustRFM[[#This Row],[MonetaryTier]]</f>
        <v>7</v>
      </c>
    </row>
    <row r="287" spans="1:9" x14ac:dyDescent="0.45">
      <c r="A287" s="16">
        <v>1427</v>
      </c>
      <c r="B287" s="10">
        <v>45557.856085609565</v>
      </c>
      <c r="C287">
        <v>1</v>
      </c>
      <c r="D287">
        <v>2106.25</v>
      </c>
      <c r="E287" s="24">
        <f>INT(RFM_Pivot!$A$1 - tblCustRFM[[#This Row],[LastPurchaseDate]])</f>
        <v>99</v>
      </c>
      <c r="F287">
        <f>IF(tblCustRFM[[#This Row],[Recency]] &lt;= $L$4, 3, IF(tblCustRFM[[#This Row],[Recency]] &lt;= M289, 2, 1))</f>
        <v>3</v>
      </c>
      <c r="G287">
        <f>IF(tblCustRFM[[#This Row],[Frequency]] &gt;= L290, 3, IF(tblCustRFM[[#This Row],[Frequency]] &gt;= M290, 2, 1))</f>
        <v>3</v>
      </c>
      <c r="H287">
        <f>IF(tblCustRFM[[#This Row],[Monetary]] &gt;= L291, 3, IF(tblCustRFM[[#This Row],[Monetary]] &gt;= M291, 2, 1))</f>
        <v>3</v>
      </c>
      <c r="I287">
        <f>tblCustRFM[[#This Row],[RecencyTier]] + tblCustRFM[[#This Row],[FrequencyTier]] + tblCustRFM[[#This Row],[MonetaryTier]]</f>
        <v>9</v>
      </c>
    </row>
    <row r="288" spans="1:9" x14ac:dyDescent="0.45">
      <c r="A288" s="16">
        <v>1430</v>
      </c>
      <c r="B288" s="10">
        <v>45551.577457754633</v>
      </c>
      <c r="C288">
        <v>1</v>
      </c>
      <c r="D288">
        <v>19751.52</v>
      </c>
      <c r="E288" s="24">
        <f>INT(RFM_Pivot!$A$1 - tblCustRFM[[#This Row],[LastPurchaseDate]])</f>
        <v>105</v>
      </c>
      <c r="F288">
        <f>IF(tblCustRFM[[#This Row],[Recency]] &lt;= $L$4, 3, IF(tblCustRFM[[#This Row],[Recency]] &lt;= M290, 2, 1))</f>
        <v>3</v>
      </c>
      <c r="G288">
        <f>IF(tblCustRFM[[#This Row],[Frequency]] &gt;= L291, 3, IF(tblCustRFM[[#This Row],[Frequency]] &gt;= M291, 2, 1))</f>
        <v>3</v>
      </c>
      <c r="H288">
        <f>IF(tblCustRFM[[#This Row],[Monetary]] &gt;= L292, 3, IF(tblCustRFM[[#This Row],[Monetary]] &gt;= M292, 2, 1))</f>
        <v>3</v>
      </c>
      <c r="I288">
        <f>tblCustRFM[[#This Row],[RecencyTier]] + tblCustRFM[[#This Row],[FrequencyTier]] + tblCustRFM[[#This Row],[MonetaryTier]]</f>
        <v>9</v>
      </c>
    </row>
    <row r="289" spans="1:9" x14ac:dyDescent="0.45">
      <c r="A289" s="16">
        <v>1432</v>
      </c>
      <c r="B289" s="10">
        <v>45510.620362037036</v>
      </c>
      <c r="C289">
        <v>1</v>
      </c>
      <c r="D289">
        <v>1683.97</v>
      </c>
      <c r="E289" s="24">
        <f>INT(RFM_Pivot!$A$1 - tblCustRFM[[#This Row],[LastPurchaseDate]])</f>
        <v>146</v>
      </c>
      <c r="F289">
        <f>IF(tblCustRFM[[#This Row],[Recency]] &lt;= $L$4, 3, IF(tblCustRFM[[#This Row],[Recency]] &lt;= M291, 2, 1))</f>
        <v>1</v>
      </c>
      <c r="G289">
        <f>IF(tblCustRFM[[#This Row],[Frequency]] &gt;= L292, 3, IF(tblCustRFM[[#This Row],[Frequency]] &gt;= M292, 2, 1))</f>
        <v>3</v>
      </c>
      <c r="H289">
        <f>IF(tblCustRFM[[#This Row],[Monetary]] &gt;= L293, 3, IF(tblCustRFM[[#This Row],[Monetary]] &gt;= M293, 2, 1))</f>
        <v>3</v>
      </c>
      <c r="I289">
        <f>tblCustRFM[[#This Row],[RecencyTier]] + tblCustRFM[[#This Row],[FrequencyTier]] + tblCustRFM[[#This Row],[MonetaryTier]]</f>
        <v>7</v>
      </c>
    </row>
    <row r="290" spans="1:9" x14ac:dyDescent="0.45">
      <c r="A290" s="16">
        <v>1436</v>
      </c>
      <c r="B290" s="10">
        <v>45133.829682947529</v>
      </c>
      <c r="C290">
        <v>1</v>
      </c>
      <c r="D290">
        <v>1193.1099999999999</v>
      </c>
      <c r="E290" s="24">
        <f>INT(RFM_Pivot!$A$1 - tblCustRFM[[#This Row],[LastPurchaseDate]])</f>
        <v>523</v>
      </c>
      <c r="F290">
        <f>IF(tblCustRFM[[#This Row],[Recency]] &lt;= $L$4, 3, IF(tblCustRFM[[#This Row],[Recency]] &lt;= M292, 2, 1))</f>
        <v>1</v>
      </c>
      <c r="G290">
        <f>IF(tblCustRFM[[#This Row],[Frequency]] &gt;= L293, 3, IF(tblCustRFM[[#This Row],[Frequency]] &gt;= M293, 2, 1))</f>
        <v>3</v>
      </c>
      <c r="H290">
        <f>IF(tblCustRFM[[#This Row],[Monetary]] &gt;= L294, 3, IF(tblCustRFM[[#This Row],[Monetary]] &gt;= M294, 2, 1))</f>
        <v>3</v>
      </c>
      <c r="I290">
        <f>tblCustRFM[[#This Row],[RecencyTier]] + tblCustRFM[[#This Row],[FrequencyTier]] + tblCustRFM[[#This Row],[MonetaryTier]]</f>
        <v>7</v>
      </c>
    </row>
    <row r="291" spans="1:9" x14ac:dyDescent="0.45">
      <c r="A291" s="16">
        <v>1437</v>
      </c>
      <c r="B291" s="10">
        <v>45550.263326350308</v>
      </c>
      <c r="C291">
        <v>3</v>
      </c>
      <c r="D291">
        <v>10637.63</v>
      </c>
      <c r="E291" s="24">
        <f>INT(RFM_Pivot!$A$1 - tblCustRFM[[#This Row],[LastPurchaseDate]])</f>
        <v>106</v>
      </c>
      <c r="F291">
        <f>IF(tblCustRFM[[#This Row],[Recency]] &lt;= $L$4, 3, IF(tblCustRFM[[#This Row],[Recency]] &lt;= M293, 2, 1))</f>
        <v>3</v>
      </c>
      <c r="G291">
        <f>IF(tblCustRFM[[#This Row],[Frequency]] &gt;= L294, 3, IF(tblCustRFM[[#This Row],[Frequency]] &gt;= M294, 2, 1))</f>
        <v>3</v>
      </c>
      <c r="H291">
        <f>IF(tblCustRFM[[#This Row],[Monetary]] &gt;= L295, 3, IF(tblCustRFM[[#This Row],[Monetary]] &gt;= M295, 2, 1))</f>
        <v>3</v>
      </c>
      <c r="I291">
        <f>tblCustRFM[[#This Row],[RecencyTier]] + tblCustRFM[[#This Row],[FrequencyTier]] + tblCustRFM[[#This Row],[MonetaryTier]]</f>
        <v>9</v>
      </c>
    </row>
    <row r="292" spans="1:9" x14ac:dyDescent="0.45">
      <c r="A292" s="16">
        <v>1440</v>
      </c>
      <c r="B292" s="10">
        <v>45468.422142206793</v>
      </c>
      <c r="C292">
        <v>1</v>
      </c>
      <c r="D292">
        <v>12301.25</v>
      </c>
      <c r="E292" s="24">
        <f>INT(RFM_Pivot!$A$1 - tblCustRFM[[#This Row],[LastPurchaseDate]])</f>
        <v>188</v>
      </c>
      <c r="F292">
        <f>IF(tblCustRFM[[#This Row],[Recency]] &lt;= $L$4, 3, IF(tblCustRFM[[#This Row],[Recency]] &lt;= M294, 2, 1))</f>
        <v>1</v>
      </c>
      <c r="G292">
        <f>IF(tblCustRFM[[#This Row],[Frequency]] &gt;= L295, 3, IF(tblCustRFM[[#This Row],[Frequency]] &gt;= M295, 2, 1))</f>
        <v>3</v>
      </c>
      <c r="H292">
        <f>IF(tblCustRFM[[#This Row],[Monetary]] &gt;= L296, 3, IF(tblCustRFM[[#This Row],[Monetary]] &gt;= M296, 2, 1))</f>
        <v>3</v>
      </c>
      <c r="I292">
        <f>tblCustRFM[[#This Row],[RecencyTier]] + tblCustRFM[[#This Row],[FrequencyTier]] + tblCustRFM[[#This Row],[MonetaryTier]]</f>
        <v>7</v>
      </c>
    </row>
    <row r="293" spans="1:9" x14ac:dyDescent="0.45">
      <c r="A293" s="16">
        <v>1441</v>
      </c>
      <c r="B293" s="10">
        <v>45271.521452160494</v>
      </c>
      <c r="C293">
        <v>2</v>
      </c>
      <c r="D293">
        <v>19477.580000000002</v>
      </c>
      <c r="E293" s="24">
        <f>INT(RFM_Pivot!$A$1 - tblCustRFM[[#This Row],[LastPurchaseDate]])</f>
        <v>385</v>
      </c>
      <c r="F293">
        <f>IF(tblCustRFM[[#This Row],[Recency]] &lt;= $L$4, 3, IF(tblCustRFM[[#This Row],[Recency]] &lt;= M295, 2, 1))</f>
        <v>1</v>
      </c>
      <c r="G293">
        <f>IF(tblCustRFM[[#This Row],[Frequency]] &gt;= L296, 3, IF(tblCustRFM[[#This Row],[Frequency]] &gt;= M296, 2, 1))</f>
        <v>3</v>
      </c>
      <c r="H293">
        <f>IF(tblCustRFM[[#This Row],[Monetary]] &gt;= L297, 3, IF(tblCustRFM[[#This Row],[Monetary]] &gt;= M297, 2, 1))</f>
        <v>3</v>
      </c>
      <c r="I293">
        <f>tblCustRFM[[#This Row],[RecencyTier]] + tblCustRFM[[#This Row],[FrequencyTier]] + tblCustRFM[[#This Row],[MonetaryTier]]</f>
        <v>7</v>
      </c>
    </row>
    <row r="294" spans="1:9" x14ac:dyDescent="0.45">
      <c r="A294" s="16">
        <v>1442</v>
      </c>
      <c r="B294" s="10">
        <v>45583.26262627315</v>
      </c>
      <c r="C294">
        <v>2</v>
      </c>
      <c r="D294">
        <v>19801.86</v>
      </c>
      <c r="E294" s="24">
        <f>INT(RFM_Pivot!$A$1 - tblCustRFM[[#This Row],[LastPurchaseDate]])</f>
        <v>73</v>
      </c>
      <c r="F294">
        <f>IF(tblCustRFM[[#This Row],[Recency]] &lt;= $L$4, 3, IF(tblCustRFM[[#This Row],[Recency]] &lt;= M296, 2, 1))</f>
        <v>3</v>
      </c>
      <c r="G294">
        <f>IF(tblCustRFM[[#This Row],[Frequency]] &gt;= L297, 3, IF(tblCustRFM[[#This Row],[Frequency]] &gt;= M297, 2, 1))</f>
        <v>3</v>
      </c>
      <c r="H294">
        <f>IF(tblCustRFM[[#This Row],[Monetary]] &gt;= L298, 3, IF(tblCustRFM[[#This Row],[Monetary]] &gt;= M298, 2, 1))</f>
        <v>3</v>
      </c>
      <c r="I294">
        <f>tblCustRFM[[#This Row],[RecencyTier]] + tblCustRFM[[#This Row],[FrequencyTier]] + tblCustRFM[[#This Row],[MonetaryTier]]</f>
        <v>9</v>
      </c>
    </row>
    <row r="295" spans="1:9" x14ac:dyDescent="0.45">
      <c r="A295" s="16">
        <v>1443</v>
      </c>
      <c r="B295" s="10">
        <v>45655.466846682102</v>
      </c>
      <c r="C295">
        <v>1</v>
      </c>
      <c r="D295">
        <v>9547.02</v>
      </c>
      <c r="E295" s="24">
        <f>INT(RFM_Pivot!$A$1 - tblCustRFM[[#This Row],[LastPurchaseDate]])</f>
        <v>1</v>
      </c>
      <c r="F295">
        <f>IF(tblCustRFM[[#This Row],[Recency]] &lt;= $L$4, 3, IF(tblCustRFM[[#This Row],[Recency]] &lt;= M297, 2, 1))</f>
        <v>3</v>
      </c>
      <c r="G295">
        <f>IF(tblCustRFM[[#This Row],[Frequency]] &gt;= L298, 3, IF(tblCustRFM[[#This Row],[Frequency]] &gt;= M298, 2, 1))</f>
        <v>3</v>
      </c>
      <c r="H295">
        <f>IF(tblCustRFM[[#This Row],[Monetary]] &gt;= L299, 3, IF(tblCustRFM[[#This Row],[Monetary]] &gt;= M299, 2, 1))</f>
        <v>3</v>
      </c>
      <c r="I295">
        <f>tblCustRFM[[#This Row],[RecencyTier]] + tblCustRFM[[#This Row],[FrequencyTier]] + tblCustRFM[[#This Row],[MonetaryTier]]</f>
        <v>9</v>
      </c>
    </row>
    <row r="296" spans="1:9" x14ac:dyDescent="0.45">
      <c r="A296" s="16">
        <v>1444</v>
      </c>
      <c r="B296" s="10">
        <v>45564.061706172841</v>
      </c>
      <c r="C296">
        <v>1</v>
      </c>
      <c r="D296">
        <v>6685.59</v>
      </c>
      <c r="E296" s="24">
        <f>INT(RFM_Pivot!$A$1 - tblCustRFM[[#This Row],[LastPurchaseDate]])</f>
        <v>92</v>
      </c>
      <c r="F296">
        <f>IF(tblCustRFM[[#This Row],[Recency]] &lt;= $L$4, 3, IF(tblCustRFM[[#This Row],[Recency]] &lt;= M298, 2, 1))</f>
        <v>3</v>
      </c>
      <c r="G296">
        <f>IF(tblCustRFM[[#This Row],[Frequency]] &gt;= L299, 3, IF(tblCustRFM[[#This Row],[Frequency]] &gt;= M299, 2, 1))</f>
        <v>3</v>
      </c>
      <c r="H296">
        <f>IF(tblCustRFM[[#This Row],[Monetary]] &gt;= L300, 3, IF(tblCustRFM[[#This Row],[Monetary]] &gt;= M300, 2, 1))</f>
        <v>3</v>
      </c>
      <c r="I296">
        <f>tblCustRFM[[#This Row],[RecencyTier]] + tblCustRFM[[#This Row],[FrequencyTier]] + tblCustRFM[[#This Row],[MonetaryTier]]</f>
        <v>9</v>
      </c>
    </row>
    <row r="297" spans="1:9" x14ac:dyDescent="0.45">
      <c r="A297" s="16">
        <v>1445</v>
      </c>
      <c r="B297" s="10">
        <v>45353.362636265432</v>
      </c>
      <c r="C297">
        <v>1</v>
      </c>
      <c r="D297">
        <v>19598.400000000001</v>
      </c>
      <c r="E297" s="24">
        <f>INT(RFM_Pivot!$A$1 - tblCustRFM[[#This Row],[LastPurchaseDate]])</f>
        <v>303</v>
      </c>
      <c r="F297">
        <f>IF(tblCustRFM[[#This Row],[Recency]] &lt;= $L$4, 3, IF(tblCustRFM[[#This Row],[Recency]] &lt;= M299, 2, 1))</f>
        <v>1</v>
      </c>
      <c r="G297">
        <f>IF(tblCustRFM[[#This Row],[Frequency]] &gt;= L300, 3, IF(tblCustRFM[[#This Row],[Frequency]] &gt;= M300, 2, 1))</f>
        <v>3</v>
      </c>
      <c r="H297">
        <f>IF(tblCustRFM[[#This Row],[Monetary]] &gt;= L301, 3, IF(tblCustRFM[[#This Row],[Monetary]] &gt;= M301, 2, 1))</f>
        <v>3</v>
      </c>
      <c r="I297">
        <f>tblCustRFM[[#This Row],[RecencyTier]] + tblCustRFM[[#This Row],[FrequencyTier]] + tblCustRFM[[#This Row],[MonetaryTier]]</f>
        <v>7</v>
      </c>
    </row>
    <row r="298" spans="1:9" x14ac:dyDescent="0.45">
      <c r="A298" s="16">
        <v>1446</v>
      </c>
      <c r="B298" s="10">
        <v>45497.917091705247</v>
      </c>
      <c r="C298">
        <v>3</v>
      </c>
      <c r="D298">
        <v>35869.629999999997</v>
      </c>
      <c r="E298" s="24">
        <f>INT(RFM_Pivot!$A$1 - tblCustRFM[[#This Row],[LastPurchaseDate]])</f>
        <v>159</v>
      </c>
      <c r="F298">
        <f>IF(tblCustRFM[[#This Row],[Recency]] &lt;= $L$4, 3, IF(tblCustRFM[[#This Row],[Recency]] &lt;= M300, 2, 1))</f>
        <v>1</v>
      </c>
      <c r="G298">
        <f>IF(tblCustRFM[[#This Row],[Frequency]] &gt;= L301, 3, IF(tblCustRFM[[#This Row],[Frequency]] &gt;= M301, 2, 1))</f>
        <v>3</v>
      </c>
      <c r="H298">
        <f>IF(tblCustRFM[[#This Row],[Monetary]] &gt;= L302, 3, IF(tblCustRFM[[#This Row],[Monetary]] &gt;= M302, 2, 1))</f>
        <v>3</v>
      </c>
      <c r="I298">
        <f>tblCustRFM[[#This Row],[RecencyTier]] + tblCustRFM[[#This Row],[FrequencyTier]] + tblCustRFM[[#This Row],[MonetaryTier]]</f>
        <v>7</v>
      </c>
    </row>
    <row r="299" spans="1:9" x14ac:dyDescent="0.45">
      <c r="A299" s="16">
        <v>1448</v>
      </c>
      <c r="B299" s="10">
        <v>45079.074207407408</v>
      </c>
      <c r="C299">
        <v>1</v>
      </c>
      <c r="D299">
        <v>5050.26</v>
      </c>
      <c r="E299" s="24">
        <f>INT(RFM_Pivot!$A$1 - tblCustRFM[[#This Row],[LastPurchaseDate]])</f>
        <v>577</v>
      </c>
      <c r="F299">
        <f>IF(tblCustRFM[[#This Row],[Recency]] &lt;= $L$4, 3, IF(tblCustRFM[[#This Row],[Recency]] &lt;= M301, 2, 1))</f>
        <v>1</v>
      </c>
      <c r="G299">
        <f>IF(tblCustRFM[[#This Row],[Frequency]] &gt;= L302, 3, IF(tblCustRFM[[#This Row],[Frequency]] &gt;= M302, 2, 1))</f>
        <v>3</v>
      </c>
      <c r="H299">
        <f>IF(tblCustRFM[[#This Row],[Monetary]] &gt;= L303, 3, IF(tblCustRFM[[#This Row],[Monetary]] &gt;= M303, 2, 1))</f>
        <v>3</v>
      </c>
      <c r="I299">
        <f>tblCustRFM[[#This Row],[RecencyTier]] + tblCustRFM[[#This Row],[FrequencyTier]] + tblCustRFM[[#This Row],[MonetaryTier]]</f>
        <v>7</v>
      </c>
    </row>
    <row r="300" spans="1:9" x14ac:dyDescent="0.45">
      <c r="A300" s="16">
        <v>1451</v>
      </c>
      <c r="B300" s="10">
        <v>45166.901990200618</v>
      </c>
      <c r="C300">
        <v>1</v>
      </c>
      <c r="D300">
        <v>1482.08</v>
      </c>
      <c r="E300" s="24">
        <f>INT(RFM_Pivot!$A$1 - tblCustRFM[[#This Row],[LastPurchaseDate]])</f>
        <v>490</v>
      </c>
      <c r="F300">
        <f>IF(tblCustRFM[[#This Row],[Recency]] &lt;= $L$4, 3, IF(tblCustRFM[[#This Row],[Recency]] &lt;= M302, 2, 1))</f>
        <v>1</v>
      </c>
      <c r="G300">
        <f>IF(tblCustRFM[[#This Row],[Frequency]] &gt;= L303, 3, IF(tblCustRFM[[#This Row],[Frequency]] &gt;= M303, 2, 1))</f>
        <v>3</v>
      </c>
      <c r="H300">
        <f>IF(tblCustRFM[[#This Row],[Monetary]] &gt;= L304, 3, IF(tblCustRFM[[#This Row],[Monetary]] &gt;= M304, 2, 1))</f>
        <v>3</v>
      </c>
      <c r="I300">
        <f>tblCustRFM[[#This Row],[RecencyTier]] + tblCustRFM[[#This Row],[FrequencyTier]] + tblCustRFM[[#This Row],[MonetaryTier]]</f>
        <v>7</v>
      </c>
    </row>
    <row r="301" spans="1:9" x14ac:dyDescent="0.45">
      <c r="A301" s="16">
        <v>1452</v>
      </c>
      <c r="B301" s="10">
        <v>45351.683468325617</v>
      </c>
      <c r="C301">
        <v>1</v>
      </c>
      <c r="D301">
        <v>1701.45</v>
      </c>
      <c r="E301" s="24">
        <f>INT(RFM_Pivot!$A$1 - tblCustRFM[[#This Row],[LastPurchaseDate]])</f>
        <v>305</v>
      </c>
      <c r="F301">
        <f>IF(tblCustRFM[[#This Row],[Recency]] &lt;= $L$4, 3, IF(tblCustRFM[[#This Row],[Recency]] &lt;= M303, 2, 1))</f>
        <v>1</v>
      </c>
      <c r="G301">
        <f>IF(tblCustRFM[[#This Row],[Frequency]] &gt;= L304, 3, IF(tblCustRFM[[#This Row],[Frequency]] &gt;= M304, 2, 1))</f>
        <v>3</v>
      </c>
      <c r="H301">
        <f>IF(tblCustRFM[[#This Row],[Monetary]] &gt;= L305, 3, IF(tblCustRFM[[#This Row],[Monetary]] &gt;= M305, 2, 1))</f>
        <v>3</v>
      </c>
      <c r="I301">
        <f>tblCustRFM[[#This Row],[RecencyTier]] + tblCustRFM[[#This Row],[FrequencyTier]] + tblCustRFM[[#This Row],[MonetaryTier]]</f>
        <v>7</v>
      </c>
    </row>
    <row r="302" spans="1:9" x14ac:dyDescent="0.45">
      <c r="A302" s="16">
        <v>1453</v>
      </c>
      <c r="B302" s="10">
        <v>45408.848184799383</v>
      </c>
      <c r="C302">
        <v>1</v>
      </c>
      <c r="D302">
        <v>14119.56</v>
      </c>
      <c r="E302" s="24">
        <f>INT(RFM_Pivot!$A$1 - tblCustRFM[[#This Row],[LastPurchaseDate]])</f>
        <v>248</v>
      </c>
      <c r="F302">
        <f>IF(tblCustRFM[[#This Row],[Recency]] &lt;= $L$4, 3, IF(tblCustRFM[[#This Row],[Recency]] &lt;= M304, 2, 1))</f>
        <v>1</v>
      </c>
      <c r="G302">
        <f>IF(tblCustRFM[[#This Row],[Frequency]] &gt;= L305, 3, IF(tblCustRFM[[#This Row],[Frequency]] &gt;= M305, 2, 1))</f>
        <v>3</v>
      </c>
      <c r="H302">
        <f>IF(tblCustRFM[[#This Row],[Monetary]] &gt;= L306, 3, IF(tblCustRFM[[#This Row],[Monetary]] &gt;= M306, 2, 1))</f>
        <v>3</v>
      </c>
      <c r="I302">
        <f>tblCustRFM[[#This Row],[RecencyTier]] + tblCustRFM[[#This Row],[FrequencyTier]] + tblCustRFM[[#This Row],[MonetaryTier]]</f>
        <v>7</v>
      </c>
    </row>
    <row r="303" spans="1:9" x14ac:dyDescent="0.45">
      <c r="A303" s="16">
        <v>1454</v>
      </c>
      <c r="B303" s="10">
        <v>45048.192119212959</v>
      </c>
      <c r="C303">
        <v>1</v>
      </c>
      <c r="D303">
        <v>541.04999999999995</v>
      </c>
      <c r="E303" s="24">
        <f>INT(RFM_Pivot!$A$1 - tblCustRFM[[#This Row],[LastPurchaseDate]])</f>
        <v>608</v>
      </c>
      <c r="F303">
        <f>IF(tblCustRFM[[#This Row],[Recency]] &lt;= $L$4, 3, IF(tblCustRFM[[#This Row],[Recency]] &lt;= M305, 2, 1))</f>
        <v>1</v>
      </c>
      <c r="G303">
        <f>IF(tblCustRFM[[#This Row],[Frequency]] &gt;= L306, 3, IF(tblCustRFM[[#This Row],[Frequency]] &gt;= M306, 2, 1))</f>
        <v>3</v>
      </c>
      <c r="H303">
        <f>IF(tblCustRFM[[#This Row],[Monetary]] &gt;= L307, 3, IF(tblCustRFM[[#This Row],[Monetary]] &gt;= M307, 2, 1))</f>
        <v>3</v>
      </c>
      <c r="I303">
        <f>tblCustRFM[[#This Row],[RecencyTier]] + tblCustRFM[[#This Row],[FrequencyTier]] + tblCustRFM[[#This Row],[MonetaryTier]]</f>
        <v>7</v>
      </c>
    </row>
    <row r="304" spans="1:9" x14ac:dyDescent="0.45">
      <c r="A304" s="16">
        <v>1456</v>
      </c>
      <c r="B304" s="10">
        <v>45534.493749382716</v>
      </c>
      <c r="C304">
        <v>1</v>
      </c>
      <c r="D304">
        <v>6301.66</v>
      </c>
      <c r="E304" s="24">
        <f>INT(RFM_Pivot!$A$1 - tblCustRFM[[#This Row],[LastPurchaseDate]])</f>
        <v>122</v>
      </c>
      <c r="F304">
        <f>IF(tblCustRFM[[#This Row],[Recency]] &lt;= $L$4, 3, IF(tblCustRFM[[#This Row],[Recency]] &lt;= M306, 2, 1))</f>
        <v>1</v>
      </c>
      <c r="G304">
        <f>IF(tblCustRFM[[#This Row],[Frequency]] &gt;= L307, 3, IF(tblCustRFM[[#This Row],[Frequency]] &gt;= M307, 2, 1))</f>
        <v>3</v>
      </c>
      <c r="H304">
        <f>IF(tblCustRFM[[#This Row],[Monetary]] &gt;= L308, 3, IF(tblCustRFM[[#This Row],[Monetary]] &gt;= M308, 2, 1))</f>
        <v>3</v>
      </c>
      <c r="I304">
        <f>tblCustRFM[[#This Row],[RecencyTier]] + tblCustRFM[[#This Row],[FrequencyTier]] + tblCustRFM[[#This Row],[MonetaryTier]]</f>
        <v>7</v>
      </c>
    </row>
    <row r="305" spans="1:9" x14ac:dyDescent="0.45">
      <c r="A305" s="16">
        <v>1458</v>
      </c>
      <c r="B305" s="10">
        <v>45035.269826967589</v>
      </c>
      <c r="C305">
        <v>1</v>
      </c>
      <c r="D305">
        <v>2186.6999999999998</v>
      </c>
      <c r="E305" s="24">
        <f>INT(RFM_Pivot!$A$1 - tblCustRFM[[#This Row],[LastPurchaseDate]])</f>
        <v>621</v>
      </c>
      <c r="F305">
        <f>IF(tblCustRFM[[#This Row],[Recency]] &lt;= $L$4, 3, IF(tblCustRFM[[#This Row],[Recency]] &lt;= M307, 2, 1))</f>
        <v>1</v>
      </c>
      <c r="G305">
        <f>IF(tblCustRFM[[#This Row],[Frequency]] &gt;= L308, 3, IF(tblCustRFM[[#This Row],[Frequency]] &gt;= M308, 2, 1))</f>
        <v>3</v>
      </c>
      <c r="H305">
        <f>IF(tblCustRFM[[#This Row],[Monetary]] &gt;= L309, 3, IF(tblCustRFM[[#This Row],[Monetary]] &gt;= M309, 2, 1))</f>
        <v>3</v>
      </c>
      <c r="I305">
        <f>tblCustRFM[[#This Row],[RecencyTier]] + tblCustRFM[[#This Row],[FrequencyTier]] + tblCustRFM[[#This Row],[MonetaryTier]]</f>
        <v>7</v>
      </c>
    </row>
    <row r="306" spans="1:9" x14ac:dyDescent="0.45">
      <c r="A306" s="16">
        <v>1459</v>
      </c>
      <c r="B306" s="10">
        <v>45101.852485262345</v>
      </c>
      <c r="C306">
        <v>1</v>
      </c>
      <c r="D306">
        <v>2353.96</v>
      </c>
      <c r="E306" s="24">
        <f>INT(RFM_Pivot!$A$1 - tblCustRFM[[#This Row],[LastPurchaseDate]])</f>
        <v>555</v>
      </c>
      <c r="F306">
        <f>IF(tblCustRFM[[#This Row],[Recency]] &lt;= $L$4, 3, IF(tblCustRFM[[#This Row],[Recency]] &lt;= M308, 2, 1))</f>
        <v>1</v>
      </c>
      <c r="G306">
        <f>IF(tblCustRFM[[#This Row],[Frequency]] &gt;= L309, 3, IF(tblCustRFM[[#This Row],[Frequency]] &gt;= M309, 2, 1))</f>
        <v>3</v>
      </c>
      <c r="H306">
        <f>IF(tblCustRFM[[#This Row],[Monetary]] &gt;= L310, 3, IF(tblCustRFM[[#This Row],[Monetary]] &gt;= M310, 2, 1))</f>
        <v>3</v>
      </c>
      <c r="I306">
        <f>tblCustRFM[[#This Row],[RecencyTier]] + tblCustRFM[[#This Row],[FrequencyTier]] + tblCustRFM[[#This Row],[MonetaryTier]]</f>
        <v>7</v>
      </c>
    </row>
    <row r="307" spans="1:9" x14ac:dyDescent="0.45">
      <c r="A307" s="16">
        <v>1462</v>
      </c>
      <c r="B307" s="10">
        <v>45437.613061304015</v>
      </c>
      <c r="C307">
        <v>1</v>
      </c>
      <c r="D307">
        <v>9767.91</v>
      </c>
      <c r="E307" s="24">
        <f>INT(RFM_Pivot!$A$1 - tblCustRFM[[#This Row],[LastPurchaseDate]])</f>
        <v>219</v>
      </c>
      <c r="F307">
        <f>IF(tblCustRFM[[#This Row],[Recency]] &lt;= $L$4, 3, IF(tblCustRFM[[#This Row],[Recency]] &lt;= M309, 2, 1))</f>
        <v>1</v>
      </c>
      <c r="G307">
        <f>IF(tblCustRFM[[#This Row],[Frequency]] &gt;= L310, 3, IF(tblCustRFM[[#This Row],[Frequency]] &gt;= M310, 2, 1))</f>
        <v>3</v>
      </c>
      <c r="H307">
        <f>IF(tblCustRFM[[#This Row],[Monetary]] &gt;= L311, 3, IF(tblCustRFM[[#This Row],[Monetary]] &gt;= M311, 2, 1))</f>
        <v>3</v>
      </c>
      <c r="I307">
        <f>tblCustRFM[[#This Row],[RecencyTier]] + tblCustRFM[[#This Row],[FrequencyTier]] + tblCustRFM[[#This Row],[MonetaryTier]]</f>
        <v>7</v>
      </c>
    </row>
    <row r="308" spans="1:9" x14ac:dyDescent="0.45">
      <c r="A308" s="16">
        <v>1463</v>
      </c>
      <c r="B308" s="10">
        <v>45298.607160725311</v>
      </c>
      <c r="C308">
        <v>1</v>
      </c>
      <c r="D308">
        <v>9499</v>
      </c>
      <c r="E308" s="24">
        <f>INT(RFM_Pivot!$A$1 - tblCustRFM[[#This Row],[LastPurchaseDate]])</f>
        <v>358</v>
      </c>
      <c r="F308">
        <f>IF(tblCustRFM[[#This Row],[Recency]] &lt;= $L$4, 3, IF(tblCustRFM[[#This Row],[Recency]] &lt;= M310, 2, 1))</f>
        <v>1</v>
      </c>
      <c r="G308">
        <f>IF(tblCustRFM[[#This Row],[Frequency]] &gt;= L311, 3, IF(tblCustRFM[[#This Row],[Frequency]] &gt;= M311, 2, 1))</f>
        <v>3</v>
      </c>
      <c r="H308">
        <f>IF(tblCustRFM[[#This Row],[Monetary]] &gt;= L312, 3, IF(tblCustRFM[[#This Row],[Monetary]] &gt;= M312, 2, 1))</f>
        <v>3</v>
      </c>
      <c r="I308">
        <f>tblCustRFM[[#This Row],[RecencyTier]] + tblCustRFM[[#This Row],[FrequencyTier]] + tblCustRFM[[#This Row],[MonetaryTier]]</f>
        <v>7</v>
      </c>
    </row>
    <row r="309" spans="1:9" x14ac:dyDescent="0.45">
      <c r="A309" s="16">
        <v>1464</v>
      </c>
      <c r="B309" s="10">
        <v>45244.873787384262</v>
      </c>
      <c r="C309">
        <v>2</v>
      </c>
      <c r="D309">
        <v>13517.3</v>
      </c>
      <c r="E309" s="24">
        <f>INT(RFM_Pivot!$A$1 - tblCustRFM[[#This Row],[LastPurchaseDate]])</f>
        <v>412</v>
      </c>
      <c r="F309">
        <f>IF(tblCustRFM[[#This Row],[Recency]] &lt;= $L$4, 3, IF(tblCustRFM[[#This Row],[Recency]] &lt;= M311, 2, 1))</f>
        <v>1</v>
      </c>
      <c r="G309">
        <f>IF(tblCustRFM[[#This Row],[Frequency]] &gt;= L312, 3, IF(tblCustRFM[[#This Row],[Frequency]] &gt;= M312, 2, 1))</f>
        <v>3</v>
      </c>
      <c r="H309">
        <f>IF(tblCustRFM[[#This Row],[Monetary]] &gt;= L313, 3, IF(tblCustRFM[[#This Row],[Monetary]] &gt;= M313, 2, 1))</f>
        <v>3</v>
      </c>
      <c r="I309">
        <f>tblCustRFM[[#This Row],[RecencyTier]] + tblCustRFM[[#This Row],[FrequencyTier]] + tblCustRFM[[#This Row],[MonetaryTier]]</f>
        <v>7</v>
      </c>
    </row>
    <row r="310" spans="1:9" x14ac:dyDescent="0.45">
      <c r="A310" s="16">
        <v>1466</v>
      </c>
      <c r="B310" s="10">
        <v>44927.438043827162</v>
      </c>
      <c r="C310">
        <v>1</v>
      </c>
      <c r="D310">
        <v>4622.5200000000004</v>
      </c>
      <c r="E310" s="24">
        <f>INT(RFM_Pivot!$A$1 - tblCustRFM[[#This Row],[LastPurchaseDate]])</f>
        <v>729</v>
      </c>
      <c r="F310">
        <f>IF(tblCustRFM[[#This Row],[Recency]] &lt;= $L$4, 3, IF(tblCustRFM[[#This Row],[Recency]] &lt;= M312, 2, 1))</f>
        <v>1</v>
      </c>
      <c r="G310">
        <f>IF(tblCustRFM[[#This Row],[Frequency]] &gt;= L313, 3, IF(tblCustRFM[[#This Row],[Frequency]] &gt;= M313, 2, 1))</f>
        <v>3</v>
      </c>
      <c r="H310">
        <f>IF(tblCustRFM[[#This Row],[Monetary]] &gt;= L314, 3, IF(tblCustRFM[[#This Row],[Monetary]] &gt;= M314, 2, 1))</f>
        <v>3</v>
      </c>
      <c r="I310">
        <f>tblCustRFM[[#This Row],[RecencyTier]] + tblCustRFM[[#This Row],[FrequencyTier]] + tblCustRFM[[#This Row],[MonetaryTier]]</f>
        <v>7</v>
      </c>
    </row>
    <row r="311" spans="1:9" x14ac:dyDescent="0.45">
      <c r="A311" s="16">
        <v>1470</v>
      </c>
      <c r="B311" s="10">
        <v>45393.370637075619</v>
      </c>
      <c r="C311">
        <v>1</v>
      </c>
      <c r="D311">
        <v>325.94</v>
      </c>
      <c r="E311" s="24">
        <f>INT(RFM_Pivot!$A$1 - tblCustRFM[[#This Row],[LastPurchaseDate]])</f>
        <v>263</v>
      </c>
      <c r="F311">
        <f>IF(tblCustRFM[[#This Row],[Recency]] &lt;= $L$4, 3, IF(tblCustRFM[[#This Row],[Recency]] &lt;= M313, 2, 1))</f>
        <v>1</v>
      </c>
      <c r="G311">
        <f>IF(tblCustRFM[[#This Row],[Frequency]] &gt;= L314, 3, IF(tblCustRFM[[#This Row],[Frequency]] &gt;= M314, 2, 1))</f>
        <v>3</v>
      </c>
      <c r="H311">
        <f>IF(tblCustRFM[[#This Row],[Monetary]] &gt;= L315, 3, IF(tblCustRFM[[#This Row],[Monetary]] &gt;= M315, 2, 1))</f>
        <v>3</v>
      </c>
      <c r="I311">
        <f>tblCustRFM[[#This Row],[RecencyTier]] + tblCustRFM[[#This Row],[FrequencyTier]] + tblCustRFM[[#This Row],[MonetaryTier]]</f>
        <v>7</v>
      </c>
    </row>
    <row r="312" spans="1:9" x14ac:dyDescent="0.45">
      <c r="A312" s="16">
        <v>1471</v>
      </c>
      <c r="B312" s="10">
        <v>45329.708270833333</v>
      </c>
      <c r="C312">
        <v>1</v>
      </c>
      <c r="D312">
        <v>9060.64</v>
      </c>
      <c r="E312" s="24">
        <f>INT(RFM_Pivot!$A$1 - tblCustRFM[[#This Row],[LastPurchaseDate]])</f>
        <v>327</v>
      </c>
      <c r="F312">
        <f>IF(tblCustRFM[[#This Row],[Recency]] &lt;= $L$4, 3, IF(tblCustRFM[[#This Row],[Recency]] &lt;= M314, 2, 1))</f>
        <v>1</v>
      </c>
      <c r="G312">
        <f>IF(tblCustRFM[[#This Row],[Frequency]] &gt;= L315, 3, IF(tblCustRFM[[#This Row],[Frequency]] &gt;= M315, 2, 1))</f>
        <v>3</v>
      </c>
      <c r="H312">
        <f>IF(tblCustRFM[[#This Row],[Monetary]] &gt;= L316, 3, IF(tblCustRFM[[#This Row],[Monetary]] &gt;= M316, 2, 1))</f>
        <v>3</v>
      </c>
      <c r="I312">
        <f>tblCustRFM[[#This Row],[RecencyTier]] + tblCustRFM[[#This Row],[FrequencyTier]] + tblCustRFM[[#This Row],[MonetaryTier]]</f>
        <v>7</v>
      </c>
    </row>
    <row r="313" spans="1:9" x14ac:dyDescent="0.45">
      <c r="A313" s="16">
        <v>1475</v>
      </c>
      <c r="B313" s="10">
        <v>45125.2148214892</v>
      </c>
      <c r="C313">
        <v>2</v>
      </c>
      <c r="D313">
        <v>15485.2</v>
      </c>
      <c r="E313" s="24">
        <f>INT(RFM_Pivot!$A$1 - tblCustRFM[[#This Row],[LastPurchaseDate]])</f>
        <v>531</v>
      </c>
      <c r="F313">
        <f>IF(tblCustRFM[[#This Row],[Recency]] &lt;= $L$4, 3, IF(tblCustRFM[[#This Row],[Recency]] &lt;= M315, 2, 1))</f>
        <v>1</v>
      </c>
      <c r="G313">
        <f>IF(tblCustRFM[[#This Row],[Frequency]] &gt;= L316, 3, IF(tblCustRFM[[#This Row],[Frequency]] &gt;= M316, 2, 1))</f>
        <v>3</v>
      </c>
      <c r="H313">
        <f>IF(tblCustRFM[[#This Row],[Monetary]] &gt;= L317, 3, IF(tblCustRFM[[#This Row],[Monetary]] &gt;= M317, 2, 1))</f>
        <v>3</v>
      </c>
      <c r="I313">
        <f>tblCustRFM[[#This Row],[RecencyTier]] + tblCustRFM[[#This Row],[FrequencyTier]] + tblCustRFM[[#This Row],[MonetaryTier]]</f>
        <v>7</v>
      </c>
    </row>
    <row r="314" spans="1:9" x14ac:dyDescent="0.45">
      <c r="A314" s="16">
        <v>1477</v>
      </c>
      <c r="B314" s="10">
        <v>45565.88688869599</v>
      </c>
      <c r="C314">
        <v>1</v>
      </c>
      <c r="D314">
        <v>3585.38</v>
      </c>
      <c r="E314" s="24">
        <f>INT(RFM_Pivot!$A$1 - tblCustRFM[[#This Row],[LastPurchaseDate]])</f>
        <v>91</v>
      </c>
      <c r="F314">
        <f>IF(tblCustRFM[[#This Row],[Recency]] &lt;= $L$4, 3, IF(tblCustRFM[[#This Row],[Recency]] &lt;= M316, 2, 1))</f>
        <v>3</v>
      </c>
      <c r="G314">
        <f>IF(tblCustRFM[[#This Row],[Frequency]] &gt;= L317, 3, IF(tblCustRFM[[#This Row],[Frequency]] &gt;= M317, 2, 1))</f>
        <v>3</v>
      </c>
      <c r="H314">
        <f>IF(tblCustRFM[[#This Row],[Monetary]] &gt;= L318, 3, IF(tblCustRFM[[#This Row],[Monetary]] &gt;= M318, 2, 1))</f>
        <v>3</v>
      </c>
      <c r="I314">
        <f>tblCustRFM[[#This Row],[RecencyTier]] + tblCustRFM[[#This Row],[FrequencyTier]] + tblCustRFM[[#This Row],[MonetaryTier]]</f>
        <v>9</v>
      </c>
    </row>
    <row r="315" spans="1:9" x14ac:dyDescent="0.45">
      <c r="A315" s="16">
        <v>1478</v>
      </c>
      <c r="B315" s="10">
        <v>45290.06530652006</v>
      </c>
      <c r="C315">
        <v>1</v>
      </c>
      <c r="D315">
        <v>11932.44</v>
      </c>
      <c r="E315" s="24">
        <f>INT(RFM_Pivot!$A$1 - tblCustRFM[[#This Row],[LastPurchaseDate]])</f>
        <v>366</v>
      </c>
      <c r="F315">
        <f>IF(tblCustRFM[[#This Row],[Recency]] &lt;= $L$4, 3, IF(tblCustRFM[[#This Row],[Recency]] &lt;= M317, 2, 1))</f>
        <v>1</v>
      </c>
      <c r="G315">
        <f>IF(tblCustRFM[[#This Row],[Frequency]] &gt;= L318, 3, IF(tblCustRFM[[#This Row],[Frequency]] &gt;= M318, 2, 1))</f>
        <v>3</v>
      </c>
      <c r="H315">
        <f>IF(tblCustRFM[[#This Row],[Monetary]] &gt;= L319, 3, IF(tblCustRFM[[#This Row],[Monetary]] &gt;= M319, 2, 1))</f>
        <v>3</v>
      </c>
      <c r="I315">
        <f>tblCustRFM[[#This Row],[RecencyTier]] + tblCustRFM[[#This Row],[FrequencyTier]] + tblCustRFM[[#This Row],[MonetaryTier]]</f>
        <v>7</v>
      </c>
    </row>
    <row r="316" spans="1:9" x14ac:dyDescent="0.45">
      <c r="A316" s="16">
        <v>1479</v>
      </c>
      <c r="B316" s="10">
        <v>45641.011401157404</v>
      </c>
      <c r="C316">
        <v>1</v>
      </c>
      <c r="D316">
        <v>12145.62</v>
      </c>
      <c r="E316" s="24">
        <f>INT(RFM_Pivot!$A$1 - tblCustRFM[[#This Row],[LastPurchaseDate]])</f>
        <v>15</v>
      </c>
      <c r="F316">
        <f>IF(tblCustRFM[[#This Row],[Recency]] &lt;= $L$4, 3, IF(tblCustRFM[[#This Row],[Recency]] &lt;= M318, 2, 1))</f>
        <v>3</v>
      </c>
      <c r="G316">
        <f>IF(tblCustRFM[[#This Row],[Frequency]] &gt;= L319, 3, IF(tblCustRFM[[#This Row],[Frequency]] &gt;= M319, 2, 1))</f>
        <v>3</v>
      </c>
      <c r="H316">
        <f>IF(tblCustRFM[[#This Row],[Monetary]] &gt;= L320, 3, IF(tblCustRFM[[#This Row],[Monetary]] &gt;= M320, 2, 1))</f>
        <v>3</v>
      </c>
      <c r="I316">
        <f>tblCustRFM[[#This Row],[RecencyTier]] + tblCustRFM[[#This Row],[FrequencyTier]] + tblCustRFM[[#This Row],[MonetaryTier]]</f>
        <v>9</v>
      </c>
    </row>
    <row r="317" spans="1:9" x14ac:dyDescent="0.45">
      <c r="A317" s="16">
        <v>1480</v>
      </c>
      <c r="B317" s="10">
        <v>45553.11061107253</v>
      </c>
      <c r="C317">
        <v>1</v>
      </c>
      <c r="D317">
        <v>18576.28</v>
      </c>
      <c r="E317" s="24">
        <f>INT(RFM_Pivot!$A$1 - tblCustRFM[[#This Row],[LastPurchaseDate]])</f>
        <v>103</v>
      </c>
      <c r="F317">
        <f>IF(tblCustRFM[[#This Row],[Recency]] &lt;= $L$4, 3, IF(tblCustRFM[[#This Row],[Recency]] &lt;= M319, 2, 1))</f>
        <v>3</v>
      </c>
      <c r="G317">
        <f>IF(tblCustRFM[[#This Row],[Frequency]] &gt;= L320, 3, IF(tblCustRFM[[#This Row],[Frequency]] &gt;= M320, 2, 1))</f>
        <v>3</v>
      </c>
      <c r="H317">
        <f>IF(tblCustRFM[[#This Row],[Monetary]] &gt;= L321, 3, IF(tblCustRFM[[#This Row],[Monetary]] &gt;= M321, 2, 1))</f>
        <v>3</v>
      </c>
      <c r="I317">
        <f>tblCustRFM[[#This Row],[RecencyTier]] + tblCustRFM[[#This Row],[FrequencyTier]] + tblCustRFM[[#This Row],[MonetaryTier]]</f>
        <v>9</v>
      </c>
    </row>
    <row r="318" spans="1:9" x14ac:dyDescent="0.45">
      <c r="A318" s="16">
        <v>1481</v>
      </c>
      <c r="B318" s="10">
        <v>45500.764376427469</v>
      </c>
      <c r="C318">
        <v>2</v>
      </c>
      <c r="D318">
        <v>36701.599999999999</v>
      </c>
      <c r="E318" s="24">
        <f>INT(RFM_Pivot!$A$1 - tblCustRFM[[#This Row],[LastPurchaseDate]])</f>
        <v>156</v>
      </c>
      <c r="F318">
        <f>IF(tblCustRFM[[#This Row],[Recency]] &lt;= $L$4, 3, IF(tblCustRFM[[#This Row],[Recency]] &lt;= M320, 2, 1))</f>
        <v>1</v>
      </c>
      <c r="G318">
        <f>IF(tblCustRFM[[#This Row],[Frequency]] &gt;= L321, 3, IF(tblCustRFM[[#This Row],[Frequency]] &gt;= M321, 2, 1))</f>
        <v>3</v>
      </c>
      <c r="H318">
        <f>IF(tblCustRFM[[#This Row],[Monetary]] &gt;= L322, 3, IF(tblCustRFM[[#This Row],[Monetary]] &gt;= M322, 2, 1))</f>
        <v>3</v>
      </c>
      <c r="I318">
        <f>tblCustRFM[[#This Row],[RecencyTier]] + tblCustRFM[[#This Row],[FrequencyTier]] + tblCustRFM[[#This Row],[MonetaryTier]]</f>
        <v>7</v>
      </c>
    </row>
    <row r="319" spans="1:9" x14ac:dyDescent="0.45">
      <c r="A319" s="16">
        <v>1482</v>
      </c>
      <c r="B319" s="10">
        <v>45054.397739776236</v>
      </c>
      <c r="C319">
        <v>1</v>
      </c>
      <c r="D319">
        <v>22230.1</v>
      </c>
      <c r="E319" s="24">
        <f>INT(RFM_Pivot!$A$1 - tblCustRFM[[#This Row],[LastPurchaseDate]])</f>
        <v>602</v>
      </c>
      <c r="F319">
        <f>IF(tblCustRFM[[#This Row],[Recency]] &lt;= $L$4, 3, IF(tblCustRFM[[#This Row],[Recency]] &lt;= M321, 2, 1))</f>
        <v>1</v>
      </c>
      <c r="G319">
        <f>IF(tblCustRFM[[#This Row],[Frequency]] &gt;= L322, 3, IF(tblCustRFM[[#This Row],[Frequency]] &gt;= M322, 2, 1))</f>
        <v>3</v>
      </c>
      <c r="H319">
        <f>IF(tblCustRFM[[#This Row],[Monetary]] &gt;= L323, 3, IF(tblCustRFM[[#This Row],[Monetary]] &gt;= M323, 2, 1))</f>
        <v>3</v>
      </c>
      <c r="I319">
        <f>tblCustRFM[[#This Row],[RecencyTier]] + tblCustRFM[[#This Row],[FrequencyTier]] + tblCustRFM[[#This Row],[MonetaryTier]]</f>
        <v>7</v>
      </c>
    </row>
    <row r="320" spans="1:9" x14ac:dyDescent="0.45">
      <c r="A320" s="16">
        <v>1486</v>
      </c>
      <c r="B320" s="10">
        <v>45466.304930516977</v>
      </c>
      <c r="C320">
        <v>1</v>
      </c>
      <c r="D320">
        <v>12171.75</v>
      </c>
      <c r="E320" s="24">
        <f>INT(RFM_Pivot!$A$1 - tblCustRFM[[#This Row],[LastPurchaseDate]])</f>
        <v>190</v>
      </c>
      <c r="F320">
        <f>IF(tblCustRFM[[#This Row],[Recency]] &lt;= $L$4, 3, IF(tblCustRFM[[#This Row],[Recency]] &lt;= M322, 2, 1))</f>
        <v>1</v>
      </c>
      <c r="G320">
        <f>IF(tblCustRFM[[#This Row],[Frequency]] &gt;= L323, 3, IF(tblCustRFM[[#This Row],[Frequency]] &gt;= M323, 2, 1))</f>
        <v>3</v>
      </c>
      <c r="H320">
        <f>IF(tblCustRFM[[#This Row],[Monetary]] &gt;= L324, 3, IF(tblCustRFM[[#This Row],[Monetary]] &gt;= M324, 2, 1))</f>
        <v>3</v>
      </c>
      <c r="I320">
        <f>tblCustRFM[[#This Row],[RecencyTier]] + tblCustRFM[[#This Row],[FrequencyTier]] + tblCustRFM[[#This Row],[MonetaryTier]]</f>
        <v>7</v>
      </c>
    </row>
    <row r="321" spans="1:9" x14ac:dyDescent="0.45">
      <c r="A321" s="16">
        <v>1488</v>
      </c>
      <c r="B321" s="10">
        <v>45047.243024305557</v>
      </c>
      <c r="C321">
        <v>1</v>
      </c>
      <c r="D321">
        <v>8602.02</v>
      </c>
      <c r="E321" s="24">
        <f>INT(RFM_Pivot!$A$1 - tblCustRFM[[#This Row],[LastPurchaseDate]])</f>
        <v>609</v>
      </c>
      <c r="F321">
        <f>IF(tblCustRFM[[#This Row],[Recency]] &lt;= $L$4, 3, IF(tblCustRFM[[#This Row],[Recency]] &lt;= M323, 2, 1))</f>
        <v>1</v>
      </c>
      <c r="G321">
        <f>IF(tblCustRFM[[#This Row],[Frequency]] &gt;= L324, 3, IF(tblCustRFM[[#This Row],[Frequency]] &gt;= M324, 2, 1))</f>
        <v>3</v>
      </c>
      <c r="H321">
        <f>IF(tblCustRFM[[#This Row],[Monetary]] &gt;= L325, 3, IF(tblCustRFM[[#This Row],[Monetary]] &gt;= M325, 2, 1))</f>
        <v>3</v>
      </c>
      <c r="I321">
        <f>tblCustRFM[[#This Row],[RecencyTier]] + tblCustRFM[[#This Row],[FrequencyTier]] + tblCustRFM[[#This Row],[MonetaryTier]]</f>
        <v>7</v>
      </c>
    </row>
    <row r="322" spans="1:9" x14ac:dyDescent="0.45">
      <c r="A322" s="16">
        <v>1489</v>
      </c>
      <c r="B322" s="10">
        <v>45511.277427739195</v>
      </c>
      <c r="C322">
        <v>3</v>
      </c>
      <c r="D322">
        <v>16966.34</v>
      </c>
      <c r="E322" s="24">
        <f>INT(RFM_Pivot!$A$1 - tblCustRFM[[#This Row],[LastPurchaseDate]])</f>
        <v>145</v>
      </c>
      <c r="F322">
        <f>IF(tblCustRFM[[#This Row],[Recency]] &lt;= $L$4, 3, IF(tblCustRFM[[#This Row],[Recency]] &lt;= M324, 2, 1))</f>
        <v>1</v>
      </c>
      <c r="G322">
        <f>IF(tblCustRFM[[#This Row],[Frequency]] &gt;= L325, 3, IF(tblCustRFM[[#This Row],[Frequency]] &gt;= M325, 2, 1))</f>
        <v>3</v>
      </c>
      <c r="H322">
        <f>IF(tblCustRFM[[#This Row],[Monetary]] &gt;= L326, 3, IF(tblCustRFM[[#This Row],[Monetary]] &gt;= M326, 2, 1))</f>
        <v>3</v>
      </c>
      <c r="I322">
        <f>tblCustRFM[[#This Row],[RecencyTier]] + tblCustRFM[[#This Row],[FrequencyTier]] + tblCustRFM[[#This Row],[MonetaryTier]]</f>
        <v>7</v>
      </c>
    </row>
    <row r="323" spans="1:9" x14ac:dyDescent="0.45">
      <c r="A323" s="16">
        <v>1490</v>
      </c>
      <c r="B323" s="10">
        <v>45396.290929089504</v>
      </c>
      <c r="C323">
        <v>2</v>
      </c>
      <c r="D323">
        <v>6334.36</v>
      </c>
      <c r="E323" s="24">
        <f>INT(RFM_Pivot!$A$1 - tblCustRFM[[#This Row],[LastPurchaseDate]])</f>
        <v>260</v>
      </c>
      <c r="F323">
        <f>IF(tblCustRFM[[#This Row],[Recency]] &lt;= $L$4, 3, IF(tblCustRFM[[#This Row],[Recency]] &lt;= M325, 2, 1))</f>
        <v>1</v>
      </c>
      <c r="G323">
        <f>IF(tblCustRFM[[#This Row],[Frequency]] &gt;= L326, 3, IF(tblCustRFM[[#This Row],[Frequency]] &gt;= M326, 2, 1))</f>
        <v>3</v>
      </c>
      <c r="H323">
        <f>IF(tblCustRFM[[#This Row],[Monetary]] &gt;= L327, 3, IF(tblCustRFM[[#This Row],[Monetary]] &gt;= M327, 2, 1))</f>
        <v>3</v>
      </c>
      <c r="I323">
        <f>tblCustRFM[[#This Row],[RecencyTier]] + tblCustRFM[[#This Row],[FrequencyTier]] + tblCustRFM[[#This Row],[MonetaryTier]]</f>
        <v>7</v>
      </c>
    </row>
    <row r="324" spans="1:9" x14ac:dyDescent="0.45">
      <c r="A324" s="16">
        <v>1492</v>
      </c>
      <c r="B324" s="10">
        <v>45149.599259915121</v>
      </c>
      <c r="C324">
        <v>1</v>
      </c>
      <c r="D324">
        <v>9616.65</v>
      </c>
      <c r="E324" s="24">
        <f>INT(RFM_Pivot!$A$1 - tblCustRFM[[#This Row],[LastPurchaseDate]])</f>
        <v>507</v>
      </c>
      <c r="F324">
        <f>IF(tblCustRFM[[#This Row],[Recency]] &lt;= $L$4, 3, IF(tblCustRFM[[#This Row],[Recency]] &lt;= M326, 2, 1))</f>
        <v>1</v>
      </c>
      <c r="G324">
        <f>IF(tblCustRFM[[#This Row],[Frequency]] &gt;= L327, 3, IF(tblCustRFM[[#This Row],[Frequency]] &gt;= M327, 2, 1))</f>
        <v>3</v>
      </c>
      <c r="H324">
        <f>IF(tblCustRFM[[#This Row],[Monetary]] &gt;= L328, 3, IF(tblCustRFM[[#This Row],[Monetary]] &gt;= M328, 2, 1))</f>
        <v>3</v>
      </c>
      <c r="I324">
        <f>tblCustRFM[[#This Row],[RecencyTier]] + tblCustRFM[[#This Row],[FrequencyTier]] + tblCustRFM[[#This Row],[MonetaryTier]]</f>
        <v>7</v>
      </c>
    </row>
    <row r="325" spans="1:9" x14ac:dyDescent="0.45">
      <c r="A325" s="16">
        <v>1493</v>
      </c>
      <c r="B325" s="10">
        <v>45572.530553047836</v>
      </c>
      <c r="C325">
        <v>2</v>
      </c>
      <c r="D325">
        <v>8879.16</v>
      </c>
      <c r="E325" s="24">
        <f>INT(RFM_Pivot!$A$1 - tblCustRFM[[#This Row],[LastPurchaseDate]])</f>
        <v>84</v>
      </c>
      <c r="F325">
        <f>IF(tblCustRFM[[#This Row],[Recency]] &lt;= $L$4, 3, IF(tblCustRFM[[#This Row],[Recency]] &lt;= M327, 2, 1))</f>
        <v>3</v>
      </c>
      <c r="G325">
        <f>IF(tblCustRFM[[#This Row],[Frequency]] &gt;= L328, 3, IF(tblCustRFM[[#This Row],[Frequency]] &gt;= M328, 2, 1))</f>
        <v>3</v>
      </c>
      <c r="H325">
        <f>IF(tblCustRFM[[#This Row],[Monetary]] &gt;= L329, 3, IF(tblCustRFM[[#This Row],[Monetary]] &gt;= M329, 2, 1))</f>
        <v>3</v>
      </c>
      <c r="I325">
        <f>tblCustRFM[[#This Row],[RecencyTier]] + tblCustRFM[[#This Row],[FrequencyTier]] + tblCustRFM[[#This Row],[MonetaryTier]]</f>
        <v>9</v>
      </c>
    </row>
    <row r="326" spans="1:9" x14ac:dyDescent="0.45">
      <c r="A326" s="16">
        <v>1494</v>
      </c>
      <c r="B326" s="10">
        <v>45280.647364737655</v>
      </c>
      <c r="C326">
        <v>1</v>
      </c>
      <c r="D326">
        <v>7939.2</v>
      </c>
      <c r="E326" s="24">
        <f>INT(RFM_Pivot!$A$1 - tblCustRFM[[#This Row],[LastPurchaseDate]])</f>
        <v>376</v>
      </c>
      <c r="F326">
        <f>IF(tblCustRFM[[#This Row],[Recency]] &lt;= $L$4, 3, IF(tblCustRFM[[#This Row],[Recency]] &lt;= M328, 2, 1))</f>
        <v>1</v>
      </c>
      <c r="G326">
        <f>IF(tblCustRFM[[#This Row],[Frequency]] &gt;= L329, 3, IF(tblCustRFM[[#This Row],[Frequency]] &gt;= M329, 2, 1))</f>
        <v>3</v>
      </c>
      <c r="H326">
        <f>IF(tblCustRFM[[#This Row],[Monetary]] &gt;= L330, 3, IF(tblCustRFM[[#This Row],[Monetary]] &gt;= M330, 2, 1))</f>
        <v>3</v>
      </c>
      <c r="I326">
        <f>tblCustRFM[[#This Row],[RecencyTier]] + tblCustRFM[[#This Row],[FrequencyTier]] + tblCustRFM[[#This Row],[MonetaryTier]]</f>
        <v>7</v>
      </c>
    </row>
    <row r="327" spans="1:9" x14ac:dyDescent="0.45">
      <c r="A327" s="16">
        <v>1495</v>
      </c>
      <c r="B327" s="10">
        <v>45417.025002507718</v>
      </c>
      <c r="C327">
        <v>2</v>
      </c>
      <c r="D327">
        <v>10540.61</v>
      </c>
      <c r="E327" s="24">
        <f>INT(RFM_Pivot!$A$1 - tblCustRFM[[#This Row],[LastPurchaseDate]])</f>
        <v>239</v>
      </c>
      <c r="F327">
        <f>IF(tblCustRFM[[#This Row],[Recency]] &lt;= $L$4, 3, IF(tblCustRFM[[#This Row],[Recency]] &lt;= M329, 2, 1))</f>
        <v>1</v>
      </c>
      <c r="G327">
        <f>IF(tblCustRFM[[#This Row],[Frequency]] &gt;= L330, 3, IF(tblCustRFM[[#This Row],[Frequency]] &gt;= M330, 2, 1))</f>
        <v>3</v>
      </c>
      <c r="H327">
        <f>IF(tblCustRFM[[#This Row],[Monetary]] &gt;= L331, 3, IF(tblCustRFM[[#This Row],[Monetary]] &gt;= M331, 2, 1))</f>
        <v>3</v>
      </c>
      <c r="I327">
        <f>tblCustRFM[[#This Row],[RecencyTier]] + tblCustRFM[[#This Row],[FrequencyTier]] + tblCustRFM[[#This Row],[MonetaryTier]]</f>
        <v>7</v>
      </c>
    </row>
    <row r="328" spans="1:9" x14ac:dyDescent="0.45">
      <c r="A328" s="16">
        <v>1496</v>
      </c>
      <c r="B328" s="10">
        <v>45648.385138503087</v>
      </c>
      <c r="C328">
        <v>3</v>
      </c>
      <c r="D328">
        <v>28927.33</v>
      </c>
      <c r="E328" s="24">
        <f>INT(RFM_Pivot!$A$1 - tblCustRFM[[#This Row],[LastPurchaseDate]])</f>
        <v>8</v>
      </c>
      <c r="F328">
        <f>IF(tblCustRFM[[#This Row],[Recency]] &lt;= $L$4, 3, IF(tblCustRFM[[#This Row],[Recency]] &lt;= M330, 2, 1))</f>
        <v>3</v>
      </c>
      <c r="G328">
        <f>IF(tblCustRFM[[#This Row],[Frequency]] &gt;= L331, 3, IF(tblCustRFM[[#This Row],[Frequency]] &gt;= M331, 2, 1))</f>
        <v>3</v>
      </c>
      <c r="H328">
        <f>IF(tblCustRFM[[#This Row],[Monetary]] &gt;= L332, 3, IF(tblCustRFM[[#This Row],[Monetary]] &gt;= M332, 2, 1))</f>
        <v>3</v>
      </c>
      <c r="I328">
        <f>tblCustRFM[[#This Row],[RecencyTier]] + tblCustRFM[[#This Row],[FrequencyTier]] + tblCustRFM[[#This Row],[MonetaryTier]]</f>
        <v>9</v>
      </c>
    </row>
    <row r="329" spans="1:9" x14ac:dyDescent="0.45">
      <c r="A329" s="16">
        <v>1497</v>
      </c>
      <c r="B329" s="10">
        <v>45219.394239429013</v>
      </c>
      <c r="C329">
        <v>1</v>
      </c>
      <c r="D329">
        <v>535.20000000000005</v>
      </c>
      <c r="E329" s="24">
        <f>INT(RFM_Pivot!$A$1 - tblCustRFM[[#This Row],[LastPurchaseDate]])</f>
        <v>437</v>
      </c>
      <c r="F329">
        <f>IF(tblCustRFM[[#This Row],[Recency]] &lt;= $L$4, 3, IF(tblCustRFM[[#This Row],[Recency]] &lt;= M331, 2, 1))</f>
        <v>1</v>
      </c>
      <c r="G329">
        <f>IF(tblCustRFM[[#This Row],[Frequency]] &gt;= L332, 3, IF(tblCustRFM[[#This Row],[Frequency]] &gt;= M332, 2, 1))</f>
        <v>3</v>
      </c>
      <c r="H329">
        <f>IF(tblCustRFM[[#This Row],[Monetary]] &gt;= L333, 3, IF(tblCustRFM[[#This Row],[Monetary]] &gt;= M333, 2, 1))</f>
        <v>3</v>
      </c>
      <c r="I329">
        <f>tblCustRFM[[#This Row],[RecencyTier]] + tblCustRFM[[#This Row],[FrequencyTier]] + tblCustRFM[[#This Row],[MonetaryTier]]</f>
        <v>7</v>
      </c>
    </row>
    <row r="330" spans="1:9" x14ac:dyDescent="0.45">
      <c r="A330" s="16">
        <v>1498</v>
      </c>
      <c r="B330" s="10">
        <v>45306.856985686725</v>
      </c>
      <c r="C330">
        <v>1</v>
      </c>
      <c r="D330">
        <v>4158</v>
      </c>
      <c r="E330" s="24">
        <f>INT(RFM_Pivot!$A$1 - tblCustRFM[[#This Row],[LastPurchaseDate]])</f>
        <v>350</v>
      </c>
      <c r="F330">
        <f>IF(tblCustRFM[[#This Row],[Recency]] &lt;= $L$4, 3, IF(tblCustRFM[[#This Row],[Recency]] &lt;= M332, 2, 1))</f>
        <v>1</v>
      </c>
      <c r="G330">
        <f>IF(tblCustRFM[[#This Row],[Frequency]] &gt;= L333, 3, IF(tblCustRFM[[#This Row],[Frequency]] &gt;= M333, 2, 1))</f>
        <v>3</v>
      </c>
      <c r="H330">
        <f>IF(tblCustRFM[[#This Row],[Monetary]] &gt;= L334, 3, IF(tblCustRFM[[#This Row],[Monetary]] &gt;= M334, 2, 1))</f>
        <v>3</v>
      </c>
      <c r="I330">
        <f>tblCustRFM[[#This Row],[RecencyTier]] + tblCustRFM[[#This Row],[FrequencyTier]] + tblCustRFM[[#This Row],[MonetaryTier]]</f>
        <v>7</v>
      </c>
    </row>
    <row r="331" spans="1:9" x14ac:dyDescent="0.45">
      <c r="A331" s="16">
        <v>1500</v>
      </c>
      <c r="B331" s="10">
        <v>45521.936493634261</v>
      </c>
      <c r="C331">
        <v>1</v>
      </c>
      <c r="D331">
        <v>9296.24</v>
      </c>
      <c r="E331" s="24">
        <f>INT(RFM_Pivot!$A$1 - tblCustRFM[[#This Row],[LastPurchaseDate]])</f>
        <v>135</v>
      </c>
      <c r="F331">
        <f>IF(tblCustRFM[[#This Row],[Recency]] &lt;= $L$4, 3, IF(tblCustRFM[[#This Row],[Recency]] &lt;= M333, 2, 1))</f>
        <v>1</v>
      </c>
      <c r="G331">
        <f>IF(tblCustRFM[[#This Row],[Frequency]] &gt;= L334, 3, IF(tblCustRFM[[#This Row],[Frequency]] &gt;= M334, 2, 1))</f>
        <v>3</v>
      </c>
      <c r="H331">
        <f>IF(tblCustRFM[[#This Row],[Monetary]] &gt;= L335, 3, IF(tblCustRFM[[#This Row],[Monetary]] &gt;= M335, 2, 1))</f>
        <v>3</v>
      </c>
      <c r="I331">
        <f>tblCustRFM[[#This Row],[RecencyTier]] + tblCustRFM[[#This Row],[FrequencyTier]] + tblCustRFM[[#This Row],[MonetaryTier]]</f>
        <v>7</v>
      </c>
    </row>
    <row r="332" spans="1:9" x14ac:dyDescent="0.45">
      <c r="A332" s="16">
        <v>1501</v>
      </c>
      <c r="B332" s="10">
        <v>45376.651965200617</v>
      </c>
      <c r="C332">
        <v>1</v>
      </c>
      <c r="D332">
        <v>4447</v>
      </c>
      <c r="E332" s="24">
        <f>INT(RFM_Pivot!$A$1 - tblCustRFM[[#This Row],[LastPurchaseDate]])</f>
        <v>280</v>
      </c>
      <c r="F332">
        <f>IF(tblCustRFM[[#This Row],[Recency]] &lt;= $L$4, 3, IF(tblCustRFM[[#This Row],[Recency]] &lt;= M334, 2, 1))</f>
        <v>1</v>
      </c>
      <c r="G332">
        <f>IF(tblCustRFM[[#This Row],[Frequency]] &gt;= L335, 3, IF(tblCustRFM[[#This Row],[Frequency]] &gt;= M335, 2, 1))</f>
        <v>3</v>
      </c>
      <c r="H332">
        <f>IF(tblCustRFM[[#This Row],[Monetary]] &gt;= L336, 3, IF(tblCustRFM[[#This Row],[Monetary]] &gt;= M336, 2, 1))</f>
        <v>3</v>
      </c>
      <c r="I332">
        <f>tblCustRFM[[#This Row],[RecencyTier]] + tblCustRFM[[#This Row],[FrequencyTier]] + tblCustRFM[[#This Row],[MonetaryTier]]</f>
        <v>7</v>
      </c>
    </row>
    <row r="333" spans="1:9" x14ac:dyDescent="0.45">
      <c r="A333" s="16">
        <v>1502</v>
      </c>
      <c r="B333" s="10">
        <v>45545.444844483027</v>
      </c>
      <c r="C333">
        <v>2</v>
      </c>
      <c r="D333">
        <v>7408.24</v>
      </c>
      <c r="E333" s="24">
        <f>INT(RFM_Pivot!$A$1 - tblCustRFM[[#This Row],[LastPurchaseDate]])</f>
        <v>111</v>
      </c>
      <c r="F333">
        <f>IF(tblCustRFM[[#This Row],[Recency]] &lt;= $L$4, 3, IF(tblCustRFM[[#This Row],[Recency]] &lt;= M335, 2, 1))</f>
        <v>3</v>
      </c>
      <c r="G333">
        <f>IF(tblCustRFM[[#This Row],[Frequency]] &gt;= L336, 3, IF(tblCustRFM[[#This Row],[Frequency]] &gt;= M336, 2, 1))</f>
        <v>3</v>
      </c>
      <c r="H333">
        <f>IF(tblCustRFM[[#This Row],[Monetary]] &gt;= L337, 3, IF(tblCustRFM[[#This Row],[Monetary]] &gt;= M337, 2, 1))</f>
        <v>3</v>
      </c>
      <c r="I333">
        <f>tblCustRFM[[#This Row],[RecencyTier]] + tblCustRFM[[#This Row],[FrequencyTier]] + tblCustRFM[[#This Row],[MonetaryTier]]</f>
        <v>9</v>
      </c>
    </row>
    <row r="334" spans="1:9" x14ac:dyDescent="0.45">
      <c r="A334" s="16">
        <v>1504</v>
      </c>
      <c r="B334" s="10">
        <v>45648.45814579475</v>
      </c>
      <c r="C334">
        <v>3</v>
      </c>
      <c r="D334">
        <v>14876.72</v>
      </c>
      <c r="E334" s="24">
        <f>INT(RFM_Pivot!$A$1 - tblCustRFM[[#This Row],[LastPurchaseDate]])</f>
        <v>8</v>
      </c>
      <c r="F334">
        <f>IF(tblCustRFM[[#This Row],[Recency]] &lt;= $L$4, 3, IF(tblCustRFM[[#This Row],[Recency]] &lt;= M336, 2, 1))</f>
        <v>3</v>
      </c>
      <c r="G334">
        <f>IF(tblCustRFM[[#This Row],[Frequency]] &gt;= L337, 3, IF(tblCustRFM[[#This Row],[Frequency]] &gt;= M337, 2, 1))</f>
        <v>3</v>
      </c>
      <c r="H334">
        <f>IF(tblCustRFM[[#This Row],[Monetary]] &gt;= L338, 3, IF(tblCustRFM[[#This Row],[Monetary]] &gt;= M338, 2, 1))</f>
        <v>3</v>
      </c>
      <c r="I334">
        <f>tblCustRFM[[#This Row],[RecencyTier]] + tblCustRFM[[#This Row],[FrequencyTier]] + tblCustRFM[[#This Row],[MonetaryTier]]</f>
        <v>9</v>
      </c>
    </row>
    <row r="335" spans="1:9" x14ac:dyDescent="0.45">
      <c r="A335" s="16">
        <v>1506</v>
      </c>
      <c r="B335" s="10">
        <v>45267.725072492285</v>
      </c>
      <c r="C335">
        <v>1</v>
      </c>
      <c r="D335">
        <v>3179.64</v>
      </c>
      <c r="E335" s="24">
        <f>INT(RFM_Pivot!$A$1 - tblCustRFM[[#This Row],[LastPurchaseDate]])</f>
        <v>389</v>
      </c>
      <c r="F335">
        <f>IF(tblCustRFM[[#This Row],[Recency]] &lt;= $L$4, 3, IF(tblCustRFM[[#This Row],[Recency]] &lt;= M337, 2, 1))</f>
        <v>1</v>
      </c>
      <c r="G335">
        <f>IF(tblCustRFM[[#This Row],[Frequency]] &gt;= L338, 3, IF(tblCustRFM[[#This Row],[Frequency]] &gt;= M338, 2, 1))</f>
        <v>3</v>
      </c>
      <c r="H335">
        <f>IF(tblCustRFM[[#This Row],[Monetary]] &gt;= L339, 3, IF(tblCustRFM[[#This Row],[Monetary]] &gt;= M339, 2, 1))</f>
        <v>3</v>
      </c>
      <c r="I335">
        <f>tblCustRFM[[#This Row],[RecencyTier]] + tblCustRFM[[#This Row],[FrequencyTier]] + tblCustRFM[[#This Row],[MonetaryTier]]</f>
        <v>7</v>
      </c>
    </row>
    <row r="336" spans="1:9" x14ac:dyDescent="0.45">
      <c r="A336" s="16">
        <v>1507</v>
      </c>
      <c r="B336" s="10">
        <v>45269.988298842596</v>
      </c>
      <c r="C336">
        <v>1</v>
      </c>
      <c r="D336">
        <v>2753.99</v>
      </c>
      <c r="E336" s="24">
        <f>INT(RFM_Pivot!$A$1 - tblCustRFM[[#This Row],[LastPurchaseDate]])</f>
        <v>387</v>
      </c>
      <c r="F336">
        <f>IF(tblCustRFM[[#This Row],[Recency]] &lt;= $L$4, 3, IF(tblCustRFM[[#This Row],[Recency]] &lt;= M338, 2, 1))</f>
        <v>1</v>
      </c>
      <c r="G336">
        <f>IF(tblCustRFM[[#This Row],[Frequency]] &gt;= L339, 3, IF(tblCustRFM[[#This Row],[Frequency]] &gt;= M339, 2, 1))</f>
        <v>3</v>
      </c>
      <c r="H336">
        <f>IF(tblCustRFM[[#This Row],[Monetary]] &gt;= L340, 3, IF(tblCustRFM[[#This Row],[Monetary]] &gt;= M340, 2, 1))</f>
        <v>3</v>
      </c>
      <c r="I336">
        <f>tblCustRFM[[#This Row],[RecencyTier]] + tblCustRFM[[#This Row],[FrequencyTier]] + tblCustRFM[[#This Row],[MonetaryTier]]</f>
        <v>7</v>
      </c>
    </row>
    <row r="337" spans="1:9" x14ac:dyDescent="0.45">
      <c r="A337" s="16">
        <v>1508</v>
      </c>
      <c r="B337" s="10">
        <v>45626.482948302466</v>
      </c>
      <c r="C337">
        <v>3</v>
      </c>
      <c r="D337">
        <v>25818.97</v>
      </c>
      <c r="E337" s="24">
        <f>INT(RFM_Pivot!$A$1 - tblCustRFM[[#This Row],[LastPurchaseDate]])</f>
        <v>30</v>
      </c>
      <c r="F337">
        <f>IF(tblCustRFM[[#This Row],[Recency]] &lt;= $L$4, 3, IF(tblCustRFM[[#This Row],[Recency]] &lt;= M339, 2, 1))</f>
        <v>3</v>
      </c>
      <c r="G337">
        <f>IF(tblCustRFM[[#This Row],[Frequency]] &gt;= L340, 3, IF(tblCustRFM[[#This Row],[Frequency]] &gt;= M340, 2, 1))</f>
        <v>3</v>
      </c>
      <c r="H337">
        <f>IF(tblCustRFM[[#This Row],[Monetary]] &gt;= L341, 3, IF(tblCustRFM[[#This Row],[Monetary]] &gt;= M341, 2, 1))</f>
        <v>3</v>
      </c>
      <c r="I337">
        <f>tblCustRFM[[#This Row],[RecencyTier]] + tblCustRFM[[#This Row],[FrequencyTier]] + tblCustRFM[[#This Row],[MonetaryTier]]</f>
        <v>9</v>
      </c>
    </row>
    <row r="338" spans="1:9" x14ac:dyDescent="0.45">
      <c r="A338" s="16">
        <v>1510</v>
      </c>
      <c r="B338" s="10">
        <v>45637.945094521609</v>
      </c>
      <c r="C338">
        <v>1</v>
      </c>
      <c r="D338">
        <v>3795.22</v>
      </c>
      <c r="E338" s="24">
        <f>INT(RFM_Pivot!$A$1 - tblCustRFM[[#This Row],[LastPurchaseDate]])</f>
        <v>19</v>
      </c>
      <c r="F338">
        <f>IF(tblCustRFM[[#This Row],[Recency]] &lt;= $L$4, 3, IF(tblCustRFM[[#This Row],[Recency]] &lt;= M340, 2, 1))</f>
        <v>3</v>
      </c>
      <c r="G338">
        <f>IF(tblCustRFM[[#This Row],[Frequency]] &gt;= L341, 3, IF(tblCustRFM[[#This Row],[Frequency]] &gt;= M341, 2, 1))</f>
        <v>3</v>
      </c>
      <c r="H338">
        <f>IF(tblCustRFM[[#This Row],[Monetary]] &gt;= L342, 3, IF(tblCustRFM[[#This Row],[Monetary]] &gt;= M342, 2, 1))</f>
        <v>3</v>
      </c>
      <c r="I338">
        <f>tblCustRFM[[#This Row],[RecencyTier]] + tblCustRFM[[#This Row],[FrequencyTier]] + tblCustRFM[[#This Row],[MonetaryTier]]</f>
        <v>9</v>
      </c>
    </row>
    <row r="339" spans="1:9" x14ac:dyDescent="0.45">
      <c r="A339" s="16">
        <v>1512</v>
      </c>
      <c r="B339" s="10">
        <v>45304.958795871913</v>
      </c>
      <c r="C339">
        <v>2</v>
      </c>
      <c r="D339">
        <v>8549.7199999999993</v>
      </c>
      <c r="E339" s="24">
        <f>INT(RFM_Pivot!$A$1 - tblCustRFM[[#This Row],[LastPurchaseDate]])</f>
        <v>352</v>
      </c>
      <c r="F339">
        <f>IF(tblCustRFM[[#This Row],[Recency]] &lt;= $L$4, 3, IF(tblCustRFM[[#This Row],[Recency]] &lt;= M341, 2, 1))</f>
        <v>1</v>
      </c>
      <c r="G339">
        <f>IF(tblCustRFM[[#This Row],[Frequency]] &gt;= L342, 3, IF(tblCustRFM[[#This Row],[Frequency]] &gt;= M342, 2, 1))</f>
        <v>3</v>
      </c>
      <c r="H339">
        <f>IF(tblCustRFM[[#This Row],[Monetary]] &gt;= L343, 3, IF(tblCustRFM[[#This Row],[Monetary]] &gt;= M343, 2, 1))</f>
        <v>3</v>
      </c>
      <c r="I339">
        <f>tblCustRFM[[#This Row],[RecencyTier]] + tblCustRFM[[#This Row],[FrequencyTier]] + tblCustRFM[[#This Row],[MonetaryTier]]</f>
        <v>7</v>
      </c>
    </row>
    <row r="340" spans="1:9" x14ac:dyDescent="0.45">
      <c r="A340" s="16">
        <v>1514</v>
      </c>
      <c r="B340" s="10">
        <v>45079.001200115737</v>
      </c>
      <c r="C340">
        <v>2</v>
      </c>
      <c r="D340">
        <v>22917.07</v>
      </c>
      <c r="E340" s="24">
        <f>INT(RFM_Pivot!$A$1 - tblCustRFM[[#This Row],[LastPurchaseDate]])</f>
        <v>577</v>
      </c>
      <c r="F340">
        <f>IF(tblCustRFM[[#This Row],[Recency]] &lt;= $L$4, 3, IF(tblCustRFM[[#This Row],[Recency]] &lt;= M342, 2, 1))</f>
        <v>1</v>
      </c>
      <c r="G340">
        <f>IF(tblCustRFM[[#This Row],[Frequency]] &gt;= L343, 3, IF(tblCustRFM[[#This Row],[Frequency]] &gt;= M343, 2, 1))</f>
        <v>3</v>
      </c>
      <c r="H340">
        <f>IF(tblCustRFM[[#This Row],[Monetary]] &gt;= L344, 3, IF(tblCustRFM[[#This Row],[Monetary]] &gt;= M344, 2, 1))</f>
        <v>3</v>
      </c>
      <c r="I340">
        <f>tblCustRFM[[#This Row],[RecencyTier]] + tblCustRFM[[#This Row],[FrequencyTier]] + tblCustRFM[[#This Row],[MonetaryTier]]</f>
        <v>7</v>
      </c>
    </row>
    <row r="341" spans="1:9" x14ac:dyDescent="0.45">
      <c r="A341" s="16">
        <v>1515</v>
      </c>
      <c r="B341" s="10">
        <v>45290.138313850308</v>
      </c>
      <c r="C341">
        <v>1</v>
      </c>
      <c r="D341">
        <v>14097.63</v>
      </c>
      <c r="E341" s="24">
        <f>INT(RFM_Pivot!$A$1 - tblCustRFM[[#This Row],[LastPurchaseDate]])</f>
        <v>366</v>
      </c>
      <c r="F341">
        <f>IF(tblCustRFM[[#This Row],[Recency]] &lt;= $L$4, 3, IF(tblCustRFM[[#This Row],[Recency]] &lt;= M343, 2, 1))</f>
        <v>1</v>
      </c>
      <c r="G341">
        <f>IF(tblCustRFM[[#This Row],[Frequency]] &gt;= L344, 3, IF(tblCustRFM[[#This Row],[Frequency]] &gt;= M344, 2, 1))</f>
        <v>3</v>
      </c>
      <c r="H341">
        <f>IF(tblCustRFM[[#This Row],[Monetary]] &gt;= L345, 3, IF(tblCustRFM[[#This Row],[Monetary]] &gt;= M345, 2, 1))</f>
        <v>3</v>
      </c>
      <c r="I341">
        <f>tblCustRFM[[#This Row],[RecencyTier]] + tblCustRFM[[#This Row],[FrequencyTier]] + tblCustRFM[[#This Row],[MonetaryTier]]</f>
        <v>7</v>
      </c>
    </row>
    <row r="342" spans="1:9" x14ac:dyDescent="0.45">
      <c r="A342" s="16">
        <v>1517</v>
      </c>
      <c r="B342" s="10">
        <v>45170.990399035494</v>
      </c>
      <c r="C342">
        <v>1</v>
      </c>
      <c r="D342">
        <v>13999.32</v>
      </c>
      <c r="E342" s="24">
        <f>INT(RFM_Pivot!$A$1 - tblCustRFM[[#This Row],[LastPurchaseDate]])</f>
        <v>486</v>
      </c>
      <c r="F342">
        <f>IF(tblCustRFM[[#This Row],[Recency]] &lt;= $L$4, 3, IF(tblCustRFM[[#This Row],[Recency]] &lt;= M344, 2, 1))</f>
        <v>1</v>
      </c>
      <c r="G342">
        <f>IF(tblCustRFM[[#This Row],[Frequency]] &gt;= L345, 3, IF(tblCustRFM[[#This Row],[Frequency]] &gt;= M345, 2, 1))</f>
        <v>3</v>
      </c>
      <c r="H342">
        <f>IF(tblCustRFM[[#This Row],[Monetary]] &gt;= L346, 3, IF(tblCustRFM[[#This Row],[Monetary]] &gt;= M346, 2, 1))</f>
        <v>3</v>
      </c>
      <c r="I342">
        <f>tblCustRFM[[#This Row],[RecencyTier]] + tblCustRFM[[#This Row],[FrequencyTier]] + tblCustRFM[[#This Row],[MonetaryTier]]</f>
        <v>7</v>
      </c>
    </row>
    <row r="343" spans="1:9" x14ac:dyDescent="0.45">
      <c r="A343" s="16">
        <v>1519</v>
      </c>
      <c r="B343" s="10">
        <v>45454.842784297842</v>
      </c>
      <c r="C343">
        <v>1</v>
      </c>
      <c r="D343">
        <v>12496.32</v>
      </c>
      <c r="E343" s="24">
        <f>INT(RFM_Pivot!$A$1 - tblCustRFM[[#This Row],[LastPurchaseDate]])</f>
        <v>202</v>
      </c>
      <c r="F343">
        <f>IF(tblCustRFM[[#This Row],[Recency]] &lt;= $L$4, 3, IF(tblCustRFM[[#This Row],[Recency]] &lt;= M345, 2, 1))</f>
        <v>1</v>
      </c>
      <c r="G343">
        <f>IF(tblCustRFM[[#This Row],[Frequency]] &gt;= L346, 3, IF(tblCustRFM[[#This Row],[Frequency]] &gt;= M346, 2, 1))</f>
        <v>3</v>
      </c>
      <c r="H343">
        <f>IF(tblCustRFM[[#This Row],[Monetary]] &gt;= L347, 3, IF(tblCustRFM[[#This Row],[Monetary]] &gt;= M347, 2, 1))</f>
        <v>3</v>
      </c>
      <c r="I343">
        <f>tblCustRFM[[#This Row],[RecencyTier]] + tblCustRFM[[#This Row],[FrequencyTier]] + tblCustRFM[[#This Row],[MonetaryTier]]</f>
        <v>7</v>
      </c>
    </row>
    <row r="344" spans="1:9" x14ac:dyDescent="0.45">
      <c r="A344" s="16">
        <v>1521</v>
      </c>
      <c r="B344" s="10">
        <v>45075.131813194443</v>
      </c>
      <c r="C344">
        <v>1</v>
      </c>
      <c r="D344">
        <v>8880.16</v>
      </c>
      <c r="E344" s="24">
        <f>INT(RFM_Pivot!$A$1 - tblCustRFM[[#This Row],[LastPurchaseDate]])</f>
        <v>581</v>
      </c>
      <c r="F344">
        <f>IF(tblCustRFM[[#This Row],[Recency]] &lt;= $L$4, 3, IF(tblCustRFM[[#This Row],[Recency]] &lt;= M346, 2, 1))</f>
        <v>1</v>
      </c>
      <c r="G344">
        <f>IF(tblCustRFM[[#This Row],[Frequency]] &gt;= L347, 3, IF(tblCustRFM[[#This Row],[Frequency]] &gt;= M347, 2, 1))</f>
        <v>3</v>
      </c>
      <c r="H344">
        <f>IF(tblCustRFM[[#This Row],[Monetary]] &gt;= L348, 3, IF(tblCustRFM[[#This Row],[Monetary]] &gt;= M348, 2, 1))</f>
        <v>3</v>
      </c>
      <c r="I344">
        <f>tblCustRFM[[#This Row],[RecencyTier]] + tblCustRFM[[#This Row],[FrequencyTier]] + tblCustRFM[[#This Row],[MonetaryTier]]</f>
        <v>7</v>
      </c>
    </row>
    <row r="345" spans="1:9" x14ac:dyDescent="0.45">
      <c r="A345" s="16">
        <v>1522</v>
      </c>
      <c r="B345" s="10">
        <v>45138.283128317904</v>
      </c>
      <c r="C345">
        <v>1</v>
      </c>
      <c r="D345">
        <v>9011.9699999999993</v>
      </c>
      <c r="E345" s="24">
        <f>INT(RFM_Pivot!$A$1 - tblCustRFM[[#This Row],[LastPurchaseDate]])</f>
        <v>518</v>
      </c>
      <c r="F345">
        <f>IF(tblCustRFM[[#This Row],[Recency]] &lt;= $L$4, 3, IF(tblCustRFM[[#This Row],[Recency]] &lt;= M347, 2, 1))</f>
        <v>1</v>
      </c>
      <c r="G345">
        <f>IF(tblCustRFM[[#This Row],[Frequency]] &gt;= L348, 3, IF(tblCustRFM[[#This Row],[Frequency]] &gt;= M348, 2, 1))</f>
        <v>3</v>
      </c>
      <c r="H345">
        <f>IF(tblCustRFM[[#This Row],[Monetary]] &gt;= L349, 3, IF(tblCustRFM[[#This Row],[Monetary]] &gt;= M349, 2, 1))</f>
        <v>3</v>
      </c>
      <c r="I345">
        <f>tblCustRFM[[#This Row],[RecencyTier]] + tblCustRFM[[#This Row],[FrequencyTier]] + tblCustRFM[[#This Row],[MonetaryTier]]</f>
        <v>7</v>
      </c>
    </row>
    <row r="346" spans="1:9" x14ac:dyDescent="0.45">
      <c r="A346" s="16">
        <v>1523</v>
      </c>
      <c r="B346" s="10">
        <v>45327.737073688273</v>
      </c>
      <c r="C346">
        <v>2</v>
      </c>
      <c r="D346">
        <v>10545.39</v>
      </c>
      <c r="E346" s="24">
        <f>INT(RFM_Pivot!$A$1 - tblCustRFM[[#This Row],[LastPurchaseDate]])</f>
        <v>329</v>
      </c>
      <c r="F346">
        <f>IF(tblCustRFM[[#This Row],[Recency]] &lt;= $L$4, 3, IF(tblCustRFM[[#This Row],[Recency]] &lt;= M348, 2, 1))</f>
        <v>1</v>
      </c>
      <c r="G346">
        <f>IF(tblCustRFM[[#This Row],[Frequency]] &gt;= L349, 3, IF(tblCustRFM[[#This Row],[Frequency]] &gt;= M349, 2, 1))</f>
        <v>3</v>
      </c>
      <c r="H346">
        <f>IF(tblCustRFM[[#This Row],[Monetary]] &gt;= L350, 3, IF(tblCustRFM[[#This Row],[Monetary]] &gt;= M350, 2, 1))</f>
        <v>3</v>
      </c>
      <c r="I346">
        <f>tblCustRFM[[#This Row],[RecencyTier]] + tblCustRFM[[#This Row],[FrequencyTier]] + tblCustRFM[[#This Row],[MonetaryTier]]</f>
        <v>7</v>
      </c>
    </row>
    <row r="347" spans="1:9" x14ac:dyDescent="0.45">
      <c r="A347" s="16">
        <v>1524</v>
      </c>
      <c r="B347" s="10">
        <v>45377.966096604941</v>
      </c>
      <c r="C347">
        <v>1</v>
      </c>
      <c r="D347">
        <v>4973.6000000000004</v>
      </c>
      <c r="E347" s="24">
        <f>INT(RFM_Pivot!$A$1 - tblCustRFM[[#This Row],[LastPurchaseDate]])</f>
        <v>279</v>
      </c>
      <c r="F347">
        <f>IF(tblCustRFM[[#This Row],[Recency]] &lt;= $L$4, 3, IF(tblCustRFM[[#This Row],[Recency]] &lt;= M349, 2, 1))</f>
        <v>1</v>
      </c>
      <c r="G347">
        <f>IF(tblCustRFM[[#This Row],[Frequency]] &gt;= L350, 3, IF(tblCustRFM[[#This Row],[Frequency]] &gt;= M350, 2, 1))</f>
        <v>3</v>
      </c>
      <c r="H347">
        <f>IF(tblCustRFM[[#This Row],[Monetary]] &gt;= L351, 3, IF(tblCustRFM[[#This Row],[Monetary]] &gt;= M351, 2, 1))</f>
        <v>3</v>
      </c>
      <c r="I347">
        <f>tblCustRFM[[#This Row],[RecencyTier]] + tblCustRFM[[#This Row],[FrequencyTier]] + tblCustRFM[[#This Row],[MonetaryTier]]</f>
        <v>7</v>
      </c>
    </row>
    <row r="348" spans="1:9" x14ac:dyDescent="0.45">
      <c r="A348" s="16">
        <v>1525</v>
      </c>
      <c r="B348" s="10">
        <v>45039.212221219139</v>
      </c>
      <c r="C348">
        <v>1</v>
      </c>
      <c r="D348">
        <v>8049.06</v>
      </c>
      <c r="E348" s="24">
        <f>INT(RFM_Pivot!$A$1 - tblCustRFM[[#This Row],[LastPurchaseDate]])</f>
        <v>617</v>
      </c>
      <c r="F348">
        <f>IF(tblCustRFM[[#This Row],[Recency]] &lt;= $L$4, 3, IF(tblCustRFM[[#This Row],[Recency]] &lt;= M350, 2, 1))</f>
        <v>1</v>
      </c>
      <c r="G348">
        <f>IF(tblCustRFM[[#This Row],[Frequency]] &gt;= L351, 3, IF(tblCustRFM[[#This Row],[Frequency]] &gt;= M351, 2, 1))</f>
        <v>3</v>
      </c>
      <c r="H348">
        <f>IF(tblCustRFM[[#This Row],[Monetary]] &gt;= L352, 3, IF(tblCustRFM[[#This Row],[Monetary]] &gt;= M352, 2, 1))</f>
        <v>3</v>
      </c>
      <c r="I348">
        <f>tblCustRFM[[#This Row],[RecencyTier]] + tblCustRFM[[#This Row],[FrequencyTier]] + tblCustRFM[[#This Row],[MonetaryTier]]</f>
        <v>7</v>
      </c>
    </row>
    <row r="349" spans="1:9" x14ac:dyDescent="0.45">
      <c r="A349" s="16">
        <v>1526</v>
      </c>
      <c r="B349" s="10">
        <v>45549.314231404322</v>
      </c>
      <c r="C349">
        <v>3</v>
      </c>
      <c r="D349">
        <v>10806.21</v>
      </c>
      <c r="E349" s="24">
        <f>INT(RFM_Pivot!$A$1 - tblCustRFM[[#This Row],[LastPurchaseDate]])</f>
        <v>107</v>
      </c>
      <c r="F349">
        <f>IF(tblCustRFM[[#This Row],[Recency]] &lt;= $L$4, 3, IF(tblCustRFM[[#This Row],[Recency]] &lt;= M351, 2, 1))</f>
        <v>3</v>
      </c>
      <c r="G349">
        <f>IF(tblCustRFM[[#This Row],[Frequency]] &gt;= L352, 3, IF(tblCustRFM[[#This Row],[Frequency]] &gt;= M352, 2, 1))</f>
        <v>3</v>
      </c>
      <c r="H349">
        <f>IF(tblCustRFM[[#This Row],[Monetary]] &gt;= L353, 3, IF(tblCustRFM[[#This Row],[Monetary]] &gt;= M353, 2, 1))</f>
        <v>3</v>
      </c>
      <c r="I349">
        <f>tblCustRFM[[#This Row],[RecencyTier]] + tblCustRFM[[#This Row],[FrequencyTier]] + tblCustRFM[[#This Row],[MonetaryTier]]</f>
        <v>9</v>
      </c>
    </row>
    <row r="350" spans="1:9" x14ac:dyDescent="0.45">
      <c r="A350" s="16">
        <v>1527</v>
      </c>
      <c r="B350" s="10">
        <v>45528.215121527777</v>
      </c>
      <c r="C350">
        <v>1</v>
      </c>
      <c r="D350">
        <v>5109.33</v>
      </c>
      <c r="E350" s="24">
        <f>INT(RFM_Pivot!$A$1 - tblCustRFM[[#This Row],[LastPurchaseDate]])</f>
        <v>128</v>
      </c>
      <c r="F350">
        <f>IF(tblCustRFM[[#This Row],[Recency]] &lt;= $L$4, 3, IF(tblCustRFM[[#This Row],[Recency]] &lt;= M352, 2, 1))</f>
        <v>1</v>
      </c>
      <c r="G350">
        <f>IF(tblCustRFM[[#This Row],[Frequency]] &gt;= L353, 3, IF(tblCustRFM[[#This Row],[Frequency]] &gt;= M353, 2, 1))</f>
        <v>3</v>
      </c>
      <c r="H350">
        <f>IF(tblCustRFM[[#This Row],[Monetary]] &gt;= L354, 3, IF(tblCustRFM[[#This Row],[Monetary]] &gt;= M354, 2, 1))</f>
        <v>3</v>
      </c>
      <c r="I350">
        <f>tblCustRFM[[#This Row],[RecencyTier]] + tblCustRFM[[#This Row],[FrequencyTier]] + tblCustRFM[[#This Row],[MonetaryTier]]</f>
        <v>7</v>
      </c>
    </row>
    <row r="351" spans="1:9" x14ac:dyDescent="0.45">
      <c r="A351" s="16">
        <v>1529</v>
      </c>
      <c r="B351" s="10">
        <v>45212.239523958335</v>
      </c>
      <c r="C351">
        <v>2</v>
      </c>
      <c r="D351">
        <v>10983.66</v>
      </c>
      <c r="E351" s="24">
        <f>INT(RFM_Pivot!$A$1 - tblCustRFM[[#This Row],[LastPurchaseDate]])</f>
        <v>444</v>
      </c>
      <c r="F351">
        <f>IF(tblCustRFM[[#This Row],[Recency]] &lt;= $L$4, 3, IF(tblCustRFM[[#This Row],[Recency]] &lt;= M353, 2, 1))</f>
        <v>1</v>
      </c>
      <c r="G351">
        <f>IF(tblCustRFM[[#This Row],[Frequency]] &gt;= L354, 3, IF(tblCustRFM[[#This Row],[Frequency]] &gt;= M354, 2, 1))</f>
        <v>3</v>
      </c>
      <c r="H351">
        <f>IF(tblCustRFM[[#This Row],[Monetary]] &gt;= L355, 3, IF(tblCustRFM[[#This Row],[Monetary]] &gt;= M355, 2, 1))</f>
        <v>3</v>
      </c>
      <c r="I351">
        <f>tblCustRFM[[#This Row],[RecencyTier]] + tblCustRFM[[#This Row],[FrequencyTier]] + tblCustRFM[[#This Row],[MonetaryTier]]</f>
        <v>7</v>
      </c>
    </row>
    <row r="352" spans="1:9" x14ac:dyDescent="0.45">
      <c r="A352" s="16">
        <v>1530</v>
      </c>
      <c r="B352" s="10">
        <v>45635.827882793208</v>
      </c>
      <c r="C352">
        <v>1</v>
      </c>
      <c r="D352">
        <v>6139.54</v>
      </c>
      <c r="E352" s="24">
        <f>INT(RFM_Pivot!$A$1 - tblCustRFM[[#This Row],[LastPurchaseDate]])</f>
        <v>21</v>
      </c>
      <c r="F352">
        <f>IF(tblCustRFM[[#This Row],[Recency]] &lt;= $L$4, 3, IF(tblCustRFM[[#This Row],[Recency]] &lt;= M354, 2, 1))</f>
        <v>3</v>
      </c>
      <c r="G352">
        <f>IF(tblCustRFM[[#This Row],[Frequency]] &gt;= L355, 3, IF(tblCustRFM[[#This Row],[Frequency]] &gt;= M355, 2, 1))</f>
        <v>3</v>
      </c>
      <c r="H352">
        <f>IF(tblCustRFM[[#This Row],[Monetary]] &gt;= L356, 3, IF(tblCustRFM[[#This Row],[Monetary]] &gt;= M356, 2, 1))</f>
        <v>3</v>
      </c>
      <c r="I352">
        <f>tblCustRFM[[#This Row],[RecencyTier]] + tblCustRFM[[#This Row],[FrequencyTier]] + tblCustRFM[[#This Row],[MonetaryTier]]</f>
        <v>9</v>
      </c>
    </row>
    <row r="353" spans="1:9" x14ac:dyDescent="0.45">
      <c r="A353" s="16">
        <v>1531</v>
      </c>
      <c r="B353" s="10">
        <v>45191.140414043213</v>
      </c>
      <c r="C353">
        <v>1</v>
      </c>
      <c r="D353">
        <v>5909.8</v>
      </c>
      <c r="E353" s="24">
        <f>INT(RFM_Pivot!$A$1 - tblCustRFM[[#This Row],[LastPurchaseDate]])</f>
        <v>465</v>
      </c>
      <c r="F353">
        <f>IF(tblCustRFM[[#This Row],[Recency]] &lt;= $L$4, 3, IF(tblCustRFM[[#This Row],[Recency]] &lt;= M355, 2, 1))</f>
        <v>1</v>
      </c>
      <c r="G353">
        <f>IF(tblCustRFM[[#This Row],[Frequency]] &gt;= L356, 3, IF(tblCustRFM[[#This Row],[Frequency]] &gt;= M356, 2, 1))</f>
        <v>3</v>
      </c>
      <c r="H353">
        <f>IF(tblCustRFM[[#This Row],[Monetary]] &gt;= L357, 3, IF(tblCustRFM[[#This Row],[Monetary]] &gt;= M357, 2, 1))</f>
        <v>3</v>
      </c>
      <c r="I353">
        <f>tblCustRFM[[#This Row],[RecencyTier]] + tblCustRFM[[#This Row],[FrequencyTier]] + tblCustRFM[[#This Row],[MonetaryTier]]</f>
        <v>7</v>
      </c>
    </row>
    <row r="354" spans="1:9" x14ac:dyDescent="0.45">
      <c r="A354" s="16">
        <v>1534</v>
      </c>
      <c r="B354" s="10">
        <v>45328.978197839504</v>
      </c>
      <c r="C354">
        <v>2</v>
      </c>
      <c r="D354">
        <v>19124.900000000001</v>
      </c>
      <c r="E354" s="24">
        <f>INT(RFM_Pivot!$A$1 - tblCustRFM[[#This Row],[LastPurchaseDate]])</f>
        <v>328</v>
      </c>
      <c r="F354">
        <f>IF(tblCustRFM[[#This Row],[Recency]] &lt;= $L$4, 3, IF(tblCustRFM[[#This Row],[Recency]] &lt;= M356, 2, 1))</f>
        <v>1</v>
      </c>
      <c r="G354">
        <f>IF(tblCustRFM[[#This Row],[Frequency]] &gt;= L357, 3, IF(tblCustRFM[[#This Row],[Frequency]] &gt;= M357, 2, 1))</f>
        <v>3</v>
      </c>
      <c r="H354">
        <f>IF(tblCustRFM[[#This Row],[Monetary]] &gt;= L358, 3, IF(tblCustRFM[[#This Row],[Monetary]] &gt;= M358, 2, 1))</f>
        <v>3</v>
      </c>
      <c r="I354">
        <f>tblCustRFM[[#This Row],[RecencyTier]] + tblCustRFM[[#This Row],[FrequencyTier]] + tblCustRFM[[#This Row],[MonetaryTier]]</f>
        <v>7</v>
      </c>
    </row>
    <row r="355" spans="1:9" x14ac:dyDescent="0.45">
      <c r="A355" s="16">
        <v>1536</v>
      </c>
      <c r="B355" s="10">
        <v>45064.034703472222</v>
      </c>
      <c r="C355">
        <v>2</v>
      </c>
      <c r="D355">
        <v>8835.5</v>
      </c>
      <c r="E355" s="24">
        <f>INT(RFM_Pivot!$A$1 - tblCustRFM[[#This Row],[LastPurchaseDate]])</f>
        <v>592</v>
      </c>
      <c r="F355">
        <f>IF(tblCustRFM[[#This Row],[Recency]] &lt;= $L$4, 3, IF(tblCustRFM[[#This Row],[Recency]] &lt;= M357, 2, 1))</f>
        <v>1</v>
      </c>
      <c r="G355">
        <f>IF(tblCustRFM[[#This Row],[Frequency]] &gt;= L358, 3, IF(tblCustRFM[[#This Row],[Frequency]] &gt;= M358, 2, 1))</f>
        <v>3</v>
      </c>
      <c r="H355">
        <f>IF(tblCustRFM[[#This Row],[Monetary]] &gt;= L359, 3, IF(tblCustRFM[[#This Row],[Monetary]] &gt;= M359, 2, 1))</f>
        <v>3</v>
      </c>
      <c r="I355">
        <f>tblCustRFM[[#This Row],[RecencyTier]] + tblCustRFM[[#This Row],[FrequencyTier]] + tblCustRFM[[#This Row],[MonetaryTier]]</f>
        <v>7</v>
      </c>
    </row>
    <row r="356" spans="1:9" x14ac:dyDescent="0.45">
      <c r="A356" s="16">
        <v>1537</v>
      </c>
      <c r="B356" s="10">
        <v>45631.082408256174</v>
      </c>
      <c r="C356">
        <v>3</v>
      </c>
      <c r="D356">
        <v>9005.84</v>
      </c>
      <c r="E356" s="24">
        <f>INT(RFM_Pivot!$A$1 - tblCustRFM[[#This Row],[LastPurchaseDate]])</f>
        <v>25</v>
      </c>
      <c r="F356">
        <f>IF(tblCustRFM[[#This Row],[Recency]] &lt;= $L$4, 3, IF(tblCustRFM[[#This Row],[Recency]] &lt;= M358, 2, 1))</f>
        <v>3</v>
      </c>
      <c r="G356">
        <f>IF(tblCustRFM[[#This Row],[Frequency]] &gt;= L359, 3, IF(tblCustRFM[[#This Row],[Frequency]] &gt;= M359, 2, 1))</f>
        <v>3</v>
      </c>
      <c r="H356">
        <f>IF(tblCustRFM[[#This Row],[Monetary]] &gt;= L360, 3, IF(tblCustRFM[[#This Row],[Monetary]] &gt;= M360, 2, 1))</f>
        <v>3</v>
      </c>
      <c r="I356">
        <f>tblCustRFM[[#This Row],[RecencyTier]] + tblCustRFM[[#This Row],[FrequencyTier]] + tblCustRFM[[#This Row],[MonetaryTier]]</f>
        <v>9</v>
      </c>
    </row>
    <row r="357" spans="1:9" x14ac:dyDescent="0.45">
      <c r="A357" s="16">
        <v>1539</v>
      </c>
      <c r="B357" s="10">
        <v>45471.78047804784</v>
      </c>
      <c r="C357">
        <v>3</v>
      </c>
      <c r="D357">
        <v>28234.94</v>
      </c>
      <c r="E357" s="24">
        <f>INT(RFM_Pivot!$A$1 - tblCustRFM[[#This Row],[LastPurchaseDate]])</f>
        <v>185</v>
      </c>
      <c r="F357">
        <f>IF(tblCustRFM[[#This Row],[Recency]] &lt;= $L$4, 3, IF(tblCustRFM[[#This Row],[Recency]] &lt;= M359, 2, 1))</f>
        <v>1</v>
      </c>
      <c r="G357">
        <f>IF(tblCustRFM[[#This Row],[Frequency]] &gt;= L360, 3, IF(tblCustRFM[[#This Row],[Frequency]] &gt;= M360, 2, 1))</f>
        <v>3</v>
      </c>
      <c r="H357">
        <f>IF(tblCustRFM[[#This Row],[Monetary]] &gt;= L361, 3, IF(tblCustRFM[[#This Row],[Monetary]] &gt;= M361, 2, 1))</f>
        <v>3</v>
      </c>
      <c r="I357">
        <f>tblCustRFM[[#This Row],[RecencyTier]] + tblCustRFM[[#This Row],[FrequencyTier]] + tblCustRFM[[#This Row],[MonetaryTier]]</f>
        <v>7</v>
      </c>
    </row>
    <row r="358" spans="1:9" x14ac:dyDescent="0.45">
      <c r="A358" s="16">
        <v>1540</v>
      </c>
      <c r="B358" s="10">
        <v>45631.155415547837</v>
      </c>
      <c r="C358">
        <v>3</v>
      </c>
      <c r="D358">
        <v>27511.74</v>
      </c>
      <c r="E358" s="24">
        <f>INT(RFM_Pivot!$A$1 - tblCustRFM[[#This Row],[LastPurchaseDate]])</f>
        <v>25</v>
      </c>
      <c r="F358">
        <f>IF(tblCustRFM[[#This Row],[Recency]] &lt;= $L$4, 3, IF(tblCustRFM[[#This Row],[Recency]] &lt;= M360, 2, 1))</f>
        <v>3</v>
      </c>
      <c r="G358">
        <f>IF(tblCustRFM[[#This Row],[Frequency]] &gt;= L361, 3, IF(tblCustRFM[[#This Row],[Frequency]] &gt;= M361, 2, 1))</f>
        <v>3</v>
      </c>
      <c r="H358">
        <f>IF(tblCustRFM[[#This Row],[Monetary]] &gt;= L362, 3, IF(tblCustRFM[[#This Row],[Monetary]] &gt;= M362, 2, 1))</f>
        <v>3</v>
      </c>
      <c r="I358">
        <f>tblCustRFM[[#This Row],[RecencyTier]] + tblCustRFM[[#This Row],[FrequencyTier]] + tblCustRFM[[#This Row],[MonetaryTier]]</f>
        <v>9</v>
      </c>
    </row>
    <row r="359" spans="1:9" x14ac:dyDescent="0.45">
      <c r="A359" s="16">
        <v>1541</v>
      </c>
      <c r="B359" s="10">
        <v>45392.567556751543</v>
      </c>
      <c r="C359">
        <v>2</v>
      </c>
      <c r="D359">
        <v>9346.4</v>
      </c>
      <c r="E359" s="24">
        <f>INT(RFM_Pivot!$A$1 - tblCustRFM[[#This Row],[LastPurchaseDate]])</f>
        <v>264</v>
      </c>
      <c r="F359">
        <f>IF(tblCustRFM[[#This Row],[Recency]] &lt;= $L$4, 3, IF(tblCustRFM[[#This Row],[Recency]] &lt;= M361, 2, 1))</f>
        <v>1</v>
      </c>
      <c r="G359">
        <f>IF(tblCustRFM[[#This Row],[Frequency]] &gt;= L362, 3, IF(tblCustRFM[[#This Row],[Frequency]] &gt;= M362, 2, 1))</f>
        <v>3</v>
      </c>
      <c r="H359">
        <f>IF(tblCustRFM[[#This Row],[Monetary]] &gt;= L363, 3, IF(tblCustRFM[[#This Row],[Monetary]] &gt;= M363, 2, 1))</f>
        <v>3</v>
      </c>
      <c r="I359">
        <f>tblCustRFM[[#This Row],[RecencyTier]] + tblCustRFM[[#This Row],[FrequencyTier]] + tblCustRFM[[#This Row],[MonetaryTier]]</f>
        <v>7</v>
      </c>
    </row>
    <row r="360" spans="1:9" x14ac:dyDescent="0.45">
      <c r="A360" s="16">
        <v>1543</v>
      </c>
      <c r="B360" s="10">
        <v>45639.62426242284</v>
      </c>
      <c r="C360">
        <v>1</v>
      </c>
      <c r="D360">
        <v>10869.92</v>
      </c>
      <c r="E360" s="24">
        <f>INT(RFM_Pivot!$A$1 - tblCustRFM[[#This Row],[LastPurchaseDate]])</f>
        <v>17</v>
      </c>
      <c r="F360">
        <f>IF(tblCustRFM[[#This Row],[Recency]] &lt;= $L$4, 3, IF(tblCustRFM[[#This Row],[Recency]] &lt;= M362, 2, 1))</f>
        <v>3</v>
      </c>
      <c r="G360">
        <f>IF(tblCustRFM[[#This Row],[Frequency]] &gt;= L363, 3, IF(tblCustRFM[[#This Row],[Frequency]] &gt;= M363, 2, 1))</f>
        <v>3</v>
      </c>
      <c r="H360">
        <f>IF(tblCustRFM[[#This Row],[Monetary]] &gt;= L364, 3, IF(tblCustRFM[[#This Row],[Monetary]] &gt;= M364, 2, 1))</f>
        <v>3</v>
      </c>
      <c r="I360">
        <f>tblCustRFM[[#This Row],[RecencyTier]] + tblCustRFM[[#This Row],[FrequencyTier]] + tblCustRFM[[#This Row],[MonetaryTier]]</f>
        <v>9</v>
      </c>
    </row>
    <row r="361" spans="1:9" x14ac:dyDescent="0.45">
      <c r="A361" s="16">
        <v>1544</v>
      </c>
      <c r="B361" s="10">
        <v>45533.471647183644</v>
      </c>
      <c r="C361">
        <v>2</v>
      </c>
      <c r="D361">
        <v>10277.700000000001</v>
      </c>
      <c r="E361" s="24">
        <f>INT(RFM_Pivot!$A$1 - tblCustRFM[[#This Row],[LastPurchaseDate]])</f>
        <v>123</v>
      </c>
      <c r="F361">
        <f>IF(tblCustRFM[[#This Row],[Recency]] &lt;= $L$4, 3, IF(tblCustRFM[[#This Row],[Recency]] &lt;= M363, 2, 1))</f>
        <v>1</v>
      </c>
      <c r="G361">
        <f>IF(tblCustRFM[[#This Row],[Frequency]] &gt;= L364, 3, IF(tblCustRFM[[#This Row],[Frequency]] &gt;= M364, 2, 1))</f>
        <v>3</v>
      </c>
      <c r="H361">
        <f>IF(tblCustRFM[[#This Row],[Monetary]] &gt;= L365, 3, IF(tblCustRFM[[#This Row],[Monetary]] &gt;= M365, 2, 1))</f>
        <v>3</v>
      </c>
      <c r="I361">
        <f>tblCustRFM[[#This Row],[RecencyTier]] + tblCustRFM[[#This Row],[FrequencyTier]] + tblCustRFM[[#This Row],[MonetaryTier]]</f>
        <v>7</v>
      </c>
    </row>
    <row r="362" spans="1:9" x14ac:dyDescent="0.45">
      <c r="A362" s="16">
        <v>1545</v>
      </c>
      <c r="B362" s="10">
        <v>45338.177117708336</v>
      </c>
      <c r="C362">
        <v>3</v>
      </c>
      <c r="D362">
        <v>25990.23</v>
      </c>
      <c r="E362" s="24">
        <f>INT(RFM_Pivot!$A$1 - tblCustRFM[[#This Row],[LastPurchaseDate]])</f>
        <v>318</v>
      </c>
      <c r="F362">
        <f>IF(tblCustRFM[[#This Row],[Recency]] &lt;= $L$4, 3, IF(tblCustRFM[[#This Row],[Recency]] &lt;= M364, 2, 1))</f>
        <v>1</v>
      </c>
      <c r="G362">
        <f>IF(tblCustRFM[[#This Row],[Frequency]] &gt;= L365, 3, IF(tblCustRFM[[#This Row],[Frequency]] &gt;= M365, 2, 1))</f>
        <v>3</v>
      </c>
      <c r="H362">
        <f>IF(tblCustRFM[[#This Row],[Monetary]] &gt;= L366, 3, IF(tblCustRFM[[#This Row],[Monetary]] &gt;= M366, 2, 1))</f>
        <v>3</v>
      </c>
      <c r="I362">
        <f>tblCustRFM[[#This Row],[RecencyTier]] + tblCustRFM[[#This Row],[FrequencyTier]] + tblCustRFM[[#This Row],[MonetaryTier]]</f>
        <v>7</v>
      </c>
    </row>
    <row r="363" spans="1:9" x14ac:dyDescent="0.45">
      <c r="A363" s="16">
        <v>1546</v>
      </c>
      <c r="B363" s="10">
        <v>45385.704870486108</v>
      </c>
      <c r="C363">
        <v>1</v>
      </c>
      <c r="D363">
        <v>467.54</v>
      </c>
      <c r="E363" s="24">
        <f>INT(RFM_Pivot!$A$1 - tblCustRFM[[#This Row],[LastPurchaseDate]])</f>
        <v>271</v>
      </c>
      <c r="F363">
        <f>IF(tblCustRFM[[#This Row],[Recency]] &lt;= $L$4, 3, IF(tblCustRFM[[#This Row],[Recency]] &lt;= M365, 2, 1))</f>
        <v>1</v>
      </c>
      <c r="G363">
        <f>IF(tblCustRFM[[#This Row],[Frequency]] &gt;= L366, 3, IF(tblCustRFM[[#This Row],[Frequency]] &gt;= M366, 2, 1))</f>
        <v>3</v>
      </c>
      <c r="H363">
        <f>IF(tblCustRFM[[#This Row],[Monetary]] &gt;= L367, 3, IF(tblCustRFM[[#This Row],[Monetary]] &gt;= M367, 2, 1))</f>
        <v>3</v>
      </c>
      <c r="I363">
        <f>tblCustRFM[[#This Row],[RecencyTier]] + tblCustRFM[[#This Row],[FrequencyTier]] + tblCustRFM[[#This Row],[MonetaryTier]]</f>
        <v>7</v>
      </c>
    </row>
    <row r="364" spans="1:9" x14ac:dyDescent="0.45">
      <c r="A364" s="16">
        <v>1547</v>
      </c>
      <c r="B364" s="10">
        <v>45314.157715779322</v>
      </c>
      <c r="C364">
        <v>1</v>
      </c>
      <c r="D364">
        <v>265.2</v>
      </c>
      <c r="E364" s="24">
        <f>INT(RFM_Pivot!$A$1 - tblCustRFM[[#This Row],[LastPurchaseDate]])</f>
        <v>342</v>
      </c>
      <c r="F364">
        <f>IF(tblCustRFM[[#This Row],[Recency]] &lt;= $L$4, 3, IF(tblCustRFM[[#This Row],[Recency]] &lt;= M366, 2, 1))</f>
        <v>1</v>
      </c>
      <c r="G364">
        <f>IF(tblCustRFM[[#This Row],[Frequency]] &gt;= L367, 3, IF(tblCustRFM[[#This Row],[Frequency]] &gt;= M367, 2, 1))</f>
        <v>3</v>
      </c>
      <c r="H364">
        <f>IF(tblCustRFM[[#This Row],[Monetary]] &gt;= L368, 3, IF(tblCustRFM[[#This Row],[Monetary]] &gt;= M368, 2, 1))</f>
        <v>3</v>
      </c>
      <c r="I364">
        <f>tblCustRFM[[#This Row],[RecencyTier]] + tblCustRFM[[#This Row],[FrequencyTier]] + tblCustRFM[[#This Row],[MonetaryTier]]</f>
        <v>7</v>
      </c>
    </row>
    <row r="365" spans="1:9" x14ac:dyDescent="0.45">
      <c r="A365" s="16">
        <v>1548</v>
      </c>
      <c r="B365" s="10">
        <v>45292.182518248454</v>
      </c>
      <c r="C365">
        <v>1</v>
      </c>
      <c r="D365">
        <v>19971.080000000002</v>
      </c>
      <c r="E365" s="24">
        <f>INT(RFM_Pivot!$A$1 - tblCustRFM[[#This Row],[LastPurchaseDate]])</f>
        <v>364</v>
      </c>
      <c r="F365">
        <f>IF(tblCustRFM[[#This Row],[Recency]] &lt;= $L$4, 3, IF(tblCustRFM[[#This Row],[Recency]] &lt;= M367, 2, 1))</f>
        <v>1</v>
      </c>
      <c r="G365">
        <f>IF(tblCustRFM[[#This Row],[Frequency]] &gt;= L368, 3, IF(tblCustRFM[[#This Row],[Frequency]] &gt;= M368, 2, 1))</f>
        <v>3</v>
      </c>
      <c r="H365">
        <f>IF(tblCustRFM[[#This Row],[Monetary]] &gt;= L369, 3, IF(tblCustRFM[[#This Row],[Monetary]] &gt;= M369, 2, 1))</f>
        <v>3</v>
      </c>
      <c r="I365">
        <f>tblCustRFM[[#This Row],[RecencyTier]] + tblCustRFM[[#This Row],[FrequencyTier]] + tblCustRFM[[#This Row],[MonetaryTier]]</f>
        <v>7</v>
      </c>
    </row>
    <row r="366" spans="1:9" x14ac:dyDescent="0.45">
      <c r="A366" s="16">
        <v>1550</v>
      </c>
      <c r="B366" s="10">
        <v>45458.85818580247</v>
      </c>
      <c r="C366">
        <v>1</v>
      </c>
      <c r="D366">
        <v>609.75</v>
      </c>
      <c r="E366" s="24">
        <f>INT(RFM_Pivot!$A$1 - tblCustRFM[[#This Row],[LastPurchaseDate]])</f>
        <v>198</v>
      </c>
      <c r="F366">
        <f>IF(tblCustRFM[[#This Row],[Recency]] &lt;= $L$4, 3, IF(tblCustRFM[[#This Row],[Recency]] &lt;= M368, 2, 1))</f>
        <v>1</v>
      </c>
      <c r="G366">
        <f>IF(tblCustRFM[[#This Row],[Frequency]] &gt;= L369, 3, IF(tblCustRFM[[#This Row],[Frequency]] &gt;= M369, 2, 1))</f>
        <v>3</v>
      </c>
      <c r="H366">
        <f>IF(tblCustRFM[[#This Row],[Monetary]] &gt;= L370, 3, IF(tblCustRFM[[#This Row],[Monetary]] &gt;= M370, 2, 1))</f>
        <v>3</v>
      </c>
      <c r="I366">
        <f>tblCustRFM[[#This Row],[RecencyTier]] + tblCustRFM[[#This Row],[FrequencyTier]] + tblCustRFM[[#This Row],[MonetaryTier]]</f>
        <v>7</v>
      </c>
    </row>
    <row r="367" spans="1:9" x14ac:dyDescent="0.45">
      <c r="A367" s="16">
        <v>1551</v>
      </c>
      <c r="B367" s="10">
        <v>45355.187818788581</v>
      </c>
      <c r="C367">
        <v>1</v>
      </c>
      <c r="D367">
        <v>7519.52</v>
      </c>
      <c r="E367" s="24">
        <f>INT(RFM_Pivot!$A$1 - tblCustRFM[[#This Row],[LastPurchaseDate]])</f>
        <v>301</v>
      </c>
      <c r="F367">
        <f>IF(tblCustRFM[[#This Row],[Recency]] &lt;= $L$4, 3, IF(tblCustRFM[[#This Row],[Recency]] &lt;= M369, 2, 1))</f>
        <v>1</v>
      </c>
      <c r="G367">
        <f>IF(tblCustRFM[[#This Row],[Frequency]] &gt;= L370, 3, IF(tblCustRFM[[#This Row],[Frequency]] &gt;= M370, 2, 1))</f>
        <v>3</v>
      </c>
      <c r="H367">
        <f>IF(tblCustRFM[[#This Row],[Monetary]] &gt;= L371, 3, IF(tblCustRFM[[#This Row],[Monetary]] &gt;= M371, 2, 1))</f>
        <v>3</v>
      </c>
      <c r="I367">
        <f>tblCustRFM[[#This Row],[RecencyTier]] + tblCustRFM[[#This Row],[FrequencyTier]] + tblCustRFM[[#This Row],[MonetaryTier]]</f>
        <v>7</v>
      </c>
    </row>
    <row r="368" spans="1:9" x14ac:dyDescent="0.45">
      <c r="A368" s="16">
        <v>1552</v>
      </c>
      <c r="B368" s="10">
        <v>45034.758775887349</v>
      </c>
      <c r="C368">
        <v>1</v>
      </c>
      <c r="D368">
        <v>3457.3</v>
      </c>
      <c r="E368" s="24">
        <f>INT(RFM_Pivot!$A$1 - tblCustRFM[[#This Row],[LastPurchaseDate]])</f>
        <v>622</v>
      </c>
      <c r="F368">
        <f>IF(tblCustRFM[[#This Row],[Recency]] &lt;= $L$4, 3, IF(tblCustRFM[[#This Row],[Recency]] &lt;= M370, 2, 1))</f>
        <v>1</v>
      </c>
      <c r="G368">
        <f>IF(tblCustRFM[[#This Row],[Frequency]] &gt;= L371, 3, IF(tblCustRFM[[#This Row],[Frequency]] &gt;= M371, 2, 1))</f>
        <v>3</v>
      </c>
      <c r="H368">
        <f>IF(tblCustRFM[[#This Row],[Monetary]] &gt;= L372, 3, IF(tblCustRFM[[#This Row],[Monetary]] &gt;= M372, 2, 1))</f>
        <v>3</v>
      </c>
      <c r="I368">
        <f>tblCustRFM[[#This Row],[RecencyTier]] + tblCustRFM[[#This Row],[FrequencyTier]] + tblCustRFM[[#This Row],[MonetaryTier]]</f>
        <v>7</v>
      </c>
    </row>
    <row r="369" spans="1:9" x14ac:dyDescent="0.45">
      <c r="A369" s="16">
        <v>1555</v>
      </c>
      <c r="B369" s="10">
        <v>45423.741674151235</v>
      </c>
      <c r="C369">
        <v>2</v>
      </c>
      <c r="D369">
        <v>13426.51</v>
      </c>
      <c r="E369" s="24">
        <f>INT(RFM_Pivot!$A$1 - tblCustRFM[[#This Row],[LastPurchaseDate]])</f>
        <v>233</v>
      </c>
      <c r="F369">
        <f>IF(tblCustRFM[[#This Row],[Recency]] &lt;= $L$4, 3, IF(tblCustRFM[[#This Row],[Recency]] &lt;= M371, 2, 1))</f>
        <v>1</v>
      </c>
      <c r="G369">
        <f>IF(tblCustRFM[[#This Row],[Frequency]] &gt;= L372, 3, IF(tblCustRFM[[#This Row],[Frequency]] &gt;= M372, 2, 1))</f>
        <v>3</v>
      </c>
      <c r="H369">
        <f>IF(tblCustRFM[[#This Row],[Monetary]] &gt;= L373, 3, IF(tblCustRFM[[#This Row],[Monetary]] &gt;= M373, 2, 1))</f>
        <v>3</v>
      </c>
      <c r="I369">
        <f>tblCustRFM[[#This Row],[RecencyTier]] + tblCustRFM[[#This Row],[FrequencyTier]] + tblCustRFM[[#This Row],[MonetaryTier]]</f>
        <v>7</v>
      </c>
    </row>
    <row r="370" spans="1:9" x14ac:dyDescent="0.45">
      <c r="A370" s="16">
        <v>1556</v>
      </c>
      <c r="B370" s="10">
        <v>45520.476347646603</v>
      </c>
      <c r="C370">
        <v>5</v>
      </c>
      <c r="D370">
        <v>64992.12</v>
      </c>
      <c r="E370" s="24">
        <f>INT(RFM_Pivot!$A$1 - tblCustRFM[[#This Row],[LastPurchaseDate]])</f>
        <v>136</v>
      </c>
      <c r="F370">
        <f>IF(tblCustRFM[[#This Row],[Recency]] &lt;= $L$4, 3, IF(tblCustRFM[[#This Row],[Recency]] &lt;= M372, 2, 1))</f>
        <v>1</v>
      </c>
      <c r="G370">
        <f>IF(tblCustRFM[[#This Row],[Frequency]] &gt;= L373, 3, IF(tblCustRFM[[#This Row],[Frequency]] &gt;= M373, 2, 1))</f>
        <v>3</v>
      </c>
      <c r="H370">
        <f>IF(tblCustRFM[[#This Row],[Monetary]] &gt;= L374, 3, IF(tblCustRFM[[#This Row],[Monetary]] &gt;= M374, 2, 1))</f>
        <v>3</v>
      </c>
      <c r="I370">
        <f>tblCustRFM[[#This Row],[RecencyTier]] + tblCustRFM[[#This Row],[FrequencyTier]] + tblCustRFM[[#This Row],[MonetaryTier]]</f>
        <v>7</v>
      </c>
    </row>
    <row r="371" spans="1:9" x14ac:dyDescent="0.45">
      <c r="A371" s="16">
        <v>1557</v>
      </c>
      <c r="B371" s="10">
        <v>45637.507050694447</v>
      </c>
      <c r="C371">
        <v>2</v>
      </c>
      <c r="D371">
        <v>20838.349999999999</v>
      </c>
      <c r="E371" s="24">
        <f>INT(RFM_Pivot!$A$1 - tblCustRFM[[#This Row],[LastPurchaseDate]])</f>
        <v>19</v>
      </c>
      <c r="F371">
        <f>IF(tblCustRFM[[#This Row],[Recency]] &lt;= $L$4, 3, IF(tblCustRFM[[#This Row],[Recency]] &lt;= M373, 2, 1))</f>
        <v>3</v>
      </c>
      <c r="G371">
        <f>IF(tblCustRFM[[#This Row],[Frequency]] &gt;= L374, 3, IF(tblCustRFM[[#This Row],[Frequency]] &gt;= M374, 2, 1))</f>
        <v>3</v>
      </c>
      <c r="H371">
        <f>IF(tblCustRFM[[#This Row],[Monetary]] &gt;= L375, 3, IF(tblCustRFM[[#This Row],[Monetary]] &gt;= M375, 2, 1))</f>
        <v>3</v>
      </c>
      <c r="I371">
        <f>tblCustRFM[[#This Row],[RecencyTier]] + tblCustRFM[[#This Row],[FrequencyTier]] + tblCustRFM[[#This Row],[MonetaryTier]]</f>
        <v>9</v>
      </c>
    </row>
    <row r="372" spans="1:9" x14ac:dyDescent="0.45">
      <c r="A372" s="16">
        <v>1559</v>
      </c>
      <c r="B372" s="10">
        <v>45626.117911805559</v>
      </c>
      <c r="C372">
        <v>3</v>
      </c>
      <c r="D372">
        <v>27119.08</v>
      </c>
      <c r="E372" s="24">
        <f>INT(RFM_Pivot!$A$1 - tblCustRFM[[#This Row],[LastPurchaseDate]])</f>
        <v>30</v>
      </c>
      <c r="F372">
        <f>IF(tblCustRFM[[#This Row],[Recency]] &lt;= $L$4, 3, IF(tblCustRFM[[#This Row],[Recency]] &lt;= M374, 2, 1))</f>
        <v>3</v>
      </c>
      <c r="G372">
        <f>IF(tblCustRFM[[#This Row],[Frequency]] &gt;= L375, 3, IF(tblCustRFM[[#This Row],[Frequency]] &gt;= M375, 2, 1))</f>
        <v>3</v>
      </c>
      <c r="H372">
        <f>IF(tblCustRFM[[#This Row],[Monetary]] &gt;= L376, 3, IF(tblCustRFM[[#This Row],[Monetary]] &gt;= M376, 2, 1))</f>
        <v>3</v>
      </c>
      <c r="I372">
        <f>tblCustRFM[[#This Row],[RecencyTier]] + tblCustRFM[[#This Row],[FrequencyTier]] + tblCustRFM[[#This Row],[MonetaryTier]]</f>
        <v>9</v>
      </c>
    </row>
    <row r="373" spans="1:9" x14ac:dyDescent="0.45">
      <c r="A373" s="16">
        <v>1560</v>
      </c>
      <c r="B373" s="10">
        <v>45567.493049305558</v>
      </c>
      <c r="C373">
        <v>3</v>
      </c>
      <c r="D373">
        <v>19146.27</v>
      </c>
      <c r="E373" s="24">
        <f>INT(RFM_Pivot!$A$1 - tblCustRFM[[#This Row],[LastPurchaseDate]])</f>
        <v>89</v>
      </c>
      <c r="F373">
        <f>IF(tblCustRFM[[#This Row],[Recency]] &lt;= $L$4, 3, IF(tblCustRFM[[#This Row],[Recency]] &lt;= M375, 2, 1))</f>
        <v>3</v>
      </c>
      <c r="G373">
        <f>IF(tblCustRFM[[#This Row],[Frequency]] &gt;= L376, 3, IF(tblCustRFM[[#This Row],[Frequency]] &gt;= M376, 2, 1))</f>
        <v>3</v>
      </c>
      <c r="H373">
        <f>IF(tblCustRFM[[#This Row],[Monetary]] &gt;= L377, 3, IF(tblCustRFM[[#This Row],[Monetary]] &gt;= M377, 2, 1))</f>
        <v>3</v>
      </c>
      <c r="I373">
        <f>tblCustRFM[[#This Row],[RecencyTier]] + tblCustRFM[[#This Row],[FrequencyTier]] + tblCustRFM[[#This Row],[MonetaryTier]]</f>
        <v>9</v>
      </c>
    </row>
    <row r="374" spans="1:9" x14ac:dyDescent="0.45">
      <c r="A374" s="16">
        <v>1561</v>
      </c>
      <c r="B374" s="10">
        <v>45632.761576157405</v>
      </c>
      <c r="C374">
        <v>2</v>
      </c>
      <c r="D374">
        <v>10193.17</v>
      </c>
      <c r="E374" s="24">
        <f>INT(RFM_Pivot!$A$1 - tblCustRFM[[#This Row],[LastPurchaseDate]])</f>
        <v>24</v>
      </c>
      <c r="F374">
        <f>IF(tblCustRFM[[#This Row],[Recency]] &lt;= $L$4, 3, IF(tblCustRFM[[#This Row],[Recency]] &lt;= M376, 2, 1))</f>
        <v>3</v>
      </c>
      <c r="G374">
        <f>IF(tblCustRFM[[#This Row],[Frequency]] &gt;= L377, 3, IF(tblCustRFM[[#This Row],[Frequency]] &gt;= M377, 2, 1))</f>
        <v>3</v>
      </c>
      <c r="H374">
        <f>IF(tblCustRFM[[#This Row],[Monetary]] &gt;= L378, 3, IF(tblCustRFM[[#This Row],[Monetary]] &gt;= M378, 2, 1))</f>
        <v>3</v>
      </c>
      <c r="I374">
        <f>tblCustRFM[[#This Row],[RecencyTier]] + tblCustRFM[[#This Row],[FrequencyTier]] + tblCustRFM[[#This Row],[MonetaryTier]]</f>
        <v>9</v>
      </c>
    </row>
    <row r="375" spans="1:9" x14ac:dyDescent="0.45">
      <c r="A375" s="16">
        <v>1562</v>
      </c>
      <c r="B375" s="10">
        <v>45611.151415123459</v>
      </c>
      <c r="C375">
        <v>2</v>
      </c>
      <c r="D375">
        <v>9452.18</v>
      </c>
      <c r="E375" s="24">
        <f>INT(RFM_Pivot!$A$1 - tblCustRFM[[#This Row],[LastPurchaseDate]])</f>
        <v>45</v>
      </c>
      <c r="F375">
        <f>IF(tblCustRFM[[#This Row],[Recency]] &lt;= $L$4, 3, IF(tblCustRFM[[#This Row],[Recency]] &lt;= M377, 2, 1))</f>
        <v>3</v>
      </c>
      <c r="G375">
        <f>IF(tblCustRFM[[#This Row],[Frequency]] &gt;= L378, 3, IF(tblCustRFM[[#This Row],[Frequency]] &gt;= M378, 2, 1))</f>
        <v>3</v>
      </c>
      <c r="H375">
        <f>IF(tblCustRFM[[#This Row],[Monetary]] &gt;= L379, 3, IF(tblCustRFM[[#This Row],[Monetary]] &gt;= M379, 2, 1))</f>
        <v>3</v>
      </c>
      <c r="I375">
        <f>tblCustRFM[[#This Row],[RecencyTier]] + tblCustRFM[[#This Row],[FrequencyTier]] + tblCustRFM[[#This Row],[MonetaryTier]]</f>
        <v>9</v>
      </c>
    </row>
    <row r="376" spans="1:9" x14ac:dyDescent="0.45">
      <c r="A376" s="16">
        <v>1564</v>
      </c>
      <c r="B376" s="10">
        <v>45381.981498148147</v>
      </c>
      <c r="C376">
        <v>2</v>
      </c>
      <c r="D376">
        <v>16271.91</v>
      </c>
      <c r="E376" s="24">
        <f>INT(RFM_Pivot!$A$1 - tblCustRFM[[#This Row],[LastPurchaseDate]])</f>
        <v>275</v>
      </c>
      <c r="F376">
        <f>IF(tblCustRFM[[#This Row],[Recency]] &lt;= $L$4, 3, IF(tblCustRFM[[#This Row],[Recency]] &lt;= M378, 2, 1))</f>
        <v>1</v>
      </c>
      <c r="G376">
        <f>IF(tblCustRFM[[#This Row],[Frequency]] &gt;= L379, 3, IF(tblCustRFM[[#This Row],[Frequency]] &gt;= M379, 2, 1))</f>
        <v>3</v>
      </c>
      <c r="H376">
        <f>IF(tblCustRFM[[#This Row],[Monetary]] &gt;= L380, 3, IF(tblCustRFM[[#This Row],[Monetary]] &gt;= M380, 2, 1))</f>
        <v>3</v>
      </c>
      <c r="I376">
        <f>tblCustRFM[[#This Row],[RecencyTier]] + tblCustRFM[[#This Row],[FrequencyTier]] + tblCustRFM[[#This Row],[MonetaryTier]]</f>
        <v>7</v>
      </c>
    </row>
    <row r="377" spans="1:9" x14ac:dyDescent="0.45">
      <c r="A377" s="16">
        <v>1565</v>
      </c>
      <c r="B377" s="10">
        <v>45630.352335223768</v>
      </c>
      <c r="C377">
        <v>3</v>
      </c>
      <c r="D377">
        <v>22814.12</v>
      </c>
      <c r="E377" s="24">
        <f>INT(RFM_Pivot!$A$1 - tblCustRFM[[#This Row],[LastPurchaseDate]])</f>
        <v>26</v>
      </c>
      <c r="F377">
        <f>IF(tblCustRFM[[#This Row],[Recency]] &lt;= $L$4, 3, IF(tblCustRFM[[#This Row],[Recency]] &lt;= M379, 2, 1))</f>
        <v>3</v>
      </c>
      <c r="G377">
        <f>IF(tblCustRFM[[#This Row],[Frequency]] &gt;= L380, 3, IF(tblCustRFM[[#This Row],[Frequency]] &gt;= M380, 2, 1))</f>
        <v>3</v>
      </c>
      <c r="H377">
        <f>IF(tblCustRFM[[#This Row],[Monetary]] &gt;= L381, 3, IF(tblCustRFM[[#This Row],[Monetary]] &gt;= M381, 2, 1))</f>
        <v>3</v>
      </c>
      <c r="I377">
        <f>tblCustRFM[[#This Row],[RecencyTier]] + tblCustRFM[[#This Row],[FrequencyTier]] + tblCustRFM[[#This Row],[MonetaryTier]]</f>
        <v>9</v>
      </c>
    </row>
    <row r="378" spans="1:9" x14ac:dyDescent="0.45">
      <c r="A378" s="16">
        <v>1569</v>
      </c>
      <c r="B378" s="10">
        <v>45587.278027816355</v>
      </c>
      <c r="C378">
        <v>2</v>
      </c>
      <c r="D378">
        <v>9263.85</v>
      </c>
      <c r="E378" s="24">
        <f>INT(RFM_Pivot!$A$1 - tblCustRFM[[#This Row],[LastPurchaseDate]])</f>
        <v>69</v>
      </c>
      <c r="F378">
        <f>IF(tblCustRFM[[#This Row],[Recency]] &lt;= $L$4, 3, IF(tblCustRFM[[#This Row],[Recency]] &lt;= M380, 2, 1))</f>
        <v>3</v>
      </c>
      <c r="G378">
        <f>IF(tblCustRFM[[#This Row],[Frequency]] &gt;= L381, 3, IF(tblCustRFM[[#This Row],[Frequency]] &gt;= M381, 2, 1))</f>
        <v>3</v>
      </c>
      <c r="H378">
        <f>IF(tblCustRFM[[#This Row],[Monetary]] &gt;= L382, 3, IF(tblCustRFM[[#This Row],[Monetary]] &gt;= M382, 2, 1))</f>
        <v>3</v>
      </c>
      <c r="I378">
        <f>tblCustRFM[[#This Row],[RecencyTier]] + tblCustRFM[[#This Row],[FrequencyTier]] + tblCustRFM[[#This Row],[MonetaryTier]]</f>
        <v>9</v>
      </c>
    </row>
    <row r="379" spans="1:9" x14ac:dyDescent="0.45">
      <c r="A379" s="16">
        <v>1570</v>
      </c>
      <c r="B379" s="10">
        <v>45203.113611381174</v>
      </c>
      <c r="C379">
        <v>1</v>
      </c>
      <c r="D379">
        <v>13659.66</v>
      </c>
      <c r="E379" s="24">
        <f>INT(RFM_Pivot!$A$1 - tblCustRFM[[#This Row],[LastPurchaseDate]])</f>
        <v>453</v>
      </c>
      <c r="F379">
        <f>IF(tblCustRFM[[#This Row],[Recency]] &lt;= $L$4, 3, IF(tblCustRFM[[#This Row],[Recency]] &lt;= M381, 2, 1))</f>
        <v>1</v>
      </c>
      <c r="G379">
        <f>IF(tblCustRFM[[#This Row],[Frequency]] &gt;= L382, 3, IF(tblCustRFM[[#This Row],[Frequency]] &gt;= M382, 2, 1))</f>
        <v>3</v>
      </c>
      <c r="H379">
        <f>IF(tblCustRFM[[#This Row],[Monetary]] &gt;= L383, 3, IF(tblCustRFM[[#This Row],[Monetary]] &gt;= M383, 2, 1))</f>
        <v>3</v>
      </c>
      <c r="I379">
        <f>tblCustRFM[[#This Row],[RecencyTier]] + tblCustRFM[[#This Row],[FrequencyTier]] + tblCustRFM[[#This Row],[MonetaryTier]]</f>
        <v>7</v>
      </c>
    </row>
    <row r="380" spans="1:9" x14ac:dyDescent="0.45">
      <c r="A380" s="16">
        <v>1571</v>
      </c>
      <c r="B380" s="10">
        <v>45292.474547453705</v>
      </c>
      <c r="C380">
        <v>3</v>
      </c>
      <c r="D380">
        <v>14625.81</v>
      </c>
      <c r="E380" s="24">
        <f>INT(RFM_Pivot!$A$1 - tblCustRFM[[#This Row],[LastPurchaseDate]])</f>
        <v>364</v>
      </c>
      <c r="F380">
        <f>IF(tblCustRFM[[#This Row],[Recency]] &lt;= $L$4, 3, IF(tblCustRFM[[#This Row],[Recency]] &lt;= M382, 2, 1))</f>
        <v>1</v>
      </c>
      <c r="G380">
        <f>IF(tblCustRFM[[#This Row],[Frequency]] &gt;= L383, 3, IF(tblCustRFM[[#This Row],[Frequency]] &gt;= M383, 2, 1))</f>
        <v>3</v>
      </c>
      <c r="H380">
        <f>IF(tblCustRFM[[#This Row],[Monetary]] &gt;= L384, 3, IF(tblCustRFM[[#This Row],[Monetary]] &gt;= M384, 2, 1))</f>
        <v>3</v>
      </c>
      <c r="I380">
        <f>tblCustRFM[[#This Row],[RecencyTier]] + tblCustRFM[[#This Row],[FrequencyTier]] + tblCustRFM[[#This Row],[MonetaryTier]]</f>
        <v>7</v>
      </c>
    </row>
    <row r="381" spans="1:9" x14ac:dyDescent="0.45">
      <c r="A381" s="16">
        <v>1572</v>
      </c>
      <c r="B381" s="10">
        <v>45450.681368132718</v>
      </c>
      <c r="C381">
        <v>4</v>
      </c>
      <c r="D381">
        <v>24201.33</v>
      </c>
      <c r="E381" s="24">
        <f>INT(RFM_Pivot!$A$1 - tblCustRFM[[#This Row],[LastPurchaseDate]])</f>
        <v>206</v>
      </c>
      <c r="F381">
        <f>IF(tblCustRFM[[#This Row],[Recency]] &lt;= $L$4, 3, IF(tblCustRFM[[#This Row],[Recency]] &lt;= M383, 2, 1))</f>
        <v>1</v>
      </c>
      <c r="G381">
        <f>IF(tblCustRFM[[#This Row],[Frequency]] &gt;= L384, 3, IF(tblCustRFM[[#This Row],[Frequency]] &gt;= M384, 2, 1))</f>
        <v>3</v>
      </c>
      <c r="H381">
        <f>IF(tblCustRFM[[#This Row],[Monetary]] &gt;= L385, 3, IF(tblCustRFM[[#This Row],[Monetary]] &gt;= M385, 2, 1))</f>
        <v>3</v>
      </c>
      <c r="I381">
        <f>tblCustRFM[[#This Row],[RecencyTier]] + tblCustRFM[[#This Row],[FrequencyTier]] + tblCustRFM[[#This Row],[MonetaryTier]]</f>
        <v>7</v>
      </c>
    </row>
    <row r="382" spans="1:9" x14ac:dyDescent="0.45">
      <c r="A382" s="16">
        <v>1573</v>
      </c>
      <c r="B382" s="10">
        <v>45611.954495447528</v>
      </c>
      <c r="C382">
        <v>1</v>
      </c>
      <c r="D382">
        <v>1361.02</v>
      </c>
      <c r="E382" s="24">
        <f>INT(RFM_Pivot!$A$1 - tblCustRFM[[#This Row],[LastPurchaseDate]])</f>
        <v>45</v>
      </c>
      <c r="F382">
        <f>IF(tblCustRFM[[#This Row],[Recency]] &lt;= $L$4, 3, IF(tblCustRFM[[#This Row],[Recency]] &lt;= M384, 2, 1))</f>
        <v>3</v>
      </c>
      <c r="G382">
        <f>IF(tblCustRFM[[#This Row],[Frequency]] &gt;= L385, 3, IF(tblCustRFM[[#This Row],[Frequency]] &gt;= M385, 2, 1))</f>
        <v>3</v>
      </c>
      <c r="H382">
        <f>IF(tblCustRFM[[#This Row],[Monetary]] &gt;= L386, 3, IF(tblCustRFM[[#This Row],[Monetary]] &gt;= M386, 2, 1))</f>
        <v>3</v>
      </c>
      <c r="I382">
        <f>tblCustRFM[[#This Row],[RecencyTier]] + tblCustRFM[[#This Row],[FrequencyTier]] + tblCustRFM[[#This Row],[MonetaryTier]]</f>
        <v>9</v>
      </c>
    </row>
    <row r="383" spans="1:9" x14ac:dyDescent="0.45">
      <c r="A383" s="16">
        <v>1574</v>
      </c>
      <c r="B383" s="10">
        <v>45595.600860069448</v>
      </c>
      <c r="C383">
        <v>4</v>
      </c>
      <c r="D383">
        <v>19292.849999999999</v>
      </c>
      <c r="E383" s="24">
        <f>INT(RFM_Pivot!$A$1 - tblCustRFM[[#This Row],[LastPurchaseDate]])</f>
        <v>61</v>
      </c>
      <c r="F383">
        <f>IF(tblCustRFM[[#This Row],[Recency]] &lt;= $L$4, 3, IF(tblCustRFM[[#This Row],[Recency]] &lt;= M385, 2, 1))</f>
        <v>3</v>
      </c>
      <c r="G383">
        <f>IF(tblCustRFM[[#This Row],[Frequency]] &gt;= L386, 3, IF(tblCustRFM[[#This Row],[Frequency]] &gt;= M386, 2, 1))</f>
        <v>3</v>
      </c>
      <c r="H383">
        <f>IF(tblCustRFM[[#This Row],[Monetary]] &gt;= L387, 3, IF(tblCustRFM[[#This Row],[Monetary]] &gt;= M387, 2, 1))</f>
        <v>3</v>
      </c>
      <c r="I383">
        <f>tblCustRFM[[#This Row],[RecencyTier]] + tblCustRFM[[#This Row],[FrequencyTier]] + tblCustRFM[[#This Row],[MonetaryTier]]</f>
        <v>9</v>
      </c>
    </row>
    <row r="384" spans="1:9" x14ac:dyDescent="0.45">
      <c r="A384" s="16">
        <v>1575</v>
      </c>
      <c r="B384" s="10">
        <v>45041.694469444446</v>
      </c>
      <c r="C384">
        <v>1</v>
      </c>
      <c r="D384">
        <v>2835.25</v>
      </c>
      <c r="E384" s="24">
        <f>INT(RFM_Pivot!$A$1 - tblCustRFM[[#This Row],[LastPurchaseDate]])</f>
        <v>615</v>
      </c>
      <c r="F384">
        <f>IF(tblCustRFM[[#This Row],[Recency]] &lt;= $L$4, 3, IF(tblCustRFM[[#This Row],[Recency]] &lt;= M386, 2, 1))</f>
        <v>1</v>
      </c>
      <c r="G384">
        <f>IF(tblCustRFM[[#This Row],[Frequency]] &gt;= L387, 3, IF(tblCustRFM[[#This Row],[Frequency]] &gt;= M387, 2, 1))</f>
        <v>3</v>
      </c>
      <c r="H384">
        <f>IF(tblCustRFM[[#This Row],[Monetary]] &gt;= L388, 3, IF(tblCustRFM[[#This Row],[Monetary]] &gt;= M388, 2, 1))</f>
        <v>3</v>
      </c>
      <c r="I384">
        <f>tblCustRFM[[#This Row],[RecencyTier]] + tblCustRFM[[#This Row],[FrequencyTier]] + tblCustRFM[[#This Row],[MonetaryTier]]</f>
        <v>7</v>
      </c>
    </row>
    <row r="385" spans="1:9" x14ac:dyDescent="0.45">
      <c r="A385" s="16">
        <v>1577</v>
      </c>
      <c r="B385" s="10">
        <v>45551.212421219134</v>
      </c>
      <c r="C385">
        <v>1</v>
      </c>
      <c r="D385">
        <v>9336.86</v>
      </c>
      <c r="E385" s="24">
        <f>INT(RFM_Pivot!$A$1 - tblCustRFM[[#This Row],[LastPurchaseDate]])</f>
        <v>105</v>
      </c>
      <c r="F385">
        <f>IF(tblCustRFM[[#This Row],[Recency]] &lt;= $L$4, 3, IF(tblCustRFM[[#This Row],[Recency]] &lt;= M387, 2, 1))</f>
        <v>3</v>
      </c>
      <c r="G385">
        <f>IF(tblCustRFM[[#This Row],[Frequency]] &gt;= L388, 3, IF(tblCustRFM[[#This Row],[Frequency]] &gt;= M388, 2, 1))</f>
        <v>3</v>
      </c>
      <c r="H385">
        <f>IF(tblCustRFM[[#This Row],[Monetary]] &gt;= L389, 3, IF(tblCustRFM[[#This Row],[Monetary]] &gt;= M389, 2, 1))</f>
        <v>3</v>
      </c>
      <c r="I385">
        <f>tblCustRFM[[#This Row],[RecencyTier]] + tblCustRFM[[#This Row],[FrequencyTier]] + tblCustRFM[[#This Row],[MonetaryTier]]</f>
        <v>9</v>
      </c>
    </row>
    <row r="386" spans="1:9" x14ac:dyDescent="0.45">
      <c r="A386" s="16">
        <v>1579</v>
      </c>
      <c r="B386" s="10">
        <v>45351.172417245369</v>
      </c>
      <c r="C386">
        <v>1</v>
      </c>
      <c r="D386">
        <v>7790.31</v>
      </c>
      <c r="E386" s="24">
        <f>INT(RFM_Pivot!$A$1 - tblCustRFM[[#This Row],[LastPurchaseDate]])</f>
        <v>305</v>
      </c>
      <c r="F386">
        <f>IF(tblCustRFM[[#This Row],[Recency]] &lt;= $L$4, 3, IF(tblCustRFM[[#This Row],[Recency]] &lt;= M388, 2, 1))</f>
        <v>1</v>
      </c>
      <c r="G386">
        <f>IF(tblCustRFM[[#This Row],[Frequency]] &gt;= L389, 3, IF(tblCustRFM[[#This Row],[Frequency]] &gt;= M389, 2, 1))</f>
        <v>3</v>
      </c>
      <c r="H386">
        <f>IF(tblCustRFM[[#This Row],[Monetary]] &gt;= L390, 3, IF(tblCustRFM[[#This Row],[Monetary]] &gt;= M390, 2, 1))</f>
        <v>3</v>
      </c>
      <c r="I386">
        <f>tblCustRFM[[#This Row],[RecencyTier]] + tblCustRFM[[#This Row],[FrequencyTier]] + tblCustRFM[[#This Row],[MonetaryTier]]</f>
        <v>7</v>
      </c>
    </row>
    <row r="387" spans="1:9" x14ac:dyDescent="0.45">
      <c r="A387" s="16">
        <v>1580</v>
      </c>
      <c r="B387" s="10">
        <v>45158.141114120372</v>
      </c>
      <c r="C387">
        <v>2</v>
      </c>
      <c r="D387">
        <v>24114.33</v>
      </c>
      <c r="E387" s="24">
        <f>INT(RFM_Pivot!$A$1 - tblCustRFM[[#This Row],[LastPurchaseDate]])</f>
        <v>498</v>
      </c>
      <c r="F387">
        <f>IF(tblCustRFM[[#This Row],[Recency]] &lt;= $L$4, 3, IF(tblCustRFM[[#This Row],[Recency]] &lt;= M389, 2, 1))</f>
        <v>1</v>
      </c>
      <c r="G387">
        <f>IF(tblCustRFM[[#This Row],[Frequency]] &gt;= L390, 3, IF(tblCustRFM[[#This Row],[Frequency]] &gt;= M390, 2, 1))</f>
        <v>3</v>
      </c>
      <c r="H387">
        <f>IF(tblCustRFM[[#This Row],[Monetary]] &gt;= L391, 3, IF(tblCustRFM[[#This Row],[Monetary]] &gt;= M391, 2, 1))</f>
        <v>3</v>
      </c>
      <c r="I387">
        <f>tblCustRFM[[#This Row],[RecencyTier]] + tblCustRFM[[#This Row],[FrequencyTier]] + tblCustRFM[[#This Row],[MonetaryTier]]</f>
        <v>7</v>
      </c>
    </row>
    <row r="388" spans="1:9" x14ac:dyDescent="0.45">
      <c r="A388" s="16">
        <v>1581</v>
      </c>
      <c r="B388" s="10">
        <v>45656.707970794756</v>
      </c>
      <c r="C388">
        <v>3</v>
      </c>
      <c r="D388">
        <v>31892.45</v>
      </c>
      <c r="E388" s="24">
        <f>INT(RFM_Pivot!$A$1 - tblCustRFM[[#This Row],[LastPurchaseDate]])</f>
        <v>0</v>
      </c>
      <c r="F388">
        <f>IF(tblCustRFM[[#This Row],[Recency]] &lt;= $L$4, 3, IF(tblCustRFM[[#This Row],[Recency]] &lt;= M390, 2, 1))</f>
        <v>3</v>
      </c>
      <c r="G388">
        <f>IF(tblCustRFM[[#This Row],[Frequency]] &gt;= L391, 3, IF(tblCustRFM[[#This Row],[Frequency]] &gt;= M391, 2, 1))</f>
        <v>3</v>
      </c>
      <c r="H388">
        <f>IF(tblCustRFM[[#This Row],[Monetary]] &gt;= L392, 3, IF(tblCustRFM[[#This Row],[Monetary]] &gt;= M392, 2, 1))</f>
        <v>3</v>
      </c>
      <c r="I388">
        <f>tblCustRFM[[#This Row],[RecencyTier]] + tblCustRFM[[#This Row],[FrequencyTier]] + tblCustRFM[[#This Row],[MonetaryTier]]</f>
        <v>9</v>
      </c>
    </row>
    <row r="389" spans="1:9" x14ac:dyDescent="0.45">
      <c r="A389" s="16">
        <v>1582</v>
      </c>
      <c r="B389" s="10">
        <v>45633.564656481482</v>
      </c>
      <c r="C389">
        <v>1</v>
      </c>
      <c r="D389">
        <v>1977.44</v>
      </c>
      <c r="E389" s="24">
        <f>INT(RFM_Pivot!$A$1 - tblCustRFM[[#This Row],[LastPurchaseDate]])</f>
        <v>23</v>
      </c>
      <c r="F389">
        <f>IF(tblCustRFM[[#This Row],[Recency]] &lt;= $L$4, 3, IF(tblCustRFM[[#This Row],[Recency]] &lt;= M391, 2, 1))</f>
        <v>3</v>
      </c>
      <c r="G389">
        <f>IF(tblCustRFM[[#This Row],[Frequency]] &gt;= L392, 3, IF(tblCustRFM[[#This Row],[Frequency]] &gt;= M392, 2, 1))</f>
        <v>3</v>
      </c>
      <c r="H389">
        <f>IF(tblCustRFM[[#This Row],[Monetary]] &gt;= L393, 3, IF(tblCustRFM[[#This Row],[Monetary]] &gt;= M393, 2, 1))</f>
        <v>3</v>
      </c>
      <c r="I389">
        <f>tblCustRFM[[#This Row],[RecencyTier]] + tblCustRFM[[#This Row],[FrequencyTier]] + tblCustRFM[[#This Row],[MonetaryTier]]</f>
        <v>9</v>
      </c>
    </row>
    <row r="390" spans="1:9" x14ac:dyDescent="0.45">
      <c r="A390" s="16">
        <v>1583</v>
      </c>
      <c r="B390" s="10">
        <v>45474.116711651237</v>
      </c>
      <c r="C390">
        <v>2</v>
      </c>
      <c r="D390">
        <v>17239.29</v>
      </c>
      <c r="E390" s="24">
        <f>INT(RFM_Pivot!$A$1 - tblCustRFM[[#This Row],[LastPurchaseDate]])</f>
        <v>182</v>
      </c>
      <c r="F390">
        <f>IF(tblCustRFM[[#This Row],[Recency]] &lt;= $L$4, 3, IF(tblCustRFM[[#This Row],[Recency]] &lt;= M392, 2, 1))</f>
        <v>1</v>
      </c>
      <c r="G390">
        <f>IF(tblCustRFM[[#This Row],[Frequency]] &gt;= L393, 3, IF(tblCustRFM[[#This Row],[Frequency]] &gt;= M393, 2, 1))</f>
        <v>3</v>
      </c>
      <c r="H390">
        <f>IF(tblCustRFM[[#This Row],[Monetary]] &gt;= L394, 3, IF(tblCustRFM[[#This Row],[Monetary]] &gt;= M394, 2, 1))</f>
        <v>3</v>
      </c>
      <c r="I390">
        <f>tblCustRFM[[#This Row],[RecencyTier]] + tblCustRFM[[#This Row],[FrequencyTier]] + tblCustRFM[[#This Row],[MonetaryTier]]</f>
        <v>7</v>
      </c>
    </row>
    <row r="391" spans="1:9" x14ac:dyDescent="0.45">
      <c r="A391" s="16">
        <v>1584</v>
      </c>
      <c r="B391" s="10">
        <v>45229.542254205247</v>
      </c>
      <c r="C391">
        <v>1</v>
      </c>
      <c r="D391">
        <v>2186.36</v>
      </c>
      <c r="E391" s="24">
        <f>INT(RFM_Pivot!$A$1 - tblCustRFM[[#This Row],[LastPurchaseDate]])</f>
        <v>427</v>
      </c>
      <c r="F391">
        <f>IF(tblCustRFM[[#This Row],[Recency]] &lt;= $L$4, 3, IF(tblCustRFM[[#This Row],[Recency]] &lt;= M393, 2, 1))</f>
        <v>1</v>
      </c>
      <c r="G391">
        <f>IF(tblCustRFM[[#This Row],[Frequency]] &gt;= L394, 3, IF(tblCustRFM[[#This Row],[Frequency]] &gt;= M394, 2, 1))</f>
        <v>3</v>
      </c>
      <c r="H391">
        <f>IF(tblCustRFM[[#This Row],[Monetary]] &gt;= L395, 3, IF(tblCustRFM[[#This Row],[Monetary]] &gt;= M395, 2, 1))</f>
        <v>3</v>
      </c>
      <c r="I391">
        <f>tblCustRFM[[#This Row],[RecencyTier]] + tblCustRFM[[#This Row],[FrequencyTier]] + tblCustRFM[[#This Row],[MonetaryTier]]</f>
        <v>7</v>
      </c>
    </row>
    <row r="392" spans="1:9" x14ac:dyDescent="0.45">
      <c r="A392" s="16">
        <v>1585</v>
      </c>
      <c r="B392" s="10">
        <v>45311.529452932096</v>
      </c>
      <c r="C392">
        <v>1</v>
      </c>
      <c r="D392">
        <v>3728.08</v>
      </c>
      <c r="E392" s="24">
        <f>INT(RFM_Pivot!$A$1 - tblCustRFM[[#This Row],[LastPurchaseDate]])</f>
        <v>345</v>
      </c>
      <c r="F392">
        <f>IF(tblCustRFM[[#This Row],[Recency]] &lt;= $L$4, 3, IF(tblCustRFM[[#This Row],[Recency]] &lt;= M394, 2, 1))</f>
        <v>1</v>
      </c>
      <c r="G392">
        <f>IF(tblCustRFM[[#This Row],[Frequency]] &gt;= L395, 3, IF(tblCustRFM[[#This Row],[Frequency]] &gt;= M395, 2, 1))</f>
        <v>3</v>
      </c>
      <c r="H392">
        <f>IF(tblCustRFM[[#This Row],[Monetary]] &gt;= L396, 3, IF(tblCustRFM[[#This Row],[Monetary]] &gt;= M396, 2, 1))</f>
        <v>3</v>
      </c>
      <c r="I392">
        <f>tblCustRFM[[#This Row],[RecencyTier]] + tblCustRFM[[#This Row],[FrequencyTier]] + tblCustRFM[[#This Row],[MonetaryTier]]</f>
        <v>7</v>
      </c>
    </row>
    <row r="393" spans="1:9" x14ac:dyDescent="0.45">
      <c r="A393" s="16">
        <v>1587</v>
      </c>
      <c r="B393" s="10">
        <v>45099.005200540123</v>
      </c>
      <c r="C393">
        <v>1</v>
      </c>
      <c r="D393">
        <v>9857.68</v>
      </c>
      <c r="E393" s="24">
        <f>INT(RFM_Pivot!$A$1 - tblCustRFM[[#This Row],[LastPurchaseDate]])</f>
        <v>557</v>
      </c>
      <c r="F393">
        <f>IF(tblCustRFM[[#This Row],[Recency]] &lt;= $L$4, 3, IF(tblCustRFM[[#This Row],[Recency]] &lt;= M395, 2, 1))</f>
        <v>1</v>
      </c>
      <c r="G393">
        <f>IF(tblCustRFM[[#This Row],[Frequency]] &gt;= L396, 3, IF(tblCustRFM[[#This Row],[Frequency]] &gt;= M396, 2, 1))</f>
        <v>3</v>
      </c>
      <c r="H393">
        <f>IF(tblCustRFM[[#This Row],[Monetary]] &gt;= L397, 3, IF(tblCustRFM[[#This Row],[Monetary]] &gt;= M397, 2, 1))</f>
        <v>3</v>
      </c>
      <c r="I393">
        <f>tblCustRFM[[#This Row],[RecencyTier]] + tblCustRFM[[#This Row],[FrequencyTier]] + tblCustRFM[[#This Row],[MonetaryTier]]</f>
        <v>7</v>
      </c>
    </row>
    <row r="394" spans="1:9" x14ac:dyDescent="0.45">
      <c r="A394" s="16">
        <v>1588</v>
      </c>
      <c r="B394" s="10">
        <v>45604.215721566361</v>
      </c>
      <c r="C394">
        <v>2</v>
      </c>
      <c r="D394">
        <v>1995.37</v>
      </c>
      <c r="E394" s="24">
        <f>INT(RFM_Pivot!$A$1 - tblCustRFM[[#This Row],[LastPurchaseDate]])</f>
        <v>52</v>
      </c>
      <c r="F394">
        <f>IF(tblCustRFM[[#This Row],[Recency]] &lt;= $L$4, 3, IF(tblCustRFM[[#This Row],[Recency]] &lt;= M396, 2, 1))</f>
        <v>3</v>
      </c>
      <c r="G394">
        <f>IF(tblCustRFM[[#This Row],[Frequency]] &gt;= L397, 3, IF(tblCustRFM[[#This Row],[Frequency]] &gt;= M397, 2, 1))</f>
        <v>3</v>
      </c>
      <c r="H394">
        <f>IF(tblCustRFM[[#This Row],[Monetary]] &gt;= L398, 3, IF(tblCustRFM[[#This Row],[Monetary]] &gt;= M398, 2, 1))</f>
        <v>3</v>
      </c>
      <c r="I394">
        <f>tblCustRFM[[#This Row],[RecencyTier]] + tblCustRFM[[#This Row],[FrequencyTier]] + tblCustRFM[[#This Row],[MonetaryTier]]</f>
        <v>9</v>
      </c>
    </row>
    <row r="395" spans="1:9" x14ac:dyDescent="0.45">
      <c r="A395" s="16">
        <v>1589</v>
      </c>
      <c r="B395" s="10">
        <v>45232.681568171298</v>
      </c>
      <c r="C395">
        <v>1</v>
      </c>
      <c r="D395">
        <v>3695.56</v>
      </c>
      <c r="E395" s="24">
        <f>INT(RFM_Pivot!$A$1 - tblCustRFM[[#This Row],[LastPurchaseDate]])</f>
        <v>424</v>
      </c>
      <c r="F395">
        <f>IF(tblCustRFM[[#This Row],[Recency]] &lt;= $L$4, 3, IF(tblCustRFM[[#This Row],[Recency]] &lt;= M397, 2, 1))</f>
        <v>1</v>
      </c>
      <c r="G395">
        <f>IF(tblCustRFM[[#This Row],[Frequency]] &gt;= L398, 3, IF(tblCustRFM[[#This Row],[Frequency]] &gt;= M398, 2, 1))</f>
        <v>3</v>
      </c>
      <c r="H395">
        <f>IF(tblCustRFM[[#This Row],[Monetary]] &gt;= L399, 3, IF(tblCustRFM[[#This Row],[Monetary]] &gt;= M399, 2, 1))</f>
        <v>3</v>
      </c>
      <c r="I395">
        <f>tblCustRFM[[#This Row],[RecencyTier]] + tblCustRFM[[#This Row],[FrequencyTier]] + tblCustRFM[[#This Row],[MonetaryTier]]</f>
        <v>7</v>
      </c>
    </row>
    <row r="396" spans="1:9" x14ac:dyDescent="0.45">
      <c r="A396" s="16">
        <v>1591</v>
      </c>
      <c r="B396" s="10">
        <v>45598.740173996914</v>
      </c>
      <c r="C396">
        <v>2</v>
      </c>
      <c r="D396">
        <v>16272.48</v>
      </c>
      <c r="E396" s="24">
        <f>INT(RFM_Pivot!$A$1 - tblCustRFM[[#This Row],[LastPurchaseDate]])</f>
        <v>58</v>
      </c>
      <c r="F396">
        <f>IF(tblCustRFM[[#This Row],[Recency]] &lt;= $L$4, 3, IF(tblCustRFM[[#This Row],[Recency]] &lt;= M398, 2, 1))</f>
        <v>3</v>
      </c>
      <c r="G396">
        <f>IF(tblCustRFM[[#This Row],[Frequency]] &gt;= L399, 3, IF(tblCustRFM[[#This Row],[Frequency]] &gt;= M399, 2, 1))</f>
        <v>3</v>
      </c>
      <c r="H396">
        <f>IF(tblCustRFM[[#This Row],[Monetary]] &gt;= L400, 3, IF(tblCustRFM[[#This Row],[Monetary]] &gt;= M400, 2, 1))</f>
        <v>3</v>
      </c>
      <c r="I396">
        <f>tblCustRFM[[#This Row],[RecencyTier]] + tblCustRFM[[#This Row],[FrequencyTier]] + tblCustRFM[[#This Row],[MonetaryTier]]</f>
        <v>9</v>
      </c>
    </row>
    <row r="397" spans="1:9" x14ac:dyDescent="0.45">
      <c r="A397" s="16">
        <v>1593</v>
      </c>
      <c r="B397" s="10">
        <v>45113.752675270065</v>
      </c>
      <c r="C397">
        <v>3</v>
      </c>
      <c r="D397">
        <v>30077.54</v>
      </c>
      <c r="E397" s="24">
        <f>INT(RFM_Pivot!$A$1 - tblCustRFM[[#This Row],[LastPurchaseDate]])</f>
        <v>543</v>
      </c>
      <c r="F397">
        <f>IF(tblCustRFM[[#This Row],[Recency]] &lt;= $L$4, 3, IF(tblCustRFM[[#This Row],[Recency]] &lt;= M399, 2, 1))</f>
        <v>1</v>
      </c>
      <c r="G397">
        <f>IF(tblCustRFM[[#This Row],[Frequency]] &gt;= L400, 3, IF(tblCustRFM[[#This Row],[Frequency]] &gt;= M400, 2, 1))</f>
        <v>3</v>
      </c>
      <c r="H397">
        <f>IF(tblCustRFM[[#This Row],[Monetary]] &gt;= L401, 3, IF(tblCustRFM[[#This Row],[Monetary]] &gt;= M401, 2, 1))</f>
        <v>3</v>
      </c>
      <c r="I397">
        <f>tblCustRFM[[#This Row],[RecencyTier]] + tblCustRFM[[#This Row],[FrequencyTier]] + tblCustRFM[[#This Row],[MonetaryTier]]</f>
        <v>7</v>
      </c>
    </row>
    <row r="398" spans="1:9" x14ac:dyDescent="0.45">
      <c r="A398" s="16">
        <v>1594</v>
      </c>
      <c r="B398" s="10">
        <v>45573.84468445216</v>
      </c>
      <c r="C398">
        <v>1</v>
      </c>
      <c r="D398">
        <v>13775.61</v>
      </c>
      <c r="E398" s="24">
        <f>INT(RFM_Pivot!$A$1 - tblCustRFM[[#This Row],[LastPurchaseDate]])</f>
        <v>83</v>
      </c>
      <c r="F398">
        <f>IF(tblCustRFM[[#This Row],[Recency]] &lt;= $L$4, 3, IF(tblCustRFM[[#This Row],[Recency]] &lt;= M400, 2, 1))</f>
        <v>3</v>
      </c>
      <c r="G398">
        <f>IF(tblCustRFM[[#This Row],[Frequency]] &gt;= L401, 3, IF(tblCustRFM[[#This Row],[Frequency]] &gt;= M401, 2, 1))</f>
        <v>3</v>
      </c>
      <c r="H398">
        <f>IF(tblCustRFM[[#This Row],[Monetary]] &gt;= L402, 3, IF(tblCustRFM[[#This Row],[Monetary]] &gt;= M402, 2, 1))</f>
        <v>3</v>
      </c>
      <c r="I398">
        <f>tblCustRFM[[#This Row],[RecencyTier]] + tblCustRFM[[#This Row],[FrequencyTier]] + tblCustRFM[[#This Row],[MonetaryTier]]</f>
        <v>9</v>
      </c>
    </row>
    <row r="399" spans="1:9" x14ac:dyDescent="0.45">
      <c r="A399" s="16">
        <v>1595</v>
      </c>
      <c r="B399" s="10">
        <v>45649.772277237651</v>
      </c>
      <c r="C399">
        <v>2</v>
      </c>
      <c r="D399">
        <v>23217.72</v>
      </c>
      <c r="E399" s="24">
        <f>INT(RFM_Pivot!$A$1 - tblCustRFM[[#This Row],[LastPurchaseDate]])</f>
        <v>7</v>
      </c>
      <c r="F399">
        <f>IF(tblCustRFM[[#This Row],[Recency]] &lt;= $L$4, 3, IF(tblCustRFM[[#This Row],[Recency]] &lt;= M401, 2, 1))</f>
        <v>3</v>
      </c>
      <c r="G399">
        <f>IF(tblCustRFM[[#This Row],[Frequency]] &gt;= L402, 3, IF(tblCustRFM[[#This Row],[Frequency]] &gt;= M402, 2, 1))</f>
        <v>3</v>
      </c>
      <c r="H399">
        <f>IF(tblCustRFM[[#This Row],[Monetary]] &gt;= L403, 3, IF(tblCustRFM[[#This Row],[Monetary]] &gt;= M403, 2, 1))</f>
        <v>3</v>
      </c>
      <c r="I399">
        <f>tblCustRFM[[#This Row],[RecencyTier]] + tblCustRFM[[#This Row],[FrequencyTier]] + tblCustRFM[[#This Row],[MonetaryTier]]</f>
        <v>9</v>
      </c>
    </row>
    <row r="400" spans="1:9" x14ac:dyDescent="0.45">
      <c r="A400" s="16">
        <v>1596</v>
      </c>
      <c r="B400" s="10">
        <v>45303.571657175926</v>
      </c>
      <c r="C400">
        <v>2</v>
      </c>
      <c r="D400">
        <v>19191.2</v>
      </c>
      <c r="E400" s="24">
        <f>INT(RFM_Pivot!$A$1 - tblCustRFM[[#This Row],[LastPurchaseDate]])</f>
        <v>353</v>
      </c>
      <c r="F400">
        <f>IF(tblCustRFM[[#This Row],[Recency]] &lt;= $L$4, 3, IF(tblCustRFM[[#This Row],[Recency]] &lt;= M402, 2, 1))</f>
        <v>1</v>
      </c>
      <c r="G400">
        <f>IF(tblCustRFM[[#This Row],[Frequency]] &gt;= L403, 3, IF(tblCustRFM[[#This Row],[Frequency]] &gt;= M403, 2, 1))</f>
        <v>3</v>
      </c>
      <c r="H400">
        <f>IF(tblCustRFM[[#This Row],[Monetary]] &gt;= L404, 3, IF(tblCustRFM[[#This Row],[Monetary]] &gt;= M404, 2, 1))</f>
        <v>3</v>
      </c>
      <c r="I400">
        <f>tblCustRFM[[#This Row],[RecencyTier]] + tblCustRFM[[#This Row],[FrequencyTier]] + tblCustRFM[[#This Row],[MonetaryTier]]</f>
        <v>7</v>
      </c>
    </row>
    <row r="401" spans="1:9" x14ac:dyDescent="0.45">
      <c r="A401" s="16">
        <v>1597</v>
      </c>
      <c r="B401" s="10">
        <v>45644.296729668211</v>
      </c>
      <c r="C401">
        <v>4</v>
      </c>
      <c r="D401">
        <v>26483.58</v>
      </c>
      <c r="E401" s="24">
        <f>INT(RFM_Pivot!$A$1 - tblCustRFM[[#This Row],[LastPurchaseDate]])</f>
        <v>12</v>
      </c>
      <c r="F401">
        <f>IF(tblCustRFM[[#This Row],[Recency]] &lt;= $L$4, 3, IF(tblCustRFM[[#This Row],[Recency]] &lt;= M403, 2, 1))</f>
        <v>3</v>
      </c>
      <c r="G401">
        <f>IF(tblCustRFM[[#This Row],[Frequency]] &gt;= L404, 3, IF(tblCustRFM[[#This Row],[Frequency]] &gt;= M404, 2, 1))</f>
        <v>3</v>
      </c>
      <c r="H401">
        <f>IF(tblCustRFM[[#This Row],[Monetary]] &gt;= L405, 3, IF(tblCustRFM[[#This Row],[Monetary]] &gt;= M405, 2, 1))</f>
        <v>3</v>
      </c>
      <c r="I401">
        <f>tblCustRFM[[#This Row],[RecencyTier]] + tblCustRFM[[#This Row],[FrequencyTier]] + tblCustRFM[[#This Row],[MonetaryTier]]</f>
        <v>9</v>
      </c>
    </row>
    <row r="402" spans="1:9" x14ac:dyDescent="0.45">
      <c r="A402" s="16">
        <v>1598</v>
      </c>
      <c r="B402" s="10">
        <v>45526.024902469137</v>
      </c>
      <c r="C402">
        <v>1</v>
      </c>
      <c r="D402">
        <v>712.76</v>
      </c>
      <c r="E402" s="24">
        <f>INT(RFM_Pivot!$A$1 - tblCustRFM[[#This Row],[LastPurchaseDate]])</f>
        <v>130</v>
      </c>
      <c r="F402">
        <f>IF(tblCustRFM[[#This Row],[Recency]] &lt;= $L$4, 3, IF(tblCustRFM[[#This Row],[Recency]] &lt;= M404, 2, 1))</f>
        <v>1</v>
      </c>
      <c r="G402">
        <f>IF(tblCustRFM[[#This Row],[Frequency]] &gt;= L405, 3, IF(tblCustRFM[[#This Row],[Frequency]] &gt;= M405, 2, 1))</f>
        <v>3</v>
      </c>
      <c r="H402">
        <f>IF(tblCustRFM[[#This Row],[Monetary]] &gt;= L406, 3, IF(tblCustRFM[[#This Row],[Monetary]] &gt;= M406, 2, 1))</f>
        <v>3</v>
      </c>
      <c r="I402">
        <f>tblCustRFM[[#This Row],[RecencyTier]] + tblCustRFM[[#This Row],[FrequencyTier]] + tblCustRFM[[#This Row],[MonetaryTier]]</f>
        <v>7</v>
      </c>
    </row>
    <row r="403" spans="1:9" x14ac:dyDescent="0.45">
      <c r="A403" s="16">
        <v>1599</v>
      </c>
      <c r="B403" s="10">
        <v>45265.607860802469</v>
      </c>
      <c r="C403">
        <v>1</v>
      </c>
      <c r="D403">
        <v>5248.28</v>
      </c>
      <c r="E403" s="24">
        <f>INT(RFM_Pivot!$A$1 - tblCustRFM[[#This Row],[LastPurchaseDate]])</f>
        <v>391</v>
      </c>
      <c r="F403">
        <f>IF(tblCustRFM[[#This Row],[Recency]] &lt;= $L$4, 3, IF(tblCustRFM[[#This Row],[Recency]] &lt;= M405, 2, 1))</f>
        <v>1</v>
      </c>
      <c r="G403">
        <f>IF(tblCustRFM[[#This Row],[Frequency]] &gt;= L406, 3, IF(tblCustRFM[[#This Row],[Frequency]] &gt;= M406, 2, 1))</f>
        <v>3</v>
      </c>
      <c r="H403">
        <f>IF(tblCustRFM[[#This Row],[Monetary]] &gt;= L407, 3, IF(tblCustRFM[[#This Row],[Monetary]] &gt;= M407, 2, 1))</f>
        <v>3</v>
      </c>
      <c r="I403">
        <f>tblCustRFM[[#This Row],[RecencyTier]] + tblCustRFM[[#This Row],[FrequencyTier]] + tblCustRFM[[#This Row],[MonetaryTier]]</f>
        <v>7</v>
      </c>
    </row>
    <row r="404" spans="1:9" x14ac:dyDescent="0.45">
      <c r="A404" s="16">
        <v>1600</v>
      </c>
      <c r="B404" s="10">
        <v>45522.374537461423</v>
      </c>
      <c r="C404">
        <v>3</v>
      </c>
      <c r="D404">
        <v>9245.5400000000009</v>
      </c>
      <c r="E404" s="24">
        <f>INT(RFM_Pivot!$A$1 - tblCustRFM[[#This Row],[LastPurchaseDate]])</f>
        <v>134</v>
      </c>
      <c r="F404">
        <f>IF(tblCustRFM[[#This Row],[Recency]] &lt;= $L$4, 3, IF(tblCustRFM[[#This Row],[Recency]] &lt;= M406, 2, 1))</f>
        <v>1</v>
      </c>
      <c r="G404">
        <f>IF(tblCustRFM[[#This Row],[Frequency]] &gt;= L407, 3, IF(tblCustRFM[[#This Row],[Frequency]] &gt;= M407, 2, 1))</f>
        <v>3</v>
      </c>
      <c r="H404">
        <f>IF(tblCustRFM[[#This Row],[Monetary]] &gt;= L408, 3, IF(tblCustRFM[[#This Row],[Monetary]] &gt;= M408, 2, 1))</f>
        <v>3</v>
      </c>
      <c r="I404">
        <f>tblCustRFM[[#This Row],[RecencyTier]] + tblCustRFM[[#This Row],[FrequencyTier]] + tblCustRFM[[#This Row],[MonetaryTier]]</f>
        <v>7</v>
      </c>
    </row>
    <row r="405" spans="1:9" x14ac:dyDescent="0.45">
      <c r="A405" s="16">
        <v>1602</v>
      </c>
      <c r="B405" s="10">
        <v>45627.578057793209</v>
      </c>
      <c r="C405">
        <v>2</v>
      </c>
      <c r="D405">
        <v>5827.91</v>
      </c>
      <c r="E405" s="24">
        <f>INT(RFM_Pivot!$A$1 - tblCustRFM[[#This Row],[LastPurchaseDate]])</f>
        <v>29</v>
      </c>
      <c r="F405">
        <f>IF(tblCustRFM[[#This Row],[Recency]] &lt;= $L$4, 3, IF(tblCustRFM[[#This Row],[Recency]] &lt;= M407, 2, 1))</f>
        <v>3</v>
      </c>
      <c r="G405">
        <f>IF(tblCustRFM[[#This Row],[Frequency]] &gt;= L408, 3, IF(tblCustRFM[[#This Row],[Frequency]] &gt;= M408, 2, 1))</f>
        <v>3</v>
      </c>
      <c r="H405">
        <f>IF(tblCustRFM[[#This Row],[Monetary]] &gt;= L409, 3, IF(tblCustRFM[[#This Row],[Monetary]] &gt;= M409, 2, 1))</f>
        <v>3</v>
      </c>
      <c r="I405">
        <f>tblCustRFM[[#This Row],[RecencyTier]] + tblCustRFM[[#This Row],[FrequencyTier]] + tblCustRFM[[#This Row],[MonetaryTier]]</f>
        <v>9</v>
      </c>
    </row>
    <row r="406" spans="1:9" x14ac:dyDescent="0.45">
      <c r="A406" s="16">
        <v>1603</v>
      </c>
      <c r="B406" s="10">
        <v>45501.494449459875</v>
      </c>
      <c r="C406">
        <v>1</v>
      </c>
      <c r="D406">
        <v>11430.24</v>
      </c>
      <c r="E406" s="24">
        <f>INT(RFM_Pivot!$A$1 - tblCustRFM[[#This Row],[LastPurchaseDate]])</f>
        <v>155</v>
      </c>
      <c r="F406">
        <f>IF(tblCustRFM[[#This Row],[Recency]] &lt;= $L$4, 3, IF(tblCustRFM[[#This Row],[Recency]] &lt;= M408, 2, 1))</f>
        <v>1</v>
      </c>
      <c r="G406">
        <f>IF(tblCustRFM[[#This Row],[Frequency]] &gt;= L409, 3, IF(tblCustRFM[[#This Row],[Frequency]] &gt;= M409, 2, 1))</f>
        <v>3</v>
      </c>
      <c r="H406">
        <f>IF(tblCustRFM[[#This Row],[Monetary]] &gt;= L410, 3, IF(tblCustRFM[[#This Row],[Monetary]] &gt;= M410, 2, 1))</f>
        <v>3</v>
      </c>
      <c r="I406">
        <f>tblCustRFM[[#This Row],[RecencyTier]] + tblCustRFM[[#This Row],[FrequencyTier]] + tblCustRFM[[#This Row],[MonetaryTier]]</f>
        <v>7</v>
      </c>
    </row>
    <row r="407" spans="1:9" x14ac:dyDescent="0.45">
      <c r="A407" s="16">
        <v>1604</v>
      </c>
      <c r="B407" s="10">
        <v>45452.871587152775</v>
      </c>
      <c r="C407">
        <v>2</v>
      </c>
      <c r="D407">
        <v>28705</v>
      </c>
      <c r="E407" s="24">
        <f>INT(RFM_Pivot!$A$1 - tblCustRFM[[#This Row],[LastPurchaseDate]])</f>
        <v>204</v>
      </c>
      <c r="F407">
        <f>IF(tblCustRFM[[#This Row],[Recency]] &lt;= $L$4, 3, IF(tblCustRFM[[#This Row],[Recency]] &lt;= M409, 2, 1))</f>
        <v>1</v>
      </c>
      <c r="G407">
        <f>IF(tblCustRFM[[#This Row],[Frequency]] &gt;= L410, 3, IF(tblCustRFM[[#This Row],[Frequency]] &gt;= M410, 2, 1))</f>
        <v>3</v>
      </c>
      <c r="H407">
        <f>IF(tblCustRFM[[#This Row],[Monetary]] &gt;= L411, 3, IF(tblCustRFM[[#This Row],[Monetary]] &gt;= M411, 2, 1))</f>
        <v>3</v>
      </c>
      <c r="I407">
        <f>tblCustRFM[[#This Row],[RecencyTier]] + tblCustRFM[[#This Row],[FrequencyTier]] + tblCustRFM[[#This Row],[MonetaryTier]]</f>
        <v>7</v>
      </c>
    </row>
    <row r="408" spans="1:9" x14ac:dyDescent="0.45">
      <c r="A408" s="16">
        <v>1606</v>
      </c>
      <c r="B408" s="10">
        <v>44947.369036882716</v>
      </c>
      <c r="C408">
        <v>1</v>
      </c>
      <c r="D408">
        <v>669.58</v>
      </c>
      <c r="E408" s="24">
        <f>INT(RFM_Pivot!$A$1 - tblCustRFM[[#This Row],[LastPurchaseDate]])</f>
        <v>709</v>
      </c>
      <c r="F408">
        <f>IF(tblCustRFM[[#This Row],[Recency]] &lt;= $L$4, 3, IF(tblCustRFM[[#This Row],[Recency]] &lt;= M410, 2, 1))</f>
        <v>1</v>
      </c>
      <c r="G408">
        <f>IF(tblCustRFM[[#This Row],[Frequency]] &gt;= L411, 3, IF(tblCustRFM[[#This Row],[Frequency]] &gt;= M411, 2, 1))</f>
        <v>3</v>
      </c>
      <c r="H408">
        <f>IF(tblCustRFM[[#This Row],[Monetary]] &gt;= L412, 3, IF(tblCustRFM[[#This Row],[Monetary]] &gt;= M412, 2, 1))</f>
        <v>3</v>
      </c>
      <c r="I408">
        <f>tblCustRFM[[#This Row],[RecencyTier]] + tblCustRFM[[#This Row],[FrequencyTier]] + tblCustRFM[[#This Row],[MonetaryTier]]</f>
        <v>7</v>
      </c>
    </row>
    <row r="409" spans="1:9" x14ac:dyDescent="0.45">
      <c r="A409" s="16">
        <v>1607</v>
      </c>
      <c r="B409" s="10">
        <v>45603.704670447529</v>
      </c>
      <c r="C409">
        <v>2</v>
      </c>
      <c r="D409">
        <v>3504.86</v>
      </c>
      <c r="E409" s="24">
        <f>INT(RFM_Pivot!$A$1 - tblCustRFM[[#This Row],[LastPurchaseDate]])</f>
        <v>53</v>
      </c>
      <c r="F409">
        <f>IF(tblCustRFM[[#This Row],[Recency]] &lt;= $L$4, 3, IF(tblCustRFM[[#This Row],[Recency]] &lt;= M411, 2, 1))</f>
        <v>3</v>
      </c>
      <c r="G409">
        <f>IF(tblCustRFM[[#This Row],[Frequency]] &gt;= L412, 3, IF(tblCustRFM[[#This Row],[Frequency]] &gt;= M412, 2, 1))</f>
        <v>3</v>
      </c>
      <c r="H409">
        <f>IF(tblCustRFM[[#This Row],[Monetary]] &gt;= L413, 3, IF(tblCustRFM[[#This Row],[Monetary]] &gt;= M413, 2, 1))</f>
        <v>3</v>
      </c>
      <c r="I409">
        <f>tblCustRFM[[#This Row],[RecencyTier]] + tblCustRFM[[#This Row],[FrequencyTier]] + tblCustRFM[[#This Row],[MonetaryTier]]</f>
        <v>9</v>
      </c>
    </row>
    <row r="410" spans="1:9" x14ac:dyDescent="0.45">
      <c r="A410" s="16">
        <v>1609</v>
      </c>
      <c r="B410" s="10">
        <v>45257.942094212965</v>
      </c>
      <c r="C410">
        <v>1</v>
      </c>
      <c r="D410">
        <v>1508.95</v>
      </c>
      <c r="E410" s="24">
        <f>INT(RFM_Pivot!$A$1 - tblCustRFM[[#This Row],[LastPurchaseDate]])</f>
        <v>399</v>
      </c>
      <c r="F410">
        <f>IF(tblCustRFM[[#This Row],[Recency]] &lt;= $L$4, 3, IF(tblCustRFM[[#This Row],[Recency]] &lt;= M412, 2, 1))</f>
        <v>1</v>
      </c>
      <c r="G410">
        <f>IF(tblCustRFM[[#This Row],[Frequency]] &gt;= L413, 3, IF(tblCustRFM[[#This Row],[Frequency]] &gt;= M413, 2, 1))</f>
        <v>3</v>
      </c>
      <c r="H410">
        <f>IF(tblCustRFM[[#This Row],[Monetary]] &gt;= L414, 3, IF(tblCustRFM[[#This Row],[Monetary]] &gt;= M414, 2, 1))</f>
        <v>3</v>
      </c>
      <c r="I410">
        <f>tblCustRFM[[#This Row],[RecencyTier]] + tblCustRFM[[#This Row],[FrequencyTier]] + tblCustRFM[[#This Row],[MonetaryTier]]</f>
        <v>7</v>
      </c>
    </row>
    <row r="411" spans="1:9" x14ac:dyDescent="0.45">
      <c r="A411" s="16">
        <v>1610</v>
      </c>
      <c r="B411" s="10">
        <v>45092.434543441355</v>
      </c>
      <c r="C411">
        <v>1</v>
      </c>
      <c r="D411">
        <v>3665</v>
      </c>
      <c r="E411" s="24">
        <f>INT(RFM_Pivot!$A$1 - tblCustRFM[[#This Row],[LastPurchaseDate]])</f>
        <v>564</v>
      </c>
      <c r="F411">
        <f>IF(tblCustRFM[[#This Row],[Recency]] &lt;= $L$4, 3, IF(tblCustRFM[[#This Row],[Recency]] &lt;= M413, 2, 1))</f>
        <v>1</v>
      </c>
      <c r="G411">
        <f>IF(tblCustRFM[[#This Row],[Frequency]] &gt;= L414, 3, IF(tblCustRFM[[#This Row],[Frequency]] &gt;= M414, 2, 1))</f>
        <v>3</v>
      </c>
      <c r="H411">
        <f>IF(tblCustRFM[[#This Row],[Monetary]] &gt;= L415, 3, IF(tblCustRFM[[#This Row],[Monetary]] &gt;= M415, 2, 1))</f>
        <v>3</v>
      </c>
      <c r="I411">
        <f>tblCustRFM[[#This Row],[RecencyTier]] + tblCustRFM[[#This Row],[FrequencyTier]] + tblCustRFM[[#This Row],[MonetaryTier]]</f>
        <v>7</v>
      </c>
    </row>
    <row r="412" spans="1:9" x14ac:dyDescent="0.45">
      <c r="A412" s="16">
        <v>1612</v>
      </c>
      <c r="B412" s="10">
        <v>45096.449944984568</v>
      </c>
      <c r="C412">
        <v>1</v>
      </c>
      <c r="D412">
        <v>17383.3</v>
      </c>
      <c r="E412" s="24">
        <f>INT(RFM_Pivot!$A$1 - tblCustRFM[[#This Row],[LastPurchaseDate]])</f>
        <v>560</v>
      </c>
      <c r="F412">
        <f>IF(tblCustRFM[[#This Row],[Recency]] &lt;= $L$4, 3, IF(tblCustRFM[[#This Row],[Recency]] &lt;= M414, 2, 1))</f>
        <v>1</v>
      </c>
      <c r="G412">
        <f>IF(tblCustRFM[[#This Row],[Frequency]] &gt;= L415, 3, IF(tblCustRFM[[#This Row],[Frequency]] &gt;= M415, 2, 1))</f>
        <v>3</v>
      </c>
      <c r="H412">
        <f>IF(tblCustRFM[[#This Row],[Monetary]] &gt;= L416, 3, IF(tblCustRFM[[#This Row],[Monetary]] &gt;= M416, 2, 1))</f>
        <v>3</v>
      </c>
      <c r="I412">
        <f>tblCustRFM[[#This Row],[RecencyTier]] + tblCustRFM[[#This Row],[FrequencyTier]] + tblCustRFM[[#This Row],[MonetaryTier]]</f>
        <v>7</v>
      </c>
    </row>
    <row r="413" spans="1:9" x14ac:dyDescent="0.45">
      <c r="A413" s="16">
        <v>1613</v>
      </c>
      <c r="B413" s="10">
        <v>45617.138013811731</v>
      </c>
      <c r="C413">
        <v>1</v>
      </c>
      <c r="D413">
        <v>687.68</v>
      </c>
      <c r="E413" s="24">
        <f>INT(RFM_Pivot!$A$1 - tblCustRFM[[#This Row],[LastPurchaseDate]])</f>
        <v>39</v>
      </c>
      <c r="F413">
        <f>IF(tblCustRFM[[#This Row],[Recency]] &lt;= $L$4, 3, IF(tblCustRFM[[#This Row],[Recency]] &lt;= M415, 2, 1))</f>
        <v>3</v>
      </c>
      <c r="G413">
        <f>IF(tblCustRFM[[#This Row],[Frequency]] &gt;= L416, 3, IF(tblCustRFM[[#This Row],[Frequency]] &gt;= M416, 2, 1))</f>
        <v>3</v>
      </c>
      <c r="H413">
        <f>IF(tblCustRFM[[#This Row],[Monetary]] &gt;= L417, 3, IF(tblCustRFM[[#This Row],[Monetary]] &gt;= M417, 2, 1))</f>
        <v>3</v>
      </c>
      <c r="I413">
        <f>tblCustRFM[[#This Row],[RecencyTier]] + tblCustRFM[[#This Row],[FrequencyTier]] + tblCustRFM[[#This Row],[MonetaryTier]]</f>
        <v>9</v>
      </c>
    </row>
    <row r="414" spans="1:9" x14ac:dyDescent="0.45">
      <c r="A414" s="16">
        <v>1614</v>
      </c>
      <c r="B414" s="10">
        <v>45450.827382754629</v>
      </c>
      <c r="C414">
        <v>3</v>
      </c>
      <c r="D414">
        <v>33831.08</v>
      </c>
      <c r="E414" s="24">
        <f>INT(RFM_Pivot!$A$1 - tblCustRFM[[#This Row],[LastPurchaseDate]])</f>
        <v>206</v>
      </c>
      <c r="F414">
        <f>IF(tblCustRFM[[#This Row],[Recency]] &lt;= $L$4, 3, IF(tblCustRFM[[#This Row],[Recency]] &lt;= M416, 2, 1))</f>
        <v>1</v>
      </c>
      <c r="G414">
        <f>IF(tblCustRFM[[#This Row],[Frequency]] &gt;= L417, 3, IF(tblCustRFM[[#This Row],[Frequency]] &gt;= M417, 2, 1))</f>
        <v>3</v>
      </c>
      <c r="H414">
        <f>IF(tblCustRFM[[#This Row],[Monetary]] &gt;= L418, 3, IF(tblCustRFM[[#This Row],[Monetary]] &gt;= M418, 2, 1))</f>
        <v>3</v>
      </c>
      <c r="I414">
        <f>tblCustRFM[[#This Row],[RecencyTier]] + tblCustRFM[[#This Row],[FrequencyTier]] + tblCustRFM[[#This Row],[MonetaryTier]]</f>
        <v>7</v>
      </c>
    </row>
    <row r="415" spans="1:9" x14ac:dyDescent="0.45">
      <c r="A415" s="16">
        <v>1615</v>
      </c>
      <c r="B415" s="10">
        <v>45395.779877970679</v>
      </c>
      <c r="C415">
        <v>5</v>
      </c>
      <c r="D415">
        <v>43826.11</v>
      </c>
      <c r="E415" s="24">
        <f>INT(RFM_Pivot!$A$1 - tblCustRFM[[#This Row],[LastPurchaseDate]])</f>
        <v>261</v>
      </c>
      <c r="F415">
        <f>IF(tblCustRFM[[#This Row],[Recency]] &lt;= $L$4, 3, IF(tblCustRFM[[#This Row],[Recency]] &lt;= M417, 2, 1))</f>
        <v>1</v>
      </c>
      <c r="G415">
        <f>IF(tblCustRFM[[#This Row],[Frequency]] &gt;= L418, 3, IF(tblCustRFM[[#This Row],[Frequency]] &gt;= M418, 2, 1))</f>
        <v>3</v>
      </c>
      <c r="H415">
        <f>IF(tblCustRFM[[#This Row],[Monetary]] &gt;= L419, 3, IF(tblCustRFM[[#This Row],[Monetary]] &gt;= M419, 2, 1))</f>
        <v>3</v>
      </c>
      <c r="I415">
        <f>tblCustRFM[[#This Row],[RecencyTier]] + tblCustRFM[[#This Row],[FrequencyTier]] + tblCustRFM[[#This Row],[MonetaryTier]]</f>
        <v>7</v>
      </c>
    </row>
    <row r="416" spans="1:9" x14ac:dyDescent="0.45">
      <c r="A416" s="16">
        <v>1616</v>
      </c>
      <c r="B416" s="10">
        <v>45315.76387638889</v>
      </c>
      <c r="C416">
        <v>1</v>
      </c>
      <c r="D416">
        <v>889.11</v>
      </c>
      <c r="E416" s="24">
        <f>INT(RFM_Pivot!$A$1 - tblCustRFM[[#This Row],[LastPurchaseDate]])</f>
        <v>341</v>
      </c>
      <c r="F416">
        <f>IF(tblCustRFM[[#This Row],[Recency]] &lt;= $L$4, 3, IF(tblCustRFM[[#This Row],[Recency]] &lt;= M418, 2, 1))</f>
        <v>1</v>
      </c>
      <c r="G416">
        <f>IF(tblCustRFM[[#This Row],[Frequency]] &gt;= L419, 3, IF(tblCustRFM[[#This Row],[Frequency]] &gt;= M419, 2, 1))</f>
        <v>3</v>
      </c>
      <c r="H416">
        <f>IF(tblCustRFM[[#This Row],[Monetary]] &gt;= L420, 3, IF(tblCustRFM[[#This Row],[Monetary]] &gt;= M420, 2, 1))</f>
        <v>3</v>
      </c>
      <c r="I416">
        <f>tblCustRFM[[#This Row],[RecencyTier]] + tblCustRFM[[#This Row],[FrequencyTier]] + tblCustRFM[[#This Row],[MonetaryTier]]</f>
        <v>7</v>
      </c>
    </row>
    <row r="417" spans="1:9" x14ac:dyDescent="0.45">
      <c r="A417" s="16">
        <v>1618</v>
      </c>
      <c r="B417" s="10">
        <v>45386.580958101855</v>
      </c>
      <c r="C417">
        <v>1</v>
      </c>
      <c r="D417">
        <v>334.22</v>
      </c>
      <c r="E417" s="24">
        <f>INT(RFM_Pivot!$A$1 - tblCustRFM[[#This Row],[LastPurchaseDate]])</f>
        <v>270</v>
      </c>
      <c r="F417">
        <f>IF(tblCustRFM[[#This Row],[Recency]] &lt;= $L$4, 3, IF(tblCustRFM[[#This Row],[Recency]] &lt;= M419, 2, 1))</f>
        <v>1</v>
      </c>
      <c r="G417">
        <f>IF(tblCustRFM[[#This Row],[Frequency]] &gt;= L420, 3, IF(tblCustRFM[[#This Row],[Frequency]] &gt;= M420, 2, 1))</f>
        <v>3</v>
      </c>
      <c r="H417">
        <f>IF(tblCustRFM[[#This Row],[Monetary]] &gt;= L421, 3, IF(tblCustRFM[[#This Row],[Monetary]] &gt;= M421, 2, 1))</f>
        <v>3</v>
      </c>
      <c r="I417">
        <f>tblCustRFM[[#This Row],[RecencyTier]] + tblCustRFM[[#This Row],[FrequencyTier]] + tblCustRFM[[#This Row],[MonetaryTier]]</f>
        <v>7</v>
      </c>
    </row>
    <row r="418" spans="1:9" x14ac:dyDescent="0.45">
      <c r="A418" s="16">
        <v>1619</v>
      </c>
      <c r="B418" s="10">
        <v>45653.787678780864</v>
      </c>
      <c r="C418">
        <v>3</v>
      </c>
      <c r="D418">
        <v>13840</v>
      </c>
      <c r="E418" s="24">
        <f>INT(RFM_Pivot!$A$1 - tblCustRFM[[#This Row],[LastPurchaseDate]])</f>
        <v>3</v>
      </c>
      <c r="F418">
        <f>IF(tblCustRFM[[#This Row],[Recency]] &lt;= $L$4, 3, IF(tblCustRFM[[#This Row],[Recency]] &lt;= M420, 2, 1))</f>
        <v>3</v>
      </c>
      <c r="G418">
        <f>IF(tblCustRFM[[#This Row],[Frequency]] &gt;= L421, 3, IF(tblCustRFM[[#This Row],[Frequency]] &gt;= M421, 2, 1))</f>
        <v>3</v>
      </c>
      <c r="H418">
        <f>IF(tblCustRFM[[#This Row],[Monetary]] &gt;= L422, 3, IF(tblCustRFM[[#This Row],[Monetary]] &gt;= M422, 2, 1))</f>
        <v>3</v>
      </c>
      <c r="I418">
        <f>tblCustRFM[[#This Row],[RecencyTier]] + tblCustRFM[[#This Row],[FrequencyTier]] + tblCustRFM[[#This Row],[MonetaryTier]]</f>
        <v>9</v>
      </c>
    </row>
    <row r="419" spans="1:9" x14ac:dyDescent="0.45">
      <c r="A419" s="16">
        <v>1622</v>
      </c>
      <c r="B419" s="10">
        <v>45290.9413941358</v>
      </c>
      <c r="C419">
        <v>1</v>
      </c>
      <c r="D419">
        <v>7154.08</v>
      </c>
      <c r="E419" s="24">
        <f>INT(RFM_Pivot!$A$1 - tblCustRFM[[#This Row],[LastPurchaseDate]])</f>
        <v>366</v>
      </c>
      <c r="F419">
        <f>IF(tblCustRFM[[#This Row],[Recency]] &lt;= $L$4, 3, IF(tblCustRFM[[#This Row],[Recency]] &lt;= M421, 2, 1))</f>
        <v>1</v>
      </c>
      <c r="G419">
        <f>IF(tblCustRFM[[#This Row],[Frequency]] &gt;= L422, 3, IF(tblCustRFM[[#This Row],[Frequency]] &gt;= M422, 2, 1))</f>
        <v>3</v>
      </c>
      <c r="H419">
        <f>IF(tblCustRFM[[#This Row],[Monetary]] &gt;= L423, 3, IF(tblCustRFM[[#This Row],[Monetary]] &gt;= M423, 2, 1))</f>
        <v>3</v>
      </c>
      <c r="I419">
        <f>tblCustRFM[[#This Row],[RecencyTier]] + tblCustRFM[[#This Row],[FrequencyTier]] + tblCustRFM[[#This Row],[MonetaryTier]]</f>
        <v>7</v>
      </c>
    </row>
    <row r="420" spans="1:9" x14ac:dyDescent="0.45">
      <c r="A420" s="16">
        <v>1623</v>
      </c>
      <c r="B420" s="10">
        <v>45545.663866396608</v>
      </c>
      <c r="C420">
        <v>1</v>
      </c>
      <c r="D420">
        <v>97.18</v>
      </c>
      <c r="E420" s="24">
        <f>INT(RFM_Pivot!$A$1 - tblCustRFM[[#This Row],[LastPurchaseDate]])</f>
        <v>111</v>
      </c>
      <c r="F420">
        <f>IF(tblCustRFM[[#This Row],[Recency]] &lt;= $L$4, 3, IF(tblCustRFM[[#This Row],[Recency]] &lt;= M422, 2, 1))</f>
        <v>3</v>
      </c>
      <c r="G420">
        <f>IF(tblCustRFM[[#This Row],[Frequency]] &gt;= L423, 3, IF(tblCustRFM[[#This Row],[Frequency]] &gt;= M423, 2, 1))</f>
        <v>3</v>
      </c>
      <c r="H420">
        <f>IF(tblCustRFM[[#This Row],[Monetary]] &gt;= L424, 3, IF(tblCustRFM[[#This Row],[Monetary]] &gt;= M424, 2, 1))</f>
        <v>3</v>
      </c>
      <c r="I420">
        <f>tblCustRFM[[#This Row],[RecencyTier]] + tblCustRFM[[#This Row],[FrequencyTier]] + tblCustRFM[[#This Row],[MonetaryTier]]</f>
        <v>9</v>
      </c>
    </row>
    <row r="421" spans="1:9" x14ac:dyDescent="0.45">
      <c r="A421" s="16">
        <v>1625</v>
      </c>
      <c r="B421" s="10">
        <v>45592.899589969136</v>
      </c>
      <c r="C421">
        <v>2</v>
      </c>
      <c r="D421">
        <v>18311.39</v>
      </c>
      <c r="E421" s="24">
        <f>INT(RFM_Pivot!$A$1 - tblCustRFM[[#This Row],[LastPurchaseDate]])</f>
        <v>64</v>
      </c>
      <c r="F421">
        <f>IF(tblCustRFM[[#This Row],[Recency]] &lt;= $L$4, 3, IF(tblCustRFM[[#This Row],[Recency]] &lt;= M423, 2, 1))</f>
        <v>3</v>
      </c>
      <c r="G421">
        <f>IF(tblCustRFM[[#This Row],[Frequency]] &gt;= L424, 3, IF(tblCustRFM[[#This Row],[Frequency]] &gt;= M424, 2, 1))</f>
        <v>3</v>
      </c>
      <c r="H421">
        <f>IF(tblCustRFM[[#This Row],[Monetary]] &gt;= L425, 3, IF(tblCustRFM[[#This Row],[Monetary]] &gt;= M425, 2, 1))</f>
        <v>3</v>
      </c>
      <c r="I421">
        <f>tblCustRFM[[#This Row],[RecencyTier]] + tblCustRFM[[#This Row],[FrequencyTier]] + tblCustRFM[[#This Row],[MonetaryTier]]</f>
        <v>9</v>
      </c>
    </row>
    <row r="422" spans="1:9" x14ac:dyDescent="0.45">
      <c r="A422" s="16">
        <v>1626</v>
      </c>
      <c r="B422" s="10">
        <v>45283.786678665121</v>
      </c>
      <c r="C422">
        <v>1</v>
      </c>
      <c r="D422">
        <v>6158.68</v>
      </c>
      <c r="E422" s="24">
        <f>INT(RFM_Pivot!$A$1 - tblCustRFM[[#This Row],[LastPurchaseDate]])</f>
        <v>373</v>
      </c>
      <c r="F422">
        <f>IF(tblCustRFM[[#This Row],[Recency]] &lt;= $L$4, 3, IF(tblCustRFM[[#This Row],[Recency]] &lt;= M424, 2, 1))</f>
        <v>1</v>
      </c>
      <c r="G422">
        <f>IF(tblCustRFM[[#This Row],[Frequency]] &gt;= L425, 3, IF(tblCustRFM[[#This Row],[Frequency]] &gt;= M425, 2, 1))</f>
        <v>3</v>
      </c>
      <c r="H422">
        <f>IF(tblCustRFM[[#This Row],[Monetary]] &gt;= L426, 3, IF(tblCustRFM[[#This Row],[Monetary]] &gt;= M426, 2, 1))</f>
        <v>3</v>
      </c>
      <c r="I422">
        <f>tblCustRFM[[#This Row],[RecencyTier]] + tblCustRFM[[#This Row],[FrequencyTier]] + tblCustRFM[[#This Row],[MonetaryTier]]</f>
        <v>7</v>
      </c>
    </row>
    <row r="423" spans="1:9" x14ac:dyDescent="0.45">
      <c r="A423" s="16">
        <v>1627</v>
      </c>
      <c r="B423" s="10">
        <v>45226.840984104936</v>
      </c>
      <c r="C423">
        <v>1</v>
      </c>
      <c r="D423">
        <v>16855.8</v>
      </c>
      <c r="E423" s="24">
        <f>INT(RFM_Pivot!$A$1 - tblCustRFM[[#This Row],[LastPurchaseDate]])</f>
        <v>430</v>
      </c>
      <c r="F423">
        <f>IF(tblCustRFM[[#This Row],[Recency]] &lt;= $L$4, 3, IF(tblCustRFM[[#This Row],[Recency]] &lt;= M425, 2, 1))</f>
        <v>1</v>
      </c>
      <c r="G423">
        <f>IF(tblCustRFM[[#This Row],[Frequency]] &gt;= L426, 3, IF(tblCustRFM[[#This Row],[Frequency]] &gt;= M426, 2, 1))</f>
        <v>3</v>
      </c>
      <c r="H423">
        <f>IF(tblCustRFM[[#This Row],[Monetary]] &gt;= L427, 3, IF(tblCustRFM[[#This Row],[Monetary]] &gt;= M427, 2, 1))</f>
        <v>3</v>
      </c>
      <c r="I423">
        <f>tblCustRFM[[#This Row],[RecencyTier]] + tblCustRFM[[#This Row],[FrequencyTier]] + tblCustRFM[[#This Row],[MonetaryTier]]</f>
        <v>7</v>
      </c>
    </row>
    <row r="424" spans="1:9" x14ac:dyDescent="0.45">
      <c r="A424" s="16">
        <v>1628</v>
      </c>
      <c r="B424" s="10">
        <v>45154.41774178241</v>
      </c>
      <c r="C424">
        <v>1</v>
      </c>
      <c r="D424">
        <v>3709.61</v>
      </c>
      <c r="E424" s="24">
        <f>INT(RFM_Pivot!$A$1 - tblCustRFM[[#This Row],[LastPurchaseDate]])</f>
        <v>502</v>
      </c>
      <c r="F424">
        <f>IF(tblCustRFM[[#This Row],[Recency]] &lt;= $L$4, 3, IF(tblCustRFM[[#This Row],[Recency]] &lt;= M426, 2, 1))</f>
        <v>1</v>
      </c>
      <c r="G424">
        <f>IF(tblCustRFM[[#This Row],[Frequency]] &gt;= L427, 3, IF(tblCustRFM[[#This Row],[Frequency]] &gt;= M427, 2, 1))</f>
        <v>3</v>
      </c>
      <c r="H424">
        <f>IF(tblCustRFM[[#This Row],[Monetary]] &gt;= L428, 3, IF(tblCustRFM[[#This Row],[Monetary]] &gt;= M428, 2, 1))</f>
        <v>3</v>
      </c>
      <c r="I424">
        <f>tblCustRFM[[#This Row],[RecencyTier]] + tblCustRFM[[#This Row],[FrequencyTier]] + tblCustRFM[[#This Row],[MonetaryTier]]</f>
        <v>7</v>
      </c>
    </row>
    <row r="425" spans="1:9" x14ac:dyDescent="0.45">
      <c r="A425" s="16">
        <v>1629</v>
      </c>
      <c r="B425" s="10">
        <v>45041.037403742281</v>
      </c>
      <c r="C425">
        <v>1</v>
      </c>
      <c r="D425">
        <v>1411</v>
      </c>
      <c r="E425" s="24">
        <f>INT(RFM_Pivot!$A$1 - tblCustRFM[[#This Row],[LastPurchaseDate]])</f>
        <v>615</v>
      </c>
      <c r="F425">
        <f>IF(tblCustRFM[[#This Row],[Recency]] &lt;= $L$4, 3, IF(tblCustRFM[[#This Row],[Recency]] &lt;= M427, 2, 1))</f>
        <v>1</v>
      </c>
      <c r="G425">
        <f>IF(tblCustRFM[[#This Row],[Frequency]] &gt;= L428, 3, IF(tblCustRFM[[#This Row],[Frequency]] &gt;= M428, 2, 1))</f>
        <v>3</v>
      </c>
      <c r="H425">
        <f>IF(tblCustRFM[[#This Row],[Monetary]] &gt;= L429, 3, IF(tblCustRFM[[#This Row],[Monetary]] &gt;= M429, 2, 1))</f>
        <v>3</v>
      </c>
      <c r="I425">
        <f>tblCustRFM[[#This Row],[RecencyTier]] + tblCustRFM[[#This Row],[FrequencyTier]] + tblCustRFM[[#This Row],[MonetaryTier]]</f>
        <v>7</v>
      </c>
    </row>
    <row r="426" spans="1:9" x14ac:dyDescent="0.45">
      <c r="A426" s="16">
        <v>1630</v>
      </c>
      <c r="B426" s="10">
        <v>45146.386938695985</v>
      </c>
      <c r="C426">
        <v>2</v>
      </c>
      <c r="D426">
        <v>29391.9</v>
      </c>
      <c r="E426" s="24">
        <f>INT(RFM_Pivot!$A$1 - tblCustRFM[[#This Row],[LastPurchaseDate]])</f>
        <v>510</v>
      </c>
      <c r="F426">
        <f>IF(tblCustRFM[[#This Row],[Recency]] &lt;= $L$4, 3, IF(tblCustRFM[[#This Row],[Recency]] &lt;= M428, 2, 1))</f>
        <v>1</v>
      </c>
      <c r="G426">
        <f>IF(tblCustRFM[[#This Row],[Frequency]] &gt;= L429, 3, IF(tblCustRFM[[#This Row],[Frequency]] &gt;= M429, 2, 1))</f>
        <v>3</v>
      </c>
      <c r="H426">
        <f>IF(tblCustRFM[[#This Row],[Monetary]] &gt;= L430, 3, IF(tblCustRFM[[#This Row],[Monetary]] &gt;= M430, 2, 1))</f>
        <v>3</v>
      </c>
      <c r="I426">
        <f>tblCustRFM[[#This Row],[RecencyTier]] + tblCustRFM[[#This Row],[FrequencyTier]] + tblCustRFM[[#This Row],[MonetaryTier]]</f>
        <v>7</v>
      </c>
    </row>
    <row r="427" spans="1:9" x14ac:dyDescent="0.45">
      <c r="A427" s="16">
        <v>1631</v>
      </c>
      <c r="B427" s="10">
        <v>45087.835083487655</v>
      </c>
      <c r="C427">
        <v>1</v>
      </c>
      <c r="D427">
        <v>4570.2</v>
      </c>
      <c r="E427" s="24">
        <f>INT(RFM_Pivot!$A$1 - tblCustRFM[[#This Row],[LastPurchaseDate]])</f>
        <v>569</v>
      </c>
      <c r="F427">
        <f>IF(tblCustRFM[[#This Row],[Recency]] &lt;= $L$4, 3, IF(tblCustRFM[[#This Row],[Recency]] &lt;= M429, 2, 1))</f>
        <v>1</v>
      </c>
      <c r="G427">
        <f>IF(tblCustRFM[[#This Row],[Frequency]] &gt;= L430, 3, IF(tblCustRFM[[#This Row],[Frequency]] &gt;= M430, 2, 1))</f>
        <v>3</v>
      </c>
      <c r="H427">
        <f>IF(tblCustRFM[[#This Row],[Monetary]] &gt;= L431, 3, IF(tblCustRFM[[#This Row],[Monetary]] &gt;= M431, 2, 1))</f>
        <v>3</v>
      </c>
      <c r="I427">
        <f>tblCustRFM[[#This Row],[RecencyTier]] + tblCustRFM[[#This Row],[FrequencyTier]] + tblCustRFM[[#This Row],[MonetaryTier]]</f>
        <v>7</v>
      </c>
    </row>
    <row r="428" spans="1:9" x14ac:dyDescent="0.45">
      <c r="A428" s="16">
        <v>1632</v>
      </c>
      <c r="B428" s="10">
        <v>45532.376537654323</v>
      </c>
      <c r="C428">
        <v>2</v>
      </c>
      <c r="D428">
        <v>14021.39</v>
      </c>
      <c r="E428" s="24">
        <f>INT(RFM_Pivot!$A$1 - tblCustRFM[[#This Row],[LastPurchaseDate]])</f>
        <v>124</v>
      </c>
      <c r="F428">
        <f>IF(tblCustRFM[[#This Row],[Recency]] &lt;= $L$4, 3, IF(tblCustRFM[[#This Row],[Recency]] &lt;= M430, 2, 1))</f>
        <v>1</v>
      </c>
      <c r="G428">
        <f>IF(tblCustRFM[[#This Row],[Frequency]] &gt;= L431, 3, IF(tblCustRFM[[#This Row],[Frequency]] &gt;= M431, 2, 1))</f>
        <v>3</v>
      </c>
      <c r="H428">
        <f>IF(tblCustRFM[[#This Row],[Monetary]] &gt;= L432, 3, IF(tblCustRFM[[#This Row],[Monetary]] &gt;= M432, 2, 1))</f>
        <v>3</v>
      </c>
      <c r="I428">
        <f>tblCustRFM[[#This Row],[RecencyTier]] + tblCustRFM[[#This Row],[FrequencyTier]] + tblCustRFM[[#This Row],[MonetaryTier]]</f>
        <v>7</v>
      </c>
    </row>
    <row r="429" spans="1:9" x14ac:dyDescent="0.45">
      <c r="A429" s="16">
        <v>1634</v>
      </c>
      <c r="B429" s="10">
        <v>45603.99669965278</v>
      </c>
      <c r="C429">
        <v>4</v>
      </c>
      <c r="D429">
        <v>21238.55</v>
      </c>
      <c r="E429" s="24">
        <f>INT(RFM_Pivot!$A$1 - tblCustRFM[[#This Row],[LastPurchaseDate]])</f>
        <v>53</v>
      </c>
      <c r="F429">
        <f>IF(tblCustRFM[[#This Row],[Recency]] &lt;= $L$4, 3, IF(tblCustRFM[[#This Row],[Recency]] &lt;= M431, 2, 1))</f>
        <v>3</v>
      </c>
      <c r="G429">
        <f>IF(tblCustRFM[[#This Row],[Frequency]] &gt;= L432, 3, IF(tblCustRFM[[#This Row],[Frequency]] &gt;= M432, 2, 1))</f>
        <v>3</v>
      </c>
      <c r="H429">
        <f>IF(tblCustRFM[[#This Row],[Monetary]] &gt;= L433, 3, IF(tblCustRFM[[#This Row],[Monetary]] &gt;= M433, 2, 1))</f>
        <v>3</v>
      </c>
      <c r="I429">
        <f>tblCustRFM[[#This Row],[RecencyTier]] + tblCustRFM[[#This Row],[FrequencyTier]] + tblCustRFM[[#This Row],[MonetaryTier]]</f>
        <v>9</v>
      </c>
    </row>
    <row r="430" spans="1:9" x14ac:dyDescent="0.45">
      <c r="A430" s="16">
        <v>1635</v>
      </c>
      <c r="B430" s="10">
        <v>44952.990599074074</v>
      </c>
      <c r="C430">
        <v>1</v>
      </c>
      <c r="D430">
        <v>4994.8900000000003</v>
      </c>
      <c r="E430" s="24">
        <f>INT(RFM_Pivot!$A$1 - tblCustRFM[[#This Row],[LastPurchaseDate]])</f>
        <v>704</v>
      </c>
      <c r="F430">
        <f>IF(tblCustRFM[[#This Row],[Recency]] &lt;= $L$4, 3, IF(tblCustRFM[[#This Row],[Recency]] &lt;= M432, 2, 1))</f>
        <v>1</v>
      </c>
      <c r="G430">
        <f>IF(tblCustRFM[[#This Row],[Frequency]] &gt;= L433, 3, IF(tblCustRFM[[#This Row],[Frequency]] &gt;= M433, 2, 1))</f>
        <v>3</v>
      </c>
      <c r="H430">
        <f>IF(tblCustRFM[[#This Row],[Monetary]] &gt;= L434, 3, IF(tblCustRFM[[#This Row],[Monetary]] &gt;= M434, 2, 1))</f>
        <v>3</v>
      </c>
      <c r="I430">
        <f>tblCustRFM[[#This Row],[RecencyTier]] + tblCustRFM[[#This Row],[FrequencyTier]] + tblCustRFM[[#This Row],[MonetaryTier]]</f>
        <v>7</v>
      </c>
    </row>
    <row r="431" spans="1:9" x14ac:dyDescent="0.45">
      <c r="A431" s="16">
        <v>1636</v>
      </c>
      <c r="B431" s="10">
        <v>45513.248624845677</v>
      </c>
      <c r="C431">
        <v>1</v>
      </c>
      <c r="D431">
        <v>11376.96</v>
      </c>
      <c r="E431" s="24">
        <f>INT(RFM_Pivot!$A$1 - tblCustRFM[[#This Row],[LastPurchaseDate]])</f>
        <v>143</v>
      </c>
      <c r="F431">
        <f>IF(tblCustRFM[[#This Row],[Recency]] &lt;= $L$4, 3, IF(tblCustRFM[[#This Row],[Recency]] &lt;= M433, 2, 1))</f>
        <v>1</v>
      </c>
      <c r="G431">
        <f>IF(tblCustRFM[[#This Row],[Frequency]] &gt;= L434, 3, IF(tblCustRFM[[#This Row],[Frequency]] &gt;= M434, 2, 1))</f>
        <v>3</v>
      </c>
      <c r="H431">
        <f>IF(tblCustRFM[[#This Row],[Monetary]] &gt;= L435, 3, IF(tblCustRFM[[#This Row],[Monetary]] &gt;= M435, 2, 1))</f>
        <v>3</v>
      </c>
      <c r="I431">
        <f>tblCustRFM[[#This Row],[RecencyTier]] + tblCustRFM[[#This Row],[FrequencyTier]] + tblCustRFM[[#This Row],[MonetaryTier]]</f>
        <v>7</v>
      </c>
    </row>
    <row r="432" spans="1:9" x14ac:dyDescent="0.45">
      <c r="A432" s="16">
        <v>1638</v>
      </c>
      <c r="B432" s="10">
        <v>44979.784278433639</v>
      </c>
      <c r="C432">
        <v>1</v>
      </c>
      <c r="D432">
        <v>7193.28</v>
      </c>
      <c r="E432" s="24">
        <f>INT(RFM_Pivot!$A$1 - tblCustRFM[[#This Row],[LastPurchaseDate]])</f>
        <v>677</v>
      </c>
      <c r="F432">
        <f>IF(tblCustRFM[[#This Row],[Recency]] &lt;= $L$4, 3, IF(tblCustRFM[[#This Row],[Recency]] &lt;= M434, 2, 1))</f>
        <v>1</v>
      </c>
      <c r="G432">
        <f>IF(tblCustRFM[[#This Row],[Frequency]] &gt;= L435, 3, IF(tblCustRFM[[#This Row],[Frequency]] &gt;= M435, 2, 1))</f>
        <v>3</v>
      </c>
      <c r="H432">
        <f>IF(tblCustRFM[[#This Row],[Monetary]] &gt;= L436, 3, IF(tblCustRFM[[#This Row],[Monetary]] &gt;= M436, 2, 1))</f>
        <v>3</v>
      </c>
      <c r="I432">
        <f>tblCustRFM[[#This Row],[RecencyTier]] + tblCustRFM[[#This Row],[FrequencyTier]] + tblCustRFM[[#This Row],[MonetaryTier]]</f>
        <v>7</v>
      </c>
    </row>
    <row r="433" spans="1:9" x14ac:dyDescent="0.45">
      <c r="A433" s="16">
        <v>1639</v>
      </c>
      <c r="B433" s="10">
        <v>45368.402140200618</v>
      </c>
      <c r="C433">
        <v>1</v>
      </c>
      <c r="D433">
        <v>513.44000000000005</v>
      </c>
      <c r="E433" s="24">
        <f>INT(RFM_Pivot!$A$1 - tblCustRFM[[#This Row],[LastPurchaseDate]])</f>
        <v>288</v>
      </c>
      <c r="F433">
        <f>IF(tblCustRFM[[#This Row],[Recency]] &lt;= $L$4, 3, IF(tblCustRFM[[#This Row],[Recency]] &lt;= M435, 2, 1))</f>
        <v>1</v>
      </c>
      <c r="G433">
        <f>IF(tblCustRFM[[#This Row],[Frequency]] &gt;= L436, 3, IF(tblCustRFM[[#This Row],[Frequency]] &gt;= M436, 2, 1))</f>
        <v>3</v>
      </c>
      <c r="H433">
        <f>IF(tblCustRFM[[#This Row],[Monetary]] &gt;= L437, 3, IF(tblCustRFM[[#This Row],[Monetary]] &gt;= M437, 2, 1))</f>
        <v>3</v>
      </c>
      <c r="I433">
        <f>tblCustRFM[[#This Row],[RecencyTier]] + tblCustRFM[[#This Row],[FrequencyTier]] + tblCustRFM[[#This Row],[MonetaryTier]]</f>
        <v>7</v>
      </c>
    </row>
    <row r="434" spans="1:9" x14ac:dyDescent="0.45">
      <c r="A434" s="16">
        <v>1641</v>
      </c>
      <c r="B434" s="10">
        <v>45331.241424151238</v>
      </c>
      <c r="C434">
        <v>1</v>
      </c>
      <c r="D434">
        <v>1915.83</v>
      </c>
      <c r="E434" s="24">
        <f>INT(RFM_Pivot!$A$1 - tblCustRFM[[#This Row],[LastPurchaseDate]])</f>
        <v>325</v>
      </c>
      <c r="F434">
        <f>IF(tblCustRFM[[#This Row],[Recency]] &lt;= $L$4, 3, IF(tblCustRFM[[#This Row],[Recency]] &lt;= M436, 2, 1))</f>
        <v>1</v>
      </c>
      <c r="G434">
        <f>IF(tblCustRFM[[#This Row],[Frequency]] &gt;= L437, 3, IF(tblCustRFM[[#This Row],[Frequency]] &gt;= M437, 2, 1))</f>
        <v>3</v>
      </c>
      <c r="H434">
        <f>IF(tblCustRFM[[#This Row],[Monetary]] &gt;= L438, 3, IF(tblCustRFM[[#This Row],[Monetary]] &gt;= M438, 2, 1))</f>
        <v>3</v>
      </c>
      <c r="I434">
        <f>tblCustRFM[[#This Row],[RecencyTier]] + tblCustRFM[[#This Row],[FrequencyTier]] + tblCustRFM[[#This Row],[MonetaryTier]]</f>
        <v>7</v>
      </c>
    </row>
    <row r="435" spans="1:9" x14ac:dyDescent="0.45">
      <c r="A435" s="16">
        <v>1643</v>
      </c>
      <c r="B435" s="10">
        <v>45268.966196604939</v>
      </c>
      <c r="C435">
        <v>1</v>
      </c>
      <c r="D435">
        <v>18949.72</v>
      </c>
      <c r="E435" s="24">
        <f>INT(RFM_Pivot!$A$1 - tblCustRFM[[#This Row],[LastPurchaseDate]])</f>
        <v>388</v>
      </c>
      <c r="F435">
        <f>IF(tblCustRFM[[#This Row],[Recency]] &lt;= $L$4, 3, IF(tblCustRFM[[#This Row],[Recency]] &lt;= M437, 2, 1))</f>
        <v>1</v>
      </c>
      <c r="G435">
        <f>IF(tblCustRFM[[#This Row],[Frequency]] &gt;= L438, 3, IF(tblCustRFM[[#This Row],[Frequency]] &gt;= M438, 2, 1))</f>
        <v>3</v>
      </c>
      <c r="H435">
        <f>IF(tblCustRFM[[#This Row],[Monetary]] &gt;= L439, 3, IF(tblCustRFM[[#This Row],[Monetary]] &gt;= M439, 2, 1))</f>
        <v>3</v>
      </c>
      <c r="I435">
        <f>tblCustRFM[[#This Row],[RecencyTier]] + tblCustRFM[[#This Row],[FrequencyTier]] + tblCustRFM[[#This Row],[MonetaryTier]]</f>
        <v>7</v>
      </c>
    </row>
    <row r="436" spans="1:9" x14ac:dyDescent="0.45">
      <c r="A436" s="16">
        <v>1644</v>
      </c>
      <c r="B436" s="10">
        <v>45181.211421141976</v>
      </c>
      <c r="C436">
        <v>1</v>
      </c>
      <c r="D436">
        <v>927.28</v>
      </c>
      <c r="E436" s="24">
        <f>INT(RFM_Pivot!$A$1 - tblCustRFM[[#This Row],[LastPurchaseDate]])</f>
        <v>475</v>
      </c>
      <c r="F436">
        <f>IF(tblCustRFM[[#This Row],[Recency]] &lt;= $L$4, 3, IF(tblCustRFM[[#This Row],[Recency]] &lt;= M438, 2, 1))</f>
        <v>1</v>
      </c>
      <c r="G436">
        <f>IF(tblCustRFM[[#This Row],[Frequency]] &gt;= L439, 3, IF(tblCustRFM[[#This Row],[Frequency]] &gt;= M439, 2, 1))</f>
        <v>3</v>
      </c>
      <c r="H436">
        <f>IF(tblCustRFM[[#This Row],[Monetary]] &gt;= L440, 3, IF(tblCustRFM[[#This Row],[Monetary]] &gt;= M440, 2, 1))</f>
        <v>3</v>
      </c>
      <c r="I436">
        <f>tblCustRFM[[#This Row],[RecencyTier]] + tblCustRFM[[#This Row],[FrequencyTier]] + tblCustRFM[[#This Row],[MonetaryTier]]</f>
        <v>7</v>
      </c>
    </row>
    <row r="437" spans="1:9" x14ac:dyDescent="0.45">
      <c r="A437" s="16">
        <v>1645</v>
      </c>
      <c r="B437" s="10">
        <v>45098.640164004632</v>
      </c>
      <c r="C437">
        <v>2</v>
      </c>
      <c r="D437">
        <v>2980.6</v>
      </c>
      <c r="E437" s="24">
        <f>INT(RFM_Pivot!$A$1 - tblCustRFM[[#This Row],[LastPurchaseDate]])</f>
        <v>558</v>
      </c>
      <c r="F437">
        <f>IF(tblCustRFM[[#This Row],[Recency]] &lt;= $L$4, 3, IF(tblCustRFM[[#This Row],[Recency]] &lt;= M439, 2, 1))</f>
        <v>1</v>
      </c>
      <c r="G437">
        <f>IF(tblCustRFM[[#This Row],[Frequency]] &gt;= L440, 3, IF(tblCustRFM[[#This Row],[Frequency]] &gt;= M440, 2, 1))</f>
        <v>3</v>
      </c>
      <c r="H437">
        <f>IF(tblCustRFM[[#This Row],[Monetary]] &gt;= L441, 3, IF(tblCustRFM[[#This Row],[Monetary]] &gt;= M441, 2, 1))</f>
        <v>3</v>
      </c>
      <c r="I437">
        <f>tblCustRFM[[#This Row],[RecencyTier]] + tblCustRFM[[#This Row],[FrequencyTier]] + tblCustRFM[[#This Row],[MonetaryTier]]</f>
        <v>7</v>
      </c>
    </row>
    <row r="438" spans="1:9" x14ac:dyDescent="0.45">
      <c r="A438" s="16">
        <v>1646</v>
      </c>
      <c r="B438" s="10">
        <v>45562.163516358021</v>
      </c>
      <c r="C438">
        <v>2</v>
      </c>
      <c r="D438">
        <v>7629.58</v>
      </c>
      <c r="E438" s="24">
        <f>INT(RFM_Pivot!$A$1 - tblCustRFM[[#This Row],[LastPurchaseDate]])</f>
        <v>94</v>
      </c>
      <c r="F438">
        <f>IF(tblCustRFM[[#This Row],[Recency]] &lt;= $L$4, 3, IF(tblCustRFM[[#This Row],[Recency]] &lt;= M440, 2, 1))</f>
        <v>3</v>
      </c>
      <c r="G438">
        <f>IF(tblCustRFM[[#This Row],[Frequency]] &gt;= L441, 3, IF(tblCustRFM[[#This Row],[Frequency]] &gt;= M441, 2, 1))</f>
        <v>3</v>
      </c>
      <c r="H438">
        <f>IF(tblCustRFM[[#This Row],[Monetary]] &gt;= L442, 3, IF(tblCustRFM[[#This Row],[Monetary]] &gt;= M442, 2, 1))</f>
        <v>3</v>
      </c>
      <c r="I438">
        <f>tblCustRFM[[#This Row],[RecencyTier]] + tblCustRFM[[#This Row],[FrequencyTier]] + tblCustRFM[[#This Row],[MonetaryTier]]</f>
        <v>9</v>
      </c>
    </row>
    <row r="439" spans="1:9" x14ac:dyDescent="0.45">
      <c r="A439" s="16">
        <v>1648</v>
      </c>
      <c r="B439" s="10">
        <v>45411.403440354938</v>
      </c>
      <c r="C439">
        <v>1</v>
      </c>
      <c r="D439">
        <v>14891.55</v>
      </c>
      <c r="E439" s="24">
        <f>INT(RFM_Pivot!$A$1 - tblCustRFM[[#This Row],[LastPurchaseDate]])</f>
        <v>245</v>
      </c>
      <c r="F439">
        <f>IF(tblCustRFM[[#This Row],[Recency]] &lt;= $L$4, 3, IF(tblCustRFM[[#This Row],[Recency]] &lt;= M441, 2, 1))</f>
        <v>1</v>
      </c>
      <c r="G439">
        <f>IF(tblCustRFM[[#This Row],[Frequency]] &gt;= L442, 3, IF(tblCustRFM[[#This Row],[Frequency]] &gt;= M442, 2, 1))</f>
        <v>3</v>
      </c>
      <c r="H439">
        <f>IF(tblCustRFM[[#This Row],[Monetary]] &gt;= L443, 3, IF(tblCustRFM[[#This Row],[Monetary]] &gt;= M443, 2, 1))</f>
        <v>3</v>
      </c>
      <c r="I439">
        <f>tblCustRFM[[#This Row],[RecencyTier]] + tblCustRFM[[#This Row],[FrequencyTier]] + tblCustRFM[[#This Row],[MonetaryTier]]</f>
        <v>7</v>
      </c>
    </row>
    <row r="440" spans="1:9" x14ac:dyDescent="0.45">
      <c r="A440" s="16">
        <v>1649</v>
      </c>
      <c r="B440" s="10">
        <v>45209.684268441357</v>
      </c>
      <c r="C440">
        <v>1</v>
      </c>
      <c r="D440">
        <v>5131.53</v>
      </c>
      <c r="E440" s="24">
        <f>INT(RFM_Pivot!$A$1 - tblCustRFM[[#This Row],[LastPurchaseDate]])</f>
        <v>447</v>
      </c>
      <c r="F440">
        <f>IF(tblCustRFM[[#This Row],[Recency]] &lt;= $L$4, 3, IF(tblCustRFM[[#This Row],[Recency]] &lt;= M442, 2, 1))</f>
        <v>1</v>
      </c>
      <c r="G440">
        <f>IF(tblCustRFM[[#This Row],[Frequency]] &gt;= L443, 3, IF(tblCustRFM[[#This Row],[Frequency]] &gt;= M443, 2, 1))</f>
        <v>3</v>
      </c>
      <c r="H440">
        <f>IF(tblCustRFM[[#This Row],[Monetary]] &gt;= L444, 3, IF(tblCustRFM[[#This Row],[Monetary]] &gt;= M444, 2, 1))</f>
        <v>3</v>
      </c>
      <c r="I440">
        <f>tblCustRFM[[#This Row],[RecencyTier]] + tblCustRFM[[#This Row],[FrequencyTier]] + tblCustRFM[[#This Row],[MonetaryTier]]</f>
        <v>7</v>
      </c>
    </row>
    <row r="441" spans="1:9" x14ac:dyDescent="0.45">
      <c r="A441" s="16">
        <v>1650</v>
      </c>
      <c r="B441" s="10">
        <v>45201.507450733028</v>
      </c>
      <c r="C441">
        <v>1</v>
      </c>
      <c r="D441">
        <v>6085.84</v>
      </c>
      <c r="E441" s="24">
        <f>INT(RFM_Pivot!$A$1 - tblCustRFM[[#This Row],[LastPurchaseDate]])</f>
        <v>455</v>
      </c>
      <c r="F441">
        <f>IF(tblCustRFM[[#This Row],[Recency]] &lt;= $L$4, 3, IF(tblCustRFM[[#This Row],[Recency]] &lt;= M443, 2, 1))</f>
        <v>1</v>
      </c>
      <c r="G441">
        <f>IF(tblCustRFM[[#This Row],[Frequency]] &gt;= L444, 3, IF(tblCustRFM[[#This Row],[Frequency]] &gt;= M444, 2, 1))</f>
        <v>3</v>
      </c>
      <c r="H441">
        <f>IF(tblCustRFM[[#This Row],[Monetary]] &gt;= L445, 3, IF(tblCustRFM[[#This Row],[Monetary]] &gt;= M445, 2, 1))</f>
        <v>3</v>
      </c>
      <c r="I441">
        <f>tblCustRFM[[#This Row],[RecencyTier]] + tblCustRFM[[#This Row],[FrequencyTier]] + tblCustRFM[[#This Row],[MonetaryTier]]</f>
        <v>7</v>
      </c>
    </row>
    <row r="442" spans="1:9" x14ac:dyDescent="0.45">
      <c r="A442" s="16">
        <v>1652</v>
      </c>
      <c r="B442" s="10">
        <v>45489.886288618829</v>
      </c>
      <c r="C442">
        <v>1</v>
      </c>
      <c r="D442">
        <v>2063.86</v>
      </c>
      <c r="E442" s="24">
        <f>INT(RFM_Pivot!$A$1 - tblCustRFM[[#This Row],[LastPurchaseDate]])</f>
        <v>167</v>
      </c>
      <c r="F442">
        <f>IF(tblCustRFM[[#This Row],[Recency]] &lt;= $L$4, 3, IF(tblCustRFM[[#This Row],[Recency]] &lt;= M444, 2, 1))</f>
        <v>1</v>
      </c>
      <c r="G442">
        <f>IF(tblCustRFM[[#This Row],[Frequency]] &gt;= L445, 3, IF(tblCustRFM[[#This Row],[Frequency]] &gt;= M445, 2, 1))</f>
        <v>3</v>
      </c>
      <c r="H442">
        <f>IF(tblCustRFM[[#This Row],[Monetary]] &gt;= L446, 3, IF(tblCustRFM[[#This Row],[Monetary]] &gt;= M446, 2, 1))</f>
        <v>3</v>
      </c>
      <c r="I442">
        <f>tblCustRFM[[#This Row],[RecencyTier]] + tblCustRFM[[#This Row],[FrequencyTier]] + tblCustRFM[[#This Row],[MonetaryTier]]</f>
        <v>7</v>
      </c>
    </row>
    <row r="443" spans="1:9" x14ac:dyDescent="0.45">
      <c r="A443" s="16">
        <v>1654</v>
      </c>
      <c r="B443" s="10">
        <v>45344.236723688271</v>
      </c>
      <c r="C443">
        <v>2</v>
      </c>
      <c r="D443">
        <v>11452.78</v>
      </c>
      <c r="E443" s="24">
        <f>INT(RFM_Pivot!$A$1 - tblCustRFM[[#This Row],[LastPurchaseDate]])</f>
        <v>312</v>
      </c>
      <c r="F443">
        <f>IF(tblCustRFM[[#This Row],[Recency]] &lt;= $L$4, 3, IF(tblCustRFM[[#This Row],[Recency]] &lt;= M445, 2, 1))</f>
        <v>1</v>
      </c>
      <c r="G443">
        <f>IF(tblCustRFM[[#This Row],[Frequency]] &gt;= L446, 3, IF(tblCustRFM[[#This Row],[Frequency]] &gt;= M446, 2, 1))</f>
        <v>3</v>
      </c>
      <c r="H443">
        <f>IF(tblCustRFM[[#This Row],[Monetary]] &gt;= L447, 3, IF(tblCustRFM[[#This Row],[Monetary]] &gt;= M447, 2, 1))</f>
        <v>3</v>
      </c>
      <c r="I443">
        <f>tblCustRFM[[#This Row],[RecencyTier]] + tblCustRFM[[#This Row],[FrequencyTier]] + tblCustRFM[[#This Row],[MonetaryTier]]</f>
        <v>7</v>
      </c>
    </row>
    <row r="444" spans="1:9" x14ac:dyDescent="0.45">
      <c r="A444" s="16">
        <v>1656</v>
      </c>
      <c r="B444" s="10">
        <v>45537.268026813268</v>
      </c>
      <c r="C444">
        <v>1</v>
      </c>
      <c r="D444">
        <v>5968.74</v>
      </c>
      <c r="E444" s="24">
        <f>INT(RFM_Pivot!$A$1 - tblCustRFM[[#This Row],[LastPurchaseDate]])</f>
        <v>119</v>
      </c>
      <c r="F444">
        <f>IF(tblCustRFM[[#This Row],[Recency]] &lt;= $L$4, 3, IF(tblCustRFM[[#This Row],[Recency]] &lt;= M446, 2, 1))</f>
        <v>3</v>
      </c>
      <c r="G444">
        <f>IF(tblCustRFM[[#This Row],[Frequency]] &gt;= L447, 3, IF(tblCustRFM[[#This Row],[Frequency]] &gt;= M447, 2, 1))</f>
        <v>3</v>
      </c>
      <c r="H444">
        <f>IF(tblCustRFM[[#This Row],[Monetary]] &gt;= L448, 3, IF(tblCustRFM[[#This Row],[Monetary]] &gt;= M448, 2, 1))</f>
        <v>3</v>
      </c>
      <c r="I444">
        <f>tblCustRFM[[#This Row],[RecencyTier]] + tblCustRFM[[#This Row],[FrequencyTier]] + tblCustRFM[[#This Row],[MonetaryTier]]</f>
        <v>9</v>
      </c>
    </row>
    <row r="445" spans="1:9" x14ac:dyDescent="0.45">
      <c r="A445" s="16">
        <v>1658</v>
      </c>
      <c r="B445" s="10">
        <v>45565.156815702161</v>
      </c>
      <c r="C445">
        <v>2</v>
      </c>
      <c r="D445">
        <v>12270.65</v>
      </c>
      <c r="E445" s="24">
        <f>INT(RFM_Pivot!$A$1 - tblCustRFM[[#This Row],[LastPurchaseDate]])</f>
        <v>91</v>
      </c>
      <c r="F445">
        <f>IF(tblCustRFM[[#This Row],[Recency]] &lt;= $L$4, 3, IF(tblCustRFM[[#This Row],[Recency]] &lt;= M447, 2, 1))</f>
        <v>3</v>
      </c>
      <c r="G445">
        <f>IF(tblCustRFM[[#This Row],[Frequency]] &gt;= L448, 3, IF(tblCustRFM[[#This Row],[Frequency]] &gt;= M448, 2, 1))</f>
        <v>3</v>
      </c>
      <c r="H445">
        <f>IF(tblCustRFM[[#This Row],[Monetary]] &gt;= L449, 3, IF(tblCustRFM[[#This Row],[Monetary]] &gt;= M449, 2, 1))</f>
        <v>3</v>
      </c>
      <c r="I445">
        <f>tblCustRFM[[#This Row],[RecencyTier]] + tblCustRFM[[#This Row],[FrequencyTier]] + tblCustRFM[[#This Row],[MonetaryTier]]</f>
        <v>9</v>
      </c>
    </row>
    <row r="446" spans="1:9" x14ac:dyDescent="0.45">
      <c r="A446" s="16">
        <v>1659</v>
      </c>
      <c r="B446" s="10">
        <v>45408.629162924386</v>
      </c>
      <c r="C446">
        <v>3</v>
      </c>
      <c r="D446">
        <v>36494.83</v>
      </c>
      <c r="E446" s="24">
        <f>INT(RFM_Pivot!$A$1 - tblCustRFM[[#This Row],[LastPurchaseDate]])</f>
        <v>248</v>
      </c>
      <c r="F446">
        <f>IF(tblCustRFM[[#This Row],[Recency]] &lt;= $L$4, 3, IF(tblCustRFM[[#This Row],[Recency]] &lt;= M448, 2, 1))</f>
        <v>1</v>
      </c>
      <c r="G446">
        <f>IF(tblCustRFM[[#This Row],[Frequency]] &gt;= L449, 3, IF(tblCustRFM[[#This Row],[Frequency]] &gt;= M449, 2, 1))</f>
        <v>3</v>
      </c>
      <c r="H446">
        <f>IF(tblCustRFM[[#This Row],[Monetary]] &gt;= L450, 3, IF(tblCustRFM[[#This Row],[Monetary]] &gt;= M450, 2, 1))</f>
        <v>3</v>
      </c>
      <c r="I446">
        <f>tblCustRFM[[#This Row],[RecencyTier]] + tblCustRFM[[#This Row],[FrequencyTier]] + tblCustRFM[[#This Row],[MonetaryTier]]</f>
        <v>7</v>
      </c>
    </row>
    <row r="447" spans="1:9" x14ac:dyDescent="0.45">
      <c r="A447" s="16">
        <v>1660</v>
      </c>
      <c r="B447" s="10">
        <v>45569.099209915126</v>
      </c>
      <c r="C447">
        <v>3</v>
      </c>
      <c r="D447">
        <v>36705.32</v>
      </c>
      <c r="E447" s="24">
        <f>INT(RFM_Pivot!$A$1 - tblCustRFM[[#This Row],[LastPurchaseDate]])</f>
        <v>87</v>
      </c>
      <c r="F447">
        <f>IF(tblCustRFM[[#This Row],[Recency]] &lt;= $L$4, 3, IF(tblCustRFM[[#This Row],[Recency]] &lt;= M449, 2, 1))</f>
        <v>3</v>
      </c>
      <c r="G447">
        <f>IF(tblCustRFM[[#This Row],[Frequency]] &gt;= L450, 3, IF(tblCustRFM[[#This Row],[Frequency]] &gt;= M450, 2, 1))</f>
        <v>3</v>
      </c>
      <c r="H447">
        <f>IF(tblCustRFM[[#This Row],[Monetary]] &gt;= L451, 3, IF(tblCustRFM[[#This Row],[Monetary]] &gt;= M451, 2, 1))</f>
        <v>3</v>
      </c>
      <c r="I447">
        <f>tblCustRFM[[#This Row],[RecencyTier]] + tblCustRFM[[#This Row],[FrequencyTier]] + tblCustRFM[[#This Row],[MonetaryTier]]</f>
        <v>9</v>
      </c>
    </row>
    <row r="448" spans="1:9" x14ac:dyDescent="0.45">
      <c r="A448" s="16">
        <v>1661</v>
      </c>
      <c r="B448" s="10">
        <v>45594.578757870368</v>
      </c>
      <c r="C448">
        <v>4</v>
      </c>
      <c r="D448">
        <v>10705.51</v>
      </c>
      <c r="E448" s="24">
        <f>INT(RFM_Pivot!$A$1 - tblCustRFM[[#This Row],[LastPurchaseDate]])</f>
        <v>62</v>
      </c>
      <c r="F448">
        <f>IF(tblCustRFM[[#This Row],[Recency]] &lt;= $L$4, 3, IF(tblCustRFM[[#This Row],[Recency]] &lt;= M450, 2, 1))</f>
        <v>3</v>
      </c>
      <c r="G448">
        <f>IF(tblCustRFM[[#This Row],[Frequency]] &gt;= L451, 3, IF(tblCustRFM[[#This Row],[Frequency]] &gt;= M451, 2, 1))</f>
        <v>3</v>
      </c>
      <c r="H448">
        <f>IF(tblCustRFM[[#This Row],[Monetary]] &gt;= L452, 3, IF(tblCustRFM[[#This Row],[Monetary]] &gt;= M452, 2, 1))</f>
        <v>3</v>
      </c>
      <c r="I448">
        <f>tblCustRFM[[#This Row],[RecencyTier]] + tblCustRFM[[#This Row],[FrequencyTier]] + tblCustRFM[[#This Row],[MonetaryTier]]</f>
        <v>9</v>
      </c>
    </row>
    <row r="449" spans="1:9" x14ac:dyDescent="0.45">
      <c r="A449" s="16">
        <v>1662</v>
      </c>
      <c r="B449" s="10">
        <v>45256.627962808641</v>
      </c>
      <c r="C449">
        <v>1</v>
      </c>
      <c r="D449">
        <v>4691.32</v>
      </c>
      <c r="E449" s="24">
        <f>INT(RFM_Pivot!$A$1 - tblCustRFM[[#This Row],[LastPurchaseDate]])</f>
        <v>400</v>
      </c>
      <c r="F449">
        <f>IF(tblCustRFM[[#This Row],[Recency]] &lt;= $L$4, 3, IF(tblCustRFM[[#This Row],[Recency]] &lt;= M451, 2, 1))</f>
        <v>1</v>
      </c>
      <c r="G449">
        <f>IF(tblCustRFM[[#This Row],[Frequency]] &gt;= L452, 3, IF(tblCustRFM[[#This Row],[Frequency]] &gt;= M452, 2, 1))</f>
        <v>3</v>
      </c>
      <c r="H449">
        <f>IF(tblCustRFM[[#This Row],[Monetary]] &gt;= L453, 3, IF(tblCustRFM[[#This Row],[Monetary]] &gt;= M453, 2, 1))</f>
        <v>3</v>
      </c>
      <c r="I449">
        <f>tblCustRFM[[#This Row],[RecencyTier]] + tblCustRFM[[#This Row],[FrequencyTier]] + tblCustRFM[[#This Row],[MonetaryTier]]</f>
        <v>7</v>
      </c>
    </row>
    <row r="450" spans="1:9" x14ac:dyDescent="0.45">
      <c r="A450" s="16">
        <v>1663</v>
      </c>
      <c r="B450" s="10">
        <v>45083.08960895062</v>
      </c>
      <c r="C450">
        <v>2</v>
      </c>
      <c r="D450">
        <v>3521.24</v>
      </c>
      <c r="E450" s="24">
        <f>INT(RFM_Pivot!$A$1 - tblCustRFM[[#This Row],[LastPurchaseDate]])</f>
        <v>573</v>
      </c>
      <c r="F450">
        <f>IF(tblCustRFM[[#This Row],[Recency]] &lt;= $L$4, 3, IF(tblCustRFM[[#This Row],[Recency]] &lt;= M452, 2, 1))</f>
        <v>1</v>
      </c>
      <c r="G450">
        <f>IF(tblCustRFM[[#This Row],[Frequency]] &gt;= L453, 3, IF(tblCustRFM[[#This Row],[Frequency]] &gt;= M453, 2, 1))</f>
        <v>3</v>
      </c>
      <c r="H450">
        <f>IF(tblCustRFM[[#This Row],[Monetary]] &gt;= L454, 3, IF(tblCustRFM[[#This Row],[Monetary]] &gt;= M454, 2, 1))</f>
        <v>3</v>
      </c>
      <c r="I450">
        <f>tblCustRFM[[#This Row],[RecencyTier]] + tblCustRFM[[#This Row],[FrequencyTier]] + tblCustRFM[[#This Row],[MonetaryTier]]</f>
        <v>7</v>
      </c>
    </row>
    <row r="451" spans="1:9" x14ac:dyDescent="0.45">
      <c r="A451" s="16">
        <v>1665</v>
      </c>
      <c r="B451" s="10">
        <v>45453.966696682102</v>
      </c>
      <c r="C451">
        <v>1</v>
      </c>
      <c r="D451">
        <v>3299.94</v>
      </c>
      <c r="E451" s="24">
        <f>INT(RFM_Pivot!$A$1 - tblCustRFM[[#This Row],[LastPurchaseDate]])</f>
        <v>203</v>
      </c>
      <c r="F451">
        <f>IF(tblCustRFM[[#This Row],[Recency]] &lt;= $L$4, 3, IF(tblCustRFM[[#This Row],[Recency]] &lt;= M453, 2, 1))</f>
        <v>1</v>
      </c>
      <c r="G451">
        <f>IF(tblCustRFM[[#This Row],[Frequency]] &gt;= L454, 3, IF(tblCustRFM[[#This Row],[Frequency]] &gt;= M454, 2, 1))</f>
        <v>3</v>
      </c>
      <c r="H451">
        <f>IF(tblCustRFM[[#This Row],[Monetary]] &gt;= L455, 3, IF(tblCustRFM[[#This Row],[Monetary]] &gt;= M455, 2, 1))</f>
        <v>3</v>
      </c>
      <c r="I451">
        <f>tblCustRFM[[#This Row],[RecencyTier]] + tblCustRFM[[#This Row],[FrequencyTier]] + tblCustRFM[[#This Row],[MonetaryTier]]</f>
        <v>7</v>
      </c>
    </row>
    <row r="452" spans="1:9" x14ac:dyDescent="0.45">
      <c r="A452" s="16">
        <v>1666</v>
      </c>
      <c r="B452" s="10">
        <v>45317.224022415125</v>
      </c>
      <c r="C452">
        <v>2</v>
      </c>
      <c r="D452">
        <v>23155.83</v>
      </c>
      <c r="E452" s="24">
        <f>INT(RFM_Pivot!$A$1 - tblCustRFM[[#This Row],[LastPurchaseDate]])</f>
        <v>339</v>
      </c>
      <c r="F452">
        <f>IF(tblCustRFM[[#This Row],[Recency]] &lt;= $L$4, 3, IF(tblCustRFM[[#This Row],[Recency]] &lt;= M454, 2, 1))</f>
        <v>1</v>
      </c>
      <c r="G452">
        <f>IF(tblCustRFM[[#This Row],[Frequency]] &gt;= L455, 3, IF(tblCustRFM[[#This Row],[Frequency]] &gt;= M455, 2, 1))</f>
        <v>3</v>
      </c>
      <c r="H452">
        <f>IF(tblCustRFM[[#This Row],[Monetary]] &gt;= L456, 3, IF(tblCustRFM[[#This Row],[Monetary]] &gt;= M456, 2, 1))</f>
        <v>3</v>
      </c>
      <c r="I452">
        <f>tblCustRFM[[#This Row],[RecencyTier]] + tblCustRFM[[#This Row],[FrequencyTier]] + tblCustRFM[[#This Row],[MonetaryTier]]</f>
        <v>7</v>
      </c>
    </row>
    <row r="453" spans="1:9" x14ac:dyDescent="0.45">
      <c r="A453" s="16">
        <v>1667</v>
      </c>
      <c r="B453" s="10">
        <v>45516.460946103398</v>
      </c>
      <c r="C453">
        <v>3</v>
      </c>
      <c r="D453">
        <v>22312.55</v>
      </c>
      <c r="E453" s="24">
        <f>INT(RFM_Pivot!$A$1 - tblCustRFM[[#This Row],[LastPurchaseDate]])</f>
        <v>140</v>
      </c>
      <c r="F453">
        <f>IF(tblCustRFM[[#This Row],[Recency]] &lt;= $L$4, 3, IF(tblCustRFM[[#This Row],[Recency]] &lt;= M455, 2, 1))</f>
        <v>1</v>
      </c>
      <c r="G453">
        <f>IF(tblCustRFM[[#This Row],[Frequency]] &gt;= L456, 3, IF(tblCustRFM[[#This Row],[Frequency]] &gt;= M456, 2, 1))</f>
        <v>3</v>
      </c>
      <c r="H453">
        <f>IF(tblCustRFM[[#This Row],[Monetary]] &gt;= L457, 3, IF(tblCustRFM[[#This Row],[Monetary]] &gt;= M457, 2, 1))</f>
        <v>3</v>
      </c>
      <c r="I453">
        <f>tblCustRFM[[#This Row],[RecencyTier]] + tblCustRFM[[#This Row],[FrequencyTier]] + tblCustRFM[[#This Row],[MonetaryTier]]</f>
        <v>7</v>
      </c>
    </row>
    <row r="454" spans="1:9" x14ac:dyDescent="0.45">
      <c r="A454" s="16">
        <v>1669</v>
      </c>
      <c r="B454" s="10">
        <v>45464.40674066358</v>
      </c>
      <c r="C454">
        <v>2</v>
      </c>
      <c r="D454">
        <v>10039.280000000001</v>
      </c>
      <c r="E454" s="24">
        <f>INT(RFM_Pivot!$A$1 - tblCustRFM[[#This Row],[LastPurchaseDate]])</f>
        <v>192</v>
      </c>
      <c r="F454">
        <f>IF(tblCustRFM[[#This Row],[Recency]] &lt;= $L$4, 3, IF(tblCustRFM[[#This Row],[Recency]] &lt;= M456, 2, 1))</f>
        <v>1</v>
      </c>
      <c r="G454">
        <f>IF(tblCustRFM[[#This Row],[Frequency]] &gt;= L457, 3, IF(tblCustRFM[[#This Row],[Frequency]] &gt;= M457, 2, 1))</f>
        <v>3</v>
      </c>
      <c r="H454">
        <f>IF(tblCustRFM[[#This Row],[Monetary]] &gt;= L458, 3, IF(tblCustRFM[[#This Row],[Monetary]] &gt;= M458, 2, 1))</f>
        <v>3</v>
      </c>
      <c r="I454">
        <f>tblCustRFM[[#This Row],[RecencyTier]] + tblCustRFM[[#This Row],[FrequencyTier]] + tblCustRFM[[#This Row],[MonetaryTier]]</f>
        <v>7</v>
      </c>
    </row>
    <row r="455" spans="1:9" x14ac:dyDescent="0.45">
      <c r="A455" s="16">
        <v>1670</v>
      </c>
      <c r="B455" s="10">
        <v>45192.162516242286</v>
      </c>
      <c r="C455">
        <v>1</v>
      </c>
      <c r="D455">
        <v>10897.48</v>
      </c>
      <c r="E455" s="24">
        <f>INT(RFM_Pivot!$A$1 - tblCustRFM[[#This Row],[LastPurchaseDate]])</f>
        <v>464</v>
      </c>
      <c r="F455">
        <f>IF(tblCustRFM[[#This Row],[Recency]] &lt;= $L$4, 3, IF(tblCustRFM[[#This Row],[Recency]] &lt;= M457, 2, 1))</f>
        <v>1</v>
      </c>
      <c r="G455">
        <f>IF(tblCustRFM[[#This Row],[Frequency]] &gt;= L458, 3, IF(tblCustRFM[[#This Row],[Frequency]] &gt;= M458, 2, 1))</f>
        <v>3</v>
      </c>
      <c r="H455">
        <f>IF(tblCustRFM[[#This Row],[Monetary]] &gt;= L459, 3, IF(tblCustRFM[[#This Row],[Monetary]] &gt;= M459, 2, 1))</f>
        <v>3</v>
      </c>
      <c r="I455">
        <f>tblCustRFM[[#This Row],[RecencyTier]] + tblCustRFM[[#This Row],[FrequencyTier]] + tblCustRFM[[#This Row],[MonetaryTier]]</f>
        <v>7</v>
      </c>
    </row>
    <row r="456" spans="1:9" x14ac:dyDescent="0.45">
      <c r="A456" s="16">
        <v>1671</v>
      </c>
      <c r="B456" s="10">
        <v>45520.987398726851</v>
      </c>
      <c r="C456">
        <v>5</v>
      </c>
      <c r="D456">
        <v>23218.33</v>
      </c>
      <c r="E456" s="24">
        <f>INT(RFM_Pivot!$A$1 - tblCustRFM[[#This Row],[LastPurchaseDate]])</f>
        <v>136</v>
      </c>
      <c r="F456">
        <f>IF(tblCustRFM[[#This Row],[Recency]] &lt;= $L$4, 3, IF(tblCustRFM[[#This Row],[Recency]] &lt;= M458, 2, 1))</f>
        <v>1</v>
      </c>
      <c r="G456">
        <f>IF(tblCustRFM[[#This Row],[Frequency]] &gt;= L459, 3, IF(tblCustRFM[[#This Row],[Frequency]] &gt;= M459, 2, 1))</f>
        <v>3</v>
      </c>
      <c r="H456">
        <f>IF(tblCustRFM[[#This Row],[Monetary]] &gt;= L460, 3, IF(tblCustRFM[[#This Row],[Monetary]] &gt;= M460, 2, 1))</f>
        <v>3</v>
      </c>
      <c r="I456">
        <f>tblCustRFM[[#This Row],[RecencyTier]] + tblCustRFM[[#This Row],[FrequencyTier]] + tblCustRFM[[#This Row],[MonetaryTier]]</f>
        <v>7</v>
      </c>
    </row>
    <row r="457" spans="1:9" x14ac:dyDescent="0.45">
      <c r="A457" s="16">
        <v>1672</v>
      </c>
      <c r="B457" s="10">
        <v>45563.915691589507</v>
      </c>
      <c r="C457">
        <v>1</v>
      </c>
      <c r="D457">
        <v>14355.6</v>
      </c>
      <c r="E457" s="24">
        <f>INT(RFM_Pivot!$A$1 - tblCustRFM[[#This Row],[LastPurchaseDate]])</f>
        <v>93</v>
      </c>
      <c r="F457">
        <f>IF(tblCustRFM[[#This Row],[Recency]] &lt;= $L$4, 3, IF(tblCustRFM[[#This Row],[Recency]] &lt;= M459, 2, 1))</f>
        <v>3</v>
      </c>
      <c r="G457">
        <f>IF(tblCustRFM[[#This Row],[Frequency]] &gt;= L460, 3, IF(tblCustRFM[[#This Row],[Frequency]] &gt;= M460, 2, 1))</f>
        <v>3</v>
      </c>
      <c r="H457">
        <f>IF(tblCustRFM[[#This Row],[Monetary]] &gt;= L461, 3, IF(tblCustRFM[[#This Row],[Monetary]] &gt;= M461, 2, 1))</f>
        <v>3</v>
      </c>
      <c r="I457">
        <f>tblCustRFM[[#This Row],[RecencyTier]] + tblCustRFM[[#This Row],[FrequencyTier]] + tblCustRFM[[#This Row],[MonetaryTier]]</f>
        <v>9</v>
      </c>
    </row>
    <row r="458" spans="1:9" x14ac:dyDescent="0.45">
      <c r="A458" s="16">
        <v>1674</v>
      </c>
      <c r="B458" s="10">
        <v>45142.51755177469</v>
      </c>
      <c r="C458">
        <v>1</v>
      </c>
      <c r="D458">
        <v>6178.17</v>
      </c>
      <c r="E458" s="24">
        <f>INT(RFM_Pivot!$A$1 - tblCustRFM[[#This Row],[LastPurchaseDate]])</f>
        <v>514</v>
      </c>
      <c r="F458">
        <f>IF(tblCustRFM[[#This Row],[Recency]] &lt;= $L$4, 3, IF(tblCustRFM[[#This Row],[Recency]] &lt;= M460, 2, 1))</f>
        <v>1</v>
      </c>
      <c r="G458">
        <f>IF(tblCustRFM[[#This Row],[Frequency]] &gt;= L461, 3, IF(tblCustRFM[[#This Row],[Frequency]] &gt;= M461, 2, 1))</f>
        <v>3</v>
      </c>
      <c r="H458">
        <f>IF(tblCustRFM[[#This Row],[Monetary]] &gt;= L462, 3, IF(tblCustRFM[[#This Row],[Monetary]] &gt;= M462, 2, 1))</f>
        <v>3</v>
      </c>
      <c r="I458">
        <f>tblCustRFM[[#This Row],[RecencyTier]] + tblCustRFM[[#This Row],[FrequencyTier]] + tblCustRFM[[#This Row],[MonetaryTier]]</f>
        <v>7</v>
      </c>
    </row>
    <row r="459" spans="1:9" x14ac:dyDescent="0.45">
      <c r="A459" s="16">
        <v>1675</v>
      </c>
      <c r="B459" s="10">
        <v>45608.888188811725</v>
      </c>
      <c r="C459">
        <v>1</v>
      </c>
      <c r="D459">
        <v>2695.63</v>
      </c>
      <c r="E459" s="24">
        <f>INT(RFM_Pivot!$A$1 - tblCustRFM[[#This Row],[LastPurchaseDate]])</f>
        <v>48</v>
      </c>
      <c r="F459">
        <f>IF(tblCustRFM[[#This Row],[Recency]] &lt;= $L$4, 3, IF(tblCustRFM[[#This Row],[Recency]] &lt;= M461, 2, 1))</f>
        <v>3</v>
      </c>
      <c r="G459">
        <f>IF(tblCustRFM[[#This Row],[Frequency]] &gt;= L462, 3, IF(tblCustRFM[[#This Row],[Frequency]] &gt;= M462, 2, 1))</f>
        <v>3</v>
      </c>
      <c r="H459">
        <f>IF(tblCustRFM[[#This Row],[Monetary]] &gt;= L463, 3, IF(tblCustRFM[[#This Row],[Monetary]] &gt;= M463, 2, 1))</f>
        <v>3</v>
      </c>
      <c r="I459">
        <f>tblCustRFM[[#This Row],[RecencyTier]] + tblCustRFM[[#This Row],[FrequencyTier]] + tblCustRFM[[#This Row],[MonetaryTier]]</f>
        <v>9</v>
      </c>
    </row>
    <row r="460" spans="1:9" x14ac:dyDescent="0.45">
      <c r="A460" s="16">
        <v>1677</v>
      </c>
      <c r="B460" s="10">
        <v>45399.649264930558</v>
      </c>
      <c r="C460">
        <v>1</v>
      </c>
      <c r="D460">
        <v>11635.4</v>
      </c>
      <c r="E460" s="24">
        <f>INT(RFM_Pivot!$A$1 - tblCustRFM[[#This Row],[LastPurchaseDate]])</f>
        <v>257</v>
      </c>
      <c r="F460">
        <f>IF(tblCustRFM[[#This Row],[Recency]] &lt;= $L$4, 3, IF(tblCustRFM[[#This Row],[Recency]] &lt;= M462, 2, 1))</f>
        <v>1</v>
      </c>
      <c r="G460">
        <f>IF(tblCustRFM[[#This Row],[Frequency]] &gt;= L463, 3, IF(tblCustRFM[[#This Row],[Frequency]] &gt;= M463, 2, 1))</f>
        <v>3</v>
      </c>
      <c r="H460">
        <f>IF(tblCustRFM[[#This Row],[Monetary]] &gt;= L464, 3, IF(tblCustRFM[[#This Row],[Monetary]] &gt;= M464, 2, 1))</f>
        <v>3</v>
      </c>
      <c r="I460">
        <f>tblCustRFM[[#This Row],[RecencyTier]] + tblCustRFM[[#This Row],[FrequencyTier]] + tblCustRFM[[#This Row],[MonetaryTier]]</f>
        <v>7</v>
      </c>
    </row>
    <row r="461" spans="1:9" x14ac:dyDescent="0.45">
      <c r="A461" s="16">
        <v>1678</v>
      </c>
      <c r="B461" s="10">
        <v>45360.590359027781</v>
      </c>
      <c r="C461">
        <v>1</v>
      </c>
      <c r="D461">
        <v>9771.7999999999993</v>
      </c>
      <c r="E461" s="24">
        <f>INT(RFM_Pivot!$A$1 - tblCustRFM[[#This Row],[LastPurchaseDate]])</f>
        <v>296</v>
      </c>
      <c r="F461">
        <f>IF(tblCustRFM[[#This Row],[Recency]] &lt;= $L$4, 3, IF(tblCustRFM[[#This Row],[Recency]] &lt;= M463, 2, 1))</f>
        <v>1</v>
      </c>
      <c r="G461">
        <f>IF(tblCustRFM[[#This Row],[Frequency]] &gt;= L464, 3, IF(tblCustRFM[[#This Row],[Frequency]] &gt;= M464, 2, 1))</f>
        <v>3</v>
      </c>
      <c r="H461">
        <f>IF(tblCustRFM[[#This Row],[Monetary]] &gt;= L465, 3, IF(tblCustRFM[[#This Row],[Monetary]] &gt;= M465, 2, 1))</f>
        <v>3</v>
      </c>
      <c r="I461">
        <f>tblCustRFM[[#This Row],[RecencyTier]] + tblCustRFM[[#This Row],[FrequencyTier]] + tblCustRFM[[#This Row],[MonetaryTier]]</f>
        <v>7</v>
      </c>
    </row>
    <row r="462" spans="1:9" x14ac:dyDescent="0.45">
      <c r="A462" s="16">
        <v>1679</v>
      </c>
      <c r="B462" s="10">
        <v>45179.751275115741</v>
      </c>
      <c r="C462">
        <v>1</v>
      </c>
      <c r="D462">
        <v>3443.84</v>
      </c>
      <c r="E462" s="24">
        <f>INT(RFM_Pivot!$A$1 - tblCustRFM[[#This Row],[LastPurchaseDate]])</f>
        <v>477</v>
      </c>
      <c r="F462">
        <f>IF(tblCustRFM[[#This Row],[Recency]] &lt;= $L$4, 3, IF(tblCustRFM[[#This Row],[Recency]] &lt;= M464, 2, 1))</f>
        <v>1</v>
      </c>
      <c r="G462">
        <f>IF(tblCustRFM[[#This Row],[Frequency]] &gt;= L465, 3, IF(tblCustRFM[[#This Row],[Frequency]] &gt;= M465, 2, 1))</f>
        <v>3</v>
      </c>
      <c r="H462">
        <f>IF(tblCustRFM[[#This Row],[Monetary]] &gt;= L466, 3, IF(tblCustRFM[[#This Row],[Monetary]] &gt;= M466, 2, 1))</f>
        <v>3</v>
      </c>
      <c r="I462">
        <f>tblCustRFM[[#This Row],[RecencyTier]] + tblCustRFM[[#This Row],[FrequencyTier]] + tblCustRFM[[#This Row],[MonetaryTier]]</f>
        <v>7</v>
      </c>
    </row>
    <row r="463" spans="1:9" x14ac:dyDescent="0.45">
      <c r="A463" s="16">
        <v>1680</v>
      </c>
      <c r="B463" s="10">
        <v>45505.43684367284</v>
      </c>
      <c r="C463">
        <v>3</v>
      </c>
      <c r="D463">
        <v>34089.83</v>
      </c>
      <c r="E463" s="24">
        <f>INT(RFM_Pivot!$A$1 - tblCustRFM[[#This Row],[LastPurchaseDate]])</f>
        <v>151</v>
      </c>
      <c r="F463">
        <f>IF(tblCustRFM[[#This Row],[Recency]] &lt;= $L$4, 3, IF(tblCustRFM[[#This Row],[Recency]] &lt;= M465, 2, 1))</f>
        <v>1</v>
      </c>
      <c r="G463">
        <f>IF(tblCustRFM[[#This Row],[Frequency]] &gt;= L466, 3, IF(tblCustRFM[[#This Row],[Frequency]] &gt;= M466, 2, 1))</f>
        <v>3</v>
      </c>
      <c r="H463">
        <f>IF(tblCustRFM[[#This Row],[Monetary]] &gt;= L467, 3, IF(tblCustRFM[[#This Row],[Monetary]] &gt;= M467, 2, 1))</f>
        <v>3</v>
      </c>
      <c r="I463">
        <f>tblCustRFM[[#This Row],[RecencyTier]] + tblCustRFM[[#This Row],[FrequencyTier]] + tblCustRFM[[#This Row],[MonetaryTier]]</f>
        <v>7</v>
      </c>
    </row>
    <row r="464" spans="1:9" x14ac:dyDescent="0.45">
      <c r="A464" s="16">
        <v>1681</v>
      </c>
      <c r="B464" s="10">
        <v>45390.815381558641</v>
      </c>
      <c r="C464">
        <v>2</v>
      </c>
      <c r="D464">
        <v>10962.68</v>
      </c>
      <c r="E464" s="24">
        <f>INT(RFM_Pivot!$A$1 - tblCustRFM[[#This Row],[LastPurchaseDate]])</f>
        <v>266</v>
      </c>
      <c r="F464">
        <f>IF(tblCustRFM[[#This Row],[Recency]] &lt;= $L$4, 3, IF(tblCustRFM[[#This Row],[Recency]] &lt;= M466, 2, 1))</f>
        <v>1</v>
      </c>
      <c r="G464">
        <f>IF(tblCustRFM[[#This Row],[Frequency]] &gt;= L467, 3, IF(tblCustRFM[[#This Row],[Frequency]] &gt;= M467, 2, 1))</f>
        <v>3</v>
      </c>
      <c r="H464">
        <f>IF(tblCustRFM[[#This Row],[Monetary]] &gt;= L468, 3, IF(tblCustRFM[[#This Row],[Monetary]] &gt;= M468, 2, 1))</f>
        <v>3</v>
      </c>
      <c r="I464">
        <f>tblCustRFM[[#This Row],[RecencyTier]] + tblCustRFM[[#This Row],[FrequencyTier]] + tblCustRFM[[#This Row],[MonetaryTier]]</f>
        <v>7</v>
      </c>
    </row>
    <row r="465" spans="1:9" x14ac:dyDescent="0.45">
      <c r="A465" s="16">
        <v>1684</v>
      </c>
      <c r="B465" s="10">
        <v>45551.0664066358</v>
      </c>
      <c r="C465">
        <v>1</v>
      </c>
      <c r="D465">
        <v>8372.08</v>
      </c>
      <c r="E465" s="24">
        <f>INT(RFM_Pivot!$A$1 - tblCustRFM[[#This Row],[LastPurchaseDate]])</f>
        <v>105</v>
      </c>
      <c r="F465">
        <f>IF(tblCustRFM[[#This Row],[Recency]] &lt;= $L$4, 3, IF(tblCustRFM[[#This Row],[Recency]] &lt;= M467, 2, 1))</f>
        <v>3</v>
      </c>
      <c r="G465">
        <f>IF(tblCustRFM[[#This Row],[Frequency]] &gt;= L468, 3, IF(tblCustRFM[[#This Row],[Frequency]] &gt;= M468, 2, 1))</f>
        <v>3</v>
      </c>
      <c r="H465">
        <f>IF(tblCustRFM[[#This Row],[Monetary]] &gt;= L469, 3, IF(tblCustRFM[[#This Row],[Monetary]] &gt;= M469, 2, 1))</f>
        <v>3</v>
      </c>
      <c r="I465">
        <f>tblCustRFM[[#This Row],[RecencyTier]] + tblCustRFM[[#This Row],[FrequencyTier]] + tblCustRFM[[#This Row],[MonetaryTier]]</f>
        <v>9</v>
      </c>
    </row>
    <row r="466" spans="1:9" x14ac:dyDescent="0.45">
      <c r="A466" s="16">
        <v>1685</v>
      </c>
      <c r="B466" s="10">
        <v>45086.812981288582</v>
      </c>
      <c r="C466">
        <v>2</v>
      </c>
      <c r="D466">
        <v>8689.0400000000009</v>
      </c>
      <c r="E466" s="24">
        <f>INT(RFM_Pivot!$A$1 - tblCustRFM[[#This Row],[LastPurchaseDate]])</f>
        <v>570</v>
      </c>
      <c r="F466">
        <f>IF(tblCustRFM[[#This Row],[Recency]] &lt;= $L$4, 3, IF(tblCustRFM[[#This Row],[Recency]] &lt;= M468, 2, 1))</f>
        <v>1</v>
      </c>
      <c r="G466">
        <f>IF(tblCustRFM[[#This Row],[Frequency]] &gt;= L469, 3, IF(tblCustRFM[[#This Row],[Frequency]] &gt;= M469, 2, 1))</f>
        <v>3</v>
      </c>
      <c r="H466">
        <f>IF(tblCustRFM[[#This Row],[Monetary]] &gt;= L470, 3, IF(tblCustRFM[[#This Row],[Monetary]] &gt;= M470, 2, 1))</f>
        <v>3</v>
      </c>
      <c r="I466">
        <f>tblCustRFM[[#This Row],[RecencyTier]] + tblCustRFM[[#This Row],[FrequencyTier]] + tblCustRFM[[#This Row],[MonetaryTier]]</f>
        <v>7</v>
      </c>
    </row>
    <row r="467" spans="1:9" x14ac:dyDescent="0.45">
      <c r="A467" s="16">
        <v>1686</v>
      </c>
      <c r="B467" s="10">
        <v>45446.592959297843</v>
      </c>
      <c r="C467">
        <v>2</v>
      </c>
      <c r="D467">
        <v>7820.76</v>
      </c>
      <c r="E467" s="24">
        <f>INT(RFM_Pivot!$A$1 - tblCustRFM[[#This Row],[LastPurchaseDate]])</f>
        <v>210</v>
      </c>
      <c r="F467">
        <f>IF(tblCustRFM[[#This Row],[Recency]] &lt;= $L$4, 3, IF(tblCustRFM[[#This Row],[Recency]] &lt;= M469, 2, 1))</f>
        <v>1</v>
      </c>
      <c r="G467">
        <f>IF(tblCustRFM[[#This Row],[Frequency]] &gt;= L470, 3, IF(tblCustRFM[[#This Row],[Frequency]] &gt;= M470, 2, 1))</f>
        <v>3</v>
      </c>
      <c r="H467">
        <f>IF(tblCustRFM[[#This Row],[Monetary]] &gt;= L471, 3, IF(tblCustRFM[[#This Row],[Monetary]] &gt;= M471, 2, 1))</f>
        <v>3</v>
      </c>
      <c r="I467">
        <f>tblCustRFM[[#This Row],[RecencyTier]] + tblCustRFM[[#This Row],[FrequencyTier]] + tblCustRFM[[#This Row],[MonetaryTier]]</f>
        <v>7</v>
      </c>
    </row>
    <row r="468" spans="1:9" x14ac:dyDescent="0.45">
      <c r="A468" s="16">
        <v>1687</v>
      </c>
      <c r="B468" s="10">
        <v>45366.284928510802</v>
      </c>
      <c r="C468">
        <v>4</v>
      </c>
      <c r="D468">
        <v>45643.35</v>
      </c>
      <c r="E468" s="24">
        <f>INT(RFM_Pivot!$A$1 - tblCustRFM[[#This Row],[LastPurchaseDate]])</f>
        <v>290</v>
      </c>
      <c r="F468">
        <f>IF(tblCustRFM[[#This Row],[Recency]] &lt;= $L$4, 3, IF(tblCustRFM[[#This Row],[Recency]] &lt;= M470, 2, 1))</f>
        <v>1</v>
      </c>
      <c r="G468">
        <f>IF(tblCustRFM[[#This Row],[Frequency]] &gt;= L471, 3, IF(tblCustRFM[[#This Row],[Frequency]] &gt;= M471, 2, 1))</f>
        <v>3</v>
      </c>
      <c r="H468">
        <f>IF(tblCustRFM[[#This Row],[Monetary]] &gt;= L472, 3, IF(tblCustRFM[[#This Row],[Monetary]] &gt;= M472, 2, 1))</f>
        <v>3</v>
      </c>
      <c r="I468">
        <f>tblCustRFM[[#This Row],[RecencyTier]] + tblCustRFM[[#This Row],[FrequencyTier]] + tblCustRFM[[#This Row],[MonetaryTier]]</f>
        <v>7</v>
      </c>
    </row>
    <row r="469" spans="1:9" x14ac:dyDescent="0.45">
      <c r="A469" s="16">
        <v>1688</v>
      </c>
      <c r="B469" s="10">
        <v>44997.963096296298</v>
      </c>
      <c r="C469">
        <v>1</v>
      </c>
      <c r="D469">
        <v>13718.6</v>
      </c>
      <c r="E469" s="24">
        <f>INT(RFM_Pivot!$A$1 - tblCustRFM[[#This Row],[LastPurchaseDate]])</f>
        <v>659</v>
      </c>
      <c r="F469">
        <f>IF(tblCustRFM[[#This Row],[Recency]] &lt;= $L$4, 3, IF(tblCustRFM[[#This Row],[Recency]] &lt;= M471, 2, 1))</f>
        <v>1</v>
      </c>
      <c r="G469">
        <f>IF(tblCustRFM[[#This Row],[Frequency]] &gt;= L472, 3, IF(tblCustRFM[[#This Row],[Frequency]] &gt;= M472, 2, 1))</f>
        <v>3</v>
      </c>
      <c r="H469">
        <f>IF(tblCustRFM[[#This Row],[Monetary]] &gt;= L473, 3, IF(tblCustRFM[[#This Row],[Monetary]] &gt;= M473, 2, 1))</f>
        <v>3</v>
      </c>
      <c r="I469">
        <f>tblCustRFM[[#This Row],[RecencyTier]] + tblCustRFM[[#This Row],[FrequencyTier]] + tblCustRFM[[#This Row],[MonetaryTier]]</f>
        <v>7</v>
      </c>
    </row>
    <row r="470" spans="1:9" x14ac:dyDescent="0.45">
      <c r="A470" s="16">
        <v>1689</v>
      </c>
      <c r="B470" s="10">
        <v>45535.953895408951</v>
      </c>
      <c r="C470">
        <v>4</v>
      </c>
      <c r="D470">
        <v>43487.98</v>
      </c>
      <c r="E470" s="24">
        <f>INT(RFM_Pivot!$A$1 - tblCustRFM[[#This Row],[LastPurchaseDate]])</f>
        <v>121</v>
      </c>
      <c r="F470">
        <f>IF(tblCustRFM[[#This Row],[Recency]] &lt;= $L$4, 3, IF(tblCustRFM[[#This Row],[Recency]] &lt;= M472, 2, 1))</f>
        <v>1</v>
      </c>
      <c r="G470">
        <f>IF(tblCustRFM[[#This Row],[Frequency]] &gt;= L473, 3, IF(tblCustRFM[[#This Row],[Frequency]] &gt;= M473, 2, 1))</f>
        <v>3</v>
      </c>
      <c r="H470">
        <f>IF(tblCustRFM[[#This Row],[Monetary]] &gt;= L474, 3, IF(tblCustRFM[[#This Row],[Monetary]] &gt;= M474, 2, 1))</f>
        <v>3</v>
      </c>
      <c r="I470">
        <f>tblCustRFM[[#This Row],[RecencyTier]] + tblCustRFM[[#This Row],[FrequencyTier]] + tblCustRFM[[#This Row],[MonetaryTier]]</f>
        <v>7</v>
      </c>
    </row>
    <row r="471" spans="1:9" x14ac:dyDescent="0.45">
      <c r="A471" s="16">
        <v>1690</v>
      </c>
      <c r="B471" s="10">
        <v>45529.529252932101</v>
      </c>
      <c r="C471">
        <v>2</v>
      </c>
      <c r="D471">
        <v>2788.36</v>
      </c>
      <c r="E471" s="24">
        <f>INT(RFM_Pivot!$A$1 - tblCustRFM[[#This Row],[LastPurchaseDate]])</f>
        <v>127</v>
      </c>
      <c r="F471">
        <f>IF(tblCustRFM[[#This Row],[Recency]] &lt;= $L$4, 3, IF(tblCustRFM[[#This Row],[Recency]] &lt;= M473, 2, 1))</f>
        <v>1</v>
      </c>
      <c r="G471">
        <f>IF(tblCustRFM[[#This Row],[Frequency]] &gt;= L474, 3, IF(tblCustRFM[[#This Row],[Frequency]] &gt;= M474, 2, 1))</f>
        <v>3</v>
      </c>
      <c r="H471">
        <f>IF(tblCustRFM[[#This Row],[Monetary]] &gt;= L475, 3, IF(tblCustRFM[[#This Row],[Monetary]] &gt;= M475, 2, 1))</f>
        <v>3</v>
      </c>
      <c r="I471">
        <f>tblCustRFM[[#This Row],[RecencyTier]] + tblCustRFM[[#This Row],[FrequencyTier]] + tblCustRFM[[#This Row],[MonetaryTier]]</f>
        <v>7</v>
      </c>
    </row>
    <row r="472" spans="1:9" x14ac:dyDescent="0.45">
      <c r="A472" s="16">
        <v>1691</v>
      </c>
      <c r="B472" s="10">
        <v>45247.940094020065</v>
      </c>
      <c r="C472">
        <v>1</v>
      </c>
      <c r="D472">
        <v>598.78</v>
      </c>
      <c r="E472" s="24">
        <f>INT(RFM_Pivot!$A$1 - tblCustRFM[[#This Row],[LastPurchaseDate]])</f>
        <v>409</v>
      </c>
      <c r="F472">
        <f>IF(tblCustRFM[[#This Row],[Recency]] &lt;= $L$4, 3, IF(tblCustRFM[[#This Row],[Recency]] &lt;= M474, 2, 1))</f>
        <v>1</v>
      </c>
      <c r="G472">
        <f>IF(tblCustRFM[[#This Row],[Frequency]] &gt;= L475, 3, IF(tblCustRFM[[#This Row],[Frequency]] &gt;= M475, 2, 1))</f>
        <v>3</v>
      </c>
      <c r="H472">
        <f>IF(tblCustRFM[[#This Row],[Monetary]] &gt;= L476, 3, IF(tblCustRFM[[#This Row],[Monetary]] &gt;= M476, 2, 1))</f>
        <v>3</v>
      </c>
      <c r="I472">
        <f>tblCustRFM[[#This Row],[RecencyTier]] + tblCustRFM[[#This Row],[FrequencyTier]] + tblCustRFM[[#This Row],[MonetaryTier]]</f>
        <v>7</v>
      </c>
    </row>
    <row r="473" spans="1:9" x14ac:dyDescent="0.45">
      <c r="A473" s="16">
        <v>1692</v>
      </c>
      <c r="B473" s="10">
        <v>45271.22942295525</v>
      </c>
      <c r="C473">
        <v>2</v>
      </c>
      <c r="D473">
        <v>9633.5</v>
      </c>
      <c r="E473" s="24">
        <f>INT(RFM_Pivot!$A$1 - tblCustRFM[[#This Row],[LastPurchaseDate]])</f>
        <v>385</v>
      </c>
      <c r="F473">
        <f>IF(tblCustRFM[[#This Row],[Recency]] &lt;= $L$4, 3, IF(tblCustRFM[[#This Row],[Recency]] &lt;= M475, 2, 1))</f>
        <v>1</v>
      </c>
      <c r="G473">
        <f>IF(tblCustRFM[[#This Row],[Frequency]] &gt;= L476, 3, IF(tblCustRFM[[#This Row],[Frequency]] &gt;= M476, 2, 1))</f>
        <v>3</v>
      </c>
      <c r="H473">
        <f>IF(tblCustRFM[[#This Row],[Monetary]] &gt;= L477, 3, IF(tblCustRFM[[#This Row],[Monetary]] &gt;= M477, 2, 1))</f>
        <v>3</v>
      </c>
      <c r="I473">
        <f>tblCustRFM[[#This Row],[RecencyTier]] + tblCustRFM[[#This Row],[FrequencyTier]] + tblCustRFM[[#This Row],[MonetaryTier]]</f>
        <v>7</v>
      </c>
    </row>
    <row r="474" spans="1:9" x14ac:dyDescent="0.45">
      <c r="A474" s="16">
        <v>1693</v>
      </c>
      <c r="B474" s="10">
        <v>45354.457745794753</v>
      </c>
      <c r="C474">
        <v>1</v>
      </c>
      <c r="D474">
        <v>23124.05</v>
      </c>
      <c r="E474" s="24">
        <f>INT(RFM_Pivot!$A$1 - tblCustRFM[[#This Row],[LastPurchaseDate]])</f>
        <v>302</v>
      </c>
      <c r="F474">
        <f>IF(tblCustRFM[[#This Row],[Recency]] &lt;= $L$4, 3, IF(tblCustRFM[[#This Row],[Recency]] &lt;= M476, 2, 1))</f>
        <v>1</v>
      </c>
      <c r="G474">
        <f>IF(tblCustRFM[[#This Row],[Frequency]] &gt;= L477, 3, IF(tblCustRFM[[#This Row],[Frequency]] &gt;= M477, 2, 1))</f>
        <v>3</v>
      </c>
      <c r="H474">
        <f>IF(tblCustRFM[[#This Row],[Monetary]] &gt;= L478, 3, IF(tblCustRFM[[#This Row],[Monetary]] &gt;= M478, 2, 1))</f>
        <v>3</v>
      </c>
      <c r="I474">
        <f>tblCustRFM[[#This Row],[RecencyTier]] + tblCustRFM[[#This Row],[FrequencyTier]] + tblCustRFM[[#This Row],[MonetaryTier]]</f>
        <v>7</v>
      </c>
    </row>
    <row r="475" spans="1:9" x14ac:dyDescent="0.45">
      <c r="A475" s="16">
        <v>1694</v>
      </c>
      <c r="B475" s="10">
        <v>45539.458245833332</v>
      </c>
      <c r="C475">
        <v>1</v>
      </c>
      <c r="D475">
        <v>6461.1</v>
      </c>
      <c r="E475" s="24">
        <f>INT(RFM_Pivot!$A$1 - tblCustRFM[[#This Row],[LastPurchaseDate]])</f>
        <v>117</v>
      </c>
      <c r="F475">
        <f>IF(tblCustRFM[[#This Row],[Recency]] &lt;= $L$4, 3, IF(tblCustRFM[[#This Row],[Recency]] &lt;= M477, 2, 1))</f>
        <v>3</v>
      </c>
      <c r="G475">
        <f>IF(tblCustRFM[[#This Row],[Frequency]] &gt;= L478, 3, IF(tblCustRFM[[#This Row],[Frequency]] &gt;= M478, 2, 1))</f>
        <v>3</v>
      </c>
      <c r="H475">
        <f>IF(tblCustRFM[[#This Row],[Monetary]] &gt;= L479, 3, IF(tblCustRFM[[#This Row],[Monetary]] &gt;= M479, 2, 1))</f>
        <v>3</v>
      </c>
      <c r="I475">
        <f>tblCustRFM[[#This Row],[RecencyTier]] + tblCustRFM[[#This Row],[FrequencyTier]] + tblCustRFM[[#This Row],[MonetaryTier]]</f>
        <v>9</v>
      </c>
    </row>
    <row r="476" spans="1:9" x14ac:dyDescent="0.45">
      <c r="A476" s="16">
        <v>1695</v>
      </c>
      <c r="B476" s="10">
        <v>45129.522252237657</v>
      </c>
      <c r="C476">
        <v>1</v>
      </c>
      <c r="D476">
        <v>11168.7</v>
      </c>
      <c r="E476" s="24">
        <f>INT(RFM_Pivot!$A$1 - tblCustRFM[[#This Row],[LastPurchaseDate]])</f>
        <v>527</v>
      </c>
      <c r="F476">
        <f>IF(tblCustRFM[[#This Row],[Recency]] &lt;= $L$4, 3, IF(tblCustRFM[[#This Row],[Recency]] &lt;= M478, 2, 1))</f>
        <v>1</v>
      </c>
      <c r="G476">
        <f>IF(tblCustRFM[[#This Row],[Frequency]] &gt;= L479, 3, IF(tblCustRFM[[#This Row],[Frequency]] &gt;= M479, 2, 1))</f>
        <v>3</v>
      </c>
      <c r="H476">
        <f>IF(tblCustRFM[[#This Row],[Monetary]] &gt;= L480, 3, IF(tblCustRFM[[#This Row],[Monetary]] &gt;= M480, 2, 1))</f>
        <v>3</v>
      </c>
      <c r="I476">
        <f>tblCustRFM[[#This Row],[RecencyTier]] + tblCustRFM[[#This Row],[FrequencyTier]] + tblCustRFM[[#This Row],[MonetaryTier]]</f>
        <v>7</v>
      </c>
    </row>
    <row r="477" spans="1:9" x14ac:dyDescent="0.45">
      <c r="A477" s="16">
        <v>1697</v>
      </c>
      <c r="B477" s="10">
        <v>45081.118411844138</v>
      </c>
      <c r="C477">
        <v>1</v>
      </c>
      <c r="D477">
        <v>22280.400000000001</v>
      </c>
      <c r="E477" s="24">
        <f>INT(RFM_Pivot!$A$1 - tblCustRFM[[#This Row],[LastPurchaseDate]])</f>
        <v>575</v>
      </c>
      <c r="F477">
        <f>IF(tblCustRFM[[#This Row],[Recency]] &lt;= $L$4, 3, IF(tblCustRFM[[#This Row],[Recency]] &lt;= M479, 2, 1))</f>
        <v>1</v>
      </c>
      <c r="G477">
        <f>IF(tblCustRFM[[#This Row],[Frequency]] &gt;= L480, 3, IF(tblCustRFM[[#This Row],[Frequency]] &gt;= M480, 2, 1))</f>
        <v>3</v>
      </c>
      <c r="H477">
        <f>IF(tblCustRFM[[#This Row],[Monetary]] &gt;= L481, 3, IF(tblCustRFM[[#This Row],[Monetary]] &gt;= M481, 2, 1))</f>
        <v>3</v>
      </c>
      <c r="I477">
        <f>tblCustRFM[[#This Row],[RecencyTier]] + tblCustRFM[[#This Row],[FrequencyTier]] + tblCustRFM[[#This Row],[MonetaryTier]]</f>
        <v>7</v>
      </c>
    </row>
    <row r="478" spans="1:9" x14ac:dyDescent="0.45">
      <c r="A478" s="16">
        <v>1698</v>
      </c>
      <c r="B478" s="10">
        <v>45216.25492550154</v>
      </c>
      <c r="C478">
        <v>3</v>
      </c>
      <c r="D478">
        <v>3530.57</v>
      </c>
      <c r="E478" s="24">
        <f>INT(RFM_Pivot!$A$1 - tblCustRFM[[#This Row],[LastPurchaseDate]])</f>
        <v>440</v>
      </c>
      <c r="F478">
        <f>IF(tblCustRFM[[#This Row],[Recency]] &lt;= $L$4, 3, IF(tblCustRFM[[#This Row],[Recency]] &lt;= M480, 2, 1))</f>
        <v>1</v>
      </c>
      <c r="G478">
        <f>IF(tblCustRFM[[#This Row],[Frequency]] &gt;= L481, 3, IF(tblCustRFM[[#This Row],[Frequency]] &gt;= M481, 2, 1))</f>
        <v>3</v>
      </c>
      <c r="H478">
        <f>IF(tblCustRFM[[#This Row],[Monetary]] &gt;= L482, 3, IF(tblCustRFM[[#This Row],[Monetary]] &gt;= M482, 2, 1))</f>
        <v>3</v>
      </c>
      <c r="I478">
        <f>tblCustRFM[[#This Row],[RecencyTier]] + tblCustRFM[[#This Row],[FrequencyTier]] + tblCustRFM[[#This Row],[MonetaryTier]]</f>
        <v>7</v>
      </c>
    </row>
    <row r="479" spans="1:9" x14ac:dyDescent="0.45">
      <c r="A479" s="16">
        <v>1699</v>
      </c>
      <c r="B479" s="10">
        <v>45156.388938888886</v>
      </c>
      <c r="C479">
        <v>2</v>
      </c>
      <c r="D479">
        <v>30181.15</v>
      </c>
      <c r="E479" s="24">
        <f>INT(RFM_Pivot!$A$1 - tblCustRFM[[#This Row],[LastPurchaseDate]])</f>
        <v>500</v>
      </c>
      <c r="F479">
        <f>IF(tblCustRFM[[#This Row],[Recency]] &lt;= $L$4, 3, IF(tblCustRFM[[#This Row],[Recency]] &lt;= M481, 2, 1))</f>
        <v>1</v>
      </c>
      <c r="G479">
        <f>IF(tblCustRFM[[#This Row],[Frequency]] &gt;= L482, 3, IF(tblCustRFM[[#This Row],[Frequency]] &gt;= M482, 2, 1))</f>
        <v>3</v>
      </c>
      <c r="H479">
        <f>IF(tblCustRFM[[#This Row],[Monetary]] &gt;= L483, 3, IF(tblCustRFM[[#This Row],[Monetary]] &gt;= M483, 2, 1))</f>
        <v>3</v>
      </c>
      <c r="I479">
        <f>tblCustRFM[[#This Row],[RecencyTier]] + tblCustRFM[[#This Row],[FrequencyTier]] + tblCustRFM[[#This Row],[MonetaryTier]]</f>
        <v>7</v>
      </c>
    </row>
    <row r="480" spans="1:9" x14ac:dyDescent="0.45">
      <c r="A480" s="16">
        <v>1701</v>
      </c>
      <c r="B480" s="10">
        <v>45397.532053202158</v>
      </c>
      <c r="C480">
        <v>1</v>
      </c>
      <c r="D480">
        <v>2028.84</v>
      </c>
      <c r="E480" s="24">
        <f>INT(RFM_Pivot!$A$1 - tblCustRFM[[#This Row],[LastPurchaseDate]])</f>
        <v>259</v>
      </c>
      <c r="F480">
        <f>IF(tblCustRFM[[#This Row],[Recency]] &lt;= $L$4, 3, IF(tblCustRFM[[#This Row],[Recency]] &lt;= M482, 2, 1))</f>
        <v>1</v>
      </c>
      <c r="G480">
        <f>IF(tblCustRFM[[#This Row],[Frequency]] &gt;= L483, 3, IF(tblCustRFM[[#This Row],[Frequency]] &gt;= M483, 2, 1))</f>
        <v>3</v>
      </c>
      <c r="H480">
        <f>IF(tblCustRFM[[#This Row],[Monetary]] &gt;= L484, 3, IF(tblCustRFM[[#This Row],[Monetary]] &gt;= M484, 2, 1))</f>
        <v>3</v>
      </c>
      <c r="I480">
        <f>tblCustRFM[[#This Row],[RecencyTier]] + tblCustRFM[[#This Row],[FrequencyTier]] + tblCustRFM[[#This Row],[MonetaryTier]]</f>
        <v>7</v>
      </c>
    </row>
    <row r="481" spans="1:9" x14ac:dyDescent="0.45">
      <c r="A481" s="16">
        <v>1703</v>
      </c>
      <c r="B481" s="10">
        <v>45653.349634953702</v>
      </c>
      <c r="C481">
        <v>3</v>
      </c>
      <c r="D481">
        <v>12368.28</v>
      </c>
      <c r="E481" s="24">
        <f>INT(RFM_Pivot!$A$1 - tblCustRFM[[#This Row],[LastPurchaseDate]])</f>
        <v>3</v>
      </c>
      <c r="F481">
        <f>IF(tblCustRFM[[#This Row],[Recency]] &lt;= $L$4, 3, IF(tblCustRFM[[#This Row],[Recency]] &lt;= M483, 2, 1))</f>
        <v>3</v>
      </c>
      <c r="G481">
        <f>IF(tblCustRFM[[#This Row],[Frequency]] &gt;= L484, 3, IF(tblCustRFM[[#This Row],[Frequency]] &gt;= M484, 2, 1))</f>
        <v>3</v>
      </c>
      <c r="H481">
        <f>IF(tblCustRFM[[#This Row],[Monetary]] &gt;= L485, 3, IF(tblCustRFM[[#This Row],[Monetary]] &gt;= M485, 2, 1))</f>
        <v>3</v>
      </c>
      <c r="I481">
        <f>tblCustRFM[[#This Row],[RecencyTier]] + tblCustRFM[[#This Row],[FrequencyTier]] + tblCustRFM[[#This Row],[MonetaryTier]]</f>
        <v>9</v>
      </c>
    </row>
    <row r="482" spans="1:9" x14ac:dyDescent="0.45">
      <c r="A482" s="16">
        <v>1704</v>
      </c>
      <c r="B482" s="10">
        <v>45655.101810185188</v>
      </c>
      <c r="C482">
        <v>1</v>
      </c>
      <c r="D482">
        <v>13005.96</v>
      </c>
      <c r="E482" s="24">
        <f>INT(RFM_Pivot!$A$1 - tblCustRFM[[#This Row],[LastPurchaseDate]])</f>
        <v>1</v>
      </c>
      <c r="F482">
        <f>IF(tblCustRFM[[#This Row],[Recency]] &lt;= $L$4, 3, IF(tblCustRFM[[#This Row],[Recency]] &lt;= M484, 2, 1))</f>
        <v>3</v>
      </c>
      <c r="G482">
        <f>IF(tblCustRFM[[#This Row],[Frequency]] &gt;= L485, 3, IF(tblCustRFM[[#This Row],[Frequency]] &gt;= M485, 2, 1))</f>
        <v>3</v>
      </c>
      <c r="H482">
        <f>IF(tblCustRFM[[#This Row],[Monetary]] &gt;= L486, 3, IF(tblCustRFM[[#This Row],[Monetary]] &gt;= M486, 2, 1))</f>
        <v>3</v>
      </c>
      <c r="I482">
        <f>tblCustRFM[[#This Row],[RecencyTier]] + tblCustRFM[[#This Row],[FrequencyTier]] + tblCustRFM[[#This Row],[MonetaryTier]]</f>
        <v>9</v>
      </c>
    </row>
    <row r="483" spans="1:9" x14ac:dyDescent="0.45">
      <c r="A483" s="16">
        <v>1706</v>
      </c>
      <c r="B483" s="10">
        <v>45349.055205516976</v>
      </c>
      <c r="C483">
        <v>1</v>
      </c>
      <c r="D483">
        <v>2171.0300000000002</v>
      </c>
      <c r="E483" s="24">
        <f>INT(RFM_Pivot!$A$1 - tblCustRFM[[#This Row],[LastPurchaseDate]])</f>
        <v>307</v>
      </c>
      <c r="F483">
        <f>IF(tblCustRFM[[#This Row],[Recency]] &lt;= $L$4, 3, IF(tblCustRFM[[#This Row],[Recency]] &lt;= M485, 2, 1))</f>
        <v>1</v>
      </c>
      <c r="G483">
        <f>IF(tblCustRFM[[#This Row],[Frequency]] &gt;= L486, 3, IF(tblCustRFM[[#This Row],[Frequency]] &gt;= M486, 2, 1))</f>
        <v>3</v>
      </c>
      <c r="H483">
        <f>IF(tblCustRFM[[#This Row],[Monetary]] &gt;= L487, 3, IF(tblCustRFM[[#This Row],[Monetary]] &gt;= M487, 2, 1))</f>
        <v>3</v>
      </c>
      <c r="I483">
        <f>tblCustRFM[[#This Row],[RecencyTier]] + tblCustRFM[[#This Row],[FrequencyTier]] + tblCustRFM[[#This Row],[MonetaryTier]]</f>
        <v>7</v>
      </c>
    </row>
    <row r="484" spans="1:9" x14ac:dyDescent="0.45">
      <c r="A484" s="16">
        <v>1707</v>
      </c>
      <c r="B484" s="10">
        <v>45056.660966087962</v>
      </c>
      <c r="C484">
        <v>1</v>
      </c>
      <c r="D484">
        <v>10510.08</v>
      </c>
      <c r="E484" s="24">
        <f>INT(RFM_Pivot!$A$1 - tblCustRFM[[#This Row],[LastPurchaseDate]])</f>
        <v>600</v>
      </c>
      <c r="F484">
        <f>IF(tblCustRFM[[#This Row],[Recency]] &lt;= $L$4, 3, IF(tblCustRFM[[#This Row],[Recency]] &lt;= M486, 2, 1))</f>
        <v>1</v>
      </c>
      <c r="G484">
        <f>IF(tblCustRFM[[#This Row],[Frequency]] &gt;= L487, 3, IF(tblCustRFM[[#This Row],[Frequency]] &gt;= M487, 2, 1))</f>
        <v>3</v>
      </c>
      <c r="H484">
        <f>IF(tblCustRFM[[#This Row],[Monetary]] &gt;= L488, 3, IF(tblCustRFM[[#This Row],[Monetary]] &gt;= M488, 2, 1))</f>
        <v>3</v>
      </c>
      <c r="I484">
        <f>tblCustRFM[[#This Row],[RecencyTier]] + tblCustRFM[[#This Row],[FrequencyTier]] + tblCustRFM[[#This Row],[MonetaryTier]]</f>
        <v>7</v>
      </c>
    </row>
    <row r="485" spans="1:9" x14ac:dyDescent="0.45">
      <c r="A485" s="16">
        <v>1709</v>
      </c>
      <c r="B485" s="10">
        <v>45363.948694868828</v>
      </c>
      <c r="C485">
        <v>1</v>
      </c>
      <c r="D485">
        <v>2348.59</v>
      </c>
      <c r="E485" s="24">
        <f>INT(RFM_Pivot!$A$1 - tblCustRFM[[#This Row],[LastPurchaseDate]])</f>
        <v>293</v>
      </c>
      <c r="F485">
        <f>IF(tblCustRFM[[#This Row],[Recency]] &lt;= $L$4, 3, IF(tblCustRFM[[#This Row],[Recency]] &lt;= M487, 2, 1))</f>
        <v>1</v>
      </c>
      <c r="G485">
        <f>IF(tblCustRFM[[#This Row],[Frequency]] &gt;= L488, 3, IF(tblCustRFM[[#This Row],[Frequency]] &gt;= M488, 2, 1))</f>
        <v>3</v>
      </c>
      <c r="H485">
        <f>IF(tblCustRFM[[#This Row],[Monetary]] &gt;= L489, 3, IF(tblCustRFM[[#This Row],[Monetary]] &gt;= M489, 2, 1))</f>
        <v>3</v>
      </c>
      <c r="I485">
        <f>tblCustRFM[[#This Row],[RecencyTier]] + tblCustRFM[[#This Row],[FrequencyTier]] + tblCustRFM[[#This Row],[MonetaryTier]]</f>
        <v>7</v>
      </c>
    </row>
    <row r="486" spans="1:9" x14ac:dyDescent="0.45">
      <c r="A486" s="16">
        <v>1710</v>
      </c>
      <c r="B486" s="10">
        <v>45530.113311342589</v>
      </c>
      <c r="C486">
        <v>1</v>
      </c>
      <c r="D486">
        <v>15448.88</v>
      </c>
      <c r="E486" s="24">
        <f>INT(RFM_Pivot!$A$1 - tblCustRFM[[#This Row],[LastPurchaseDate]])</f>
        <v>126</v>
      </c>
      <c r="F486">
        <f>IF(tblCustRFM[[#This Row],[Recency]] &lt;= $L$4, 3, IF(tblCustRFM[[#This Row],[Recency]] &lt;= M488, 2, 1))</f>
        <v>1</v>
      </c>
      <c r="G486">
        <f>IF(tblCustRFM[[#This Row],[Frequency]] &gt;= L489, 3, IF(tblCustRFM[[#This Row],[Frequency]] &gt;= M489, 2, 1))</f>
        <v>3</v>
      </c>
      <c r="H486">
        <f>IF(tblCustRFM[[#This Row],[Monetary]] &gt;= L490, 3, IF(tblCustRFM[[#This Row],[Monetary]] &gt;= M490, 2, 1))</f>
        <v>3</v>
      </c>
      <c r="I486">
        <f>tblCustRFM[[#This Row],[RecencyTier]] + tblCustRFM[[#This Row],[FrequencyTier]] + tblCustRFM[[#This Row],[MonetaryTier]]</f>
        <v>7</v>
      </c>
    </row>
    <row r="487" spans="1:9" x14ac:dyDescent="0.45">
      <c r="A487" s="16">
        <v>1711</v>
      </c>
      <c r="B487" s="10">
        <v>45429.874287422841</v>
      </c>
      <c r="C487">
        <v>1</v>
      </c>
      <c r="D487">
        <v>14922.9</v>
      </c>
      <c r="E487" s="24">
        <f>INT(RFM_Pivot!$A$1 - tblCustRFM[[#This Row],[LastPurchaseDate]])</f>
        <v>227</v>
      </c>
      <c r="F487">
        <f>IF(tblCustRFM[[#This Row],[Recency]] &lt;= $L$4, 3, IF(tblCustRFM[[#This Row],[Recency]] &lt;= M489, 2, 1))</f>
        <v>1</v>
      </c>
      <c r="G487">
        <f>IF(tblCustRFM[[#This Row],[Frequency]] &gt;= L490, 3, IF(tblCustRFM[[#This Row],[Frequency]] &gt;= M490, 2, 1))</f>
        <v>3</v>
      </c>
      <c r="H487">
        <f>IF(tblCustRFM[[#This Row],[Monetary]] &gt;= L491, 3, IF(tblCustRFM[[#This Row],[Monetary]] &gt;= M491, 2, 1))</f>
        <v>3</v>
      </c>
      <c r="I487">
        <f>tblCustRFM[[#This Row],[RecencyTier]] + tblCustRFM[[#This Row],[FrequencyTier]] + tblCustRFM[[#This Row],[MonetaryTier]]</f>
        <v>7</v>
      </c>
    </row>
    <row r="488" spans="1:9" x14ac:dyDescent="0.45">
      <c r="A488" s="16">
        <v>1712</v>
      </c>
      <c r="B488" s="10">
        <v>45513.540654050928</v>
      </c>
      <c r="C488">
        <v>2</v>
      </c>
      <c r="D488">
        <v>5879.6</v>
      </c>
      <c r="E488" s="24">
        <f>INT(RFM_Pivot!$A$1 - tblCustRFM[[#This Row],[LastPurchaseDate]])</f>
        <v>143</v>
      </c>
      <c r="F488">
        <f>IF(tblCustRFM[[#This Row],[Recency]] &lt;= $L$4, 3, IF(tblCustRFM[[#This Row],[Recency]] &lt;= M490, 2, 1))</f>
        <v>1</v>
      </c>
      <c r="G488">
        <f>IF(tblCustRFM[[#This Row],[Frequency]] &gt;= L491, 3, IF(tblCustRFM[[#This Row],[Frequency]] &gt;= M491, 2, 1))</f>
        <v>3</v>
      </c>
      <c r="H488">
        <f>IF(tblCustRFM[[#This Row],[Monetary]] &gt;= L492, 3, IF(tblCustRFM[[#This Row],[Monetary]] &gt;= M492, 2, 1))</f>
        <v>3</v>
      </c>
      <c r="I488">
        <f>tblCustRFM[[#This Row],[RecencyTier]] + tblCustRFM[[#This Row],[FrequencyTier]] + tblCustRFM[[#This Row],[MonetaryTier]]</f>
        <v>7</v>
      </c>
    </row>
    <row r="489" spans="1:9" x14ac:dyDescent="0.45">
      <c r="A489" s="16">
        <v>1713</v>
      </c>
      <c r="B489" s="10">
        <v>45591.731473148146</v>
      </c>
      <c r="C489">
        <v>2</v>
      </c>
      <c r="D489">
        <v>12228.84</v>
      </c>
      <c r="E489" s="24">
        <f>INT(RFM_Pivot!$A$1 - tblCustRFM[[#This Row],[LastPurchaseDate]])</f>
        <v>65</v>
      </c>
      <c r="F489">
        <f>IF(tblCustRFM[[#This Row],[Recency]] &lt;= $L$4, 3, IF(tblCustRFM[[#This Row],[Recency]] &lt;= M491, 2, 1))</f>
        <v>3</v>
      </c>
      <c r="G489">
        <f>IF(tblCustRFM[[#This Row],[Frequency]] &gt;= L492, 3, IF(tblCustRFM[[#This Row],[Frequency]] &gt;= M492, 2, 1))</f>
        <v>3</v>
      </c>
      <c r="H489">
        <f>IF(tblCustRFM[[#This Row],[Monetary]] &gt;= L493, 3, IF(tblCustRFM[[#This Row],[Monetary]] &gt;= M493, 2, 1))</f>
        <v>3</v>
      </c>
      <c r="I489">
        <f>tblCustRFM[[#This Row],[RecencyTier]] + tblCustRFM[[#This Row],[FrequencyTier]] + tblCustRFM[[#This Row],[MonetaryTier]]</f>
        <v>9</v>
      </c>
    </row>
    <row r="490" spans="1:9" x14ac:dyDescent="0.45">
      <c r="A490" s="16">
        <v>1716</v>
      </c>
      <c r="B490" s="10">
        <v>45556.687968788581</v>
      </c>
      <c r="C490">
        <v>3</v>
      </c>
      <c r="D490">
        <v>31957.4</v>
      </c>
      <c r="E490" s="24">
        <f>INT(RFM_Pivot!$A$1 - tblCustRFM[[#This Row],[LastPurchaseDate]])</f>
        <v>100</v>
      </c>
      <c r="F490">
        <f>IF(tblCustRFM[[#This Row],[Recency]] &lt;= $L$4, 3, IF(tblCustRFM[[#This Row],[Recency]] &lt;= M492, 2, 1))</f>
        <v>3</v>
      </c>
      <c r="G490">
        <f>IF(tblCustRFM[[#This Row],[Frequency]] &gt;= L493, 3, IF(tblCustRFM[[#This Row],[Frequency]] &gt;= M493, 2, 1))</f>
        <v>3</v>
      </c>
      <c r="H490">
        <f>IF(tblCustRFM[[#This Row],[Monetary]] &gt;= L494, 3, IF(tblCustRFM[[#This Row],[Monetary]] &gt;= M494, 2, 1))</f>
        <v>3</v>
      </c>
      <c r="I490">
        <f>tblCustRFM[[#This Row],[RecencyTier]] + tblCustRFM[[#This Row],[FrequencyTier]] + tblCustRFM[[#This Row],[MonetaryTier]]</f>
        <v>9</v>
      </c>
    </row>
    <row r="491" spans="1:9" x14ac:dyDescent="0.45">
      <c r="A491" s="16">
        <v>1717</v>
      </c>
      <c r="B491" s="10">
        <v>45241.661466126541</v>
      </c>
      <c r="C491">
        <v>3</v>
      </c>
      <c r="D491">
        <v>18904.95</v>
      </c>
      <c r="E491" s="24">
        <f>INT(RFM_Pivot!$A$1 - tblCustRFM[[#This Row],[LastPurchaseDate]])</f>
        <v>415</v>
      </c>
      <c r="F491">
        <f>IF(tblCustRFM[[#This Row],[Recency]] &lt;= $L$4, 3, IF(tblCustRFM[[#This Row],[Recency]] &lt;= M493, 2, 1))</f>
        <v>1</v>
      </c>
      <c r="G491">
        <f>IF(tblCustRFM[[#This Row],[Frequency]] &gt;= L494, 3, IF(tblCustRFM[[#This Row],[Frequency]] &gt;= M494, 2, 1))</f>
        <v>3</v>
      </c>
      <c r="H491">
        <f>IF(tblCustRFM[[#This Row],[Monetary]] &gt;= L495, 3, IF(tblCustRFM[[#This Row],[Monetary]] &gt;= M495, 2, 1))</f>
        <v>3</v>
      </c>
      <c r="I491">
        <f>tblCustRFM[[#This Row],[RecencyTier]] + tblCustRFM[[#This Row],[FrequencyTier]] + tblCustRFM[[#This Row],[MonetaryTier]]</f>
        <v>7</v>
      </c>
    </row>
    <row r="492" spans="1:9" x14ac:dyDescent="0.45">
      <c r="A492" s="16">
        <v>1719</v>
      </c>
      <c r="B492" s="10">
        <v>45391.180418055555</v>
      </c>
      <c r="C492">
        <v>3</v>
      </c>
      <c r="D492">
        <v>22059.15</v>
      </c>
      <c r="E492" s="24">
        <f>INT(RFM_Pivot!$A$1 - tblCustRFM[[#This Row],[LastPurchaseDate]])</f>
        <v>265</v>
      </c>
      <c r="F492">
        <f>IF(tblCustRFM[[#This Row],[Recency]] &lt;= $L$4, 3, IF(tblCustRFM[[#This Row],[Recency]] &lt;= M494, 2, 1))</f>
        <v>1</v>
      </c>
      <c r="G492">
        <f>IF(tblCustRFM[[#This Row],[Frequency]] &gt;= L495, 3, IF(tblCustRFM[[#This Row],[Frequency]] &gt;= M495, 2, 1))</f>
        <v>3</v>
      </c>
      <c r="H492">
        <f>IF(tblCustRFM[[#This Row],[Monetary]] &gt;= L496, 3, IF(tblCustRFM[[#This Row],[Monetary]] &gt;= M496, 2, 1))</f>
        <v>3</v>
      </c>
      <c r="I492">
        <f>tblCustRFM[[#This Row],[RecencyTier]] + tblCustRFM[[#This Row],[FrequencyTier]] + tblCustRFM[[#This Row],[MonetaryTier]]</f>
        <v>7</v>
      </c>
    </row>
    <row r="493" spans="1:9" x14ac:dyDescent="0.45">
      <c r="A493" s="16">
        <v>1721</v>
      </c>
      <c r="B493" s="10">
        <v>45219.029202932099</v>
      </c>
      <c r="C493">
        <v>1</v>
      </c>
      <c r="D493">
        <v>7231.7</v>
      </c>
      <c r="E493" s="24">
        <f>INT(RFM_Pivot!$A$1 - tblCustRFM[[#This Row],[LastPurchaseDate]])</f>
        <v>437</v>
      </c>
      <c r="F493">
        <f>IF(tblCustRFM[[#This Row],[Recency]] &lt;= $L$4, 3, IF(tblCustRFM[[#This Row],[Recency]] &lt;= M495, 2, 1))</f>
        <v>1</v>
      </c>
      <c r="G493">
        <f>IF(tblCustRFM[[#This Row],[Frequency]] &gt;= L496, 3, IF(tblCustRFM[[#This Row],[Frequency]] &gt;= M496, 2, 1))</f>
        <v>3</v>
      </c>
      <c r="H493">
        <f>IF(tblCustRFM[[#This Row],[Monetary]] &gt;= L497, 3, IF(tblCustRFM[[#This Row],[Monetary]] &gt;= M497, 2, 1))</f>
        <v>3</v>
      </c>
      <c r="I493">
        <f>tblCustRFM[[#This Row],[RecencyTier]] + tblCustRFM[[#This Row],[FrequencyTier]] + tblCustRFM[[#This Row],[MonetaryTier]]</f>
        <v>7</v>
      </c>
    </row>
    <row r="494" spans="1:9" x14ac:dyDescent="0.45">
      <c r="A494" s="16">
        <v>1722</v>
      </c>
      <c r="B494" s="10">
        <v>45616.991999189813</v>
      </c>
      <c r="C494">
        <v>2</v>
      </c>
      <c r="D494">
        <v>6401.92</v>
      </c>
      <c r="E494" s="24">
        <f>INT(RFM_Pivot!$A$1 - tblCustRFM[[#This Row],[LastPurchaseDate]])</f>
        <v>40</v>
      </c>
      <c r="F494">
        <f>IF(tblCustRFM[[#This Row],[Recency]] &lt;= $L$4, 3, IF(tblCustRFM[[#This Row],[Recency]] &lt;= M496, 2, 1))</f>
        <v>3</v>
      </c>
      <c r="G494">
        <f>IF(tblCustRFM[[#This Row],[Frequency]] &gt;= L497, 3, IF(tblCustRFM[[#This Row],[Frequency]] &gt;= M497, 2, 1))</f>
        <v>3</v>
      </c>
      <c r="H494">
        <f>IF(tblCustRFM[[#This Row],[Monetary]] &gt;= L498, 3, IF(tblCustRFM[[#This Row],[Monetary]] &gt;= M498, 2, 1))</f>
        <v>3</v>
      </c>
      <c r="I494">
        <f>tblCustRFM[[#This Row],[RecencyTier]] + tblCustRFM[[#This Row],[FrequencyTier]] + tblCustRFM[[#This Row],[MonetaryTier]]</f>
        <v>9</v>
      </c>
    </row>
    <row r="495" spans="1:9" x14ac:dyDescent="0.45">
      <c r="A495" s="16">
        <v>1723</v>
      </c>
      <c r="B495" s="10">
        <v>45586.839983989201</v>
      </c>
      <c r="C495">
        <v>2</v>
      </c>
      <c r="D495">
        <v>2331.1799999999998</v>
      </c>
      <c r="E495" s="24">
        <f>INT(RFM_Pivot!$A$1 - tblCustRFM[[#This Row],[LastPurchaseDate]])</f>
        <v>70</v>
      </c>
      <c r="F495">
        <f>IF(tblCustRFM[[#This Row],[Recency]] &lt;= $L$4, 3, IF(tblCustRFM[[#This Row],[Recency]] &lt;= M497, 2, 1))</f>
        <v>3</v>
      </c>
      <c r="G495">
        <f>IF(tblCustRFM[[#This Row],[Frequency]] &gt;= L498, 3, IF(tblCustRFM[[#This Row],[Frequency]] &gt;= M498, 2, 1))</f>
        <v>3</v>
      </c>
      <c r="H495">
        <f>IF(tblCustRFM[[#This Row],[Monetary]] &gt;= L499, 3, IF(tblCustRFM[[#This Row],[Monetary]] &gt;= M499, 2, 1))</f>
        <v>3</v>
      </c>
      <c r="I495">
        <f>tblCustRFM[[#This Row],[RecencyTier]] + tblCustRFM[[#This Row],[FrequencyTier]] + tblCustRFM[[#This Row],[MonetaryTier]]</f>
        <v>9</v>
      </c>
    </row>
    <row r="496" spans="1:9" x14ac:dyDescent="0.45">
      <c r="A496" s="16">
        <v>1725</v>
      </c>
      <c r="B496" s="10">
        <v>45239.90929093364</v>
      </c>
      <c r="C496">
        <v>1</v>
      </c>
      <c r="D496">
        <v>1652.64</v>
      </c>
      <c r="E496" s="24">
        <f>INT(RFM_Pivot!$A$1 - tblCustRFM[[#This Row],[LastPurchaseDate]])</f>
        <v>417</v>
      </c>
      <c r="F496">
        <f>IF(tblCustRFM[[#This Row],[Recency]] &lt;= $L$4, 3, IF(tblCustRFM[[#This Row],[Recency]] &lt;= M498, 2, 1))</f>
        <v>1</v>
      </c>
      <c r="G496">
        <f>IF(tblCustRFM[[#This Row],[Frequency]] &gt;= L499, 3, IF(tblCustRFM[[#This Row],[Frequency]] &gt;= M499, 2, 1))</f>
        <v>3</v>
      </c>
      <c r="H496">
        <f>IF(tblCustRFM[[#This Row],[Monetary]] &gt;= L500, 3, IF(tblCustRFM[[#This Row],[Monetary]] &gt;= M500, 2, 1))</f>
        <v>3</v>
      </c>
      <c r="I496">
        <f>tblCustRFM[[#This Row],[RecencyTier]] + tblCustRFM[[#This Row],[FrequencyTier]] + tblCustRFM[[#This Row],[MonetaryTier]]</f>
        <v>7</v>
      </c>
    </row>
    <row r="497" spans="1:9" x14ac:dyDescent="0.45">
      <c r="A497" s="16">
        <v>1726</v>
      </c>
      <c r="B497" s="10">
        <v>45603.04760474537</v>
      </c>
      <c r="C497">
        <v>4</v>
      </c>
      <c r="D497">
        <v>54385.42</v>
      </c>
      <c r="E497" s="24">
        <f>INT(RFM_Pivot!$A$1 - tblCustRFM[[#This Row],[LastPurchaseDate]])</f>
        <v>53</v>
      </c>
      <c r="F497">
        <f>IF(tblCustRFM[[#This Row],[Recency]] &lt;= $L$4, 3, IF(tblCustRFM[[#This Row],[Recency]] &lt;= M499, 2, 1))</f>
        <v>3</v>
      </c>
      <c r="G497">
        <f>IF(tblCustRFM[[#This Row],[Frequency]] &gt;= L500, 3, IF(tblCustRFM[[#This Row],[Frequency]] &gt;= M500, 2, 1))</f>
        <v>3</v>
      </c>
      <c r="H497">
        <f>IF(tblCustRFM[[#This Row],[Monetary]] &gt;= L501, 3, IF(tblCustRFM[[#This Row],[Monetary]] &gt;= M501, 2, 1))</f>
        <v>3</v>
      </c>
      <c r="I497">
        <f>tblCustRFM[[#This Row],[RecencyTier]] + tblCustRFM[[#This Row],[FrequencyTier]] + tblCustRFM[[#This Row],[MonetaryTier]]</f>
        <v>9</v>
      </c>
    </row>
    <row r="498" spans="1:9" x14ac:dyDescent="0.45">
      <c r="A498" s="16">
        <v>1727</v>
      </c>
      <c r="B498" s="10">
        <v>45411.184418441357</v>
      </c>
      <c r="C498">
        <v>2</v>
      </c>
      <c r="D498">
        <v>4032.38</v>
      </c>
      <c r="E498" s="24">
        <f>INT(RFM_Pivot!$A$1 - tblCustRFM[[#This Row],[LastPurchaseDate]])</f>
        <v>245</v>
      </c>
      <c r="F498">
        <f>IF(tblCustRFM[[#This Row],[Recency]] &lt;= $L$4, 3, IF(tblCustRFM[[#This Row],[Recency]] &lt;= M500, 2, 1))</f>
        <v>1</v>
      </c>
      <c r="G498">
        <f>IF(tblCustRFM[[#This Row],[Frequency]] &gt;= L501, 3, IF(tblCustRFM[[#This Row],[Frequency]] &gt;= M501, 2, 1))</f>
        <v>3</v>
      </c>
      <c r="H498">
        <f>IF(tblCustRFM[[#This Row],[Monetary]] &gt;= L502, 3, IF(tblCustRFM[[#This Row],[Monetary]] &gt;= M502, 2, 1))</f>
        <v>3</v>
      </c>
      <c r="I498">
        <f>tblCustRFM[[#This Row],[RecencyTier]] + tblCustRFM[[#This Row],[FrequencyTier]] + tblCustRFM[[#This Row],[MonetaryTier]]</f>
        <v>7</v>
      </c>
    </row>
    <row r="499" spans="1:9" x14ac:dyDescent="0.45">
      <c r="A499" s="16">
        <v>1728</v>
      </c>
      <c r="B499" s="10">
        <v>44960.656365625</v>
      </c>
      <c r="C499">
        <v>2</v>
      </c>
      <c r="D499">
        <v>13207.25</v>
      </c>
      <c r="E499" s="24">
        <f>INT(RFM_Pivot!$A$1 - tblCustRFM[[#This Row],[LastPurchaseDate]])</f>
        <v>696</v>
      </c>
      <c r="F499">
        <f>IF(tblCustRFM[[#This Row],[Recency]] &lt;= $L$4, 3, IF(tblCustRFM[[#This Row],[Recency]] &lt;= M501, 2, 1))</f>
        <v>1</v>
      </c>
      <c r="G499">
        <f>IF(tblCustRFM[[#This Row],[Frequency]] &gt;= L502, 3, IF(tblCustRFM[[#This Row],[Frequency]] &gt;= M502, 2, 1))</f>
        <v>3</v>
      </c>
      <c r="H499">
        <f>IF(tblCustRFM[[#This Row],[Monetary]] &gt;= L503, 3, IF(tblCustRFM[[#This Row],[Monetary]] &gt;= M503, 2, 1))</f>
        <v>3</v>
      </c>
      <c r="I499">
        <f>tblCustRFM[[#This Row],[RecencyTier]] + tblCustRFM[[#This Row],[FrequencyTier]] + tblCustRFM[[#This Row],[MonetaryTier]]</f>
        <v>7</v>
      </c>
    </row>
    <row r="500" spans="1:9" x14ac:dyDescent="0.45">
      <c r="A500" s="16">
        <v>1730</v>
      </c>
      <c r="B500" s="10">
        <v>45649.918291820984</v>
      </c>
      <c r="C500">
        <v>2</v>
      </c>
      <c r="D500">
        <v>17873.03</v>
      </c>
      <c r="E500" s="24">
        <f>INT(RFM_Pivot!$A$1 - tblCustRFM[[#This Row],[LastPurchaseDate]])</f>
        <v>7</v>
      </c>
      <c r="F500">
        <f>IF(tblCustRFM[[#This Row],[Recency]] &lt;= $L$4, 3, IF(tblCustRFM[[#This Row],[Recency]] &lt;= M502, 2, 1))</f>
        <v>3</v>
      </c>
      <c r="G500">
        <f>IF(tblCustRFM[[#This Row],[Frequency]] &gt;= L503, 3, IF(tblCustRFM[[#This Row],[Frequency]] &gt;= M503, 2, 1))</f>
        <v>3</v>
      </c>
      <c r="H500">
        <f>IF(tblCustRFM[[#This Row],[Monetary]] &gt;= L504, 3, IF(tblCustRFM[[#This Row],[Monetary]] &gt;= M504, 2, 1))</f>
        <v>3</v>
      </c>
      <c r="I500">
        <f>tblCustRFM[[#This Row],[RecencyTier]] + tblCustRFM[[#This Row],[FrequencyTier]] + tblCustRFM[[#This Row],[MonetaryTier]]</f>
        <v>9</v>
      </c>
    </row>
    <row r="501" spans="1:9" x14ac:dyDescent="0.45">
      <c r="A501" s="16">
        <v>1731</v>
      </c>
      <c r="B501" s="10">
        <v>45557.929092901235</v>
      </c>
      <c r="C501">
        <v>2</v>
      </c>
      <c r="D501">
        <v>27943.43</v>
      </c>
      <c r="E501" s="24">
        <f>INT(RFM_Pivot!$A$1 - tblCustRFM[[#This Row],[LastPurchaseDate]])</f>
        <v>99</v>
      </c>
      <c r="F501">
        <f>IF(tblCustRFM[[#This Row],[Recency]] &lt;= $L$4, 3, IF(tblCustRFM[[#This Row],[Recency]] &lt;= M503, 2, 1))</f>
        <v>3</v>
      </c>
      <c r="G501">
        <f>IF(tblCustRFM[[#This Row],[Frequency]] &gt;= L504, 3, IF(tblCustRFM[[#This Row],[Frequency]] &gt;= M504, 2, 1))</f>
        <v>3</v>
      </c>
      <c r="H501">
        <f>IF(tblCustRFM[[#This Row],[Monetary]] &gt;= L505, 3, IF(tblCustRFM[[#This Row],[Monetary]] &gt;= M505, 2, 1))</f>
        <v>3</v>
      </c>
      <c r="I501">
        <f>tblCustRFM[[#This Row],[RecencyTier]] + tblCustRFM[[#This Row],[FrequencyTier]] + tblCustRFM[[#This Row],[MonetaryTier]]</f>
        <v>9</v>
      </c>
    </row>
    <row r="502" spans="1:9" x14ac:dyDescent="0.45">
      <c r="A502" s="16">
        <v>1734</v>
      </c>
      <c r="B502" s="10">
        <v>45532.303530362653</v>
      </c>
      <c r="C502">
        <v>2</v>
      </c>
      <c r="D502">
        <v>12954.36</v>
      </c>
      <c r="E502" s="24">
        <f>INT(RFM_Pivot!$A$1 - tblCustRFM[[#This Row],[LastPurchaseDate]])</f>
        <v>124</v>
      </c>
      <c r="F502">
        <f>IF(tblCustRFM[[#This Row],[Recency]] &lt;= $L$4, 3, IF(tblCustRFM[[#This Row],[Recency]] &lt;= M504, 2, 1))</f>
        <v>1</v>
      </c>
      <c r="G502">
        <f>IF(tblCustRFM[[#This Row],[Frequency]] &gt;= L505, 3, IF(tblCustRFM[[#This Row],[Frequency]] &gt;= M505, 2, 1))</f>
        <v>3</v>
      </c>
      <c r="H502">
        <f>IF(tblCustRFM[[#This Row],[Monetary]] &gt;= L506, 3, IF(tblCustRFM[[#This Row],[Monetary]] &gt;= M506, 2, 1))</f>
        <v>3</v>
      </c>
      <c r="I502">
        <f>tblCustRFM[[#This Row],[RecencyTier]] + tblCustRFM[[#This Row],[FrequencyTier]] + tblCustRFM[[#This Row],[MonetaryTier]]</f>
        <v>7</v>
      </c>
    </row>
    <row r="503" spans="1:9" x14ac:dyDescent="0.45">
      <c r="A503" s="16">
        <v>1737</v>
      </c>
      <c r="B503" s="10">
        <v>45429.728272839508</v>
      </c>
      <c r="C503">
        <v>2</v>
      </c>
      <c r="D503">
        <v>6276.01</v>
      </c>
      <c r="E503" s="24">
        <f>INT(RFM_Pivot!$A$1 - tblCustRFM[[#This Row],[LastPurchaseDate]])</f>
        <v>227</v>
      </c>
      <c r="F503">
        <f>IF(tblCustRFM[[#This Row],[Recency]] &lt;= $L$4, 3, IF(tblCustRFM[[#This Row],[Recency]] &lt;= M505, 2, 1))</f>
        <v>1</v>
      </c>
      <c r="G503">
        <f>IF(tblCustRFM[[#This Row],[Frequency]] &gt;= L506, 3, IF(tblCustRFM[[#This Row],[Frequency]] &gt;= M506, 2, 1))</f>
        <v>3</v>
      </c>
      <c r="H503">
        <f>IF(tblCustRFM[[#This Row],[Monetary]] &gt;= L507, 3, IF(tblCustRFM[[#This Row],[Monetary]] &gt;= M507, 2, 1))</f>
        <v>3</v>
      </c>
      <c r="I503">
        <f>tblCustRFM[[#This Row],[RecencyTier]] + tblCustRFM[[#This Row],[FrequencyTier]] + tblCustRFM[[#This Row],[MonetaryTier]]</f>
        <v>7</v>
      </c>
    </row>
    <row r="504" spans="1:9" x14ac:dyDescent="0.45">
      <c r="A504" s="16">
        <v>1739</v>
      </c>
      <c r="B504" s="10">
        <v>45332.117511766977</v>
      </c>
      <c r="C504">
        <v>1</v>
      </c>
      <c r="D504">
        <v>3833.12</v>
      </c>
      <c r="E504" s="24">
        <f>INT(RFM_Pivot!$A$1 - tblCustRFM[[#This Row],[LastPurchaseDate]])</f>
        <v>324</v>
      </c>
      <c r="F504">
        <f>IF(tblCustRFM[[#This Row],[Recency]] &lt;= $L$4, 3, IF(tblCustRFM[[#This Row],[Recency]] &lt;= M506, 2, 1))</f>
        <v>1</v>
      </c>
      <c r="G504">
        <f>IF(tblCustRFM[[#This Row],[Frequency]] &gt;= L507, 3, IF(tblCustRFM[[#This Row],[Frequency]] &gt;= M507, 2, 1))</f>
        <v>3</v>
      </c>
      <c r="H504">
        <f>IF(tblCustRFM[[#This Row],[Monetary]] &gt;= L508, 3, IF(tblCustRFM[[#This Row],[Monetary]] &gt;= M508, 2, 1))</f>
        <v>3</v>
      </c>
      <c r="I504">
        <f>tblCustRFM[[#This Row],[RecencyTier]] + tblCustRFM[[#This Row],[FrequencyTier]] + tblCustRFM[[#This Row],[MonetaryTier]]</f>
        <v>7</v>
      </c>
    </row>
    <row r="505" spans="1:9" x14ac:dyDescent="0.45">
      <c r="A505" s="16">
        <v>1740</v>
      </c>
      <c r="B505" s="10">
        <v>45586.036903703702</v>
      </c>
      <c r="C505">
        <v>1</v>
      </c>
      <c r="D505">
        <v>14132.76</v>
      </c>
      <c r="E505" s="24">
        <f>INT(RFM_Pivot!$A$1 - tblCustRFM[[#This Row],[LastPurchaseDate]])</f>
        <v>70</v>
      </c>
      <c r="F505">
        <f>IF(tblCustRFM[[#This Row],[Recency]] &lt;= $L$4, 3, IF(tblCustRFM[[#This Row],[Recency]] &lt;= M507, 2, 1))</f>
        <v>3</v>
      </c>
      <c r="G505">
        <f>IF(tblCustRFM[[#This Row],[Frequency]] &gt;= L508, 3, IF(tblCustRFM[[#This Row],[Frequency]] &gt;= M508, 2, 1))</f>
        <v>3</v>
      </c>
      <c r="H505">
        <f>IF(tblCustRFM[[#This Row],[Monetary]] &gt;= L509, 3, IF(tblCustRFM[[#This Row],[Monetary]] &gt;= M509, 2, 1))</f>
        <v>3</v>
      </c>
      <c r="I505">
        <f>tblCustRFM[[#This Row],[RecencyTier]] + tblCustRFM[[#This Row],[FrequencyTier]] + tblCustRFM[[#This Row],[MonetaryTier]]</f>
        <v>9</v>
      </c>
    </row>
    <row r="506" spans="1:9" x14ac:dyDescent="0.45">
      <c r="A506" s="16">
        <v>1743</v>
      </c>
      <c r="B506" s="10">
        <v>45437.540054012345</v>
      </c>
      <c r="C506">
        <v>1</v>
      </c>
      <c r="D506">
        <v>2924.07</v>
      </c>
      <c r="E506" s="24">
        <f>INT(RFM_Pivot!$A$1 - tblCustRFM[[#This Row],[LastPurchaseDate]])</f>
        <v>219</v>
      </c>
      <c r="F506">
        <f>IF(tblCustRFM[[#This Row],[Recency]] &lt;= $L$4, 3, IF(tblCustRFM[[#This Row],[Recency]] &lt;= M508, 2, 1))</f>
        <v>1</v>
      </c>
      <c r="G506">
        <f>IF(tblCustRFM[[#This Row],[Frequency]] &gt;= L509, 3, IF(tblCustRFM[[#This Row],[Frequency]] &gt;= M509, 2, 1))</f>
        <v>3</v>
      </c>
      <c r="H506">
        <f>IF(tblCustRFM[[#This Row],[Monetary]] &gt;= L510, 3, IF(tblCustRFM[[#This Row],[Monetary]] &gt;= M510, 2, 1))</f>
        <v>3</v>
      </c>
      <c r="I506">
        <f>tblCustRFM[[#This Row],[RecencyTier]] + tblCustRFM[[#This Row],[FrequencyTier]] + tblCustRFM[[#This Row],[MonetaryTier]]</f>
        <v>7</v>
      </c>
    </row>
    <row r="507" spans="1:9" x14ac:dyDescent="0.45">
      <c r="A507" s="16">
        <v>1745</v>
      </c>
      <c r="B507" s="10">
        <v>45557.783078317902</v>
      </c>
      <c r="C507">
        <v>2</v>
      </c>
      <c r="D507">
        <v>6809.8</v>
      </c>
      <c r="E507" s="24">
        <f>INT(RFM_Pivot!$A$1 - tblCustRFM[[#This Row],[LastPurchaseDate]])</f>
        <v>99</v>
      </c>
      <c r="F507">
        <f>IF(tblCustRFM[[#This Row],[Recency]] &lt;= $L$4, 3, IF(tblCustRFM[[#This Row],[Recency]] &lt;= M509, 2, 1))</f>
        <v>3</v>
      </c>
      <c r="G507">
        <f>IF(tblCustRFM[[#This Row],[Frequency]] &gt;= L510, 3, IF(tblCustRFM[[#This Row],[Frequency]] &gt;= M510, 2, 1))</f>
        <v>3</v>
      </c>
      <c r="H507">
        <f>IF(tblCustRFM[[#This Row],[Monetary]] &gt;= L511, 3, IF(tblCustRFM[[#This Row],[Monetary]] &gt;= M511, 2, 1))</f>
        <v>3</v>
      </c>
      <c r="I507">
        <f>tblCustRFM[[#This Row],[RecencyTier]] + tblCustRFM[[#This Row],[FrequencyTier]] + tblCustRFM[[#This Row],[MonetaryTier]]</f>
        <v>9</v>
      </c>
    </row>
    <row r="508" spans="1:9" x14ac:dyDescent="0.45">
      <c r="A508" s="16">
        <v>1746</v>
      </c>
      <c r="B508" s="10">
        <v>45266.629963001542</v>
      </c>
      <c r="C508">
        <v>1</v>
      </c>
      <c r="D508">
        <v>1064.72</v>
      </c>
      <c r="E508" s="24">
        <f>INT(RFM_Pivot!$A$1 - tblCustRFM[[#This Row],[LastPurchaseDate]])</f>
        <v>390</v>
      </c>
      <c r="F508">
        <f>IF(tblCustRFM[[#This Row],[Recency]] &lt;= $L$4, 3, IF(tblCustRFM[[#This Row],[Recency]] &lt;= M510, 2, 1))</f>
        <v>1</v>
      </c>
      <c r="G508">
        <f>IF(tblCustRFM[[#This Row],[Frequency]] &gt;= L511, 3, IF(tblCustRFM[[#This Row],[Frequency]] &gt;= M511, 2, 1))</f>
        <v>3</v>
      </c>
      <c r="H508">
        <f>IF(tblCustRFM[[#This Row],[Monetary]] &gt;= L512, 3, IF(tblCustRFM[[#This Row],[Monetary]] &gt;= M512, 2, 1))</f>
        <v>3</v>
      </c>
      <c r="I508">
        <f>tblCustRFM[[#This Row],[RecencyTier]] + tblCustRFM[[#This Row],[FrequencyTier]] + tblCustRFM[[#This Row],[MonetaryTier]]</f>
        <v>7</v>
      </c>
    </row>
    <row r="509" spans="1:9" x14ac:dyDescent="0.45">
      <c r="A509" s="16">
        <v>1748</v>
      </c>
      <c r="B509" s="10">
        <v>45430.385338541666</v>
      </c>
      <c r="C509">
        <v>1</v>
      </c>
      <c r="D509">
        <v>15320.8</v>
      </c>
      <c r="E509" s="24">
        <f>INT(RFM_Pivot!$A$1 - tblCustRFM[[#This Row],[LastPurchaseDate]])</f>
        <v>226</v>
      </c>
      <c r="F509">
        <f>IF(tblCustRFM[[#This Row],[Recency]] &lt;= $L$4, 3, IF(tblCustRFM[[#This Row],[Recency]] &lt;= M511, 2, 1))</f>
        <v>1</v>
      </c>
      <c r="G509">
        <f>IF(tblCustRFM[[#This Row],[Frequency]] &gt;= L512, 3, IF(tblCustRFM[[#This Row],[Frequency]] &gt;= M512, 2, 1))</f>
        <v>3</v>
      </c>
      <c r="H509">
        <f>IF(tblCustRFM[[#This Row],[Monetary]] &gt;= L513, 3, IF(tblCustRFM[[#This Row],[Monetary]] &gt;= M513, 2, 1))</f>
        <v>3</v>
      </c>
      <c r="I509">
        <f>tblCustRFM[[#This Row],[RecencyTier]] + tblCustRFM[[#This Row],[FrequencyTier]] + tblCustRFM[[#This Row],[MonetaryTier]]</f>
        <v>7</v>
      </c>
    </row>
    <row r="510" spans="1:9" x14ac:dyDescent="0.45">
      <c r="A510" s="16">
        <v>1752</v>
      </c>
      <c r="B510" s="10">
        <v>45399.430243016977</v>
      </c>
      <c r="C510">
        <v>1</v>
      </c>
      <c r="D510">
        <v>2921.38</v>
      </c>
      <c r="E510" s="24">
        <f>INT(RFM_Pivot!$A$1 - tblCustRFM[[#This Row],[LastPurchaseDate]])</f>
        <v>257</v>
      </c>
      <c r="F510">
        <f>IF(tblCustRFM[[#This Row],[Recency]] &lt;= $L$4, 3, IF(tblCustRFM[[#This Row],[Recency]] &lt;= M512, 2, 1))</f>
        <v>1</v>
      </c>
      <c r="G510">
        <f>IF(tblCustRFM[[#This Row],[Frequency]] &gt;= L513, 3, IF(tblCustRFM[[#This Row],[Frequency]] &gt;= M513, 2, 1))</f>
        <v>3</v>
      </c>
      <c r="H510">
        <f>IF(tblCustRFM[[#This Row],[Monetary]] &gt;= L514, 3, IF(tblCustRFM[[#This Row],[Monetary]] &gt;= M514, 2, 1))</f>
        <v>3</v>
      </c>
      <c r="I510">
        <f>tblCustRFM[[#This Row],[RecencyTier]] + tblCustRFM[[#This Row],[FrequencyTier]] + tblCustRFM[[#This Row],[MonetaryTier]]</f>
        <v>7</v>
      </c>
    </row>
    <row r="511" spans="1:9" x14ac:dyDescent="0.45">
      <c r="A511" s="16">
        <v>1754</v>
      </c>
      <c r="B511" s="10">
        <v>45655.612861304013</v>
      </c>
      <c r="C511">
        <v>4</v>
      </c>
      <c r="D511">
        <v>39238.089999999997</v>
      </c>
      <c r="E511" s="24">
        <f>INT(RFM_Pivot!$A$1 - tblCustRFM[[#This Row],[LastPurchaseDate]])</f>
        <v>1</v>
      </c>
      <c r="F511">
        <f>IF(tblCustRFM[[#This Row],[Recency]] &lt;= $L$4, 3, IF(tblCustRFM[[#This Row],[Recency]] &lt;= M513, 2, 1))</f>
        <v>3</v>
      </c>
      <c r="G511">
        <f>IF(tblCustRFM[[#This Row],[Frequency]] &gt;= L514, 3, IF(tblCustRFM[[#This Row],[Frequency]] &gt;= M514, 2, 1))</f>
        <v>3</v>
      </c>
      <c r="H511">
        <f>IF(tblCustRFM[[#This Row],[Monetary]] &gt;= L515, 3, IF(tblCustRFM[[#This Row],[Monetary]] &gt;= M515, 2, 1))</f>
        <v>3</v>
      </c>
      <c r="I511">
        <f>tblCustRFM[[#This Row],[RecencyTier]] + tblCustRFM[[#This Row],[FrequencyTier]] + tblCustRFM[[#This Row],[MonetaryTier]]</f>
        <v>9</v>
      </c>
    </row>
    <row r="512" spans="1:9" x14ac:dyDescent="0.45">
      <c r="A512" s="16">
        <v>1755</v>
      </c>
      <c r="B512" s="10">
        <v>45566.178917901234</v>
      </c>
      <c r="C512">
        <v>2</v>
      </c>
      <c r="D512">
        <v>9422.5</v>
      </c>
      <c r="E512" s="24">
        <f>INT(RFM_Pivot!$A$1 - tblCustRFM[[#This Row],[LastPurchaseDate]])</f>
        <v>90</v>
      </c>
      <c r="F512">
        <f>IF(tblCustRFM[[#This Row],[Recency]] &lt;= $L$4, 3, IF(tblCustRFM[[#This Row],[Recency]] &lt;= M514, 2, 1))</f>
        <v>3</v>
      </c>
      <c r="G512">
        <f>IF(tblCustRFM[[#This Row],[Frequency]] &gt;= L515, 3, IF(tblCustRFM[[#This Row],[Frequency]] &gt;= M515, 2, 1))</f>
        <v>3</v>
      </c>
      <c r="H512">
        <f>IF(tblCustRFM[[#This Row],[Monetary]] &gt;= L516, 3, IF(tblCustRFM[[#This Row],[Monetary]] &gt;= M516, 2, 1))</f>
        <v>3</v>
      </c>
      <c r="I512">
        <f>tblCustRFM[[#This Row],[RecencyTier]] + tblCustRFM[[#This Row],[FrequencyTier]] + tblCustRFM[[#This Row],[MonetaryTier]]</f>
        <v>9</v>
      </c>
    </row>
    <row r="513" spans="1:9" x14ac:dyDescent="0.45">
      <c r="A513" s="16">
        <v>1756</v>
      </c>
      <c r="B513" s="10">
        <v>45609.764276427471</v>
      </c>
      <c r="C513">
        <v>2</v>
      </c>
      <c r="D513">
        <v>20820.16</v>
      </c>
      <c r="E513" s="24">
        <f>INT(RFM_Pivot!$A$1 - tblCustRFM[[#This Row],[LastPurchaseDate]])</f>
        <v>47</v>
      </c>
      <c r="F513">
        <f>IF(tblCustRFM[[#This Row],[Recency]] &lt;= $L$4, 3, IF(tblCustRFM[[#This Row],[Recency]] &lt;= M515, 2, 1))</f>
        <v>3</v>
      </c>
      <c r="G513">
        <f>IF(tblCustRFM[[#This Row],[Frequency]] &gt;= L516, 3, IF(tblCustRFM[[#This Row],[Frequency]] &gt;= M516, 2, 1))</f>
        <v>3</v>
      </c>
      <c r="H513">
        <f>IF(tblCustRFM[[#This Row],[Monetary]] &gt;= L517, 3, IF(tblCustRFM[[#This Row],[Monetary]] &gt;= M517, 2, 1))</f>
        <v>3</v>
      </c>
      <c r="I513">
        <f>tblCustRFM[[#This Row],[RecencyTier]] + tblCustRFM[[#This Row],[FrequencyTier]] + tblCustRFM[[#This Row],[MonetaryTier]]</f>
        <v>9</v>
      </c>
    </row>
    <row r="514" spans="1:9" x14ac:dyDescent="0.45">
      <c r="A514" s="16">
        <v>1757</v>
      </c>
      <c r="B514" s="10">
        <v>45650.721372145061</v>
      </c>
      <c r="C514">
        <v>2</v>
      </c>
      <c r="D514">
        <v>23914.13</v>
      </c>
      <c r="E514" s="24">
        <f>INT(RFM_Pivot!$A$1 - tblCustRFM[[#This Row],[LastPurchaseDate]])</f>
        <v>6</v>
      </c>
      <c r="F514">
        <f>IF(tblCustRFM[[#This Row],[Recency]] &lt;= $L$4, 3, IF(tblCustRFM[[#This Row],[Recency]] &lt;= M516, 2, 1))</f>
        <v>3</v>
      </c>
      <c r="G514">
        <f>IF(tblCustRFM[[#This Row],[Frequency]] &gt;= L517, 3, IF(tblCustRFM[[#This Row],[Frequency]] &gt;= M517, 2, 1))</f>
        <v>3</v>
      </c>
      <c r="H514">
        <f>IF(tblCustRFM[[#This Row],[Monetary]] &gt;= L518, 3, IF(tblCustRFM[[#This Row],[Monetary]] &gt;= M518, 2, 1))</f>
        <v>3</v>
      </c>
      <c r="I514">
        <f>tblCustRFM[[#This Row],[RecencyTier]] + tblCustRFM[[#This Row],[FrequencyTier]] + tblCustRFM[[#This Row],[MonetaryTier]]</f>
        <v>9</v>
      </c>
    </row>
    <row r="515" spans="1:9" x14ac:dyDescent="0.45">
      <c r="A515" s="16">
        <v>1759</v>
      </c>
      <c r="B515" s="10">
        <v>45340.221322145058</v>
      </c>
      <c r="C515">
        <v>1</v>
      </c>
      <c r="D515">
        <v>14141.82</v>
      </c>
      <c r="E515" s="24">
        <f>INT(RFM_Pivot!$A$1 - tblCustRFM[[#This Row],[LastPurchaseDate]])</f>
        <v>316</v>
      </c>
      <c r="F515">
        <f>IF(tblCustRFM[[#This Row],[Recency]] &lt;= $L$4, 3, IF(tblCustRFM[[#This Row],[Recency]] &lt;= M517, 2, 1))</f>
        <v>1</v>
      </c>
      <c r="G515">
        <f>IF(tblCustRFM[[#This Row],[Frequency]] &gt;= L518, 3, IF(tblCustRFM[[#This Row],[Frequency]] &gt;= M518, 2, 1))</f>
        <v>3</v>
      </c>
      <c r="H515">
        <f>IF(tblCustRFM[[#This Row],[Monetary]] &gt;= L519, 3, IF(tblCustRFM[[#This Row],[Monetary]] &gt;= M519, 2, 1))</f>
        <v>3</v>
      </c>
      <c r="I515">
        <f>tblCustRFM[[#This Row],[RecencyTier]] + tblCustRFM[[#This Row],[FrequencyTier]] + tblCustRFM[[#This Row],[MonetaryTier]]</f>
        <v>7</v>
      </c>
    </row>
    <row r="516" spans="1:9" x14ac:dyDescent="0.45">
      <c r="A516" s="16">
        <v>1760</v>
      </c>
      <c r="B516" s="10">
        <v>45573.771677160497</v>
      </c>
      <c r="C516">
        <v>3</v>
      </c>
      <c r="D516">
        <v>36972.6</v>
      </c>
      <c r="E516" s="24">
        <f>INT(RFM_Pivot!$A$1 - tblCustRFM[[#This Row],[LastPurchaseDate]])</f>
        <v>83</v>
      </c>
      <c r="F516">
        <f>IF(tblCustRFM[[#This Row],[Recency]] &lt;= $L$4, 3, IF(tblCustRFM[[#This Row],[Recency]] &lt;= M518, 2, 1))</f>
        <v>3</v>
      </c>
      <c r="G516">
        <f>IF(tblCustRFM[[#This Row],[Frequency]] &gt;= L519, 3, IF(tblCustRFM[[#This Row],[Frequency]] &gt;= M519, 2, 1))</f>
        <v>3</v>
      </c>
      <c r="H516">
        <f>IF(tblCustRFM[[#This Row],[Monetary]] &gt;= L520, 3, IF(tblCustRFM[[#This Row],[Monetary]] &gt;= M520, 2, 1))</f>
        <v>3</v>
      </c>
      <c r="I516">
        <f>tblCustRFM[[#This Row],[RecencyTier]] + tblCustRFM[[#This Row],[FrequencyTier]] + tblCustRFM[[#This Row],[MonetaryTier]]</f>
        <v>9</v>
      </c>
    </row>
    <row r="517" spans="1:9" x14ac:dyDescent="0.45">
      <c r="A517" s="16">
        <v>1761</v>
      </c>
      <c r="B517" s="10">
        <v>45641.741474151233</v>
      </c>
      <c r="C517">
        <v>3</v>
      </c>
      <c r="D517">
        <v>13220.15</v>
      </c>
      <c r="E517" s="24">
        <f>INT(RFM_Pivot!$A$1 - tblCustRFM[[#This Row],[LastPurchaseDate]])</f>
        <v>15</v>
      </c>
      <c r="F517">
        <f>IF(tblCustRFM[[#This Row],[Recency]] &lt;= $L$4, 3, IF(tblCustRFM[[#This Row],[Recency]] &lt;= M519, 2, 1))</f>
        <v>3</v>
      </c>
      <c r="G517">
        <f>IF(tblCustRFM[[#This Row],[Frequency]] &gt;= L520, 3, IF(tblCustRFM[[#This Row],[Frequency]] &gt;= M520, 2, 1))</f>
        <v>3</v>
      </c>
      <c r="H517">
        <f>IF(tblCustRFM[[#This Row],[Monetary]] &gt;= L521, 3, IF(tblCustRFM[[#This Row],[Monetary]] &gt;= M521, 2, 1))</f>
        <v>3</v>
      </c>
      <c r="I517">
        <f>tblCustRFM[[#This Row],[RecencyTier]] + tblCustRFM[[#This Row],[FrequencyTier]] + tblCustRFM[[#This Row],[MonetaryTier]]</f>
        <v>9</v>
      </c>
    </row>
    <row r="518" spans="1:9" x14ac:dyDescent="0.45">
      <c r="A518" s="16">
        <v>1762</v>
      </c>
      <c r="B518" s="10">
        <v>45637.142014197532</v>
      </c>
      <c r="C518">
        <v>1</v>
      </c>
      <c r="D518">
        <v>4001.04</v>
      </c>
      <c r="E518" s="24">
        <f>INT(RFM_Pivot!$A$1 - tblCustRFM[[#This Row],[LastPurchaseDate]])</f>
        <v>19</v>
      </c>
      <c r="F518">
        <f>IF(tblCustRFM[[#This Row],[Recency]] &lt;= $L$4, 3, IF(tblCustRFM[[#This Row],[Recency]] &lt;= M520, 2, 1))</f>
        <v>3</v>
      </c>
      <c r="G518">
        <f>IF(tblCustRFM[[#This Row],[Frequency]] &gt;= L521, 3, IF(tblCustRFM[[#This Row],[Frequency]] &gt;= M521, 2, 1))</f>
        <v>3</v>
      </c>
      <c r="H518">
        <f>IF(tblCustRFM[[#This Row],[Monetary]] &gt;= L522, 3, IF(tblCustRFM[[#This Row],[Monetary]] &gt;= M522, 2, 1))</f>
        <v>3</v>
      </c>
      <c r="I518">
        <f>tblCustRFM[[#This Row],[RecencyTier]] + tblCustRFM[[#This Row],[FrequencyTier]] + tblCustRFM[[#This Row],[MonetaryTier]]</f>
        <v>9</v>
      </c>
    </row>
    <row r="519" spans="1:9" x14ac:dyDescent="0.45">
      <c r="A519" s="16">
        <v>1765</v>
      </c>
      <c r="B519" s="10">
        <v>45519.016201620369</v>
      </c>
      <c r="C519">
        <v>1</v>
      </c>
      <c r="D519">
        <v>2835.27</v>
      </c>
      <c r="E519" s="24">
        <f>INT(RFM_Pivot!$A$1 - tblCustRFM[[#This Row],[LastPurchaseDate]])</f>
        <v>137</v>
      </c>
      <c r="F519">
        <f>IF(tblCustRFM[[#This Row],[Recency]] &lt;= $L$4, 3, IF(tblCustRFM[[#This Row],[Recency]] &lt;= M521, 2, 1))</f>
        <v>1</v>
      </c>
      <c r="G519">
        <f>IF(tblCustRFM[[#This Row],[Frequency]] &gt;= L522, 3, IF(tblCustRFM[[#This Row],[Frequency]] &gt;= M522, 2, 1))</f>
        <v>3</v>
      </c>
      <c r="H519">
        <f>IF(tblCustRFM[[#This Row],[Monetary]] &gt;= L523, 3, IF(tblCustRFM[[#This Row],[Monetary]] &gt;= M523, 2, 1))</f>
        <v>3</v>
      </c>
      <c r="I519">
        <f>tblCustRFM[[#This Row],[RecencyTier]] + tblCustRFM[[#This Row],[FrequencyTier]] + tblCustRFM[[#This Row],[MonetaryTier]]</f>
        <v>7</v>
      </c>
    </row>
    <row r="520" spans="1:9" x14ac:dyDescent="0.45">
      <c r="A520" s="16">
        <v>1766</v>
      </c>
      <c r="B520" s="10">
        <v>45416.440944097223</v>
      </c>
      <c r="C520">
        <v>1</v>
      </c>
      <c r="D520">
        <v>3375.7</v>
      </c>
      <c r="E520" s="24">
        <f>INT(RFM_Pivot!$A$1 - tblCustRFM[[#This Row],[LastPurchaseDate]])</f>
        <v>240</v>
      </c>
      <c r="F520">
        <f>IF(tblCustRFM[[#This Row],[Recency]] &lt;= $L$4, 3, IF(tblCustRFM[[#This Row],[Recency]] &lt;= M522, 2, 1))</f>
        <v>1</v>
      </c>
      <c r="G520">
        <f>IF(tblCustRFM[[#This Row],[Frequency]] &gt;= L523, 3, IF(tblCustRFM[[#This Row],[Frequency]] &gt;= M523, 2, 1))</f>
        <v>3</v>
      </c>
      <c r="H520">
        <f>IF(tblCustRFM[[#This Row],[Monetary]] &gt;= L524, 3, IF(tblCustRFM[[#This Row],[Monetary]] &gt;= M524, 2, 1))</f>
        <v>3</v>
      </c>
      <c r="I520">
        <f>tblCustRFM[[#This Row],[RecencyTier]] + tblCustRFM[[#This Row],[FrequencyTier]] + tblCustRFM[[#This Row],[MonetaryTier]]</f>
        <v>7</v>
      </c>
    </row>
    <row r="521" spans="1:9" x14ac:dyDescent="0.45">
      <c r="A521" s="16">
        <v>1767</v>
      </c>
      <c r="B521" s="10">
        <v>45394.246724691358</v>
      </c>
      <c r="C521">
        <v>2</v>
      </c>
      <c r="D521">
        <v>18639</v>
      </c>
      <c r="E521" s="24">
        <f>INT(RFM_Pivot!$A$1 - tblCustRFM[[#This Row],[LastPurchaseDate]])</f>
        <v>262</v>
      </c>
      <c r="F521">
        <f>IF(tblCustRFM[[#This Row],[Recency]] &lt;= $L$4, 3, IF(tblCustRFM[[#This Row],[Recency]] &lt;= M523, 2, 1))</f>
        <v>1</v>
      </c>
      <c r="G521">
        <f>IF(tblCustRFM[[#This Row],[Frequency]] &gt;= L524, 3, IF(tblCustRFM[[#This Row],[Frequency]] &gt;= M524, 2, 1))</f>
        <v>3</v>
      </c>
      <c r="H521">
        <f>IF(tblCustRFM[[#This Row],[Monetary]] &gt;= L525, 3, IF(tblCustRFM[[#This Row],[Monetary]] &gt;= M525, 2, 1))</f>
        <v>3</v>
      </c>
      <c r="I521">
        <f>tblCustRFM[[#This Row],[RecencyTier]] + tblCustRFM[[#This Row],[FrequencyTier]] + tblCustRFM[[#This Row],[MonetaryTier]]</f>
        <v>7</v>
      </c>
    </row>
    <row r="522" spans="1:9" x14ac:dyDescent="0.45">
      <c r="A522" s="16">
        <v>1768</v>
      </c>
      <c r="B522" s="10">
        <v>45552.088508873458</v>
      </c>
      <c r="C522">
        <v>3</v>
      </c>
      <c r="D522">
        <v>20408.38</v>
      </c>
      <c r="E522" s="24">
        <f>INT(RFM_Pivot!$A$1 - tblCustRFM[[#This Row],[LastPurchaseDate]])</f>
        <v>104</v>
      </c>
      <c r="F522">
        <f>IF(tblCustRFM[[#This Row],[Recency]] &lt;= $L$4, 3, IF(tblCustRFM[[#This Row],[Recency]] &lt;= M524, 2, 1))</f>
        <v>3</v>
      </c>
      <c r="G522">
        <f>IF(tblCustRFM[[#This Row],[Frequency]] &gt;= L525, 3, IF(tblCustRFM[[#This Row],[Frequency]] &gt;= M525, 2, 1))</f>
        <v>3</v>
      </c>
      <c r="H522">
        <f>IF(tblCustRFM[[#This Row],[Monetary]] &gt;= L526, 3, IF(tblCustRFM[[#This Row],[Monetary]] &gt;= M526, 2, 1))</f>
        <v>3</v>
      </c>
      <c r="I522">
        <f>tblCustRFM[[#This Row],[RecencyTier]] + tblCustRFM[[#This Row],[FrequencyTier]] + tblCustRFM[[#This Row],[MonetaryTier]]</f>
        <v>9</v>
      </c>
    </row>
    <row r="523" spans="1:9" x14ac:dyDescent="0.45">
      <c r="A523" s="16">
        <v>1769</v>
      </c>
      <c r="B523" s="10">
        <v>45422.062506249997</v>
      </c>
      <c r="C523">
        <v>4</v>
      </c>
      <c r="D523">
        <v>30328.19</v>
      </c>
      <c r="E523" s="24">
        <f>INT(RFM_Pivot!$A$1 - tblCustRFM[[#This Row],[LastPurchaseDate]])</f>
        <v>234</v>
      </c>
      <c r="F523">
        <f>IF(tblCustRFM[[#This Row],[Recency]] &lt;= $L$4, 3, IF(tblCustRFM[[#This Row],[Recency]] &lt;= M525, 2, 1))</f>
        <v>1</v>
      </c>
      <c r="G523">
        <f>IF(tblCustRFM[[#This Row],[Frequency]] &gt;= L526, 3, IF(tblCustRFM[[#This Row],[Frequency]] &gt;= M526, 2, 1))</f>
        <v>3</v>
      </c>
      <c r="H523">
        <f>IF(tblCustRFM[[#This Row],[Monetary]] &gt;= L527, 3, IF(tblCustRFM[[#This Row],[Monetary]] &gt;= M527, 2, 1))</f>
        <v>3</v>
      </c>
      <c r="I523">
        <f>tblCustRFM[[#This Row],[RecencyTier]] + tblCustRFM[[#This Row],[FrequencyTier]] + tblCustRFM[[#This Row],[MonetaryTier]]</f>
        <v>7</v>
      </c>
    </row>
    <row r="524" spans="1:9" x14ac:dyDescent="0.45">
      <c r="A524" s="16">
        <v>1770</v>
      </c>
      <c r="B524" s="10">
        <v>45577.641064120369</v>
      </c>
      <c r="C524">
        <v>3</v>
      </c>
      <c r="D524">
        <v>40424.879999999997</v>
      </c>
      <c r="E524" s="24">
        <f>INT(RFM_Pivot!$A$1 - tblCustRFM[[#This Row],[LastPurchaseDate]])</f>
        <v>79</v>
      </c>
      <c r="F524">
        <f>IF(tblCustRFM[[#This Row],[Recency]] &lt;= $L$4, 3, IF(tblCustRFM[[#This Row],[Recency]] &lt;= M526, 2, 1))</f>
        <v>3</v>
      </c>
      <c r="G524">
        <f>IF(tblCustRFM[[#This Row],[Frequency]] &gt;= L527, 3, IF(tblCustRFM[[#This Row],[Frequency]] &gt;= M527, 2, 1))</f>
        <v>3</v>
      </c>
      <c r="H524">
        <f>IF(tblCustRFM[[#This Row],[Monetary]] &gt;= L528, 3, IF(tblCustRFM[[#This Row],[Monetary]] &gt;= M528, 2, 1))</f>
        <v>3</v>
      </c>
      <c r="I524">
        <f>tblCustRFM[[#This Row],[RecencyTier]] + tblCustRFM[[#This Row],[FrequencyTier]] + tblCustRFM[[#This Row],[MonetaryTier]]</f>
        <v>9</v>
      </c>
    </row>
    <row r="525" spans="1:9" x14ac:dyDescent="0.45">
      <c r="A525" s="16">
        <v>1771</v>
      </c>
      <c r="B525" s="10">
        <v>45108.058105825614</v>
      </c>
      <c r="C525">
        <v>1</v>
      </c>
      <c r="D525">
        <v>9116.01</v>
      </c>
      <c r="E525" s="24">
        <f>INT(RFM_Pivot!$A$1 - tblCustRFM[[#This Row],[LastPurchaseDate]])</f>
        <v>548</v>
      </c>
      <c r="F525">
        <f>IF(tblCustRFM[[#This Row],[Recency]] &lt;= $L$4, 3, IF(tblCustRFM[[#This Row],[Recency]] &lt;= M527, 2, 1))</f>
        <v>1</v>
      </c>
      <c r="G525">
        <f>IF(tblCustRFM[[#This Row],[Frequency]] &gt;= L528, 3, IF(tblCustRFM[[#This Row],[Frequency]] &gt;= M528, 2, 1))</f>
        <v>3</v>
      </c>
      <c r="H525">
        <f>IF(tblCustRFM[[#This Row],[Monetary]] &gt;= L529, 3, IF(tblCustRFM[[#This Row],[Monetary]] &gt;= M529, 2, 1))</f>
        <v>3</v>
      </c>
      <c r="I525">
        <f>tblCustRFM[[#This Row],[RecencyTier]] + tblCustRFM[[#This Row],[FrequencyTier]] + tblCustRFM[[#This Row],[MonetaryTier]]</f>
        <v>7</v>
      </c>
    </row>
    <row r="526" spans="1:9" x14ac:dyDescent="0.45">
      <c r="A526" s="16">
        <v>1773</v>
      </c>
      <c r="B526" s="10">
        <v>45500.107310725311</v>
      </c>
      <c r="C526">
        <v>2</v>
      </c>
      <c r="D526">
        <v>14703.76</v>
      </c>
      <c r="E526" s="24">
        <f>INT(RFM_Pivot!$A$1 - tblCustRFM[[#This Row],[LastPurchaseDate]])</f>
        <v>156</v>
      </c>
      <c r="F526">
        <f>IF(tblCustRFM[[#This Row],[Recency]] &lt;= $L$4, 3, IF(tblCustRFM[[#This Row],[Recency]] &lt;= M528, 2, 1))</f>
        <v>1</v>
      </c>
      <c r="G526">
        <f>IF(tblCustRFM[[#This Row],[Frequency]] &gt;= L529, 3, IF(tblCustRFM[[#This Row],[Frequency]] &gt;= M529, 2, 1))</f>
        <v>3</v>
      </c>
      <c r="H526">
        <f>IF(tblCustRFM[[#This Row],[Monetary]] &gt;= L530, 3, IF(tblCustRFM[[#This Row],[Monetary]] &gt;= M530, 2, 1))</f>
        <v>3</v>
      </c>
      <c r="I526">
        <f>tblCustRFM[[#This Row],[RecencyTier]] + tblCustRFM[[#This Row],[FrequencyTier]] + tblCustRFM[[#This Row],[MonetaryTier]]</f>
        <v>7</v>
      </c>
    </row>
    <row r="527" spans="1:9" x14ac:dyDescent="0.45">
      <c r="A527" s="16">
        <v>1774</v>
      </c>
      <c r="B527" s="10">
        <v>45527.047004706787</v>
      </c>
      <c r="C527">
        <v>1</v>
      </c>
      <c r="D527">
        <v>4772.43</v>
      </c>
      <c r="E527" s="24">
        <f>INT(RFM_Pivot!$A$1 - tblCustRFM[[#This Row],[LastPurchaseDate]])</f>
        <v>129</v>
      </c>
      <c r="F527">
        <f>IF(tblCustRFM[[#This Row],[Recency]] &lt;= $L$4, 3, IF(tblCustRFM[[#This Row],[Recency]] &lt;= M529, 2, 1))</f>
        <v>1</v>
      </c>
      <c r="G527">
        <f>IF(tblCustRFM[[#This Row],[Frequency]] &gt;= L530, 3, IF(tblCustRFM[[#This Row],[Frequency]] &gt;= M530, 2, 1))</f>
        <v>3</v>
      </c>
      <c r="H527">
        <f>IF(tblCustRFM[[#This Row],[Monetary]] &gt;= L531, 3, IF(tblCustRFM[[#This Row],[Monetary]] &gt;= M531, 2, 1))</f>
        <v>3</v>
      </c>
      <c r="I527">
        <f>tblCustRFM[[#This Row],[RecencyTier]] + tblCustRFM[[#This Row],[FrequencyTier]] + tblCustRFM[[#This Row],[MonetaryTier]]</f>
        <v>7</v>
      </c>
    </row>
    <row r="528" spans="1:9" x14ac:dyDescent="0.45">
      <c r="A528" s="16">
        <v>1775</v>
      </c>
      <c r="B528" s="10">
        <v>45071.335433526234</v>
      </c>
      <c r="C528">
        <v>2</v>
      </c>
      <c r="D528">
        <v>9728.16</v>
      </c>
      <c r="E528" s="24">
        <f>INT(RFM_Pivot!$A$1 - tblCustRFM[[#This Row],[LastPurchaseDate]])</f>
        <v>585</v>
      </c>
      <c r="F528">
        <f>IF(tblCustRFM[[#This Row],[Recency]] &lt;= $L$4, 3, IF(tblCustRFM[[#This Row],[Recency]] &lt;= M530, 2, 1))</f>
        <v>1</v>
      </c>
      <c r="G528">
        <f>IF(tblCustRFM[[#This Row],[Frequency]] &gt;= L531, 3, IF(tblCustRFM[[#This Row],[Frequency]] &gt;= M531, 2, 1))</f>
        <v>3</v>
      </c>
      <c r="H528">
        <f>IF(tblCustRFM[[#This Row],[Monetary]] &gt;= L532, 3, IF(tblCustRFM[[#This Row],[Monetary]] &gt;= M532, 2, 1))</f>
        <v>3</v>
      </c>
      <c r="I528">
        <f>tblCustRFM[[#This Row],[RecencyTier]] + tblCustRFM[[#This Row],[FrequencyTier]] + tblCustRFM[[#This Row],[MonetaryTier]]</f>
        <v>7</v>
      </c>
    </row>
    <row r="529" spans="1:9" x14ac:dyDescent="0.45">
      <c r="A529" s="16">
        <v>1776</v>
      </c>
      <c r="B529" s="10">
        <v>45212.020502044754</v>
      </c>
      <c r="C529">
        <v>1</v>
      </c>
      <c r="D529">
        <v>8476.4599999999991</v>
      </c>
      <c r="E529" s="24">
        <f>INT(RFM_Pivot!$A$1 - tblCustRFM[[#This Row],[LastPurchaseDate]])</f>
        <v>444</v>
      </c>
      <c r="F529">
        <f>IF(tblCustRFM[[#This Row],[Recency]] &lt;= $L$4, 3, IF(tblCustRFM[[#This Row],[Recency]] &lt;= M531, 2, 1))</f>
        <v>1</v>
      </c>
      <c r="G529">
        <f>IF(tblCustRFM[[#This Row],[Frequency]] &gt;= L532, 3, IF(tblCustRFM[[#This Row],[Frequency]] &gt;= M532, 2, 1))</f>
        <v>3</v>
      </c>
      <c r="H529">
        <f>IF(tblCustRFM[[#This Row],[Monetary]] &gt;= L533, 3, IF(tblCustRFM[[#This Row],[Monetary]] &gt;= M533, 2, 1))</f>
        <v>3</v>
      </c>
      <c r="I529">
        <f>tblCustRFM[[#This Row],[RecencyTier]] + tblCustRFM[[#This Row],[FrequencyTier]] + tblCustRFM[[#This Row],[MonetaryTier]]</f>
        <v>7</v>
      </c>
    </row>
    <row r="530" spans="1:9" x14ac:dyDescent="0.45">
      <c r="A530" s="16">
        <v>1777</v>
      </c>
      <c r="B530" s="10">
        <v>45521.060406057099</v>
      </c>
      <c r="C530">
        <v>1</v>
      </c>
      <c r="D530">
        <v>1033.83</v>
      </c>
      <c r="E530" s="24">
        <f>INT(RFM_Pivot!$A$1 - tblCustRFM[[#This Row],[LastPurchaseDate]])</f>
        <v>135</v>
      </c>
      <c r="F530">
        <f>IF(tblCustRFM[[#This Row],[Recency]] &lt;= $L$4, 3, IF(tblCustRFM[[#This Row],[Recency]] &lt;= M532, 2, 1))</f>
        <v>1</v>
      </c>
      <c r="G530">
        <f>IF(tblCustRFM[[#This Row],[Frequency]] &gt;= L533, 3, IF(tblCustRFM[[#This Row],[Frequency]] &gt;= M533, 2, 1))</f>
        <v>3</v>
      </c>
      <c r="H530">
        <f>IF(tblCustRFM[[#This Row],[Monetary]] &gt;= L534, 3, IF(tblCustRFM[[#This Row],[Monetary]] &gt;= M534, 2, 1))</f>
        <v>3</v>
      </c>
      <c r="I530">
        <f>tblCustRFM[[#This Row],[RecencyTier]] + tblCustRFM[[#This Row],[FrequencyTier]] + tblCustRFM[[#This Row],[MonetaryTier]]</f>
        <v>7</v>
      </c>
    </row>
    <row r="531" spans="1:9" x14ac:dyDescent="0.45">
      <c r="A531" s="16">
        <v>1778</v>
      </c>
      <c r="B531" s="10">
        <v>45106.378937885805</v>
      </c>
      <c r="C531">
        <v>2</v>
      </c>
      <c r="D531">
        <v>4506.41</v>
      </c>
      <c r="E531" s="24">
        <f>INT(RFM_Pivot!$A$1 - tblCustRFM[[#This Row],[LastPurchaseDate]])</f>
        <v>550</v>
      </c>
      <c r="F531">
        <f>IF(tblCustRFM[[#This Row],[Recency]] &lt;= $L$4, 3, IF(tblCustRFM[[#This Row],[Recency]] &lt;= M533, 2, 1))</f>
        <v>1</v>
      </c>
      <c r="G531">
        <f>IF(tblCustRFM[[#This Row],[Frequency]] &gt;= L534, 3, IF(tblCustRFM[[#This Row],[Frequency]] &gt;= M534, 2, 1))</f>
        <v>3</v>
      </c>
      <c r="H531">
        <f>IF(tblCustRFM[[#This Row],[Monetary]] &gt;= L535, 3, IF(tblCustRFM[[#This Row],[Monetary]] &gt;= M535, 2, 1))</f>
        <v>3</v>
      </c>
      <c r="I531">
        <f>tblCustRFM[[#This Row],[RecencyTier]] + tblCustRFM[[#This Row],[FrequencyTier]] + tblCustRFM[[#This Row],[MonetaryTier]]</f>
        <v>7</v>
      </c>
    </row>
    <row r="532" spans="1:9" x14ac:dyDescent="0.45">
      <c r="A532" s="16">
        <v>1779</v>
      </c>
      <c r="B532" s="10">
        <v>45435.422842283951</v>
      </c>
      <c r="C532">
        <v>1</v>
      </c>
      <c r="D532">
        <v>9057.4599999999991</v>
      </c>
      <c r="E532" s="24">
        <f>INT(RFM_Pivot!$A$1 - tblCustRFM[[#This Row],[LastPurchaseDate]])</f>
        <v>221</v>
      </c>
      <c r="F532">
        <f>IF(tblCustRFM[[#This Row],[Recency]] &lt;= $L$4, 3, IF(tblCustRFM[[#This Row],[Recency]] &lt;= M534, 2, 1))</f>
        <v>1</v>
      </c>
      <c r="G532">
        <f>IF(tblCustRFM[[#This Row],[Frequency]] &gt;= L535, 3, IF(tblCustRFM[[#This Row],[Frequency]] &gt;= M535, 2, 1))</f>
        <v>3</v>
      </c>
      <c r="H532">
        <f>IF(tblCustRFM[[#This Row],[Monetary]] &gt;= L536, 3, IF(tblCustRFM[[#This Row],[Monetary]] &gt;= M536, 2, 1))</f>
        <v>3</v>
      </c>
      <c r="I532">
        <f>tblCustRFM[[#This Row],[RecencyTier]] + tblCustRFM[[#This Row],[FrequencyTier]] + tblCustRFM[[#This Row],[MonetaryTier]]</f>
        <v>7</v>
      </c>
    </row>
    <row r="533" spans="1:9" x14ac:dyDescent="0.45">
      <c r="A533" s="16">
        <v>1780</v>
      </c>
      <c r="B533" s="10">
        <v>45494.631763155863</v>
      </c>
      <c r="C533">
        <v>2</v>
      </c>
      <c r="D533">
        <v>11332.41</v>
      </c>
      <c r="E533" s="24">
        <f>INT(RFM_Pivot!$A$1 - tblCustRFM[[#This Row],[LastPurchaseDate]])</f>
        <v>162</v>
      </c>
      <c r="F533">
        <f>IF(tblCustRFM[[#This Row],[Recency]] &lt;= $L$4, 3, IF(tblCustRFM[[#This Row],[Recency]] &lt;= M535, 2, 1))</f>
        <v>1</v>
      </c>
      <c r="G533">
        <f>IF(tblCustRFM[[#This Row],[Frequency]] &gt;= L536, 3, IF(tblCustRFM[[#This Row],[Frequency]] &gt;= M536, 2, 1))</f>
        <v>3</v>
      </c>
      <c r="H533">
        <f>IF(tblCustRFM[[#This Row],[Monetary]] &gt;= L537, 3, IF(tblCustRFM[[#This Row],[Monetary]] &gt;= M537, 2, 1))</f>
        <v>3</v>
      </c>
      <c r="I533">
        <f>tblCustRFM[[#This Row],[RecencyTier]] + tblCustRFM[[#This Row],[FrequencyTier]] + tblCustRFM[[#This Row],[MonetaryTier]]</f>
        <v>7</v>
      </c>
    </row>
    <row r="534" spans="1:9" x14ac:dyDescent="0.45">
      <c r="A534" s="16">
        <v>1781</v>
      </c>
      <c r="B534" s="10">
        <v>45544.933793364195</v>
      </c>
      <c r="C534">
        <v>2</v>
      </c>
      <c r="D534">
        <v>23833.4</v>
      </c>
      <c r="E534" s="24">
        <f>INT(RFM_Pivot!$A$1 - tblCustRFM[[#This Row],[LastPurchaseDate]])</f>
        <v>112</v>
      </c>
      <c r="F534">
        <f>IF(tblCustRFM[[#This Row],[Recency]] &lt;= $L$4, 3, IF(tblCustRFM[[#This Row],[Recency]] &lt;= M536, 2, 1))</f>
        <v>3</v>
      </c>
      <c r="G534">
        <f>IF(tblCustRFM[[#This Row],[Frequency]] &gt;= L537, 3, IF(tblCustRFM[[#This Row],[Frequency]] &gt;= M537, 2, 1))</f>
        <v>3</v>
      </c>
      <c r="H534">
        <f>IF(tblCustRFM[[#This Row],[Monetary]] &gt;= L538, 3, IF(tblCustRFM[[#This Row],[Monetary]] &gt;= M538, 2, 1))</f>
        <v>3</v>
      </c>
      <c r="I534">
        <f>tblCustRFM[[#This Row],[RecencyTier]] + tblCustRFM[[#This Row],[FrequencyTier]] + tblCustRFM[[#This Row],[MonetaryTier]]</f>
        <v>9</v>
      </c>
    </row>
    <row r="535" spans="1:9" x14ac:dyDescent="0.45">
      <c r="A535" s="16">
        <v>1783</v>
      </c>
      <c r="B535" s="10">
        <v>45466.085908603396</v>
      </c>
      <c r="C535">
        <v>1</v>
      </c>
      <c r="D535">
        <v>12662.58</v>
      </c>
      <c r="E535" s="24">
        <f>INT(RFM_Pivot!$A$1 - tblCustRFM[[#This Row],[LastPurchaseDate]])</f>
        <v>190</v>
      </c>
      <c r="F535">
        <f>IF(tblCustRFM[[#This Row],[Recency]] &lt;= $L$4, 3, IF(tblCustRFM[[#This Row],[Recency]] &lt;= M537, 2, 1))</f>
        <v>1</v>
      </c>
      <c r="G535">
        <f>IF(tblCustRFM[[#This Row],[Frequency]] &gt;= L538, 3, IF(tblCustRFM[[#This Row],[Frequency]] &gt;= M538, 2, 1))</f>
        <v>3</v>
      </c>
      <c r="H535">
        <f>IF(tblCustRFM[[#This Row],[Monetary]] &gt;= L539, 3, IF(tblCustRFM[[#This Row],[Monetary]] &gt;= M539, 2, 1))</f>
        <v>3</v>
      </c>
      <c r="I535">
        <f>tblCustRFM[[#This Row],[RecencyTier]] + tblCustRFM[[#This Row],[FrequencyTier]] + tblCustRFM[[#This Row],[MonetaryTier]]</f>
        <v>7</v>
      </c>
    </row>
    <row r="536" spans="1:9" x14ac:dyDescent="0.45">
      <c r="A536" s="16">
        <v>1784</v>
      </c>
      <c r="B536" s="10">
        <v>45610.859385956792</v>
      </c>
      <c r="C536">
        <v>3</v>
      </c>
      <c r="D536">
        <v>29435.33</v>
      </c>
      <c r="E536" s="24">
        <f>INT(RFM_Pivot!$A$1 - tblCustRFM[[#This Row],[LastPurchaseDate]])</f>
        <v>46</v>
      </c>
      <c r="F536">
        <f>IF(tblCustRFM[[#This Row],[Recency]] &lt;= $L$4, 3, IF(tblCustRFM[[#This Row],[Recency]] &lt;= M538, 2, 1))</f>
        <v>3</v>
      </c>
      <c r="G536">
        <f>IF(tblCustRFM[[#This Row],[Frequency]] &gt;= L539, 3, IF(tblCustRFM[[#This Row],[Frequency]] &gt;= M539, 2, 1))</f>
        <v>3</v>
      </c>
      <c r="H536">
        <f>IF(tblCustRFM[[#This Row],[Monetary]] &gt;= L540, 3, IF(tblCustRFM[[#This Row],[Monetary]] &gt;= M540, 2, 1))</f>
        <v>3</v>
      </c>
      <c r="I536">
        <f>tblCustRFM[[#This Row],[RecencyTier]] + tblCustRFM[[#This Row],[FrequencyTier]] + tblCustRFM[[#This Row],[MonetaryTier]]</f>
        <v>9</v>
      </c>
    </row>
    <row r="537" spans="1:9" x14ac:dyDescent="0.45">
      <c r="A537" s="16">
        <v>1785</v>
      </c>
      <c r="B537" s="10">
        <v>45121.491449151232</v>
      </c>
      <c r="C537">
        <v>1</v>
      </c>
      <c r="D537">
        <v>177.74</v>
      </c>
      <c r="E537" s="24">
        <f>INT(RFM_Pivot!$A$1 - tblCustRFM[[#This Row],[LastPurchaseDate]])</f>
        <v>535</v>
      </c>
      <c r="F537">
        <f>IF(tblCustRFM[[#This Row],[Recency]] &lt;= $L$4, 3, IF(tblCustRFM[[#This Row],[Recency]] &lt;= M539, 2, 1))</f>
        <v>1</v>
      </c>
      <c r="G537">
        <f>IF(tblCustRFM[[#This Row],[Frequency]] &gt;= L540, 3, IF(tblCustRFM[[#This Row],[Frequency]] &gt;= M540, 2, 1))</f>
        <v>3</v>
      </c>
      <c r="H537">
        <f>IF(tblCustRFM[[#This Row],[Monetary]] &gt;= L541, 3, IF(tblCustRFM[[#This Row],[Monetary]] &gt;= M541, 2, 1))</f>
        <v>3</v>
      </c>
      <c r="I537">
        <f>tblCustRFM[[#This Row],[RecencyTier]] + tblCustRFM[[#This Row],[FrequencyTier]] + tblCustRFM[[#This Row],[MonetaryTier]]</f>
        <v>7</v>
      </c>
    </row>
    <row r="538" spans="1:9" x14ac:dyDescent="0.45">
      <c r="A538" s="16">
        <v>1786</v>
      </c>
      <c r="B538" s="10">
        <v>45322.407540740744</v>
      </c>
      <c r="C538">
        <v>1</v>
      </c>
      <c r="D538">
        <v>4542.22</v>
      </c>
      <c r="E538" s="24">
        <f>INT(RFM_Pivot!$A$1 - tblCustRFM[[#This Row],[LastPurchaseDate]])</f>
        <v>334</v>
      </c>
      <c r="F538">
        <f>IF(tblCustRFM[[#This Row],[Recency]] &lt;= $L$4, 3, IF(tblCustRFM[[#This Row],[Recency]] &lt;= M540, 2, 1))</f>
        <v>1</v>
      </c>
      <c r="G538">
        <f>IF(tblCustRFM[[#This Row],[Frequency]] &gt;= L541, 3, IF(tblCustRFM[[#This Row],[Frequency]] &gt;= M541, 2, 1))</f>
        <v>3</v>
      </c>
      <c r="H538">
        <f>IF(tblCustRFM[[#This Row],[Monetary]] &gt;= L542, 3, IF(tblCustRFM[[#This Row],[Monetary]] &gt;= M542, 2, 1))</f>
        <v>3</v>
      </c>
      <c r="I538">
        <f>tblCustRFM[[#This Row],[RecencyTier]] + tblCustRFM[[#This Row],[FrequencyTier]] + tblCustRFM[[#This Row],[MonetaryTier]]</f>
        <v>7</v>
      </c>
    </row>
    <row r="539" spans="1:9" x14ac:dyDescent="0.45">
      <c r="A539" s="16">
        <v>1787</v>
      </c>
      <c r="B539" s="10">
        <v>45290.795379552466</v>
      </c>
      <c r="C539">
        <v>1</v>
      </c>
      <c r="D539">
        <v>3350.92</v>
      </c>
      <c r="E539" s="24">
        <f>INT(RFM_Pivot!$A$1 - tblCustRFM[[#This Row],[LastPurchaseDate]])</f>
        <v>366</v>
      </c>
      <c r="F539">
        <f>IF(tblCustRFM[[#This Row],[Recency]] &lt;= $L$4, 3, IF(tblCustRFM[[#This Row],[Recency]] &lt;= M541, 2, 1))</f>
        <v>1</v>
      </c>
      <c r="G539">
        <f>IF(tblCustRFM[[#This Row],[Frequency]] &gt;= L542, 3, IF(tblCustRFM[[#This Row],[Frequency]] &gt;= M542, 2, 1))</f>
        <v>3</v>
      </c>
      <c r="H539">
        <f>IF(tblCustRFM[[#This Row],[Monetary]] &gt;= L543, 3, IF(tblCustRFM[[#This Row],[Monetary]] &gt;= M543, 2, 1))</f>
        <v>3</v>
      </c>
      <c r="I539">
        <f>tblCustRFM[[#This Row],[RecencyTier]] + tblCustRFM[[#This Row],[FrequencyTier]] + tblCustRFM[[#This Row],[MonetaryTier]]</f>
        <v>7</v>
      </c>
    </row>
    <row r="540" spans="1:9" x14ac:dyDescent="0.45">
      <c r="A540" s="16">
        <v>1788</v>
      </c>
      <c r="B540" s="10">
        <v>45474.992799266976</v>
      </c>
      <c r="C540">
        <v>1</v>
      </c>
      <c r="D540">
        <v>4239.95</v>
      </c>
      <c r="E540" s="24">
        <f>INT(RFM_Pivot!$A$1 - tblCustRFM[[#This Row],[LastPurchaseDate]])</f>
        <v>182</v>
      </c>
      <c r="F540">
        <f>IF(tblCustRFM[[#This Row],[Recency]] &lt;= $L$4, 3, IF(tblCustRFM[[#This Row],[Recency]] &lt;= M542, 2, 1))</f>
        <v>1</v>
      </c>
      <c r="G540">
        <f>IF(tblCustRFM[[#This Row],[Frequency]] &gt;= L543, 3, IF(tblCustRFM[[#This Row],[Frequency]] &gt;= M543, 2, 1))</f>
        <v>3</v>
      </c>
      <c r="H540">
        <f>IF(tblCustRFM[[#This Row],[Monetary]] &gt;= L544, 3, IF(tblCustRFM[[#This Row],[Monetary]] &gt;= M544, 2, 1))</f>
        <v>3</v>
      </c>
      <c r="I540">
        <f>tblCustRFM[[#This Row],[RecencyTier]] + tblCustRFM[[#This Row],[FrequencyTier]] + tblCustRFM[[#This Row],[MonetaryTier]]</f>
        <v>7</v>
      </c>
    </row>
    <row r="541" spans="1:9" x14ac:dyDescent="0.45">
      <c r="A541" s="16">
        <v>1789</v>
      </c>
      <c r="B541" s="10">
        <v>45651.5974597608</v>
      </c>
      <c r="C541">
        <v>2</v>
      </c>
      <c r="D541">
        <v>26254.58</v>
      </c>
      <c r="E541" s="24">
        <f>INT(RFM_Pivot!$A$1 - tblCustRFM[[#This Row],[LastPurchaseDate]])</f>
        <v>5</v>
      </c>
      <c r="F541">
        <f>IF(tblCustRFM[[#This Row],[Recency]] &lt;= $L$4, 3, IF(tblCustRFM[[#This Row],[Recency]] &lt;= M543, 2, 1))</f>
        <v>3</v>
      </c>
      <c r="G541">
        <f>IF(tblCustRFM[[#This Row],[Frequency]] &gt;= L544, 3, IF(tblCustRFM[[#This Row],[Frequency]] &gt;= M544, 2, 1))</f>
        <v>3</v>
      </c>
      <c r="H541">
        <f>IF(tblCustRFM[[#This Row],[Monetary]] &gt;= L545, 3, IF(tblCustRFM[[#This Row],[Monetary]] &gt;= M545, 2, 1))</f>
        <v>3</v>
      </c>
      <c r="I541">
        <f>tblCustRFM[[#This Row],[RecencyTier]] + tblCustRFM[[#This Row],[FrequencyTier]] + tblCustRFM[[#This Row],[MonetaryTier]]</f>
        <v>9</v>
      </c>
    </row>
    <row r="542" spans="1:9" x14ac:dyDescent="0.45">
      <c r="A542" s="16">
        <v>1790</v>
      </c>
      <c r="B542" s="10">
        <v>45292.547554745368</v>
      </c>
      <c r="C542">
        <v>1</v>
      </c>
      <c r="D542">
        <v>1752.56</v>
      </c>
      <c r="E542" s="24">
        <f>INT(RFM_Pivot!$A$1 - tblCustRFM[[#This Row],[LastPurchaseDate]])</f>
        <v>364</v>
      </c>
      <c r="F542">
        <f>IF(tblCustRFM[[#This Row],[Recency]] &lt;= $L$4, 3, IF(tblCustRFM[[#This Row],[Recency]] &lt;= M544, 2, 1))</f>
        <v>1</v>
      </c>
      <c r="G542">
        <f>IF(tblCustRFM[[#This Row],[Frequency]] &gt;= L545, 3, IF(tblCustRFM[[#This Row],[Frequency]] &gt;= M545, 2, 1))</f>
        <v>3</v>
      </c>
      <c r="H542">
        <f>IF(tblCustRFM[[#This Row],[Monetary]] &gt;= L546, 3, IF(tblCustRFM[[#This Row],[Monetary]] &gt;= M546, 2, 1))</f>
        <v>3</v>
      </c>
      <c r="I542">
        <f>tblCustRFM[[#This Row],[RecencyTier]] + tblCustRFM[[#This Row],[FrequencyTier]] + tblCustRFM[[#This Row],[MonetaryTier]]</f>
        <v>7</v>
      </c>
    </row>
    <row r="543" spans="1:9" x14ac:dyDescent="0.45">
      <c r="A543" s="16">
        <v>1791</v>
      </c>
      <c r="B543" s="10">
        <v>45028.772177237654</v>
      </c>
      <c r="C543">
        <v>1</v>
      </c>
      <c r="D543">
        <v>267.69</v>
      </c>
      <c r="E543" s="24">
        <f>INT(RFM_Pivot!$A$1 - tblCustRFM[[#This Row],[LastPurchaseDate]])</f>
        <v>628</v>
      </c>
      <c r="F543">
        <f>IF(tblCustRFM[[#This Row],[Recency]] &lt;= $L$4, 3, IF(tblCustRFM[[#This Row],[Recency]] &lt;= M545, 2, 1))</f>
        <v>1</v>
      </c>
      <c r="G543">
        <f>IF(tblCustRFM[[#This Row],[Frequency]] &gt;= L546, 3, IF(tblCustRFM[[#This Row],[Frequency]] &gt;= M546, 2, 1))</f>
        <v>3</v>
      </c>
      <c r="H543">
        <f>IF(tblCustRFM[[#This Row],[Monetary]] &gt;= L547, 3, IF(tblCustRFM[[#This Row],[Monetary]] &gt;= M547, 2, 1))</f>
        <v>3</v>
      </c>
      <c r="I543">
        <f>tblCustRFM[[#This Row],[RecencyTier]] + tblCustRFM[[#This Row],[FrequencyTier]] + tblCustRFM[[#This Row],[MonetaryTier]]</f>
        <v>7</v>
      </c>
    </row>
    <row r="544" spans="1:9" x14ac:dyDescent="0.45">
      <c r="A544" s="16">
        <v>1792</v>
      </c>
      <c r="B544" s="10">
        <v>45427.757075694448</v>
      </c>
      <c r="C544">
        <v>1</v>
      </c>
      <c r="D544">
        <v>574.05999999999995</v>
      </c>
      <c r="E544" s="24">
        <f>INT(RFM_Pivot!$A$1 - tblCustRFM[[#This Row],[LastPurchaseDate]])</f>
        <v>229</v>
      </c>
      <c r="F544">
        <f>IF(tblCustRFM[[#This Row],[Recency]] &lt;= $L$4, 3, IF(tblCustRFM[[#This Row],[Recency]] &lt;= M546, 2, 1))</f>
        <v>1</v>
      </c>
      <c r="G544">
        <f>IF(tblCustRFM[[#This Row],[Frequency]] &gt;= L547, 3, IF(tblCustRFM[[#This Row],[Frequency]] &gt;= M547, 2, 1))</f>
        <v>3</v>
      </c>
      <c r="H544">
        <f>IF(tblCustRFM[[#This Row],[Monetary]] &gt;= L548, 3, IF(tblCustRFM[[#This Row],[Monetary]] &gt;= M548, 2, 1))</f>
        <v>3</v>
      </c>
      <c r="I544">
        <f>tblCustRFM[[#This Row],[RecencyTier]] + tblCustRFM[[#This Row],[FrequencyTier]] + tblCustRFM[[#This Row],[MonetaryTier]]</f>
        <v>7</v>
      </c>
    </row>
    <row r="545" spans="1:9" x14ac:dyDescent="0.45">
      <c r="A545" s="16">
        <v>1793</v>
      </c>
      <c r="B545" s="10">
        <v>45575.742874266973</v>
      </c>
      <c r="C545">
        <v>2</v>
      </c>
      <c r="D545">
        <v>27957.439999999999</v>
      </c>
      <c r="E545" s="24">
        <f>INT(RFM_Pivot!$A$1 - tblCustRFM[[#This Row],[LastPurchaseDate]])</f>
        <v>81</v>
      </c>
      <c r="F545">
        <f>IF(tblCustRFM[[#This Row],[Recency]] &lt;= $L$4, 3, IF(tblCustRFM[[#This Row],[Recency]] &lt;= M547, 2, 1))</f>
        <v>3</v>
      </c>
      <c r="G545">
        <f>IF(tblCustRFM[[#This Row],[Frequency]] &gt;= L548, 3, IF(tblCustRFM[[#This Row],[Frequency]] &gt;= M548, 2, 1))</f>
        <v>3</v>
      </c>
      <c r="H545">
        <f>IF(tblCustRFM[[#This Row],[Monetary]] &gt;= L549, 3, IF(tblCustRFM[[#This Row],[Monetary]] &gt;= M549, 2, 1))</f>
        <v>3</v>
      </c>
      <c r="I545">
        <f>tblCustRFM[[#This Row],[RecencyTier]] + tblCustRFM[[#This Row],[FrequencyTier]] + tblCustRFM[[#This Row],[MonetaryTier]]</f>
        <v>9</v>
      </c>
    </row>
    <row r="546" spans="1:9" x14ac:dyDescent="0.45">
      <c r="A546" s="16">
        <v>1797</v>
      </c>
      <c r="B546" s="10">
        <v>45554.05970597994</v>
      </c>
      <c r="C546">
        <v>1</v>
      </c>
      <c r="D546">
        <v>2165.2199999999998</v>
      </c>
      <c r="E546" s="24">
        <f>INT(RFM_Pivot!$A$1 - tblCustRFM[[#This Row],[LastPurchaseDate]])</f>
        <v>102</v>
      </c>
      <c r="F546">
        <f>IF(tblCustRFM[[#This Row],[Recency]] &lt;= $L$4, 3, IF(tblCustRFM[[#This Row],[Recency]] &lt;= M548, 2, 1))</f>
        <v>3</v>
      </c>
      <c r="G546">
        <f>IF(tblCustRFM[[#This Row],[Frequency]] &gt;= L549, 3, IF(tblCustRFM[[#This Row],[Frequency]] &gt;= M549, 2, 1))</f>
        <v>3</v>
      </c>
      <c r="H546">
        <f>IF(tblCustRFM[[#This Row],[Monetary]] &gt;= L550, 3, IF(tblCustRFM[[#This Row],[Monetary]] &gt;= M550, 2, 1))</f>
        <v>3</v>
      </c>
      <c r="I546">
        <f>tblCustRFM[[#This Row],[RecencyTier]] + tblCustRFM[[#This Row],[FrequencyTier]] + tblCustRFM[[#This Row],[MonetaryTier]]</f>
        <v>9</v>
      </c>
    </row>
    <row r="547" spans="1:9" x14ac:dyDescent="0.45">
      <c r="A547" s="16">
        <v>1798</v>
      </c>
      <c r="B547" s="10">
        <v>45626.920992091051</v>
      </c>
      <c r="C547">
        <v>3</v>
      </c>
      <c r="D547">
        <v>8827.83</v>
      </c>
      <c r="E547" s="24">
        <f>INT(RFM_Pivot!$A$1 - tblCustRFM[[#This Row],[LastPurchaseDate]])</f>
        <v>30</v>
      </c>
      <c r="F547">
        <f>IF(tblCustRFM[[#This Row],[Recency]] &lt;= $L$4, 3, IF(tblCustRFM[[#This Row],[Recency]] &lt;= M549, 2, 1))</f>
        <v>3</v>
      </c>
      <c r="G547">
        <f>IF(tblCustRFM[[#This Row],[Frequency]] &gt;= L550, 3, IF(tblCustRFM[[#This Row],[Frequency]] &gt;= M550, 2, 1))</f>
        <v>3</v>
      </c>
      <c r="H547">
        <f>IF(tblCustRFM[[#This Row],[Monetary]] &gt;= L551, 3, IF(tblCustRFM[[#This Row],[Monetary]] &gt;= M551, 2, 1))</f>
        <v>3</v>
      </c>
      <c r="I547">
        <f>tblCustRFM[[#This Row],[RecencyTier]] + tblCustRFM[[#This Row],[FrequencyTier]] + tblCustRFM[[#This Row],[MonetaryTier]]</f>
        <v>9</v>
      </c>
    </row>
    <row r="548" spans="1:9" x14ac:dyDescent="0.45">
      <c r="A548" s="16">
        <v>1799</v>
      </c>
      <c r="B548" s="10">
        <v>45558.002100192898</v>
      </c>
      <c r="C548">
        <v>1</v>
      </c>
      <c r="D548">
        <v>3522.43</v>
      </c>
      <c r="E548" s="24">
        <f>INT(RFM_Pivot!$A$1 - tblCustRFM[[#This Row],[LastPurchaseDate]])</f>
        <v>98</v>
      </c>
      <c r="F548">
        <f>IF(tblCustRFM[[#This Row],[Recency]] &lt;= $L$4, 3, IF(tblCustRFM[[#This Row],[Recency]] &lt;= M550, 2, 1))</f>
        <v>3</v>
      </c>
      <c r="G548">
        <f>IF(tblCustRFM[[#This Row],[Frequency]] &gt;= L551, 3, IF(tblCustRFM[[#This Row],[Frequency]] &gt;= M551, 2, 1))</f>
        <v>3</v>
      </c>
      <c r="H548">
        <f>IF(tblCustRFM[[#This Row],[Monetary]] &gt;= L552, 3, IF(tblCustRFM[[#This Row],[Monetary]] &gt;= M552, 2, 1))</f>
        <v>3</v>
      </c>
      <c r="I548">
        <f>tblCustRFM[[#This Row],[RecencyTier]] + tblCustRFM[[#This Row],[FrequencyTier]] + tblCustRFM[[#This Row],[MonetaryTier]]</f>
        <v>9</v>
      </c>
    </row>
    <row r="549" spans="1:9" x14ac:dyDescent="0.45">
      <c r="A549" s="16">
        <v>1801</v>
      </c>
      <c r="B549" s="10">
        <v>45473.678667862652</v>
      </c>
      <c r="C549">
        <v>1</v>
      </c>
      <c r="D549">
        <v>12335.13</v>
      </c>
      <c r="E549" s="24">
        <f>INT(RFM_Pivot!$A$1 - tblCustRFM[[#This Row],[LastPurchaseDate]])</f>
        <v>183</v>
      </c>
      <c r="F549">
        <f>IF(tblCustRFM[[#This Row],[Recency]] &lt;= $L$4, 3, IF(tblCustRFM[[#This Row],[Recency]] &lt;= M551, 2, 1))</f>
        <v>1</v>
      </c>
      <c r="G549">
        <f>IF(tblCustRFM[[#This Row],[Frequency]] &gt;= L552, 3, IF(tblCustRFM[[#This Row],[Frequency]] &gt;= M552, 2, 1))</f>
        <v>3</v>
      </c>
      <c r="H549">
        <f>IF(tblCustRFM[[#This Row],[Monetary]] &gt;= L553, 3, IF(tblCustRFM[[#This Row],[Monetary]] &gt;= M553, 2, 1))</f>
        <v>3</v>
      </c>
      <c r="I549">
        <f>tblCustRFM[[#This Row],[RecencyTier]] + tblCustRFM[[#This Row],[FrequencyTier]] + tblCustRFM[[#This Row],[MonetaryTier]]</f>
        <v>7</v>
      </c>
    </row>
    <row r="550" spans="1:9" x14ac:dyDescent="0.45">
      <c r="A550" s="16">
        <v>1802</v>
      </c>
      <c r="B550" s="10">
        <v>45628.308130825615</v>
      </c>
      <c r="C550">
        <v>2</v>
      </c>
      <c r="D550">
        <v>26609.57</v>
      </c>
      <c r="E550" s="24">
        <f>INT(RFM_Pivot!$A$1 - tblCustRFM[[#This Row],[LastPurchaseDate]])</f>
        <v>28</v>
      </c>
      <c r="F550">
        <f>IF(tblCustRFM[[#This Row],[Recency]] &lt;= $L$4, 3, IF(tblCustRFM[[#This Row],[Recency]] &lt;= M552, 2, 1))</f>
        <v>3</v>
      </c>
      <c r="G550">
        <f>IF(tblCustRFM[[#This Row],[Frequency]] &gt;= L553, 3, IF(tblCustRFM[[#This Row],[Frequency]] &gt;= M553, 2, 1))</f>
        <v>3</v>
      </c>
      <c r="H550">
        <f>IF(tblCustRFM[[#This Row],[Monetary]] &gt;= L554, 3, IF(tblCustRFM[[#This Row],[Monetary]] &gt;= M554, 2, 1))</f>
        <v>3</v>
      </c>
      <c r="I550">
        <f>tblCustRFM[[#This Row],[RecencyTier]] + tblCustRFM[[#This Row],[FrequencyTier]] + tblCustRFM[[#This Row],[MonetaryTier]]</f>
        <v>9</v>
      </c>
    </row>
    <row r="551" spans="1:9" x14ac:dyDescent="0.45">
      <c r="A551" s="16">
        <v>1804</v>
      </c>
      <c r="B551" s="10">
        <v>45457.398039814812</v>
      </c>
      <c r="C551">
        <v>3</v>
      </c>
      <c r="D551">
        <v>7335</v>
      </c>
      <c r="E551" s="24">
        <f>INT(RFM_Pivot!$A$1 - tblCustRFM[[#This Row],[LastPurchaseDate]])</f>
        <v>199</v>
      </c>
      <c r="F551">
        <f>IF(tblCustRFM[[#This Row],[Recency]] &lt;= $L$4, 3, IF(tblCustRFM[[#This Row],[Recency]] &lt;= M553, 2, 1))</f>
        <v>1</v>
      </c>
      <c r="G551">
        <f>IF(tblCustRFM[[#This Row],[Frequency]] &gt;= L554, 3, IF(tblCustRFM[[#This Row],[Frequency]] &gt;= M554, 2, 1))</f>
        <v>3</v>
      </c>
      <c r="H551">
        <f>IF(tblCustRFM[[#This Row],[Monetary]] &gt;= L555, 3, IF(tblCustRFM[[#This Row],[Monetary]] &gt;= M555, 2, 1))</f>
        <v>3</v>
      </c>
      <c r="I551">
        <f>tblCustRFM[[#This Row],[RecencyTier]] + tblCustRFM[[#This Row],[FrequencyTier]] + tblCustRFM[[#This Row],[MonetaryTier]]</f>
        <v>7</v>
      </c>
    </row>
    <row r="552" spans="1:9" x14ac:dyDescent="0.45">
      <c r="A552" s="16">
        <v>1806</v>
      </c>
      <c r="B552" s="10">
        <v>45017.967096720677</v>
      </c>
      <c r="C552">
        <v>1</v>
      </c>
      <c r="D552">
        <v>9334.64</v>
      </c>
      <c r="E552" s="24">
        <f>INT(RFM_Pivot!$A$1 - tblCustRFM[[#This Row],[LastPurchaseDate]])</f>
        <v>639</v>
      </c>
      <c r="F552">
        <f>IF(tblCustRFM[[#This Row],[Recency]] &lt;= $L$4, 3, IF(tblCustRFM[[#This Row],[Recency]] &lt;= M554, 2, 1))</f>
        <v>1</v>
      </c>
      <c r="G552">
        <f>IF(tblCustRFM[[#This Row],[Frequency]] &gt;= L555, 3, IF(tblCustRFM[[#This Row],[Frequency]] &gt;= M555, 2, 1))</f>
        <v>3</v>
      </c>
      <c r="H552">
        <f>IF(tblCustRFM[[#This Row],[Monetary]] &gt;= L556, 3, IF(tblCustRFM[[#This Row],[Monetary]] &gt;= M556, 2, 1))</f>
        <v>3</v>
      </c>
      <c r="I552">
        <f>tblCustRFM[[#This Row],[RecencyTier]] + tblCustRFM[[#This Row],[FrequencyTier]] + tblCustRFM[[#This Row],[MonetaryTier]]</f>
        <v>7</v>
      </c>
    </row>
    <row r="553" spans="1:9" x14ac:dyDescent="0.45">
      <c r="A553" s="16">
        <v>1807</v>
      </c>
      <c r="B553" s="10">
        <v>45235.966896682097</v>
      </c>
      <c r="C553">
        <v>1</v>
      </c>
      <c r="D553">
        <v>12833.58</v>
      </c>
      <c r="E553" s="24">
        <f>INT(RFM_Pivot!$A$1 - tblCustRFM[[#This Row],[LastPurchaseDate]])</f>
        <v>421</v>
      </c>
      <c r="F553">
        <f>IF(tblCustRFM[[#This Row],[Recency]] &lt;= $L$4, 3, IF(tblCustRFM[[#This Row],[Recency]] &lt;= M555, 2, 1))</f>
        <v>1</v>
      </c>
      <c r="G553">
        <f>IF(tblCustRFM[[#This Row],[Frequency]] &gt;= L556, 3, IF(tblCustRFM[[#This Row],[Frequency]] &gt;= M556, 2, 1))</f>
        <v>3</v>
      </c>
      <c r="H553">
        <f>IF(tblCustRFM[[#This Row],[Monetary]] &gt;= L557, 3, IF(tblCustRFM[[#This Row],[Monetary]] &gt;= M557, 2, 1))</f>
        <v>3</v>
      </c>
      <c r="I553">
        <f>tblCustRFM[[#This Row],[RecencyTier]] + tblCustRFM[[#This Row],[FrequencyTier]] + tblCustRFM[[#This Row],[MonetaryTier]]</f>
        <v>7</v>
      </c>
    </row>
    <row r="554" spans="1:9" x14ac:dyDescent="0.45">
      <c r="A554" s="16">
        <v>1808</v>
      </c>
      <c r="B554" s="10">
        <v>45393.589658950616</v>
      </c>
      <c r="C554">
        <v>2</v>
      </c>
      <c r="D554">
        <v>26278.35</v>
      </c>
      <c r="E554" s="24">
        <f>INT(RFM_Pivot!$A$1 - tblCustRFM[[#This Row],[LastPurchaseDate]])</f>
        <v>263</v>
      </c>
      <c r="F554">
        <f>IF(tblCustRFM[[#This Row],[Recency]] &lt;= $L$4, 3, IF(tblCustRFM[[#This Row],[Recency]] &lt;= M556, 2, 1))</f>
        <v>1</v>
      </c>
      <c r="G554">
        <f>IF(tblCustRFM[[#This Row],[Frequency]] &gt;= L557, 3, IF(tblCustRFM[[#This Row],[Frequency]] &gt;= M557, 2, 1))</f>
        <v>3</v>
      </c>
      <c r="H554">
        <f>IF(tblCustRFM[[#This Row],[Monetary]] &gt;= L558, 3, IF(tblCustRFM[[#This Row],[Monetary]] &gt;= M558, 2, 1))</f>
        <v>3</v>
      </c>
      <c r="I554">
        <f>tblCustRFM[[#This Row],[RecencyTier]] + tblCustRFM[[#This Row],[FrequencyTier]] + tblCustRFM[[#This Row],[MonetaryTier]]</f>
        <v>7</v>
      </c>
    </row>
    <row r="555" spans="1:9" x14ac:dyDescent="0.45">
      <c r="A555" s="16">
        <v>1809</v>
      </c>
      <c r="B555" s="10">
        <v>45439.730273032408</v>
      </c>
      <c r="C555">
        <v>1</v>
      </c>
      <c r="D555">
        <v>3637.2</v>
      </c>
      <c r="E555" s="24">
        <f>INT(RFM_Pivot!$A$1 - tblCustRFM[[#This Row],[LastPurchaseDate]])</f>
        <v>217</v>
      </c>
      <c r="F555">
        <f>IF(tblCustRFM[[#This Row],[Recency]] &lt;= $L$4, 3, IF(tblCustRFM[[#This Row],[Recency]] &lt;= M557, 2, 1))</f>
        <v>1</v>
      </c>
      <c r="G555">
        <f>IF(tblCustRFM[[#This Row],[Frequency]] &gt;= L558, 3, IF(tblCustRFM[[#This Row],[Frequency]] &gt;= M558, 2, 1))</f>
        <v>3</v>
      </c>
      <c r="H555">
        <f>IF(tblCustRFM[[#This Row],[Monetary]] &gt;= L559, 3, IF(tblCustRFM[[#This Row],[Monetary]] &gt;= M559, 2, 1))</f>
        <v>3</v>
      </c>
      <c r="I555">
        <f>tblCustRFM[[#This Row],[RecencyTier]] + tblCustRFM[[#This Row],[FrequencyTier]] + tblCustRFM[[#This Row],[MonetaryTier]]</f>
        <v>7</v>
      </c>
    </row>
    <row r="556" spans="1:9" x14ac:dyDescent="0.45">
      <c r="A556" s="16">
        <v>1810</v>
      </c>
      <c r="B556" s="10">
        <v>45395.268826890431</v>
      </c>
      <c r="C556">
        <v>1</v>
      </c>
      <c r="D556">
        <v>1945.09</v>
      </c>
      <c r="E556" s="24">
        <f>INT(RFM_Pivot!$A$1 - tblCustRFM[[#This Row],[LastPurchaseDate]])</f>
        <v>261</v>
      </c>
      <c r="F556">
        <f>IF(tblCustRFM[[#This Row],[Recency]] &lt;= $L$4, 3, IF(tblCustRFM[[#This Row],[Recency]] &lt;= M558, 2, 1))</f>
        <v>1</v>
      </c>
      <c r="G556">
        <f>IF(tblCustRFM[[#This Row],[Frequency]] &gt;= L559, 3, IF(tblCustRFM[[#This Row],[Frequency]] &gt;= M559, 2, 1))</f>
        <v>3</v>
      </c>
      <c r="H556">
        <f>IF(tblCustRFM[[#This Row],[Monetary]] &gt;= L560, 3, IF(tblCustRFM[[#This Row],[Monetary]] &gt;= M560, 2, 1))</f>
        <v>3</v>
      </c>
      <c r="I556">
        <f>tblCustRFM[[#This Row],[RecencyTier]] + tblCustRFM[[#This Row],[FrequencyTier]] + tblCustRFM[[#This Row],[MonetaryTier]]</f>
        <v>7</v>
      </c>
    </row>
    <row r="557" spans="1:9" x14ac:dyDescent="0.45">
      <c r="A557" s="16">
        <v>1813</v>
      </c>
      <c r="B557" s="10">
        <v>45279.552255208335</v>
      </c>
      <c r="C557">
        <v>1</v>
      </c>
      <c r="D557">
        <v>16297.1</v>
      </c>
      <c r="E557" s="24">
        <f>INT(RFM_Pivot!$A$1 - tblCustRFM[[#This Row],[LastPurchaseDate]])</f>
        <v>377</v>
      </c>
      <c r="F557">
        <f>IF(tblCustRFM[[#This Row],[Recency]] &lt;= $L$4, 3, IF(tblCustRFM[[#This Row],[Recency]] &lt;= M559, 2, 1))</f>
        <v>1</v>
      </c>
      <c r="G557">
        <f>IF(tblCustRFM[[#This Row],[Frequency]] &gt;= L560, 3, IF(tblCustRFM[[#This Row],[Frequency]] &gt;= M560, 2, 1))</f>
        <v>3</v>
      </c>
      <c r="H557">
        <f>IF(tblCustRFM[[#This Row],[Monetary]] &gt;= L561, 3, IF(tblCustRFM[[#This Row],[Monetary]] &gt;= M561, 2, 1))</f>
        <v>3</v>
      </c>
      <c r="I557">
        <f>tblCustRFM[[#This Row],[RecencyTier]] + tblCustRFM[[#This Row],[FrequencyTier]] + tblCustRFM[[#This Row],[MonetaryTier]]</f>
        <v>7</v>
      </c>
    </row>
    <row r="558" spans="1:9" x14ac:dyDescent="0.45">
      <c r="A558" s="16">
        <v>1814</v>
      </c>
      <c r="B558" s="10">
        <v>45631.228422839507</v>
      </c>
      <c r="C558">
        <v>2</v>
      </c>
      <c r="D558">
        <v>23509.35</v>
      </c>
      <c r="E558" s="24">
        <f>INT(RFM_Pivot!$A$1 - tblCustRFM[[#This Row],[LastPurchaseDate]])</f>
        <v>25</v>
      </c>
      <c r="F558">
        <f>IF(tblCustRFM[[#This Row],[Recency]] &lt;= $L$4, 3, IF(tblCustRFM[[#This Row],[Recency]] &lt;= M560, 2, 1))</f>
        <v>3</v>
      </c>
      <c r="G558">
        <f>IF(tblCustRFM[[#This Row],[Frequency]] &gt;= L561, 3, IF(tblCustRFM[[#This Row],[Frequency]] &gt;= M561, 2, 1))</f>
        <v>3</v>
      </c>
      <c r="H558">
        <f>IF(tblCustRFM[[#This Row],[Monetary]] &gt;= L562, 3, IF(tblCustRFM[[#This Row],[Monetary]] &gt;= M562, 2, 1))</f>
        <v>3</v>
      </c>
      <c r="I558">
        <f>tblCustRFM[[#This Row],[RecencyTier]] + tblCustRFM[[#This Row],[FrequencyTier]] + tblCustRFM[[#This Row],[MonetaryTier]]</f>
        <v>9</v>
      </c>
    </row>
    <row r="559" spans="1:9" x14ac:dyDescent="0.45">
      <c r="A559" s="16">
        <v>1815</v>
      </c>
      <c r="B559" s="10">
        <v>45652.181518132718</v>
      </c>
      <c r="C559">
        <v>4</v>
      </c>
      <c r="D559">
        <v>36719.99</v>
      </c>
      <c r="E559" s="24">
        <f>INT(RFM_Pivot!$A$1 - tblCustRFM[[#This Row],[LastPurchaseDate]])</f>
        <v>4</v>
      </c>
      <c r="F559">
        <f>IF(tblCustRFM[[#This Row],[Recency]] &lt;= $L$4, 3, IF(tblCustRFM[[#This Row],[Recency]] &lt;= M561, 2, 1))</f>
        <v>3</v>
      </c>
      <c r="G559">
        <f>IF(tblCustRFM[[#This Row],[Frequency]] &gt;= L562, 3, IF(tblCustRFM[[#This Row],[Frequency]] &gt;= M562, 2, 1))</f>
        <v>3</v>
      </c>
      <c r="H559">
        <f>IF(tblCustRFM[[#This Row],[Monetary]] &gt;= L563, 3, IF(tblCustRFM[[#This Row],[Monetary]] &gt;= M563, 2, 1))</f>
        <v>3</v>
      </c>
      <c r="I559">
        <f>tblCustRFM[[#This Row],[RecencyTier]] + tblCustRFM[[#This Row],[FrequencyTier]] + tblCustRFM[[#This Row],[MonetaryTier]]</f>
        <v>9</v>
      </c>
    </row>
    <row r="560" spans="1:9" x14ac:dyDescent="0.45">
      <c r="A560" s="16">
        <v>1816</v>
      </c>
      <c r="B560" s="10">
        <v>45187.855085493829</v>
      </c>
      <c r="C560">
        <v>2</v>
      </c>
      <c r="D560">
        <v>15675.18</v>
      </c>
      <c r="E560" s="24">
        <f>INT(RFM_Pivot!$A$1 - tblCustRFM[[#This Row],[LastPurchaseDate]])</f>
        <v>469</v>
      </c>
      <c r="F560">
        <f>IF(tblCustRFM[[#This Row],[Recency]] &lt;= $L$4, 3, IF(tblCustRFM[[#This Row],[Recency]] &lt;= M562, 2, 1))</f>
        <v>1</v>
      </c>
      <c r="G560">
        <f>IF(tblCustRFM[[#This Row],[Frequency]] &gt;= L563, 3, IF(tblCustRFM[[#This Row],[Frequency]] &gt;= M563, 2, 1))</f>
        <v>3</v>
      </c>
      <c r="H560">
        <f>IF(tblCustRFM[[#This Row],[Monetary]] &gt;= L564, 3, IF(tblCustRFM[[#This Row],[Monetary]] &gt;= M564, 2, 1))</f>
        <v>3</v>
      </c>
      <c r="I560">
        <f>tblCustRFM[[#This Row],[RecencyTier]] + tblCustRFM[[#This Row],[FrequencyTier]] + tblCustRFM[[#This Row],[MonetaryTier]]</f>
        <v>7</v>
      </c>
    </row>
    <row r="561" spans="1:9" x14ac:dyDescent="0.45">
      <c r="A561" s="16">
        <v>1818</v>
      </c>
      <c r="B561" s="10">
        <v>45627.213021296295</v>
      </c>
      <c r="C561">
        <v>3</v>
      </c>
      <c r="D561">
        <v>24451.15</v>
      </c>
      <c r="E561" s="24">
        <f>INT(RFM_Pivot!$A$1 - tblCustRFM[[#This Row],[LastPurchaseDate]])</f>
        <v>29</v>
      </c>
      <c r="F561">
        <f>IF(tblCustRFM[[#This Row],[Recency]] &lt;= $L$4, 3, IF(tblCustRFM[[#This Row],[Recency]] &lt;= M563, 2, 1))</f>
        <v>3</v>
      </c>
      <c r="G561">
        <f>IF(tblCustRFM[[#This Row],[Frequency]] &gt;= L564, 3, IF(tblCustRFM[[#This Row],[Frequency]] &gt;= M564, 2, 1))</f>
        <v>3</v>
      </c>
      <c r="H561">
        <f>IF(tblCustRFM[[#This Row],[Monetary]] &gt;= L565, 3, IF(tblCustRFM[[#This Row],[Monetary]] &gt;= M565, 2, 1))</f>
        <v>3</v>
      </c>
      <c r="I561">
        <f>tblCustRFM[[#This Row],[RecencyTier]] + tblCustRFM[[#This Row],[FrequencyTier]] + tblCustRFM[[#This Row],[MonetaryTier]]</f>
        <v>9</v>
      </c>
    </row>
    <row r="562" spans="1:9" x14ac:dyDescent="0.45">
      <c r="A562" s="16">
        <v>1821</v>
      </c>
      <c r="B562" s="10">
        <v>45371.906490663583</v>
      </c>
      <c r="C562">
        <v>1</v>
      </c>
      <c r="D562">
        <v>12818.25</v>
      </c>
      <c r="E562" s="24">
        <f>INT(RFM_Pivot!$A$1 - tblCustRFM[[#This Row],[LastPurchaseDate]])</f>
        <v>285</v>
      </c>
      <c r="F562">
        <f>IF(tblCustRFM[[#This Row],[Recency]] &lt;= $L$4, 3, IF(tblCustRFM[[#This Row],[Recency]] &lt;= M564, 2, 1))</f>
        <v>1</v>
      </c>
      <c r="G562">
        <f>IF(tblCustRFM[[#This Row],[Frequency]] &gt;= L565, 3, IF(tblCustRFM[[#This Row],[Frequency]] &gt;= M565, 2, 1))</f>
        <v>3</v>
      </c>
      <c r="H562">
        <f>IF(tblCustRFM[[#This Row],[Monetary]] &gt;= L566, 3, IF(tblCustRFM[[#This Row],[Monetary]] &gt;= M566, 2, 1))</f>
        <v>3</v>
      </c>
      <c r="I562">
        <f>tblCustRFM[[#This Row],[RecencyTier]] + tblCustRFM[[#This Row],[FrequencyTier]] + tblCustRFM[[#This Row],[MonetaryTier]]</f>
        <v>7</v>
      </c>
    </row>
    <row r="563" spans="1:9" x14ac:dyDescent="0.45">
      <c r="A563" s="16">
        <v>1822</v>
      </c>
      <c r="B563" s="10">
        <v>45583.700670061728</v>
      </c>
      <c r="C563">
        <v>2</v>
      </c>
      <c r="D563">
        <v>20057.599999999999</v>
      </c>
      <c r="E563" s="24">
        <f>INT(RFM_Pivot!$A$1 - tblCustRFM[[#This Row],[LastPurchaseDate]])</f>
        <v>73</v>
      </c>
      <c r="F563">
        <f>IF(tblCustRFM[[#This Row],[Recency]] &lt;= $L$4, 3, IF(tblCustRFM[[#This Row],[Recency]] &lt;= M565, 2, 1))</f>
        <v>3</v>
      </c>
      <c r="G563">
        <f>IF(tblCustRFM[[#This Row],[Frequency]] &gt;= L566, 3, IF(tblCustRFM[[#This Row],[Frequency]] &gt;= M566, 2, 1))</f>
        <v>3</v>
      </c>
      <c r="H563">
        <f>IF(tblCustRFM[[#This Row],[Monetary]] &gt;= L567, 3, IF(tblCustRFM[[#This Row],[Monetary]] &gt;= M567, 2, 1))</f>
        <v>3</v>
      </c>
      <c r="I563">
        <f>tblCustRFM[[#This Row],[RecencyTier]] + tblCustRFM[[#This Row],[FrequencyTier]] + tblCustRFM[[#This Row],[MonetaryTier]]</f>
        <v>9</v>
      </c>
    </row>
    <row r="564" spans="1:9" x14ac:dyDescent="0.45">
      <c r="A564" s="16">
        <v>1823</v>
      </c>
      <c r="B564" s="10">
        <v>45434.911791165126</v>
      </c>
      <c r="C564">
        <v>2</v>
      </c>
      <c r="D564">
        <v>4223.8999999999996</v>
      </c>
      <c r="E564" s="24">
        <f>INT(RFM_Pivot!$A$1 - tblCustRFM[[#This Row],[LastPurchaseDate]])</f>
        <v>222</v>
      </c>
      <c r="F564">
        <f>IF(tblCustRFM[[#This Row],[Recency]] &lt;= $L$4, 3, IF(tblCustRFM[[#This Row],[Recency]] &lt;= M566, 2, 1))</f>
        <v>1</v>
      </c>
      <c r="G564">
        <f>IF(tblCustRFM[[#This Row],[Frequency]] &gt;= L567, 3, IF(tblCustRFM[[#This Row],[Frequency]] &gt;= M567, 2, 1))</f>
        <v>3</v>
      </c>
      <c r="H564">
        <f>IF(tblCustRFM[[#This Row],[Monetary]] &gt;= L568, 3, IF(tblCustRFM[[#This Row],[Monetary]] &gt;= M568, 2, 1))</f>
        <v>3</v>
      </c>
      <c r="I564">
        <f>tblCustRFM[[#This Row],[RecencyTier]] + tblCustRFM[[#This Row],[FrequencyTier]] + tblCustRFM[[#This Row],[MonetaryTier]]</f>
        <v>7</v>
      </c>
    </row>
    <row r="565" spans="1:9" x14ac:dyDescent="0.45">
      <c r="A565" s="16">
        <v>1824</v>
      </c>
      <c r="B565" s="10">
        <v>45158.579157908949</v>
      </c>
      <c r="C565">
        <v>2</v>
      </c>
      <c r="D565">
        <v>7158.22</v>
      </c>
      <c r="E565" s="24">
        <f>INT(RFM_Pivot!$A$1 - tblCustRFM[[#This Row],[LastPurchaseDate]])</f>
        <v>498</v>
      </c>
      <c r="F565">
        <f>IF(tblCustRFM[[#This Row],[Recency]] &lt;= $L$4, 3, IF(tblCustRFM[[#This Row],[Recency]] &lt;= M567, 2, 1))</f>
        <v>1</v>
      </c>
      <c r="G565">
        <f>IF(tblCustRFM[[#This Row],[Frequency]] &gt;= L568, 3, IF(tblCustRFM[[#This Row],[Frequency]] &gt;= M568, 2, 1))</f>
        <v>3</v>
      </c>
      <c r="H565">
        <f>IF(tblCustRFM[[#This Row],[Monetary]] &gt;= L569, 3, IF(tblCustRFM[[#This Row],[Monetary]] &gt;= M569, 2, 1))</f>
        <v>3</v>
      </c>
      <c r="I565">
        <f>tblCustRFM[[#This Row],[RecencyTier]] + tblCustRFM[[#This Row],[FrequencyTier]] + tblCustRFM[[#This Row],[MonetaryTier]]</f>
        <v>7</v>
      </c>
    </row>
    <row r="566" spans="1:9" x14ac:dyDescent="0.45">
      <c r="A566" s="16">
        <v>1825</v>
      </c>
      <c r="B566" s="10">
        <v>45655.174817476851</v>
      </c>
      <c r="C566">
        <v>2</v>
      </c>
      <c r="D566">
        <v>9176.83</v>
      </c>
      <c r="E566" s="24">
        <f>INT(RFM_Pivot!$A$1 - tblCustRFM[[#This Row],[LastPurchaseDate]])</f>
        <v>1</v>
      </c>
      <c r="F566">
        <f>IF(tblCustRFM[[#This Row],[Recency]] &lt;= $L$4, 3, IF(tblCustRFM[[#This Row],[Recency]] &lt;= M568, 2, 1))</f>
        <v>3</v>
      </c>
      <c r="G566">
        <f>IF(tblCustRFM[[#This Row],[Frequency]] &gt;= L569, 3, IF(tblCustRFM[[#This Row],[Frequency]] &gt;= M569, 2, 1))</f>
        <v>3</v>
      </c>
      <c r="H566">
        <f>IF(tblCustRFM[[#This Row],[Monetary]] &gt;= L570, 3, IF(tblCustRFM[[#This Row],[Monetary]] &gt;= M570, 2, 1))</f>
        <v>3</v>
      </c>
      <c r="I566">
        <f>tblCustRFM[[#This Row],[RecencyTier]] + tblCustRFM[[#This Row],[FrequencyTier]] + tblCustRFM[[#This Row],[MonetaryTier]]</f>
        <v>9</v>
      </c>
    </row>
    <row r="567" spans="1:9" x14ac:dyDescent="0.45">
      <c r="A567" s="16">
        <v>1827</v>
      </c>
      <c r="B567" s="10">
        <v>44993.582658256171</v>
      </c>
      <c r="C567">
        <v>1</v>
      </c>
      <c r="D567">
        <v>3133.12</v>
      </c>
      <c r="E567" s="24">
        <f>INT(RFM_Pivot!$A$1 - tblCustRFM[[#This Row],[LastPurchaseDate]])</f>
        <v>663</v>
      </c>
      <c r="F567">
        <f>IF(tblCustRFM[[#This Row],[Recency]] &lt;= $L$4, 3, IF(tblCustRFM[[#This Row],[Recency]] &lt;= M569, 2, 1))</f>
        <v>1</v>
      </c>
      <c r="G567">
        <f>IF(tblCustRFM[[#This Row],[Frequency]] &gt;= L570, 3, IF(tblCustRFM[[#This Row],[Frequency]] &gt;= M570, 2, 1))</f>
        <v>3</v>
      </c>
      <c r="H567">
        <f>IF(tblCustRFM[[#This Row],[Monetary]] &gt;= L571, 3, IF(tblCustRFM[[#This Row],[Monetary]] &gt;= M571, 2, 1))</f>
        <v>3</v>
      </c>
      <c r="I567">
        <f>tblCustRFM[[#This Row],[RecencyTier]] + tblCustRFM[[#This Row],[FrequencyTier]] + tblCustRFM[[#This Row],[MonetaryTier]]</f>
        <v>7</v>
      </c>
    </row>
    <row r="568" spans="1:9" x14ac:dyDescent="0.45">
      <c r="A568" s="16">
        <v>1830</v>
      </c>
      <c r="B568" s="10">
        <v>45083.746674652779</v>
      </c>
      <c r="C568">
        <v>2</v>
      </c>
      <c r="D568">
        <v>31308.400000000001</v>
      </c>
      <c r="E568" s="24">
        <f>INT(RFM_Pivot!$A$1 - tblCustRFM[[#This Row],[LastPurchaseDate]])</f>
        <v>573</v>
      </c>
      <c r="F568">
        <f>IF(tblCustRFM[[#This Row],[Recency]] &lt;= $L$4, 3, IF(tblCustRFM[[#This Row],[Recency]] &lt;= M570, 2, 1))</f>
        <v>1</v>
      </c>
      <c r="G568">
        <f>IF(tblCustRFM[[#This Row],[Frequency]] &gt;= L571, 3, IF(tblCustRFM[[#This Row],[Frequency]] &gt;= M571, 2, 1))</f>
        <v>3</v>
      </c>
      <c r="H568">
        <f>IF(tblCustRFM[[#This Row],[Monetary]] &gt;= L572, 3, IF(tblCustRFM[[#This Row],[Monetary]] &gt;= M572, 2, 1))</f>
        <v>3</v>
      </c>
      <c r="I568">
        <f>tblCustRFM[[#This Row],[RecencyTier]] + tblCustRFM[[#This Row],[FrequencyTier]] + tblCustRFM[[#This Row],[MonetaryTier]]</f>
        <v>7</v>
      </c>
    </row>
    <row r="569" spans="1:9" x14ac:dyDescent="0.45">
      <c r="A569" s="16">
        <v>1832</v>
      </c>
      <c r="B569" s="10">
        <v>45550.336333641979</v>
      </c>
      <c r="C569">
        <v>3</v>
      </c>
      <c r="D569">
        <v>16684.759999999998</v>
      </c>
      <c r="E569" s="24">
        <f>INT(RFM_Pivot!$A$1 - tblCustRFM[[#This Row],[LastPurchaseDate]])</f>
        <v>106</v>
      </c>
      <c r="F569">
        <f>IF(tblCustRFM[[#This Row],[Recency]] &lt;= $L$4, 3, IF(tblCustRFM[[#This Row],[Recency]] &lt;= M571, 2, 1))</f>
        <v>3</v>
      </c>
      <c r="G569">
        <f>IF(tblCustRFM[[#This Row],[Frequency]] &gt;= L572, 3, IF(tblCustRFM[[#This Row],[Frequency]] &gt;= M572, 2, 1))</f>
        <v>3</v>
      </c>
      <c r="H569">
        <f>IF(tblCustRFM[[#This Row],[Monetary]] &gt;= L573, 3, IF(tblCustRFM[[#This Row],[Monetary]] &gt;= M573, 2, 1))</f>
        <v>3</v>
      </c>
      <c r="I569">
        <f>tblCustRFM[[#This Row],[RecencyTier]] + tblCustRFM[[#This Row],[FrequencyTier]] + tblCustRFM[[#This Row],[MonetaryTier]]</f>
        <v>9</v>
      </c>
    </row>
    <row r="570" spans="1:9" x14ac:dyDescent="0.45">
      <c r="A570" s="16">
        <v>1834</v>
      </c>
      <c r="B570" s="10">
        <v>45426.880988117286</v>
      </c>
      <c r="C570">
        <v>1</v>
      </c>
      <c r="D570">
        <v>7525.6</v>
      </c>
      <c r="E570" s="24">
        <f>INT(RFM_Pivot!$A$1 - tblCustRFM[[#This Row],[LastPurchaseDate]])</f>
        <v>230</v>
      </c>
      <c r="F570">
        <f>IF(tblCustRFM[[#This Row],[Recency]] &lt;= $L$4, 3, IF(tblCustRFM[[#This Row],[Recency]] &lt;= M572, 2, 1))</f>
        <v>1</v>
      </c>
      <c r="G570">
        <f>IF(tblCustRFM[[#This Row],[Frequency]] &gt;= L573, 3, IF(tblCustRFM[[#This Row],[Frequency]] &gt;= M573, 2, 1))</f>
        <v>3</v>
      </c>
      <c r="H570">
        <f>IF(tblCustRFM[[#This Row],[Monetary]] &gt;= L574, 3, IF(tblCustRFM[[#This Row],[Monetary]] &gt;= M574, 2, 1))</f>
        <v>3</v>
      </c>
      <c r="I570">
        <f>tblCustRFM[[#This Row],[RecencyTier]] + tblCustRFM[[#This Row],[FrequencyTier]] + tblCustRFM[[#This Row],[MonetaryTier]]</f>
        <v>7</v>
      </c>
    </row>
    <row r="571" spans="1:9" x14ac:dyDescent="0.45">
      <c r="A571" s="16">
        <v>1835</v>
      </c>
      <c r="B571" s="10">
        <v>45347.668066820988</v>
      </c>
      <c r="C571">
        <v>1</v>
      </c>
      <c r="D571">
        <v>14131.92</v>
      </c>
      <c r="E571" s="24">
        <f>INT(RFM_Pivot!$A$1 - tblCustRFM[[#This Row],[LastPurchaseDate]])</f>
        <v>309</v>
      </c>
      <c r="F571">
        <f>IF(tblCustRFM[[#This Row],[Recency]] &lt;= $L$4, 3, IF(tblCustRFM[[#This Row],[Recency]] &lt;= M573, 2, 1))</f>
        <v>1</v>
      </c>
      <c r="G571">
        <f>IF(tblCustRFM[[#This Row],[Frequency]] &gt;= L574, 3, IF(tblCustRFM[[#This Row],[Frequency]] &gt;= M574, 2, 1))</f>
        <v>3</v>
      </c>
      <c r="H571">
        <f>IF(tblCustRFM[[#This Row],[Monetary]] &gt;= L575, 3, IF(tblCustRFM[[#This Row],[Monetary]] &gt;= M575, 2, 1))</f>
        <v>3</v>
      </c>
      <c r="I571">
        <f>tblCustRFM[[#This Row],[RecencyTier]] + tblCustRFM[[#This Row],[FrequencyTier]] + tblCustRFM[[#This Row],[MonetaryTier]]</f>
        <v>7</v>
      </c>
    </row>
    <row r="572" spans="1:9" x14ac:dyDescent="0.45">
      <c r="A572" s="16">
        <v>1837</v>
      </c>
      <c r="B572" s="10">
        <v>45446.446944714509</v>
      </c>
      <c r="C572">
        <v>1</v>
      </c>
      <c r="D572">
        <v>3040.94</v>
      </c>
      <c r="E572" s="24">
        <f>INT(RFM_Pivot!$A$1 - tblCustRFM[[#This Row],[LastPurchaseDate]])</f>
        <v>210</v>
      </c>
      <c r="F572">
        <f>IF(tblCustRFM[[#This Row],[Recency]] &lt;= $L$4, 3, IF(tblCustRFM[[#This Row],[Recency]] &lt;= M574, 2, 1))</f>
        <v>1</v>
      </c>
      <c r="G572">
        <f>IF(tblCustRFM[[#This Row],[Frequency]] &gt;= L575, 3, IF(tblCustRFM[[#This Row],[Frequency]] &gt;= M575, 2, 1))</f>
        <v>3</v>
      </c>
      <c r="H572">
        <f>IF(tblCustRFM[[#This Row],[Monetary]] &gt;= L576, 3, IF(tblCustRFM[[#This Row],[Monetary]] &gt;= M576, 2, 1))</f>
        <v>3</v>
      </c>
      <c r="I572">
        <f>tblCustRFM[[#This Row],[RecencyTier]] + tblCustRFM[[#This Row],[FrequencyTier]] + tblCustRFM[[#This Row],[MonetaryTier]]</f>
        <v>7</v>
      </c>
    </row>
    <row r="573" spans="1:9" x14ac:dyDescent="0.45">
      <c r="A573" s="16">
        <v>1838</v>
      </c>
      <c r="B573" s="10">
        <v>45379.791279128083</v>
      </c>
      <c r="C573">
        <v>1</v>
      </c>
      <c r="D573">
        <v>2157.6999999999998</v>
      </c>
      <c r="E573" s="24">
        <f>INT(RFM_Pivot!$A$1 - tblCustRFM[[#This Row],[LastPurchaseDate]])</f>
        <v>277</v>
      </c>
      <c r="F573">
        <f>IF(tblCustRFM[[#This Row],[Recency]] &lt;= $L$4, 3, IF(tblCustRFM[[#This Row],[Recency]] &lt;= M575, 2, 1))</f>
        <v>1</v>
      </c>
      <c r="G573">
        <f>IF(tblCustRFM[[#This Row],[Frequency]] &gt;= L576, 3, IF(tblCustRFM[[#This Row],[Frequency]] &gt;= M576, 2, 1))</f>
        <v>3</v>
      </c>
      <c r="H573">
        <f>IF(tblCustRFM[[#This Row],[Monetary]] &gt;= L577, 3, IF(tblCustRFM[[#This Row],[Monetary]] &gt;= M577, 2, 1))</f>
        <v>3</v>
      </c>
      <c r="I573">
        <f>tblCustRFM[[#This Row],[RecencyTier]] + tblCustRFM[[#This Row],[FrequencyTier]] + tblCustRFM[[#This Row],[MonetaryTier]]</f>
        <v>7</v>
      </c>
    </row>
    <row r="574" spans="1:9" x14ac:dyDescent="0.45">
      <c r="A574" s="16">
        <v>1839</v>
      </c>
      <c r="B574" s="10">
        <v>45637.653065316357</v>
      </c>
      <c r="C574">
        <v>1</v>
      </c>
      <c r="D574">
        <v>5499.48</v>
      </c>
      <c r="E574" s="24">
        <f>INT(RFM_Pivot!$A$1 - tblCustRFM[[#This Row],[LastPurchaseDate]])</f>
        <v>19</v>
      </c>
      <c r="F574">
        <f>IF(tblCustRFM[[#This Row],[Recency]] &lt;= $L$4, 3, IF(tblCustRFM[[#This Row],[Recency]] &lt;= M576, 2, 1))</f>
        <v>3</v>
      </c>
      <c r="G574">
        <f>IF(tblCustRFM[[#This Row],[Frequency]] &gt;= L577, 3, IF(tblCustRFM[[#This Row],[Frequency]] &gt;= M577, 2, 1))</f>
        <v>3</v>
      </c>
      <c r="H574">
        <f>IF(tblCustRFM[[#This Row],[Monetary]] &gt;= L578, 3, IF(tblCustRFM[[#This Row],[Monetary]] &gt;= M578, 2, 1))</f>
        <v>3</v>
      </c>
      <c r="I574">
        <f>tblCustRFM[[#This Row],[RecencyTier]] + tblCustRFM[[#This Row],[FrequencyTier]] + tblCustRFM[[#This Row],[MonetaryTier]]</f>
        <v>9</v>
      </c>
    </row>
    <row r="575" spans="1:9" x14ac:dyDescent="0.45">
      <c r="A575" s="16">
        <v>1840</v>
      </c>
      <c r="B575" s="10">
        <v>45519.600260030864</v>
      </c>
      <c r="C575">
        <v>1</v>
      </c>
      <c r="D575">
        <v>8598.0400000000009</v>
      </c>
      <c r="E575" s="24">
        <f>INT(RFM_Pivot!$A$1 - tblCustRFM[[#This Row],[LastPurchaseDate]])</f>
        <v>137</v>
      </c>
      <c r="F575">
        <f>IF(tblCustRFM[[#This Row],[Recency]] &lt;= $L$4, 3, IF(tblCustRFM[[#This Row],[Recency]] &lt;= M577, 2, 1))</f>
        <v>1</v>
      </c>
      <c r="G575">
        <f>IF(tblCustRFM[[#This Row],[Frequency]] &gt;= L578, 3, IF(tblCustRFM[[#This Row],[Frequency]] &gt;= M578, 2, 1))</f>
        <v>3</v>
      </c>
      <c r="H575">
        <f>IF(tblCustRFM[[#This Row],[Monetary]] &gt;= L579, 3, IF(tblCustRFM[[#This Row],[Monetary]] &gt;= M579, 2, 1))</f>
        <v>3</v>
      </c>
      <c r="I575">
        <f>tblCustRFM[[#This Row],[RecencyTier]] + tblCustRFM[[#This Row],[FrequencyTier]] + tblCustRFM[[#This Row],[MonetaryTier]]</f>
        <v>7</v>
      </c>
    </row>
    <row r="576" spans="1:9" x14ac:dyDescent="0.45">
      <c r="A576" s="16">
        <v>1844</v>
      </c>
      <c r="B576" s="10">
        <v>45213.261626157408</v>
      </c>
      <c r="C576">
        <v>1</v>
      </c>
      <c r="D576">
        <v>3194.24</v>
      </c>
      <c r="E576" s="24">
        <f>INT(RFM_Pivot!$A$1 - tblCustRFM[[#This Row],[LastPurchaseDate]])</f>
        <v>443</v>
      </c>
      <c r="F576">
        <f>IF(tblCustRFM[[#This Row],[Recency]] &lt;= $L$4, 3, IF(tblCustRFM[[#This Row],[Recency]] &lt;= M578, 2, 1))</f>
        <v>1</v>
      </c>
      <c r="G576">
        <f>IF(tblCustRFM[[#This Row],[Frequency]] &gt;= L579, 3, IF(tblCustRFM[[#This Row],[Frequency]] &gt;= M579, 2, 1))</f>
        <v>3</v>
      </c>
      <c r="H576">
        <f>IF(tblCustRFM[[#This Row],[Monetary]] &gt;= L580, 3, IF(tblCustRFM[[#This Row],[Monetary]] &gt;= M580, 2, 1))</f>
        <v>3</v>
      </c>
      <c r="I576">
        <f>tblCustRFM[[#This Row],[RecencyTier]] + tblCustRFM[[#This Row],[FrequencyTier]] + tblCustRFM[[#This Row],[MonetaryTier]]</f>
        <v>7</v>
      </c>
    </row>
    <row r="577" spans="1:9" x14ac:dyDescent="0.45">
      <c r="A577" s="16">
        <v>1845</v>
      </c>
      <c r="B577" s="10">
        <v>45366.649965007717</v>
      </c>
      <c r="C577">
        <v>2</v>
      </c>
      <c r="D577">
        <v>19300.5</v>
      </c>
      <c r="E577" s="24">
        <f>INT(RFM_Pivot!$A$1 - tblCustRFM[[#This Row],[LastPurchaseDate]])</f>
        <v>290</v>
      </c>
      <c r="F577">
        <f>IF(tblCustRFM[[#This Row],[Recency]] &lt;= $L$4, 3, IF(tblCustRFM[[#This Row],[Recency]] &lt;= M579, 2, 1))</f>
        <v>1</v>
      </c>
      <c r="G577">
        <f>IF(tblCustRFM[[#This Row],[Frequency]] &gt;= L580, 3, IF(tblCustRFM[[#This Row],[Frequency]] &gt;= M580, 2, 1))</f>
        <v>3</v>
      </c>
      <c r="H577">
        <f>IF(tblCustRFM[[#This Row],[Monetary]] &gt;= L581, 3, IF(tblCustRFM[[#This Row],[Monetary]] &gt;= M581, 2, 1))</f>
        <v>3</v>
      </c>
      <c r="I577">
        <f>tblCustRFM[[#This Row],[RecencyTier]] + tblCustRFM[[#This Row],[FrequencyTier]] + tblCustRFM[[#This Row],[MonetaryTier]]</f>
        <v>7</v>
      </c>
    </row>
    <row r="578" spans="1:9" x14ac:dyDescent="0.45">
      <c r="A578" s="16">
        <v>1846</v>
      </c>
      <c r="B578" s="10">
        <v>44985.113811381176</v>
      </c>
      <c r="C578">
        <v>1</v>
      </c>
      <c r="D578">
        <v>22761.05</v>
      </c>
      <c r="E578" s="24">
        <f>INT(RFM_Pivot!$A$1 - tblCustRFM[[#This Row],[LastPurchaseDate]])</f>
        <v>671</v>
      </c>
      <c r="F578">
        <f>IF(tblCustRFM[[#This Row],[Recency]] &lt;= $L$4, 3, IF(tblCustRFM[[#This Row],[Recency]] &lt;= M580, 2, 1))</f>
        <v>1</v>
      </c>
      <c r="G578">
        <f>IF(tblCustRFM[[#This Row],[Frequency]] &gt;= L581, 3, IF(tblCustRFM[[#This Row],[Frequency]] &gt;= M581, 2, 1))</f>
        <v>3</v>
      </c>
      <c r="H578">
        <f>IF(tblCustRFM[[#This Row],[Monetary]] &gt;= L582, 3, IF(tblCustRFM[[#This Row],[Monetary]] &gt;= M582, 2, 1))</f>
        <v>3</v>
      </c>
      <c r="I578">
        <f>tblCustRFM[[#This Row],[RecencyTier]] + tblCustRFM[[#This Row],[FrequencyTier]] + tblCustRFM[[#This Row],[MonetaryTier]]</f>
        <v>7</v>
      </c>
    </row>
    <row r="579" spans="1:9" x14ac:dyDescent="0.45">
      <c r="A579" s="16">
        <v>1847</v>
      </c>
      <c r="B579" s="10">
        <v>45634.586758680554</v>
      </c>
      <c r="C579">
        <v>2</v>
      </c>
      <c r="D579">
        <v>17664.61</v>
      </c>
      <c r="E579" s="24">
        <f>INT(RFM_Pivot!$A$1 - tblCustRFM[[#This Row],[LastPurchaseDate]])</f>
        <v>22</v>
      </c>
      <c r="F579">
        <f>IF(tblCustRFM[[#This Row],[Recency]] &lt;= $L$4, 3, IF(tblCustRFM[[#This Row],[Recency]] &lt;= M581, 2, 1))</f>
        <v>3</v>
      </c>
      <c r="G579">
        <f>IF(tblCustRFM[[#This Row],[Frequency]] &gt;= L582, 3, IF(tblCustRFM[[#This Row],[Frequency]] &gt;= M582, 2, 1))</f>
        <v>3</v>
      </c>
      <c r="H579">
        <f>IF(tblCustRFM[[#This Row],[Monetary]] &gt;= L583, 3, IF(tblCustRFM[[#This Row],[Monetary]] &gt;= M583, 2, 1))</f>
        <v>3</v>
      </c>
      <c r="I579">
        <f>tblCustRFM[[#This Row],[RecencyTier]] + tblCustRFM[[#This Row],[FrequencyTier]] + tblCustRFM[[#This Row],[MonetaryTier]]</f>
        <v>9</v>
      </c>
    </row>
    <row r="580" spans="1:9" x14ac:dyDescent="0.45">
      <c r="A580" s="16">
        <v>1848</v>
      </c>
      <c r="B580" s="10">
        <v>45356.209920987654</v>
      </c>
      <c r="C580">
        <v>1</v>
      </c>
      <c r="D580">
        <v>12994.84</v>
      </c>
      <c r="E580" s="24">
        <f>INT(RFM_Pivot!$A$1 - tblCustRFM[[#This Row],[LastPurchaseDate]])</f>
        <v>300</v>
      </c>
      <c r="F580">
        <f>IF(tblCustRFM[[#This Row],[Recency]] &lt;= $L$4, 3, IF(tblCustRFM[[#This Row],[Recency]] &lt;= M582, 2, 1))</f>
        <v>1</v>
      </c>
      <c r="G580">
        <f>IF(tblCustRFM[[#This Row],[Frequency]] &gt;= L583, 3, IF(tblCustRFM[[#This Row],[Frequency]] &gt;= M583, 2, 1))</f>
        <v>3</v>
      </c>
      <c r="H580">
        <f>IF(tblCustRFM[[#This Row],[Monetary]] &gt;= L584, 3, IF(tblCustRFM[[#This Row],[Monetary]] &gt;= M584, 2, 1))</f>
        <v>3</v>
      </c>
      <c r="I580">
        <f>tblCustRFM[[#This Row],[RecencyTier]] + tblCustRFM[[#This Row],[FrequencyTier]] + tblCustRFM[[#This Row],[MonetaryTier]]</f>
        <v>7</v>
      </c>
    </row>
    <row r="581" spans="1:9" x14ac:dyDescent="0.45">
      <c r="A581" s="16">
        <v>1849</v>
      </c>
      <c r="B581" s="10">
        <v>45542.962596257719</v>
      </c>
      <c r="C581">
        <v>1</v>
      </c>
      <c r="D581">
        <v>3516.16</v>
      </c>
      <c r="E581" s="24">
        <f>INT(RFM_Pivot!$A$1 - tblCustRFM[[#This Row],[LastPurchaseDate]])</f>
        <v>114</v>
      </c>
      <c r="F581">
        <f>IF(tblCustRFM[[#This Row],[Recency]] &lt;= $L$4, 3, IF(tblCustRFM[[#This Row],[Recency]] &lt;= M583, 2, 1))</f>
        <v>3</v>
      </c>
      <c r="G581">
        <f>IF(tblCustRFM[[#This Row],[Frequency]] &gt;= L584, 3, IF(tblCustRFM[[#This Row],[Frequency]] &gt;= M584, 2, 1))</f>
        <v>3</v>
      </c>
      <c r="H581">
        <f>IF(tblCustRFM[[#This Row],[Monetary]] &gt;= L585, 3, IF(tblCustRFM[[#This Row],[Monetary]] &gt;= M585, 2, 1))</f>
        <v>3</v>
      </c>
      <c r="I581">
        <f>tblCustRFM[[#This Row],[RecencyTier]] + tblCustRFM[[#This Row],[FrequencyTier]] + tblCustRFM[[#This Row],[MonetaryTier]]</f>
        <v>9</v>
      </c>
    </row>
    <row r="582" spans="1:9" x14ac:dyDescent="0.45">
      <c r="A582" s="16">
        <v>1851</v>
      </c>
      <c r="B582" s="10">
        <v>44956.640964081787</v>
      </c>
      <c r="C582">
        <v>1</v>
      </c>
      <c r="D582">
        <v>5978.16</v>
      </c>
      <c r="E582" s="24">
        <f>INT(RFM_Pivot!$A$1 - tblCustRFM[[#This Row],[LastPurchaseDate]])</f>
        <v>700</v>
      </c>
      <c r="F582">
        <f>IF(tblCustRFM[[#This Row],[Recency]] &lt;= $L$4, 3, IF(tblCustRFM[[#This Row],[Recency]] &lt;= M584, 2, 1))</f>
        <v>1</v>
      </c>
      <c r="G582">
        <f>IF(tblCustRFM[[#This Row],[Frequency]] &gt;= L585, 3, IF(tblCustRFM[[#This Row],[Frequency]] &gt;= M585, 2, 1))</f>
        <v>3</v>
      </c>
      <c r="H582">
        <f>IF(tblCustRFM[[#This Row],[Monetary]] &gt;= L586, 3, IF(tblCustRFM[[#This Row],[Monetary]] &gt;= M586, 2, 1))</f>
        <v>3</v>
      </c>
      <c r="I582">
        <f>tblCustRFM[[#This Row],[RecencyTier]] + tblCustRFM[[#This Row],[FrequencyTier]] + tblCustRFM[[#This Row],[MonetaryTier]]</f>
        <v>7</v>
      </c>
    </row>
    <row r="583" spans="1:9" x14ac:dyDescent="0.45">
      <c r="A583" s="16">
        <v>1853</v>
      </c>
      <c r="B583" s="10">
        <v>44951.092409220677</v>
      </c>
      <c r="C583">
        <v>1</v>
      </c>
      <c r="D583">
        <v>17320.650000000001</v>
      </c>
      <c r="E583" s="24">
        <f>INT(RFM_Pivot!$A$1 - tblCustRFM[[#This Row],[LastPurchaseDate]])</f>
        <v>705</v>
      </c>
      <c r="F583">
        <f>IF(tblCustRFM[[#This Row],[Recency]] &lt;= $L$4, 3, IF(tblCustRFM[[#This Row],[Recency]] &lt;= M585, 2, 1))</f>
        <v>1</v>
      </c>
      <c r="G583">
        <f>IF(tblCustRFM[[#This Row],[Frequency]] &gt;= L586, 3, IF(tblCustRFM[[#This Row],[Frequency]] &gt;= M586, 2, 1))</f>
        <v>3</v>
      </c>
      <c r="H583">
        <f>IF(tblCustRFM[[#This Row],[Monetary]] &gt;= L587, 3, IF(tblCustRFM[[#This Row],[Monetary]] &gt;= M587, 2, 1))</f>
        <v>3</v>
      </c>
      <c r="I583">
        <f>tblCustRFM[[#This Row],[RecencyTier]] + tblCustRFM[[#This Row],[FrequencyTier]] + tblCustRFM[[#This Row],[MonetaryTier]]</f>
        <v>7</v>
      </c>
    </row>
    <row r="584" spans="1:9" x14ac:dyDescent="0.45">
      <c r="A584" s="16">
        <v>1854</v>
      </c>
      <c r="B584" s="10">
        <v>44939.046204629631</v>
      </c>
      <c r="C584">
        <v>1</v>
      </c>
      <c r="D584">
        <v>8820.32</v>
      </c>
      <c r="E584" s="24">
        <f>INT(RFM_Pivot!$A$1 - tblCustRFM[[#This Row],[LastPurchaseDate]])</f>
        <v>717</v>
      </c>
      <c r="F584">
        <f>IF(tblCustRFM[[#This Row],[Recency]] &lt;= $L$4, 3, IF(tblCustRFM[[#This Row],[Recency]] &lt;= M586, 2, 1))</f>
        <v>1</v>
      </c>
      <c r="G584">
        <f>IF(tblCustRFM[[#This Row],[Frequency]] &gt;= L587, 3, IF(tblCustRFM[[#This Row],[Frequency]] &gt;= M587, 2, 1))</f>
        <v>3</v>
      </c>
      <c r="H584">
        <f>IF(tblCustRFM[[#This Row],[Monetary]] &gt;= L588, 3, IF(tblCustRFM[[#This Row],[Monetary]] &gt;= M588, 2, 1))</f>
        <v>3</v>
      </c>
      <c r="I584">
        <f>tblCustRFM[[#This Row],[RecencyTier]] + tblCustRFM[[#This Row],[FrequencyTier]] + tblCustRFM[[#This Row],[MonetaryTier]]</f>
        <v>7</v>
      </c>
    </row>
    <row r="585" spans="1:9" x14ac:dyDescent="0.45">
      <c r="A585" s="16">
        <v>1855</v>
      </c>
      <c r="B585" s="10">
        <v>45111.197419753087</v>
      </c>
      <c r="C585">
        <v>1</v>
      </c>
      <c r="D585">
        <v>7487.61</v>
      </c>
      <c r="E585" s="24">
        <f>INT(RFM_Pivot!$A$1 - tblCustRFM[[#This Row],[LastPurchaseDate]])</f>
        <v>545</v>
      </c>
      <c r="F585">
        <f>IF(tblCustRFM[[#This Row],[Recency]] &lt;= $L$4, 3, IF(tblCustRFM[[#This Row],[Recency]] &lt;= M587, 2, 1))</f>
        <v>1</v>
      </c>
      <c r="G585">
        <f>IF(tblCustRFM[[#This Row],[Frequency]] &gt;= L588, 3, IF(tblCustRFM[[#This Row],[Frequency]] &gt;= M588, 2, 1))</f>
        <v>3</v>
      </c>
      <c r="H585">
        <f>IF(tblCustRFM[[#This Row],[Monetary]] &gt;= L589, 3, IF(tblCustRFM[[#This Row],[Monetary]] &gt;= M589, 2, 1))</f>
        <v>3</v>
      </c>
      <c r="I585">
        <f>tblCustRFM[[#This Row],[RecencyTier]] + tblCustRFM[[#This Row],[FrequencyTier]] + tblCustRFM[[#This Row],[MonetaryTier]]</f>
        <v>7</v>
      </c>
    </row>
    <row r="586" spans="1:9" x14ac:dyDescent="0.45">
      <c r="A586" s="16">
        <v>1857</v>
      </c>
      <c r="B586" s="10">
        <v>45262.979597955244</v>
      </c>
      <c r="C586">
        <v>2</v>
      </c>
      <c r="D586">
        <v>17090.939999999999</v>
      </c>
      <c r="E586" s="24">
        <f>INT(RFM_Pivot!$A$1 - tblCustRFM[[#This Row],[LastPurchaseDate]])</f>
        <v>394</v>
      </c>
      <c r="F586">
        <f>IF(tblCustRFM[[#This Row],[Recency]] &lt;= $L$4, 3, IF(tblCustRFM[[#This Row],[Recency]] &lt;= M588, 2, 1))</f>
        <v>1</v>
      </c>
      <c r="G586">
        <f>IF(tblCustRFM[[#This Row],[Frequency]] &gt;= L589, 3, IF(tblCustRFM[[#This Row],[Frequency]] &gt;= M589, 2, 1))</f>
        <v>3</v>
      </c>
      <c r="H586">
        <f>IF(tblCustRFM[[#This Row],[Monetary]] &gt;= L590, 3, IF(tblCustRFM[[#This Row],[Monetary]] &gt;= M590, 2, 1))</f>
        <v>3</v>
      </c>
      <c r="I586">
        <f>tblCustRFM[[#This Row],[RecencyTier]] + tblCustRFM[[#This Row],[FrequencyTier]] + tblCustRFM[[#This Row],[MonetaryTier]]</f>
        <v>7</v>
      </c>
    </row>
    <row r="587" spans="1:9" x14ac:dyDescent="0.45">
      <c r="A587" s="16">
        <v>1858</v>
      </c>
      <c r="B587" s="10">
        <v>45414.469746990741</v>
      </c>
      <c r="C587">
        <v>1</v>
      </c>
      <c r="D587">
        <v>2066.66</v>
      </c>
      <c r="E587" s="24">
        <f>INT(RFM_Pivot!$A$1 - tblCustRFM[[#This Row],[LastPurchaseDate]])</f>
        <v>242</v>
      </c>
      <c r="F587">
        <f>IF(tblCustRFM[[#This Row],[Recency]] &lt;= $L$4, 3, IF(tblCustRFM[[#This Row],[Recency]] &lt;= M589, 2, 1))</f>
        <v>1</v>
      </c>
      <c r="G587">
        <f>IF(tblCustRFM[[#This Row],[Frequency]] &gt;= L590, 3, IF(tblCustRFM[[#This Row],[Frequency]] &gt;= M590, 2, 1))</f>
        <v>3</v>
      </c>
      <c r="H587">
        <f>IF(tblCustRFM[[#This Row],[Monetary]] &gt;= L591, 3, IF(tblCustRFM[[#This Row],[Monetary]] &gt;= M591, 2, 1))</f>
        <v>3</v>
      </c>
      <c r="I587">
        <f>tblCustRFM[[#This Row],[RecencyTier]] + tblCustRFM[[#This Row],[FrequencyTier]] + tblCustRFM[[#This Row],[MonetaryTier]]</f>
        <v>7</v>
      </c>
    </row>
    <row r="588" spans="1:9" x14ac:dyDescent="0.45">
      <c r="A588" s="16">
        <v>1859</v>
      </c>
      <c r="B588" s="10">
        <v>45175.808880902776</v>
      </c>
      <c r="C588">
        <v>1</v>
      </c>
      <c r="D588">
        <v>12359.8</v>
      </c>
      <c r="E588" s="24">
        <f>INT(RFM_Pivot!$A$1 - tblCustRFM[[#This Row],[LastPurchaseDate]])</f>
        <v>481</v>
      </c>
      <c r="F588">
        <f>IF(tblCustRFM[[#This Row],[Recency]] &lt;= $L$4, 3, IF(tblCustRFM[[#This Row],[Recency]] &lt;= M590, 2, 1))</f>
        <v>1</v>
      </c>
      <c r="G588">
        <f>IF(tblCustRFM[[#This Row],[Frequency]] &gt;= L591, 3, IF(tblCustRFM[[#This Row],[Frequency]] &gt;= M591, 2, 1))</f>
        <v>3</v>
      </c>
      <c r="H588">
        <f>IF(tblCustRFM[[#This Row],[Monetary]] &gt;= L592, 3, IF(tblCustRFM[[#This Row],[Monetary]] &gt;= M592, 2, 1))</f>
        <v>3</v>
      </c>
      <c r="I588">
        <f>tblCustRFM[[#This Row],[RecencyTier]] + tblCustRFM[[#This Row],[FrequencyTier]] + tblCustRFM[[#This Row],[MonetaryTier]]</f>
        <v>7</v>
      </c>
    </row>
    <row r="589" spans="1:9" x14ac:dyDescent="0.45">
      <c r="A589" s="16">
        <v>1860</v>
      </c>
      <c r="B589" s="10">
        <v>44927.073007291663</v>
      </c>
      <c r="C589">
        <v>1</v>
      </c>
      <c r="D589">
        <v>9412.85</v>
      </c>
      <c r="E589" s="24">
        <f>INT(RFM_Pivot!$A$1 - tblCustRFM[[#This Row],[LastPurchaseDate]])</f>
        <v>729</v>
      </c>
      <c r="F589">
        <f>IF(tblCustRFM[[#This Row],[Recency]] &lt;= $L$4, 3, IF(tblCustRFM[[#This Row],[Recency]] &lt;= M591, 2, 1))</f>
        <v>1</v>
      </c>
      <c r="G589">
        <f>IF(tblCustRFM[[#This Row],[Frequency]] &gt;= L592, 3, IF(tblCustRFM[[#This Row],[Frequency]] &gt;= M592, 2, 1))</f>
        <v>3</v>
      </c>
      <c r="H589">
        <f>IF(tblCustRFM[[#This Row],[Monetary]] &gt;= L593, 3, IF(tblCustRFM[[#This Row],[Monetary]] &gt;= M593, 2, 1))</f>
        <v>3</v>
      </c>
      <c r="I589">
        <f>tblCustRFM[[#This Row],[RecencyTier]] + tblCustRFM[[#This Row],[FrequencyTier]] + tblCustRFM[[#This Row],[MonetaryTier]]</f>
        <v>7</v>
      </c>
    </row>
    <row r="590" spans="1:9" x14ac:dyDescent="0.45">
      <c r="A590" s="16">
        <v>1861</v>
      </c>
      <c r="B590" s="10">
        <v>45272.616561651237</v>
      </c>
      <c r="C590">
        <v>2</v>
      </c>
      <c r="D590">
        <v>22372.47</v>
      </c>
      <c r="E590" s="24">
        <f>INT(RFM_Pivot!$A$1 - tblCustRFM[[#This Row],[LastPurchaseDate]])</f>
        <v>384</v>
      </c>
      <c r="F590">
        <f>IF(tblCustRFM[[#This Row],[Recency]] &lt;= $L$4, 3, IF(tblCustRFM[[#This Row],[Recency]] &lt;= M592, 2, 1))</f>
        <v>1</v>
      </c>
      <c r="G590">
        <f>IF(tblCustRFM[[#This Row],[Frequency]] &gt;= L593, 3, IF(tblCustRFM[[#This Row],[Frequency]] &gt;= M593, 2, 1))</f>
        <v>3</v>
      </c>
      <c r="H590">
        <f>IF(tblCustRFM[[#This Row],[Monetary]] &gt;= L594, 3, IF(tblCustRFM[[#This Row],[Monetary]] &gt;= M594, 2, 1))</f>
        <v>3</v>
      </c>
      <c r="I590">
        <f>tblCustRFM[[#This Row],[RecencyTier]] + tblCustRFM[[#This Row],[FrequencyTier]] + tblCustRFM[[#This Row],[MonetaryTier]]</f>
        <v>7</v>
      </c>
    </row>
    <row r="591" spans="1:9" x14ac:dyDescent="0.45">
      <c r="A591" s="16">
        <v>1863</v>
      </c>
      <c r="B591" s="10">
        <v>44935.468846875003</v>
      </c>
      <c r="C591">
        <v>1</v>
      </c>
      <c r="D591">
        <v>4070.76</v>
      </c>
      <c r="E591" s="24">
        <f>INT(RFM_Pivot!$A$1 - tblCustRFM[[#This Row],[LastPurchaseDate]])</f>
        <v>721</v>
      </c>
      <c r="F591">
        <f>IF(tblCustRFM[[#This Row],[Recency]] &lt;= $L$4, 3, IF(tblCustRFM[[#This Row],[Recency]] &lt;= M593, 2, 1))</f>
        <v>1</v>
      </c>
      <c r="G591">
        <f>IF(tblCustRFM[[#This Row],[Frequency]] &gt;= L594, 3, IF(tblCustRFM[[#This Row],[Frequency]] &gt;= M594, 2, 1))</f>
        <v>3</v>
      </c>
      <c r="H591">
        <f>IF(tblCustRFM[[#This Row],[Monetary]] &gt;= L595, 3, IF(tblCustRFM[[#This Row],[Monetary]] &gt;= M595, 2, 1))</f>
        <v>3</v>
      </c>
      <c r="I591">
        <f>tblCustRFM[[#This Row],[RecencyTier]] + tblCustRFM[[#This Row],[FrequencyTier]] + tblCustRFM[[#This Row],[MonetaryTier]]</f>
        <v>7</v>
      </c>
    </row>
    <row r="592" spans="1:9" x14ac:dyDescent="0.45">
      <c r="A592" s="16">
        <v>1864</v>
      </c>
      <c r="B592" s="10">
        <v>45525.075807561727</v>
      </c>
      <c r="C592">
        <v>3</v>
      </c>
      <c r="D592">
        <v>30454.76</v>
      </c>
      <c r="E592" s="24">
        <f>INT(RFM_Pivot!$A$1 - tblCustRFM[[#This Row],[LastPurchaseDate]])</f>
        <v>131</v>
      </c>
      <c r="F592">
        <f>IF(tblCustRFM[[#This Row],[Recency]] &lt;= $L$4, 3, IF(tblCustRFM[[#This Row],[Recency]] &lt;= M594, 2, 1))</f>
        <v>1</v>
      </c>
      <c r="G592">
        <f>IF(tblCustRFM[[#This Row],[Frequency]] &gt;= L595, 3, IF(tblCustRFM[[#This Row],[Frequency]] &gt;= M595, 2, 1))</f>
        <v>3</v>
      </c>
      <c r="H592">
        <f>IF(tblCustRFM[[#This Row],[Monetary]] &gt;= L596, 3, IF(tblCustRFM[[#This Row],[Monetary]] &gt;= M596, 2, 1))</f>
        <v>3</v>
      </c>
      <c r="I592">
        <f>tblCustRFM[[#This Row],[RecencyTier]] + tblCustRFM[[#This Row],[FrequencyTier]] + tblCustRFM[[#This Row],[MonetaryTier]]</f>
        <v>7</v>
      </c>
    </row>
    <row r="593" spans="1:9" x14ac:dyDescent="0.45">
      <c r="A593" s="16">
        <v>1865</v>
      </c>
      <c r="B593" s="10">
        <v>45501.348434837964</v>
      </c>
      <c r="C593">
        <v>2</v>
      </c>
      <c r="D593">
        <v>17690.96</v>
      </c>
      <c r="E593" s="24">
        <f>INT(RFM_Pivot!$A$1 - tblCustRFM[[#This Row],[LastPurchaseDate]])</f>
        <v>155</v>
      </c>
      <c r="F593">
        <f>IF(tblCustRFM[[#This Row],[Recency]] &lt;= $L$4, 3, IF(tblCustRFM[[#This Row],[Recency]] &lt;= M595, 2, 1))</f>
        <v>1</v>
      </c>
      <c r="G593">
        <f>IF(tblCustRFM[[#This Row],[Frequency]] &gt;= L596, 3, IF(tblCustRFM[[#This Row],[Frequency]] &gt;= M596, 2, 1))</f>
        <v>3</v>
      </c>
      <c r="H593">
        <f>IF(tblCustRFM[[#This Row],[Monetary]] &gt;= L597, 3, IF(tblCustRFM[[#This Row],[Monetary]] &gt;= M597, 2, 1))</f>
        <v>3</v>
      </c>
      <c r="I593">
        <f>tblCustRFM[[#This Row],[RecencyTier]] + tblCustRFM[[#This Row],[FrequencyTier]] + tblCustRFM[[#This Row],[MonetaryTier]]</f>
        <v>7</v>
      </c>
    </row>
    <row r="594" spans="1:9" x14ac:dyDescent="0.45">
      <c r="A594" s="16">
        <v>1867</v>
      </c>
      <c r="B594" s="10">
        <v>45350.807380748454</v>
      </c>
      <c r="C594">
        <v>2</v>
      </c>
      <c r="D594">
        <v>12307.48</v>
      </c>
      <c r="E594" s="24">
        <f>INT(RFM_Pivot!$A$1 - tblCustRFM[[#This Row],[LastPurchaseDate]])</f>
        <v>306</v>
      </c>
      <c r="F594">
        <f>IF(tblCustRFM[[#This Row],[Recency]] &lt;= $L$4, 3, IF(tblCustRFM[[#This Row],[Recency]] &lt;= M596, 2, 1))</f>
        <v>1</v>
      </c>
      <c r="G594">
        <f>IF(tblCustRFM[[#This Row],[Frequency]] &gt;= L597, 3, IF(tblCustRFM[[#This Row],[Frequency]] &gt;= M597, 2, 1))</f>
        <v>3</v>
      </c>
      <c r="H594">
        <f>IF(tblCustRFM[[#This Row],[Monetary]] &gt;= L598, 3, IF(tblCustRFM[[#This Row],[Monetary]] &gt;= M598, 2, 1))</f>
        <v>3</v>
      </c>
      <c r="I594">
        <f>tblCustRFM[[#This Row],[RecencyTier]] + tblCustRFM[[#This Row],[FrequencyTier]] + tblCustRFM[[#This Row],[MonetaryTier]]</f>
        <v>7</v>
      </c>
    </row>
    <row r="595" spans="1:9" x14ac:dyDescent="0.45">
      <c r="A595" s="16">
        <v>1869</v>
      </c>
      <c r="B595" s="10">
        <v>45652.838583834877</v>
      </c>
      <c r="C595">
        <v>3</v>
      </c>
      <c r="D595">
        <v>30907.57</v>
      </c>
      <c r="E595" s="24">
        <f>INT(RFM_Pivot!$A$1 - tblCustRFM[[#This Row],[LastPurchaseDate]])</f>
        <v>4</v>
      </c>
      <c r="F595">
        <f>IF(tblCustRFM[[#This Row],[Recency]] &lt;= $L$4, 3, IF(tblCustRFM[[#This Row],[Recency]] &lt;= M597, 2, 1))</f>
        <v>3</v>
      </c>
      <c r="G595">
        <f>IF(tblCustRFM[[#This Row],[Frequency]] &gt;= L598, 3, IF(tblCustRFM[[#This Row],[Frequency]] &gt;= M598, 2, 1))</f>
        <v>3</v>
      </c>
      <c r="H595">
        <f>IF(tblCustRFM[[#This Row],[Monetary]] &gt;= L599, 3, IF(tblCustRFM[[#This Row],[Monetary]] &gt;= M599, 2, 1))</f>
        <v>3</v>
      </c>
      <c r="I595">
        <f>tblCustRFM[[#This Row],[RecencyTier]] + tblCustRFM[[#This Row],[FrequencyTier]] + tblCustRFM[[#This Row],[MonetaryTier]]</f>
        <v>9</v>
      </c>
    </row>
    <row r="596" spans="1:9" x14ac:dyDescent="0.45">
      <c r="A596" s="16">
        <v>1870</v>
      </c>
      <c r="B596" s="10">
        <v>45504.049704976853</v>
      </c>
      <c r="C596">
        <v>3</v>
      </c>
      <c r="D596">
        <v>19050.28</v>
      </c>
      <c r="E596" s="24">
        <f>INT(RFM_Pivot!$A$1 - tblCustRFM[[#This Row],[LastPurchaseDate]])</f>
        <v>152</v>
      </c>
      <c r="F596">
        <f>IF(tblCustRFM[[#This Row],[Recency]] &lt;= $L$4, 3, IF(tblCustRFM[[#This Row],[Recency]] &lt;= M598, 2, 1))</f>
        <v>1</v>
      </c>
      <c r="G596">
        <f>IF(tblCustRFM[[#This Row],[Frequency]] &gt;= L599, 3, IF(tblCustRFM[[#This Row],[Frequency]] &gt;= M599, 2, 1))</f>
        <v>3</v>
      </c>
      <c r="H596">
        <f>IF(tblCustRFM[[#This Row],[Monetary]] &gt;= L600, 3, IF(tblCustRFM[[#This Row],[Monetary]] &gt;= M600, 2, 1))</f>
        <v>3</v>
      </c>
      <c r="I596">
        <f>tblCustRFM[[#This Row],[RecencyTier]] + tblCustRFM[[#This Row],[FrequencyTier]] + tblCustRFM[[#This Row],[MonetaryTier]]</f>
        <v>7</v>
      </c>
    </row>
    <row r="597" spans="1:9" x14ac:dyDescent="0.45">
      <c r="A597" s="16">
        <v>1873</v>
      </c>
      <c r="B597" s="10">
        <v>45465.574857484571</v>
      </c>
      <c r="C597">
        <v>1</v>
      </c>
      <c r="D597">
        <v>6576.63</v>
      </c>
      <c r="E597" s="24">
        <f>INT(RFM_Pivot!$A$1 - tblCustRFM[[#This Row],[LastPurchaseDate]])</f>
        <v>191</v>
      </c>
      <c r="F597">
        <f>IF(tblCustRFM[[#This Row],[Recency]] &lt;= $L$4, 3, IF(tblCustRFM[[#This Row],[Recency]] &lt;= M599, 2, 1))</f>
        <v>1</v>
      </c>
      <c r="G597">
        <f>IF(tblCustRFM[[#This Row],[Frequency]] &gt;= L600, 3, IF(tblCustRFM[[#This Row],[Frequency]] &gt;= M600, 2, 1))</f>
        <v>3</v>
      </c>
      <c r="H597">
        <f>IF(tblCustRFM[[#This Row],[Monetary]] &gt;= L601, 3, IF(tblCustRFM[[#This Row],[Monetary]] &gt;= M601, 2, 1))</f>
        <v>3</v>
      </c>
      <c r="I597">
        <f>tblCustRFM[[#This Row],[RecencyTier]] + tblCustRFM[[#This Row],[FrequencyTier]] + tblCustRFM[[#This Row],[MonetaryTier]]</f>
        <v>7</v>
      </c>
    </row>
    <row r="598" spans="1:9" x14ac:dyDescent="0.45">
      <c r="A598" s="16">
        <v>1874</v>
      </c>
      <c r="B598" s="10">
        <v>45625.825882600308</v>
      </c>
      <c r="C598">
        <v>2</v>
      </c>
      <c r="D598">
        <v>3157.32</v>
      </c>
      <c r="E598" s="24">
        <f>INT(RFM_Pivot!$A$1 - tblCustRFM[[#This Row],[LastPurchaseDate]])</f>
        <v>31</v>
      </c>
      <c r="F598">
        <f>IF(tblCustRFM[[#This Row],[Recency]] &lt;= $L$4, 3, IF(tblCustRFM[[#This Row],[Recency]] &lt;= M600, 2, 1))</f>
        <v>3</v>
      </c>
      <c r="G598">
        <f>IF(tblCustRFM[[#This Row],[Frequency]] &gt;= L601, 3, IF(tblCustRFM[[#This Row],[Frequency]] &gt;= M601, 2, 1))</f>
        <v>3</v>
      </c>
      <c r="H598">
        <f>IF(tblCustRFM[[#This Row],[Monetary]] &gt;= L602, 3, IF(tblCustRFM[[#This Row],[Monetary]] &gt;= M602, 2, 1))</f>
        <v>3</v>
      </c>
      <c r="I598">
        <f>tblCustRFM[[#This Row],[RecencyTier]] + tblCustRFM[[#This Row],[FrequencyTier]] + tblCustRFM[[#This Row],[MonetaryTier]]</f>
        <v>9</v>
      </c>
    </row>
    <row r="599" spans="1:9" x14ac:dyDescent="0.45">
      <c r="A599" s="16">
        <v>1876</v>
      </c>
      <c r="B599" s="10">
        <v>44983.288628858027</v>
      </c>
      <c r="C599">
        <v>2</v>
      </c>
      <c r="D599">
        <v>2870.76</v>
      </c>
      <c r="E599" s="24">
        <f>INT(RFM_Pivot!$A$1 - tblCustRFM[[#This Row],[LastPurchaseDate]])</f>
        <v>673</v>
      </c>
      <c r="F599">
        <f>IF(tblCustRFM[[#This Row],[Recency]] &lt;= $L$4, 3, IF(tblCustRFM[[#This Row],[Recency]] &lt;= M601, 2, 1))</f>
        <v>1</v>
      </c>
      <c r="G599">
        <f>IF(tblCustRFM[[#This Row],[Frequency]] &gt;= L602, 3, IF(tblCustRFM[[#This Row],[Frequency]] &gt;= M602, 2, 1))</f>
        <v>3</v>
      </c>
      <c r="H599">
        <f>IF(tblCustRFM[[#This Row],[Monetary]] &gt;= L603, 3, IF(tblCustRFM[[#This Row],[Monetary]] &gt;= M603, 2, 1))</f>
        <v>3</v>
      </c>
      <c r="I599">
        <f>tblCustRFM[[#This Row],[RecencyTier]] + tblCustRFM[[#This Row],[FrequencyTier]] + tblCustRFM[[#This Row],[MonetaryTier]]</f>
        <v>7</v>
      </c>
    </row>
    <row r="600" spans="1:9" x14ac:dyDescent="0.45">
      <c r="A600" s="16">
        <v>1877</v>
      </c>
      <c r="B600" s="10">
        <v>45447.396039621912</v>
      </c>
      <c r="C600">
        <v>2</v>
      </c>
      <c r="D600">
        <v>12950.45</v>
      </c>
      <c r="E600" s="24">
        <f>INT(RFM_Pivot!$A$1 - tblCustRFM[[#This Row],[LastPurchaseDate]])</f>
        <v>209</v>
      </c>
      <c r="F600">
        <f>IF(tblCustRFM[[#This Row],[Recency]] &lt;= $L$4, 3, IF(tblCustRFM[[#This Row],[Recency]] &lt;= M602, 2, 1))</f>
        <v>1</v>
      </c>
      <c r="G600">
        <f>IF(tblCustRFM[[#This Row],[Frequency]] &gt;= L603, 3, IF(tblCustRFM[[#This Row],[Frequency]] &gt;= M603, 2, 1))</f>
        <v>3</v>
      </c>
      <c r="H600">
        <f>IF(tblCustRFM[[#This Row],[Monetary]] &gt;= L604, 3, IF(tblCustRFM[[#This Row],[Monetary]] &gt;= M604, 2, 1))</f>
        <v>3</v>
      </c>
      <c r="I600">
        <f>tblCustRFM[[#This Row],[RecencyTier]] + tblCustRFM[[#This Row],[FrequencyTier]] + tblCustRFM[[#This Row],[MonetaryTier]]</f>
        <v>7</v>
      </c>
    </row>
    <row r="601" spans="1:9" x14ac:dyDescent="0.45">
      <c r="A601" s="16">
        <v>1878</v>
      </c>
      <c r="B601" s="10">
        <v>44932.037503742285</v>
      </c>
      <c r="C601">
        <v>1</v>
      </c>
      <c r="D601">
        <v>8618.92</v>
      </c>
      <c r="E601" s="24">
        <f>INT(RFM_Pivot!$A$1 - tblCustRFM[[#This Row],[LastPurchaseDate]])</f>
        <v>724</v>
      </c>
      <c r="F601">
        <f>IF(tblCustRFM[[#This Row],[Recency]] &lt;= $L$4, 3, IF(tblCustRFM[[#This Row],[Recency]] &lt;= M603, 2, 1))</f>
        <v>1</v>
      </c>
      <c r="G601">
        <f>IF(tblCustRFM[[#This Row],[Frequency]] &gt;= L604, 3, IF(tblCustRFM[[#This Row],[Frequency]] &gt;= M604, 2, 1))</f>
        <v>3</v>
      </c>
      <c r="H601">
        <f>IF(tblCustRFM[[#This Row],[Monetary]] &gt;= L605, 3, IF(tblCustRFM[[#This Row],[Monetary]] &gt;= M605, 2, 1))</f>
        <v>3</v>
      </c>
      <c r="I601">
        <f>tblCustRFM[[#This Row],[RecencyTier]] + tblCustRFM[[#This Row],[FrequencyTier]] + tblCustRFM[[#This Row],[MonetaryTier]]</f>
        <v>7</v>
      </c>
    </row>
    <row r="602" spans="1:9" x14ac:dyDescent="0.45">
      <c r="A602" s="16">
        <v>1879</v>
      </c>
      <c r="B602" s="10">
        <v>45515.292829282407</v>
      </c>
      <c r="C602">
        <v>1</v>
      </c>
      <c r="D602">
        <v>458.76</v>
      </c>
      <c r="E602" s="24">
        <f>INT(RFM_Pivot!$A$1 - tblCustRFM[[#This Row],[LastPurchaseDate]])</f>
        <v>141</v>
      </c>
      <c r="F602">
        <f>IF(tblCustRFM[[#This Row],[Recency]] &lt;= $L$4, 3, IF(tblCustRFM[[#This Row],[Recency]] &lt;= M604, 2, 1))</f>
        <v>1</v>
      </c>
      <c r="G602">
        <f>IF(tblCustRFM[[#This Row],[Frequency]] &gt;= L605, 3, IF(tblCustRFM[[#This Row],[Frequency]] &gt;= M605, 2, 1))</f>
        <v>3</v>
      </c>
      <c r="H602">
        <f>IF(tblCustRFM[[#This Row],[Monetary]] &gt;= L606, 3, IF(tblCustRFM[[#This Row],[Monetary]] &gt;= M606, 2, 1))</f>
        <v>3</v>
      </c>
      <c r="I602">
        <f>tblCustRFM[[#This Row],[RecencyTier]] + tblCustRFM[[#This Row],[FrequencyTier]] + tblCustRFM[[#This Row],[MonetaryTier]]</f>
        <v>7</v>
      </c>
    </row>
    <row r="603" spans="1:9" x14ac:dyDescent="0.45">
      <c r="A603" s="16">
        <v>1880</v>
      </c>
      <c r="B603" s="10">
        <v>45352.267526736112</v>
      </c>
      <c r="C603">
        <v>1</v>
      </c>
      <c r="D603">
        <v>3592.92</v>
      </c>
      <c r="E603" s="24">
        <f>INT(RFM_Pivot!$A$1 - tblCustRFM[[#This Row],[LastPurchaseDate]])</f>
        <v>304</v>
      </c>
      <c r="F603">
        <f>IF(tblCustRFM[[#This Row],[Recency]] &lt;= $L$4, 3, IF(tblCustRFM[[#This Row],[Recency]] &lt;= M605, 2, 1))</f>
        <v>1</v>
      </c>
      <c r="G603">
        <f>IF(tblCustRFM[[#This Row],[Frequency]] &gt;= L606, 3, IF(tblCustRFM[[#This Row],[Frequency]] &gt;= M606, 2, 1))</f>
        <v>3</v>
      </c>
      <c r="H603">
        <f>IF(tblCustRFM[[#This Row],[Monetary]] &gt;= L607, 3, IF(tblCustRFM[[#This Row],[Monetary]] &gt;= M607, 2, 1))</f>
        <v>3</v>
      </c>
      <c r="I603">
        <f>tblCustRFM[[#This Row],[RecencyTier]] + tblCustRFM[[#This Row],[FrequencyTier]] + tblCustRFM[[#This Row],[MonetaryTier]]</f>
        <v>7</v>
      </c>
    </row>
    <row r="604" spans="1:9" x14ac:dyDescent="0.45">
      <c r="A604" s="16">
        <v>1882</v>
      </c>
      <c r="B604" s="10">
        <v>45330.584358449072</v>
      </c>
      <c r="C604">
        <v>4</v>
      </c>
      <c r="D604">
        <v>38727.910000000003</v>
      </c>
      <c r="E604" s="24">
        <f>INT(RFM_Pivot!$A$1 - tblCustRFM[[#This Row],[LastPurchaseDate]])</f>
        <v>326</v>
      </c>
      <c r="F604">
        <f>IF(tblCustRFM[[#This Row],[Recency]] &lt;= $L$4, 3, IF(tblCustRFM[[#This Row],[Recency]] &lt;= M606, 2, 1))</f>
        <v>1</v>
      </c>
      <c r="G604">
        <f>IF(tblCustRFM[[#This Row],[Frequency]] &gt;= L607, 3, IF(tblCustRFM[[#This Row],[Frequency]] &gt;= M607, 2, 1))</f>
        <v>3</v>
      </c>
      <c r="H604">
        <f>IF(tblCustRFM[[#This Row],[Monetary]] &gt;= L608, 3, IF(tblCustRFM[[#This Row],[Monetary]] &gt;= M608, 2, 1))</f>
        <v>3</v>
      </c>
      <c r="I604">
        <f>tblCustRFM[[#This Row],[RecencyTier]] + tblCustRFM[[#This Row],[FrequencyTier]] + tblCustRFM[[#This Row],[MonetaryTier]]</f>
        <v>7</v>
      </c>
    </row>
    <row r="605" spans="1:9" x14ac:dyDescent="0.45">
      <c r="A605" s="16">
        <v>1883</v>
      </c>
      <c r="B605" s="10">
        <v>45639.697269714503</v>
      </c>
      <c r="C605">
        <v>1</v>
      </c>
      <c r="D605">
        <v>5717.44</v>
      </c>
      <c r="E605" s="24">
        <f>INT(RFM_Pivot!$A$1 - tblCustRFM[[#This Row],[LastPurchaseDate]])</f>
        <v>17</v>
      </c>
      <c r="F605">
        <f>IF(tblCustRFM[[#This Row],[Recency]] &lt;= $L$4, 3, IF(tblCustRFM[[#This Row],[Recency]] &lt;= M607, 2, 1))</f>
        <v>3</v>
      </c>
      <c r="G605">
        <f>IF(tblCustRFM[[#This Row],[Frequency]] &gt;= L608, 3, IF(tblCustRFM[[#This Row],[Frequency]] &gt;= M608, 2, 1))</f>
        <v>3</v>
      </c>
      <c r="H605">
        <f>IF(tblCustRFM[[#This Row],[Monetary]] &gt;= L609, 3, IF(tblCustRFM[[#This Row],[Monetary]] &gt;= M609, 2, 1))</f>
        <v>3</v>
      </c>
      <c r="I605">
        <f>tblCustRFM[[#This Row],[RecencyTier]] + tblCustRFM[[#This Row],[FrequencyTier]] + tblCustRFM[[#This Row],[MonetaryTier]]</f>
        <v>9</v>
      </c>
    </row>
    <row r="606" spans="1:9" x14ac:dyDescent="0.45">
      <c r="A606" s="16">
        <v>1885</v>
      </c>
      <c r="B606" s="10">
        <v>45394.684768479936</v>
      </c>
      <c r="C606">
        <v>1</v>
      </c>
      <c r="D606">
        <v>344.26</v>
      </c>
      <c r="E606" s="24">
        <f>INT(RFM_Pivot!$A$1 - tblCustRFM[[#This Row],[LastPurchaseDate]])</f>
        <v>262</v>
      </c>
      <c r="F606">
        <f>IF(tblCustRFM[[#This Row],[Recency]] &lt;= $L$4, 3, IF(tblCustRFM[[#This Row],[Recency]] &lt;= M608, 2, 1))</f>
        <v>1</v>
      </c>
      <c r="G606">
        <f>IF(tblCustRFM[[#This Row],[Frequency]] &gt;= L609, 3, IF(tblCustRFM[[#This Row],[Frequency]] &gt;= M609, 2, 1))</f>
        <v>3</v>
      </c>
      <c r="H606">
        <f>IF(tblCustRFM[[#This Row],[Monetary]] &gt;= L610, 3, IF(tblCustRFM[[#This Row],[Monetary]] &gt;= M610, 2, 1))</f>
        <v>3</v>
      </c>
      <c r="I606">
        <f>tblCustRFM[[#This Row],[RecencyTier]] + tblCustRFM[[#This Row],[FrequencyTier]] + tblCustRFM[[#This Row],[MonetaryTier]]</f>
        <v>7</v>
      </c>
    </row>
    <row r="607" spans="1:9" x14ac:dyDescent="0.45">
      <c r="A607" s="16">
        <v>1886</v>
      </c>
      <c r="B607" s="10">
        <v>45504.779777970682</v>
      </c>
      <c r="C607">
        <v>3</v>
      </c>
      <c r="D607">
        <v>25894.59</v>
      </c>
      <c r="E607" s="24">
        <f>INT(RFM_Pivot!$A$1 - tblCustRFM[[#This Row],[LastPurchaseDate]])</f>
        <v>152</v>
      </c>
      <c r="F607">
        <f>IF(tblCustRFM[[#This Row],[Recency]] &lt;= $L$4, 3, IF(tblCustRFM[[#This Row],[Recency]] &lt;= M609, 2, 1))</f>
        <v>1</v>
      </c>
      <c r="G607">
        <f>IF(tblCustRFM[[#This Row],[Frequency]] &gt;= L610, 3, IF(tblCustRFM[[#This Row],[Frequency]] &gt;= M610, 2, 1))</f>
        <v>3</v>
      </c>
      <c r="H607">
        <f>IF(tblCustRFM[[#This Row],[Monetary]] &gt;= L611, 3, IF(tblCustRFM[[#This Row],[Monetary]] &gt;= M611, 2, 1))</f>
        <v>3</v>
      </c>
      <c r="I607">
        <f>tblCustRFM[[#This Row],[RecencyTier]] + tblCustRFM[[#This Row],[FrequencyTier]] + tblCustRFM[[#This Row],[MonetaryTier]]</f>
        <v>7</v>
      </c>
    </row>
    <row r="608" spans="1:9" x14ac:dyDescent="0.45">
      <c r="A608" s="16">
        <v>1887</v>
      </c>
      <c r="B608" s="10">
        <v>45168.727172723768</v>
      </c>
      <c r="C608">
        <v>1</v>
      </c>
      <c r="D608">
        <v>2636.28</v>
      </c>
      <c r="E608" s="24">
        <f>INT(RFM_Pivot!$A$1 - tblCustRFM[[#This Row],[LastPurchaseDate]])</f>
        <v>488</v>
      </c>
      <c r="F608">
        <f>IF(tblCustRFM[[#This Row],[Recency]] &lt;= $L$4, 3, IF(tblCustRFM[[#This Row],[Recency]] &lt;= M610, 2, 1))</f>
        <v>1</v>
      </c>
      <c r="G608">
        <f>IF(tblCustRFM[[#This Row],[Frequency]] &gt;= L611, 3, IF(tblCustRFM[[#This Row],[Frequency]] &gt;= M611, 2, 1))</f>
        <v>3</v>
      </c>
      <c r="H608">
        <f>IF(tblCustRFM[[#This Row],[Monetary]] &gt;= L612, 3, IF(tblCustRFM[[#This Row],[Monetary]] &gt;= M612, 2, 1))</f>
        <v>3</v>
      </c>
      <c r="I608">
        <f>tblCustRFM[[#This Row],[RecencyTier]] + tblCustRFM[[#This Row],[FrequencyTier]] + tblCustRFM[[#This Row],[MonetaryTier]]</f>
        <v>7</v>
      </c>
    </row>
    <row r="609" spans="1:9" x14ac:dyDescent="0.45">
      <c r="A609" s="16">
        <v>1888</v>
      </c>
      <c r="B609" s="10">
        <v>45319.195219521607</v>
      </c>
      <c r="C609">
        <v>1</v>
      </c>
      <c r="D609">
        <v>4249.05</v>
      </c>
      <c r="E609" s="24">
        <f>INT(RFM_Pivot!$A$1 - tblCustRFM[[#This Row],[LastPurchaseDate]])</f>
        <v>337</v>
      </c>
      <c r="F609">
        <f>IF(tblCustRFM[[#This Row],[Recency]] &lt;= $L$4, 3, IF(tblCustRFM[[#This Row],[Recency]] &lt;= M611, 2, 1))</f>
        <v>1</v>
      </c>
      <c r="G609">
        <f>IF(tblCustRFM[[#This Row],[Frequency]] &gt;= L612, 3, IF(tblCustRFM[[#This Row],[Frequency]] &gt;= M612, 2, 1))</f>
        <v>3</v>
      </c>
      <c r="H609">
        <f>IF(tblCustRFM[[#This Row],[Monetary]] &gt;= L613, 3, IF(tblCustRFM[[#This Row],[Monetary]] &gt;= M613, 2, 1))</f>
        <v>3</v>
      </c>
      <c r="I609">
        <f>tblCustRFM[[#This Row],[RecencyTier]] + tblCustRFM[[#This Row],[FrequencyTier]] + tblCustRFM[[#This Row],[MonetaryTier]]</f>
        <v>7</v>
      </c>
    </row>
    <row r="610" spans="1:9" x14ac:dyDescent="0.45">
      <c r="A610" s="16">
        <v>1889</v>
      </c>
      <c r="B610" s="10">
        <v>45557.637063695991</v>
      </c>
      <c r="C610">
        <v>4</v>
      </c>
      <c r="D610">
        <v>24455.77</v>
      </c>
      <c r="E610" s="24">
        <f>INT(RFM_Pivot!$A$1 - tblCustRFM[[#This Row],[LastPurchaseDate]])</f>
        <v>99</v>
      </c>
      <c r="F610">
        <f>IF(tblCustRFM[[#This Row],[Recency]] &lt;= $L$4, 3, IF(tblCustRFM[[#This Row],[Recency]] &lt;= M612, 2, 1))</f>
        <v>3</v>
      </c>
      <c r="G610">
        <f>IF(tblCustRFM[[#This Row],[Frequency]] &gt;= L613, 3, IF(tblCustRFM[[#This Row],[Frequency]] &gt;= M613, 2, 1))</f>
        <v>3</v>
      </c>
      <c r="H610">
        <f>IF(tblCustRFM[[#This Row],[Monetary]] &gt;= L614, 3, IF(tblCustRFM[[#This Row],[Monetary]] &gt;= M614, 2, 1))</f>
        <v>3</v>
      </c>
      <c r="I610">
        <f>tblCustRFM[[#This Row],[RecencyTier]] + tblCustRFM[[#This Row],[FrequencyTier]] + tblCustRFM[[#This Row],[MonetaryTier]]</f>
        <v>9</v>
      </c>
    </row>
    <row r="611" spans="1:9" x14ac:dyDescent="0.45">
      <c r="A611" s="16">
        <v>1890</v>
      </c>
      <c r="B611" s="10">
        <v>45585.744874498458</v>
      </c>
      <c r="C611">
        <v>2</v>
      </c>
      <c r="D611">
        <v>15293.69</v>
      </c>
      <c r="E611" s="24">
        <f>INT(RFM_Pivot!$A$1 - tblCustRFM[[#This Row],[LastPurchaseDate]])</f>
        <v>71</v>
      </c>
      <c r="F611">
        <f>IF(tblCustRFM[[#This Row],[Recency]] &lt;= $L$4, 3, IF(tblCustRFM[[#This Row],[Recency]] &lt;= M613, 2, 1))</f>
        <v>3</v>
      </c>
      <c r="G611">
        <f>IF(tblCustRFM[[#This Row],[Frequency]] &gt;= L614, 3, IF(tblCustRFM[[#This Row],[Frequency]] &gt;= M614, 2, 1))</f>
        <v>3</v>
      </c>
      <c r="H611">
        <f>IF(tblCustRFM[[#This Row],[Monetary]] &gt;= L615, 3, IF(tblCustRFM[[#This Row],[Monetary]] &gt;= M615, 2, 1))</f>
        <v>3</v>
      </c>
      <c r="I611">
        <f>tblCustRFM[[#This Row],[RecencyTier]] + tblCustRFM[[#This Row],[FrequencyTier]] + tblCustRFM[[#This Row],[MonetaryTier]]</f>
        <v>9</v>
      </c>
    </row>
    <row r="612" spans="1:9" x14ac:dyDescent="0.45">
      <c r="A612" s="16">
        <v>1891</v>
      </c>
      <c r="B612" s="10">
        <v>45044.90679070216</v>
      </c>
      <c r="C612">
        <v>1</v>
      </c>
      <c r="D612">
        <v>18571.36</v>
      </c>
      <c r="E612" s="24">
        <f>INT(RFM_Pivot!$A$1 - tblCustRFM[[#This Row],[LastPurchaseDate]])</f>
        <v>612</v>
      </c>
      <c r="F612">
        <f>IF(tblCustRFM[[#This Row],[Recency]] &lt;= $L$4, 3, IF(tblCustRFM[[#This Row],[Recency]] &lt;= M614, 2, 1))</f>
        <v>1</v>
      </c>
      <c r="G612">
        <f>IF(tblCustRFM[[#This Row],[Frequency]] &gt;= L615, 3, IF(tblCustRFM[[#This Row],[Frequency]] &gt;= M615, 2, 1))</f>
        <v>3</v>
      </c>
      <c r="H612">
        <f>IF(tblCustRFM[[#This Row],[Monetary]] &gt;= L616, 3, IF(tblCustRFM[[#This Row],[Monetary]] &gt;= M616, 2, 1))</f>
        <v>3</v>
      </c>
      <c r="I612">
        <f>tblCustRFM[[#This Row],[RecencyTier]] + tblCustRFM[[#This Row],[FrequencyTier]] + tblCustRFM[[#This Row],[MonetaryTier]]</f>
        <v>7</v>
      </c>
    </row>
    <row r="613" spans="1:9" x14ac:dyDescent="0.45">
      <c r="A613" s="16">
        <v>1892</v>
      </c>
      <c r="B613" s="10">
        <v>45529.748274807098</v>
      </c>
      <c r="C613">
        <v>3</v>
      </c>
      <c r="D613">
        <v>32534.32</v>
      </c>
      <c r="E613" s="24">
        <f>INT(RFM_Pivot!$A$1 - tblCustRFM[[#This Row],[LastPurchaseDate]])</f>
        <v>127</v>
      </c>
      <c r="F613">
        <f>IF(tblCustRFM[[#This Row],[Recency]] &lt;= $L$4, 3, IF(tblCustRFM[[#This Row],[Recency]] &lt;= M615, 2, 1))</f>
        <v>1</v>
      </c>
      <c r="G613">
        <f>IF(tblCustRFM[[#This Row],[Frequency]] &gt;= L616, 3, IF(tblCustRFM[[#This Row],[Frequency]] &gt;= M616, 2, 1))</f>
        <v>3</v>
      </c>
      <c r="H613">
        <f>IF(tblCustRFM[[#This Row],[Monetary]] &gt;= L617, 3, IF(tblCustRFM[[#This Row],[Monetary]] &gt;= M617, 2, 1))</f>
        <v>3</v>
      </c>
      <c r="I613">
        <f>tblCustRFM[[#This Row],[RecencyTier]] + tblCustRFM[[#This Row],[FrequencyTier]] + tblCustRFM[[#This Row],[MonetaryTier]]</f>
        <v>7</v>
      </c>
    </row>
    <row r="614" spans="1:9" x14ac:dyDescent="0.45">
      <c r="A614" s="16">
        <v>1893</v>
      </c>
      <c r="B614" s="10">
        <v>45294.153715354936</v>
      </c>
      <c r="C614">
        <v>1</v>
      </c>
      <c r="D614">
        <v>7307.72</v>
      </c>
      <c r="E614" s="24">
        <f>INT(RFM_Pivot!$A$1 - tblCustRFM[[#This Row],[LastPurchaseDate]])</f>
        <v>362</v>
      </c>
      <c r="F614">
        <f>IF(tblCustRFM[[#This Row],[Recency]] &lt;= $L$4, 3, IF(tblCustRFM[[#This Row],[Recency]] &lt;= M616, 2, 1))</f>
        <v>1</v>
      </c>
      <c r="G614">
        <f>IF(tblCustRFM[[#This Row],[Frequency]] &gt;= L617, 3, IF(tblCustRFM[[#This Row],[Frequency]] &gt;= M617, 2, 1))</f>
        <v>3</v>
      </c>
      <c r="H614">
        <f>IF(tblCustRFM[[#This Row],[Monetary]] &gt;= L618, 3, IF(tblCustRFM[[#This Row],[Monetary]] &gt;= M618, 2, 1))</f>
        <v>3</v>
      </c>
      <c r="I614">
        <f>tblCustRFM[[#This Row],[RecencyTier]] + tblCustRFM[[#This Row],[FrequencyTier]] + tblCustRFM[[#This Row],[MonetaryTier]]</f>
        <v>7</v>
      </c>
    </row>
    <row r="615" spans="1:9" x14ac:dyDescent="0.45">
      <c r="A615" s="16">
        <v>1894</v>
      </c>
      <c r="B615" s="10">
        <v>45035.634863503088</v>
      </c>
      <c r="C615">
        <v>1</v>
      </c>
      <c r="D615">
        <v>1315.86</v>
      </c>
      <c r="E615" s="24">
        <f>INT(RFM_Pivot!$A$1 - tblCustRFM[[#This Row],[LastPurchaseDate]])</f>
        <v>621</v>
      </c>
      <c r="F615">
        <f>IF(tblCustRFM[[#This Row],[Recency]] &lt;= $L$4, 3, IF(tblCustRFM[[#This Row],[Recency]] &lt;= M617, 2, 1))</f>
        <v>1</v>
      </c>
      <c r="G615">
        <f>IF(tblCustRFM[[#This Row],[Frequency]] &gt;= L618, 3, IF(tblCustRFM[[#This Row],[Frequency]] &gt;= M618, 2, 1))</f>
        <v>3</v>
      </c>
      <c r="H615">
        <f>IF(tblCustRFM[[#This Row],[Monetary]] &gt;= L619, 3, IF(tblCustRFM[[#This Row],[Monetary]] &gt;= M619, 2, 1))</f>
        <v>3</v>
      </c>
      <c r="I615">
        <f>tblCustRFM[[#This Row],[RecencyTier]] + tblCustRFM[[#This Row],[FrequencyTier]] + tblCustRFM[[#This Row],[MonetaryTier]]</f>
        <v>7</v>
      </c>
    </row>
    <row r="616" spans="1:9" x14ac:dyDescent="0.45">
      <c r="A616" s="16">
        <v>1896</v>
      </c>
      <c r="B616" s="10">
        <v>45231.221422145063</v>
      </c>
      <c r="C616">
        <v>1</v>
      </c>
      <c r="D616">
        <v>12111.4</v>
      </c>
      <c r="E616" s="24">
        <f>INT(RFM_Pivot!$A$1 - tblCustRFM[[#This Row],[LastPurchaseDate]])</f>
        <v>425</v>
      </c>
      <c r="F616">
        <f>IF(tblCustRFM[[#This Row],[Recency]] &lt;= $L$4, 3, IF(tblCustRFM[[#This Row],[Recency]] &lt;= M618, 2, 1))</f>
        <v>1</v>
      </c>
      <c r="G616">
        <f>IF(tblCustRFM[[#This Row],[Frequency]] &gt;= L619, 3, IF(tblCustRFM[[#This Row],[Frequency]] &gt;= M619, 2, 1))</f>
        <v>3</v>
      </c>
      <c r="H616">
        <f>IF(tblCustRFM[[#This Row],[Monetary]] &gt;= L620, 3, IF(tblCustRFM[[#This Row],[Monetary]] &gt;= M620, 2, 1))</f>
        <v>3</v>
      </c>
      <c r="I616">
        <f>tblCustRFM[[#This Row],[RecencyTier]] + tblCustRFM[[#This Row],[FrequencyTier]] + tblCustRFM[[#This Row],[MonetaryTier]]</f>
        <v>7</v>
      </c>
    </row>
    <row r="617" spans="1:9" x14ac:dyDescent="0.45">
      <c r="A617" s="16">
        <v>1897</v>
      </c>
      <c r="B617" s="10">
        <v>45530.040304012349</v>
      </c>
      <c r="C617">
        <v>2</v>
      </c>
      <c r="D617">
        <v>2977.38</v>
      </c>
      <c r="E617" s="24">
        <f>INT(RFM_Pivot!$A$1 - tblCustRFM[[#This Row],[LastPurchaseDate]])</f>
        <v>126</v>
      </c>
      <c r="F617">
        <f>IF(tblCustRFM[[#This Row],[Recency]] &lt;= $L$4, 3, IF(tblCustRFM[[#This Row],[Recency]] &lt;= M619, 2, 1))</f>
        <v>1</v>
      </c>
      <c r="G617">
        <f>IF(tblCustRFM[[#This Row],[Frequency]] &gt;= L620, 3, IF(tblCustRFM[[#This Row],[Frequency]] &gt;= M620, 2, 1))</f>
        <v>3</v>
      </c>
      <c r="H617">
        <f>IF(tblCustRFM[[#This Row],[Monetary]] &gt;= L621, 3, IF(tblCustRFM[[#This Row],[Monetary]] &gt;= M621, 2, 1))</f>
        <v>3</v>
      </c>
      <c r="I617">
        <f>tblCustRFM[[#This Row],[RecencyTier]] + tblCustRFM[[#This Row],[FrequencyTier]] + tblCustRFM[[#This Row],[MonetaryTier]]</f>
        <v>7</v>
      </c>
    </row>
    <row r="618" spans="1:9" x14ac:dyDescent="0.45">
      <c r="A618" s="16">
        <v>1899</v>
      </c>
      <c r="B618" s="10">
        <v>45035.415841589507</v>
      </c>
      <c r="C618">
        <v>1</v>
      </c>
      <c r="D618">
        <v>9938.8799999999992</v>
      </c>
      <c r="E618" s="24">
        <f>INT(RFM_Pivot!$A$1 - tblCustRFM[[#This Row],[LastPurchaseDate]])</f>
        <v>621</v>
      </c>
      <c r="F618">
        <f>IF(tblCustRFM[[#This Row],[Recency]] &lt;= $L$4, 3, IF(tblCustRFM[[#This Row],[Recency]] &lt;= M620, 2, 1))</f>
        <v>1</v>
      </c>
      <c r="G618">
        <f>IF(tblCustRFM[[#This Row],[Frequency]] &gt;= L621, 3, IF(tblCustRFM[[#This Row],[Frequency]] &gt;= M621, 2, 1))</f>
        <v>3</v>
      </c>
      <c r="H618">
        <f>IF(tblCustRFM[[#This Row],[Monetary]] &gt;= L622, 3, IF(tblCustRFM[[#This Row],[Monetary]] &gt;= M622, 2, 1))</f>
        <v>3</v>
      </c>
      <c r="I618">
        <f>tblCustRFM[[#This Row],[RecencyTier]] + tblCustRFM[[#This Row],[FrequencyTier]] + tblCustRFM[[#This Row],[MonetaryTier]]</f>
        <v>7</v>
      </c>
    </row>
    <row r="619" spans="1:9" x14ac:dyDescent="0.45">
      <c r="A619" s="16">
        <v>1901</v>
      </c>
      <c r="B619" s="10">
        <v>45563.84268425926</v>
      </c>
      <c r="C619">
        <v>3</v>
      </c>
      <c r="D619">
        <v>28190.21</v>
      </c>
      <c r="E619" s="24">
        <f>INT(RFM_Pivot!$A$1 - tblCustRFM[[#This Row],[LastPurchaseDate]])</f>
        <v>93</v>
      </c>
      <c r="F619">
        <f>IF(tblCustRFM[[#This Row],[Recency]] &lt;= $L$4, 3, IF(tblCustRFM[[#This Row],[Recency]] &lt;= M621, 2, 1))</f>
        <v>3</v>
      </c>
      <c r="G619">
        <f>IF(tblCustRFM[[#This Row],[Frequency]] &gt;= L622, 3, IF(tblCustRFM[[#This Row],[Frequency]] &gt;= M622, 2, 1))</f>
        <v>3</v>
      </c>
      <c r="H619">
        <f>IF(tblCustRFM[[#This Row],[Monetary]] &gt;= L623, 3, IF(tblCustRFM[[#This Row],[Monetary]] &gt;= M623, 2, 1))</f>
        <v>3</v>
      </c>
      <c r="I619">
        <f>tblCustRFM[[#This Row],[RecencyTier]] + tblCustRFM[[#This Row],[FrequencyTier]] + tblCustRFM[[#This Row],[MonetaryTier]]</f>
        <v>9</v>
      </c>
    </row>
    <row r="620" spans="1:9" x14ac:dyDescent="0.45">
      <c r="A620" s="16">
        <v>1904</v>
      </c>
      <c r="B620" s="10">
        <v>45517.921092091048</v>
      </c>
      <c r="C620">
        <v>2</v>
      </c>
      <c r="D620">
        <v>5386.63</v>
      </c>
      <c r="E620" s="24">
        <f>INT(RFM_Pivot!$A$1 - tblCustRFM[[#This Row],[LastPurchaseDate]])</f>
        <v>139</v>
      </c>
      <c r="F620">
        <f>IF(tblCustRFM[[#This Row],[Recency]] &lt;= $L$4, 3, IF(tblCustRFM[[#This Row],[Recency]] &lt;= M622, 2, 1))</f>
        <v>1</v>
      </c>
      <c r="G620">
        <f>IF(tblCustRFM[[#This Row],[Frequency]] &gt;= L623, 3, IF(tblCustRFM[[#This Row],[Frequency]] &gt;= M623, 2, 1))</f>
        <v>3</v>
      </c>
      <c r="H620">
        <f>IF(tblCustRFM[[#This Row],[Monetary]] &gt;= L624, 3, IF(tblCustRFM[[#This Row],[Monetary]] &gt;= M624, 2, 1))</f>
        <v>3</v>
      </c>
      <c r="I620">
        <f>tblCustRFM[[#This Row],[RecencyTier]] + tblCustRFM[[#This Row],[FrequencyTier]] + tblCustRFM[[#This Row],[MonetaryTier]]</f>
        <v>7</v>
      </c>
    </row>
    <row r="621" spans="1:9" x14ac:dyDescent="0.45">
      <c r="A621" s="16">
        <v>1905</v>
      </c>
      <c r="B621" s="10">
        <v>45087.908090817902</v>
      </c>
      <c r="C621">
        <v>1</v>
      </c>
      <c r="D621">
        <v>13165.72</v>
      </c>
      <c r="E621" s="24">
        <f>INT(RFM_Pivot!$A$1 - tblCustRFM[[#This Row],[LastPurchaseDate]])</f>
        <v>569</v>
      </c>
      <c r="F621">
        <f>IF(tblCustRFM[[#This Row],[Recency]] &lt;= $L$4, 3, IF(tblCustRFM[[#This Row],[Recency]] &lt;= M623, 2, 1))</f>
        <v>1</v>
      </c>
      <c r="G621">
        <f>IF(tblCustRFM[[#This Row],[Frequency]] &gt;= L624, 3, IF(tblCustRFM[[#This Row],[Frequency]] &gt;= M624, 2, 1))</f>
        <v>3</v>
      </c>
      <c r="H621">
        <f>IF(tblCustRFM[[#This Row],[Monetary]] &gt;= L625, 3, IF(tblCustRFM[[#This Row],[Monetary]] &gt;= M625, 2, 1))</f>
        <v>3</v>
      </c>
      <c r="I621">
        <f>tblCustRFM[[#This Row],[RecencyTier]] + tblCustRFM[[#This Row],[FrequencyTier]] + tblCustRFM[[#This Row],[MonetaryTier]]</f>
        <v>7</v>
      </c>
    </row>
    <row r="622" spans="1:9" x14ac:dyDescent="0.45">
      <c r="A622" s="16">
        <v>1906</v>
      </c>
      <c r="B622" s="10">
        <v>45627.505050501546</v>
      </c>
      <c r="C622">
        <v>2</v>
      </c>
      <c r="D622">
        <v>4623.55</v>
      </c>
      <c r="E622" s="24">
        <f>INT(RFM_Pivot!$A$1 - tblCustRFM[[#This Row],[LastPurchaseDate]])</f>
        <v>29</v>
      </c>
      <c r="F622">
        <f>IF(tblCustRFM[[#This Row],[Recency]] &lt;= $L$4, 3, IF(tblCustRFM[[#This Row],[Recency]] &lt;= M624, 2, 1))</f>
        <v>3</v>
      </c>
      <c r="G622">
        <f>IF(tblCustRFM[[#This Row],[Frequency]] &gt;= L625, 3, IF(tblCustRFM[[#This Row],[Frequency]] &gt;= M625, 2, 1))</f>
        <v>3</v>
      </c>
      <c r="H622">
        <f>IF(tblCustRFM[[#This Row],[Monetary]] &gt;= L626, 3, IF(tblCustRFM[[#This Row],[Monetary]] &gt;= M626, 2, 1))</f>
        <v>3</v>
      </c>
      <c r="I622">
        <f>tblCustRFM[[#This Row],[RecencyTier]] + tblCustRFM[[#This Row],[FrequencyTier]] + tblCustRFM[[#This Row],[MonetaryTier]]</f>
        <v>9</v>
      </c>
    </row>
    <row r="623" spans="1:9" x14ac:dyDescent="0.45">
      <c r="A623" s="16">
        <v>1908</v>
      </c>
      <c r="B623" s="10">
        <v>45651.232423225309</v>
      </c>
      <c r="C623">
        <v>1</v>
      </c>
      <c r="D623">
        <v>3769.5</v>
      </c>
      <c r="E623" s="24">
        <f>INT(RFM_Pivot!$A$1 - tblCustRFM[[#This Row],[LastPurchaseDate]])</f>
        <v>5</v>
      </c>
      <c r="F623">
        <f>IF(tblCustRFM[[#This Row],[Recency]] &lt;= $L$4, 3, IF(tblCustRFM[[#This Row],[Recency]] &lt;= M625, 2, 1))</f>
        <v>3</v>
      </c>
      <c r="G623">
        <f>IF(tblCustRFM[[#This Row],[Frequency]] &gt;= L626, 3, IF(tblCustRFM[[#This Row],[Frequency]] &gt;= M626, 2, 1))</f>
        <v>3</v>
      </c>
      <c r="H623">
        <f>IF(tblCustRFM[[#This Row],[Monetary]] &gt;= L627, 3, IF(tblCustRFM[[#This Row],[Monetary]] &gt;= M627, 2, 1))</f>
        <v>3</v>
      </c>
      <c r="I623">
        <f>tblCustRFM[[#This Row],[RecencyTier]] + tblCustRFM[[#This Row],[FrequencyTier]] + tblCustRFM[[#This Row],[MonetaryTier]]</f>
        <v>9</v>
      </c>
    </row>
    <row r="624" spans="1:9" x14ac:dyDescent="0.45">
      <c r="A624" s="16">
        <v>1909</v>
      </c>
      <c r="B624" s="10">
        <v>45493.828682870371</v>
      </c>
      <c r="C624">
        <v>1</v>
      </c>
      <c r="D624">
        <v>3949.61</v>
      </c>
      <c r="E624" s="24">
        <f>INT(RFM_Pivot!$A$1 - tblCustRFM[[#This Row],[LastPurchaseDate]])</f>
        <v>163</v>
      </c>
      <c r="F624">
        <f>IF(tblCustRFM[[#This Row],[Recency]] &lt;= $L$4, 3, IF(tblCustRFM[[#This Row],[Recency]] &lt;= M626, 2, 1))</f>
        <v>1</v>
      </c>
      <c r="G624">
        <f>IF(tblCustRFM[[#This Row],[Frequency]] &gt;= L627, 3, IF(tblCustRFM[[#This Row],[Frequency]] &gt;= M627, 2, 1))</f>
        <v>3</v>
      </c>
      <c r="H624">
        <f>IF(tblCustRFM[[#This Row],[Monetary]] &gt;= L628, 3, IF(tblCustRFM[[#This Row],[Monetary]] &gt;= M628, 2, 1))</f>
        <v>3</v>
      </c>
      <c r="I624">
        <f>tblCustRFM[[#This Row],[RecencyTier]] + tblCustRFM[[#This Row],[FrequencyTier]] + tblCustRFM[[#This Row],[MonetaryTier]]</f>
        <v>7</v>
      </c>
    </row>
    <row r="625" spans="1:9" x14ac:dyDescent="0.45">
      <c r="A625" s="16">
        <v>1910</v>
      </c>
      <c r="B625" s="10">
        <v>45623.708670871914</v>
      </c>
      <c r="C625">
        <v>3</v>
      </c>
      <c r="D625">
        <v>18702.07</v>
      </c>
      <c r="E625" s="24">
        <f>INT(RFM_Pivot!$A$1 - tblCustRFM[[#This Row],[LastPurchaseDate]])</f>
        <v>33</v>
      </c>
      <c r="F625">
        <f>IF(tblCustRFM[[#This Row],[Recency]] &lt;= $L$4, 3, IF(tblCustRFM[[#This Row],[Recency]] &lt;= M627, 2, 1))</f>
        <v>3</v>
      </c>
      <c r="G625">
        <f>IF(tblCustRFM[[#This Row],[Frequency]] &gt;= L628, 3, IF(tblCustRFM[[#This Row],[Frequency]] &gt;= M628, 2, 1))</f>
        <v>3</v>
      </c>
      <c r="H625">
        <f>IF(tblCustRFM[[#This Row],[Monetary]] &gt;= L629, 3, IF(tblCustRFM[[#This Row],[Monetary]] &gt;= M629, 2, 1))</f>
        <v>3</v>
      </c>
      <c r="I625">
        <f>tblCustRFM[[#This Row],[RecencyTier]] + tblCustRFM[[#This Row],[FrequencyTier]] + tblCustRFM[[#This Row],[MonetaryTier]]</f>
        <v>9</v>
      </c>
    </row>
    <row r="626" spans="1:9" x14ac:dyDescent="0.45">
      <c r="A626" s="16">
        <v>1912</v>
      </c>
      <c r="B626" s="10">
        <v>45320.290329012343</v>
      </c>
      <c r="C626">
        <v>1</v>
      </c>
      <c r="D626">
        <v>3301.04</v>
      </c>
      <c r="E626" s="24">
        <f>INT(RFM_Pivot!$A$1 - tblCustRFM[[#This Row],[LastPurchaseDate]])</f>
        <v>336</v>
      </c>
      <c r="F626">
        <f>IF(tblCustRFM[[#This Row],[Recency]] &lt;= $L$4, 3, IF(tblCustRFM[[#This Row],[Recency]] &lt;= M628, 2, 1))</f>
        <v>1</v>
      </c>
      <c r="G626">
        <f>IF(tblCustRFM[[#This Row],[Frequency]] &gt;= L629, 3, IF(tblCustRFM[[#This Row],[Frequency]] &gt;= M629, 2, 1))</f>
        <v>3</v>
      </c>
      <c r="H626">
        <f>IF(tblCustRFM[[#This Row],[Monetary]] &gt;= L630, 3, IF(tblCustRFM[[#This Row],[Monetary]] &gt;= M630, 2, 1))</f>
        <v>3</v>
      </c>
      <c r="I626">
        <f>tblCustRFM[[#This Row],[RecencyTier]] + tblCustRFM[[#This Row],[FrequencyTier]] + tblCustRFM[[#This Row],[MonetaryTier]]</f>
        <v>7</v>
      </c>
    </row>
    <row r="627" spans="1:9" x14ac:dyDescent="0.45">
      <c r="A627" s="16">
        <v>1913</v>
      </c>
      <c r="B627" s="10">
        <v>45296.270927083337</v>
      </c>
      <c r="C627">
        <v>2</v>
      </c>
      <c r="D627">
        <v>12462.19</v>
      </c>
      <c r="E627" s="24">
        <f>INT(RFM_Pivot!$A$1 - tblCustRFM[[#This Row],[LastPurchaseDate]])</f>
        <v>360</v>
      </c>
      <c r="F627">
        <f>IF(tblCustRFM[[#This Row],[Recency]] &lt;= $L$4, 3, IF(tblCustRFM[[#This Row],[Recency]] &lt;= M629, 2, 1))</f>
        <v>1</v>
      </c>
      <c r="G627">
        <f>IF(tblCustRFM[[#This Row],[Frequency]] &gt;= L630, 3, IF(tblCustRFM[[#This Row],[Frequency]] &gt;= M630, 2, 1))</f>
        <v>3</v>
      </c>
      <c r="H627">
        <f>IF(tblCustRFM[[#This Row],[Monetary]] &gt;= L631, 3, IF(tblCustRFM[[#This Row],[Monetary]] &gt;= M631, 2, 1))</f>
        <v>3</v>
      </c>
      <c r="I627">
        <f>tblCustRFM[[#This Row],[RecencyTier]] + tblCustRFM[[#This Row],[FrequencyTier]] + tblCustRFM[[#This Row],[MonetaryTier]]</f>
        <v>7</v>
      </c>
    </row>
    <row r="628" spans="1:9" x14ac:dyDescent="0.45">
      <c r="A628" s="16">
        <v>1916</v>
      </c>
      <c r="B628" s="10">
        <v>45626.84798479938</v>
      </c>
      <c r="C628">
        <v>2</v>
      </c>
      <c r="D628">
        <v>7315.8</v>
      </c>
      <c r="E628" s="24">
        <f>INT(RFM_Pivot!$A$1 - tblCustRFM[[#This Row],[LastPurchaseDate]])</f>
        <v>30</v>
      </c>
      <c r="F628">
        <f>IF(tblCustRFM[[#This Row],[Recency]] &lt;= $L$4, 3, IF(tblCustRFM[[#This Row],[Recency]] &lt;= M630, 2, 1))</f>
        <v>3</v>
      </c>
      <c r="G628">
        <f>IF(tblCustRFM[[#This Row],[Frequency]] &gt;= L631, 3, IF(tblCustRFM[[#This Row],[Frequency]] &gt;= M631, 2, 1))</f>
        <v>3</v>
      </c>
      <c r="H628">
        <f>IF(tblCustRFM[[#This Row],[Monetary]] &gt;= L632, 3, IF(tblCustRFM[[#This Row],[Monetary]] &gt;= M632, 2, 1))</f>
        <v>3</v>
      </c>
      <c r="I628">
        <f>tblCustRFM[[#This Row],[RecencyTier]] + tblCustRFM[[#This Row],[FrequencyTier]] + tblCustRFM[[#This Row],[MonetaryTier]]</f>
        <v>9</v>
      </c>
    </row>
    <row r="629" spans="1:9" x14ac:dyDescent="0.45">
      <c r="A629" s="16">
        <v>1917</v>
      </c>
      <c r="B629" s="10">
        <v>45203.33263325617</v>
      </c>
      <c r="C629">
        <v>2</v>
      </c>
      <c r="D629">
        <v>8811.09</v>
      </c>
      <c r="E629" s="24">
        <f>INT(RFM_Pivot!$A$1 - tblCustRFM[[#This Row],[LastPurchaseDate]])</f>
        <v>453</v>
      </c>
      <c r="F629">
        <f>IF(tblCustRFM[[#This Row],[Recency]] &lt;= $L$4, 3, IF(tblCustRFM[[#This Row],[Recency]] &lt;= M631, 2, 1))</f>
        <v>1</v>
      </c>
      <c r="G629">
        <f>IF(tblCustRFM[[#This Row],[Frequency]] &gt;= L632, 3, IF(tblCustRFM[[#This Row],[Frequency]] &gt;= M632, 2, 1))</f>
        <v>3</v>
      </c>
      <c r="H629">
        <f>IF(tblCustRFM[[#This Row],[Monetary]] &gt;= L633, 3, IF(tblCustRFM[[#This Row],[Monetary]] &gt;= M633, 2, 1))</f>
        <v>3</v>
      </c>
      <c r="I629">
        <f>tblCustRFM[[#This Row],[RecencyTier]] + tblCustRFM[[#This Row],[FrequencyTier]] + tblCustRFM[[#This Row],[MonetaryTier]]</f>
        <v>7</v>
      </c>
    </row>
    <row r="630" spans="1:9" x14ac:dyDescent="0.45">
      <c r="A630" s="16">
        <v>1918</v>
      </c>
      <c r="B630" s="10">
        <v>45656.561956172838</v>
      </c>
      <c r="C630">
        <v>3</v>
      </c>
      <c r="D630">
        <v>8750.48</v>
      </c>
      <c r="E630" s="24">
        <f>INT(RFM_Pivot!$A$1 - tblCustRFM[[#This Row],[LastPurchaseDate]])</f>
        <v>0</v>
      </c>
      <c r="F630">
        <f>IF(tblCustRFM[[#This Row],[Recency]] &lt;= $L$4, 3, IF(tblCustRFM[[#This Row],[Recency]] &lt;= M632, 2, 1))</f>
        <v>3</v>
      </c>
      <c r="G630">
        <f>IF(tblCustRFM[[#This Row],[Frequency]] &gt;= L633, 3, IF(tblCustRFM[[#This Row],[Frequency]] &gt;= M633, 2, 1))</f>
        <v>3</v>
      </c>
      <c r="H630">
        <f>IF(tblCustRFM[[#This Row],[Monetary]] &gt;= L634, 3, IF(tblCustRFM[[#This Row],[Monetary]] &gt;= M634, 2, 1))</f>
        <v>3</v>
      </c>
      <c r="I630">
        <f>tblCustRFM[[#This Row],[RecencyTier]] + tblCustRFM[[#This Row],[FrequencyTier]] + tblCustRFM[[#This Row],[MonetaryTier]]</f>
        <v>9</v>
      </c>
    </row>
    <row r="631" spans="1:9" x14ac:dyDescent="0.45">
      <c r="A631" s="16">
        <v>1919</v>
      </c>
      <c r="B631" s="10">
        <v>45359.203220331787</v>
      </c>
      <c r="C631">
        <v>3</v>
      </c>
      <c r="D631">
        <v>34043.279999999999</v>
      </c>
      <c r="E631" s="24">
        <f>INT(RFM_Pivot!$A$1 - tblCustRFM[[#This Row],[LastPurchaseDate]])</f>
        <v>297</v>
      </c>
      <c r="F631">
        <f>IF(tblCustRFM[[#This Row],[Recency]] &lt;= $L$4, 3, IF(tblCustRFM[[#This Row],[Recency]] &lt;= M633, 2, 1))</f>
        <v>1</v>
      </c>
      <c r="G631">
        <f>IF(tblCustRFM[[#This Row],[Frequency]] &gt;= L634, 3, IF(tblCustRFM[[#This Row],[Frequency]] &gt;= M634, 2, 1))</f>
        <v>3</v>
      </c>
      <c r="H631">
        <f>IF(tblCustRFM[[#This Row],[Monetary]] &gt;= L635, 3, IF(tblCustRFM[[#This Row],[Monetary]] &gt;= M635, 2, 1))</f>
        <v>3</v>
      </c>
      <c r="I631">
        <f>tblCustRFM[[#This Row],[RecencyTier]] + tblCustRFM[[#This Row],[FrequencyTier]] + tblCustRFM[[#This Row],[MonetaryTier]]</f>
        <v>7</v>
      </c>
    </row>
    <row r="632" spans="1:9" x14ac:dyDescent="0.45">
      <c r="A632" s="16">
        <v>1920</v>
      </c>
      <c r="B632" s="10">
        <v>45409.359235918208</v>
      </c>
      <c r="C632">
        <v>4</v>
      </c>
      <c r="D632">
        <v>25326.12</v>
      </c>
      <c r="E632" s="24">
        <f>INT(RFM_Pivot!$A$1 - tblCustRFM[[#This Row],[LastPurchaseDate]])</f>
        <v>247</v>
      </c>
      <c r="F632">
        <f>IF(tblCustRFM[[#This Row],[Recency]] &lt;= $L$4, 3, IF(tblCustRFM[[#This Row],[Recency]] &lt;= M634, 2, 1))</f>
        <v>1</v>
      </c>
      <c r="G632">
        <f>IF(tblCustRFM[[#This Row],[Frequency]] &gt;= L635, 3, IF(tblCustRFM[[#This Row],[Frequency]] &gt;= M635, 2, 1))</f>
        <v>3</v>
      </c>
      <c r="H632">
        <f>IF(tblCustRFM[[#This Row],[Monetary]] &gt;= L636, 3, IF(tblCustRFM[[#This Row],[Monetary]] &gt;= M636, 2, 1))</f>
        <v>3</v>
      </c>
      <c r="I632">
        <f>tblCustRFM[[#This Row],[RecencyTier]] + tblCustRFM[[#This Row],[FrequencyTier]] + tblCustRFM[[#This Row],[MonetaryTier]]</f>
        <v>7</v>
      </c>
    </row>
    <row r="633" spans="1:9" x14ac:dyDescent="0.45">
      <c r="A633" s="16">
        <v>1922</v>
      </c>
      <c r="B633" s="10">
        <v>45570.486348649691</v>
      </c>
      <c r="C633">
        <v>4</v>
      </c>
      <c r="D633">
        <v>25643.07</v>
      </c>
      <c r="E633" s="24">
        <f>INT(RFM_Pivot!$A$1 - tblCustRFM[[#This Row],[LastPurchaseDate]])</f>
        <v>86</v>
      </c>
      <c r="F633">
        <f>IF(tblCustRFM[[#This Row],[Recency]] &lt;= $L$4, 3, IF(tblCustRFM[[#This Row],[Recency]] &lt;= M635, 2, 1))</f>
        <v>3</v>
      </c>
      <c r="G633">
        <f>IF(tblCustRFM[[#This Row],[Frequency]] &gt;= L636, 3, IF(tblCustRFM[[#This Row],[Frequency]] &gt;= M636, 2, 1))</f>
        <v>3</v>
      </c>
      <c r="H633">
        <f>IF(tblCustRFM[[#This Row],[Monetary]] &gt;= L637, 3, IF(tblCustRFM[[#This Row],[Monetary]] &gt;= M637, 2, 1))</f>
        <v>3</v>
      </c>
      <c r="I633">
        <f>tblCustRFM[[#This Row],[RecencyTier]] + tblCustRFM[[#This Row],[FrequencyTier]] + tblCustRFM[[#This Row],[MonetaryTier]]</f>
        <v>9</v>
      </c>
    </row>
    <row r="634" spans="1:9" x14ac:dyDescent="0.45">
      <c r="A634" s="16">
        <v>1923</v>
      </c>
      <c r="B634" s="10">
        <v>45263.344634452158</v>
      </c>
      <c r="C634">
        <v>2</v>
      </c>
      <c r="D634">
        <v>9482.1200000000008</v>
      </c>
      <c r="E634" s="24">
        <f>INT(RFM_Pivot!$A$1 - tblCustRFM[[#This Row],[LastPurchaseDate]])</f>
        <v>393</v>
      </c>
      <c r="F634">
        <f>IF(tblCustRFM[[#This Row],[Recency]] &lt;= $L$4, 3, IF(tblCustRFM[[#This Row],[Recency]] &lt;= M636, 2, 1))</f>
        <v>1</v>
      </c>
      <c r="G634">
        <f>IF(tblCustRFM[[#This Row],[Frequency]] &gt;= L637, 3, IF(tblCustRFM[[#This Row],[Frequency]] &gt;= M637, 2, 1))</f>
        <v>3</v>
      </c>
      <c r="H634">
        <f>IF(tblCustRFM[[#This Row],[Monetary]] &gt;= L638, 3, IF(tblCustRFM[[#This Row],[Monetary]] &gt;= M638, 2, 1))</f>
        <v>3</v>
      </c>
      <c r="I634">
        <f>tblCustRFM[[#This Row],[RecencyTier]] + tblCustRFM[[#This Row],[FrequencyTier]] + tblCustRFM[[#This Row],[MonetaryTier]]</f>
        <v>7</v>
      </c>
    </row>
    <row r="635" spans="1:9" x14ac:dyDescent="0.45">
      <c r="A635" s="16">
        <v>1924</v>
      </c>
      <c r="B635" s="10">
        <v>45319.998299807099</v>
      </c>
      <c r="C635">
        <v>3</v>
      </c>
      <c r="D635">
        <v>10012.540000000001</v>
      </c>
      <c r="E635" s="24">
        <f>INT(RFM_Pivot!$A$1 - tblCustRFM[[#This Row],[LastPurchaseDate]])</f>
        <v>337</v>
      </c>
      <c r="F635">
        <f>IF(tblCustRFM[[#This Row],[Recency]] &lt;= $L$4, 3, IF(tblCustRFM[[#This Row],[Recency]] &lt;= M637, 2, 1))</f>
        <v>1</v>
      </c>
      <c r="G635">
        <f>IF(tblCustRFM[[#This Row],[Frequency]] &gt;= L638, 3, IF(tblCustRFM[[#This Row],[Frequency]] &gt;= M638, 2, 1))</f>
        <v>3</v>
      </c>
      <c r="H635">
        <f>IF(tblCustRFM[[#This Row],[Monetary]] &gt;= L639, 3, IF(tblCustRFM[[#This Row],[Monetary]] &gt;= M639, 2, 1))</f>
        <v>3</v>
      </c>
      <c r="I635">
        <f>tblCustRFM[[#This Row],[RecencyTier]] + tblCustRFM[[#This Row],[FrequencyTier]] + tblCustRFM[[#This Row],[MonetaryTier]]</f>
        <v>7</v>
      </c>
    </row>
    <row r="636" spans="1:9" x14ac:dyDescent="0.45">
      <c r="A636" s="16">
        <v>1926</v>
      </c>
      <c r="B636" s="10">
        <v>45250.641364120369</v>
      </c>
      <c r="C636">
        <v>1</v>
      </c>
      <c r="D636">
        <v>8109.56</v>
      </c>
      <c r="E636" s="24">
        <f>INT(RFM_Pivot!$A$1 - tblCustRFM[[#This Row],[LastPurchaseDate]])</f>
        <v>406</v>
      </c>
      <c r="F636">
        <f>IF(tblCustRFM[[#This Row],[Recency]] &lt;= $L$4, 3, IF(tblCustRFM[[#This Row],[Recency]] &lt;= M638, 2, 1))</f>
        <v>1</v>
      </c>
      <c r="G636">
        <f>IF(tblCustRFM[[#This Row],[Frequency]] &gt;= L639, 3, IF(tblCustRFM[[#This Row],[Frequency]] &gt;= M639, 2, 1))</f>
        <v>3</v>
      </c>
      <c r="H636">
        <f>IF(tblCustRFM[[#This Row],[Monetary]] &gt;= L640, 3, IF(tblCustRFM[[#This Row],[Monetary]] &gt;= M640, 2, 1))</f>
        <v>3</v>
      </c>
      <c r="I636">
        <f>tblCustRFM[[#This Row],[RecencyTier]] + tblCustRFM[[#This Row],[FrequencyTier]] + tblCustRFM[[#This Row],[MonetaryTier]]</f>
        <v>7</v>
      </c>
    </row>
    <row r="637" spans="1:9" x14ac:dyDescent="0.45">
      <c r="A637" s="16">
        <v>1928</v>
      </c>
      <c r="B637" s="10">
        <v>44966.569956983025</v>
      </c>
      <c r="C637">
        <v>1</v>
      </c>
      <c r="D637">
        <v>17361.25</v>
      </c>
      <c r="E637" s="24">
        <f>INT(RFM_Pivot!$A$1 - tblCustRFM[[#This Row],[LastPurchaseDate]])</f>
        <v>690</v>
      </c>
      <c r="F637">
        <f>IF(tblCustRFM[[#This Row],[Recency]] &lt;= $L$4, 3, IF(tblCustRFM[[#This Row],[Recency]] &lt;= M639, 2, 1))</f>
        <v>1</v>
      </c>
      <c r="G637">
        <f>IF(tblCustRFM[[#This Row],[Frequency]] &gt;= L640, 3, IF(tblCustRFM[[#This Row],[Frequency]] &gt;= M640, 2, 1))</f>
        <v>3</v>
      </c>
      <c r="H637">
        <f>IF(tblCustRFM[[#This Row],[Monetary]] &gt;= L641, 3, IF(tblCustRFM[[#This Row],[Monetary]] &gt;= M641, 2, 1))</f>
        <v>3</v>
      </c>
      <c r="I637">
        <f>tblCustRFM[[#This Row],[RecencyTier]] + tblCustRFM[[#This Row],[FrequencyTier]] + tblCustRFM[[#This Row],[MonetaryTier]]</f>
        <v>7</v>
      </c>
    </row>
    <row r="638" spans="1:9" x14ac:dyDescent="0.45">
      <c r="A638" s="16">
        <v>1929</v>
      </c>
      <c r="B638" s="10">
        <v>45527.339033912038</v>
      </c>
      <c r="C638">
        <v>3</v>
      </c>
      <c r="D638">
        <v>19656.71</v>
      </c>
      <c r="E638" s="24">
        <f>INT(RFM_Pivot!$A$1 - tblCustRFM[[#This Row],[LastPurchaseDate]])</f>
        <v>129</v>
      </c>
      <c r="F638">
        <f>IF(tblCustRFM[[#This Row],[Recency]] &lt;= $L$4, 3, IF(tblCustRFM[[#This Row],[Recency]] &lt;= M640, 2, 1))</f>
        <v>1</v>
      </c>
      <c r="G638">
        <f>IF(tblCustRFM[[#This Row],[Frequency]] &gt;= L641, 3, IF(tblCustRFM[[#This Row],[Frequency]] &gt;= M641, 2, 1))</f>
        <v>3</v>
      </c>
      <c r="H638">
        <f>IF(tblCustRFM[[#This Row],[Monetary]] &gt;= L642, 3, IF(tblCustRFM[[#This Row],[Monetary]] &gt;= M642, 2, 1))</f>
        <v>3</v>
      </c>
      <c r="I638">
        <f>tblCustRFM[[#This Row],[RecencyTier]] + tblCustRFM[[#This Row],[FrequencyTier]] + tblCustRFM[[#This Row],[MonetaryTier]]</f>
        <v>7</v>
      </c>
    </row>
    <row r="639" spans="1:9" x14ac:dyDescent="0.45">
      <c r="A639" s="16">
        <v>1931</v>
      </c>
      <c r="B639" s="10">
        <v>45248.013101311728</v>
      </c>
      <c r="C639">
        <v>1</v>
      </c>
      <c r="D639">
        <v>7778.12</v>
      </c>
      <c r="E639" s="24">
        <f>INT(RFM_Pivot!$A$1 - tblCustRFM[[#This Row],[LastPurchaseDate]])</f>
        <v>408</v>
      </c>
      <c r="F639">
        <f>IF(tblCustRFM[[#This Row],[Recency]] &lt;= $L$4, 3, IF(tblCustRFM[[#This Row],[Recency]] &lt;= M641, 2, 1))</f>
        <v>1</v>
      </c>
      <c r="G639">
        <f>IF(tblCustRFM[[#This Row],[Frequency]] &gt;= L642, 3, IF(tblCustRFM[[#This Row],[Frequency]] &gt;= M642, 2, 1))</f>
        <v>3</v>
      </c>
      <c r="H639">
        <f>IF(tblCustRFM[[#This Row],[Monetary]] &gt;= L643, 3, IF(tblCustRFM[[#This Row],[Monetary]] &gt;= M643, 2, 1))</f>
        <v>3</v>
      </c>
      <c r="I639">
        <f>tblCustRFM[[#This Row],[RecencyTier]] + tblCustRFM[[#This Row],[FrequencyTier]] + tblCustRFM[[#This Row],[MonetaryTier]]</f>
        <v>7</v>
      </c>
    </row>
    <row r="640" spans="1:9" x14ac:dyDescent="0.45">
      <c r="A640" s="16">
        <v>1933</v>
      </c>
      <c r="B640" s="10">
        <v>45104.8457845679</v>
      </c>
      <c r="C640">
        <v>2</v>
      </c>
      <c r="D640">
        <v>5715.71</v>
      </c>
      <c r="E640" s="24">
        <f>INT(RFM_Pivot!$A$1 - tblCustRFM[[#This Row],[LastPurchaseDate]])</f>
        <v>552</v>
      </c>
      <c r="F640">
        <f>IF(tblCustRFM[[#This Row],[Recency]] &lt;= $L$4, 3, IF(tblCustRFM[[#This Row],[Recency]] &lt;= M642, 2, 1))</f>
        <v>1</v>
      </c>
      <c r="G640">
        <f>IF(tblCustRFM[[#This Row],[Frequency]] &gt;= L643, 3, IF(tblCustRFM[[#This Row],[Frequency]] &gt;= M643, 2, 1))</f>
        <v>3</v>
      </c>
      <c r="H640">
        <f>IF(tblCustRFM[[#This Row],[Monetary]] &gt;= L644, 3, IF(tblCustRFM[[#This Row],[Monetary]] &gt;= M644, 2, 1))</f>
        <v>3</v>
      </c>
      <c r="I640">
        <f>tblCustRFM[[#This Row],[RecencyTier]] + tblCustRFM[[#This Row],[FrequencyTier]] + tblCustRFM[[#This Row],[MonetaryTier]]</f>
        <v>7</v>
      </c>
    </row>
    <row r="641" spans="1:9" x14ac:dyDescent="0.45">
      <c r="A641" s="16">
        <v>1935</v>
      </c>
      <c r="B641" s="10">
        <v>45259.256225617282</v>
      </c>
      <c r="C641">
        <v>2</v>
      </c>
      <c r="D641">
        <v>11798.72</v>
      </c>
      <c r="E641" s="24">
        <f>INT(RFM_Pivot!$A$1 - tblCustRFM[[#This Row],[LastPurchaseDate]])</f>
        <v>397</v>
      </c>
      <c r="F641">
        <f>IF(tblCustRFM[[#This Row],[Recency]] &lt;= $L$4, 3, IF(tblCustRFM[[#This Row],[Recency]] &lt;= M643, 2, 1))</f>
        <v>1</v>
      </c>
      <c r="G641">
        <f>IF(tblCustRFM[[#This Row],[Frequency]] &gt;= L644, 3, IF(tblCustRFM[[#This Row],[Frequency]] &gt;= M644, 2, 1))</f>
        <v>3</v>
      </c>
      <c r="H641">
        <f>IF(tblCustRFM[[#This Row],[Monetary]] &gt;= L645, 3, IF(tblCustRFM[[#This Row],[Monetary]] &gt;= M645, 2, 1))</f>
        <v>3</v>
      </c>
      <c r="I641">
        <f>tblCustRFM[[#This Row],[RecencyTier]] + tblCustRFM[[#This Row],[FrequencyTier]] + tblCustRFM[[#This Row],[MonetaryTier]]</f>
        <v>7</v>
      </c>
    </row>
    <row r="642" spans="1:9" x14ac:dyDescent="0.45">
      <c r="A642" s="16">
        <v>1936</v>
      </c>
      <c r="B642" s="10">
        <v>45018.916191628086</v>
      </c>
      <c r="C642">
        <v>1</v>
      </c>
      <c r="D642">
        <v>4862.05</v>
      </c>
      <c r="E642" s="24">
        <f>INT(RFM_Pivot!$A$1 - tblCustRFM[[#This Row],[LastPurchaseDate]])</f>
        <v>638</v>
      </c>
      <c r="F642">
        <f>IF(tblCustRFM[[#This Row],[Recency]] &lt;= $L$4, 3, IF(tblCustRFM[[#This Row],[Recency]] &lt;= M644, 2, 1))</f>
        <v>1</v>
      </c>
      <c r="G642">
        <f>IF(tblCustRFM[[#This Row],[Frequency]] &gt;= L645, 3, IF(tblCustRFM[[#This Row],[Frequency]] &gt;= M645, 2, 1))</f>
        <v>3</v>
      </c>
      <c r="H642">
        <f>IF(tblCustRFM[[#This Row],[Monetary]] &gt;= L646, 3, IF(tblCustRFM[[#This Row],[Monetary]] &gt;= M646, 2, 1))</f>
        <v>3</v>
      </c>
      <c r="I642">
        <f>tblCustRFM[[#This Row],[RecencyTier]] + tblCustRFM[[#This Row],[FrequencyTier]] + tblCustRFM[[#This Row],[MonetaryTier]]</f>
        <v>7</v>
      </c>
    </row>
    <row r="643" spans="1:9" x14ac:dyDescent="0.45">
      <c r="A643" s="16">
        <v>1938</v>
      </c>
      <c r="B643" s="10">
        <v>45641.595459529322</v>
      </c>
      <c r="C643">
        <v>2</v>
      </c>
      <c r="D643">
        <v>8190.24</v>
      </c>
      <c r="E643" s="24">
        <f>INT(RFM_Pivot!$A$1 - tblCustRFM[[#This Row],[LastPurchaseDate]])</f>
        <v>15</v>
      </c>
      <c r="F643">
        <f>IF(tblCustRFM[[#This Row],[Recency]] &lt;= $L$4, 3, IF(tblCustRFM[[#This Row],[Recency]] &lt;= M645, 2, 1))</f>
        <v>3</v>
      </c>
      <c r="G643">
        <f>IF(tblCustRFM[[#This Row],[Frequency]] &gt;= L646, 3, IF(tblCustRFM[[#This Row],[Frequency]] &gt;= M646, 2, 1))</f>
        <v>3</v>
      </c>
      <c r="H643">
        <f>IF(tblCustRFM[[#This Row],[Monetary]] &gt;= L647, 3, IF(tblCustRFM[[#This Row],[Monetary]] &gt;= M647, 2, 1))</f>
        <v>3</v>
      </c>
      <c r="I643">
        <f>tblCustRFM[[#This Row],[RecencyTier]] + tblCustRFM[[#This Row],[FrequencyTier]] + tblCustRFM[[#This Row],[MonetaryTier]]</f>
        <v>9</v>
      </c>
    </row>
    <row r="644" spans="1:9" x14ac:dyDescent="0.45">
      <c r="A644" s="16">
        <v>1939</v>
      </c>
      <c r="B644" s="10">
        <v>45486.235923572531</v>
      </c>
      <c r="C644">
        <v>1</v>
      </c>
      <c r="D644">
        <v>11125.08</v>
      </c>
      <c r="E644" s="24">
        <f>INT(RFM_Pivot!$A$1 - tblCustRFM[[#This Row],[LastPurchaseDate]])</f>
        <v>170</v>
      </c>
      <c r="F644">
        <f>IF(tblCustRFM[[#This Row],[Recency]] &lt;= $L$4, 3, IF(tblCustRFM[[#This Row],[Recency]] &lt;= M646, 2, 1))</f>
        <v>1</v>
      </c>
      <c r="G644">
        <f>IF(tblCustRFM[[#This Row],[Frequency]] &gt;= L647, 3, IF(tblCustRFM[[#This Row],[Frequency]] &gt;= M647, 2, 1))</f>
        <v>3</v>
      </c>
      <c r="H644">
        <f>IF(tblCustRFM[[#This Row],[Monetary]] &gt;= L648, 3, IF(tblCustRFM[[#This Row],[Monetary]] &gt;= M648, 2, 1))</f>
        <v>3</v>
      </c>
      <c r="I644">
        <f>tblCustRFM[[#This Row],[RecencyTier]] + tblCustRFM[[#This Row],[FrequencyTier]] + tblCustRFM[[#This Row],[MonetaryTier]]</f>
        <v>7</v>
      </c>
    </row>
    <row r="645" spans="1:9" x14ac:dyDescent="0.45">
      <c r="A645" s="16">
        <v>1940</v>
      </c>
      <c r="B645" s="10">
        <v>45408.337133719135</v>
      </c>
      <c r="C645">
        <v>1</v>
      </c>
      <c r="D645">
        <v>4471.3500000000004</v>
      </c>
      <c r="E645" s="24">
        <f>INT(RFM_Pivot!$A$1 - tblCustRFM[[#This Row],[LastPurchaseDate]])</f>
        <v>248</v>
      </c>
      <c r="F645">
        <f>IF(tblCustRFM[[#This Row],[Recency]] &lt;= $L$4, 3, IF(tblCustRFM[[#This Row],[Recency]] &lt;= M647, 2, 1))</f>
        <v>1</v>
      </c>
      <c r="G645">
        <f>IF(tblCustRFM[[#This Row],[Frequency]] &gt;= L648, 3, IF(tblCustRFM[[#This Row],[Frequency]] &gt;= M648, 2, 1))</f>
        <v>3</v>
      </c>
      <c r="H645">
        <f>IF(tblCustRFM[[#This Row],[Monetary]] &gt;= L649, 3, IF(tblCustRFM[[#This Row],[Monetary]] &gt;= M649, 2, 1))</f>
        <v>3</v>
      </c>
      <c r="I645">
        <f>tblCustRFM[[#This Row],[RecencyTier]] + tblCustRFM[[#This Row],[FrequencyTier]] + tblCustRFM[[#This Row],[MonetaryTier]]</f>
        <v>7</v>
      </c>
    </row>
    <row r="646" spans="1:9" x14ac:dyDescent="0.45">
      <c r="A646" s="16">
        <v>1941</v>
      </c>
      <c r="B646" s="10">
        <v>45486.016901697534</v>
      </c>
      <c r="C646">
        <v>2</v>
      </c>
      <c r="D646">
        <v>7086.94</v>
      </c>
      <c r="E646" s="24">
        <f>INT(RFM_Pivot!$A$1 - tblCustRFM[[#This Row],[LastPurchaseDate]])</f>
        <v>170</v>
      </c>
      <c r="F646">
        <f>IF(tblCustRFM[[#This Row],[Recency]] &lt;= $L$4, 3, IF(tblCustRFM[[#This Row],[Recency]] &lt;= M648, 2, 1))</f>
        <v>1</v>
      </c>
      <c r="G646">
        <f>IF(tblCustRFM[[#This Row],[Frequency]] &gt;= L649, 3, IF(tblCustRFM[[#This Row],[Frequency]] &gt;= M649, 2, 1))</f>
        <v>3</v>
      </c>
      <c r="H646">
        <f>IF(tblCustRFM[[#This Row],[Monetary]] &gt;= L650, 3, IF(tblCustRFM[[#This Row],[Monetary]] &gt;= M650, 2, 1))</f>
        <v>3</v>
      </c>
      <c r="I646">
        <f>tblCustRFM[[#This Row],[RecencyTier]] + tblCustRFM[[#This Row],[FrequencyTier]] + tblCustRFM[[#This Row],[MonetaryTier]]</f>
        <v>7</v>
      </c>
    </row>
    <row r="647" spans="1:9" x14ac:dyDescent="0.45">
      <c r="A647" s="16">
        <v>1942</v>
      </c>
      <c r="B647" s="10">
        <v>45337.52005200617</v>
      </c>
      <c r="C647">
        <v>1</v>
      </c>
      <c r="D647">
        <v>21670.95</v>
      </c>
      <c r="E647" s="24">
        <f>INT(RFM_Pivot!$A$1 - tblCustRFM[[#This Row],[LastPurchaseDate]])</f>
        <v>319</v>
      </c>
      <c r="F647">
        <f>IF(tblCustRFM[[#This Row],[Recency]] &lt;= $L$4, 3, IF(tblCustRFM[[#This Row],[Recency]] &lt;= M649, 2, 1))</f>
        <v>1</v>
      </c>
      <c r="G647">
        <f>IF(tblCustRFM[[#This Row],[Frequency]] &gt;= L650, 3, IF(tblCustRFM[[#This Row],[Frequency]] &gt;= M650, 2, 1))</f>
        <v>3</v>
      </c>
      <c r="H647">
        <f>IF(tblCustRFM[[#This Row],[Monetary]] &gt;= L651, 3, IF(tblCustRFM[[#This Row],[Monetary]] &gt;= M651, 2, 1))</f>
        <v>3</v>
      </c>
      <c r="I647">
        <f>tblCustRFM[[#This Row],[RecencyTier]] + tblCustRFM[[#This Row],[FrequencyTier]] + tblCustRFM[[#This Row],[MonetaryTier]]</f>
        <v>7</v>
      </c>
    </row>
    <row r="648" spans="1:9" x14ac:dyDescent="0.45">
      <c r="A648" s="16">
        <v>1943</v>
      </c>
      <c r="B648" s="10">
        <v>45400.890389043212</v>
      </c>
      <c r="C648">
        <v>2</v>
      </c>
      <c r="D648">
        <v>5446</v>
      </c>
      <c r="E648" s="24">
        <f>INT(RFM_Pivot!$A$1 - tblCustRFM[[#This Row],[LastPurchaseDate]])</f>
        <v>256</v>
      </c>
      <c r="F648">
        <f>IF(tblCustRFM[[#This Row],[Recency]] &lt;= $L$4, 3, IF(tblCustRFM[[#This Row],[Recency]] &lt;= M650, 2, 1))</f>
        <v>1</v>
      </c>
      <c r="G648">
        <f>IF(tblCustRFM[[#This Row],[Frequency]] &gt;= L651, 3, IF(tblCustRFM[[#This Row],[Frequency]] &gt;= M651, 2, 1))</f>
        <v>3</v>
      </c>
      <c r="H648">
        <f>IF(tblCustRFM[[#This Row],[Monetary]] &gt;= L652, 3, IF(tblCustRFM[[#This Row],[Monetary]] &gt;= M652, 2, 1))</f>
        <v>3</v>
      </c>
      <c r="I648">
        <f>tblCustRFM[[#This Row],[RecencyTier]] + tblCustRFM[[#This Row],[FrequencyTier]] + tblCustRFM[[#This Row],[MonetaryTier]]</f>
        <v>7</v>
      </c>
    </row>
    <row r="649" spans="1:9" x14ac:dyDescent="0.45">
      <c r="A649" s="16">
        <v>1946</v>
      </c>
      <c r="B649" s="10">
        <v>45462.727572762349</v>
      </c>
      <c r="C649">
        <v>3</v>
      </c>
      <c r="D649">
        <v>14076.13</v>
      </c>
      <c r="E649" s="24">
        <f>INT(RFM_Pivot!$A$1 - tblCustRFM[[#This Row],[LastPurchaseDate]])</f>
        <v>194</v>
      </c>
      <c r="F649">
        <f>IF(tblCustRFM[[#This Row],[Recency]] &lt;= $L$4, 3, IF(tblCustRFM[[#This Row],[Recency]] &lt;= M651, 2, 1))</f>
        <v>1</v>
      </c>
      <c r="G649">
        <f>IF(tblCustRFM[[#This Row],[Frequency]] &gt;= L652, 3, IF(tblCustRFM[[#This Row],[Frequency]] &gt;= M652, 2, 1))</f>
        <v>3</v>
      </c>
      <c r="H649">
        <f>IF(tblCustRFM[[#This Row],[Monetary]] &gt;= L653, 3, IF(tblCustRFM[[#This Row],[Monetary]] &gt;= M653, 2, 1))</f>
        <v>3</v>
      </c>
      <c r="I649">
        <f>tblCustRFM[[#This Row],[RecencyTier]] + tblCustRFM[[#This Row],[FrequencyTier]] + tblCustRFM[[#This Row],[MonetaryTier]]</f>
        <v>7</v>
      </c>
    </row>
    <row r="650" spans="1:9" x14ac:dyDescent="0.45">
      <c r="A650" s="16">
        <v>1947</v>
      </c>
      <c r="B650" s="10">
        <v>45650.50235023148</v>
      </c>
      <c r="C650">
        <v>3</v>
      </c>
      <c r="D650">
        <v>6677.15</v>
      </c>
      <c r="E650" s="24">
        <f>INT(RFM_Pivot!$A$1 - tblCustRFM[[#This Row],[LastPurchaseDate]])</f>
        <v>6</v>
      </c>
      <c r="F650">
        <f>IF(tblCustRFM[[#This Row],[Recency]] &lt;= $L$4, 3, IF(tblCustRFM[[#This Row],[Recency]] &lt;= M652, 2, 1))</f>
        <v>3</v>
      </c>
      <c r="G650">
        <f>IF(tblCustRFM[[#This Row],[Frequency]] &gt;= L653, 3, IF(tblCustRFM[[#This Row],[Frequency]] &gt;= M653, 2, 1))</f>
        <v>3</v>
      </c>
      <c r="H650">
        <f>IF(tblCustRFM[[#This Row],[Monetary]] &gt;= L654, 3, IF(tblCustRFM[[#This Row],[Monetary]] &gt;= M654, 2, 1))</f>
        <v>3</v>
      </c>
      <c r="I650">
        <f>tblCustRFM[[#This Row],[RecencyTier]] + tblCustRFM[[#This Row],[FrequencyTier]] + tblCustRFM[[#This Row],[MonetaryTier]]</f>
        <v>9</v>
      </c>
    </row>
    <row r="651" spans="1:9" x14ac:dyDescent="0.45">
      <c r="A651" s="16">
        <v>1948</v>
      </c>
      <c r="B651" s="10">
        <v>45622.321532137343</v>
      </c>
      <c r="C651">
        <v>2</v>
      </c>
      <c r="D651">
        <v>12658.54</v>
      </c>
      <c r="E651" s="24">
        <f>INT(RFM_Pivot!$A$1 - tblCustRFM[[#This Row],[LastPurchaseDate]])</f>
        <v>34</v>
      </c>
      <c r="F651">
        <f>IF(tblCustRFM[[#This Row],[Recency]] &lt;= $L$4, 3, IF(tblCustRFM[[#This Row],[Recency]] &lt;= M653, 2, 1))</f>
        <v>3</v>
      </c>
      <c r="G651">
        <f>IF(tblCustRFM[[#This Row],[Frequency]] &gt;= L654, 3, IF(tblCustRFM[[#This Row],[Frequency]] &gt;= M654, 2, 1))</f>
        <v>3</v>
      </c>
      <c r="H651">
        <f>IF(tblCustRFM[[#This Row],[Monetary]] &gt;= L655, 3, IF(tblCustRFM[[#This Row],[Monetary]] &gt;= M655, 2, 1))</f>
        <v>3</v>
      </c>
      <c r="I651">
        <f>tblCustRFM[[#This Row],[RecencyTier]] + tblCustRFM[[#This Row],[FrequencyTier]] + tblCustRFM[[#This Row],[MonetaryTier]]</f>
        <v>9</v>
      </c>
    </row>
    <row r="652" spans="1:9" x14ac:dyDescent="0.45">
      <c r="A652" s="16">
        <v>1949</v>
      </c>
      <c r="B652" s="10">
        <v>45623.781678163577</v>
      </c>
      <c r="C652">
        <v>1</v>
      </c>
      <c r="D652">
        <v>9923.86</v>
      </c>
      <c r="E652" s="24">
        <f>INT(RFM_Pivot!$A$1 - tblCustRFM[[#This Row],[LastPurchaseDate]])</f>
        <v>33</v>
      </c>
      <c r="F652">
        <f>IF(tblCustRFM[[#This Row],[Recency]] &lt;= $L$4, 3, IF(tblCustRFM[[#This Row],[Recency]] &lt;= M654, 2, 1))</f>
        <v>3</v>
      </c>
      <c r="G652">
        <f>IF(tblCustRFM[[#This Row],[Frequency]] &gt;= L655, 3, IF(tblCustRFM[[#This Row],[Frequency]] &gt;= M655, 2, 1))</f>
        <v>3</v>
      </c>
      <c r="H652">
        <f>IF(tblCustRFM[[#This Row],[Monetary]] &gt;= L656, 3, IF(tblCustRFM[[#This Row],[Monetary]] &gt;= M656, 2, 1))</f>
        <v>3</v>
      </c>
      <c r="I652">
        <f>tblCustRFM[[#This Row],[RecencyTier]] + tblCustRFM[[#This Row],[FrequencyTier]] + tblCustRFM[[#This Row],[MonetaryTier]]</f>
        <v>9</v>
      </c>
    </row>
    <row r="653" spans="1:9" x14ac:dyDescent="0.45">
      <c r="A653" s="16">
        <v>1950</v>
      </c>
      <c r="B653" s="10">
        <v>44991.246424652774</v>
      </c>
      <c r="C653">
        <v>1</v>
      </c>
      <c r="D653">
        <v>23262.45</v>
      </c>
      <c r="E653" s="24">
        <f>INT(RFM_Pivot!$A$1 - tblCustRFM[[#This Row],[LastPurchaseDate]])</f>
        <v>665</v>
      </c>
      <c r="F653">
        <f>IF(tblCustRFM[[#This Row],[Recency]] &lt;= $L$4, 3, IF(tblCustRFM[[#This Row],[Recency]] &lt;= M655, 2, 1))</f>
        <v>1</v>
      </c>
      <c r="G653">
        <f>IF(tblCustRFM[[#This Row],[Frequency]] &gt;= L656, 3, IF(tblCustRFM[[#This Row],[Frequency]] &gt;= M656, 2, 1))</f>
        <v>3</v>
      </c>
      <c r="H653">
        <f>IF(tblCustRFM[[#This Row],[Monetary]] &gt;= L657, 3, IF(tblCustRFM[[#This Row],[Monetary]] &gt;= M657, 2, 1))</f>
        <v>3</v>
      </c>
      <c r="I653">
        <f>tblCustRFM[[#This Row],[RecencyTier]] + tblCustRFM[[#This Row],[FrequencyTier]] + tblCustRFM[[#This Row],[MonetaryTier]]</f>
        <v>7</v>
      </c>
    </row>
    <row r="654" spans="1:9" x14ac:dyDescent="0.45">
      <c r="A654" s="16">
        <v>1951</v>
      </c>
      <c r="B654" s="10">
        <v>44998.693169328704</v>
      </c>
      <c r="C654">
        <v>1</v>
      </c>
      <c r="D654">
        <v>3684.21</v>
      </c>
      <c r="E654" s="24">
        <f>INT(RFM_Pivot!$A$1 - tblCustRFM[[#This Row],[LastPurchaseDate]])</f>
        <v>658</v>
      </c>
      <c r="F654">
        <f>IF(tblCustRFM[[#This Row],[Recency]] &lt;= $L$4, 3, IF(tblCustRFM[[#This Row],[Recency]] &lt;= M656, 2, 1))</f>
        <v>1</v>
      </c>
      <c r="G654">
        <f>IF(tblCustRFM[[#This Row],[Frequency]] &gt;= L657, 3, IF(tblCustRFM[[#This Row],[Frequency]] &gt;= M657, 2, 1))</f>
        <v>3</v>
      </c>
      <c r="H654">
        <f>IF(tblCustRFM[[#This Row],[Monetary]] &gt;= L658, 3, IF(tblCustRFM[[#This Row],[Monetary]] &gt;= M658, 2, 1))</f>
        <v>3</v>
      </c>
      <c r="I654">
        <f>tblCustRFM[[#This Row],[RecencyTier]] + tblCustRFM[[#This Row],[FrequencyTier]] + tblCustRFM[[#This Row],[MonetaryTier]]</f>
        <v>7</v>
      </c>
    </row>
    <row r="655" spans="1:9" x14ac:dyDescent="0.45">
      <c r="A655" s="16">
        <v>1952</v>
      </c>
      <c r="B655" s="10">
        <v>45536.318931905866</v>
      </c>
      <c r="C655">
        <v>1</v>
      </c>
      <c r="D655">
        <v>18179.2</v>
      </c>
      <c r="E655" s="24">
        <f>INT(RFM_Pivot!$A$1 - tblCustRFM[[#This Row],[LastPurchaseDate]])</f>
        <v>120</v>
      </c>
      <c r="F655">
        <f>IF(tblCustRFM[[#This Row],[Recency]] &lt;= $L$4, 3, IF(tblCustRFM[[#This Row],[Recency]] &lt;= M657, 2, 1))</f>
        <v>1</v>
      </c>
      <c r="G655">
        <f>IF(tblCustRFM[[#This Row],[Frequency]] &gt;= L658, 3, IF(tblCustRFM[[#This Row],[Frequency]] &gt;= M658, 2, 1))</f>
        <v>3</v>
      </c>
      <c r="H655">
        <f>IF(tblCustRFM[[#This Row],[Monetary]] &gt;= L659, 3, IF(tblCustRFM[[#This Row],[Monetary]] &gt;= M659, 2, 1))</f>
        <v>3</v>
      </c>
      <c r="I655">
        <f>tblCustRFM[[#This Row],[RecencyTier]] + tblCustRFM[[#This Row],[FrequencyTier]] + tblCustRFM[[#This Row],[MonetaryTier]]</f>
        <v>7</v>
      </c>
    </row>
    <row r="656" spans="1:9" x14ac:dyDescent="0.45">
      <c r="A656" s="16">
        <v>1953</v>
      </c>
      <c r="B656" s="10">
        <v>44963.576657677469</v>
      </c>
      <c r="C656">
        <v>1</v>
      </c>
      <c r="D656">
        <v>9495.44</v>
      </c>
      <c r="E656" s="24">
        <f>INT(RFM_Pivot!$A$1 - tblCustRFM[[#This Row],[LastPurchaseDate]])</f>
        <v>693</v>
      </c>
      <c r="F656">
        <f>IF(tblCustRFM[[#This Row],[Recency]] &lt;= $L$4, 3, IF(tblCustRFM[[#This Row],[Recency]] &lt;= M658, 2, 1))</f>
        <v>1</v>
      </c>
      <c r="G656">
        <f>IF(tblCustRFM[[#This Row],[Frequency]] &gt;= L659, 3, IF(tblCustRFM[[#This Row],[Frequency]] &gt;= M659, 2, 1))</f>
        <v>3</v>
      </c>
      <c r="H656">
        <f>IF(tblCustRFM[[#This Row],[Monetary]] &gt;= L660, 3, IF(tblCustRFM[[#This Row],[Monetary]] &gt;= M660, 2, 1))</f>
        <v>3</v>
      </c>
      <c r="I656">
        <f>tblCustRFM[[#This Row],[RecencyTier]] + tblCustRFM[[#This Row],[FrequencyTier]] + tblCustRFM[[#This Row],[MonetaryTier]]</f>
        <v>7</v>
      </c>
    </row>
    <row r="657" spans="1:9" x14ac:dyDescent="0.45">
      <c r="A657" s="16">
        <v>1954</v>
      </c>
      <c r="B657" s="10">
        <v>45366.065906597221</v>
      </c>
      <c r="C657">
        <v>3</v>
      </c>
      <c r="D657">
        <v>29076.1</v>
      </c>
      <c r="E657" s="24">
        <f>INT(RFM_Pivot!$A$1 - tblCustRFM[[#This Row],[LastPurchaseDate]])</f>
        <v>290</v>
      </c>
      <c r="F657">
        <f>IF(tblCustRFM[[#This Row],[Recency]] &lt;= $L$4, 3, IF(tblCustRFM[[#This Row],[Recency]] &lt;= M659, 2, 1))</f>
        <v>1</v>
      </c>
      <c r="G657">
        <f>IF(tblCustRFM[[#This Row],[Frequency]] &gt;= L660, 3, IF(tblCustRFM[[#This Row],[Frequency]] &gt;= M660, 2, 1))</f>
        <v>3</v>
      </c>
      <c r="H657">
        <f>IF(tblCustRFM[[#This Row],[Monetary]] &gt;= L661, 3, IF(tblCustRFM[[#This Row],[Monetary]] &gt;= M661, 2, 1))</f>
        <v>3</v>
      </c>
      <c r="I657">
        <f>tblCustRFM[[#This Row],[RecencyTier]] + tblCustRFM[[#This Row],[FrequencyTier]] + tblCustRFM[[#This Row],[MonetaryTier]]</f>
        <v>7</v>
      </c>
    </row>
    <row r="658" spans="1:9" x14ac:dyDescent="0.45">
      <c r="A658" s="16">
        <v>1955</v>
      </c>
      <c r="B658" s="10">
        <v>45038.190119020059</v>
      </c>
      <c r="C658">
        <v>1</v>
      </c>
      <c r="D658">
        <v>3760.26</v>
      </c>
      <c r="E658" s="24">
        <f>INT(RFM_Pivot!$A$1 - tblCustRFM[[#This Row],[LastPurchaseDate]])</f>
        <v>618</v>
      </c>
      <c r="F658">
        <f>IF(tblCustRFM[[#This Row],[Recency]] &lt;= $L$4, 3, IF(tblCustRFM[[#This Row],[Recency]] &lt;= M660, 2, 1))</f>
        <v>1</v>
      </c>
      <c r="G658">
        <f>IF(tblCustRFM[[#This Row],[Frequency]] &gt;= L661, 3, IF(tblCustRFM[[#This Row],[Frequency]] &gt;= M661, 2, 1))</f>
        <v>3</v>
      </c>
      <c r="H658">
        <f>IF(tblCustRFM[[#This Row],[Monetary]] &gt;= L662, 3, IF(tblCustRFM[[#This Row],[Monetary]] &gt;= M662, 2, 1))</f>
        <v>3</v>
      </c>
      <c r="I658">
        <f>tblCustRFM[[#This Row],[RecencyTier]] + tblCustRFM[[#This Row],[FrequencyTier]] + tblCustRFM[[#This Row],[MonetaryTier]]</f>
        <v>7</v>
      </c>
    </row>
    <row r="659" spans="1:9" x14ac:dyDescent="0.45">
      <c r="A659" s="16">
        <v>1956</v>
      </c>
      <c r="B659" s="10">
        <v>45199.025202507713</v>
      </c>
      <c r="C659">
        <v>4</v>
      </c>
      <c r="D659">
        <v>42279.839999999997</v>
      </c>
      <c r="E659" s="24">
        <f>INT(RFM_Pivot!$A$1 - tblCustRFM[[#This Row],[LastPurchaseDate]])</f>
        <v>457</v>
      </c>
      <c r="F659">
        <f>IF(tblCustRFM[[#This Row],[Recency]] &lt;= $L$4, 3, IF(tblCustRFM[[#This Row],[Recency]] &lt;= M661, 2, 1))</f>
        <v>1</v>
      </c>
      <c r="G659">
        <f>IF(tblCustRFM[[#This Row],[Frequency]] &gt;= L662, 3, IF(tblCustRFM[[#This Row],[Frequency]] &gt;= M662, 2, 1))</f>
        <v>3</v>
      </c>
      <c r="H659">
        <f>IF(tblCustRFM[[#This Row],[Monetary]] &gt;= L663, 3, IF(tblCustRFM[[#This Row],[Monetary]] &gt;= M663, 2, 1))</f>
        <v>3</v>
      </c>
      <c r="I659">
        <f>tblCustRFM[[#This Row],[RecencyTier]] + tblCustRFM[[#This Row],[FrequencyTier]] + tblCustRFM[[#This Row],[MonetaryTier]]</f>
        <v>7</v>
      </c>
    </row>
    <row r="660" spans="1:9" x14ac:dyDescent="0.45">
      <c r="A660" s="16">
        <v>1957</v>
      </c>
      <c r="B660" s="10">
        <v>45484.775777584873</v>
      </c>
      <c r="C660">
        <v>1</v>
      </c>
      <c r="D660">
        <v>5914.71</v>
      </c>
      <c r="E660" s="24">
        <f>INT(RFM_Pivot!$A$1 - tblCustRFM[[#This Row],[LastPurchaseDate]])</f>
        <v>172</v>
      </c>
      <c r="F660">
        <f>IF(tblCustRFM[[#This Row],[Recency]] &lt;= $L$4, 3, IF(tblCustRFM[[#This Row],[Recency]] &lt;= M662, 2, 1))</f>
        <v>1</v>
      </c>
      <c r="G660">
        <f>IF(tblCustRFM[[#This Row],[Frequency]] &gt;= L663, 3, IF(tblCustRFM[[#This Row],[Frequency]] &gt;= M663, 2, 1))</f>
        <v>3</v>
      </c>
      <c r="H660">
        <f>IF(tblCustRFM[[#This Row],[Monetary]] &gt;= L664, 3, IF(tblCustRFM[[#This Row],[Monetary]] &gt;= M664, 2, 1))</f>
        <v>3</v>
      </c>
      <c r="I660">
        <f>tblCustRFM[[#This Row],[RecencyTier]] + tblCustRFM[[#This Row],[FrequencyTier]] + tblCustRFM[[#This Row],[MonetaryTier]]</f>
        <v>7</v>
      </c>
    </row>
    <row r="661" spans="1:9" x14ac:dyDescent="0.45">
      <c r="A661" s="16">
        <v>1958</v>
      </c>
      <c r="B661" s="10">
        <v>45572.384538464503</v>
      </c>
      <c r="C661">
        <v>1</v>
      </c>
      <c r="D661">
        <v>6283.28</v>
      </c>
      <c r="E661" s="24">
        <f>INT(RFM_Pivot!$A$1 - tblCustRFM[[#This Row],[LastPurchaseDate]])</f>
        <v>84</v>
      </c>
      <c r="F661">
        <f>IF(tblCustRFM[[#This Row],[Recency]] &lt;= $L$4, 3, IF(tblCustRFM[[#This Row],[Recency]] &lt;= M663, 2, 1))</f>
        <v>3</v>
      </c>
      <c r="G661">
        <f>IF(tblCustRFM[[#This Row],[Frequency]] &gt;= L664, 3, IF(tblCustRFM[[#This Row],[Frequency]] &gt;= M664, 2, 1))</f>
        <v>3</v>
      </c>
      <c r="H661">
        <f>IF(tblCustRFM[[#This Row],[Monetary]] &gt;= L665, 3, IF(tblCustRFM[[#This Row],[Monetary]] &gt;= M665, 2, 1))</f>
        <v>3</v>
      </c>
      <c r="I661">
        <f>tblCustRFM[[#This Row],[RecencyTier]] + tblCustRFM[[#This Row],[FrequencyTier]] + tblCustRFM[[#This Row],[MonetaryTier]]</f>
        <v>9</v>
      </c>
    </row>
    <row r="662" spans="1:9" x14ac:dyDescent="0.45">
      <c r="A662" s="16">
        <v>1959</v>
      </c>
      <c r="B662" s="10">
        <v>45030.013301350307</v>
      </c>
      <c r="C662">
        <v>1</v>
      </c>
      <c r="D662">
        <v>15925.72</v>
      </c>
      <c r="E662" s="24">
        <f>INT(RFM_Pivot!$A$1 - tblCustRFM[[#This Row],[LastPurchaseDate]])</f>
        <v>626</v>
      </c>
      <c r="F662">
        <f>IF(tblCustRFM[[#This Row],[Recency]] &lt;= $L$4, 3, IF(tblCustRFM[[#This Row],[Recency]] &lt;= M664, 2, 1))</f>
        <v>1</v>
      </c>
      <c r="G662">
        <f>IF(tblCustRFM[[#This Row],[Frequency]] &gt;= L665, 3, IF(tblCustRFM[[#This Row],[Frequency]] &gt;= M665, 2, 1))</f>
        <v>3</v>
      </c>
      <c r="H662">
        <f>IF(tblCustRFM[[#This Row],[Monetary]] &gt;= L666, 3, IF(tblCustRFM[[#This Row],[Monetary]] &gt;= M666, 2, 1))</f>
        <v>3</v>
      </c>
      <c r="I662">
        <f>tblCustRFM[[#This Row],[RecencyTier]] + tblCustRFM[[#This Row],[FrequencyTier]] + tblCustRFM[[#This Row],[MonetaryTier]]</f>
        <v>7</v>
      </c>
    </row>
    <row r="663" spans="1:9" x14ac:dyDescent="0.45">
      <c r="A663" s="16">
        <v>1961</v>
      </c>
      <c r="B663" s="10">
        <v>45236.696969714503</v>
      </c>
      <c r="C663">
        <v>1</v>
      </c>
      <c r="D663">
        <v>2536.54</v>
      </c>
      <c r="E663" s="24">
        <f>INT(RFM_Pivot!$A$1 - tblCustRFM[[#This Row],[LastPurchaseDate]])</f>
        <v>420</v>
      </c>
      <c r="F663">
        <f>IF(tblCustRFM[[#This Row],[Recency]] &lt;= $L$4, 3, IF(tblCustRFM[[#This Row],[Recency]] &lt;= M665, 2, 1))</f>
        <v>1</v>
      </c>
      <c r="G663">
        <f>IF(tblCustRFM[[#This Row],[Frequency]] &gt;= L666, 3, IF(tblCustRFM[[#This Row],[Frequency]] &gt;= M666, 2, 1))</f>
        <v>3</v>
      </c>
      <c r="H663">
        <f>IF(tblCustRFM[[#This Row],[Monetary]] &gt;= L667, 3, IF(tblCustRFM[[#This Row],[Monetary]] &gt;= M667, 2, 1))</f>
        <v>3</v>
      </c>
      <c r="I663">
        <f>tblCustRFM[[#This Row],[RecencyTier]] + tblCustRFM[[#This Row],[FrequencyTier]] + tblCustRFM[[#This Row],[MonetaryTier]]</f>
        <v>7</v>
      </c>
    </row>
    <row r="664" spans="1:9" x14ac:dyDescent="0.45">
      <c r="A664" s="16">
        <v>1963</v>
      </c>
      <c r="B664" s="10">
        <v>45063.961696180559</v>
      </c>
      <c r="C664">
        <v>2</v>
      </c>
      <c r="D664">
        <v>9172.6299999999992</v>
      </c>
      <c r="E664" s="24">
        <f>INT(RFM_Pivot!$A$1 - tblCustRFM[[#This Row],[LastPurchaseDate]])</f>
        <v>593</v>
      </c>
      <c r="F664">
        <f>IF(tblCustRFM[[#This Row],[Recency]] &lt;= $L$4, 3, IF(tblCustRFM[[#This Row],[Recency]] &lt;= M666, 2, 1))</f>
        <v>1</v>
      </c>
      <c r="G664">
        <f>IF(tblCustRFM[[#This Row],[Frequency]] &gt;= L667, 3, IF(tblCustRFM[[#This Row],[Frequency]] &gt;= M667, 2, 1))</f>
        <v>3</v>
      </c>
      <c r="H664">
        <f>IF(tblCustRFM[[#This Row],[Monetary]] &gt;= L668, 3, IF(tblCustRFM[[#This Row],[Monetary]] &gt;= M668, 2, 1))</f>
        <v>3</v>
      </c>
      <c r="I664">
        <f>tblCustRFM[[#This Row],[RecencyTier]] + tblCustRFM[[#This Row],[FrequencyTier]] + tblCustRFM[[#This Row],[MonetaryTier]]</f>
        <v>7</v>
      </c>
    </row>
    <row r="665" spans="1:9" x14ac:dyDescent="0.45">
      <c r="A665" s="16">
        <v>1964</v>
      </c>
      <c r="B665" s="10">
        <v>45402.934593441358</v>
      </c>
      <c r="C665">
        <v>1</v>
      </c>
      <c r="D665">
        <v>22930.25</v>
      </c>
      <c r="E665" s="24">
        <f>INT(RFM_Pivot!$A$1 - tblCustRFM[[#This Row],[LastPurchaseDate]])</f>
        <v>254</v>
      </c>
      <c r="F665">
        <f>IF(tblCustRFM[[#This Row],[Recency]] &lt;= $L$4, 3, IF(tblCustRFM[[#This Row],[Recency]] &lt;= M667, 2, 1))</f>
        <v>1</v>
      </c>
      <c r="G665">
        <f>IF(tblCustRFM[[#This Row],[Frequency]] &gt;= L668, 3, IF(tblCustRFM[[#This Row],[Frequency]] &gt;= M668, 2, 1))</f>
        <v>3</v>
      </c>
      <c r="H665">
        <f>IF(tblCustRFM[[#This Row],[Monetary]] &gt;= L669, 3, IF(tblCustRFM[[#This Row],[Monetary]] &gt;= M669, 2, 1))</f>
        <v>3</v>
      </c>
      <c r="I665">
        <f>tblCustRFM[[#This Row],[RecencyTier]] + tblCustRFM[[#This Row],[FrequencyTier]] + tblCustRFM[[#This Row],[MonetaryTier]]</f>
        <v>7</v>
      </c>
    </row>
    <row r="666" spans="1:9" x14ac:dyDescent="0.45">
      <c r="A666" s="16">
        <v>1966</v>
      </c>
      <c r="B666" s="10">
        <v>45464.552755285491</v>
      </c>
      <c r="C666">
        <v>4</v>
      </c>
      <c r="D666">
        <v>14373.84</v>
      </c>
      <c r="E666" s="24">
        <f>INT(RFM_Pivot!$A$1 - tblCustRFM[[#This Row],[LastPurchaseDate]])</f>
        <v>192</v>
      </c>
      <c r="F666">
        <f>IF(tblCustRFM[[#This Row],[Recency]] &lt;= $L$4, 3, IF(tblCustRFM[[#This Row],[Recency]] &lt;= M668, 2, 1))</f>
        <v>1</v>
      </c>
      <c r="G666">
        <f>IF(tblCustRFM[[#This Row],[Frequency]] &gt;= L669, 3, IF(tblCustRFM[[#This Row],[Frequency]] &gt;= M669, 2, 1))</f>
        <v>3</v>
      </c>
      <c r="H666">
        <f>IF(tblCustRFM[[#This Row],[Monetary]] &gt;= L670, 3, IF(tblCustRFM[[#This Row],[Monetary]] &gt;= M670, 2, 1))</f>
        <v>3</v>
      </c>
      <c r="I666">
        <f>tblCustRFM[[#This Row],[RecencyTier]] + tblCustRFM[[#This Row],[FrequencyTier]] + tblCustRFM[[#This Row],[MonetaryTier]]</f>
        <v>7</v>
      </c>
    </row>
    <row r="667" spans="1:9" x14ac:dyDescent="0.45">
      <c r="A667" s="16">
        <v>1968</v>
      </c>
      <c r="B667" s="10">
        <v>45473.021602160494</v>
      </c>
      <c r="C667">
        <v>3</v>
      </c>
      <c r="D667">
        <v>24256.61</v>
      </c>
      <c r="E667" s="24">
        <f>INT(RFM_Pivot!$A$1 - tblCustRFM[[#This Row],[LastPurchaseDate]])</f>
        <v>183</v>
      </c>
      <c r="F667">
        <f>IF(tblCustRFM[[#This Row],[Recency]] &lt;= $L$4, 3, IF(tblCustRFM[[#This Row],[Recency]] &lt;= M669, 2, 1))</f>
        <v>1</v>
      </c>
      <c r="G667">
        <f>IF(tblCustRFM[[#This Row],[Frequency]] &gt;= L670, 3, IF(tblCustRFM[[#This Row],[Frequency]] &gt;= M670, 2, 1))</f>
        <v>3</v>
      </c>
      <c r="H667">
        <f>IF(tblCustRFM[[#This Row],[Monetary]] &gt;= L671, 3, IF(tblCustRFM[[#This Row],[Monetary]] &gt;= M671, 2, 1))</f>
        <v>3</v>
      </c>
      <c r="I667">
        <f>tblCustRFM[[#This Row],[RecencyTier]] + tblCustRFM[[#This Row],[FrequencyTier]] + tblCustRFM[[#This Row],[MonetaryTier]]</f>
        <v>7</v>
      </c>
    </row>
    <row r="668" spans="1:9" x14ac:dyDescent="0.45">
      <c r="A668" s="16">
        <v>1969</v>
      </c>
      <c r="B668" s="10">
        <v>45377.090008989195</v>
      </c>
      <c r="C668">
        <v>3</v>
      </c>
      <c r="D668">
        <v>19747.41</v>
      </c>
      <c r="E668" s="24">
        <f>INT(RFM_Pivot!$A$1 - tblCustRFM[[#This Row],[LastPurchaseDate]])</f>
        <v>279</v>
      </c>
      <c r="F668">
        <f>IF(tblCustRFM[[#This Row],[Recency]] &lt;= $L$4, 3, IF(tblCustRFM[[#This Row],[Recency]] &lt;= M670, 2, 1))</f>
        <v>1</v>
      </c>
      <c r="G668">
        <f>IF(tblCustRFM[[#This Row],[Frequency]] &gt;= L671, 3, IF(tblCustRFM[[#This Row],[Frequency]] &gt;= M671, 2, 1))</f>
        <v>3</v>
      </c>
      <c r="H668">
        <f>IF(tblCustRFM[[#This Row],[Monetary]] &gt;= L672, 3, IF(tblCustRFM[[#This Row],[Monetary]] &gt;= M672, 2, 1))</f>
        <v>3</v>
      </c>
      <c r="I668">
        <f>tblCustRFM[[#This Row],[RecencyTier]] + tblCustRFM[[#This Row],[FrequencyTier]] + tblCustRFM[[#This Row],[MonetaryTier]]</f>
        <v>7</v>
      </c>
    </row>
    <row r="669" spans="1:9" x14ac:dyDescent="0.45">
      <c r="A669" s="16">
        <v>1972</v>
      </c>
      <c r="B669" s="10">
        <v>45655.320832098769</v>
      </c>
      <c r="C669">
        <v>3</v>
      </c>
      <c r="D669">
        <v>20557.05</v>
      </c>
      <c r="E669" s="24">
        <f>INT(RFM_Pivot!$A$1 - tblCustRFM[[#This Row],[LastPurchaseDate]])</f>
        <v>1</v>
      </c>
      <c r="F669">
        <f>IF(tblCustRFM[[#This Row],[Recency]] &lt;= $L$4, 3, IF(tblCustRFM[[#This Row],[Recency]] &lt;= M671, 2, 1))</f>
        <v>3</v>
      </c>
      <c r="G669">
        <f>IF(tblCustRFM[[#This Row],[Frequency]] &gt;= L672, 3, IF(tblCustRFM[[#This Row],[Frequency]] &gt;= M672, 2, 1))</f>
        <v>3</v>
      </c>
      <c r="H669">
        <f>IF(tblCustRFM[[#This Row],[Monetary]] &gt;= L673, 3, IF(tblCustRFM[[#This Row],[Monetary]] &gt;= M673, 2, 1))</f>
        <v>3</v>
      </c>
      <c r="I669">
        <f>tblCustRFM[[#This Row],[RecencyTier]] + tblCustRFM[[#This Row],[FrequencyTier]] + tblCustRFM[[#This Row],[MonetaryTier]]</f>
        <v>9</v>
      </c>
    </row>
    <row r="670" spans="1:9" x14ac:dyDescent="0.45">
      <c r="A670" s="16">
        <v>1973</v>
      </c>
      <c r="B670" s="10">
        <v>45496.237923804016</v>
      </c>
      <c r="C670">
        <v>1</v>
      </c>
      <c r="D670">
        <v>4851.4399999999996</v>
      </c>
      <c r="E670" s="24">
        <f>INT(RFM_Pivot!$A$1 - tblCustRFM[[#This Row],[LastPurchaseDate]])</f>
        <v>160</v>
      </c>
      <c r="F670">
        <f>IF(tblCustRFM[[#This Row],[Recency]] &lt;= $L$4, 3, IF(tblCustRFM[[#This Row],[Recency]] &lt;= M672, 2, 1))</f>
        <v>1</v>
      </c>
      <c r="G670">
        <f>IF(tblCustRFM[[#This Row],[Frequency]] &gt;= L673, 3, IF(tblCustRFM[[#This Row],[Frequency]] &gt;= M673, 2, 1))</f>
        <v>3</v>
      </c>
      <c r="H670">
        <f>IF(tblCustRFM[[#This Row],[Monetary]] &gt;= L674, 3, IF(tblCustRFM[[#This Row],[Monetary]] &gt;= M674, 2, 1))</f>
        <v>3</v>
      </c>
      <c r="I670">
        <f>tblCustRFM[[#This Row],[RecencyTier]] + tblCustRFM[[#This Row],[FrequencyTier]] + tblCustRFM[[#This Row],[MonetaryTier]]</f>
        <v>7</v>
      </c>
    </row>
    <row r="671" spans="1:9" x14ac:dyDescent="0.45">
      <c r="A671" s="16">
        <v>1974</v>
      </c>
      <c r="B671" s="10">
        <v>45442.139513927468</v>
      </c>
      <c r="C671">
        <v>3</v>
      </c>
      <c r="D671">
        <v>6047.98</v>
      </c>
      <c r="E671" s="24">
        <f>INT(RFM_Pivot!$A$1 - tblCustRFM[[#This Row],[LastPurchaseDate]])</f>
        <v>214</v>
      </c>
      <c r="F671">
        <f>IF(tblCustRFM[[#This Row],[Recency]] &lt;= $L$4, 3, IF(tblCustRFM[[#This Row],[Recency]] &lt;= M673, 2, 1))</f>
        <v>1</v>
      </c>
      <c r="G671">
        <f>IF(tblCustRFM[[#This Row],[Frequency]] &gt;= L674, 3, IF(tblCustRFM[[#This Row],[Frequency]] &gt;= M674, 2, 1))</f>
        <v>3</v>
      </c>
      <c r="H671">
        <f>IF(tblCustRFM[[#This Row],[Monetary]] &gt;= L675, 3, IF(tblCustRFM[[#This Row],[Monetary]] &gt;= M675, 2, 1))</f>
        <v>3</v>
      </c>
      <c r="I671">
        <f>tblCustRFM[[#This Row],[RecencyTier]] + tblCustRFM[[#This Row],[FrequencyTier]] + tblCustRFM[[#This Row],[MonetaryTier]]</f>
        <v>7</v>
      </c>
    </row>
    <row r="672" spans="1:9" x14ac:dyDescent="0.45">
      <c r="A672" s="16">
        <v>1975</v>
      </c>
      <c r="B672" s="10">
        <v>45443.964696450617</v>
      </c>
      <c r="C672">
        <v>2</v>
      </c>
      <c r="D672">
        <v>14399.91</v>
      </c>
      <c r="E672" s="24">
        <f>INT(RFM_Pivot!$A$1 - tblCustRFM[[#This Row],[LastPurchaseDate]])</f>
        <v>213</v>
      </c>
      <c r="F672">
        <f>IF(tblCustRFM[[#This Row],[Recency]] &lt;= $L$4, 3, IF(tblCustRFM[[#This Row],[Recency]] &lt;= M674, 2, 1))</f>
        <v>1</v>
      </c>
      <c r="G672">
        <f>IF(tblCustRFM[[#This Row],[Frequency]] &gt;= L675, 3, IF(tblCustRFM[[#This Row],[Frequency]] &gt;= M675, 2, 1))</f>
        <v>3</v>
      </c>
      <c r="H672">
        <f>IF(tblCustRFM[[#This Row],[Monetary]] &gt;= L676, 3, IF(tblCustRFM[[#This Row],[Monetary]] &gt;= M676, 2, 1))</f>
        <v>3</v>
      </c>
      <c r="I672">
        <f>tblCustRFM[[#This Row],[RecencyTier]] + tblCustRFM[[#This Row],[FrequencyTier]] + tblCustRFM[[#This Row],[MonetaryTier]]</f>
        <v>7</v>
      </c>
    </row>
    <row r="673" spans="1:9" x14ac:dyDescent="0.45">
      <c r="A673" s="16">
        <v>1976</v>
      </c>
      <c r="B673" s="10">
        <v>45625.241824189812</v>
      </c>
      <c r="C673">
        <v>2</v>
      </c>
      <c r="D673">
        <v>10425.65</v>
      </c>
      <c r="E673" s="24">
        <f>INT(RFM_Pivot!$A$1 - tblCustRFM[[#This Row],[LastPurchaseDate]])</f>
        <v>31</v>
      </c>
      <c r="F673">
        <f>IF(tblCustRFM[[#This Row],[Recency]] &lt;= $L$4, 3, IF(tblCustRFM[[#This Row],[Recency]] &lt;= M675, 2, 1))</f>
        <v>3</v>
      </c>
      <c r="G673">
        <f>IF(tblCustRFM[[#This Row],[Frequency]] &gt;= L676, 3, IF(tblCustRFM[[#This Row],[Frequency]] &gt;= M676, 2, 1))</f>
        <v>3</v>
      </c>
      <c r="H673">
        <f>IF(tblCustRFM[[#This Row],[Monetary]] &gt;= L677, 3, IF(tblCustRFM[[#This Row],[Monetary]] &gt;= M677, 2, 1))</f>
        <v>3</v>
      </c>
      <c r="I673">
        <f>tblCustRFM[[#This Row],[RecencyTier]] + tblCustRFM[[#This Row],[FrequencyTier]] + tblCustRFM[[#This Row],[MonetaryTier]]</f>
        <v>9</v>
      </c>
    </row>
    <row r="674" spans="1:9" x14ac:dyDescent="0.45">
      <c r="A674" s="16">
        <v>1978</v>
      </c>
      <c r="B674" s="10">
        <v>45649.845284529321</v>
      </c>
      <c r="C674">
        <v>1</v>
      </c>
      <c r="D674">
        <v>20566.2</v>
      </c>
      <c r="E674" s="24">
        <f>INT(RFM_Pivot!$A$1 - tblCustRFM[[#This Row],[LastPurchaseDate]])</f>
        <v>7</v>
      </c>
      <c r="F674">
        <f>IF(tblCustRFM[[#This Row],[Recency]] &lt;= $L$4, 3, IF(tblCustRFM[[#This Row],[Recency]] &lt;= M676, 2, 1))</f>
        <v>3</v>
      </c>
      <c r="G674">
        <f>IF(tblCustRFM[[#This Row],[Frequency]] &gt;= L677, 3, IF(tblCustRFM[[#This Row],[Frequency]] &gt;= M677, 2, 1))</f>
        <v>3</v>
      </c>
      <c r="H674">
        <f>IF(tblCustRFM[[#This Row],[Monetary]] &gt;= L678, 3, IF(tblCustRFM[[#This Row],[Monetary]] &gt;= M678, 2, 1))</f>
        <v>3</v>
      </c>
      <c r="I674">
        <f>tblCustRFM[[#This Row],[RecencyTier]] + tblCustRFM[[#This Row],[FrequencyTier]] + tblCustRFM[[#This Row],[MonetaryTier]]</f>
        <v>9</v>
      </c>
    </row>
    <row r="675" spans="1:9" x14ac:dyDescent="0.45">
      <c r="A675" s="16">
        <v>1979</v>
      </c>
      <c r="B675" s="10">
        <v>45625.168816898149</v>
      </c>
      <c r="C675">
        <v>1</v>
      </c>
      <c r="D675">
        <v>3109.44</v>
      </c>
      <c r="E675" s="24">
        <f>INT(RFM_Pivot!$A$1 - tblCustRFM[[#This Row],[LastPurchaseDate]])</f>
        <v>31</v>
      </c>
      <c r="F675">
        <f>IF(tblCustRFM[[#This Row],[Recency]] &lt;= $L$4, 3, IF(tblCustRFM[[#This Row],[Recency]] &lt;= M677, 2, 1))</f>
        <v>3</v>
      </c>
      <c r="G675">
        <f>IF(tblCustRFM[[#This Row],[Frequency]] &gt;= L678, 3, IF(tblCustRFM[[#This Row],[Frequency]] &gt;= M678, 2, 1))</f>
        <v>3</v>
      </c>
      <c r="H675">
        <f>IF(tblCustRFM[[#This Row],[Monetary]] &gt;= L679, 3, IF(tblCustRFM[[#This Row],[Monetary]] &gt;= M679, 2, 1))</f>
        <v>3</v>
      </c>
      <c r="I675">
        <f>tblCustRFM[[#This Row],[RecencyTier]] + tblCustRFM[[#This Row],[FrequencyTier]] + tblCustRFM[[#This Row],[MonetaryTier]]</f>
        <v>9</v>
      </c>
    </row>
    <row r="676" spans="1:9" x14ac:dyDescent="0.45">
      <c r="A676" s="16">
        <v>1980</v>
      </c>
      <c r="B676" s="10">
        <v>44947.734073418207</v>
      </c>
      <c r="C676">
        <v>1</v>
      </c>
      <c r="D676">
        <v>403.98</v>
      </c>
      <c r="E676" s="24">
        <f>INT(RFM_Pivot!$A$1 - tblCustRFM[[#This Row],[LastPurchaseDate]])</f>
        <v>709</v>
      </c>
      <c r="F676">
        <f>IF(tblCustRFM[[#This Row],[Recency]] &lt;= $L$4, 3, IF(tblCustRFM[[#This Row],[Recency]] &lt;= M678, 2, 1))</f>
        <v>1</v>
      </c>
      <c r="G676">
        <f>IF(tblCustRFM[[#This Row],[Frequency]] &gt;= L679, 3, IF(tblCustRFM[[#This Row],[Frequency]] &gt;= M679, 2, 1))</f>
        <v>3</v>
      </c>
      <c r="H676">
        <f>IF(tblCustRFM[[#This Row],[Monetary]] &gt;= L680, 3, IF(tblCustRFM[[#This Row],[Monetary]] &gt;= M680, 2, 1))</f>
        <v>3</v>
      </c>
      <c r="I676">
        <f>tblCustRFM[[#This Row],[RecencyTier]] + tblCustRFM[[#This Row],[FrequencyTier]] + tblCustRFM[[#This Row],[MonetaryTier]]</f>
        <v>7</v>
      </c>
    </row>
    <row r="677" spans="1:9" x14ac:dyDescent="0.45">
      <c r="A677" s="16">
        <v>1983</v>
      </c>
      <c r="B677" s="10">
        <v>45301.600460030866</v>
      </c>
      <c r="C677">
        <v>1</v>
      </c>
      <c r="D677">
        <v>1582.75</v>
      </c>
      <c r="E677" s="24">
        <f>INT(RFM_Pivot!$A$1 - tblCustRFM[[#This Row],[LastPurchaseDate]])</f>
        <v>355</v>
      </c>
      <c r="F677">
        <f>IF(tblCustRFM[[#This Row],[Recency]] &lt;= $L$4, 3, IF(tblCustRFM[[#This Row],[Recency]] &lt;= M679, 2, 1))</f>
        <v>1</v>
      </c>
      <c r="G677">
        <f>IF(tblCustRFM[[#This Row],[Frequency]] &gt;= L680, 3, IF(tblCustRFM[[#This Row],[Frequency]] &gt;= M680, 2, 1))</f>
        <v>3</v>
      </c>
      <c r="H677">
        <f>IF(tblCustRFM[[#This Row],[Monetary]] &gt;= L681, 3, IF(tblCustRFM[[#This Row],[Monetary]] &gt;= M681, 2, 1))</f>
        <v>3</v>
      </c>
      <c r="I677">
        <f>tblCustRFM[[#This Row],[RecencyTier]] + tblCustRFM[[#This Row],[FrequencyTier]] + tblCustRFM[[#This Row],[MonetaryTier]]</f>
        <v>7</v>
      </c>
    </row>
    <row r="678" spans="1:9" x14ac:dyDescent="0.45">
      <c r="A678" s="16">
        <v>1984</v>
      </c>
      <c r="B678" s="10">
        <v>45029.356235609564</v>
      </c>
      <c r="C678">
        <v>2</v>
      </c>
      <c r="D678">
        <v>8955.7099999999991</v>
      </c>
      <c r="E678" s="24">
        <f>INT(RFM_Pivot!$A$1 - tblCustRFM[[#This Row],[LastPurchaseDate]])</f>
        <v>627</v>
      </c>
      <c r="F678">
        <f>IF(tblCustRFM[[#This Row],[Recency]] &lt;= $L$4, 3, IF(tblCustRFM[[#This Row],[Recency]] &lt;= M680, 2, 1))</f>
        <v>1</v>
      </c>
      <c r="G678">
        <f>IF(tblCustRFM[[#This Row],[Frequency]] &gt;= L681, 3, IF(tblCustRFM[[#This Row],[Frequency]] &gt;= M681, 2, 1))</f>
        <v>3</v>
      </c>
      <c r="H678">
        <f>IF(tblCustRFM[[#This Row],[Monetary]] &gt;= L682, 3, IF(tblCustRFM[[#This Row],[Monetary]] &gt;= M682, 2, 1))</f>
        <v>3</v>
      </c>
      <c r="I678">
        <f>tblCustRFM[[#This Row],[RecencyTier]] + tblCustRFM[[#This Row],[FrequencyTier]] + tblCustRFM[[#This Row],[MonetaryTier]]</f>
        <v>7</v>
      </c>
    </row>
    <row r="679" spans="1:9" x14ac:dyDescent="0.45">
      <c r="A679" s="16">
        <v>1985</v>
      </c>
      <c r="B679" s="10">
        <v>45233.922692283952</v>
      </c>
      <c r="C679">
        <v>1</v>
      </c>
      <c r="D679">
        <v>18649.650000000001</v>
      </c>
      <c r="E679" s="24">
        <f>INT(RFM_Pivot!$A$1 - tblCustRFM[[#This Row],[LastPurchaseDate]])</f>
        <v>423</v>
      </c>
      <c r="F679">
        <f>IF(tblCustRFM[[#This Row],[Recency]] &lt;= $L$4, 3, IF(tblCustRFM[[#This Row],[Recency]] &lt;= M681, 2, 1))</f>
        <v>1</v>
      </c>
      <c r="G679">
        <f>IF(tblCustRFM[[#This Row],[Frequency]] &gt;= L682, 3, IF(tblCustRFM[[#This Row],[Frequency]] &gt;= M682, 2, 1))</f>
        <v>3</v>
      </c>
      <c r="H679">
        <f>IF(tblCustRFM[[#This Row],[Monetary]] &gt;= L683, 3, IF(tblCustRFM[[#This Row],[Monetary]] &gt;= M683, 2, 1))</f>
        <v>3</v>
      </c>
      <c r="I679">
        <f>tblCustRFM[[#This Row],[RecencyTier]] + tblCustRFM[[#This Row],[FrequencyTier]] + tblCustRFM[[#This Row],[MonetaryTier]]</f>
        <v>7</v>
      </c>
    </row>
    <row r="680" spans="1:9" x14ac:dyDescent="0.45">
      <c r="A680" s="16">
        <v>1986</v>
      </c>
      <c r="B680" s="10">
        <v>45505.801880169754</v>
      </c>
      <c r="C680">
        <v>2</v>
      </c>
      <c r="D680">
        <v>15469.9</v>
      </c>
      <c r="E680" s="24">
        <f>INT(RFM_Pivot!$A$1 - tblCustRFM[[#This Row],[LastPurchaseDate]])</f>
        <v>151</v>
      </c>
      <c r="F680">
        <f>IF(tblCustRFM[[#This Row],[Recency]] &lt;= $L$4, 3, IF(tblCustRFM[[#This Row],[Recency]] &lt;= M682, 2, 1))</f>
        <v>1</v>
      </c>
      <c r="G680">
        <f>IF(tblCustRFM[[#This Row],[Frequency]] &gt;= L683, 3, IF(tblCustRFM[[#This Row],[Frequency]] &gt;= M683, 2, 1))</f>
        <v>3</v>
      </c>
      <c r="H680">
        <f>IF(tblCustRFM[[#This Row],[Monetary]] &gt;= L684, 3, IF(tblCustRFM[[#This Row],[Monetary]] &gt;= M684, 2, 1))</f>
        <v>3</v>
      </c>
      <c r="I680">
        <f>tblCustRFM[[#This Row],[RecencyTier]] + tblCustRFM[[#This Row],[FrequencyTier]] + tblCustRFM[[#This Row],[MonetaryTier]]</f>
        <v>7</v>
      </c>
    </row>
    <row r="681" spans="1:9" x14ac:dyDescent="0.45">
      <c r="A681" s="16">
        <v>1987</v>
      </c>
      <c r="B681" s="10">
        <v>45112.511551157404</v>
      </c>
      <c r="C681">
        <v>3</v>
      </c>
      <c r="D681">
        <v>34030.269999999997</v>
      </c>
      <c r="E681" s="24">
        <f>INT(RFM_Pivot!$A$1 - tblCustRFM[[#This Row],[LastPurchaseDate]])</f>
        <v>544</v>
      </c>
      <c r="F681">
        <f>IF(tblCustRFM[[#This Row],[Recency]] &lt;= $L$4, 3, IF(tblCustRFM[[#This Row],[Recency]] &lt;= M683, 2, 1))</f>
        <v>1</v>
      </c>
      <c r="G681">
        <f>IF(tblCustRFM[[#This Row],[Frequency]] &gt;= L684, 3, IF(tblCustRFM[[#This Row],[Frequency]] &gt;= M684, 2, 1))</f>
        <v>3</v>
      </c>
      <c r="H681">
        <f>IF(tblCustRFM[[#This Row],[Monetary]] &gt;= L685, 3, IF(tblCustRFM[[#This Row],[Monetary]] &gt;= M685, 2, 1))</f>
        <v>3</v>
      </c>
      <c r="I681">
        <f>tblCustRFM[[#This Row],[RecencyTier]] + tblCustRFM[[#This Row],[FrequencyTier]] + tblCustRFM[[#This Row],[MonetaryTier]]</f>
        <v>7</v>
      </c>
    </row>
    <row r="682" spans="1:9" x14ac:dyDescent="0.45">
      <c r="A682" s="16">
        <v>1988</v>
      </c>
      <c r="B682" s="10">
        <v>45360.663366319444</v>
      </c>
      <c r="C682">
        <v>2</v>
      </c>
      <c r="D682">
        <v>7208.5</v>
      </c>
      <c r="E682" s="24">
        <f>INT(RFM_Pivot!$A$1 - tblCustRFM[[#This Row],[LastPurchaseDate]])</f>
        <v>296</v>
      </c>
      <c r="F682">
        <f>IF(tblCustRFM[[#This Row],[Recency]] &lt;= $L$4, 3, IF(tblCustRFM[[#This Row],[Recency]] &lt;= M684, 2, 1))</f>
        <v>1</v>
      </c>
      <c r="G682">
        <f>IF(tblCustRFM[[#This Row],[Frequency]] &gt;= L685, 3, IF(tblCustRFM[[#This Row],[Frequency]] &gt;= M685, 2, 1))</f>
        <v>3</v>
      </c>
      <c r="H682">
        <f>IF(tblCustRFM[[#This Row],[Monetary]] &gt;= L686, 3, IF(tblCustRFM[[#This Row],[Monetary]] &gt;= M686, 2, 1))</f>
        <v>3</v>
      </c>
      <c r="I682">
        <f>tblCustRFM[[#This Row],[RecencyTier]] + tblCustRFM[[#This Row],[FrequencyTier]] + tblCustRFM[[#This Row],[MonetaryTier]]</f>
        <v>7</v>
      </c>
    </row>
    <row r="683" spans="1:9" x14ac:dyDescent="0.45">
      <c r="A683" s="16">
        <v>1989</v>
      </c>
      <c r="B683" s="10">
        <v>45341.827482754627</v>
      </c>
      <c r="C683">
        <v>2</v>
      </c>
      <c r="D683">
        <v>17171.7</v>
      </c>
      <c r="E683" s="24">
        <f>INT(RFM_Pivot!$A$1 - tblCustRFM[[#This Row],[LastPurchaseDate]])</f>
        <v>315</v>
      </c>
      <c r="F683">
        <f>IF(tblCustRFM[[#This Row],[Recency]] &lt;= $L$4, 3, IF(tblCustRFM[[#This Row],[Recency]] &lt;= M685, 2, 1))</f>
        <v>1</v>
      </c>
      <c r="G683">
        <f>IF(tblCustRFM[[#This Row],[Frequency]] &gt;= L686, 3, IF(tblCustRFM[[#This Row],[Frequency]] &gt;= M686, 2, 1))</f>
        <v>3</v>
      </c>
      <c r="H683">
        <f>IF(tblCustRFM[[#This Row],[Monetary]] &gt;= L687, 3, IF(tblCustRFM[[#This Row],[Monetary]] &gt;= M687, 2, 1))</f>
        <v>3</v>
      </c>
      <c r="I683">
        <f>tblCustRFM[[#This Row],[RecencyTier]] + tblCustRFM[[#This Row],[FrequencyTier]] + tblCustRFM[[#This Row],[MonetaryTier]]</f>
        <v>7</v>
      </c>
    </row>
    <row r="684" spans="1:9" x14ac:dyDescent="0.45">
      <c r="A684" s="16">
        <v>1990</v>
      </c>
      <c r="B684" s="10">
        <v>45638.529152932097</v>
      </c>
      <c r="C684">
        <v>2</v>
      </c>
      <c r="D684">
        <v>6493.68</v>
      </c>
      <c r="E684" s="24">
        <f>INT(RFM_Pivot!$A$1 - tblCustRFM[[#This Row],[LastPurchaseDate]])</f>
        <v>18</v>
      </c>
      <c r="F684">
        <f>IF(tblCustRFM[[#This Row],[Recency]] &lt;= $L$4, 3, IF(tblCustRFM[[#This Row],[Recency]] &lt;= M686, 2, 1))</f>
        <v>3</v>
      </c>
      <c r="G684">
        <f>IF(tblCustRFM[[#This Row],[Frequency]] &gt;= L687, 3, IF(tblCustRFM[[#This Row],[Frequency]] &gt;= M687, 2, 1))</f>
        <v>3</v>
      </c>
      <c r="H684">
        <f>IF(tblCustRFM[[#This Row],[Monetary]] &gt;= L688, 3, IF(tblCustRFM[[#This Row],[Monetary]] &gt;= M688, 2, 1))</f>
        <v>3</v>
      </c>
      <c r="I684">
        <f>tblCustRFM[[#This Row],[RecencyTier]] + tblCustRFM[[#This Row],[FrequencyTier]] + tblCustRFM[[#This Row],[MonetaryTier]]</f>
        <v>9</v>
      </c>
    </row>
    <row r="685" spans="1:9" x14ac:dyDescent="0.45">
      <c r="A685" s="16">
        <v>1991</v>
      </c>
      <c r="B685" s="10">
        <v>45200.193319328704</v>
      </c>
      <c r="C685">
        <v>1</v>
      </c>
      <c r="D685">
        <v>9296.68</v>
      </c>
      <c r="E685" s="24">
        <f>INT(RFM_Pivot!$A$1 - tblCustRFM[[#This Row],[LastPurchaseDate]])</f>
        <v>456</v>
      </c>
      <c r="F685">
        <f>IF(tblCustRFM[[#This Row],[Recency]] &lt;= $L$4, 3, IF(tblCustRFM[[#This Row],[Recency]] &lt;= M687, 2, 1))</f>
        <v>1</v>
      </c>
      <c r="G685">
        <f>IF(tblCustRFM[[#This Row],[Frequency]] &gt;= L688, 3, IF(tblCustRFM[[#This Row],[Frequency]] &gt;= M688, 2, 1))</f>
        <v>3</v>
      </c>
      <c r="H685">
        <f>IF(tblCustRFM[[#This Row],[Monetary]] &gt;= L689, 3, IF(tblCustRFM[[#This Row],[Monetary]] &gt;= M689, 2, 1))</f>
        <v>3</v>
      </c>
      <c r="I685">
        <f>tblCustRFM[[#This Row],[RecencyTier]] + tblCustRFM[[#This Row],[FrequencyTier]] + tblCustRFM[[#This Row],[MonetaryTier]]</f>
        <v>7</v>
      </c>
    </row>
    <row r="686" spans="1:9" x14ac:dyDescent="0.45">
      <c r="A686" s="16">
        <v>1992</v>
      </c>
      <c r="B686" s="10">
        <v>45531.13541354167</v>
      </c>
      <c r="C686">
        <v>4</v>
      </c>
      <c r="D686">
        <v>23745.41</v>
      </c>
      <c r="E686" s="24">
        <f>INT(RFM_Pivot!$A$1 - tblCustRFM[[#This Row],[LastPurchaseDate]])</f>
        <v>125</v>
      </c>
      <c r="F686">
        <f>IF(tblCustRFM[[#This Row],[Recency]] &lt;= $L$4, 3, IF(tblCustRFM[[#This Row],[Recency]] &lt;= M688, 2, 1))</f>
        <v>1</v>
      </c>
      <c r="G686">
        <f>IF(tblCustRFM[[#This Row],[Frequency]] &gt;= L689, 3, IF(tblCustRFM[[#This Row],[Frequency]] &gt;= M689, 2, 1))</f>
        <v>3</v>
      </c>
      <c r="H686">
        <f>IF(tblCustRFM[[#This Row],[Monetary]] &gt;= L690, 3, IF(tblCustRFM[[#This Row],[Monetary]] &gt;= M690, 2, 1))</f>
        <v>3</v>
      </c>
      <c r="I686">
        <f>tblCustRFM[[#This Row],[RecencyTier]] + tblCustRFM[[#This Row],[FrequencyTier]] + tblCustRFM[[#This Row],[MonetaryTier]]</f>
        <v>7</v>
      </c>
    </row>
    <row r="687" spans="1:9" x14ac:dyDescent="0.45">
      <c r="A687" s="16">
        <v>1994</v>
      </c>
      <c r="B687" s="10">
        <v>45568.150115007717</v>
      </c>
      <c r="C687">
        <v>1</v>
      </c>
      <c r="D687">
        <v>3683.48</v>
      </c>
      <c r="E687" s="24">
        <f>INT(RFM_Pivot!$A$1 - tblCustRFM[[#This Row],[LastPurchaseDate]])</f>
        <v>88</v>
      </c>
      <c r="F687">
        <f>IF(tblCustRFM[[#This Row],[Recency]] &lt;= $L$4, 3, IF(tblCustRFM[[#This Row],[Recency]] &lt;= M689, 2, 1))</f>
        <v>3</v>
      </c>
      <c r="G687">
        <f>IF(tblCustRFM[[#This Row],[Frequency]] &gt;= L690, 3, IF(tblCustRFM[[#This Row],[Frequency]] &gt;= M690, 2, 1))</f>
        <v>3</v>
      </c>
      <c r="H687">
        <f>IF(tblCustRFM[[#This Row],[Monetary]] &gt;= L691, 3, IF(tblCustRFM[[#This Row],[Monetary]] &gt;= M691, 2, 1))</f>
        <v>3</v>
      </c>
      <c r="I687">
        <f>tblCustRFM[[#This Row],[RecencyTier]] + tblCustRFM[[#This Row],[FrequencyTier]] + tblCustRFM[[#This Row],[MonetaryTier]]</f>
        <v>9</v>
      </c>
    </row>
    <row r="688" spans="1:9" x14ac:dyDescent="0.45">
      <c r="A688" s="16">
        <v>1995</v>
      </c>
      <c r="B688" s="10">
        <v>44931.380438040127</v>
      </c>
      <c r="C688">
        <v>1</v>
      </c>
      <c r="D688">
        <v>4263.28</v>
      </c>
      <c r="E688" s="24">
        <f>INT(RFM_Pivot!$A$1 - tblCustRFM[[#This Row],[LastPurchaseDate]])</f>
        <v>725</v>
      </c>
      <c r="F688">
        <f>IF(tblCustRFM[[#This Row],[Recency]] &lt;= $L$4, 3, IF(tblCustRFM[[#This Row],[Recency]] &lt;= M690, 2, 1))</f>
        <v>1</v>
      </c>
      <c r="G688">
        <f>IF(tblCustRFM[[#This Row],[Frequency]] &gt;= L691, 3, IF(tblCustRFM[[#This Row],[Frequency]] &gt;= M691, 2, 1))</f>
        <v>3</v>
      </c>
      <c r="H688">
        <f>IF(tblCustRFM[[#This Row],[Monetary]] &gt;= L692, 3, IF(tblCustRFM[[#This Row],[Monetary]] &gt;= M692, 2, 1))</f>
        <v>3</v>
      </c>
      <c r="I688">
        <f>tblCustRFM[[#This Row],[RecencyTier]] + tblCustRFM[[#This Row],[FrequencyTier]] + tblCustRFM[[#This Row],[MonetaryTier]]</f>
        <v>7</v>
      </c>
    </row>
    <row r="689" spans="1:9" x14ac:dyDescent="0.45">
      <c r="A689" s="16">
        <v>1996</v>
      </c>
      <c r="B689" s="10">
        <v>45321.823482330248</v>
      </c>
      <c r="C689">
        <v>1</v>
      </c>
      <c r="D689">
        <v>18246.36</v>
      </c>
      <c r="E689" s="24">
        <f>INT(RFM_Pivot!$A$1 - tblCustRFM[[#This Row],[LastPurchaseDate]])</f>
        <v>335</v>
      </c>
      <c r="F689">
        <f>IF(tblCustRFM[[#This Row],[Recency]] &lt;= $L$4, 3, IF(tblCustRFM[[#This Row],[Recency]] &lt;= M691, 2, 1))</f>
        <v>1</v>
      </c>
      <c r="G689">
        <f>IF(tblCustRFM[[#This Row],[Frequency]] &gt;= L692, 3, IF(tblCustRFM[[#This Row],[Frequency]] &gt;= M692, 2, 1))</f>
        <v>3</v>
      </c>
      <c r="H689">
        <f>IF(tblCustRFM[[#This Row],[Monetary]] &gt;= L693, 3, IF(tblCustRFM[[#This Row],[Monetary]] &gt;= M693, 2, 1))</f>
        <v>3</v>
      </c>
      <c r="I689">
        <f>tblCustRFM[[#This Row],[RecencyTier]] + tblCustRFM[[#This Row],[FrequencyTier]] + tblCustRFM[[#This Row],[MonetaryTier]]</f>
        <v>7</v>
      </c>
    </row>
    <row r="690" spans="1:9" x14ac:dyDescent="0.45">
      <c r="A690" s="16">
        <v>1997</v>
      </c>
      <c r="B690" s="10">
        <v>45355.333833371915</v>
      </c>
      <c r="C690">
        <v>1</v>
      </c>
      <c r="D690">
        <v>12950.88</v>
      </c>
      <c r="E690" s="24">
        <f>INT(RFM_Pivot!$A$1 - tblCustRFM[[#This Row],[LastPurchaseDate]])</f>
        <v>301</v>
      </c>
      <c r="F690">
        <f>IF(tblCustRFM[[#This Row],[Recency]] &lt;= $L$4, 3, IF(tblCustRFM[[#This Row],[Recency]] &lt;= M692, 2, 1))</f>
        <v>1</v>
      </c>
      <c r="G690">
        <f>IF(tblCustRFM[[#This Row],[Frequency]] &gt;= L693, 3, IF(tblCustRFM[[#This Row],[Frequency]] &gt;= M693, 2, 1))</f>
        <v>3</v>
      </c>
      <c r="H690">
        <f>IF(tblCustRFM[[#This Row],[Monetary]] &gt;= L694, 3, IF(tblCustRFM[[#This Row],[Monetary]] &gt;= M694, 2, 1))</f>
        <v>3</v>
      </c>
      <c r="I690">
        <f>tblCustRFM[[#This Row],[RecencyTier]] + tblCustRFM[[#This Row],[FrequencyTier]] + tblCustRFM[[#This Row],[MonetaryTier]]</f>
        <v>7</v>
      </c>
    </row>
    <row r="691" spans="1:9" x14ac:dyDescent="0.45">
      <c r="A691" s="16">
        <v>1999</v>
      </c>
      <c r="B691" s="10">
        <v>45166.098909876542</v>
      </c>
      <c r="C691">
        <v>1</v>
      </c>
      <c r="D691">
        <v>1071.74</v>
      </c>
      <c r="E691" s="24">
        <f>INT(RFM_Pivot!$A$1 - tblCustRFM[[#This Row],[LastPurchaseDate]])</f>
        <v>490</v>
      </c>
      <c r="F691">
        <f>IF(tblCustRFM[[#This Row],[Recency]] &lt;= $L$4, 3, IF(tblCustRFM[[#This Row],[Recency]] &lt;= M693, 2, 1))</f>
        <v>1</v>
      </c>
      <c r="G691">
        <f>IF(tblCustRFM[[#This Row],[Frequency]] &gt;= L694, 3, IF(tblCustRFM[[#This Row],[Frequency]] &gt;= M694, 2, 1))</f>
        <v>3</v>
      </c>
      <c r="H691">
        <f>IF(tblCustRFM[[#This Row],[Monetary]] &gt;= L695, 3, IF(tblCustRFM[[#This Row],[Monetary]] &gt;= M695, 2, 1))</f>
        <v>3</v>
      </c>
      <c r="I691">
        <f>tblCustRFM[[#This Row],[RecencyTier]] + tblCustRFM[[#This Row],[FrequencyTier]] + tblCustRFM[[#This Row],[MonetaryTier]]</f>
        <v>7</v>
      </c>
    </row>
    <row r="692" spans="1:9" x14ac:dyDescent="0.45">
      <c r="A692" s="16">
        <v>2000</v>
      </c>
      <c r="B692" s="10">
        <v>45047.754075424382</v>
      </c>
      <c r="C692">
        <v>1</v>
      </c>
      <c r="D692">
        <v>1120.04</v>
      </c>
      <c r="E692" s="24">
        <f>INT(RFM_Pivot!$A$1 - tblCustRFM[[#This Row],[LastPurchaseDate]])</f>
        <v>609</v>
      </c>
      <c r="F692">
        <f>IF(tblCustRFM[[#This Row],[Recency]] &lt;= $L$4, 3, IF(tblCustRFM[[#This Row],[Recency]] &lt;= M694, 2, 1))</f>
        <v>1</v>
      </c>
      <c r="G692">
        <f>IF(tblCustRFM[[#This Row],[Frequency]] &gt;= L695, 3, IF(tblCustRFM[[#This Row],[Frequency]] &gt;= M695, 2, 1))</f>
        <v>3</v>
      </c>
      <c r="H692">
        <f>IF(tblCustRFM[[#This Row],[Monetary]] &gt;= L696, 3, IF(tblCustRFM[[#This Row],[Monetary]] &gt;= M696, 2, 1))</f>
        <v>3</v>
      </c>
      <c r="I692">
        <f>tblCustRFM[[#This Row],[RecencyTier]] + tblCustRFM[[#This Row],[FrequencyTier]] + tblCustRFM[[#This Row],[MonetaryTier]]</f>
        <v>7</v>
      </c>
    </row>
    <row r="693" spans="1:9" x14ac:dyDescent="0.45">
      <c r="A693" s="16">
        <v>2001</v>
      </c>
      <c r="B693" s="10">
        <v>45289.627262731483</v>
      </c>
      <c r="C693">
        <v>2</v>
      </c>
      <c r="D693">
        <v>17168.78</v>
      </c>
      <c r="E693" s="24">
        <f>INT(RFM_Pivot!$A$1 - tblCustRFM[[#This Row],[LastPurchaseDate]])</f>
        <v>367</v>
      </c>
      <c r="F693">
        <f>IF(tblCustRFM[[#This Row],[Recency]] &lt;= $L$4, 3, IF(tblCustRFM[[#This Row],[Recency]] &lt;= M695, 2, 1))</f>
        <v>1</v>
      </c>
      <c r="G693">
        <f>IF(tblCustRFM[[#This Row],[Frequency]] &gt;= L696, 3, IF(tblCustRFM[[#This Row],[Frequency]] &gt;= M696, 2, 1))</f>
        <v>3</v>
      </c>
      <c r="H693">
        <f>IF(tblCustRFM[[#This Row],[Monetary]] &gt;= L697, 3, IF(tblCustRFM[[#This Row],[Monetary]] &gt;= M697, 2, 1))</f>
        <v>3</v>
      </c>
      <c r="I693">
        <f>tblCustRFM[[#This Row],[RecencyTier]] + tblCustRFM[[#This Row],[FrequencyTier]] + tblCustRFM[[#This Row],[MonetaryTier]]</f>
        <v>7</v>
      </c>
    </row>
    <row r="694" spans="1:9" x14ac:dyDescent="0.45">
      <c r="A694" s="16">
        <v>2003</v>
      </c>
      <c r="B694" s="10">
        <v>45234.725772569444</v>
      </c>
      <c r="C694">
        <v>1</v>
      </c>
      <c r="D694">
        <v>4180.95</v>
      </c>
      <c r="E694" s="24">
        <f>INT(RFM_Pivot!$A$1 - tblCustRFM[[#This Row],[LastPurchaseDate]])</f>
        <v>422</v>
      </c>
      <c r="F694">
        <f>IF(tblCustRFM[[#This Row],[Recency]] &lt;= $L$4, 3, IF(tblCustRFM[[#This Row],[Recency]] &lt;= M696, 2, 1))</f>
        <v>1</v>
      </c>
      <c r="G694">
        <f>IF(tblCustRFM[[#This Row],[Frequency]] &gt;= L697, 3, IF(tblCustRFM[[#This Row],[Frequency]] &gt;= M697, 2, 1))</f>
        <v>3</v>
      </c>
      <c r="H694">
        <f>IF(tblCustRFM[[#This Row],[Monetary]] &gt;= L698, 3, IF(tblCustRFM[[#This Row],[Monetary]] &gt;= M698, 2, 1))</f>
        <v>3</v>
      </c>
      <c r="I694">
        <f>tblCustRFM[[#This Row],[RecencyTier]] + tblCustRFM[[#This Row],[FrequencyTier]] + tblCustRFM[[#This Row],[MonetaryTier]]</f>
        <v>7</v>
      </c>
    </row>
    <row r="695" spans="1:9" x14ac:dyDescent="0.45">
      <c r="A695" s="16">
        <v>2004</v>
      </c>
      <c r="B695" s="10">
        <v>45541.575457561725</v>
      </c>
      <c r="C695">
        <v>1</v>
      </c>
      <c r="D695">
        <v>14421.81</v>
      </c>
      <c r="E695" s="24">
        <f>INT(RFM_Pivot!$A$1 - tblCustRFM[[#This Row],[LastPurchaseDate]])</f>
        <v>115</v>
      </c>
      <c r="F695">
        <f>IF(tblCustRFM[[#This Row],[Recency]] &lt;= $L$4, 3, IF(tblCustRFM[[#This Row],[Recency]] &lt;= M697, 2, 1))</f>
        <v>3</v>
      </c>
      <c r="G695">
        <f>IF(tblCustRFM[[#This Row],[Frequency]] &gt;= L698, 3, IF(tblCustRFM[[#This Row],[Frequency]] &gt;= M698, 2, 1))</f>
        <v>3</v>
      </c>
      <c r="H695">
        <f>IF(tblCustRFM[[#This Row],[Monetary]] &gt;= L699, 3, IF(tblCustRFM[[#This Row],[Monetary]] &gt;= M699, 2, 1))</f>
        <v>3</v>
      </c>
      <c r="I695">
        <f>tblCustRFM[[#This Row],[RecencyTier]] + tblCustRFM[[#This Row],[FrequencyTier]] + tblCustRFM[[#This Row],[MonetaryTier]]</f>
        <v>9</v>
      </c>
    </row>
    <row r="696" spans="1:9" x14ac:dyDescent="0.45">
      <c r="A696" s="16">
        <v>2007</v>
      </c>
      <c r="B696" s="10">
        <v>45342.411541165122</v>
      </c>
      <c r="C696">
        <v>2</v>
      </c>
      <c r="D696">
        <v>8927.33</v>
      </c>
      <c r="E696" s="24">
        <f>INT(RFM_Pivot!$A$1 - tblCustRFM[[#This Row],[LastPurchaseDate]])</f>
        <v>314</v>
      </c>
      <c r="F696">
        <f>IF(tblCustRFM[[#This Row],[Recency]] &lt;= $L$4, 3, IF(tblCustRFM[[#This Row],[Recency]] &lt;= M698, 2, 1))</f>
        <v>1</v>
      </c>
      <c r="G696">
        <f>IF(tblCustRFM[[#This Row],[Frequency]] &gt;= L699, 3, IF(tblCustRFM[[#This Row],[Frequency]] &gt;= M699, 2, 1))</f>
        <v>3</v>
      </c>
      <c r="H696">
        <f>IF(tblCustRFM[[#This Row],[Monetary]] &gt;= L700, 3, IF(tblCustRFM[[#This Row],[Monetary]] &gt;= M700, 2, 1))</f>
        <v>3</v>
      </c>
      <c r="I696">
        <f>tblCustRFM[[#This Row],[RecencyTier]] + tblCustRFM[[#This Row],[FrequencyTier]] + tblCustRFM[[#This Row],[MonetaryTier]]</f>
        <v>7</v>
      </c>
    </row>
    <row r="697" spans="1:9" x14ac:dyDescent="0.45">
      <c r="A697" s="16">
        <v>2008</v>
      </c>
      <c r="B697" s="10">
        <v>45341.389438966049</v>
      </c>
      <c r="C697">
        <v>2</v>
      </c>
      <c r="D697">
        <v>21751.5</v>
      </c>
      <c r="E697" s="24">
        <f>INT(RFM_Pivot!$A$1 - tblCustRFM[[#This Row],[LastPurchaseDate]])</f>
        <v>315</v>
      </c>
      <c r="F697">
        <f>IF(tblCustRFM[[#This Row],[Recency]] &lt;= $L$4, 3, IF(tblCustRFM[[#This Row],[Recency]] &lt;= M699, 2, 1))</f>
        <v>1</v>
      </c>
      <c r="G697">
        <f>IF(tblCustRFM[[#This Row],[Frequency]] &gt;= L700, 3, IF(tblCustRFM[[#This Row],[Frequency]] &gt;= M700, 2, 1))</f>
        <v>3</v>
      </c>
      <c r="H697">
        <f>IF(tblCustRFM[[#This Row],[Monetary]] &gt;= L701, 3, IF(tblCustRFM[[#This Row],[Monetary]] &gt;= M701, 2, 1))</f>
        <v>3</v>
      </c>
      <c r="I697">
        <f>tblCustRFM[[#This Row],[RecencyTier]] + tblCustRFM[[#This Row],[FrequencyTier]] + tblCustRFM[[#This Row],[MonetaryTier]]</f>
        <v>7</v>
      </c>
    </row>
    <row r="698" spans="1:9" x14ac:dyDescent="0.45">
      <c r="A698" s="16">
        <v>2009</v>
      </c>
      <c r="B698" s="10">
        <v>45411.695469560182</v>
      </c>
      <c r="C698">
        <v>1</v>
      </c>
      <c r="D698">
        <v>2190.54</v>
      </c>
      <c r="E698" s="24">
        <f>INT(RFM_Pivot!$A$1 - tblCustRFM[[#This Row],[LastPurchaseDate]])</f>
        <v>245</v>
      </c>
      <c r="F698">
        <f>IF(tblCustRFM[[#This Row],[Recency]] &lt;= $L$4, 3, IF(tblCustRFM[[#This Row],[Recency]] &lt;= M700, 2, 1))</f>
        <v>1</v>
      </c>
      <c r="G698">
        <f>IF(tblCustRFM[[#This Row],[Frequency]] &gt;= L701, 3, IF(tblCustRFM[[#This Row],[Frequency]] &gt;= M701, 2, 1))</f>
        <v>3</v>
      </c>
      <c r="H698">
        <f>IF(tblCustRFM[[#This Row],[Monetary]] &gt;= L702, 3, IF(tblCustRFM[[#This Row],[Monetary]] &gt;= M702, 2, 1))</f>
        <v>3</v>
      </c>
      <c r="I698">
        <f>tblCustRFM[[#This Row],[RecencyTier]] + tblCustRFM[[#This Row],[FrequencyTier]] + tblCustRFM[[#This Row],[MonetaryTier]]</f>
        <v>7</v>
      </c>
    </row>
    <row r="699" spans="1:9" x14ac:dyDescent="0.45">
      <c r="A699" s="16">
        <v>2012</v>
      </c>
      <c r="B699" s="10">
        <v>45243.194619483023</v>
      </c>
      <c r="C699">
        <v>2</v>
      </c>
      <c r="D699">
        <v>7061.4</v>
      </c>
      <c r="E699" s="24">
        <f>INT(RFM_Pivot!$A$1 - tblCustRFM[[#This Row],[LastPurchaseDate]])</f>
        <v>413</v>
      </c>
      <c r="F699">
        <f>IF(tblCustRFM[[#This Row],[Recency]] &lt;= $L$4, 3, IF(tblCustRFM[[#This Row],[Recency]] &lt;= M701, 2, 1))</f>
        <v>1</v>
      </c>
      <c r="G699">
        <f>IF(tblCustRFM[[#This Row],[Frequency]] &gt;= L702, 3, IF(tblCustRFM[[#This Row],[Frequency]] &gt;= M702, 2, 1))</f>
        <v>3</v>
      </c>
      <c r="H699">
        <f>IF(tblCustRFM[[#This Row],[Monetary]] &gt;= L703, 3, IF(tblCustRFM[[#This Row],[Monetary]] &gt;= M703, 2, 1))</f>
        <v>3</v>
      </c>
      <c r="I699">
        <f>tblCustRFM[[#This Row],[RecencyTier]] + tblCustRFM[[#This Row],[FrequencyTier]] + tblCustRFM[[#This Row],[MonetaryTier]]</f>
        <v>7</v>
      </c>
    </row>
    <row r="700" spans="1:9" x14ac:dyDescent="0.45">
      <c r="A700" s="16">
        <v>2013</v>
      </c>
      <c r="B700" s="10">
        <v>45403.956695679015</v>
      </c>
      <c r="C700">
        <v>2</v>
      </c>
      <c r="D700">
        <v>11384.17</v>
      </c>
      <c r="E700" s="24">
        <f>INT(RFM_Pivot!$A$1 - tblCustRFM[[#This Row],[LastPurchaseDate]])</f>
        <v>253</v>
      </c>
      <c r="F700">
        <f>IF(tblCustRFM[[#This Row],[Recency]] &lt;= $L$4, 3, IF(tblCustRFM[[#This Row],[Recency]] &lt;= M702, 2, 1))</f>
        <v>1</v>
      </c>
      <c r="G700">
        <f>IF(tblCustRFM[[#This Row],[Frequency]] &gt;= L703, 3, IF(tblCustRFM[[#This Row],[Frequency]] &gt;= M703, 2, 1))</f>
        <v>3</v>
      </c>
      <c r="H700">
        <f>IF(tblCustRFM[[#This Row],[Monetary]] &gt;= L704, 3, IF(tblCustRFM[[#This Row],[Monetary]] &gt;= M704, 2, 1))</f>
        <v>3</v>
      </c>
      <c r="I700">
        <f>tblCustRFM[[#This Row],[RecencyTier]] + tblCustRFM[[#This Row],[FrequencyTier]] + tblCustRFM[[#This Row],[MonetaryTier]]</f>
        <v>7</v>
      </c>
    </row>
    <row r="701" spans="1:9" x14ac:dyDescent="0.45">
      <c r="A701" s="16">
        <v>2014</v>
      </c>
      <c r="B701" s="10">
        <v>45438.12411242284</v>
      </c>
      <c r="C701">
        <v>2</v>
      </c>
      <c r="D701">
        <v>8181.07</v>
      </c>
      <c r="E701" s="24">
        <f>INT(RFM_Pivot!$A$1 - tblCustRFM[[#This Row],[LastPurchaseDate]])</f>
        <v>218</v>
      </c>
      <c r="F701">
        <f>IF(tblCustRFM[[#This Row],[Recency]] &lt;= $L$4, 3, IF(tblCustRFM[[#This Row],[Recency]] &lt;= M703, 2, 1))</f>
        <v>1</v>
      </c>
      <c r="G701">
        <f>IF(tblCustRFM[[#This Row],[Frequency]] &gt;= L704, 3, IF(tblCustRFM[[#This Row],[Frequency]] &gt;= M704, 2, 1))</f>
        <v>3</v>
      </c>
      <c r="H701">
        <f>IF(tblCustRFM[[#This Row],[Monetary]] &gt;= L705, 3, IF(tblCustRFM[[#This Row],[Monetary]] &gt;= M705, 2, 1))</f>
        <v>3</v>
      </c>
      <c r="I701">
        <f>tblCustRFM[[#This Row],[RecencyTier]] + tblCustRFM[[#This Row],[FrequencyTier]] + tblCustRFM[[#This Row],[MonetaryTier]]</f>
        <v>7</v>
      </c>
    </row>
    <row r="702" spans="1:9" x14ac:dyDescent="0.45">
      <c r="A702" s="16">
        <v>2015</v>
      </c>
      <c r="B702" s="10">
        <v>45253.342634259257</v>
      </c>
      <c r="C702">
        <v>3</v>
      </c>
      <c r="D702">
        <v>7871.46</v>
      </c>
      <c r="E702" s="24">
        <f>INT(RFM_Pivot!$A$1 - tblCustRFM[[#This Row],[LastPurchaseDate]])</f>
        <v>403</v>
      </c>
      <c r="F702">
        <f>IF(tblCustRFM[[#This Row],[Recency]] &lt;= $L$4, 3, IF(tblCustRFM[[#This Row],[Recency]] &lt;= M704, 2, 1))</f>
        <v>1</v>
      </c>
      <c r="G702">
        <f>IF(tblCustRFM[[#This Row],[Frequency]] &gt;= L705, 3, IF(tblCustRFM[[#This Row],[Frequency]] &gt;= M705, 2, 1))</f>
        <v>3</v>
      </c>
      <c r="H702">
        <f>IF(tblCustRFM[[#This Row],[Monetary]] &gt;= L706, 3, IF(tblCustRFM[[#This Row],[Monetary]] &gt;= M706, 2, 1))</f>
        <v>3</v>
      </c>
      <c r="I702">
        <f>tblCustRFM[[#This Row],[RecencyTier]] + tblCustRFM[[#This Row],[FrequencyTier]] + tblCustRFM[[#This Row],[MonetaryTier]]</f>
        <v>7</v>
      </c>
    </row>
    <row r="703" spans="1:9" x14ac:dyDescent="0.45">
      <c r="A703" s="16">
        <v>2016</v>
      </c>
      <c r="B703" s="10">
        <v>45334.964796489199</v>
      </c>
      <c r="C703">
        <v>3</v>
      </c>
      <c r="D703">
        <v>25462.49</v>
      </c>
      <c r="E703" s="24">
        <f>INT(RFM_Pivot!$A$1 - tblCustRFM[[#This Row],[LastPurchaseDate]])</f>
        <v>322</v>
      </c>
      <c r="F703">
        <f>IF(tblCustRFM[[#This Row],[Recency]] &lt;= $L$4, 3, IF(tblCustRFM[[#This Row],[Recency]] &lt;= M705, 2, 1))</f>
        <v>1</v>
      </c>
      <c r="G703">
        <f>IF(tblCustRFM[[#This Row],[Frequency]] &gt;= L706, 3, IF(tblCustRFM[[#This Row],[Frequency]] &gt;= M706, 2, 1))</f>
        <v>3</v>
      </c>
      <c r="H703">
        <f>IF(tblCustRFM[[#This Row],[Monetary]] &gt;= L707, 3, IF(tblCustRFM[[#This Row],[Monetary]] &gt;= M707, 2, 1))</f>
        <v>3</v>
      </c>
      <c r="I703">
        <f>tblCustRFM[[#This Row],[RecencyTier]] + tblCustRFM[[#This Row],[FrequencyTier]] + tblCustRFM[[#This Row],[MonetaryTier]]</f>
        <v>7</v>
      </c>
    </row>
    <row r="704" spans="1:9" x14ac:dyDescent="0.45">
      <c r="A704" s="16">
        <v>2017</v>
      </c>
      <c r="B704" s="10">
        <v>45374.16971697531</v>
      </c>
      <c r="C704">
        <v>1</v>
      </c>
      <c r="D704">
        <v>14303.61</v>
      </c>
      <c r="E704" s="24">
        <f>INT(RFM_Pivot!$A$1 - tblCustRFM[[#This Row],[LastPurchaseDate]])</f>
        <v>282</v>
      </c>
      <c r="F704">
        <f>IF(tblCustRFM[[#This Row],[Recency]] &lt;= $L$4, 3, IF(tblCustRFM[[#This Row],[Recency]] &lt;= M706, 2, 1))</f>
        <v>1</v>
      </c>
      <c r="G704">
        <f>IF(tblCustRFM[[#This Row],[Frequency]] &gt;= L707, 3, IF(tblCustRFM[[#This Row],[Frequency]] &gt;= M707, 2, 1))</f>
        <v>3</v>
      </c>
      <c r="H704">
        <f>IF(tblCustRFM[[#This Row],[Monetary]] &gt;= L708, 3, IF(tblCustRFM[[#This Row],[Monetary]] &gt;= M708, 2, 1))</f>
        <v>3</v>
      </c>
      <c r="I704">
        <f>tblCustRFM[[#This Row],[RecencyTier]] + tblCustRFM[[#This Row],[FrequencyTier]] + tblCustRFM[[#This Row],[MonetaryTier]]</f>
        <v>7</v>
      </c>
    </row>
    <row r="705" spans="1:9" x14ac:dyDescent="0.45">
      <c r="A705" s="16">
        <v>2018</v>
      </c>
      <c r="B705" s="10">
        <v>45624.657765779324</v>
      </c>
      <c r="C705">
        <v>1</v>
      </c>
      <c r="D705">
        <v>3903.9</v>
      </c>
      <c r="E705" s="24">
        <f>INT(RFM_Pivot!$A$1 - tblCustRFM[[#This Row],[LastPurchaseDate]])</f>
        <v>32</v>
      </c>
      <c r="F705">
        <f>IF(tblCustRFM[[#This Row],[Recency]] &lt;= $L$4, 3, IF(tblCustRFM[[#This Row],[Recency]] &lt;= M707, 2, 1))</f>
        <v>3</v>
      </c>
      <c r="G705">
        <f>IF(tblCustRFM[[#This Row],[Frequency]] &gt;= L708, 3, IF(tblCustRFM[[#This Row],[Frequency]] &gt;= M708, 2, 1))</f>
        <v>3</v>
      </c>
      <c r="H705">
        <f>IF(tblCustRFM[[#This Row],[Monetary]] &gt;= L709, 3, IF(tblCustRFM[[#This Row],[Monetary]] &gt;= M709, 2, 1))</f>
        <v>3</v>
      </c>
      <c r="I705">
        <f>tblCustRFM[[#This Row],[RecencyTier]] + tblCustRFM[[#This Row],[FrequencyTier]] + tblCustRFM[[#This Row],[MonetaryTier]]</f>
        <v>9</v>
      </c>
    </row>
    <row r="706" spans="1:9" x14ac:dyDescent="0.45">
      <c r="A706" s="16">
        <v>2019</v>
      </c>
      <c r="B706" s="10">
        <v>45494.704770486111</v>
      </c>
      <c r="C706">
        <v>2</v>
      </c>
      <c r="D706">
        <v>13478.29</v>
      </c>
      <c r="E706" s="24">
        <f>INT(RFM_Pivot!$A$1 - tblCustRFM[[#This Row],[LastPurchaseDate]])</f>
        <v>162</v>
      </c>
      <c r="F706">
        <f>IF(tblCustRFM[[#This Row],[Recency]] &lt;= $L$4, 3, IF(tblCustRFM[[#This Row],[Recency]] &lt;= M708, 2, 1))</f>
        <v>1</v>
      </c>
      <c r="G706">
        <f>IF(tblCustRFM[[#This Row],[Frequency]] &gt;= L709, 3, IF(tblCustRFM[[#This Row],[Frequency]] &gt;= M709, 2, 1))</f>
        <v>3</v>
      </c>
      <c r="H706">
        <f>IF(tblCustRFM[[#This Row],[Monetary]] &gt;= L710, 3, IF(tblCustRFM[[#This Row],[Monetary]] &gt;= M710, 2, 1))</f>
        <v>3</v>
      </c>
      <c r="I706">
        <f>tblCustRFM[[#This Row],[RecencyTier]] + tblCustRFM[[#This Row],[FrequencyTier]] + tblCustRFM[[#This Row],[MonetaryTier]]</f>
        <v>7</v>
      </c>
    </row>
    <row r="707" spans="1:9" x14ac:dyDescent="0.45">
      <c r="A707" s="16">
        <v>2021</v>
      </c>
      <c r="B707" s="10">
        <v>44930.869386959879</v>
      </c>
      <c r="C707">
        <v>1</v>
      </c>
      <c r="D707">
        <v>6330.25</v>
      </c>
      <c r="E707" s="24">
        <f>INT(RFM_Pivot!$A$1 - tblCustRFM[[#This Row],[LastPurchaseDate]])</f>
        <v>726</v>
      </c>
      <c r="F707">
        <f>IF(tblCustRFM[[#This Row],[Recency]] &lt;= $L$4, 3, IF(tblCustRFM[[#This Row],[Recency]] &lt;= M709, 2, 1))</f>
        <v>1</v>
      </c>
      <c r="G707">
        <f>IF(tblCustRFM[[#This Row],[Frequency]] &gt;= L710, 3, IF(tblCustRFM[[#This Row],[Frequency]] &gt;= M710, 2, 1))</f>
        <v>3</v>
      </c>
      <c r="H707">
        <f>IF(tblCustRFM[[#This Row],[Monetary]] &gt;= L711, 3, IF(tblCustRFM[[#This Row],[Monetary]] &gt;= M711, 2, 1))</f>
        <v>3</v>
      </c>
      <c r="I707">
        <f>tblCustRFM[[#This Row],[RecencyTier]] + tblCustRFM[[#This Row],[FrequencyTier]] + tblCustRFM[[#This Row],[MonetaryTier]]</f>
        <v>7</v>
      </c>
    </row>
    <row r="708" spans="1:9" x14ac:dyDescent="0.45">
      <c r="A708" s="16">
        <v>2025</v>
      </c>
      <c r="B708" s="10">
        <v>45517.045004513886</v>
      </c>
      <c r="C708">
        <v>1</v>
      </c>
      <c r="D708">
        <v>1314.18</v>
      </c>
      <c r="E708" s="24">
        <f>INT(RFM_Pivot!$A$1 - tblCustRFM[[#This Row],[LastPurchaseDate]])</f>
        <v>139</v>
      </c>
      <c r="F708">
        <f>IF(tblCustRFM[[#This Row],[Recency]] &lt;= $L$4, 3, IF(tblCustRFM[[#This Row],[Recency]] &lt;= M710, 2, 1))</f>
        <v>1</v>
      </c>
      <c r="G708">
        <f>IF(tblCustRFM[[#This Row],[Frequency]] &gt;= L711, 3, IF(tblCustRFM[[#This Row],[Frequency]] &gt;= M711, 2, 1))</f>
        <v>3</v>
      </c>
      <c r="H708">
        <f>IF(tblCustRFM[[#This Row],[Monetary]] &gt;= L712, 3, IF(tblCustRFM[[#This Row],[Monetary]] &gt;= M712, 2, 1))</f>
        <v>3</v>
      </c>
      <c r="I708">
        <f>tblCustRFM[[#This Row],[RecencyTier]] + tblCustRFM[[#This Row],[FrequencyTier]] + tblCustRFM[[#This Row],[MonetaryTier]]</f>
        <v>7</v>
      </c>
    </row>
    <row r="709" spans="1:9" x14ac:dyDescent="0.45">
      <c r="A709" s="16">
        <v>2028</v>
      </c>
      <c r="B709" s="10">
        <v>44934.519751967593</v>
      </c>
      <c r="C709">
        <v>1</v>
      </c>
      <c r="D709">
        <v>2167.42</v>
      </c>
      <c r="E709" s="24">
        <f>INT(RFM_Pivot!$A$1 - tblCustRFM[[#This Row],[LastPurchaseDate]])</f>
        <v>722</v>
      </c>
      <c r="F709">
        <f>IF(tblCustRFM[[#This Row],[Recency]] &lt;= $L$4, 3, IF(tblCustRFM[[#This Row],[Recency]] &lt;= M711, 2, 1))</f>
        <v>1</v>
      </c>
      <c r="G709">
        <f>IF(tblCustRFM[[#This Row],[Frequency]] &gt;= L712, 3, IF(tblCustRFM[[#This Row],[Frequency]] &gt;= M712, 2, 1))</f>
        <v>3</v>
      </c>
      <c r="H709">
        <f>IF(tblCustRFM[[#This Row],[Monetary]] &gt;= L713, 3, IF(tblCustRFM[[#This Row],[Monetary]] &gt;= M713, 2, 1))</f>
        <v>3</v>
      </c>
      <c r="I709">
        <f>tblCustRFM[[#This Row],[RecencyTier]] + tblCustRFM[[#This Row],[FrequencyTier]] + tblCustRFM[[#This Row],[MonetaryTier]]</f>
        <v>7</v>
      </c>
    </row>
    <row r="710" spans="1:9" x14ac:dyDescent="0.45">
      <c r="A710" s="16">
        <v>2029</v>
      </c>
      <c r="B710" s="10">
        <v>45183.036603665125</v>
      </c>
      <c r="C710">
        <v>1</v>
      </c>
      <c r="D710">
        <v>4843.75</v>
      </c>
      <c r="E710" s="24">
        <f>INT(RFM_Pivot!$A$1 - tblCustRFM[[#This Row],[LastPurchaseDate]])</f>
        <v>473</v>
      </c>
      <c r="F710">
        <f>IF(tblCustRFM[[#This Row],[Recency]] &lt;= $L$4, 3, IF(tblCustRFM[[#This Row],[Recency]] &lt;= M712, 2, 1))</f>
        <v>1</v>
      </c>
      <c r="G710">
        <f>IF(tblCustRFM[[#This Row],[Frequency]] &gt;= L713, 3, IF(tblCustRFM[[#This Row],[Frequency]] &gt;= M713, 2, 1))</f>
        <v>3</v>
      </c>
      <c r="H710">
        <f>IF(tblCustRFM[[#This Row],[Monetary]] &gt;= L714, 3, IF(tblCustRFM[[#This Row],[Monetary]] &gt;= M714, 2, 1))</f>
        <v>3</v>
      </c>
      <c r="I710">
        <f>tblCustRFM[[#This Row],[RecencyTier]] + tblCustRFM[[#This Row],[FrequencyTier]] + tblCustRFM[[#This Row],[MonetaryTier]]</f>
        <v>7</v>
      </c>
    </row>
    <row r="711" spans="1:9" x14ac:dyDescent="0.45">
      <c r="A711" s="16">
        <v>2030</v>
      </c>
      <c r="B711" s="10">
        <v>45426.515951581787</v>
      </c>
      <c r="C711">
        <v>3</v>
      </c>
      <c r="D711">
        <v>40157.910000000003</v>
      </c>
      <c r="E711" s="24">
        <f>INT(RFM_Pivot!$A$1 - tblCustRFM[[#This Row],[LastPurchaseDate]])</f>
        <v>230</v>
      </c>
      <c r="F711">
        <f>IF(tblCustRFM[[#This Row],[Recency]] &lt;= $L$4, 3, IF(tblCustRFM[[#This Row],[Recency]] &lt;= M713, 2, 1))</f>
        <v>1</v>
      </c>
      <c r="G711">
        <f>IF(tblCustRFM[[#This Row],[Frequency]] &gt;= L714, 3, IF(tblCustRFM[[#This Row],[Frequency]] &gt;= M714, 2, 1))</f>
        <v>3</v>
      </c>
      <c r="H711">
        <f>IF(tblCustRFM[[#This Row],[Monetary]] &gt;= L715, 3, IF(tblCustRFM[[#This Row],[Monetary]] &gt;= M715, 2, 1))</f>
        <v>3</v>
      </c>
      <c r="I711">
        <f>tblCustRFM[[#This Row],[RecencyTier]] + tblCustRFM[[#This Row],[FrequencyTier]] + tblCustRFM[[#This Row],[MonetaryTier]]</f>
        <v>7</v>
      </c>
    </row>
    <row r="712" spans="1:9" x14ac:dyDescent="0.45">
      <c r="A712" s="16">
        <v>2031</v>
      </c>
      <c r="B712" s="10">
        <v>45583.992699266979</v>
      </c>
      <c r="C712">
        <v>1</v>
      </c>
      <c r="D712">
        <v>3372.9</v>
      </c>
      <c r="E712" s="24">
        <f>INT(RFM_Pivot!$A$1 - tblCustRFM[[#This Row],[LastPurchaseDate]])</f>
        <v>73</v>
      </c>
      <c r="F712">
        <f>IF(tblCustRFM[[#This Row],[Recency]] &lt;= $L$4, 3, IF(tblCustRFM[[#This Row],[Recency]] &lt;= M714, 2, 1))</f>
        <v>3</v>
      </c>
      <c r="G712">
        <f>IF(tblCustRFM[[#This Row],[Frequency]] &gt;= L715, 3, IF(tblCustRFM[[#This Row],[Frequency]] &gt;= M715, 2, 1))</f>
        <v>3</v>
      </c>
      <c r="H712">
        <f>IF(tblCustRFM[[#This Row],[Monetary]] &gt;= L716, 3, IF(tblCustRFM[[#This Row],[Monetary]] &gt;= M716, 2, 1))</f>
        <v>3</v>
      </c>
      <c r="I712">
        <f>tblCustRFM[[#This Row],[RecencyTier]] + tblCustRFM[[#This Row],[FrequencyTier]] + tblCustRFM[[#This Row],[MonetaryTier]]</f>
        <v>9</v>
      </c>
    </row>
    <row r="713" spans="1:9" x14ac:dyDescent="0.45">
      <c r="A713" s="16">
        <v>2032</v>
      </c>
      <c r="B713" s="10">
        <v>45329.124212422837</v>
      </c>
      <c r="C713">
        <v>2</v>
      </c>
      <c r="D713">
        <v>32578.34</v>
      </c>
      <c r="E713" s="24">
        <f>INT(RFM_Pivot!$A$1 - tblCustRFM[[#This Row],[LastPurchaseDate]])</f>
        <v>327</v>
      </c>
      <c r="F713">
        <f>IF(tblCustRFM[[#This Row],[Recency]] &lt;= $L$4, 3, IF(tblCustRFM[[#This Row],[Recency]] &lt;= M715, 2, 1))</f>
        <v>1</v>
      </c>
      <c r="G713">
        <f>IF(tblCustRFM[[#This Row],[Frequency]] &gt;= L716, 3, IF(tblCustRFM[[#This Row],[Frequency]] &gt;= M716, 2, 1))</f>
        <v>3</v>
      </c>
      <c r="H713">
        <f>IF(tblCustRFM[[#This Row],[Monetary]] &gt;= L717, 3, IF(tblCustRFM[[#This Row],[Monetary]] &gt;= M717, 2, 1))</f>
        <v>3</v>
      </c>
      <c r="I713">
        <f>tblCustRFM[[#This Row],[RecencyTier]] + tblCustRFM[[#This Row],[FrequencyTier]] + tblCustRFM[[#This Row],[MonetaryTier]]</f>
        <v>7</v>
      </c>
    </row>
    <row r="714" spans="1:9" x14ac:dyDescent="0.45">
      <c r="A714" s="16">
        <v>2033</v>
      </c>
      <c r="B714" s="10">
        <v>45289.700270023146</v>
      </c>
      <c r="C714">
        <v>1</v>
      </c>
      <c r="D714">
        <v>5598.34</v>
      </c>
      <c r="E714" s="24">
        <f>INT(RFM_Pivot!$A$1 - tblCustRFM[[#This Row],[LastPurchaseDate]])</f>
        <v>367</v>
      </c>
      <c r="F714">
        <f>IF(tblCustRFM[[#This Row],[Recency]] &lt;= $L$4, 3, IF(tblCustRFM[[#This Row],[Recency]] &lt;= M716, 2, 1))</f>
        <v>1</v>
      </c>
      <c r="G714">
        <f>IF(tblCustRFM[[#This Row],[Frequency]] &gt;= L717, 3, IF(tblCustRFM[[#This Row],[Frequency]] &gt;= M717, 2, 1))</f>
        <v>3</v>
      </c>
      <c r="H714">
        <f>IF(tblCustRFM[[#This Row],[Monetary]] &gt;= L718, 3, IF(tblCustRFM[[#This Row],[Monetary]] &gt;= M718, 2, 1))</f>
        <v>3</v>
      </c>
      <c r="I714">
        <f>tblCustRFM[[#This Row],[RecencyTier]] + tblCustRFM[[#This Row],[FrequencyTier]] + tblCustRFM[[#This Row],[MonetaryTier]]</f>
        <v>7</v>
      </c>
    </row>
    <row r="715" spans="1:9" x14ac:dyDescent="0.45">
      <c r="A715" s="16">
        <v>2036</v>
      </c>
      <c r="B715" s="10">
        <v>45367.74507449846</v>
      </c>
      <c r="C715">
        <v>2</v>
      </c>
      <c r="D715">
        <v>10155.450000000001</v>
      </c>
      <c r="E715" s="24">
        <f>INT(RFM_Pivot!$A$1 - tblCustRFM[[#This Row],[LastPurchaseDate]])</f>
        <v>289</v>
      </c>
      <c r="F715">
        <f>IF(tblCustRFM[[#This Row],[Recency]] &lt;= $L$4, 3, IF(tblCustRFM[[#This Row],[Recency]] &lt;= M717, 2, 1))</f>
        <v>1</v>
      </c>
      <c r="G715">
        <f>IF(tblCustRFM[[#This Row],[Frequency]] &gt;= L718, 3, IF(tblCustRFM[[#This Row],[Frequency]] &gt;= M718, 2, 1))</f>
        <v>3</v>
      </c>
      <c r="H715">
        <f>IF(tblCustRFM[[#This Row],[Monetary]] &gt;= L719, 3, IF(tblCustRFM[[#This Row],[Monetary]] &gt;= M719, 2, 1))</f>
        <v>3</v>
      </c>
      <c r="I715">
        <f>tblCustRFM[[#This Row],[RecencyTier]] + tblCustRFM[[#This Row],[FrequencyTier]] + tblCustRFM[[#This Row],[MonetaryTier]]</f>
        <v>7</v>
      </c>
    </row>
    <row r="716" spans="1:9" x14ac:dyDescent="0.45">
      <c r="A716" s="16">
        <v>2037</v>
      </c>
      <c r="B716" s="10">
        <v>45080.242324228399</v>
      </c>
      <c r="C716">
        <v>1</v>
      </c>
      <c r="D716">
        <v>1186.3</v>
      </c>
      <c r="E716" s="24">
        <f>INT(RFM_Pivot!$A$1 - tblCustRFM[[#This Row],[LastPurchaseDate]])</f>
        <v>576</v>
      </c>
      <c r="F716">
        <f>IF(tblCustRFM[[#This Row],[Recency]] &lt;= $L$4, 3, IF(tblCustRFM[[#This Row],[Recency]] &lt;= M718, 2, 1))</f>
        <v>1</v>
      </c>
      <c r="G716">
        <f>IF(tblCustRFM[[#This Row],[Frequency]] &gt;= L719, 3, IF(tblCustRFM[[#This Row],[Frequency]] &gt;= M719, 2, 1))</f>
        <v>3</v>
      </c>
      <c r="H716">
        <f>IF(tblCustRFM[[#This Row],[Monetary]] &gt;= L720, 3, IF(tblCustRFM[[#This Row],[Monetary]] &gt;= M720, 2, 1))</f>
        <v>3</v>
      </c>
      <c r="I716">
        <f>tblCustRFM[[#This Row],[RecencyTier]] + tblCustRFM[[#This Row],[FrequencyTier]] + tblCustRFM[[#This Row],[MonetaryTier]]</f>
        <v>7</v>
      </c>
    </row>
    <row r="717" spans="1:9" x14ac:dyDescent="0.45">
      <c r="A717" s="16">
        <v>2040</v>
      </c>
      <c r="B717" s="10">
        <v>45538.363136304011</v>
      </c>
      <c r="C717">
        <v>3</v>
      </c>
      <c r="D717">
        <v>16976.91</v>
      </c>
      <c r="E717" s="24">
        <f>INT(RFM_Pivot!$A$1 - tblCustRFM[[#This Row],[LastPurchaseDate]])</f>
        <v>118</v>
      </c>
      <c r="F717">
        <f>IF(tblCustRFM[[#This Row],[Recency]] &lt;= $L$4, 3, IF(tblCustRFM[[#This Row],[Recency]] &lt;= M719, 2, 1))</f>
        <v>3</v>
      </c>
      <c r="G717">
        <f>IF(tblCustRFM[[#This Row],[Frequency]] &gt;= L720, 3, IF(tblCustRFM[[#This Row],[Frequency]] &gt;= M720, 2, 1))</f>
        <v>3</v>
      </c>
      <c r="H717">
        <f>IF(tblCustRFM[[#This Row],[Monetary]] &gt;= L721, 3, IF(tblCustRFM[[#This Row],[Monetary]] &gt;= M721, 2, 1))</f>
        <v>3</v>
      </c>
      <c r="I717">
        <f>tblCustRFM[[#This Row],[RecencyTier]] + tblCustRFM[[#This Row],[FrequencyTier]] + tblCustRFM[[#This Row],[MonetaryTier]]</f>
        <v>9</v>
      </c>
    </row>
    <row r="718" spans="1:9" x14ac:dyDescent="0.45">
      <c r="A718" s="16">
        <v>2041</v>
      </c>
      <c r="B718" s="10">
        <v>45607.574057407408</v>
      </c>
      <c r="C718">
        <v>1</v>
      </c>
      <c r="D718">
        <v>1734.86</v>
      </c>
      <c r="E718" s="24">
        <f>INT(RFM_Pivot!$A$1 - tblCustRFM[[#This Row],[LastPurchaseDate]])</f>
        <v>49</v>
      </c>
      <c r="F718">
        <f>IF(tblCustRFM[[#This Row],[Recency]] &lt;= $L$4, 3, IF(tblCustRFM[[#This Row],[Recency]] &lt;= M720, 2, 1))</f>
        <v>3</v>
      </c>
      <c r="G718">
        <f>IF(tblCustRFM[[#This Row],[Frequency]] &gt;= L721, 3, IF(tblCustRFM[[#This Row],[Frequency]] &gt;= M721, 2, 1))</f>
        <v>3</v>
      </c>
      <c r="H718">
        <f>IF(tblCustRFM[[#This Row],[Monetary]] &gt;= L722, 3, IF(tblCustRFM[[#This Row],[Monetary]] &gt;= M722, 2, 1))</f>
        <v>3</v>
      </c>
      <c r="I718">
        <f>tblCustRFM[[#This Row],[RecencyTier]] + tblCustRFM[[#This Row],[FrequencyTier]] + tblCustRFM[[#This Row],[MonetaryTier]]</f>
        <v>9</v>
      </c>
    </row>
    <row r="719" spans="1:9" x14ac:dyDescent="0.45">
      <c r="A719" s="16">
        <v>2044</v>
      </c>
      <c r="B719" s="10">
        <v>45387.238023804013</v>
      </c>
      <c r="C719">
        <v>1</v>
      </c>
      <c r="D719">
        <v>9800.86</v>
      </c>
      <c r="E719" s="24">
        <f>INT(RFM_Pivot!$A$1 - tblCustRFM[[#This Row],[LastPurchaseDate]])</f>
        <v>269</v>
      </c>
      <c r="F719">
        <f>IF(tblCustRFM[[#This Row],[Recency]] &lt;= $L$4, 3, IF(tblCustRFM[[#This Row],[Recency]] &lt;= M721, 2, 1))</f>
        <v>1</v>
      </c>
      <c r="G719">
        <f>IF(tblCustRFM[[#This Row],[Frequency]] &gt;= L722, 3, IF(tblCustRFM[[#This Row],[Frequency]] &gt;= M722, 2, 1))</f>
        <v>3</v>
      </c>
      <c r="H719">
        <f>IF(tblCustRFM[[#This Row],[Monetary]] &gt;= L723, 3, IF(tblCustRFM[[#This Row],[Monetary]] &gt;= M723, 2, 1))</f>
        <v>3</v>
      </c>
      <c r="I719">
        <f>tblCustRFM[[#This Row],[RecencyTier]] + tblCustRFM[[#This Row],[FrequencyTier]] + tblCustRFM[[#This Row],[MonetaryTier]]</f>
        <v>7</v>
      </c>
    </row>
    <row r="720" spans="1:9" x14ac:dyDescent="0.45">
      <c r="A720" s="16">
        <v>2045</v>
      </c>
      <c r="B720" s="10">
        <v>45302.84158414352</v>
      </c>
      <c r="C720">
        <v>2</v>
      </c>
      <c r="D720">
        <v>10288.16</v>
      </c>
      <c r="E720" s="24">
        <f>INT(RFM_Pivot!$A$1 - tblCustRFM[[#This Row],[LastPurchaseDate]])</f>
        <v>354</v>
      </c>
      <c r="F720">
        <f>IF(tblCustRFM[[#This Row],[Recency]] &lt;= $L$4, 3, IF(tblCustRFM[[#This Row],[Recency]] &lt;= M722, 2, 1))</f>
        <v>1</v>
      </c>
      <c r="G720">
        <f>IF(tblCustRFM[[#This Row],[Frequency]] &gt;= L723, 3, IF(tblCustRFM[[#This Row],[Frequency]] &gt;= M723, 2, 1))</f>
        <v>3</v>
      </c>
      <c r="H720">
        <f>IF(tblCustRFM[[#This Row],[Monetary]] &gt;= L724, 3, IF(tblCustRFM[[#This Row],[Monetary]] &gt;= M724, 2, 1))</f>
        <v>3</v>
      </c>
      <c r="I720">
        <f>tblCustRFM[[#This Row],[RecencyTier]] + tblCustRFM[[#This Row],[FrequencyTier]] + tblCustRFM[[#This Row],[MonetaryTier]]</f>
        <v>7</v>
      </c>
    </row>
    <row r="721" spans="1:9" x14ac:dyDescent="0.45">
      <c r="A721" s="16">
        <v>2046</v>
      </c>
      <c r="B721" s="10">
        <v>45521.717471759257</v>
      </c>
      <c r="C721">
        <v>1</v>
      </c>
      <c r="D721">
        <v>3241.67</v>
      </c>
      <c r="E721" s="24">
        <f>INT(RFM_Pivot!$A$1 - tblCustRFM[[#This Row],[LastPurchaseDate]])</f>
        <v>135</v>
      </c>
      <c r="F721">
        <f>IF(tblCustRFM[[#This Row],[Recency]] &lt;= $L$4, 3, IF(tblCustRFM[[#This Row],[Recency]] &lt;= M723, 2, 1))</f>
        <v>1</v>
      </c>
      <c r="G721">
        <f>IF(tblCustRFM[[#This Row],[Frequency]] &gt;= L724, 3, IF(tblCustRFM[[#This Row],[Frequency]] &gt;= M724, 2, 1))</f>
        <v>3</v>
      </c>
      <c r="H721">
        <f>IF(tblCustRFM[[#This Row],[Monetary]] &gt;= L725, 3, IF(tblCustRFM[[#This Row],[Monetary]] &gt;= M725, 2, 1))</f>
        <v>3</v>
      </c>
      <c r="I721">
        <f>tblCustRFM[[#This Row],[RecencyTier]] + tblCustRFM[[#This Row],[FrequencyTier]] + tblCustRFM[[#This Row],[MonetaryTier]]</f>
        <v>7</v>
      </c>
    </row>
    <row r="722" spans="1:9" x14ac:dyDescent="0.45">
      <c r="A722" s="16">
        <v>2048</v>
      </c>
      <c r="B722" s="10">
        <v>45241.880488040122</v>
      </c>
      <c r="C722">
        <v>2</v>
      </c>
      <c r="D722">
        <v>21252.66</v>
      </c>
      <c r="E722" s="24">
        <f>INT(RFM_Pivot!$A$1 - tblCustRFM[[#This Row],[LastPurchaseDate]])</f>
        <v>415</v>
      </c>
      <c r="F722">
        <f>IF(tblCustRFM[[#This Row],[Recency]] &lt;= $L$4, 3, IF(tblCustRFM[[#This Row],[Recency]] &lt;= M724, 2, 1))</f>
        <v>1</v>
      </c>
      <c r="G722">
        <f>IF(tblCustRFM[[#This Row],[Frequency]] &gt;= L725, 3, IF(tblCustRFM[[#This Row],[Frequency]] &gt;= M725, 2, 1))</f>
        <v>3</v>
      </c>
      <c r="H722">
        <f>IF(tblCustRFM[[#This Row],[Monetary]] &gt;= L726, 3, IF(tblCustRFM[[#This Row],[Monetary]] &gt;= M726, 2, 1))</f>
        <v>3</v>
      </c>
      <c r="I722">
        <f>tblCustRFM[[#This Row],[RecencyTier]] + tblCustRFM[[#This Row],[FrequencyTier]] + tblCustRFM[[#This Row],[MonetaryTier]]</f>
        <v>7</v>
      </c>
    </row>
    <row r="723" spans="1:9" x14ac:dyDescent="0.45">
      <c r="A723" s="16">
        <v>2049</v>
      </c>
      <c r="B723" s="10">
        <v>45651.962496257715</v>
      </c>
      <c r="C723">
        <v>1</v>
      </c>
      <c r="D723">
        <v>2883.42</v>
      </c>
      <c r="E723" s="24">
        <f>INT(RFM_Pivot!$A$1 - tblCustRFM[[#This Row],[LastPurchaseDate]])</f>
        <v>5</v>
      </c>
      <c r="F723">
        <f>IF(tblCustRFM[[#This Row],[Recency]] &lt;= $L$4, 3, IF(tblCustRFM[[#This Row],[Recency]] &lt;= M725, 2, 1))</f>
        <v>3</v>
      </c>
      <c r="G723">
        <f>IF(tblCustRFM[[#This Row],[Frequency]] &gt;= L726, 3, IF(tblCustRFM[[#This Row],[Frequency]] &gt;= M726, 2, 1))</f>
        <v>3</v>
      </c>
      <c r="H723">
        <f>IF(tblCustRFM[[#This Row],[Monetary]] &gt;= L727, 3, IF(tblCustRFM[[#This Row],[Monetary]] &gt;= M727, 2, 1))</f>
        <v>3</v>
      </c>
      <c r="I723">
        <f>tblCustRFM[[#This Row],[RecencyTier]] + tblCustRFM[[#This Row],[FrequencyTier]] + tblCustRFM[[#This Row],[MonetaryTier]]</f>
        <v>9</v>
      </c>
    </row>
    <row r="724" spans="1:9" x14ac:dyDescent="0.45">
      <c r="A724" s="16">
        <v>2050</v>
      </c>
      <c r="B724" s="10">
        <v>45545.736873688271</v>
      </c>
      <c r="C724">
        <v>2</v>
      </c>
      <c r="D724">
        <v>9051.18</v>
      </c>
      <c r="E724" s="24">
        <f>INT(RFM_Pivot!$A$1 - tblCustRFM[[#This Row],[LastPurchaseDate]])</f>
        <v>111</v>
      </c>
      <c r="F724">
        <f>IF(tblCustRFM[[#This Row],[Recency]] &lt;= $L$4, 3, IF(tblCustRFM[[#This Row],[Recency]] &lt;= M726, 2, 1))</f>
        <v>3</v>
      </c>
      <c r="G724">
        <f>IF(tblCustRFM[[#This Row],[Frequency]] &gt;= L727, 3, IF(tblCustRFM[[#This Row],[Frequency]] &gt;= M727, 2, 1))</f>
        <v>3</v>
      </c>
      <c r="H724">
        <f>IF(tblCustRFM[[#This Row],[Monetary]] &gt;= L728, 3, IF(tblCustRFM[[#This Row],[Monetary]] &gt;= M728, 2, 1))</f>
        <v>3</v>
      </c>
      <c r="I724">
        <f>tblCustRFM[[#This Row],[RecencyTier]] + tblCustRFM[[#This Row],[FrequencyTier]] + tblCustRFM[[#This Row],[MonetaryTier]]</f>
        <v>9</v>
      </c>
    </row>
    <row r="725" spans="1:9" x14ac:dyDescent="0.45">
      <c r="A725" s="16">
        <v>2051</v>
      </c>
      <c r="B725" s="10">
        <v>45222.898589853394</v>
      </c>
      <c r="C725">
        <v>1</v>
      </c>
      <c r="D725">
        <v>511.66</v>
      </c>
      <c r="E725" s="24">
        <f>INT(RFM_Pivot!$A$1 - tblCustRFM[[#This Row],[LastPurchaseDate]])</f>
        <v>434</v>
      </c>
      <c r="F725">
        <f>IF(tblCustRFM[[#This Row],[Recency]] &lt;= $L$4, 3, IF(tblCustRFM[[#This Row],[Recency]] &lt;= M727, 2, 1))</f>
        <v>1</v>
      </c>
      <c r="G725">
        <f>IF(tblCustRFM[[#This Row],[Frequency]] &gt;= L728, 3, IF(tblCustRFM[[#This Row],[Frequency]] &gt;= M728, 2, 1))</f>
        <v>3</v>
      </c>
      <c r="H725">
        <f>IF(tblCustRFM[[#This Row],[Monetary]] &gt;= L729, 3, IF(tblCustRFM[[#This Row],[Monetary]] &gt;= M729, 2, 1))</f>
        <v>3</v>
      </c>
      <c r="I725">
        <f>tblCustRFM[[#This Row],[RecencyTier]] + tblCustRFM[[#This Row],[FrequencyTier]] + tblCustRFM[[#This Row],[MonetaryTier]]</f>
        <v>7</v>
      </c>
    </row>
    <row r="726" spans="1:9" x14ac:dyDescent="0.45">
      <c r="A726" s="16">
        <v>2054</v>
      </c>
      <c r="B726" s="10">
        <v>45532.887588773148</v>
      </c>
      <c r="C726">
        <v>3</v>
      </c>
      <c r="D726">
        <v>30317.9</v>
      </c>
      <c r="E726" s="24">
        <f>INT(RFM_Pivot!$A$1 - tblCustRFM[[#This Row],[LastPurchaseDate]])</f>
        <v>124</v>
      </c>
      <c r="F726">
        <f>IF(tblCustRFM[[#This Row],[Recency]] &lt;= $L$4, 3, IF(tblCustRFM[[#This Row],[Recency]] &lt;= M728, 2, 1))</f>
        <v>1</v>
      </c>
      <c r="G726">
        <f>IF(tblCustRFM[[#This Row],[Frequency]] &gt;= L729, 3, IF(tblCustRFM[[#This Row],[Frequency]] &gt;= M729, 2, 1))</f>
        <v>3</v>
      </c>
      <c r="H726">
        <f>IF(tblCustRFM[[#This Row],[Monetary]] &gt;= L730, 3, IF(tblCustRFM[[#This Row],[Monetary]] &gt;= M730, 2, 1))</f>
        <v>3</v>
      </c>
      <c r="I726">
        <f>tblCustRFM[[#This Row],[RecencyTier]] + tblCustRFM[[#This Row],[FrequencyTier]] + tblCustRFM[[#This Row],[MonetaryTier]]</f>
        <v>7</v>
      </c>
    </row>
    <row r="727" spans="1:9" x14ac:dyDescent="0.45">
      <c r="A727" s="16">
        <v>2055</v>
      </c>
      <c r="B727" s="10">
        <v>45573.990699074071</v>
      </c>
      <c r="C727">
        <v>1</v>
      </c>
      <c r="D727">
        <v>4086.94</v>
      </c>
      <c r="E727" s="24">
        <f>INT(RFM_Pivot!$A$1 - tblCustRFM[[#This Row],[LastPurchaseDate]])</f>
        <v>83</v>
      </c>
      <c r="F727">
        <f>IF(tblCustRFM[[#This Row],[Recency]] &lt;= $L$4, 3, IF(tblCustRFM[[#This Row],[Recency]] &lt;= M729, 2, 1))</f>
        <v>3</v>
      </c>
      <c r="G727">
        <f>IF(tblCustRFM[[#This Row],[Frequency]] &gt;= L730, 3, IF(tblCustRFM[[#This Row],[Frequency]] &gt;= M730, 2, 1))</f>
        <v>3</v>
      </c>
      <c r="H727">
        <f>IF(tblCustRFM[[#This Row],[Monetary]] &gt;= L731, 3, IF(tblCustRFM[[#This Row],[Monetary]] &gt;= M731, 2, 1))</f>
        <v>3</v>
      </c>
      <c r="I727">
        <f>tblCustRFM[[#This Row],[RecencyTier]] + tblCustRFM[[#This Row],[FrequencyTier]] + tblCustRFM[[#This Row],[MonetaryTier]]</f>
        <v>9</v>
      </c>
    </row>
    <row r="728" spans="1:9" x14ac:dyDescent="0.45">
      <c r="A728" s="16">
        <v>2058</v>
      </c>
      <c r="B728" s="10">
        <v>45622.102510262346</v>
      </c>
      <c r="C728">
        <v>3</v>
      </c>
      <c r="D728">
        <v>22807.8</v>
      </c>
      <c r="E728" s="24">
        <f>INT(RFM_Pivot!$A$1 - tblCustRFM[[#This Row],[LastPurchaseDate]])</f>
        <v>34</v>
      </c>
      <c r="F728">
        <f>IF(tblCustRFM[[#This Row],[Recency]] &lt;= $L$4, 3, IF(tblCustRFM[[#This Row],[Recency]] &lt;= M730, 2, 1))</f>
        <v>3</v>
      </c>
      <c r="G728">
        <f>IF(tblCustRFM[[#This Row],[Frequency]] &gt;= L731, 3, IF(tblCustRFM[[#This Row],[Frequency]] &gt;= M731, 2, 1))</f>
        <v>3</v>
      </c>
      <c r="H728">
        <f>IF(tblCustRFM[[#This Row],[Monetary]] &gt;= L732, 3, IF(tblCustRFM[[#This Row],[Monetary]] &gt;= M732, 2, 1))</f>
        <v>3</v>
      </c>
      <c r="I728">
        <f>tblCustRFM[[#This Row],[RecencyTier]] + tblCustRFM[[#This Row],[FrequencyTier]] + tblCustRFM[[#This Row],[MonetaryTier]]</f>
        <v>9</v>
      </c>
    </row>
    <row r="729" spans="1:9" x14ac:dyDescent="0.45">
      <c r="A729" s="16">
        <v>2059</v>
      </c>
      <c r="B729" s="10">
        <v>44936.417941782405</v>
      </c>
      <c r="C729">
        <v>1</v>
      </c>
      <c r="D729">
        <v>11333.2</v>
      </c>
      <c r="E729" s="24">
        <f>INT(RFM_Pivot!$A$1 - tblCustRFM[[#This Row],[LastPurchaseDate]])</f>
        <v>720</v>
      </c>
      <c r="F729">
        <f>IF(tblCustRFM[[#This Row],[Recency]] &lt;= $L$4, 3, IF(tblCustRFM[[#This Row],[Recency]] &lt;= M731, 2, 1))</f>
        <v>1</v>
      </c>
      <c r="G729">
        <f>IF(tblCustRFM[[#This Row],[Frequency]] &gt;= L732, 3, IF(tblCustRFM[[#This Row],[Frequency]] &gt;= M732, 2, 1))</f>
        <v>3</v>
      </c>
      <c r="H729">
        <f>IF(tblCustRFM[[#This Row],[Monetary]] &gt;= L733, 3, IF(tblCustRFM[[#This Row],[Monetary]] &gt;= M733, 2, 1))</f>
        <v>3</v>
      </c>
      <c r="I729">
        <f>tblCustRFM[[#This Row],[RecencyTier]] + tblCustRFM[[#This Row],[FrequencyTier]] + tblCustRFM[[#This Row],[MonetaryTier]]</f>
        <v>7</v>
      </c>
    </row>
    <row r="730" spans="1:9" x14ac:dyDescent="0.45">
      <c r="A730" s="16">
        <v>2060</v>
      </c>
      <c r="B730" s="10">
        <v>44947.077007716049</v>
      </c>
      <c r="C730">
        <v>1</v>
      </c>
      <c r="D730">
        <v>6607.77</v>
      </c>
      <c r="E730" s="24">
        <f>INT(RFM_Pivot!$A$1 - tblCustRFM[[#This Row],[LastPurchaseDate]])</f>
        <v>709</v>
      </c>
      <c r="F730">
        <f>IF(tblCustRFM[[#This Row],[Recency]] &lt;= $L$4, 3, IF(tblCustRFM[[#This Row],[Recency]] &lt;= M732, 2, 1))</f>
        <v>1</v>
      </c>
      <c r="G730">
        <f>IF(tblCustRFM[[#This Row],[Frequency]] &gt;= L733, 3, IF(tblCustRFM[[#This Row],[Frequency]] &gt;= M733, 2, 1))</f>
        <v>3</v>
      </c>
      <c r="H730">
        <f>IF(tblCustRFM[[#This Row],[Monetary]] &gt;= L734, 3, IF(tblCustRFM[[#This Row],[Monetary]] &gt;= M734, 2, 1))</f>
        <v>3</v>
      </c>
      <c r="I730">
        <f>tblCustRFM[[#This Row],[RecencyTier]] + tblCustRFM[[#This Row],[FrequencyTier]] + tblCustRFM[[#This Row],[MonetaryTier]]</f>
        <v>7</v>
      </c>
    </row>
    <row r="731" spans="1:9" x14ac:dyDescent="0.45">
      <c r="A731" s="16">
        <v>2062</v>
      </c>
      <c r="B731" s="10">
        <v>44981.682468248458</v>
      </c>
      <c r="C731">
        <v>2</v>
      </c>
      <c r="D731">
        <v>12197.62</v>
      </c>
      <c r="E731" s="24">
        <f>INT(RFM_Pivot!$A$1 - tblCustRFM[[#This Row],[LastPurchaseDate]])</f>
        <v>675</v>
      </c>
      <c r="F731">
        <f>IF(tblCustRFM[[#This Row],[Recency]] &lt;= $L$4, 3, IF(tblCustRFM[[#This Row],[Recency]] &lt;= M733, 2, 1))</f>
        <v>1</v>
      </c>
      <c r="G731">
        <f>IF(tblCustRFM[[#This Row],[Frequency]] &gt;= L734, 3, IF(tblCustRFM[[#This Row],[Frequency]] &gt;= M734, 2, 1))</f>
        <v>3</v>
      </c>
      <c r="H731">
        <f>IF(tblCustRFM[[#This Row],[Monetary]] &gt;= L735, 3, IF(tblCustRFM[[#This Row],[Monetary]] &gt;= M735, 2, 1))</f>
        <v>3</v>
      </c>
      <c r="I731">
        <f>tblCustRFM[[#This Row],[RecencyTier]] + tblCustRFM[[#This Row],[FrequencyTier]] + tblCustRFM[[#This Row],[MonetaryTier]]</f>
        <v>7</v>
      </c>
    </row>
    <row r="732" spans="1:9" x14ac:dyDescent="0.45">
      <c r="A732" s="16">
        <v>2063</v>
      </c>
      <c r="B732" s="10">
        <v>44984.164716473766</v>
      </c>
      <c r="C732">
        <v>1</v>
      </c>
      <c r="D732">
        <v>3846.32</v>
      </c>
      <c r="E732" s="24">
        <f>INT(RFM_Pivot!$A$1 - tblCustRFM[[#This Row],[LastPurchaseDate]])</f>
        <v>672</v>
      </c>
      <c r="F732">
        <f>IF(tblCustRFM[[#This Row],[Recency]] &lt;= $L$4, 3, IF(tblCustRFM[[#This Row],[Recency]] &lt;= M734, 2, 1))</f>
        <v>1</v>
      </c>
      <c r="G732">
        <f>IF(tblCustRFM[[#This Row],[Frequency]] &gt;= L735, 3, IF(tblCustRFM[[#This Row],[Frequency]] &gt;= M735, 2, 1))</f>
        <v>3</v>
      </c>
      <c r="H732">
        <f>IF(tblCustRFM[[#This Row],[Monetary]] &gt;= L736, 3, IF(tblCustRFM[[#This Row],[Monetary]] &gt;= M736, 2, 1))</f>
        <v>3</v>
      </c>
      <c r="I732">
        <f>tblCustRFM[[#This Row],[RecencyTier]] + tblCustRFM[[#This Row],[FrequencyTier]] + tblCustRFM[[#This Row],[MonetaryTier]]</f>
        <v>7</v>
      </c>
    </row>
    <row r="733" spans="1:9" x14ac:dyDescent="0.45">
      <c r="A733" s="16">
        <v>2065</v>
      </c>
      <c r="B733" s="10">
        <v>44988.983198302471</v>
      </c>
      <c r="C733">
        <v>1</v>
      </c>
      <c r="D733">
        <v>7943.84</v>
      </c>
      <c r="E733" s="24">
        <f>INT(RFM_Pivot!$A$1 - tblCustRFM[[#This Row],[LastPurchaseDate]])</f>
        <v>668</v>
      </c>
      <c r="F733">
        <f>IF(tblCustRFM[[#This Row],[Recency]] &lt;= $L$4, 3, IF(tblCustRFM[[#This Row],[Recency]] &lt;= M735, 2, 1))</f>
        <v>1</v>
      </c>
      <c r="G733">
        <f>IF(tblCustRFM[[#This Row],[Frequency]] &gt;= L736, 3, IF(tblCustRFM[[#This Row],[Frequency]] &gt;= M736, 2, 1))</f>
        <v>3</v>
      </c>
      <c r="H733">
        <f>IF(tblCustRFM[[#This Row],[Monetary]] &gt;= L737, 3, IF(tblCustRFM[[#This Row],[Monetary]] &gt;= M737, 2, 1))</f>
        <v>3</v>
      </c>
      <c r="I733">
        <f>tblCustRFM[[#This Row],[RecencyTier]] + tblCustRFM[[#This Row],[FrequencyTier]] + tblCustRFM[[#This Row],[MonetaryTier]]</f>
        <v>7</v>
      </c>
    </row>
    <row r="734" spans="1:9" x14ac:dyDescent="0.45">
      <c r="A734" s="16">
        <v>2066</v>
      </c>
      <c r="B734" s="10">
        <v>44957.517051697534</v>
      </c>
      <c r="C734">
        <v>1</v>
      </c>
      <c r="D734">
        <v>15439.04</v>
      </c>
      <c r="E734" s="24">
        <f>INT(RFM_Pivot!$A$1 - tblCustRFM[[#This Row],[LastPurchaseDate]])</f>
        <v>699</v>
      </c>
      <c r="F734">
        <f>IF(tblCustRFM[[#This Row],[Recency]] &lt;= $L$4, 3, IF(tblCustRFM[[#This Row],[Recency]] &lt;= M736, 2, 1))</f>
        <v>1</v>
      </c>
      <c r="G734">
        <f>IF(tblCustRFM[[#This Row],[Frequency]] &gt;= L737, 3, IF(tblCustRFM[[#This Row],[Frequency]] &gt;= M737, 2, 1))</f>
        <v>3</v>
      </c>
      <c r="H734">
        <f>IF(tblCustRFM[[#This Row],[Monetary]] &gt;= L738, 3, IF(tblCustRFM[[#This Row],[Monetary]] &gt;= M738, 2, 1))</f>
        <v>3</v>
      </c>
      <c r="I734">
        <f>tblCustRFM[[#This Row],[RecencyTier]] + tblCustRFM[[#This Row],[FrequencyTier]] + tblCustRFM[[#This Row],[MonetaryTier]]</f>
        <v>7</v>
      </c>
    </row>
    <row r="735" spans="1:9" x14ac:dyDescent="0.45">
      <c r="A735" s="16">
        <v>2067</v>
      </c>
      <c r="B735" s="10">
        <v>45445.424842476852</v>
      </c>
      <c r="C735">
        <v>2</v>
      </c>
      <c r="D735">
        <v>3970.41</v>
      </c>
      <c r="E735" s="24">
        <f>INT(RFM_Pivot!$A$1 - tblCustRFM[[#This Row],[LastPurchaseDate]])</f>
        <v>211</v>
      </c>
      <c r="F735">
        <f>IF(tblCustRFM[[#This Row],[Recency]] &lt;= $L$4, 3, IF(tblCustRFM[[#This Row],[Recency]] &lt;= M737, 2, 1))</f>
        <v>1</v>
      </c>
      <c r="G735">
        <f>IF(tblCustRFM[[#This Row],[Frequency]] &gt;= L738, 3, IF(tblCustRFM[[#This Row],[Frequency]] &gt;= M738, 2, 1))</f>
        <v>3</v>
      </c>
      <c r="H735">
        <f>IF(tblCustRFM[[#This Row],[Monetary]] &gt;= L739, 3, IF(tblCustRFM[[#This Row],[Monetary]] &gt;= M739, 2, 1))</f>
        <v>3</v>
      </c>
      <c r="I735">
        <f>tblCustRFM[[#This Row],[RecencyTier]] + tblCustRFM[[#This Row],[FrequencyTier]] + tblCustRFM[[#This Row],[MonetaryTier]]</f>
        <v>7</v>
      </c>
    </row>
    <row r="736" spans="1:9" x14ac:dyDescent="0.45">
      <c r="A736" s="16">
        <v>2068</v>
      </c>
      <c r="B736" s="10">
        <v>45600.127312731478</v>
      </c>
      <c r="C736">
        <v>1</v>
      </c>
      <c r="D736">
        <v>4678.96</v>
      </c>
      <c r="E736" s="24">
        <f>INT(RFM_Pivot!$A$1 - tblCustRFM[[#This Row],[LastPurchaseDate]])</f>
        <v>56</v>
      </c>
      <c r="F736">
        <f>IF(tblCustRFM[[#This Row],[Recency]] &lt;= $L$4, 3, IF(tblCustRFM[[#This Row],[Recency]] &lt;= M738, 2, 1))</f>
        <v>3</v>
      </c>
      <c r="G736">
        <f>IF(tblCustRFM[[#This Row],[Frequency]] &gt;= L739, 3, IF(tblCustRFM[[#This Row],[Frequency]] &gt;= M739, 2, 1))</f>
        <v>3</v>
      </c>
      <c r="H736">
        <f>IF(tblCustRFM[[#This Row],[Monetary]] &gt;= L740, 3, IF(tblCustRFM[[#This Row],[Monetary]] &gt;= M740, 2, 1))</f>
        <v>3</v>
      </c>
      <c r="I736">
        <f>tblCustRFM[[#This Row],[RecencyTier]] + tblCustRFM[[#This Row],[FrequencyTier]] + tblCustRFM[[#This Row],[MonetaryTier]]</f>
        <v>9</v>
      </c>
    </row>
    <row r="737" spans="1:9" x14ac:dyDescent="0.45">
      <c r="A737" s="16">
        <v>2069</v>
      </c>
      <c r="B737" s="10">
        <v>45454.40474047068</v>
      </c>
      <c r="C737">
        <v>2</v>
      </c>
      <c r="D737">
        <v>3223.44</v>
      </c>
      <c r="E737" s="24">
        <f>INT(RFM_Pivot!$A$1 - tblCustRFM[[#This Row],[LastPurchaseDate]])</f>
        <v>202</v>
      </c>
      <c r="F737">
        <f>IF(tblCustRFM[[#This Row],[Recency]] &lt;= $L$4, 3, IF(tblCustRFM[[#This Row],[Recency]] &lt;= M739, 2, 1))</f>
        <v>1</v>
      </c>
      <c r="G737">
        <f>IF(tblCustRFM[[#This Row],[Frequency]] &gt;= L740, 3, IF(tblCustRFM[[#This Row],[Frequency]] &gt;= M740, 2, 1))</f>
        <v>3</v>
      </c>
      <c r="H737">
        <f>IF(tblCustRFM[[#This Row],[Monetary]] &gt;= L741, 3, IF(tblCustRFM[[#This Row],[Monetary]] &gt;= M741, 2, 1))</f>
        <v>3</v>
      </c>
      <c r="I737">
        <f>tblCustRFM[[#This Row],[RecencyTier]] + tblCustRFM[[#This Row],[FrequencyTier]] + tblCustRFM[[#This Row],[MonetaryTier]]</f>
        <v>7</v>
      </c>
    </row>
    <row r="738" spans="1:9" x14ac:dyDescent="0.45">
      <c r="A738" s="16">
        <v>2070</v>
      </c>
      <c r="B738" s="10">
        <v>45423.303630362658</v>
      </c>
      <c r="C738">
        <v>2</v>
      </c>
      <c r="D738">
        <v>19130.91</v>
      </c>
      <c r="E738" s="24">
        <f>INT(RFM_Pivot!$A$1 - tblCustRFM[[#This Row],[LastPurchaseDate]])</f>
        <v>233</v>
      </c>
      <c r="F738">
        <f>IF(tblCustRFM[[#This Row],[Recency]] &lt;= $L$4, 3, IF(tblCustRFM[[#This Row],[Recency]] &lt;= M740, 2, 1))</f>
        <v>1</v>
      </c>
      <c r="G738">
        <f>IF(tblCustRFM[[#This Row],[Frequency]] &gt;= L741, 3, IF(tblCustRFM[[#This Row],[Frequency]] &gt;= M741, 2, 1))</f>
        <v>3</v>
      </c>
      <c r="H738">
        <f>IF(tblCustRFM[[#This Row],[Monetary]] &gt;= L742, 3, IF(tblCustRFM[[#This Row],[Monetary]] &gt;= M742, 2, 1))</f>
        <v>3</v>
      </c>
      <c r="I738">
        <f>tblCustRFM[[#This Row],[RecencyTier]] + tblCustRFM[[#This Row],[FrequencyTier]] + tblCustRFM[[#This Row],[MonetaryTier]]</f>
        <v>7</v>
      </c>
    </row>
    <row r="739" spans="1:9" x14ac:dyDescent="0.45">
      <c r="A739" s="16">
        <v>2072</v>
      </c>
      <c r="B739" s="10">
        <v>45147.628062808639</v>
      </c>
      <c r="C739">
        <v>2</v>
      </c>
      <c r="D739">
        <v>14342.5</v>
      </c>
      <c r="E739" s="24">
        <f>INT(RFM_Pivot!$A$1 - tblCustRFM[[#This Row],[LastPurchaseDate]])</f>
        <v>509</v>
      </c>
      <c r="F739">
        <f>IF(tblCustRFM[[#This Row],[Recency]] &lt;= $L$4, 3, IF(tblCustRFM[[#This Row],[Recency]] &lt;= M741, 2, 1))</f>
        <v>1</v>
      </c>
      <c r="G739">
        <f>IF(tblCustRFM[[#This Row],[Frequency]] &gt;= L742, 3, IF(tblCustRFM[[#This Row],[Frequency]] &gt;= M742, 2, 1))</f>
        <v>3</v>
      </c>
      <c r="H739">
        <f>IF(tblCustRFM[[#This Row],[Monetary]] &gt;= L743, 3, IF(tblCustRFM[[#This Row],[Monetary]] &gt;= M743, 2, 1))</f>
        <v>3</v>
      </c>
      <c r="I739">
        <f>tblCustRFM[[#This Row],[RecencyTier]] + tblCustRFM[[#This Row],[FrequencyTier]] + tblCustRFM[[#This Row],[MonetaryTier]]</f>
        <v>7</v>
      </c>
    </row>
    <row r="740" spans="1:9" x14ac:dyDescent="0.45">
      <c r="A740" s="16">
        <v>2073</v>
      </c>
      <c r="B740" s="10">
        <v>45285.246824691356</v>
      </c>
      <c r="C740">
        <v>2</v>
      </c>
      <c r="D740">
        <v>6845.28</v>
      </c>
      <c r="E740" s="24">
        <f>INT(RFM_Pivot!$A$1 - tblCustRFM[[#This Row],[LastPurchaseDate]])</f>
        <v>371</v>
      </c>
      <c r="F740">
        <f>IF(tblCustRFM[[#This Row],[Recency]] &lt;= $L$4, 3, IF(tblCustRFM[[#This Row],[Recency]] &lt;= M742, 2, 1))</f>
        <v>1</v>
      </c>
      <c r="G740">
        <f>IF(tblCustRFM[[#This Row],[Frequency]] &gt;= L743, 3, IF(tblCustRFM[[#This Row],[Frequency]] &gt;= M743, 2, 1))</f>
        <v>3</v>
      </c>
      <c r="H740">
        <f>IF(tblCustRFM[[#This Row],[Monetary]] &gt;= L744, 3, IF(tblCustRFM[[#This Row],[Monetary]] &gt;= M744, 2, 1))</f>
        <v>3</v>
      </c>
      <c r="I740">
        <f>tblCustRFM[[#This Row],[RecencyTier]] + tblCustRFM[[#This Row],[FrequencyTier]] + tblCustRFM[[#This Row],[MonetaryTier]]</f>
        <v>7</v>
      </c>
    </row>
    <row r="741" spans="1:9" x14ac:dyDescent="0.45">
      <c r="A741" s="16">
        <v>2074</v>
      </c>
      <c r="B741" s="10">
        <v>45604.069706983028</v>
      </c>
      <c r="C741">
        <v>3</v>
      </c>
      <c r="D741">
        <v>23953.94</v>
      </c>
      <c r="E741" s="24">
        <f>INT(RFM_Pivot!$A$1 - tblCustRFM[[#This Row],[LastPurchaseDate]])</f>
        <v>52</v>
      </c>
      <c r="F741">
        <f>IF(tblCustRFM[[#This Row],[Recency]] &lt;= $L$4, 3, IF(tblCustRFM[[#This Row],[Recency]] &lt;= M743, 2, 1))</f>
        <v>3</v>
      </c>
      <c r="G741">
        <f>IF(tblCustRFM[[#This Row],[Frequency]] &gt;= L744, 3, IF(tblCustRFM[[#This Row],[Frequency]] &gt;= M744, 2, 1))</f>
        <v>3</v>
      </c>
      <c r="H741">
        <f>IF(tblCustRFM[[#This Row],[Monetary]] &gt;= L745, 3, IF(tblCustRFM[[#This Row],[Monetary]] &gt;= M745, 2, 1))</f>
        <v>3</v>
      </c>
      <c r="I741">
        <f>tblCustRFM[[#This Row],[RecencyTier]] + tblCustRFM[[#This Row],[FrequencyTier]] + tblCustRFM[[#This Row],[MonetaryTier]]</f>
        <v>9</v>
      </c>
    </row>
    <row r="742" spans="1:9" x14ac:dyDescent="0.45">
      <c r="A742" s="16">
        <v>2075</v>
      </c>
      <c r="B742" s="10">
        <v>45452.506550655868</v>
      </c>
      <c r="C742">
        <v>3</v>
      </c>
      <c r="D742">
        <v>40994.660000000003</v>
      </c>
      <c r="E742" s="24">
        <f>INT(RFM_Pivot!$A$1 - tblCustRFM[[#This Row],[LastPurchaseDate]])</f>
        <v>204</v>
      </c>
      <c r="F742">
        <f>IF(tblCustRFM[[#This Row],[Recency]] &lt;= $L$4, 3, IF(tblCustRFM[[#This Row],[Recency]] &lt;= M744, 2, 1))</f>
        <v>1</v>
      </c>
      <c r="G742">
        <f>IF(tblCustRFM[[#This Row],[Frequency]] &gt;= L745, 3, IF(tblCustRFM[[#This Row],[Frequency]] &gt;= M745, 2, 1))</f>
        <v>3</v>
      </c>
      <c r="H742">
        <f>IF(tblCustRFM[[#This Row],[Monetary]] &gt;= L746, 3, IF(tblCustRFM[[#This Row],[Monetary]] &gt;= M746, 2, 1))</f>
        <v>3</v>
      </c>
      <c r="I742">
        <f>tblCustRFM[[#This Row],[RecencyTier]] + tblCustRFM[[#This Row],[FrequencyTier]] + tblCustRFM[[#This Row],[MonetaryTier]]</f>
        <v>7</v>
      </c>
    </row>
    <row r="743" spans="1:9" x14ac:dyDescent="0.45">
      <c r="A743" s="16">
        <v>2077</v>
      </c>
      <c r="B743" s="10">
        <v>44973.724672453704</v>
      </c>
      <c r="C743">
        <v>1</v>
      </c>
      <c r="D743">
        <v>9772.1200000000008</v>
      </c>
      <c r="E743" s="24">
        <f>INT(RFM_Pivot!$A$1 - tblCustRFM[[#This Row],[LastPurchaseDate]])</f>
        <v>683</v>
      </c>
      <c r="F743">
        <f>IF(tblCustRFM[[#This Row],[Recency]] &lt;= $L$4, 3, IF(tblCustRFM[[#This Row],[Recency]] &lt;= M745, 2, 1))</f>
        <v>1</v>
      </c>
      <c r="G743">
        <f>IF(tblCustRFM[[#This Row],[Frequency]] &gt;= L746, 3, IF(tblCustRFM[[#This Row],[Frequency]] &gt;= M746, 2, 1))</f>
        <v>3</v>
      </c>
      <c r="H743">
        <f>IF(tblCustRFM[[#This Row],[Monetary]] &gt;= L747, 3, IF(tblCustRFM[[#This Row],[Monetary]] &gt;= M747, 2, 1))</f>
        <v>3</v>
      </c>
      <c r="I743">
        <f>tblCustRFM[[#This Row],[RecencyTier]] + tblCustRFM[[#This Row],[FrequencyTier]] + tblCustRFM[[#This Row],[MonetaryTier]]</f>
        <v>7</v>
      </c>
    </row>
    <row r="744" spans="1:9" x14ac:dyDescent="0.45">
      <c r="A744" s="16">
        <v>2079</v>
      </c>
      <c r="B744" s="10">
        <v>45548.073107330245</v>
      </c>
      <c r="C744">
        <v>4</v>
      </c>
      <c r="D744">
        <v>14805.27</v>
      </c>
      <c r="E744" s="24">
        <f>INT(RFM_Pivot!$A$1 - tblCustRFM[[#This Row],[LastPurchaseDate]])</f>
        <v>108</v>
      </c>
      <c r="F744">
        <f>IF(tblCustRFM[[#This Row],[Recency]] &lt;= $L$4, 3, IF(tblCustRFM[[#This Row],[Recency]] &lt;= M746, 2, 1))</f>
        <v>3</v>
      </c>
      <c r="G744">
        <f>IF(tblCustRFM[[#This Row],[Frequency]] &gt;= L747, 3, IF(tblCustRFM[[#This Row],[Frequency]] &gt;= M747, 2, 1))</f>
        <v>3</v>
      </c>
      <c r="H744">
        <f>IF(tblCustRFM[[#This Row],[Monetary]] &gt;= L748, 3, IF(tblCustRFM[[#This Row],[Monetary]] &gt;= M748, 2, 1))</f>
        <v>3</v>
      </c>
      <c r="I744">
        <f>tblCustRFM[[#This Row],[RecencyTier]] + tblCustRFM[[#This Row],[FrequencyTier]] + tblCustRFM[[#This Row],[MonetaryTier]]</f>
        <v>9</v>
      </c>
    </row>
    <row r="745" spans="1:9" x14ac:dyDescent="0.45">
      <c r="A745" s="16">
        <v>2080</v>
      </c>
      <c r="B745" s="10">
        <v>45082.06750675154</v>
      </c>
      <c r="C745">
        <v>1</v>
      </c>
      <c r="D745">
        <v>22094.65</v>
      </c>
      <c r="E745" s="24">
        <f>INT(RFM_Pivot!$A$1 - tblCustRFM[[#This Row],[LastPurchaseDate]])</f>
        <v>574</v>
      </c>
      <c r="F745">
        <f>IF(tblCustRFM[[#This Row],[Recency]] &lt;= $L$4, 3, IF(tblCustRFM[[#This Row],[Recency]] &lt;= M747, 2, 1))</f>
        <v>1</v>
      </c>
      <c r="G745">
        <f>IF(tblCustRFM[[#This Row],[Frequency]] &gt;= L748, 3, IF(tblCustRFM[[#This Row],[Frequency]] &gt;= M748, 2, 1))</f>
        <v>3</v>
      </c>
      <c r="H745">
        <f>IF(tblCustRFM[[#This Row],[Monetary]] &gt;= L749, 3, IF(tblCustRFM[[#This Row],[Monetary]] &gt;= M749, 2, 1))</f>
        <v>3</v>
      </c>
      <c r="I745">
        <f>tblCustRFM[[#This Row],[RecencyTier]] + tblCustRFM[[#This Row],[FrequencyTier]] + tblCustRFM[[#This Row],[MonetaryTier]]</f>
        <v>7</v>
      </c>
    </row>
    <row r="746" spans="1:9" x14ac:dyDescent="0.45">
      <c r="A746" s="16">
        <v>2081</v>
      </c>
      <c r="B746" s="10">
        <v>45381.251425154318</v>
      </c>
      <c r="C746">
        <v>2</v>
      </c>
      <c r="D746">
        <v>11339.15</v>
      </c>
      <c r="E746" s="24">
        <f>INT(RFM_Pivot!$A$1 - tblCustRFM[[#This Row],[LastPurchaseDate]])</f>
        <v>275</v>
      </c>
      <c r="F746">
        <f>IF(tblCustRFM[[#This Row],[Recency]] &lt;= $L$4, 3, IF(tblCustRFM[[#This Row],[Recency]] &lt;= M748, 2, 1))</f>
        <v>1</v>
      </c>
      <c r="G746">
        <f>IF(tblCustRFM[[#This Row],[Frequency]] &gt;= L749, 3, IF(tblCustRFM[[#This Row],[Frequency]] &gt;= M749, 2, 1))</f>
        <v>3</v>
      </c>
      <c r="H746">
        <f>IF(tblCustRFM[[#This Row],[Monetary]] &gt;= L750, 3, IF(tblCustRFM[[#This Row],[Monetary]] &gt;= M750, 2, 1))</f>
        <v>3</v>
      </c>
      <c r="I746">
        <f>tblCustRFM[[#This Row],[RecencyTier]] + tblCustRFM[[#This Row],[FrequencyTier]] + tblCustRFM[[#This Row],[MonetaryTier]]</f>
        <v>7</v>
      </c>
    </row>
    <row r="747" spans="1:9" x14ac:dyDescent="0.45">
      <c r="A747" s="16">
        <v>2088</v>
      </c>
      <c r="B747" s="10">
        <v>45507.992099228395</v>
      </c>
      <c r="C747">
        <v>2</v>
      </c>
      <c r="D747">
        <v>21320.94</v>
      </c>
      <c r="E747" s="24">
        <f>INT(RFM_Pivot!$A$1 - tblCustRFM[[#This Row],[LastPurchaseDate]])</f>
        <v>149</v>
      </c>
      <c r="F747">
        <f>IF(tblCustRFM[[#This Row],[Recency]] &lt;= $L$4, 3, IF(tblCustRFM[[#This Row],[Recency]] &lt;= M749, 2, 1))</f>
        <v>1</v>
      </c>
      <c r="G747">
        <f>IF(tblCustRFM[[#This Row],[Frequency]] &gt;= L750, 3, IF(tblCustRFM[[#This Row],[Frequency]] &gt;= M750, 2, 1))</f>
        <v>3</v>
      </c>
      <c r="H747">
        <f>IF(tblCustRFM[[#This Row],[Monetary]] &gt;= L751, 3, IF(tblCustRFM[[#This Row],[Monetary]] &gt;= M751, 2, 1))</f>
        <v>3</v>
      </c>
      <c r="I747">
        <f>tblCustRFM[[#This Row],[RecencyTier]] + tblCustRFM[[#This Row],[FrequencyTier]] + tblCustRFM[[#This Row],[MonetaryTier]]</f>
        <v>7</v>
      </c>
    </row>
    <row r="748" spans="1:9" x14ac:dyDescent="0.45">
      <c r="A748" s="16">
        <v>2089</v>
      </c>
      <c r="B748" s="10">
        <v>45100.39233923611</v>
      </c>
      <c r="C748">
        <v>1</v>
      </c>
      <c r="D748">
        <v>9065.58</v>
      </c>
      <c r="E748" s="24">
        <f>INT(RFM_Pivot!$A$1 - tblCustRFM[[#This Row],[LastPurchaseDate]])</f>
        <v>556</v>
      </c>
      <c r="F748">
        <f>IF(tblCustRFM[[#This Row],[Recency]] &lt;= $L$4, 3, IF(tblCustRFM[[#This Row],[Recency]] &lt;= M750, 2, 1))</f>
        <v>1</v>
      </c>
      <c r="G748">
        <f>IF(tblCustRFM[[#This Row],[Frequency]] &gt;= L751, 3, IF(tblCustRFM[[#This Row],[Frequency]] &gt;= M751, 2, 1))</f>
        <v>3</v>
      </c>
      <c r="H748">
        <f>IF(tblCustRFM[[#This Row],[Monetary]] &gt;= L752, 3, IF(tblCustRFM[[#This Row],[Monetary]] &gt;= M752, 2, 1))</f>
        <v>3</v>
      </c>
      <c r="I748">
        <f>tblCustRFM[[#This Row],[RecencyTier]] + tblCustRFM[[#This Row],[FrequencyTier]] + tblCustRFM[[#This Row],[MonetaryTier]]</f>
        <v>7</v>
      </c>
    </row>
    <row r="749" spans="1:9" x14ac:dyDescent="0.45">
      <c r="A749" s="16">
        <v>2093</v>
      </c>
      <c r="B749" s="10">
        <v>45369.643264313272</v>
      </c>
      <c r="C749">
        <v>2</v>
      </c>
      <c r="D749">
        <v>14237.71</v>
      </c>
      <c r="E749" s="24">
        <f>INT(RFM_Pivot!$A$1 - tblCustRFM[[#This Row],[LastPurchaseDate]])</f>
        <v>287</v>
      </c>
      <c r="F749">
        <f>IF(tblCustRFM[[#This Row],[Recency]] &lt;= $L$4, 3, IF(tblCustRFM[[#This Row],[Recency]] &lt;= M751, 2, 1))</f>
        <v>1</v>
      </c>
      <c r="G749">
        <f>IF(tblCustRFM[[#This Row],[Frequency]] &gt;= L752, 3, IF(tblCustRFM[[#This Row],[Frequency]] &gt;= M752, 2, 1))</f>
        <v>3</v>
      </c>
      <c r="H749">
        <f>IF(tblCustRFM[[#This Row],[Monetary]] &gt;= L753, 3, IF(tblCustRFM[[#This Row],[Monetary]] &gt;= M753, 2, 1))</f>
        <v>3</v>
      </c>
      <c r="I749">
        <f>tblCustRFM[[#This Row],[RecencyTier]] + tblCustRFM[[#This Row],[FrequencyTier]] + tblCustRFM[[#This Row],[MonetaryTier]]</f>
        <v>7</v>
      </c>
    </row>
    <row r="750" spans="1:9" x14ac:dyDescent="0.45">
      <c r="A750" s="16">
        <v>2094</v>
      </c>
      <c r="B750" s="10">
        <v>45245.749875000001</v>
      </c>
      <c r="C750">
        <v>2</v>
      </c>
      <c r="D750">
        <v>22945.06</v>
      </c>
      <c r="E750" s="24">
        <f>INT(RFM_Pivot!$A$1 - tblCustRFM[[#This Row],[LastPurchaseDate]])</f>
        <v>411</v>
      </c>
      <c r="F750">
        <f>IF(tblCustRFM[[#This Row],[Recency]] &lt;= $L$4, 3, IF(tblCustRFM[[#This Row],[Recency]] &lt;= M752, 2, 1))</f>
        <v>1</v>
      </c>
      <c r="G750">
        <f>IF(tblCustRFM[[#This Row],[Frequency]] &gt;= L753, 3, IF(tblCustRFM[[#This Row],[Frequency]] &gt;= M753, 2, 1))</f>
        <v>3</v>
      </c>
      <c r="H750">
        <f>IF(tblCustRFM[[#This Row],[Monetary]] &gt;= L754, 3, IF(tblCustRFM[[#This Row],[Monetary]] &gt;= M754, 2, 1))</f>
        <v>3</v>
      </c>
      <c r="I750">
        <f>tblCustRFM[[#This Row],[RecencyTier]] + tblCustRFM[[#This Row],[FrequencyTier]] + tblCustRFM[[#This Row],[MonetaryTier]]</f>
        <v>7</v>
      </c>
    </row>
    <row r="751" spans="1:9" x14ac:dyDescent="0.45">
      <c r="A751" s="16">
        <v>2095</v>
      </c>
      <c r="B751" s="10">
        <v>45547.854085416664</v>
      </c>
      <c r="C751">
        <v>2</v>
      </c>
      <c r="D751">
        <v>4087.99</v>
      </c>
      <c r="E751" s="24">
        <f>INT(RFM_Pivot!$A$1 - tblCustRFM[[#This Row],[LastPurchaseDate]])</f>
        <v>109</v>
      </c>
      <c r="F751">
        <f>IF(tblCustRFM[[#This Row],[Recency]] &lt;= $L$4, 3, IF(tblCustRFM[[#This Row],[Recency]] &lt;= M753, 2, 1))</f>
        <v>3</v>
      </c>
      <c r="G751">
        <f>IF(tblCustRFM[[#This Row],[Frequency]] &gt;= L754, 3, IF(tblCustRFM[[#This Row],[Frequency]] &gt;= M754, 2, 1))</f>
        <v>3</v>
      </c>
      <c r="H751">
        <f>IF(tblCustRFM[[#This Row],[Monetary]] &gt;= L755, 3, IF(tblCustRFM[[#This Row],[Monetary]] &gt;= M755, 2, 1))</f>
        <v>3</v>
      </c>
      <c r="I751">
        <f>tblCustRFM[[#This Row],[RecencyTier]] + tblCustRFM[[#This Row],[FrequencyTier]] + tblCustRFM[[#This Row],[MonetaryTier]]</f>
        <v>9</v>
      </c>
    </row>
    <row r="752" spans="1:9" x14ac:dyDescent="0.45">
      <c r="A752" s="16">
        <v>2096</v>
      </c>
      <c r="B752" s="10">
        <v>45413.885688580245</v>
      </c>
      <c r="C752">
        <v>2</v>
      </c>
      <c r="D752">
        <v>17710.59</v>
      </c>
      <c r="E752" s="24">
        <f>INT(RFM_Pivot!$A$1 - tblCustRFM[[#This Row],[LastPurchaseDate]])</f>
        <v>243</v>
      </c>
      <c r="F752">
        <f>IF(tblCustRFM[[#This Row],[Recency]] &lt;= $L$4, 3, IF(tblCustRFM[[#This Row],[Recency]] &lt;= M754, 2, 1))</f>
        <v>1</v>
      </c>
      <c r="G752">
        <f>IF(tblCustRFM[[#This Row],[Frequency]] &gt;= L755, 3, IF(tblCustRFM[[#This Row],[Frequency]] &gt;= M755, 2, 1))</f>
        <v>3</v>
      </c>
      <c r="H752">
        <f>IF(tblCustRFM[[#This Row],[Monetary]] &gt;= L756, 3, IF(tblCustRFM[[#This Row],[Monetary]] &gt;= M756, 2, 1))</f>
        <v>3</v>
      </c>
      <c r="I752">
        <f>tblCustRFM[[#This Row],[RecencyTier]] + tblCustRFM[[#This Row],[FrequencyTier]] + tblCustRFM[[#This Row],[MonetaryTier]]</f>
        <v>7</v>
      </c>
    </row>
    <row r="753" spans="1:9" x14ac:dyDescent="0.45">
      <c r="A753" s="16">
        <v>2098</v>
      </c>
      <c r="B753" s="10">
        <v>45476.306930709878</v>
      </c>
      <c r="C753">
        <v>5</v>
      </c>
      <c r="D753">
        <v>54755.85</v>
      </c>
      <c r="E753" s="24">
        <f>INT(RFM_Pivot!$A$1 - tblCustRFM[[#This Row],[LastPurchaseDate]])</f>
        <v>180</v>
      </c>
      <c r="F753">
        <f>IF(tblCustRFM[[#This Row],[Recency]] &lt;= $L$4, 3, IF(tblCustRFM[[#This Row],[Recency]] &lt;= M755, 2, 1))</f>
        <v>1</v>
      </c>
      <c r="G753">
        <f>IF(tblCustRFM[[#This Row],[Frequency]] &gt;= L756, 3, IF(tblCustRFM[[#This Row],[Frequency]] &gt;= M756, 2, 1))</f>
        <v>3</v>
      </c>
      <c r="H753">
        <f>IF(tblCustRFM[[#This Row],[Monetary]] &gt;= L757, 3, IF(tblCustRFM[[#This Row],[Monetary]] &gt;= M757, 2, 1))</f>
        <v>3</v>
      </c>
      <c r="I753">
        <f>tblCustRFM[[#This Row],[RecencyTier]] + tblCustRFM[[#This Row],[FrequencyTier]] + tblCustRFM[[#This Row],[MonetaryTier]]</f>
        <v>7</v>
      </c>
    </row>
    <row r="754" spans="1:9" x14ac:dyDescent="0.45">
      <c r="A754" s="16">
        <v>2099</v>
      </c>
      <c r="B754" s="10">
        <v>45359.641264120371</v>
      </c>
      <c r="C754">
        <v>1</v>
      </c>
      <c r="D754">
        <v>18848.12</v>
      </c>
      <c r="E754" s="24">
        <f>INT(RFM_Pivot!$A$1 - tblCustRFM[[#This Row],[LastPurchaseDate]])</f>
        <v>297</v>
      </c>
      <c r="F754">
        <f>IF(tblCustRFM[[#This Row],[Recency]] &lt;= $L$4, 3, IF(tblCustRFM[[#This Row],[Recency]] &lt;= M756, 2, 1))</f>
        <v>1</v>
      </c>
      <c r="G754">
        <f>IF(tblCustRFM[[#This Row],[Frequency]] &gt;= L757, 3, IF(tblCustRFM[[#This Row],[Frequency]] &gt;= M757, 2, 1))</f>
        <v>3</v>
      </c>
      <c r="H754">
        <f>IF(tblCustRFM[[#This Row],[Monetary]] &gt;= L758, 3, IF(tblCustRFM[[#This Row],[Monetary]] &gt;= M758, 2, 1))</f>
        <v>3</v>
      </c>
      <c r="I754">
        <f>tblCustRFM[[#This Row],[RecencyTier]] + tblCustRFM[[#This Row],[FrequencyTier]] + tblCustRFM[[#This Row],[MonetaryTier]]</f>
        <v>7</v>
      </c>
    </row>
    <row r="755" spans="1:9" x14ac:dyDescent="0.45">
      <c r="A755" s="16">
        <v>2100</v>
      </c>
      <c r="B755" s="10">
        <v>45544.495749575617</v>
      </c>
      <c r="C755">
        <v>2</v>
      </c>
      <c r="D755">
        <v>21906.95</v>
      </c>
      <c r="E755" s="24">
        <f>INT(RFM_Pivot!$A$1 - tblCustRFM[[#This Row],[LastPurchaseDate]])</f>
        <v>112</v>
      </c>
      <c r="F755">
        <f>IF(tblCustRFM[[#This Row],[Recency]] &lt;= $L$4, 3, IF(tblCustRFM[[#This Row],[Recency]] &lt;= M757, 2, 1))</f>
        <v>3</v>
      </c>
      <c r="G755">
        <f>IF(tblCustRFM[[#This Row],[Frequency]] &gt;= L758, 3, IF(tblCustRFM[[#This Row],[Frequency]] &gt;= M758, 2, 1))</f>
        <v>3</v>
      </c>
      <c r="H755">
        <f>IF(tblCustRFM[[#This Row],[Monetary]] &gt;= L759, 3, IF(tblCustRFM[[#This Row],[Monetary]] &gt;= M759, 2, 1))</f>
        <v>3</v>
      </c>
      <c r="I755">
        <f>tblCustRFM[[#This Row],[RecencyTier]] + tblCustRFM[[#This Row],[FrequencyTier]] + tblCustRFM[[#This Row],[MonetaryTier]]</f>
        <v>9</v>
      </c>
    </row>
    <row r="756" spans="1:9" x14ac:dyDescent="0.45">
      <c r="A756" s="16">
        <v>2101</v>
      </c>
      <c r="B756" s="10">
        <v>45364.386738657406</v>
      </c>
      <c r="C756">
        <v>1</v>
      </c>
      <c r="D756">
        <v>18555.400000000001</v>
      </c>
      <c r="E756" s="24">
        <f>INT(RFM_Pivot!$A$1 - tblCustRFM[[#This Row],[LastPurchaseDate]])</f>
        <v>292</v>
      </c>
      <c r="F756">
        <f>IF(tblCustRFM[[#This Row],[Recency]] &lt;= $L$4, 3, IF(tblCustRFM[[#This Row],[Recency]] &lt;= M758, 2, 1))</f>
        <v>1</v>
      </c>
      <c r="G756">
        <f>IF(tblCustRFM[[#This Row],[Frequency]] &gt;= L759, 3, IF(tblCustRFM[[#This Row],[Frequency]] &gt;= M759, 2, 1))</f>
        <v>3</v>
      </c>
      <c r="H756">
        <f>IF(tblCustRFM[[#This Row],[Monetary]] &gt;= L760, 3, IF(tblCustRFM[[#This Row],[Monetary]] &gt;= M760, 2, 1))</f>
        <v>3</v>
      </c>
      <c r="I756">
        <f>tblCustRFM[[#This Row],[RecencyTier]] + tblCustRFM[[#This Row],[FrequencyTier]] + tblCustRFM[[#This Row],[MonetaryTier]]</f>
        <v>7</v>
      </c>
    </row>
    <row r="757" spans="1:9" x14ac:dyDescent="0.45">
      <c r="A757" s="16">
        <v>2102</v>
      </c>
      <c r="B757" s="10">
        <v>45455.061806172838</v>
      </c>
      <c r="C757">
        <v>2</v>
      </c>
      <c r="D757">
        <v>8045.53</v>
      </c>
      <c r="E757" s="24">
        <f>INT(RFM_Pivot!$A$1 - tblCustRFM[[#This Row],[LastPurchaseDate]])</f>
        <v>201</v>
      </c>
      <c r="F757">
        <f>IF(tblCustRFM[[#This Row],[Recency]] &lt;= $L$4, 3, IF(tblCustRFM[[#This Row],[Recency]] &lt;= M759, 2, 1))</f>
        <v>1</v>
      </c>
      <c r="G757">
        <f>IF(tblCustRFM[[#This Row],[Frequency]] &gt;= L760, 3, IF(tblCustRFM[[#This Row],[Frequency]] &gt;= M760, 2, 1))</f>
        <v>3</v>
      </c>
      <c r="H757">
        <f>IF(tblCustRFM[[#This Row],[Monetary]] &gt;= L761, 3, IF(tblCustRFM[[#This Row],[Monetary]] &gt;= M761, 2, 1))</f>
        <v>3</v>
      </c>
      <c r="I757">
        <f>tblCustRFM[[#This Row],[RecencyTier]] + tblCustRFM[[#This Row],[FrequencyTier]] + tblCustRFM[[#This Row],[MonetaryTier]]</f>
        <v>7</v>
      </c>
    </row>
    <row r="758" spans="1:9" x14ac:dyDescent="0.45">
      <c r="A758" s="16">
        <v>2103</v>
      </c>
      <c r="B758" s="10">
        <v>45449.148214814813</v>
      </c>
      <c r="C758">
        <v>1</v>
      </c>
      <c r="D758">
        <v>1520.34</v>
      </c>
      <c r="E758" s="24">
        <f>INT(RFM_Pivot!$A$1 - tblCustRFM[[#This Row],[LastPurchaseDate]])</f>
        <v>207</v>
      </c>
      <c r="F758">
        <f>IF(tblCustRFM[[#This Row],[Recency]] &lt;= $L$4, 3, IF(tblCustRFM[[#This Row],[Recency]] &lt;= M760, 2, 1))</f>
        <v>1</v>
      </c>
      <c r="G758">
        <f>IF(tblCustRFM[[#This Row],[Frequency]] &gt;= L761, 3, IF(tblCustRFM[[#This Row],[Frequency]] &gt;= M761, 2, 1))</f>
        <v>3</v>
      </c>
      <c r="H758">
        <f>IF(tblCustRFM[[#This Row],[Monetary]] &gt;= L762, 3, IF(tblCustRFM[[#This Row],[Monetary]] &gt;= M762, 2, 1))</f>
        <v>3</v>
      </c>
      <c r="I758">
        <f>tblCustRFM[[#This Row],[RecencyTier]] + tblCustRFM[[#This Row],[FrequencyTier]] + tblCustRFM[[#This Row],[MonetaryTier]]</f>
        <v>7</v>
      </c>
    </row>
    <row r="759" spans="1:9" x14ac:dyDescent="0.45">
      <c r="A759" s="16">
        <v>2104</v>
      </c>
      <c r="B759" s="10">
        <v>45651.086408641975</v>
      </c>
      <c r="C759">
        <v>3</v>
      </c>
      <c r="D759">
        <v>15235.74</v>
      </c>
      <c r="E759" s="24">
        <f>INT(RFM_Pivot!$A$1 - tblCustRFM[[#This Row],[LastPurchaseDate]])</f>
        <v>5</v>
      </c>
      <c r="F759">
        <f>IF(tblCustRFM[[#This Row],[Recency]] &lt;= $L$4, 3, IF(tblCustRFM[[#This Row],[Recency]] &lt;= M761, 2, 1))</f>
        <v>3</v>
      </c>
      <c r="G759">
        <f>IF(tblCustRFM[[#This Row],[Frequency]] &gt;= L762, 3, IF(tblCustRFM[[#This Row],[Frequency]] &gt;= M762, 2, 1))</f>
        <v>3</v>
      </c>
      <c r="H759">
        <f>IF(tblCustRFM[[#This Row],[Monetary]] &gt;= L763, 3, IF(tblCustRFM[[#This Row],[Monetary]] &gt;= M763, 2, 1))</f>
        <v>3</v>
      </c>
      <c r="I759">
        <f>tblCustRFM[[#This Row],[RecencyTier]] + tblCustRFM[[#This Row],[FrequencyTier]] + tblCustRFM[[#This Row],[MonetaryTier]]</f>
        <v>9</v>
      </c>
    </row>
    <row r="760" spans="1:9" x14ac:dyDescent="0.45">
      <c r="A760" s="16">
        <v>2105</v>
      </c>
      <c r="B760" s="10">
        <v>45466.888988888888</v>
      </c>
      <c r="C760">
        <v>2</v>
      </c>
      <c r="D760">
        <v>14847.22</v>
      </c>
      <c r="E760" s="24">
        <f>INT(RFM_Pivot!$A$1 - tblCustRFM[[#This Row],[LastPurchaseDate]])</f>
        <v>190</v>
      </c>
      <c r="F760">
        <f>IF(tblCustRFM[[#This Row],[Recency]] &lt;= $L$4, 3, IF(tblCustRFM[[#This Row],[Recency]] &lt;= M762, 2, 1))</f>
        <v>1</v>
      </c>
      <c r="G760">
        <f>IF(tblCustRFM[[#This Row],[Frequency]] &gt;= L763, 3, IF(tblCustRFM[[#This Row],[Frequency]] &gt;= M763, 2, 1))</f>
        <v>3</v>
      </c>
      <c r="H760">
        <f>IF(tblCustRFM[[#This Row],[Monetary]] &gt;= L764, 3, IF(tblCustRFM[[#This Row],[Monetary]] &gt;= M764, 2, 1))</f>
        <v>3</v>
      </c>
      <c r="I760">
        <f>tblCustRFM[[#This Row],[RecencyTier]] + tblCustRFM[[#This Row],[FrequencyTier]] + tblCustRFM[[#This Row],[MonetaryTier]]</f>
        <v>7</v>
      </c>
    </row>
    <row r="761" spans="1:9" x14ac:dyDescent="0.45">
      <c r="A761" s="16">
        <v>2106</v>
      </c>
      <c r="B761" s="10">
        <v>45240.93139313272</v>
      </c>
      <c r="C761">
        <v>1</v>
      </c>
      <c r="D761">
        <v>758.52</v>
      </c>
      <c r="E761" s="24">
        <f>INT(RFM_Pivot!$A$1 - tblCustRFM[[#This Row],[LastPurchaseDate]])</f>
        <v>416</v>
      </c>
      <c r="F761">
        <f>IF(tblCustRFM[[#This Row],[Recency]] &lt;= $L$4, 3, IF(tblCustRFM[[#This Row],[Recency]] &lt;= M763, 2, 1))</f>
        <v>1</v>
      </c>
      <c r="G761">
        <f>IF(tblCustRFM[[#This Row],[Frequency]] &gt;= L764, 3, IF(tblCustRFM[[#This Row],[Frequency]] &gt;= M764, 2, 1))</f>
        <v>3</v>
      </c>
      <c r="H761">
        <f>IF(tblCustRFM[[#This Row],[Monetary]] &gt;= L765, 3, IF(tblCustRFM[[#This Row],[Monetary]] &gt;= M765, 2, 1))</f>
        <v>3</v>
      </c>
      <c r="I761">
        <f>tblCustRFM[[#This Row],[RecencyTier]] + tblCustRFM[[#This Row],[FrequencyTier]] + tblCustRFM[[#This Row],[MonetaryTier]]</f>
        <v>7</v>
      </c>
    </row>
    <row r="762" spans="1:9" x14ac:dyDescent="0.45">
      <c r="A762" s="16">
        <v>2108</v>
      </c>
      <c r="B762" s="10">
        <v>45406.730973109567</v>
      </c>
      <c r="C762">
        <v>1</v>
      </c>
      <c r="D762">
        <v>1584.59</v>
      </c>
      <c r="E762" s="24">
        <f>INT(RFM_Pivot!$A$1 - tblCustRFM[[#This Row],[LastPurchaseDate]])</f>
        <v>250</v>
      </c>
      <c r="F762">
        <f>IF(tblCustRFM[[#This Row],[Recency]] &lt;= $L$4, 3, IF(tblCustRFM[[#This Row],[Recency]] &lt;= M764, 2, 1))</f>
        <v>1</v>
      </c>
      <c r="G762">
        <f>IF(tblCustRFM[[#This Row],[Frequency]] &gt;= L765, 3, IF(tblCustRFM[[#This Row],[Frequency]] &gt;= M765, 2, 1))</f>
        <v>3</v>
      </c>
      <c r="H762">
        <f>IF(tblCustRFM[[#This Row],[Monetary]] &gt;= L766, 3, IF(tblCustRFM[[#This Row],[Monetary]] &gt;= M766, 2, 1))</f>
        <v>3</v>
      </c>
      <c r="I762">
        <f>tblCustRFM[[#This Row],[RecencyTier]] + tblCustRFM[[#This Row],[FrequencyTier]] + tblCustRFM[[#This Row],[MonetaryTier]]</f>
        <v>7</v>
      </c>
    </row>
    <row r="763" spans="1:9" x14ac:dyDescent="0.45">
      <c r="A763" s="16">
        <v>2109</v>
      </c>
      <c r="B763" s="10">
        <v>45589.103210339505</v>
      </c>
      <c r="C763">
        <v>2</v>
      </c>
      <c r="D763">
        <v>3515.87</v>
      </c>
      <c r="E763" s="24">
        <f>INT(RFM_Pivot!$A$1 - tblCustRFM[[#This Row],[LastPurchaseDate]])</f>
        <v>67</v>
      </c>
      <c r="F763">
        <f>IF(tblCustRFM[[#This Row],[Recency]] &lt;= $L$4, 3, IF(tblCustRFM[[#This Row],[Recency]] &lt;= M765, 2, 1))</f>
        <v>3</v>
      </c>
      <c r="G763">
        <f>IF(tblCustRFM[[#This Row],[Frequency]] &gt;= L766, 3, IF(tblCustRFM[[#This Row],[Frequency]] &gt;= M766, 2, 1))</f>
        <v>3</v>
      </c>
      <c r="H763">
        <f>IF(tblCustRFM[[#This Row],[Monetary]] &gt;= L767, 3, IF(tblCustRFM[[#This Row],[Monetary]] &gt;= M767, 2, 1))</f>
        <v>3</v>
      </c>
      <c r="I763">
        <f>tblCustRFM[[#This Row],[RecencyTier]] + tblCustRFM[[#This Row],[FrequencyTier]] + tblCustRFM[[#This Row],[MonetaryTier]]</f>
        <v>9</v>
      </c>
    </row>
    <row r="764" spans="1:9" x14ac:dyDescent="0.45">
      <c r="A764" s="16">
        <v>2110</v>
      </c>
      <c r="B764" s="10">
        <v>45575.961896180554</v>
      </c>
      <c r="C764">
        <v>1</v>
      </c>
      <c r="D764">
        <v>14854.36</v>
      </c>
      <c r="E764" s="24">
        <f>INT(RFM_Pivot!$A$1 - tblCustRFM[[#This Row],[LastPurchaseDate]])</f>
        <v>81</v>
      </c>
      <c r="F764">
        <f>IF(tblCustRFM[[#This Row],[Recency]] &lt;= $L$4, 3, IF(tblCustRFM[[#This Row],[Recency]] &lt;= M766, 2, 1))</f>
        <v>3</v>
      </c>
      <c r="G764">
        <f>IF(tblCustRFM[[#This Row],[Frequency]] &gt;= L767, 3, IF(tblCustRFM[[#This Row],[Frequency]] &gt;= M767, 2, 1))</f>
        <v>3</v>
      </c>
      <c r="H764">
        <f>IF(tblCustRFM[[#This Row],[Monetary]] &gt;= L768, 3, IF(tblCustRFM[[#This Row],[Monetary]] &gt;= M768, 2, 1))</f>
        <v>3</v>
      </c>
      <c r="I764">
        <f>tblCustRFM[[#This Row],[RecencyTier]] + tblCustRFM[[#This Row],[FrequencyTier]] + tblCustRFM[[#This Row],[MonetaryTier]]</f>
        <v>9</v>
      </c>
    </row>
    <row r="765" spans="1:9" x14ac:dyDescent="0.45">
      <c r="A765" s="16">
        <v>2115</v>
      </c>
      <c r="B765" s="10">
        <v>45559.535253510803</v>
      </c>
      <c r="C765">
        <v>1</v>
      </c>
      <c r="D765">
        <v>14889.25</v>
      </c>
      <c r="E765" s="24">
        <f>INT(RFM_Pivot!$A$1 - tblCustRFM[[#This Row],[LastPurchaseDate]])</f>
        <v>97</v>
      </c>
      <c r="F765">
        <f>IF(tblCustRFM[[#This Row],[Recency]] &lt;= $L$4, 3, IF(tblCustRFM[[#This Row],[Recency]] &lt;= M767, 2, 1))</f>
        <v>3</v>
      </c>
      <c r="G765">
        <f>IF(tblCustRFM[[#This Row],[Frequency]] &gt;= L768, 3, IF(tblCustRFM[[#This Row],[Frequency]] &gt;= M768, 2, 1))</f>
        <v>3</v>
      </c>
      <c r="H765">
        <f>IF(tblCustRFM[[#This Row],[Monetary]] &gt;= L769, 3, IF(tblCustRFM[[#This Row],[Monetary]] &gt;= M769, 2, 1))</f>
        <v>3</v>
      </c>
      <c r="I765">
        <f>tblCustRFM[[#This Row],[RecencyTier]] + tblCustRFM[[#This Row],[FrequencyTier]] + tblCustRFM[[#This Row],[MonetaryTier]]</f>
        <v>9</v>
      </c>
    </row>
    <row r="766" spans="1:9" x14ac:dyDescent="0.45">
      <c r="A766" s="16">
        <v>2116</v>
      </c>
      <c r="B766" s="10">
        <v>45576.545954591049</v>
      </c>
      <c r="C766">
        <v>2</v>
      </c>
      <c r="D766">
        <v>19231.46</v>
      </c>
      <c r="E766" s="24">
        <f>INT(RFM_Pivot!$A$1 - tblCustRFM[[#This Row],[LastPurchaseDate]])</f>
        <v>80</v>
      </c>
      <c r="F766">
        <f>IF(tblCustRFM[[#This Row],[Recency]] &lt;= $L$4, 3, IF(tblCustRFM[[#This Row],[Recency]] &lt;= M768, 2, 1))</f>
        <v>3</v>
      </c>
      <c r="G766">
        <f>IF(tblCustRFM[[#This Row],[Frequency]] &gt;= L769, 3, IF(tblCustRFM[[#This Row],[Frequency]] &gt;= M769, 2, 1))</f>
        <v>3</v>
      </c>
      <c r="H766">
        <f>IF(tblCustRFM[[#This Row],[Monetary]] &gt;= L770, 3, IF(tblCustRFM[[#This Row],[Monetary]] &gt;= M770, 2, 1))</f>
        <v>3</v>
      </c>
      <c r="I766">
        <f>tblCustRFM[[#This Row],[RecencyTier]] + tblCustRFM[[#This Row],[FrequencyTier]] + tblCustRFM[[#This Row],[MonetaryTier]]</f>
        <v>9</v>
      </c>
    </row>
    <row r="767" spans="1:9" x14ac:dyDescent="0.45">
      <c r="A767" s="16">
        <v>2117</v>
      </c>
      <c r="B767" s="10">
        <v>45219.540254012347</v>
      </c>
      <c r="C767">
        <v>1</v>
      </c>
      <c r="D767">
        <v>8204.2000000000007</v>
      </c>
      <c r="E767" s="24">
        <f>INT(RFM_Pivot!$A$1 - tblCustRFM[[#This Row],[LastPurchaseDate]])</f>
        <v>437</v>
      </c>
      <c r="F767">
        <f>IF(tblCustRFM[[#This Row],[Recency]] &lt;= $L$4, 3, IF(tblCustRFM[[#This Row],[Recency]] &lt;= M769, 2, 1))</f>
        <v>1</v>
      </c>
      <c r="G767">
        <f>IF(tblCustRFM[[#This Row],[Frequency]] &gt;= L770, 3, IF(tblCustRFM[[#This Row],[Frequency]] &gt;= M770, 2, 1))</f>
        <v>3</v>
      </c>
      <c r="H767">
        <f>IF(tblCustRFM[[#This Row],[Monetary]] &gt;= L771, 3, IF(tblCustRFM[[#This Row],[Monetary]] &gt;= M771, 2, 1))</f>
        <v>3</v>
      </c>
      <c r="I767">
        <f>tblCustRFM[[#This Row],[RecencyTier]] + tblCustRFM[[#This Row],[FrequencyTier]] + tblCustRFM[[#This Row],[MonetaryTier]]</f>
        <v>7</v>
      </c>
    </row>
    <row r="768" spans="1:9" x14ac:dyDescent="0.45">
      <c r="A768" s="16">
        <v>2118</v>
      </c>
      <c r="B768" s="10">
        <v>45610.34833483796</v>
      </c>
      <c r="C768">
        <v>2</v>
      </c>
      <c r="D768">
        <v>14189.63</v>
      </c>
      <c r="E768" s="24">
        <f>INT(RFM_Pivot!$A$1 - tblCustRFM[[#This Row],[LastPurchaseDate]])</f>
        <v>46</v>
      </c>
      <c r="F768">
        <f>IF(tblCustRFM[[#This Row],[Recency]] &lt;= $L$4, 3, IF(tblCustRFM[[#This Row],[Recency]] &lt;= M770, 2, 1))</f>
        <v>3</v>
      </c>
      <c r="G768">
        <f>IF(tblCustRFM[[#This Row],[Frequency]] &gt;= L771, 3, IF(tblCustRFM[[#This Row],[Frequency]] &gt;= M771, 2, 1))</f>
        <v>3</v>
      </c>
      <c r="H768">
        <f>IF(tblCustRFM[[#This Row],[Monetary]] &gt;= L772, 3, IF(tblCustRFM[[#This Row],[Monetary]] &gt;= M772, 2, 1))</f>
        <v>3</v>
      </c>
      <c r="I768">
        <f>tblCustRFM[[#This Row],[RecencyTier]] + tblCustRFM[[#This Row],[FrequencyTier]] + tblCustRFM[[#This Row],[MonetaryTier]]</f>
        <v>9</v>
      </c>
    </row>
    <row r="769" spans="1:9" x14ac:dyDescent="0.45">
      <c r="A769" s="16">
        <v>2120</v>
      </c>
      <c r="B769" s="10">
        <v>44991.173417322534</v>
      </c>
      <c r="C769">
        <v>1</v>
      </c>
      <c r="D769">
        <v>10555.52</v>
      </c>
      <c r="E769" s="24">
        <f>INT(RFM_Pivot!$A$1 - tblCustRFM[[#This Row],[LastPurchaseDate]])</f>
        <v>665</v>
      </c>
      <c r="F769">
        <f>IF(tblCustRFM[[#This Row],[Recency]] &lt;= $L$4, 3, IF(tblCustRFM[[#This Row],[Recency]] &lt;= M771, 2, 1))</f>
        <v>1</v>
      </c>
      <c r="G769">
        <f>IF(tblCustRFM[[#This Row],[Frequency]] &gt;= L772, 3, IF(tblCustRFM[[#This Row],[Frequency]] &gt;= M772, 2, 1))</f>
        <v>3</v>
      </c>
      <c r="H769">
        <f>IF(tblCustRFM[[#This Row],[Monetary]] &gt;= L773, 3, IF(tblCustRFM[[#This Row],[Monetary]] &gt;= M773, 2, 1))</f>
        <v>3</v>
      </c>
      <c r="I769">
        <f>tblCustRFM[[#This Row],[RecencyTier]] + tblCustRFM[[#This Row],[FrequencyTier]] + tblCustRFM[[#This Row],[MonetaryTier]]</f>
        <v>7</v>
      </c>
    </row>
    <row r="770" spans="1:9" x14ac:dyDescent="0.45">
      <c r="A770" s="16">
        <v>2122</v>
      </c>
      <c r="B770" s="10">
        <v>44959.561256134257</v>
      </c>
      <c r="C770">
        <v>1</v>
      </c>
      <c r="D770">
        <v>4844.91</v>
      </c>
      <c r="E770" s="24">
        <f>INT(RFM_Pivot!$A$1 - tblCustRFM[[#This Row],[LastPurchaseDate]])</f>
        <v>697</v>
      </c>
      <c r="F770">
        <f>IF(tblCustRFM[[#This Row],[Recency]] &lt;= $L$4, 3, IF(tblCustRFM[[#This Row],[Recency]] &lt;= M772, 2, 1))</f>
        <v>1</v>
      </c>
      <c r="G770">
        <f>IF(tblCustRFM[[#This Row],[Frequency]] &gt;= L773, 3, IF(tblCustRFM[[#This Row],[Frequency]] &gt;= M773, 2, 1))</f>
        <v>3</v>
      </c>
      <c r="H770">
        <f>IF(tblCustRFM[[#This Row],[Monetary]] &gt;= L774, 3, IF(tblCustRFM[[#This Row],[Monetary]] &gt;= M774, 2, 1))</f>
        <v>3</v>
      </c>
      <c r="I770">
        <f>tblCustRFM[[#This Row],[RecencyTier]] + tblCustRFM[[#This Row],[FrequencyTier]] + tblCustRFM[[#This Row],[MonetaryTier]]</f>
        <v>7</v>
      </c>
    </row>
    <row r="771" spans="1:9" x14ac:dyDescent="0.45">
      <c r="A771" s="16">
        <v>2124</v>
      </c>
      <c r="B771" s="10">
        <v>45470.612361226849</v>
      </c>
      <c r="C771">
        <v>3</v>
      </c>
      <c r="D771">
        <v>37911.15</v>
      </c>
      <c r="E771" s="24">
        <f>INT(RFM_Pivot!$A$1 - tblCustRFM[[#This Row],[LastPurchaseDate]])</f>
        <v>186</v>
      </c>
      <c r="F771">
        <f>IF(tblCustRFM[[#This Row],[Recency]] &lt;= $L$4, 3, IF(tblCustRFM[[#This Row],[Recency]] &lt;= M773, 2, 1))</f>
        <v>1</v>
      </c>
      <c r="G771">
        <f>IF(tblCustRFM[[#This Row],[Frequency]] &gt;= L774, 3, IF(tblCustRFM[[#This Row],[Frequency]] &gt;= M774, 2, 1))</f>
        <v>3</v>
      </c>
      <c r="H771">
        <f>IF(tblCustRFM[[#This Row],[Monetary]] &gt;= L775, 3, IF(tblCustRFM[[#This Row],[Monetary]] &gt;= M775, 2, 1))</f>
        <v>3</v>
      </c>
      <c r="I771">
        <f>tblCustRFM[[#This Row],[RecencyTier]] + tblCustRFM[[#This Row],[FrequencyTier]] + tblCustRFM[[#This Row],[MonetaryTier]]</f>
        <v>7</v>
      </c>
    </row>
    <row r="772" spans="1:9" x14ac:dyDescent="0.45">
      <c r="A772" s="16">
        <v>2125</v>
      </c>
      <c r="B772" s="10">
        <v>45374.972797260802</v>
      </c>
      <c r="C772">
        <v>3</v>
      </c>
      <c r="D772">
        <v>30652.68</v>
      </c>
      <c r="E772" s="24">
        <f>INT(RFM_Pivot!$A$1 - tblCustRFM[[#This Row],[LastPurchaseDate]])</f>
        <v>282</v>
      </c>
      <c r="F772">
        <f>IF(tblCustRFM[[#This Row],[Recency]] &lt;= $L$4, 3, IF(tblCustRFM[[#This Row],[Recency]] &lt;= M774, 2, 1))</f>
        <v>1</v>
      </c>
      <c r="G772">
        <f>IF(tblCustRFM[[#This Row],[Frequency]] &gt;= L775, 3, IF(tblCustRFM[[#This Row],[Frequency]] &gt;= M775, 2, 1))</f>
        <v>3</v>
      </c>
      <c r="H772">
        <f>IF(tblCustRFM[[#This Row],[Monetary]] &gt;= L776, 3, IF(tblCustRFM[[#This Row],[Monetary]] &gt;= M776, 2, 1))</f>
        <v>3</v>
      </c>
      <c r="I772">
        <f>tblCustRFM[[#This Row],[RecencyTier]] + tblCustRFM[[#This Row],[FrequencyTier]] + tblCustRFM[[#This Row],[MonetaryTier]]</f>
        <v>7</v>
      </c>
    </row>
    <row r="773" spans="1:9" x14ac:dyDescent="0.45">
      <c r="A773" s="16">
        <v>2126</v>
      </c>
      <c r="B773" s="10">
        <v>45642.471547145062</v>
      </c>
      <c r="C773">
        <v>1</v>
      </c>
      <c r="D773">
        <v>3935.28</v>
      </c>
      <c r="E773" s="24">
        <f>INT(RFM_Pivot!$A$1 - tblCustRFM[[#This Row],[LastPurchaseDate]])</f>
        <v>14</v>
      </c>
      <c r="F773">
        <f>IF(tblCustRFM[[#This Row],[Recency]] &lt;= $L$4, 3, IF(tblCustRFM[[#This Row],[Recency]] &lt;= M775, 2, 1))</f>
        <v>3</v>
      </c>
      <c r="G773">
        <f>IF(tblCustRFM[[#This Row],[Frequency]] &gt;= L776, 3, IF(tblCustRFM[[#This Row],[Frequency]] &gt;= M776, 2, 1))</f>
        <v>3</v>
      </c>
      <c r="H773">
        <f>IF(tblCustRFM[[#This Row],[Monetary]] &gt;= L777, 3, IF(tblCustRFM[[#This Row],[Monetary]] &gt;= M777, 2, 1))</f>
        <v>3</v>
      </c>
      <c r="I773">
        <f>tblCustRFM[[#This Row],[RecencyTier]] + tblCustRFM[[#This Row],[FrequencyTier]] + tblCustRFM[[#This Row],[MonetaryTier]]</f>
        <v>9</v>
      </c>
    </row>
    <row r="774" spans="1:9" x14ac:dyDescent="0.45">
      <c r="A774" s="16">
        <v>2128</v>
      </c>
      <c r="B774" s="10">
        <v>45305.469846990738</v>
      </c>
      <c r="C774">
        <v>1</v>
      </c>
      <c r="D774">
        <v>7099.14</v>
      </c>
      <c r="E774" s="24">
        <f>INT(RFM_Pivot!$A$1 - tblCustRFM[[#This Row],[LastPurchaseDate]])</f>
        <v>351</v>
      </c>
      <c r="F774">
        <f>IF(tblCustRFM[[#This Row],[Recency]] &lt;= $L$4, 3, IF(tblCustRFM[[#This Row],[Recency]] &lt;= M776, 2, 1))</f>
        <v>1</v>
      </c>
      <c r="G774">
        <f>IF(tblCustRFM[[#This Row],[Frequency]] &gt;= L777, 3, IF(tblCustRFM[[#This Row],[Frequency]] &gt;= M777, 2, 1))</f>
        <v>3</v>
      </c>
      <c r="H774">
        <f>IF(tblCustRFM[[#This Row],[Monetary]] &gt;= L778, 3, IF(tblCustRFM[[#This Row],[Monetary]] &gt;= M778, 2, 1))</f>
        <v>3</v>
      </c>
      <c r="I774">
        <f>tblCustRFM[[#This Row],[RecencyTier]] + tblCustRFM[[#This Row],[FrequencyTier]] + tblCustRFM[[#This Row],[MonetaryTier]]</f>
        <v>7</v>
      </c>
    </row>
    <row r="775" spans="1:9" x14ac:dyDescent="0.45">
      <c r="A775" s="16">
        <v>2129</v>
      </c>
      <c r="B775" s="10">
        <v>45470.83138314043</v>
      </c>
      <c r="C775">
        <v>4</v>
      </c>
      <c r="D775">
        <v>31240.21</v>
      </c>
      <c r="E775" s="24">
        <f>INT(RFM_Pivot!$A$1 - tblCustRFM[[#This Row],[LastPurchaseDate]])</f>
        <v>186</v>
      </c>
      <c r="F775">
        <f>IF(tblCustRFM[[#This Row],[Recency]] &lt;= $L$4, 3, IF(tblCustRFM[[#This Row],[Recency]] &lt;= M777, 2, 1))</f>
        <v>1</v>
      </c>
      <c r="G775">
        <f>IF(tblCustRFM[[#This Row],[Frequency]] &gt;= L778, 3, IF(tblCustRFM[[#This Row],[Frequency]] &gt;= M778, 2, 1))</f>
        <v>3</v>
      </c>
      <c r="H775">
        <f>IF(tblCustRFM[[#This Row],[Monetary]] &gt;= L779, 3, IF(tblCustRFM[[#This Row],[Monetary]] &gt;= M779, 2, 1))</f>
        <v>3</v>
      </c>
      <c r="I775">
        <f>tblCustRFM[[#This Row],[RecencyTier]] + tblCustRFM[[#This Row],[FrequencyTier]] + tblCustRFM[[#This Row],[MonetaryTier]]</f>
        <v>7</v>
      </c>
    </row>
    <row r="776" spans="1:9" x14ac:dyDescent="0.45">
      <c r="A776" s="16">
        <v>2130</v>
      </c>
      <c r="B776" s="10">
        <v>45116.599959992287</v>
      </c>
      <c r="C776">
        <v>1</v>
      </c>
      <c r="D776">
        <v>1566.44</v>
      </c>
      <c r="E776" s="24">
        <f>INT(RFM_Pivot!$A$1 - tblCustRFM[[#This Row],[LastPurchaseDate]])</f>
        <v>540</v>
      </c>
      <c r="F776">
        <f>IF(tblCustRFM[[#This Row],[Recency]] &lt;= $L$4, 3, IF(tblCustRFM[[#This Row],[Recency]] &lt;= M778, 2, 1))</f>
        <v>1</v>
      </c>
      <c r="G776">
        <f>IF(tblCustRFM[[#This Row],[Frequency]] &gt;= L779, 3, IF(tblCustRFM[[#This Row],[Frequency]] &gt;= M779, 2, 1))</f>
        <v>3</v>
      </c>
      <c r="H776">
        <f>IF(tblCustRFM[[#This Row],[Monetary]] &gt;= L780, 3, IF(tblCustRFM[[#This Row],[Monetary]] &gt;= M780, 2, 1))</f>
        <v>3</v>
      </c>
      <c r="I776">
        <f>tblCustRFM[[#This Row],[RecencyTier]] + tblCustRFM[[#This Row],[FrequencyTier]] + tblCustRFM[[#This Row],[MonetaryTier]]</f>
        <v>7</v>
      </c>
    </row>
    <row r="777" spans="1:9" x14ac:dyDescent="0.45">
      <c r="A777" s="16">
        <v>2131</v>
      </c>
      <c r="B777" s="10">
        <v>45338.907190702157</v>
      </c>
      <c r="C777">
        <v>1</v>
      </c>
      <c r="D777">
        <v>3247.24</v>
      </c>
      <c r="E777" s="24">
        <f>INT(RFM_Pivot!$A$1 - tblCustRFM[[#This Row],[LastPurchaseDate]])</f>
        <v>318</v>
      </c>
      <c r="F777">
        <f>IF(tblCustRFM[[#This Row],[Recency]] &lt;= $L$4, 3, IF(tblCustRFM[[#This Row],[Recency]] &lt;= M779, 2, 1))</f>
        <v>1</v>
      </c>
      <c r="G777">
        <f>IF(tblCustRFM[[#This Row],[Frequency]] &gt;= L780, 3, IF(tblCustRFM[[#This Row],[Frequency]] &gt;= M780, 2, 1))</f>
        <v>3</v>
      </c>
      <c r="H777">
        <f>IF(tblCustRFM[[#This Row],[Monetary]] &gt;= L781, 3, IF(tblCustRFM[[#This Row],[Monetary]] &gt;= M781, 2, 1))</f>
        <v>3</v>
      </c>
      <c r="I777">
        <f>tblCustRFM[[#This Row],[RecencyTier]] + tblCustRFM[[#This Row],[FrequencyTier]] + tblCustRFM[[#This Row],[MonetaryTier]]</f>
        <v>7</v>
      </c>
    </row>
    <row r="778" spans="1:9" x14ac:dyDescent="0.45">
      <c r="A778" s="16">
        <v>2132</v>
      </c>
      <c r="B778" s="10">
        <v>45386.653965393518</v>
      </c>
      <c r="C778">
        <v>2</v>
      </c>
      <c r="D778">
        <v>20141.060000000001</v>
      </c>
      <c r="E778" s="24">
        <f>INT(RFM_Pivot!$A$1 - tblCustRFM[[#This Row],[LastPurchaseDate]])</f>
        <v>270</v>
      </c>
      <c r="F778">
        <f>IF(tblCustRFM[[#This Row],[Recency]] &lt;= $L$4, 3, IF(tblCustRFM[[#This Row],[Recency]] &lt;= M780, 2, 1))</f>
        <v>1</v>
      </c>
      <c r="G778">
        <f>IF(tblCustRFM[[#This Row],[Frequency]] &gt;= L781, 3, IF(tblCustRFM[[#This Row],[Frequency]] &gt;= M781, 2, 1))</f>
        <v>3</v>
      </c>
      <c r="H778">
        <f>IF(tblCustRFM[[#This Row],[Monetary]] &gt;= L782, 3, IF(tblCustRFM[[#This Row],[Monetary]] &gt;= M782, 2, 1))</f>
        <v>3</v>
      </c>
      <c r="I778">
        <f>tblCustRFM[[#This Row],[RecencyTier]] + tblCustRFM[[#This Row],[FrequencyTier]] + tblCustRFM[[#This Row],[MonetaryTier]]</f>
        <v>7</v>
      </c>
    </row>
    <row r="779" spans="1:9" x14ac:dyDescent="0.45">
      <c r="A779" s="16">
        <v>2133</v>
      </c>
      <c r="B779" s="10">
        <v>45310.288328819443</v>
      </c>
      <c r="C779">
        <v>1</v>
      </c>
      <c r="D779">
        <v>4432.12</v>
      </c>
      <c r="E779" s="24">
        <f>INT(RFM_Pivot!$A$1 - tblCustRFM[[#This Row],[LastPurchaseDate]])</f>
        <v>346</v>
      </c>
      <c r="F779">
        <f>IF(tblCustRFM[[#This Row],[Recency]] &lt;= $L$4, 3, IF(tblCustRFM[[#This Row],[Recency]] &lt;= M781, 2, 1))</f>
        <v>1</v>
      </c>
      <c r="G779">
        <f>IF(tblCustRFM[[#This Row],[Frequency]] &gt;= L782, 3, IF(tblCustRFM[[#This Row],[Frequency]] &gt;= M782, 2, 1))</f>
        <v>3</v>
      </c>
      <c r="H779">
        <f>IF(tblCustRFM[[#This Row],[Monetary]] &gt;= L783, 3, IF(tblCustRFM[[#This Row],[Monetary]] &gt;= M783, 2, 1))</f>
        <v>3</v>
      </c>
      <c r="I779">
        <f>tblCustRFM[[#This Row],[RecencyTier]] + tblCustRFM[[#This Row],[FrequencyTier]] + tblCustRFM[[#This Row],[MonetaryTier]]</f>
        <v>7</v>
      </c>
    </row>
    <row r="780" spans="1:9" x14ac:dyDescent="0.45">
      <c r="A780" s="16">
        <v>2134</v>
      </c>
      <c r="B780" s="10">
        <v>45218.445144521604</v>
      </c>
      <c r="C780">
        <v>2</v>
      </c>
      <c r="D780">
        <v>20409.52</v>
      </c>
      <c r="E780" s="24">
        <f>INT(RFM_Pivot!$A$1 - tblCustRFM[[#This Row],[LastPurchaseDate]])</f>
        <v>438</v>
      </c>
      <c r="F780">
        <f>IF(tblCustRFM[[#This Row],[Recency]] &lt;= $L$4, 3, IF(tblCustRFM[[#This Row],[Recency]] &lt;= M782, 2, 1))</f>
        <v>1</v>
      </c>
      <c r="G780">
        <f>IF(tblCustRFM[[#This Row],[Frequency]] &gt;= L783, 3, IF(tblCustRFM[[#This Row],[Frequency]] &gt;= M783, 2, 1))</f>
        <v>3</v>
      </c>
      <c r="H780">
        <f>IF(tblCustRFM[[#This Row],[Monetary]] &gt;= L784, 3, IF(tblCustRFM[[#This Row],[Monetary]] &gt;= M784, 2, 1))</f>
        <v>3</v>
      </c>
      <c r="I780">
        <f>tblCustRFM[[#This Row],[RecencyTier]] + tblCustRFM[[#This Row],[FrequencyTier]] + tblCustRFM[[#This Row],[MonetaryTier]]</f>
        <v>7</v>
      </c>
    </row>
    <row r="781" spans="1:9" x14ac:dyDescent="0.45">
      <c r="A781" s="16">
        <v>2135</v>
      </c>
      <c r="B781" s="10">
        <v>45204.062706288583</v>
      </c>
      <c r="C781">
        <v>1</v>
      </c>
      <c r="D781">
        <v>14072.88</v>
      </c>
      <c r="E781" s="24">
        <f>INT(RFM_Pivot!$A$1 - tblCustRFM[[#This Row],[LastPurchaseDate]])</f>
        <v>452</v>
      </c>
      <c r="F781">
        <f>IF(tblCustRFM[[#This Row],[Recency]] &lt;= $L$4, 3, IF(tblCustRFM[[#This Row],[Recency]] &lt;= M783, 2, 1))</f>
        <v>1</v>
      </c>
      <c r="G781">
        <f>IF(tblCustRFM[[#This Row],[Frequency]] &gt;= L784, 3, IF(tblCustRFM[[#This Row],[Frequency]] &gt;= M784, 2, 1))</f>
        <v>3</v>
      </c>
      <c r="H781">
        <f>IF(tblCustRFM[[#This Row],[Monetary]] &gt;= L785, 3, IF(tblCustRFM[[#This Row],[Monetary]] &gt;= M785, 2, 1))</f>
        <v>3</v>
      </c>
      <c r="I781">
        <f>tblCustRFM[[#This Row],[RecencyTier]] + tblCustRFM[[#This Row],[FrequencyTier]] + tblCustRFM[[#This Row],[MonetaryTier]]</f>
        <v>7</v>
      </c>
    </row>
    <row r="782" spans="1:9" x14ac:dyDescent="0.45">
      <c r="A782" s="16">
        <v>2136</v>
      </c>
      <c r="B782" s="10">
        <v>45083.892689274689</v>
      </c>
      <c r="C782">
        <v>2</v>
      </c>
      <c r="D782">
        <v>22826.11</v>
      </c>
      <c r="E782" s="24">
        <f>INT(RFM_Pivot!$A$1 - tblCustRFM[[#This Row],[LastPurchaseDate]])</f>
        <v>573</v>
      </c>
      <c r="F782">
        <f>IF(tblCustRFM[[#This Row],[Recency]] &lt;= $L$4, 3, IF(tblCustRFM[[#This Row],[Recency]] &lt;= M784, 2, 1))</f>
        <v>1</v>
      </c>
      <c r="G782">
        <f>IF(tblCustRFM[[#This Row],[Frequency]] &gt;= L785, 3, IF(tblCustRFM[[#This Row],[Frequency]] &gt;= M785, 2, 1))</f>
        <v>3</v>
      </c>
      <c r="H782">
        <f>IF(tblCustRFM[[#This Row],[Monetary]] &gt;= L786, 3, IF(tblCustRFM[[#This Row],[Monetary]] &gt;= M786, 2, 1))</f>
        <v>3</v>
      </c>
      <c r="I782">
        <f>tblCustRFM[[#This Row],[RecencyTier]] + tblCustRFM[[#This Row],[FrequencyTier]] + tblCustRFM[[#This Row],[MonetaryTier]]</f>
        <v>7</v>
      </c>
    </row>
    <row r="783" spans="1:9" x14ac:dyDescent="0.45">
      <c r="A783" s="16">
        <v>2137</v>
      </c>
      <c r="B783" s="10">
        <v>45638.018101813272</v>
      </c>
      <c r="C783">
        <v>2</v>
      </c>
      <c r="D783">
        <v>13472.28</v>
      </c>
      <c r="E783" s="24">
        <f>INT(RFM_Pivot!$A$1 - tblCustRFM[[#This Row],[LastPurchaseDate]])</f>
        <v>18</v>
      </c>
      <c r="F783">
        <f>IF(tblCustRFM[[#This Row],[Recency]] &lt;= $L$4, 3, IF(tblCustRFM[[#This Row],[Recency]] &lt;= M785, 2, 1))</f>
        <v>3</v>
      </c>
      <c r="G783">
        <f>IF(tblCustRFM[[#This Row],[Frequency]] &gt;= L786, 3, IF(tblCustRFM[[#This Row],[Frequency]] &gt;= M786, 2, 1))</f>
        <v>3</v>
      </c>
      <c r="H783">
        <f>IF(tblCustRFM[[#This Row],[Monetary]] &gt;= L787, 3, IF(tblCustRFM[[#This Row],[Monetary]] &gt;= M787, 2, 1))</f>
        <v>3</v>
      </c>
      <c r="I783">
        <f>tblCustRFM[[#This Row],[RecencyTier]] + tblCustRFM[[#This Row],[FrequencyTier]] + tblCustRFM[[#This Row],[MonetaryTier]]</f>
        <v>9</v>
      </c>
    </row>
    <row r="784" spans="1:9" x14ac:dyDescent="0.45">
      <c r="A784" s="16">
        <v>2138</v>
      </c>
      <c r="B784" s="10">
        <v>45102.290529050922</v>
      </c>
      <c r="C784">
        <v>1</v>
      </c>
      <c r="D784">
        <v>18274.64</v>
      </c>
      <c r="E784" s="24">
        <f>INT(RFM_Pivot!$A$1 - tblCustRFM[[#This Row],[LastPurchaseDate]])</f>
        <v>554</v>
      </c>
      <c r="F784">
        <f>IF(tblCustRFM[[#This Row],[Recency]] &lt;= $L$4, 3, IF(tblCustRFM[[#This Row],[Recency]] &lt;= M786, 2, 1))</f>
        <v>1</v>
      </c>
      <c r="G784">
        <f>IF(tblCustRFM[[#This Row],[Frequency]] &gt;= L787, 3, IF(tblCustRFM[[#This Row],[Frequency]] &gt;= M787, 2, 1))</f>
        <v>3</v>
      </c>
      <c r="H784">
        <f>IF(tblCustRFM[[#This Row],[Monetary]] &gt;= L788, 3, IF(tblCustRFM[[#This Row],[Monetary]] &gt;= M788, 2, 1))</f>
        <v>3</v>
      </c>
      <c r="I784">
        <f>tblCustRFM[[#This Row],[RecencyTier]] + tblCustRFM[[#This Row],[FrequencyTier]] + tblCustRFM[[#This Row],[MonetaryTier]]</f>
        <v>7</v>
      </c>
    </row>
    <row r="785" spans="1:9" x14ac:dyDescent="0.45">
      <c r="A785" s="16">
        <v>2140</v>
      </c>
      <c r="B785" s="10">
        <v>45291.817481751546</v>
      </c>
      <c r="C785">
        <v>2</v>
      </c>
      <c r="D785">
        <v>10942.71</v>
      </c>
      <c r="E785" s="24">
        <f>INT(RFM_Pivot!$A$1 - tblCustRFM[[#This Row],[LastPurchaseDate]])</f>
        <v>365</v>
      </c>
      <c r="F785">
        <f>IF(tblCustRFM[[#This Row],[Recency]] &lt;= $L$4, 3, IF(tblCustRFM[[#This Row],[Recency]] &lt;= M787, 2, 1))</f>
        <v>1</v>
      </c>
      <c r="G785">
        <f>IF(tblCustRFM[[#This Row],[Frequency]] &gt;= L788, 3, IF(tblCustRFM[[#This Row],[Frequency]] &gt;= M788, 2, 1))</f>
        <v>3</v>
      </c>
      <c r="H785">
        <f>IF(tblCustRFM[[#This Row],[Monetary]] &gt;= L789, 3, IF(tblCustRFM[[#This Row],[Monetary]] &gt;= M789, 2, 1))</f>
        <v>3</v>
      </c>
      <c r="I785">
        <f>tblCustRFM[[#This Row],[RecencyTier]] + tblCustRFM[[#This Row],[FrequencyTier]] + tblCustRFM[[#This Row],[MonetaryTier]]</f>
        <v>7</v>
      </c>
    </row>
    <row r="786" spans="1:9" x14ac:dyDescent="0.45">
      <c r="A786" s="16">
        <v>2141</v>
      </c>
      <c r="B786" s="10">
        <v>45280.13631361883</v>
      </c>
      <c r="C786">
        <v>3</v>
      </c>
      <c r="D786">
        <v>26168.22</v>
      </c>
      <c r="E786" s="24">
        <f>INT(RFM_Pivot!$A$1 - tblCustRFM[[#This Row],[LastPurchaseDate]])</f>
        <v>376</v>
      </c>
      <c r="F786">
        <f>IF(tblCustRFM[[#This Row],[Recency]] &lt;= $L$4, 3, IF(tblCustRFM[[#This Row],[Recency]] &lt;= M788, 2, 1))</f>
        <v>1</v>
      </c>
      <c r="G786">
        <f>IF(tblCustRFM[[#This Row],[Frequency]] &gt;= L789, 3, IF(tblCustRFM[[#This Row],[Frequency]] &gt;= M789, 2, 1))</f>
        <v>3</v>
      </c>
      <c r="H786">
        <f>IF(tblCustRFM[[#This Row],[Monetary]] &gt;= L790, 3, IF(tblCustRFM[[#This Row],[Monetary]] &gt;= M790, 2, 1))</f>
        <v>3</v>
      </c>
      <c r="I786">
        <f>tblCustRFM[[#This Row],[RecencyTier]] + tblCustRFM[[#This Row],[FrequencyTier]] + tblCustRFM[[#This Row],[MonetaryTier]]</f>
        <v>7</v>
      </c>
    </row>
    <row r="787" spans="1:9" x14ac:dyDescent="0.45">
      <c r="A787" s="16">
        <v>2142</v>
      </c>
      <c r="B787" s="10">
        <v>45636.703970408947</v>
      </c>
      <c r="C787">
        <v>1</v>
      </c>
      <c r="D787">
        <v>15776.7</v>
      </c>
      <c r="E787" s="24">
        <f>INT(RFM_Pivot!$A$1 - tblCustRFM[[#This Row],[LastPurchaseDate]])</f>
        <v>20</v>
      </c>
      <c r="F787">
        <f>IF(tblCustRFM[[#This Row],[Recency]] &lt;= $L$4, 3, IF(tblCustRFM[[#This Row],[Recency]] &lt;= M789, 2, 1))</f>
        <v>3</v>
      </c>
      <c r="G787">
        <f>IF(tblCustRFM[[#This Row],[Frequency]] &gt;= L790, 3, IF(tblCustRFM[[#This Row],[Frequency]] &gt;= M790, 2, 1))</f>
        <v>3</v>
      </c>
      <c r="H787">
        <f>IF(tblCustRFM[[#This Row],[Monetary]] &gt;= L791, 3, IF(tblCustRFM[[#This Row],[Monetary]] &gt;= M791, 2, 1))</f>
        <v>3</v>
      </c>
      <c r="I787">
        <f>tblCustRFM[[#This Row],[RecencyTier]] + tblCustRFM[[#This Row],[FrequencyTier]] + tblCustRFM[[#This Row],[MonetaryTier]]</f>
        <v>9</v>
      </c>
    </row>
    <row r="788" spans="1:9" x14ac:dyDescent="0.45">
      <c r="A788" s="16">
        <v>2145</v>
      </c>
      <c r="B788" s="10">
        <v>45567.201020100307</v>
      </c>
      <c r="C788">
        <v>1</v>
      </c>
      <c r="D788">
        <v>8592.9</v>
      </c>
      <c r="E788" s="24">
        <f>INT(RFM_Pivot!$A$1 - tblCustRFM[[#This Row],[LastPurchaseDate]])</f>
        <v>89</v>
      </c>
      <c r="F788">
        <f>IF(tblCustRFM[[#This Row],[Recency]] &lt;= $L$4, 3, IF(tblCustRFM[[#This Row],[Recency]] &lt;= M790, 2, 1))</f>
        <v>3</v>
      </c>
      <c r="G788">
        <f>IF(tblCustRFM[[#This Row],[Frequency]] &gt;= L791, 3, IF(tblCustRFM[[#This Row],[Frequency]] &gt;= M791, 2, 1))</f>
        <v>3</v>
      </c>
      <c r="H788">
        <f>IF(tblCustRFM[[#This Row],[Monetary]] &gt;= L792, 3, IF(tblCustRFM[[#This Row],[Monetary]] &gt;= M792, 2, 1))</f>
        <v>3</v>
      </c>
      <c r="I788">
        <f>tblCustRFM[[#This Row],[RecencyTier]] + tblCustRFM[[#This Row],[FrequencyTier]] + tblCustRFM[[#This Row],[MonetaryTier]]</f>
        <v>9</v>
      </c>
    </row>
    <row r="789" spans="1:9" x14ac:dyDescent="0.45">
      <c r="A789" s="16">
        <v>2146</v>
      </c>
      <c r="B789" s="10">
        <v>45534.931793171294</v>
      </c>
      <c r="C789">
        <v>1</v>
      </c>
      <c r="D789">
        <v>3796.83</v>
      </c>
      <c r="E789" s="24">
        <f>INT(RFM_Pivot!$A$1 - tblCustRFM[[#This Row],[LastPurchaseDate]])</f>
        <v>122</v>
      </c>
      <c r="F789">
        <f>IF(tblCustRFM[[#This Row],[Recency]] &lt;= $L$4, 3, IF(tblCustRFM[[#This Row],[Recency]] &lt;= M791, 2, 1))</f>
        <v>1</v>
      </c>
      <c r="G789">
        <f>IF(tblCustRFM[[#This Row],[Frequency]] &gt;= L792, 3, IF(tblCustRFM[[#This Row],[Frequency]] &gt;= M792, 2, 1))</f>
        <v>3</v>
      </c>
      <c r="H789">
        <f>IF(tblCustRFM[[#This Row],[Monetary]] &gt;= L793, 3, IF(tblCustRFM[[#This Row],[Monetary]] &gt;= M793, 2, 1))</f>
        <v>3</v>
      </c>
      <c r="I789">
        <f>tblCustRFM[[#This Row],[RecencyTier]] + tblCustRFM[[#This Row],[FrequencyTier]] + tblCustRFM[[#This Row],[MonetaryTier]]</f>
        <v>7</v>
      </c>
    </row>
    <row r="790" spans="1:9" x14ac:dyDescent="0.45">
      <c r="A790" s="16">
        <v>2148</v>
      </c>
      <c r="B790" s="10">
        <v>44951.384438464505</v>
      </c>
      <c r="C790">
        <v>1</v>
      </c>
      <c r="D790">
        <v>13007.5</v>
      </c>
      <c r="E790" s="24">
        <f>INT(RFM_Pivot!$A$1 - tblCustRFM[[#This Row],[LastPurchaseDate]])</f>
        <v>705</v>
      </c>
      <c r="F790">
        <f>IF(tblCustRFM[[#This Row],[Recency]] &lt;= $L$4, 3, IF(tblCustRFM[[#This Row],[Recency]] &lt;= M792, 2, 1))</f>
        <v>1</v>
      </c>
      <c r="G790">
        <f>IF(tblCustRFM[[#This Row],[Frequency]] &gt;= L793, 3, IF(tblCustRFM[[#This Row],[Frequency]] &gt;= M793, 2, 1))</f>
        <v>3</v>
      </c>
      <c r="H790">
        <f>IF(tblCustRFM[[#This Row],[Monetary]] &gt;= L794, 3, IF(tblCustRFM[[#This Row],[Monetary]] &gt;= M794, 2, 1))</f>
        <v>3</v>
      </c>
      <c r="I790">
        <f>tblCustRFM[[#This Row],[RecencyTier]] + tblCustRFM[[#This Row],[FrequencyTier]] + tblCustRFM[[#This Row],[MonetaryTier]]</f>
        <v>7</v>
      </c>
    </row>
    <row r="791" spans="1:9" x14ac:dyDescent="0.45">
      <c r="A791" s="16">
        <v>2150</v>
      </c>
      <c r="B791" s="10">
        <v>44953.720672067902</v>
      </c>
      <c r="C791">
        <v>1</v>
      </c>
      <c r="D791">
        <v>18840.72</v>
      </c>
      <c r="E791" s="24">
        <f>INT(RFM_Pivot!$A$1 - tblCustRFM[[#This Row],[LastPurchaseDate]])</f>
        <v>703</v>
      </c>
      <c r="F791">
        <f>IF(tblCustRFM[[#This Row],[Recency]] &lt;= $L$4, 3, IF(tblCustRFM[[#This Row],[Recency]] &lt;= M793, 2, 1))</f>
        <v>1</v>
      </c>
      <c r="G791">
        <f>IF(tblCustRFM[[#This Row],[Frequency]] &gt;= L794, 3, IF(tblCustRFM[[#This Row],[Frequency]] &gt;= M794, 2, 1))</f>
        <v>3</v>
      </c>
      <c r="H791">
        <f>IF(tblCustRFM[[#This Row],[Monetary]] &gt;= L795, 3, IF(tblCustRFM[[#This Row],[Monetary]] &gt;= M795, 2, 1))</f>
        <v>3</v>
      </c>
      <c r="I791">
        <f>tblCustRFM[[#This Row],[RecencyTier]] + tblCustRFM[[#This Row],[FrequencyTier]] + tblCustRFM[[#This Row],[MonetaryTier]]</f>
        <v>7</v>
      </c>
    </row>
    <row r="792" spans="1:9" x14ac:dyDescent="0.45">
      <c r="A792" s="16">
        <v>2151</v>
      </c>
      <c r="B792" s="10">
        <v>45590.709370949073</v>
      </c>
      <c r="C792">
        <v>2</v>
      </c>
      <c r="D792">
        <v>24673.7</v>
      </c>
      <c r="E792" s="24">
        <f>INT(RFM_Pivot!$A$1 - tblCustRFM[[#This Row],[LastPurchaseDate]])</f>
        <v>66</v>
      </c>
      <c r="F792">
        <f>IF(tblCustRFM[[#This Row],[Recency]] &lt;= $L$4, 3, IF(tblCustRFM[[#This Row],[Recency]] &lt;= M794, 2, 1))</f>
        <v>3</v>
      </c>
      <c r="G792">
        <f>IF(tblCustRFM[[#This Row],[Frequency]] &gt;= L795, 3, IF(tblCustRFM[[#This Row],[Frequency]] &gt;= M795, 2, 1))</f>
        <v>3</v>
      </c>
      <c r="H792">
        <f>IF(tblCustRFM[[#This Row],[Monetary]] &gt;= L796, 3, IF(tblCustRFM[[#This Row],[Monetary]] &gt;= M796, 2, 1))</f>
        <v>3</v>
      </c>
      <c r="I792">
        <f>tblCustRFM[[#This Row],[RecencyTier]] + tblCustRFM[[#This Row],[FrequencyTier]] + tblCustRFM[[#This Row],[MonetaryTier]]</f>
        <v>9</v>
      </c>
    </row>
    <row r="793" spans="1:9" x14ac:dyDescent="0.45">
      <c r="A793" s="16">
        <v>2154</v>
      </c>
      <c r="B793" s="10">
        <v>44943.42664266975</v>
      </c>
      <c r="C793">
        <v>1</v>
      </c>
      <c r="D793">
        <v>2582.84</v>
      </c>
      <c r="E793" s="24">
        <f>INT(RFM_Pivot!$A$1 - tblCustRFM[[#This Row],[LastPurchaseDate]])</f>
        <v>713</v>
      </c>
      <c r="F793">
        <f>IF(tblCustRFM[[#This Row],[Recency]] &lt;= $L$4, 3, IF(tblCustRFM[[#This Row],[Recency]] &lt;= M795, 2, 1))</f>
        <v>1</v>
      </c>
      <c r="G793">
        <f>IF(tblCustRFM[[#This Row],[Frequency]] &gt;= L796, 3, IF(tblCustRFM[[#This Row],[Frequency]] &gt;= M796, 2, 1))</f>
        <v>3</v>
      </c>
      <c r="H793">
        <f>IF(tblCustRFM[[#This Row],[Monetary]] &gt;= L797, 3, IF(tblCustRFM[[#This Row],[Monetary]] &gt;= M797, 2, 1))</f>
        <v>3</v>
      </c>
      <c r="I793">
        <f>tblCustRFM[[#This Row],[RecencyTier]] + tblCustRFM[[#This Row],[FrequencyTier]] + tblCustRFM[[#This Row],[MonetaryTier]]</f>
        <v>7</v>
      </c>
    </row>
    <row r="794" spans="1:9" x14ac:dyDescent="0.45">
      <c r="A794" s="16">
        <v>2155</v>
      </c>
      <c r="B794" s="10">
        <v>45478.570157021604</v>
      </c>
      <c r="C794">
        <v>1</v>
      </c>
      <c r="D794">
        <v>17927.88</v>
      </c>
      <c r="E794" s="24">
        <f>INT(RFM_Pivot!$A$1 - tblCustRFM[[#This Row],[LastPurchaseDate]])</f>
        <v>178</v>
      </c>
      <c r="F794">
        <f>IF(tblCustRFM[[#This Row],[Recency]] &lt;= $L$4, 3, IF(tblCustRFM[[#This Row],[Recency]] &lt;= M796, 2, 1))</f>
        <v>1</v>
      </c>
      <c r="G794">
        <f>IF(tblCustRFM[[#This Row],[Frequency]] &gt;= L797, 3, IF(tblCustRFM[[#This Row],[Frequency]] &gt;= M797, 2, 1))</f>
        <v>3</v>
      </c>
      <c r="H794">
        <f>IF(tblCustRFM[[#This Row],[Monetary]] &gt;= L798, 3, IF(tblCustRFM[[#This Row],[Monetary]] &gt;= M798, 2, 1))</f>
        <v>3</v>
      </c>
      <c r="I794">
        <f>tblCustRFM[[#This Row],[RecencyTier]] + tblCustRFM[[#This Row],[FrequencyTier]] + tblCustRFM[[#This Row],[MonetaryTier]]</f>
        <v>7</v>
      </c>
    </row>
    <row r="795" spans="1:9" x14ac:dyDescent="0.45">
      <c r="A795" s="16">
        <v>2156</v>
      </c>
      <c r="B795" s="10">
        <v>45486.892989313274</v>
      </c>
      <c r="C795">
        <v>1</v>
      </c>
      <c r="D795">
        <v>3786.32</v>
      </c>
      <c r="E795" s="24">
        <f>INT(RFM_Pivot!$A$1 - tblCustRFM[[#This Row],[LastPurchaseDate]])</f>
        <v>170</v>
      </c>
      <c r="F795">
        <f>IF(tblCustRFM[[#This Row],[Recency]] &lt;= $L$4, 3, IF(tblCustRFM[[#This Row],[Recency]] &lt;= M797, 2, 1))</f>
        <v>1</v>
      </c>
      <c r="G795">
        <f>IF(tblCustRFM[[#This Row],[Frequency]] &gt;= L798, 3, IF(tblCustRFM[[#This Row],[Frequency]] &gt;= M798, 2, 1))</f>
        <v>3</v>
      </c>
      <c r="H795">
        <f>IF(tblCustRFM[[#This Row],[Monetary]] &gt;= L799, 3, IF(tblCustRFM[[#This Row],[Monetary]] &gt;= M799, 2, 1))</f>
        <v>3</v>
      </c>
      <c r="I795">
        <f>tblCustRFM[[#This Row],[RecencyTier]] + tblCustRFM[[#This Row],[FrequencyTier]] + tblCustRFM[[#This Row],[MonetaryTier]]</f>
        <v>7</v>
      </c>
    </row>
    <row r="796" spans="1:9" x14ac:dyDescent="0.45">
      <c r="A796" s="16">
        <v>2159</v>
      </c>
      <c r="B796" s="10">
        <v>45535.58885887346</v>
      </c>
      <c r="C796">
        <v>3</v>
      </c>
      <c r="D796">
        <v>16925.310000000001</v>
      </c>
      <c r="E796" s="24">
        <f>INT(RFM_Pivot!$A$1 - tblCustRFM[[#This Row],[LastPurchaseDate]])</f>
        <v>121</v>
      </c>
      <c r="F796">
        <f>IF(tblCustRFM[[#This Row],[Recency]] &lt;= $L$4, 3, IF(tblCustRFM[[#This Row],[Recency]] &lt;= M798, 2, 1))</f>
        <v>1</v>
      </c>
      <c r="G796">
        <f>IF(tblCustRFM[[#This Row],[Frequency]] &gt;= L799, 3, IF(tblCustRFM[[#This Row],[Frequency]] &gt;= M799, 2, 1))</f>
        <v>3</v>
      </c>
      <c r="H796">
        <f>IF(tblCustRFM[[#This Row],[Monetary]] &gt;= L800, 3, IF(tblCustRFM[[#This Row],[Monetary]] &gt;= M800, 2, 1))</f>
        <v>3</v>
      </c>
      <c r="I796">
        <f>tblCustRFM[[#This Row],[RecencyTier]] + tblCustRFM[[#This Row],[FrequencyTier]] + tblCustRFM[[#This Row],[MonetaryTier]]</f>
        <v>7</v>
      </c>
    </row>
    <row r="797" spans="1:9" x14ac:dyDescent="0.45">
      <c r="A797" s="16">
        <v>2160</v>
      </c>
      <c r="B797" s="10">
        <v>45547.343034297839</v>
      </c>
      <c r="C797">
        <v>1</v>
      </c>
      <c r="D797">
        <v>9589.2800000000007</v>
      </c>
      <c r="E797" s="24">
        <f>INT(RFM_Pivot!$A$1 - tblCustRFM[[#This Row],[LastPurchaseDate]])</f>
        <v>109</v>
      </c>
      <c r="F797">
        <f>IF(tblCustRFM[[#This Row],[Recency]] &lt;= $L$4, 3, IF(tblCustRFM[[#This Row],[Recency]] &lt;= M799, 2, 1))</f>
        <v>3</v>
      </c>
      <c r="G797">
        <f>IF(tblCustRFM[[#This Row],[Frequency]] &gt;= L800, 3, IF(tblCustRFM[[#This Row],[Frequency]] &gt;= M800, 2, 1))</f>
        <v>3</v>
      </c>
      <c r="H797">
        <f>IF(tblCustRFM[[#This Row],[Monetary]] &gt;= L801, 3, IF(tblCustRFM[[#This Row],[Monetary]] &gt;= M801, 2, 1))</f>
        <v>3</v>
      </c>
      <c r="I797">
        <f>tblCustRFM[[#This Row],[RecencyTier]] + tblCustRFM[[#This Row],[FrequencyTier]] + tblCustRFM[[#This Row],[MonetaryTier]]</f>
        <v>9</v>
      </c>
    </row>
    <row r="798" spans="1:9" x14ac:dyDescent="0.45">
      <c r="A798" s="16">
        <v>2161</v>
      </c>
      <c r="B798" s="10">
        <v>45652.108510841048</v>
      </c>
      <c r="C798">
        <v>2</v>
      </c>
      <c r="D798">
        <v>7355.19</v>
      </c>
      <c r="E798" s="24">
        <f>INT(RFM_Pivot!$A$1 - tblCustRFM[[#This Row],[LastPurchaseDate]])</f>
        <v>4</v>
      </c>
      <c r="F798">
        <f>IF(tblCustRFM[[#This Row],[Recency]] &lt;= $L$4, 3, IF(tblCustRFM[[#This Row],[Recency]] &lt;= M800, 2, 1))</f>
        <v>3</v>
      </c>
      <c r="G798">
        <f>IF(tblCustRFM[[#This Row],[Frequency]] &gt;= L801, 3, IF(tblCustRFM[[#This Row],[Frequency]] &gt;= M801, 2, 1))</f>
        <v>3</v>
      </c>
      <c r="H798">
        <f>IF(tblCustRFM[[#This Row],[Monetary]] &gt;= L802, 3, IF(tblCustRFM[[#This Row],[Monetary]] &gt;= M802, 2, 1))</f>
        <v>3</v>
      </c>
      <c r="I798">
        <f>tblCustRFM[[#This Row],[RecencyTier]] + tblCustRFM[[#This Row],[FrequencyTier]] + tblCustRFM[[#This Row],[MonetaryTier]]</f>
        <v>9</v>
      </c>
    </row>
    <row r="799" spans="1:9" x14ac:dyDescent="0.45">
      <c r="A799" s="16">
        <v>2164</v>
      </c>
      <c r="B799" s="10">
        <v>45653.714671450616</v>
      </c>
      <c r="C799">
        <v>4</v>
      </c>
      <c r="D799">
        <v>23737.27</v>
      </c>
      <c r="E799" s="24">
        <f>INT(RFM_Pivot!$A$1 - tblCustRFM[[#This Row],[LastPurchaseDate]])</f>
        <v>3</v>
      </c>
      <c r="F799">
        <f>IF(tblCustRFM[[#This Row],[Recency]] &lt;= $L$4, 3, IF(tblCustRFM[[#This Row],[Recency]] &lt;= M801, 2, 1))</f>
        <v>3</v>
      </c>
      <c r="G799">
        <f>IF(tblCustRFM[[#This Row],[Frequency]] &gt;= L802, 3, IF(tblCustRFM[[#This Row],[Frequency]] &gt;= M802, 2, 1))</f>
        <v>3</v>
      </c>
      <c r="H799">
        <f>IF(tblCustRFM[[#This Row],[Monetary]] &gt;= L803, 3, IF(tblCustRFM[[#This Row],[Monetary]] &gt;= M803, 2, 1))</f>
        <v>3</v>
      </c>
      <c r="I799">
        <f>tblCustRFM[[#This Row],[RecencyTier]] + tblCustRFM[[#This Row],[FrequencyTier]] + tblCustRFM[[#This Row],[MonetaryTier]]</f>
        <v>9</v>
      </c>
    </row>
    <row r="800" spans="1:9" x14ac:dyDescent="0.45">
      <c r="A800" s="16">
        <v>2165</v>
      </c>
      <c r="B800" s="10">
        <v>45016.798979899693</v>
      </c>
      <c r="C800">
        <v>1</v>
      </c>
      <c r="D800">
        <v>7526.79</v>
      </c>
      <c r="E800" s="24">
        <f>INT(RFM_Pivot!$A$1 - tblCustRFM[[#This Row],[LastPurchaseDate]])</f>
        <v>640</v>
      </c>
      <c r="F800">
        <f>IF(tblCustRFM[[#This Row],[Recency]] &lt;= $L$4, 3, IF(tblCustRFM[[#This Row],[Recency]] &lt;= M802, 2, 1))</f>
        <v>1</v>
      </c>
      <c r="G800">
        <f>IF(tblCustRFM[[#This Row],[Frequency]] &gt;= L803, 3, IF(tblCustRFM[[#This Row],[Frequency]] &gt;= M803, 2, 1))</f>
        <v>3</v>
      </c>
      <c r="H800">
        <f>IF(tblCustRFM[[#This Row],[Monetary]] &gt;= L804, 3, IF(tblCustRFM[[#This Row],[Monetary]] &gt;= M804, 2, 1))</f>
        <v>3</v>
      </c>
      <c r="I800">
        <f>tblCustRFM[[#This Row],[RecencyTier]] + tblCustRFM[[#This Row],[FrequencyTier]] + tblCustRFM[[#This Row],[MonetaryTier]]</f>
        <v>7</v>
      </c>
    </row>
    <row r="801" spans="1:9" x14ac:dyDescent="0.45">
      <c r="A801" s="16">
        <v>2167</v>
      </c>
      <c r="B801" s="10">
        <v>45295.321832175927</v>
      </c>
      <c r="C801">
        <v>2</v>
      </c>
      <c r="D801">
        <v>15042.16</v>
      </c>
      <c r="E801" s="24">
        <f>INT(RFM_Pivot!$A$1 - tblCustRFM[[#This Row],[LastPurchaseDate]])</f>
        <v>361</v>
      </c>
      <c r="F801">
        <f>IF(tblCustRFM[[#This Row],[Recency]] &lt;= $L$4, 3, IF(tblCustRFM[[#This Row],[Recency]] &lt;= M803, 2, 1))</f>
        <v>1</v>
      </c>
      <c r="G801">
        <f>IF(tblCustRFM[[#This Row],[Frequency]] &gt;= L804, 3, IF(tblCustRFM[[#This Row],[Frequency]] &gt;= M804, 2, 1))</f>
        <v>3</v>
      </c>
      <c r="H801">
        <f>IF(tblCustRFM[[#This Row],[Monetary]] &gt;= L805, 3, IF(tblCustRFM[[#This Row],[Monetary]] &gt;= M805, 2, 1))</f>
        <v>3</v>
      </c>
      <c r="I801">
        <f>tblCustRFM[[#This Row],[RecencyTier]] + tblCustRFM[[#This Row],[FrequencyTier]] + tblCustRFM[[#This Row],[MonetaryTier]]</f>
        <v>7</v>
      </c>
    </row>
    <row r="802" spans="1:9" x14ac:dyDescent="0.45">
      <c r="A802" s="16">
        <v>2168</v>
      </c>
      <c r="B802" s="10">
        <v>45352.632563271603</v>
      </c>
      <c r="C802">
        <v>1</v>
      </c>
      <c r="D802">
        <v>5549.74</v>
      </c>
      <c r="E802" s="24">
        <f>INT(RFM_Pivot!$A$1 - tblCustRFM[[#This Row],[LastPurchaseDate]])</f>
        <v>304</v>
      </c>
      <c r="F802">
        <f>IF(tblCustRFM[[#This Row],[Recency]] &lt;= $L$4, 3, IF(tblCustRFM[[#This Row],[Recency]] &lt;= M804, 2, 1))</f>
        <v>1</v>
      </c>
      <c r="G802">
        <f>IF(tblCustRFM[[#This Row],[Frequency]] &gt;= L805, 3, IF(tblCustRFM[[#This Row],[Frequency]] &gt;= M805, 2, 1))</f>
        <v>3</v>
      </c>
      <c r="H802">
        <f>IF(tblCustRFM[[#This Row],[Monetary]] &gt;= L806, 3, IF(tblCustRFM[[#This Row],[Monetary]] &gt;= M806, 2, 1))</f>
        <v>3</v>
      </c>
      <c r="I802">
        <f>tblCustRFM[[#This Row],[RecencyTier]] + tblCustRFM[[#This Row],[FrequencyTier]] + tblCustRFM[[#This Row],[MonetaryTier]]</f>
        <v>7</v>
      </c>
    </row>
    <row r="803" spans="1:9" x14ac:dyDescent="0.45">
      <c r="A803" s="16">
        <v>2169</v>
      </c>
      <c r="B803" s="10">
        <v>45083.673667361109</v>
      </c>
      <c r="C803">
        <v>1</v>
      </c>
      <c r="D803">
        <v>17352.36</v>
      </c>
      <c r="E803" s="24">
        <f>INT(RFM_Pivot!$A$1 - tblCustRFM[[#This Row],[LastPurchaseDate]])</f>
        <v>573</v>
      </c>
      <c r="F803">
        <f>IF(tblCustRFM[[#This Row],[Recency]] &lt;= $L$4, 3, IF(tblCustRFM[[#This Row],[Recency]] &lt;= M805, 2, 1))</f>
        <v>1</v>
      </c>
      <c r="G803">
        <f>IF(tblCustRFM[[#This Row],[Frequency]] &gt;= L806, 3, IF(tblCustRFM[[#This Row],[Frequency]] &gt;= M806, 2, 1))</f>
        <v>3</v>
      </c>
      <c r="H803">
        <f>IF(tblCustRFM[[#This Row],[Monetary]] &gt;= L807, 3, IF(tblCustRFM[[#This Row],[Monetary]] &gt;= M807, 2, 1))</f>
        <v>3</v>
      </c>
      <c r="I803">
        <f>tblCustRFM[[#This Row],[RecencyTier]] + tblCustRFM[[#This Row],[FrequencyTier]] + tblCustRFM[[#This Row],[MonetaryTier]]</f>
        <v>7</v>
      </c>
    </row>
    <row r="804" spans="1:9" x14ac:dyDescent="0.45">
      <c r="A804" s="16">
        <v>2170</v>
      </c>
      <c r="B804" s="10">
        <v>45249.327232716052</v>
      </c>
      <c r="C804">
        <v>1</v>
      </c>
      <c r="D804">
        <v>1019.54</v>
      </c>
      <c r="E804" s="24">
        <f>INT(RFM_Pivot!$A$1 - tblCustRFM[[#This Row],[LastPurchaseDate]])</f>
        <v>407</v>
      </c>
      <c r="F804">
        <f>IF(tblCustRFM[[#This Row],[Recency]] &lt;= $L$4, 3, IF(tblCustRFM[[#This Row],[Recency]] &lt;= M806, 2, 1))</f>
        <v>1</v>
      </c>
      <c r="G804">
        <f>IF(tblCustRFM[[#This Row],[Frequency]] &gt;= L807, 3, IF(tblCustRFM[[#This Row],[Frequency]] &gt;= M807, 2, 1))</f>
        <v>3</v>
      </c>
      <c r="H804">
        <f>IF(tblCustRFM[[#This Row],[Monetary]] &gt;= L808, 3, IF(tblCustRFM[[#This Row],[Monetary]] &gt;= M808, 2, 1))</f>
        <v>3</v>
      </c>
      <c r="I804">
        <f>tblCustRFM[[#This Row],[RecencyTier]] + tblCustRFM[[#This Row],[FrequencyTier]] + tblCustRFM[[#This Row],[MonetaryTier]]</f>
        <v>7</v>
      </c>
    </row>
    <row r="805" spans="1:9" x14ac:dyDescent="0.45">
      <c r="A805" s="16">
        <v>2171</v>
      </c>
      <c r="B805" s="10">
        <v>45089.076207600308</v>
      </c>
      <c r="C805">
        <v>1</v>
      </c>
      <c r="D805">
        <v>19472.099999999999</v>
      </c>
      <c r="E805" s="24">
        <f>INT(RFM_Pivot!$A$1 - tblCustRFM[[#This Row],[LastPurchaseDate]])</f>
        <v>567</v>
      </c>
      <c r="F805">
        <f>IF(tblCustRFM[[#This Row],[Recency]] &lt;= $L$4, 3, IF(tblCustRFM[[#This Row],[Recency]] &lt;= M807, 2, 1))</f>
        <v>1</v>
      </c>
      <c r="G805">
        <f>IF(tblCustRFM[[#This Row],[Frequency]] &gt;= L808, 3, IF(tblCustRFM[[#This Row],[Frequency]] &gt;= M808, 2, 1))</f>
        <v>3</v>
      </c>
      <c r="H805">
        <f>IF(tblCustRFM[[#This Row],[Monetary]] &gt;= L809, 3, IF(tblCustRFM[[#This Row],[Monetary]] &gt;= M809, 2, 1))</f>
        <v>3</v>
      </c>
      <c r="I805">
        <f>tblCustRFM[[#This Row],[RecencyTier]] + tblCustRFM[[#This Row],[FrequencyTier]] + tblCustRFM[[#This Row],[MonetaryTier]]</f>
        <v>7</v>
      </c>
    </row>
    <row r="806" spans="1:9" x14ac:dyDescent="0.45">
      <c r="A806" s="16">
        <v>2172</v>
      </c>
      <c r="B806" s="10">
        <v>45329.416241628089</v>
      </c>
      <c r="C806">
        <v>1</v>
      </c>
      <c r="D806">
        <v>6816.2</v>
      </c>
      <c r="E806" s="24">
        <f>INT(RFM_Pivot!$A$1 - tblCustRFM[[#This Row],[LastPurchaseDate]])</f>
        <v>327</v>
      </c>
      <c r="F806">
        <f>IF(tblCustRFM[[#This Row],[Recency]] &lt;= $L$4, 3, IF(tblCustRFM[[#This Row],[Recency]] &lt;= M808, 2, 1))</f>
        <v>1</v>
      </c>
      <c r="G806">
        <f>IF(tblCustRFM[[#This Row],[Frequency]] &gt;= L809, 3, IF(tblCustRFM[[#This Row],[Frequency]] &gt;= M809, 2, 1))</f>
        <v>3</v>
      </c>
      <c r="H806">
        <f>IF(tblCustRFM[[#This Row],[Monetary]] &gt;= L810, 3, IF(tblCustRFM[[#This Row],[Monetary]] &gt;= M810, 2, 1))</f>
        <v>3</v>
      </c>
      <c r="I806">
        <f>tblCustRFM[[#This Row],[RecencyTier]] + tblCustRFM[[#This Row],[FrequencyTier]] + tblCustRFM[[#This Row],[MonetaryTier]]</f>
        <v>7</v>
      </c>
    </row>
    <row r="807" spans="1:9" x14ac:dyDescent="0.45">
      <c r="A807" s="16">
        <v>2173</v>
      </c>
      <c r="B807" s="10">
        <v>45347.52205219907</v>
      </c>
      <c r="C807">
        <v>1</v>
      </c>
      <c r="D807">
        <v>292.93</v>
      </c>
      <c r="E807" s="24">
        <f>INT(RFM_Pivot!$A$1 - tblCustRFM[[#This Row],[LastPurchaseDate]])</f>
        <v>309</v>
      </c>
      <c r="F807">
        <f>IF(tblCustRFM[[#This Row],[Recency]] &lt;= $L$4, 3, IF(tblCustRFM[[#This Row],[Recency]] &lt;= M809, 2, 1))</f>
        <v>1</v>
      </c>
      <c r="G807">
        <f>IF(tblCustRFM[[#This Row],[Frequency]] &gt;= L810, 3, IF(tblCustRFM[[#This Row],[Frequency]] &gt;= M810, 2, 1))</f>
        <v>3</v>
      </c>
      <c r="H807">
        <f>IF(tblCustRFM[[#This Row],[Monetary]] &gt;= L811, 3, IF(tblCustRFM[[#This Row],[Monetary]] &gt;= M811, 2, 1))</f>
        <v>3</v>
      </c>
      <c r="I807">
        <f>tblCustRFM[[#This Row],[RecencyTier]] + tblCustRFM[[#This Row],[FrequencyTier]] + tblCustRFM[[#This Row],[MonetaryTier]]</f>
        <v>7</v>
      </c>
    </row>
    <row r="808" spans="1:9" x14ac:dyDescent="0.45">
      <c r="A808" s="16">
        <v>2174</v>
      </c>
      <c r="B808" s="10">
        <v>45420.894389429013</v>
      </c>
      <c r="C808">
        <v>2</v>
      </c>
      <c r="D808">
        <v>3798.86</v>
      </c>
      <c r="E808" s="24">
        <f>INT(RFM_Pivot!$A$1 - tblCustRFM[[#This Row],[LastPurchaseDate]])</f>
        <v>236</v>
      </c>
      <c r="F808">
        <f>IF(tblCustRFM[[#This Row],[Recency]] &lt;= $L$4, 3, IF(tblCustRFM[[#This Row],[Recency]] &lt;= M810, 2, 1))</f>
        <v>1</v>
      </c>
      <c r="G808">
        <f>IF(tblCustRFM[[#This Row],[Frequency]] &gt;= L811, 3, IF(tblCustRFM[[#This Row],[Frequency]] &gt;= M811, 2, 1))</f>
        <v>3</v>
      </c>
      <c r="H808">
        <f>IF(tblCustRFM[[#This Row],[Monetary]] &gt;= L812, 3, IF(tblCustRFM[[#This Row],[Monetary]] &gt;= M812, 2, 1))</f>
        <v>3</v>
      </c>
      <c r="I808">
        <f>tblCustRFM[[#This Row],[RecencyTier]] + tblCustRFM[[#This Row],[FrequencyTier]] + tblCustRFM[[#This Row],[MonetaryTier]]</f>
        <v>7</v>
      </c>
    </row>
    <row r="809" spans="1:9" x14ac:dyDescent="0.45">
      <c r="A809" s="16">
        <v>2176</v>
      </c>
      <c r="B809" s="10">
        <v>45412.790579050925</v>
      </c>
      <c r="C809">
        <v>1</v>
      </c>
      <c r="D809">
        <v>6518.66</v>
      </c>
      <c r="E809" s="24">
        <f>INT(RFM_Pivot!$A$1 - tblCustRFM[[#This Row],[LastPurchaseDate]])</f>
        <v>244</v>
      </c>
      <c r="F809">
        <f>IF(tblCustRFM[[#This Row],[Recency]] &lt;= $L$4, 3, IF(tblCustRFM[[#This Row],[Recency]] &lt;= M811, 2, 1))</f>
        <v>1</v>
      </c>
      <c r="G809">
        <f>IF(tblCustRFM[[#This Row],[Frequency]] &gt;= L812, 3, IF(tblCustRFM[[#This Row],[Frequency]] &gt;= M812, 2, 1))</f>
        <v>3</v>
      </c>
      <c r="H809">
        <f>IF(tblCustRFM[[#This Row],[Monetary]] &gt;= L813, 3, IF(tblCustRFM[[#This Row],[Monetary]] &gt;= M813, 2, 1))</f>
        <v>3</v>
      </c>
      <c r="I809">
        <f>tblCustRFM[[#This Row],[RecencyTier]] + tblCustRFM[[#This Row],[FrequencyTier]] + tblCustRFM[[#This Row],[MonetaryTier]]</f>
        <v>7</v>
      </c>
    </row>
    <row r="810" spans="1:9" x14ac:dyDescent="0.45">
      <c r="A810" s="16">
        <v>2177</v>
      </c>
      <c r="B810" s="10">
        <v>45049.43324332562</v>
      </c>
      <c r="C810">
        <v>1</v>
      </c>
      <c r="D810">
        <v>5099.5200000000004</v>
      </c>
      <c r="E810" s="24">
        <f>INT(RFM_Pivot!$A$1 - tblCustRFM[[#This Row],[LastPurchaseDate]])</f>
        <v>607</v>
      </c>
      <c r="F810">
        <f>IF(tblCustRFM[[#This Row],[Recency]] &lt;= $L$4, 3, IF(tblCustRFM[[#This Row],[Recency]] &lt;= M812, 2, 1))</f>
        <v>1</v>
      </c>
      <c r="G810">
        <f>IF(tblCustRFM[[#This Row],[Frequency]] &gt;= L813, 3, IF(tblCustRFM[[#This Row],[Frequency]] &gt;= M813, 2, 1))</f>
        <v>3</v>
      </c>
      <c r="H810">
        <f>IF(tblCustRFM[[#This Row],[Monetary]] &gt;= L814, 3, IF(tblCustRFM[[#This Row],[Monetary]] &gt;= M814, 2, 1))</f>
        <v>3</v>
      </c>
      <c r="I810">
        <f>tblCustRFM[[#This Row],[RecencyTier]] + tblCustRFM[[#This Row],[FrequencyTier]] + tblCustRFM[[#This Row],[MonetaryTier]]</f>
        <v>7</v>
      </c>
    </row>
    <row r="811" spans="1:9" x14ac:dyDescent="0.45">
      <c r="A811" s="16">
        <v>2179</v>
      </c>
      <c r="B811" s="10">
        <v>45624.730773070987</v>
      </c>
      <c r="C811">
        <v>2</v>
      </c>
      <c r="D811">
        <v>18169.8</v>
      </c>
      <c r="E811" s="24">
        <f>INT(RFM_Pivot!$A$1 - tblCustRFM[[#This Row],[LastPurchaseDate]])</f>
        <v>32</v>
      </c>
      <c r="F811">
        <f>IF(tblCustRFM[[#This Row],[Recency]] &lt;= $L$4, 3, IF(tblCustRFM[[#This Row],[Recency]] &lt;= M813, 2, 1))</f>
        <v>3</v>
      </c>
      <c r="G811">
        <f>IF(tblCustRFM[[#This Row],[Frequency]] &gt;= L814, 3, IF(tblCustRFM[[#This Row],[Frequency]] &gt;= M814, 2, 1))</f>
        <v>3</v>
      </c>
      <c r="H811">
        <f>IF(tblCustRFM[[#This Row],[Monetary]] &gt;= L815, 3, IF(tblCustRFM[[#This Row],[Monetary]] &gt;= M815, 2, 1))</f>
        <v>3</v>
      </c>
      <c r="I811">
        <f>tblCustRFM[[#This Row],[RecencyTier]] + tblCustRFM[[#This Row],[FrequencyTier]] + tblCustRFM[[#This Row],[MonetaryTier]]</f>
        <v>9</v>
      </c>
    </row>
    <row r="812" spans="1:9" x14ac:dyDescent="0.45">
      <c r="A812" s="16">
        <v>2181</v>
      </c>
      <c r="B812" s="10">
        <v>45497.187018711418</v>
      </c>
      <c r="C812">
        <v>2</v>
      </c>
      <c r="D812">
        <v>16039.31</v>
      </c>
      <c r="E812" s="24">
        <f>INT(RFM_Pivot!$A$1 - tblCustRFM[[#This Row],[LastPurchaseDate]])</f>
        <v>159</v>
      </c>
      <c r="F812">
        <f>IF(tblCustRFM[[#This Row],[Recency]] &lt;= $L$4, 3, IF(tblCustRFM[[#This Row],[Recency]] &lt;= M814, 2, 1))</f>
        <v>1</v>
      </c>
      <c r="G812">
        <f>IF(tblCustRFM[[#This Row],[Frequency]] &gt;= L815, 3, IF(tblCustRFM[[#This Row],[Frequency]] &gt;= M815, 2, 1))</f>
        <v>3</v>
      </c>
      <c r="H812">
        <f>IF(tblCustRFM[[#This Row],[Monetary]] &gt;= L816, 3, IF(tblCustRFM[[#This Row],[Monetary]] &gt;= M816, 2, 1))</f>
        <v>3</v>
      </c>
      <c r="I812">
        <f>tblCustRFM[[#This Row],[RecencyTier]] + tblCustRFM[[#This Row],[FrequencyTier]] + tblCustRFM[[#This Row],[MonetaryTier]]</f>
        <v>7</v>
      </c>
    </row>
    <row r="813" spans="1:9" x14ac:dyDescent="0.45">
      <c r="A813" s="16">
        <v>2183</v>
      </c>
      <c r="B813" s="10">
        <v>45634.002700270059</v>
      </c>
      <c r="C813">
        <v>1</v>
      </c>
      <c r="D813">
        <v>3406.54</v>
      </c>
      <c r="E813" s="24">
        <f>INT(RFM_Pivot!$A$1 - tblCustRFM[[#This Row],[LastPurchaseDate]])</f>
        <v>22</v>
      </c>
      <c r="F813">
        <f>IF(tblCustRFM[[#This Row],[Recency]] &lt;= $L$4, 3, IF(tblCustRFM[[#This Row],[Recency]] &lt;= M815, 2, 1))</f>
        <v>3</v>
      </c>
      <c r="G813">
        <f>IF(tblCustRFM[[#This Row],[Frequency]] &gt;= L816, 3, IF(tblCustRFM[[#This Row],[Frequency]] &gt;= M816, 2, 1))</f>
        <v>3</v>
      </c>
      <c r="H813">
        <f>IF(tblCustRFM[[#This Row],[Monetary]] &gt;= L817, 3, IF(tblCustRFM[[#This Row],[Monetary]] &gt;= M817, 2, 1))</f>
        <v>3</v>
      </c>
      <c r="I813">
        <f>tblCustRFM[[#This Row],[RecencyTier]] + tblCustRFM[[#This Row],[FrequencyTier]] + tblCustRFM[[#This Row],[MonetaryTier]]</f>
        <v>9</v>
      </c>
    </row>
    <row r="814" spans="1:9" x14ac:dyDescent="0.45">
      <c r="A814" s="16">
        <v>2184</v>
      </c>
      <c r="B814" s="10">
        <v>45527.996099614196</v>
      </c>
      <c r="C814">
        <v>5</v>
      </c>
      <c r="D814">
        <v>49823.38</v>
      </c>
      <c r="E814" s="24">
        <f>INT(RFM_Pivot!$A$1 - tblCustRFM[[#This Row],[LastPurchaseDate]])</f>
        <v>129</v>
      </c>
      <c r="F814">
        <f>IF(tblCustRFM[[#This Row],[Recency]] &lt;= $L$4, 3, IF(tblCustRFM[[#This Row],[Recency]] &lt;= M816, 2, 1))</f>
        <v>1</v>
      </c>
      <c r="G814">
        <f>IF(tblCustRFM[[#This Row],[Frequency]] &gt;= L817, 3, IF(tblCustRFM[[#This Row],[Frequency]] &gt;= M817, 2, 1))</f>
        <v>3</v>
      </c>
      <c r="H814">
        <f>IF(tblCustRFM[[#This Row],[Monetary]] &gt;= L818, 3, IF(tblCustRFM[[#This Row],[Monetary]] &gt;= M818, 2, 1))</f>
        <v>3</v>
      </c>
      <c r="I814">
        <f>tblCustRFM[[#This Row],[RecencyTier]] + tblCustRFM[[#This Row],[FrequencyTier]] + tblCustRFM[[#This Row],[MonetaryTier]]</f>
        <v>7</v>
      </c>
    </row>
    <row r="815" spans="1:9" x14ac:dyDescent="0.45">
      <c r="A815" s="16">
        <v>2185</v>
      </c>
      <c r="B815" s="10">
        <v>45108.423142322528</v>
      </c>
      <c r="C815">
        <v>1</v>
      </c>
      <c r="D815">
        <v>1601.99</v>
      </c>
      <c r="E815" s="24">
        <f>INT(RFM_Pivot!$A$1 - tblCustRFM[[#This Row],[LastPurchaseDate]])</f>
        <v>548</v>
      </c>
      <c r="F815">
        <f>IF(tblCustRFM[[#This Row],[Recency]] &lt;= $L$4, 3, IF(tblCustRFM[[#This Row],[Recency]] &lt;= M817, 2, 1))</f>
        <v>1</v>
      </c>
      <c r="G815">
        <f>IF(tblCustRFM[[#This Row],[Frequency]] &gt;= L818, 3, IF(tblCustRFM[[#This Row],[Frequency]] &gt;= M818, 2, 1))</f>
        <v>3</v>
      </c>
      <c r="H815">
        <f>IF(tblCustRFM[[#This Row],[Monetary]] &gt;= L819, 3, IF(tblCustRFM[[#This Row],[Monetary]] &gt;= M819, 2, 1))</f>
        <v>3</v>
      </c>
      <c r="I815">
        <f>tblCustRFM[[#This Row],[RecencyTier]] + tblCustRFM[[#This Row],[FrequencyTier]] + tblCustRFM[[#This Row],[MonetaryTier]]</f>
        <v>7</v>
      </c>
    </row>
    <row r="816" spans="1:9" x14ac:dyDescent="0.45">
      <c r="A816" s="16">
        <v>2186</v>
      </c>
      <c r="B816" s="10">
        <v>45500.03430343364</v>
      </c>
      <c r="C816">
        <v>2</v>
      </c>
      <c r="D816">
        <v>4277.88</v>
      </c>
      <c r="E816" s="24">
        <f>INT(RFM_Pivot!$A$1 - tblCustRFM[[#This Row],[LastPurchaseDate]])</f>
        <v>156</v>
      </c>
      <c r="F816">
        <f>IF(tblCustRFM[[#This Row],[Recency]] &lt;= $L$4, 3, IF(tblCustRFM[[#This Row],[Recency]] &lt;= M818, 2, 1))</f>
        <v>1</v>
      </c>
      <c r="G816">
        <f>IF(tblCustRFM[[#This Row],[Frequency]] &gt;= L819, 3, IF(tblCustRFM[[#This Row],[Frequency]] &gt;= M819, 2, 1))</f>
        <v>3</v>
      </c>
      <c r="H816">
        <f>IF(tblCustRFM[[#This Row],[Monetary]] &gt;= L820, 3, IF(tblCustRFM[[#This Row],[Monetary]] &gt;= M820, 2, 1))</f>
        <v>3</v>
      </c>
      <c r="I816">
        <f>tblCustRFM[[#This Row],[RecencyTier]] + tblCustRFM[[#This Row],[FrequencyTier]] + tblCustRFM[[#This Row],[MonetaryTier]]</f>
        <v>7</v>
      </c>
    </row>
    <row r="817" spans="1:9" x14ac:dyDescent="0.45">
      <c r="A817" s="16">
        <v>2188</v>
      </c>
      <c r="B817" s="10">
        <v>45585.890889081791</v>
      </c>
      <c r="C817">
        <v>1</v>
      </c>
      <c r="D817">
        <v>1401.3</v>
      </c>
      <c r="E817" s="24">
        <f>INT(RFM_Pivot!$A$1 - tblCustRFM[[#This Row],[LastPurchaseDate]])</f>
        <v>71</v>
      </c>
      <c r="F817">
        <f>IF(tblCustRFM[[#This Row],[Recency]] &lt;= $L$4, 3, IF(tblCustRFM[[#This Row],[Recency]] &lt;= M819, 2, 1))</f>
        <v>3</v>
      </c>
      <c r="G817">
        <f>IF(tblCustRFM[[#This Row],[Frequency]] &gt;= L820, 3, IF(tblCustRFM[[#This Row],[Frequency]] &gt;= M820, 2, 1))</f>
        <v>3</v>
      </c>
      <c r="H817">
        <f>IF(tblCustRFM[[#This Row],[Monetary]] &gt;= L821, 3, IF(tblCustRFM[[#This Row],[Monetary]] &gt;= M821, 2, 1))</f>
        <v>3</v>
      </c>
      <c r="I817">
        <f>tblCustRFM[[#This Row],[RecencyTier]] + tblCustRFM[[#This Row],[FrequencyTier]] + tblCustRFM[[#This Row],[MonetaryTier]]</f>
        <v>9</v>
      </c>
    </row>
    <row r="818" spans="1:9" x14ac:dyDescent="0.45">
      <c r="A818" s="16">
        <v>2189</v>
      </c>
      <c r="B818" s="10">
        <v>45555.811881211419</v>
      </c>
      <c r="C818">
        <v>3</v>
      </c>
      <c r="D818">
        <v>6939.42</v>
      </c>
      <c r="E818" s="24">
        <f>INT(RFM_Pivot!$A$1 - tblCustRFM[[#This Row],[LastPurchaseDate]])</f>
        <v>101</v>
      </c>
      <c r="F818">
        <f>IF(tblCustRFM[[#This Row],[Recency]] &lt;= $L$4, 3, IF(tblCustRFM[[#This Row],[Recency]] &lt;= M820, 2, 1))</f>
        <v>3</v>
      </c>
      <c r="G818">
        <f>IF(tblCustRFM[[#This Row],[Frequency]] &gt;= L821, 3, IF(tblCustRFM[[#This Row],[Frequency]] &gt;= M821, 2, 1))</f>
        <v>3</v>
      </c>
      <c r="H818">
        <f>IF(tblCustRFM[[#This Row],[Monetary]] &gt;= L822, 3, IF(tblCustRFM[[#This Row],[Monetary]] &gt;= M822, 2, 1))</f>
        <v>3</v>
      </c>
      <c r="I818">
        <f>tblCustRFM[[#This Row],[RecencyTier]] + tblCustRFM[[#This Row],[FrequencyTier]] + tblCustRFM[[#This Row],[MonetaryTier]]</f>
        <v>9</v>
      </c>
    </row>
    <row r="819" spans="1:9" x14ac:dyDescent="0.45">
      <c r="A819" s="16">
        <v>2191</v>
      </c>
      <c r="B819" s="10">
        <v>45290.211321141978</v>
      </c>
      <c r="C819">
        <v>3</v>
      </c>
      <c r="D819">
        <v>16299.12</v>
      </c>
      <c r="E819" s="24">
        <f>INT(RFM_Pivot!$A$1 - tblCustRFM[[#This Row],[LastPurchaseDate]])</f>
        <v>366</v>
      </c>
      <c r="F819">
        <f>IF(tblCustRFM[[#This Row],[Recency]] &lt;= $L$4, 3, IF(tblCustRFM[[#This Row],[Recency]] &lt;= M821, 2, 1))</f>
        <v>1</v>
      </c>
      <c r="G819">
        <f>IF(tblCustRFM[[#This Row],[Frequency]] &gt;= L822, 3, IF(tblCustRFM[[#This Row],[Frequency]] &gt;= M822, 2, 1))</f>
        <v>3</v>
      </c>
      <c r="H819">
        <f>IF(tblCustRFM[[#This Row],[Monetary]] &gt;= L823, 3, IF(tblCustRFM[[#This Row],[Monetary]] &gt;= M823, 2, 1))</f>
        <v>3</v>
      </c>
      <c r="I819">
        <f>tblCustRFM[[#This Row],[RecencyTier]] + tblCustRFM[[#This Row],[FrequencyTier]] + tblCustRFM[[#This Row],[MonetaryTier]]</f>
        <v>7</v>
      </c>
    </row>
    <row r="820" spans="1:9" x14ac:dyDescent="0.45">
      <c r="A820" s="16">
        <v>2192</v>
      </c>
      <c r="B820" s="10">
        <v>45268.23612361111</v>
      </c>
      <c r="C820">
        <v>1</v>
      </c>
      <c r="D820">
        <v>244.58</v>
      </c>
      <c r="E820" s="24">
        <f>INT(RFM_Pivot!$A$1 - tblCustRFM[[#This Row],[LastPurchaseDate]])</f>
        <v>388</v>
      </c>
      <c r="F820">
        <f>IF(tblCustRFM[[#This Row],[Recency]] &lt;= $L$4, 3, IF(tblCustRFM[[#This Row],[Recency]] &lt;= M822, 2, 1))</f>
        <v>1</v>
      </c>
      <c r="G820">
        <f>IF(tblCustRFM[[#This Row],[Frequency]] &gt;= L823, 3, IF(tblCustRFM[[#This Row],[Frequency]] &gt;= M823, 2, 1))</f>
        <v>3</v>
      </c>
      <c r="H820">
        <f>IF(tblCustRFM[[#This Row],[Monetary]] &gt;= L824, 3, IF(tblCustRFM[[#This Row],[Monetary]] &gt;= M824, 2, 1))</f>
        <v>3</v>
      </c>
      <c r="I820">
        <f>tblCustRFM[[#This Row],[RecencyTier]] + tblCustRFM[[#This Row],[FrequencyTier]] + tblCustRFM[[#This Row],[MonetaryTier]]</f>
        <v>7</v>
      </c>
    </row>
    <row r="821" spans="1:9" x14ac:dyDescent="0.45">
      <c r="A821" s="16">
        <v>2193</v>
      </c>
      <c r="B821" s="10">
        <v>45611.37043703704</v>
      </c>
      <c r="C821">
        <v>2</v>
      </c>
      <c r="D821">
        <v>19535.28</v>
      </c>
      <c r="E821" s="24">
        <f>INT(RFM_Pivot!$A$1 - tblCustRFM[[#This Row],[LastPurchaseDate]])</f>
        <v>45</v>
      </c>
      <c r="F821">
        <f>IF(tblCustRFM[[#This Row],[Recency]] &lt;= $L$4, 3, IF(tblCustRFM[[#This Row],[Recency]] &lt;= M823, 2, 1))</f>
        <v>3</v>
      </c>
      <c r="G821">
        <f>IF(tblCustRFM[[#This Row],[Frequency]] &gt;= L824, 3, IF(tblCustRFM[[#This Row],[Frequency]] &gt;= M824, 2, 1))</f>
        <v>3</v>
      </c>
      <c r="H821">
        <f>IF(tblCustRFM[[#This Row],[Monetary]] &gt;= L825, 3, IF(tblCustRFM[[#This Row],[Monetary]] &gt;= M825, 2, 1))</f>
        <v>3</v>
      </c>
      <c r="I821">
        <f>tblCustRFM[[#This Row],[RecencyTier]] + tblCustRFM[[#This Row],[FrequencyTier]] + tblCustRFM[[#This Row],[MonetaryTier]]</f>
        <v>9</v>
      </c>
    </row>
    <row r="822" spans="1:9" x14ac:dyDescent="0.45">
      <c r="A822" s="16">
        <v>2195</v>
      </c>
      <c r="B822" s="10">
        <v>45493.098609876542</v>
      </c>
      <c r="C822">
        <v>1</v>
      </c>
      <c r="D822">
        <v>7537.05</v>
      </c>
      <c r="E822" s="24">
        <f>INT(RFM_Pivot!$A$1 - tblCustRFM[[#This Row],[LastPurchaseDate]])</f>
        <v>163</v>
      </c>
      <c r="F822">
        <f>IF(tblCustRFM[[#This Row],[Recency]] &lt;= $L$4, 3, IF(tblCustRFM[[#This Row],[Recency]] &lt;= M824, 2, 1))</f>
        <v>1</v>
      </c>
      <c r="G822">
        <f>IF(tblCustRFM[[#This Row],[Frequency]] &gt;= L825, 3, IF(tblCustRFM[[#This Row],[Frequency]] &gt;= M825, 2, 1))</f>
        <v>3</v>
      </c>
      <c r="H822">
        <f>IF(tblCustRFM[[#This Row],[Monetary]] &gt;= L826, 3, IF(tblCustRFM[[#This Row],[Monetary]] &gt;= M826, 2, 1))</f>
        <v>3</v>
      </c>
      <c r="I822">
        <f>tblCustRFM[[#This Row],[RecencyTier]] + tblCustRFM[[#This Row],[FrequencyTier]] + tblCustRFM[[#This Row],[MonetaryTier]]</f>
        <v>7</v>
      </c>
    </row>
    <row r="823" spans="1:9" x14ac:dyDescent="0.45">
      <c r="A823" s="16">
        <v>2196</v>
      </c>
      <c r="B823" s="10">
        <v>45403.664666473764</v>
      </c>
      <c r="C823">
        <v>2</v>
      </c>
      <c r="D823">
        <v>8107.54</v>
      </c>
      <c r="E823" s="24">
        <f>INT(RFM_Pivot!$A$1 - tblCustRFM[[#This Row],[LastPurchaseDate]])</f>
        <v>253</v>
      </c>
      <c r="F823">
        <f>IF(tblCustRFM[[#This Row],[Recency]] &lt;= $L$4, 3, IF(tblCustRFM[[#This Row],[Recency]] &lt;= M825, 2, 1))</f>
        <v>1</v>
      </c>
      <c r="G823">
        <f>IF(tblCustRFM[[#This Row],[Frequency]] &gt;= L826, 3, IF(tblCustRFM[[#This Row],[Frequency]] &gt;= M826, 2, 1))</f>
        <v>3</v>
      </c>
      <c r="H823">
        <f>IF(tblCustRFM[[#This Row],[Monetary]] &gt;= L827, 3, IF(tblCustRFM[[#This Row],[Monetary]] &gt;= M827, 2, 1))</f>
        <v>3</v>
      </c>
      <c r="I823">
        <f>tblCustRFM[[#This Row],[RecencyTier]] + tblCustRFM[[#This Row],[FrequencyTier]] + tblCustRFM[[#This Row],[MonetaryTier]]</f>
        <v>7</v>
      </c>
    </row>
    <row r="824" spans="1:9" x14ac:dyDescent="0.45">
      <c r="A824" s="16">
        <v>2198</v>
      </c>
      <c r="B824" s="10">
        <v>45553.548654861108</v>
      </c>
      <c r="C824">
        <v>2</v>
      </c>
      <c r="D824">
        <v>18370.22</v>
      </c>
      <c r="E824" s="24">
        <f>INT(RFM_Pivot!$A$1 - tblCustRFM[[#This Row],[LastPurchaseDate]])</f>
        <v>103</v>
      </c>
      <c r="F824">
        <f>IF(tblCustRFM[[#This Row],[Recency]] &lt;= $L$4, 3, IF(tblCustRFM[[#This Row],[Recency]] &lt;= M826, 2, 1))</f>
        <v>3</v>
      </c>
      <c r="G824">
        <f>IF(tblCustRFM[[#This Row],[Frequency]] &gt;= L827, 3, IF(tblCustRFM[[#This Row],[Frequency]] &gt;= M827, 2, 1))</f>
        <v>3</v>
      </c>
      <c r="H824">
        <f>IF(tblCustRFM[[#This Row],[Monetary]] &gt;= L828, 3, IF(tblCustRFM[[#This Row],[Monetary]] &gt;= M828, 2, 1))</f>
        <v>3</v>
      </c>
      <c r="I824">
        <f>tblCustRFM[[#This Row],[RecencyTier]] + tblCustRFM[[#This Row],[FrequencyTier]] + tblCustRFM[[#This Row],[MonetaryTier]]</f>
        <v>9</v>
      </c>
    </row>
    <row r="825" spans="1:9" x14ac:dyDescent="0.45">
      <c r="A825" s="16">
        <v>2200</v>
      </c>
      <c r="B825" s="10">
        <v>45182.67156716821</v>
      </c>
      <c r="C825">
        <v>1</v>
      </c>
      <c r="D825">
        <v>1828.74</v>
      </c>
      <c r="E825" s="24">
        <f>INT(RFM_Pivot!$A$1 - tblCustRFM[[#This Row],[LastPurchaseDate]])</f>
        <v>474</v>
      </c>
      <c r="F825">
        <f>IF(tblCustRFM[[#This Row],[Recency]] &lt;= $L$4, 3, IF(tblCustRFM[[#This Row],[Recency]] &lt;= M827, 2, 1))</f>
        <v>1</v>
      </c>
      <c r="G825">
        <f>IF(tblCustRFM[[#This Row],[Frequency]] &gt;= L828, 3, IF(tblCustRFM[[#This Row],[Frequency]] &gt;= M828, 2, 1))</f>
        <v>3</v>
      </c>
      <c r="H825">
        <f>IF(tblCustRFM[[#This Row],[Monetary]] &gt;= L829, 3, IF(tblCustRFM[[#This Row],[Monetary]] &gt;= M829, 2, 1))</f>
        <v>3</v>
      </c>
      <c r="I825">
        <f>tblCustRFM[[#This Row],[RecencyTier]] + tblCustRFM[[#This Row],[FrequencyTier]] + tblCustRFM[[#This Row],[MonetaryTier]]</f>
        <v>7</v>
      </c>
    </row>
    <row r="826" spans="1:9" x14ac:dyDescent="0.45">
      <c r="A826" s="16">
        <v>2202</v>
      </c>
      <c r="B826" s="10">
        <v>44990.370337037035</v>
      </c>
      <c r="C826">
        <v>1</v>
      </c>
      <c r="D826">
        <v>21441.7</v>
      </c>
      <c r="E826" s="24">
        <f>INT(RFM_Pivot!$A$1 - tblCustRFM[[#This Row],[LastPurchaseDate]])</f>
        <v>666</v>
      </c>
      <c r="F826">
        <f>IF(tblCustRFM[[#This Row],[Recency]] &lt;= $L$4, 3, IF(tblCustRFM[[#This Row],[Recency]] &lt;= M828, 2, 1))</f>
        <v>1</v>
      </c>
      <c r="G826">
        <f>IF(tblCustRFM[[#This Row],[Frequency]] &gt;= L829, 3, IF(tblCustRFM[[#This Row],[Frequency]] &gt;= M829, 2, 1))</f>
        <v>3</v>
      </c>
      <c r="H826">
        <f>IF(tblCustRFM[[#This Row],[Monetary]] &gt;= L830, 3, IF(tblCustRFM[[#This Row],[Monetary]] &gt;= M830, 2, 1))</f>
        <v>3</v>
      </c>
      <c r="I826">
        <f>tblCustRFM[[#This Row],[RecencyTier]] + tblCustRFM[[#This Row],[FrequencyTier]] + tblCustRFM[[#This Row],[MonetaryTier]]</f>
        <v>7</v>
      </c>
    </row>
    <row r="827" spans="1:9" x14ac:dyDescent="0.45">
      <c r="A827" s="16">
        <v>2203</v>
      </c>
      <c r="B827" s="10">
        <v>45642.836583641976</v>
      </c>
      <c r="C827">
        <v>3</v>
      </c>
      <c r="D827">
        <v>7074.4</v>
      </c>
      <c r="E827" s="24">
        <f>INT(RFM_Pivot!$A$1 - tblCustRFM[[#This Row],[LastPurchaseDate]])</f>
        <v>14</v>
      </c>
      <c r="F827">
        <f>IF(tblCustRFM[[#This Row],[Recency]] &lt;= $L$4, 3, IF(tblCustRFM[[#This Row],[Recency]] &lt;= M829, 2, 1))</f>
        <v>3</v>
      </c>
      <c r="G827">
        <f>IF(tblCustRFM[[#This Row],[Frequency]] &gt;= L830, 3, IF(tblCustRFM[[#This Row],[Frequency]] &gt;= M830, 2, 1))</f>
        <v>3</v>
      </c>
      <c r="H827">
        <f>IF(tblCustRFM[[#This Row],[Monetary]] &gt;= L831, 3, IF(tblCustRFM[[#This Row],[Monetary]] &gt;= M831, 2, 1))</f>
        <v>3</v>
      </c>
      <c r="I827">
        <f>tblCustRFM[[#This Row],[RecencyTier]] + tblCustRFM[[#This Row],[FrequencyTier]] + tblCustRFM[[#This Row],[MonetaryTier]]</f>
        <v>9</v>
      </c>
    </row>
    <row r="828" spans="1:9" x14ac:dyDescent="0.45">
      <c r="A828" s="16">
        <v>2204</v>
      </c>
      <c r="B828" s="10">
        <v>45343.725672569446</v>
      </c>
      <c r="C828">
        <v>1</v>
      </c>
      <c r="D828">
        <v>16031.6</v>
      </c>
      <c r="E828" s="24">
        <f>INT(RFM_Pivot!$A$1 - tblCustRFM[[#This Row],[LastPurchaseDate]])</f>
        <v>313</v>
      </c>
      <c r="F828">
        <f>IF(tblCustRFM[[#This Row],[Recency]] &lt;= $L$4, 3, IF(tblCustRFM[[#This Row],[Recency]] &lt;= M830, 2, 1))</f>
        <v>1</v>
      </c>
      <c r="G828">
        <f>IF(tblCustRFM[[#This Row],[Frequency]] &gt;= L831, 3, IF(tblCustRFM[[#This Row],[Frequency]] &gt;= M831, 2, 1))</f>
        <v>3</v>
      </c>
      <c r="H828">
        <f>IF(tblCustRFM[[#This Row],[Monetary]] &gt;= L832, 3, IF(tblCustRFM[[#This Row],[Monetary]] &gt;= M832, 2, 1))</f>
        <v>3</v>
      </c>
      <c r="I828">
        <f>tblCustRFM[[#This Row],[RecencyTier]] + tblCustRFM[[#This Row],[FrequencyTier]] + tblCustRFM[[#This Row],[MonetaryTier]]</f>
        <v>7</v>
      </c>
    </row>
    <row r="829" spans="1:9" x14ac:dyDescent="0.45">
      <c r="A829" s="16">
        <v>2205</v>
      </c>
      <c r="B829" s="10">
        <v>45198.660166010799</v>
      </c>
      <c r="C829">
        <v>2</v>
      </c>
      <c r="D829">
        <v>8792.69</v>
      </c>
      <c r="E829" s="24">
        <f>INT(RFM_Pivot!$A$1 - tblCustRFM[[#This Row],[LastPurchaseDate]])</f>
        <v>458</v>
      </c>
      <c r="F829">
        <f>IF(tblCustRFM[[#This Row],[Recency]] &lt;= $L$4, 3, IF(tblCustRFM[[#This Row],[Recency]] &lt;= M831, 2, 1))</f>
        <v>1</v>
      </c>
      <c r="G829">
        <f>IF(tblCustRFM[[#This Row],[Frequency]] &gt;= L832, 3, IF(tblCustRFM[[#This Row],[Frequency]] &gt;= M832, 2, 1))</f>
        <v>3</v>
      </c>
      <c r="H829">
        <f>IF(tblCustRFM[[#This Row],[Monetary]] &gt;= L833, 3, IF(tblCustRFM[[#This Row],[Monetary]] &gt;= M833, 2, 1))</f>
        <v>3</v>
      </c>
      <c r="I829">
        <f>tblCustRFM[[#This Row],[RecencyTier]] + tblCustRFM[[#This Row],[FrequencyTier]] + tblCustRFM[[#This Row],[MonetaryTier]]</f>
        <v>7</v>
      </c>
    </row>
    <row r="830" spans="1:9" x14ac:dyDescent="0.45">
      <c r="A830" s="16">
        <v>2207</v>
      </c>
      <c r="B830" s="10">
        <v>45592.169516975307</v>
      </c>
      <c r="C830">
        <v>2</v>
      </c>
      <c r="D830">
        <v>26490.32</v>
      </c>
      <c r="E830" s="24">
        <f>INT(RFM_Pivot!$A$1 - tblCustRFM[[#This Row],[LastPurchaseDate]])</f>
        <v>64</v>
      </c>
      <c r="F830">
        <f>IF(tblCustRFM[[#This Row],[Recency]] &lt;= $L$4, 3, IF(tblCustRFM[[#This Row],[Recency]] &lt;= M832, 2, 1))</f>
        <v>3</v>
      </c>
      <c r="G830">
        <f>IF(tblCustRFM[[#This Row],[Frequency]] &gt;= L833, 3, IF(tblCustRFM[[#This Row],[Frequency]] &gt;= M833, 2, 1))</f>
        <v>3</v>
      </c>
      <c r="H830">
        <f>IF(tblCustRFM[[#This Row],[Monetary]] &gt;= L834, 3, IF(tblCustRFM[[#This Row],[Monetary]] &gt;= M834, 2, 1))</f>
        <v>3</v>
      </c>
      <c r="I830">
        <f>tblCustRFM[[#This Row],[RecencyTier]] + tblCustRFM[[#This Row],[FrequencyTier]] + tblCustRFM[[#This Row],[MonetaryTier]]</f>
        <v>9</v>
      </c>
    </row>
    <row r="831" spans="1:9" x14ac:dyDescent="0.45">
      <c r="A831" s="16">
        <v>2209</v>
      </c>
      <c r="B831" s="10">
        <v>45457.252025192902</v>
      </c>
      <c r="C831">
        <v>2</v>
      </c>
      <c r="D831">
        <v>13810.9</v>
      </c>
      <c r="E831" s="24">
        <f>INT(RFM_Pivot!$A$1 - tblCustRFM[[#This Row],[LastPurchaseDate]])</f>
        <v>199</v>
      </c>
      <c r="F831">
        <f>IF(tblCustRFM[[#This Row],[Recency]] &lt;= $L$4, 3, IF(tblCustRFM[[#This Row],[Recency]] &lt;= M833, 2, 1))</f>
        <v>1</v>
      </c>
      <c r="G831">
        <f>IF(tblCustRFM[[#This Row],[Frequency]] &gt;= L834, 3, IF(tblCustRFM[[#This Row],[Frequency]] &gt;= M834, 2, 1))</f>
        <v>3</v>
      </c>
      <c r="H831">
        <f>IF(tblCustRFM[[#This Row],[Monetary]] &gt;= L835, 3, IF(tblCustRFM[[#This Row],[Monetary]] &gt;= M835, 2, 1))</f>
        <v>3</v>
      </c>
      <c r="I831">
        <f>tblCustRFM[[#This Row],[RecencyTier]] + tblCustRFM[[#This Row],[FrequencyTier]] + tblCustRFM[[#This Row],[MonetaryTier]]</f>
        <v>7</v>
      </c>
    </row>
    <row r="832" spans="1:9" x14ac:dyDescent="0.45">
      <c r="A832" s="16">
        <v>2211</v>
      </c>
      <c r="B832" s="10">
        <v>45547.124012384258</v>
      </c>
      <c r="C832">
        <v>3</v>
      </c>
      <c r="D832">
        <v>35118.22</v>
      </c>
      <c r="E832" s="24">
        <f>INT(RFM_Pivot!$A$1 - tblCustRFM[[#This Row],[LastPurchaseDate]])</f>
        <v>109</v>
      </c>
      <c r="F832">
        <f>IF(tblCustRFM[[#This Row],[Recency]] &lt;= $L$4, 3, IF(tblCustRFM[[#This Row],[Recency]] &lt;= M834, 2, 1))</f>
        <v>3</v>
      </c>
      <c r="G832">
        <f>IF(tblCustRFM[[#This Row],[Frequency]] &gt;= L835, 3, IF(tblCustRFM[[#This Row],[Frequency]] &gt;= M835, 2, 1))</f>
        <v>3</v>
      </c>
      <c r="H832">
        <f>IF(tblCustRFM[[#This Row],[Monetary]] &gt;= L836, 3, IF(tblCustRFM[[#This Row],[Monetary]] &gt;= M836, 2, 1))</f>
        <v>3</v>
      </c>
      <c r="I832">
        <f>tblCustRFM[[#This Row],[RecencyTier]] + tblCustRFM[[#This Row],[FrequencyTier]] + tblCustRFM[[#This Row],[MonetaryTier]]</f>
        <v>9</v>
      </c>
    </row>
    <row r="833" spans="1:9" x14ac:dyDescent="0.45">
      <c r="A833" s="16">
        <v>2212</v>
      </c>
      <c r="B833" s="10">
        <v>45548.584158410493</v>
      </c>
      <c r="C833">
        <v>2</v>
      </c>
      <c r="D833">
        <v>7163.8</v>
      </c>
      <c r="E833" s="24">
        <f>INT(RFM_Pivot!$A$1 - tblCustRFM[[#This Row],[LastPurchaseDate]])</f>
        <v>108</v>
      </c>
      <c r="F833">
        <f>IF(tblCustRFM[[#This Row],[Recency]] &lt;= $L$4, 3, IF(tblCustRFM[[#This Row],[Recency]] &lt;= M835, 2, 1))</f>
        <v>3</v>
      </c>
      <c r="G833">
        <f>IF(tblCustRFM[[#This Row],[Frequency]] &gt;= L836, 3, IF(tblCustRFM[[#This Row],[Frequency]] &gt;= M836, 2, 1))</f>
        <v>3</v>
      </c>
      <c r="H833">
        <f>IF(tblCustRFM[[#This Row],[Monetary]] &gt;= L837, 3, IF(tblCustRFM[[#This Row],[Monetary]] &gt;= M837, 2, 1))</f>
        <v>3</v>
      </c>
      <c r="I833">
        <f>tblCustRFM[[#This Row],[RecencyTier]] + tblCustRFM[[#This Row],[FrequencyTier]] + tblCustRFM[[#This Row],[MonetaryTier]]</f>
        <v>9</v>
      </c>
    </row>
    <row r="834" spans="1:9" x14ac:dyDescent="0.45">
      <c r="A834" s="16">
        <v>2214</v>
      </c>
      <c r="B834" s="10">
        <v>45428.122112229939</v>
      </c>
      <c r="C834">
        <v>2</v>
      </c>
      <c r="D834">
        <v>14764.6</v>
      </c>
      <c r="E834" s="24">
        <f>INT(RFM_Pivot!$A$1 - tblCustRFM[[#This Row],[LastPurchaseDate]])</f>
        <v>228</v>
      </c>
      <c r="F834">
        <f>IF(tblCustRFM[[#This Row],[Recency]] &lt;= $L$4, 3, IF(tblCustRFM[[#This Row],[Recency]] &lt;= M836, 2, 1))</f>
        <v>1</v>
      </c>
      <c r="G834">
        <f>IF(tblCustRFM[[#This Row],[Frequency]] &gt;= L837, 3, IF(tblCustRFM[[#This Row],[Frequency]] &gt;= M837, 2, 1))</f>
        <v>3</v>
      </c>
      <c r="H834">
        <f>IF(tblCustRFM[[#This Row],[Monetary]] &gt;= L838, 3, IF(tblCustRFM[[#This Row],[Monetary]] &gt;= M838, 2, 1))</f>
        <v>3</v>
      </c>
      <c r="I834">
        <f>tblCustRFM[[#This Row],[RecencyTier]] + tblCustRFM[[#This Row],[FrequencyTier]] + tblCustRFM[[#This Row],[MonetaryTier]]</f>
        <v>7</v>
      </c>
    </row>
    <row r="835" spans="1:9" x14ac:dyDescent="0.45">
      <c r="A835" s="16">
        <v>2216</v>
      </c>
      <c r="B835" s="10">
        <v>45240.055305516973</v>
      </c>
      <c r="C835">
        <v>1</v>
      </c>
      <c r="D835">
        <v>3334.71</v>
      </c>
      <c r="E835" s="24">
        <f>INT(RFM_Pivot!$A$1 - tblCustRFM[[#This Row],[LastPurchaseDate]])</f>
        <v>416</v>
      </c>
      <c r="F835">
        <f>IF(tblCustRFM[[#This Row],[Recency]] &lt;= $L$4, 3, IF(tblCustRFM[[#This Row],[Recency]] &lt;= M837, 2, 1))</f>
        <v>1</v>
      </c>
      <c r="G835">
        <f>IF(tblCustRFM[[#This Row],[Frequency]] &gt;= L838, 3, IF(tblCustRFM[[#This Row],[Frequency]] &gt;= M838, 2, 1))</f>
        <v>3</v>
      </c>
      <c r="H835">
        <f>IF(tblCustRFM[[#This Row],[Monetary]] &gt;= L839, 3, IF(tblCustRFM[[#This Row],[Monetary]] &gt;= M839, 2, 1))</f>
        <v>3</v>
      </c>
      <c r="I835">
        <f>tblCustRFM[[#This Row],[RecencyTier]] + tblCustRFM[[#This Row],[FrequencyTier]] + tblCustRFM[[#This Row],[MonetaryTier]]</f>
        <v>7</v>
      </c>
    </row>
    <row r="836" spans="1:9" x14ac:dyDescent="0.45">
      <c r="A836" s="16">
        <v>2218</v>
      </c>
      <c r="B836" s="10">
        <v>45020.595359529318</v>
      </c>
      <c r="C836">
        <v>2</v>
      </c>
      <c r="D836">
        <v>15355.29</v>
      </c>
      <c r="E836" s="24">
        <f>INT(RFM_Pivot!$A$1 - tblCustRFM[[#This Row],[LastPurchaseDate]])</f>
        <v>636</v>
      </c>
      <c r="F836">
        <f>IF(tblCustRFM[[#This Row],[Recency]] &lt;= $L$4, 3, IF(tblCustRFM[[#This Row],[Recency]] &lt;= M838, 2, 1))</f>
        <v>1</v>
      </c>
      <c r="G836">
        <f>IF(tblCustRFM[[#This Row],[Frequency]] &gt;= L839, 3, IF(tblCustRFM[[#This Row],[Frequency]] &gt;= M839, 2, 1))</f>
        <v>3</v>
      </c>
      <c r="H836">
        <f>IF(tblCustRFM[[#This Row],[Monetary]] &gt;= L840, 3, IF(tblCustRFM[[#This Row],[Monetary]] &gt;= M840, 2, 1))</f>
        <v>3</v>
      </c>
      <c r="I836">
        <f>tblCustRFM[[#This Row],[RecencyTier]] + tblCustRFM[[#This Row],[FrequencyTier]] + tblCustRFM[[#This Row],[MonetaryTier]]</f>
        <v>7</v>
      </c>
    </row>
    <row r="837" spans="1:9" x14ac:dyDescent="0.45">
      <c r="A837" s="16">
        <v>2220</v>
      </c>
      <c r="B837" s="10">
        <v>45426.588958912034</v>
      </c>
      <c r="C837">
        <v>1</v>
      </c>
      <c r="D837">
        <v>8120.58</v>
      </c>
      <c r="E837" s="24">
        <f>INT(RFM_Pivot!$A$1 - tblCustRFM[[#This Row],[LastPurchaseDate]])</f>
        <v>230</v>
      </c>
      <c r="F837">
        <f>IF(tblCustRFM[[#This Row],[Recency]] &lt;= $L$4, 3, IF(tblCustRFM[[#This Row],[Recency]] &lt;= M839, 2, 1))</f>
        <v>1</v>
      </c>
      <c r="G837">
        <f>IF(tblCustRFM[[#This Row],[Frequency]] &gt;= L840, 3, IF(tblCustRFM[[#This Row],[Frequency]] &gt;= M840, 2, 1))</f>
        <v>3</v>
      </c>
      <c r="H837">
        <f>IF(tblCustRFM[[#This Row],[Monetary]] &gt;= L841, 3, IF(tblCustRFM[[#This Row],[Monetary]] &gt;= M841, 2, 1))</f>
        <v>3</v>
      </c>
      <c r="I837">
        <f>tblCustRFM[[#This Row],[RecencyTier]] + tblCustRFM[[#This Row],[FrequencyTier]] + tblCustRFM[[#This Row],[MonetaryTier]]</f>
        <v>7</v>
      </c>
    </row>
    <row r="838" spans="1:9" x14ac:dyDescent="0.45">
      <c r="A838" s="16">
        <v>2221</v>
      </c>
      <c r="B838" s="10">
        <v>45416.002900270061</v>
      </c>
      <c r="C838">
        <v>1</v>
      </c>
      <c r="D838">
        <v>19975.52</v>
      </c>
      <c r="E838" s="24">
        <f>INT(RFM_Pivot!$A$1 - tblCustRFM[[#This Row],[LastPurchaseDate]])</f>
        <v>240</v>
      </c>
      <c r="F838">
        <f>IF(tblCustRFM[[#This Row],[Recency]] &lt;= $L$4, 3, IF(tblCustRFM[[#This Row],[Recency]] &lt;= M840, 2, 1))</f>
        <v>1</v>
      </c>
      <c r="G838">
        <f>IF(tblCustRFM[[#This Row],[Frequency]] &gt;= L841, 3, IF(tblCustRFM[[#This Row],[Frequency]] &gt;= M841, 2, 1))</f>
        <v>3</v>
      </c>
      <c r="H838">
        <f>IF(tblCustRFM[[#This Row],[Monetary]] &gt;= L842, 3, IF(tblCustRFM[[#This Row],[Monetary]] &gt;= M842, 2, 1))</f>
        <v>3</v>
      </c>
      <c r="I838">
        <f>tblCustRFM[[#This Row],[RecencyTier]] + tblCustRFM[[#This Row],[FrequencyTier]] + tblCustRFM[[#This Row],[MonetaryTier]]</f>
        <v>7</v>
      </c>
    </row>
    <row r="839" spans="1:9" x14ac:dyDescent="0.45">
      <c r="A839" s="16">
        <v>2222</v>
      </c>
      <c r="B839" s="10">
        <v>45431.188418827158</v>
      </c>
      <c r="C839">
        <v>1</v>
      </c>
      <c r="D839">
        <v>9426.1200000000008</v>
      </c>
      <c r="E839" s="24">
        <f>INT(RFM_Pivot!$A$1 - tblCustRFM[[#This Row],[LastPurchaseDate]])</f>
        <v>225</v>
      </c>
      <c r="F839">
        <f>IF(tblCustRFM[[#This Row],[Recency]] &lt;= $L$4, 3, IF(tblCustRFM[[#This Row],[Recency]] &lt;= M841, 2, 1))</f>
        <v>1</v>
      </c>
      <c r="G839">
        <f>IF(tblCustRFM[[#This Row],[Frequency]] &gt;= L842, 3, IF(tblCustRFM[[#This Row],[Frequency]] &gt;= M842, 2, 1))</f>
        <v>3</v>
      </c>
      <c r="H839">
        <f>IF(tblCustRFM[[#This Row],[Monetary]] &gt;= L843, 3, IF(tblCustRFM[[#This Row],[Monetary]] &gt;= M843, 2, 1))</f>
        <v>3</v>
      </c>
      <c r="I839">
        <f>tblCustRFM[[#This Row],[RecencyTier]] + tblCustRFM[[#This Row],[FrequencyTier]] + tblCustRFM[[#This Row],[MonetaryTier]]</f>
        <v>7</v>
      </c>
    </row>
    <row r="840" spans="1:9" x14ac:dyDescent="0.45">
      <c r="A840" s="16">
        <v>2223</v>
      </c>
      <c r="B840" s="10">
        <v>45343.871687152779</v>
      </c>
      <c r="C840">
        <v>1</v>
      </c>
      <c r="D840">
        <v>12600.39</v>
      </c>
      <c r="E840" s="24">
        <f>INT(RFM_Pivot!$A$1 - tblCustRFM[[#This Row],[LastPurchaseDate]])</f>
        <v>313</v>
      </c>
      <c r="F840">
        <f>IF(tblCustRFM[[#This Row],[Recency]] &lt;= $L$4, 3, IF(tblCustRFM[[#This Row],[Recency]] &lt;= M842, 2, 1))</f>
        <v>1</v>
      </c>
      <c r="G840">
        <f>IF(tblCustRFM[[#This Row],[Frequency]] &gt;= L843, 3, IF(tblCustRFM[[#This Row],[Frequency]] &gt;= M843, 2, 1))</f>
        <v>3</v>
      </c>
      <c r="H840">
        <f>IF(tblCustRFM[[#This Row],[Monetary]] &gt;= L844, 3, IF(tblCustRFM[[#This Row],[Monetary]] &gt;= M844, 2, 1))</f>
        <v>3</v>
      </c>
      <c r="I840">
        <f>tblCustRFM[[#This Row],[RecencyTier]] + tblCustRFM[[#This Row],[FrequencyTier]] + tblCustRFM[[#This Row],[MonetaryTier]]</f>
        <v>7</v>
      </c>
    </row>
    <row r="841" spans="1:9" x14ac:dyDescent="0.45">
      <c r="A841" s="16">
        <v>2224</v>
      </c>
      <c r="B841" s="10">
        <v>45467.765076504627</v>
      </c>
      <c r="C841">
        <v>1</v>
      </c>
      <c r="D841">
        <v>4339.2700000000004</v>
      </c>
      <c r="E841" s="24">
        <f>INT(RFM_Pivot!$A$1 - tblCustRFM[[#This Row],[LastPurchaseDate]])</f>
        <v>189</v>
      </c>
      <c r="F841">
        <f>IF(tblCustRFM[[#This Row],[Recency]] &lt;= $L$4, 3, IF(tblCustRFM[[#This Row],[Recency]] &lt;= M843, 2, 1))</f>
        <v>1</v>
      </c>
      <c r="G841">
        <f>IF(tblCustRFM[[#This Row],[Frequency]] &gt;= L844, 3, IF(tblCustRFM[[#This Row],[Frequency]] &gt;= M844, 2, 1))</f>
        <v>3</v>
      </c>
      <c r="H841">
        <f>IF(tblCustRFM[[#This Row],[Monetary]] &gt;= L845, 3, IF(tblCustRFM[[#This Row],[Monetary]] &gt;= M845, 2, 1))</f>
        <v>3</v>
      </c>
      <c r="I841">
        <f>tblCustRFM[[#This Row],[RecencyTier]] + tblCustRFM[[#This Row],[FrequencyTier]] + tblCustRFM[[#This Row],[MonetaryTier]]</f>
        <v>7</v>
      </c>
    </row>
    <row r="842" spans="1:9" x14ac:dyDescent="0.45">
      <c r="A842" s="16">
        <v>2227</v>
      </c>
      <c r="B842" s="10">
        <v>45129.303230324076</v>
      </c>
      <c r="C842">
        <v>1</v>
      </c>
      <c r="D842">
        <v>3910.34</v>
      </c>
      <c r="E842" s="24">
        <f>INT(RFM_Pivot!$A$1 - tblCustRFM[[#This Row],[LastPurchaseDate]])</f>
        <v>527</v>
      </c>
      <c r="F842">
        <f>IF(tblCustRFM[[#This Row],[Recency]] &lt;= $L$4, 3, IF(tblCustRFM[[#This Row],[Recency]] &lt;= M844, 2, 1))</f>
        <v>1</v>
      </c>
      <c r="G842">
        <f>IF(tblCustRFM[[#This Row],[Frequency]] &gt;= L845, 3, IF(tblCustRFM[[#This Row],[Frequency]] &gt;= M845, 2, 1))</f>
        <v>3</v>
      </c>
      <c r="H842">
        <f>IF(tblCustRFM[[#This Row],[Monetary]] &gt;= L846, 3, IF(tblCustRFM[[#This Row],[Monetary]] &gt;= M846, 2, 1))</f>
        <v>3</v>
      </c>
      <c r="I842">
        <f>tblCustRFM[[#This Row],[RecencyTier]] + tblCustRFM[[#This Row],[FrequencyTier]] + tblCustRFM[[#This Row],[MonetaryTier]]</f>
        <v>7</v>
      </c>
    </row>
    <row r="843" spans="1:9" x14ac:dyDescent="0.45">
      <c r="A843" s="16">
        <v>2228</v>
      </c>
      <c r="B843" s="10">
        <v>45135.216821682101</v>
      </c>
      <c r="C843">
        <v>1</v>
      </c>
      <c r="D843">
        <v>2710.54</v>
      </c>
      <c r="E843" s="24">
        <f>INT(RFM_Pivot!$A$1 - tblCustRFM[[#This Row],[LastPurchaseDate]])</f>
        <v>521</v>
      </c>
      <c r="F843">
        <f>IF(tblCustRFM[[#This Row],[Recency]] &lt;= $L$4, 3, IF(tblCustRFM[[#This Row],[Recency]] &lt;= M845, 2, 1))</f>
        <v>1</v>
      </c>
      <c r="G843">
        <f>IF(tblCustRFM[[#This Row],[Frequency]] &gt;= L846, 3, IF(tblCustRFM[[#This Row],[Frequency]] &gt;= M846, 2, 1))</f>
        <v>3</v>
      </c>
      <c r="H843">
        <f>IF(tblCustRFM[[#This Row],[Monetary]] &gt;= L847, 3, IF(tblCustRFM[[#This Row],[Monetary]] &gt;= M847, 2, 1))</f>
        <v>3</v>
      </c>
      <c r="I843">
        <f>tblCustRFM[[#This Row],[RecencyTier]] + tblCustRFM[[#This Row],[FrequencyTier]] + tblCustRFM[[#This Row],[MonetaryTier]]</f>
        <v>7</v>
      </c>
    </row>
    <row r="844" spans="1:9" x14ac:dyDescent="0.45">
      <c r="A844" s="16">
        <v>2229</v>
      </c>
      <c r="B844" s="10">
        <v>45043.519651967596</v>
      </c>
      <c r="C844">
        <v>1</v>
      </c>
      <c r="D844">
        <v>12902.7</v>
      </c>
      <c r="E844" s="24">
        <f>INT(RFM_Pivot!$A$1 - tblCustRFM[[#This Row],[LastPurchaseDate]])</f>
        <v>613</v>
      </c>
      <c r="F844">
        <f>IF(tblCustRFM[[#This Row],[Recency]] &lt;= $L$4, 3, IF(tblCustRFM[[#This Row],[Recency]] &lt;= M846, 2, 1))</f>
        <v>1</v>
      </c>
      <c r="G844">
        <f>IF(tblCustRFM[[#This Row],[Frequency]] &gt;= L847, 3, IF(tblCustRFM[[#This Row],[Frequency]] &gt;= M847, 2, 1))</f>
        <v>3</v>
      </c>
      <c r="H844">
        <f>IF(tblCustRFM[[#This Row],[Monetary]] &gt;= L848, 3, IF(tblCustRFM[[#This Row],[Monetary]] &gt;= M848, 2, 1))</f>
        <v>3</v>
      </c>
      <c r="I844">
        <f>tblCustRFM[[#This Row],[RecencyTier]] + tblCustRFM[[#This Row],[FrequencyTier]] + tblCustRFM[[#This Row],[MonetaryTier]]</f>
        <v>7</v>
      </c>
    </row>
    <row r="845" spans="1:9" x14ac:dyDescent="0.45">
      <c r="A845" s="16">
        <v>2230</v>
      </c>
      <c r="B845" s="10">
        <v>45310.215321527779</v>
      </c>
      <c r="C845">
        <v>3</v>
      </c>
      <c r="D845">
        <v>46121.45</v>
      </c>
      <c r="E845" s="24">
        <f>INT(RFM_Pivot!$A$1 - tblCustRFM[[#This Row],[LastPurchaseDate]])</f>
        <v>346</v>
      </c>
      <c r="F845">
        <f>IF(tblCustRFM[[#This Row],[Recency]] &lt;= $L$4, 3, IF(tblCustRFM[[#This Row],[Recency]] &lt;= M847, 2, 1))</f>
        <v>1</v>
      </c>
      <c r="G845">
        <f>IF(tblCustRFM[[#This Row],[Frequency]] &gt;= L848, 3, IF(tblCustRFM[[#This Row],[Frequency]] &gt;= M848, 2, 1))</f>
        <v>3</v>
      </c>
      <c r="H845">
        <f>IF(tblCustRFM[[#This Row],[Monetary]] &gt;= L849, 3, IF(tblCustRFM[[#This Row],[Monetary]] &gt;= M849, 2, 1))</f>
        <v>3</v>
      </c>
      <c r="I845">
        <f>tblCustRFM[[#This Row],[RecencyTier]] + tblCustRFM[[#This Row],[FrequencyTier]] + tblCustRFM[[#This Row],[MonetaryTier]]</f>
        <v>7</v>
      </c>
    </row>
    <row r="846" spans="1:9" x14ac:dyDescent="0.45">
      <c r="A846" s="16">
        <v>2231</v>
      </c>
      <c r="B846" s="10">
        <v>45462.289528973764</v>
      </c>
      <c r="C846">
        <v>3</v>
      </c>
      <c r="D846">
        <v>21144.18</v>
      </c>
      <c r="E846" s="24">
        <f>INT(RFM_Pivot!$A$1 - tblCustRFM[[#This Row],[LastPurchaseDate]])</f>
        <v>194</v>
      </c>
      <c r="F846">
        <f>IF(tblCustRFM[[#This Row],[Recency]] &lt;= $L$4, 3, IF(tblCustRFM[[#This Row],[Recency]] &lt;= M848, 2, 1))</f>
        <v>1</v>
      </c>
      <c r="G846">
        <f>IF(tblCustRFM[[#This Row],[Frequency]] &gt;= L849, 3, IF(tblCustRFM[[#This Row],[Frequency]] &gt;= M849, 2, 1))</f>
        <v>3</v>
      </c>
      <c r="H846">
        <f>IF(tblCustRFM[[#This Row],[Monetary]] &gt;= L850, 3, IF(tblCustRFM[[#This Row],[Monetary]] &gt;= M850, 2, 1))</f>
        <v>3</v>
      </c>
      <c r="I846">
        <f>tblCustRFM[[#This Row],[RecencyTier]] + tblCustRFM[[#This Row],[FrequencyTier]] + tblCustRFM[[#This Row],[MonetaryTier]]</f>
        <v>7</v>
      </c>
    </row>
    <row r="847" spans="1:9" x14ac:dyDescent="0.45">
      <c r="A847" s="16">
        <v>2232</v>
      </c>
      <c r="B847" s="10">
        <v>45491.930493055559</v>
      </c>
      <c r="C847">
        <v>1</v>
      </c>
      <c r="D847">
        <v>1908.52</v>
      </c>
      <c r="E847" s="24">
        <f>INT(RFM_Pivot!$A$1 - tblCustRFM[[#This Row],[LastPurchaseDate]])</f>
        <v>165</v>
      </c>
      <c r="F847">
        <f>IF(tblCustRFM[[#This Row],[Recency]] &lt;= $L$4, 3, IF(tblCustRFM[[#This Row],[Recency]] &lt;= M849, 2, 1))</f>
        <v>1</v>
      </c>
      <c r="G847">
        <f>IF(tblCustRFM[[#This Row],[Frequency]] &gt;= L850, 3, IF(tblCustRFM[[#This Row],[Frequency]] &gt;= M850, 2, 1))</f>
        <v>3</v>
      </c>
      <c r="H847">
        <f>IF(tblCustRFM[[#This Row],[Monetary]] &gt;= L851, 3, IF(tblCustRFM[[#This Row],[Monetary]] &gt;= M851, 2, 1))</f>
        <v>3</v>
      </c>
      <c r="I847">
        <f>tblCustRFM[[#This Row],[RecencyTier]] + tblCustRFM[[#This Row],[FrequencyTier]] + tblCustRFM[[#This Row],[MonetaryTier]]</f>
        <v>7</v>
      </c>
    </row>
    <row r="848" spans="1:9" x14ac:dyDescent="0.45">
      <c r="A848" s="16">
        <v>2233</v>
      </c>
      <c r="B848" s="10">
        <v>45585.160816087962</v>
      </c>
      <c r="C848">
        <v>1</v>
      </c>
      <c r="D848">
        <v>12916.7</v>
      </c>
      <c r="E848" s="24">
        <f>INT(RFM_Pivot!$A$1 - tblCustRFM[[#This Row],[LastPurchaseDate]])</f>
        <v>71</v>
      </c>
      <c r="F848">
        <f>IF(tblCustRFM[[#This Row],[Recency]] &lt;= $L$4, 3, IF(tblCustRFM[[#This Row],[Recency]] &lt;= M850, 2, 1))</f>
        <v>3</v>
      </c>
      <c r="G848">
        <f>IF(tblCustRFM[[#This Row],[Frequency]] &gt;= L851, 3, IF(tblCustRFM[[#This Row],[Frequency]] &gt;= M851, 2, 1))</f>
        <v>3</v>
      </c>
      <c r="H848">
        <f>IF(tblCustRFM[[#This Row],[Monetary]] &gt;= L852, 3, IF(tblCustRFM[[#This Row],[Monetary]] &gt;= M852, 2, 1))</f>
        <v>3</v>
      </c>
      <c r="I848">
        <f>tblCustRFM[[#This Row],[RecencyTier]] + tblCustRFM[[#This Row],[FrequencyTier]] + tblCustRFM[[#This Row],[MonetaryTier]]</f>
        <v>9</v>
      </c>
    </row>
    <row r="849" spans="1:9" x14ac:dyDescent="0.45">
      <c r="A849" s="16">
        <v>2234</v>
      </c>
      <c r="B849" s="10">
        <v>45551.796479668206</v>
      </c>
      <c r="C849">
        <v>2</v>
      </c>
      <c r="D849">
        <v>8375.08</v>
      </c>
      <c r="E849" s="24">
        <f>INT(RFM_Pivot!$A$1 - tblCustRFM[[#This Row],[LastPurchaseDate]])</f>
        <v>105</v>
      </c>
      <c r="F849">
        <f>IF(tblCustRFM[[#This Row],[Recency]] &lt;= $L$4, 3, IF(tblCustRFM[[#This Row],[Recency]] &lt;= M851, 2, 1))</f>
        <v>3</v>
      </c>
      <c r="G849">
        <f>IF(tblCustRFM[[#This Row],[Frequency]] &gt;= L852, 3, IF(tblCustRFM[[#This Row],[Frequency]] &gt;= M852, 2, 1))</f>
        <v>3</v>
      </c>
      <c r="H849">
        <f>IF(tblCustRFM[[#This Row],[Monetary]] &gt;= L853, 3, IF(tblCustRFM[[#This Row],[Monetary]] &gt;= M853, 2, 1))</f>
        <v>3</v>
      </c>
      <c r="I849">
        <f>tblCustRFM[[#This Row],[RecencyTier]] + tblCustRFM[[#This Row],[FrequencyTier]] + tblCustRFM[[#This Row],[MonetaryTier]]</f>
        <v>9</v>
      </c>
    </row>
    <row r="850" spans="1:9" x14ac:dyDescent="0.45">
      <c r="A850" s="16">
        <v>2235</v>
      </c>
      <c r="B850" s="10">
        <v>45382.346534645061</v>
      </c>
      <c r="C850">
        <v>1</v>
      </c>
      <c r="D850">
        <v>24565.35</v>
      </c>
      <c r="E850" s="24">
        <f>INT(RFM_Pivot!$A$1 - tblCustRFM[[#This Row],[LastPurchaseDate]])</f>
        <v>274</v>
      </c>
      <c r="F850">
        <f>IF(tblCustRFM[[#This Row],[Recency]] &lt;= $L$4, 3, IF(tblCustRFM[[#This Row],[Recency]] &lt;= M852, 2, 1))</f>
        <v>1</v>
      </c>
      <c r="G850">
        <f>IF(tblCustRFM[[#This Row],[Frequency]] &gt;= L853, 3, IF(tblCustRFM[[#This Row],[Frequency]] &gt;= M853, 2, 1))</f>
        <v>3</v>
      </c>
      <c r="H850">
        <f>IF(tblCustRFM[[#This Row],[Monetary]] &gt;= L854, 3, IF(tblCustRFM[[#This Row],[Monetary]] &gt;= M854, 2, 1))</f>
        <v>3</v>
      </c>
      <c r="I850">
        <f>tblCustRFM[[#This Row],[RecencyTier]] + tblCustRFM[[#This Row],[FrequencyTier]] + tblCustRFM[[#This Row],[MonetaryTier]]</f>
        <v>7</v>
      </c>
    </row>
    <row r="851" spans="1:9" x14ac:dyDescent="0.45">
      <c r="A851" s="16">
        <v>2238</v>
      </c>
      <c r="B851" s="10">
        <v>45404.540754089503</v>
      </c>
      <c r="C851">
        <v>2</v>
      </c>
      <c r="D851">
        <v>23868.15</v>
      </c>
      <c r="E851" s="24">
        <f>INT(RFM_Pivot!$A$1 - tblCustRFM[[#This Row],[LastPurchaseDate]])</f>
        <v>252</v>
      </c>
      <c r="F851">
        <f>IF(tblCustRFM[[#This Row],[Recency]] &lt;= $L$4, 3, IF(tblCustRFM[[#This Row],[Recency]] &lt;= M853, 2, 1))</f>
        <v>1</v>
      </c>
      <c r="G851">
        <f>IF(tblCustRFM[[#This Row],[Frequency]] &gt;= L854, 3, IF(tblCustRFM[[#This Row],[Frequency]] &gt;= M854, 2, 1))</f>
        <v>3</v>
      </c>
      <c r="H851">
        <f>IF(tblCustRFM[[#This Row],[Monetary]] &gt;= L855, 3, IF(tblCustRFM[[#This Row],[Monetary]] &gt;= M855, 2, 1))</f>
        <v>3</v>
      </c>
      <c r="I851">
        <f>tblCustRFM[[#This Row],[RecencyTier]] + tblCustRFM[[#This Row],[FrequencyTier]] + tblCustRFM[[#This Row],[MonetaryTier]]</f>
        <v>7</v>
      </c>
    </row>
    <row r="852" spans="1:9" x14ac:dyDescent="0.45">
      <c r="A852" s="16">
        <v>2239</v>
      </c>
      <c r="B852" s="10">
        <v>45634.805780594135</v>
      </c>
      <c r="C852">
        <v>2</v>
      </c>
      <c r="D852">
        <v>34458.97</v>
      </c>
      <c r="E852" s="24">
        <f>INT(RFM_Pivot!$A$1 - tblCustRFM[[#This Row],[LastPurchaseDate]])</f>
        <v>22</v>
      </c>
      <c r="F852">
        <f>IF(tblCustRFM[[#This Row],[Recency]] &lt;= $L$4, 3, IF(tblCustRFM[[#This Row],[Recency]] &lt;= M854, 2, 1))</f>
        <v>3</v>
      </c>
      <c r="G852">
        <f>IF(tblCustRFM[[#This Row],[Frequency]] &gt;= L855, 3, IF(tblCustRFM[[#This Row],[Frequency]] &gt;= M855, 2, 1))</f>
        <v>3</v>
      </c>
      <c r="H852">
        <f>IF(tblCustRFM[[#This Row],[Monetary]] &gt;= L856, 3, IF(tblCustRFM[[#This Row],[Monetary]] &gt;= M856, 2, 1))</f>
        <v>3</v>
      </c>
      <c r="I852">
        <f>tblCustRFM[[#This Row],[RecencyTier]] + tblCustRFM[[#This Row],[FrequencyTier]] + tblCustRFM[[#This Row],[MonetaryTier]]</f>
        <v>9</v>
      </c>
    </row>
    <row r="853" spans="1:9" x14ac:dyDescent="0.45">
      <c r="A853" s="16">
        <v>2240</v>
      </c>
      <c r="B853" s="10">
        <v>45009.644264429015</v>
      </c>
      <c r="C853">
        <v>1</v>
      </c>
      <c r="D853">
        <v>11852.24</v>
      </c>
      <c r="E853" s="24">
        <f>INT(RFM_Pivot!$A$1 - tblCustRFM[[#This Row],[LastPurchaseDate]])</f>
        <v>647</v>
      </c>
      <c r="F853">
        <f>IF(tblCustRFM[[#This Row],[Recency]] &lt;= $L$4, 3, IF(tblCustRFM[[#This Row],[Recency]] &lt;= M855, 2, 1))</f>
        <v>1</v>
      </c>
      <c r="G853">
        <f>IF(tblCustRFM[[#This Row],[Frequency]] &gt;= L856, 3, IF(tblCustRFM[[#This Row],[Frequency]] &gt;= M856, 2, 1))</f>
        <v>3</v>
      </c>
      <c r="H853">
        <f>IF(tblCustRFM[[#This Row],[Monetary]] &gt;= L857, 3, IF(tblCustRFM[[#This Row],[Monetary]] &gt;= M857, 2, 1))</f>
        <v>3</v>
      </c>
      <c r="I853">
        <f>tblCustRFM[[#This Row],[RecencyTier]] + tblCustRFM[[#This Row],[FrequencyTier]] + tblCustRFM[[#This Row],[MonetaryTier]]</f>
        <v>7</v>
      </c>
    </row>
    <row r="854" spans="1:9" x14ac:dyDescent="0.45">
      <c r="A854" s="16">
        <v>2241</v>
      </c>
      <c r="B854" s="10">
        <v>45528.580158024692</v>
      </c>
      <c r="C854">
        <v>2</v>
      </c>
      <c r="D854">
        <v>15254.68</v>
      </c>
      <c r="E854" s="24">
        <f>INT(RFM_Pivot!$A$1 - tblCustRFM[[#This Row],[LastPurchaseDate]])</f>
        <v>128</v>
      </c>
      <c r="F854">
        <f>IF(tblCustRFM[[#This Row],[Recency]] &lt;= $L$4, 3, IF(tblCustRFM[[#This Row],[Recency]] &lt;= M856, 2, 1))</f>
        <v>1</v>
      </c>
      <c r="G854">
        <f>IF(tblCustRFM[[#This Row],[Frequency]] &gt;= L857, 3, IF(tblCustRFM[[#This Row],[Frequency]] &gt;= M857, 2, 1))</f>
        <v>3</v>
      </c>
      <c r="H854">
        <f>IF(tblCustRFM[[#This Row],[Monetary]] &gt;= L858, 3, IF(tblCustRFM[[#This Row],[Monetary]] &gt;= M858, 2, 1))</f>
        <v>3</v>
      </c>
      <c r="I854">
        <f>tblCustRFM[[#This Row],[RecencyTier]] + tblCustRFM[[#This Row],[FrequencyTier]] + tblCustRFM[[#This Row],[MonetaryTier]]</f>
        <v>7</v>
      </c>
    </row>
    <row r="855" spans="1:9" x14ac:dyDescent="0.45">
      <c r="A855" s="16">
        <v>2242</v>
      </c>
      <c r="B855" s="10">
        <v>45432.429542939812</v>
      </c>
      <c r="C855">
        <v>1</v>
      </c>
      <c r="D855">
        <v>2914.66</v>
      </c>
      <c r="E855" s="24">
        <f>INT(RFM_Pivot!$A$1 - tblCustRFM[[#This Row],[LastPurchaseDate]])</f>
        <v>224</v>
      </c>
      <c r="F855">
        <f>IF(tblCustRFM[[#This Row],[Recency]] &lt;= $L$4, 3, IF(tblCustRFM[[#This Row],[Recency]] &lt;= M857, 2, 1))</f>
        <v>1</v>
      </c>
      <c r="G855">
        <f>IF(tblCustRFM[[#This Row],[Frequency]] &gt;= L858, 3, IF(tblCustRFM[[#This Row],[Frequency]] &gt;= M858, 2, 1))</f>
        <v>3</v>
      </c>
      <c r="H855">
        <f>IF(tblCustRFM[[#This Row],[Monetary]] &gt;= L859, 3, IF(tblCustRFM[[#This Row],[Monetary]] &gt;= M859, 2, 1))</f>
        <v>3</v>
      </c>
      <c r="I855">
        <f>tblCustRFM[[#This Row],[RecencyTier]] + tblCustRFM[[#This Row],[FrequencyTier]] + tblCustRFM[[#This Row],[MonetaryTier]]</f>
        <v>7</v>
      </c>
    </row>
    <row r="856" spans="1:9" x14ac:dyDescent="0.45">
      <c r="A856" s="16">
        <v>2243</v>
      </c>
      <c r="B856" s="10">
        <v>45264.512751273149</v>
      </c>
      <c r="C856">
        <v>1</v>
      </c>
      <c r="D856">
        <v>17372.12</v>
      </c>
      <c r="E856" s="24">
        <f>INT(RFM_Pivot!$A$1 - tblCustRFM[[#This Row],[LastPurchaseDate]])</f>
        <v>392</v>
      </c>
      <c r="F856">
        <f>IF(tblCustRFM[[#This Row],[Recency]] &lt;= $L$4, 3, IF(tblCustRFM[[#This Row],[Recency]] &lt;= M858, 2, 1))</f>
        <v>1</v>
      </c>
      <c r="G856">
        <f>IF(tblCustRFM[[#This Row],[Frequency]] &gt;= L859, 3, IF(tblCustRFM[[#This Row],[Frequency]] &gt;= M859, 2, 1))</f>
        <v>3</v>
      </c>
      <c r="H856">
        <f>IF(tblCustRFM[[#This Row],[Monetary]] &gt;= L860, 3, IF(tblCustRFM[[#This Row],[Monetary]] &gt;= M860, 2, 1))</f>
        <v>3</v>
      </c>
      <c r="I856">
        <f>tblCustRFM[[#This Row],[RecencyTier]] + tblCustRFM[[#This Row],[FrequencyTier]] + tblCustRFM[[#This Row],[MonetaryTier]]</f>
        <v>7</v>
      </c>
    </row>
    <row r="857" spans="1:9" x14ac:dyDescent="0.45">
      <c r="A857" s="16">
        <v>2244</v>
      </c>
      <c r="B857" s="10">
        <v>45493.317631751546</v>
      </c>
      <c r="C857">
        <v>1</v>
      </c>
      <c r="D857">
        <v>859.04</v>
      </c>
      <c r="E857" s="24">
        <f>INT(RFM_Pivot!$A$1 - tblCustRFM[[#This Row],[LastPurchaseDate]])</f>
        <v>163</v>
      </c>
      <c r="F857">
        <f>IF(tblCustRFM[[#This Row],[Recency]] &lt;= $L$4, 3, IF(tblCustRFM[[#This Row],[Recency]] &lt;= M859, 2, 1))</f>
        <v>1</v>
      </c>
      <c r="G857">
        <f>IF(tblCustRFM[[#This Row],[Frequency]] &gt;= L860, 3, IF(tblCustRFM[[#This Row],[Frequency]] &gt;= M860, 2, 1))</f>
        <v>3</v>
      </c>
      <c r="H857">
        <f>IF(tblCustRFM[[#This Row],[Monetary]] &gt;= L861, 3, IF(tblCustRFM[[#This Row],[Monetary]] &gt;= M861, 2, 1))</f>
        <v>3</v>
      </c>
      <c r="I857">
        <f>tblCustRFM[[#This Row],[RecencyTier]] + tblCustRFM[[#This Row],[FrequencyTier]] + tblCustRFM[[#This Row],[MonetaryTier]]</f>
        <v>7</v>
      </c>
    </row>
    <row r="858" spans="1:9" x14ac:dyDescent="0.45">
      <c r="A858" s="16">
        <v>2245</v>
      </c>
      <c r="B858" s="10">
        <v>45630.936393634256</v>
      </c>
      <c r="C858">
        <v>3</v>
      </c>
      <c r="D858">
        <v>20281.150000000001</v>
      </c>
      <c r="E858" s="24">
        <f>INT(RFM_Pivot!$A$1 - tblCustRFM[[#This Row],[LastPurchaseDate]])</f>
        <v>26</v>
      </c>
      <c r="F858">
        <f>IF(tblCustRFM[[#This Row],[Recency]] &lt;= $L$4, 3, IF(tblCustRFM[[#This Row],[Recency]] &lt;= M860, 2, 1))</f>
        <v>3</v>
      </c>
      <c r="G858">
        <f>IF(tblCustRFM[[#This Row],[Frequency]] &gt;= L861, 3, IF(tblCustRFM[[#This Row],[Frequency]] &gt;= M861, 2, 1))</f>
        <v>3</v>
      </c>
      <c r="H858">
        <f>IF(tblCustRFM[[#This Row],[Monetary]] &gt;= L862, 3, IF(tblCustRFM[[#This Row],[Monetary]] &gt;= M862, 2, 1))</f>
        <v>3</v>
      </c>
      <c r="I858">
        <f>tblCustRFM[[#This Row],[RecencyTier]] + tblCustRFM[[#This Row],[FrequencyTier]] + tblCustRFM[[#This Row],[MonetaryTier]]</f>
        <v>9</v>
      </c>
    </row>
    <row r="859" spans="1:9" x14ac:dyDescent="0.45">
      <c r="A859" s="16">
        <v>2246</v>
      </c>
      <c r="B859" s="10">
        <v>45073.598659876545</v>
      </c>
      <c r="C859">
        <v>1</v>
      </c>
      <c r="D859">
        <v>11217.52</v>
      </c>
      <c r="E859" s="24">
        <f>INT(RFM_Pivot!$A$1 - tblCustRFM[[#This Row],[LastPurchaseDate]])</f>
        <v>583</v>
      </c>
      <c r="F859">
        <f>IF(tblCustRFM[[#This Row],[Recency]] &lt;= $L$4, 3, IF(tblCustRFM[[#This Row],[Recency]] &lt;= M861, 2, 1))</f>
        <v>1</v>
      </c>
      <c r="G859">
        <f>IF(tblCustRFM[[#This Row],[Frequency]] &gt;= L862, 3, IF(tblCustRFM[[#This Row],[Frequency]] &gt;= M862, 2, 1))</f>
        <v>3</v>
      </c>
      <c r="H859">
        <f>IF(tblCustRFM[[#This Row],[Monetary]] &gt;= L863, 3, IF(tblCustRFM[[#This Row],[Monetary]] &gt;= M863, 2, 1))</f>
        <v>3</v>
      </c>
      <c r="I859">
        <f>tblCustRFM[[#This Row],[RecencyTier]] + tblCustRFM[[#This Row],[FrequencyTier]] + tblCustRFM[[#This Row],[MonetaryTier]]</f>
        <v>7</v>
      </c>
    </row>
    <row r="860" spans="1:9" x14ac:dyDescent="0.45">
      <c r="A860" s="16">
        <v>2248</v>
      </c>
      <c r="B860" s="10">
        <v>45287.145014506175</v>
      </c>
      <c r="C860">
        <v>2</v>
      </c>
      <c r="D860">
        <v>14842.84</v>
      </c>
      <c r="E860" s="24">
        <f>INT(RFM_Pivot!$A$1 - tblCustRFM[[#This Row],[LastPurchaseDate]])</f>
        <v>369</v>
      </c>
      <c r="F860">
        <f>IF(tblCustRFM[[#This Row],[Recency]] &lt;= $L$4, 3, IF(tblCustRFM[[#This Row],[Recency]] &lt;= M862, 2, 1))</f>
        <v>1</v>
      </c>
      <c r="G860">
        <f>IF(tblCustRFM[[#This Row],[Frequency]] &gt;= L863, 3, IF(tblCustRFM[[#This Row],[Frequency]] &gt;= M863, 2, 1))</f>
        <v>3</v>
      </c>
      <c r="H860">
        <f>IF(tblCustRFM[[#This Row],[Monetary]] &gt;= L864, 3, IF(tblCustRFM[[#This Row],[Monetary]] &gt;= M864, 2, 1))</f>
        <v>3</v>
      </c>
      <c r="I860">
        <f>tblCustRFM[[#This Row],[RecencyTier]] + tblCustRFM[[#This Row],[FrequencyTier]] + tblCustRFM[[#This Row],[MonetaryTier]]</f>
        <v>7</v>
      </c>
    </row>
    <row r="861" spans="1:9" x14ac:dyDescent="0.45">
      <c r="A861" s="16">
        <v>2249</v>
      </c>
      <c r="B861" s="10">
        <v>45582.897589776236</v>
      </c>
      <c r="C861">
        <v>2</v>
      </c>
      <c r="D861">
        <v>10721.9</v>
      </c>
      <c r="E861" s="24">
        <f>INT(RFM_Pivot!$A$1 - tblCustRFM[[#This Row],[LastPurchaseDate]])</f>
        <v>74</v>
      </c>
      <c r="F861">
        <f>IF(tblCustRFM[[#This Row],[Recency]] &lt;= $L$4, 3, IF(tblCustRFM[[#This Row],[Recency]] &lt;= M863, 2, 1))</f>
        <v>3</v>
      </c>
      <c r="G861">
        <f>IF(tblCustRFM[[#This Row],[Frequency]] &gt;= L864, 3, IF(tblCustRFM[[#This Row],[Frequency]] &gt;= M864, 2, 1))</f>
        <v>3</v>
      </c>
      <c r="H861">
        <f>IF(tblCustRFM[[#This Row],[Monetary]] &gt;= L865, 3, IF(tblCustRFM[[#This Row],[Monetary]] &gt;= M865, 2, 1))</f>
        <v>3</v>
      </c>
      <c r="I861">
        <f>tblCustRFM[[#This Row],[RecencyTier]] + tblCustRFM[[#This Row],[FrequencyTier]] + tblCustRFM[[#This Row],[MonetaryTier]]</f>
        <v>9</v>
      </c>
    </row>
    <row r="862" spans="1:9" x14ac:dyDescent="0.45">
      <c r="A862" s="16">
        <v>2250</v>
      </c>
      <c r="B862" s="10">
        <v>45589.249224922838</v>
      </c>
      <c r="C862">
        <v>1</v>
      </c>
      <c r="D862">
        <v>2189.0500000000002</v>
      </c>
      <c r="E862" s="24">
        <f>INT(RFM_Pivot!$A$1 - tblCustRFM[[#This Row],[LastPurchaseDate]])</f>
        <v>67</v>
      </c>
      <c r="F862">
        <f>IF(tblCustRFM[[#This Row],[Recency]] &lt;= $L$4, 3, IF(tblCustRFM[[#This Row],[Recency]] &lt;= M864, 2, 1))</f>
        <v>3</v>
      </c>
      <c r="G862">
        <f>IF(tblCustRFM[[#This Row],[Frequency]] &gt;= L865, 3, IF(tblCustRFM[[#This Row],[Frequency]] &gt;= M865, 2, 1))</f>
        <v>3</v>
      </c>
      <c r="H862">
        <f>IF(tblCustRFM[[#This Row],[Monetary]] &gt;= L866, 3, IF(tblCustRFM[[#This Row],[Monetary]] &gt;= M866, 2, 1))</f>
        <v>3</v>
      </c>
      <c r="I862">
        <f>tblCustRFM[[#This Row],[RecencyTier]] + tblCustRFM[[#This Row],[FrequencyTier]] + tblCustRFM[[#This Row],[MonetaryTier]]</f>
        <v>9</v>
      </c>
    </row>
    <row r="863" spans="1:9" x14ac:dyDescent="0.45">
      <c r="A863" s="16">
        <v>2251</v>
      </c>
      <c r="B863" s="10">
        <v>45223.555655555552</v>
      </c>
      <c r="C863">
        <v>1</v>
      </c>
      <c r="D863">
        <v>17331.68</v>
      </c>
      <c r="E863" s="24">
        <f>INT(RFM_Pivot!$A$1 - tblCustRFM[[#This Row],[LastPurchaseDate]])</f>
        <v>433</v>
      </c>
      <c r="F863">
        <f>IF(tblCustRFM[[#This Row],[Recency]] &lt;= $L$4, 3, IF(tblCustRFM[[#This Row],[Recency]] &lt;= M865, 2, 1))</f>
        <v>1</v>
      </c>
      <c r="G863">
        <f>IF(tblCustRFM[[#This Row],[Frequency]] &gt;= L866, 3, IF(tblCustRFM[[#This Row],[Frequency]] &gt;= M866, 2, 1))</f>
        <v>3</v>
      </c>
      <c r="H863">
        <f>IF(tblCustRFM[[#This Row],[Monetary]] &gt;= L867, 3, IF(tblCustRFM[[#This Row],[Monetary]] &gt;= M867, 2, 1))</f>
        <v>3</v>
      </c>
      <c r="I863">
        <f>tblCustRFM[[#This Row],[RecencyTier]] + tblCustRFM[[#This Row],[FrequencyTier]] + tblCustRFM[[#This Row],[MonetaryTier]]</f>
        <v>7</v>
      </c>
    </row>
    <row r="864" spans="1:9" x14ac:dyDescent="0.45">
      <c r="A864" s="16">
        <v>2252</v>
      </c>
      <c r="B864" s="10">
        <v>45214.28372835648</v>
      </c>
      <c r="C864">
        <v>3</v>
      </c>
      <c r="D864">
        <v>27407.66</v>
      </c>
      <c r="E864" s="24">
        <f>INT(RFM_Pivot!$A$1 - tblCustRFM[[#This Row],[LastPurchaseDate]])</f>
        <v>442</v>
      </c>
      <c r="F864">
        <f>IF(tblCustRFM[[#This Row],[Recency]] &lt;= $L$4, 3, IF(tblCustRFM[[#This Row],[Recency]] &lt;= M866, 2, 1))</f>
        <v>1</v>
      </c>
      <c r="G864">
        <f>IF(tblCustRFM[[#This Row],[Frequency]] &gt;= L867, 3, IF(tblCustRFM[[#This Row],[Frequency]] &gt;= M867, 2, 1))</f>
        <v>3</v>
      </c>
      <c r="H864">
        <f>IF(tblCustRFM[[#This Row],[Monetary]] &gt;= L868, 3, IF(tblCustRFM[[#This Row],[Monetary]] &gt;= M868, 2, 1))</f>
        <v>3</v>
      </c>
      <c r="I864">
        <f>tblCustRFM[[#This Row],[RecencyTier]] + tblCustRFM[[#This Row],[FrequencyTier]] + tblCustRFM[[#This Row],[MonetaryTier]]</f>
        <v>7</v>
      </c>
    </row>
    <row r="865" spans="1:9" x14ac:dyDescent="0.45">
      <c r="A865" s="16">
        <v>2256</v>
      </c>
      <c r="B865" s="10">
        <v>45076.226922685186</v>
      </c>
      <c r="C865">
        <v>2</v>
      </c>
      <c r="D865">
        <v>10098.27</v>
      </c>
      <c r="E865" s="24">
        <f>INT(RFM_Pivot!$A$1 - tblCustRFM[[#This Row],[LastPurchaseDate]])</f>
        <v>580</v>
      </c>
      <c r="F865">
        <f>IF(tblCustRFM[[#This Row],[Recency]] &lt;= $L$4, 3, IF(tblCustRFM[[#This Row],[Recency]] &lt;= M867, 2, 1))</f>
        <v>1</v>
      </c>
      <c r="G865">
        <f>IF(tblCustRFM[[#This Row],[Frequency]] &gt;= L868, 3, IF(tblCustRFM[[#This Row],[Frequency]] &gt;= M868, 2, 1))</f>
        <v>3</v>
      </c>
      <c r="H865">
        <f>IF(tblCustRFM[[#This Row],[Monetary]] &gt;= L869, 3, IF(tblCustRFM[[#This Row],[Monetary]] &gt;= M869, 2, 1))</f>
        <v>3</v>
      </c>
      <c r="I865">
        <f>tblCustRFM[[#This Row],[RecencyTier]] + tblCustRFM[[#This Row],[FrequencyTier]] + tblCustRFM[[#This Row],[MonetaryTier]]</f>
        <v>7</v>
      </c>
    </row>
    <row r="866" spans="1:9" x14ac:dyDescent="0.45">
      <c r="A866" s="16">
        <v>2257</v>
      </c>
      <c r="B866" s="10">
        <v>45587.935093518521</v>
      </c>
      <c r="C866">
        <v>2</v>
      </c>
      <c r="D866">
        <v>2804.48</v>
      </c>
      <c r="E866" s="24">
        <f>INT(RFM_Pivot!$A$1 - tblCustRFM[[#This Row],[LastPurchaseDate]])</f>
        <v>69</v>
      </c>
      <c r="F866">
        <f>IF(tblCustRFM[[#This Row],[Recency]] &lt;= $L$4, 3, IF(tblCustRFM[[#This Row],[Recency]] &lt;= M868, 2, 1))</f>
        <v>3</v>
      </c>
      <c r="G866">
        <f>IF(tblCustRFM[[#This Row],[Frequency]] &gt;= L869, 3, IF(tblCustRFM[[#This Row],[Frequency]] &gt;= M869, 2, 1))</f>
        <v>3</v>
      </c>
      <c r="H866">
        <f>IF(tblCustRFM[[#This Row],[Monetary]] &gt;= L870, 3, IF(tblCustRFM[[#This Row],[Monetary]] &gt;= M870, 2, 1))</f>
        <v>3</v>
      </c>
      <c r="I866">
        <f>tblCustRFM[[#This Row],[RecencyTier]] + tblCustRFM[[#This Row],[FrequencyTier]] + tblCustRFM[[#This Row],[MonetaryTier]]</f>
        <v>9</v>
      </c>
    </row>
    <row r="867" spans="1:9" x14ac:dyDescent="0.45">
      <c r="A867" s="16">
        <v>2258</v>
      </c>
      <c r="B867" s="10">
        <v>45200.412341242285</v>
      </c>
      <c r="C867">
        <v>1</v>
      </c>
      <c r="D867">
        <v>24582.95</v>
      </c>
      <c r="E867" s="24">
        <f>INT(RFM_Pivot!$A$1 - tblCustRFM[[#This Row],[LastPurchaseDate]])</f>
        <v>456</v>
      </c>
      <c r="F867">
        <f>IF(tblCustRFM[[#This Row],[Recency]] &lt;= $L$4, 3, IF(tblCustRFM[[#This Row],[Recency]] &lt;= M869, 2, 1))</f>
        <v>1</v>
      </c>
      <c r="G867">
        <f>IF(tblCustRFM[[#This Row],[Frequency]] &gt;= L870, 3, IF(tblCustRFM[[#This Row],[Frequency]] &gt;= M870, 2, 1))</f>
        <v>3</v>
      </c>
      <c r="H867">
        <f>IF(tblCustRFM[[#This Row],[Monetary]] &gt;= L871, 3, IF(tblCustRFM[[#This Row],[Monetary]] &gt;= M871, 2, 1))</f>
        <v>3</v>
      </c>
      <c r="I867">
        <f>tblCustRFM[[#This Row],[RecencyTier]] + tblCustRFM[[#This Row],[FrequencyTier]] + tblCustRFM[[#This Row],[MonetaryTier]]</f>
        <v>7</v>
      </c>
    </row>
    <row r="868" spans="1:9" x14ac:dyDescent="0.45">
      <c r="A868" s="16">
        <v>2259</v>
      </c>
      <c r="B868" s="10">
        <v>45480.322332214506</v>
      </c>
      <c r="C868">
        <v>2</v>
      </c>
      <c r="D868">
        <v>10793.36</v>
      </c>
      <c r="E868" s="24">
        <f>INT(RFM_Pivot!$A$1 - tblCustRFM[[#This Row],[LastPurchaseDate]])</f>
        <v>176</v>
      </c>
      <c r="F868">
        <f>IF(tblCustRFM[[#This Row],[Recency]] &lt;= $L$4, 3, IF(tblCustRFM[[#This Row],[Recency]] &lt;= M870, 2, 1))</f>
        <v>1</v>
      </c>
      <c r="G868">
        <f>IF(tblCustRFM[[#This Row],[Frequency]] &gt;= L871, 3, IF(tblCustRFM[[#This Row],[Frequency]] &gt;= M871, 2, 1))</f>
        <v>3</v>
      </c>
      <c r="H868">
        <f>IF(tblCustRFM[[#This Row],[Monetary]] &gt;= L872, 3, IF(tblCustRFM[[#This Row],[Monetary]] &gt;= M872, 2, 1))</f>
        <v>3</v>
      </c>
      <c r="I868">
        <f>tblCustRFM[[#This Row],[RecencyTier]] + tblCustRFM[[#This Row],[FrequencyTier]] + tblCustRFM[[#This Row],[MonetaryTier]]</f>
        <v>7</v>
      </c>
    </row>
    <row r="869" spans="1:9" x14ac:dyDescent="0.45">
      <c r="A869" s="16">
        <v>2260</v>
      </c>
      <c r="B869" s="10">
        <v>45253.707670756172</v>
      </c>
      <c r="C869">
        <v>2</v>
      </c>
      <c r="D869">
        <v>13117.98</v>
      </c>
      <c r="E869" s="24">
        <f>INT(RFM_Pivot!$A$1 - tblCustRFM[[#This Row],[LastPurchaseDate]])</f>
        <v>403</v>
      </c>
      <c r="F869">
        <f>IF(tblCustRFM[[#This Row],[Recency]] &lt;= $L$4, 3, IF(tblCustRFM[[#This Row],[Recency]] &lt;= M871, 2, 1))</f>
        <v>1</v>
      </c>
      <c r="G869">
        <f>IF(tblCustRFM[[#This Row],[Frequency]] &gt;= L872, 3, IF(tblCustRFM[[#This Row],[Frequency]] &gt;= M872, 2, 1))</f>
        <v>3</v>
      </c>
      <c r="H869">
        <f>IF(tblCustRFM[[#This Row],[Monetary]] &gt;= L873, 3, IF(tblCustRFM[[#This Row],[Monetary]] &gt;= M873, 2, 1))</f>
        <v>3</v>
      </c>
      <c r="I869">
        <f>tblCustRFM[[#This Row],[RecencyTier]] + tblCustRFM[[#This Row],[FrequencyTier]] + tblCustRFM[[#This Row],[MonetaryTier]]</f>
        <v>7</v>
      </c>
    </row>
    <row r="870" spans="1:9" x14ac:dyDescent="0.45">
      <c r="A870" s="16">
        <v>2262</v>
      </c>
      <c r="B870" s="10">
        <v>45206.617961805554</v>
      </c>
      <c r="C870">
        <v>1</v>
      </c>
      <c r="D870">
        <v>2780.68</v>
      </c>
      <c r="E870" s="24">
        <f>INT(RFM_Pivot!$A$1 - tblCustRFM[[#This Row],[LastPurchaseDate]])</f>
        <v>450</v>
      </c>
      <c r="F870">
        <f>IF(tblCustRFM[[#This Row],[Recency]] &lt;= $L$4, 3, IF(tblCustRFM[[#This Row],[Recency]] &lt;= M872, 2, 1))</f>
        <v>1</v>
      </c>
      <c r="G870">
        <f>IF(tblCustRFM[[#This Row],[Frequency]] &gt;= L873, 3, IF(tblCustRFM[[#This Row],[Frequency]] &gt;= M873, 2, 1))</f>
        <v>3</v>
      </c>
      <c r="H870">
        <f>IF(tblCustRFM[[#This Row],[Monetary]] &gt;= L874, 3, IF(tblCustRFM[[#This Row],[Monetary]] &gt;= M874, 2, 1))</f>
        <v>3</v>
      </c>
      <c r="I870">
        <f>tblCustRFM[[#This Row],[RecencyTier]] + tblCustRFM[[#This Row],[FrequencyTier]] + tblCustRFM[[#This Row],[MonetaryTier]]</f>
        <v>7</v>
      </c>
    </row>
    <row r="871" spans="1:9" x14ac:dyDescent="0.45">
      <c r="A871" s="16">
        <v>2264</v>
      </c>
      <c r="B871" s="10">
        <v>45570.632363233024</v>
      </c>
      <c r="C871">
        <v>1</v>
      </c>
      <c r="D871">
        <v>13123.65</v>
      </c>
      <c r="E871" s="24">
        <f>INT(RFM_Pivot!$A$1 - tblCustRFM[[#This Row],[LastPurchaseDate]])</f>
        <v>86</v>
      </c>
      <c r="F871">
        <f>IF(tblCustRFM[[#This Row],[Recency]] &lt;= $L$4, 3, IF(tblCustRFM[[#This Row],[Recency]] &lt;= M873, 2, 1))</f>
        <v>3</v>
      </c>
      <c r="G871">
        <f>IF(tblCustRFM[[#This Row],[Frequency]] &gt;= L874, 3, IF(tblCustRFM[[#This Row],[Frequency]] &gt;= M874, 2, 1))</f>
        <v>3</v>
      </c>
      <c r="H871">
        <f>IF(tblCustRFM[[#This Row],[Monetary]] &gt;= L875, 3, IF(tblCustRFM[[#This Row],[Monetary]] &gt;= M875, 2, 1))</f>
        <v>3</v>
      </c>
      <c r="I871">
        <f>tblCustRFM[[#This Row],[RecencyTier]] + tblCustRFM[[#This Row],[FrequencyTier]] + tblCustRFM[[#This Row],[MonetaryTier]]</f>
        <v>9</v>
      </c>
    </row>
    <row r="872" spans="1:9" x14ac:dyDescent="0.45">
      <c r="A872" s="16">
        <v>2265</v>
      </c>
      <c r="B872" s="10">
        <v>45599.762276234571</v>
      </c>
      <c r="C872">
        <v>2</v>
      </c>
      <c r="D872">
        <v>3242.17</v>
      </c>
      <c r="E872" s="24">
        <f>INT(RFM_Pivot!$A$1 - tblCustRFM[[#This Row],[LastPurchaseDate]])</f>
        <v>57</v>
      </c>
      <c r="F872">
        <f>IF(tblCustRFM[[#This Row],[Recency]] &lt;= $L$4, 3, IF(tblCustRFM[[#This Row],[Recency]] &lt;= M874, 2, 1))</f>
        <v>3</v>
      </c>
      <c r="G872">
        <f>IF(tblCustRFM[[#This Row],[Frequency]] &gt;= L875, 3, IF(tblCustRFM[[#This Row],[Frequency]] &gt;= M875, 2, 1))</f>
        <v>3</v>
      </c>
      <c r="H872">
        <f>IF(tblCustRFM[[#This Row],[Monetary]] &gt;= L876, 3, IF(tblCustRFM[[#This Row],[Monetary]] &gt;= M876, 2, 1))</f>
        <v>3</v>
      </c>
      <c r="I872">
        <f>tblCustRFM[[#This Row],[RecencyTier]] + tblCustRFM[[#This Row],[FrequencyTier]] + tblCustRFM[[#This Row],[MonetaryTier]]</f>
        <v>9</v>
      </c>
    </row>
    <row r="873" spans="1:9" x14ac:dyDescent="0.45">
      <c r="A873" s="16">
        <v>2266</v>
      </c>
      <c r="B873" s="10">
        <v>45036.218921874999</v>
      </c>
      <c r="C873">
        <v>1</v>
      </c>
      <c r="D873">
        <v>998.19</v>
      </c>
      <c r="E873" s="24">
        <f>INT(RFM_Pivot!$A$1 - tblCustRFM[[#This Row],[LastPurchaseDate]])</f>
        <v>620</v>
      </c>
      <c r="F873">
        <f>IF(tblCustRFM[[#This Row],[Recency]] &lt;= $L$4, 3, IF(tblCustRFM[[#This Row],[Recency]] &lt;= M875, 2, 1))</f>
        <v>1</v>
      </c>
      <c r="G873">
        <f>IF(tblCustRFM[[#This Row],[Frequency]] &gt;= L876, 3, IF(tblCustRFM[[#This Row],[Frequency]] &gt;= M876, 2, 1))</f>
        <v>3</v>
      </c>
      <c r="H873">
        <f>IF(tblCustRFM[[#This Row],[Monetary]] &gt;= L877, 3, IF(tblCustRFM[[#This Row],[Monetary]] &gt;= M877, 2, 1))</f>
        <v>3</v>
      </c>
      <c r="I873">
        <f>tblCustRFM[[#This Row],[RecencyTier]] + tblCustRFM[[#This Row],[FrequencyTier]] + tblCustRFM[[#This Row],[MonetaryTier]]</f>
        <v>7</v>
      </c>
    </row>
    <row r="874" spans="1:9" x14ac:dyDescent="0.45">
      <c r="A874" s="16">
        <v>2267</v>
      </c>
      <c r="B874" s="10">
        <v>44929.336233641974</v>
      </c>
      <c r="C874">
        <v>1</v>
      </c>
      <c r="D874">
        <v>15006.8</v>
      </c>
      <c r="E874" s="24">
        <f>INT(RFM_Pivot!$A$1 - tblCustRFM[[#This Row],[LastPurchaseDate]])</f>
        <v>727</v>
      </c>
      <c r="F874">
        <f>IF(tblCustRFM[[#This Row],[Recency]] &lt;= $L$4, 3, IF(tblCustRFM[[#This Row],[Recency]] &lt;= M876, 2, 1))</f>
        <v>1</v>
      </c>
      <c r="G874">
        <f>IF(tblCustRFM[[#This Row],[Frequency]] &gt;= L877, 3, IF(tblCustRFM[[#This Row],[Frequency]] &gt;= M877, 2, 1))</f>
        <v>3</v>
      </c>
      <c r="H874">
        <f>IF(tblCustRFM[[#This Row],[Monetary]] &gt;= L878, 3, IF(tblCustRFM[[#This Row],[Monetary]] &gt;= M878, 2, 1))</f>
        <v>3</v>
      </c>
      <c r="I874">
        <f>tblCustRFM[[#This Row],[RecencyTier]] + tblCustRFM[[#This Row],[FrequencyTier]] + tblCustRFM[[#This Row],[MonetaryTier]]</f>
        <v>7</v>
      </c>
    </row>
    <row r="875" spans="1:9" x14ac:dyDescent="0.45">
      <c r="A875" s="16">
        <v>2268</v>
      </c>
      <c r="B875" s="10">
        <v>45258.745174498457</v>
      </c>
      <c r="C875">
        <v>1</v>
      </c>
      <c r="D875">
        <v>10678.41</v>
      </c>
      <c r="E875" s="24">
        <f>INT(RFM_Pivot!$A$1 - tblCustRFM[[#This Row],[LastPurchaseDate]])</f>
        <v>398</v>
      </c>
      <c r="F875">
        <f>IF(tblCustRFM[[#This Row],[Recency]] &lt;= $L$4, 3, IF(tblCustRFM[[#This Row],[Recency]] &lt;= M877, 2, 1))</f>
        <v>1</v>
      </c>
      <c r="G875">
        <f>IF(tblCustRFM[[#This Row],[Frequency]] &gt;= L878, 3, IF(tblCustRFM[[#This Row],[Frequency]] &gt;= M878, 2, 1))</f>
        <v>3</v>
      </c>
      <c r="H875">
        <f>IF(tblCustRFM[[#This Row],[Monetary]] &gt;= L879, 3, IF(tblCustRFM[[#This Row],[Monetary]] &gt;= M879, 2, 1))</f>
        <v>3</v>
      </c>
      <c r="I875">
        <f>tblCustRFM[[#This Row],[RecencyTier]] + tblCustRFM[[#This Row],[FrequencyTier]] + tblCustRFM[[#This Row],[MonetaryTier]]</f>
        <v>7</v>
      </c>
    </row>
    <row r="876" spans="1:9" x14ac:dyDescent="0.45">
      <c r="A876" s="16">
        <v>2269</v>
      </c>
      <c r="B876" s="10">
        <v>45333.13961396605</v>
      </c>
      <c r="C876">
        <v>3</v>
      </c>
      <c r="D876">
        <v>14132.38</v>
      </c>
      <c r="E876" s="24">
        <f>INT(RFM_Pivot!$A$1 - tblCustRFM[[#This Row],[LastPurchaseDate]])</f>
        <v>323</v>
      </c>
      <c r="F876">
        <f>IF(tblCustRFM[[#This Row],[Recency]] &lt;= $L$4, 3, IF(tblCustRFM[[#This Row],[Recency]] &lt;= M878, 2, 1))</f>
        <v>1</v>
      </c>
      <c r="G876">
        <f>IF(tblCustRFM[[#This Row],[Frequency]] &gt;= L879, 3, IF(tblCustRFM[[#This Row],[Frequency]] &gt;= M879, 2, 1))</f>
        <v>3</v>
      </c>
      <c r="H876">
        <f>IF(tblCustRFM[[#This Row],[Monetary]] &gt;= L880, 3, IF(tblCustRFM[[#This Row],[Monetary]] &gt;= M880, 2, 1))</f>
        <v>3</v>
      </c>
      <c r="I876">
        <f>tblCustRFM[[#This Row],[RecencyTier]] + tblCustRFM[[#This Row],[FrequencyTier]] + tblCustRFM[[#This Row],[MonetaryTier]]</f>
        <v>7</v>
      </c>
    </row>
    <row r="877" spans="1:9" x14ac:dyDescent="0.45">
      <c r="A877" s="16">
        <v>2271</v>
      </c>
      <c r="B877" s="10">
        <v>45173.399639969139</v>
      </c>
      <c r="C877">
        <v>1</v>
      </c>
      <c r="D877">
        <v>3607.36</v>
      </c>
      <c r="E877" s="24">
        <f>INT(RFM_Pivot!$A$1 - tblCustRFM[[#This Row],[LastPurchaseDate]])</f>
        <v>483</v>
      </c>
      <c r="F877">
        <f>IF(tblCustRFM[[#This Row],[Recency]] &lt;= $L$4, 3, IF(tblCustRFM[[#This Row],[Recency]] &lt;= M879, 2, 1))</f>
        <v>1</v>
      </c>
      <c r="G877">
        <f>IF(tblCustRFM[[#This Row],[Frequency]] &gt;= L880, 3, IF(tblCustRFM[[#This Row],[Frequency]] &gt;= M880, 2, 1))</f>
        <v>3</v>
      </c>
      <c r="H877">
        <f>IF(tblCustRFM[[#This Row],[Monetary]] &gt;= L881, 3, IF(tblCustRFM[[#This Row],[Monetary]] &gt;= M881, 2, 1))</f>
        <v>3</v>
      </c>
      <c r="I877">
        <f>tblCustRFM[[#This Row],[RecencyTier]] + tblCustRFM[[#This Row],[FrequencyTier]] + tblCustRFM[[#This Row],[MonetaryTier]]</f>
        <v>7</v>
      </c>
    </row>
    <row r="878" spans="1:9" x14ac:dyDescent="0.45">
      <c r="A878" s="16">
        <v>2273</v>
      </c>
      <c r="B878" s="10">
        <v>45225.234823495368</v>
      </c>
      <c r="C878">
        <v>1</v>
      </c>
      <c r="D878">
        <v>14087.8</v>
      </c>
      <c r="E878" s="24">
        <f>INT(RFM_Pivot!$A$1 - tblCustRFM[[#This Row],[LastPurchaseDate]])</f>
        <v>431</v>
      </c>
      <c r="F878">
        <f>IF(tblCustRFM[[#This Row],[Recency]] &lt;= $L$4, 3, IF(tblCustRFM[[#This Row],[Recency]] &lt;= M880, 2, 1))</f>
        <v>1</v>
      </c>
      <c r="G878">
        <f>IF(tblCustRFM[[#This Row],[Frequency]] &gt;= L881, 3, IF(tblCustRFM[[#This Row],[Frequency]] &gt;= M881, 2, 1))</f>
        <v>3</v>
      </c>
      <c r="H878">
        <f>IF(tblCustRFM[[#This Row],[Monetary]] &gt;= L882, 3, IF(tblCustRFM[[#This Row],[Monetary]] &gt;= M882, 2, 1))</f>
        <v>3</v>
      </c>
      <c r="I878">
        <f>tblCustRFM[[#This Row],[RecencyTier]] + tblCustRFM[[#This Row],[FrequencyTier]] + tblCustRFM[[#This Row],[MonetaryTier]]</f>
        <v>7</v>
      </c>
    </row>
    <row r="879" spans="1:9" x14ac:dyDescent="0.45">
      <c r="A879" s="16">
        <v>2274</v>
      </c>
      <c r="B879" s="10">
        <v>45042.716571643519</v>
      </c>
      <c r="C879">
        <v>1</v>
      </c>
      <c r="D879">
        <v>290.12</v>
      </c>
      <c r="E879" s="24">
        <f>INT(RFM_Pivot!$A$1 - tblCustRFM[[#This Row],[LastPurchaseDate]])</f>
        <v>614</v>
      </c>
      <c r="F879">
        <f>IF(tblCustRFM[[#This Row],[Recency]] &lt;= $L$4, 3, IF(tblCustRFM[[#This Row],[Recency]] &lt;= M881, 2, 1))</f>
        <v>1</v>
      </c>
      <c r="G879">
        <f>IF(tblCustRFM[[#This Row],[Frequency]] &gt;= L882, 3, IF(tblCustRFM[[#This Row],[Frequency]] &gt;= M882, 2, 1))</f>
        <v>3</v>
      </c>
      <c r="H879">
        <f>IF(tblCustRFM[[#This Row],[Monetary]] &gt;= L883, 3, IF(tblCustRFM[[#This Row],[Monetary]] &gt;= M883, 2, 1))</f>
        <v>3</v>
      </c>
      <c r="I879">
        <f>tblCustRFM[[#This Row],[RecencyTier]] + tblCustRFM[[#This Row],[FrequencyTier]] + tblCustRFM[[#This Row],[MonetaryTier]]</f>
        <v>7</v>
      </c>
    </row>
    <row r="880" spans="1:9" x14ac:dyDescent="0.45">
      <c r="A880" s="16">
        <v>2276</v>
      </c>
      <c r="B880" s="10">
        <v>44979.565256520065</v>
      </c>
      <c r="C880">
        <v>1</v>
      </c>
      <c r="D880">
        <v>19912.650000000001</v>
      </c>
      <c r="E880" s="24">
        <f>INT(RFM_Pivot!$A$1 - tblCustRFM[[#This Row],[LastPurchaseDate]])</f>
        <v>677</v>
      </c>
      <c r="F880">
        <f>IF(tblCustRFM[[#This Row],[Recency]] &lt;= $L$4, 3, IF(tblCustRFM[[#This Row],[Recency]] &lt;= M882, 2, 1))</f>
        <v>1</v>
      </c>
      <c r="G880">
        <f>IF(tblCustRFM[[#This Row],[Frequency]] &gt;= L883, 3, IF(tblCustRFM[[#This Row],[Frequency]] &gt;= M883, 2, 1))</f>
        <v>3</v>
      </c>
      <c r="H880">
        <f>IF(tblCustRFM[[#This Row],[Monetary]] &gt;= L884, 3, IF(tblCustRFM[[#This Row],[Monetary]] &gt;= M884, 2, 1))</f>
        <v>3</v>
      </c>
      <c r="I880">
        <f>tblCustRFM[[#This Row],[RecencyTier]] + tblCustRFM[[#This Row],[FrequencyTier]] + tblCustRFM[[#This Row],[MonetaryTier]]</f>
        <v>7</v>
      </c>
    </row>
    <row r="881" spans="1:9" x14ac:dyDescent="0.45">
      <c r="A881" s="16">
        <v>2278</v>
      </c>
      <c r="B881" s="10">
        <v>45615.531853163578</v>
      </c>
      <c r="C881">
        <v>1</v>
      </c>
      <c r="D881">
        <v>7397.22</v>
      </c>
      <c r="E881" s="24">
        <f>INT(RFM_Pivot!$A$1 - tblCustRFM[[#This Row],[LastPurchaseDate]])</f>
        <v>41</v>
      </c>
      <c r="F881">
        <f>IF(tblCustRFM[[#This Row],[Recency]] &lt;= $L$4, 3, IF(tblCustRFM[[#This Row],[Recency]] &lt;= M883, 2, 1))</f>
        <v>3</v>
      </c>
      <c r="G881">
        <f>IF(tblCustRFM[[#This Row],[Frequency]] &gt;= L884, 3, IF(tblCustRFM[[#This Row],[Frequency]] &gt;= M884, 2, 1))</f>
        <v>3</v>
      </c>
      <c r="H881">
        <f>IF(tblCustRFM[[#This Row],[Monetary]] &gt;= L885, 3, IF(tblCustRFM[[#This Row],[Monetary]] &gt;= M885, 2, 1))</f>
        <v>3</v>
      </c>
      <c r="I881">
        <f>tblCustRFM[[#This Row],[RecencyTier]] + tblCustRFM[[#This Row],[FrequencyTier]] + tblCustRFM[[#This Row],[MonetaryTier]]</f>
        <v>9</v>
      </c>
    </row>
    <row r="882" spans="1:9" x14ac:dyDescent="0.45">
      <c r="A882" s="16">
        <v>2279</v>
      </c>
      <c r="B882" s="10">
        <v>45003.584658449072</v>
      </c>
      <c r="C882">
        <v>1</v>
      </c>
      <c r="D882">
        <v>5898.54</v>
      </c>
      <c r="E882" s="24">
        <f>INT(RFM_Pivot!$A$1 - tblCustRFM[[#This Row],[LastPurchaseDate]])</f>
        <v>653</v>
      </c>
      <c r="F882">
        <f>IF(tblCustRFM[[#This Row],[Recency]] &lt;= $L$4, 3, IF(tblCustRFM[[#This Row],[Recency]] &lt;= M884, 2, 1))</f>
        <v>1</v>
      </c>
      <c r="G882">
        <f>IF(tblCustRFM[[#This Row],[Frequency]] &gt;= L885, 3, IF(tblCustRFM[[#This Row],[Frequency]] &gt;= M885, 2, 1))</f>
        <v>3</v>
      </c>
      <c r="H882">
        <f>IF(tblCustRFM[[#This Row],[Monetary]] &gt;= L886, 3, IF(tblCustRFM[[#This Row],[Monetary]] &gt;= M886, 2, 1))</f>
        <v>3</v>
      </c>
      <c r="I882">
        <f>tblCustRFM[[#This Row],[RecencyTier]] + tblCustRFM[[#This Row],[FrequencyTier]] + tblCustRFM[[#This Row],[MonetaryTier]]</f>
        <v>7</v>
      </c>
    </row>
    <row r="883" spans="1:9" x14ac:dyDescent="0.45">
      <c r="A883" s="16">
        <v>2283</v>
      </c>
      <c r="B883" s="10">
        <v>45596.768976890431</v>
      </c>
      <c r="C883">
        <v>4</v>
      </c>
      <c r="D883">
        <v>22172.44</v>
      </c>
      <c r="E883" s="24">
        <f>INT(RFM_Pivot!$A$1 - tblCustRFM[[#This Row],[LastPurchaseDate]])</f>
        <v>60</v>
      </c>
      <c r="F883">
        <f>IF(tblCustRFM[[#This Row],[Recency]] &lt;= $L$4, 3, IF(tblCustRFM[[#This Row],[Recency]] &lt;= M885, 2, 1))</f>
        <v>3</v>
      </c>
      <c r="G883">
        <f>IF(tblCustRFM[[#This Row],[Frequency]] &gt;= L886, 3, IF(tblCustRFM[[#This Row],[Frequency]] &gt;= M886, 2, 1))</f>
        <v>3</v>
      </c>
      <c r="H883">
        <f>IF(tblCustRFM[[#This Row],[Monetary]] &gt;= L887, 3, IF(tblCustRFM[[#This Row],[Monetary]] &gt;= M887, 2, 1))</f>
        <v>3</v>
      </c>
      <c r="I883">
        <f>tblCustRFM[[#This Row],[RecencyTier]] + tblCustRFM[[#This Row],[FrequencyTier]] + tblCustRFM[[#This Row],[MonetaryTier]]</f>
        <v>9</v>
      </c>
    </row>
    <row r="884" spans="1:9" x14ac:dyDescent="0.45">
      <c r="A884" s="16">
        <v>2284</v>
      </c>
      <c r="B884" s="10">
        <v>45542.159515933643</v>
      </c>
      <c r="C884">
        <v>1</v>
      </c>
      <c r="D884">
        <v>21441.85</v>
      </c>
      <c r="E884" s="24">
        <f>INT(RFM_Pivot!$A$1 - tblCustRFM[[#This Row],[LastPurchaseDate]])</f>
        <v>114</v>
      </c>
      <c r="F884">
        <f>IF(tblCustRFM[[#This Row],[Recency]] &lt;= $L$4, 3, IF(tblCustRFM[[#This Row],[Recency]] &lt;= M886, 2, 1))</f>
        <v>3</v>
      </c>
      <c r="G884">
        <f>IF(tblCustRFM[[#This Row],[Frequency]] &gt;= L887, 3, IF(tblCustRFM[[#This Row],[Frequency]] &gt;= M887, 2, 1))</f>
        <v>3</v>
      </c>
      <c r="H884">
        <f>IF(tblCustRFM[[#This Row],[Monetary]] &gt;= L888, 3, IF(tblCustRFM[[#This Row],[Monetary]] &gt;= M888, 2, 1))</f>
        <v>3</v>
      </c>
      <c r="I884">
        <f>tblCustRFM[[#This Row],[RecencyTier]] + tblCustRFM[[#This Row],[FrequencyTier]] + tblCustRFM[[#This Row],[MonetaryTier]]</f>
        <v>9</v>
      </c>
    </row>
    <row r="885" spans="1:9" x14ac:dyDescent="0.45">
      <c r="A885" s="16">
        <v>2285</v>
      </c>
      <c r="B885" s="10">
        <v>45577.495049498459</v>
      </c>
      <c r="C885">
        <v>1</v>
      </c>
      <c r="D885">
        <v>2903.31</v>
      </c>
      <c r="E885" s="24">
        <f>INT(RFM_Pivot!$A$1 - tblCustRFM[[#This Row],[LastPurchaseDate]])</f>
        <v>79</v>
      </c>
      <c r="F885">
        <f>IF(tblCustRFM[[#This Row],[Recency]] &lt;= $L$4, 3, IF(tblCustRFM[[#This Row],[Recency]] &lt;= M887, 2, 1))</f>
        <v>3</v>
      </c>
      <c r="G885">
        <f>IF(tblCustRFM[[#This Row],[Frequency]] &gt;= L888, 3, IF(tblCustRFM[[#This Row],[Frequency]] &gt;= M888, 2, 1))</f>
        <v>3</v>
      </c>
      <c r="H885">
        <f>IF(tblCustRFM[[#This Row],[Monetary]] &gt;= L889, 3, IF(tblCustRFM[[#This Row],[Monetary]] &gt;= M889, 2, 1))</f>
        <v>3</v>
      </c>
      <c r="I885">
        <f>tblCustRFM[[#This Row],[RecencyTier]] + tblCustRFM[[#This Row],[FrequencyTier]] + tblCustRFM[[#This Row],[MonetaryTier]]</f>
        <v>9</v>
      </c>
    </row>
    <row r="886" spans="1:9" x14ac:dyDescent="0.45">
      <c r="A886" s="16">
        <v>2286</v>
      </c>
      <c r="B886" s="10">
        <v>45650.356335648146</v>
      </c>
      <c r="C886">
        <v>2</v>
      </c>
      <c r="D886">
        <v>12240.38</v>
      </c>
      <c r="E886" s="24">
        <f>INT(RFM_Pivot!$A$1 - tblCustRFM[[#This Row],[LastPurchaseDate]])</f>
        <v>6</v>
      </c>
      <c r="F886">
        <f>IF(tblCustRFM[[#This Row],[Recency]] &lt;= $L$4, 3, IF(tblCustRFM[[#This Row],[Recency]] &lt;= M888, 2, 1))</f>
        <v>3</v>
      </c>
      <c r="G886">
        <f>IF(tblCustRFM[[#This Row],[Frequency]] &gt;= L889, 3, IF(tblCustRFM[[#This Row],[Frequency]] &gt;= M889, 2, 1))</f>
        <v>3</v>
      </c>
      <c r="H886">
        <f>IF(tblCustRFM[[#This Row],[Monetary]] &gt;= L890, 3, IF(tblCustRFM[[#This Row],[Monetary]] &gt;= M890, 2, 1))</f>
        <v>3</v>
      </c>
      <c r="I886">
        <f>tblCustRFM[[#This Row],[RecencyTier]] + tblCustRFM[[#This Row],[FrequencyTier]] + tblCustRFM[[#This Row],[MonetaryTier]]</f>
        <v>9</v>
      </c>
    </row>
    <row r="887" spans="1:9" x14ac:dyDescent="0.45">
      <c r="A887" s="16">
        <v>2287</v>
      </c>
      <c r="B887" s="10">
        <v>45568.807180709875</v>
      </c>
      <c r="C887">
        <v>1</v>
      </c>
      <c r="D887">
        <v>16784.759999999998</v>
      </c>
      <c r="E887" s="24">
        <f>INT(RFM_Pivot!$A$1 - tblCustRFM[[#This Row],[LastPurchaseDate]])</f>
        <v>88</v>
      </c>
      <c r="F887">
        <f>IF(tblCustRFM[[#This Row],[Recency]] &lt;= $L$4, 3, IF(tblCustRFM[[#This Row],[Recency]] &lt;= M889, 2, 1))</f>
        <v>3</v>
      </c>
      <c r="G887">
        <f>IF(tblCustRFM[[#This Row],[Frequency]] &gt;= L890, 3, IF(tblCustRFM[[#This Row],[Frequency]] &gt;= M890, 2, 1))</f>
        <v>3</v>
      </c>
      <c r="H887">
        <f>IF(tblCustRFM[[#This Row],[Monetary]] &gt;= L891, 3, IF(tblCustRFM[[#This Row],[Monetary]] &gt;= M891, 2, 1))</f>
        <v>3</v>
      </c>
      <c r="I887">
        <f>tblCustRFM[[#This Row],[RecencyTier]] + tblCustRFM[[#This Row],[FrequencyTier]] + tblCustRFM[[#This Row],[MonetaryTier]]</f>
        <v>9</v>
      </c>
    </row>
    <row r="888" spans="1:9" x14ac:dyDescent="0.45">
      <c r="A888" s="16">
        <v>2289</v>
      </c>
      <c r="B888" s="10">
        <v>45210.7793779321</v>
      </c>
      <c r="C888">
        <v>1</v>
      </c>
      <c r="D888">
        <v>575.03</v>
      </c>
      <c r="E888" s="24">
        <f>INT(RFM_Pivot!$A$1 - tblCustRFM[[#This Row],[LastPurchaseDate]])</f>
        <v>446</v>
      </c>
      <c r="F888">
        <f>IF(tblCustRFM[[#This Row],[Recency]] &lt;= $L$4, 3, IF(tblCustRFM[[#This Row],[Recency]] &lt;= M890, 2, 1))</f>
        <v>1</v>
      </c>
      <c r="G888">
        <f>IF(tblCustRFM[[#This Row],[Frequency]] &gt;= L891, 3, IF(tblCustRFM[[#This Row],[Frequency]] &gt;= M891, 2, 1))</f>
        <v>3</v>
      </c>
      <c r="H888">
        <f>IF(tblCustRFM[[#This Row],[Monetary]] &gt;= L892, 3, IF(tblCustRFM[[#This Row],[Monetary]] &gt;= M892, 2, 1))</f>
        <v>3</v>
      </c>
      <c r="I888">
        <f>tblCustRFM[[#This Row],[RecencyTier]] + tblCustRFM[[#This Row],[FrequencyTier]] + tblCustRFM[[#This Row],[MonetaryTier]]</f>
        <v>7</v>
      </c>
    </row>
    <row r="889" spans="1:9" x14ac:dyDescent="0.45">
      <c r="A889" s="16">
        <v>2290</v>
      </c>
      <c r="B889" s="10">
        <v>45020.376337654321</v>
      </c>
      <c r="C889">
        <v>1</v>
      </c>
      <c r="D889">
        <v>9392.7199999999993</v>
      </c>
      <c r="E889" s="24">
        <f>INT(RFM_Pivot!$A$1 - tblCustRFM[[#This Row],[LastPurchaseDate]])</f>
        <v>636</v>
      </c>
      <c r="F889">
        <f>IF(tblCustRFM[[#This Row],[Recency]] &lt;= $L$4, 3, IF(tblCustRFM[[#This Row],[Recency]] &lt;= M891, 2, 1))</f>
        <v>1</v>
      </c>
      <c r="G889">
        <f>IF(tblCustRFM[[#This Row],[Frequency]] &gt;= L892, 3, IF(tblCustRFM[[#This Row],[Frequency]] &gt;= M892, 2, 1))</f>
        <v>3</v>
      </c>
      <c r="H889">
        <f>IF(tblCustRFM[[#This Row],[Monetary]] &gt;= L893, 3, IF(tblCustRFM[[#This Row],[Monetary]] &gt;= M893, 2, 1))</f>
        <v>3</v>
      </c>
      <c r="I889">
        <f>tblCustRFM[[#This Row],[RecencyTier]] + tblCustRFM[[#This Row],[FrequencyTier]] + tblCustRFM[[#This Row],[MonetaryTier]]</f>
        <v>7</v>
      </c>
    </row>
    <row r="890" spans="1:9" x14ac:dyDescent="0.45">
      <c r="A890" s="16">
        <v>2291</v>
      </c>
      <c r="B890" s="10">
        <v>45654.736773688273</v>
      </c>
      <c r="C890">
        <v>3</v>
      </c>
      <c r="D890">
        <v>24673.07</v>
      </c>
      <c r="E890" s="24">
        <f>INT(RFM_Pivot!$A$1 - tblCustRFM[[#This Row],[LastPurchaseDate]])</f>
        <v>2</v>
      </c>
      <c r="F890">
        <f>IF(tblCustRFM[[#This Row],[Recency]] &lt;= $L$4, 3, IF(tblCustRFM[[#This Row],[Recency]] &lt;= M892, 2, 1))</f>
        <v>3</v>
      </c>
      <c r="G890">
        <f>IF(tblCustRFM[[#This Row],[Frequency]] &gt;= L893, 3, IF(tblCustRFM[[#This Row],[Frequency]] &gt;= M893, 2, 1))</f>
        <v>3</v>
      </c>
      <c r="H890">
        <f>IF(tblCustRFM[[#This Row],[Monetary]] &gt;= L894, 3, IF(tblCustRFM[[#This Row],[Monetary]] &gt;= M894, 2, 1))</f>
        <v>3</v>
      </c>
      <c r="I890">
        <f>tblCustRFM[[#This Row],[RecencyTier]] + tblCustRFM[[#This Row],[FrequencyTier]] + tblCustRFM[[#This Row],[MonetaryTier]]</f>
        <v>9</v>
      </c>
    </row>
    <row r="891" spans="1:9" x14ac:dyDescent="0.45">
      <c r="A891" s="16">
        <v>2292</v>
      </c>
      <c r="B891" s="10">
        <v>45549.460246026232</v>
      </c>
      <c r="C891">
        <v>1</v>
      </c>
      <c r="D891">
        <v>8860.06</v>
      </c>
      <c r="E891" s="24">
        <f>INT(RFM_Pivot!$A$1 - tblCustRFM[[#This Row],[LastPurchaseDate]])</f>
        <v>107</v>
      </c>
      <c r="F891">
        <f>IF(tblCustRFM[[#This Row],[Recency]] &lt;= $L$4, 3, IF(tblCustRFM[[#This Row],[Recency]] &lt;= M893, 2, 1))</f>
        <v>3</v>
      </c>
      <c r="G891">
        <f>IF(tblCustRFM[[#This Row],[Frequency]] &gt;= L894, 3, IF(tblCustRFM[[#This Row],[Frequency]] &gt;= M894, 2, 1))</f>
        <v>3</v>
      </c>
      <c r="H891">
        <f>IF(tblCustRFM[[#This Row],[Monetary]] &gt;= L895, 3, IF(tblCustRFM[[#This Row],[Monetary]] &gt;= M895, 2, 1))</f>
        <v>3</v>
      </c>
      <c r="I891">
        <f>tblCustRFM[[#This Row],[RecencyTier]] + tblCustRFM[[#This Row],[FrequencyTier]] + tblCustRFM[[#This Row],[MonetaryTier]]</f>
        <v>9</v>
      </c>
    </row>
    <row r="892" spans="1:9" x14ac:dyDescent="0.45">
      <c r="A892" s="16">
        <v>2293</v>
      </c>
      <c r="B892" s="10">
        <v>45479.519251929014</v>
      </c>
      <c r="C892">
        <v>2</v>
      </c>
      <c r="D892">
        <v>10332.9</v>
      </c>
      <c r="E892" s="24">
        <f>INT(RFM_Pivot!$A$1 - tblCustRFM[[#This Row],[LastPurchaseDate]])</f>
        <v>177</v>
      </c>
      <c r="F892">
        <f>IF(tblCustRFM[[#This Row],[Recency]] &lt;= $L$4, 3, IF(tblCustRFM[[#This Row],[Recency]] &lt;= M894, 2, 1))</f>
        <v>1</v>
      </c>
      <c r="G892">
        <f>IF(tblCustRFM[[#This Row],[Frequency]] &gt;= L895, 3, IF(tblCustRFM[[#This Row],[Frequency]] &gt;= M895, 2, 1))</f>
        <v>3</v>
      </c>
      <c r="H892">
        <f>IF(tblCustRFM[[#This Row],[Monetary]] &gt;= L896, 3, IF(tblCustRFM[[#This Row],[Monetary]] &gt;= M896, 2, 1))</f>
        <v>3</v>
      </c>
      <c r="I892">
        <f>tblCustRFM[[#This Row],[RecencyTier]] + tblCustRFM[[#This Row],[FrequencyTier]] + tblCustRFM[[#This Row],[MonetaryTier]]</f>
        <v>7</v>
      </c>
    </row>
    <row r="893" spans="1:9" x14ac:dyDescent="0.45">
      <c r="A893" s="16">
        <v>2294</v>
      </c>
      <c r="B893" s="10">
        <v>45383.879687962966</v>
      </c>
      <c r="C893">
        <v>1</v>
      </c>
      <c r="D893">
        <v>17811.349999999999</v>
      </c>
      <c r="E893" s="24">
        <f>INT(RFM_Pivot!$A$1 - tblCustRFM[[#This Row],[LastPurchaseDate]])</f>
        <v>273</v>
      </c>
      <c r="F893">
        <f>IF(tblCustRFM[[#This Row],[Recency]] &lt;= $L$4, 3, IF(tblCustRFM[[#This Row],[Recency]] &lt;= M895, 2, 1))</f>
        <v>1</v>
      </c>
      <c r="G893">
        <f>IF(tblCustRFM[[#This Row],[Frequency]] &gt;= L896, 3, IF(tblCustRFM[[#This Row],[Frequency]] &gt;= M896, 2, 1))</f>
        <v>3</v>
      </c>
      <c r="H893">
        <f>IF(tblCustRFM[[#This Row],[Monetary]] &gt;= L897, 3, IF(tblCustRFM[[#This Row],[Monetary]] &gt;= M897, 2, 1))</f>
        <v>3</v>
      </c>
      <c r="I893">
        <f>tblCustRFM[[#This Row],[RecencyTier]] + tblCustRFM[[#This Row],[FrequencyTier]] + tblCustRFM[[#This Row],[MonetaryTier]]</f>
        <v>7</v>
      </c>
    </row>
    <row r="894" spans="1:9" x14ac:dyDescent="0.45">
      <c r="A894" s="16">
        <v>2296</v>
      </c>
      <c r="B894" s="10">
        <v>45150.840384027775</v>
      </c>
      <c r="C894">
        <v>2</v>
      </c>
      <c r="D894">
        <v>10529.35</v>
      </c>
      <c r="E894" s="24">
        <f>INT(RFM_Pivot!$A$1 - tblCustRFM[[#This Row],[LastPurchaseDate]])</f>
        <v>506</v>
      </c>
      <c r="F894">
        <f>IF(tblCustRFM[[#This Row],[Recency]] &lt;= $L$4, 3, IF(tblCustRFM[[#This Row],[Recency]] &lt;= M896, 2, 1))</f>
        <v>1</v>
      </c>
      <c r="G894">
        <f>IF(tblCustRFM[[#This Row],[Frequency]] &gt;= L897, 3, IF(tblCustRFM[[#This Row],[Frequency]] &gt;= M897, 2, 1))</f>
        <v>3</v>
      </c>
      <c r="H894">
        <f>IF(tblCustRFM[[#This Row],[Monetary]] &gt;= L898, 3, IF(tblCustRFM[[#This Row],[Monetary]] &gt;= M898, 2, 1))</f>
        <v>3</v>
      </c>
      <c r="I894">
        <f>tblCustRFM[[#This Row],[RecencyTier]] + tblCustRFM[[#This Row],[FrequencyTier]] + tblCustRFM[[#This Row],[MonetaryTier]]</f>
        <v>7</v>
      </c>
    </row>
    <row r="895" spans="1:9" x14ac:dyDescent="0.45">
      <c r="A895" s="16">
        <v>2298</v>
      </c>
      <c r="B895" s="10">
        <v>45517.775077507715</v>
      </c>
      <c r="C895">
        <v>1</v>
      </c>
      <c r="D895">
        <v>9946.68</v>
      </c>
      <c r="E895" s="24">
        <f>INT(RFM_Pivot!$A$1 - tblCustRFM[[#This Row],[LastPurchaseDate]])</f>
        <v>139</v>
      </c>
      <c r="F895">
        <f>IF(tblCustRFM[[#This Row],[Recency]] &lt;= $L$4, 3, IF(tblCustRFM[[#This Row],[Recency]] &lt;= M897, 2, 1))</f>
        <v>1</v>
      </c>
      <c r="G895">
        <f>IF(tblCustRFM[[#This Row],[Frequency]] &gt;= L898, 3, IF(tblCustRFM[[#This Row],[Frequency]] &gt;= M898, 2, 1))</f>
        <v>3</v>
      </c>
      <c r="H895">
        <f>IF(tblCustRFM[[#This Row],[Monetary]] &gt;= L899, 3, IF(tblCustRFM[[#This Row],[Monetary]] &gt;= M899, 2, 1))</f>
        <v>3</v>
      </c>
      <c r="I895">
        <f>tblCustRFM[[#This Row],[RecencyTier]] + tblCustRFM[[#This Row],[FrequencyTier]] + tblCustRFM[[#This Row],[MonetaryTier]]</f>
        <v>7</v>
      </c>
    </row>
    <row r="896" spans="1:9" x14ac:dyDescent="0.45">
      <c r="A896" s="16">
        <v>2299</v>
      </c>
      <c r="B896" s="10">
        <v>45326.64196419753</v>
      </c>
      <c r="C896">
        <v>1</v>
      </c>
      <c r="D896">
        <v>6987.2</v>
      </c>
      <c r="E896" s="24">
        <f>INT(RFM_Pivot!$A$1 - tblCustRFM[[#This Row],[LastPurchaseDate]])</f>
        <v>330</v>
      </c>
      <c r="F896">
        <f>IF(tblCustRFM[[#This Row],[Recency]] &lt;= $L$4, 3, IF(tblCustRFM[[#This Row],[Recency]] &lt;= M898, 2, 1))</f>
        <v>1</v>
      </c>
      <c r="G896">
        <f>IF(tblCustRFM[[#This Row],[Frequency]] &gt;= L899, 3, IF(tblCustRFM[[#This Row],[Frequency]] &gt;= M899, 2, 1))</f>
        <v>3</v>
      </c>
      <c r="H896">
        <f>IF(tblCustRFM[[#This Row],[Monetary]] &gt;= L900, 3, IF(tblCustRFM[[#This Row],[Monetary]] &gt;= M900, 2, 1))</f>
        <v>3</v>
      </c>
      <c r="I896">
        <f>tblCustRFM[[#This Row],[RecencyTier]] + tblCustRFM[[#This Row],[FrequencyTier]] + tblCustRFM[[#This Row],[MonetaryTier]]</f>
        <v>7</v>
      </c>
    </row>
    <row r="897" spans="1:9" x14ac:dyDescent="0.45">
      <c r="A897" s="16">
        <v>2300</v>
      </c>
      <c r="B897" s="10">
        <v>45052.86458645833</v>
      </c>
      <c r="C897">
        <v>1</v>
      </c>
      <c r="D897">
        <v>1094.78</v>
      </c>
      <c r="E897" s="24">
        <f>INT(RFM_Pivot!$A$1 - tblCustRFM[[#This Row],[LastPurchaseDate]])</f>
        <v>604</v>
      </c>
      <c r="F897">
        <f>IF(tblCustRFM[[#This Row],[Recency]] &lt;= $L$4, 3, IF(tblCustRFM[[#This Row],[Recency]] &lt;= M899, 2, 1))</f>
        <v>1</v>
      </c>
      <c r="G897">
        <f>IF(tblCustRFM[[#This Row],[Frequency]] &gt;= L900, 3, IF(tblCustRFM[[#This Row],[Frequency]] &gt;= M900, 2, 1))</f>
        <v>3</v>
      </c>
      <c r="H897">
        <f>IF(tblCustRFM[[#This Row],[Monetary]] &gt;= L901, 3, IF(tblCustRFM[[#This Row],[Monetary]] &gt;= M901, 2, 1))</f>
        <v>3</v>
      </c>
      <c r="I897">
        <f>tblCustRFM[[#This Row],[RecencyTier]] + tblCustRFM[[#This Row],[FrequencyTier]] + tblCustRFM[[#This Row],[MonetaryTier]]</f>
        <v>7</v>
      </c>
    </row>
    <row r="898" spans="1:9" x14ac:dyDescent="0.45">
      <c r="A898" s="16">
        <v>2301</v>
      </c>
      <c r="B898" s="10">
        <v>45310.43434344136</v>
      </c>
      <c r="C898">
        <v>3</v>
      </c>
      <c r="D898">
        <v>11133.34</v>
      </c>
      <c r="E898" s="24">
        <f>INT(RFM_Pivot!$A$1 - tblCustRFM[[#This Row],[LastPurchaseDate]])</f>
        <v>346</v>
      </c>
      <c r="F898">
        <f>IF(tblCustRFM[[#This Row],[Recency]] &lt;= $L$4, 3, IF(tblCustRFM[[#This Row],[Recency]] &lt;= M900, 2, 1))</f>
        <v>1</v>
      </c>
      <c r="G898">
        <f>IF(tblCustRFM[[#This Row],[Frequency]] &gt;= L901, 3, IF(tblCustRFM[[#This Row],[Frequency]] &gt;= M901, 2, 1))</f>
        <v>3</v>
      </c>
      <c r="H898">
        <f>IF(tblCustRFM[[#This Row],[Monetary]] &gt;= L902, 3, IF(tblCustRFM[[#This Row],[Monetary]] &gt;= M902, 2, 1))</f>
        <v>3</v>
      </c>
      <c r="I898">
        <f>tblCustRFM[[#This Row],[RecencyTier]] + tblCustRFM[[#This Row],[FrequencyTier]] + tblCustRFM[[#This Row],[MonetaryTier]]</f>
        <v>7</v>
      </c>
    </row>
    <row r="899" spans="1:9" x14ac:dyDescent="0.45">
      <c r="A899" s="16">
        <v>2304</v>
      </c>
      <c r="B899" s="10">
        <v>45004.752775270063</v>
      </c>
      <c r="C899">
        <v>1</v>
      </c>
      <c r="D899">
        <v>10927.88</v>
      </c>
      <c r="E899" s="24">
        <f>INT(RFM_Pivot!$A$1 - tblCustRFM[[#This Row],[LastPurchaseDate]])</f>
        <v>652</v>
      </c>
      <c r="F899">
        <f>IF(tblCustRFM[[#This Row],[Recency]] &lt;= $L$4, 3, IF(tblCustRFM[[#This Row],[Recency]] &lt;= M901, 2, 1))</f>
        <v>1</v>
      </c>
      <c r="G899">
        <f>IF(tblCustRFM[[#This Row],[Frequency]] &gt;= L902, 3, IF(tblCustRFM[[#This Row],[Frequency]] &gt;= M902, 2, 1))</f>
        <v>3</v>
      </c>
      <c r="H899">
        <f>IF(tblCustRFM[[#This Row],[Monetary]] &gt;= L903, 3, IF(tblCustRFM[[#This Row],[Monetary]] &gt;= M903, 2, 1))</f>
        <v>3</v>
      </c>
      <c r="I899">
        <f>tblCustRFM[[#This Row],[RecencyTier]] + tblCustRFM[[#This Row],[FrequencyTier]] + tblCustRFM[[#This Row],[MonetaryTier]]</f>
        <v>7</v>
      </c>
    </row>
    <row r="900" spans="1:9" x14ac:dyDescent="0.45">
      <c r="A900" s="16">
        <v>2306</v>
      </c>
      <c r="B900" s="10">
        <v>45493.53665366512</v>
      </c>
      <c r="C900">
        <v>3</v>
      </c>
      <c r="D900">
        <v>24228.16</v>
      </c>
      <c r="E900" s="24">
        <f>INT(RFM_Pivot!$A$1 - tblCustRFM[[#This Row],[LastPurchaseDate]])</f>
        <v>163</v>
      </c>
      <c r="F900">
        <f>IF(tblCustRFM[[#This Row],[Recency]] &lt;= $L$4, 3, IF(tblCustRFM[[#This Row],[Recency]] &lt;= M902, 2, 1))</f>
        <v>1</v>
      </c>
      <c r="G900">
        <f>IF(tblCustRFM[[#This Row],[Frequency]] &gt;= L903, 3, IF(tblCustRFM[[#This Row],[Frequency]] &gt;= M903, 2, 1))</f>
        <v>3</v>
      </c>
      <c r="H900">
        <f>IF(tblCustRFM[[#This Row],[Monetary]] &gt;= L904, 3, IF(tblCustRFM[[#This Row],[Monetary]] &gt;= M904, 2, 1))</f>
        <v>3</v>
      </c>
      <c r="I900">
        <f>tblCustRFM[[#This Row],[RecencyTier]] + tblCustRFM[[#This Row],[FrequencyTier]] + tblCustRFM[[#This Row],[MonetaryTier]]</f>
        <v>7</v>
      </c>
    </row>
    <row r="901" spans="1:9" x14ac:dyDescent="0.45">
      <c r="A901" s="16">
        <v>2307</v>
      </c>
      <c r="B901" s="10">
        <v>45124.338733873454</v>
      </c>
      <c r="C901">
        <v>1</v>
      </c>
      <c r="D901">
        <v>22532.9</v>
      </c>
      <c r="E901" s="24">
        <f>INT(RFM_Pivot!$A$1 - tblCustRFM[[#This Row],[LastPurchaseDate]])</f>
        <v>532</v>
      </c>
      <c r="F901">
        <f>IF(tblCustRFM[[#This Row],[Recency]] &lt;= $L$4, 3, IF(tblCustRFM[[#This Row],[Recency]] &lt;= M903, 2, 1))</f>
        <v>1</v>
      </c>
      <c r="G901">
        <f>IF(tblCustRFM[[#This Row],[Frequency]] &gt;= L904, 3, IF(tblCustRFM[[#This Row],[Frequency]] &gt;= M904, 2, 1))</f>
        <v>3</v>
      </c>
      <c r="H901">
        <f>IF(tblCustRFM[[#This Row],[Monetary]] &gt;= L905, 3, IF(tblCustRFM[[#This Row],[Monetary]] &gt;= M905, 2, 1))</f>
        <v>3</v>
      </c>
      <c r="I901">
        <f>tblCustRFM[[#This Row],[RecencyTier]] + tblCustRFM[[#This Row],[FrequencyTier]] + tblCustRFM[[#This Row],[MonetaryTier]]</f>
        <v>7</v>
      </c>
    </row>
    <row r="902" spans="1:9" x14ac:dyDescent="0.45">
      <c r="A902" s="16">
        <v>2308</v>
      </c>
      <c r="B902" s="10">
        <v>45640.500350038579</v>
      </c>
      <c r="C902">
        <v>4</v>
      </c>
      <c r="D902">
        <v>26957.49</v>
      </c>
      <c r="E902" s="24">
        <f>INT(RFM_Pivot!$A$1 - tblCustRFM[[#This Row],[LastPurchaseDate]])</f>
        <v>16</v>
      </c>
      <c r="F902">
        <f>IF(tblCustRFM[[#This Row],[Recency]] &lt;= $L$4, 3, IF(tblCustRFM[[#This Row],[Recency]] &lt;= M904, 2, 1))</f>
        <v>3</v>
      </c>
      <c r="G902">
        <f>IF(tblCustRFM[[#This Row],[Frequency]] &gt;= L905, 3, IF(tblCustRFM[[#This Row],[Frequency]] &gt;= M905, 2, 1))</f>
        <v>3</v>
      </c>
      <c r="H902">
        <f>IF(tblCustRFM[[#This Row],[Monetary]] &gt;= L906, 3, IF(tblCustRFM[[#This Row],[Monetary]] &gt;= M906, 2, 1))</f>
        <v>3</v>
      </c>
      <c r="I902">
        <f>tblCustRFM[[#This Row],[RecencyTier]] + tblCustRFM[[#This Row],[FrequencyTier]] + tblCustRFM[[#This Row],[MonetaryTier]]</f>
        <v>9</v>
      </c>
    </row>
    <row r="903" spans="1:9" x14ac:dyDescent="0.45">
      <c r="A903" s="16">
        <v>2309</v>
      </c>
      <c r="B903" s="10">
        <v>45461.778477854939</v>
      </c>
      <c r="C903">
        <v>1</v>
      </c>
      <c r="D903">
        <v>6357.44</v>
      </c>
      <c r="E903" s="24">
        <f>INT(RFM_Pivot!$A$1 - tblCustRFM[[#This Row],[LastPurchaseDate]])</f>
        <v>195</v>
      </c>
      <c r="F903">
        <f>IF(tblCustRFM[[#This Row],[Recency]] &lt;= $L$4, 3, IF(tblCustRFM[[#This Row],[Recency]] &lt;= M905, 2, 1))</f>
        <v>1</v>
      </c>
      <c r="G903">
        <f>IF(tblCustRFM[[#This Row],[Frequency]] &gt;= L906, 3, IF(tblCustRFM[[#This Row],[Frequency]] &gt;= M906, 2, 1))</f>
        <v>3</v>
      </c>
      <c r="H903">
        <f>IF(tblCustRFM[[#This Row],[Monetary]] &gt;= L907, 3, IF(tblCustRFM[[#This Row],[Monetary]] &gt;= M907, 2, 1))</f>
        <v>3</v>
      </c>
      <c r="I903">
        <f>tblCustRFM[[#This Row],[RecencyTier]] + tblCustRFM[[#This Row],[FrequencyTier]] + tblCustRFM[[#This Row],[MonetaryTier]]</f>
        <v>7</v>
      </c>
    </row>
    <row r="904" spans="1:9" x14ac:dyDescent="0.45">
      <c r="A904" s="16">
        <v>2311</v>
      </c>
      <c r="B904" s="10">
        <v>45248.451145100305</v>
      </c>
      <c r="C904">
        <v>1</v>
      </c>
      <c r="D904">
        <v>6172.74</v>
      </c>
      <c r="E904" s="24">
        <f>INT(RFM_Pivot!$A$1 - tblCustRFM[[#This Row],[LastPurchaseDate]])</f>
        <v>408</v>
      </c>
      <c r="F904">
        <f>IF(tblCustRFM[[#This Row],[Recency]] &lt;= $L$4, 3, IF(tblCustRFM[[#This Row],[Recency]] &lt;= M906, 2, 1))</f>
        <v>1</v>
      </c>
      <c r="G904">
        <f>IF(tblCustRFM[[#This Row],[Frequency]] &gt;= L907, 3, IF(tblCustRFM[[#This Row],[Frequency]] &gt;= M907, 2, 1))</f>
        <v>3</v>
      </c>
      <c r="H904">
        <f>IF(tblCustRFM[[#This Row],[Monetary]] &gt;= L908, 3, IF(tblCustRFM[[#This Row],[Monetary]] &gt;= M908, 2, 1))</f>
        <v>3</v>
      </c>
      <c r="I904">
        <f>tblCustRFM[[#This Row],[RecencyTier]] + tblCustRFM[[#This Row],[FrequencyTier]] + tblCustRFM[[#This Row],[MonetaryTier]]</f>
        <v>7</v>
      </c>
    </row>
    <row r="905" spans="1:9" x14ac:dyDescent="0.45">
      <c r="A905" s="16">
        <v>2312</v>
      </c>
      <c r="B905" s="10">
        <v>45485.067806790124</v>
      </c>
      <c r="C905">
        <v>3</v>
      </c>
      <c r="D905">
        <v>18754.939999999999</v>
      </c>
      <c r="E905" s="24">
        <f>INT(RFM_Pivot!$A$1 - tblCustRFM[[#This Row],[LastPurchaseDate]])</f>
        <v>171</v>
      </c>
      <c r="F905">
        <f>IF(tblCustRFM[[#This Row],[Recency]] &lt;= $L$4, 3, IF(tblCustRFM[[#This Row],[Recency]] &lt;= M907, 2, 1))</f>
        <v>1</v>
      </c>
      <c r="G905">
        <f>IF(tblCustRFM[[#This Row],[Frequency]] &gt;= L908, 3, IF(tblCustRFM[[#This Row],[Frequency]] &gt;= M908, 2, 1))</f>
        <v>3</v>
      </c>
      <c r="H905">
        <f>IF(tblCustRFM[[#This Row],[Monetary]] &gt;= L909, 3, IF(tblCustRFM[[#This Row],[Monetary]] &gt;= M909, 2, 1))</f>
        <v>3</v>
      </c>
      <c r="I905">
        <f>tblCustRFM[[#This Row],[RecencyTier]] + tblCustRFM[[#This Row],[FrequencyTier]] + tblCustRFM[[#This Row],[MonetaryTier]]</f>
        <v>7</v>
      </c>
    </row>
    <row r="906" spans="1:9" x14ac:dyDescent="0.45">
      <c r="A906" s="16">
        <v>2313</v>
      </c>
      <c r="B906" s="10">
        <v>45423.157615779324</v>
      </c>
      <c r="C906">
        <v>1</v>
      </c>
      <c r="D906">
        <v>5102.82</v>
      </c>
      <c r="E906" s="24">
        <f>INT(RFM_Pivot!$A$1 - tblCustRFM[[#This Row],[LastPurchaseDate]])</f>
        <v>233</v>
      </c>
      <c r="F906">
        <f>IF(tblCustRFM[[#This Row],[Recency]] &lt;= $L$4, 3, IF(tblCustRFM[[#This Row],[Recency]] &lt;= M908, 2, 1))</f>
        <v>1</v>
      </c>
      <c r="G906">
        <f>IF(tblCustRFM[[#This Row],[Frequency]] &gt;= L909, 3, IF(tblCustRFM[[#This Row],[Frequency]] &gt;= M909, 2, 1))</f>
        <v>3</v>
      </c>
      <c r="H906">
        <f>IF(tblCustRFM[[#This Row],[Monetary]] &gt;= L910, 3, IF(tblCustRFM[[#This Row],[Monetary]] &gt;= M910, 2, 1))</f>
        <v>3</v>
      </c>
      <c r="I906">
        <f>tblCustRFM[[#This Row],[RecencyTier]] + tblCustRFM[[#This Row],[FrequencyTier]] + tblCustRFM[[#This Row],[MonetaryTier]]</f>
        <v>7</v>
      </c>
    </row>
    <row r="907" spans="1:9" x14ac:dyDescent="0.45">
      <c r="A907" s="16">
        <v>2316</v>
      </c>
      <c r="B907" s="10">
        <v>45566.908990895063</v>
      </c>
      <c r="C907">
        <v>4</v>
      </c>
      <c r="D907">
        <v>56291.39</v>
      </c>
      <c r="E907" s="24">
        <f>INT(RFM_Pivot!$A$1 - tblCustRFM[[#This Row],[LastPurchaseDate]])</f>
        <v>90</v>
      </c>
      <c r="F907">
        <f>IF(tblCustRFM[[#This Row],[Recency]] &lt;= $L$4, 3, IF(tblCustRFM[[#This Row],[Recency]] &lt;= M909, 2, 1))</f>
        <v>3</v>
      </c>
      <c r="G907">
        <f>IF(tblCustRFM[[#This Row],[Frequency]] &gt;= L910, 3, IF(tblCustRFM[[#This Row],[Frequency]] &gt;= M910, 2, 1))</f>
        <v>3</v>
      </c>
      <c r="H907">
        <f>IF(tblCustRFM[[#This Row],[Monetary]] &gt;= L911, 3, IF(tblCustRFM[[#This Row],[Monetary]] &gt;= M911, 2, 1))</f>
        <v>3</v>
      </c>
      <c r="I907">
        <f>tblCustRFM[[#This Row],[RecencyTier]] + tblCustRFM[[#This Row],[FrequencyTier]] + tblCustRFM[[#This Row],[MonetaryTier]]</f>
        <v>9</v>
      </c>
    </row>
    <row r="908" spans="1:9" x14ac:dyDescent="0.45">
      <c r="A908" s="16">
        <v>2317</v>
      </c>
      <c r="B908" s="10">
        <v>45310.069306944446</v>
      </c>
      <c r="C908">
        <v>1</v>
      </c>
      <c r="D908">
        <v>2304.94</v>
      </c>
      <c r="E908" s="24">
        <f>INT(RFM_Pivot!$A$1 - tblCustRFM[[#This Row],[LastPurchaseDate]])</f>
        <v>346</v>
      </c>
      <c r="F908">
        <f>IF(tblCustRFM[[#This Row],[Recency]] &lt;= $L$4, 3, IF(tblCustRFM[[#This Row],[Recency]] &lt;= M910, 2, 1))</f>
        <v>1</v>
      </c>
      <c r="G908">
        <f>IF(tblCustRFM[[#This Row],[Frequency]] &gt;= L911, 3, IF(tblCustRFM[[#This Row],[Frequency]] &gt;= M911, 2, 1))</f>
        <v>3</v>
      </c>
      <c r="H908">
        <f>IF(tblCustRFM[[#This Row],[Monetary]] &gt;= L912, 3, IF(tblCustRFM[[#This Row],[Monetary]] &gt;= M912, 2, 1))</f>
        <v>3</v>
      </c>
      <c r="I908">
        <f>tblCustRFM[[#This Row],[RecencyTier]] + tblCustRFM[[#This Row],[FrequencyTier]] + tblCustRFM[[#This Row],[MonetaryTier]]</f>
        <v>7</v>
      </c>
    </row>
    <row r="909" spans="1:9" x14ac:dyDescent="0.45">
      <c r="A909" s="16">
        <v>2319</v>
      </c>
      <c r="B909" s="10">
        <v>45204.500750077161</v>
      </c>
      <c r="C909">
        <v>1</v>
      </c>
      <c r="D909">
        <v>6252.12</v>
      </c>
      <c r="E909" s="24">
        <f>INT(RFM_Pivot!$A$1 - tblCustRFM[[#This Row],[LastPurchaseDate]])</f>
        <v>452</v>
      </c>
      <c r="F909">
        <f>IF(tblCustRFM[[#This Row],[Recency]] &lt;= $L$4, 3, IF(tblCustRFM[[#This Row],[Recency]] &lt;= M911, 2, 1))</f>
        <v>1</v>
      </c>
      <c r="G909">
        <f>IF(tblCustRFM[[#This Row],[Frequency]] &gt;= L912, 3, IF(tblCustRFM[[#This Row],[Frequency]] &gt;= M912, 2, 1))</f>
        <v>3</v>
      </c>
      <c r="H909">
        <f>IF(tblCustRFM[[#This Row],[Monetary]] &gt;= L913, 3, IF(tblCustRFM[[#This Row],[Monetary]] &gt;= M913, 2, 1))</f>
        <v>3</v>
      </c>
      <c r="I909">
        <f>tblCustRFM[[#This Row],[RecencyTier]] + tblCustRFM[[#This Row],[FrequencyTier]] + tblCustRFM[[#This Row],[MonetaryTier]]</f>
        <v>7</v>
      </c>
    </row>
    <row r="910" spans="1:9" x14ac:dyDescent="0.45">
      <c r="A910" s="16">
        <v>2322</v>
      </c>
      <c r="B910" s="10">
        <v>45384.17171716821</v>
      </c>
      <c r="C910">
        <v>1</v>
      </c>
      <c r="D910">
        <v>12572.4</v>
      </c>
      <c r="E910" s="24">
        <f>INT(RFM_Pivot!$A$1 - tblCustRFM[[#This Row],[LastPurchaseDate]])</f>
        <v>272</v>
      </c>
      <c r="F910">
        <f>IF(tblCustRFM[[#This Row],[Recency]] &lt;= $L$4, 3, IF(tblCustRFM[[#This Row],[Recency]] &lt;= M912, 2, 1))</f>
        <v>1</v>
      </c>
      <c r="G910">
        <f>IF(tblCustRFM[[#This Row],[Frequency]] &gt;= L913, 3, IF(tblCustRFM[[#This Row],[Frequency]] &gt;= M913, 2, 1))</f>
        <v>3</v>
      </c>
      <c r="H910">
        <f>IF(tblCustRFM[[#This Row],[Monetary]] &gt;= L914, 3, IF(tblCustRFM[[#This Row],[Monetary]] &gt;= M914, 2, 1))</f>
        <v>3</v>
      </c>
      <c r="I910">
        <f>tblCustRFM[[#This Row],[RecencyTier]] + tblCustRFM[[#This Row],[FrequencyTier]] + tblCustRFM[[#This Row],[MonetaryTier]]</f>
        <v>7</v>
      </c>
    </row>
    <row r="911" spans="1:9" x14ac:dyDescent="0.45">
      <c r="A911" s="16">
        <v>2324</v>
      </c>
      <c r="B911" s="10">
        <v>44964.817781790123</v>
      </c>
      <c r="C911">
        <v>1</v>
      </c>
      <c r="D911">
        <v>3563.98</v>
      </c>
      <c r="E911" s="24">
        <f>INT(RFM_Pivot!$A$1 - tblCustRFM[[#This Row],[LastPurchaseDate]])</f>
        <v>692</v>
      </c>
      <c r="F911">
        <f>IF(tblCustRFM[[#This Row],[Recency]] &lt;= $L$4, 3, IF(tblCustRFM[[#This Row],[Recency]] &lt;= M913, 2, 1))</f>
        <v>1</v>
      </c>
      <c r="G911">
        <f>IF(tblCustRFM[[#This Row],[Frequency]] &gt;= L914, 3, IF(tblCustRFM[[#This Row],[Frequency]] &gt;= M914, 2, 1))</f>
        <v>3</v>
      </c>
      <c r="H911">
        <f>IF(tblCustRFM[[#This Row],[Monetary]] &gt;= L915, 3, IF(tblCustRFM[[#This Row],[Monetary]] &gt;= M915, 2, 1))</f>
        <v>3</v>
      </c>
      <c r="I911">
        <f>tblCustRFM[[#This Row],[RecencyTier]] + tblCustRFM[[#This Row],[FrequencyTier]] + tblCustRFM[[#This Row],[MonetaryTier]]</f>
        <v>7</v>
      </c>
    </row>
    <row r="912" spans="1:9" x14ac:dyDescent="0.45">
      <c r="A912" s="16">
        <v>2325</v>
      </c>
      <c r="B912" s="10">
        <v>45432.210521064815</v>
      </c>
      <c r="C912">
        <v>3</v>
      </c>
      <c r="D912">
        <v>19159.169999999998</v>
      </c>
      <c r="E912" s="24">
        <f>INT(RFM_Pivot!$A$1 - tblCustRFM[[#This Row],[LastPurchaseDate]])</f>
        <v>224</v>
      </c>
      <c r="F912">
        <f>IF(tblCustRFM[[#This Row],[Recency]] &lt;= $L$4, 3, IF(tblCustRFM[[#This Row],[Recency]] &lt;= M914, 2, 1))</f>
        <v>1</v>
      </c>
      <c r="G912">
        <f>IF(tblCustRFM[[#This Row],[Frequency]] &gt;= L915, 3, IF(tblCustRFM[[#This Row],[Frequency]] &gt;= M915, 2, 1))</f>
        <v>3</v>
      </c>
      <c r="H912">
        <f>IF(tblCustRFM[[#This Row],[Monetary]] &gt;= L916, 3, IF(tblCustRFM[[#This Row],[Monetary]] &gt;= M916, 2, 1))</f>
        <v>3</v>
      </c>
      <c r="I912">
        <f>tblCustRFM[[#This Row],[RecencyTier]] + tblCustRFM[[#This Row],[FrequencyTier]] + tblCustRFM[[#This Row],[MonetaryTier]]</f>
        <v>7</v>
      </c>
    </row>
    <row r="913" spans="1:9" x14ac:dyDescent="0.45">
      <c r="A913" s="16">
        <v>2329</v>
      </c>
      <c r="B913" s="10">
        <v>45546.247924807096</v>
      </c>
      <c r="C913">
        <v>1</v>
      </c>
      <c r="D913">
        <v>9983.5</v>
      </c>
      <c r="E913" s="24">
        <f>INT(RFM_Pivot!$A$1 - tblCustRFM[[#This Row],[LastPurchaseDate]])</f>
        <v>110</v>
      </c>
      <c r="F913">
        <f>IF(tblCustRFM[[#This Row],[Recency]] &lt;= $L$4, 3, IF(tblCustRFM[[#This Row],[Recency]] &lt;= M915, 2, 1))</f>
        <v>3</v>
      </c>
      <c r="G913">
        <f>IF(tblCustRFM[[#This Row],[Frequency]] &gt;= L916, 3, IF(tblCustRFM[[#This Row],[Frequency]] &gt;= M916, 2, 1))</f>
        <v>3</v>
      </c>
      <c r="H913">
        <f>IF(tblCustRFM[[#This Row],[Monetary]] &gt;= L917, 3, IF(tblCustRFM[[#This Row],[Monetary]] &gt;= M917, 2, 1))</f>
        <v>3</v>
      </c>
      <c r="I913">
        <f>tblCustRFM[[#This Row],[RecencyTier]] + tblCustRFM[[#This Row],[FrequencyTier]] + tblCustRFM[[#This Row],[MonetaryTier]]</f>
        <v>9</v>
      </c>
    </row>
    <row r="914" spans="1:9" x14ac:dyDescent="0.45">
      <c r="A914" s="16">
        <v>2331</v>
      </c>
      <c r="B914" s="10">
        <v>45552.599559953705</v>
      </c>
      <c r="C914">
        <v>2</v>
      </c>
      <c r="D914">
        <v>16090</v>
      </c>
      <c r="E914" s="24">
        <f>INT(RFM_Pivot!$A$1 - tblCustRFM[[#This Row],[LastPurchaseDate]])</f>
        <v>104</v>
      </c>
      <c r="F914">
        <f>IF(tblCustRFM[[#This Row],[Recency]] &lt;= $L$4, 3, IF(tblCustRFM[[#This Row],[Recency]] &lt;= M916, 2, 1))</f>
        <v>3</v>
      </c>
      <c r="G914">
        <f>IF(tblCustRFM[[#This Row],[Frequency]] &gt;= L917, 3, IF(tblCustRFM[[#This Row],[Frequency]] &gt;= M917, 2, 1))</f>
        <v>3</v>
      </c>
      <c r="H914">
        <f>IF(tblCustRFM[[#This Row],[Monetary]] &gt;= L918, 3, IF(tblCustRFM[[#This Row],[Monetary]] &gt;= M918, 2, 1))</f>
        <v>3</v>
      </c>
      <c r="I914">
        <f>tblCustRFM[[#This Row],[RecencyTier]] + tblCustRFM[[#This Row],[FrequencyTier]] + tblCustRFM[[#This Row],[MonetaryTier]]</f>
        <v>9</v>
      </c>
    </row>
    <row r="915" spans="1:9" x14ac:dyDescent="0.45">
      <c r="A915" s="16">
        <v>2333</v>
      </c>
      <c r="B915" s="10">
        <v>45008.038103819446</v>
      </c>
      <c r="C915">
        <v>1</v>
      </c>
      <c r="D915">
        <v>1888.08</v>
      </c>
      <c r="E915" s="24">
        <f>INT(RFM_Pivot!$A$1 - tblCustRFM[[#This Row],[LastPurchaseDate]])</f>
        <v>648</v>
      </c>
      <c r="F915">
        <f>IF(tblCustRFM[[#This Row],[Recency]] &lt;= $L$4, 3, IF(tblCustRFM[[#This Row],[Recency]] &lt;= M917, 2, 1))</f>
        <v>1</v>
      </c>
      <c r="G915">
        <f>IF(tblCustRFM[[#This Row],[Frequency]] &gt;= L918, 3, IF(tblCustRFM[[#This Row],[Frequency]] &gt;= M918, 2, 1))</f>
        <v>3</v>
      </c>
      <c r="H915">
        <f>IF(tblCustRFM[[#This Row],[Monetary]] &gt;= L919, 3, IF(tblCustRFM[[#This Row],[Monetary]] &gt;= M919, 2, 1))</f>
        <v>3</v>
      </c>
      <c r="I915">
        <f>tblCustRFM[[#This Row],[RecencyTier]] + tblCustRFM[[#This Row],[FrequencyTier]] + tblCustRFM[[#This Row],[MonetaryTier]]</f>
        <v>7</v>
      </c>
    </row>
    <row r="916" spans="1:9" x14ac:dyDescent="0.45">
      <c r="A916" s="16">
        <v>2334</v>
      </c>
      <c r="B916" s="10">
        <v>45623.051605169756</v>
      </c>
      <c r="C916">
        <v>2</v>
      </c>
      <c r="D916">
        <v>6316.84</v>
      </c>
      <c r="E916" s="24">
        <f>INT(RFM_Pivot!$A$1 - tblCustRFM[[#This Row],[LastPurchaseDate]])</f>
        <v>33</v>
      </c>
      <c r="F916">
        <f>IF(tblCustRFM[[#This Row],[Recency]] &lt;= $L$4, 3, IF(tblCustRFM[[#This Row],[Recency]] &lt;= M918, 2, 1))</f>
        <v>3</v>
      </c>
      <c r="G916">
        <f>IF(tblCustRFM[[#This Row],[Frequency]] &gt;= L919, 3, IF(tblCustRFM[[#This Row],[Frequency]] &gt;= M919, 2, 1))</f>
        <v>3</v>
      </c>
      <c r="H916">
        <f>IF(tblCustRFM[[#This Row],[Monetary]] &gt;= L920, 3, IF(tblCustRFM[[#This Row],[Monetary]] &gt;= M920, 2, 1))</f>
        <v>3</v>
      </c>
      <c r="I916">
        <f>tblCustRFM[[#This Row],[RecencyTier]] + tblCustRFM[[#This Row],[FrequencyTier]] + tblCustRFM[[#This Row],[MonetaryTier]]</f>
        <v>9</v>
      </c>
    </row>
    <row r="917" spans="1:9" x14ac:dyDescent="0.45">
      <c r="A917" s="16">
        <v>2335</v>
      </c>
      <c r="B917" s="10">
        <v>45298.023102314815</v>
      </c>
      <c r="C917">
        <v>1</v>
      </c>
      <c r="D917">
        <v>2372.19</v>
      </c>
      <c r="E917" s="24">
        <f>INT(RFM_Pivot!$A$1 - tblCustRFM[[#This Row],[LastPurchaseDate]])</f>
        <v>358</v>
      </c>
      <c r="F917">
        <f>IF(tblCustRFM[[#This Row],[Recency]] &lt;= $L$4, 3, IF(tblCustRFM[[#This Row],[Recency]] &lt;= M919, 2, 1))</f>
        <v>1</v>
      </c>
      <c r="G917">
        <f>IF(tblCustRFM[[#This Row],[Frequency]] &gt;= L920, 3, IF(tblCustRFM[[#This Row],[Frequency]] &gt;= M920, 2, 1))</f>
        <v>3</v>
      </c>
      <c r="H917">
        <f>IF(tblCustRFM[[#This Row],[Monetary]] &gt;= L921, 3, IF(tblCustRFM[[#This Row],[Monetary]] &gt;= M921, 2, 1))</f>
        <v>3</v>
      </c>
      <c r="I917">
        <f>tblCustRFM[[#This Row],[RecencyTier]] + tblCustRFM[[#This Row],[FrequencyTier]] + tblCustRFM[[#This Row],[MonetaryTier]]</f>
        <v>7</v>
      </c>
    </row>
    <row r="918" spans="1:9" x14ac:dyDescent="0.45">
      <c r="A918" s="16">
        <v>2337</v>
      </c>
      <c r="B918" s="10">
        <v>45177.196019598763</v>
      </c>
      <c r="C918">
        <v>1</v>
      </c>
      <c r="D918">
        <v>1532.74</v>
      </c>
      <c r="E918" s="24">
        <f>INT(RFM_Pivot!$A$1 - tblCustRFM[[#This Row],[LastPurchaseDate]])</f>
        <v>479</v>
      </c>
      <c r="F918">
        <f>IF(tblCustRFM[[#This Row],[Recency]] &lt;= $L$4, 3, IF(tblCustRFM[[#This Row],[Recency]] &lt;= M920, 2, 1))</f>
        <v>1</v>
      </c>
      <c r="G918">
        <f>IF(tblCustRFM[[#This Row],[Frequency]] &gt;= L921, 3, IF(tblCustRFM[[#This Row],[Frequency]] &gt;= M921, 2, 1))</f>
        <v>3</v>
      </c>
      <c r="H918">
        <f>IF(tblCustRFM[[#This Row],[Monetary]] &gt;= L922, 3, IF(tblCustRFM[[#This Row],[Monetary]] &gt;= M922, 2, 1))</f>
        <v>3</v>
      </c>
      <c r="I918">
        <f>tblCustRFM[[#This Row],[RecencyTier]] + tblCustRFM[[#This Row],[FrequencyTier]] + tblCustRFM[[#This Row],[MonetaryTier]]</f>
        <v>7</v>
      </c>
    </row>
    <row r="919" spans="1:9" x14ac:dyDescent="0.45">
      <c r="A919" s="16">
        <v>2338</v>
      </c>
      <c r="B919" s="10">
        <v>45201.945494560183</v>
      </c>
      <c r="C919">
        <v>1</v>
      </c>
      <c r="D919">
        <v>618.62</v>
      </c>
      <c r="E919" s="24">
        <f>INT(RFM_Pivot!$A$1 - tblCustRFM[[#This Row],[LastPurchaseDate]])</f>
        <v>455</v>
      </c>
      <c r="F919">
        <f>IF(tblCustRFM[[#This Row],[Recency]] &lt;= $L$4, 3, IF(tblCustRFM[[#This Row],[Recency]] &lt;= M921, 2, 1))</f>
        <v>1</v>
      </c>
      <c r="G919">
        <f>IF(tblCustRFM[[#This Row],[Frequency]] &gt;= L922, 3, IF(tblCustRFM[[#This Row],[Frequency]] &gt;= M922, 2, 1))</f>
        <v>3</v>
      </c>
      <c r="H919">
        <f>IF(tblCustRFM[[#This Row],[Monetary]] &gt;= L923, 3, IF(tblCustRFM[[#This Row],[Monetary]] &gt;= M923, 2, 1))</f>
        <v>3</v>
      </c>
      <c r="I919">
        <f>tblCustRFM[[#This Row],[RecencyTier]] + tblCustRFM[[#This Row],[FrequencyTier]] + tblCustRFM[[#This Row],[MonetaryTier]]</f>
        <v>7</v>
      </c>
    </row>
    <row r="920" spans="1:9" x14ac:dyDescent="0.45">
      <c r="A920" s="16">
        <v>2340</v>
      </c>
      <c r="B920" s="10">
        <v>45548.949194907407</v>
      </c>
      <c r="C920">
        <v>2</v>
      </c>
      <c r="D920">
        <v>18808.62</v>
      </c>
      <c r="E920" s="24">
        <f>INT(RFM_Pivot!$A$1 - tblCustRFM[[#This Row],[LastPurchaseDate]])</f>
        <v>108</v>
      </c>
      <c r="F920">
        <f>IF(tblCustRFM[[#This Row],[Recency]] &lt;= $L$4, 3, IF(tblCustRFM[[#This Row],[Recency]] &lt;= M922, 2, 1))</f>
        <v>3</v>
      </c>
      <c r="G920">
        <f>IF(tblCustRFM[[#This Row],[Frequency]] &gt;= L923, 3, IF(tblCustRFM[[#This Row],[Frequency]] &gt;= M923, 2, 1))</f>
        <v>3</v>
      </c>
      <c r="H920">
        <f>IF(tblCustRFM[[#This Row],[Monetary]] &gt;= L924, 3, IF(tblCustRFM[[#This Row],[Monetary]] &gt;= M924, 2, 1))</f>
        <v>3</v>
      </c>
      <c r="I920">
        <f>tblCustRFM[[#This Row],[RecencyTier]] + tblCustRFM[[#This Row],[FrequencyTier]] + tblCustRFM[[#This Row],[MonetaryTier]]</f>
        <v>9</v>
      </c>
    </row>
    <row r="921" spans="1:9" x14ac:dyDescent="0.45">
      <c r="A921" s="16">
        <v>2341</v>
      </c>
      <c r="B921" s="10">
        <v>45442.796579668211</v>
      </c>
      <c r="C921">
        <v>2</v>
      </c>
      <c r="D921">
        <v>7140.24</v>
      </c>
      <c r="E921" s="24">
        <f>INT(RFM_Pivot!$A$1 - tblCustRFM[[#This Row],[LastPurchaseDate]])</f>
        <v>214</v>
      </c>
      <c r="F921">
        <f>IF(tblCustRFM[[#This Row],[Recency]] &lt;= $L$4, 3, IF(tblCustRFM[[#This Row],[Recency]] &lt;= M923, 2, 1))</f>
        <v>1</v>
      </c>
      <c r="G921">
        <f>IF(tblCustRFM[[#This Row],[Frequency]] &gt;= L924, 3, IF(tblCustRFM[[#This Row],[Frequency]] &gt;= M924, 2, 1))</f>
        <v>3</v>
      </c>
      <c r="H921">
        <f>IF(tblCustRFM[[#This Row],[Monetary]] &gt;= L925, 3, IF(tblCustRFM[[#This Row],[Monetary]] &gt;= M925, 2, 1))</f>
        <v>3</v>
      </c>
      <c r="I921">
        <f>tblCustRFM[[#This Row],[RecencyTier]] + tblCustRFM[[#This Row],[FrequencyTier]] + tblCustRFM[[#This Row],[MonetaryTier]]</f>
        <v>7</v>
      </c>
    </row>
    <row r="922" spans="1:9" x14ac:dyDescent="0.45">
      <c r="A922" s="16">
        <v>2342</v>
      </c>
      <c r="B922" s="10">
        <v>45279.041204128087</v>
      </c>
      <c r="C922">
        <v>2</v>
      </c>
      <c r="D922">
        <v>28246.17</v>
      </c>
      <c r="E922" s="24">
        <f>INT(RFM_Pivot!$A$1 - tblCustRFM[[#This Row],[LastPurchaseDate]])</f>
        <v>377</v>
      </c>
      <c r="F922">
        <f>IF(tblCustRFM[[#This Row],[Recency]] &lt;= $L$4, 3, IF(tblCustRFM[[#This Row],[Recency]] &lt;= M924, 2, 1))</f>
        <v>1</v>
      </c>
      <c r="G922">
        <f>IF(tblCustRFM[[#This Row],[Frequency]] &gt;= L925, 3, IF(tblCustRFM[[#This Row],[Frequency]] &gt;= M925, 2, 1))</f>
        <v>3</v>
      </c>
      <c r="H922">
        <f>IF(tblCustRFM[[#This Row],[Monetary]] &gt;= L926, 3, IF(tblCustRFM[[#This Row],[Monetary]] &gt;= M926, 2, 1))</f>
        <v>3</v>
      </c>
      <c r="I922">
        <f>tblCustRFM[[#This Row],[RecencyTier]] + tblCustRFM[[#This Row],[FrequencyTier]] + tblCustRFM[[#This Row],[MonetaryTier]]</f>
        <v>7</v>
      </c>
    </row>
    <row r="923" spans="1:9" x14ac:dyDescent="0.45">
      <c r="A923" s="16">
        <v>2343</v>
      </c>
      <c r="B923" s="10">
        <v>45055.565856597219</v>
      </c>
      <c r="C923">
        <v>1</v>
      </c>
      <c r="D923">
        <v>5984.26</v>
      </c>
      <c r="E923" s="24">
        <f>INT(RFM_Pivot!$A$1 - tblCustRFM[[#This Row],[LastPurchaseDate]])</f>
        <v>601</v>
      </c>
      <c r="F923">
        <f>IF(tblCustRFM[[#This Row],[Recency]] &lt;= $L$4, 3, IF(tblCustRFM[[#This Row],[Recency]] &lt;= M925, 2, 1))</f>
        <v>1</v>
      </c>
      <c r="G923">
        <f>IF(tblCustRFM[[#This Row],[Frequency]] &gt;= L926, 3, IF(tblCustRFM[[#This Row],[Frequency]] &gt;= M926, 2, 1))</f>
        <v>3</v>
      </c>
      <c r="H923">
        <f>IF(tblCustRFM[[#This Row],[Monetary]] &gt;= L927, 3, IF(tblCustRFM[[#This Row],[Monetary]] &gt;= M927, 2, 1))</f>
        <v>3</v>
      </c>
      <c r="I923">
        <f>tblCustRFM[[#This Row],[RecencyTier]] + tblCustRFM[[#This Row],[FrequencyTier]] + tblCustRFM[[#This Row],[MonetaryTier]]</f>
        <v>7</v>
      </c>
    </row>
    <row r="924" spans="1:9" x14ac:dyDescent="0.45">
      <c r="A924" s="16">
        <v>2344</v>
      </c>
      <c r="B924" s="10">
        <v>45494.047704783952</v>
      </c>
      <c r="C924">
        <v>1</v>
      </c>
      <c r="D924">
        <v>16195.75</v>
      </c>
      <c r="E924" s="24">
        <f>INT(RFM_Pivot!$A$1 - tblCustRFM[[#This Row],[LastPurchaseDate]])</f>
        <v>162</v>
      </c>
      <c r="F924">
        <f>IF(tblCustRFM[[#This Row],[Recency]] &lt;= $L$4, 3, IF(tblCustRFM[[#This Row],[Recency]] &lt;= M926, 2, 1))</f>
        <v>1</v>
      </c>
      <c r="G924">
        <f>IF(tblCustRFM[[#This Row],[Frequency]] &gt;= L927, 3, IF(tblCustRFM[[#This Row],[Frequency]] &gt;= M927, 2, 1))</f>
        <v>3</v>
      </c>
      <c r="H924">
        <f>IF(tblCustRFM[[#This Row],[Monetary]] &gt;= L928, 3, IF(tblCustRFM[[#This Row],[Monetary]] &gt;= M928, 2, 1))</f>
        <v>3</v>
      </c>
      <c r="I924">
        <f>tblCustRFM[[#This Row],[RecencyTier]] + tblCustRFM[[#This Row],[FrequencyTier]] + tblCustRFM[[#This Row],[MonetaryTier]]</f>
        <v>7</v>
      </c>
    </row>
    <row r="925" spans="1:9" x14ac:dyDescent="0.45">
      <c r="A925" s="16">
        <v>2348</v>
      </c>
      <c r="B925" s="10">
        <v>45601.660466049383</v>
      </c>
      <c r="C925">
        <v>2</v>
      </c>
      <c r="D925">
        <v>17282.2</v>
      </c>
      <c r="E925" s="24">
        <f>INT(RFM_Pivot!$A$1 - tblCustRFM[[#This Row],[LastPurchaseDate]])</f>
        <v>55</v>
      </c>
      <c r="F925">
        <f>IF(tblCustRFM[[#This Row],[Recency]] &lt;= $L$4, 3, IF(tblCustRFM[[#This Row],[Recency]] &lt;= M927, 2, 1))</f>
        <v>3</v>
      </c>
      <c r="G925">
        <f>IF(tblCustRFM[[#This Row],[Frequency]] &gt;= L928, 3, IF(tblCustRFM[[#This Row],[Frequency]] &gt;= M928, 2, 1))</f>
        <v>3</v>
      </c>
      <c r="H925">
        <f>IF(tblCustRFM[[#This Row],[Monetary]] &gt;= L929, 3, IF(tblCustRFM[[#This Row],[Monetary]] &gt;= M929, 2, 1))</f>
        <v>3</v>
      </c>
      <c r="I925">
        <f>tblCustRFM[[#This Row],[RecencyTier]] + tblCustRFM[[#This Row],[FrequencyTier]] + tblCustRFM[[#This Row],[MonetaryTier]]</f>
        <v>9</v>
      </c>
    </row>
    <row r="926" spans="1:9" x14ac:dyDescent="0.45">
      <c r="A926" s="16">
        <v>2349</v>
      </c>
      <c r="B926" s="10">
        <v>45451.411441165124</v>
      </c>
      <c r="C926">
        <v>1</v>
      </c>
      <c r="D926">
        <v>1433.22</v>
      </c>
      <c r="E926" s="24">
        <f>INT(RFM_Pivot!$A$1 - tblCustRFM[[#This Row],[LastPurchaseDate]])</f>
        <v>205</v>
      </c>
      <c r="F926">
        <f>IF(tblCustRFM[[#This Row],[Recency]] &lt;= $L$4, 3, IF(tblCustRFM[[#This Row],[Recency]] &lt;= M928, 2, 1))</f>
        <v>1</v>
      </c>
      <c r="G926">
        <f>IF(tblCustRFM[[#This Row],[Frequency]] &gt;= L929, 3, IF(tblCustRFM[[#This Row],[Frequency]] &gt;= M929, 2, 1))</f>
        <v>3</v>
      </c>
      <c r="H926">
        <f>IF(tblCustRFM[[#This Row],[Monetary]] &gt;= L930, 3, IF(tblCustRFM[[#This Row],[Monetary]] &gt;= M930, 2, 1))</f>
        <v>3</v>
      </c>
      <c r="I926">
        <f>tblCustRFM[[#This Row],[RecencyTier]] + tblCustRFM[[#This Row],[FrequencyTier]] + tblCustRFM[[#This Row],[MonetaryTier]]</f>
        <v>7</v>
      </c>
    </row>
    <row r="927" spans="1:9" x14ac:dyDescent="0.45">
      <c r="A927" s="16">
        <v>2353</v>
      </c>
      <c r="B927" s="10">
        <v>45456.813981404324</v>
      </c>
      <c r="C927">
        <v>4</v>
      </c>
      <c r="D927">
        <v>23834.95</v>
      </c>
      <c r="E927" s="24">
        <f>INT(RFM_Pivot!$A$1 - tblCustRFM[[#This Row],[LastPurchaseDate]])</f>
        <v>200</v>
      </c>
      <c r="F927">
        <f>IF(tblCustRFM[[#This Row],[Recency]] &lt;= $L$4, 3, IF(tblCustRFM[[#This Row],[Recency]] &lt;= M929, 2, 1))</f>
        <v>1</v>
      </c>
      <c r="G927">
        <f>IF(tblCustRFM[[#This Row],[Frequency]] &gt;= L930, 3, IF(tblCustRFM[[#This Row],[Frequency]] &gt;= M930, 2, 1))</f>
        <v>3</v>
      </c>
      <c r="H927">
        <f>IF(tblCustRFM[[#This Row],[Monetary]] &gt;= L931, 3, IF(tblCustRFM[[#This Row],[Monetary]] &gt;= M931, 2, 1))</f>
        <v>3</v>
      </c>
      <c r="I927">
        <f>tblCustRFM[[#This Row],[RecencyTier]] + tblCustRFM[[#This Row],[FrequencyTier]] + tblCustRFM[[#This Row],[MonetaryTier]]</f>
        <v>7</v>
      </c>
    </row>
    <row r="928" spans="1:9" x14ac:dyDescent="0.45">
      <c r="A928" s="16">
        <v>2356</v>
      </c>
      <c r="B928" s="10">
        <v>45438.05110513117</v>
      </c>
      <c r="C928">
        <v>3</v>
      </c>
      <c r="D928">
        <v>19548.34</v>
      </c>
      <c r="E928" s="24">
        <f>INT(RFM_Pivot!$A$1 - tblCustRFM[[#This Row],[LastPurchaseDate]])</f>
        <v>218</v>
      </c>
      <c r="F928">
        <f>IF(tblCustRFM[[#This Row],[Recency]] &lt;= $L$4, 3, IF(tblCustRFM[[#This Row],[Recency]] &lt;= M930, 2, 1))</f>
        <v>1</v>
      </c>
      <c r="G928">
        <f>IF(tblCustRFM[[#This Row],[Frequency]] &gt;= L931, 3, IF(tblCustRFM[[#This Row],[Frequency]] &gt;= M931, 2, 1))</f>
        <v>3</v>
      </c>
      <c r="H928">
        <f>IF(tblCustRFM[[#This Row],[Monetary]] &gt;= L932, 3, IF(tblCustRFM[[#This Row],[Monetary]] &gt;= M932, 2, 1))</f>
        <v>3</v>
      </c>
      <c r="I928">
        <f>tblCustRFM[[#This Row],[RecencyTier]] + tblCustRFM[[#This Row],[FrequencyTier]] + tblCustRFM[[#This Row],[MonetaryTier]]</f>
        <v>7</v>
      </c>
    </row>
    <row r="929" spans="1:9" x14ac:dyDescent="0.45">
      <c r="A929" s="16">
        <v>2357</v>
      </c>
      <c r="B929" s="10">
        <v>45315.033803395061</v>
      </c>
      <c r="C929">
        <v>1</v>
      </c>
      <c r="D929">
        <v>630.6</v>
      </c>
      <c r="E929" s="24">
        <f>INT(RFM_Pivot!$A$1 - tblCustRFM[[#This Row],[LastPurchaseDate]])</f>
        <v>341</v>
      </c>
      <c r="F929">
        <f>IF(tblCustRFM[[#This Row],[Recency]] &lt;= $L$4, 3, IF(tblCustRFM[[#This Row],[Recency]] &lt;= M931, 2, 1))</f>
        <v>1</v>
      </c>
      <c r="G929">
        <f>IF(tblCustRFM[[#This Row],[Frequency]] &gt;= L932, 3, IF(tblCustRFM[[#This Row],[Frequency]] &gt;= M932, 2, 1))</f>
        <v>3</v>
      </c>
      <c r="H929">
        <f>IF(tblCustRFM[[#This Row],[Monetary]] &gt;= L933, 3, IF(tblCustRFM[[#This Row],[Monetary]] &gt;= M933, 2, 1))</f>
        <v>3</v>
      </c>
      <c r="I929">
        <f>tblCustRFM[[#This Row],[RecencyTier]] + tblCustRFM[[#This Row],[FrequencyTier]] + tblCustRFM[[#This Row],[MonetaryTier]]</f>
        <v>7</v>
      </c>
    </row>
    <row r="930" spans="1:9" x14ac:dyDescent="0.45">
      <c r="A930" s="16">
        <v>2359</v>
      </c>
      <c r="B930" s="10">
        <v>45577.130013001544</v>
      </c>
      <c r="C930">
        <v>2</v>
      </c>
      <c r="D930">
        <v>12409.1</v>
      </c>
      <c r="E930" s="24">
        <f>INT(RFM_Pivot!$A$1 - tblCustRFM[[#This Row],[LastPurchaseDate]])</f>
        <v>79</v>
      </c>
      <c r="F930">
        <f>IF(tblCustRFM[[#This Row],[Recency]] &lt;= $L$4, 3, IF(tblCustRFM[[#This Row],[Recency]] &lt;= M932, 2, 1))</f>
        <v>3</v>
      </c>
      <c r="G930">
        <f>IF(tblCustRFM[[#This Row],[Frequency]] &gt;= L933, 3, IF(tblCustRFM[[#This Row],[Frequency]] &gt;= M933, 2, 1))</f>
        <v>3</v>
      </c>
      <c r="H930">
        <f>IF(tblCustRFM[[#This Row],[Monetary]] &gt;= L934, 3, IF(tblCustRFM[[#This Row],[Monetary]] &gt;= M934, 2, 1))</f>
        <v>3</v>
      </c>
      <c r="I930">
        <f>tblCustRFM[[#This Row],[RecencyTier]] + tblCustRFM[[#This Row],[FrequencyTier]] + tblCustRFM[[#This Row],[MonetaryTier]]</f>
        <v>9</v>
      </c>
    </row>
    <row r="931" spans="1:9" x14ac:dyDescent="0.45">
      <c r="A931" s="16">
        <v>2361</v>
      </c>
      <c r="B931" s="10">
        <v>45549.168216820988</v>
      </c>
      <c r="C931">
        <v>2</v>
      </c>
      <c r="D931">
        <v>16812.96</v>
      </c>
      <c r="E931" s="24">
        <f>INT(RFM_Pivot!$A$1 - tblCustRFM[[#This Row],[LastPurchaseDate]])</f>
        <v>107</v>
      </c>
      <c r="F931">
        <f>IF(tblCustRFM[[#This Row],[Recency]] &lt;= $L$4, 3, IF(tblCustRFM[[#This Row],[Recency]] &lt;= M933, 2, 1))</f>
        <v>3</v>
      </c>
      <c r="G931">
        <f>IF(tblCustRFM[[#This Row],[Frequency]] &gt;= L934, 3, IF(tblCustRFM[[#This Row],[Frequency]] &gt;= M934, 2, 1))</f>
        <v>3</v>
      </c>
      <c r="H931">
        <f>IF(tblCustRFM[[#This Row],[Monetary]] &gt;= L935, 3, IF(tblCustRFM[[#This Row],[Monetary]] &gt;= M935, 2, 1))</f>
        <v>3</v>
      </c>
      <c r="I931">
        <f>tblCustRFM[[#This Row],[RecencyTier]] + tblCustRFM[[#This Row],[FrequencyTier]] + tblCustRFM[[#This Row],[MonetaryTier]]</f>
        <v>9</v>
      </c>
    </row>
    <row r="932" spans="1:9" x14ac:dyDescent="0.45">
      <c r="A932" s="16">
        <v>2363</v>
      </c>
      <c r="B932" s="10">
        <v>45454.623762384261</v>
      </c>
      <c r="C932">
        <v>2</v>
      </c>
      <c r="D932">
        <v>6451.21</v>
      </c>
      <c r="E932" s="24">
        <f>INT(RFM_Pivot!$A$1 - tblCustRFM[[#This Row],[LastPurchaseDate]])</f>
        <v>202</v>
      </c>
      <c r="F932">
        <f>IF(tblCustRFM[[#This Row],[Recency]] &lt;= $L$4, 3, IF(tblCustRFM[[#This Row],[Recency]] &lt;= M934, 2, 1))</f>
        <v>1</v>
      </c>
      <c r="G932">
        <f>IF(tblCustRFM[[#This Row],[Frequency]] &gt;= L935, 3, IF(tblCustRFM[[#This Row],[Frequency]] &gt;= M935, 2, 1))</f>
        <v>3</v>
      </c>
      <c r="H932">
        <f>IF(tblCustRFM[[#This Row],[Monetary]] &gt;= L936, 3, IF(tblCustRFM[[#This Row],[Monetary]] &gt;= M936, 2, 1))</f>
        <v>3</v>
      </c>
      <c r="I932">
        <f>tblCustRFM[[#This Row],[RecencyTier]] + tblCustRFM[[#This Row],[FrequencyTier]] + tblCustRFM[[#This Row],[MonetaryTier]]</f>
        <v>7</v>
      </c>
    </row>
    <row r="933" spans="1:9" x14ac:dyDescent="0.45">
      <c r="A933" s="16">
        <v>2364</v>
      </c>
      <c r="B933" s="10">
        <v>45319.852285223766</v>
      </c>
      <c r="C933">
        <v>2</v>
      </c>
      <c r="D933">
        <v>4773.04</v>
      </c>
      <c r="E933" s="24">
        <f>INT(RFM_Pivot!$A$1 - tblCustRFM[[#This Row],[LastPurchaseDate]])</f>
        <v>337</v>
      </c>
      <c r="F933">
        <f>IF(tblCustRFM[[#This Row],[Recency]] &lt;= $L$4, 3, IF(tblCustRFM[[#This Row],[Recency]] &lt;= M935, 2, 1))</f>
        <v>1</v>
      </c>
      <c r="G933">
        <f>IF(tblCustRFM[[#This Row],[Frequency]] &gt;= L936, 3, IF(tblCustRFM[[#This Row],[Frequency]] &gt;= M936, 2, 1))</f>
        <v>3</v>
      </c>
      <c r="H933">
        <f>IF(tblCustRFM[[#This Row],[Monetary]] &gt;= L937, 3, IF(tblCustRFM[[#This Row],[Monetary]] &gt;= M937, 2, 1))</f>
        <v>3</v>
      </c>
      <c r="I933">
        <f>tblCustRFM[[#This Row],[RecencyTier]] + tblCustRFM[[#This Row],[FrequencyTier]] + tblCustRFM[[#This Row],[MonetaryTier]]</f>
        <v>7</v>
      </c>
    </row>
    <row r="934" spans="1:9" x14ac:dyDescent="0.45">
      <c r="A934" s="16">
        <v>2365</v>
      </c>
      <c r="B934" s="10">
        <v>44964.452745293209</v>
      </c>
      <c r="C934">
        <v>2</v>
      </c>
      <c r="D934">
        <v>12621.07</v>
      </c>
      <c r="E934" s="24">
        <f>INT(RFM_Pivot!$A$1 - tblCustRFM[[#This Row],[LastPurchaseDate]])</f>
        <v>692</v>
      </c>
      <c r="F934">
        <f>IF(tblCustRFM[[#This Row],[Recency]] &lt;= $L$4, 3, IF(tblCustRFM[[#This Row],[Recency]] &lt;= M936, 2, 1))</f>
        <v>1</v>
      </c>
      <c r="G934">
        <f>IF(tblCustRFM[[#This Row],[Frequency]] &gt;= L937, 3, IF(tblCustRFM[[#This Row],[Frequency]] &gt;= M937, 2, 1))</f>
        <v>3</v>
      </c>
      <c r="H934">
        <f>IF(tblCustRFM[[#This Row],[Monetary]] &gt;= L938, 3, IF(tblCustRFM[[#This Row],[Monetary]] &gt;= M938, 2, 1))</f>
        <v>3</v>
      </c>
      <c r="I934">
        <f>tblCustRFM[[#This Row],[RecencyTier]] + tblCustRFM[[#This Row],[FrequencyTier]] + tblCustRFM[[#This Row],[MonetaryTier]]</f>
        <v>7</v>
      </c>
    </row>
    <row r="935" spans="1:9" x14ac:dyDescent="0.45">
      <c r="A935" s="16">
        <v>2366</v>
      </c>
      <c r="B935" s="10">
        <v>45282.764576466048</v>
      </c>
      <c r="C935">
        <v>1</v>
      </c>
      <c r="D935">
        <v>12590.48</v>
      </c>
      <c r="E935" s="24">
        <f>INT(RFM_Pivot!$A$1 - tblCustRFM[[#This Row],[LastPurchaseDate]])</f>
        <v>374</v>
      </c>
      <c r="F935">
        <f>IF(tblCustRFM[[#This Row],[Recency]] &lt;= $L$4, 3, IF(tblCustRFM[[#This Row],[Recency]] &lt;= M937, 2, 1))</f>
        <v>1</v>
      </c>
      <c r="G935">
        <f>IF(tblCustRFM[[#This Row],[Frequency]] &gt;= L938, 3, IF(tblCustRFM[[#This Row],[Frequency]] &gt;= M938, 2, 1))</f>
        <v>3</v>
      </c>
      <c r="H935">
        <f>IF(tblCustRFM[[#This Row],[Monetary]] &gt;= L939, 3, IF(tblCustRFM[[#This Row],[Monetary]] &gt;= M939, 2, 1))</f>
        <v>3</v>
      </c>
      <c r="I935">
        <f>tblCustRFM[[#This Row],[RecencyTier]] + tblCustRFM[[#This Row],[FrequencyTier]] + tblCustRFM[[#This Row],[MonetaryTier]]</f>
        <v>7</v>
      </c>
    </row>
    <row r="936" spans="1:9" x14ac:dyDescent="0.45">
      <c r="A936" s="16">
        <v>2367</v>
      </c>
      <c r="B936" s="10">
        <v>45260.205320524692</v>
      </c>
      <c r="C936">
        <v>2</v>
      </c>
      <c r="D936">
        <v>7973.66</v>
      </c>
      <c r="E936" s="24">
        <f>INT(RFM_Pivot!$A$1 - tblCustRFM[[#This Row],[LastPurchaseDate]])</f>
        <v>396</v>
      </c>
      <c r="F936">
        <f>IF(tblCustRFM[[#This Row],[Recency]] &lt;= $L$4, 3, IF(tblCustRFM[[#This Row],[Recency]] &lt;= M938, 2, 1))</f>
        <v>1</v>
      </c>
      <c r="G936">
        <f>IF(tblCustRFM[[#This Row],[Frequency]] &gt;= L939, 3, IF(tblCustRFM[[#This Row],[Frequency]] &gt;= M939, 2, 1))</f>
        <v>3</v>
      </c>
      <c r="H936">
        <f>IF(tblCustRFM[[#This Row],[Monetary]] &gt;= L940, 3, IF(tblCustRFM[[#This Row],[Monetary]] &gt;= M940, 2, 1))</f>
        <v>3</v>
      </c>
      <c r="I936">
        <f>tblCustRFM[[#This Row],[RecencyTier]] + tblCustRFM[[#This Row],[FrequencyTier]] + tblCustRFM[[#This Row],[MonetaryTier]]</f>
        <v>7</v>
      </c>
    </row>
    <row r="937" spans="1:9" x14ac:dyDescent="0.45">
      <c r="A937" s="16">
        <v>2369</v>
      </c>
      <c r="B937" s="10">
        <v>45586.109910995372</v>
      </c>
      <c r="C937">
        <v>1</v>
      </c>
      <c r="D937">
        <v>2872.98</v>
      </c>
      <c r="E937" s="24">
        <f>INT(RFM_Pivot!$A$1 - tblCustRFM[[#This Row],[LastPurchaseDate]])</f>
        <v>70</v>
      </c>
      <c r="F937">
        <f>IF(tblCustRFM[[#This Row],[Recency]] &lt;= $L$4, 3, IF(tblCustRFM[[#This Row],[Recency]] &lt;= M939, 2, 1))</f>
        <v>3</v>
      </c>
      <c r="G937">
        <f>IF(tblCustRFM[[#This Row],[Frequency]] &gt;= L940, 3, IF(tblCustRFM[[#This Row],[Frequency]] &gt;= M940, 2, 1))</f>
        <v>3</v>
      </c>
      <c r="H937">
        <f>IF(tblCustRFM[[#This Row],[Monetary]] &gt;= L941, 3, IF(tblCustRFM[[#This Row],[Monetary]] &gt;= M941, 2, 1))</f>
        <v>3</v>
      </c>
      <c r="I937">
        <f>tblCustRFM[[#This Row],[RecencyTier]] + tblCustRFM[[#This Row],[FrequencyTier]] + tblCustRFM[[#This Row],[MonetaryTier]]</f>
        <v>9</v>
      </c>
    </row>
    <row r="938" spans="1:9" x14ac:dyDescent="0.45">
      <c r="A938" s="16">
        <v>2371</v>
      </c>
      <c r="B938" s="10">
        <v>45251.371437152775</v>
      </c>
      <c r="C938">
        <v>1</v>
      </c>
      <c r="D938">
        <v>3013.2</v>
      </c>
      <c r="E938" s="24">
        <f>INT(RFM_Pivot!$A$1 - tblCustRFM[[#This Row],[LastPurchaseDate]])</f>
        <v>405</v>
      </c>
      <c r="F938">
        <f>IF(tblCustRFM[[#This Row],[Recency]] &lt;= $L$4, 3, IF(tblCustRFM[[#This Row],[Recency]] &lt;= M940, 2, 1))</f>
        <v>1</v>
      </c>
      <c r="G938">
        <f>IF(tblCustRFM[[#This Row],[Frequency]] &gt;= L941, 3, IF(tblCustRFM[[#This Row],[Frequency]] &gt;= M941, 2, 1))</f>
        <v>3</v>
      </c>
      <c r="H938">
        <f>IF(tblCustRFM[[#This Row],[Monetary]] &gt;= L942, 3, IF(tblCustRFM[[#This Row],[Monetary]] &gt;= M942, 2, 1))</f>
        <v>3</v>
      </c>
      <c r="I938">
        <f>tblCustRFM[[#This Row],[RecencyTier]] + tblCustRFM[[#This Row],[FrequencyTier]] + tblCustRFM[[#This Row],[MonetaryTier]]</f>
        <v>7</v>
      </c>
    </row>
    <row r="939" spans="1:9" x14ac:dyDescent="0.45">
      <c r="A939" s="16">
        <v>2374</v>
      </c>
      <c r="B939" s="10">
        <v>45562.747574768517</v>
      </c>
      <c r="C939">
        <v>1</v>
      </c>
      <c r="D939">
        <v>1568.45</v>
      </c>
      <c r="E939" s="24">
        <f>INT(RFM_Pivot!$A$1 - tblCustRFM[[#This Row],[LastPurchaseDate]])</f>
        <v>94</v>
      </c>
      <c r="F939">
        <f>IF(tblCustRFM[[#This Row],[Recency]] &lt;= $L$4, 3, IF(tblCustRFM[[#This Row],[Recency]] &lt;= M941, 2, 1))</f>
        <v>3</v>
      </c>
      <c r="G939">
        <f>IF(tblCustRFM[[#This Row],[Frequency]] &gt;= L942, 3, IF(tblCustRFM[[#This Row],[Frequency]] &gt;= M942, 2, 1))</f>
        <v>3</v>
      </c>
      <c r="H939">
        <f>IF(tblCustRFM[[#This Row],[Monetary]] &gt;= L943, 3, IF(tblCustRFM[[#This Row],[Monetary]] &gt;= M943, 2, 1))</f>
        <v>3</v>
      </c>
      <c r="I939">
        <f>tblCustRFM[[#This Row],[RecencyTier]] + tblCustRFM[[#This Row],[FrequencyTier]] + tblCustRFM[[#This Row],[MonetaryTier]]</f>
        <v>9</v>
      </c>
    </row>
    <row r="940" spans="1:9" x14ac:dyDescent="0.45">
      <c r="A940" s="16">
        <v>2375</v>
      </c>
      <c r="B940" s="10">
        <v>45283.932693248455</v>
      </c>
      <c r="C940">
        <v>1</v>
      </c>
      <c r="D940">
        <v>3224.53</v>
      </c>
      <c r="E940" s="24">
        <f>INT(RFM_Pivot!$A$1 - tblCustRFM[[#This Row],[LastPurchaseDate]])</f>
        <v>373</v>
      </c>
      <c r="F940">
        <f>IF(tblCustRFM[[#This Row],[Recency]] &lt;= $L$4, 3, IF(tblCustRFM[[#This Row],[Recency]] &lt;= M942, 2, 1))</f>
        <v>1</v>
      </c>
      <c r="G940">
        <f>IF(tblCustRFM[[#This Row],[Frequency]] &gt;= L943, 3, IF(tblCustRFM[[#This Row],[Frequency]] &gt;= M943, 2, 1))</f>
        <v>3</v>
      </c>
      <c r="H940">
        <f>IF(tblCustRFM[[#This Row],[Monetary]] &gt;= L944, 3, IF(tblCustRFM[[#This Row],[Monetary]] &gt;= M944, 2, 1))</f>
        <v>3</v>
      </c>
      <c r="I940">
        <f>tblCustRFM[[#This Row],[RecencyTier]] + tblCustRFM[[#This Row],[FrequencyTier]] + tblCustRFM[[#This Row],[MonetaryTier]]</f>
        <v>7</v>
      </c>
    </row>
    <row r="941" spans="1:9" x14ac:dyDescent="0.45">
      <c r="A941" s="16">
        <v>2376</v>
      </c>
      <c r="B941" s="10">
        <v>45077.760076003084</v>
      </c>
      <c r="C941">
        <v>1</v>
      </c>
      <c r="D941">
        <v>792.6</v>
      </c>
      <c r="E941" s="24">
        <f>INT(RFM_Pivot!$A$1 - tblCustRFM[[#This Row],[LastPurchaseDate]])</f>
        <v>579</v>
      </c>
      <c r="F941">
        <f>IF(tblCustRFM[[#This Row],[Recency]] &lt;= $L$4, 3, IF(tblCustRFM[[#This Row],[Recency]] &lt;= M943, 2, 1))</f>
        <v>1</v>
      </c>
      <c r="G941">
        <f>IF(tblCustRFM[[#This Row],[Frequency]] &gt;= L944, 3, IF(tblCustRFM[[#This Row],[Frequency]] &gt;= M944, 2, 1))</f>
        <v>3</v>
      </c>
      <c r="H941">
        <f>IF(tblCustRFM[[#This Row],[Monetary]] &gt;= L945, 3, IF(tblCustRFM[[#This Row],[Monetary]] &gt;= M945, 2, 1))</f>
        <v>3</v>
      </c>
      <c r="I941">
        <f>tblCustRFM[[#This Row],[RecencyTier]] + tblCustRFM[[#This Row],[FrequencyTier]] + tblCustRFM[[#This Row],[MonetaryTier]]</f>
        <v>7</v>
      </c>
    </row>
    <row r="942" spans="1:9" x14ac:dyDescent="0.45">
      <c r="A942" s="16">
        <v>2377</v>
      </c>
      <c r="B942" s="10">
        <v>45575.523852391976</v>
      </c>
      <c r="C942">
        <v>2</v>
      </c>
      <c r="D942">
        <v>6413.88</v>
      </c>
      <c r="E942" s="24">
        <f>INT(RFM_Pivot!$A$1 - tblCustRFM[[#This Row],[LastPurchaseDate]])</f>
        <v>81</v>
      </c>
      <c r="F942">
        <f>IF(tblCustRFM[[#This Row],[Recency]] &lt;= $L$4, 3, IF(tblCustRFM[[#This Row],[Recency]] &lt;= M944, 2, 1))</f>
        <v>3</v>
      </c>
      <c r="G942">
        <f>IF(tblCustRFM[[#This Row],[Frequency]] &gt;= L945, 3, IF(tblCustRFM[[#This Row],[Frequency]] &gt;= M945, 2, 1))</f>
        <v>3</v>
      </c>
      <c r="H942">
        <f>IF(tblCustRFM[[#This Row],[Monetary]] &gt;= L946, 3, IF(tblCustRFM[[#This Row],[Monetary]] &gt;= M946, 2, 1))</f>
        <v>3</v>
      </c>
      <c r="I942">
        <f>tblCustRFM[[#This Row],[RecencyTier]] + tblCustRFM[[#This Row],[FrequencyTier]] + tblCustRFM[[#This Row],[MonetaryTier]]</f>
        <v>9</v>
      </c>
    </row>
    <row r="943" spans="1:9" x14ac:dyDescent="0.45">
      <c r="A943" s="16">
        <v>2378</v>
      </c>
      <c r="B943" s="10">
        <v>45287.072007214505</v>
      </c>
      <c r="C943">
        <v>2</v>
      </c>
      <c r="D943">
        <v>9060.83</v>
      </c>
      <c r="E943" s="24">
        <f>INT(RFM_Pivot!$A$1 - tblCustRFM[[#This Row],[LastPurchaseDate]])</f>
        <v>369</v>
      </c>
      <c r="F943">
        <f>IF(tblCustRFM[[#This Row],[Recency]] &lt;= $L$4, 3, IF(tblCustRFM[[#This Row],[Recency]] &lt;= M945, 2, 1))</f>
        <v>1</v>
      </c>
      <c r="G943">
        <f>IF(tblCustRFM[[#This Row],[Frequency]] &gt;= L946, 3, IF(tblCustRFM[[#This Row],[Frequency]] &gt;= M946, 2, 1))</f>
        <v>3</v>
      </c>
      <c r="H943">
        <f>IF(tblCustRFM[[#This Row],[Monetary]] &gt;= L947, 3, IF(tblCustRFM[[#This Row],[Monetary]] &gt;= M947, 2, 1))</f>
        <v>3</v>
      </c>
      <c r="I943">
        <f>tblCustRFM[[#This Row],[RecencyTier]] + tblCustRFM[[#This Row],[FrequencyTier]] + tblCustRFM[[#This Row],[MonetaryTier]]</f>
        <v>7</v>
      </c>
    </row>
    <row r="944" spans="1:9" x14ac:dyDescent="0.45">
      <c r="A944" s="16">
        <v>2379</v>
      </c>
      <c r="B944" s="10">
        <v>45490.616361651235</v>
      </c>
      <c r="C944">
        <v>1</v>
      </c>
      <c r="D944">
        <v>9490.2999999999993</v>
      </c>
      <c r="E944" s="24">
        <f>INT(RFM_Pivot!$A$1 - tblCustRFM[[#This Row],[LastPurchaseDate]])</f>
        <v>166</v>
      </c>
      <c r="F944">
        <f>IF(tblCustRFM[[#This Row],[Recency]] &lt;= $L$4, 3, IF(tblCustRFM[[#This Row],[Recency]] &lt;= M946, 2, 1))</f>
        <v>1</v>
      </c>
      <c r="G944">
        <f>IF(tblCustRFM[[#This Row],[Frequency]] &gt;= L947, 3, IF(tblCustRFM[[#This Row],[Frequency]] &gt;= M947, 2, 1))</f>
        <v>3</v>
      </c>
      <c r="H944">
        <f>IF(tblCustRFM[[#This Row],[Monetary]] &gt;= L948, 3, IF(tblCustRFM[[#This Row],[Monetary]] &gt;= M948, 2, 1))</f>
        <v>3</v>
      </c>
      <c r="I944">
        <f>tblCustRFM[[#This Row],[RecencyTier]] + tblCustRFM[[#This Row],[FrequencyTier]] + tblCustRFM[[#This Row],[MonetaryTier]]</f>
        <v>7</v>
      </c>
    </row>
    <row r="945" spans="1:9" x14ac:dyDescent="0.45">
      <c r="A945" s="16">
        <v>2380</v>
      </c>
      <c r="B945" s="10">
        <v>45158.8711871142</v>
      </c>
      <c r="C945">
        <v>2</v>
      </c>
      <c r="D945">
        <v>22532.69</v>
      </c>
      <c r="E945" s="24">
        <f>INT(RFM_Pivot!$A$1 - tblCustRFM[[#This Row],[LastPurchaseDate]])</f>
        <v>498</v>
      </c>
      <c r="F945">
        <f>IF(tblCustRFM[[#This Row],[Recency]] &lt;= $L$4, 3, IF(tblCustRFM[[#This Row],[Recency]] &lt;= M947, 2, 1))</f>
        <v>1</v>
      </c>
      <c r="G945">
        <f>IF(tblCustRFM[[#This Row],[Frequency]] &gt;= L948, 3, IF(tblCustRFM[[#This Row],[Frequency]] &gt;= M948, 2, 1))</f>
        <v>3</v>
      </c>
      <c r="H945">
        <f>IF(tblCustRFM[[#This Row],[Monetary]] &gt;= L949, 3, IF(tblCustRFM[[#This Row],[Monetary]] &gt;= M949, 2, 1))</f>
        <v>3</v>
      </c>
      <c r="I945">
        <f>tblCustRFM[[#This Row],[RecencyTier]] + tblCustRFM[[#This Row],[FrequencyTier]] + tblCustRFM[[#This Row],[MonetaryTier]]</f>
        <v>7</v>
      </c>
    </row>
    <row r="946" spans="1:9" x14ac:dyDescent="0.45">
      <c r="A946" s="16">
        <v>2381</v>
      </c>
      <c r="B946" s="10">
        <v>45351.829482947534</v>
      </c>
      <c r="C946">
        <v>2</v>
      </c>
      <c r="D946">
        <v>5601.84</v>
      </c>
      <c r="E946" s="24">
        <f>INT(RFM_Pivot!$A$1 - tblCustRFM[[#This Row],[LastPurchaseDate]])</f>
        <v>305</v>
      </c>
      <c r="F946">
        <f>IF(tblCustRFM[[#This Row],[Recency]] &lt;= $L$4, 3, IF(tblCustRFM[[#This Row],[Recency]] &lt;= M948, 2, 1))</f>
        <v>1</v>
      </c>
      <c r="G946">
        <f>IF(tblCustRFM[[#This Row],[Frequency]] &gt;= L949, 3, IF(tblCustRFM[[#This Row],[Frequency]] &gt;= M949, 2, 1))</f>
        <v>3</v>
      </c>
      <c r="H946">
        <f>IF(tblCustRFM[[#This Row],[Monetary]] &gt;= L950, 3, IF(tblCustRFM[[#This Row],[Monetary]] &gt;= M950, 2, 1))</f>
        <v>3</v>
      </c>
      <c r="I946">
        <f>tblCustRFM[[#This Row],[RecencyTier]] + tblCustRFM[[#This Row],[FrequencyTier]] + tblCustRFM[[#This Row],[MonetaryTier]]</f>
        <v>7</v>
      </c>
    </row>
    <row r="947" spans="1:9" x14ac:dyDescent="0.45">
      <c r="A947" s="16">
        <v>2382</v>
      </c>
      <c r="B947" s="10">
        <v>45066.516951697529</v>
      </c>
      <c r="C947">
        <v>1</v>
      </c>
      <c r="D947">
        <v>2809.99</v>
      </c>
      <c r="E947" s="24">
        <f>INT(RFM_Pivot!$A$1 - tblCustRFM[[#This Row],[LastPurchaseDate]])</f>
        <v>590</v>
      </c>
      <c r="F947">
        <f>IF(tblCustRFM[[#This Row],[Recency]] &lt;= $L$4, 3, IF(tblCustRFM[[#This Row],[Recency]] &lt;= M949, 2, 1))</f>
        <v>1</v>
      </c>
      <c r="G947">
        <f>IF(tblCustRFM[[#This Row],[Frequency]] &gt;= L950, 3, IF(tblCustRFM[[#This Row],[Frequency]] &gt;= M950, 2, 1))</f>
        <v>3</v>
      </c>
      <c r="H947">
        <f>IF(tblCustRFM[[#This Row],[Monetary]] &gt;= L951, 3, IF(tblCustRFM[[#This Row],[Monetary]] &gt;= M951, 2, 1))</f>
        <v>3</v>
      </c>
      <c r="I947">
        <f>tblCustRFM[[#This Row],[RecencyTier]] + tblCustRFM[[#This Row],[FrequencyTier]] + tblCustRFM[[#This Row],[MonetaryTier]]</f>
        <v>7</v>
      </c>
    </row>
    <row r="948" spans="1:9" x14ac:dyDescent="0.45">
      <c r="A948" s="16">
        <v>2384</v>
      </c>
      <c r="B948" s="10">
        <v>45571.654465432097</v>
      </c>
      <c r="C948">
        <v>2</v>
      </c>
      <c r="D948">
        <v>21964.77</v>
      </c>
      <c r="E948" s="24">
        <f>INT(RFM_Pivot!$A$1 - tblCustRFM[[#This Row],[LastPurchaseDate]])</f>
        <v>85</v>
      </c>
      <c r="F948">
        <f>IF(tblCustRFM[[#This Row],[Recency]] &lt;= $L$4, 3, IF(tblCustRFM[[#This Row],[Recency]] &lt;= M950, 2, 1))</f>
        <v>3</v>
      </c>
      <c r="G948">
        <f>IF(tblCustRFM[[#This Row],[Frequency]] &gt;= L951, 3, IF(tblCustRFM[[#This Row],[Frequency]] &gt;= M951, 2, 1))</f>
        <v>3</v>
      </c>
      <c r="H948">
        <f>IF(tblCustRFM[[#This Row],[Monetary]] &gt;= L952, 3, IF(tblCustRFM[[#This Row],[Monetary]] &gt;= M952, 2, 1))</f>
        <v>3</v>
      </c>
      <c r="I948">
        <f>tblCustRFM[[#This Row],[RecencyTier]] + tblCustRFM[[#This Row],[FrequencyTier]] + tblCustRFM[[#This Row],[MonetaryTier]]</f>
        <v>9</v>
      </c>
    </row>
    <row r="949" spans="1:9" x14ac:dyDescent="0.45">
      <c r="A949" s="16">
        <v>2386</v>
      </c>
      <c r="B949" s="10">
        <v>45466.961996219135</v>
      </c>
      <c r="C949">
        <v>3</v>
      </c>
      <c r="D949">
        <v>4869.7299999999996</v>
      </c>
      <c r="E949" s="24">
        <f>INT(RFM_Pivot!$A$1 - tblCustRFM[[#This Row],[LastPurchaseDate]])</f>
        <v>190</v>
      </c>
      <c r="F949">
        <f>IF(tblCustRFM[[#This Row],[Recency]] &lt;= $L$4, 3, IF(tblCustRFM[[#This Row],[Recency]] &lt;= M951, 2, 1))</f>
        <v>1</v>
      </c>
      <c r="G949">
        <f>IF(tblCustRFM[[#This Row],[Frequency]] &gt;= L952, 3, IF(tblCustRFM[[#This Row],[Frequency]] &gt;= M952, 2, 1))</f>
        <v>3</v>
      </c>
      <c r="H949">
        <f>IF(tblCustRFM[[#This Row],[Monetary]] &gt;= L953, 3, IF(tblCustRFM[[#This Row],[Monetary]] &gt;= M953, 2, 1))</f>
        <v>3</v>
      </c>
      <c r="I949">
        <f>tblCustRFM[[#This Row],[RecencyTier]] + tblCustRFM[[#This Row],[FrequencyTier]] + tblCustRFM[[#This Row],[MonetaryTier]]</f>
        <v>7</v>
      </c>
    </row>
    <row r="950" spans="1:9" x14ac:dyDescent="0.45">
      <c r="A950" s="16">
        <v>2387</v>
      </c>
      <c r="B950" s="10">
        <v>45600.711371141973</v>
      </c>
      <c r="C950">
        <v>3</v>
      </c>
      <c r="D950">
        <v>37476.449999999997</v>
      </c>
      <c r="E950" s="24">
        <f>INT(RFM_Pivot!$A$1 - tblCustRFM[[#This Row],[LastPurchaseDate]])</f>
        <v>56</v>
      </c>
      <c r="F950">
        <f>IF(tblCustRFM[[#This Row],[Recency]] &lt;= $L$4, 3, IF(tblCustRFM[[#This Row],[Recency]] &lt;= M952, 2, 1))</f>
        <v>3</v>
      </c>
      <c r="G950">
        <f>IF(tblCustRFM[[#This Row],[Frequency]] &gt;= L953, 3, IF(tblCustRFM[[#This Row],[Frequency]] &gt;= M953, 2, 1))</f>
        <v>3</v>
      </c>
      <c r="H950">
        <f>IF(tblCustRFM[[#This Row],[Monetary]] &gt;= L954, 3, IF(tblCustRFM[[#This Row],[Monetary]] &gt;= M954, 2, 1))</f>
        <v>3</v>
      </c>
      <c r="I950">
        <f>tblCustRFM[[#This Row],[RecencyTier]] + tblCustRFM[[#This Row],[FrequencyTier]] + tblCustRFM[[#This Row],[MonetaryTier]]</f>
        <v>9</v>
      </c>
    </row>
    <row r="951" spans="1:9" x14ac:dyDescent="0.45">
      <c r="A951" s="16">
        <v>2388</v>
      </c>
      <c r="B951" s="10">
        <v>45544.130713078703</v>
      </c>
      <c r="C951">
        <v>3</v>
      </c>
      <c r="D951">
        <v>22176.42</v>
      </c>
      <c r="E951" s="24">
        <f>INT(RFM_Pivot!$A$1 - tblCustRFM[[#This Row],[LastPurchaseDate]])</f>
        <v>112</v>
      </c>
      <c r="F951">
        <f>IF(tblCustRFM[[#This Row],[Recency]] &lt;= $L$4, 3, IF(tblCustRFM[[#This Row],[Recency]] &lt;= M953, 2, 1))</f>
        <v>3</v>
      </c>
      <c r="G951">
        <f>IF(tblCustRFM[[#This Row],[Frequency]] &gt;= L954, 3, IF(tblCustRFM[[#This Row],[Frequency]] &gt;= M954, 2, 1))</f>
        <v>3</v>
      </c>
      <c r="H951">
        <f>IF(tblCustRFM[[#This Row],[Monetary]] &gt;= L955, 3, IF(tblCustRFM[[#This Row],[Monetary]] &gt;= M955, 2, 1))</f>
        <v>3</v>
      </c>
      <c r="I951">
        <f>tblCustRFM[[#This Row],[RecencyTier]] + tblCustRFM[[#This Row],[FrequencyTier]] + tblCustRFM[[#This Row],[MonetaryTier]]</f>
        <v>9</v>
      </c>
    </row>
    <row r="952" spans="1:9" x14ac:dyDescent="0.45">
      <c r="A952" s="16">
        <v>2389</v>
      </c>
      <c r="B952" s="10">
        <v>45582.751575154318</v>
      </c>
      <c r="C952">
        <v>3</v>
      </c>
      <c r="D952">
        <v>22597.61</v>
      </c>
      <c r="E952" s="24">
        <f>INT(RFM_Pivot!$A$1 - tblCustRFM[[#This Row],[LastPurchaseDate]])</f>
        <v>74</v>
      </c>
      <c r="F952">
        <f>IF(tblCustRFM[[#This Row],[Recency]] &lt;= $L$4, 3, IF(tblCustRFM[[#This Row],[Recency]] &lt;= M954, 2, 1))</f>
        <v>3</v>
      </c>
      <c r="G952">
        <f>IF(tblCustRFM[[#This Row],[Frequency]] &gt;= L955, 3, IF(tblCustRFM[[#This Row],[Frequency]] &gt;= M955, 2, 1))</f>
        <v>3</v>
      </c>
      <c r="H952">
        <f>IF(tblCustRFM[[#This Row],[Monetary]] &gt;= L956, 3, IF(tblCustRFM[[#This Row],[Monetary]] &gt;= M956, 2, 1))</f>
        <v>3</v>
      </c>
      <c r="I952">
        <f>tblCustRFM[[#This Row],[RecencyTier]] + tblCustRFM[[#This Row],[FrequencyTier]] + tblCustRFM[[#This Row],[MonetaryTier]]</f>
        <v>9</v>
      </c>
    </row>
    <row r="953" spans="1:9" x14ac:dyDescent="0.45">
      <c r="A953" s="16">
        <v>2390</v>
      </c>
      <c r="B953" s="10">
        <v>45294.226722685184</v>
      </c>
      <c r="C953">
        <v>2</v>
      </c>
      <c r="D953">
        <v>9318.64</v>
      </c>
      <c r="E953" s="24">
        <f>INT(RFM_Pivot!$A$1 - tblCustRFM[[#This Row],[LastPurchaseDate]])</f>
        <v>362</v>
      </c>
      <c r="F953">
        <f>IF(tblCustRFM[[#This Row],[Recency]] &lt;= $L$4, 3, IF(tblCustRFM[[#This Row],[Recency]] &lt;= M955, 2, 1))</f>
        <v>1</v>
      </c>
      <c r="G953">
        <f>IF(tblCustRFM[[#This Row],[Frequency]] &gt;= L956, 3, IF(tblCustRFM[[#This Row],[Frequency]] &gt;= M956, 2, 1))</f>
        <v>3</v>
      </c>
      <c r="H953">
        <f>IF(tblCustRFM[[#This Row],[Monetary]] &gt;= L957, 3, IF(tblCustRFM[[#This Row],[Monetary]] &gt;= M957, 2, 1))</f>
        <v>3</v>
      </c>
      <c r="I953">
        <f>tblCustRFM[[#This Row],[RecencyTier]] + tblCustRFM[[#This Row],[FrequencyTier]] + tblCustRFM[[#This Row],[MonetaryTier]]</f>
        <v>7</v>
      </c>
    </row>
    <row r="954" spans="1:9" x14ac:dyDescent="0.45">
      <c r="A954" s="16">
        <v>2391</v>
      </c>
      <c r="B954" s="10">
        <v>45557.564056404321</v>
      </c>
      <c r="C954">
        <v>2</v>
      </c>
      <c r="D954">
        <v>7458.46</v>
      </c>
      <c r="E954" s="24">
        <f>INT(RFM_Pivot!$A$1 - tblCustRFM[[#This Row],[LastPurchaseDate]])</f>
        <v>99</v>
      </c>
      <c r="F954">
        <f>IF(tblCustRFM[[#This Row],[Recency]] &lt;= $L$4, 3, IF(tblCustRFM[[#This Row],[Recency]] &lt;= M956, 2, 1))</f>
        <v>3</v>
      </c>
      <c r="G954">
        <f>IF(tblCustRFM[[#This Row],[Frequency]] &gt;= L957, 3, IF(tblCustRFM[[#This Row],[Frequency]] &gt;= M957, 2, 1))</f>
        <v>3</v>
      </c>
      <c r="H954">
        <f>IF(tblCustRFM[[#This Row],[Monetary]] &gt;= L958, 3, IF(tblCustRFM[[#This Row],[Monetary]] &gt;= M958, 2, 1))</f>
        <v>3</v>
      </c>
      <c r="I954">
        <f>tblCustRFM[[#This Row],[RecencyTier]] + tblCustRFM[[#This Row],[FrequencyTier]] + tblCustRFM[[#This Row],[MonetaryTier]]</f>
        <v>9</v>
      </c>
    </row>
    <row r="955" spans="1:9" x14ac:dyDescent="0.45">
      <c r="A955" s="16">
        <v>2392</v>
      </c>
      <c r="B955" s="10">
        <v>45399.50325030864</v>
      </c>
      <c r="C955">
        <v>1</v>
      </c>
      <c r="D955">
        <v>1857.23</v>
      </c>
      <c r="E955" s="24">
        <f>INT(RFM_Pivot!$A$1 - tblCustRFM[[#This Row],[LastPurchaseDate]])</f>
        <v>257</v>
      </c>
      <c r="F955">
        <f>IF(tblCustRFM[[#This Row],[Recency]] &lt;= $L$4, 3, IF(tblCustRFM[[#This Row],[Recency]] &lt;= M957, 2, 1))</f>
        <v>1</v>
      </c>
      <c r="G955">
        <f>IF(tblCustRFM[[#This Row],[Frequency]] &gt;= L958, 3, IF(tblCustRFM[[#This Row],[Frequency]] &gt;= M958, 2, 1))</f>
        <v>3</v>
      </c>
      <c r="H955">
        <f>IF(tblCustRFM[[#This Row],[Monetary]] &gt;= L959, 3, IF(tblCustRFM[[#This Row],[Monetary]] &gt;= M959, 2, 1))</f>
        <v>3</v>
      </c>
      <c r="I955">
        <f>tblCustRFM[[#This Row],[RecencyTier]] + tblCustRFM[[#This Row],[FrequencyTier]] + tblCustRFM[[#This Row],[MonetaryTier]]</f>
        <v>7</v>
      </c>
    </row>
    <row r="956" spans="1:9" x14ac:dyDescent="0.45">
      <c r="A956" s="16">
        <v>2394</v>
      </c>
      <c r="B956" s="10">
        <v>45438.708170833335</v>
      </c>
      <c r="C956">
        <v>2</v>
      </c>
      <c r="D956">
        <v>10399.56</v>
      </c>
      <c r="E956" s="24">
        <f>INT(RFM_Pivot!$A$1 - tblCustRFM[[#This Row],[LastPurchaseDate]])</f>
        <v>218</v>
      </c>
      <c r="F956">
        <f>IF(tblCustRFM[[#This Row],[Recency]] &lt;= $L$4, 3, IF(tblCustRFM[[#This Row],[Recency]] &lt;= M958, 2, 1))</f>
        <v>1</v>
      </c>
      <c r="G956">
        <f>IF(tblCustRFM[[#This Row],[Frequency]] &gt;= L959, 3, IF(tblCustRFM[[#This Row],[Frequency]] &gt;= M959, 2, 1))</f>
        <v>3</v>
      </c>
      <c r="H956">
        <f>IF(tblCustRFM[[#This Row],[Monetary]] &gt;= L960, 3, IF(tblCustRFM[[#This Row],[Monetary]] &gt;= M960, 2, 1))</f>
        <v>3</v>
      </c>
      <c r="I956">
        <f>tblCustRFM[[#This Row],[RecencyTier]] + tblCustRFM[[#This Row],[FrequencyTier]] + tblCustRFM[[#This Row],[MonetaryTier]]</f>
        <v>7</v>
      </c>
    </row>
    <row r="957" spans="1:9" x14ac:dyDescent="0.45">
      <c r="A957" s="16">
        <v>2400</v>
      </c>
      <c r="B957" s="10">
        <v>45407.753075308639</v>
      </c>
      <c r="C957">
        <v>1</v>
      </c>
      <c r="D957">
        <v>2260.6799999999998</v>
      </c>
      <c r="E957" s="24">
        <f>INT(RFM_Pivot!$A$1 - tblCustRFM[[#This Row],[LastPurchaseDate]])</f>
        <v>249</v>
      </c>
      <c r="F957">
        <f>IF(tblCustRFM[[#This Row],[Recency]] &lt;= $L$4, 3, IF(tblCustRFM[[#This Row],[Recency]] &lt;= M959, 2, 1))</f>
        <v>1</v>
      </c>
      <c r="G957">
        <f>IF(tblCustRFM[[#This Row],[Frequency]] &gt;= L960, 3, IF(tblCustRFM[[#This Row],[Frequency]] &gt;= M960, 2, 1))</f>
        <v>3</v>
      </c>
      <c r="H957">
        <f>IF(tblCustRFM[[#This Row],[Monetary]] &gt;= L961, 3, IF(tblCustRFM[[#This Row],[Monetary]] &gt;= M961, 2, 1))</f>
        <v>3</v>
      </c>
      <c r="I957">
        <f>tblCustRFM[[#This Row],[RecencyTier]] + tblCustRFM[[#This Row],[FrequencyTier]] + tblCustRFM[[#This Row],[MonetaryTier]]</f>
        <v>7</v>
      </c>
    </row>
    <row r="958" spans="1:9" x14ac:dyDescent="0.45">
      <c r="A958" s="16">
        <v>2401</v>
      </c>
      <c r="B958" s="10">
        <v>45143.247624768519</v>
      </c>
      <c r="C958">
        <v>1</v>
      </c>
      <c r="D958">
        <v>11899.95</v>
      </c>
      <c r="E958" s="24">
        <f>INT(RFM_Pivot!$A$1 - tblCustRFM[[#This Row],[LastPurchaseDate]])</f>
        <v>513</v>
      </c>
      <c r="F958">
        <f>IF(tblCustRFM[[#This Row],[Recency]] &lt;= $L$4, 3, IF(tblCustRFM[[#This Row],[Recency]] &lt;= M960, 2, 1))</f>
        <v>1</v>
      </c>
      <c r="G958">
        <f>IF(tblCustRFM[[#This Row],[Frequency]] &gt;= L961, 3, IF(tblCustRFM[[#This Row],[Frequency]] &gt;= M961, 2, 1))</f>
        <v>3</v>
      </c>
      <c r="H958">
        <f>IF(tblCustRFM[[#This Row],[Monetary]] &gt;= L962, 3, IF(tblCustRFM[[#This Row],[Monetary]] &gt;= M962, 2, 1))</f>
        <v>3</v>
      </c>
      <c r="I958">
        <f>tblCustRFM[[#This Row],[RecencyTier]] + tblCustRFM[[#This Row],[FrequencyTier]] + tblCustRFM[[#This Row],[MonetaryTier]]</f>
        <v>7</v>
      </c>
    </row>
    <row r="959" spans="1:9" x14ac:dyDescent="0.45">
      <c r="A959" s="16">
        <v>2403</v>
      </c>
      <c r="B959" s="10">
        <v>45494.777777777781</v>
      </c>
      <c r="C959">
        <v>2</v>
      </c>
      <c r="D959">
        <v>14149.57</v>
      </c>
      <c r="E959" s="24">
        <f>INT(RFM_Pivot!$A$1 - tblCustRFM[[#This Row],[LastPurchaseDate]])</f>
        <v>162</v>
      </c>
      <c r="F959">
        <f>IF(tblCustRFM[[#This Row],[Recency]] &lt;= $L$4, 3, IF(tblCustRFM[[#This Row],[Recency]] &lt;= M961, 2, 1))</f>
        <v>1</v>
      </c>
      <c r="G959">
        <f>IF(tblCustRFM[[#This Row],[Frequency]] &gt;= L962, 3, IF(tblCustRFM[[#This Row],[Frequency]] &gt;= M962, 2, 1))</f>
        <v>3</v>
      </c>
      <c r="H959">
        <f>IF(tblCustRFM[[#This Row],[Monetary]] &gt;= L963, 3, IF(tblCustRFM[[#This Row],[Monetary]] &gt;= M963, 2, 1))</f>
        <v>3</v>
      </c>
      <c r="I959">
        <f>tblCustRFM[[#This Row],[RecencyTier]] + tblCustRFM[[#This Row],[FrequencyTier]] + tblCustRFM[[#This Row],[MonetaryTier]]</f>
        <v>7</v>
      </c>
    </row>
    <row r="960" spans="1:9" x14ac:dyDescent="0.45">
      <c r="A960" s="16">
        <v>2404</v>
      </c>
      <c r="B960" s="10">
        <v>45246.041904205245</v>
      </c>
      <c r="C960">
        <v>1</v>
      </c>
      <c r="D960">
        <v>14305.41</v>
      </c>
      <c r="E960" s="24">
        <f>INT(RFM_Pivot!$A$1 - tblCustRFM[[#This Row],[LastPurchaseDate]])</f>
        <v>410</v>
      </c>
      <c r="F960">
        <f>IF(tblCustRFM[[#This Row],[Recency]] &lt;= $L$4, 3, IF(tblCustRFM[[#This Row],[Recency]] &lt;= M962, 2, 1))</f>
        <v>1</v>
      </c>
      <c r="G960">
        <f>IF(tblCustRFM[[#This Row],[Frequency]] &gt;= L963, 3, IF(tblCustRFM[[#This Row],[Frequency]] &gt;= M963, 2, 1))</f>
        <v>3</v>
      </c>
      <c r="H960">
        <f>IF(tblCustRFM[[#This Row],[Monetary]] &gt;= L964, 3, IF(tblCustRFM[[#This Row],[Monetary]] &gt;= M964, 2, 1))</f>
        <v>3</v>
      </c>
      <c r="I960">
        <f>tblCustRFM[[#This Row],[RecencyTier]] + tblCustRFM[[#This Row],[FrequencyTier]] + tblCustRFM[[#This Row],[MonetaryTier]]</f>
        <v>7</v>
      </c>
    </row>
    <row r="961" spans="1:9" x14ac:dyDescent="0.45">
      <c r="A961" s="16">
        <v>2406</v>
      </c>
      <c r="B961" s="10">
        <v>45605.894889506169</v>
      </c>
      <c r="C961">
        <v>2</v>
      </c>
      <c r="D961">
        <v>12705.62</v>
      </c>
      <c r="E961" s="24">
        <f>INT(RFM_Pivot!$A$1 - tblCustRFM[[#This Row],[LastPurchaseDate]])</f>
        <v>51</v>
      </c>
      <c r="F961">
        <f>IF(tblCustRFM[[#This Row],[Recency]] &lt;= $L$4, 3, IF(tblCustRFM[[#This Row],[Recency]] &lt;= M963, 2, 1))</f>
        <v>3</v>
      </c>
      <c r="G961">
        <f>IF(tblCustRFM[[#This Row],[Frequency]] &gt;= L964, 3, IF(tblCustRFM[[#This Row],[Frequency]] &gt;= M964, 2, 1))</f>
        <v>3</v>
      </c>
      <c r="H961">
        <f>IF(tblCustRFM[[#This Row],[Monetary]] &gt;= L965, 3, IF(tblCustRFM[[#This Row],[Monetary]] &gt;= M965, 2, 1))</f>
        <v>3</v>
      </c>
      <c r="I961">
        <f>tblCustRFM[[#This Row],[RecencyTier]] + tblCustRFM[[#This Row],[FrequencyTier]] + tblCustRFM[[#This Row],[MonetaryTier]]</f>
        <v>9</v>
      </c>
    </row>
    <row r="962" spans="1:9" x14ac:dyDescent="0.45">
      <c r="A962" s="16">
        <v>2407</v>
      </c>
      <c r="B962" s="10">
        <v>45354.749774961419</v>
      </c>
      <c r="C962">
        <v>1</v>
      </c>
      <c r="D962">
        <v>3175.89</v>
      </c>
      <c r="E962" s="24">
        <f>INT(RFM_Pivot!$A$1 - tblCustRFM[[#This Row],[LastPurchaseDate]])</f>
        <v>302</v>
      </c>
      <c r="F962">
        <f>IF(tblCustRFM[[#This Row],[Recency]] &lt;= $L$4, 3, IF(tblCustRFM[[#This Row],[Recency]] &lt;= M964, 2, 1))</f>
        <v>1</v>
      </c>
      <c r="G962">
        <f>IF(tblCustRFM[[#This Row],[Frequency]] &gt;= L965, 3, IF(tblCustRFM[[#This Row],[Frequency]] &gt;= M965, 2, 1))</f>
        <v>3</v>
      </c>
      <c r="H962">
        <f>IF(tblCustRFM[[#This Row],[Monetary]] &gt;= L966, 3, IF(tblCustRFM[[#This Row],[Monetary]] &gt;= M966, 2, 1))</f>
        <v>3</v>
      </c>
      <c r="I962">
        <f>tblCustRFM[[#This Row],[RecencyTier]] + tblCustRFM[[#This Row],[FrequencyTier]] + tblCustRFM[[#This Row],[MonetaryTier]]</f>
        <v>7</v>
      </c>
    </row>
    <row r="963" spans="1:9" x14ac:dyDescent="0.45">
      <c r="A963" s="16">
        <v>2409</v>
      </c>
      <c r="B963" s="10">
        <v>45492.587558757717</v>
      </c>
      <c r="C963">
        <v>4</v>
      </c>
      <c r="D963">
        <v>54348.160000000003</v>
      </c>
      <c r="E963" s="24">
        <f>INT(RFM_Pivot!$A$1 - tblCustRFM[[#This Row],[LastPurchaseDate]])</f>
        <v>164</v>
      </c>
      <c r="F963">
        <f>IF(tblCustRFM[[#This Row],[Recency]] &lt;= $L$4, 3, IF(tblCustRFM[[#This Row],[Recency]] &lt;= M965, 2, 1))</f>
        <v>1</v>
      </c>
      <c r="G963">
        <f>IF(tblCustRFM[[#This Row],[Frequency]] &gt;= L966, 3, IF(tblCustRFM[[#This Row],[Frequency]] &gt;= M966, 2, 1))</f>
        <v>3</v>
      </c>
      <c r="H963">
        <f>IF(tblCustRFM[[#This Row],[Monetary]] &gt;= L967, 3, IF(tblCustRFM[[#This Row],[Monetary]] &gt;= M967, 2, 1))</f>
        <v>3</v>
      </c>
      <c r="I963">
        <f>tblCustRFM[[#This Row],[RecencyTier]] + tblCustRFM[[#This Row],[FrequencyTier]] + tblCustRFM[[#This Row],[MonetaryTier]]</f>
        <v>7</v>
      </c>
    </row>
    <row r="964" spans="1:9" x14ac:dyDescent="0.45">
      <c r="A964" s="16">
        <v>2410</v>
      </c>
      <c r="B964" s="10">
        <v>45525.586858680559</v>
      </c>
      <c r="C964">
        <v>3</v>
      </c>
      <c r="D964">
        <v>6369.87</v>
      </c>
      <c r="E964" s="24">
        <f>INT(RFM_Pivot!$A$1 - tblCustRFM[[#This Row],[LastPurchaseDate]])</f>
        <v>131</v>
      </c>
      <c r="F964">
        <f>IF(tblCustRFM[[#This Row],[Recency]] &lt;= $L$4, 3, IF(tblCustRFM[[#This Row],[Recency]] &lt;= M966, 2, 1))</f>
        <v>1</v>
      </c>
      <c r="G964">
        <f>IF(tblCustRFM[[#This Row],[Frequency]] &gt;= L967, 3, IF(tblCustRFM[[#This Row],[Frequency]] &gt;= M967, 2, 1))</f>
        <v>3</v>
      </c>
      <c r="H964">
        <f>IF(tblCustRFM[[#This Row],[Monetary]] &gt;= L968, 3, IF(tblCustRFM[[#This Row],[Monetary]] &gt;= M968, 2, 1))</f>
        <v>3</v>
      </c>
      <c r="I964">
        <f>tblCustRFM[[#This Row],[RecencyTier]] + tblCustRFM[[#This Row],[FrequencyTier]] + tblCustRFM[[#This Row],[MonetaryTier]]</f>
        <v>7</v>
      </c>
    </row>
    <row r="965" spans="1:9" x14ac:dyDescent="0.45">
      <c r="A965" s="16">
        <v>2412</v>
      </c>
      <c r="B965" s="10">
        <v>45299.629262924384</v>
      </c>
      <c r="C965">
        <v>1</v>
      </c>
      <c r="D965">
        <v>10965.68</v>
      </c>
      <c r="E965" s="24">
        <f>INT(RFM_Pivot!$A$1 - tblCustRFM[[#This Row],[LastPurchaseDate]])</f>
        <v>357</v>
      </c>
      <c r="F965">
        <f>IF(tblCustRFM[[#This Row],[Recency]] &lt;= $L$4, 3, IF(tblCustRFM[[#This Row],[Recency]] &lt;= M967, 2, 1))</f>
        <v>1</v>
      </c>
      <c r="G965">
        <f>IF(tblCustRFM[[#This Row],[Frequency]] &gt;= L968, 3, IF(tblCustRFM[[#This Row],[Frequency]] &gt;= M968, 2, 1))</f>
        <v>3</v>
      </c>
      <c r="H965">
        <f>IF(tblCustRFM[[#This Row],[Monetary]] &gt;= L969, 3, IF(tblCustRFM[[#This Row],[Monetary]] &gt;= M969, 2, 1))</f>
        <v>3</v>
      </c>
      <c r="I965">
        <f>tblCustRFM[[#This Row],[RecencyTier]] + tblCustRFM[[#This Row],[FrequencyTier]] + tblCustRFM[[#This Row],[MonetaryTier]]</f>
        <v>7</v>
      </c>
    </row>
    <row r="966" spans="1:9" x14ac:dyDescent="0.45">
      <c r="A966" s="16">
        <v>2414</v>
      </c>
      <c r="B966" s="10">
        <v>45602.463546334875</v>
      </c>
      <c r="C966">
        <v>1</v>
      </c>
      <c r="D966">
        <v>6560.16</v>
      </c>
      <c r="E966" s="24">
        <f>INT(RFM_Pivot!$A$1 - tblCustRFM[[#This Row],[LastPurchaseDate]])</f>
        <v>54</v>
      </c>
      <c r="F966">
        <f>IF(tblCustRFM[[#This Row],[Recency]] &lt;= $L$4, 3, IF(tblCustRFM[[#This Row],[Recency]] &lt;= M968, 2, 1))</f>
        <v>3</v>
      </c>
      <c r="G966">
        <f>IF(tblCustRFM[[#This Row],[Frequency]] &gt;= L969, 3, IF(tblCustRFM[[#This Row],[Frequency]] &gt;= M969, 2, 1))</f>
        <v>3</v>
      </c>
      <c r="H966">
        <f>IF(tblCustRFM[[#This Row],[Monetary]] &gt;= L970, 3, IF(tblCustRFM[[#This Row],[Monetary]] &gt;= M970, 2, 1))</f>
        <v>3</v>
      </c>
      <c r="I966">
        <f>tblCustRFM[[#This Row],[RecencyTier]] + tblCustRFM[[#This Row],[FrequencyTier]] + tblCustRFM[[#This Row],[MonetaryTier]]</f>
        <v>9</v>
      </c>
    </row>
    <row r="967" spans="1:9" x14ac:dyDescent="0.45">
      <c r="A967" s="16">
        <v>2415</v>
      </c>
      <c r="B967" s="10">
        <v>45631.30143013117</v>
      </c>
      <c r="C967">
        <v>1</v>
      </c>
      <c r="D967">
        <v>5367.95</v>
      </c>
      <c r="E967" s="24">
        <f>INT(RFM_Pivot!$A$1 - tblCustRFM[[#This Row],[LastPurchaseDate]])</f>
        <v>25</v>
      </c>
      <c r="F967">
        <f>IF(tblCustRFM[[#This Row],[Recency]] &lt;= $L$4, 3, IF(tblCustRFM[[#This Row],[Recency]] &lt;= M969, 2, 1))</f>
        <v>3</v>
      </c>
      <c r="G967">
        <f>IF(tblCustRFM[[#This Row],[Frequency]] &gt;= L970, 3, IF(tblCustRFM[[#This Row],[Frequency]] &gt;= M970, 2, 1))</f>
        <v>3</v>
      </c>
      <c r="H967">
        <f>IF(tblCustRFM[[#This Row],[Monetary]] &gt;= L971, 3, IF(tblCustRFM[[#This Row],[Monetary]] &gt;= M971, 2, 1))</f>
        <v>3</v>
      </c>
      <c r="I967">
        <f>tblCustRFM[[#This Row],[RecencyTier]] + tblCustRFM[[#This Row],[FrequencyTier]] + tblCustRFM[[#This Row],[MonetaryTier]]</f>
        <v>9</v>
      </c>
    </row>
    <row r="968" spans="1:9" x14ac:dyDescent="0.45">
      <c r="A968" s="16">
        <v>2416</v>
      </c>
      <c r="B968" s="10">
        <v>45405.051805169751</v>
      </c>
      <c r="C968">
        <v>1</v>
      </c>
      <c r="D968">
        <v>8578.6</v>
      </c>
      <c r="E968" s="24">
        <f>INT(RFM_Pivot!$A$1 - tblCustRFM[[#This Row],[LastPurchaseDate]])</f>
        <v>251</v>
      </c>
      <c r="F968">
        <f>IF(tblCustRFM[[#This Row],[Recency]] &lt;= $L$4, 3, IF(tblCustRFM[[#This Row],[Recency]] &lt;= M970, 2, 1))</f>
        <v>1</v>
      </c>
      <c r="G968">
        <f>IF(tblCustRFM[[#This Row],[Frequency]] &gt;= L971, 3, IF(tblCustRFM[[#This Row],[Frequency]] &gt;= M971, 2, 1))</f>
        <v>3</v>
      </c>
      <c r="H968">
        <f>IF(tblCustRFM[[#This Row],[Monetary]] &gt;= L972, 3, IF(tblCustRFM[[#This Row],[Monetary]] &gt;= M972, 2, 1))</f>
        <v>3</v>
      </c>
      <c r="I968">
        <f>tblCustRFM[[#This Row],[RecencyTier]] + tblCustRFM[[#This Row],[FrequencyTier]] + tblCustRFM[[#This Row],[MonetaryTier]]</f>
        <v>7</v>
      </c>
    </row>
    <row r="969" spans="1:9" x14ac:dyDescent="0.45">
      <c r="A969" s="16">
        <v>2417</v>
      </c>
      <c r="B969" s="10">
        <v>45620.277327739197</v>
      </c>
      <c r="C969">
        <v>2</v>
      </c>
      <c r="D969">
        <v>17466.400000000001</v>
      </c>
      <c r="E969" s="24">
        <f>INT(RFM_Pivot!$A$1 - tblCustRFM[[#This Row],[LastPurchaseDate]])</f>
        <v>36</v>
      </c>
      <c r="F969">
        <f>IF(tblCustRFM[[#This Row],[Recency]] &lt;= $L$4, 3, IF(tblCustRFM[[#This Row],[Recency]] &lt;= M971, 2, 1))</f>
        <v>3</v>
      </c>
      <c r="G969">
        <f>IF(tblCustRFM[[#This Row],[Frequency]] &gt;= L972, 3, IF(tblCustRFM[[#This Row],[Frequency]] &gt;= M972, 2, 1))</f>
        <v>3</v>
      </c>
      <c r="H969">
        <f>IF(tblCustRFM[[#This Row],[Monetary]] &gt;= L973, 3, IF(tblCustRFM[[#This Row],[Monetary]] &gt;= M973, 2, 1))</f>
        <v>3</v>
      </c>
      <c r="I969">
        <f>tblCustRFM[[#This Row],[RecencyTier]] + tblCustRFM[[#This Row],[FrequencyTier]] + tblCustRFM[[#This Row],[MonetaryTier]]</f>
        <v>9</v>
      </c>
    </row>
    <row r="970" spans="1:9" x14ac:dyDescent="0.45">
      <c r="A970" s="16">
        <v>2420</v>
      </c>
      <c r="B970" s="10">
        <v>45552.01550154321</v>
      </c>
      <c r="C970">
        <v>1</v>
      </c>
      <c r="D970">
        <v>5848.44</v>
      </c>
      <c r="E970" s="24">
        <f>INT(RFM_Pivot!$A$1 - tblCustRFM[[#This Row],[LastPurchaseDate]])</f>
        <v>104</v>
      </c>
      <c r="F970">
        <f>IF(tblCustRFM[[#This Row],[Recency]] &lt;= $L$4, 3, IF(tblCustRFM[[#This Row],[Recency]] &lt;= M972, 2, 1))</f>
        <v>3</v>
      </c>
      <c r="G970">
        <f>IF(tblCustRFM[[#This Row],[Frequency]] &gt;= L973, 3, IF(tblCustRFM[[#This Row],[Frequency]] &gt;= M973, 2, 1))</f>
        <v>3</v>
      </c>
      <c r="H970">
        <f>IF(tblCustRFM[[#This Row],[Monetary]] &gt;= L974, 3, IF(tblCustRFM[[#This Row],[Monetary]] &gt;= M974, 2, 1))</f>
        <v>3</v>
      </c>
      <c r="I970">
        <f>tblCustRFM[[#This Row],[RecencyTier]] + tblCustRFM[[#This Row],[FrequencyTier]] + tblCustRFM[[#This Row],[MonetaryTier]]</f>
        <v>9</v>
      </c>
    </row>
    <row r="971" spans="1:9" x14ac:dyDescent="0.45">
      <c r="A971" s="16">
        <v>2421</v>
      </c>
      <c r="B971" s="10">
        <v>45597.718071797841</v>
      </c>
      <c r="C971">
        <v>2</v>
      </c>
      <c r="D971">
        <v>6764.68</v>
      </c>
      <c r="E971" s="24">
        <f>INT(RFM_Pivot!$A$1 - tblCustRFM[[#This Row],[LastPurchaseDate]])</f>
        <v>59</v>
      </c>
      <c r="F971">
        <f>IF(tblCustRFM[[#This Row],[Recency]] &lt;= $L$4, 3, IF(tblCustRFM[[#This Row],[Recency]] &lt;= M973, 2, 1))</f>
        <v>3</v>
      </c>
      <c r="G971">
        <f>IF(tblCustRFM[[#This Row],[Frequency]] &gt;= L974, 3, IF(tblCustRFM[[#This Row],[Frequency]] &gt;= M974, 2, 1))</f>
        <v>3</v>
      </c>
      <c r="H971">
        <f>IF(tblCustRFM[[#This Row],[Monetary]] &gt;= L975, 3, IF(tblCustRFM[[#This Row],[Monetary]] &gt;= M975, 2, 1))</f>
        <v>3</v>
      </c>
      <c r="I971">
        <f>tblCustRFM[[#This Row],[RecencyTier]] + tblCustRFM[[#This Row],[FrequencyTier]] + tblCustRFM[[#This Row],[MonetaryTier]]</f>
        <v>9</v>
      </c>
    </row>
    <row r="972" spans="1:9" x14ac:dyDescent="0.45">
      <c r="A972" s="16">
        <v>2422</v>
      </c>
      <c r="B972" s="10">
        <v>45422.135513541667</v>
      </c>
      <c r="C972">
        <v>2</v>
      </c>
      <c r="D972">
        <v>7360.55</v>
      </c>
      <c r="E972" s="24">
        <f>INT(RFM_Pivot!$A$1 - tblCustRFM[[#This Row],[LastPurchaseDate]])</f>
        <v>234</v>
      </c>
      <c r="F972">
        <f>IF(tblCustRFM[[#This Row],[Recency]] &lt;= $L$4, 3, IF(tblCustRFM[[#This Row],[Recency]] &lt;= M974, 2, 1))</f>
        <v>1</v>
      </c>
      <c r="G972">
        <f>IF(tblCustRFM[[#This Row],[Frequency]] &gt;= L975, 3, IF(tblCustRFM[[#This Row],[Frequency]] &gt;= M975, 2, 1))</f>
        <v>3</v>
      </c>
      <c r="H972">
        <f>IF(tblCustRFM[[#This Row],[Monetary]] &gt;= L976, 3, IF(tblCustRFM[[#This Row],[Monetary]] &gt;= M976, 2, 1))</f>
        <v>3</v>
      </c>
      <c r="I972">
        <f>tblCustRFM[[#This Row],[RecencyTier]] + tblCustRFM[[#This Row],[FrequencyTier]] + tblCustRFM[[#This Row],[MonetaryTier]]</f>
        <v>7</v>
      </c>
    </row>
    <row r="973" spans="1:9" x14ac:dyDescent="0.45">
      <c r="A973" s="16">
        <v>2423</v>
      </c>
      <c r="B973" s="10">
        <v>45492.879587962962</v>
      </c>
      <c r="C973">
        <v>1</v>
      </c>
      <c r="D973">
        <v>7528.98</v>
      </c>
      <c r="E973" s="24">
        <f>INT(RFM_Pivot!$A$1 - tblCustRFM[[#This Row],[LastPurchaseDate]])</f>
        <v>164</v>
      </c>
      <c r="F973">
        <f>IF(tblCustRFM[[#This Row],[Recency]] &lt;= $L$4, 3, IF(tblCustRFM[[#This Row],[Recency]] &lt;= M975, 2, 1))</f>
        <v>1</v>
      </c>
      <c r="G973">
        <f>IF(tblCustRFM[[#This Row],[Frequency]] &gt;= L976, 3, IF(tblCustRFM[[#This Row],[Frequency]] &gt;= M976, 2, 1))</f>
        <v>3</v>
      </c>
      <c r="H973">
        <f>IF(tblCustRFM[[#This Row],[Monetary]] &gt;= L977, 3, IF(tblCustRFM[[#This Row],[Monetary]] &gt;= M977, 2, 1))</f>
        <v>3</v>
      </c>
      <c r="I973">
        <f>tblCustRFM[[#This Row],[RecencyTier]] + tblCustRFM[[#This Row],[FrequencyTier]] + tblCustRFM[[#This Row],[MonetaryTier]]</f>
        <v>7</v>
      </c>
    </row>
    <row r="974" spans="1:9" x14ac:dyDescent="0.45">
      <c r="A974" s="16">
        <v>2424</v>
      </c>
      <c r="B974" s="10">
        <v>45168.143114313272</v>
      </c>
      <c r="C974">
        <v>1</v>
      </c>
      <c r="D974">
        <v>2175.7199999999998</v>
      </c>
      <c r="E974" s="24">
        <f>INT(RFM_Pivot!$A$1 - tblCustRFM[[#This Row],[LastPurchaseDate]])</f>
        <v>488</v>
      </c>
      <c r="F974">
        <f>IF(tblCustRFM[[#This Row],[Recency]] &lt;= $L$4, 3, IF(tblCustRFM[[#This Row],[Recency]] &lt;= M976, 2, 1))</f>
        <v>1</v>
      </c>
      <c r="G974">
        <f>IF(tblCustRFM[[#This Row],[Frequency]] &gt;= L977, 3, IF(tblCustRFM[[#This Row],[Frequency]] &gt;= M977, 2, 1))</f>
        <v>3</v>
      </c>
      <c r="H974">
        <f>IF(tblCustRFM[[#This Row],[Monetary]] &gt;= L978, 3, IF(tblCustRFM[[#This Row],[Monetary]] &gt;= M978, 2, 1))</f>
        <v>3</v>
      </c>
      <c r="I974">
        <f>tblCustRFM[[#This Row],[RecencyTier]] + tblCustRFM[[#This Row],[FrequencyTier]] + tblCustRFM[[#This Row],[MonetaryTier]]</f>
        <v>7</v>
      </c>
    </row>
    <row r="975" spans="1:9" x14ac:dyDescent="0.45">
      <c r="A975" s="16">
        <v>2425</v>
      </c>
      <c r="B975" s="10">
        <v>45467.32703271605</v>
      </c>
      <c r="C975">
        <v>2</v>
      </c>
      <c r="D975">
        <v>31881.43</v>
      </c>
      <c r="E975" s="24">
        <f>INT(RFM_Pivot!$A$1 - tblCustRFM[[#This Row],[LastPurchaseDate]])</f>
        <v>189</v>
      </c>
      <c r="F975">
        <f>IF(tblCustRFM[[#This Row],[Recency]] &lt;= $L$4, 3, IF(tblCustRFM[[#This Row],[Recency]] &lt;= M977, 2, 1))</f>
        <v>1</v>
      </c>
      <c r="G975">
        <f>IF(tblCustRFM[[#This Row],[Frequency]] &gt;= L978, 3, IF(tblCustRFM[[#This Row],[Frequency]] &gt;= M978, 2, 1))</f>
        <v>3</v>
      </c>
      <c r="H975">
        <f>IF(tblCustRFM[[#This Row],[Monetary]] &gt;= L979, 3, IF(tblCustRFM[[#This Row],[Monetary]] &gt;= M979, 2, 1))</f>
        <v>3</v>
      </c>
      <c r="I975">
        <f>tblCustRFM[[#This Row],[RecencyTier]] + tblCustRFM[[#This Row],[FrequencyTier]] + tblCustRFM[[#This Row],[MonetaryTier]]</f>
        <v>7</v>
      </c>
    </row>
    <row r="976" spans="1:9" x14ac:dyDescent="0.45">
      <c r="A976" s="16">
        <v>2426</v>
      </c>
      <c r="B976" s="10">
        <v>45564.93779378858</v>
      </c>
      <c r="C976">
        <v>2</v>
      </c>
      <c r="D976">
        <v>16766.34</v>
      </c>
      <c r="E976" s="24">
        <f>INT(RFM_Pivot!$A$1 - tblCustRFM[[#This Row],[LastPurchaseDate]])</f>
        <v>92</v>
      </c>
      <c r="F976">
        <f>IF(tblCustRFM[[#This Row],[Recency]] &lt;= $L$4, 3, IF(tblCustRFM[[#This Row],[Recency]] &lt;= M978, 2, 1))</f>
        <v>3</v>
      </c>
      <c r="G976">
        <f>IF(tblCustRFM[[#This Row],[Frequency]] &gt;= L979, 3, IF(tblCustRFM[[#This Row],[Frequency]] &gt;= M979, 2, 1))</f>
        <v>3</v>
      </c>
      <c r="H976">
        <f>IF(tblCustRFM[[#This Row],[Monetary]] &gt;= L980, 3, IF(tblCustRFM[[#This Row],[Monetary]] &gt;= M980, 2, 1))</f>
        <v>3</v>
      </c>
      <c r="I976">
        <f>tblCustRFM[[#This Row],[RecencyTier]] + tblCustRFM[[#This Row],[FrequencyTier]] + tblCustRFM[[#This Row],[MonetaryTier]]</f>
        <v>9</v>
      </c>
    </row>
    <row r="977" spans="1:9" x14ac:dyDescent="0.45">
      <c r="A977" s="16">
        <v>2428</v>
      </c>
      <c r="B977" s="10">
        <v>45405.197819791669</v>
      </c>
      <c r="C977">
        <v>2</v>
      </c>
      <c r="D977">
        <v>7787.58</v>
      </c>
      <c r="E977" s="24">
        <f>INT(RFM_Pivot!$A$1 - tblCustRFM[[#This Row],[LastPurchaseDate]])</f>
        <v>251</v>
      </c>
      <c r="F977">
        <f>IF(tblCustRFM[[#This Row],[Recency]] &lt;= $L$4, 3, IF(tblCustRFM[[#This Row],[Recency]] &lt;= M979, 2, 1))</f>
        <v>1</v>
      </c>
      <c r="G977">
        <f>IF(tblCustRFM[[#This Row],[Frequency]] &gt;= L980, 3, IF(tblCustRFM[[#This Row],[Frequency]] &gt;= M980, 2, 1))</f>
        <v>3</v>
      </c>
      <c r="H977">
        <f>IF(tblCustRFM[[#This Row],[Monetary]] &gt;= L981, 3, IF(tblCustRFM[[#This Row],[Monetary]] &gt;= M981, 2, 1))</f>
        <v>3</v>
      </c>
      <c r="I977">
        <f>tblCustRFM[[#This Row],[RecencyTier]] + tblCustRFM[[#This Row],[FrequencyTier]] + tblCustRFM[[#This Row],[MonetaryTier]]</f>
        <v>7</v>
      </c>
    </row>
    <row r="978" spans="1:9" x14ac:dyDescent="0.45">
      <c r="A978" s="16">
        <v>2431</v>
      </c>
      <c r="B978" s="10">
        <v>45116.307930787036</v>
      </c>
      <c r="C978">
        <v>2</v>
      </c>
      <c r="D978">
        <v>17706.3</v>
      </c>
      <c r="E978" s="24">
        <f>INT(RFM_Pivot!$A$1 - tblCustRFM[[#This Row],[LastPurchaseDate]])</f>
        <v>540</v>
      </c>
      <c r="F978">
        <f>IF(tblCustRFM[[#This Row],[Recency]] &lt;= $L$4, 3, IF(tblCustRFM[[#This Row],[Recency]] &lt;= M980, 2, 1))</f>
        <v>1</v>
      </c>
      <c r="G978">
        <f>IF(tblCustRFM[[#This Row],[Frequency]] &gt;= L981, 3, IF(tblCustRFM[[#This Row],[Frequency]] &gt;= M981, 2, 1))</f>
        <v>3</v>
      </c>
      <c r="H978">
        <f>IF(tblCustRFM[[#This Row],[Monetary]] &gt;= L982, 3, IF(tblCustRFM[[#This Row],[Monetary]] &gt;= M982, 2, 1))</f>
        <v>3</v>
      </c>
      <c r="I978">
        <f>tblCustRFM[[#This Row],[RecencyTier]] + tblCustRFM[[#This Row],[FrequencyTier]] + tblCustRFM[[#This Row],[MonetaryTier]]</f>
        <v>7</v>
      </c>
    </row>
    <row r="979" spans="1:9" x14ac:dyDescent="0.45">
      <c r="A979" s="16">
        <v>2434</v>
      </c>
      <c r="B979" s="10">
        <v>45581.21842183642</v>
      </c>
      <c r="C979">
        <v>1</v>
      </c>
      <c r="D979">
        <v>14698.44</v>
      </c>
      <c r="E979" s="24">
        <f>INT(RFM_Pivot!$A$1 - tblCustRFM[[#This Row],[LastPurchaseDate]])</f>
        <v>75</v>
      </c>
      <c r="F979">
        <f>IF(tblCustRFM[[#This Row],[Recency]] &lt;= $L$4, 3, IF(tblCustRFM[[#This Row],[Recency]] &lt;= M981, 2, 1))</f>
        <v>3</v>
      </c>
      <c r="G979">
        <f>IF(tblCustRFM[[#This Row],[Frequency]] &gt;= L982, 3, IF(tblCustRFM[[#This Row],[Frequency]] &gt;= M982, 2, 1))</f>
        <v>3</v>
      </c>
      <c r="H979">
        <f>IF(tblCustRFM[[#This Row],[Monetary]] &gt;= L983, 3, IF(tblCustRFM[[#This Row],[Monetary]] &gt;= M983, 2, 1))</f>
        <v>3</v>
      </c>
      <c r="I979">
        <f>tblCustRFM[[#This Row],[RecencyTier]] + tblCustRFM[[#This Row],[FrequencyTier]] + tblCustRFM[[#This Row],[MonetaryTier]]</f>
        <v>9</v>
      </c>
    </row>
    <row r="980" spans="1:9" x14ac:dyDescent="0.45">
      <c r="A980" s="16">
        <v>2435</v>
      </c>
      <c r="B980" s="10">
        <v>45024.756775694441</v>
      </c>
      <c r="C980">
        <v>1</v>
      </c>
      <c r="D980">
        <v>2794.33</v>
      </c>
      <c r="E980" s="24">
        <f>INT(RFM_Pivot!$A$1 - tblCustRFM[[#This Row],[LastPurchaseDate]])</f>
        <v>632</v>
      </c>
      <c r="F980">
        <f>IF(tblCustRFM[[#This Row],[Recency]] &lt;= $L$4, 3, IF(tblCustRFM[[#This Row],[Recency]] &lt;= M982, 2, 1))</f>
        <v>1</v>
      </c>
      <c r="G980">
        <f>IF(tblCustRFM[[#This Row],[Frequency]] &gt;= L983, 3, IF(tblCustRFM[[#This Row],[Frequency]] &gt;= M983, 2, 1))</f>
        <v>3</v>
      </c>
      <c r="H980">
        <f>IF(tblCustRFM[[#This Row],[Monetary]] &gt;= L984, 3, IF(tblCustRFM[[#This Row],[Monetary]] &gt;= M984, 2, 1))</f>
        <v>3</v>
      </c>
      <c r="I980">
        <f>tblCustRFM[[#This Row],[RecencyTier]] + tblCustRFM[[#This Row],[FrequencyTier]] + tblCustRFM[[#This Row],[MonetaryTier]]</f>
        <v>7</v>
      </c>
    </row>
    <row r="981" spans="1:9" x14ac:dyDescent="0.45">
      <c r="A981" s="16">
        <v>2436</v>
      </c>
      <c r="B981" s="10">
        <v>45270.061306134259</v>
      </c>
      <c r="C981">
        <v>1</v>
      </c>
      <c r="D981">
        <v>6267.2</v>
      </c>
      <c r="E981" s="24">
        <f>INT(RFM_Pivot!$A$1 - tblCustRFM[[#This Row],[LastPurchaseDate]])</f>
        <v>386</v>
      </c>
      <c r="F981">
        <f>IF(tblCustRFM[[#This Row],[Recency]] &lt;= $L$4, 3, IF(tblCustRFM[[#This Row],[Recency]] &lt;= M983, 2, 1))</f>
        <v>1</v>
      </c>
      <c r="G981">
        <f>IF(tblCustRFM[[#This Row],[Frequency]] &gt;= L984, 3, IF(tblCustRFM[[#This Row],[Frequency]] &gt;= M984, 2, 1))</f>
        <v>3</v>
      </c>
      <c r="H981">
        <f>IF(tblCustRFM[[#This Row],[Monetary]] &gt;= L985, 3, IF(tblCustRFM[[#This Row],[Monetary]] &gt;= M985, 2, 1))</f>
        <v>3</v>
      </c>
      <c r="I981">
        <f>tblCustRFM[[#This Row],[RecencyTier]] + tblCustRFM[[#This Row],[FrequencyTier]] + tblCustRFM[[#This Row],[MonetaryTier]]</f>
        <v>7</v>
      </c>
    </row>
    <row r="982" spans="1:9" x14ac:dyDescent="0.45">
      <c r="A982" s="16">
        <v>2437</v>
      </c>
      <c r="B982" s="10">
        <v>45580.196319637347</v>
      </c>
      <c r="C982">
        <v>1</v>
      </c>
      <c r="D982">
        <v>1048.92</v>
      </c>
      <c r="E982" s="24">
        <f>INT(RFM_Pivot!$A$1 - tblCustRFM[[#This Row],[LastPurchaseDate]])</f>
        <v>76</v>
      </c>
      <c r="F982">
        <f>IF(tblCustRFM[[#This Row],[Recency]] &lt;= $L$4, 3, IF(tblCustRFM[[#This Row],[Recency]] &lt;= M984, 2, 1))</f>
        <v>3</v>
      </c>
      <c r="G982">
        <f>IF(tblCustRFM[[#This Row],[Frequency]] &gt;= L985, 3, IF(tblCustRFM[[#This Row],[Frequency]] &gt;= M985, 2, 1))</f>
        <v>3</v>
      </c>
      <c r="H982">
        <f>IF(tblCustRFM[[#This Row],[Monetary]] &gt;= L986, 3, IF(tblCustRFM[[#This Row],[Monetary]] &gt;= M986, 2, 1))</f>
        <v>3</v>
      </c>
      <c r="I982">
        <f>tblCustRFM[[#This Row],[RecencyTier]] + tblCustRFM[[#This Row],[FrequencyTier]] + tblCustRFM[[#This Row],[MonetaryTier]]</f>
        <v>9</v>
      </c>
    </row>
    <row r="983" spans="1:9" x14ac:dyDescent="0.45">
      <c r="A983" s="16">
        <v>2438</v>
      </c>
      <c r="B983" s="10">
        <v>45410.089308950621</v>
      </c>
      <c r="C983">
        <v>1</v>
      </c>
      <c r="D983">
        <v>1096.55</v>
      </c>
      <c r="E983" s="24">
        <f>INT(RFM_Pivot!$A$1 - tblCustRFM[[#This Row],[LastPurchaseDate]])</f>
        <v>246</v>
      </c>
      <c r="F983">
        <f>IF(tblCustRFM[[#This Row],[Recency]] &lt;= $L$4, 3, IF(tblCustRFM[[#This Row],[Recency]] &lt;= M985, 2, 1))</f>
        <v>1</v>
      </c>
      <c r="G983">
        <f>IF(tblCustRFM[[#This Row],[Frequency]] &gt;= L986, 3, IF(tblCustRFM[[#This Row],[Frequency]] &gt;= M986, 2, 1))</f>
        <v>3</v>
      </c>
      <c r="H983">
        <f>IF(tblCustRFM[[#This Row],[Monetary]] &gt;= L987, 3, IF(tblCustRFM[[#This Row],[Monetary]] &gt;= M987, 2, 1))</f>
        <v>3</v>
      </c>
      <c r="I983">
        <f>tblCustRFM[[#This Row],[RecencyTier]] + tblCustRFM[[#This Row],[FrequencyTier]] + tblCustRFM[[#This Row],[MonetaryTier]]</f>
        <v>7</v>
      </c>
    </row>
    <row r="984" spans="1:9" x14ac:dyDescent="0.45">
      <c r="A984" s="16">
        <v>2439</v>
      </c>
      <c r="B984" s="10">
        <v>45463.822682253085</v>
      </c>
      <c r="C984">
        <v>2</v>
      </c>
      <c r="D984">
        <v>14948.5</v>
      </c>
      <c r="E984" s="24">
        <f>INT(RFM_Pivot!$A$1 - tblCustRFM[[#This Row],[LastPurchaseDate]])</f>
        <v>193</v>
      </c>
      <c r="F984">
        <f>IF(tblCustRFM[[#This Row],[Recency]] &lt;= $L$4, 3, IF(tblCustRFM[[#This Row],[Recency]] &lt;= M986, 2, 1))</f>
        <v>1</v>
      </c>
      <c r="G984">
        <f>IF(tblCustRFM[[#This Row],[Frequency]] &gt;= L987, 3, IF(tblCustRFM[[#This Row],[Frequency]] &gt;= M987, 2, 1))</f>
        <v>3</v>
      </c>
      <c r="H984">
        <f>IF(tblCustRFM[[#This Row],[Monetary]] &gt;= L988, 3, IF(tblCustRFM[[#This Row],[Monetary]] &gt;= M988, 2, 1))</f>
        <v>3</v>
      </c>
      <c r="I984">
        <f>tblCustRFM[[#This Row],[RecencyTier]] + tblCustRFM[[#This Row],[FrequencyTier]] + tblCustRFM[[#This Row],[MonetaryTier]]</f>
        <v>7</v>
      </c>
    </row>
    <row r="985" spans="1:9" x14ac:dyDescent="0.45">
      <c r="A985" s="16">
        <v>2440</v>
      </c>
      <c r="B985" s="10">
        <v>45518.943194328705</v>
      </c>
      <c r="C985">
        <v>2</v>
      </c>
      <c r="D985">
        <v>27390.57</v>
      </c>
      <c r="E985" s="24">
        <f>INT(RFM_Pivot!$A$1 - tblCustRFM[[#This Row],[LastPurchaseDate]])</f>
        <v>138</v>
      </c>
      <c r="F985">
        <f>IF(tblCustRFM[[#This Row],[Recency]] &lt;= $L$4, 3, IF(tblCustRFM[[#This Row],[Recency]] &lt;= M987, 2, 1))</f>
        <v>1</v>
      </c>
      <c r="G985">
        <f>IF(tblCustRFM[[#This Row],[Frequency]] &gt;= L988, 3, IF(tblCustRFM[[#This Row],[Frequency]] &gt;= M988, 2, 1))</f>
        <v>3</v>
      </c>
      <c r="H985">
        <f>IF(tblCustRFM[[#This Row],[Monetary]] &gt;= L989, 3, IF(tblCustRFM[[#This Row],[Monetary]] &gt;= M989, 2, 1))</f>
        <v>3</v>
      </c>
      <c r="I985">
        <f>tblCustRFM[[#This Row],[RecencyTier]] + tblCustRFM[[#This Row],[FrequencyTier]] + tblCustRFM[[#This Row],[MonetaryTier]]</f>
        <v>7</v>
      </c>
    </row>
    <row r="986" spans="1:9" x14ac:dyDescent="0.45">
      <c r="A986" s="16">
        <v>2442</v>
      </c>
      <c r="B986" s="10">
        <v>45119.009200925924</v>
      </c>
      <c r="C986">
        <v>2</v>
      </c>
      <c r="D986">
        <v>20899.04</v>
      </c>
      <c r="E986" s="24">
        <f>INT(RFM_Pivot!$A$1 - tblCustRFM[[#This Row],[LastPurchaseDate]])</f>
        <v>537</v>
      </c>
      <c r="F986">
        <f>IF(tblCustRFM[[#This Row],[Recency]] &lt;= $L$4, 3, IF(tblCustRFM[[#This Row],[Recency]] &lt;= M988, 2, 1))</f>
        <v>1</v>
      </c>
      <c r="G986">
        <f>IF(tblCustRFM[[#This Row],[Frequency]] &gt;= L989, 3, IF(tblCustRFM[[#This Row],[Frequency]] &gt;= M989, 2, 1))</f>
        <v>3</v>
      </c>
      <c r="H986">
        <f>IF(tblCustRFM[[#This Row],[Monetary]] &gt;= L990, 3, IF(tblCustRFM[[#This Row],[Monetary]] &gt;= M990, 2, 1))</f>
        <v>3</v>
      </c>
      <c r="I986">
        <f>tblCustRFM[[#This Row],[RecencyTier]] + tblCustRFM[[#This Row],[FrequencyTier]] + tblCustRFM[[#This Row],[MonetaryTier]]</f>
        <v>7</v>
      </c>
    </row>
    <row r="987" spans="1:9" x14ac:dyDescent="0.45">
      <c r="A987" s="16">
        <v>2445</v>
      </c>
      <c r="B987" s="10">
        <v>45215.15981597222</v>
      </c>
      <c r="C987">
        <v>1</v>
      </c>
      <c r="D987">
        <v>11350.12</v>
      </c>
      <c r="E987" s="24">
        <f>INT(RFM_Pivot!$A$1 - tblCustRFM[[#This Row],[LastPurchaseDate]])</f>
        <v>441</v>
      </c>
      <c r="F987">
        <f>IF(tblCustRFM[[#This Row],[Recency]] &lt;= $L$4, 3, IF(tblCustRFM[[#This Row],[Recency]] &lt;= M989, 2, 1))</f>
        <v>1</v>
      </c>
      <c r="G987">
        <f>IF(tblCustRFM[[#This Row],[Frequency]] &gt;= L990, 3, IF(tblCustRFM[[#This Row],[Frequency]] &gt;= M990, 2, 1))</f>
        <v>3</v>
      </c>
      <c r="H987">
        <f>IF(tblCustRFM[[#This Row],[Monetary]] &gt;= L991, 3, IF(tblCustRFM[[#This Row],[Monetary]] &gt;= M991, 2, 1))</f>
        <v>3</v>
      </c>
      <c r="I987">
        <f>tblCustRFM[[#This Row],[RecencyTier]] + tblCustRFM[[#This Row],[FrequencyTier]] + tblCustRFM[[#This Row],[MonetaryTier]]</f>
        <v>7</v>
      </c>
    </row>
    <row r="988" spans="1:9" x14ac:dyDescent="0.45">
      <c r="A988" s="16">
        <v>2446</v>
      </c>
      <c r="B988" s="10">
        <v>45634.148714891977</v>
      </c>
      <c r="C988">
        <v>2</v>
      </c>
      <c r="D988">
        <v>17694.330000000002</v>
      </c>
      <c r="E988" s="24">
        <f>INT(RFM_Pivot!$A$1 - tblCustRFM[[#This Row],[LastPurchaseDate]])</f>
        <v>22</v>
      </c>
      <c r="F988">
        <f>IF(tblCustRFM[[#This Row],[Recency]] &lt;= $L$4, 3, IF(tblCustRFM[[#This Row],[Recency]] &lt;= M990, 2, 1))</f>
        <v>3</v>
      </c>
      <c r="G988">
        <f>IF(tblCustRFM[[#This Row],[Frequency]] &gt;= L991, 3, IF(tblCustRFM[[#This Row],[Frequency]] &gt;= M991, 2, 1))</f>
        <v>3</v>
      </c>
      <c r="H988">
        <f>IF(tblCustRFM[[#This Row],[Monetary]] &gt;= L992, 3, IF(tblCustRFM[[#This Row],[Monetary]] &gt;= M992, 2, 1))</f>
        <v>3</v>
      </c>
      <c r="I988">
        <f>tblCustRFM[[#This Row],[RecencyTier]] + tblCustRFM[[#This Row],[FrequencyTier]] + tblCustRFM[[#This Row],[MonetaryTier]]</f>
        <v>9</v>
      </c>
    </row>
    <row r="989" spans="1:9" x14ac:dyDescent="0.45">
      <c r="A989" s="16">
        <v>2447</v>
      </c>
      <c r="B989" s="10">
        <v>45415.053805401236</v>
      </c>
      <c r="C989">
        <v>4</v>
      </c>
      <c r="D989">
        <v>44165.94</v>
      </c>
      <c r="E989" s="24">
        <f>INT(RFM_Pivot!$A$1 - tblCustRFM[[#This Row],[LastPurchaseDate]])</f>
        <v>241</v>
      </c>
      <c r="F989">
        <f>IF(tblCustRFM[[#This Row],[Recency]] &lt;= $L$4, 3, IF(tblCustRFM[[#This Row],[Recency]] &lt;= M991, 2, 1))</f>
        <v>1</v>
      </c>
      <c r="G989">
        <f>IF(tblCustRFM[[#This Row],[Frequency]] &gt;= L992, 3, IF(tblCustRFM[[#This Row],[Frequency]] &gt;= M992, 2, 1))</f>
        <v>3</v>
      </c>
      <c r="H989">
        <f>IF(tblCustRFM[[#This Row],[Monetary]] &gt;= L993, 3, IF(tblCustRFM[[#This Row],[Monetary]] &gt;= M993, 2, 1))</f>
        <v>3</v>
      </c>
      <c r="I989">
        <f>tblCustRFM[[#This Row],[RecencyTier]] + tblCustRFM[[#This Row],[FrequencyTier]] + tblCustRFM[[#This Row],[MonetaryTier]]</f>
        <v>7</v>
      </c>
    </row>
    <row r="990" spans="1:9" x14ac:dyDescent="0.45">
      <c r="A990" s="16">
        <v>2448</v>
      </c>
      <c r="B990" s="10">
        <v>45203.040604050926</v>
      </c>
      <c r="C990">
        <v>1</v>
      </c>
      <c r="D990">
        <v>12069.21</v>
      </c>
      <c r="E990" s="24">
        <f>INT(RFM_Pivot!$A$1 - tblCustRFM[[#This Row],[LastPurchaseDate]])</f>
        <v>453</v>
      </c>
      <c r="F990">
        <f>IF(tblCustRFM[[#This Row],[Recency]] &lt;= $L$4, 3, IF(tblCustRFM[[#This Row],[Recency]] &lt;= M992, 2, 1))</f>
        <v>1</v>
      </c>
      <c r="G990">
        <f>IF(tblCustRFM[[#This Row],[Frequency]] &gt;= L993, 3, IF(tblCustRFM[[#This Row],[Frequency]] &gt;= M993, 2, 1))</f>
        <v>3</v>
      </c>
      <c r="H990">
        <f>IF(tblCustRFM[[#This Row],[Monetary]] &gt;= L994, 3, IF(tblCustRFM[[#This Row],[Monetary]] &gt;= M994, 2, 1))</f>
        <v>3</v>
      </c>
      <c r="I990">
        <f>tblCustRFM[[#This Row],[RecencyTier]] + tblCustRFM[[#This Row],[FrequencyTier]] + tblCustRFM[[#This Row],[MonetaryTier]]</f>
        <v>7</v>
      </c>
    </row>
    <row r="991" spans="1:9" x14ac:dyDescent="0.45">
      <c r="A991" s="16">
        <v>2449</v>
      </c>
      <c r="B991" s="10">
        <v>45304.082708256174</v>
      </c>
      <c r="C991">
        <v>4</v>
      </c>
      <c r="D991">
        <v>27260.87</v>
      </c>
      <c r="E991" s="24">
        <f>INT(RFM_Pivot!$A$1 - tblCustRFM[[#This Row],[LastPurchaseDate]])</f>
        <v>352</v>
      </c>
      <c r="F991">
        <f>IF(tblCustRFM[[#This Row],[Recency]] &lt;= $L$4, 3, IF(tblCustRFM[[#This Row],[Recency]] &lt;= M993, 2, 1))</f>
        <v>1</v>
      </c>
      <c r="G991">
        <f>IF(tblCustRFM[[#This Row],[Frequency]] &gt;= L994, 3, IF(tblCustRFM[[#This Row],[Frequency]] &gt;= M994, 2, 1))</f>
        <v>3</v>
      </c>
      <c r="H991">
        <f>IF(tblCustRFM[[#This Row],[Monetary]] &gt;= L995, 3, IF(tblCustRFM[[#This Row],[Monetary]] &gt;= M995, 2, 1))</f>
        <v>3</v>
      </c>
      <c r="I991">
        <f>tblCustRFM[[#This Row],[RecencyTier]] + tblCustRFM[[#This Row],[FrequencyTier]] + tblCustRFM[[#This Row],[MonetaryTier]]</f>
        <v>7</v>
      </c>
    </row>
    <row r="992" spans="1:9" x14ac:dyDescent="0.45">
      <c r="A992" s="16">
        <v>2455</v>
      </c>
      <c r="B992" s="10">
        <v>45109.591259104942</v>
      </c>
      <c r="C992">
        <v>1</v>
      </c>
      <c r="D992">
        <v>19833.25</v>
      </c>
      <c r="E992" s="24">
        <f>INT(RFM_Pivot!$A$1 - tblCustRFM[[#This Row],[LastPurchaseDate]])</f>
        <v>547</v>
      </c>
      <c r="F992">
        <f>IF(tblCustRFM[[#This Row],[Recency]] &lt;= $L$4, 3, IF(tblCustRFM[[#This Row],[Recency]] &lt;= M994, 2, 1))</f>
        <v>1</v>
      </c>
      <c r="G992">
        <f>IF(tblCustRFM[[#This Row],[Frequency]] &gt;= L995, 3, IF(tblCustRFM[[#This Row],[Frequency]] &gt;= M995, 2, 1))</f>
        <v>3</v>
      </c>
      <c r="H992">
        <f>IF(tblCustRFM[[#This Row],[Monetary]] &gt;= L996, 3, IF(tblCustRFM[[#This Row],[Monetary]] &gt;= M996, 2, 1))</f>
        <v>3</v>
      </c>
      <c r="I992">
        <f>tblCustRFM[[#This Row],[RecencyTier]] + tblCustRFM[[#This Row],[FrequencyTier]] + tblCustRFM[[#This Row],[MonetaryTier]]</f>
        <v>7</v>
      </c>
    </row>
    <row r="993" spans="1:9" x14ac:dyDescent="0.45">
      <c r="A993" s="16">
        <v>2460</v>
      </c>
      <c r="B993" s="10">
        <v>45404.905790586417</v>
      </c>
      <c r="C993">
        <v>4</v>
      </c>
      <c r="D993">
        <v>6970.43</v>
      </c>
      <c r="E993" s="24">
        <f>INT(RFM_Pivot!$A$1 - tblCustRFM[[#This Row],[LastPurchaseDate]])</f>
        <v>252</v>
      </c>
      <c r="F993">
        <f>IF(tblCustRFM[[#This Row],[Recency]] &lt;= $L$4, 3, IF(tblCustRFM[[#This Row],[Recency]] &lt;= M995, 2, 1))</f>
        <v>1</v>
      </c>
      <c r="G993">
        <f>IF(tblCustRFM[[#This Row],[Frequency]] &gt;= L996, 3, IF(tblCustRFM[[#This Row],[Frequency]] &gt;= M996, 2, 1))</f>
        <v>3</v>
      </c>
      <c r="H993">
        <f>IF(tblCustRFM[[#This Row],[Monetary]] &gt;= L997, 3, IF(tblCustRFM[[#This Row],[Monetary]] &gt;= M997, 2, 1))</f>
        <v>3</v>
      </c>
      <c r="I993">
        <f>tblCustRFM[[#This Row],[RecencyTier]] + tblCustRFM[[#This Row],[FrequencyTier]] + tblCustRFM[[#This Row],[MonetaryTier]]</f>
        <v>7</v>
      </c>
    </row>
    <row r="994" spans="1:9" x14ac:dyDescent="0.45">
      <c r="A994" s="16">
        <v>2461</v>
      </c>
      <c r="B994" s="10">
        <v>45567.931093094136</v>
      </c>
      <c r="C994">
        <v>3</v>
      </c>
      <c r="D994">
        <v>7283.48</v>
      </c>
      <c r="E994" s="24">
        <f>INT(RFM_Pivot!$A$1 - tblCustRFM[[#This Row],[LastPurchaseDate]])</f>
        <v>89</v>
      </c>
      <c r="F994">
        <f>IF(tblCustRFM[[#This Row],[Recency]] &lt;= $L$4, 3, IF(tblCustRFM[[#This Row],[Recency]] &lt;= M996, 2, 1))</f>
        <v>3</v>
      </c>
      <c r="G994">
        <f>IF(tblCustRFM[[#This Row],[Frequency]] &gt;= L997, 3, IF(tblCustRFM[[#This Row],[Frequency]] &gt;= M997, 2, 1))</f>
        <v>3</v>
      </c>
      <c r="H994">
        <f>IF(tblCustRFM[[#This Row],[Monetary]] &gt;= L998, 3, IF(tblCustRFM[[#This Row],[Monetary]] &gt;= M998, 2, 1))</f>
        <v>3</v>
      </c>
      <c r="I994">
        <f>tblCustRFM[[#This Row],[RecencyTier]] + tblCustRFM[[#This Row],[FrequencyTier]] + tblCustRFM[[#This Row],[MonetaryTier]]</f>
        <v>9</v>
      </c>
    </row>
    <row r="995" spans="1:9" x14ac:dyDescent="0.45">
      <c r="A995" s="16">
        <v>2462</v>
      </c>
      <c r="B995" s="10">
        <v>45296.635963618828</v>
      </c>
      <c r="C995">
        <v>2</v>
      </c>
      <c r="D995">
        <v>23959.07</v>
      </c>
      <c r="E995" s="24">
        <f>INT(RFM_Pivot!$A$1 - tblCustRFM[[#This Row],[LastPurchaseDate]])</f>
        <v>360</v>
      </c>
      <c r="F995">
        <f>IF(tblCustRFM[[#This Row],[Recency]] &lt;= $L$4, 3, IF(tblCustRFM[[#This Row],[Recency]] &lt;= M997, 2, 1))</f>
        <v>1</v>
      </c>
      <c r="G995">
        <f>IF(tblCustRFM[[#This Row],[Frequency]] &gt;= L998, 3, IF(tblCustRFM[[#This Row],[Frequency]] &gt;= M998, 2, 1))</f>
        <v>3</v>
      </c>
      <c r="H995">
        <f>IF(tblCustRFM[[#This Row],[Monetary]] &gt;= L999, 3, IF(tblCustRFM[[#This Row],[Monetary]] &gt;= M999, 2, 1))</f>
        <v>3</v>
      </c>
      <c r="I995">
        <f>tblCustRFM[[#This Row],[RecencyTier]] + tblCustRFM[[#This Row],[FrequencyTier]] + tblCustRFM[[#This Row],[MonetaryTier]]</f>
        <v>7</v>
      </c>
    </row>
    <row r="996" spans="1:9" x14ac:dyDescent="0.45">
      <c r="A996" s="16">
        <v>2463</v>
      </c>
      <c r="B996" s="10">
        <v>45564.499749961418</v>
      </c>
      <c r="C996">
        <v>1</v>
      </c>
      <c r="D996">
        <v>14026.95</v>
      </c>
      <c r="E996" s="24">
        <f>INT(RFM_Pivot!$A$1 - tblCustRFM[[#This Row],[LastPurchaseDate]])</f>
        <v>92</v>
      </c>
      <c r="F996">
        <f>IF(tblCustRFM[[#This Row],[Recency]] &lt;= $L$4, 3, IF(tblCustRFM[[#This Row],[Recency]] &lt;= M998, 2, 1))</f>
        <v>3</v>
      </c>
      <c r="G996">
        <f>IF(tblCustRFM[[#This Row],[Frequency]] &gt;= L999, 3, IF(tblCustRFM[[#This Row],[Frequency]] &gt;= M999, 2, 1))</f>
        <v>3</v>
      </c>
      <c r="H996">
        <f>IF(tblCustRFM[[#This Row],[Monetary]] &gt;= L1000, 3, IF(tblCustRFM[[#This Row],[Monetary]] &gt;= M1000, 2, 1))</f>
        <v>3</v>
      </c>
      <c r="I996">
        <f>tblCustRFM[[#This Row],[RecencyTier]] + tblCustRFM[[#This Row],[FrequencyTier]] + tblCustRFM[[#This Row],[MonetaryTier]]</f>
        <v>9</v>
      </c>
    </row>
    <row r="997" spans="1:9" x14ac:dyDescent="0.45">
      <c r="A997" s="16">
        <v>2464</v>
      </c>
      <c r="B997" s="10">
        <v>45268.30913090278</v>
      </c>
      <c r="C997">
        <v>1</v>
      </c>
      <c r="D997">
        <v>665.63</v>
      </c>
      <c r="E997" s="24">
        <f>INT(RFM_Pivot!$A$1 - tblCustRFM[[#This Row],[LastPurchaseDate]])</f>
        <v>388</v>
      </c>
      <c r="F997">
        <f>IF(tblCustRFM[[#This Row],[Recency]] &lt;= $L$4, 3, IF(tblCustRFM[[#This Row],[Recency]] &lt;= M999, 2, 1))</f>
        <v>1</v>
      </c>
      <c r="G997">
        <f>IF(tblCustRFM[[#This Row],[Frequency]] &gt;= L1000, 3, IF(tblCustRFM[[#This Row],[Frequency]] &gt;= M1000, 2, 1))</f>
        <v>3</v>
      </c>
      <c r="H997">
        <f>IF(tblCustRFM[[#This Row],[Monetary]] &gt;= L1001, 3, IF(tblCustRFM[[#This Row],[Monetary]] &gt;= M1001, 2, 1))</f>
        <v>3</v>
      </c>
      <c r="I997">
        <f>tblCustRFM[[#This Row],[RecencyTier]] + tblCustRFM[[#This Row],[FrequencyTier]] + tblCustRFM[[#This Row],[MonetaryTier]]</f>
        <v>7</v>
      </c>
    </row>
    <row r="998" spans="1:9" x14ac:dyDescent="0.45">
      <c r="A998" s="16">
        <v>2465</v>
      </c>
      <c r="B998" s="10">
        <v>45469.809280941357</v>
      </c>
      <c r="C998">
        <v>2</v>
      </c>
      <c r="D998">
        <v>6834.41</v>
      </c>
      <c r="E998" s="24">
        <f>INT(RFM_Pivot!$A$1 - tblCustRFM[[#This Row],[LastPurchaseDate]])</f>
        <v>187</v>
      </c>
      <c r="F998">
        <f>IF(tblCustRFM[[#This Row],[Recency]] &lt;= $L$4, 3, IF(tblCustRFM[[#This Row],[Recency]] &lt;= M1000, 2, 1))</f>
        <v>1</v>
      </c>
      <c r="G998">
        <f>IF(tblCustRFM[[#This Row],[Frequency]] &gt;= L1001, 3, IF(tblCustRFM[[#This Row],[Frequency]] &gt;= M1001, 2, 1))</f>
        <v>3</v>
      </c>
      <c r="H998">
        <f>IF(tblCustRFM[[#This Row],[Monetary]] &gt;= L1002, 3, IF(tblCustRFM[[#This Row],[Monetary]] &gt;= M1002, 2, 1))</f>
        <v>3</v>
      </c>
      <c r="I998">
        <f>tblCustRFM[[#This Row],[RecencyTier]] + tblCustRFM[[#This Row],[FrequencyTier]] + tblCustRFM[[#This Row],[MonetaryTier]]</f>
        <v>7</v>
      </c>
    </row>
    <row r="999" spans="1:9" x14ac:dyDescent="0.45">
      <c r="A999" s="16">
        <v>2466</v>
      </c>
      <c r="B999" s="10">
        <v>45264.658765895059</v>
      </c>
      <c r="C999">
        <v>2</v>
      </c>
      <c r="D999">
        <v>6005.84</v>
      </c>
      <c r="E999" s="24">
        <f>INT(RFM_Pivot!$A$1 - tblCustRFM[[#This Row],[LastPurchaseDate]])</f>
        <v>392</v>
      </c>
      <c r="F999">
        <f>IF(tblCustRFM[[#This Row],[Recency]] &lt;= $L$4, 3, IF(tblCustRFM[[#This Row],[Recency]] &lt;= M1001, 2, 1))</f>
        <v>1</v>
      </c>
      <c r="G999">
        <f>IF(tblCustRFM[[#This Row],[Frequency]] &gt;= L1002, 3, IF(tblCustRFM[[#This Row],[Frequency]] &gt;= M1002, 2, 1))</f>
        <v>3</v>
      </c>
      <c r="H999">
        <f>IF(tblCustRFM[[#This Row],[Monetary]] &gt;= L1003, 3, IF(tblCustRFM[[#This Row],[Monetary]] &gt;= M1003, 2, 1))</f>
        <v>3</v>
      </c>
      <c r="I999">
        <f>tblCustRFM[[#This Row],[RecencyTier]] + tblCustRFM[[#This Row],[FrequencyTier]] + tblCustRFM[[#This Row],[MonetaryTier]]</f>
        <v>7</v>
      </c>
    </row>
    <row r="1000" spans="1:9" x14ac:dyDescent="0.45">
      <c r="A1000" s="16">
        <v>2467</v>
      </c>
      <c r="B1000" s="10">
        <v>45351.975497530861</v>
      </c>
      <c r="C1000">
        <v>1</v>
      </c>
      <c r="D1000">
        <v>3355.15</v>
      </c>
      <c r="E1000" s="24">
        <f>INT(RFM_Pivot!$A$1 - tblCustRFM[[#This Row],[LastPurchaseDate]])</f>
        <v>305</v>
      </c>
      <c r="F1000">
        <f>IF(tblCustRFM[[#This Row],[Recency]] &lt;= $L$4, 3, IF(tblCustRFM[[#This Row],[Recency]] &lt;= M1002, 2, 1))</f>
        <v>1</v>
      </c>
      <c r="G1000">
        <f>IF(tblCustRFM[[#This Row],[Frequency]] &gt;= L1003, 3, IF(tblCustRFM[[#This Row],[Frequency]] &gt;= M1003, 2, 1))</f>
        <v>3</v>
      </c>
      <c r="H1000">
        <f>IF(tblCustRFM[[#This Row],[Monetary]] &gt;= L1004, 3, IF(tblCustRFM[[#This Row],[Monetary]] &gt;= M1004, 2, 1))</f>
        <v>3</v>
      </c>
      <c r="I1000">
        <f>tblCustRFM[[#This Row],[RecencyTier]] + tblCustRFM[[#This Row],[FrequencyTier]] + tblCustRFM[[#This Row],[MonetaryTier]]</f>
        <v>7</v>
      </c>
    </row>
    <row r="1001" spans="1:9" x14ac:dyDescent="0.45">
      <c r="A1001" s="16">
        <v>2468</v>
      </c>
      <c r="B1001" s="10">
        <v>45393.443644367282</v>
      </c>
      <c r="C1001">
        <v>1</v>
      </c>
      <c r="D1001">
        <v>10261.799999999999</v>
      </c>
      <c r="E1001" s="24">
        <f>INT(RFM_Pivot!$A$1 - tblCustRFM[[#This Row],[LastPurchaseDate]])</f>
        <v>263</v>
      </c>
      <c r="F1001">
        <f>IF(tblCustRFM[[#This Row],[Recency]] &lt;= $L$4, 3, IF(tblCustRFM[[#This Row],[Recency]] &lt;= M1003, 2, 1))</f>
        <v>1</v>
      </c>
      <c r="G1001">
        <f>IF(tblCustRFM[[#This Row],[Frequency]] &gt;= L1004, 3, IF(tblCustRFM[[#This Row],[Frequency]] &gt;= M1004, 2, 1))</f>
        <v>3</v>
      </c>
      <c r="H1001">
        <f>IF(tblCustRFM[[#This Row],[Monetary]] &gt;= L1005, 3, IF(tblCustRFM[[#This Row],[Monetary]] &gt;= M1005, 2, 1))</f>
        <v>3</v>
      </c>
      <c r="I1001">
        <f>tblCustRFM[[#This Row],[RecencyTier]] + tblCustRFM[[#This Row],[FrequencyTier]] + tblCustRFM[[#This Row],[MonetaryTier]]</f>
        <v>7</v>
      </c>
    </row>
    <row r="1002" spans="1:9" x14ac:dyDescent="0.45">
      <c r="A1002" s="16">
        <v>2469</v>
      </c>
      <c r="B1002" s="10">
        <v>45483.899689969134</v>
      </c>
      <c r="C1002">
        <v>2</v>
      </c>
      <c r="D1002">
        <v>27448.35</v>
      </c>
      <c r="E1002" s="24">
        <f>INT(RFM_Pivot!$A$1 - tblCustRFM[[#This Row],[LastPurchaseDate]])</f>
        <v>173</v>
      </c>
      <c r="F1002">
        <f>IF(tblCustRFM[[#This Row],[Recency]] &lt;= $L$4, 3, IF(tblCustRFM[[#This Row],[Recency]] &lt;= M1004, 2, 1))</f>
        <v>1</v>
      </c>
      <c r="G1002">
        <f>IF(tblCustRFM[[#This Row],[Frequency]] &gt;= L1005, 3, IF(tblCustRFM[[#This Row],[Frequency]] &gt;= M1005, 2, 1))</f>
        <v>3</v>
      </c>
      <c r="H1002">
        <f>IF(tblCustRFM[[#This Row],[Monetary]] &gt;= L1006, 3, IF(tblCustRFM[[#This Row],[Monetary]] &gt;= M1006, 2, 1))</f>
        <v>3</v>
      </c>
      <c r="I1002">
        <f>tblCustRFM[[#This Row],[RecencyTier]] + tblCustRFM[[#This Row],[FrequencyTier]] + tblCustRFM[[#This Row],[MonetaryTier]]</f>
        <v>7</v>
      </c>
    </row>
    <row r="1003" spans="1:9" x14ac:dyDescent="0.45">
      <c r="A1003" s="16">
        <v>2471</v>
      </c>
      <c r="B1003" s="10">
        <v>45586.255925578706</v>
      </c>
      <c r="C1003">
        <v>1</v>
      </c>
      <c r="D1003">
        <v>5820.66</v>
      </c>
      <c r="E1003" s="24">
        <f>INT(RFM_Pivot!$A$1 - tblCustRFM[[#This Row],[LastPurchaseDate]])</f>
        <v>70</v>
      </c>
      <c r="F1003">
        <f>IF(tblCustRFM[[#This Row],[Recency]] &lt;= $L$4, 3, IF(tblCustRFM[[#This Row],[Recency]] &lt;= M1005, 2, 1))</f>
        <v>3</v>
      </c>
      <c r="G1003">
        <f>IF(tblCustRFM[[#This Row],[Frequency]] &gt;= L1006, 3, IF(tblCustRFM[[#This Row],[Frequency]] &gt;= M1006, 2, 1))</f>
        <v>3</v>
      </c>
      <c r="H1003">
        <f>IF(tblCustRFM[[#This Row],[Monetary]] &gt;= L1007, 3, IF(tblCustRFM[[#This Row],[Monetary]] &gt;= M1007, 2, 1))</f>
        <v>3</v>
      </c>
      <c r="I1003">
        <f>tblCustRFM[[#This Row],[RecencyTier]] + tblCustRFM[[#This Row],[FrequencyTier]] + tblCustRFM[[#This Row],[MonetaryTier]]</f>
        <v>9</v>
      </c>
    </row>
    <row r="1004" spans="1:9" x14ac:dyDescent="0.45">
      <c r="A1004" s="16">
        <v>2472</v>
      </c>
      <c r="B1004" s="10">
        <v>45543.327632754626</v>
      </c>
      <c r="C1004">
        <v>1</v>
      </c>
      <c r="D1004">
        <v>9998</v>
      </c>
      <c r="E1004" s="24">
        <f>INT(RFM_Pivot!$A$1 - tblCustRFM[[#This Row],[LastPurchaseDate]])</f>
        <v>113</v>
      </c>
      <c r="F1004">
        <f>IF(tblCustRFM[[#This Row],[Recency]] &lt;= $L$4, 3, IF(tblCustRFM[[#This Row],[Recency]] &lt;= M1006, 2, 1))</f>
        <v>3</v>
      </c>
      <c r="G1004">
        <f>IF(tblCustRFM[[#This Row],[Frequency]] &gt;= L1007, 3, IF(tblCustRFM[[#This Row],[Frequency]] &gt;= M1007, 2, 1))</f>
        <v>3</v>
      </c>
      <c r="H1004">
        <f>IF(tblCustRFM[[#This Row],[Monetary]] &gt;= L1008, 3, IF(tblCustRFM[[#This Row],[Monetary]] &gt;= M1008, 2, 1))</f>
        <v>3</v>
      </c>
      <c r="I1004">
        <f>tblCustRFM[[#This Row],[RecencyTier]] + tblCustRFM[[#This Row],[FrequencyTier]] + tblCustRFM[[#This Row],[MonetaryTier]]</f>
        <v>9</v>
      </c>
    </row>
    <row r="1005" spans="1:9" x14ac:dyDescent="0.45">
      <c r="A1005" s="16">
        <v>2473</v>
      </c>
      <c r="B1005" s="10">
        <v>45548.365136496912</v>
      </c>
      <c r="C1005">
        <v>2</v>
      </c>
      <c r="D1005">
        <v>24795.79</v>
      </c>
      <c r="E1005" s="24">
        <f>INT(RFM_Pivot!$A$1 - tblCustRFM[[#This Row],[LastPurchaseDate]])</f>
        <v>108</v>
      </c>
      <c r="F1005">
        <f>IF(tblCustRFM[[#This Row],[Recency]] &lt;= $L$4, 3, IF(tblCustRFM[[#This Row],[Recency]] &lt;= M1007, 2, 1))</f>
        <v>3</v>
      </c>
      <c r="G1005">
        <f>IF(tblCustRFM[[#This Row],[Frequency]] &gt;= L1008, 3, IF(tblCustRFM[[#This Row],[Frequency]] &gt;= M1008, 2, 1))</f>
        <v>3</v>
      </c>
      <c r="H1005">
        <f>IF(tblCustRFM[[#This Row],[Monetary]] &gt;= L1009, 3, IF(tblCustRFM[[#This Row],[Monetary]] &gt;= M1009, 2, 1))</f>
        <v>3</v>
      </c>
      <c r="I1005">
        <f>tblCustRFM[[#This Row],[RecencyTier]] + tblCustRFM[[#This Row],[FrequencyTier]] + tblCustRFM[[#This Row],[MonetaryTier]]</f>
        <v>9</v>
      </c>
    </row>
    <row r="1006" spans="1:9" x14ac:dyDescent="0.45">
      <c r="A1006" s="16">
        <v>2474</v>
      </c>
      <c r="B1006" s="10">
        <v>45199.171217129631</v>
      </c>
      <c r="C1006">
        <v>2</v>
      </c>
      <c r="D1006">
        <v>8296.2900000000009</v>
      </c>
      <c r="E1006" s="24">
        <f>INT(RFM_Pivot!$A$1 - tblCustRFM[[#This Row],[LastPurchaseDate]])</f>
        <v>457</v>
      </c>
      <c r="F1006">
        <f>IF(tblCustRFM[[#This Row],[Recency]] &lt;= $L$4, 3, IF(tblCustRFM[[#This Row],[Recency]] &lt;= M1008, 2, 1))</f>
        <v>1</v>
      </c>
      <c r="G1006">
        <f>IF(tblCustRFM[[#This Row],[Frequency]] &gt;= L1009, 3, IF(tblCustRFM[[#This Row],[Frequency]] &gt;= M1009, 2, 1))</f>
        <v>3</v>
      </c>
      <c r="H1006">
        <f>IF(tblCustRFM[[#This Row],[Monetary]] &gt;= L1010, 3, IF(tblCustRFM[[#This Row],[Monetary]] &gt;= M1010, 2, 1))</f>
        <v>3</v>
      </c>
      <c r="I1006">
        <f>tblCustRFM[[#This Row],[RecencyTier]] + tblCustRFM[[#This Row],[FrequencyTier]] + tblCustRFM[[#This Row],[MonetaryTier]]</f>
        <v>7</v>
      </c>
    </row>
    <row r="1007" spans="1:9" x14ac:dyDescent="0.45">
      <c r="A1007" s="16">
        <v>2476</v>
      </c>
      <c r="B1007" s="10">
        <v>45165.879888001546</v>
      </c>
      <c r="C1007">
        <v>1</v>
      </c>
      <c r="D1007">
        <v>10302.040000000001</v>
      </c>
      <c r="E1007" s="24">
        <f>INT(RFM_Pivot!$A$1 - tblCustRFM[[#This Row],[LastPurchaseDate]])</f>
        <v>491</v>
      </c>
      <c r="F1007">
        <f>IF(tblCustRFM[[#This Row],[Recency]] &lt;= $L$4, 3, IF(tblCustRFM[[#This Row],[Recency]] &lt;= M1009, 2, 1))</f>
        <v>1</v>
      </c>
      <c r="G1007">
        <f>IF(tblCustRFM[[#This Row],[Frequency]] &gt;= L1010, 3, IF(tblCustRFM[[#This Row],[Frequency]] &gt;= M1010, 2, 1))</f>
        <v>3</v>
      </c>
      <c r="H1007">
        <f>IF(tblCustRFM[[#This Row],[Monetary]] &gt;= L1011, 3, IF(tblCustRFM[[#This Row],[Monetary]] &gt;= M1011, 2, 1))</f>
        <v>3</v>
      </c>
      <c r="I1007">
        <f>tblCustRFM[[#This Row],[RecencyTier]] + tblCustRFM[[#This Row],[FrequencyTier]] + tblCustRFM[[#This Row],[MonetaryTier]]</f>
        <v>7</v>
      </c>
    </row>
    <row r="1008" spans="1:9" x14ac:dyDescent="0.45">
      <c r="A1008" s="16">
        <v>2477</v>
      </c>
      <c r="B1008" s="10">
        <v>45649.042204205245</v>
      </c>
      <c r="C1008">
        <v>2</v>
      </c>
      <c r="D1008">
        <v>22005.11</v>
      </c>
      <c r="E1008" s="24">
        <f>INT(RFM_Pivot!$A$1 - tblCustRFM[[#This Row],[LastPurchaseDate]])</f>
        <v>7</v>
      </c>
      <c r="F1008">
        <f>IF(tblCustRFM[[#This Row],[Recency]] &lt;= $L$4, 3, IF(tblCustRFM[[#This Row],[Recency]] &lt;= M1010, 2, 1))</f>
        <v>3</v>
      </c>
      <c r="G1008">
        <f>IF(tblCustRFM[[#This Row],[Frequency]] &gt;= L1011, 3, IF(tblCustRFM[[#This Row],[Frequency]] &gt;= M1011, 2, 1))</f>
        <v>3</v>
      </c>
      <c r="H1008">
        <f>IF(tblCustRFM[[#This Row],[Monetary]] &gt;= L1012, 3, IF(tblCustRFM[[#This Row],[Monetary]] &gt;= M1012, 2, 1))</f>
        <v>3</v>
      </c>
      <c r="I1008">
        <f>tblCustRFM[[#This Row],[RecencyTier]] + tblCustRFM[[#This Row],[FrequencyTier]] + tblCustRFM[[#This Row],[MonetaryTier]]</f>
        <v>9</v>
      </c>
    </row>
    <row r="1009" spans="1:9" x14ac:dyDescent="0.45">
      <c r="A1009" s="16">
        <v>2478</v>
      </c>
      <c r="B1009" s="10">
        <v>45612.173517361109</v>
      </c>
      <c r="C1009">
        <v>3</v>
      </c>
      <c r="D1009">
        <v>22341.03</v>
      </c>
      <c r="E1009" s="24">
        <f>INT(RFM_Pivot!$A$1 - tblCustRFM[[#This Row],[LastPurchaseDate]])</f>
        <v>44</v>
      </c>
      <c r="F1009">
        <f>IF(tblCustRFM[[#This Row],[Recency]] &lt;= $L$4, 3, IF(tblCustRFM[[#This Row],[Recency]] &lt;= M1011, 2, 1))</f>
        <v>3</v>
      </c>
      <c r="G1009">
        <f>IF(tblCustRFM[[#This Row],[Frequency]] &gt;= L1012, 3, IF(tblCustRFM[[#This Row],[Frequency]] &gt;= M1012, 2, 1))</f>
        <v>3</v>
      </c>
      <c r="H1009">
        <f>IF(tblCustRFM[[#This Row],[Monetary]] &gt;= L1013, 3, IF(tblCustRFM[[#This Row],[Monetary]] &gt;= M1013, 2, 1))</f>
        <v>3</v>
      </c>
      <c r="I1009">
        <f>tblCustRFM[[#This Row],[RecencyTier]] + tblCustRFM[[#This Row],[FrequencyTier]] + tblCustRFM[[#This Row],[MonetaryTier]]</f>
        <v>9</v>
      </c>
    </row>
    <row r="1010" spans="1:9" x14ac:dyDescent="0.45">
      <c r="A1010" s="16">
        <v>2480</v>
      </c>
      <c r="B1010" s="10">
        <v>45606.040904089503</v>
      </c>
      <c r="C1010">
        <v>2</v>
      </c>
      <c r="D1010">
        <v>27561.03</v>
      </c>
      <c r="E1010" s="24">
        <f>INT(RFM_Pivot!$A$1 - tblCustRFM[[#This Row],[LastPurchaseDate]])</f>
        <v>50</v>
      </c>
      <c r="F1010">
        <f>IF(tblCustRFM[[#This Row],[Recency]] &lt;= $L$4, 3, IF(tblCustRFM[[#This Row],[Recency]] &lt;= M1012, 2, 1))</f>
        <v>3</v>
      </c>
      <c r="G1010">
        <f>IF(tblCustRFM[[#This Row],[Frequency]] &gt;= L1013, 3, IF(tblCustRFM[[#This Row],[Frequency]] &gt;= M1013, 2, 1))</f>
        <v>3</v>
      </c>
      <c r="H1010">
        <f>IF(tblCustRFM[[#This Row],[Monetary]] &gt;= L1014, 3, IF(tblCustRFM[[#This Row],[Monetary]] &gt;= M1014, 2, 1))</f>
        <v>3</v>
      </c>
      <c r="I1010">
        <f>tblCustRFM[[#This Row],[RecencyTier]] + tblCustRFM[[#This Row],[FrequencyTier]] + tblCustRFM[[#This Row],[MonetaryTier]]</f>
        <v>9</v>
      </c>
    </row>
    <row r="1011" spans="1:9" x14ac:dyDescent="0.45">
      <c r="A1011" s="16">
        <v>2481</v>
      </c>
      <c r="B1011" s="10">
        <v>45166.609960995367</v>
      </c>
      <c r="C1011">
        <v>2</v>
      </c>
      <c r="D1011">
        <v>20030.060000000001</v>
      </c>
      <c r="E1011" s="24">
        <f>INT(RFM_Pivot!$A$1 - tblCustRFM[[#This Row],[LastPurchaseDate]])</f>
        <v>490</v>
      </c>
      <c r="F1011">
        <f>IF(tblCustRFM[[#This Row],[Recency]] &lt;= $L$4, 3, IF(tblCustRFM[[#This Row],[Recency]] &lt;= M1013, 2, 1))</f>
        <v>1</v>
      </c>
      <c r="G1011">
        <f>IF(tblCustRFM[[#This Row],[Frequency]] &gt;= L1014, 3, IF(tblCustRFM[[#This Row],[Frequency]] &gt;= M1014, 2, 1))</f>
        <v>3</v>
      </c>
      <c r="H1011">
        <f>IF(tblCustRFM[[#This Row],[Monetary]] &gt;= L1015, 3, IF(tblCustRFM[[#This Row],[Monetary]] &gt;= M1015, 2, 1))</f>
        <v>3</v>
      </c>
      <c r="I1011">
        <f>tblCustRFM[[#This Row],[RecencyTier]] + tblCustRFM[[#This Row],[FrequencyTier]] + tblCustRFM[[#This Row],[MonetaryTier]]</f>
        <v>7</v>
      </c>
    </row>
    <row r="1012" spans="1:9" x14ac:dyDescent="0.45">
      <c r="A1012" s="16">
        <v>2484</v>
      </c>
      <c r="B1012" s="10">
        <v>44935.322832291669</v>
      </c>
      <c r="C1012">
        <v>1</v>
      </c>
      <c r="D1012">
        <v>6336.76</v>
      </c>
      <c r="E1012" s="24">
        <f>INT(RFM_Pivot!$A$1 - tblCustRFM[[#This Row],[LastPurchaseDate]])</f>
        <v>721</v>
      </c>
      <c r="F1012">
        <f>IF(tblCustRFM[[#This Row],[Recency]] &lt;= $L$4, 3, IF(tblCustRFM[[#This Row],[Recency]] &lt;= M1014, 2, 1))</f>
        <v>1</v>
      </c>
      <c r="G1012">
        <f>IF(tblCustRFM[[#This Row],[Frequency]] &gt;= L1015, 3, IF(tblCustRFM[[#This Row],[Frequency]] &gt;= M1015, 2, 1))</f>
        <v>3</v>
      </c>
      <c r="H1012">
        <f>IF(tblCustRFM[[#This Row],[Monetary]] &gt;= L1016, 3, IF(tblCustRFM[[#This Row],[Monetary]] &gt;= M1016, 2, 1))</f>
        <v>3</v>
      </c>
      <c r="I1012">
        <f>tblCustRFM[[#This Row],[RecencyTier]] + tblCustRFM[[#This Row],[FrequencyTier]] + tblCustRFM[[#This Row],[MonetaryTier]]</f>
        <v>7</v>
      </c>
    </row>
    <row r="1013" spans="1:9" x14ac:dyDescent="0.45">
      <c r="A1013" s="16">
        <v>2485</v>
      </c>
      <c r="B1013" s="10">
        <v>45609.326232638887</v>
      </c>
      <c r="C1013">
        <v>1</v>
      </c>
      <c r="D1013">
        <v>591.39</v>
      </c>
      <c r="E1013" s="24">
        <f>INT(RFM_Pivot!$A$1 - tblCustRFM[[#This Row],[LastPurchaseDate]])</f>
        <v>47</v>
      </c>
      <c r="F1013">
        <f>IF(tblCustRFM[[#This Row],[Recency]] &lt;= $L$4, 3, IF(tblCustRFM[[#This Row],[Recency]] &lt;= M1015, 2, 1))</f>
        <v>3</v>
      </c>
      <c r="G1013">
        <f>IF(tblCustRFM[[#This Row],[Frequency]] &gt;= L1016, 3, IF(tblCustRFM[[#This Row],[Frequency]] &gt;= M1016, 2, 1))</f>
        <v>3</v>
      </c>
      <c r="H1013">
        <f>IF(tblCustRFM[[#This Row],[Monetary]] &gt;= L1017, 3, IF(tblCustRFM[[#This Row],[Monetary]] &gt;= M1017, 2, 1))</f>
        <v>3</v>
      </c>
      <c r="I1013">
        <f>tblCustRFM[[#This Row],[RecencyTier]] + tblCustRFM[[#This Row],[FrequencyTier]] + tblCustRFM[[#This Row],[MonetaryTier]]</f>
        <v>9</v>
      </c>
    </row>
    <row r="1014" spans="1:9" x14ac:dyDescent="0.45">
      <c r="A1014" s="16">
        <v>2487</v>
      </c>
      <c r="B1014" s="10">
        <v>45386.945994598762</v>
      </c>
      <c r="C1014">
        <v>1</v>
      </c>
      <c r="D1014">
        <v>17939.099999999999</v>
      </c>
      <c r="E1014" s="24">
        <f>INT(RFM_Pivot!$A$1 - tblCustRFM[[#This Row],[LastPurchaseDate]])</f>
        <v>270</v>
      </c>
      <c r="F1014">
        <f>IF(tblCustRFM[[#This Row],[Recency]] &lt;= $L$4, 3, IF(tblCustRFM[[#This Row],[Recency]] &lt;= M1016, 2, 1))</f>
        <v>1</v>
      </c>
      <c r="G1014">
        <f>IF(tblCustRFM[[#This Row],[Frequency]] &gt;= L1017, 3, IF(tblCustRFM[[#This Row],[Frequency]] &gt;= M1017, 2, 1))</f>
        <v>3</v>
      </c>
      <c r="H1014">
        <f>IF(tblCustRFM[[#This Row],[Monetary]] &gt;= L1018, 3, IF(tblCustRFM[[#This Row],[Monetary]] &gt;= M1018, 2, 1))</f>
        <v>3</v>
      </c>
      <c r="I1014">
        <f>tblCustRFM[[#This Row],[RecencyTier]] + tblCustRFM[[#This Row],[FrequencyTier]] + tblCustRFM[[#This Row],[MonetaryTier]]</f>
        <v>7</v>
      </c>
    </row>
    <row r="1015" spans="1:9" x14ac:dyDescent="0.45">
      <c r="A1015" s="16">
        <v>2490</v>
      </c>
      <c r="B1015" s="10">
        <v>45467.692069212964</v>
      </c>
      <c r="C1015">
        <v>2</v>
      </c>
      <c r="D1015">
        <v>16595.05</v>
      </c>
      <c r="E1015" s="24">
        <f>INT(RFM_Pivot!$A$1 - tblCustRFM[[#This Row],[LastPurchaseDate]])</f>
        <v>189</v>
      </c>
      <c r="F1015">
        <f>IF(tblCustRFM[[#This Row],[Recency]] &lt;= $L$4, 3, IF(tblCustRFM[[#This Row],[Recency]] &lt;= M1017, 2, 1))</f>
        <v>1</v>
      </c>
      <c r="G1015">
        <f>IF(tblCustRFM[[#This Row],[Frequency]] &gt;= L1018, 3, IF(tblCustRFM[[#This Row],[Frequency]] &gt;= M1018, 2, 1))</f>
        <v>3</v>
      </c>
      <c r="H1015">
        <f>IF(tblCustRFM[[#This Row],[Monetary]] &gt;= L1019, 3, IF(tblCustRFM[[#This Row],[Monetary]] &gt;= M1019, 2, 1))</f>
        <v>3</v>
      </c>
      <c r="I1015">
        <f>tblCustRFM[[#This Row],[RecencyTier]] + tblCustRFM[[#This Row],[FrequencyTier]] + tblCustRFM[[#This Row],[MonetaryTier]]</f>
        <v>7</v>
      </c>
    </row>
    <row r="1016" spans="1:9" x14ac:dyDescent="0.45">
      <c r="A1016" s="16">
        <v>2492</v>
      </c>
      <c r="B1016" s="10">
        <v>45106.451945177469</v>
      </c>
      <c r="C1016">
        <v>1</v>
      </c>
      <c r="D1016">
        <v>9935.4599999999991</v>
      </c>
      <c r="E1016" s="24">
        <f>INT(RFM_Pivot!$A$1 - tblCustRFM[[#This Row],[LastPurchaseDate]])</f>
        <v>550</v>
      </c>
      <c r="F1016">
        <f>IF(tblCustRFM[[#This Row],[Recency]] &lt;= $L$4, 3, IF(tblCustRFM[[#This Row],[Recency]] &lt;= M1018, 2, 1))</f>
        <v>1</v>
      </c>
      <c r="G1016">
        <f>IF(tblCustRFM[[#This Row],[Frequency]] &gt;= L1019, 3, IF(tblCustRFM[[#This Row],[Frequency]] &gt;= M1019, 2, 1))</f>
        <v>3</v>
      </c>
      <c r="H1016">
        <f>IF(tblCustRFM[[#This Row],[Monetary]] &gt;= L1020, 3, IF(tblCustRFM[[#This Row],[Monetary]] &gt;= M1020, 2, 1))</f>
        <v>3</v>
      </c>
      <c r="I1016">
        <f>tblCustRFM[[#This Row],[RecencyTier]] + tblCustRFM[[#This Row],[FrequencyTier]] + tblCustRFM[[#This Row],[MonetaryTier]]</f>
        <v>7</v>
      </c>
    </row>
    <row r="1017" spans="1:9" x14ac:dyDescent="0.45">
      <c r="A1017" s="16">
        <v>2494</v>
      </c>
      <c r="B1017" s="10">
        <v>45563.623662345679</v>
      </c>
      <c r="C1017">
        <v>1</v>
      </c>
      <c r="D1017">
        <v>1055.69</v>
      </c>
      <c r="E1017" s="24">
        <f>INT(RFM_Pivot!$A$1 - tblCustRFM[[#This Row],[LastPurchaseDate]])</f>
        <v>93</v>
      </c>
      <c r="F1017">
        <f>IF(tblCustRFM[[#This Row],[Recency]] &lt;= $L$4, 3, IF(tblCustRFM[[#This Row],[Recency]] &lt;= M1019, 2, 1))</f>
        <v>3</v>
      </c>
      <c r="G1017">
        <f>IF(tblCustRFM[[#This Row],[Frequency]] &gt;= L1020, 3, IF(tblCustRFM[[#This Row],[Frequency]] &gt;= M1020, 2, 1))</f>
        <v>3</v>
      </c>
      <c r="H1017">
        <f>IF(tblCustRFM[[#This Row],[Monetary]] &gt;= L1021, 3, IF(tblCustRFM[[#This Row],[Monetary]] &gt;= M1021, 2, 1))</f>
        <v>3</v>
      </c>
      <c r="I1017">
        <f>tblCustRFM[[#This Row],[RecencyTier]] + tblCustRFM[[#This Row],[FrequencyTier]] + tblCustRFM[[#This Row],[MonetaryTier]]</f>
        <v>9</v>
      </c>
    </row>
    <row r="1018" spans="1:9" x14ac:dyDescent="0.45">
      <c r="A1018" s="16">
        <v>2495</v>
      </c>
      <c r="B1018" s="10">
        <v>45529.675267515435</v>
      </c>
      <c r="C1018">
        <v>2</v>
      </c>
      <c r="D1018">
        <v>3883.23</v>
      </c>
      <c r="E1018" s="24">
        <f>INT(RFM_Pivot!$A$1 - tblCustRFM[[#This Row],[LastPurchaseDate]])</f>
        <v>127</v>
      </c>
      <c r="F1018">
        <f>IF(tblCustRFM[[#This Row],[Recency]] &lt;= $L$4, 3, IF(tblCustRFM[[#This Row],[Recency]] &lt;= M1020, 2, 1))</f>
        <v>1</v>
      </c>
      <c r="G1018">
        <f>IF(tblCustRFM[[#This Row],[Frequency]] &gt;= L1021, 3, IF(tblCustRFM[[#This Row],[Frequency]] &gt;= M1021, 2, 1))</f>
        <v>3</v>
      </c>
      <c r="H1018">
        <f>IF(tblCustRFM[[#This Row],[Monetary]] &gt;= L1022, 3, IF(tblCustRFM[[#This Row],[Monetary]] &gt;= M1022, 2, 1))</f>
        <v>3</v>
      </c>
      <c r="I1018">
        <f>tblCustRFM[[#This Row],[RecencyTier]] + tblCustRFM[[#This Row],[FrequencyTier]] + tblCustRFM[[#This Row],[MonetaryTier]]</f>
        <v>7</v>
      </c>
    </row>
    <row r="1019" spans="1:9" x14ac:dyDescent="0.45">
      <c r="A1019" s="16">
        <v>2497</v>
      </c>
      <c r="B1019" s="10">
        <v>45132.807580748457</v>
      </c>
      <c r="C1019">
        <v>1</v>
      </c>
      <c r="D1019">
        <v>14847.96</v>
      </c>
      <c r="E1019" s="24">
        <f>INT(RFM_Pivot!$A$1 - tblCustRFM[[#This Row],[LastPurchaseDate]])</f>
        <v>524</v>
      </c>
      <c r="F1019">
        <f>IF(tblCustRFM[[#This Row],[Recency]] &lt;= $L$4, 3, IF(tblCustRFM[[#This Row],[Recency]] &lt;= M1021, 2, 1))</f>
        <v>1</v>
      </c>
      <c r="G1019">
        <f>IF(tblCustRFM[[#This Row],[Frequency]] &gt;= L1022, 3, IF(tblCustRFM[[#This Row],[Frequency]] &gt;= M1022, 2, 1))</f>
        <v>3</v>
      </c>
      <c r="H1019">
        <f>IF(tblCustRFM[[#This Row],[Monetary]] &gt;= L1023, 3, IF(tblCustRFM[[#This Row],[Monetary]] &gt;= M1023, 2, 1))</f>
        <v>3</v>
      </c>
      <c r="I1019">
        <f>tblCustRFM[[#This Row],[RecencyTier]] + tblCustRFM[[#This Row],[FrequencyTier]] + tblCustRFM[[#This Row],[MonetaryTier]]</f>
        <v>7</v>
      </c>
    </row>
    <row r="1020" spans="1:9" x14ac:dyDescent="0.45">
      <c r="A1020" s="16">
        <v>2499</v>
      </c>
      <c r="B1020" s="10">
        <v>45649.62626261574</v>
      </c>
      <c r="C1020">
        <v>2</v>
      </c>
      <c r="D1020">
        <v>11396.43</v>
      </c>
      <c r="E1020" s="24">
        <f>INT(RFM_Pivot!$A$1 - tblCustRFM[[#This Row],[LastPurchaseDate]])</f>
        <v>7</v>
      </c>
      <c r="F1020">
        <f>IF(tblCustRFM[[#This Row],[Recency]] &lt;= $L$4, 3, IF(tblCustRFM[[#This Row],[Recency]] &lt;= M1022, 2, 1))</f>
        <v>3</v>
      </c>
      <c r="G1020">
        <f>IF(tblCustRFM[[#This Row],[Frequency]] &gt;= L1023, 3, IF(tblCustRFM[[#This Row],[Frequency]] &gt;= M1023, 2, 1))</f>
        <v>3</v>
      </c>
      <c r="H1020">
        <f>IF(tblCustRFM[[#This Row],[Monetary]] &gt;= L1024, 3, IF(tblCustRFM[[#This Row],[Monetary]] &gt;= M1024, 2, 1))</f>
        <v>3</v>
      </c>
      <c r="I1020">
        <f>tblCustRFM[[#This Row],[RecencyTier]] + tblCustRFM[[#This Row],[FrequencyTier]] + tblCustRFM[[#This Row],[MonetaryTier]]</f>
        <v>9</v>
      </c>
    </row>
    <row r="1021" spans="1:9" x14ac:dyDescent="0.45">
      <c r="A1021" s="16">
        <v>2500</v>
      </c>
      <c r="B1021" s="10">
        <v>45435.933893402776</v>
      </c>
      <c r="C1021">
        <v>2</v>
      </c>
      <c r="D1021">
        <v>2562.7199999999998</v>
      </c>
      <c r="E1021" s="24">
        <f>INT(RFM_Pivot!$A$1 - tblCustRFM[[#This Row],[LastPurchaseDate]])</f>
        <v>221</v>
      </c>
      <c r="F1021">
        <f>IF(tblCustRFM[[#This Row],[Recency]] &lt;= $L$4, 3, IF(tblCustRFM[[#This Row],[Recency]] &lt;= M1023, 2, 1))</f>
        <v>1</v>
      </c>
      <c r="G1021">
        <f>IF(tblCustRFM[[#This Row],[Frequency]] &gt;= L1024, 3, IF(tblCustRFM[[#This Row],[Frequency]] &gt;= M1024, 2, 1))</f>
        <v>3</v>
      </c>
      <c r="H1021">
        <f>IF(tblCustRFM[[#This Row],[Monetary]] &gt;= L1025, 3, IF(tblCustRFM[[#This Row],[Monetary]] &gt;= M1025, 2, 1))</f>
        <v>3</v>
      </c>
      <c r="I1021">
        <f>tblCustRFM[[#This Row],[RecencyTier]] + tblCustRFM[[#This Row],[FrequencyTier]] + tblCustRFM[[#This Row],[MonetaryTier]]</f>
        <v>7</v>
      </c>
    </row>
    <row r="1022" spans="1:9" x14ac:dyDescent="0.45">
      <c r="A1022" s="16">
        <v>2501</v>
      </c>
      <c r="B1022" s="10">
        <v>45606.989998996913</v>
      </c>
      <c r="C1022">
        <v>2</v>
      </c>
      <c r="D1022">
        <v>19784.23</v>
      </c>
      <c r="E1022" s="24">
        <f>INT(RFM_Pivot!$A$1 - tblCustRFM[[#This Row],[LastPurchaseDate]])</f>
        <v>50</v>
      </c>
      <c r="F1022">
        <f>IF(tblCustRFM[[#This Row],[Recency]] &lt;= $L$4, 3, IF(tblCustRFM[[#This Row],[Recency]] &lt;= M1024, 2, 1))</f>
        <v>3</v>
      </c>
      <c r="G1022">
        <f>IF(tblCustRFM[[#This Row],[Frequency]] &gt;= L1025, 3, IF(tblCustRFM[[#This Row],[Frequency]] &gt;= M1025, 2, 1))</f>
        <v>3</v>
      </c>
      <c r="H1022">
        <f>IF(tblCustRFM[[#This Row],[Monetary]] &gt;= L1026, 3, IF(tblCustRFM[[#This Row],[Monetary]] &gt;= M1026, 2, 1))</f>
        <v>3</v>
      </c>
      <c r="I1022">
        <f>tblCustRFM[[#This Row],[RecencyTier]] + tblCustRFM[[#This Row],[FrequencyTier]] + tblCustRFM[[#This Row],[MonetaryTier]]</f>
        <v>9</v>
      </c>
    </row>
    <row r="1023" spans="1:9" x14ac:dyDescent="0.45">
      <c r="A1023" s="16">
        <v>2502</v>
      </c>
      <c r="B1023" s="10">
        <v>45616.334933487655</v>
      </c>
      <c r="C1023">
        <v>4</v>
      </c>
      <c r="D1023">
        <v>38984.1</v>
      </c>
      <c r="E1023" s="24">
        <f>INT(RFM_Pivot!$A$1 - tblCustRFM[[#This Row],[LastPurchaseDate]])</f>
        <v>40</v>
      </c>
      <c r="F1023">
        <f>IF(tblCustRFM[[#This Row],[Recency]] &lt;= $L$4, 3, IF(tblCustRFM[[#This Row],[Recency]] &lt;= M1025, 2, 1))</f>
        <v>3</v>
      </c>
      <c r="G1023">
        <f>IF(tblCustRFM[[#This Row],[Frequency]] &gt;= L1026, 3, IF(tblCustRFM[[#This Row],[Frequency]] &gt;= M1026, 2, 1))</f>
        <v>3</v>
      </c>
      <c r="H1023">
        <f>IF(tblCustRFM[[#This Row],[Monetary]] &gt;= L1027, 3, IF(tblCustRFM[[#This Row],[Monetary]] &gt;= M1027, 2, 1))</f>
        <v>3</v>
      </c>
      <c r="I1023">
        <f>tblCustRFM[[#This Row],[RecencyTier]] + tblCustRFM[[#This Row],[FrequencyTier]] + tblCustRFM[[#This Row],[MonetaryTier]]</f>
        <v>9</v>
      </c>
    </row>
    <row r="1024" spans="1:9" x14ac:dyDescent="0.45">
      <c r="A1024" s="16">
        <v>2504</v>
      </c>
      <c r="B1024" s="10">
        <v>45221.65746574074</v>
      </c>
      <c r="C1024">
        <v>2</v>
      </c>
      <c r="D1024">
        <v>4155.1899999999996</v>
      </c>
      <c r="E1024" s="24">
        <f>INT(RFM_Pivot!$A$1 - tblCustRFM[[#This Row],[LastPurchaseDate]])</f>
        <v>435</v>
      </c>
      <c r="F1024">
        <f>IF(tblCustRFM[[#This Row],[Recency]] &lt;= $L$4, 3, IF(tblCustRFM[[#This Row],[Recency]] &lt;= M1026, 2, 1))</f>
        <v>1</v>
      </c>
      <c r="G1024">
        <f>IF(tblCustRFM[[#This Row],[Frequency]] &gt;= L1027, 3, IF(tblCustRFM[[#This Row],[Frequency]] &gt;= M1027, 2, 1))</f>
        <v>3</v>
      </c>
      <c r="H1024">
        <f>IF(tblCustRFM[[#This Row],[Monetary]] &gt;= L1028, 3, IF(tblCustRFM[[#This Row],[Monetary]] &gt;= M1028, 2, 1))</f>
        <v>3</v>
      </c>
      <c r="I1024">
        <f>tblCustRFM[[#This Row],[RecencyTier]] + tblCustRFM[[#This Row],[FrequencyTier]] + tblCustRFM[[#This Row],[MonetaryTier]]</f>
        <v>7</v>
      </c>
    </row>
    <row r="1025" spans="1:9" x14ac:dyDescent="0.45">
      <c r="A1025" s="16">
        <v>2505</v>
      </c>
      <c r="B1025" s="10">
        <v>45303.717671759259</v>
      </c>
      <c r="C1025">
        <v>2</v>
      </c>
      <c r="D1025">
        <v>14014.13</v>
      </c>
      <c r="E1025" s="24">
        <f>INT(RFM_Pivot!$A$1 - tblCustRFM[[#This Row],[LastPurchaseDate]])</f>
        <v>353</v>
      </c>
      <c r="F1025">
        <f>IF(tblCustRFM[[#This Row],[Recency]] &lt;= $L$4, 3, IF(tblCustRFM[[#This Row],[Recency]] &lt;= M1027, 2, 1))</f>
        <v>1</v>
      </c>
      <c r="G1025">
        <f>IF(tblCustRFM[[#This Row],[Frequency]] &gt;= L1028, 3, IF(tblCustRFM[[#This Row],[Frequency]] &gt;= M1028, 2, 1))</f>
        <v>3</v>
      </c>
      <c r="H1025">
        <f>IF(tblCustRFM[[#This Row],[Monetary]] &gt;= L1029, 3, IF(tblCustRFM[[#This Row],[Monetary]] &gt;= M1029, 2, 1))</f>
        <v>3</v>
      </c>
      <c r="I1025">
        <f>tblCustRFM[[#This Row],[RecencyTier]] + tblCustRFM[[#This Row],[FrequencyTier]] + tblCustRFM[[#This Row],[MonetaryTier]]</f>
        <v>7</v>
      </c>
    </row>
    <row r="1026" spans="1:9" x14ac:dyDescent="0.45">
      <c r="A1026" s="16">
        <v>2506</v>
      </c>
      <c r="B1026" s="10">
        <v>45488.499149922842</v>
      </c>
      <c r="C1026">
        <v>1</v>
      </c>
      <c r="D1026">
        <v>18280.16</v>
      </c>
      <c r="E1026" s="24">
        <f>INT(RFM_Pivot!$A$1 - tblCustRFM[[#This Row],[LastPurchaseDate]])</f>
        <v>168</v>
      </c>
      <c r="F1026">
        <f>IF(tblCustRFM[[#This Row],[Recency]] &lt;= $L$4, 3, IF(tblCustRFM[[#This Row],[Recency]] &lt;= M1028, 2, 1))</f>
        <v>1</v>
      </c>
      <c r="G1026">
        <f>IF(tblCustRFM[[#This Row],[Frequency]] &gt;= L1029, 3, IF(tblCustRFM[[#This Row],[Frequency]] &gt;= M1029, 2, 1))</f>
        <v>3</v>
      </c>
      <c r="H1026">
        <f>IF(tblCustRFM[[#This Row],[Monetary]] &gt;= L1030, 3, IF(tblCustRFM[[#This Row],[Monetary]] &gt;= M1030, 2, 1))</f>
        <v>3</v>
      </c>
      <c r="I1026">
        <f>tblCustRFM[[#This Row],[RecencyTier]] + tblCustRFM[[#This Row],[FrequencyTier]] + tblCustRFM[[#This Row],[MonetaryTier]]</f>
        <v>7</v>
      </c>
    </row>
    <row r="1027" spans="1:9" x14ac:dyDescent="0.45">
      <c r="A1027" s="16">
        <v>2507</v>
      </c>
      <c r="B1027" s="10">
        <v>45383.587658757715</v>
      </c>
      <c r="C1027">
        <v>1</v>
      </c>
      <c r="D1027">
        <v>2657.2</v>
      </c>
      <c r="E1027" s="24">
        <f>INT(RFM_Pivot!$A$1 - tblCustRFM[[#This Row],[LastPurchaseDate]])</f>
        <v>273</v>
      </c>
      <c r="F1027">
        <f>IF(tblCustRFM[[#This Row],[Recency]] &lt;= $L$4, 3, IF(tblCustRFM[[#This Row],[Recency]] &lt;= M1029, 2, 1))</f>
        <v>1</v>
      </c>
      <c r="G1027">
        <f>IF(tblCustRFM[[#This Row],[Frequency]] &gt;= L1030, 3, IF(tblCustRFM[[#This Row],[Frequency]] &gt;= M1030, 2, 1))</f>
        <v>3</v>
      </c>
      <c r="H1027">
        <f>IF(tblCustRFM[[#This Row],[Monetary]] &gt;= L1031, 3, IF(tblCustRFM[[#This Row],[Monetary]] &gt;= M1031, 2, 1))</f>
        <v>3</v>
      </c>
      <c r="I1027">
        <f>tblCustRFM[[#This Row],[RecencyTier]] + tblCustRFM[[#This Row],[FrequencyTier]] + tblCustRFM[[#This Row],[MonetaryTier]]</f>
        <v>7</v>
      </c>
    </row>
    <row r="1028" spans="1:9" x14ac:dyDescent="0.45">
      <c r="A1028" s="16">
        <v>2509</v>
      </c>
      <c r="B1028" s="10">
        <v>45515.073807368826</v>
      </c>
      <c r="C1028">
        <v>1</v>
      </c>
      <c r="D1028">
        <v>60.49</v>
      </c>
      <c r="E1028" s="24">
        <f>INT(RFM_Pivot!$A$1 - tblCustRFM[[#This Row],[LastPurchaseDate]])</f>
        <v>141</v>
      </c>
      <c r="F1028">
        <f>IF(tblCustRFM[[#This Row],[Recency]] &lt;= $L$4, 3, IF(tblCustRFM[[#This Row],[Recency]] &lt;= M1030, 2, 1))</f>
        <v>1</v>
      </c>
      <c r="G1028">
        <f>IF(tblCustRFM[[#This Row],[Frequency]] &gt;= L1031, 3, IF(tblCustRFM[[#This Row],[Frequency]] &gt;= M1031, 2, 1))</f>
        <v>3</v>
      </c>
      <c r="H1028">
        <f>IF(tblCustRFM[[#This Row],[Monetary]] &gt;= L1032, 3, IF(tblCustRFM[[#This Row],[Monetary]] &gt;= M1032, 2, 1))</f>
        <v>3</v>
      </c>
      <c r="I1028">
        <f>tblCustRFM[[#This Row],[RecencyTier]] + tblCustRFM[[#This Row],[FrequencyTier]] + tblCustRFM[[#This Row],[MonetaryTier]]</f>
        <v>7</v>
      </c>
    </row>
    <row r="1029" spans="1:9" x14ac:dyDescent="0.45">
      <c r="A1029" s="16">
        <v>2514</v>
      </c>
      <c r="B1029" s="10">
        <v>45289.481248109565</v>
      </c>
      <c r="C1029">
        <v>1</v>
      </c>
      <c r="D1029">
        <v>3901.68</v>
      </c>
      <c r="E1029" s="24">
        <f>INT(RFM_Pivot!$A$1 - tblCustRFM[[#This Row],[LastPurchaseDate]])</f>
        <v>367</v>
      </c>
      <c r="F1029">
        <f>IF(tblCustRFM[[#This Row],[Recency]] &lt;= $L$4, 3, IF(tblCustRFM[[#This Row],[Recency]] &lt;= M1031, 2, 1))</f>
        <v>1</v>
      </c>
      <c r="G1029">
        <f>IF(tblCustRFM[[#This Row],[Frequency]] &gt;= L1032, 3, IF(tblCustRFM[[#This Row],[Frequency]] &gt;= M1032, 2, 1))</f>
        <v>3</v>
      </c>
      <c r="H1029">
        <f>IF(tblCustRFM[[#This Row],[Monetary]] &gt;= L1033, 3, IF(tblCustRFM[[#This Row],[Monetary]] &gt;= M1033, 2, 1))</f>
        <v>3</v>
      </c>
      <c r="I1029">
        <f>tblCustRFM[[#This Row],[RecencyTier]] + tblCustRFM[[#This Row],[FrequencyTier]] + tblCustRFM[[#This Row],[MonetaryTier]]</f>
        <v>7</v>
      </c>
    </row>
    <row r="1030" spans="1:9" x14ac:dyDescent="0.45">
      <c r="A1030" s="16">
        <v>2515</v>
      </c>
      <c r="B1030" s="10">
        <v>45595.527852777777</v>
      </c>
      <c r="C1030">
        <v>2</v>
      </c>
      <c r="D1030">
        <v>16251.28</v>
      </c>
      <c r="E1030" s="24">
        <f>INT(RFM_Pivot!$A$1 - tblCustRFM[[#This Row],[LastPurchaseDate]])</f>
        <v>61</v>
      </c>
      <c r="F1030">
        <f>IF(tblCustRFM[[#This Row],[Recency]] &lt;= $L$4, 3, IF(tblCustRFM[[#This Row],[Recency]] &lt;= M1032, 2, 1))</f>
        <v>3</v>
      </c>
      <c r="G1030">
        <f>IF(tblCustRFM[[#This Row],[Frequency]] &gt;= L1033, 3, IF(tblCustRFM[[#This Row],[Frequency]] &gt;= M1033, 2, 1))</f>
        <v>3</v>
      </c>
      <c r="H1030">
        <f>IF(tblCustRFM[[#This Row],[Monetary]] &gt;= L1034, 3, IF(tblCustRFM[[#This Row],[Monetary]] &gt;= M1034, 2, 1))</f>
        <v>3</v>
      </c>
      <c r="I1030">
        <f>tblCustRFM[[#This Row],[RecencyTier]] + tblCustRFM[[#This Row],[FrequencyTier]] + tblCustRFM[[#This Row],[MonetaryTier]]</f>
        <v>9</v>
      </c>
    </row>
    <row r="1031" spans="1:9" x14ac:dyDescent="0.45">
      <c r="A1031" s="16">
        <v>2517</v>
      </c>
      <c r="B1031" s="10">
        <v>45223.70167017747</v>
      </c>
      <c r="C1031">
        <v>3</v>
      </c>
      <c r="D1031">
        <v>18636.62</v>
      </c>
      <c r="E1031" s="24">
        <f>INT(RFM_Pivot!$A$1 - tblCustRFM[[#This Row],[LastPurchaseDate]])</f>
        <v>433</v>
      </c>
      <c r="F1031">
        <f>IF(tblCustRFM[[#This Row],[Recency]] &lt;= $L$4, 3, IF(tblCustRFM[[#This Row],[Recency]] &lt;= M1033, 2, 1))</f>
        <v>1</v>
      </c>
      <c r="G1031">
        <f>IF(tblCustRFM[[#This Row],[Frequency]] &gt;= L1034, 3, IF(tblCustRFM[[#This Row],[Frequency]] &gt;= M1034, 2, 1))</f>
        <v>3</v>
      </c>
      <c r="H1031">
        <f>IF(tblCustRFM[[#This Row],[Monetary]] &gt;= L1035, 3, IF(tblCustRFM[[#This Row],[Monetary]] &gt;= M1035, 2, 1))</f>
        <v>3</v>
      </c>
      <c r="I1031">
        <f>tblCustRFM[[#This Row],[RecencyTier]] + tblCustRFM[[#This Row],[FrequencyTier]] + tblCustRFM[[#This Row],[MonetaryTier]]</f>
        <v>7</v>
      </c>
    </row>
    <row r="1032" spans="1:9" x14ac:dyDescent="0.45">
      <c r="A1032" s="16">
        <v>2518</v>
      </c>
      <c r="B1032" s="10">
        <v>45171.939493942904</v>
      </c>
      <c r="C1032">
        <v>1</v>
      </c>
      <c r="D1032">
        <v>4665.08</v>
      </c>
      <c r="E1032" s="24">
        <f>INT(RFM_Pivot!$A$1 - tblCustRFM[[#This Row],[LastPurchaseDate]])</f>
        <v>485</v>
      </c>
      <c r="F1032">
        <f>IF(tblCustRFM[[#This Row],[Recency]] &lt;= $L$4, 3, IF(tblCustRFM[[#This Row],[Recency]] &lt;= M1034, 2, 1))</f>
        <v>1</v>
      </c>
      <c r="G1032">
        <f>IF(tblCustRFM[[#This Row],[Frequency]] &gt;= L1035, 3, IF(tblCustRFM[[#This Row],[Frequency]] &gt;= M1035, 2, 1))</f>
        <v>3</v>
      </c>
      <c r="H1032">
        <f>IF(tblCustRFM[[#This Row],[Monetary]] &gt;= L1036, 3, IF(tblCustRFM[[#This Row],[Monetary]] &gt;= M1036, 2, 1))</f>
        <v>3</v>
      </c>
      <c r="I1032">
        <f>tblCustRFM[[#This Row],[RecencyTier]] + tblCustRFM[[#This Row],[FrequencyTier]] + tblCustRFM[[#This Row],[MonetaryTier]]</f>
        <v>7</v>
      </c>
    </row>
    <row r="1033" spans="1:9" x14ac:dyDescent="0.45">
      <c r="A1033" s="16">
        <v>2519</v>
      </c>
      <c r="B1033" s="10">
        <v>45139.305230516977</v>
      </c>
      <c r="C1033">
        <v>1</v>
      </c>
      <c r="D1033">
        <v>3445.39</v>
      </c>
      <c r="E1033" s="24">
        <f>INT(RFM_Pivot!$A$1 - tblCustRFM[[#This Row],[LastPurchaseDate]])</f>
        <v>517</v>
      </c>
      <c r="F1033">
        <f>IF(tblCustRFM[[#This Row],[Recency]] &lt;= $L$4, 3, IF(tblCustRFM[[#This Row],[Recency]] &lt;= M1035, 2, 1))</f>
        <v>1</v>
      </c>
      <c r="G1033">
        <f>IF(tblCustRFM[[#This Row],[Frequency]] &gt;= L1036, 3, IF(tblCustRFM[[#This Row],[Frequency]] &gt;= M1036, 2, 1))</f>
        <v>3</v>
      </c>
      <c r="H1033">
        <f>IF(tblCustRFM[[#This Row],[Monetary]] &gt;= L1037, 3, IF(tblCustRFM[[#This Row],[Monetary]] &gt;= M1037, 2, 1))</f>
        <v>3</v>
      </c>
      <c r="I1033">
        <f>tblCustRFM[[#This Row],[RecencyTier]] + tblCustRFM[[#This Row],[FrequencyTier]] + tblCustRFM[[#This Row],[MonetaryTier]]</f>
        <v>7</v>
      </c>
    </row>
    <row r="1034" spans="1:9" x14ac:dyDescent="0.45">
      <c r="A1034" s="16">
        <v>2521</v>
      </c>
      <c r="B1034" s="10">
        <v>45013.294629475306</v>
      </c>
      <c r="C1034">
        <v>1</v>
      </c>
      <c r="D1034">
        <v>9389.16</v>
      </c>
      <c r="E1034" s="24">
        <f>INT(RFM_Pivot!$A$1 - tblCustRFM[[#This Row],[LastPurchaseDate]])</f>
        <v>643</v>
      </c>
      <c r="F1034">
        <f>IF(tblCustRFM[[#This Row],[Recency]] &lt;= $L$4, 3, IF(tblCustRFM[[#This Row],[Recency]] &lt;= M1036, 2, 1))</f>
        <v>1</v>
      </c>
      <c r="G1034">
        <f>IF(tblCustRFM[[#This Row],[Frequency]] &gt;= L1037, 3, IF(tblCustRFM[[#This Row],[Frequency]] &gt;= M1037, 2, 1))</f>
        <v>3</v>
      </c>
      <c r="H1034">
        <f>IF(tblCustRFM[[#This Row],[Monetary]] &gt;= L1038, 3, IF(tblCustRFM[[#This Row],[Monetary]] &gt;= M1038, 2, 1))</f>
        <v>3</v>
      </c>
      <c r="I1034">
        <f>tblCustRFM[[#This Row],[RecencyTier]] + tblCustRFM[[#This Row],[FrequencyTier]] + tblCustRFM[[#This Row],[MonetaryTier]]</f>
        <v>7</v>
      </c>
    </row>
    <row r="1035" spans="1:9" x14ac:dyDescent="0.45">
      <c r="A1035" s="16">
        <v>2523</v>
      </c>
      <c r="B1035" s="10">
        <v>45528.945194521606</v>
      </c>
      <c r="C1035">
        <v>1</v>
      </c>
      <c r="D1035">
        <v>1634.02</v>
      </c>
      <c r="E1035" s="24">
        <f>INT(RFM_Pivot!$A$1 - tblCustRFM[[#This Row],[LastPurchaseDate]])</f>
        <v>128</v>
      </c>
      <c r="F1035">
        <f>IF(tblCustRFM[[#This Row],[Recency]] &lt;= $L$4, 3, IF(tblCustRFM[[#This Row],[Recency]] &lt;= M1037, 2, 1))</f>
        <v>1</v>
      </c>
      <c r="G1035">
        <f>IF(tblCustRFM[[#This Row],[Frequency]] &gt;= L1038, 3, IF(tblCustRFM[[#This Row],[Frequency]] &gt;= M1038, 2, 1))</f>
        <v>3</v>
      </c>
      <c r="H1035">
        <f>IF(tblCustRFM[[#This Row],[Monetary]] &gt;= L1039, 3, IF(tblCustRFM[[#This Row],[Monetary]] &gt;= M1039, 2, 1))</f>
        <v>3</v>
      </c>
      <c r="I1035">
        <f>tblCustRFM[[#This Row],[RecencyTier]] + tblCustRFM[[#This Row],[FrequencyTier]] + tblCustRFM[[#This Row],[MonetaryTier]]</f>
        <v>7</v>
      </c>
    </row>
    <row r="1036" spans="1:9" x14ac:dyDescent="0.45">
      <c r="A1036" s="16">
        <v>2524</v>
      </c>
      <c r="B1036" s="10">
        <v>45401.182418248456</v>
      </c>
      <c r="C1036">
        <v>3</v>
      </c>
      <c r="D1036">
        <v>12884.53</v>
      </c>
      <c r="E1036" s="24">
        <f>INT(RFM_Pivot!$A$1 - tblCustRFM[[#This Row],[LastPurchaseDate]])</f>
        <v>255</v>
      </c>
      <c r="F1036">
        <f>IF(tblCustRFM[[#This Row],[Recency]] &lt;= $L$4, 3, IF(tblCustRFM[[#This Row],[Recency]] &lt;= M1038, 2, 1))</f>
        <v>1</v>
      </c>
      <c r="G1036">
        <f>IF(tblCustRFM[[#This Row],[Frequency]] &gt;= L1039, 3, IF(tblCustRFM[[#This Row],[Frequency]] &gt;= M1039, 2, 1))</f>
        <v>3</v>
      </c>
      <c r="H1036">
        <f>IF(tblCustRFM[[#This Row],[Monetary]] &gt;= L1040, 3, IF(tblCustRFM[[#This Row],[Monetary]] &gt;= M1040, 2, 1))</f>
        <v>3</v>
      </c>
      <c r="I1036">
        <f>tblCustRFM[[#This Row],[RecencyTier]] + tblCustRFM[[#This Row],[FrequencyTier]] + tblCustRFM[[#This Row],[MonetaryTier]]</f>
        <v>7</v>
      </c>
    </row>
    <row r="1037" spans="1:9" x14ac:dyDescent="0.45">
      <c r="A1037" s="16">
        <v>2525</v>
      </c>
      <c r="B1037" s="10">
        <v>45615.385838580245</v>
      </c>
      <c r="C1037">
        <v>3</v>
      </c>
      <c r="D1037">
        <v>21632.01</v>
      </c>
      <c r="E1037" s="24">
        <f>INT(RFM_Pivot!$A$1 - tblCustRFM[[#This Row],[LastPurchaseDate]])</f>
        <v>41</v>
      </c>
      <c r="F1037">
        <f>IF(tblCustRFM[[#This Row],[Recency]] &lt;= $L$4, 3, IF(tblCustRFM[[#This Row],[Recency]] &lt;= M1039, 2, 1))</f>
        <v>3</v>
      </c>
      <c r="G1037">
        <f>IF(tblCustRFM[[#This Row],[Frequency]] &gt;= L1040, 3, IF(tblCustRFM[[#This Row],[Frequency]] &gt;= M1040, 2, 1))</f>
        <v>3</v>
      </c>
      <c r="H1037">
        <f>IF(tblCustRFM[[#This Row],[Monetary]] &gt;= L1041, 3, IF(tblCustRFM[[#This Row],[Monetary]] &gt;= M1041, 2, 1))</f>
        <v>3</v>
      </c>
      <c r="I1037">
        <f>tblCustRFM[[#This Row],[RecencyTier]] + tblCustRFM[[#This Row],[FrequencyTier]] + tblCustRFM[[#This Row],[MonetaryTier]]</f>
        <v>9</v>
      </c>
    </row>
    <row r="1038" spans="1:9" x14ac:dyDescent="0.45">
      <c r="A1038" s="16">
        <v>2526</v>
      </c>
      <c r="B1038" s="10">
        <v>45177.561056095677</v>
      </c>
      <c r="C1038">
        <v>1</v>
      </c>
      <c r="D1038">
        <v>650.16</v>
      </c>
      <c r="E1038" s="24">
        <f>INT(RFM_Pivot!$A$1 - tblCustRFM[[#This Row],[LastPurchaseDate]])</f>
        <v>479</v>
      </c>
      <c r="F1038">
        <f>IF(tblCustRFM[[#This Row],[Recency]] &lt;= $L$4, 3, IF(tblCustRFM[[#This Row],[Recency]] &lt;= M1040, 2, 1))</f>
        <v>1</v>
      </c>
      <c r="G1038">
        <f>IF(tblCustRFM[[#This Row],[Frequency]] &gt;= L1041, 3, IF(tblCustRFM[[#This Row],[Frequency]] &gt;= M1041, 2, 1))</f>
        <v>3</v>
      </c>
      <c r="H1038">
        <f>IF(tblCustRFM[[#This Row],[Monetary]] &gt;= L1042, 3, IF(tblCustRFM[[#This Row],[Monetary]] &gt;= M1042, 2, 1))</f>
        <v>3</v>
      </c>
      <c r="I1038">
        <f>tblCustRFM[[#This Row],[RecencyTier]] + tblCustRFM[[#This Row],[FrequencyTier]] + tblCustRFM[[#This Row],[MonetaryTier]]</f>
        <v>7</v>
      </c>
    </row>
    <row r="1039" spans="1:9" x14ac:dyDescent="0.45">
      <c r="A1039" s="16">
        <v>2528</v>
      </c>
      <c r="B1039" s="10">
        <v>44929.409240933644</v>
      </c>
      <c r="C1039">
        <v>1</v>
      </c>
      <c r="D1039">
        <v>1913.6</v>
      </c>
      <c r="E1039" s="24">
        <f>INT(RFM_Pivot!$A$1 - tblCustRFM[[#This Row],[LastPurchaseDate]])</f>
        <v>727</v>
      </c>
      <c r="F1039">
        <f>IF(tblCustRFM[[#This Row],[Recency]] &lt;= $L$4, 3, IF(tblCustRFM[[#This Row],[Recency]] &lt;= M1041, 2, 1))</f>
        <v>1</v>
      </c>
      <c r="G1039">
        <f>IF(tblCustRFM[[#This Row],[Frequency]] &gt;= L1042, 3, IF(tblCustRFM[[#This Row],[Frequency]] &gt;= M1042, 2, 1))</f>
        <v>3</v>
      </c>
      <c r="H1039">
        <f>IF(tblCustRFM[[#This Row],[Monetary]] &gt;= L1043, 3, IF(tblCustRFM[[#This Row],[Monetary]] &gt;= M1043, 2, 1))</f>
        <v>3</v>
      </c>
      <c r="I1039">
        <f>tblCustRFM[[#This Row],[RecencyTier]] + tblCustRFM[[#This Row],[FrequencyTier]] + tblCustRFM[[#This Row],[MonetaryTier]]</f>
        <v>7</v>
      </c>
    </row>
    <row r="1040" spans="1:9" x14ac:dyDescent="0.45">
      <c r="A1040" s="16">
        <v>2529</v>
      </c>
      <c r="B1040" s="10">
        <v>45097.910091010803</v>
      </c>
      <c r="C1040">
        <v>1</v>
      </c>
      <c r="D1040">
        <v>13844.96</v>
      </c>
      <c r="E1040" s="24">
        <f>INT(RFM_Pivot!$A$1 - tblCustRFM[[#This Row],[LastPurchaseDate]])</f>
        <v>559</v>
      </c>
      <c r="F1040">
        <f>IF(tblCustRFM[[#This Row],[Recency]] &lt;= $L$4, 3, IF(tblCustRFM[[#This Row],[Recency]] &lt;= M1042, 2, 1))</f>
        <v>1</v>
      </c>
      <c r="G1040">
        <f>IF(tblCustRFM[[#This Row],[Frequency]] &gt;= L1043, 3, IF(tblCustRFM[[#This Row],[Frequency]] &gt;= M1043, 2, 1))</f>
        <v>3</v>
      </c>
      <c r="H1040">
        <f>IF(tblCustRFM[[#This Row],[Monetary]] &gt;= L1044, 3, IF(tblCustRFM[[#This Row],[Monetary]] &gt;= M1044, 2, 1))</f>
        <v>3</v>
      </c>
      <c r="I1040">
        <f>tblCustRFM[[#This Row],[RecencyTier]] + tblCustRFM[[#This Row],[FrequencyTier]] + tblCustRFM[[#This Row],[MonetaryTier]]</f>
        <v>7</v>
      </c>
    </row>
    <row r="1041" spans="1:9" x14ac:dyDescent="0.45">
      <c r="A1041" s="16">
        <v>2531</v>
      </c>
      <c r="B1041" s="10">
        <v>45440.168316820986</v>
      </c>
      <c r="C1041">
        <v>4</v>
      </c>
      <c r="D1041">
        <v>27266.07</v>
      </c>
      <c r="E1041" s="24">
        <f>INT(RFM_Pivot!$A$1 - tblCustRFM[[#This Row],[LastPurchaseDate]])</f>
        <v>216</v>
      </c>
      <c r="F1041">
        <f>IF(tblCustRFM[[#This Row],[Recency]] &lt;= $L$4, 3, IF(tblCustRFM[[#This Row],[Recency]] &lt;= M1043, 2, 1))</f>
        <v>1</v>
      </c>
      <c r="G1041">
        <f>IF(tblCustRFM[[#This Row],[Frequency]] &gt;= L1044, 3, IF(tblCustRFM[[#This Row],[Frequency]] &gt;= M1044, 2, 1))</f>
        <v>3</v>
      </c>
      <c r="H1041">
        <f>IF(tblCustRFM[[#This Row],[Monetary]] &gt;= L1045, 3, IF(tblCustRFM[[#This Row],[Monetary]] &gt;= M1045, 2, 1))</f>
        <v>3</v>
      </c>
      <c r="I1041">
        <f>tblCustRFM[[#This Row],[RecencyTier]] + tblCustRFM[[#This Row],[FrequencyTier]] + tblCustRFM[[#This Row],[MonetaryTier]]</f>
        <v>7</v>
      </c>
    </row>
    <row r="1042" spans="1:9" x14ac:dyDescent="0.45">
      <c r="A1042" s="16">
        <v>2532</v>
      </c>
      <c r="B1042" s="10">
        <v>45327.226022608025</v>
      </c>
      <c r="C1042">
        <v>1</v>
      </c>
      <c r="D1042">
        <v>8161.52</v>
      </c>
      <c r="E1042" s="24">
        <f>INT(RFM_Pivot!$A$1 - tblCustRFM[[#This Row],[LastPurchaseDate]])</f>
        <v>329</v>
      </c>
      <c r="F1042">
        <f>IF(tblCustRFM[[#This Row],[Recency]] &lt;= $L$4, 3, IF(tblCustRFM[[#This Row],[Recency]] &lt;= M1044, 2, 1))</f>
        <v>1</v>
      </c>
      <c r="G1042">
        <f>IF(tblCustRFM[[#This Row],[Frequency]] &gt;= L1045, 3, IF(tblCustRFM[[#This Row],[Frequency]] &gt;= M1045, 2, 1))</f>
        <v>3</v>
      </c>
      <c r="H1042">
        <f>IF(tblCustRFM[[#This Row],[Monetary]] &gt;= L1046, 3, IF(tblCustRFM[[#This Row],[Monetary]] &gt;= M1046, 2, 1))</f>
        <v>3</v>
      </c>
      <c r="I1042">
        <f>tblCustRFM[[#This Row],[RecencyTier]] + tblCustRFM[[#This Row],[FrequencyTier]] + tblCustRFM[[#This Row],[MonetaryTier]]</f>
        <v>7</v>
      </c>
    </row>
    <row r="1043" spans="1:9" x14ac:dyDescent="0.45">
      <c r="A1043" s="16">
        <v>2536</v>
      </c>
      <c r="B1043" s="10">
        <v>45632.177517746917</v>
      </c>
      <c r="C1043">
        <v>2</v>
      </c>
      <c r="D1043">
        <v>8259.76</v>
      </c>
      <c r="E1043" s="24">
        <f>INT(RFM_Pivot!$A$1 - tblCustRFM[[#This Row],[LastPurchaseDate]])</f>
        <v>24</v>
      </c>
      <c r="F1043">
        <f>IF(tblCustRFM[[#This Row],[Recency]] &lt;= $L$4, 3, IF(tblCustRFM[[#This Row],[Recency]] &lt;= M1045, 2, 1))</f>
        <v>3</v>
      </c>
      <c r="G1043">
        <f>IF(tblCustRFM[[#This Row],[Frequency]] &gt;= L1046, 3, IF(tblCustRFM[[#This Row],[Frequency]] &gt;= M1046, 2, 1))</f>
        <v>3</v>
      </c>
      <c r="H1043">
        <f>IF(tblCustRFM[[#This Row],[Monetary]] &gt;= L1047, 3, IF(tblCustRFM[[#This Row],[Monetary]] &gt;= M1047, 2, 1))</f>
        <v>3</v>
      </c>
      <c r="I1043">
        <f>tblCustRFM[[#This Row],[RecencyTier]] + tblCustRFM[[#This Row],[FrequencyTier]] + tblCustRFM[[#This Row],[MonetaryTier]]</f>
        <v>9</v>
      </c>
    </row>
    <row r="1044" spans="1:9" x14ac:dyDescent="0.45">
      <c r="A1044" s="16">
        <v>2537</v>
      </c>
      <c r="B1044" s="10">
        <v>45389.136213618825</v>
      </c>
      <c r="C1044">
        <v>3</v>
      </c>
      <c r="D1044">
        <v>29635.61</v>
      </c>
      <c r="E1044" s="24">
        <f>INT(RFM_Pivot!$A$1 - tblCustRFM[[#This Row],[LastPurchaseDate]])</f>
        <v>267</v>
      </c>
      <c r="F1044">
        <f>IF(tblCustRFM[[#This Row],[Recency]] &lt;= $L$4, 3, IF(tblCustRFM[[#This Row],[Recency]] &lt;= M1046, 2, 1))</f>
        <v>1</v>
      </c>
      <c r="G1044">
        <f>IF(tblCustRFM[[#This Row],[Frequency]] &gt;= L1047, 3, IF(tblCustRFM[[#This Row],[Frequency]] &gt;= M1047, 2, 1))</f>
        <v>3</v>
      </c>
      <c r="H1044">
        <f>IF(tblCustRFM[[#This Row],[Monetary]] &gt;= L1048, 3, IF(tblCustRFM[[#This Row],[Monetary]] &gt;= M1048, 2, 1))</f>
        <v>3</v>
      </c>
      <c r="I1044">
        <f>tblCustRFM[[#This Row],[RecencyTier]] + tblCustRFM[[#This Row],[FrequencyTier]] + tblCustRFM[[#This Row],[MonetaryTier]]</f>
        <v>7</v>
      </c>
    </row>
    <row r="1045" spans="1:9" x14ac:dyDescent="0.45">
      <c r="A1045" s="16">
        <v>2538</v>
      </c>
      <c r="B1045" s="10">
        <v>45552.526552662035</v>
      </c>
      <c r="C1045">
        <v>2</v>
      </c>
      <c r="D1045">
        <v>28867</v>
      </c>
      <c r="E1045" s="24">
        <f>INT(RFM_Pivot!$A$1 - tblCustRFM[[#This Row],[LastPurchaseDate]])</f>
        <v>104</v>
      </c>
      <c r="F1045">
        <f>IF(tblCustRFM[[#This Row],[Recency]] &lt;= $L$4, 3, IF(tblCustRFM[[#This Row],[Recency]] &lt;= M1047, 2, 1))</f>
        <v>3</v>
      </c>
      <c r="G1045">
        <f>IF(tblCustRFM[[#This Row],[Frequency]] &gt;= L1048, 3, IF(tblCustRFM[[#This Row],[Frequency]] &gt;= M1048, 2, 1))</f>
        <v>3</v>
      </c>
      <c r="H1045">
        <f>IF(tblCustRFM[[#This Row],[Monetary]] &gt;= L1049, 3, IF(tblCustRFM[[#This Row],[Monetary]] &gt;= M1049, 2, 1))</f>
        <v>3</v>
      </c>
      <c r="I1045">
        <f>tblCustRFM[[#This Row],[RecencyTier]] + tblCustRFM[[#This Row],[FrequencyTier]] + tblCustRFM[[#This Row],[MonetaryTier]]</f>
        <v>9</v>
      </c>
    </row>
    <row r="1046" spans="1:9" x14ac:dyDescent="0.45">
      <c r="A1046" s="16">
        <v>2539</v>
      </c>
      <c r="B1046" s="10">
        <v>45268.893189313269</v>
      </c>
      <c r="C1046">
        <v>1</v>
      </c>
      <c r="D1046">
        <v>12661.68</v>
      </c>
      <c r="E1046" s="24">
        <f>INT(RFM_Pivot!$A$1 - tblCustRFM[[#This Row],[LastPurchaseDate]])</f>
        <v>388</v>
      </c>
      <c r="F1046">
        <f>IF(tblCustRFM[[#This Row],[Recency]] &lt;= $L$4, 3, IF(tblCustRFM[[#This Row],[Recency]] &lt;= M1048, 2, 1))</f>
        <v>1</v>
      </c>
      <c r="G1046">
        <f>IF(tblCustRFM[[#This Row],[Frequency]] &gt;= L1049, 3, IF(tblCustRFM[[#This Row],[Frequency]] &gt;= M1049, 2, 1))</f>
        <v>3</v>
      </c>
      <c r="H1046">
        <f>IF(tblCustRFM[[#This Row],[Monetary]] &gt;= L1050, 3, IF(tblCustRFM[[#This Row],[Monetary]] &gt;= M1050, 2, 1))</f>
        <v>3</v>
      </c>
      <c r="I1046">
        <f>tblCustRFM[[#This Row],[RecencyTier]] + tblCustRFM[[#This Row],[FrequencyTier]] + tblCustRFM[[#This Row],[MonetaryTier]]</f>
        <v>7</v>
      </c>
    </row>
    <row r="1047" spans="1:9" x14ac:dyDescent="0.45">
      <c r="A1047" s="16">
        <v>2540</v>
      </c>
      <c r="B1047" s="10">
        <v>44964.233723379628</v>
      </c>
      <c r="C1047">
        <v>1</v>
      </c>
      <c r="D1047">
        <v>16224</v>
      </c>
      <c r="E1047" s="24">
        <f>INT(RFM_Pivot!$A$1 - tblCustRFM[[#This Row],[LastPurchaseDate]])</f>
        <v>692</v>
      </c>
      <c r="F1047">
        <f>IF(tblCustRFM[[#This Row],[Recency]] &lt;= $L$4, 3, IF(tblCustRFM[[#This Row],[Recency]] &lt;= M1049, 2, 1))</f>
        <v>1</v>
      </c>
      <c r="G1047">
        <f>IF(tblCustRFM[[#This Row],[Frequency]] &gt;= L1050, 3, IF(tblCustRFM[[#This Row],[Frequency]] &gt;= M1050, 2, 1))</f>
        <v>3</v>
      </c>
      <c r="H1047">
        <f>IF(tblCustRFM[[#This Row],[Monetary]] &gt;= L1051, 3, IF(tblCustRFM[[#This Row],[Monetary]] &gt;= M1051, 2, 1))</f>
        <v>3</v>
      </c>
      <c r="I1047">
        <f>tblCustRFM[[#This Row],[RecencyTier]] + tblCustRFM[[#This Row],[FrequencyTier]] + tblCustRFM[[#This Row],[MonetaryTier]]</f>
        <v>7</v>
      </c>
    </row>
    <row r="1048" spans="1:9" x14ac:dyDescent="0.45">
      <c r="A1048" s="16">
        <v>2541</v>
      </c>
      <c r="B1048" s="10">
        <v>45421.624462461419</v>
      </c>
      <c r="C1048">
        <v>1</v>
      </c>
      <c r="D1048">
        <v>2444.83</v>
      </c>
      <c r="E1048" s="24">
        <f>INT(RFM_Pivot!$A$1 - tblCustRFM[[#This Row],[LastPurchaseDate]])</f>
        <v>235</v>
      </c>
      <c r="F1048">
        <f>IF(tblCustRFM[[#This Row],[Recency]] &lt;= $L$4, 3, IF(tblCustRFM[[#This Row],[Recency]] &lt;= M1050, 2, 1))</f>
        <v>1</v>
      </c>
      <c r="G1048">
        <f>IF(tblCustRFM[[#This Row],[Frequency]] &gt;= L1051, 3, IF(tblCustRFM[[#This Row],[Frequency]] &gt;= M1051, 2, 1))</f>
        <v>3</v>
      </c>
      <c r="H1048">
        <f>IF(tblCustRFM[[#This Row],[Monetary]] &gt;= L1052, 3, IF(tblCustRFM[[#This Row],[Monetary]] &gt;= M1052, 2, 1))</f>
        <v>3</v>
      </c>
      <c r="I1048">
        <f>tblCustRFM[[#This Row],[RecencyTier]] + tblCustRFM[[#This Row],[FrequencyTier]] + tblCustRFM[[#This Row],[MonetaryTier]]</f>
        <v>7</v>
      </c>
    </row>
    <row r="1049" spans="1:9" x14ac:dyDescent="0.45">
      <c r="A1049" s="16">
        <v>2542</v>
      </c>
      <c r="B1049" s="10">
        <v>44963.79567959105</v>
      </c>
      <c r="C1049">
        <v>1</v>
      </c>
      <c r="D1049">
        <v>7825.15</v>
      </c>
      <c r="E1049" s="24">
        <f>INT(RFM_Pivot!$A$1 - tblCustRFM[[#This Row],[LastPurchaseDate]])</f>
        <v>693</v>
      </c>
      <c r="F1049">
        <f>IF(tblCustRFM[[#This Row],[Recency]] &lt;= $L$4, 3, IF(tblCustRFM[[#This Row],[Recency]] &lt;= M1051, 2, 1))</f>
        <v>1</v>
      </c>
      <c r="G1049">
        <f>IF(tblCustRFM[[#This Row],[Frequency]] &gt;= L1052, 3, IF(tblCustRFM[[#This Row],[Frequency]] &gt;= M1052, 2, 1))</f>
        <v>3</v>
      </c>
      <c r="H1049">
        <f>IF(tblCustRFM[[#This Row],[Monetary]] &gt;= L1053, 3, IF(tblCustRFM[[#This Row],[Monetary]] &gt;= M1053, 2, 1))</f>
        <v>3</v>
      </c>
      <c r="I1049">
        <f>tblCustRFM[[#This Row],[RecencyTier]] + tblCustRFM[[#This Row],[FrequencyTier]] + tblCustRFM[[#This Row],[MonetaryTier]]</f>
        <v>7</v>
      </c>
    </row>
    <row r="1050" spans="1:9" x14ac:dyDescent="0.45">
      <c r="A1050" s="16">
        <v>2543</v>
      </c>
      <c r="B1050" s="10">
        <v>45487.11201118827</v>
      </c>
      <c r="C1050">
        <v>1</v>
      </c>
      <c r="D1050">
        <v>3480</v>
      </c>
      <c r="E1050" s="24">
        <f>INT(RFM_Pivot!$A$1 - tblCustRFM[[#This Row],[LastPurchaseDate]])</f>
        <v>169</v>
      </c>
      <c r="F1050">
        <f>IF(tblCustRFM[[#This Row],[Recency]] &lt;= $L$4, 3, IF(tblCustRFM[[#This Row],[Recency]] &lt;= M1052, 2, 1))</f>
        <v>1</v>
      </c>
      <c r="G1050">
        <f>IF(tblCustRFM[[#This Row],[Frequency]] &gt;= L1053, 3, IF(tblCustRFM[[#This Row],[Frequency]] &gt;= M1053, 2, 1))</f>
        <v>3</v>
      </c>
      <c r="H1050">
        <f>IF(tblCustRFM[[#This Row],[Monetary]] &gt;= L1054, 3, IF(tblCustRFM[[#This Row],[Monetary]] &gt;= M1054, 2, 1))</f>
        <v>3</v>
      </c>
      <c r="I1050">
        <f>tblCustRFM[[#This Row],[RecencyTier]] + tblCustRFM[[#This Row],[FrequencyTier]] + tblCustRFM[[#This Row],[MonetaryTier]]</f>
        <v>7</v>
      </c>
    </row>
    <row r="1051" spans="1:9" x14ac:dyDescent="0.45">
      <c r="A1051" s="16">
        <v>2545</v>
      </c>
      <c r="B1051" s="10">
        <v>45359.933293325616</v>
      </c>
      <c r="C1051">
        <v>2</v>
      </c>
      <c r="D1051">
        <v>8632</v>
      </c>
      <c r="E1051" s="24">
        <f>INT(RFM_Pivot!$A$1 - tblCustRFM[[#This Row],[LastPurchaseDate]])</f>
        <v>297</v>
      </c>
      <c r="F1051">
        <f>IF(tblCustRFM[[#This Row],[Recency]] &lt;= $L$4, 3, IF(tblCustRFM[[#This Row],[Recency]] &lt;= M1053, 2, 1))</f>
        <v>1</v>
      </c>
      <c r="G1051">
        <f>IF(tblCustRFM[[#This Row],[Frequency]] &gt;= L1054, 3, IF(tblCustRFM[[#This Row],[Frequency]] &gt;= M1054, 2, 1))</f>
        <v>3</v>
      </c>
      <c r="H1051">
        <f>IF(tblCustRFM[[#This Row],[Monetary]] &gt;= L1055, 3, IF(tblCustRFM[[#This Row],[Monetary]] &gt;= M1055, 2, 1))</f>
        <v>3</v>
      </c>
      <c r="I1051">
        <f>tblCustRFM[[#This Row],[RecencyTier]] + tblCustRFM[[#This Row],[FrequencyTier]] + tblCustRFM[[#This Row],[MonetaryTier]]</f>
        <v>7</v>
      </c>
    </row>
    <row r="1052" spans="1:9" x14ac:dyDescent="0.45">
      <c r="A1052" s="16">
        <v>2546</v>
      </c>
      <c r="B1052" s="10">
        <v>45208.151115123459</v>
      </c>
      <c r="C1052">
        <v>1</v>
      </c>
      <c r="D1052">
        <v>822.72</v>
      </c>
      <c r="E1052" s="24">
        <f>INT(RFM_Pivot!$A$1 - tblCustRFM[[#This Row],[LastPurchaseDate]])</f>
        <v>448</v>
      </c>
      <c r="F1052">
        <f>IF(tblCustRFM[[#This Row],[Recency]] &lt;= $L$4, 3, IF(tblCustRFM[[#This Row],[Recency]] &lt;= M1054, 2, 1))</f>
        <v>1</v>
      </c>
      <c r="G1052">
        <f>IF(tblCustRFM[[#This Row],[Frequency]] &gt;= L1055, 3, IF(tblCustRFM[[#This Row],[Frequency]] &gt;= M1055, 2, 1))</f>
        <v>3</v>
      </c>
      <c r="H1052">
        <f>IF(tblCustRFM[[#This Row],[Monetary]] &gt;= L1056, 3, IF(tblCustRFM[[#This Row],[Monetary]] &gt;= M1056, 2, 1))</f>
        <v>3</v>
      </c>
      <c r="I1052">
        <f>tblCustRFM[[#This Row],[RecencyTier]] + tblCustRFM[[#This Row],[FrequencyTier]] + tblCustRFM[[#This Row],[MonetaryTier]]</f>
        <v>7</v>
      </c>
    </row>
    <row r="1053" spans="1:9" x14ac:dyDescent="0.45">
      <c r="A1053" s="16">
        <v>2548</v>
      </c>
      <c r="B1053" s="10">
        <v>45367.964096412034</v>
      </c>
      <c r="C1053">
        <v>2</v>
      </c>
      <c r="D1053">
        <v>10060.700000000001</v>
      </c>
      <c r="E1053" s="24">
        <f>INT(RFM_Pivot!$A$1 - tblCustRFM[[#This Row],[LastPurchaseDate]])</f>
        <v>289</v>
      </c>
      <c r="F1053">
        <f>IF(tblCustRFM[[#This Row],[Recency]] &lt;= $L$4, 3, IF(tblCustRFM[[#This Row],[Recency]] &lt;= M1055, 2, 1))</f>
        <v>1</v>
      </c>
      <c r="G1053">
        <f>IF(tblCustRFM[[#This Row],[Frequency]] &gt;= L1056, 3, IF(tblCustRFM[[#This Row],[Frequency]] &gt;= M1056, 2, 1))</f>
        <v>3</v>
      </c>
      <c r="H1053">
        <f>IF(tblCustRFM[[#This Row],[Monetary]] &gt;= L1057, 3, IF(tblCustRFM[[#This Row],[Monetary]] &gt;= M1057, 2, 1))</f>
        <v>3</v>
      </c>
      <c r="I1053">
        <f>tblCustRFM[[#This Row],[RecencyTier]] + tblCustRFM[[#This Row],[FrequencyTier]] + tblCustRFM[[#This Row],[MonetaryTier]]</f>
        <v>7</v>
      </c>
    </row>
    <row r="1054" spans="1:9" x14ac:dyDescent="0.45">
      <c r="A1054" s="16">
        <v>2549</v>
      </c>
      <c r="B1054" s="10">
        <v>45067.320032021606</v>
      </c>
      <c r="C1054">
        <v>1</v>
      </c>
      <c r="D1054">
        <v>17991.25</v>
      </c>
      <c r="E1054" s="24">
        <f>INT(RFM_Pivot!$A$1 - tblCustRFM[[#This Row],[LastPurchaseDate]])</f>
        <v>589</v>
      </c>
      <c r="F1054">
        <f>IF(tblCustRFM[[#This Row],[Recency]] &lt;= $L$4, 3, IF(tblCustRFM[[#This Row],[Recency]] &lt;= M1056, 2, 1))</f>
        <v>1</v>
      </c>
      <c r="G1054">
        <f>IF(tblCustRFM[[#This Row],[Frequency]] &gt;= L1057, 3, IF(tblCustRFM[[#This Row],[Frequency]] &gt;= M1057, 2, 1))</f>
        <v>3</v>
      </c>
      <c r="H1054">
        <f>IF(tblCustRFM[[#This Row],[Monetary]] &gt;= L1058, 3, IF(tblCustRFM[[#This Row],[Monetary]] &gt;= M1058, 2, 1))</f>
        <v>3</v>
      </c>
      <c r="I1054">
        <f>tblCustRFM[[#This Row],[RecencyTier]] + tblCustRFM[[#This Row],[FrequencyTier]] + tblCustRFM[[#This Row],[MonetaryTier]]</f>
        <v>7</v>
      </c>
    </row>
    <row r="1055" spans="1:9" x14ac:dyDescent="0.45">
      <c r="A1055" s="16">
        <v>2550</v>
      </c>
      <c r="B1055" s="10">
        <v>45562.090509066358</v>
      </c>
      <c r="C1055">
        <v>2</v>
      </c>
      <c r="D1055">
        <v>37983.279999999999</v>
      </c>
      <c r="E1055" s="24">
        <f>INT(RFM_Pivot!$A$1 - tblCustRFM[[#This Row],[LastPurchaseDate]])</f>
        <v>94</v>
      </c>
      <c r="F1055">
        <f>IF(tblCustRFM[[#This Row],[Recency]] &lt;= $L$4, 3, IF(tblCustRFM[[#This Row],[Recency]] &lt;= M1057, 2, 1))</f>
        <v>3</v>
      </c>
      <c r="G1055">
        <f>IF(tblCustRFM[[#This Row],[Frequency]] &gt;= L1058, 3, IF(tblCustRFM[[#This Row],[Frequency]] &gt;= M1058, 2, 1))</f>
        <v>3</v>
      </c>
      <c r="H1055">
        <f>IF(tblCustRFM[[#This Row],[Monetary]] &gt;= L1059, 3, IF(tblCustRFM[[#This Row],[Monetary]] &gt;= M1059, 2, 1))</f>
        <v>3</v>
      </c>
      <c r="I1055">
        <f>tblCustRFM[[#This Row],[RecencyTier]] + tblCustRFM[[#This Row],[FrequencyTier]] + tblCustRFM[[#This Row],[MonetaryTier]]</f>
        <v>9</v>
      </c>
    </row>
    <row r="1056" spans="1:9" x14ac:dyDescent="0.45">
      <c r="A1056" s="16">
        <v>2551</v>
      </c>
      <c r="B1056" s="10">
        <v>45631.739473958332</v>
      </c>
      <c r="C1056">
        <v>3</v>
      </c>
      <c r="D1056">
        <v>23266.86</v>
      </c>
      <c r="E1056" s="24">
        <f>INT(RFM_Pivot!$A$1 - tblCustRFM[[#This Row],[LastPurchaseDate]])</f>
        <v>25</v>
      </c>
      <c r="F1056">
        <f>IF(tblCustRFM[[#This Row],[Recency]] &lt;= $L$4, 3, IF(tblCustRFM[[#This Row],[Recency]] &lt;= M1058, 2, 1))</f>
        <v>3</v>
      </c>
      <c r="G1056">
        <f>IF(tblCustRFM[[#This Row],[Frequency]] &gt;= L1059, 3, IF(tblCustRFM[[#This Row],[Frequency]] &gt;= M1059, 2, 1))</f>
        <v>3</v>
      </c>
      <c r="H1056">
        <f>IF(tblCustRFM[[#This Row],[Monetary]] &gt;= L1060, 3, IF(tblCustRFM[[#This Row],[Monetary]] &gt;= M1060, 2, 1))</f>
        <v>3</v>
      </c>
      <c r="I1056">
        <f>tblCustRFM[[#This Row],[RecencyTier]] + tblCustRFM[[#This Row],[FrequencyTier]] + tblCustRFM[[#This Row],[MonetaryTier]]</f>
        <v>9</v>
      </c>
    </row>
    <row r="1057" spans="1:9" x14ac:dyDescent="0.45">
      <c r="A1057" s="16">
        <v>2552</v>
      </c>
      <c r="B1057" s="10">
        <v>45320.655365547842</v>
      </c>
      <c r="C1057">
        <v>1</v>
      </c>
      <c r="D1057">
        <v>3506.12</v>
      </c>
      <c r="E1057" s="24">
        <f>INT(RFM_Pivot!$A$1 - tblCustRFM[[#This Row],[LastPurchaseDate]])</f>
        <v>336</v>
      </c>
      <c r="F1057">
        <f>IF(tblCustRFM[[#This Row],[Recency]] &lt;= $L$4, 3, IF(tblCustRFM[[#This Row],[Recency]] &lt;= M1059, 2, 1))</f>
        <v>1</v>
      </c>
      <c r="G1057">
        <f>IF(tblCustRFM[[#This Row],[Frequency]] &gt;= L1060, 3, IF(tblCustRFM[[#This Row],[Frequency]] &gt;= M1060, 2, 1))</f>
        <v>3</v>
      </c>
      <c r="H1057">
        <f>IF(tblCustRFM[[#This Row],[Monetary]] &gt;= L1061, 3, IF(tblCustRFM[[#This Row],[Monetary]] &gt;= M1061, 2, 1))</f>
        <v>3</v>
      </c>
      <c r="I1057">
        <f>tblCustRFM[[#This Row],[RecencyTier]] + tblCustRFM[[#This Row],[FrequencyTier]] + tblCustRFM[[#This Row],[MonetaryTier]]</f>
        <v>7</v>
      </c>
    </row>
    <row r="1058" spans="1:9" x14ac:dyDescent="0.45">
      <c r="A1058" s="16">
        <v>2553</v>
      </c>
      <c r="B1058" s="10">
        <v>45243.121612152776</v>
      </c>
      <c r="C1058">
        <v>1</v>
      </c>
      <c r="D1058">
        <v>2851.5</v>
      </c>
      <c r="E1058" s="24">
        <f>INT(RFM_Pivot!$A$1 - tblCustRFM[[#This Row],[LastPurchaseDate]])</f>
        <v>413</v>
      </c>
      <c r="F1058">
        <f>IF(tblCustRFM[[#This Row],[Recency]] &lt;= $L$4, 3, IF(tblCustRFM[[#This Row],[Recency]] &lt;= M1060, 2, 1))</f>
        <v>1</v>
      </c>
      <c r="G1058">
        <f>IF(tblCustRFM[[#This Row],[Frequency]] &gt;= L1061, 3, IF(tblCustRFM[[#This Row],[Frequency]] &gt;= M1061, 2, 1))</f>
        <v>3</v>
      </c>
      <c r="H1058">
        <f>IF(tblCustRFM[[#This Row],[Monetary]] &gt;= L1062, 3, IF(tblCustRFM[[#This Row],[Monetary]] &gt;= M1062, 2, 1))</f>
        <v>3</v>
      </c>
      <c r="I1058">
        <f>tblCustRFM[[#This Row],[RecencyTier]] + tblCustRFM[[#This Row],[FrequencyTier]] + tblCustRFM[[#This Row],[MonetaryTier]]</f>
        <v>7</v>
      </c>
    </row>
    <row r="1059" spans="1:9" x14ac:dyDescent="0.45">
      <c r="A1059" s="16">
        <v>2555</v>
      </c>
      <c r="B1059" s="10">
        <v>45593.410641049384</v>
      </c>
      <c r="C1059">
        <v>2</v>
      </c>
      <c r="D1059">
        <v>8524.34</v>
      </c>
      <c r="E1059" s="24">
        <f>INT(RFM_Pivot!$A$1 - tblCustRFM[[#This Row],[LastPurchaseDate]])</f>
        <v>63</v>
      </c>
      <c r="F1059">
        <f>IF(tblCustRFM[[#This Row],[Recency]] &lt;= $L$4, 3, IF(tblCustRFM[[#This Row],[Recency]] &lt;= M1061, 2, 1))</f>
        <v>3</v>
      </c>
      <c r="G1059">
        <f>IF(tblCustRFM[[#This Row],[Frequency]] &gt;= L1062, 3, IF(tblCustRFM[[#This Row],[Frequency]] &gt;= M1062, 2, 1))</f>
        <v>3</v>
      </c>
      <c r="H1059">
        <f>IF(tblCustRFM[[#This Row],[Monetary]] &gt;= L1063, 3, IF(tblCustRFM[[#This Row],[Monetary]] &gt;= M1063, 2, 1))</f>
        <v>3</v>
      </c>
      <c r="I1059">
        <f>tblCustRFM[[#This Row],[RecencyTier]] + tblCustRFM[[#This Row],[FrequencyTier]] + tblCustRFM[[#This Row],[MonetaryTier]]</f>
        <v>9</v>
      </c>
    </row>
    <row r="1060" spans="1:9" x14ac:dyDescent="0.45">
      <c r="A1060" s="16">
        <v>2556</v>
      </c>
      <c r="B1060" s="10">
        <v>45629.549254938269</v>
      </c>
      <c r="C1060">
        <v>2</v>
      </c>
      <c r="D1060">
        <v>14463.76</v>
      </c>
      <c r="E1060" s="24">
        <f>INT(RFM_Pivot!$A$1 - tblCustRFM[[#This Row],[LastPurchaseDate]])</f>
        <v>27</v>
      </c>
      <c r="F1060">
        <f>IF(tblCustRFM[[#This Row],[Recency]] &lt;= $L$4, 3, IF(tblCustRFM[[#This Row],[Recency]] &lt;= M1062, 2, 1))</f>
        <v>3</v>
      </c>
      <c r="G1060">
        <f>IF(tblCustRFM[[#This Row],[Frequency]] &gt;= L1063, 3, IF(tblCustRFM[[#This Row],[Frequency]] &gt;= M1063, 2, 1))</f>
        <v>3</v>
      </c>
      <c r="H1060">
        <f>IF(tblCustRFM[[#This Row],[Monetary]] &gt;= L1064, 3, IF(tblCustRFM[[#This Row],[Monetary]] &gt;= M1064, 2, 1))</f>
        <v>3</v>
      </c>
      <c r="I1060">
        <f>tblCustRFM[[#This Row],[RecencyTier]] + tblCustRFM[[#This Row],[FrequencyTier]] + tblCustRFM[[#This Row],[MonetaryTier]]</f>
        <v>9</v>
      </c>
    </row>
    <row r="1061" spans="1:9" x14ac:dyDescent="0.45">
      <c r="A1061" s="16">
        <v>2558</v>
      </c>
      <c r="B1061" s="10">
        <v>45448.783178317899</v>
      </c>
      <c r="C1061">
        <v>1</v>
      </c>
      <c r="D1061">
        <v>1411.83</v>
      </c>
      <c r="E1061" s="24">
        <f>INT(RFM_Pivot!$A$1 - tblCustRFM[[#This Row],[LastPurchaseDate]])</f>
        <v>208</v>
      </c>
      <c r="F1061">
        <f>IF(tblCustRFM[[#This Row],[Recency]] &lt;= $L$4, 3, IF(tblCustRFM[[#This Row],[Recency]] &lt;= M1063, 2, 1))</f>
        <v>1</v>
      </c>
      <c r="G1061">
        <f>IF(tblCustRFM[[#This Row],[Frequency]] &gt;= L1064, 3, IF(tblCustRFM[[#This Row],[Frequency]] &gt;= M1064, 2, 1))</f>
        <v>3</v>
      </c>
      <c r="H1061">
        <f>IF(tblCustRFM[[#This Row],[Monetary]] &gt;= L1065, 3, IF(tblCustRFM[[#This Row],[Monetary]] &gt;= M1065, 2, 1))</f>
        <v>3</v>
      </c>
      <c r="I1061">
        <f>tblCustRFM[[#This Row],[RecencyTier]] + tblCustRFM[[#This Row],[FrequencyTier]] + tblCustRFM[[#This Row],[MonetaryTier]]</f>
        <v>7</v>
      </c>
    </row>
    <row r="1062" spans="1:9" x14ac:dyDescent="0.45">
      <c r="A1062" s="16">
        <v>2559</v>
      </c>
      <c r="B1062" s="10">
        <v>45507.262026195989</v>
      </c>
      <c r="C1062">
        <v>2</v>
      </c>
      <c r="D1062">
        <v>21368.44</v>
      </c>
      <c r="E1062" s="24">
        <f>INT(RFM_Pivot!$A$1 - tblCustRFM[[#This Row],[LastPurchaseDate]])</f>
        <v>149</v>
      </c>
      <c r="F1062">
        <f>IF(tblCustRFM[[#This Row],[Recency]] &lt;= $L$4, 3, IF(tblCustRFM[[#This Row],[Recency]] &lt;= M1064, 2, 1))</f>
        <v>1</v>
      </c>
      <c r="G1062">
        <f>IF(tblCustRFM[[#This Row],[Frequency]] &gt;= L1065, 3, IF(tblCustRFM[[#This Row],[Frequency]] &gt;= M1065, 2, 1))</f>
        <v>3</v>
      </c>
      <c r="H1062">
        <f>IF(tblCustRFM[[#This Row],[Monetary]] &gt;= L1066, 3, IF(tblCustRFM[[#This Row],[Monetary]] &gt;= M1066, 2, 1))</f>
        <v>3</v>
      </c>
      <c r="I1062">
        <f>tblCustRFM[[#This Row],[RecencyTier]] + tblCustRFM[[#This Row],[FrequencyTier]] + tblCustRFM[[#This Row],[MonetaryTier]]</f>
        <v>7</v>
      </c>
    </row>
    <row r="1063" spans="1:9" x14ac:dyDescent="0.45">
      <c r="A1063" s="16">
        <v>2560</v>
      </c>
      <c r="B1063" s="10">
        <v>45393.078607870368</v>
      </c>
      <c r="C1063">
        <v>2</v>
      </c>
      <c r="D1063">
        <v>8324.66</v>
      </c>
      <c r="E1063" s="24">
        <f>INT(RFM_Pivot!$A$1 - tblCustRFM[[#This Row],[LastPurchaseDate]])</f>
        <v>263</v>
      </c>
      <c r="F1063">
        <f>IF(tblCustRFM[[#This Row],[Recency]] &lt;= $L$4, 3, IF(tblCustRFM[[#This Row],[Recency]] &lt;= M1065, 2, 1))</f>
        <v>1</v>
      </c>
      <c r="G1063">
        <f>IF(tblCustRFM[[#This Row],[Frequency]] &gt;= L1066, 3, IF(tblCustRFM[[#This Row],[Frequency]] &gt;= M1066, 2, 1))</f>
        <v>3</v>
      </c>
      <c r="H1063">
        <f>IF(tblCustRFM[[#This Row],[Monetary]] &gt;= L1067, 3, IF(tblCustRFM[[#This Row],[Monetary]] &gt;= M1067, 2, 1))</f>
        <v>3</v>
      </c>
      <c r="I1063">
        <f>tblCustRFM[[#This Row],[RecencyTier]] + tblCustRFM[[#This Row],[FrequencyTier]] + tblCustRFM[[#This Row],[MonetaryTier]]</f>
        <v>7</v>
      </c>
    </row>
    <row r="1064" spans="1:9" x14ac:dyDescent="0.45">
      <c r="A1064" s="16">
        <v>2561</v>
      </c>
      <c r="B1064" s="10">
        <v>45400.525352546298</v>
      </c>
      <c r="C1064">
        <v>1</v>
      </c>
      <c r="D1064">
        <v>1033.06</v>
      </c>
      <c r="E1064" s="24">
        <f>INT(RFM_Pivot!$A$1 - tblCustRFM[[#This Row],[LastPurchaseDate]])</f>
        <v>256</v>
      </c>
      <c r="F1064">
        <f>IF(tblCustRFM[[#This Row],[Recency]] &lt;= $L$4, 3, IF(tblCustRFM[[#This Row],[Recency]] &lt;= M1066, 2, 1))</f>
        <v>1</v>
      </c>
      <c r="G1064">
        <f>IF(tblCustRFM[[#This Row],[Frequency]] &gt;= L1067, 3, IF(tblCustRFM[[#This Row],[Frequency]] &gt;= M1067, 2, 1))</f>
        <v>3</v>
      </c>
      <c r="H1064">
        <f>IF(tblCustRFM[[#This Row],[Monetary]] &gt;= L1068, 3, IF(tblCustRFM[[#This Row],[Monetary]] &gt;= M1068, 2, 1))</f>
        <v>3</v>
      </c>
      <c r="I1064">
        <f>tblCustRFM[[#This Row],[RecencyTier]] + tblCustRFM[[#This Row],[FrequencyTier]] + tblCustRFM[[#This Row],[MonetaryTier]]</f>
        <v>7</v>
      </c>
    </row>
    <row r="1065" spans="1:9" x14ac:dyDescent="0.45">
      <c r="A1065" s="16">
        <v>2563</v>
      </c>
      <c r="B1065" s="10">
        <v>45622.832583256175</v>
      </c>
      <c r="C1065">
        <v>2</v>
      </c>
      <c r="D1065">
        <v>21386.880000000001</v>
      </c>
      <c r="E1065" s="24">
        <f>INT(RFM_Pivot!$A$1 - tblCustRFM[[#This Row],[LastPurchaseDate]])</f>
        <v>34</v>
      </c>
      <c r="F1065">
        <f>IF(tblCustRFM[[#This Row],[Recency]] &lt;= $L$4, 3, IF(tblCustRFM[[#This Row],[Recency]] &lt;= M1067, 2, 1))</f>
        <v>3</v>
      </c>
      <c r="G1065">
        <f>IF(tblCustRFM[[#This Row],[Frequency]] &gt;= L1068, 3, IF(tblCustRFM[[#This Row],[Frequency]] &gt;= M1068, 2, 1))</f>
        <v>3</v>
      </c>
      <c r="H1065">
        <f>IF(tblCustRFM[[#This Row],[Monetary]] &gt;= L1069, 3, IF(tblCustRFM[[#This Row],[Monetary]] &gt;= M1069, 2, 1))</f>
        <v>3</v>
      </c>
      <c r="I1065">
        <f>tblCustRFM[[#This Row],[RecencyTier]] + tblCustRFM[[#This Row],[FrequencyTier]] + tblCustRFM[[#This Row],[MonetaryTier]]</f>
        <v>9</v>
      </c>
    </row>
    <row r="1066" spans="1:9" x14ac:dyDescent="0.45">
      <c r="A1066" s="16">
        <v>2564</v>
      </c>
      <c r="B1066" s="10">
        <v>45462.873587345683</v>
      </c>
      <c r="C1066">
        <v>2</v>
      </c>
      <c r="D1066">
        <v>16706.759999999998</v>
      </c>
      <c r="E1066" s="24">
        <f>INT(RFM_Pivot!$A$1 - tblCustRFM[[#This Row],[LastPurchaseDate]])</f>
        <v>194</v>
      </c>
      <c r="F1066">
        <f>IF(tblCustRFM[[#This Row],[Recency]] &lt;= $L$4, 3, IF(tblCustRFM[[#This Row],[Recency]] &lt;= M1068, 2, 1))</f>
        <v>1</v>
      </c>
      <c r="G1066">
        <f>IF(tblCustRFM[[#This Row],[Frequency]] &gt;= L1069, 3, IF(tblCustRFM[[#This Row],[Frequency]] &gt;= M1069, 2, 1))</f>
        <v>3</v>
      </c>
      <c r="H1066">
        <f>IF(tblCustRFM[[#This Row],[Monetary]] &gt;= L1070, 3, IF(tblCustRFM[[#This Row],[Monetary]] &gt;= M1070, 2, 1))</f>
        <v>3</v>
      </c>
      <c r="I1066">
        <f>tblCustRFM[[#This Row],[RecencyTier]] + tblCustRFM[[#This Row],[FrequencyTier]] + tblCustRFM[[#This Row],[MonetaryTier]]</f>
        <v>7</v>
      </c>
    </row>
    <row r="1067" spans="1:9" x14ac:dyDescent="0.45">
      <c r="A1067" s="16">
        <v>2565</v>
      </c>
      <c r="B1067" s="10">
        <v>45336.862986304011</v>
      </c>
      <c r="C1067">
        <v>1</v>
      </c>
      <c r="D1067">
        <v>2135.4</v>
      </c>
      <c r="E1067" s="24">
        <f>INT(RFM_Pivot!$A$1 - tblCustRFM[[#This Row],[LastPurchaseDate]])</f>
        <v>320</v>
      </c>
      <c r="F1067">
        <f>IF(tblCustRFM[[#This Row],[Recency]] &lt;= $L$4, 3, IF(tblCustRFM[[#This Row],[Recency]] &lt;= M1069, 2, 1))</f>
        <v>1</v>
      </c>
      <c r="G1067">
        <f>IF(tblCustRFM[[#This Row],[Frequency]] &gt;= L1070, 3, IF(tblCustRFM[[#This Row],[Frequency]] &gt;= M1070, 2, 1))</f>
        <v>3</v>
      </c>
      <c r="H1067">
        <f>IF(tblCustRFM[[#This Row],[Monetary]] &gt;= L1071, 3, IF(tblCustRFM[[#This Row],[Monetary]] &gt;= M1071, 2, 1))</f>
        <v>3</v>
      </c>
      <c r="I1067">
        <f>tblCustRFM[[#This Row],[RecencyTier]] + tblCustRFM[[#This Row],[FrequencyTier]] + tblCustRFM[[#This Row],[MonetaryTier]]</f>
        <v>7</v>
      </c>
    </row>
    <row r="1068" spans="1:9" x14ac:dyDescent="0.45">
      <c r="A1068" s="16">
        <v>2567</v>
      </c>
      <c r="B1068" s="10">
        <v>45305.396839699075</v>
      </c>
      <c r="C1068">
        <v>2</v>
      </c>
      <c r="D1068">
        <v>22475.32</v>
      </c>
      <c r="E1068" s="24">
        <f>INT(RFM_Pivot!$A$1 - tblCustRFM[[#This Row],[LastPurchaseDate]])</f>
        <v>351</v>
      </c>
      <c r="F1068">
        <f>IF(tblCustRFM[[#This Row],[Recency]] &lt;= $L$4, 3, IF(tblCustRFM[[#This Row],[Recency]] &lt;= M1070, 2, 1))</f>
        <v>1</v>
      </c>
      <c r="G1068">
        <f>IF(tblCustRFM[[#This Row],[Frequency]] &gt;= L1071, 3, IF(tblCustRFM[[#This Row],[Frequency]] &gt;= M1071, 2, 1))</f>
        <v>3</v>
      </c>
      <c r="H1068">
        <f>IF(tblCustRFM[[#This Row],[Monetary]] &gt;= L1072, 3, IF(tblCustRFM[[#This Row],[Monetary]] &gt;= M1072, 2, 1))</f>
        <v>3</v>
      </c>
      <c r="I1068">
        <f>tblCustRFM[[#This Row],[RecencyTier]] + tblCustRFM[[#This Row],[FrequencyTier]] + tblCustRFM[[#This Row],[MonetaryTier]]</f>
        <v>7</v>
      </c>
    </row>
    <row r="1069" spans="1:9" x14ac:dyDescent="0.45">
      <c r="A1069" s="16">
        <v>2568</v>
      </c>
      <c r="B1069" s="10">
        <v>45437.686068595678</v>
      </c>
      <c r="C1069">
        <v>1</v>
      </c>
      <c r="D1069">
        <v>3635.22</v>
      </c>
      <c r="E1069" s="24">
        <f>INT(RFM_Pivot!$A$1 - tblCustRFM[[#This Row],[LastPurchaseDate]])</f>
        <v>219</v>
      </c>
      <c r="F1069">
        <f>IF(tblCustRFM[[#This Row],[Recency]] &lt;= $L$4, 3, IF(tblCustRFM[[#This Row],[Recency]] &lt;= M1071, 2, 1))</f>
        <v>1</v>
      </c>
      <c r="G1069">
        <f>IF(tblCustRFM[[#This Row],[Frequency]] &gt;= L1072, 3, IF(tblCustRFM[[#This Row],[Frequency]] &gt;= M1072, 2, 1))</f>
        <v>3</v>
      </c>
      <c r="H1069">
        <f>IF(tblCustRFM[[#This Row],[Monetary]] &gt;= L1073, 3, IF(tblCustRFM[[#This Row],[Monetary]] &gt;= M1073, 2, 1))</f>
        <v>3</v>
      </c>
      <c r="I1069">
        <f>tblCustRFM[[#This Row],[RecencyTier]] + tblCustRFM[[#This Row],[FrequencyTier]] + tblCustRFM[[#This Row],[MonetaryTier]]</f>
        <v>7</v>
      </c>
    </row>
    <row r="1070" spans="1:9" x14ac:dyDescent="0.45">
      <c r="A1070" s="16">
        <v>2569</v>
      </c>
      <c r="B1070" s="10">
        <v>45432.648564853393</v>
      </c>
      <c r="C1070">
        <v>1</v>
      </c>
      <c r="D1070">
        <v>5158.58</v>
      </c>
      <c r="E1070" s="24">
        <f>INT(RFM_Pivot!$A$1 - tblCustRFM[[#This Row],[LastPurchaseDate]])</f>
        <v>224</v>
      </c>
      <c r="F1070">
        <f>IF(tblCustRFM[[#This Row],[Recency]] &lt;= $L$4, 3, IF(tblCustRFM[[#This Row],[Recency]] &lt;= M1072, 2, 1))</f>
        <v>1</v>
      </c>
      <c r="G1070">
        <f>IF(tblCustRFM[[#This Row],[Frequency]] &gt;= L1073, 3, IF(tblCustRFM[[#This Row],[Frequency]] &gt;= M1073, 2, 1))</f>
        <v>3</v>
      </c>
      <c r="H1070">
        <f>IF(tblCustRFM[[#This Row],[Monetary]] &gt;= L1074, 3, IF(tblCustRFM[[#This Row],[Monetary]] &gt;= M1074, 2, 1))</f>
        <v>3</v>
      </c>
      <c r="I1070">
        <f>tblCustRFM[[#This Row],[RecencyTier]] + tblCustRFM[[#This Row],[FrequencyTier]] + tblCustRFM[[#This Row],[MonetaryTier]]</f>
        <v>7</v>
      </c>
    </row>
    <row r="1071" spans="1:9" x14ac:dyDescent="0.45">
      <c r="A1071" s="16">
        <v>2571</v>
      </c>
      <c r="B1071" s="10">
        <v>44959.70727071759</v>
      </c>
      <c r="C1071">
        <v>1</v>
      </c>
      <c r="D1071">
        <v>10750.36</v>
      </c>
      <c r="E1071" s="24">
        <f>INT(RFM_Pivot!$A$1 - tblCustRFM[[#This Row],[LastPurchaseDate]])</f>
        <v>697</v>
      </c>
      <c r="F1071">
        <f>IF(tblCustRFM[[#This Row],[Recency]] &lt;= $L$4, 3, IF(tblCustRFM[[#This Row],[Recency]] &lt;= M1073, 2, 1))</f>
        <v>1</v>
      </c>
      <c r="G1071">
        <f>IF(tblCustRFM[[#This Row],[Frequency]] &gt;= L1074, 3, IF(tblCustRFM[[#This Row],[Frequency]] &gt;= M1074, 2, 1))</f>
        <v>3</v>
      </c>
      <c r="H1071">
        <f>IF(tblCustRFM[[#This Row],[Monetary]] &gt;= L1075, 3, IF(tblCustRFM[[#This Row],[Monetary]] &gt;= M1075, 2, 1))</f>
        <v>3</v>
      </c>
      <c r="I1071">
        <f>tblCustRFM[[#This Row],[RecencyTier]] + tblCustRFM[[#This Row],[FrequencyTier]] + tblCustRFM[[#This Row],[MonetaryTier]]</f>
        <v>7</v>
      </c>
    </row>
    <row r="1072" spans="1:9" x14ac:dyDescent="0.45">
      <c r="A1072" s="16">
        <v>2573</v>
      </c>
      <c r="B1072" s="10">
        <v>45546.758975887344</v>
      </c>
      <c r="C1072">
        <v>1</v>
      </c>
      <c r="D1072">
        <v>2245.2800000000002</v>
      </c>
      <c r="E1072" s="24">
        <f>INT(RFM_Pivot!$A$1 - tblCustRFM[[#This Row],[LastPurchaseDate]])</f>
        <v>110</v>
      </c>
      <c r="F1072">
        <f>IF(tblCustRFM[[#This Row],[Recency]] &lt;= $L$4, 3, IF(tblCustRFM[[#This Row],[Recency]] &lt;= M1074, 2, 1))</f>
        <v>3</v>
      </c>
      <c r="G1072">
        <f>IF(tblCustRFM[[#This Row],[Frequency]] &gt;= L1075, 3, IF(tblCustRFM[[#This Row],[Frequency]] &gt;= M1075, 2, 1))</f>
        <v>3</v>
      </c>
      <c r="H1072">
        <f>IF(tblCustRFM[[#This Row],[Monetary]] &gt;= L1076, 3, IF(tblCustRFM[[#This Row],[Monetary]] &gt;= M1076, 2, 1))</f>
        <v>3</v>
      </c>
      <c r="I1072">
        <f>tblCustRFM[[#This Row],[RecencyTier]] + tblCustRFM[[#This Row],[FrequencyTier]] + tblCustRFM[[#This Row],[MonetaryTier]]</f>
        <v>9</v>
      </c>
    </row>
    <row r="1073" spans="1:9" x14ac:dyDescent="0.45">
      <c r="A1073" s="16">
        <v>2574</v>
      </c>
      <c r="B1073" s="10">
        <v>45370.081308140434</v>
      </c>
      <c r="C1073">
        <v>2</v>
      </c>
      <c r="D1073">
        <v>28613.85</v>
      </c>
      <c r="E1073" s="24">
        <f>INT(RFM_Pivot!$A$1 - tblCustRFM[[#This Row],[LastPurchaseDate]])</f>
        <v>286</v>
      </c>
      <c r="F1073">
        <f>IF(tblCustRFM[[#This Row],[Recency]] &lt;= $L$4, 3, IF(tblCustRFM[[#This Row],[Recency]] &lt;= M1075, 2, 1))</f>
        <v>1</v>
      </c>
      <c r="G1073">
        <f>IF(tblCustRFM[[#This Row],[Frequency]] &gt;= L1076, 3, IF(tblCustRFM[[#This Row],[Frequency]] &gt;= M1076, 2, 1))</f>
        <v>3</v>
      </c>
      <c r="H1073">
        <f>IF(tblCustRFM[[#This Row],[Monetary]] &gt;= L1077, 3, IF(tblCustRFM[[#This Row],[Monetary]] &gt;= M1077, 2, 1))</f>
        <v>3</v>
      </c>
      <c r="I1073">
        <f>tblCustRFM[[#This Row],[RecencyTier]] + tblCustRFM[[#This Row],[FrequencyTier]] + tblCustRFM[[#This Row],[MonetaryTier]]</f>
        <v>7</v>
      </c>
    </row>
    <row r="1074" spans="1:9" x14ac:dyDescent="0.45">
      <c r="A1074" s="16">
        <v>2577</v>
      </c>
      <c r="B1074" s="10">
        <v>45295.905890586422</v>
      </c>
      <c r="C1074">
        <v>2</v>
      </c>
      <c r="D1074">
        <v>15709.94</v>
      </c>
      <c r="E1074" s="24">
        <f>INT(RFM_Pivot!$A$1 - tblCustRFM[[#This Row],[LastPurchaseDate]])</f>
        <v>361</v>
      </c>
      <c r="F1074">
        <f>IF(tblCustRFM[[#This Row],[Recency]] &lt;= $L$4, 3, IF(tblCustRFM[[#This Row],[Recency]] &lt;= M1076, 2, 1))</f>
        <v>1</v>
      </c>
      <c r="G1074">
        <f>IF(tblCustRFM[[#This Row],[Frequency]] &gt;= L1077, 3, IF(tblCustRFM[[#This Row],[Frequency]] &gt;= M1077, 2, 1))</f>
        <v>3</v>
      </c>
      <c r="H1074">
        <f>IF(tblCustRFM[[#This Row],[Monetary]] &gt;= L1078, 3, IF(tblCustRFM[[#This Row],[Monetary]] &gt;= M1078, 2, 1))</f>
        <v>3</v>
      </c>
      <c r="I1074">
        <f>tblCustRFM[[#This Row],[RecencyTier]] + tblCustRFM[[#This Row],[FrequencyTier]] + tblCustRFM[[#This Row],[MonetaryTier]]</f>
        <v>7</v>
      </c>
    </row>
    <row r="1075" spans="1:9" x14ac:dyDescent="0.45">
      <c r="A1075" s="16">
        <v>2578</v>
      </c>
      <c r="B1075" s="10">
        <v>45515.219821990744</v>
      </c>
      <c r="C1075">
        <v>1</v>
      </c>
      <c r="D1075">
        <v>3297.59</v>
      </c>
      <c r="E1075" s="24">
        <f>INT(RFM_Pivot!$A$1 - tblCustRFM[[#This Row],[LastPurchaseDate]])</f>
        <v>141</v>
      </c>
      <c r="F1075">
        <f>IF(tblCustRFM[[#This Row],[Recency]] &lt;= $L$4, 3, IF(tblCustRFM[[#This Row],[Recency]] &lt;= M1077, 2, 1))</f>
        <v>1</v>
      </c>
      <c r="G1075">
        <f>IF(tblCustRFM[[#This Row],[Frequency]] &gt;= L1078, 3, IF(tblCustRFM[[#This Row],[Frequency]] &gt;= M1078, 2, 1))</f>
        <v>3</v>
      </c>
      <c r="H1075">
        <f>IF(tblCustRFM[[#This Row],[Monetary]] &gt;= L1079, 3, IF(tblCustRFM[[#This Row],[Monetary]] &gt;= M1079, 2, 1))</f>
        <v>3</v>
      </c>
      <c r="I1075">
        <f>tblCustRFM[[#This Row],[RecencyTier]] + tblCustRFM[[#This Row],[FrequencyTier]] + tblCustRFM[[#This Row],[MonetaryTier]]</f>
        <v>7</v>
      </c>
    </row>
    <row r="1076" spans="1:9" x14ac:dyDescent="0.45">
      <c r="A1076" s="16">
        <v>2581</v>
      </c>
      <c r="B1076" s="10">
        <v>45260.497349729936</v>
      </c>
      <c r="C1076">
        <v>2</v>
      </c>
      <c r="D1076">
        <v>10137.040000000001</v>
      </c>
      <c r="E1076" s="24">
        <f>INT(RFM_Pivot!$A$1 - tblCustRFM[[#This Row],[LastPurchaseDate]])</f>
        <v>396</v>
      </c>
      <c r="F1076">
        <f>IF(tblCustRFM[[#This Row],[Recency]] &lt;= $L$4, 3, IF(tblCustRFM[[#This Row],[Recency]] &lt;= M1078, 2, 1))</f>
        <v>1</v>
      </c>
      <c r="G1076">
        <f>IF(tblCustRFM[[#This Row],[Frequency]] &gt;= L1079, 3, IF(tblCustRFM[[#This Row],[Frequency]] &gt;= M1079, 2, 1))</f>
        <v>3</v>
      </c>
      <c r="H1076">
        <f>IF(tblCustRFM[[#This Row],[Monetary]] &gt;= L1080, 3, IF(tblCustRFM[[#This Row],[Monetary]] &gt;= M1080, 2, 1))</f>
        <v>3</v>
      </c>
      <c r="I1076">
        <f>tblCustRFM[[#This Row],[RecencyTier]] + tblCustRFM[[#This Row],[FrequencyTier]] + tblCustRFM[[#This Row],[MonetaryTier]]</f>
        <v>7</v>
      </c>
    </row>
    <row r="1077" spans="1:9" x14ac:dyDescent="0.45">
      <c r="A1077" s="16">
        <v>2582</v>
      </c>
      <c r="B1077" s="10">
        <v>45387.457045717594</v>
      </c>
      <c r="C1077">
        <v>1</v>
      </c>
      <c r="D1077">
        <v>4280.7</v>
      </c>
      <c r="E1077" s="24">
        <f>INT(RFM_Pivot!$A$1 - tblCustRFM[[#This Row],[LastPurchaseDate]])</f>
        <v>269</v>
      </c>
      <c r="F1077">
        <f>IF(tblCustRFM[[#This Row],[Recency]] &lt;= $L$4, 3, IF(tblCustRFM[[#This Row],[Recency]] &lt;= M1079, 2, 1))</f>
        <v>1</v>
      </c>
      <c r="G1077">
        <f>IF(tblCustRFM[[#This Row],[Frequency]] &gt;= L1080, 3, IF(tblCustRFM[[#This Row],[Frequency]] &gt;= M1080, 2, 1))</f>
        <v>3</v>
      </c>
      <c r="H1077">
        <f>IF(tblCustRFM[[#This Row],[Monetary]] &gt;= L1081, 3, IF(tblCustRFM[[#This Row],[Monetary]] &gt;= M1081, 2, 1))</f>
        <v>3</v>
      </c>
      <c r="I1077">
        <f>tblCustRFM[[#This Row],[RecencyTier]] + tblCustRFM[[#This Row],[FrequencyTier]] + tblCustRFM[[#This Row],[MonetaryTier]]</f>
        <v>7</v>
      </c>
    </row>
    <row r="1078" spans="1:9" x14ac:dyDescent="0.45">
      <c r="A1078" s="16">
        <v>2585</v>
      </c>
      <c r="B1078" s="10">
        <v>44930.577357716051</v>
      </c>
      <c r="C1078">
        <v>1</v>
      </c>
      <c r="D1078">
        <v>7210.05</v>
      </c>
      <c r="E1078" s="24">
        <f>INT(RFM_Pivot!$A$1 - tblCustRFM[[#This Row],[LastPurchaseDate]])</f>
        <v>726</v>
      </c>
      <c r="F1078">
        <f>IF(tblCustRFM[[#This Row],[Recency]] &lt;= $L$4, 3, IF(tblCustRFM[[#This Row],[Recency]] &lt;= M1080, 2, 1))</f>
        <v>1</v>
      </c>
      <c r="G1078">
        <f>IF(tblCustRFM[[#This Row],[Frequency]] &gt;= L1081, 3, IF(tblCustRFM[[#This Row],[Frequency]] &gt;= M1081, 2, 1))</f>
        <v>3</v>
      </c>
      <c r="H1078">
        <f>IF(tblCustRFM[[#This Row],[Monetary]] &gt;= L1082, 3, IF(tblCustRFM[[#This Row],[Monetary]] &gt;= M1082, 2, 1))</f>
        <v>3</v>
      </c>
      <c r="I1078">
        <f>tblCustRFM[[#This Row],[RecencyTier]] + tblCustRFM[[#This Row],[FrequencyTier]] + tblCustRFM[[#This Row],[MonetaryTier]]</f>
        <v>7</v>
      </c>
    </row>
    <row r="1079" spans="1:9" x14ac:dyDescent="0.45">
      <c r="A1079" s="16">
        <v>2587</v>
      </c>
      <c r="B1079" s="10">
        <v>45459.077207716051</v>
      </c>
      <c r="C1079">
        <v>2</v>
      </c>
      <c r="D1079">
        <v>7599.88</v>
      </c>
      <c r="E1079" s="24">
        <f>INT(RFM_Pivot!$A$1 - tblCustRFM[[#This Row],[LastPurchaseDate]])</f>
        <v>197</v>
      </c>
      <c r="F1079">
        <f>IF(tblCustRFM[[#This Row],[Recency]] &lt;= $L$4, 3, IF(tblCustRFM[[#This Row],[Recency]] &lt;= M1081, 2, 1))</f>
        <v>1</v>
      </c>
      <c r="G1079">
        <f>IF(tblCustRFM[[#This Row],[Frequency]] &gt;= L1082, 3, IF(tblCustRFM[[#This Row],[Frequency]] &gt;= M1082, 2, 1))</f>
        <v>3</v>
      </c>
      <c r="H1079">
        <f>IF(tblCustRFM[[#This Row],[Monetary]] &gt;= L1083, 3, IF(tblCustRFM[[#This Row],[Monetary]] &gt;= M1083, 2, 1))</f>
        <v>3</v>
      </c>
      <c r="I1079">
        <f>tblCustRFM[[#This Row],[RecencyTier]] + tblCustRFM[[#This Row],[FrequencyTier]] + tblCustRFM[[#This Row],[MonetaryTier]]</f>
        <v>7</v>
      </c>
    </row>
    <row r="1080" spans="1:9" x14ac:dyDescent="0.45">
      <c r="A1080" s="16">
        <v>2588</v>
      </c>
      <c r="B1080" s="10">
        <v>45133.610661072533</v>
      </c>
      <c r="C1080">
        <v>1</v>
      </c>
      <c r="D1080">
        <v>5393.95</v>
      </c>
      <c r="E1080" s="24">
        <f>INT(RFM_Pivot!$A$1 - tblCustRFM[[#This Row],[LastPurchaseDate]])</f>
        <v>523</v>
      </c>
      <c r="F1080">
        <f>IF(tblCustRFM[[#This Row],[Recency]] &lt;= $L$4, 3, IF(tblCustRFM[[#This Row],[Recency]] &lt;= M1082, 2, 1))</f>
        <v>1</v>
      </c>
      <c r="G1080">
        <f>IF(tblCustRFM[[#This Row],[Frequency]] &gt;= L1083, 3, IF(tblCustRFM[[#This Row],[Frequency]] &gt;= M1083, 2, 1))</f>
        <v>3</v>
      </c>
      <c r="H1080">
        <f>IF(tblCustRFM[[#This Row],[Monetary]] &gt;= L1084, 3, IF(tblCustRFM[[#This Row],[Monetary]] &gt;= M1084, 2, 1))</f>
        <v>3</v>
      </c>
      <c r="I1080">
        <f>tblCustRFM[[#This Row],[RecencyTier]] + tblCustRFM[[#This Row],[FrequencyTier]] + tblCustRFM[[#This Row],[MonetaryTier]]</f>
        <v>7</v>
      </c>
    </row>
    <row r="1081" spans="1:9" x14ac:dyDescent="0.45">
      <c r="A1081" s="16">
        <v>2589</v>
      </c>
      <c r="B1081" s="10">
        <v>45539.166216628088</v>
      </c>
      <c r="C1081">
        <v>2</v>
      </c>
      <c r="D1081">
        <v>23524.34</v>
      </c>
      <c r="E1081" s="24">
        <f>INT(RFM_Pivot!$A$1 - tblCustRFM[[#This Row],[LastPurchaseDate]])</f>
        <v>117</v>
      </c>
      <c r="F1081">
        <f>IF(tblCustRFM[[#This Row],[Recency]] &lt;= $L$4, 3, IF(tblCustRFM[[#This Row],[Recency]] &lt;= M1083, 2, 1))</f>
        <v>3</v>
      </c>
      <c r="G1081">
        <f>IF(tblCustRFM[[#This Row],[Frequency]] &gt;= L1084, 3, IF(tblCustRFM[[#This Row],[Frequency]] &gt;= M1084, 2, 1))</f>
        <v>3</v>
      </c>
      <c r="H1081">
        <f>IF(tblCustRFM[[#This Row],[Monetary]] &gt;= L1085, 3, IF(tblCustRFM[[#This Row],[Monetary]] &gt;= M1085, 2, 1))</f>
        <v>3</v>
      </c>
      <c r="I1081">
        <f>tblCustRFM[[#This Row],[RecencyTier]] + tblCustRFM[[#This Row],[FrequencyTier]] + tblCustRFM[[#This Row],[MonetaryTier]]</f>
        <v>9</v>
      </c>
    </row>
    <row r="1082" spans="1:9" x14ac:dyDescent="0.45">
      <c r="A1082" s="16">
        <v>2590</v>
      </c>
      <c r="B1082" s="10">
        <v>45314.595759567899</v>
      </c>
      <c r="C1082">
        <v>1</v>
      </c>
      <c r="D1082">
        <v>3215.99</v>
      </c>
      <c r="E1082" s="24">
        <f>INT(RFM_Pivot!$A$1 - tblCustRFM[[#This Row],[LastPurchaseDate]])</f>
        <v>342</v>
      </c>
      <c r="F1082">
        <f>IF(tblCustRFM[[#This Row],[Recency]] &lt;= $L$4, 3, IF(tblCustRFM[[#This Row],[Recency]] &lt;= M1084, 2, 1))</f>
        <v>1</v>
      </c>
      <c r="G1082">
        <f>IF(tblCustRFM[[#This Row],[Frequency]] &gt;= L1085, 3, IF(tblCustRFM[[#This Row],[Frequency]] &gt;= M1085, 2, 1))</f>
        <v>3</v>
      </c>
      <c r="H1082">
        <f>IF(tblCustRFM[[#This Row],[Monetary]] &gt;= L1086, 3, IF(tblCustRFM[[#This Row],[Monetary]] &gt;= M1086, 2, 1))</f>
        <v>3</v>
      </c>
      <c r="I1082">
        <f>tblCustRFM[[#This Row],[RecencyTier]] + tblCustRFM[[#This Row],[FrequencyTier]] + tblCustRFM[[#This Row],[MonetaryTier]]</f>
        <v>7</v>
      </c>
    </row>
    <row r="1083" spans="1:9" x14ac:dyDescent="0.45">
      <c r="A1083" s="16">
        <v>2591</v>
      </c>
      <c r="B1083" s="10">
        <v>45022.055505555552</v>
      </c>
      <c r="C1083">
        <v>1</v>
      </c>
      <c r="D1083">
        <v>1727.88</v>
      </c>
      <c r="E1083" s="24">
        <f>INT(RFM_Pivot!$A$1 - tblCustRFM[[#This Row],[LastPurchaseDate]])</f>
        <v>634</v>
      </c>
      <c r="F1083">
        <f>IF(tblCustRFM[[#This Row],[Recency]] &lt;= $L$4, 3, IF(tblCustRFM[[#This Row],[Recency]] &lt;= M1085, 2, 1))</f>
        <v>1</v>
      </c>
      <c r="G1083">
        <f>IF(tblCustRFM[[#This Row],[Frequency]] &gt;= L1086, 3, IF(tblCustRFM[[#This Row],[Frequency]] &gt;= M1086, 2, 1))</f>
        <v>3</v>
      </c>
      <c r="H1083">
        <f>IF(tblCustRFM[[#This Row],[Monetary]] &gt;= L1087, 3, IF(tblCustRFM[[#This Row],[Monetary]] &gt;= M1087, 2, 1))</f>
        <v>3</v>
      </c>
      <c r="I1083">
        <f>tblCustRFM[[#This Row],[RecencyTier]] + tblCustRFM[[#This Row],[FrequencyTier]] + tblCustRFM[[#This Row],[MonetaryTier]]</f>
        <v>7</v>
      </c>
    </row>
    <row r="1084" spans="1:9" x14ac:dyDescent="0.45">
      <c r="A1084" s="16">
        <v>2596</v>
      </c>
      <c r="B1084" s="10">
        <v>45640.938393827164</v>
      </c>
      <c r="C1084">
        <v>1</v>
      </c>
      <c r="D1084">
        <v>24645.200000000001</v>
      </c>
      <c r="E1084" s="24">
        <f>INT(RFM_Pivot!$A$1 - tblCustRFM[[#This Row],[LastPurchaseDate]])</f>
        <v>16</v>
      </c>
      <c r="F1084">
        <f>IF(tblCustRFM[[#This Row],[Recency]] &lt;= $L$4, 3, IF(tblCustRFM[[#This Row],[Recency]] &lt;= M1086, 2, 1))</f>
        <v>3</v>
      </c>
      <c r="G1084">
        <f>IF(tblCustRFM[[#This Row],[Frequency]] &gt;= L1087, 3, IF(tblCustRFM[[#This Row],[Frequency]] &gt;= M1087, 2, 1))</f>
        <v>3</v>
      </c>
      <c r="H1084">
        <f>IF(tblCustRFM[[#This Row],[Monetary]] &gt;= L1088, 3, IF(tblCustRFM[[#This Row],[Monetary]] &gt;= M1088, 2, 1))</f>
        <v>3</v>
      </c>
      <c r="I1084">
        <f>tblCustRFM[[#This Row],[RecencyTier]] + tblCustRFM[[#This Row],[FrequencyTier]] + tblCustRFM[[#This Row],[MonetaryTier]]</f>
        <v>9</v>
      </c>
    </row>
    <row r="1085" spans="1:9" x14ac:dyDescent="0.45">
      <c r="A1085" s="16">
        <v>2597</v>
      </c>
      <c r="B1085" s="10">
        <v>45508.430143016973</v>
      </c>
      <c r="C1085">
        <v>1</v>
      </c>
      <c r="D1085">
        <v>784.76</v>
      </c>
      <c r="E1085" s="24">
        <f>INT(RFM_Pivot!$A$1 - tblCustRFM[[#This Row],[LastPurchaseDate]])</f>
        <v>148</v>
      </c>
      <c r="F1085">
        <f>IF(tblCustRFM[[#This Row],[Recency]] &lt;= $L$4, 3, IF(tblCustRFM[[#This Row],[Recency]] &lt;= M1087, 2, 1))</f>
        <v>1</v>
      </c>
      <c r="G1085">
        <f>IF(tblCustRFM[[#This Row],[Frequency]] &gt;= L1088, 3, IF(tblCustRFM[[#This Row],[Frequency]] &gt;= M1088, 2, 1))</f>
        <v>3</v>
      </c>
      <c r="H1085">
        <f>IF(tblCustRFM[[#This Row],[Monetary]] &gt;= L1089, 3, IF(tblCustRFM[[#This Row],[Monetary]] &gt;= M1089, 2, 1))</f>
        <v>3</v>
      </c>
      <c r="I1085">
        <f>tblCustRFM[[#This Row],[RecencyTier]] + tblCustRFM[[#This Row],[FrequencyTier]] + tblCustRFM[[#This Row],[MonetaryTier]]</f>
        <v>7</v>
      </c>
    </row>
    <row r="1086" spans="1:9" x14ac:dyDescent="0.45">
      <c r="A1086" s="16">
        <v>2600</v>
      </c>
      <c r="B1086" s="10">
        <v>45386.361936188274</v>
      </c>
      <c r="C1086">
        <v>1</v>
      </c>
      <c r="D1086">
        <v>4905.24</v>
      </c>
      <c r="E1086" s="24">
        <f>INT(RFM_Pivot!$A$1 - tblCustRFM[[#This Row],[LastPurchaseDate]])</f>
        <v>270</v>
      </c>
      <c r="F1086">
        <f>IF(tblCustRFM[[#This Row],[Recency]] &lt;= $L$4, 3, IF(tblCustRFM[[#This Row],[Recency]] &lt;= M1088, 2, 1))</f>
        <v>1</v>
      </c>
      <c r="G1086">
        <f>IF(tblCustRFM[[#This Row],[Frequency]] &gt;= L1089, 3, IF(tblCustRFM[[#This Row],[Frequency]] &gt;= M1089, 2, 1))</f>
        <v>3</v>
      </c>
      <c r="H1086">
        <f>IF(tblCustRFM[[#This Row],[Monetary]] &gt;= L1090, 3, IF(tblCustRFM[[#This Row],[Monetary]] &gt;= M1090, 2, 1))</f>
        <v>3</v>
      </c>
      <c r="I1086">
        <f>tblCustRFM[[#This Row],[RecencyTier]] + tblCustRFM[[#This Row],[FrequencyTier]] + tblCustRFM[[#This Row],[MonetaryTier]]</f>
        <v>7</v>
      </c>
    </row>
    <row r="1087" spans="1:9" x14ac:dyDescent="0.45">
      <c r="A1087" s="16">
        <v>2601</v>
      </c>
      <c r="B1087" s="10">
        <v>45326.130913078705</v>
      </c>
      <c r="C1087">
        <v>1</v>
      </c>
      <c r="D1087">
        <v>5218.46</v>
      </c>
      <c r="E1087" s="24">
        <f>INT(RFM_Pivot!$A$1 - tblCustRFM[[#This Row],[LastPurchaseDate]])</f>
        <v>330</v>
      </c>
      <c r="F1087">
        <f>IF(tblCustRFM[[#This Row],[Recency]] &lt;= $L$4, 3, IF(tblCustRFM[[#This Row],[Recency]] &lt;= M1089, 2, 1))</f>
        <v>1</v>
      </c>
      <c r="G1087">
        <f>IF(tblCustRFM[[#This Row],[Frequency]] &gt;= L1090, 3, IF(tblCustRFM[[#This Row],[Frequency]] &gt;= M1090, 2, 1))</f>
        <v>3</v>
      </c>
      <c r="H1087">
        <f>IF(tblCustRFM[[#This Row],[Monetary]] &gt;= L1091, 3, IF(tblCustRFM[[#This Row],[Monetary]] &gt;= M1091, 2, 1))</f>
        <v>3</v>
      </c>
      <c r="I1087">
        <f>tblCustRFM[[#This Row],[RecencyTier]] + tblCustRFM[[#This Row],[FrequencyTier]] + tblCustRFM[[#This Row],[MonetaryTier]]</f>
        <v>7</v>
      </c>
    </row>
    <row r="1088" spans="1:9" x14ac:dyDescent="0.45">
      <c r="A1088" s="16">
        <v>2603</v>
      </c>
      <c r="B1088" s="10">
        <v>45384.09870987654</v>
      </c>
      <c r="C1088">
        <v>1</v>
      </c>
      <c r="D1088">
        <v>12171.12</v>
      </c>
      <c r="E1088" s="24">
        <f>INT(RFM_Pivot!$A$1 - tblCustRFM[[#This Row],[LastPurchaseDate]])</f>
        <v>272</v>
      </c>
      <c r="F1088">
        <f>IF(tblCustRFM[[#This Row],[Recency]] &lt;= $L$4, 3, IF(tblCustRFM[[#This Row],[Recency]] &lt;= M1090, 2, 1))</f>
        <v>1</v>
      </c>
      <c r="G1088">
        <f>IF(tblCustRFM[[#This Row],[Frequency]] &gt;= L1091, 3, IF(tblCustRFM[[#This Row],[Frequency]] &gt;= M1091, 2, 1))</f>
        <v>3</v>
      </c>
      <c r="H1088">
        <f>IF(tblCustRFM[[#This Row],[Monetary]] &gt;= L1092, 3, IF(tblCustRFM[[#This Row],[Monetary]] &gt;= M1092, 2, 1))</f>
        <v>3</v>
      </c>
      <c r="I1088">
        <f>tblCustRFM[[#This Row],[RecencyTier]] + tblCustRFM[[#This Row],[FrequencyTier]] + tblCustRFM[[#This Row],[MonetaryTier]]</f>
        <v>7</v>
      </c>
    </row>
    <row r="1089" spans="1:9" x14ac:dyDescent="0.45">
      <c r="A1089" s="16">
        <v>2604</v>
      </c>
      <c r="B1089" s="10">
        <v>44987.304030401232</v>
      </c>
      <c r="C1089">
        <v>1</v>
      </c>
      <c r="D1089">
        <v>15800.4</v>
      </c>
      <c r="E1089" s="24">
        <f>INT(RFM_Pivot!$A$1 - tblCustRFM[[#This Row],[LastPurchaseDate]])</f>
        <v>669</v>
      </c>
      <c r="F1089">
        <f>IF(tblCustRFM[[#This Row],[Recency]] &lt;= $L$4, 3, IF(tblCustRFM[[#This Row],[Recency]] &lt;= M1091, 2, 1))</f>
        <v>1</v>
      </c>
      <c r="G1089">
        <f>IF(tblCustRFM[[#This Row],[Frequency]] &gt;= L1092, 3, IF(tblCustRFM[[#This Row],[Frequency]] &gt;= M1092, 2, 1))</f>
        <v>3</v>
      </c>
      <c r="H1089">
        <f>IF(tblCustRFM[[#This Row],[Monetary]] &gt;= L1093, 3, IF(tblCustRFM[[#This Row],[Monetary]] &gt;= M1093, 2, 1))</f>
        <v>3</v>
      </c>
      <c r="I1089">
        <f>tblCustRFM[[#This Row],[RecencyTier]] + tblCustRFM[[#This Row],[FrequencyTier]] + tblCustRFM[[#This Row],[MonetaryTier]]</f>
        <v>7</v>
      </c>
    </row>
    <row r="1090" spans="1:9" x14ac:dyDescent="0.45">
      <c r="A1090" s="16">
        <v>2605</v>
      </c>
      <c r="B1090" s="10">
        <v>45293.715671566359</v>
      </c>
      <c r="C1090">
        <v>2</v>
      </c>
      <c r="D1090">
        <v>3407.64</v>
      </c>
      <c r="E1090" s="24">
        <f>INT(RFM_Pivot!$A$1 - tblCustRFM[[#This Row],[LastPurchaseDate]])</f>
        <v>363</v>
      </c>
      <c r="F1090">
        <f>IF(tblCustRFM[[#This Row],[Recency]] &lt;= $L$4, 3, IF(tblCustRFM[[#This Row],[Recency]] &lt;= M1092, 2, 1))</f>
        <v>1</v>
      </c>
      <c r="G1090">
        <f>IF(tblCustRFM[[#This Row],[Frequency]] &gt;= L1093, 3, IF(tblCustRFM[[#This Row],[Frequency]] &gt;= M1093, 2, 1))</f>
        <v>3</v>
      </c>
      <c r="H1090">
        <f>IF(tblCustRFM[[#This Row],[Monetary]] &gt;= L1094, 3, IF(tblCustRFM[[#This Row],[Monetary]] &gt;= M1094, 2, 1))</f>
        <v>3</v>
      </c>
      <c r="I1090">
        <f>tblCustRFM[[#This Row],[RecencyTier]] + tblCustRFM[[#This Row],[FrequencyTier]] + tblCustRFM[[#This Row],[MonetaryTier]]</f>
        <v>7</v>
      </c>
    </row>
    <row r="1091" spans="1:9" x14ac:dyDescent="0.45">
      <c r="A1091" s="16">
        <v>2607</v>
      </c>
      <c r="B1091" s="10">
        <v>45029.137213734568</v>
      </c>
      <c r="C1091">
        <v>1</v>
      </c>
      <c r="D1091">
        <v>6622.94</v>
      </c>
      <c r="E1091" s="24">
        <f>INT(RFM_Pivot!$A$1 - tblCustRFM[[#This Row],[LastPurchaseDate]])</f>
        <v>627</v>
      </c>
      <c r="F1091">
        <f>IF(tblCustRFM[[#This Row],[Recency]] &lt;= $L$4, 3, IF(tblCustRFM[[#This Row],[Recency]] &lt;= M1093, 2, 1))</f>
        <v>1</v>
      </c>
      <c r="G1091">
        <f>IF(tblCustRFM[[#This Row],[Frequency]] &gt;= L1094, 3, IF(tblCustRFM[[#This Row],[Frequency]] &gt;= M1094, 2, 1))</f>
        <v>3</v>
      </c>
      <c r="H1091">
        <f>IF(tblCustRFM[[#This Row],[Monetary]] &gt;= L1095, 3, IF(tblCustRFM[[#This Row],[Monetary]] &gt;= M1095, 2, 1))</f>
        <v>3</v>
      </c>
      <c r="I1091">
        <f>tblCustRFM[[#This Row],[RecencyTier]] + tblCustRFM[[#This Row],[FrequencyTier]] + tblCustRFM[[#This Row],[MonetaryTier]]</f>
        <v>7</v>
      </c>
    </row>
    <row r="1092" spans="1:9" x14ac:dyDescent="0.45">
      <c r="A1092" s="16">
        <v>2609</v>
      </c>
      <c r="B1092" s="10">
        <v>45646.705970601855</v>
      </c>
      <c r="C1092">
        <v>2</v>
      </c>
      <c r="D1092">
        <v>5841.04</v>
      </c>
      <c r="E1092" s="24">
        <f>INT(RFM_Pivot!$A$1 - tblCustRFM[[#This Row],[LastPurchaseDate]])</f>
        <v>10</v>
      </c>
      <c r="F1092">
        <f>IF(tblCustRFM[[#This Row],[Recency]] &lt;= $L$4, 3, IF(tblCustRFM[[#This Row],[Recency]] &lt;= M1094, 2, 1))</f>
        <v>3</v>
      </c>
      <c r="G1092">
        <f>IF(tblCustRFM[[#This Row],[Frequency]] &gt;= L1095, 3, IF(tblCustRFM[[#This Row],[Frequency]] &gt;= M1095, 2, 1))</f>
        <v>3</v>
      </c>
      <c r="H1092">
        <f>IF(tblCustRFM[[#This Row],[Monetary]] &gt;= L1096, 3, IF(tblCustRFM[[#This Row],[Monetary]] &gt;= M1096, 2, 1))</f>
        <v>3</v>
      </c>
      <c r="I1092">
        <f>tblCustRFM[[#This Row],[RecencyTier]] + tblCustRFM[[#This Row],[FrequencyTier]] + tblCustRFM[[#This Row],[MonetaryTier]]</f>
        <v>9</v>
      </c>
    </row>
    <row r="1093" spans="1:9" x14ac:dyDescent="0.45">
      <c r="A1093" s="16">
        <v>2610</v>
      </c>
      <c r="B1093" s="10">
        <v>45486.308930902778</v>
      </c>
      <c r="C1093">
        <v>1</v>
      </c>
      <c r="D1093">
        <v>824.67</v>
      </c>
      <c r="E1093" s="24">
        <f>INT(RFM_Pivot!$A$1 - tblCustRFM[[#This Row],[LastPurchaseDate]])</f>
        <v>170</v>
      </c>
      <c r="F1093">
        <f>IF(tblCustRFM[[#This Row],[Recency]] &lt;= $L$4, 3, IF(tblCustRFM[[#This Row],[Recency]] &lt;= M1095, 2, 1))</f>
        <v>1</v>
      </c>
      <c r="G1093">
        <f>IF(tblCustRFM[[#This Row],[Frequency]] &gt;= L1096, 3, IF(tblCustRFM[[#This Row],[Frequency]] &gt;= M1096, 2, 1))</f>
        <v>3</v>
      </c>
      <c r="H1093">
        <f>IF(tblCustRFM[[#This Row],[Monetary]] &gt;= L1097, 3, IF(tblCustRFM[[#This Row],[Monetary]] &gt;= M1097, 2, 1))</f>
        <v>3</v>
      </c>
      <c r="I1093">
        <f>tblCustRFM[[#This Row],[RecencyTier]] + tblCustRFM[[#This Row],[FrequencyTier]] + tblCustRFM[[#This Row],[MonetaryTier]]</f>
        <v>7</v>
      </c>
    </row>
    <row r="1094" spans="1:9" x14ac:dyDescent="0.45">
      <c r="A1094" s="16">
        <v>2613</v>
      </c>
      <c r="B1094" s="10">
        <v>45646.924992515429</v>
      </c>
      <c r="C1094">
        <v>2</v>
      </c>
      <c r="D1094">
        <v>12447.1</v>
      </c>
      <c r="E1094" s="24">
        <f>INT(RFM_Pivot!$A$1 - tblCustRFM[[#This Row],[LastPurchaseDate]])</f>
        <v>10</v>
      </c>
      <c r="F1094">
        <f>IF(tblCustRFM[[#This Row],[Recency]] &lt;= $L$4, 3, IF(tblCustRFM[[#This Row],[Recency]] &lt;= M1096, 2, 1))</f>
        <v>3</v>
      </c>
      <c r="G1094">
        <f>IF(tblCustRFM[[#This Row],[Frequency]] &gt;= L1097, 3, IF(tblCustRFM[[#This Row],[Frequency]] &gt;= M1097, 2, 1))</f>
        <v>3</v>
      </c>
      <c r="H1094">
        <f>IF(tblCustRFM[[#This Row],[Monetary]] &gt;= L1098, 3, IF(tblCustRFM[[#This Row],[Monetary]] &gt;= M1098, 2, 1))</f>
        <v>3</v>
      </c>
      <c r="I1094">
        <f>tblCustRFM[[#This Row],[RecencyTier]] + tblCustRFM[[#This Row],[FrequencyTier]] + tblCustRFM[[#This Row],[MonetaryTier]]</f>
        <v>9</v>
      </c>
    </row>
    <row r="1095" spans="1:9" x14ac:dyDescent="0.45">
      <c r="A1095" s="16">
        <v>2614</v>
      </c>
      <c r="B1095" s="10">
        <v>45647.874087422839</v>
      </c>
      <c r="C1095">
        <v>1</v>
      </c>
      <c r="D1095">
        <v>10392</v>
      </c>
      <c r="E1095" s="24">
        <f>INT(RFM_Pivot!$A$1 - tblCustRFM[[#This Row],[LastPurchaseDate]])</f>
        <v>9</v>
      </c>
      <c r="F1095">
        <f>IF(tblCustRFM[[#This Row],[Recency]] &lt;= $L$4, 3, IF(tblCustRFM[[#This Row],[Recency]] &lt;= M1097, 2, 1))</f>
        <v>3</v>
      </c>
      <c r="G1095">
        <f>IF(tblCustRFM[[#This Row],[Frequency]] &gt;= L1098, 3, IF(tblCustRFM[[#This Row],[Frequency]] &gt;= M1098, 2, 1))</f>
        <v>3</v>
      </c>
      <c r="H1095">
        <f>IF(tblCustRFM[[#This Row],[Monetary]] &gt;= L1099, 3, IF(tblCustRFM[[#This Row],[Monetary]] &gt;= M1099, 2, 1))</f>
        <v>3</v>
      </c>
      <c r="I1095">
        <f>tblCustRFM[[#This Row],[RecencyTier]] + tblCustRFM[[#This Row],[FrequencyTier]] + tblCustRFM[[#This Row],[MonetaryTier]]</f>
        <v>9</v>
      </c>
    </row>
    <row r="1096" spans="1:9" x14ac:dyDescent="0.45">
      <c r="A1096" s="16">
        <v>2616</v>
      </c>
      <c r="B1096" s="10">
        <v>45472.510551041669</v>
      </c>
      <c r="C1096">
        <v>1</v>
      </c>
      <c r="D1096">
        <v>10364.34</v>
      </c>
      <c r="E1096" s="24">
        <f>INT(RFM_Pivot!$A$1 - tblCustRFM[[#This Row],[LastPurchaseDate]])</f>
        <v>184</v>
      </c>
      <c r="F1096">
        <f>IF(tblCustRFM[[#This Row],[Recency]] &lt;= $L$4, 3, IF(tblCustRFM[[#This Row],[Recency]] &lt;= M1098, 2, 1))</f>
        <v>1</v>
      </c>
      <c r="G1096">
        <f>IF(tblCustRFM[[#This Row],[Frequency]] &gt;= L1099, 3, IF(tblCustRFM[[#This Row],[Frequency]] &gt;= M1099, 2, 1))</f>
        <v>3</v>
      </c>
      <c r="H1096">
        <f>IF(tblCustRFM[[#This Row],[Monetary]] &gt;= L1100, 3, IF(tblCustRFM[[#This Row],[Monetary]] &gt;= M1100, 2, 1))</f>
        <v>3</v>
      </c>
      <c r="I1096">
        <f>tblCustRFM[[#This Row],[RecencyTier]] + tblCustRFM[[#This Row],[FrequencyTier]] + tblCustRFM[[#This Row],[MonetaryTier]]</f>
        <v>7</v>
      </c>
    </row>
    <row r="1097" spans="1:9" x14ac:dyDescent="0.45">
      <c r="A1097" s="16">
        <v>2618</v>
      </c>
      <c r="B1097" s="10">
        <v>45601.222422260806</v>
      </c>
      <c r="C1097">
        <v>1</v>
      </c>
      <c r="D1097">
        <v>4968.1899999999996</v>
      </c>
      <c r="E1097" s="24">
        <f>INT(RFM_Pivot!$A$1 - tblCustRFM[[#This Row],[LastPurchaseDate]])</f>
        <v>55</v>
      </c>
      <c r="F1097">
        <f>IF(tblCustRFM[[#This Row],[Recency]] &lt;= $L$4, 3, IF(tblCustRFM[[#This Row],[Recency]] &lt;= M1099, 2, 1))</f>
        <v>3</v>
      </c>
      <c r="G1097">
        <f>IF(tblCustRFM[[#This Row],[Frequency]] &gt;= L1100, 3, IF(tblCustRFM[[#This Row],[Frequency]] &gt;= M1100, 2, 1))</f>
        <v>3</v>
      </c>
      <c r="H1097">
        <f>IF(tblCustRFM[[#This Row],[Monetary]] &gt;= L1101, 3, IF(tblCustRFM[[#This Row],[Monetary]] &gt;= M1101, 2, 1))</f>
        <v>3</v>
      </c>
      <c r="I1097">
        <f>tblCustRFM[[#This Row],[RecencyTier]] + tblCustRFM[[#This Row],[FrequencyTier]] + tblCustRFM[[#This Row],[MonetaryTier]]</f>
        <v>9</v>
      </c>
    </row>
    <row r="1098" spans="1:9" x14ac:dyDescent="0.45">
      <c r="A1098" s="16">
        <v>2619</v>
      </c>
      <c r="B1098" s="10">
        <v>45087.178017785496</v>
      </c>
      <c r="C1098">
        <v>2</v>
      </c>
      <c r="D1098">
        <v>10570.28</v>
      </c>
      <c r="E1098" s="24">
        <f>INT(RFM_Pivot!$A$1 - tblCustRFM[[#This Row],[LastPurchaseDate]])</f>
        <v>569</v>
      </c>
      <c r="F1098">
        <f>IF(tblCustRFM[[#This Row],[Recency]] &lt;= $L$4, 3, IF(tblCustRFM[[#This Row],[Recency]] &lt;= M1100, 2, 1))</f>
        <v>1</v>
      </c>
      <c r="G1098">
        <f>IF(tblCustRFM[[#This Row],[Frequency]] &gt;= L1101, 3, IF(tblCustRFM[[#This Row],[Frequency]] &gt;= M1101, 2, 1))</f>
        <v>3</v>
      </c>
      <c r="H1098">
        <f>IF(tblCustRFM[[#This Row],[Monetary]] &gt;= L1102, 3, IF(tblCustRFM[[#This Row],[Monetary]] &gt;= M1102, 2, 1))</f>
        <v>3</v>
      </c>
      <c r="I1098">
        <f>tblCustRFM[[#This Row],[RecencyTier]] + tblCustRFM[[#This Row],[FrequencyTier]] + tblCustRFM[[#This Row],[MonetaryTier]]</f>
        <v>7</v>
      </c>
    </row>
    <row r="1099" spans="1:9" x14ac:dyDescent="0.45">
      <c r="A1099" s="16">
        <v>2620</v>
      </c>
      <c r="B1099" s="10">
        <v>45629.914291435183</v>
      </c>
      <c r="C1099">
        <v>3</v>
      </c>
      <c r="D1099">
        <v>37381.78</v>
      </c>
      <c r="E1099" s="24">
        <f>INT(RFM_Pivot!$A$1 - tblCustRFM[[#This Row],[LastPurchaseDate]])</f>
        <v>27</v>
      </c>
      <c r="F1099">
        <f>IF(tblCustRFM[[#This Row],[Recency]] &lt;= $L$4, 3, IF(tblCustRFM[[#This Row],[Recency]] &lt;= M1101, 2, 1))</f>
        <v>3</v>
      </c>
      <c r="G1099">
        <f>IF(tblCustRFM[[#This Row],[Frequency]] &gt;= L1102, 3, IF(tblCustRFM[[#This Row],[Frequency]] &gt;= M1102, 2, 1))</f>
        <v>3</v>
      </c>
      <c r="H1099">
        <f>IF(tblCustRFM[[#This Row],[Monetary]] &gt;= L1103, 3, IF(tblCustRFM[[#This Row],[Monetary]] &gt;= M1103, 2, 1))</f>
        <v>3</v>
      </c>
      <c r="I1099">
        <f>tblCustRFM[[#This Row],[RecencyTier]] + tblCustRFM[[#This Row],[FrequencyTier]] + tblCustRFM[[#This Row],[MonetaryTier]]</f>
        <v>9</v>
      </c>
    </row>
    <row r="1100" spans="1:9" x14ac:dyDescent="0.45">
      <c r="A1100" s="16">
        <v>2622</v>
      </c>
      <c r="B1100" s="10">
        <v>45005.920892091046</v>
      </c>
      <c r="C1100">
        <v>1</v>
      </c>
      <c r="D1100">
        <v>2318.6</v>
      </c>
      <c r="E1100" s="24">
        <f>INT(RFM_Pivot!$A$1 - tblCustRFM[[#This Row],[LastPurchaseDate]])</f>
        <v>651</v>
      </c>
      <c r="F1100">
        <f>IF(tblCustRFM[[#This Row],[Recency]] &lt;= $L$4, 3, IF(tblCustRFM[[#This Row],[Recency]] &lt;= M1102, 2, 1))</f>
        <v>1</v>
      </c>
      <c r="G1100">
        <f>IF(tblCustRFM[[#This Row],[Frequency]] &gt;= L1103, 3, IF(tblCustRFM[[#This Row],[Frequency]] &gt;= M1103, 2, 1))</f>
        <v>3</v>
      </c>
      <c r="H1100">
        <f>IF(tblCustRFM[[#This Row],[Monetary]] &gt;= L1104, 3, IF(tblCustRFM[[#This Row],[Monetary]] &gt;= M1104, 2, 1))</f>
        <v>3</v>
      </c>
      <c r="I1100">
        <f>tblCustRFM[[#This Row],[RecencyTier]] + tblCustRFM[[#This Row],[FrequencyTier]] + tblCustRFM[[#This Row],[MonetaryTier]]</f>
        <v>7</v>
      </c>
    </row>
    <row r="1101" spans="1:9" x14ac:dyDescent="0.45">
      <c r="A1101" s="16">
        <v>2625</v>
      </c>
      <c r="B1101" s="10">
        <v>45230.19931994599</v>
      </c>
      <c r="C1101">
        <v>2</v>
      </c>
      <c r="D1101">
        <v>12315</v>
      </c>
      <c r="E1101" s="24">
        <f>INT(RFM_Pivot!$A$1 - tblCustRFM[[#This Row],[LastPurchaseDate]])</f>
        <v>426</v>
      </c>
      <c r="F1101">
        <f>IF(tblCustRFM[[#This Row],[Recency]] &lt;= $L$4, 3, IF(tblCustRFM[[#This Row],[Recency]] &lt;= M1103, 2, 1))</f>
        <v>1</v>
      </c>
      <c r="G1101">
        <f>IF(tblCustRFM[[#This Row],[Frequency]] &gt;= L1104, 3, IF(tblCustRFM[[#This Row],[Frequency]] &gt;= M1104, 2, 1))</f>
        <v>3</v>
      </c>
      <c r="H1101">
        <f>IF(tblCustRFM[[#This Row],[Monetary]] &gt;= L1105, 3, IF(tblCustRFM[[#This Row],[Monetary]] &gt;= M1105, 2, 1))</f>
        <v>3</v>
      </c>
      <c r="I1101">
        <f>tblCustRFM[[#This Row],[RecencyTier]] + tblCustRFM[[#This Row],[FrequencyTier]] + tblCustRFM[[#This Row],[MonetaryTier]]</f>
        <v>7</v>
      </c>
    </row>
    <row r="1102" spans="1:9" x14ac:dyDescent="0.45">
      <c r="A1102" s="16">
        <v>2626</v>
      </c>
      <c r="B1102" s="10">
        <v>45625.533853395063</v>
      </c>
      <c r="C1102">
        <v>1</v>
      </c>
      <c r="D1102">
        <v>3912.68</v>
      </c>
      <c r="E1102" s="24">
        <f>INT(RFM_Pivot!$A$1 - tblCustRFM[[#This Row],[LastPurchaseDate]])</f>
        <v>31</v>
      </c>
      <c r="F1102">
        <f>IF(tblCustRFM[[#This Row],[Recency]] &lt;= $L$4, 3, IF(tblCustRFM[[#This Row],[Recency]] &lt;= M1104, 2, 1))</f>
        <v>3</v>
      </c>
      <c r="G1102">
        <f>IF(tblCustRFM[[#This Row],[Frequency]] &gt;= L1105, 3, IF(tblCustRFM[[#This Row],[Frequency]] &gt;= M1105, 2, 1))</f>
        <v>3</v>
      </c>
      <c r="H1102">
        <f>IF(tblCustRFM[[#This Row],[Monetary]] &gt;= L1106, 3, IF(tblCustRFM[[#This Row],[Monetary]] &gt;= M1106, 2, 1))</f>
        <v>3</v>
      </c>
      <c r="I1102">
        <f>tblCustRFM[[#This Row],[RecencyTier]] + tblCustRFM[[#This Row],[FrequencyTier]] + tblCustRFM[[#This Row],[MonetaryTier]]</f>
        <v>9</v>
      </c>
    </row>
    <row r="1103" spans="1:9" x14ac:dyDescent="0.45">
      <c r="A1103" s="16">
        <v>2627</v>
      </c>
      <c r="B1103" s="10">
        <v>45285.976897685185</v>
      </c>
      <c r="C1103">
        <v>2</v>
      </c>
      <c r="D1103">
        <v>18438.78</v>
      </c>
      <c r="E1103" s="24">
        <f>INT(RFM_Pivot!$A$1 - tblCustRFM[[#This Row],[LastPurchaseDate]])</f>
        <v>371</v>
      </c>
      <c r="F1103">
        <f>IF(tblCustRFM[[#This Row],[Recency]] &lt;= $L$4, 3, IF(tblCustRFM[[#This Row],[Recency]] &lt;= M1105, 2, 1))</f>
        <v>1</v>
      </c>
      <c r="G1103">
        <f>IF(tblCustRFM[[#This Row],[Frequency]] &gt;= L1106, 3, IF(tblCustRFM[[#This Row],[Frequency]] &gt;= M1106, 2, 1))</f>
        <v>3</v>
      </c>
      <c r="H1103">
        <f>IF(tblCustRFM[[#This Row],[Monetary]] &gt;= L1107, 3, IF(tblCustRFM[[#This Row],[Monetary]] &gt;= M1107, 2, 1))</f>
        <v>3</v>
      </c>
      <c r="I1103">
        <f>tblCustRFM[[#This Row],[RecencyTier]] + tblCustRFM[[#This Row],[FrequencyTier]] + tblCustRFM[[#This Row],[MonetaryTier]]</f>
        <v>7</v>
      </c>
    </row>
    <row r="1104" spans="1:9" x14ac:dyDescent="0.45">
      <c r="A1104" s="16">
        <v>2628</v>
      </c>
      <c r="B1104" s="10">
        <v>45115.139813966052</v>
      </c>
      <c r="C1104">
        <v>1</v>
      </c>
      <c r="D1104">
        <v>16696.8</v>
      </c>
      <c r="E1104" s="24">
        <f>INT(RFM_Pivot!$A$1 - tblCustRFM[[#This Row],[LastPurchaseDate]])</f>
        <v>541</v>
      </c>
      <c r="F1104">
        <f>IF(tblCustRFM[[#This Row],[Recency]] &lt;= $L$4, 3, IF(tblCustRFM[[#This Row],[Recency]] &lt;= M1106, 2, 1))</f>
        <v>1</v>
      </c>
      <c r="G1104">
        <f>IF(tblCustRFM[[#This Row],[Frequency]] &gt;= L1107, 3, IF(tblCustRFM[[#This Row],[Frequency]] &gt;= M1107, 2, 1))</f>
        <v>3</v>
      </c>
      <c r="H1104">
        <f>IF(tblCustRFM[[#This Row],[Monetary]] &gt;= L1108, 3, IF(tblCustRFM[[#This Row],[Monetary]] &gt;= M1108, 2, 1))</f>
        <v>3</v>
      </c>
      <c r="I1104">
        <f>tblCustRFM[[#This Row],[RecencyTier]] + tblCustRFM[[#This Row],[FrequencyTier]] + tblCustRFM[[#This Row],[MonetaryTier]]</f>
        <v>7</v>
      </c>
    </row>
    <row r="1105" spans="1:9" x14ac:dyDescent="0.45">
      <c r="A1105" s="16">
        <v>2629</v>
      </c>
      <c r="B1105" s="10">
        <v>45636.995999614199</v>
      </c>
      <c r="C1105">
        <v>3</v>
      </c>
      <c r="D1105">
        <v>47335.75</v>
      </c>
      <c r="E1105" s="24">
        <f>INT(RFM_Pivot!$A$1 - tblCustRFM[[#This Row],[LastPurchaseDate]])</f>
        <v>20</v>
      </c>
      <c r="F1105">
        <f>IF(tblCustRFM[[#This Row],[Recency]] &lt;= $L$4, 3, IF(tblCustRFM[[#This Row],[Recency]] &lt;= M1107, 2, 1))</f>
        <v>3</v>
      </c>
      <c r="G1105">
        <f>IF(tblCustRFM[[#This Row],[Frequency]] &gt;= L1108, 3, IF(tblCustRFM[[#This Row],[Frequency]] &gt;= M1108, 2, 1))</f>
        <v>3</v>
      </c>
      <c r="H1105">
        <f>IF(tblCustRFM[[#This Row],[Monetary]] &gt;= L1109, 3, IF(tblCustRFM[[#This Row],[Monetary]] &gt;= M1109, 2, 1))</f>
        <v>3</v>
      </c>
      <c r="I1105">
        <f>tblCustRFM[[#This Row],[RecencyTier]] + tblCustRFM[[#This Row],[FrequencyTier]] + tblCustRFM[[#This Row],[MonetaryTier]]</f>
        <v>9</v>
      </c>
    </row>
    <row r="1106" spans="1:9" x14ac:dyDescent="0.45">
      <c r="A1106" s="16">
        <v>2630</v>
      </c>
      <c r="B1106" s="10">
        <v>45214.648764853395</v>
      </c>
      <c r="C1106">
        <v>1</v>
      </c>
      <c r="D1106">
        <v>1742.85</v>
      </c>
      <c r="E1106" s="24">
        <f>INT(RFM_Pivot!$A$1 - tblCustRFM[[#This Row],[LastPurchaseDate]])</f>
        <v>442</v>
      </c>
      <c r="F1106">
        <f>IF(tblCustRFM[[#This Row],[Recency]] &lt;= $L$4, 3, IF(tblCustRFM[[#This Row],[Recency]] &lt;= M1108, 2, 1))</f>
        <v>1</v>
      </c>
      <c r="G1106">
        <f>IF(tblCustRFM[[#This Row],[Frequency]] &gt;= L1109, 3, IF(tblCustRFM[[#This Row],[Frequency]] &gt;= M1109, 2, 1))</f>
        <v>3</v>
      </c>
      <c r="H1106">
        <f>IF(tblCustRFM[[#This Row],[Monetary]] &gt;= L1110, 3, IF(tblCustRFM[[#This Row],[Monetary]] &gt;= M1110, 2, 1))</f>
        <v>3</v>
      </c>
      <c r="I1106">
        <f>tblCustRFM[[#This Row],[RecencyTier]] + tblCustRFM[[#This Row],[FrequencyTier]] + tblCustRFM[[#This Row],[MonetaryTier]]</f>
        <v>7</v>
      </c>
    </row>
    <row r="1107" spans="1:9" x14ac:dyDescent="0.45">
      <c r="A1107" s="16">
        <v>2631</v>
      </c>
      <c r="B1107" s="10">
        <v>45526.900990084876</v>
      </c>
      <c r="C1107">
        <v>1</v>
      </c>
      <c r="D1107">
        <v>950.14</v>
      </c>
      <c r="E1107" s="24">
        <f>INT(RFM_Pivot!$A$1 - tblCustRFM[[#This Row],[LastPurchaseDate]])</f>
        <v>130</v>
      </c>
      <c r="F1107">
        <f>IF(tblCustRFM[[#This Row],[Recency]] &lt;= $L$4, 3, IF(tblCustRFM[[#This Row],[Recency]] &lt;= M1109, 2, 1))</f>
        <v>1</v>
      </c>
      <c r="G1107">
        <f>IF(tblCustRFM[[#This Row],[Frequency]] &gt;= L1110, 3, IF(tblCustRFM[[#This Row],[Frequency]] &gt;= M1110, 2, 1))</f>
        <v>3</v>
      </c>
      <c r="H1107">
        <f>IF(tblCustRFM[[#This Row],[Monetary]] &gt;= L1111, 3, IF(tblCustRFM[[#This Row],[Monetary]] &gt;= M1111, 2, 1))</f>
        <v>3</v>
      </c>
      <c r="I1107">
        <f>tblCustRFM[[#This Row],[RecencyTier]] + tblCustRFM[[#This Row],[FrequencyTier]] + tblCustRFM[[#This Row],[MonetaryTier]]</f>
        <v>7</v>
      </c>
    </row>
    <row r="1108" spans="1:9" x14ac:dyDescent="0.45">
      <c r="A1108" s="16">
        <v>2633</v>
      </c>
      <c r="B1108" s="10">
        <v>45091.485448533953</v>
      </c>
      <c r="C1108">
        <v>2</v>
      </c>
      <c r="D1108">
        <v>13246.08</v>
      </c>
      <c r="E1108" s="24">
        <f>INT(RFM_Pivot!$A$1 - tblCustRFM[[#This Row],[LastPurchaseDate]])</f>
        <v>565</v>
      </c>
      <c r="F1108">
        <f>IF(tblCustRFM[[#This Row],[Recency]] &lt;= $L$4, 3, IF(tblCustRFM[[#This Row],[Recency]] &lt;= M1110, 2, 1))</f>
        <v>1</v>
      </c>
      <c r="G1108">
        <f>IF(tblCustRFM[[#This Row],[Frequency]] &gt;= L1111, 3, IF(tblCustRFM[[#This Row],[Frequency]] &gt;= M1111, 2, 1))</f>
        <v>3</v>
      </c>
      <c r="H1108">
        <f>IF(tblCustRFM[[#This Row],[Monetary]] &gt;= L1112, 3, IF(tblCustRFM[[#This Row],[Monetary]] &gt;= M1112, 2, 1))</f>
        <v>3</v>
      </c>
      <c r="I1108">
        <f>tblCustRFM[[#This Row],[RecencyTier]] + tblCustRFM[[#This Row],[FrequencyTier]] + tblCustRFM[[#This Row],[MonetaryTier]]</f>
        <v>7</v>
      </c>
    </row>
    <row r="1109" spans="1:9" x14ac:dyDescent="0.45">
      <c r="A1109" s="16">
        <v>2635</v>
      </c>
      <c r="B1109" s="10">
        <v>45235.017801774695</v>
      </c>
      <c r="C1109">
        <v>2</v>
      </c>
      <c r="D1109">
        <v>11029.62</v>
      </c>
      <c r="E1109" s="24">
        <f>INT(RFM_Pivot!$A$1 - tblCustRFM[[#This Row],[LastPurchaseDate]])</f>
        <v>421</v>
      </c>
      <c r="F1109">
        <f>IF(tblCustRFM[[#This Row],[Recency]] &lt;= $L$4, 3, IF(tblCustRFM[[#This Row],[Recency]] &lt;= M1111, 2, 1))</f>
        <v>1</v>
      </c>
      <c r="G1109">
        <f>IF(tblCustRFM[[#This Row],[Frequency]] &gt;= L1112, 3, IF(tblCustRFM[[#This Row],[Frequency]] &gt;= M1112, 2, 1))</f>
        <v>3</v>
      </c>
      <c r="H1109">
        <f>IF(tblCustRFM[[#This Row],[Monetary]] &gt;= L1113, 3, IF(tblCustRFM[[#This Row],[Monetary]] &gt;= M1113, 2, 1))</f>
        <v>3</v>
      </c>
      <c r="I1109">
        <f>tblCustRFM[[#This Row],[RecencyTier]] + tblCustRFM[[#This Row],[FrequencyTier]] + tblCustRFM[[#This Row],[MonetaryTier]]</f>
        <v>7</v>
      </c>
    </row>
    <row r="1110" spans="1:9" x14ac:dyDescent="0.45">
      <c r="A1110" s="16">
        <v>2636</v>
      </c>
      <c r="B1110" s="10">
        <v>45152.37353734568</v>
      </c>
      <c r="C1110">
        <v>2</v>
      </c>
      <c r="D1110">
        <v>3521.14</v>
      </c>
      <c r="E1110" s="24">
        <f>INT(RFM_Pivot!$A$1 - tblCustRFM[[#This Row],[LastPurchaseDate]])</f>
        <v>504</v>
      </c>
      <c r="F1110">
        <f>IF(tblCustRFM[[#This Row],[Recency]] &lt;= $L$4, 3, IF(tblCustRFM[[#This Row],[Recency]] &lt;= M1112, 2, 1))</f>
        <v>1</v>
      </c>
      <c r="G1110">
        <f>IF(tblCustRFM[[#This Row],[Frequency]] &gt;= L1113, 3, IF(tblCustRFM[[#This Row],[Frequency]] &gt;= M1113, 2, 1))</f>
        <v>3</v>
      </c>
      <c r="H1110">
        <f>IF(tblCustRFM[[#This Row],[Monetary]] &gt;= L1114, 3, IF(tblCustRFM[[#This Row],[Monetary]] &gt;= M1114, 2, 1))</f>
        <v>3</v>
      </c>
      <c r="I1110">
        <f>tblCustRFM[[#This Row],[RecencyTier]] + tblCustRFM[[#This Row],[FrequencyTier]] + tblCustRFM[[#This Row],[MonetaryTier]]</f>
        <v>7</v>
      </c>
    </row>
    <row r="1111" spans="1:9" x14ac:dyDescent="0.45">
      <c r="A1111" s="16">
        <v>2637</v>
      </c>
      <c r="B1111" s="10">
        <v>45181.065406558642</v>
      </c>
      <c r="C1111">
        <v>1</v>
      </c>
      <c r="D1111">
        <v>17436.05</v>
      </c>
      <c r="E1111" s="24">
        <f>INT(RFM_Pivot!$A$1 - tblCustRFM[[#This Row],[LastPurchaseDate]])</f>
        <v>475</v>
      </c>
      <c r="F1111">
        <f>IF(tblCustRFM[[#This Row],[Recency]] &lt;= $L$4, 3, IF(tblCustRFM[[#This Row],[Recency]] &lt;= M1113, 2, 1))</f>
        <v>1</v>
      </c>
      <c r="G1111">
        <f>IF(tblCustRFM[[#This Row],[Frequency]] &gt;= L1114, 3, IF(tblCustRFM[[#This Row],[Frequency]] &gt;= M1114, 2, 1))</f>
        <v>3</v>
      </c>
      <c r="H1111">
        <f>IF(tblCustRFM[[#This Row],[Monetary]] &gt;= L1115, 3, IF(tblCustRFM[[#This Row],[Monetary]] &gt;= M1115, 2, 1))</f>
        <v>3</v>
      </c>
      <c r="I1111">
        <f>tblCustRFM[[#This Row],[RecencyTier]] + tblCustRFM[[#This Row],[FrequencyTier]] + tblCustRFM[[#This Row],[MonetaryTier]]</f>
        <v>7</v>
      </c>
    </row>
    <row r="1112" spans="1:9" x14ac:dyDescent="0.45">
      <c r="A1112" s="16">
        <v>2638</v>
      </c>
      <c r="B1112" s="10">
        <v>45066.297929783948</v>
      </c>
      <c r="C1112">
        <v>1</v>
      </c>
      <c r="D1112">
        <v>9047.64</v>
      </c>
      <c r="E1112" s="24">
        <f>INT(RFM_Pivot!$A$1 - tblCustRFM[[#This Row],[LastPurchaseDate]])</f>
        <v>590</v>
      </c>
      <c r="F1112">
        <f>IF(tblCustRFM[[#This Row],[Recency]] &lt;= $L$4, 3, IF(tblCustRFM[[#This Row],[Recency]] &lt;= M1114, 2, 1))</f>
        <v>1</v>
      </c>
      <c r="G1112">
        <f>IF(tblCustRFM[[#This Row],[Frequency]] &gt;= L1115, 3, IF(tblCustRFM[[#This Row],[Frequency]] &gt;= M1115, 2, 1))</f>
        <v>3</v>
      </c>
      <c r="H1112">
        <f>IF(tblCustRFM[[#This Row],[Monetary]] &gt;= L1116, 3, IF(tblCustRFM[[#This Row],[Monetary]] &gt;= M1116, 2, 1))</f>
        <v>3</v>
      </c>
      <c r="I1112">
        <f>tblCustRFM[[#This Row],[RecencyTier]] + tblCustRFM[[#This Row],[FrequencyTier]] + tblCustRFM[[#This Row],[MonetaryTier]]</f>
        <v>7</v>
      </c>
    </row>
    <row r="1113" spans="1:9" x14ac:dyDescent="0.45">
      <c r="A1113" s="16">
        <v>2639</v>
      </c>
      <c r="B1113" s="10">
        <v>45009.790279012348</v>
      </c>
      <c r="C1113">
        <v>1</v>
      </c>
      <c r="D1113">
        <v>883.4</v>
      </c>
      <c r="E1113" s="24">
        <f>INT(RFM_Pivot!$A$1 - tblCustRFM[[#This Row],[LastPurchaseDate]])</f>
        <v>647</v>
      </c>
      <c r="F1113">
        <f>IF(tblCustRFM[[#This Row],[Recency]] &lt;= $L$4, 3, IF(tblCustRFM[[#This Row],[Recency]] &lt;= M1115, 2, 1))</f>
        <v>1</v>
      </c>
      <c r="G1113">
        <f>IF(tblCustRFM[[#This Row],[Frequency]] &gt;= L1116, 3, IF(tblCustRFM[[#This Row],[Frequency]] &gt;= M1116, 2, 1))</f>
        <v>3</v>
      </c>
      <c r="H1113">
        <f>IF(tblCustRFM[[#This Row],[Monetary]] &gt;= L1117, 3, IF(tblCustRFM[[#This Row],[Monetary]] &gt;= M1117, 2, 1))</f>
        <v>3</v>
      </c>
      <c r="I1113">
        <f>tblCustRFM[[#This Row],[RecencyTier]] + tblCustRFM[[#This Row],[FrequencyTier]] + tblCustRFM[[#This Row],[MonetaryTier]]</f>
        <v>7</v>
      </c>
    </row>
    <row r="1114" spans="1:9" x14ac:dyDescent="0.45">
      <c r="A1114" s="16">
        <v>2640</v>
      </c>
      <c r="B1114" s="10">
        <v>45020.449344945984</v>
      </c>
      <c r="C1114">
        <v>1</v>
      </c>
      <c r="D1114">
        <v>11267.45</v>
      </c>
      <c r="E1114" s="24">
        <f>INT(RFM_Pivot!$A$1 - tblCustRFM[[#This Row],[LastPurchaseDate]])</f>
        <v>636</v>
      </c>
      <c r="F1114">
        <f>IF(tblCustRFM[[#This Row],[Recency]] &lt;= $L$4, 3, IF(tblCustRFM[[#This Row],[Recency]] &lt;= M1116, 2, 1))</f>
        <v>1</v>
      </c>
      <c r="G1114">
        <f>IF(tblCustRFM[[#This Row],[Frequency]] &gt;= L1117, 3, IF(tblCustRFM[[#This Row],[Frequency]] &gt;= M1117, 2, 1))</f>
        <v>3</v>
      </c>
      <c r="H1114">
        <f>IF(tblCustRFM[[#This Row],[Monetary]] &gt;= L1118, 3, IF(tblCustRFM[[#This Row],[Monetary]] &gt;= M1118, 2, 1))</f>
        <v>3</v>
      </c>
      <c r="I1114">
        <f>tblCustRFM[[#This Row],[RecencyTier]] + tblCustRFM[[#This Row],[FrequencyTier]] + tblCustRFM[[#This Row],[MonetaryTier]]</f>
        <v>7</v>
      </c>
    </row>
    <row r="1115" spans="1:9" x14ac:dyDescent="0.45">
      <c r="A1115" s="16">
        <v>2641</v>
      </c>
      <c r="B1115" s="10">
        <v>45329.63526354167</v>
      </c>
      <c r="C1115">
        <v>1</v>
      </c>
      <c r="D1115">
        <v>16730.099999999999</v>
      </c>
      <c r="E1115" s="24">
        <f>INT(RFM_Pivot!$A$1 - tblCustRFM[[#This Row],[LastPurchaseDate]])</f>
        <v>327</v>
      </c>
      <c r="F1115">
        <f>IF(tblCustRFM[[#This Row],[Recency]] &lt;= $L$4, 3, IF(tblCustRFM[[#This Row],[Recency]] &lt;= M1117, 2, 1))</f>
        <v>1</v>
      </c>
      <c r="G1115">
        <f>IF(tblCustRFM[[#This Row],[Frequency]] &gt;= L1118, 3, IF(tblCustRFM[[#This Row],[Frequency]] &gt;= M1118, 2, 1))</f>
        <v>3</v>
      </c>
      <c r="H1115">
        <f>IF(tblCustRFM[[#This Row],[Monetary]] &gt;= L1119, 3, IF(tblCustRFM[[#This Row],[Monetary]] &gt;= M1119, 2, 1))</f>
        <v>3</v>
      </c>
      <c r="I1115">
        <f>tblCustRFM[[#This Row],[RecencyTier]] + tblCustRFM[[#This Row],[FrequencyTier]] + tblCustRFM[[#This Row],[MonetaryTier]]</f>
        <v>7</v>
      </c>
    </row>
    <row r="1116" spans="1:9" x14ac:dyDescent="0.45">
      <c r="A1116" s="16">
        <v>2644</v>
      </c>
      <c r="B1116" s="10">
        <v>45261.665466550927</v>
      </c>
      <c r="C1116">
        <v>1</v>
      </c>
      <c r="D1116">
        <v>11939.82</v>
      </c>
      <c r="E1116" s="24">
        <f>INT(RFM_Pivot!$A$1 - tblCustRFM[[#This Row],[LastPurchaseDate]])</f>
        <v>395</v>
      </c>
      <c r="F1116">
        <f>IF(tblCustRFM[[#This Row],[Recency]] &lt;= $L$4, 3, IF(tblCustRFM[[#This Row],[Recency]] &lt;= M1118, 2, 1))</f>
        <v>1</v>
      </c>
      <c r="G1116">
        <f>IF(tblCustRFM[[#This Row],[Frequency]] &gt;= L1119, 3, IF(tblCustRFM[[#This Row],[Frequency]] &gt;= M1119, 2, 1))</f>
        <v>3</v>
      </c>
      <c r="H1116">
        <f>IF(tblCustRFM[[#This Row],[Monetary]] &gt;= L1120, 3, IF(tblCustRFM[[#This Row],[Monetary]] &gt;= M1120, 2, 1))</f>
        <v>3</v>
      </c>
      <c r="I1116">
        <f>tblCustRFM[[#This Row],[RecencyTier]] + tblCustRFM[[#This Row],[FrequencyTier]] + tblCustRFM[[#This Row],[MonetaryTier]]</f>
        <v>7</v>
      </c>
    </row>
    <row r="1117" spans="1:9" x14ac:dyDescent="0.45">
      <c r="A1117" s="16">
        <v>2645</v>
      </c>
      <c r="B1117" s="10">
        <v>45490.178317824073</v>
      </c>
      <c r="C1117">
        <v>3</v>
      </c>
      <c r="D1117">
        <v>27530.95</v>
      </c>
      <c r="E1117" s="24">
        <f>INT(RFM_Pivot!$A$1 - tblCustRFM[[#This Row],[LastPurchaseDate]])</f>
        <v>166</v>
      </c>
      <c r="F1117">
        <f>IF(tblCustRFM[[#This Row],[Recency]] &lt;= $L$4, 3, IF(tblCustRFM[[#This Row],[Recency]] &lt;= M1119, 2, 1))</f>
        <v>1</v>
      </c>
      <c r="G1117">
        <f>IF(tblCustRFM[[#This Row],[Frequency]] &gt;= L1120, 3, IF(tblCustRFM[[#This Row],[Frequency]] &gt;= M1120, 2, 1))</f>
        <v>3</v>
      </c>
      <c r="H1117">
        <f>IF(tblCustRFM[[#This Row],[Monetary]] &gt;= L1121, 3, IF(tblCustRFM[[#This Row],[Monetary]] &gt;= M1121, 2, 1))</f>
        <v>3</v>
      </c>
      <c r="I1117">
        <f>tblCustRFM[[#This Row],[RecencyTier]] + tblCustRFM[[#This Row],[FrequencyTier]] + tblCustRFM[[#This Row],[MonetaryTier]]</f>
        <v>7</v>
      </c>
    </row>
    <row r="1118" spans="1:9" x14ac:dyDescent="0.45">
      <c r="A1118" s="16">
        <v>2646</v>
      </c>
      <c r="B1118" s="10">
        <v>45468.349134915123</v>
      </c>
      <c r="C1118">
        <v>3</v>
      </c>
      <c r="D1118">
        <v>11100.09</v>
      </c>
      <c r="E1118" s="24">
        <f>INT(RFM_Pivot!$A$1 - tblCustRFM[[#This Row],[LastPurchaseDate]])</f>
        <v>188</v>
      </c>
      <c r="F1118">
        <f>IF(tblCustRFM[[#This Row],[Recency]] &lt;= $L$4, 3, IF(tblCustRFM[[#This Row],[Recency]] &lt;= M1120, 2, 1))</f>
        <v>1</v>
      </c>
      <c r="G1118">
        <f>IF(tblCustRFM[[#This Row],[Frequency]] &gt;= L1121, 3, IF(tblCustRFM[[#This Row],[Frequency]] &gt;= M1121, 2, 1))</f>
        <v>3</v>
      </c>
      <c r="H1118">
        <f>IF(tblCustRFM[[#This Row],[Monetary]] &gt;= L1122, 3, IF(tblCustRFM[[#This Row],[Monetary]] &gt;= M1122, 2, 1))</f>
        <v>3</v>
      </c>
      <c r="I1118">
        <f>tblCustRFM[[#This Row],[RecencyTier]] + tblCustRFM[[#This Row],[FrequencyTier]] + tblCustRFM[[#This Row],[MonetaryTier]]</f>
        <v>7</v>
      </c>
    </row>
    <row r="1119" spans="1:9" x14ac:dyDescent="0.45">
      <c r="A1119" s="16">
        <v>2647</v>
      </c>
      <c r="B1119" s="10">
        <v>45219.686268634257</v>
      </c>
      <c r="C1119">
        <v>2</v>
      </c>
      <c r="D1119">
        <v>32827.980000000003</v>
      </c>
      <c r="E1119" s="24">
        <f>INT(RFM_Pivot!$A$1 - tblCustRFM[[#This Row],[LastPurchaseDate]])</f>
        <v>437</v>
      </c>
      <c r="F1119">
        <f>IF(tblCustRFM[[#This Row],[Recency]] &lt;= $L$4, 3, IF(tblCustRFM[[#This Row],[Recency]] &lt;= M1121, 2, 1))</f>
        <v>1</v>
      </c>
      <c r="G1119">
        <f>IF(tblCustRFM[[#This Row],[Frequency]] &gt;= L1122, 3, IF(tblCustRFM[[#This Row],[Frequency]] &gt;= M1122, 2, 1))</f>
        <v>3</v>
      </c>
      <c r="H1119">
        <f>IF(tblCustRFM[[#This Row],[Monetary]] &gt;= L1123, 3, IF(tblCustRFM[[#This Row],[Monetary]] &gt;= M1123, 2, 1))</f>
        <v>3</v>
      </c>
      <c r="I1119">
        <f>tblCustRFM[[#This Row],[RecencyTier]] + tblCustRFM[[#This Row],[FrequencyTier]] + tblCustRFM[[#This Row],[MonetaryTier]]</f>
        <v>7</v>
      </c>
    </row>
    <row r="1120" spans="1:9" x14ac:dyDescent="0.45">
      <c r="A1120" s="16">
        <v>2648</v>
      </c>
      <c r="B1120" s="10">
        <v>45488.20712071759</v>
      </c>
      <c r="C1120">
        <v>2</v>
      </c>
      <c r="D1120">
        <v>22290.560000000001</v>
      </c>
      <c r="E1120" s="24">
        <f>INT(RFM_Pivot!$A$1 - tblCustRFM[[#This Row],[LastPurchaseDate]])</f>
        <v>168</v>
      </c>
      <c r="F1120">
        <f>IF(tblCustRFM[[#This Row],[Recency]] &lt;= $L$4, 3, IF(tblCustRFM[[#This Row],[Recency]] &lt;= M1122, 2, 1))</f>
        <v>1</v>
      </c>
      <c r="G1120">
        <f>IF(tblCustRFM[[#This Row],[Frequency]] &gt;= L1123, 3, IF(tblCustRFM[[#This Row],[Frequency]] &gt;= M1123, 2, 1))</f>
        <v>3</v>
      </c>
      <c r="H1120">
        <f>IF(tblCustRFM[[#This Row],[Monetary]] &gt;= L1124, 3, IF(tblCustRFM[[#This Row],[Monetary]] &gt;= M1124, 2, 1))</f>
        <v>3</v>
      </c>
      <c r="I1120">
        <f>tblCustRFM[[#This Row],[RecencyTier]] + tblCustRFM[[#This Row],[FrequencyTier]] + tblCustRFM[[#This Row],[MonetaryTier]]</f>
        <v>7</v>
      </c>
    </row>
    <row r="1121" spans="1:9" x14ac:dyDescent="0.45">
      <c r="A1121" s="16">
        <v>2649</v>
      </c>
      <c r="B1121" s="10">
        <v>45589.395239506171</v>
      </c>
      <c r="C1121">
        <v>2</v>
      </c>
      <c r="D1121">
        <v>19431.240000000002</v>
      </c>
      <c r="E1121" s="24">
        <f>INT(RFM_Pivot!$A$1 - tblCustRFM[[#This Row],[LastPurchaseDate]])</f>
        <v>67</v>
      </c>
      <c r="F1121">
        <f>IF(tblCustRFM[[#This Row],[Recency]] &lt;= $L$4, 3, IF(tblCustRFM[[#This Row],[Recency]] &lt;= M1123, 2, 1))</f>
        <v>3</v>
      </c>
      <c r="G1121">
        <f>IF(tblCustRFM[[#This Row],[Frequency]] &gt;= L1124, 3, IF(tblCustRFM[[#This Row],[Frequency]] &gt;= M1124, 2, 1))</f>
        <v>3</v>
      </c>
      <c r="H1121">
        <f>IF(tblCustRFM[[#This Row],[Monetary]] &gt;= L1125, 3, IF(tblCustRFM[[#This Row],[Monetary]] &gt;= M1125, 2, 1))</f>
        <v>3</v>
      </c>
      <c r="I1121">
        <f>tblCustRFM[[#This Row],[RecencyTier]] + tblCustRFM[[#This Row],[FrequencyTier]] + tblCustRFM[[#This Row],[MonetaryTier]]</f>
        <v>9</v>
      </c>
    </row>
    <row r="1122" spans="1:9" x14ac:dyDescent="0.45">
      <c r="A1122" s="16">
        <v>2651</v>
      </c>
      <c r="B1122" s="10">
        <v>45083.819681983026</v>
      </c>
      <c r="C1122">
        <v>1</v>
      </c>
      <c r="D1122">
        <v>13087.3</v>
      </c>
      <c r="E1122" s="24">
        <f>INT(RFM_Pivot!$A$1 - tblCustRFM[[#This Row],[LastPurchaseDate]])</f>
        <v>573</v>
      </c>
      <c r="F1122">
        <f>IF(tblCustRFM[[#This Row],[Recency]] &lt;= $L$4, 3, IF(tblCustRFM[[#This Row],[Recency]] &lt;= M1124, 2, 1))</f>
        <v>1</v>
      </c>
      <c r="G1122">
        <f>IF(tblCustRFM[[#This Row],[Frequency]] &gt;= L1125, 3, IF(tblCustRFM[[#This Row],[Frequency]] &gt;= M1125, 2, 1))</f>
        <v>3</v>
      </c>
      <c r="H1122">
        <f>IF(tblCustRFM[[#This Row],[Monetary]] &gt;= L1126, 3, IF(tblCustRFM[[#This Row],[Monetary]] &gt;= M1126, 2, 1))</f>
        <v>3</v>
      </c>
      <c r="I1122">
        <f>tblCustRFM[[#This Row],[RecencyTier]] + tblCustRFM[[#This Row],[FrequencyTier]] + tblCustRFM[[#This Row],[MonetaryTier]]</f>
        <v>7</v>
      </c>
    </row>
    <row r="1123" spans="1:9" x14ac:dyDescent="0.45">
      <c r="A1123" s="16">
        <v>2652</v>
      </c>
      <c r="B1123" s="10">
        <v>45631.374437422841</v>
      </c>
      <c r="C1123">
        <v>2</v>
      </c>
      <c r="D1123">
        <v>12261.3</v>
      </c>
      <c r="E1123" s="24">
        <f>INT(RFM_Pivot!$A$1 - tblCustRFM[[#This Row],[LastPurchaseDate]])</f>
        <v>25</v>
      </c>
      <c r="F1123">
        <f>IF(tblCustRFM[[#This Row],[Recency]] &lt;= $L$4, 3, IF(tblCustRFM[[#This Row],[Recency]] &lt;= M1125, 2, 1))</f>
        <v>3</v>
      </c>
      <c r="G1123">
        <f>IF(tblCustRFM[[#This Row],[Frequency]] &gt;= L1126, 3, IF(tblCustRFM[[#This Row],[Frequency]] &gt;= M1126, 2, 1))</f>
        <v>3</v>
      </c>
      <c r="H1123">
        <f>IF(tblCustRFM[[#This Row],[Monetary]] &gt;= L1127, 3, IF(tblCustRFM[[#This Row],[Monetary]] &gt;= M1127, 2, 1))</f>
        <v>3</v>
      </c>
      <c r="I1123">
        <f>tblCustRFM[[#This Row],[RecencyTier]] + tblCustRFM[[#This Row],[FrequencyTier]] + tblCustRFM[[#This Row],[MonetaryTier]]</f>
        <v>9</v>
      </c>
    </row>
    <row r="1124" spans="1:9" x14ac:dyDescent="0.45">
      <c r="A1124" s="16">
        <v>2653</v>
      </c>
      <c r="B1124" s="10">
        <v>45077.979097916665</v>
      </c>
      <c r="C1124">
        <v>1</v>
      </c>
      <c r="D1124">
        <v>3231.17</v>
      </c>
      <c r="E1124" s="24">
        <f>INT(RFM_Pivot!$A$1 - tblCustRFM[[#This Row],[LastPurchaseDate]])</f>
        <v>579</v>
      </c>
      <c r="F1124">
        <f>IF(tblCustRFM[[#This Row],[Recency]] &lt;= $L$4, 3, IF(tblCustRFM[[#This Row],[Recency]] &lt;= M1126, 2, 1))</f>
        <v>1</v>
      </c>
      <c r="G1124">
        <f>IF(tblCustRFM[[#This Row],[Frequency]] &gt;= L1127, 3, IF(tblCustRFM[[#This Row],[Frequency]] &gt;= M1127, 2, 1))</f>
        <v>3</v>
      </c>
      <c r="H1124">
        <f>IF(tblCustRFM[[#This Row],[Monetary]] &gt;= L1128, 3, IF(tblCustRFM[[#This Row],[Monetary]] &gt;= M1128, 2, 1))</f>
        <v>3</v>
      </c>
      <c r="I1124">
        <f>tblCustRFM[[#This Row],[RecencyTier]] + tblCustRFM[[#This Row],[FrequencyTier]] + tblCustRFM[[#This Row],[MonetaryTier]]</f>
        <v>7</v>
      </c>
    </row>
    <row r="1125" spans="1:9" x14ac:dyDescent="0.45">
      <c r="A1125" s="16">
        <v>2654</v>
      </c>
      <c r="B1125" s="10">
        <v>45549.533253317903</v>
      </c>
      <c r="C1125">
        <v>1</v>
      </c>
      <c r="D1125">
        <v>5886.74</v>
      </c>
      <c r="E1125" s="24">
        <f>INT(RFM_Pivot!$A$1 - tblCustRFM[[#This Row],[LastPurchaseDate]])</f>
        <v>107</v>
      </c>
      <c r="F1125">
        <f>IF(tblCustRFM[[#This Row],[Recency]] &lt;= $L$4, 3, IF(tblCustRFM[[#This Row],[Recency]] &lt;= M1127, 2, 1))</f>
        <v>3</v>
      </c>
      <c r="G1125">
        <f>IF(tblCustRFM[[#This Row],[Frequency]] &gt;= L1128, 3, IF(tblCustRFM[[#This Row],[Frequency]] &gt;= M1128, 2, 1))</f>
        <v>3</v>
      </c>
      <c r="H1125">
        <f>IF(tblCustRFM[[#This Row],[Monetary]] &gt;= L1129, 3, IF(tblCustRFM[[#This Row],[Monetary]] &gt;= M1129, 2, 1))</f>
        <v>3</v>
      </c>
      <c r="I1125">
        <f>tblCustRFM[[#This Row],[RecencyTier]] + tblCustRFM[[#This Row],[FrequencyTier]] + tblCustRFM[[#This Row],[MonetaryTier]]</f>
        <v>9</v>
      </c>
    </row>
    <row r="1126" spans="1:9" x14ac:dyDescent="0.45">
      <c r="A1126" s="16">
        <v>2657</v>
      </c>
      <c r="B1126" s="10">
        <v>45238.230122993824</v>
      </c>
      <c r="C1126">
        <v>1</v>
      </c>
      <c r="D1126">
        <v>4301.76</v>
      </c>
      <c r="E1126" s="24">
        <f>INT(RFM_Pivot!$A$1 - tblCustRFM[[#This Row],[LastPurchaseDate]])</f>
        <v>418</v>
      </c>
      <c r="F1126">
        <f>IF(tblCustRFM[[#This Row],[Recency]] &lt;= $L$4, 3, IF(tblCustRFM[[#This Row],[Recency]] &lt;= M1128, 2, 1))</f>
        <v>1</v>
      </c>
      <c r="G1126">
        <f>IF(tblCustRFM[[#This Row],[Frequency]] &gt;= L1129, 3, IF(tblCustRFM[[#This Row],[Frequency]] &gt;= M1129, 2, 1))</f>
        <v>3</v>
      </c>
      <c r="H1126">
        <f>IF(tblCustRFM[[#This Row],[Monetary]] &gt;= L1130, 3, IF(tblCustRFM[[#This Row],[Monetary]] &gt;= M1130, 2, 1))</f>
        <v>3</v>
      </c>
      <c r="I1126">
        <f>tblCustRFM[[#This Row],[RecencyTier]] + tblCustRFM[[#This Row],[FrequencyTier]] + tblCustRFM[[#This Row],[MonetaryTier]]</f>
        <v>7</v>
      </c>
    </row>
    <row r="1127" spans="1:9" x14ac:dyDescent="0.45">
      <c r="A1127" s="16">
        <v>2658</v>
      </c>
      <c r="B1127" s="10">
        <v>45610.640364043211</v>
      </c>
      <c r="C1127">
        <v>2</v>
      </c>
      <c r="D1127">
        <v>19399.310000000001</v>
      </c>
      <c r="E1127" s="24">
        <f>INT(RFM_Pivot!$A$1 - tblCustRFM[[#This Row],[LastPurchaseDate]])</f>
        <v>46</v>
      </c>
      <c r="F1127">
        <f>IF(tblCustRFM[[#This Row],[Recency]] &lt;= $L$4, 3, IF(tblCustRFM[[#This Row],[Recency]] &lt;= M1129, 2, 1))</f>
        <v>3</v>
      </c>
      <c r="G1127">
        <f>IF(tblCustRFM[[#This Row],[Frequency]] &gt;= L1130, 3, IF(tblCustRFM[[#This Row],[Frequency]] &gt;= M1130, 2, 1))</f>
        <v>3</v>
      </c>
      <c r="H1127">
        <f>IF(tblCustRFM[[#This Row],[Monetary]] &gt;= L1131, 3, IF(tblCustRFM[[#This Row],[Monetary]] &gt;= M1131, 2, 1))</f>
        <v>3</v>
      </c>
      <c r="I1127">
        <f>tblCustRFM[[#This Row],[RecencyTier]] + tblCustRFM[[#This Row],[FrequencyTier]] + tblCustRFM[[#This Row],[MonetaryTier]]</f>
        <v>9</v>
      </c>
    </row>
    <row r="1128" spans="1:9" x14ac:dyDescent="0.45">
      <c r="A1128" s="16">
        <v>2660</v>
      </c>
      <c r="B1128" s="10">
        <v>45581.437443750001</v>
      </c>
      <c r="C1128">
        <v>2</v>
      </c>
      <c r="D1128">
        <v>38488.800000000003</v>
      </c>
      <c r="E1128" s="24">
        <f>INT(RFM_Pivot!$A$1 - tblCustRFM[[#This Row],[LastPurchaseDate]])</f>
        <v>75</v>
      </c>
      <c r="F1128">
        <f>IF(tblCustRFM[[#This Row],[Recency]] &lt;= $L$4, 3, IF(tblCustRFM[[#This Row],[Recency]] &lt;= M1130, 2, 1))</f>
        <v>3</v>
      </c>
      <c r="G1128">
        <f>IF(tblCustRFM[[#This Row],[Frequency]] &gt;= L1131, 3, IF(tblCustRFM[[#This Row],[Frequency]] &gt;= M1131, 2, 1))</f>
        <v>3</v>
      </c>
      <c r="H1128">
        <f>IF(tblCustRFM[[#This Row],[Monetary]] &gt;= L1132, 3, IF(tblCustRFM[[#This Row],[Monetary]] &gt;= M1132, 2, 1))</f>
        <v>3</v>
      </c>
      <c r="I1128">
        <f>tblCustRFM[[#This Row],[RecencyTier]] + tblCustRFM[[#This Row],[FrequencyTier]] + tblCustRFM[[#This Row],[MonetaryTier]]</f>
        <v>9</v>
      </c>
    </row>
    <row r="1129" spans="1:9" x14ac:dyDescent="0.45">
      <c r="A1129" s="16">
        <v>2661</v>
      </c>
      <c r="B1129" s="10">
        <v>45162.667566743825</v>
      </c>
      <c r="C1129">
        <v>1</v>
      </c>
      <c r="D1129">
        <v>13652.4</v>
      </c>
      <c r="E1129" s="24">
        <f>INT(RFM_Pivot!$A$1 - tblCustRFM[[#This Row],[LastPurchaseDate]])</f>
        <v>494</v>
      </c>
      <c r="F1129">
        <f>IF(tblCustRFM[[#This Row],[Recency]] &lt;= $L$4, 3, IF(tblCustRFM[[#This Row],[Recency]] &lt;= M1131, 2, 1))</f>
        <v>1</v>
      </c>
      <c r="G1129">
        <f>IF(tblCustRFM[[#This Row],[Frequency]] &gt;= L1132, 3, IF(tblCustRFM[[#This Row],[Frequency]] &gt;= M1132, 2, 1))</f>
        <v>3</v>
      </c>
      <c r="H1129">
        <f>IF(tblCustRFM[[#This Row],[Monetary]] &gt;= L1133, 3, IF(tblCustRFM[[#This Row],[Monetary]] &gt;= M1133, 2, 1))</f>
        <v>3</v>
      </c>
      <c r="I1129">
        <f>tblCustRFM[[#This Row],[RecencyTier]] + tblCustRFM[[#This Row],[FrequencyTier]] + tblCustRFM[[#This Row],[MonetaryTier]]</f>
        <v>7</v>
      </c>
    </row>
    <row r="1130" spans="1:9" x14ac:dyDescent="0.45">
      <c r="A1130" s="16">
        <v>2663</v>
      </c>
      <c r="B1130" s="10">
        <v>45532.668566859567</v>
      </c>
      <c r="C1130">
        <v>2</v>
      </c>
      <c r="D1130">
        <v>8463.68</v>
      </c>
      <c r="E1130" s="24">
        <f>INT(RFM_Pivot!$A$1 - tblCustRFM[[#This Row],[LastPurchaseDate]])</f>
        <v>124</v>
      </c>
      <c r="F1130">
        <f>IF(tblCustRFM[[#This Row],[Recency]] &lt;= $L$4, 3, IF(tblCustRFM[[#This Row],[Recency]] &lt;= M1132, 2, 1))</f>
        <v>1</v>
      </c>
      <c r="G1130">
        <f>IF(tblCustRFM[[#This Row],[Frequency]] &gt;= L1133, 3, IF(tblCustRFM[[#This Row],[Frequency]] &gt;= M1133, 2, 1))</f>
        <v>3</v>
      </c>
      <c r="H1130">
        <f>IF(tblCustRFM[[#This Row],[Monetary]] &gt;= L1134, 3, IF(tblCustRFM[[#This Row],[Monetary]] &gt;= M1134, 2, 1))</f>
        <v>3</v>
      </c>
      <c r="I1130">
        <f>tblCustRFM[[#This Row],[RecencyTier]] + tblCustRFM[[#This Row],[FrequencyTier]] + tblCustRFM[[#This Row],[MonetaryTier]]</f>
        <v>7</v>
      </c>
    </row>
    <row r="1131" spans="1:9" x14ac:dyDescent="0.45">
      <c r="A1131" s="16">
        <v>2664</v>
      </c>
      <c r="B1131" s="10">
        <v>44953.939693981483</v>
      </c>
      <c r="C1131">
        <v>1</v>
      </c>
      <c r="D1131">
        <v>2790.65</v>
      </c>
      <c r="E1131" s="24">
        <f>INT(RFM_Pivot!$A$1 - tblCustRFM[[#This Row],[LastPurchaseDate]])</f>
        <v>703</v>
      </c>
      <c r="F1131">
        <f>IF(tblCustRFM[[#This Row],[Recency]] &lt;= $L$4, 3, IF(tblCustRFM[[#This Row],[Recency]] &lt;= M1133, 2, 1))</f>
        <v>1</v>
      </c>
      <c r="G1131">
        <f>IF(tblCustRFM[[#This Row],[Frequency]] &gt;= L1134, 3, IF(tblCustRFM[[#This Row],[Frequency]] &gt;= M1134, 2, 1))</f>
        <v>3</v>
      </c>
      <c r="H1131">
        <f>IF(tblCustRFM[[#This Row],[Monetary]] &gt;= L1135, 3, IF(tblCustRFM[[#This Row],[Monetary]] &gt;= M1135, 2, 1))</f>
        <v>3</v>
      </c>
      <c r="I1131">
        <f>tblCustRFM[[#This Row],[RecencyTier]] + tblCustRFM[[#This Row],[FrequencyTier]] + tblCustRFM[[#This Row],[MonetaryTier]]</f>
        <v>7</v>
      </c>
    </row>
    <row r="1132" spans="1:9" x14ac:dyDescent="0.45">
      <c r="A1132" s="16">
        <v>2665</v>
      </c>
      <c r="B1132" s="10">
        <v>45628.673167322529</v>
      </c>
      <c r="C1132">
        <v>1</v>
      </c>
      <c r="D1132">
        <v>4418.0600000000004</v>
      </c>
      <c r="E1132" s="24">
        <f>INT(RFM_Pivot!$A$1 - tblCustRFM[[#This Row],[LastPurchaseDate]])</f>
        <v>28</v>
      </c>
      <c r="F1132">
        <f>IF(tblCustRFM[[#This Row],[Recency]] &lt;= $L$4, 3, IF(tblCustRFM[[#This Row],[Recency]] &lt;= M1134, 2, 1))</f>
        <v>3</v>
      </c>
      <c r="G1132">
        <f>IF(tblCustRFM[[#This Row],[Frequency]] &gt;= L1135, 3, IF(tblCustRFM[[#This Row],[Frequency]] &gt;= M1135, 2, 1))</f>
        <v>3</v>
      </c>
      <c r="H1132">
        <f>IF(tblCustRFM[[#This Row],[Monetary]] &gt;= L1136, 3, IF(tblCustRFM[[#This Row],[Monetary]] &gt;= M1136, 2, 1))</f>
        <v>3</v>
      </c>
      <c r="I1132">
        <f>tblCustRFM[[#This Row],[RecencyTier]] + tblCustRFM[[#This Row],[FrequencyTier]] + tblCustRFM[[#This Row],[MonetaryTier]]</f>
        <v>9</v>
      </c>
    </row>
    <row r="1133" spans="1:9" x14ac:dyDescent="0.45">
      <c r="A1133" s="16">
        <v>2666</v>
      </c>
      <c r="B1133" s="10">
        <v>45571.4354435571</v>
      </c>
      <c r="C1133">
        <v>2</v>
      </c>
      <c r="D1133">
        <v>9739.1</v>
      </c>
      <c r="E1133" s="24">
        <f>INT(RFM_Pivot!$A$1 - tblCustRFM[[#This Row],[LastPurchaseDate]])</f>
        <v>85</v>
      </c>
      <c r="F1133">
        <f>IF(tblCustRFM[[#This Row],[Recency]] &lt;= $L$4, 3, IF(tblCustRFM[[#This Row],[Recency]] &lt;= M1135, 2, 1))</f>
        <v>3</v>
      </c>
      <c r="G1133">
        <f>IF(tblCustRFM[[#This Row],[Frequency]] &gt;= L1136, 3, IF(tblCustRFM[[#This Row],[Frequency]] &gt;= M1136, 2, 1))</f>
        <v>3</v>
      </c>
      <c r="H1133">
        <f>IF(tblCustRFM[[#This Row],[Monetary]] &gt;= L1137, 3, IF(tblCustRFM[[#This Row],[Monetary]] &gt;= M1137, 2, 1))</f>
        <v>3</v>
      </c>
      <c r="I1133">
        <f>tblCustRFM[[#This Row],[RecencyTier]] + tblCustRFM[[#This Row],[FrequencyTier]] + tblCustRFM[[#This Row],[MonetaryTier]]</f>
        <v>9</v>
      </c>
    </row>
    <row r="1134" spans="1:9" x14ac:dyDescent="0.45">
      <c r="A1134" s="16">
        <v>2667</v>
      </c>
      <c r="B1134" s="10">
        <v>45467.035003510806</v>
      </c>
      <c r="C1134">
        <v>3</v>
      </c>
      <c r="D1134">
        <v>6519.25</v>
      </c>
      <c r="E1134" s="24">
        <f>INT(RFM_Pivot!$A$1 - tblCustRFM[[#This Row],[LastPurchaseDate]])</f>
        <v>189</v>
      </c>
      <c r="F1134">
        <f>IF(tblCustRFM[[#This Row],[Recency]] &lt;= $L$4, 3, IF(tblCustRFM[[#This Row],[Recency]] &lt;= M1136, 2, 1))</f>
        <v>1</v>
      </c>
      <c r="G1134">
        <f>IF(tblCustRFM[[#This Row],[Frequency]] &gt;= L1137, 3, IF(tblCustRFM[[#This Row],[Frequency]] &gt;= M1137, 2, 1))</f>
        <v>3</v>
      </c>
      <c r="H1134">
        <f>IF(tblCustRFM[[#This Row],[Monetary]] &gt;= L1138, 3, IF(tblCustRFM[[#This Row],[Monetary]] &gt;= M1138, 2, 1))</f>
        <v>3</v>
      </c>
      <c r="I1134">
        <f>tblCustRFM[[#This Row],[RecencyTier]] + tblCustRFM[[#This Row],[FrequencyTier]] + tblCustRFM[[#This Row],[MonetaryTier]]</f>
        <v>7</v>
      </c>
    </row>
    <row r="1135" spans="1:9" x14ac:dyDescent="0.45">
      <c r="A1135" s="16">
        <v>2668</v>
      </c>
      <c r="B1135" s="10">
        <v>45072.649564969135</v>
      </c>
      <c r="C1135">
        <v>1</v>
      </c>
      <c r="D1135">
        <v>3218.85</v>
      </c>
      <c r="E1135" s="24">
        <f>INT(RFM_Pivot!$A$1 - tblCustRFM[[#This Row],[LastPurchaseDate]])</f>
        <v>584</v>
      </c>
      <c r="F1135">
        <f>IF(tblCustRFM[[#This Row],[Recency]] &lt;= $L$4, 3, IF(tblCustRFM[[#This Row],[Recency]] &lt;= M1137, 2, 1))</f>
        <v>1</v>
      </c>
      <c r="G1135">
        <f>IF(tblCustRFM[[#This Row],[Frequency]] &gt;= L1138, 3, IF(tblCustRFM[[#This Row],[Frequency]] &gt;= M1138, 2, 1))</f>
        <v>3</v>
      </c>
      <c r="H1135">
        <f>IF(tblCustRFM[[#This Row],[Monetary]] &gt;= L1139, 3, IF(tblCustRFM[[#This Row],[Monetary]] &gt;= M1139, 2, 1))</f>
        <v>3</v>
      </c>
      <c r="I1135">
        <f>tblCustRFM[[#This Row],[RecencyTier]] + tblCustRFM[[#This Row],[FrequencyTier]] + tblCustRFM[[#This Row],[MonetaryTier]]</f>
        <v>7</v>
      </c>
    </row>
    <row r="1136" spans="1:9" x14ac:dyDescent="0.45">
      <c r="A1136" s="16">
        <v>2669</v>
      </c>
      <c r="B1136" s="10">
        <v>45641.887488734566</v>
      </c>
      <c r="C1136">
        <v>1</v>
      </c>
      <c r="D1136">
        <v>18989</v>
      </c>
      <c r="E1136" s="24">
        <f>INT(RFM_Pivot!$A$1 - tblCustRFM[[#This Row],[LastPurchaseDate]])</f>
        <v>15</v>
      </c>
      <c r="F1136">
        <f>IF(tblCustRFM[[#This Row],[Recency]] &lt;= $L$4, 3, IF(tblCustRFM[[#This Row],[Recency]] &lt;= M1138, 2, 1))</f>
        <v>3</v>
      </c>
      <c r="G1136">
        <f>IF(tblCustRFM[[#This Row],[Frequency]] &gt;= L1139, 3, IF(tblCustRFM[[#This Row],[Frequency]] &gt;= M1139, 2, 1))</f>
        <v>3</v>
      </c>
      <c r="H1136">
        <f>IF(tblCustRFM[[#This Row],[Monetary]] &gt;= L1140, 3, IF(tblCustRFM[[#This Row],[Monetary]] &gt;= M1140, 2, 1))</f>
        <v>3</v>
      </c>
      <c r="I1136">
        <f>tblCustRFM[[#This Row],[RecencyTier]] + tblCustRFM[[#This Row],[FrequencyTier]] + tblCustRFM[[#This Row],[MonetaryTier]]</f>
        <v>9</v>
      </c>
    </row>
    <row r="1137" spans="1:9" x14ac:dyDescent="0.45">
      <c r="A1137" s="16">
        <v>2671</v>
      </c>
      <c r="B1137" s="10">
        <v>45540.115311535497</v>
      </c>
      <c r="C1137">
        <v>1</v>
      </c>
      <c r="D1137">
        <v>22739.85</v>
      </c>
      <c r="E1137" s="24">
        <f>INT(RFM_Pivot!$A$1 - tblCustRFM[[#This Row],[LastPurchaseDate]])</f>
        <v>116</v>
      </c>
      <c r="F1137">
        <f>IF(tblCustRFM[[#This Row],[Recency]] &lt;= $L$4, 3, IF(tblCustRFM[[#This Row],[Recency]] &lt;= M1139, 2, 1))</f>
        <v>3</v>
      </c>
      <c r="G1137">
        <f>IF(tblCustRFM[[#This Row],[Frequency]] &gt;= L1140, 3, IF(tblCustRFM[[#This Row],[Frequency]] &gt;= M1140, 2, 1))</f>
        <v>3</v>
      </c>
      <c r="H1137">
        <f>IF(tblCustRFM[[#This Row],[Monetary]] &gt;= L1141, 3, IF(tblCustRFM[[#This Row],[Monetary]] &gt;= M1141, 2, 1))</f>
        <v>3</v>
      </c>
      <c r="I1137">
        <f>tblCustRFM[[#This Row],[RecencyTier]] + tblCustRFM[[#This Row],[FrequencyTier]] + tblCustRFM[[#This Row],[MonetaryTier]]</f>
        <v>9</v>
      </c>
    </row>
    <row r="1138" spans="1:9" x14ac:dyDescent="0.45">
      <c r="A1138" s="16">
        <v>2672</v>
      </c>
      <c r="B1138" s="10">
        <v>45415.564856481484</v>
      </c>
      <c r="C1138">
        <v>1</v>
      </c>
      <c r="D1138">
        <v>3935.54</v>
      </c>
      <c r="E1138" s="24">
        <f>INT(RFM_Pivot!$A$1 - tblCustRFM[[#This Row],[LastPurchaseDate]])</f>
        <v>241</v>
      </c>
      <c r="F1138">
        <f>IF(tblCustRFM[[#This Row],[Recency]] &lt;= $L$4, 3, IF(tblCustRFM[[#This Row],[Recency]] &lt;= M1140, 2, 1))</f>
        <v>1</v>
      </c>
      <c r="G1138">
        <f>IF(tblCustRFM[[#This Row],[Frequency]] &gt;= L1141, 3, IF(tblCustRFM[[#This Row],[Frequency]] &gt;= M1141, 2, 1))</f>
        <v>3</v>
      </c>
      <c r="H1138">
        <f>IF(tblCustRFM[[#This Row],[Monetary]] &gt;= L1142, 3, IF(tblCustRFM[[#This Row],[Monetary]] &gt;= M1142, 2, 1))</f>
        <v>3</v>
      </c>
      <c r="I1138">
        <f>tblCustRFM[[#This Row],[RecencyTier]] + tblCustRFM[[#This Row],[FrequencyTier]] + tblCustRFM[[#This Row],[MonetaryTier]]</f>
        <v>7</v>
      </c>
    </row>
    <row r="1139" spans="1:9" x14ac:dyDescent="0.45">
      <c r="A1139" s="16">
        <v>2673</v>
      </c>
      <c r="B1139" s="10">
        <v>45571.143414351849</v>
      </c>
      <c r="C1139">
        <v>3</v>
      </c>
      <c r="D1139">
        <v>38363.4</v>
      </c>
      <c r="E1139" s="24">
        <f>INT(RFM_Pivot!$A$1 - tblCustRFM[[#This Row],[LastPurchaseDate]])</f>
        <v>85</v>
      </c>
      <c r="F1139">
        <f>IF(tblCustRFM[[#This Row],[Recency]] &lt;= $L$4, 3, IF(tblCustRFM[[#This Row],[Recency]] &lt;= M1141, 2, 1))</f>
        <v>3</v>
      </c>
      <c r="G1139">
        <f>IF(tblCustRFM[[#This Row],[Frequency]] &gt;= L1142, 3, IF(tblCustRFM[[#This Row],[Frequency]] &gt;= M1142, 2, 1))</f>
        <v>3</v>
      </c>
      <c r="H1139">
        <f>IF(tblCustRFM[[#This Row],[Monetary]] &gt;= L1143, 3, IF(tblCustRFM[[#This Row],[Monetary]] &gt;= M1143, 2, 1))</f>
        <v>3</v>
      </c>
      <c r="I1139">
        <f>tblCustRFM[[#This Row],[RecencyTier]] + tblCustRFM[[#This Row],[FrequencyTier]] + tblCustRFM[[#This Row],[MonetaryTier]]</f>
        <v>9</v>
      </c>
    </row>
    <row r="1140" spans="1:9" x14ac:dyDescent="0.45">
      <c r="A1140" s="16">
        <v>2674</v>
      </c>
      <c r="B1140" s="10">
        <v>45332.04450443673</v>
      </c>
      <c r="C1140">
        <v>2</v>
      </c>
      <c r="D1140">
        <v>10203</v>
      </c>
      <c r="E1140" s="24">
        <f>INT(RFM_Pivot!$A$1 - tblCustRFM[[#This Row],[LastPurchaseDate]])</f>
        <v>324</v>
      </c>
      <c r="F1140">
        <f>IF(tblCustRFM[[#This Row],[Recency]] &lt;= $L$4, 3, IF(tblCustRFM[[#This Row],[Recency]] &lt;= M1142, 2, 1))</f>
        <v>1</v>
      </c>
      <c r="G1140">
        <f>IF(tblCustRFM[[#This Row],[Frequency]] &gt;= L1143, 3, IF(tblCustRFM[[#This Row],[Frequency]] &gt;= M1143, 2, 1))</f>
        <v>3</v>
      </c>
      <c r="H1140">
        <f>IF(tblCustRFM[[#This Row],[Monetary]] &gt;= L1144, 3, IF(tblCustRFM[[#This Row],[Monetary]] &gt;= M1144, 2, 1))</f>
        <v>3</v>
      </c>
      <c r="I1140">
        <f>tblCustRFM[[#This Row],[RecencyTier]] + tblCustRFM[[#This Row],[FrequencyTier]] + tblCustRFM[[#This Row],[MonetaryTier]]</f>
        <v>7</v>
      </c>
    </row>
    <row r="1141" spans="1:9" x14ac:dyDescent="0.45">
      <c r="A1141" s="16">
        <v>2676</v>
      </c>
      <c r="B1141" s="10">
        <v>45153.395639544753</v>
      </c>
      <c r="C1141">
        <v>1</v>
      </c>
      <c r="D1141">
        <v>8151.54</v>
      </c>
      <c r="E1141" s="24">
        <f>INT(RFM_Pivot!$A$1 - tblCustRFM[[#This Row],[LastPurchaseDate]])</f>
        <v>503</v>
      </c>
      <c r="F1141">
        <f>IF(tblCustRFM[[#This Row],[Recency]] &lt;= $L$4, 3, IF(tblCustRFM[[#This Row],[Recency]] &lt;= M1143, 2, 1))</f>
        <v>1</v>
      </c>
      <c r="G1141">
        <f>IF(tblCustRFM[[#This Row],[Frequency]] &gt;= L1144, 3, IF(tblCustRFM[[#This Row],[Frequency]] &gt;= M1144, 2, 1))</f>
        <v>3</v>
      </c>
      <c r="H1141">
        <f>IF(tblCustRFM[[#This Row],[Monetary]] &gt;= L1145, 3, IF(tblCustRFM[[#This Row],[Monetary]] &gt;= M1145, 2, 1))</f>
        <v>3</v>
      </c>
      <c r="I1141">
        <f>tblCustRFM[[#This Row],[RecencyTier]] + tblCustRFM[[#This Row],[FrequencyTier]] + tblCustRFM[[#This Row],[MonetaryTier]]</f>
        <v>7</v>
      </c>
    </row>
    <row r="1142" spans="1:9" x14ac:dyDescent="0.45">
      <c r="A1142" s="16">
        <v>2677</v>
      </c>
      <c r="B1142" s="10">
        <v>45538.728172800926</v>
      </c>
      <c r="C1142">
        <v>2</v>
      </c>
      <c r="D1142">
        <v>13110.14</v>
      </c>
      <c r="E1142" s="24">
        <f>INT(RFM_Pivot!$A$1 - tblCustRFM[[#This Row],[LastPurchaseDate]])</f>
        <v>118</v>
      </c>
      <c r="F1142">
        <f>IF(tblCustRFM[[#This Row],[Recency]] &lt;= $L$4, 3, IF(tblCustRFM[[#This Row],[Recency]] &lt;= M1144, 2, 1))</f>
        <v>3</v>
      </c>
      <c r="G1142">
        <f>IF(tblCustRFM[[#This Row],[Frequency]] &gt;= L1145, 3, IF(tblCustRFM[[#This Row],[Frequency]] &gt;= M1145, 2, 1))</f>
        <v>3</v>
      </c>
      <c r="H1142">
        <f>IF(tblCustRFM[[#This Row],[Monetary]] &gt;= L1146, 3, IF(tblCustRFM[[#This Row],[Monetary]] &gt;= M1146, 2, 1))</f>
        <v>3</v>
      </c>
      <c r="I1142">
        <f>tblCustRFM[[#This Row],[RecencyTier]] + tblCustRFM[[#This Row],[FrequencyTier]] + tblCustRFM[[#This Row],[MonetaryTier]]</f>
        <v>9</v>
      </c>
    </row>
    <row r="1143" spans="1:9" x14ac:dyDescent="0.45">
      <c r="A1143" s="16">
        <v>2678</v>
      </c>
      <c r="B1143" s="10">
        <v>45437.394039429011</v>
      </c>
      <c r="C1143">
        <v>3</v>
      </c>
      <c r="D1143">
        <v>21675.119999999999</v>
      </c>
      <c r="E1143" s="24">
        <f>INT(RFM_Pivot!$A$1 - tblCustRFM[[#This Row],[LastPurchaseDate]])</f>
        <v>219</v>
      </c>
      <c r="F1143">
        <f>IF(tblCustRFM[[#This Row],[Recency]] &lt;= $L$4, 3, IF(tblCustRFM[[#This Row],[Recency]] &lt;= M1145, 2, 1))</f>
        <v>1</v>
      </c>
      <c r="G1143">
        <f>IF(tblCustRFM[[#This Row],[Frequency]] &gt;= L1146, 3, IF(tblCustRFM[[#This Row],[Frequency]] &gt;= M1146, 2, 1))</f>
        <v>3</v>
      </c>
      <c r="H1143">
        <f>IF(tblCustRFM[[#This Row],[Monetary]] &gt;= L1147, 3, IF(tblCustRFM[[#This Row],[Monetary]] &gt;= M1147, 2, 1))</f>
        <v>3</v>
      </c>
      <c r="I1143">
        <f>tblCustRFM[[#This Row],[RecencyTier]] + tblCustRFM[[#This Row],[FrequencyTier]] + tblCustRFM[[#This Row],[MonetaryTier]]</f>
        <v>7</v>
      </c>
    </row>
    <row r="1144" spans="1:9" x14ac:dyDescent="0.45">
      <c r="A1144" s="16">
        <v>2679</v>
      </c>
      <c r="B1144" s="10">
        <v>45058.851185108026</v>
      </c>
      <c r="C1144">
        <v>2</v>
      </c>
      <c r="D1144">
        <v>20631.5</v>
      </c>
      <c r="E1144" s="24">
        <f>INT(RFM_Pivot!$A$1 - tblCustRFM[[#This Row],[LastPurchaseDate]])</f>
        <v>598</v>
      </c>
      <c r="F1144">
        <f>IF(tblCustRFM[[#This Row],[Recency]] &lt;= $L$4, 3, IF(tblCustRFM[[#This Row],[Recency]] &lt;= M1146, 2, 1))</f>
        <v>1</v>
      </c>
      <c r="G1144">
        <f>IF(tblCustRFM[[#This Row],[Frequency]] &gt;= L1147, 3, IF(tblCustRFM[[#This Row],[Frequency]] &gt;= M1147, 2, 1))</f>
        <v>3</v>
      </c>
      <c r="H1144">
        <f>IF(tblCustRFM[[#This Row],[Monetary]] &gt;= L1148, 3, IF(tblCustRFM[[#This Row],[Monetary]] &gt;= M1148, 2, 1))</f>
        <v>3</v>
      </c>
      <c r="I1144">
        <f>tblCustRFM[[#This Row],[RecencyTier]] + tblCustRFM[[#This Row],[FrequencyTier]] + tblCustRFM[[#This Row],[MonetaryTier]]</f>
        <v>7</v>
      </c>
    </row>
    <row r="1145" spans="1:9" x14ac:dyDescent="0.45">
      <c r="A1145" s="16">
        <v>2680</v>
      </c>
      <c r="B1145" s="10">
        <v>45333.577657754628</v>
      </c>
      <c r="C1145">
        <v>1</v>
      </c>
      <c r="D1145">
        <v>1328.77</v>
      </c>
      <c r="E1145" s="24">
        <f>INT(RFM_Pivot!$A$1 - tblCustRFM[[#This Row],[LastPurchaseDate]])</f>
        <v>323</v>
      </c>
      <c r="F1145">
        <f>IF(tblCustRFM[[#This Row],[Recency]] &lt;= $L$4, 3, IF(tblCustRFM[[#This Row],[Recency]] &lt;= M1147, 2, 1))</f>
        <v>1</v>
      </c>
      <c r="G1145">
        <f>IF(tblCustRFM[[#This Row],[Frequency]] &gt;= L1148, 3, IF(tblCustRFM[[#This Row],[Frequency]] &gt;= M1148, 2, 1))</f>
        <v>3</v>
      </c>
      <c r="H1145">
        <f>IF(tblCustRFM[[#This Row],[Monetary]] &gt;= L1149, 3, IF(tblCustRFM[[#This Row],[Monetary]] &gt;= M1149, 2, 1))</f>
        <v>3</v>
      </c>
      <c r="I1145">
        <f>tblCustRFM[[#This Row],[RecencyTier]] + tblCustRFM[[#This Row],[FrequencyTier]] + tblCustRFM[[#This Row],[MonetaryTier]]</f>
        <v>7</v>
      </c>
    </row>
    <row r="1146" spans="1:9" x14ac:dyDescent="0.45">
      <c r="A1146" s="16">
        <v>2682</v>
      </c>
      <c r="B1146" s="10">
        <v>45511.496449652775</v>
      </c>
      <c r="C1146">
        <v>2</v>
      </c>
      <c r="D1146">
        <v>2830.52</v>
      </c>
      <c r="E1146" s="24">
        <f>INT(RFM_Pivot!$A$1 - tblCustRFM[[#This Row],[LastPurchaseDate]])</f>
        <v>145</v>
      </c>
      <c r="F1146">
        <f>IF(tblCustRFM[[#This Row],[Recency]] &lt;= $L$4, 3, IF(tblCustRFM[[#This Row],[Recency]] &lt;= M1148, 2, 1))</f>
        <v>1</v>
      </c>
      <c r="G1146">
        <f>IF(tblCustRFM[[#This Row],[Frequency]] &gt;= L1149, 3, IF(tblCustRFM[[#This Row],[Frequency]] &gt;= M1149, 2, 1))</f>
        <v>3</v>
      </c>
      <c r="H1146">
        <f>IF(tblCustRFM[[#This Row],[Monetary]] &gt;= L1150, 3, IF(tblCustRFM[[#This Row],[Monetary]] &gt;= M1150, 2, 1))</f>
        <v>3</v>
      </c>
      <c r="I1146">
        <f>tblCustRFM[[#This Row],[RecencyTier]] + tblCustRFM[[#This Row],[FrequencyTier]] + tblCustRFM[[#This Row],[MonetaryTier]]</f>
        <v>7</v>
      </c>
    </row>
    <row r="1147" spans="1:9" x14ac:dyDescent="0.45">
      <c r="A1147" s="16">
        <v>2685</v>
      </c>
      <c r="B1147" s="10">
        <v>44927.730072993829</v>
      </c>
      <c r="C1147">
        <v>1</v>
      </c>
      <c r="D1147">
        <v>1808.58</v>
      </c>
      <c r="E1147" s="24">
        <f>INT(RFM_Pivot!$A$1 - tblCustRFM[[#This Row],[LastPurchaseDate]])</f>
        <v>729</v>
      </c>
      <c r="F1147">
        <f>IF(tblCustRFM[[#This Row],[Recency]] &lt;= $L$4, 3, IF(tblCustRFM[[#This Row],[Recency]] &lt;= M1149, 2, 1))</f>
        <v>1</v>
      </c>
      <c r="G1147">
        <f>IF(tblCustRFM[[#This Row],[Frequency]] &gt;= L1150, 3, IF(tblCustRFM[[#This Row],[Frequency]] &gt;= M1150, 2, 1))</f>
        <v>3</v>
      </c>
      <c r="H1147">
        <f>IF(tblCustRFM[[#This Row],[Monetary]] &gt;= L1151, 3, IF(tblCustRFM[[#This Row],[Monetary]] &gt;= M1151, 2, 1))</f>
        <v>3</v>
      </c>
      <c r="I1147">
        <f>tblCustRFM[[#This Row],[RecencyTier]] + tblCustRFM[[#This Row],[FrequencyTier]] + tblCustRFM[[#This Row],[MonetaryTier]]</f>
        <v>7</v>
      </c>
    </row>
    <row r="1148" spans="1:9" x14ac:dyDescent="0.45">
      <c r="A1148" s="16">
        <v>2686</v>
      </c>
      <c r="B1148" s="10">
        <v>44948.975197530861</v>
      </c>
      <c r="C1148">
        <v>1</v>
      </c>
      <c r="D1148">
        <v>3885.02</v>
      </c>
      <c r="E1148" s="24">
        <f>INT(RFM_Pivot!$A$1 - tblCustRFM[[#This Row],[LastPurchaseDate]])</f>
        <v>708</v>
      </c>
      <c r="F1148">
        <f>IF(tblCustRFM[[#This Row],[Recency]] &lt;= $L$4, 3, IF(tblCustRFM[[#This Row],[Recency]] &lt;= M1150, 2, 1))</f>
        <v>1</v>
      </c>
      <c r="G1148">
        <f>IF(tblCustRFM[[#This Row],[Frequency]] &gt;= L1151, 3, IF(tblCustRFM[[#This Row],[Frequency]] &gt;= M1151, 2, 1))</f>
        <v>3</v>
      </c>
      <c r="H1148">
        <f>IF(tblCustRFM[[#This Row],[Monetary]] &gt;= L1152, 3, IF(tblCustRFM[[#This Row],[Monetary]] &gt;= M1152, 2, 1))</f>
        <v>3</v>
      </c>
      <c r="I1148">
        <f>tblCustRFM[[#This Row],[RecencyTier]] + tblCustRFM[[#This Row],[FrequencyTier]] + tblCustRFM[[#This Row],[MonetaryTier]]</f>
        <v>7</v>
      </c>
    </row>
    <row r="1149" spans="1:9" x14ac:dyDescent="0.45">
      <c r="A1149" s="16">
        <v>2687</v>
      </c>
      <c r="B1149" s="10">
        <v>45358.254125424384</v>
      </c>
      <c r="C1149">
        <v>2</v>
      </c>
      <c r="D1149">
        <v>11143.28</v>
      </c>
      <c r="E1149" s="24">
        <f>INT(RFM_Pivot!$A$1 - tblCustRFM[[#This Row],[LastPurchaseDate]])</f>
        <v>298</v>
      </c>
      <c r="F1149">
        <f>IF(tblCustRFM[[#This Row],[Recency]] &lt;= $L$4, 3, IF(tblCustRFM[[#This Row],[Recency]] &lt;= M1151, 2, 1))</f>
        <v>1</v>
      </c>
      <c r="G1149">
        <f>IF(tblCustRFM[[#This Row],[Frequency]] &gt;= L1152, 3, IF(tblCustRFM[[#This Row],[Frequency]] &gt;= M1152, 2, 1))</f>
        <v>3</v>
      </c>
      <c r="H1149">
        <f>IF(tblCustRFM[[#This Row],[Monetary]] &gt;= L1153, 3, IF(tblCustRFM[[#This Row],[Monetary]] &gt;= M1153, 2, 1))</f>
        <v>3</v>
      </c>
      <c r="I1149">
        <f>tblCustRFM[[#This Row],[RecencyTier]] + tblCustRFM[[#This Row],[FrequencyTier]] + tblCustRFM[[#This Row],[MonetaryTier]]</f>
        <v>7</v>
      </c>
    </row>
    <row r="1150" spans="1:9" x14ac:dyDescent="0.45">
      <c r="A1150" s="16">
        <v>2689</v>
      </c>
      <c r="B1150" s="10">
        <v>45566.835983603392</v>
      </c>
      <c r="C1150">
        <v>4</v>
      </c>
      <c r="D1150">
        <v>24836.75</v>
      </c>
      <c r="E1150" s="24">
        <f>INT(RFM_Pivot!$A$1 - tblCustRFM[[#This Row],[LastPurchaseDate]])</f>
        <v>90</v>
      </c>
      <c r="F1150">
        <f>IF(tblCustRFM[[#This Row],[Recency]] &lt;= $L$4, 3, IF(tblCustRFM[[#This Row],[Recency]] &lt;= M1152, 2, 1))</f>
        <v>3</v>
      </c>
      <c r="G1150">
        <f>IF(tblCustRFM[[#This Row],[Frequency]] &gt;= L1153, 3, IF(tblCustRFM[[#This Row],[Frequency]] &gt;= M1153, 2, 1))</f>
        <v>3</v>
      </c>
      <c r="H1150">
        <f>IF(tblCustRFM[[#This Row],[Monetary]] &gt;= L1154, 3, IF(tblCustRFM[[#This Row],[Monetary]] &gt;= M1154, 2, 1))</f>
        <v>3</v>
      </c>
      <c r="I1150">
        <f>tblCustRFM[[#This Row],[RecencyTier]] + tblCustRFM[[#This Row],[FrequencyTier]] + tblCustRFM[[#This Row],[MonetaryTier]]</f>
        <v>9</v>
      </c>
    </row>
    <row r="1151" spans="1:9" x14ac:dyDescent="0.45">
      <c r="A1151" s="16">
        <v>2690</v>
      </c>
      <c r="B1151" s="10">
        <v>45563.112611265431</v>
      </c>
      <c r="C1151">
        <v>3</v>
      </c>
      <c r="D1151">
        <v>13129.41</v>
      </c>
      <c r="E1151" s="24">
        <f>INT(RFM_Pivot!$A$1 - tblCustRFM[[#This Row],[LastPurchaseDate]])</f>
        <v>93</v>
      </c>
      <c r="F1151">
        <f>IF(tblCustRFM[[#This Row],[Recency]] &lt;= $L$4, 3, IF(tblCustRFM[[#This Row],[Recency]] &lt;= M1153, 2, 1))</f>
        <v>3</v>
      </c>
      <c r="G1151">
        <f>IF(tblCustRFM[[#This Row],[Frequency]] &gt;= L1154, 3, IF(tblCustRFM[[#This Row],[Frequency]] &gt;= M1154, 2, 1))</f>
        <v>3</v>
      </c>
      <c r="H1151">
        <f>IF(tblCustRFM[[#This Row],[Monetary]] &gt;= L1155, 3, IF(tblCustRFM[[#This Row],[Monetary]] &gt;= M1155, 2, 1))</f>
        <v>3</v>
      </c>
      <c r="I1151">
        <f>tblCustRFM[[#This Row],[RecencyTier]] + tblCustRFM[[#This Row],[FrequencyTier]] + tblCustRFM[[#This Row],[MonetaryTier]]</f>
        <v>9</v>
      </c>
    </row>
    <row r="1152" spans="1:9" x14ac:dyDescent="0.45">
      <c r="A1152" s="16">
        <v>2693</v>
      </c>
      <c r="B1152" s="10">
        <v>44953.063606365744</v>
      </c>
      <c r="C1152">
        <v>2</v>
      </c>
      <c r="D1152">
        <v>13382.75</v>
      </c>
      <c r="E1152" s="24">
        <f>INT(RFM_Pivot!$A$1 - tblCustRFM[[#This Row],[LastPurchaseDate]])</f>
        <v>703</v>
      </c>
      <c r="F1152">
        <f>IF(tblCustRFM[[#This Row],[Recency]] &lt;= $L$4, 3, IF(tblCustRFM[[#This Row],[Recency]] &lt;= M1154, 2, 1))</f>
        <v>1</v>
      </c>
      <c r="G1152">
        <f>IF(tblCustRFM[[#This Row],[Frequency]] &gt;= L1155, 3, IF(tblCustRFM[[#This Row],[Frequency]] &gt;= M1155, 2, 1))</f>
        <v>3</v>
      </c>
      <c r="H1152">
        <f>IF(tblCustRFM[[#This Row],[Monetary]] &gt;= L1156, 3, IF(tblCustRFM[[#This Row],[Monetary]] &gt;= M1156, 2, 1))</f>
        <v>3</v>
      </c>
      <c r="I1152">
        <f>tblCustRFM[[#This Row],[RecencyTier]] + tblCustRFM[[#This Row],[FrequencyTier]] + tblCustRFM[[#This Row],[MonetaryTier]]</f>
        <v>7</v>
      </c>
    </row>
    <row r="1153" spans="1:9" x14ac:dyDescent="0.45">
      <c r="A1153" s="16">
        <v>2695</v>
      </c>
      <c r="B1153" s="10">
        <v>45494.412741280867</v>
      </c>
      <c r="C1153">
        <v>2</v>
      </c>
      <c r="D1153">
        <v>17336.310000000001</v>
      </c>
      <c r="E1153" s="24">
        <f>INT(RFM_Pivot!$A$1 - tblCustRFM[[#This Row],[LastPurchaseDate]])</f>
        <v>162</v>
      </c>
      <c r="F1153">
        <f>IF(tblCustRFM[[#This Row],[Recency]] &lt;= $L$4, 3, IF(tblCustRFM[[#This Row],[Recency]] &lt;= M1155, 2, 1))</f>
        <v>1</v>
      </c>
      <c r="G1153">
        <f>IF(tblCustRFM[[#This Row],[Frequency]] &gt;= L1156, 3, IF(tblCustRFM[[#This Row],[Frequency]] &gt;= M1156, 2, 1))</f>
        <v>3</v>
      </c>
      <c r="H1153">
        <f>IF(tblCustRFM[[#This Row],[Monetary]] &gt;= L1157, 3, IF(tblCustRFM[[#This Row],[Monetary]] &gt;= M1157, 2, 1))</f>
        <v>3</v>
      </c>
      <c r="I1153">
        <f>tblCustRFM[[#This Row],[RecencyTier]] + tblCustRFM[[#This Row],[FrequencyTier]] + tblCustRFM[[#This Row],[MonetaryTier]]</f>
        <v>7</v>
      </c>
    </row>
    <row r="1154" spans="1:9" x14ac:dyDescent="0.45">
      <c r="A1154" s="16">
        <v>2696</v>
      </c>
      <c r="B1154" s="10">
        <v>45148.504150424385</v>
      </c>
      <c r="C1154">
        <v>1</v>
      </c>
      <c r="D1154">
        <v>23479.25</v>
      </c>
      <c r="E1154" s="24">
        <f>INT(RFM_Pivot!$A$1 - tblCustRFM[[#This Row],[LastPurchaseDate]])</f>
        <v>508</v>
      </c>
      <c r="F1154">
        <f>IF(tblCustRFM[[#This Row],[Recency]] &lt;= $L$4, 3, IF(tblCustRFM[[#This Row],[Recency]] &lt;= M1156, 2, 1))</f>
        <v>1</v>
      </c>
      <c r="G1154">
        <f>IF(tblCustRFM[[#This Row],[Frequency]] &gt;= L1157, 3, IF(tblCustRFM[[#This Row],[Frequency]] &gt;= M1157, 2, 1))</f>
        <v>3</v>
      </c>
      <c r="H1154">
        <f>IF(tblCustRFM[[#This Row],[Monetary]] &gt;= L1158, 3, IF(tblCustRFM[[#This Row],[Monetary]] &gt;= M1158, 2, 1))</f>
        <v>3</v>
      </c>
      <c r="I1154">
        <f>tblCustRFM[[#This Row],[RecencyTier]] + tblCustRFM[[#This Row],[FrequencyTier]] + tblCustRFM[[#This Row],[MonetaryTier]]</f>
        <v>7</v>
      </c>
    </row>
    <row r="1155" spans="1:9" x14ac:dyDescent="0.45">
      <c r="A1155" s="16">
        <v>2699</v>
      </c>
      <c r="B1155" s="10">
        <v>45453.674667476851</v>
      </c>
      <c r="C1155">
        <v>1</v>
      </c>
      <c r="D1155">
        <v>2241.27</v>
      </c>
      <c r="E1155" s="24">
        <f>INT(RFM_Pivot!$A$1 - tblCustRFM[[#This Row],[LastPurchaseDate]])</f>
        <v>203</v>
      </c>
      <c r="F1155">
        <f>IF(tblCustRFM[[#This Row],[Recency]] &lt;= $L$4, 3, IF(tblCustRFM[[#This Row],[Recency]] &lt;= M1157, 2, 1))</f>
        <v>1</v>
      </c>
      <c r="G1155">
        <f>IF(tblCustRFM[[#This Row],[Frequency]] &gt;= L1158, 3, IF(tblCustRFM[[#This Row],[Frequency]] &gt;= M1158, 2, 1))</f>
        <v>3</v>
      </c>
      <c r="H1155">
        <f>IF(tblCustRFM[[#This Row],[Monetary]] &gt;= L1159, 3, IF(tblCustRFM[[#This Row],[Monetary]] &gt;= M1159, 2, 1))</f>
        <v>3</v>
      </c>
      <c r="I1155">
        <f>tblCustRFM[[#This Row],[RecencyTier]] + tblCustRFM[[#This Row],[FrequencyTier]] + tblCustRFM[[#This Row],[MonetaryTier]]</f>
        <v>7</v>
      </c>
    </row>
    <row r="1156" spans="1:9" x14ac:dyDescent="0.45">
      <c r="A1156" s="16">
        <v>2700</v>
      </c>
      <c r="B1156" s="10">
        <v>45183.766676658954</v>
      </c>
      <c r="C1156">
        <v>1</v>
      </c>
      <c r="D1156">
        <v>4053.29</v>
      </c>
      <c r="E1156" s="24">
        <f>INT(RFM_Pivot!$A$1 - tblCustRFM[[#This Row],[LastPurchaseDate]])</f>
        <v>473</v>
      </c>
      <c r="F1156">
        <f>IF(tblCustRFM[[#This Row],[Recency]] &lt;= $L$4, 3, IF(tblCustRFM[[#This Row],[Recency]] &lt;= M1158, 2, 1))</f>
        <v>1</v>
      </c>
      <c r="G1156">
        <f>IF(tblCustRFM[[#This Row],[Frequency]] &gt;= L1159, 3, IF(tblCustRFM[[#This Row],[Frequency]] &gt;= M1159, 2, 1))</f>
        <v>3</v>
      </c>
      <c r="H1156">
        <f>IF(tblCustRFM[[#This Row],[Monetary]] &gt;= L1160, 3, IF(tblCustRFM[[#This Row],[Monetary]] &gt;= M1160, 2, 1))</f>
        <v>3</v>
      </c>
      <c r="I1156">
        <f>tblCustRFM[[#This Row],[RecencyTier]] + tblCustRFM[[#This Row],[FrequencyTier]] + tblCustRFM[[#This Row],[MonetaryTier]]</f>
        <v>7</v>
      </c>
    </row>
    <row r="1157" spans="1:9" x14ac:dyDescent="0.45">
      <c r="A1157" s="16">
        <v>2701</v>
      </c>
      <c r="B1157" s="10">
        <v>45650.210321026236</v>
      </c>
      <c r="C1157">
        <v>1</v>
      </c>
      <c r="D1157">
        <v>2640.06</v>
      </c>
      <c r="E1157" s="24">
        <f>INT(RFM_Pivot!$A$1 - tblCustRFM[[#This Row],[LastPurchaseDate]])</f>
        <v>6</v>
      </c>
      <c r="F1157">
        <f>IF(tblCustRFM[[#This Row],[Recency]] &lt;= $L$4, 3, IF(tblCustRFM[[#This Row],[Recency]] &lt;= M1159, 2, 1))</f>
        <v>3</v>
      </c>
      <c r="G1157">
        <f>IF(tblCustRFM[[#This Row],[Frequency]] &gt;= L1160, 3, IF(tblCustRFM[[#This Row],[Frequency]] &gt;= M1160, 2, 1))</f>
        <v>3</v>
      </c>
      <c r="H1157">
        <f>IF(tblCustRFM[[#This Row],[Monetary]] &gt;= L1161, 3, IF(tblCustRFM[[#This Row],[Monetary]] &gt;= M1161, 2, 1))</f>
        <v>3</v>
      </c>
      <c r="I1157">
        <f>tblCustRFM[[#This Row],[RecencyTier]] + tblCustRFM[[#This Row],[FrequencyTier]] + tblCustRFM[[#This Row],[MonetaryTier]]</f>
        <v>9</v>
      </c>
    </row>
    <row r="1158" spans="1:9" x14ac:dyDescent="0.45">
      <c r="A1158" s="16">
        <v>2702</v>
      </c>
      <c r="B1158" s="10">
        <v>45470.904390432101</v>
      </c>
      <c r="C1158">
        <v>1</v>
      </c>
      <c r="D1158">
        <v>9865.16</v>
      </c>
      <c r="E1158" s="24">
        <f>INT(RFM_Pivot!$A$1 - tblCustRFM[[#This Row],[LastPurchaseDate]])</f>
        <v>186</v>
      </c>
      <c r="F1158">
        <f>IF(tblCustRFM[[#This Row],[Recency]] &lt;= $L$4, 3, IF(tblCustRFM[[#This Row],[Recency]] &lt;= M1160, 2, 1))</f>
        <v>1</v>
      </c>
      <c r="G1158">
        <f>IF(tblCustRFM[[#This Row],[Frequency]] &gt;= L1161, 3, IF(tblCustRFM[[#This Row],[Frequency]] &gt;= M1161, 2, 1))</f>
        <v>3</v>
      </c>
      <c r="H1158">
        <f>IF(tblCustRFM[[#This Row],[Monetary]] &gt;= L1162, 3, IF(tblCustRFM[[#This Row],[Monetary]] &gt;= M1162, 2, 1))</f>
        <v>3</v>
      </c>
      <c r="I1158">
        <f>tblCustRFM[[#This Row],[RecencyTier]] + tblCustRFM[[#This Row],[FrequencyTier]] + tblCustRFM[[#This Row],[MonetaryTier]]</f>
        <v>7</v>
      </c>
    </row>
    <row r="1159" spans="1:9" x14ac:dyDescent="0.45">
      <c r="A1159" s="16">
        <v>2704</v>
      </c>
      <c r="B1159" s="10">
        <v>45022.712571257718</v>
      </c>
      <c r="C1159">
        <v>1</v>
      </c>
      <c r="D1159">
        <v>4292.3999999999996</v>
      </c>
      <c r="E1159" s="24">
        <f>INT(RFM_Pivot!$A$1 - tblCustRFM[[#This Row],[LastPurchaseDate]])</f>
        <v>634</v>
      </c>
      <c r="F1159">
        <f>IF(tblCustRFM[[#This Row],[Recency]] &lt;= $L$4, 3, IF(tblCustRFM[[#This Row],[Recency]] &lt;= M1161, 2, 1))</f>
        <v>1</v>
      </c>
      <c r="G1159">
        <f>IF(tblCustRFM[[#This Row],[Frequency]] &gt;= L1162, 3, IF(tblCustRFM[[#This Row],[Frequency]] &gt;= M1162, 2, 1))</f>
        <v>3</v>
      </c>
      <c r="H1159">
        <f>IF(tblCustRFM[[#This Row],[Monetary]] &gt;= L1163, 3, IF(tblCustRFM[[#This Row],[Monetary]] &gt;= M1163, 2, 1))</f>
        <v>3</v>
      </c>
      <c r="I1159">
        <f>tblCustRFM[[#This Row],[RecencyTier]] + tblCustRFM[[#This Row],[FrequencyTier]] + tblCustRFM[[#This Row],[MonetaryTier]]</f>
        <v>7</v>
      </c>
    </row>
    <row r="1160" spans="1:9" x14ac:dyDescent="0.45">
      <c r="A1160" s="16">
        <v>2706</v>
      </c>
      <c r="B1160" s="10">
        <v>45305.323832368827</v>
      </c>
      <c r="C1160">
        <v>1</v>
      </c>
      <c r="D1160">
        <v>7089.28</v>
      </c>
      <c r="E1160" s="24">
        <f>INT(RFM_Pivot!$A$1 - tblCustRFM[[#This Row],[LastPurchaseDate]])</f>
        <v>351</v>
      </c>
      <c r="F1160">
        <f>IF(tblCustRFM[[#This Row],[Recency]] &lt;= $L$4, 3, IF(tblCustRFM[[#This Row],[Recency]] &lt;= M1162, 2, 1))</f>
        <v>1</v>
      </c>
      <c r="G1160">
        <f>IF(tblCustRFM[[#This Row],[Frequency]] &gt;= L1163, 3, IF(tblCustRFM[[#This Row],[Frequency]] &gt;= M1163, 2, 1))</f>
        <v>3</v>
      </c>
      <c r="H1160">
        <f>IF(tblCustRFM[[#This Row],[Monetary]] &gt;= L1164, 3, IF(tblCustRFM[[#This Row],[Monetary]] &gt;= M1164, 2, 1))</f>
        <v>3</v>
      </c>
      <c r="I1160">
        <f>tblCustRFM[[#This Row],[RecencyTier]] + tblCustRFM[[#This Row],[FrequencyTier]] + tblCustRFM[[#This Row],[MonetaryTier]]</f>
        <v>7</v>
      </c>
    </row>
    <row r="1161" spans="1:9" x14ac:dyDescent="0.45">
      <c r="A1161" s="16">
        <v>2707</v>
      </c>
      <c r="B1161" s="10">
        <v>44939.557255748456</v>
      </c>
      <c r="C1161">
        <v>1</v>
      </c>
      <c r="D1161">
        <v>4974.25</v>
      </c>
      <c r="E1161" s="24">
        <f>INT(RFM_Pivot!$A$1 - tblCustRFM[[#This Row],[LastPurchaseDate]])</f>
        <v>717</v>
      </c>
      <c r="F1161">
        <f>IF(tblCustRFM[[#This Row],[Recency]] &lt;= $L$4, 3, IF(tblCustRFM[[#This Row],[Recency]] &lt;= M1163, 2, 1))</f>
        <v>1</v>
      </c>
      <c r="G1161">
        <f>IF(tblCustRFM[[#This Row],[Frequency]] &gt;= L1164, 3, IF(tblCustRFM[[#This Row],[Frequency]] &gt;= M1164, 2, 1))</f>
        <v>3</v>
      </c>
      <c r="H1161">
        <f>IF(tblCustRFM[[#This Row],[Monetary]] &gt;= L1165, 3, IF(tblCustRFM[[#This Row],[Monetary]] &gt;= M1165, 2, 1))</f>
        <v>3</v>
      </c>
      <c r="I1161">
        <f>tblCustRFM[[#This Row],[RecencyTier]] + tblCustRFM[[#This Row],[FrequencyTier]] + tblCustRFM[[#This Row],[MonetaryTier]]</f>
        <v>7</v>
      </c>
    </row>
    <row r="1162" spans="1:9" x14ac:dyDescent="0.45">
      <c r="A1162" s="16">
        <v>2708</v>
      </c>
      <c r="B1162" s="10">
        <v>45124.922792283949</v>
      </c>
      <c r="C1162">
        <v>1</v>
      </c>
      <c r="D1162">
        <v>8992.32</v>
      </c>
      <c r="E1162" s="24">
        <f>INT(RFM_Pivot!$A$1 - tblCustRFM[[#This Row],[LastPurchaseDate]])</f>
        <v>532</v>
      </c>
      <c r="F1162">
        <f>IF(tblCustRFM[[#This Row],[Recency]] &lt;= $L$4, 3, IF(tblCustRFM[[#This Row],[Recency]] &lt;= M1164, 2, 1))</f>
        <v>1</v>
      </c>
      <c r="G1162">
        <f>IF(tblCustRFM[[#This Row],[Frequency]] &gt;= L1165, 3, IF(tblCustRFM[[#This Row],[Frequency]] &gt;= M1165, 2, 1))</f>
        <v>3</v>
      </c>
      <c r="H1162">
        <f>IF(tblCustRFM[[#This Row],[Monetary]] &gt;= L1166, 3, IF(tblCustRFM[[#This Row],[Monetary]] &gt;= M1166, 2, 1))</f>
        <v>3</v>
      </c>
      <c r="I1162">
        <f>tblCustRFM[[#This Row],[RecencyTier]] + tblCustRFM[[#This Row],[FrequencyTier]] + tblCustRFM[[#This Row],[MonetaryTier]]</f>
        <v>7</v>
      </c>
    </row>
    <row r="1163" spans="1:9" x14ac:dyDescent="0.45">
      <c r="A1163" s="16">
        <v>2709</v>
      </c>
      <c r="B1163" s="10">
        <v>45551.650465046296</v>
      </c>
      <c r="C1163">
        <v>2</v>
      </c>
      <c r="D1163">
        <v>24495.51</v>
      </c>
      <c r="E1163" s="24">
        <f>INT(RFM_Pivot!$A$1 - tblCustRFM[[#This Row],[LastPurchaseDate]])</f>
        <v>105</v>
      </c>
      <c r="F1163">
        <f>IF(tblCustRFM[[#This Row],[Recency]] &lt;= $L$4, 3, IF(tblCustRFM[[#This Row],[Recency]] &lt;= M1165, 2, 1))</f>
        <v>3</v>
      </c>
      <c r="G1163">
        <f>IF(tblCustRFM[[#This Row],[Frequency]] &gt;= L1166, 3, IF(tblCustRFM[[#This Row],[Frequency]] &gt;= M1166, 2, 1))</f>
        <v>3</v>
      </c>
      <c r="H1163">
        <f>IF(tblCustRFM[[#This Row],[Monetary]] &gt;= L1167, 3, IF(tblCustRFM[[#This Row],[Monetary]] &gt;= M1167, 2, 1))</f>
        <v>3</v>
      </c>
      <c r="I1163">
        <f>tblCustRFM[[#This Row],[RecencyTier]] + tblCustRFM[[#This Row],[FrequencyTier]] + tblCustRFM[[#This Row],[MonetaryTier]]</f>
        <v>9</v>
      </c>
    </row>
    <row r="1164" spans="1:9" x14ac:dyDescent="0.45">
      <c r="A1164" s="16">
        <v>2712</v>
      </c>
      <c r="B1164" s="10">
        <v>45038.336133603392</v>
      </c>
      <c r="C1164">
        <v>1</v>
      </c>
      <c r="D1164">
        <v>8426.9</v>
      </c>
      <c r="E1164" s="24">
        <f>INT(RFM_Pivot!$A$1 - tblCustRFM[[#This Row],[LastPurchaseDate]])</f>
        <v>618</v>
      </c>
      <c r="F1164">
        <f>IF(tblCustRFM[[#This Row],[Recency]] &lt;= $L$4, 3, IF(tblCustRFM[[#This Row],[Recency]] &lt;= M1166, 2, 1))</f>
        <v>1</v>
      </c>
      <c r="G1164">
        <f>IF(tblCustRFM[[#This Row],[Frequency]] &gt;= L1167, 3, IF(tblCustRFM[[#This Row],[Frequency]] &gt;= M1167, 2, 1))</f>
        <v>3</v>
      </c>
      <c r="H1164">
        <f>IF(tblCustRFM[[#This Row],[Monetary]] &gt;= L1168, 3, IF(tblCustRFM[[#This Row],[Monetary]] &gt;= M1168, 2, 1))</f>
        <v>3</v>
      </c>
      <c r="I1164">
        <f>tblCustRFM[[#This Row],[RecencyTier]] + tblCustRFM[[#This Row],[FrequencyTier]] + tblCustRFM[[#This Row],[MonetaryTier]]</f>
        <v>7</v>
      </c>
    </row>
    <row r="1165" spans="1:9" x14ac:dyDescent="0.45">
      <c r="A1165" s="16">
        <v>2715</v>
      </c>
      <c r="B1165" s="10">
        <v>45590.125312538577</v>
      </c>
      <c r="C1165">
        <v>2</v>
      </c>
      <c r="D1165">
        <v>25542.720000000001</v>
      </c>
      <c r="E1165" s="24">
        <f>INT(RFM_Pivot!$A$1 - tblCustRFM[[#This Row],[LastPurchaseDate]])</f>
        <v>66</v>
      </c>
      <c r="F1165">
        <f>IF(tblCustRFM[[#This Row],[Recency]] &lt;= $L$4, 3, IF(tblCustRFM[[#This Row],[Recency]] &lt;= M1167, 2, 1))</f>
        <v>3</v>
      </c>
      <c r="G1165">
        <f>IF(tblCustRFM[[#This Row],[Frequency]] &gt;= L1168, 3, IF(tblCustRFM[[#This Row],[Frequency]] &gt;= M1168, 2, 1))</f>
        <v>3</v>
      </c>
      <c r="H1165">
        <f>IF(tblCustRFM[[#This Row],[Monetary]] &gt;= L1169, 3, IF(tblCustRFM[[#This Row],[Monetary]] &gt;= M1169, 2, 1))</f>
        <v>3</v>
      </c>
      <c r="I1165">
        <f>tblCustRFM[[#This Row],[RecencyTier]] + tblCustRFM[[#This Row],[FrequencyTier]] + tblCustRFM[[#This Row],[MonetaryTier]]</f>
        <v>9</v>
      </c>
    </row>
    <row r="1166" spans="1:9" x14ac:dyDescent="0.45">
      <c r="A1166" s="16">
        <v>2716</v>
      </c>
      <c r="B1166" s="10">
        <v>45322.334533449073</v>
      </c>
      <c r="C1166">
        <v>2</v>
      </c>
      <c r="D1166">
        <v>10924.44</v>
      </c>
      <c r="E1166" s="24">
        <f>INT(RFM_Pivot!$A$1 - tblCustRFM[[#This Row],[LastPurchaseDate]])</f>
        <v>334</v>
      </c>
      <c r="F1166">
        <f>IF(tblCustRFM[[#This Row],[Recency]] &lt;= $L$4, 3, IF(tblCustRFM[[#This Row],[Recency]] &lt;= M1168, 2, 1))</f>
        <v>1</v>
      </c>
      <c r="G1166">
        <f>IF(tblCustRFM[[#This Row],[Frequency]] &gt;= L1169, 3, IF(tblCustRFM[[#This Row],[Frequency]] &gt;= M1169, 2, 1))</f>
        <v>3</v>
      </c>
      <c r="H1166">
        <f>IF(tblCustRFM[[#This Row],[Monetary]] &gt;= L1170, 3, IF(tblCustRFM[[#This Row],[Monetary]] &gt;= M1170, 2, 1))</f>
        <v>3</v>
      </c>
      <c r="I1166">
        <f>tblCustRFM[[#This Row],[RecencyTier]] + tblCustRFM[[#This Row],[FrequencyTier]] + tblCustRFM[[#This Row],[MonetaryTier]]</f>
        <v>7</v>
      </c>
    </row>
    <row r="1167" spans="1:9" x14ac:dyDescent="0.45">
      <c r="A1167" s="16">
        <v>2717</v>
      </c>
      <c r="B1167" s="10">
        <v>45503.830683063272</v>
      </c>
      <c r="C1167">
        <v>2</v>
      </c>
      <c r="D1167">
        <v>8433.44</v>
      </c>
      <c r="E1167" s="24">
        <f>INT(RFM_Pivot!$A$1 - tblCustRFM[[#This Row],[LastPurchaseDate]])</f>
        <v>153</v>
      </c>
      <c r="F1167">
        <f>IF(tblCustRFM[[#This Row],[Recency]] &lt;= $L$4, 3, IF(tblCustRFM[[#This Row],[Recency]] &lt;= M1169, 2, 1))</f>
        <v>1</v>
      </c>
      <c r="G1167">
        <f>IF(tblCustRFM[[#This Row],[Frequency]] &gt;= L1170, 3, IF(tblCustRFM[[#This Row],[Frequency]] &gt;= M1170, 2, 1))</f>
        <v>3</v>
      </c>
      <c r="H1167">
        <f>IF(tblCustRFM[[#This Row],[Monetary]] &gt;= L1171, 3, IF(tblCustRFM[[#This Row],[Monetary]] &gt;= M1171, 2, 1))</f>
        <v>3</v>
      </c>
      <c r="I1167">
        <f>tblCustRFM[[#This Row],[RecencyTier]] + tblCustRFM[[#This Row],[FrequencyTier]] + tblCustRFM[[#This Row],[MonetaryTier]]</f>
        <v>7</v>
      </c>
    </row>
    <row r="1168" spans="1:9" x14ac:dyDescent="0.45">
      <c r="A1168" s="16">
        <v>2719</v>
      </c>
      <c r="B1168" s="10">
        <v>45230.929392939812</v>
      </c>
      <c r="C1168">
        <v>1</v>
      </c>
      <c r="D1168">
        <v>4529.62</v>
      </c>
      <c r="E1168" s="24">
        <f>INT(RFM_Pivot!$A$1 - tblCustRFM[[#This Row],[LastPurchaseDate]])</f>
        <v>426</v>
      </c>
      <c r="F1168">
        <f>IF(tblCustRFM[[#This Row],[Recency]] &lt;= $L$4, 3, IF(tblCustRFM[[#This Row],[Recency]] &lt;= M1170, 2, 1))</f>
        <v>1</v>
      </c>
      <c r="G1168">
        <f>IF(tblCustRFM[[#This Row],[Frequency]] &gt;= L1171, 3, IF(tblCustRFM[[#This Row],[Frequency]] &gt;= M1171, 2, 1))</f>
        <v>3</v>
      </c>
      <c r="H1168">
        <f>IF(tblCustRFM[[#This Row],[Monetary]] &gt;= L1172, 3, IF(tblCustRFM[[#This Row],[Monetary]] &gt;= M1172, 2, 1))</f>
        <v>3</v>
      </c>
      <c r="I1168">
        <f>tblCustRFM[[#This Row],[RecencyTier]] + tblCustRFM[[#This Row],[FrequencyTier]] + tblCustRFM[[#This Row],[MonetaryTier]]</f>
        <v>7</v>
      </c>
    </row>
    <row r="1169" spans="1:9" x14ac:dyDescent="0.45">
      <c r="A1169" s="16">
        <v>2721</v>
      </c>
      <c r="B1169" s="10">
        <v>45621.518451851851</v>
      </c>
      <c r="C1169">
        <v>4</v>
      </c>
      <c r="D1169">
        <v>36724.6</v>
      </c>
      <c r="E1169" s="24">
        <f>INT(RFM_Pivot!$A$1 - tblCustRFM[[#This Row],[LastPurchaseDate]])</f>
        <v>35</v>
      </c>
      <c r="F1169">
        <f>IF(tblCustRFM[[#This Row],[Recency]] &lt;= $L$4, 3, IF(tblCustRFM[[#This Row],[Recency]] &lt;= M1171, 2, 1))</f>
        <v>3</v>
      </c>
      <c r="G1169">
        <f>IF(tblCustRFM[[#This Row],[Frequency]] &gt;= L1172, 3, IF(tblCustRFM[[#This Row],[Frequency]] &gt;= M1172, 2, 1))</f>
        <v>3</v>
      </c>
      <c r="H1169">
        <f>IF(tblCustRFM[[#This Row],[Monetary]] &gt;= L1173, 3, IF(tblCustRFM[[#This Row],[Monetary]] &gt;= M1173, 2, 1))</f>
        <v>3</v>
      </c>
      <c r="I1169">
        <f>tblCustRFM[[#This Row],[RecencyTier]] + tblCustRFM[[#This Row],[FrequencyTier]] + tblCustRFM[[#This Row],[MonetaryTier]]</f>
        <v>9</v>
      </c>
    </row>
    <row r="1170" spans="1:9" x14ac:dyDescent="0.45">
      <c r="A1170" s="16">
        <v>2723</v>
      </c>
      <c r="B1170" s="10">
        <v>45656.342934297842</v>
      </c>
      <c r="C1170">
        <v>1</v>
      </c>
      <c r="D1170">
        <v>362.32</v>
      </c>
      <c r="E1170" s="24">
        <f>INT(RFM_Pivot!$A$1 - tblCustRFM[[#This Row],[LastPurchaseDate]])</f>
        <v>0</v>
      </c>
      <c r="F1170">
        <f>IF(tblCustRFM[[#This Row],[Recency]] &lt;= $L$4, 3, IF(tblCustRFM[[#This Row],[Recency]] &lt;= M1172, 2, 1))</f>
        <v>3</v>
      </c>
      <c r="G1170">
        <f>IF(tblCustRFM[[#This Row],[Frequency]] &gt;= L1173, 3, IF(tblCustRFM[[#This Row],[Frequency]] &gt;= M1173, 2, 1))</f>
        <v>3</v>
      </c>
      <c r="H1170">
        <f>IF(tblCustRFM[[#This Row],[Monetary]] &gt;= L1174, 3, IF(tblCustRFM[[#This Row],[Monetary]] &gt;= M1174, 2, 1))</f>
        <v>3</v>
      </c>
      <c r="I1170">
        <f>tblCustRFM[[#This Row],[RecencyTier]] + tblCustRFM[[#This Row],[FrequencyTier]] + tblCustRFM[[#This Row],[MonetaryTier]]</f>
        <v>9</v>
      </c>
    </row>
    <row r="1171" spans="1:9" x14ac:dyDescent="0.45">
      <c r="A1171" s="16">
        <v>2724</v>
      </c>
      <c r="B1171" s="10">
        <v>45426.953995408949</v>
      </c>
      <c r="C1171">
        <v>4</v>
      </c>
      <c r="D1171">
        <v>33357.65</v>
      </c>
      <c r="E1171" s="24">
        <f>INT(RFM_Pivot!$A$1 - tblCustRFM[[#This Row],[LastPurchaseDate]])</f>
        <v>230</v>
      </c>
      <c r="F1171">
        <f>IF(tblCustRFM[[#This Row],[Recency]] &lt;= $L$4, 3, IF(tblCustRFM[[#This Row],[Recency]] &lt;= M1173, 2, 1))</f>
        <v>1</v>
      </c>
      <c r="G1171">
        <f>IF(tblCustRFM[[#This Row],[Frequency]] &gt;= L1174, 3, IF(tblCustRFM[[#This Row],[Frequency]] &gt;= M1174, 2, 1))</f>
        <v>3</v>
      </c>
      <c r="H1171">
        <f>IF(tblCustRFM[[#This Row],[Monetary]] &gt;= L1175, 3, IF(tblCustRFM[[#This Row],[Monetary]] &gt;= M1175, 2, 1))</f>
        <v>3</v>
      </c>
      <c r="I1171">
        <f>tblCustRFM[[#This Row],[RecencyTier]] + tblCustRFM[[#This Row],[FrequencyTier]] + tblCustRFM[[#This Row],[MonetaryTier]]</f>
        <v>7</v>
      </c>
    </row>
    <row r="1172" spans="1:9" x14ac:dyDescent="0.45">
      <c r="A1172" s="16">
        <v>2725</v>
      </c>
      <c r="B1172" s="10">
        <v>45491.711471141978</v>
      </c>
      <c r="C1172">
        <v>3</v>
      </c>
      <c r="D1172">
        <v>29123.78</v>
      </c>
      <c r="E1172" s="24">
        <f>INT(RFM_Pivot!$A$1 - tblCustRFM[[#This Row],[LastPurchaseDate]])</f>
        <v>165</v>
      </c>
      <c r="F1172">
        <f>IF(tblCustRFM[[#This Row],[Recency]] &lt;= $L$4, 3, IF(tblCustRFM[[#This Row],[Recency]] &lt;= M1174, 2, 1))</f>
        <v>1</v>
      </c>
      <c r="G1172">
        <f>IF(tblCustRFM[[#This Row],[Frequency]] &gt;= L1175, 3, IF(tblCustRFM[[#This Row],[Frequency]] &gt;= M1175, 2, 1))</f>
        <v>3</v>
      </c>
      <c r="H1172">
        <f>IF(tblCustRFM[[#This Row],[Monetary]] &gt;= L1176, 3, IF(tblCustRFM[[#This Row],[Monetary]] &gt;= M1176, 2, 1))</f>
        <v>3</v>
      </c>
      <c r="I1172">
        <f>tblCustRFM[[#This Row],[RecencyTier]] + tblCustRFM[[#This Row],[FrequencyTier]] + tblCustRFM[[#This Row],[MonetaryTier]]</f>
        <v>7</v>
      </c>
    </row>
    <row r="1173" spans="1:9" x14ac:dyDescent="0.45">
      <c r="A1173" s="16">
        <v>2726</v>
      </c>
      <c r="B1173" s="10">
        <v>45446.08190817901</v>
      </c>
      <c r="C1173">
        <v>1</v>
      </c>
      <c r="D1173">
        <v>2894.2</v>
      </c>
      <c r="E1173" s="24">
        <f>INT(RFM_Pivot!$A$1 - tblCustRFM[[#This Row],[LastPurchaseDate]])</f>
        <v>210</v>
      </c>
      <c r="F1173">
        <f>IF(tblCustRFM[[#This Row],[Recency]] &lt;= $L$4, 3, IF(tblCustRFM[[#This Row],[Recency]] &lt;= M1175, 2, 1))</f>
        <v>1</v>
      </c>
      <c r="G1173">
        <f>IF(tblCustRFM[[#This Row],[Frequency]] &gt;= L1176, 3, IF(tblCustRFM[[#This Row],[Frequency]] &gt;= M1176, 2, 1))</f>
        <v>3</v>
      </c>
      <c r="H1173">
        <f>IF(tblCustRFM[[#This Row],[Monetary]] &gt;= L1177, 3, IF(tblCustRFM[[#This Row],[Monetary]] &gt;= M1177, 2, 1))</f>
        <v>3</v>
      </c>
      <c r="I1173">
        <f>tblCustRFM[[#This Row],[RecencyTier]] + tblCustRFM[[#This Row],[FrequencyTier]] + tblCustRFM[[#This Row],[MonetaryTier]]</f>
        <v>7</v>
      </c>
    </row>
    <row r="1174" spans="1:9" x14ac:dyDescent="0.45">
      <c r="A1174" s="16">
        <v>2727</v>
      </c>
      <c r="B1174" s="10">
        <v>45092.507550733026</v>
      </c>
      <c r="C1174">
        <v>1</v>
      </c>
      <c r="D1174">
        <v>811.2</v>
      </c>
      <c r="E1174" s="24">
        <f>INT(RFM_Pivot!$A$1 - tblCustRFM[[#This Row],[LastPurchaseDate]])</f>
        <v>564</v>
      </c>
      <c r="F1174">
        <f>IF(tblCustRFM[[#This Row],[Recency]] &lt;= $L$4, 3, IF(tblCustRFM[[#This Row],[Recency]] &lt;= M1176, 2, 1))</f>
        <v>1</v>
      </c>
      <c r="G1174">
        <f>IF(tblCustRFM[[#This Row],[Frequency]] &gt;= L1177, 3, IF(tblCustRFM[[#This Row],[Frequency]] &gt;= M1177, 2, 1))</f>
        <v>3</v>
      </c>
      <c r="H1174">
        <f>IF(tblCustRFM[[#This Row],[Monetary]] &gt;= L1178, 3, IF(tblCustRFM[[#This Row],[Monetary]] &gt;= M1178, 2, 1))</f>
        <v>3</v>
      </c>
      <c r="I1174">
        <f>tblCustRFM[[#This Row],[RecencyTier]] + tblCustRFM[[#This Row],[FrequencyTier]] + tblCustRFM[[#This Row],[MonetaryTier]]</f>
        <v>7</v>
      </c>
    </row>
    <row r="1175" spans="1:9" x14ac:dyDescent="0.45">
      <c r="A1175" s="16">
        <v>2728</v>
      </c>
      <c r="B1175" s="10">
        <v>45540.18831882716</v>
      </c>
      <c r="C1175">
        <v>1</v>
      </c>
      <c r="D1175">
        <v>3322.83</v>
      </c>
      <c r="E1175" s="24">
        <f>INT(RFM_Pivot!$A$1 - tblCustRFM[[#This Row],[LastPurchaseDate]])</f>
        <v>116</v>
      </c>
      <c r="F1175">
        <f>IF(tblCustRFM[[#This Row],[Recency]] &lt;= $L$4, 3, IF(tblCustRFM[[#This Row],[Recency]] &lt;= M1177, 2, 1))</f>
        <v>3</v>
      </c>
      <c r="G1175">
        <f>IF(tblCustRFM[[#This Row],[Frequency]] &gt;= L1178, 3, IF(tblCustRFM[[#This Row],[Frequency]] &gt;= M1178, 2, 1))</f>
        <v>3</v>
      </c>
      <c r="H1175">
        <f>IF(tblCustRFM[[#This Row],[Monetary]] &gt;= L1179, 3, IF(tblCustRFM[[#This Row],[Monetary]] &gt;= M1179, 2, 1))</f>
        <v>3</v>
      </c>
      <c r="I1175">
        <f>tblCustRFM[[#This Row],[RecencyTier]] + tblCustRFM[[#This Row],[FrequencyTier]] + tblCustRFM[[#This Row],[MonetaryTier]]</f>
        <v>9</v>
      </c>
    </row>
    <row r="1176" spans="1:9" x14ac:dyDescent="0.45">
      <c r="A1176" s="16">
        <v>2733</v>
      </c>
      <c r="B1176" s="10">
        <v>45084.549754976855</v>
      </c>
      <c r="C1176">
        <v>2</v>
      </c>
      <c r="D1176">
        <v>7787.78</v>
      </c>
      <c r="E1176" s="24">
        <f>INT(RFM_Pivot!$A$1 - tblCustRFM[[#This Row],[LastPurchaseDate]])</f>
        <v>572</v>
      </c>
      <c r="F1176">
        <f>IF(tblCustRFM[[#This Row],[Recency]] &lt;= $L$4, 3, IF(tblCustRFM[[#This Row],[Recency]] &lt;= M1178, 2, 1))</f>
        <v>1</v>
      </c>
      <c r="G1176">
        <f>IF(tblCustRFM[[#This Row],[Frequency]] &gt;= L1179, 3, IF(tblCustRFM[[#This Row],[Frequency]] &gt;= M1179, 2, 1))</f>
        <v>3</v>
      </c>
      <c r="H1176">
        <f>IF(tblCustRFM[[#This Row],[Monetary]] &gt;= L1180, 3, IF(tblCustRFM[[#This Row],[Monetary]] &gt;= M1180, 2, 1))</f>
        <v>3</v>
      </c>
      <c r="I1176">
        <f>tblCustRFM[[#This Row],[RecencyTier]] + tblCustRFM[[#This Row],[FrequencyTier]] + tblCustRFM[[#This Row],[MonetaryTier]]</f>
        <v>7</v>
      </c>
    </row>
    <row r="1177" spans="1:9" x14ac:dyDescent="0.45">
      <c r="A1177" s="16">
        <v>2734</v>
      </c>
      <c r="B1177" s="10">
        <v>45621.080408063273</v>
      </c>
      <c r="C1177">
        <v>3</v>
      </c>
      <c r="D1177">
        <v>46462.22</v>
      </c>
      <c r="E1177" s="24">
        <f>INT(RFM_Pivot!$A$1 - tblCustRFM[[#This Row],[LastPurchaseDate]])</f>
        <v>35</v>
      </c>
      <c r="F1177">
        <f>IF(tblCustRFM[[#This Row],[Recency]] &lt;= $L$4, 3, IF(tblCustRFM[[#This Row],[Recency]] &lt;= M1179, 2, 1))</f>
        <v>3</v>
      </c>
      <c r="G1177">
        <f>IF(tblCustRFM[[#This Row],[Frequency]] &gt;= L1180, 3, IF(tblCustRFM[[#This Row],[Frequency]] &gt;= M1180, 2, 1))</f>
        <v>3</v>
      </c>
      <c r="H1177">
        <f>IF(tblCustRFM[[#This Row],[Monetary]] &gt;= L1181, 3, IF(tblCustRFM[[#This Row],[Monetary]] &gt;= M1181, 2, 1))</f>
        <v>3</v>
      </c>
      <c r="I1177">
        <f>tblCustRFM[[#This Row],[RecencyTier]] + tblCustRFM[[#This Row],[FrequencyTier]] + tblCustRFM[[#This Row],[MonetaryTier]]</f>
        <v>9</v>
      </c>
    </row>
    <row r="1178" spans="1:9" x14ac:dyDescent="0.45">
      <c r="A1178" s="16">
        <v>2735</v>
      </c>
      <c r="B1178" s="10">
        <v>45057.318031790121</v>
      </c>
      <c r="C1178">
        <v>1</v>
      </c>
      <c r="D1178">
        <v>11767.02</v>
      </c>
      <c r="E1178" s="24">
        <f>INT(RFM_Pivot!$A$1 - tblCustRFM[[#This Row],[LastPurchaseDate]])</f>
        <v>599</v>
      </c>
      <c r="F1178">
        <f>IF(tblCustRFM[[#This Row],[Recency]] &lt;= $L$4, 3, IF(tblCustRFM[[#This Row],[Recency]] &lt;= M1180, 2, 1))</f>
        <v>1</v>
      </c>
      <c r="G1178">
        <f>IF(tblCustRFM[[#This Row],[Frequency]] &gt;= L1181, 3, IF(tblCustRFM[[#This Row],[Frequency]] &gt;= M1181, 2, 1))</f>
        <v>3</v>
      </c>
      <c r="H1178">
        <f>IF(tblCustRFM[[#This Row],[Monetary]] &gt;= L1182, 3, IF(tblCustRFM[[#This Row],[Monetary]] &gt;= M1182, 2, 1))</f>
        <v>3</v>
      </c>
      <c r="I1178">
        <f>tblCustRFM[[#This Row],[RecencyTier]] + tblCustRFM[[#This Row],[FrequencyTier]] + tblCustRFM[[#This Row],[MonetaryTier]]</f>
        <v>7</v>
      </c>
    </row>
    <row r="1179" spans="1:9" x14ac:dyDescent="0.45">
      <c r="A1179" s="16">
        <v>2736</v>
      </c>
      <c r="B1179" s="10">
        <v>45437.759075887348</v>
      </c>
      <c r="C1179">
        <v>1</v>
      </c>
      <c r="D1179">
        <v>3684.72</v>
      </c>
      <c r="E1179" s="24">
        <f>INT(RFM_Pivot!$A$1 - tblCustRFM[[#This Row],[LastPurchaseDate]])</f>
        <v>219</v>
      </c>
      <c r="F1179">
        <f>IF(tblCustRFM[[#This Row],[Recency]] &lt;= $L$4, 3, IF(tblCustRFM[[#This Row],[Recency]] &lt;= M1181, 2, 1))</f>
        <v>1</v>
      </c>
      <c r="G1179">
        <f>IF(tblCustRFM[[#This Row],[Frequency]] &gt;= L1182, 3, IF(tblCustRFM[[#This Row],[Frequency]] &gt;= M1182, 2, 1))</f>
        <v>3</v>
      </c>
      <c r="H1179">
        <f>IF(tblCustRFM[[#This Row],[Monetary]] &gt;= L1183, 3, IF(tblCustRFM[[#This Row],[Monetary]] &gt;= M1183, 2, 1))</f>
        <v>3</v>
      </c>
      <c r="I1179">
        <f>tblCustRFM[[#This Row],[RecencyTier]] + tblCustRFM[[#This Row],[FrequencyTier]] + tblCustRFM[[#This Row],[MonetaryTier]]</f>
        <v>7</v>
      </c>
    </row>
    <row r="1180" spans="1:9" x14ac:dyDescent="0.45">
      <c r="A1180" s="16">
        <v>2737</v>
      </c>
      <c r="B1180" s="10">
        <v>45419.945294521604</v>
      </c>
      <c r="C1180">
        <v>1</v>
      </c>
      <c r="D1180">
        <v>8480.84</v>
      </c>
      <c r="E1180" s="24">
        <f>INT(RFM_Pivot!$A$1 - tblCustRFM[[#This Row],[LastPurchaseDate]])</f>
        <v>237</v>
      </c>
      <c r="F1180">
        <f>IF(tblCustRFM[[#This Row],[Recency]] &lt;= $L$4, 3, IF(tblCustRFM[[#This Row],[Recency]] &lt;= M1182, 2, 1))</f>
        <v>1</v>
      </c>
      <c r="G1180">
        <f>IF(tblCustRFM[[#This Row],[Frequency]] &gt;= L1183, 3, IF(tblCustRFM[[#This Row],[Frequency]] &gt;= M1183, 2, 1))</f>
        <v>3</v>
      </c>
      <c r="H1180">
        <f>IF(tblCustRFM[[#This Row],[Monetary]] &gt;= L1184, 3, IF(tblCustRFM[[#This Row],[Monetary]] &gt;= M1184, 2, 1))</f>
        <v>3</v>
      </c>
      <c r="I1180">
        <f>tblCustRFM[[#This Row],[RecencyTier]] + tblCustRFM[[#This Row],[FrequencyTier]] + tblCustRFM[[#This Row],[MonetaryTier]]</f>
        <v>7</v>
      </c>
    </row>
    <row r="1181" spans="1:9" x14ac:dyDescent="0.45">
      <c r="A1181" s="16">
        <v>2738</v>
      </c>
      <c r="B1181" s="10">
        <v>45319.779277932095</v>
      </c>
      <c r="C1181">
        <v>1</v>
      </c>
      <c r="D1181">
        <v>13836.65</v>
      </c>
      <c r="E1181" s="24">
        <f>INT(RFM_Pivot!$A$1 - tblCustRFM[[#This Row],[LastPurchaseDate]])</f>
        <v>337</v>
      </c>
      <c r="F1181">
        <f>IF(tblCustRFM[[#This Row],[Recency]] &lt;= $L$4, 3, IF(tblCustRFM[[#This Row],[Recency]] &lt;= M1183, 2, 1))</f>
        <v>1</v>
      </c>
      <c r="G1181">
        <f>IF(tblCustRFM[[#This Row],[Frequency]] &gt;= L1184, 3, IF(tblCustRFM[[#This Row],[Frequency]] &gt;= M1184, 2, 1))</f>
        <v>3</v>
      </c>
      <c r="H1181">
        <f>IF(tblCustRFM[[#This Row],[Monetary]] &gt;= L1185, 3, IF(tblCustRFM[[#This Row],[Monetary]] &gt;= M1185, 2, 1))</f>
        <v>3</v>
      </c>
      <c r="I1181">
        <f>tblCustRFM[[#This Row],[RecencyTier]] + tblCustRFM[[#This Row],[FrequencyTier]] + tblCustRFM[[#This Row],[MonetaryTier]]</f>
        <v>7</v>
      </c>
    </row>
    <row r="1182" spans="1:9" x14ac:dyDescent="0.45">
      <c r="A1182" s="16">
        <v>2741</v>
      </c>
      <c r="B1182" s="10">
        <v>45556.249924999996</v>
      </c>
      <c r="C1182">
        <v>2</v>
      </c>
      <c r="D1182">
        <v>10922.77</v>
      </c>
      <c r="E1182" s="24">
        <f>INT(RFM_Pivot!$A$1 - tblCustRFM[[#This Row],[LastPurchaseDate]])</f>
        <v>100</v>
      </c>
      <c r="F1182">
        <f>IF(tblCustRFM[[#This Row],[Recency]] &lt;= $L$4, 3, IF(tblCustRFM[[#This Row],[Recency]] &lt;= M1184, 2, 1))</f>
        <v>3</v>
      </c>
      <c r="G1182">
        <f>IF(tblCustRFM[[#This Row],[Frequency]] &gt;= L1185, 3, IF(tblCustRFM[[#This Row],[Frequency]] &gt;= M1185, 2, 1))</f>
        <v>3</v>
      </c>
      <c r="H1182">
        <f>IF(tblCustRFM[[#This Row],[Monetary]] &gt;= L1186, 3, IF(tblCustRFM[[#This Row],[Monetary]] &gt;= M1186, 2, 1))</f>
        <v>3</v>
      </c>
      <c r="I1182">
        <f>tblCustRFM[[#This Row],[RecencyTier]] + tblCustRFM[[#This Row],[FrequencyTier]] + tblCustRFM[[#This Row],[MonetaryTier]]</f>
        <v>9</v>
      </c>
    </row>
    <row r="1183" spans="1:9" x14ac:dyDescent="0.45">
      <c r="A1183" s="16">
        <v>2742</v>
      </c>
      <c r="B1183" s="10">
        <v>45172.377537770059</v>
      </c>
      <c r="C1183">
        <v>2</v>
      </c>
      <c r="D1183">
        <v>4876.5</v>
      </c>
      <c r="E1183" s="24">
        <f>INT(RFM_Pivot!$A$1 - tblCustRFM[[#This Row],[LastPurchaseDate]])</f>
        <v>484</v>
      </c>
      <c r="F1183">
        <f>IF(tblCustRFM[[#This Row],[Recency]] &lt;= $L$4, 3, IF(tblCustRFM[[#This Row],[Recency]] &lt;= M1185, 2, 1))</f>
        <v>1</v>
      </c>
      <c r="G1183">
        <f>IF(tblCustRFM[[#This Row],[Frequency]] &gt;= L1186, 3, IF(tblCustRFM[[#This Row],[Frequency]] &gt;= M1186, 2, 1))</f>
        <v>3</v>
      </c>
      <c r="H1183">
        <f>IF(tblCustRFM[[#This Row],[Monetary]] &gt;= L1187, 3, IF(tblCustRFM[[#This Row],[Monetary]] &gt;= M1187, 2, 1))</f>
        <v>3</v>
      </c>
      <c r="I1183">
        <f>tblCustRFM[[#This Row],[RecencyTier]] + tblCustRFM[[#This Row],[FrequencyTier]] + tblCustRFM[[#This Row],[MonetaryTier]]</f>
        <v>7</v>
      </c>
    </row>
    <row r="1184" spans="1:9" x14ac:dyDescent="0.45">
      <c r="A1184" s="16">
        <v>2746</v>
      </c>
      <c r="B1184" s="10">
        <v>45592.09650964506</v>
      </c>
      <c r="C1184">
        <v>1</v>
      </c>
      <c r="D1184">
        <v>14929.72</v>
      </c>
      <c r="E1184" s="24">
        <f>INT(RFM_Pivot!$A$1 - tblCustRFM[[#This Row],[LastPurchaseDate]])</f>
        <v>64</v>
      </c>
      <c r="F1184">
        <f>IF(tblCustRFM[[#This Row],[Recency]] &lt;= $L$4, 3, IF(tblCustRFM[[#This Row],[Recency]] &lt;= M1186, 2, 1))</f>
        <v>3</v>
      </c>
      <c r="G1184">
        <f>IF(tblCustRFM[[#This Row],[Frequency]] &gt;= L1187, 3, IF(tblCustRFM[[#This Row],[Frequency]] &gt;= M1187, 2, 1))</f>
        <v>3</v>
      </c>
      <c r="H1184">
        <f>IF(tblCustRFM[[#This Row],[Monetary]] &gt;= L1188, 3, IF(tblCustRFM[[#This Row],[Monetary]] &gt;= M1188, 2, 1))</f>
        <v>3</v>
      </c>
      <c r="I1184">
        <f>tblCustRFM[[#This Row],[RecencyTier]] + tblCustRFM[[#This Row],[FrequencyTier]] + tblCustRFM[[#This Row],[MonetaryTier]]</f>
        <v>9</v>
      </c>
    </row>
    <row r="1185" spans="1:9" x14ac:dyDescent="0.45">
      <c r="A1185" s="16">
        <v>2749</v>
      </c>
      <c r="B1185" s="10">
        <v>45359.495249537038</v>
      </c>
      <c r="C1185">
        <v>2</v>
      </c>
      <c r="D1185">
        <v>13258.83</v>
      </c>
      <c r="E1185" s="24">
        <f>INT(RFM_Pivot!$A$1 - tblCustRFM[[#This Row],[LastPurchaseDate]])</f>
        <v>297</v>
      </c>
      <c r="F1185">
        <f>IF(tblCustRFM[[#This Row],[Recency]] &lt;= $L$4, 3, IF(tblCustRFM[[#This Row],[Recency]] &lt;= M1187, 2, 1))</f>
        <v>1</v>
      </c>
      <c r="G1185">
        <f>IF(tblCustRFM[[#This Row],[Frequency]] &gt;= L1188, 3, IF(tblCustRFM[[#This Row],[Frequency]] &gt;= M1188, 2, 1))</f>
        <v>3</v>
      </c>
      <c r="H1185">
        <f>IF(tblCustRFM[[#This Row],[Monetary]] &gt;= L1189, 3, IF(tblCustRFM[[#This Row],[Monetary]] &gt;= M1189, 2, 1))</f>
        <v>3</v>
      </c>
      <c r="I1185">
        <f>tblCustRFM[[#This Row],[RecencyTier]] + tblCustRFM[[#This Row],[FrequencyTier]] + tblCustRFM[[#This Row],[MonetaryTier]]</f>
        <v>7</v>
      </c>
    </row>
    <row r="1186" spans="1:9" x14ac:dyDescent="0.45">
      <c r="A1186" s="16">
        <v>2750</v>
      </c>
      <c r="B1186" s="10">
        <v>45576.618961882719</v>
      </c>
      <c r="C1186">
        <v>3</v>
      </c>
      <c r="D1186">
        <v>27557.54</v>
      </c>
      <c r="E1186" s="24">
        <f>INT(RFM_Pivot!$A$1 - tblCustRFM[[#This Row],[LastPurchaseDate]])</f>
        <v>80</v>
      </c>
      <c r="F1186">
        <f>IF(tblCustRFM[[#This Row],[Recency]] &lt;= $L$4, 3, IF(tblCustRFM[[#This Row],[Recency]] &lt;= M1188, 2, 1))</f>
        <v>3</v>
      </c>
      <c r="G1186">
        <f>IF(tblCustRFM[[#This Row],[Frequency]] &gt;= L1189, 3, IF(tblCustRFM[[#This Row],[Frequency]] &gt;= M1189, 2, 1))</f>
        <v>3</v>
      </c>
      <c r="H1186">
        <f>IF(tblCustRFM[[#This Row],[Monetary]] &gt;= L1190, 3, IF(tblCustRFM[[#This Row],[Monetary]] &gt;= M1190, 2, 1))</f>
        <v>3</v>
      </c>
      <c r="I1186">
        <f>tblCustRFM[[#This Row],[RecencyTier]] + tblCustRFM[[#This Row],[FrequencyTier]] + tblCustRFM[[#This Row],[MonetaryTier]]</f>
        <v>9</v>
      </c>
    </row>
    <row r="1187" spans="1:9" x14ac:dyDescent="0.45">
      <c r="A1187" s="16">
        <v>2751</v>
      </c>
      <c r="B1187" s="10">
        <v>45510.839383950617</v>
      </c>
      <c r="C1187">
        <v>2</v>
      </c>
      <c r="D1187">
        <v>9786.56</v>
      </c>
      <c r="E1187" s="24">
        <f>INT(RFM_Pivot!$A$1 - tblCustRFM[[#This Row],[LastPurchaseDate]])</f>
        <v>146</v>
      </c>
      <c r="F1187">
        <f>IF(tblCustRFM[[#This Row],[Recency]] &lt;= $L$4, 3, IF(tblCustRFM[[#This Row],[Recency]] &lt;= M1189, 2, 1))</f>
        <v>1</v>
      </c>
      <c r="G1187">
        <f>IF(tblCustRFM[[#This Row],[Frequency]] &gt;= L1190, 3, IF(tblCustRFM[[#This Row],[Frequency]] &gt;= M1190, 2, 1))</f>
        <v>3</v>
      </c>
      <c r="H1187">
        <f>IF(tblCustRFM[[#This Row],[Monetary]] &gt;= L1191, 3, IF(tblCustRFM[[#This Row],[Monetary]] &gt;= M1191, 2, 1))</f>
        <v>3</v>
      </c>
      <c r="I1187">
        <f>tblCustRFM[[#This Row],[RecencyTier]] + tblCustRFM[[#This Row],[FrequencyTier]] + tblCustRFM[[#This Row],[MonetaryTier]]</f>
        <v>7</v>
      </c>
    </row>
    <row r="1188" spans="1:9" x14ac:dyDescent="0.45">
      <c r="A1188" s="16">
        <v>2752</v>
      </c>
      <c r="B1188" s="10">
        <v>45386.142914274693</v>
      </c>
      <c r="C1188">
        <v>1</v>
      </c>
      <c r="D1188">
        <v>16463.72</v>
      </c>
      <c r="E1188" s="24">
        <f>INT(RFM_Pivot!$A$1 - tblCustRFM[[#This Row],[LastPurchaseDate]])</f>
        <v>270</v>
      </c>
      <c r="F1188">
        <f>IF(tblCustRFM[[#This Row],[Recency]] &lt;= $L$4, 3, IF(tblCustRFM[[#This Row],[Recency]] &lt;= M1190, 2, 1))</f>
        <v>1</v>
      </c>
      <c r="G1188">
        <f>IF(tblCustRFM[[#This Row],[Frequency]] &gt;= L1191, 3, IF(tblCustRFM[[#This Row],[Frequency]] &gt;= M1191, 2, 1))</f>
        <v>3</v>
      </c>
      <c r="H1188">
        <f>IF(tblCustRFM[[#This Row],[Monetary]] &gt;= L1192, 3, IF(tblCustRFM[[#This Row],[Monetary]] &gt;= M1192, 2, 1))</f>
        <v>3</v>
      </c>
      <c r="I1188">
        <f>tblCustRFM[[#This Row],[RecencyTier]] + tblCustRFM[[#This Row],[FrequencyTier]] + tblCustRFM[[#This Row],[MonetaryTier]]</f>
        <v>7</v>
      </c>
    </row>
    <row r="1189" spans="1:9" x14ac:dyDescent="0.45">
      <c r="A1189" s="16">
        <v>2753</v>
      </c>
      <c r="B1189" s="10">
        <v>45089.952295216048</v>
      </c>
      <c r="C1189">
        <v>1</v>
      </c>
      <c r="D1189">
        <v>3925.82</v>
      </c>
      <c r="E1189" s="24">
        <f>INT(RFM_Pivot!$A$1 - tblCustRFM[[#This Row],[LastPurchaseDate]])</f>
        <v>567</v>
      </c>
      <c r="F1189">
        <f>IF(tblCustRFM[[#This Row],[Recency]] &lt;= $L$4, 3, IF(tblCustRFM[[#This Row],[Recency]] &lt;= M1191, 2, 1))</f>
        <v>1</v>
      </c>
      <c r="G1189">
        <f>IF(tblCustRFM[[#This Row],[Frequency]] &gt;= L1192, 3, IF(tblCustRFM[[#This Row],[Frequency]] &gt;= M1192, 2, 1))</f>
        <v>3</v>
      </c>
      <c r="H1189">
        <f>IF(tblCustRFM[[#This Row],[Monetary]] &gt;= L1193, 3, IF(tblCustRFM[[#This Row],[Monetary]] &gt;= M1193, 2, 1))</f>
        <v>3</v>
      </c>
      <c r="I1189">
        <f>tblCustRFM[[#This Row],[RecencyTier]] + tblCustRFM[[#This Row],[FrequencyTier]] + tblCustRFM[[#This Row],[MonetaryTier]]</f>
        <v>7</v>
      </c>
    </row>
    <row r="1190" spans="1:9" x14ac:dyDescent="0.45">
      <c r="A1190" s="16">
        <v>2754</v>
      </c>
      <c r="B1190" s="10">
        <v>45522.73957395833</v>
      </c>
      <c r="C1190">
        <v>3</v>
      </c>
      <c r="D1190">
        <v>45581.96</v>
      </c>
      <c r="E1190" s="24">
        <f>INT(RFM_Pivot!$A$1 - tblCustRFM[[#This Row],[LastPurchaseDate]])</f>
        <v>134</v>
      </c>
      <c r="F1190">
        <f>IF(tblCustRFM[[#This Row],[Recency]] &lt;= $L$4, 3, IF(tblCustRFM[[#This Row],[Recency]] &lt;= M1192, 2, 1))</f>
        <v>1</v>
      </c>
      <c r="G1190">
        <f>IF(tblCustRFM[[#This Row],[Frequency]] &gt;= L1193, 3, IF(tblCustRFM[[#This Row],[Frequency]] &gt;= M1193, 2, 1))</f>
        <v>3</v>
      </c>
      <c r="H1190">
        <f>IF(tblCustRFM[[#This Row],[Monetary]] &gt;= L1194, 3, IF(tblCustRFM[[#This Row],[Monetary]] &gt;= M1194, 2, 1))</f>
        <v>3</v>
      </c>
      <c r="I1190">
        <f>tblCustRFM[[#This Row],[RecencyTier]] + tblCustRFM[[#This Row],[FrequencyTier]] + tblCustRFM[[#This Row],[MonetaryTier]]</f>
        <v>7</v>
      </c>
    </row>
    <row r="1191" spans="1:9" x14ac:dyDescent="0.45">
      <c r="A1191" s="16">
        <v>2755</v>
      </c>
      <c r="B1191" s="10">
        <v>45454.769776967594</v>
      </c>
      <c r="C1191">
        <v>1</v>
      </c>
      <c r="D1191">
        <v>4387.25</v>
      </c>
      <c r="E1191" s="24">
        <f>INT(RFM_Pivot!$A$1 - tblCustRFM[[#This Row],[LastPurchaseDate]])</f>
        <v>202</v>
      </c>
      <c r="F1191">
        <f>IF(tblCustRFM[[#This Row],[Recency]] &lt;= $L$4, 3, IF(tblCustRFM[[#This Row],[Recency]] &lt;= M1193, 2, 1))</f>
        <v>1</v>
      </c>
      <c r="G1191">
        <f>IF(tblCustRFM[[#This Row],[Frequency]] &gt;= L1194, 3, IF(tblCustRFM[[#This Row],[Frequency]] &gt;= M1194, 2, 1))</f>
        <v>3</v>
      </c>
      <c r="H1191">
        <f>IF(tblCustRFM[[#This Row],[Monetary]] &gt;= L1195, 3, IF(tblCustRFM[[#This Row],[Monetary]] &gt;= M1195, 2, 1))</f>
        <v>3</v>
      </c>
      <c r="I1191">
        <f>tblCustRFM[[#This Row],[RecencyTier]] + tblCustRFM[[#This Row],[FrequencyTier]] + tblCustRFM[[#This Row],[MonetaryTier]]</f>
        <v>7</v>
      </c>
    </row>
    <row r="1192" spans="1:9" x14ac:dyDescent="0.45">
      <c r="A1192" s="16">
        <v>2756</v>
      </c>
      <c r="B1192" s="10">
        <v>45531.573457330247</v>
      </c>
      <c r="C1192">
        <v>2</v>
      </c>
      <c r="D1192">
        <v>35477.040000000001</v>
      </c>
      <c r="E1192" s="24">
        <f>INT(RFM_Pivot!$A$1 - tblCustRFM[[#This Row],[LastPurchaseDate]])</f>
        <v>125</v>
      </c>
      <c r="F1192">
        <f>IF(tblCustRFM[[#This Row],[Recency]] &lt;= $L$4, 3, IF(tblCustRFM[[#This Row],[Recency]] &lt;= M1194, 2, 1))</f>
        <v>1</v>
      </c>
      <c r="G1192">
        <f>IF(tblCustRFM[[#This Row],[Frequency]] &gt;= L1195, 3, IF(tblCustRFM[[#This Row],[Frequency]] &gt;= M1195, 2, 1))</f>
        <v>3</v>
      </c>
      <c r="H1192">
        <f>IF(tblCustRFM[[#This Row],[Monetary]] &gt;= L1196, 3, IF(tblCustRFM[[#This Row],[Monetary]] &gt;= M1196, 2, 1))</f>
        <v>3</v>
      </c>
      <c r="I1192">
        <f>tblCustRFM[[#This Row],[RecencyTier]] + tblCustRFM[[#This Row],[FrequencyTier]] + tblCustRFM[[#This Row],[MonetaryTier]]</f>
        <v>7</v>
      </c>
    </row>
    <row r="1193" spans="1:9" x14ac:dyDescent="0.45">
      <c r="A1193" s="16">
        <v>2757</v>
      </c>
      <c r="B1193" s="10">
        <v>45590.417341743829</v>
      </c>
      <c r="C1193">
        <v>3</v>
      </c>
      <c r="D1193">
        <v>14985.14</v>
      </c>
      <c r="E1193" s="24">
        <f>INT(RFM_Pivot!$A$1 - tblCustRFM[[#This Row],[LastPurchaseDate]])</f>
        <v>66</v>
      </c>
      <c r="F1193">
        <f>IF(tblCustRFM[[#This Row],[Recency]] &lt;= $L$4, 3, IF(tblCustRFM[[#This Row],[Recency]] &lt;= M1195, 2, 1))</f>
        <v>3</v>
      </c>
      <c r="G1193">
        <f>IF(tblCustRFM[[#This Row],[Frequency]] &gt;= L1196, 3, IF(tblCustRFM[[#This Row],[Frequency]] &gt;= M1196, 2, 1))</f>
        <v>3</v>
      </c>
      <c r="H1193">
        <f>IF(tblCustRFM[[#This Row],[Monetary]] &gt;= L1197, 3, IF(tblCustRFM[[#This Row],[Monetary]] &gt;= M1197, 2, 1))</f>
        <v>3</v>
      </c>
      <c r="I1193">
        <f>tblCustRFM[[#This Row],[RecencyTier]] + tblCustRFM[[#This Row],[FrequencyTier]] + tblCustRFM[[#This Row],[MonetaryTier]]</f>
        <v>9</v>
      </c>
    </row>
    <row r="1194" spans="1:9" x14ac:dyDescent="0.45">
      <c r="A1194" s="16">
        <v>2758</v>
      </c>
      <c r="B1194" s="10">
        <v>45606.551955208335</v>
      </c>
      <c r="C1194">
        <v>1</v>
      </c>
      <c r="D1194">
        <v>1860.44</v>
      </c>
      <c r="E1194" s="24">
        <f>INT(RFM_Pivot!$A$1 - tblCustRFM[[#This Row],[LastPurchaseDate]])</f>
        <v>50</v>
      </c>
      <c r="F1194">
        <f>IF(tblCustRFM[[#This Row],[Recency]] &lt;= $L$4, 3, IF(tblCustRFM[[#This Row],[Recency]] &lt;= M1196, 2, 1))</f>
        <v>3</v>
      </c>
      <c r="G1194">
        <f>IF(tblCustRFM[[#This Row],[Frequency]] &gt;= L1197, 3, IF(tblCustRFM[[#This Row],[Frequency]] &gt;= M1197, 2, 1))</f>
        <v>3</v>
      </c>
      <c r="H1194">
        <f>IF(tblCustRFM[[#This Row],[Monetary]] &gt;= L1198, 3, IF(tblCustRFM[[#This Row],[Monetary]] &gt;= M1198, 2, 1))</f>
        <v>3</v>
      </c>
      <c r="I1194">
        <f>tblCustRFM[[#This Row],[RecencyTier]] + tblCustRFM[[#This Row],[FrequencyTier]] + tblCustRFM[[#This Row],[MonetaryTier]]</f>
        <v>9</v>
      </c>
    </row>
    <row r="1195" spans="1:9" x14ac:dyDescent="0.45">
      <c r="A1195" s="16">
        <v>2759</v>
      </c>
      <c r="B1195" s="10">
        <v>44998.474147415123</v>
      </c>
      <c r="C1195">
        <v>1</v>
      </c>
      <c r="D1195">
        <v>11489.82</v>
      </c>
      <c r="E1195" s="24">
        <f>INT(RFM_Pivot!$A$1 - tblCustRFM[[#This Row],[LastPurchaseDate]])</f>
        <v>658</v>
      </c>
      <c r="F1195">
        <f>IF(tblCustRFM[[#This Row],[Recency]] &lt;= $L$4, 3, IF(tblCustRFM[[#This Row],[Recency]] &lt;= M1197, 2, 1))</f>
        <v>1</v>
      </c>
      <c r="G1195">
        <f>IF(tblCustRFM[[#This Row],[Frequency]] &gt;= L1198, 3, IF(tblCustRFM[[#This Row],[Frequency]] &gt;= M1198, 2, 1))</f>
        <v>3</v>
      </c>
      <c r="H1195">
        <f>IF(tblCustRFM[[#This Row],[Monetary]] &gt;= L1199, 3, IF(tblCustRFM[[#This Row],[Monetary]] &gt;= M1199, 2, 1))</f>
        <v>3</v>
      </c>
      <c r="I1195">
        <f>tblCustRFM[[#This Row],[RecencyTier]] + tblCustRFM[[#This Row],[FrequencyTier]] + tblCustRFM[[#This Row],[MonetaryTier]]</f>
        <v>7</v>
      </c>
    </row>
    <row r="1196" spans="1:9" x14ac:dyDescent="0.45">
      <c r="A1196" s="16">
        <v>2760</v>
      </c>
      <c r="B1196" s="10">
        <v>45627.067006712961</v>
      </c>
      <c r="C1196">
        <v>1</v>
      </c>
      <c r="D1196">
        <v>3350.46</v>
      </c>
      <c r="E1196" s="24">
        <f>INT(RFM_Pivot!$A$1 - tblCustRFM[[#This Row],[LastPurchaseDate]])</f>
        <v>29</v>
      </c>
      <c r="F1196">
        <f>IF(tblCustRFM[[#This Row],[Recency]] &lt;= $L$4, 3, IF(tblCustRFM[[#This Row],[Recency]] &lt;= M1198, 2, 1))</f>
        <v>3</v>
      </c>
      <c r="G1196">
        <f>IF(tblCustRFM[[#This Row],[Frequency]] &gt;= L1199, 3, IF(tblCustRFM[[#This Row],[Frequency]] &gt;= M1199, 2, 1))</f>
        <v>3</v>
      </c>
      <c r="H1196">
        <f>IF(tblCustRFM[[#This Row],[Monetary]] &gt;= L1200, 3, IF(tblCustRFM[[#This Row],[Monetary]] &gt;= M1200, 2, 1))</f>
        <v>3</v>
      </c>
      <c r="I1196">
        <f>tblCustRFM[[#This Row],[RecencyTier]] + tblCustRFM[[#This Row],[FrequencyTier]] + tblCustRFM[[#This Row],[MonetaryTier]]</f>
        <v>9</v>
      </c>
    </row>
    <row r="1197" spans="1:9" x14ac:dyDescent="0.45">
      <c r="A1197" s="16">
        <v>2761</v>
      </c>
      <c r="B1197" s="10">
        <v>44983.215621566356</v>
      </c>
      <c r="C1197">
        <v>1</v>
      </c>
      <c r="D1197">
        <v>2779.53</v>
      </c>
      <c r="E1197" s="24">
        <f>INT(RFM_Pivot!$A$1 - tblCustRFM[[#This Row],[LastPurchaseDate]])</f>
        <v>673</v>
      </c>
      <c r="F1197">
        <f>IF(tblCustRFM[[#This Row],[Recency]] &lt;= $L$4, 3, IF(tblCustRFM[[#This Row],[Recency]] &lt;= M1199, 2, 1))</f>
        <v>1</v>
      </c>
      <c r="G1197">
        <f>IF(tblCustRFM[[#This Row],[Frequency]] &gt;= L1200, 3, IF(tblCustRFM[[#This Row],[Frequency]] &gt;= M1200, 2, 1))</f>
        <v>3</v>
      </c>
      <c r="H1197">
        <f>IF(tblCustRFM[[#This Row],[Monetary]] &gt;= L1201, 3, IF(tblCustRFM[[#This Row],[Monetary]] &gt;= M1201, 2, 1))</f>
        <v>3</v>
      </c>
      <c r="I1197">
        <f>tblCustRFM[[#This Row],[RecencyTier]] + tblCustRFM[[#This Row],[FrequencyTier]] + tblCustRFM[[#This Row],[MonetaryTier]]</f>
        <v>7</v>
      </c>
    </row>
    <row r="1198" spans="1:9" x14ac:dyDescent="0.45">
      <c r="A1198" s="16">
        <v>2762</v>
      </c>
      <c r="B1198" s="10">
        <v>45105.283828395062</v>
      </c>
      <c r="C1198">
        <v>2</v>
      </c>
      <c r="D1198">
        <v>22322.7</v>
      </c>
      <c r="E1198" s="24">
        <f>INT(RFM_Pivot!$A$1 - tblCustRFM[[#This Row],[LastPurchaseDate]])</f>
        <v>551</v>
      </c>
      <c r="F1198">
        <f>IF(tblCustRFM[[#This Row],[Recency]] &lt;= $L$4, 3, IF(tblCustRFM[[#This Row],[Recency]] &lt;= M1200, 2, 1))</f>
        <v>1</v>
      </c>
      <c r="G1198">
        <f>IF(tblCustRFM[[#This Row],[Frequency]] &gt;= L1201, 3, IF(tblCustRFM[[#This Row],[Frequency]] &gt;= M1201, 2, 1))</f>
        <v>3</v>
      </c>
      <c r="H1198">
        <f>IF(tblCustRFM[[#This Row],[Monetary]] &gt;= L1202, 3, IF(tblCustRFM[[#This Row],[Monetary]] &gt;= M1202, 2, 1))</f>
        <v>3</v>
      </c>
      <c r="I1198">
        <f>tblCustRFM[[#This Row],[RecencyTier]] + tblCustRFM[[#This Row],[FrequencyTier]] + tblCustRFM[[#This Row],[MonetaryTier]]</f>
        <v>7</v>
      </c>
    </row>
    <row r="1199" spans="1:9" x14ac:dyDescent="0.45">
      <c r="A1199" s="16">
        <v>2763</v>
      </c>
      <c r="B1199" s="10">
        <v>45448.564156404318</v>
      </c>
      <c r="C1199">
        <v>2</v>
      </c>
      <c r="D1199">
        <v>11019</v>
      </c>
      <c r="E1199" s="24">
        <f>INT(RFM_Pivot!$A$1 - tblCustRFM[[#This Row],[LastPurchaseDate]])</f>
        <v>208</v>
      </c>
      <c r="F1199">
        <f>IF(tblCustRFM[[#This Row],[Recency]] &lt;= $L$4, 3, IF(tblCustRFM[[#This Row],[Recency]] &lt;= M1201, 2, 1))</f>
        <v>1</v>
      </c>
      <c r="G1199">
        <f>IF(tblCustRFM[[#This Row],[Frequency]] &gt;= L1202, 3, IF(tblCustRFM[[#This Row],[Frequency]] &gt;= M1202, 2, 1))</f>
        <v>3</v>
      </c>
      <c r="H1199">
        <f>IF(tblCustRFM[[#This Row],[Monetary]] &gt;= L1203, 3, IF(tblCustRFM[[#This Row],[Monetary]] &gt;= M1203, 2, 1))</f>
        <v>3</v>
      </c>
      <c r="I1199">
        <f>tblCustRFM[[#This Row],[RecencyTier]] + tblCustRFM[[#This Row],[FrequencyTier]] + tblCustRFM[[#This Row],[MonetaryTier]]</f>
        <v>7</v>
      </c>
    </row>
    <row r="1200" spans="1:9" x14ac:dyDescent="0.45">
      <c r="A1200" s="16">
        <v>2764</v>
      </c>
      <c r="B1200" s="10">
        <v>45438.270127006173</v>
      </c>
      <c r="C1200">
        <v>2</v>
      </c>
      <c r="D1200">
        <v>26522.95</v>
      </c>
      <c r="E1200" s="24">
        <f>INT(RFM_Pivot!$A$1 - tblCustRFM[[#This Row],[LastPurchaseDate]])</f>
        <v>218</v>
      </c>
      <c r="F1200">
        <f>IF(tblCustRFM[[#This Row],[Recency]] &lt;= $L$4, 3, IF(tblCustRFM[[#This Row],[Recency]] &lt;= M1202, 2, 1))</f>
        <v>1</v>
      </c>
      <c r="G1200">
        <f>IF(tblCustRFM[[#This Row],[Frequency]] &gt;= L1203, 3, IF(tblCustRFM[[#This Row],[Frequency]] &gt;= M1203, 2, 1))</f>
        <v>3</v>
      </c>
      <c r="H1200">
        <f>IF(tblCustRFM[[#This Row],[Monetary]] &gt;= L1204, 3, IF(tblCustRFM[[#This Row],[Monetary]] &gt;= M1204, 2, 1))</f>
        <v>3</v>
      </c>
      <c r="I1200">
        <f>tblCustRFM[[#This Row],[RecencyTier]] + tblCustRFM[[#This Row],[FrequencyTier]] + tblCustRFM[[#This Row],[MonetaryTier]]</f>
        <v>7</v>
      </c>
    </row>
    <row r="1201" spans="1:9" x14ac:dyDescent="0.45">
      <c r="A1201" s="16">
        <v>2770</v>
      </c>
      <c r="B1201" s="10">
        <v>45398.992199228393</v>
      </c>
      <c r="C1201">
        <v>1</v>
      </c>
      <c r="D1201">
        <v>5070.8</v>
      </c>
      <c r="E1201" s="24">
        <f>INT(RFM_Pivot!$A$1 - tblCustRFM[[#This Row],[LastPurchaseDate]])</f>
        <v>258</v>
      </c>
      <c r="F1201">
        <f>IF(tblCustRFM[[#This Row],[Recency]] &lt;= $L$4, 3, IF(tblCustRFM[[#This Row],[Recency]] &lt;= M1203, 2, 1))</f>
        <v>1</v>
      </c>
      <c r="G1201">
        <f>IF(tblCustRFM[[#This Row],[Frequency]] &gt;= L1204, 3, IF(tblCustRFM[[#This Row],[Frequency]] &gt;= M1204, 2, 1))</f>
        <v>3</v>
      </c>
      <c r="H1201">
        <f>IF(tblCustRFM[[#This Row],[Monetary]] &gt;= L1205, 3, IF(tblCustRFM[[#This Row],[Monetary]] &gt;= M1205, 2, 1))</f>
        <v>3</v>
      </c>
      <c r="I1201">
        <f>tblCustRFM[[#This Row],[RecencyTier]] + tblCustRFM[[#This Row],[FrequencyTier]] + tblCustRFM[[#This Row],[MonetaryTier]]</f>
        <v>7</v>
      </c>
    </row>
    <row r="1202" spans="1:9" x14ac:dyDescent="0.45">
      <c r="A1202" s="16">
        <v>2771</v>
      </c>
      <c r="B1202" s="10">
        <v>45016.141914197528</v>
      </c>
      <c r="C1202">
        <v>1</v>
      </c>
      <c r="D1202">
        <v>16842.8</v>
      </c>
      <c r="E1202" s="24">
        <f>INT(RFM_Pivot!$A$1 - tblCustRFM[[#This Row],[LastPurchaseDate]])</f>
        <v>640</v>
      </c>
      <c r="F1202">
        <f>IF(tblCustRFM[[#This Row],[Recency]] &lt;= $L$4, 3, IF(tblCustRFM[[#This Row],[Recency]] &lt;= M1204, 2, 1))</f>
        <v>1</v>
      </c>
      <c r="G1202">
        <f>IF(tblCustRFM[[#This Row],[Frequency]] &gt;= L1205, 3, IF(tblCustRFM[[#This Row],[Frequency]] &gt;= M1205, 2, 1))</f>
        <v>3</v>
      </c>
      <c r="H1202">
        <f>IF(tblCustRFM[[#This Row],[Monetary]] &gt;= L1206, 3, IF(tblCustRFM[[#This Row],[Monetary]] &gt;= M1206, 2, 1))</f>
        <v>3</v>
      </c>
      <c r="I1202">
        <f>tblCustRFM[[#This Row],[RecencyTier]] + tblCustRFM[[#This Row],[FrequencyTier]] + tblCustRFM[[#This Row],[MonetaryTier]]</f>
        <v>7</v>
      </c>
    </row>
    <row r="1203" spans="1:9" x14ac:dyDescent="0.45">
      <c r="A1203" s="16">
        <v>2772</v>
      </c>
      <c r="B1203" s="10">
        <v>45155.877887770061</v>
      </c>
      <c r="C1203">
        <v>2</v>
      </c>
      <c r="D1203">
        <v>8911.0300000000007</v>
      </c>
      <c r="E1203" s="24">
        <f>INT(RFM_Pivot!$A$1 - tblCustRFM[[#This Row],[LastPurchaseDate]])</f>
        <v>501</v>
      </c>
      <c r="F1203">
        <f>IF(tblCustRFM[[#This Row],[Recency]] &lt;= $L$4, 3, IF(tblCustRFM[[#This Row],[Recency]] &lt;= M1205, 2, 1))</f>
        <v>1</v>
      </c>
      <c r="G1203">
        <f>IF(tblCustRFM[[#This Row],[Frequency]] &gt;= L1206, 3, IF(tblCustRFM[[#This Row],[Frequency]] &gt;= M1206, 2, 1))</f>
        <v>3</v>
      </c>
      <c r="H1203">
        <f>IF(tblCustRFM[[#This Row],[Monetary]] &gt;= L1207, 3, IF(tblCustRFM[[#This Row],[Monetary]] &gt;= M1207, 2, 1))</f>
        <v>3</v>
      </c>
      <c r="I1203">
        <f>tblCustRFM[[#This Row],[RecencyTier]] + tblCustRFM[[#This Row],[FrequencyTier]] + tblCustRFM[[#This Row],[MonetaryTier]]</f>
        <v>7</v>
      </c>
    </row>
    <row r="1204" spans="1:9" x14ac:dyDescent="0.45">
      <c r="A1204" s="16">
        <v>2773</v>
      </c>
      <c r="B1204" s="10">
        <v>45531.28142816358</v>
      </c>
      <c r="C1204">
        <v>2</v>
      </c>
      <c r="D1204">
        <v>16266.56</v>
      </c>
      <c r="E1204" s="24">
        <f>INT(RFM_Pivot!$A$1 - tblCustRFM[[#This Row],[LastPurchaseDate]])</f>
        <v>125</v>
      </c>
      <c r="F1204">
        <f>IF(tblCustRFM[[#This Row],[Recency]] &lt;= $L$4, 3, IF(tblCustRFM[[#This Row],[Recency]] &lt;= M1206, 2, 1))</f>
        <v>1</v>
      </c>
      <c r="G1204">
        <f>IF(tblCustRFM[[#This Row],[Frequency]] &gt;= L1207, 3, IF(tblCustRFM[[#This Row],[Frequency]] &gt;= M1207, 2, 1))</f>
        <v>3</v>
      </c>
      <c r="H1204">
        <f>IF(tblCustRFM[[#This Row],[Monetary]] &gt;= L1208, 3, IF(tblCustRFM[[#This Row],[Monetary]] &gt;= M1208, 2, 1))</f>
        <v>3</v>
      </c>
      <c r="I1204">
        <f>tblCustRFM[[#This Row],[RecencyTier]] + tblCustRFM[[#This Row],[FrequencyTier]] + tblCustRFM[[#This Row],[MonetaryTier]]</f>
        <v>7</v>
      </c>
    </row>
    <row r="1205" spans="1:9" x14ac:dyDescent="0.45">
      <c r="A1205" s="16">
        <v>2774</v>
      </c>
      <c r="B1205" s="10">
        <v>45497.771077121914</v>
      </c>
      <c r="C1205">
        <v>2</v>
      </c>
      <c r="D1205">
        <v>24066.22</v>
      </c>
      <c r="E1205" s="24">
        <f>INT(RFM_Pivot!$A$1 - tblCustRFM[[#This Row],[LastPurchaseDate]])</f>
        <v>159</v>
      </c>
      <c r="F1205">
        <f>IF(tblCustRFM[[#This Row],[Recency]] &lt;= $L$4, 3, IF(tblCustRFM[[#This Row],[Recency]] &lt;= M1207, 2, 1))</f>
        <v>1</v>
      </c>
      <c r="G1205">
        <f>IF(tblCustRFM[[#This Row],[Frequency]] &gt;= L1208, 3, IF(tblCustRFM[[#This Row],[Frequency]] &gt;= M1208, 2, 1))</f>
        <v>3</v>
      </c>
      <c r="H1205">
        <f>IF(tblCustRFM[[#This Row],[Monetary]] &gt;= L1209, 3, IF(tblCustRFM[[#This Row],[Monetary]] &gt;= M1209, 2, 1))</f>
        <v>3</v>
      </c>
      <c r="I1205">
        <f>tblCustRFM[[#This Row],[RecencyTier]] + tblCustRFM[[#This Row],[FrequencyTier]] + tblCustRFM[[#This Row],[MonetaryTier]]</f>
        <v>7</v>
      </c>
    </row>
    <row r="1206" spans="1:9" x14ac:dyDescent="0.45">
      <c r="A1206" s="16">
        <v>2776</v>
      </c>
      <c r="B1206" s="10">
        <v>45188.00110011574</v>
      </c>
      <c r="C1206">
        <v>1</v>
      </c>
      <c r="D1206">
        <v>1507.33</v>
      </c>
      <c r="E1206" s="24">
        <f>INT(RFM_Pivot!$A$1 - tblCustRFM[[#This Row],[LastPurchaseDate]])</f>
        <v>468</v>
      </c>
      <c r="F1206">
        <f>IF(tblCustRFM[[#This Row],[Recency]] &lt;= $L$4, 3, IF(tblCustRFM[[#This Row],[Recency]] &lt;= M1208, 2, 1))</f>
        <v>1</v>
      </c>
      <c r="G1206">
        <f>IF(tblCustRFM[[#This Row],[Frequency]] &gt;= L1209, 3, IF(tblCustRFM[[#This Row],[Frequency]] &gt;= M1209, 2, 1))</f>
        <v>3</v>
      </c>
      <c r="H1206">
        <f>IF(tblCustRFM[[#This Row],[Monetary]] &gt;= L1210, 3, IF(tblCustRFM[[#This Row],[Monetary]] &gt;= M1210, 2, 1))</f>
        <v>3</v>
      </c>
      <c r="I1206">
        <f>tblCustRFM[[#This Row],[RecencyTier]] + tblCustRFM[[#This Row],[FrequencyTier]] + tblCustRFM[[#This Row],[MonetaryTier]]</f>
        <v>7</v>
      </c>
    </row>
    <row r="1207" spans="1:9" x14ac:dyDescent="0.45">
      <c r="A1207" s="16">
        <v>2777</v>
      </c>
      <c r="B1207" s="10">
        <v>45431.334433449076</v>
      </c>
      <c r="C1207">
        <v>2</v>
      </c>
      <c r="D1207">
        <v>10514.81</v>
      </c>
      <c r="E1207" s="24">
        <f>INT(RFM_Pivot!$A$1 - tblCustRFM[[#This Row],[LastPurchaseDate]])</f>
        <v>225</v>
      </c>
      <c r="F1207">
        <f>IF(tblCustRFM[[#This Row],[Recency]] &lt;= $L$4, 3, IF(tblCustRFM[[#This Row],[Recency]] &lt;= M1209, 2, 1))</f>
        <v>1</v>
      </c>
      <c r="G1207">
        <f>IF(tblCustRFM[[#This Row],[Frequency]] &gt;= L1210, 3, IF(tblCustRFM[[#This Row],[Frequency]] &gt;= M1210, 2, 1))</f>
        <v>3</v>
      </c>
      <c r="H1207">
        <f>IF(tblCustRFM[[#This Row],[Monetary]] &gt;= L1211, 3, IF(tblCustRFM[[#This Row],[Monetary]] &gt;= M1211, 2, 1))</f>
        <v>3</v>
      </c>
      <c r="I1207">
        <f>tblCustRFM[[#This Row],[RecencyTier]] + tblCustRFM[[#This Row],[FrequencyTier]] + tblCustRFM[[#This Row],[MonetaryTier]]</f>
        <v>7</v>
      </c>
    </row>
    <row r="1208" spans="1:9" x14ac:dyDescent="0.45">
      <c r="A1208" s="16">
        <v>2778</v>
      </c>
      <c r="B1208" s="10">
        <v>45080.680368016976</v>
      </c>
      <c r="C1208">
        <v>1</v>
      </c>
      <c r="D1208">
        <v>10729.65</v>
      </c>
      <c r="E1208" s="24">
        <f>INT(RFM_Pivot!$A$1 - tblCustRFM[[#This Row],[LastPurchaseDate]])</f>
        <v>576</v>
      </c>
      <c r="F1208">
        <f>IF(tblCustRFM[[#This Row],[Recency]] &lt;= $L$4, 3, IF(tblCustRFM[[#This Row],[Recency]] &lt;= M1210, 2, 1))</f>
        <v>1</v>
      </c>
      <c r="G1208">
        <f>IF(tblCustRFM[[#This Row],[Frequency]] &gt;= L1211, 3, IF(tblCustRFM[[#This Row],[Frequency]] &gt;= M1211, 2, 1))</f>
        <v>3</v>
      </c>
      <c r="H1208">
        <f>IF(tblCustRFM[[#This Row],[Monetary]] &gt;= L1212, 3, IF(tblCustRFM[[#This Row],[Monetary]] &gt;= M1212, 2, 1))</f>
        <v>3</v>
      </c>
      <c r="I1208">
        <f>tblCustRFM[[#This Row],[RecencyTier]] + tblCustRFM[[#This Row],[FrequencyTier]] + tblCustRFM[[#This Row],[MonetaryTier]]</f>
        <v>7</v>
      </c>
    </row>
    <row r="1209" spans="1:9" x14ac:dyDescent="0.45">
      <c r="A1209" s="16">
        <v>2779</v>
      </c>
      <c r="B1209" s="10">
        <v>45609.910291049382</v>
      </c>
      <c r="C1209">
        <v>3</v>
      </c>
      <c r="D1209">
        <v>13466.62</v>
      </c>
      <c r="E1209" s="24">
        <f>INT(RFM_Pivot!$A$1 - tblCustRFM[[#This Row],[LastPurchaseDate]])</f>
        <v>47</v>
      </c>
      <c r="F1209">
        <f>IF(tblCustRFM[[#This Row],[Recency]] &lt;= $L$4, 3, IF(tblCustRFM[[#This Row],[Recency]] &lt;= M1211, 2, 1))</f>
        <v>3</v>
      </c>
      <c r="G1209">
        <f>IF(tblCustRFM[[#This Row],[Frequency]] &gt;= L1212, 3, IF(tblCustRFM[[#This Row],[Frequency]] &gt;= M1212, 2, 1))</f>
        <v>3</v>
      </c>
      <c r="H1209">
        <f>IF(tblCustRFM[[#This Row],[Monetary]] &gt;= L1213, 3, IF(tblCustRFM[[#This Row],[Monetary]] &gt;= M1213, 2, 1))</f>
        <v>3</v>
      </c>
      <c r="I1209">
        <f>tblCustRFM[[#This Row],[RecencyTier]] + tblCustRFM[[#This Row],[FrequencyTier]] + tblCustRFM[[#This Row],[MonetaryTier]]</f>
        <v>9</v>
      </c>
    </row>
    <row r="1210" spans="1:9" x14ac:dyDescent="0.45">
      <c r="A1210" s="16">
        <v>2780</v>
      </c>
      <c r="B1210" s="10">
        <v>45605.237823804011</v>
      </c>
      <c r="C1210">
        <v>1</v>
      </c>
      <c r="D1210">
        <v>8174.28</v>
      </c>
      <c r="E1210" s="24">
        <f>INT(RFM_Pivot!$A$1 - tblCustRFM[[#This Row],[LastPurchaseDate]])</f>
        <v>51</v>
      </c>
      <c r="F1210">
        <f>IF(tblCustRFM[[#This Row],[Recency]] &lt;= $L$4, 3, IF(tblCustRFM[[#This Row],[Recency]] &lt;= M1212, 2, 1))</f>
        <v>3</v>
      </c>
      <c r="G1210">
        <f>IF(tblCustRFM[[#This Row],[Frequency]] &gt;= L1213, 3, IF(tblCustRFM[[#This Row],[Frequency]] &gt;= M1213, 2, 1))</f>
        <v>3</v>
      </c>
      <c r="H1210">
        <f>IF(tblCustRFM[[#This Row],[Monetary]] &gt;= L1214, 3, IF(tblCustRFM[[#This Row],[Monetary]] &gt;= M1214, 2, 1))</f>
        <v>3</v>
      </c>
      <c r="I1210">
        <f>tblCustRFM[[#This Row],[RecencyTier]] + tblCustRFM[[#This Row],[FrequencyTier]] + tblCustRFM[[#This Row],[MonetaryTier]]</f>
        <v>9</v>
      </c>
    </row>
    <row r="1211" spans="1:9" x14ac:dyDescent="0.45">
      <c r="A1211" s="16">
        <v>2781</v>
      </c>
      <c r="B1211" s="10">
        <v>45410.235323533954</v>
      </c>
      <c r="C1211">
        <v>1</v>
      </c>
      <c r="D1211">
        <v>13014.85</v>
      </c>
      <c r="E1211" s="24">
        <f>INT(RFM_Pivot!$A$1 - tblCustRFM[[#This Row],[LastPurchaseDate]])</f>
        <v>246</v>
      </c>
      <c r="F1211">
        <f>IF(tblCustRFM[[#This Row],[Recency]] &lt;= $L$4, 3, IF(tblCustRFM[[#This Row],[Recency]] &lt;= M1213, 2, 1))</f>
        <v>1</v>
      </c>
      <c r="G1211">
        <f>IF(tblCustRFM[[#This Row],[Frequency]] &gt;= L1214, 3, IF(tblCustRFM[[#This Row],[Frequency]] &gt;= M1214, 2, 1))</f>
        <v>3</v>
      </c>
      <c r="H1211">
        <f>IF(tblCustRFM[[#This Row],[Monetary]] &gt;= L1215, 3, IF(tblCustRFM[[#This Row],[Monetary]] &gt;= M1215, 2, 1))</f>
        <v>3</v>
      </c>
      <c r="I1211">
        <f>tblCustRFM[[#This Row],[RecencyTier]] + tblCustRFM[[#This Row],[FrequencyTier]] + tblCustRFM[[#This Row],[MonetaryTier]]</f>
        <v>7</v>
      </c>
    </row>
    <row r="1212" spans="1:9" x14ac:dyDescent="0.45">
      <c r="A1212" s="16">
        <v>2782</v>
      </c>
      <c r="B1212" s="10">
        <v>45523.68866886574</v>
      </c>
      <c r="C1212">
        <v>2</v>
      </c>
      <c r="D1212">
        <v>17083.16</v>
      </c>
      <c r="E1212" s="24">
        <f>INT(RFM_Pivot!$A$1 - tblCustRFM[[#This Row],[LastPurchaseDate]])</f>
        <v>133</v>
      </c>
      <c r="F1212">
        <f>IF(tblCustRFM[[#This Row],[Recency]] &lt;= $L$4, 3, IF(tblCustRFM[[#This Row],[Recency]] &lt;= M1214, 2, 1))</f>
        <v>1</v>
      </c>
      <c r="G1212">
        <f>IF(tblCustRFM[[#This Row],[Frequency]] &gt;= L1215, 3, IF(tblCustRFM[[#This Row],[Frequency]] &gt;= M1215, 2, 1))</f>
        <v>3</v>
      </c>
      <c r="H1212">
        <f>IF(tblCustRFM[[#This Row],[Monetary]] &gt;= L1216, 3, IF(tblCustRFM[[#This Row],[Monetary]] &gt;= M1216, 2, 1))</f>
        <v>3</v>
      </c>
      <c r="I1212">
        <f>tblCustRFM[[#This Row],[RecencyTier]] + tblCustRFM[[#This Row],[FrequencyTier]] + tblCustRFM[[#This Row],[MonetaryTier]]</f>
        <v>7</v>
      </c>
    </row>
    <row r="1213" spans="1:9" x14ac:dyDescent="0.45">
      <c r="A1213" s="16">
        <v>2784</v>
      </c>
      <c r="B1213" s="10">
        <v>45280.793379320989</v>
      </c>
      <c r="C1213">
        <v>1</v>
      </c>
      <c r="D1213">
        <v>3615.75</v>
      </c>
      <c r="E1213" s="24">
        <f>INT(RFM_Pivot!$A$1 - tblCustRFM[[#This Row],[LastPurchaseDate]])</f>
        <v>376</v>
      </c>
      <c r="F1213">
        <f>IF(tblCustRFM[[#This Row],[Recency]] &lt;= $L$4, 3, IF(tblCustRFM[[#This Row],[Recency]] &lt;= M1215, 2, 1))</f>
        <v>1</v>
      </c>
      <c r="G1213">
        <f>IF(tblCustRFM[[#This Row],[Frequency]] &gt;= L1216, 3, IF(tblCustRFM[[#This Row],[Frequency]] &gt;= M1216, 2, 1))</f>
        <v>3</v>
      </c>
      <c r="H1213">
        <f>IF(tblCustRFM[[#This Row],[Monetary]] &gt;= L1217, 3, IF(tblCustRFM[[#This Row],[Monetary]] &gt;= M1217, 2, 1))</f>
        <v>3</v>
      </c>
      <c r="I1213">
        <f>tblCustRFM[[#This Row],[RecencyTier]] + tblCustRFM[[#This Row],[FrequencyTier]] + tblCustRFM[[#This Row],[MonetaryTier]]</f>
        <v>7</v>
      </c>
    </row>
    <row r="1214" spans="1:9" x14ac:dyDescent="0.45">
      <c r="A1214" s="16">
        <v>2785</v>
      </c>
      <c r="B1214" s="10">
        <v>45505.144814467596</v>
      </c>
      <c r="C1214">
        <v>1</v>
      </c>
      <c r="D1214">
        <v>12246</v>
      </c>
      <c r="E1214" s="24">
        <f>INT(RFM_Pivot!$A$1 - tblCustRFM[[#This Row],[LastPurchaseDate]])</f>
        <v>151</v>
      </c>
      <c r="F1214">
        <f>IF(tblCustRFM[[#This Row],[Recency]] &lt;= $L$4, 3, IF(tblCustRFM[[#This Row],[Recency]] &lt;= M1216, 2, 1))</f>
        <v>1</v>
      </c>
      <c r="G1214">
        <f>IF(tblCustRFM[[#This Row],[Frequency]] &gt;= L1217, 3, IF(tblCustRFM[[#This Row],[Frequency]] &gt;= M1217, 2, 1))</f>
        <v>3</v>
      </c>
      <c r="H1214">
        <f>IF(tblCustRFM[[#This Row],[Monetary]] &gt;= L1218, 3, IF(tblCustRFM[[#This Row],[Monetary]] &gt;= M1218, 2, 1))</f>
        <v>3</v>
      </c>
      <c r="I1214">
        <f>tblCustRFM[[#This Row],[RecencyTier]] + tblCustRFM[[#This Row],[FrequencyTier]] + tblCustRFM[[#This Row],[MonetaryTier]]</f>
        <v>7</v>
      </c>
    </row>
    <row r="1215" spans="1:9" x14ac:dyDescent="0.45">
      <c r="A1215" s="16">
        <v>2786</v>
      </c>
      <c r="B1215" s="10">
        <v>45640.281328124998</v>
      </c>
      <c r="C1215">
        <v>1</v>
      </c>
      <c r="D1215">
        <v>15707.05</v>
      </c>
      <c r="E1215" s="24">
        <f>INT(RFM_Pivot!$A$1 - tblCustRFM[[#This Row],[LastPurchaseDate]])</f>
        <v>16</v>
      </c>
      <c r="F1215">
        <f>IF(tblCustRFM[[#This Row],[Recency]] &lt;= $L$4, 3, IF(tblCustRFM[[#This Row],[Recency]] &lt;= M1217, 2, 1))</f>
        <v>3</v>
      </c>
      <c r="G1215">
        <f>IF(tblCustRFM[[#This Row],[Frequency]] &gt;= L1218, 3, IF(tblCustRFM[[#This Row],[Frequency]] &gt;= M1218, 2, 1))</f>
        <v>3</v>
      </c>
      <c r="H1215">
        <f>IF(tblCustRFM[[#This Row],[Monetary]] &gt;= L1219, 3, IF(tblCustRFM[[#This Row],[Monetary]] &gt;= M1219, 2, 1))</f>
        <v>3</v>
      </c>
      <c r="I1215">
        <f>tblCustRFM[[#This Row],[RecencyTier]] + tblCustRFM[[#This Row],[FrequencyTier]] + tblCustRFM[[#This Row],[MonetaryTier]]</f>
        <v>9</v>
      </c>
    </row>
    <row r="1216" spans="1:9" x14ac:dyDescent="0.45">
      <c r="A1216" s="16">
        <v>2787</v>
      </c>
      <c r="B1216" s="10">
        <v>45593.775677584876</v>
      </c>
      <c r="C1216">
        <v>2</v>
      </c>
      <c r="D1216">
        <v>13794.12</v>
      </c>
      <c r="E1216" s="24">
        <f>INT(RFM_Pivot!$A$1 - tblCustRFM[[#This Row],[LastPurchaseDate]])</f>
        <v>63</v>
      </c>
      <c r="F1216">
        <f>IF(tblCustRFM[[#This Row],[Recency]] &lt;= $L$4, 3, IF(tblCustRFM[[#This Row],[Recency]] &lt;= M1218, 2, 1))</f>
        <v>3</v>
      </c>
      <c r="G1216">
        <f>IF(tblCustRFM[[#This Row],[Frequency]] &gt;= L1219, 3, IF(tblCustRFM[[#This Row],[Frequency]] &gt;= M1219, 2, 1))</f>
        <v>3</v>
      </c>
      <c r="H1216">
        <f>IF(tblCustRFM[[#This Row],[Monetary]] &gt;= L1220, 3, IF(tblCustRFM[[#This Row],[Monetary]] &gt;= M1220, 2, 1))</f>
        <v>3</v>
      </c>
      <c r="I1216">
        <f>tblCustRFM[[#This Row],[RecencyTier]] + tblCustRFM[[#This Row],[FrequencyTier]] + tblCustRFM[[#This Row],[MonetaryTier]]</f>
        <v>9</v>
      </c>
    </row>
    <row r="1217" spans="1:9" x14ac:dyDescent="0.45">
      <c r="A1217" s="16">
        <v>2788</v>
      </c>
      <c r="B1217" s="10">
        <v>45188.293129320991</v>
      </c>
      <c r="C1217">
        <v>1</v>
      </c>
      <c r="D1217">
        <v>3234.6</v>
      </c>
      <c r="E1217" s="24">
        <f>INT(RFM_Pivot!$A$1 - tblCustRFM[[#This Row],[LastPurchaseDate]])</f>
        <v>468</v>
      </c>
      <c r="F1217">
        <f>IF(tblCustRFM[[#This Row],[Recency]] &lt;= $L$4, 3, IF(tblCustRFM[[#This Row],[Recency]] &lt;= M1219, 2, 1))</f>
        <v>1</v>
      </c>
      <c r="G1217">
        <f>IF(tblCustRFM[[#This Row],[Frequency]] &gt;= L1220, 3, IF(tblCustRFM[[#This Row],[Frequency]] &gt;= M1220, 2, 1))</f>
        <v>3</v>
      </c>
      <c r="H1217">
        <f>IF(tblCustRFM[[#This Row],[Monetary]] &gt;= L1221, 3, IF(tblCustRFM[[#This Row],[Monetary]] &gt;= M1221, 2, 1))</f>
        <v>3</v>
      </c>
      <c r="I1217">
        <f>tblCustRFM[[#This Row],[RecencyTier]] + tblCustRFM[[#This Row],[FrequencyTier]] + tblCustRFM[[#This Row],[MonetaryTier]]</f>
        <v>7</v>
      </c>
    </row>
    <row r="1218" spans="1:9" x14ac:dyDescent="0.45">
      <c r="A1218" s="16">
        <v>2789</v>
      </c>
      <c r="B1218" s="10">
        <v>45495.65386539352</v>
      </c>
      <c r="C1218">
        <v>3</v>
      </c>
      <c r="D1218">
        <v>9747.7000000000007</v>
      </c>
      <c r="E1218" s="24">
        <f>INT(RFM_Pivot!$A$1 - tblCustRFM[[#This Row],[LastPurchaseDate]])</f>
        <v>161</v>
      </c>
      <c r="F1218">
        <f>IF(tblCustRFM[[#This Row],[Recency]] &lt;= $L$4, 3, IF(tblCustRFM[[#This Row],[Recency]] &lt;= M1220, 2, 1))</f>
        <v>1</v>
      </c>
      <c r="G1218">
        <f>IF(tblCustRFM[[#This Row],[Frequency]] &gt;= L1221, 3, IF(tblCustRFM[[#This Row],[Frequency]] &gt;= M1221, 2, 1))</f>
        <v>3</v>
      </c>
      <c r="H1218">
        <f>IF(tblCustRFM[[#This Row],[Monetary]] &gt;= L1222, 3, IF(tblCustRFM[[#This Row],[Monetary]] &gt;= M1222, 2, 1))</f>
        <v>3</v>
      </c>
      <c r="I1218">
        <f>tblCustRFM[[#This Row],[RecencyTier]] + tblCustRFM[[#This Row],[FrequencyTier]] + tblCustRFM[[#This Row],[MonetaryTier]]</f>
        <v>7</v>
      </c>
    </row>
    <row r="1219" spans="1:9" x14ac:dyDescent="0.45">
      <c r="A1219" s="16">
        <v>2790</v>
      </c>
      <c r="B1219" s="10">
        <v>45394.611761188273</v>
      </c>
      <c r="C1219">
        <v>1</v>
      </c>
      <c r="D1219">
        <v>335.45</v>
      </c>
      <c r="E1219" s="24">
        <f>INT(RFM_Pivot!$A$1 - tblCustRFM[[#This Row],[LastPurchaseDate]])</f>
        <v>262</v>
      </c>
      <c r="F1219">
        <f>IF(tblCustRFM[[#This Row],[Recency]] &lt;= $L$4, 3, IF(tblCustRFM[[#This Row],[Recency]] &lt;= M1221, 2, 1))</f>
        <v>1</v>
      </c>
      <c r="G1219">
        <f>IF(tblCustRFM[[#This Row],[Frequency]] &gt;= L1222, 3, IF(tblCustRFM[[#This Row],[Frequency]] &gt;= M1222, 2, 1))</f>
        <v>3</v>
      </c>
      <c r="H1219">
        <f>IF(tblCustRFM[[#This Row],[Monetary]] &gt;= L1223, 3, IF(tblCustRFM[[#This Row],[Monetary]] &gt;= M1223, 2, 1))</f>
        <v>3</v>
      </c>
      <c r="I1219">
        <f>tblCustRFM[[#This Row],[RecencyTier]] + tblCustRFM[[#This Row],[FrequencyTier]] + tblCustRFM[[#This Row],[MonetaryTier]]</f>
        <v>7</v>
      </c>
    </row>
    <row r="1220" spans="1:9" x14ac:dyDescent="0.45">
      <c r="A1220" s="16">
        <v>2792</v>
      </c>
      <c r="B1220" s="10">
        <v>44994.677767785492</v>
      </c>
      <c r="C1220">
        <v>1</v>
      </c>
      <c r="D1220">
        <v>5230.3</v>
      </c>
      <c r="E1220" s="24">
        <f>INT(RFM_Pivot!$A$1 - tblCustRFM[[#This Row],[LastPurchaseDate]])</f>
        <v>662</v>
      </c>
      <c r="F1220">
        <f>IF(tblCustRFM[[#This Row],[Recency]] &lt;= $L$4, 3, IF(tblCustRFM[[#This Row],[Recency]] &lt;= M1222, 2, 1))</f>
        <v>1</v>
      </c>
      <c r="G1220">
        <f>IF(tblCustRFM[[#This Row],[Frequency]] &gt;= L1223, 3, IF(tblCustRFM[[#This Row],[Frequency]] &gt;= M1223, 2, 1))</f>
        <v>3</v>
      </c>
      <c r="H1220">
        <f>IF(tblCustRFM[[#This Row],[Monetary]] &gt;= L1224, 3, IF(tblCustRFM[[#This Row],[Monetary]] &gt;= M1224, 2, 1))</f>
        <v>3</v>
      </c>
      <c r="I1220">
        <f>tblCustRFM[[#This Row],[RecencyTier]] + tblCustRFM[[#This Row],[FrequencyTier]] + tblCustRFM[[#This Row],[MonetaryTier]]</f>
        <v>7</v>
      </c>
    </row>
    <row r="1221" spans="1:9" x14ac:dyDescent="0.45">
      <c r="A1221" s="16">
        <v>2793</v>
      </c>
      <c r="B1221" s="10">
        <v>45618.598159799381</v>
      </c>
      <c r="C1221">
        <v>2</v>
      </c>
      <c r="D1221">
        <v>14896.49</v>
      </c>
      <c r="E1221" s="24">
        <f>INT(RFM_Pivot!$A$1 - tblCustRFM[[#This Row],[LastPurchaseDate]])</f>
        <v>38</v>
      </c>
      <c r="F1221">
        <f>IF(tblCustRFM[[#This Row],[Recency]] &lt;= $L$4, 3, IF(tblCustRFM[[#This Row],[Recency]] &lt;= M1223, 2, 1))</f>
        <v>3</v>
      </c>
      <c r="G1221">
        <f>IF(tblCustRFM[[#This Row],[Frequency]] &gt;= L1224, 3, IF(tblCustRFM[[#This Row],[Frequency]] &gt;= M1224, 2, 1))</f>
        <v>3</v>
      </c>
      <c r="H1221">
        <f>IF(tblCustRFM[[#This Row],[Monetary]] &gt;= L1225, 3, IF(tblCustRFM[[#This Row],[Monetary]] &gt;= M1225, 2, 1))</f>
        <v>3</v>
      </c>
      <c r="I1221">
        <f>tblCustRFM[[#This Row],[RecencyTier]] + tblCustRFM[[#This Row],[FrequencyTier]] + tblCustRFM[[#This Row],[MonetaryTier]]</f>
        <v>9</v>
      </c>
    </row>
    <row r="1222" spans="1:9" x14ac:dyDescent="0.45">
      <c r="A1222" s="16">
        <v>2794</v>
      </c>
      <c r="B1222" s="10">
        <v>45428.779177932098</v>
      </c>
      <c r="C1222">
        <v>1</v>
      </c>
      <c r="D1222">
        <v>1844.58</v>
      </c>
      <c r="E1222" s="24">
        <f>INT(RFM_Pivot!$A$1 - tblCustRFM[[#This Row],[LastPurchaseDate]])</f>
        <v>228</v>
      </c>
      <c r="F1222">
        <f>IF(tblCustRFM[[#This Row],[Recency]] &lt;= $L$4, 3, IF(tblCustRFM[[#This Row],[Recency]] &lt;= M1224, 2, 1))</f>
        <v>1</v>
      </c>
      <c r="G1222">
        <f>IF(tblCustRFM[[#This Row],[Frequency]] &gt;= L1225, 3, IF(tblCustRFM[[#This Row],[Frequency]] &gt;= M1225, 2, 1))</f>
        <v>3</v>
      </c>
      <c r="H1222">
        <f>IF(tblCustRFM[[#This Row],[Monetary]] &gt;= L1226, 3, IF(tblCustRFM[[#This Row],[Monetary]] &gt;= M1226, 2, 1))</f>
        <v>3</v>
      </c>
      <c r="I1222">
        <f>tblCustRFM[[#This Row],[RecencyTier]] + tblCustRFM[[#This Row],[FrequencyTier]] + tblCustRFM[[#This Row],[MonetaryTier]]</f>
        <v>7</v>
      </c>
    </row>
    <row r="1223" spans="1:9" x14ac:dyDescent="0.45">
      <c r="A1223" s="16">
        <v>2796</v>
      </c>
      <c r="B1223" s="10">
        <v>45019.135213503083</v>
      </c>
      <c r="C1223">
        <v>1</v>
      </c>
      <c r="D1223">
        <v>11639.6</v>
      </c>
      <c r="E1223" s="24">
        <f>INT(RFM_Pivot!$A$1 - tblCustRFM[[#This Row],[LastPurchaseDate]])</f>
        <v>637</v>
      </c>
      <c r="F1223">
        <f>IF(tblCustRFM[[#This Row],[Recency]] &lt;= $L$4, 3, IF(tblCustRFM[[#This Row],[Recency]] &lt;= M1225, 2, 1))</f>
        <v>1</v>
      </c>
      <c r="G1223">
        <f>IF(tblCustRFM[[#This Row],[Frequency]] &gt;= L1226, 3, IF(tblCustRFM[[#This Row],[Frequency]] &gt;= M1226, 2, 1))</f>
        <v>3</v>
      </c>
      <c r="H1223">
        <f>IF(tblCustRFM[[#This Row],[Monetary]] &gt;= L1227, 3, IF(tblCustRFM[[#This Row],[Monetary]] &gt;= M1227, 2, 1))</f>
        <v>3</v>
      </c>
      <c r="I1223">
        <f>tblCustRFM[[#This Row],[RecencyTier]] + tblCustRFM[[#This Row],[FrequencyTier]] + tblCustRFM[[#This Row],[MonetaryTier]]</f>
        <v>7</v>
      </c>
    </row>
    <row r="1224" spans="1:9" x14ac:dyDescent="0.45">
      <c r="A1224" s="16">
        <v>2797</v>
      </c>
      <c r="B1224" s="10">
        <v>45610.786378626544</v>
      </c>
      <c r="C1224">
        <v>2</v>
      </c>
      <c r="D1224">
        <v>16297.4</v>
      </c>
      <c r="E1224" s="24">
        <f>INT(RFM_Pivot!$A$1 - tblCustRFM[[#This Row],[LastPurchaseDate]])</f>
        <v>46</v>
      </c>
      <c r="F1224">
        <f>IF(tblCustRFM[[#This Row],[Recency]] &lt;= $L$4, 3, IF(tblCustRFM[[#This Row],[Recency]] &lt;= M1226, 2, 1))</f>
        <v>3</v>
      </c>
      <c r="G1224">
        <f>IF(tblCustRFM[[#This Row],[Frequency]] &gt;= L1227, 3, IF(tblCustRFM[[#This Row],[Frequency]] &gt;= M1227, 2, 1))</f>
        <v>3</v>
      </c>
      <c r="H1224">
        <f>IF(tblCustRFM[[#This Row],[Monetary]] &gt;= L1228, 3, IF(tblCustRFM[[#This Row],[Monetary]] &gt;= M1228, 2, 1))</f>
        <v>3</v>
      </c>
      <c r="I1224">
        <f>tblCustRFM[[#This Row],[RecencyTier]] + tblCustRFM[[#This Row],[FrequencyTier]] + tblCustRFM[[#This Row],[MonetaryTier]]</f>
        <v>9</v>
      </c>
    </row>
    <row r="1225" spans="1:9" x14ac:dyDescent="0.45">
      <c r="A1225" s="16">
        <v>2798</v>
      </c>
      <c r="B1225" s="10">
        <v>45340.367336728392</v>
      </c>
      <c r="C1225">
        <v>2</v>
      </c>
      <c r="D1225">
        <v>18099.96</v>
      </c>
      <c r="E1225" s="24">
        <f>INT(RFM_Pivot!$A$1 - tblCustRFM[[#This Row],[LastPurchaseDate]])</f>
        <v>316</v>
      </c>
      <c r="F1225">
        <f>IF(tblCustRFM[[#This Row],[Recency]] &lt;= $L$4, 3, IF(tblCustRFM[[#This Row],[Recency]] &lt;= M1227, 2, 1))</f>
        <v>1</v>
      </c>
      <c r="G1225">
        <f>IF(tblCustRFM[[#This Row],[Frequency]] &gt;= L1228, 3, IF(tblCustRFM[[#This Row],[Frequency]] &gt;= M1228, 2, 1))</f>
        <v>3</v>
      </c>
      <c r="H1225">
        <f>IF(tblCustRFM[[#This Row],[Monetary]] &gt;= L1229, 3, IF(tblCustRFM[[#This Row],[Monetary]] &gt;= M1229, 2, 1))</f>
        <v>3</v>
      </c>
      <c r="I1225">
        <f>tblCustRFM[[#This Row],[RecencyTier]] + tblCustRFM[[#This Row],[FrequencyTier]] + tblCustRFM[[#This Row],[MonetaryTier]]</f>
        <v>7</v>
      </c>
    </row>
    <row r="1226" spans="1:9" x14ac:dyDescent="0.45">
      <c r="A1226" s="16">
        <v>2800</v>
      </c>
      <c r="B1226" s="10">
        <v>45499.450245023145</v>
      </c>
      <c r="C1226">
        <v>2</v>
      </c>
      <c r="D1226">
        <v>19834.25</v>
      </c>
      <c r="E1226" s="24">
        <f>INT(RFM_Pivot!$A$1 - tblCustRFM[[#This Row],[LastPurchaseDate]])</f>
        <v>157</v>
      </c>
      <c r="F1226">
        <f>IF(tblCustRFM[[#This Row],[Recency]] &lt;= $L$4, 3, IF(tblCustRFM[[#This Row],[Recency]] &lt;= M1228, 2, 1))</f>
        <v>1</v>
      </c>
      <c r="G1226">
        <f>IF(tblCustRFM[[#This Row],[Frequency]] &gt;= L1229, 3, IF(tblCustRFM[[#This Row],[Frequency]] &gt;= M1229, 2, 1))</f>
        <v>3</v>
      </c>
      <c r="H1226">
        <f>IF(tblCustRFM[[#This Row],[Monetary]] &gt;= L1230, 3, IF(tblCustRFM[[#This Row],[Monetary]] &gt;= M1230, 2, 1))</f>
        <v>3</v>
      </c>
      <c r="I1226">
        <f>tblCustRFM[[#This Row],[RecencyTier]] + tblCustRFM[[#This Row],[FrequencyTier]] + tblCustRFM[[#This Row],[MonetaryTier]]</f>
        <v>7</v>
      </c>
    </row>
    <row r="1227" spans="1:9" x14ac:dyDescent="0.45">
      <c r="A1227" s="16">
        <v>2801</v>
      </c>
      <c r="B1227" s="10">
        <v>45636.192919290123</v>
      </c>
      <c r="C1227">
        <v>1</v>
      </c>
      <c r="D1227">
        <v>5342.96</v>
      </c>
      <c r="E1227" s="24">
        <f>INT(RFM_Pivot!$A$1 - tblCustRFM[[#This Row],[LastPurchaseDate]])</f>
        <v>20</v>
      </c>
      <c r="F1227">
        <f>IF(tblCustRFM[[#This Row],[Recency]] &lt;= $L$4, 3, IF(tblCustRFM[[#This Row],[Recency]] &lt;= M1229, 2, 1))</f>
        <v>3</v>
      </c>
      <c r="G1227">
        <f>IF(tblCustRFM[[#This Row],[Frequency]] &gt;= L1230, 3, IF(tblCustRFM[[#This Row],[Frequency]] &gt;= M1230, 2, 1))</f>
        <v>3</v>
      </c>
      <c r="H1227">
        <f>IF(tblCustRFM[[#This Row],[Monetary]] &gt;= L1231, 3, IF(tblCustRFM[[#This Row],[Monetary]] &gt;= M1231, 2, 1))</f>
        <v>3</v>
      </c>
      <c r="I1227">
        <f>tblCustRFM[[#This Row],[RecencyTier]] + tblCustRFM[[#This Row],[FrequencyTier]] + tblCustRFM[[#This Row],[MonetaryTier]]</f>
        <v>9</v>
      </c>
    </row>
    <row r="1228" spans="1:9" x14ac:dyDescent="0.45">
      <c r="A1228" s="16">
        <v>2802</v>
      </c>
      <c r="B1228" s="10">
        <v>45263.928692862653</v>
      </c>
      <c r="C1228">
        <v>2</v>
      </c>
      <c r="D1228">
        <v>9041.82</v>
      </c>
      <c r="E1228" s="24">
        <f>INT(RFM_Pivot!$A$1 - tblCustRFM[[#This Row],[LastPurchaseDate]])</f>
        <v>393</v>
      </c>
      <c r="F1228">
        <f>IF(tblCustRFM[[#This Row],[Recency]] &lt;= $L$4, 3, IF(tblCustRFM[[#This Row],[Recency]] &lt;= M1230, 2, 1))</f>
        <v>1</v>
      </c>
      <c r="G1228">
        <f>IF(tblCustRFM[[#This Row],[Frequency]] &gt;= L1231, 3, IF(tblCustRFM[[#This Row],[Frequency]] &gt;= M1231, 2, 1))</f>
        <v>3</v>
      </c>
      <c r="H1228">
        <f>IF(tblCustRFM[[#This Row],[Monetary]] &gt;= L1232, 3, IF(tblCustRFM[[#This Row],[Monetary]] &gt;= M1232, 2, 1))</f>
        <v>3</v>
      </c>
      <c r="I1228">
        <f>tblCustRFM[[#This Row],[RecencyTier]] + tblCustRFM[[#This Row],[FrequencyTier]] + tblCustRFM[[#This Row],[MonetaryTier]]</f>
        <v>7</v>
      </c>
    </row>
    <row r="1229" spans="1:9" x14ac:dyDescent="0.45">
      <c r="A1229" s="16">
        <v>2804</v>
      </c>
      <c r="B1229" s="10">
        <v>45056.73397341821</v>
      </c>
      <c r="C1229">
        <v>1</v>
      </c>
      <c r="D1229">
        <v>2703.87</v>
      </c>
      <c r="E1229" s="24">
        <f>INT(RFM_Pivot!$A$1 - tblCustRFM[[#This Row],[LastPurchaseDate]])</f>
        <v>600</v>
      </c>
      <c r="F1229">
        <f>IF(tblCustRFM[[#This Row],[Recency]] &lt;= $L$4, 3, IF(tblCustRFM[[#This Row],[Recency]] &lt;= M1231, 2, 1))</f>
        <v>1</v>
      </c>
      <c r="G1229">
        <f>IF(tblCustRFM[[#This Row],[Frequency]] &gt;= L1232, 3, IF(tblCustRFM[[#This Row],[Frequency]] &gt;= M1232, 2, 1))</f>
        <v>3</v>
      </c>
      <c r="H1229">
        <f>IF(tblCustRFM[[#This Row],[Monetary]] &gt;= L1233, 3, IF(tblCustRFM[[#This Row],[Monetary]] &gt;= M1233, 2, 1))</f>
        <v>3</v>
      </c>
      <c r="I1229">
        <f>tblCustRFM[[#This Row],[RecencyTier]] + tblCustRFM[[#This Row],[FrequencyTier]] + tblCustRFM[[#This Row],[MonetaryTier]]</f>
        <v>7</v>
      </c>
    </row>
    <row r="1230" spans="1:9" x14ac:dyDescent="0.45">
      <c r="A1230" s="16">
        <v>2806</v>
      </c>
      <c r="B1230" s="10">
        <v>45573.260626080249</v>
      </c>
      <c r="C1230">
        <v>2</v>
      </c>
      <c r="D1230">
        <v>11744.6</v>
      </c>
      <c r="E1230" s="24">
        <f>INT(RFM_Pivot!$A$1 - tblCustRFM[[#This Row],[LastPurchaseDate]])</f>
        <v>83</v>
      </c>
      <c r="F1230">
        <f>IF(tblCustRFM[[#This Row],[Recency]] &lt;= $L$4, 3, IF(tblCustRFM[[#This Row],[Recency]] &lt;= M1232, 2, 1))</f>
        <v>3</v>
      </c>
      <c r="G1230">
        <f>IF(tblCustRFM[[#This Row],[Frequency]] &gt;= L1233, 3, IF(tblCustRFM[[#This Row],[Frequency]] &gt;= M1233, 2, 1))</f>
        <v>3</v>
      </c>
      <c r="H1230">
        <f>IF(tblCustRFM[[#This Row],[Monetary]] &gt;= L1234, 3, IF(tblCustRFM[[#This Row],[Monetary]] &gt;= M1234, 2, 1))</f>
        <v>3</v>
      </c>
      <c r="I1230">
        <f>tblCustRFM[[#This Row],[RecencyTier]] + tblCustRFM[[#This Row],[FrequencyTier]] + tblCustRFM[[#This Row],[MonetaryTier]]</f>
        <v>9</v>
      </c>
    </row>
    <row r="1231" spans="1:9" x14ac:dyDescent="0.45">
      <c r="A1231" s="16">
        <v>2809</v>
      </c>
      <c r="B1231" s="10">
        <v>45590.490349035492</v>
      </c>
      <c r="C1231">
        <v>2</v>
      </c>
      <c r="D1231">
        <v>4792.92</v>
      </c>
      <c r="E1231" s="24">
        <f>INT(RFM_Pivot!$A$1 - tblCustRFM[[#This Row],[LastPurchaseDate]])</f>
        <v>66</v>
      </c>
      <c r="F1231">
        <f>IF(tblCustRFM[[#This Row],[Recency]] &lt;= $L$4, 3, IF(tblCustRFM[[#This Row],[Recency]] &lt;= M1233, 2, 1))</f>
        <v>3</v>
      </c>
      <c r="G1231">
        <f>IF(tblCustRFM[[#This Row],[Frequency]] &gt;= L1234, 3, IF(tblCustRFM[[#This Row],[Frequency]] &gt;= M1234, 2, 1))</f>
        <v>3</v>
      </c>
      <c r="H1231">
        <f>IF(tblCustRFM[[#This Row],[Monetary]] &gt;= L1235, 3, IF(tblCustRFM[[#This Row],[Monetary]] &gt;= M1235, 2, 1))</f>
        <v>3</v>
      </c>
      <c r="I1231">
        <f>tblCustRFM[[#This Row],[RecencyTier]] + tblCustRFM[[#This Row],[FrequencyTier]] + tblCustRFM[[#This Row],[MonetaryTier]]</f>
        <v>9</v>
      </c>
    </row>
    <row r="1232" spans="1:9" x14ac:dyDescent="0.45">
      <c r="A1232" s="16">
        <v>2810</v>
      </c>
      <c r="B1232" s="10">
        <v>45247.575057484566</v>
      </c>
      <c r="C1232">
        <v>2</v>
      </c>
      <c r="D1232">
        <v>19054</v>
      </c>
      <c r="E1232" s="24">
        <f>INT(RFM_Pivot!$A$1 - tblCustRFM[[#This Row],[LastPurchaseDate]])</f>
        <v>409</v>
      </c>
      <c r="F1232">
        <f>IF(tblCustRFM[[#This Row],[Recency]] &lt;= $L$4, 3, IF(tblCustRFM[[#This Row],[Recency]] &lt;= M1234, 2, 1))</f>
        <v>1</v>
      </c>
      <c r="G1232">
        <f>IF(tblCustRFM[[#This Row],[Frequency]] &gt;= L1235, 3, IF(tblCustRFM[[#This Row],[Frequency]] &gt;= M1235, 2, 1))</f>
        <v>3</v>
      </c>
      <c r="H1232">
        <f>IF(tblCustRFM[[#This Row],[Monetary]] &gt;= L1236, 3, IF(tblCustRFM[[#This Row],[Monetary]] &gt;= M1236, 2, 1))</f>
        <v>3</v>
      </c>
      <c r="I1232">
        <f>tblCustRFM[[#This Row],[RecencyTier]] + tblCustRFM[[#This Row],[FrequencyTier]] + tblCustRFM[[#This Row],[MonetaryTier]]</f>
        <v>7</v>
      </c>
    </row>
    <row r="1233" spans="1:9" x14ac:dyDescent="0.45">
      <c r="A1233" s="16">
        <v>2811</v>
      </c>
      <c r="B1233" s="10">
        <v>45627.870086998453</v>
      </c>
      <c r="C1233">
        <v>1</v>
      </c>
      <c r="D1233">
        <v>3953.08</v>
      </c>
      <c r="E1233" s="24">
        <f>INT(RFM_Pivot!$A$1 - tblCustRFM[[#This Row],[LastPurchaseDate]])</f>
        <v>29</v>
      </c>
      <c r="F1233">
        <f>IF(tblCustRFM[[#This Row],[Recency]] &lt;= $L$4, 3, IF(tblCustRFM[[#This Row],[Recency]] &lt;= M1235, 2, 1))</f>
        <v>3</v>
      </c>
      <c r="G1233">
        <f>IF(tblCustRFM[[#This Row],[Frequency]] &gt;= L1236, 3, IF(tblCustRFM[[#This Row],[Frequency]] &gt;= M1236, 2, 1))</f>
        <v>3</v>
      </c>
      <c r="H1233">
        <f>IF(tblCustRFM[[#This Row],[Monetary]] &gt;= L1237, 3, IF(tblCustRFM[[#This Row],[Monetary]] &gt;= M1237, 2, 1))</f>
        <v>3</v>
      </c>
      <c r="I1233">
        <f>tblCustRFM[[#This Row],[RecencyTier]] + tblCustRFM[[#This Row],[FrequencyTier]] + tblCustRFM[[#This Row],[MonetaryTier]]</f>
        <v>9</v>
      </c>
    </row>
    <row r="1234" spans="1:9" x14ac:dyDescent="0.45">
      <c r="A1234" s="16">
        <v>2812</v>
      </c>
      <c r="B1234" s="10">
        <v>45354.603760378086</v>
      </c>
      <c r="C1234">
        <v>2</v>
      </c>
      <c r="D1234">
        <v>20534.2</v>
      </c>
      <c r="E1234" s="24">
        <f>INT(RFM_Pivot!$A$1 - tblCustRFM[[#This Row],[LastPurchaseDate]])</f>
        <v>302</v>
      </c>
      <c r="F1234">
        <f>IF(tblCustRFM[[#This Row],[Recency]] &lt;= $L$4, 3, IF(tblCustRFM[[#This Row],[Recency]] &lt;= M1236, 2, 1))</f>
        <v>1</v>
      </c>
      <c r="G1234">
        <f>IF(tblCustRFM[[#This Row],[Frequency]] &gt;= L1237, 3, IF(tblCustRFM[[#This Row],[Frequency]] &gt;= M1237, 2, 1))</f>
        <v>3</v>
      </c>
      <c r="H1234">
        <f>IF(tblCustRFM[[#This Row],[Monetary]] &gt;= L1238, 3, IF(tblCustRFM[[#This Row],[Monetary]] &gt;= M1238, 2, 1))</f>
        <v>3</v>
      </c>
      <c r="I1234">
        <f>tblCustRFM[[#This Row],[RecencyTier]] + tblCustRFM[[#This Row],[FrequencyTier]] + tblCustRFM[[#This Row],[MonetaryTier]]</f>
        <v>7</v>
      </c>
    </row>
    <row r="1235" spans="1:9" x14ac:dyDescent="0.45">
      <c r="A1235" s="16">
        <v>2813</v>
      </c>
      <c r="B1235" s="10">
        <v>45277.727072723763</v>
      </c>
      <c r="C1235">
        <v>2</v>
      </c>
      <c r="D1235">
        <v>11032.08</v>
      </c>
      <c r="E1235" s="24">
        <f>INT(RFM_Pivot!$A$1 - tblCustRFM[[#This Row],[LastPurchaseDate]])</f>
        <v>379</v>
      </c>
      <c r="F1235">
        <f>IF(tblCustRFM[[#This Row],[Recency]] &lt;= $L$4, 3, IF(tblCustRFM[[#This Row],[Recency]] &lt;= M1237, 2, 1))</f>
        <v>1</v>
      </c>
      <c r="G1235">
        <f>IF(tblCustRFM[[#This Row],[Frequency]] &gt;= L1238, 3, IF(tblCustRFM[[#This Row],[Frequency]] &gt;= M1238, 2, 1))</f>
        <v>3</v>
      </c>
      <c r="H1235">
        <f>IF(tblCustRFM[[#This Row],[Monetary]] &gt;= L1239, 3, IF(tblCustRFM[[#This Row],[Monetary]] &gt;= M1239, 2, 1))</f>
        <v>3</v>
      </c>
      <c r="I1235">
        <f>tblCustRFM[[#This Row],[RecencyTier]] + tblCustRFM[[#This Row],[FrequencyTier]] + tblCustRFM[[#This Row],[MonetaryTier]]</f>
        <v>7</v>
      </c>
    </row>
    <row r="1236" spans="1:9" x14ac:dyDescent="0.45">
      <c r="A1236" s="16">
        <v>2814</v>
      </c>
      <c r="B1236" s="10">
        <v>45240.858385841049</v>
      </c>
      <c r="C1236">
        <v>1</v>
      </c>
      <c r="D1236">
        <v>1722.96</v>
      </c>
      <c r="E1236" s="24">
        <f>INT(RFM_Pivot!$A$1 - tblCustRFM[[#This Row],[LastPurchaseDate]])</f>
        <v>416</v>
      </c>
      <c r="F1236">
        <f>IF(tblCustRFM[[#This Row],[Recency]] &lt;= $L$4, 3, IF(tblCustRFM[[#This Row],[Recency]] &lt;= M1238, 2, 1))</f>
        <v>1</v>
      </c>
      <c r="G1236">
        <f>IF(tblCustRFM[[#This Row],[Frequency]] &gt;= L1239, 3, IF(tblCustRFM[[#This Row],[Frequency]] &gt;= M1239, 2, 1))</f>
        <v>3</v>
      </c>
      <c r="H1236">
        <f>IF(tblCustRFM[[#This Row],[Monetary]] &gt;= L1240, 3, IF(tblCustRFM[[#This Row],[Monetary]] &gt;= M1240, 2, 1))</f>
        <v>3</v>
      </c>
      <c r="I1236">
        <f>tblCustRFM[[#This Row],[RecencyTier]] + tblCustRFM[[#This Row],[FrequencyTier]] + tblCustRFM[[#This Row],[MonetaryTier]]</f>
        <v>7</v>
      </c>
    </row>
    <row r="1237" spans="1:9" x14ac:dyDescent="0.45">
      <c r="A1237" s="16">
        <v>2815</v>
      </c>
      <c r="B1237" s="10">
        <v>45142.152515239199</v>
      </c>
      <c r="C1237">
        <v>1</v>
      </c>
      <c r="D1237">
        <v>12892.89</v>
      </c>
      <c r="E1237" s="24">
        <f>INT(RFM_Pivot!$A$1 - tblCustRFM[[#This Row],[LastPurchaseDate]])</f>
        <v>514</v>
      </c>
      <c r="F1237">
        <f>IF(tblCustRFM[[#This Row],[Recency]] &lt;= $L$4, 3, IF(tblCustRFM[[#This Row],[Recency]] &lt;= M1239, 2, 1))</f>
        <v>1</v>
      </c>
      <c r="G1237">
        <f>IF(tblCustRFM[[#This Row],[Frequency]] &gt;= L1240, 3, IF(tblCustRFM[[#This Row],[Frequency]] &gt;= M1240, 2, 1))</f>
        <v>3</v>
      </c>
      <c r="H1237">
        <f>IF(tblCustRFM[[#This Row],[Monetary]] &gt;= L1241, 3, IF(tblCustRFM[[#This Row],[Monetary]] &gt;= M1241, 2, 1))</f>
        <v>3</v>
      </c>
      <c r="I1237">
        <f>tblCustRFM[[#This Row],[RecencyTier]] + tblCustRFM[[#This Row],[FrequencyTier]] + tblCustRFM[[#This Row],[MonetaryTier]]</f>
        <v>7</v>
      </c>
    </row>
    <row r="1238" spans="1:9" x14ac:dyDescent="0.45">
      <c r="A1238" s="16">
        <v>2816</v>
      </c>
      <c r="B1238" s="10">
        <v>45621.591459143521</v>
      </c>
      <c r="C1238">
        <v>2</v>
      </c>
      <c r="D1238">
        <v>23760.06</v>
      </c>
      <c r="E1238" s="24">
        <f>INT(RFM_Pivot!$A$1 - tblCustRFM[[#This Row],[LastPurchaseDate]])</f>
        <v>35</v>
      </c>
      <c r="F1238">
        <f>IF(tblCustRFM[[#This Row],[Recency]] &lt;= $L$4, 3, IF(tblCustRFM[[#This Row],[Recency]] &lt;= M1240, 2, 1))</f>
        <v>3</v>
      </c>
      <c r="G1238">
        <f>IF(tblCustRFM[[#This Row],[Frequency]] &gt;= L1241, 3, IF(tblCustRFM[[#This Row],[Frequency]] &gt;= M1241, 2, 1))</f>
        <v>3</v>
      </c>
      <c r="H1238">
        <f>IF(tblCustRFM[[#This Row],[Monetary]] &gt;= L1242, 3, IF(tblCustRFM[[#This Row],[Monetary]] &gt;= M1242, 2, 1))</f>
        <v>3</v>
      </c>
      <c r="I1238">
        <f>tblCustRFM[[#This Row],[RecencyTier]] + tblCustRFM[[#This Row],[FrequencyTier]] + tblCustRFM[[#This Row],[MonetaryTier]]</f>
        <v>9</v>
      </c>
    </row>
    <row r="1239" spans="1:9" x14ac:dyDescent="0.45">
      <c r="A1239" s="16">
        <v>2818</v>
      </c>
      <c r="B1239" s="10">
        <v>45174.932793287036</v>
      </c>
      <c r="C1239">
        <v>1</v>
      </c>
      <c r="D1239">
        <v>9406.7999999999993</v>
      </c>
      <c r="E1239" s="24">
        <f>INT(RFM_Pivot!$A$1 - tblCustRFM[[#This Row],[LastPurchaseDate]])</f>
        <v>482</v>
      </c>
      <c r="F1239">
        <f>IF(tblCustRFM[[#This Row],[Recency]] &lt;= $L$4, 3, IF(tblCustRFM[[#This Row],[Recency]] &lt;= M1241, 2, 1))</f>
        <v>1</v>
      </c>
      <c r="G1239">
        <f>IF(tblCustRFM[[#This Row],[Frequency]] &gt;= L1242, 3, IF(tblCustRFM[[#This Row],[Frequency]] &gt;= M1242, 2, 1))</f>
        <v>3</v>
      </c>
      <c r="H1239">
        <f>IF(tblCustRFM[[#This Row],[Monetary]] &gt;= L1243, 3, IF(tblCustRFM[[#This Row],[Monetary]] &gt;= M1243, 2, 1))</f>
        <v>3</v>
      </c>
      <c r="I1239">
        <f>tblCustRFM[[#This Row],[RecencyTier]] + tblCustRFM[[#This Row],[FrequencyTier]] + tblCustRFM[[#This Row],[MonetaryTier]]</f>
        <v>7</v>
      </c>
    </row>
    <row r="1240" spans="1:9" x14ac:dyDescent="0.45">
      <c r="A1240" s="16">
        <v>2819</v>
      </c>
      <c r="B1240" s="10">
        <v>45278.968196797839</v>
      </c>
      <c r="C1240">
        <v>2</v>
      </c>
      <c r="D1240">
        <v>22738.28</v>
      </c>
      <c r="E1240" s="24">
        <f>INT(RFM_Pivot!$A$1 - tblCustRFM[[#This Row],[LastPurchaseDate]])</f>
        <v>378</v>
      </c>
      <c r="F1240">
        <f>IF(tblCustRFM[[#This Row],[Recency]] &lt;= $L$4, 3, IF(tblCustRFM[[#This Row],[Recency]] &lt;= M1242, 2, 1))</f>
        <v>1</v>
      </c>
      <c r="G1240">
        <f>IF(tblCustRFM[[#This Row],[Frequency]] &gt;= L1243, 3, IF(tblCustRFM[[#This Row],[Frequency]] &gt;= M1243, 2, 1))</f>
        <v>3</v>
      </c>
      <c r="H1240">
        <f>IF(tblCustRFM[[#This Row],[Monetary]] &gt;= L1244, 3, IF(tblCustRFM[[#This Row],[Monetary]] &gt;= M1244, 2, 1))</f>
        <v>3</v>
      </c>
      <c r="I1240">
        <f>tblCustRFM[[#This Row],[RecencyTier]] + tblCustRFM[[#This Row],[FrequencyTier]] + tblCustRFM[[#This Row],[MonetaryTier]]</f>
        <v>7</v>
      </c>
    </row>
    <row r="1241" spans="1:9" x14ac:dyDescent="0.45">
      <c r="A1241" s="16">
        <v>2820</v>
      </c>
      <c r="B1241" s="10">
        <v>45307.879087924382</v>
      </c>
      <c r="C1241">
        <v>1</v>
      </c>
      <c r="D1241">
        <v>3591.65</v>
      </c>
      <c r="E1241" s="24">
        <f>INT(RFM_Pivot!$A$1 - tblCustRFM[[#This Row],[LastPurchaseDate]])</f>
        <v>349</v>
      </c>
      <c r="F1241">
        <f>IF(tblCustRFM[[#This Row],[Recency]] &lt;= $L$4, 3, IF(tblCustRFM[[#This Row],[Recency]] &lt;= M1243, 2, 1))</f>
        <v>1</v>
      </c>
      <c r="G1241">
        <f>IF(tblCustRFM[[#This Row],[Frequency]] &gt;= L1244, 3, IF(tblCustRFM[[#This Row],[Frequency]] &gt;= M1244, 2, 1))</f>
        <v>3</v>
      </c>
      <c r="H1241">
        <f>IF(tblCustRFM[[#This Row],[Monetary]] &gt;= L1245, 3, IF(tblCustRFM[[#This Row],[Monetary]] &gt;= M1245, 2, 1))</f>
        <v>3</v>
      </c>
      <c r="I1241">
        <f>tblCustRFM[[#This Row],[RecencyTier]] + tblCustRFM[[#This Row],[FrequencyTier]] + tblCustRFM[[#This Row],[MonetaryTier]]</f>
        <v>7</v>
      </c>
    </row>
    <row r="1242" spans="1:9" x14ac:dyDescent="0.45">
      <c r="A1242" s="16">
        <v>2821</v>
      </c>
      <c r="B1242" s="10">
        <v>45485.140814081788</v>
      </c>
      <c r="C1242">
        <v>1</v>
      </c>
      <c r="D1242">
        <v>11398.88</v>
      </c>
      <c r="E1242" s="24">
        <f>INT(RFM_Pivot!$A$1 - tblCustRFM[[#This Row],[LastPurchaseDate]])</f>
        <v>171</v>
      </c>
      <c r="F1242">
        <f>IF(tblCustRFM[[#This Row],[Recency]] &lt;= $L$4, 3, IF(tblCustRFM[[#This Row],[Recency]] &lt;= M1244, 2, 1))</f>
        <v>1</v>
      </c>
      <c r="G1242">
        <f>IF(tblCustRFM[[#This Row],[Frequency]] &gt;= L1245, 3, IF(tblCustRFM[[#This Row],[Frequency]] &gt;= M1245, 2, 1))</f>
        <v>3</v>
      </c>
      <c r="H1242">
        <f>IF(tblCustRFM[[#This Row],[Monetary]] &gt;= L1246, 3, IF(tblCustRFM[[#This Row],[Monetary]] &gt;= M1246, 2, 1))</f>
        <v>3</v>
      </c>
      <c r="I1242">
        <f>tblCustRFM[[#This Row],[RecencyTier]] + tblCustRFM[[#This Row],[FrequencyTier]] + tblCustRFM[[#This Row],[MonetaryTier]]</f>
        <v>7</v>
      </c>
    </row>
    <row r="1243" spans="1:9" x14ac:dyDescent="0.45">
      <c r="A1243" s="16">
        <v>2823</v>
      </c>
      <c r="B1243" s="10">
        <v>45430.75037503858</v>
      </c>
      <c r="C1243">
        <v>4</v>
      </c>
      <c r="D1243">
        <v>37272.47</v>
      </c>
      <c r="E1243" s="24">
        <f>INT(RFM_Pivot!$A$1 - tblCustRFM[[#This Row],[LastPurchaseDate]])</f>
        <v>226</v>
      </c>
      <c r="F1243">
        <f>IF(tblCustRFM[[#This Row],[Recency]] &lt;= $L$4, 3, IF(tblCustRFM[[#This Row],[Recency]] &lt;= M1245, 2, 1))</f>
        <v>1</v>
      </c>
      <c r="G1243">
        <f>IF(tblCustRFM[[#This Row],[Frequency]] &gt;= L1246, 3, IF(tblCustRFM[[#This Row],[Frequency]] &gt;= M1246, 2, 1))</f>
        <v>3</v>
      </c>
      <c r="H1243">
        <f>IF(tblCustRFM[[#This Row],[Monetary]] &gt;= L1247, 3, IF(tblCustRFM[[#This Row],[Monetary]] &gt;= M1247, 2, 1))</f>
        <v>3</v>
      </c>
      <c r="I1243">
        <f>tblCustRFM[[#This Row],[RecencyTier]] + tblCustRFM[[#This Row],[FrequencyTier]] + tblCustRFM[[#This Row],[MonetaryTier]]</f>
        <v>7</v>
      </c>
    </row>
    <row r="1244" spans="1:9" x14ac:dyDescent="0.45">
      <c r="A1244" s="16">
        <v>2824</v>
      </c>
      <c r="B1244" s="10">
        <v>45433.232623263888</v>
      </c>
      <c r="C1244">
        <v>1</v>
      </c>
      <c r="D1244">
        <v>22292.400000000001</v>
      </c>
      <c r="E1244" s="24">
        <f>INT(RFM_Pivot!$A$1 - tblCustRFM[[#This Row],[LastPurchaseDate]])</f>
        <v>223</v>
      </c>
      <c r="F1244">
        <f>IF(tblCustRFM[[#This Row],[Recency]] &lt;= $L$4, 3, IF(tblCustRFM[[#This Row],[Recency]] &lt;= M1246, 2, 1))</f>
        <v>1</v>
      </c>
      <c r="G1244">
        <f>IF(tblCustRFM[[#This Row],[Frequency]] &gt;= L1247, 3, IF(tblCustRFM[[#This Row],[Frequency]] &gt;= M1247, 2, 1))</f>
        <v>3</v>
      </c>
      <c r="H1244">
        <f>IF(tblCustRFM[[#This Row],[Monetary]] &gt;= L1248, 3, IF(tblCustRFM[[#This Row],[Monetary]] &gt;= M1248, 2, 1))</f>
        <v>3</v>
      </c>
      <c r="I1244">
        <f>tblCustRFM[[#This Row],[RecencyTier]] + tblCustRFM[[#This Row],[FrequencyTier]] + tblCustRFM[[#This Row],[MonetaryTier]]</f>
        <v>7</v>
      </c>
    </row>
    <row r="1245" spans="1:9" x14ac:dyDescent="0.45">
      <c r="A1245" s="16">
        <v>2826</v>
      </c>
      <c r="B1245" s="10">
        <v>45061.844484452158</v>
      </c>
      <c r="C1245">
        <v>1</v>
      </c>
      <c r="D1245">
        <v>2257.64</v>
      </c>
      <c r="E1245" s="24">
        <f>INT(RFM_Pivot!$A$1 - tblCustRFM[[#This Row],[LastPurchaseDate]])</f>
        <v>595</v>
      </c>
      <c r="F1245">
        <f>IF(tblCustRFM[[#This Row],[Recency]] &lt;= $L$4, 3, IF(tblCustRFM[[#This Row],[Recency]] &lt;= M1247, 2, 1))</f>
        <v>1</v>
      </c>
      <c r="G1245">
        <f>IF(tblCustRFM[[#This Row],[Frequency]] &gt;= L1248, 3, IF(tblCustRFM[[#This Row],[Frequency]] &gt;= M1248, 2, 1))</f>
        <v>3</v>
      </c>
      <c r="H1245">
        <f>IF(tblCustRFM[[#This Row],[Monetary]] &gt;= L1249, 3, IF(tblCustRFM[[#This Row],[Monetary]] &gt;= M1249, 2, 1))</f>
        <v>3</v>
      </c>
      <c r="I1245">
        <f>tblCustRFM[[#This Row],[RecencyTier]] + tblCustRFM[[#This Row],[FrequencyTier]] + tblCustRFM[[#This Row],[MonetaryTier]]</f>
        <v>7</v>
      </c>
    </row>
    <row r="1246" spans="1:9" x14ac:dyDescent="0.45">
      <c r="A1246" s="16">
        <v>2827</v>
      </c>
      <c r="B1246" s="10">
        <v>45245.019801967595</v>
      </c>
      <c r="C1246">
        <v>2</v>
      </c>
      <c r="D1246">
        <v>25584.34</v>
      </c>
      <c r="E1246" s="24">
        <f>INT(RFM_Pivot!$A$1 - tblCustRFM[[#This Row],[LastPurchaseDate]])</f>
        <v>411</v>
      </c>
      <c r="F1246">
        <f>IF(tblCustRFM[[#This Row],[Recency]] &lt;= $L$4, 3, IF(tblCustRFM[[#This Row],[Recency]] &lt;= M1248, 2, 1))</f>
        <v>1</v>
      </c>
      <c r="G1246">
        <f>IF(tblCustRFM[[#This Row],[Frequency]] &gt;= L1249, 3, IF(tblCustRFM[[#This Row],[Frequency]] &gt;= M1249, 2, 1))</f>
        <v>3</v>
      </c>
      <c r="H1246">
        <f>IF(tblCustRFM[[#This Row],[Monetary]] &gt;= L1250, 3, IF(tblCustRFM[[#This Row],[Monetary]] &gt;= M1250, 2, 1))</f>
        <v>3</v>
      </c>
      <c r="I1246">
        <f>tblCustRFM[[#This Row],[RecencyTier]] + tblCustRFM[[#This Row],[FrequencyTier]] + tblCustRFM[[#This Row],[MonetaryTier]]</f>
        <v>7</v>
      </c>
    </row>
    <row r="1247" spans="1:9" x14ac:dyDescent="0.45">
      <c r="A1247" s="16">
        <v>2828</v>
      </c>
      <c r="B1247" s="10">
        <v>45081.629462962963</v>
      </c>
      <c r="C1247">
        <v>3</v>
      </c>
      <c r="D1247">
        <v>26838.97</v>
      </c>
      <c r="E1247" s="24">
        <f>INT(RFM_Pivot!$A$1 - tblCustRFM[[#This Row],[LastPurchaseDate]])</f>
        <v>575</v>
      </c>
      <c r="F1247">
        <f>IF(tblCustRFM[[#This Row],[Recency]] &lt;= $L$4, 3, IF(tblCustRFM[[#This Row],[Recency]] &lt;= M1249, 2, 1))</f>
        <v>1</v>
      </c>
      <c r="G1247">
        <f>IF(tblCustRFM[[#This Row],[Frequency]] &gt;= L1250, 3, IF(tblCustRFM[[#This Row],[Frequency]] &gt;= M1250, 2, 1))</f>
        <v>3</v>
      </c>
      <c r="H1247">
        <f>IF(tblCustRFM[[#This Row],[Monetary]] &gt;= L1251, 3, IF(tblCustRFM[[#This Row],[Monetary]] &gt;= M1251, 2, 1))</f>
        <v>3</v>
      </c>
      <c r="I1247">
        <f>tblCustRFM[[#This Row],[RecencyTier]] + tblCustRFM[[#This Row],[FrequencyTier]] + tblCustRFM[[#This Row],[MonetaryTier]]</f>
        <v>7</v>
      </c>
    </row>
    <row r="1248" spans="1:9" x14ac:dyDescent="0.45">
      <c r="A1248" s="16">
        <v>2829</v>
      </c>
      <c r="B1248" s="10">
        <v>45119.155215509258</v>
      </c>
      <c r="C1248">
        <v>1</v>
      </c>
      <c r="D1248">
        <v>7598.28</v>
      </c>
      <c r="E1248" s="24">
        <f>INT(RFM_Pivot!$A$1 - tblCustRFM[[#This Row],[LastPurchaseDate]])</f>
        <v>537</v>
      </c>
      <c r="F1248">
        <f>IF(tblCustRFM[[#This Row],[Recency]] &lt;= $L$4, 3, IF(tblCustRFM[[#This Row],[Recency]] &lt;= M1250, 2, 1))</f>
        <v>1</v>
      </c>
      <c r="G1248">
        <f>IF(tblCustRFM[[#This Row],[Frequency]] &gt;= L1251, 3, IF(tblCustRFM[[#This Row],[Frequency]] &gt;= M1251, 2, 1))</f>
        <v>3</v>
      </c>
      <c r="H1248">
        <f>IF(tblCustRFM[[#This Row],[Monetary]] &gt;= L1252, 3, IF(tblCustRFM[[#This Row],[Monetary]] &gt;= M1252, 2, 1))</f>
        <v>3</v>
      </c>
      <c r="I1248">
        <f>tblCustRFM[[#This Row],[RecencyTier]] + tblCustRFM[[#This Row],[FrequencyTier]] + tblCustRFM[[#This Row],[MonetaryTier]]</f>
        <v>7</v>
      </c>
    </row>
    <row r="1249" spans="1:9" x14ac:dyDescent="0.45">
      <c r="A1249" s="16">
        <v>2830</v>
      </c>
      <c r="B1249" s="10">
        <v>45574.501750192903</v>
      </c>
      <c r="C1249">
        <v>1</v>
      </c>
      <c r="D1249">
        <v>844.58</v>
      </c>
      <c r="E1249" s="24">
        <f>INT(RFM_Pivot!$A$1 - tblCustRFM[[#This Row],[LastPurchaseDate]])</f>
        <v>82</v>
      </c>
      <c r="F1249">
        <f>IF(tblCustRFM[[#This Row],[Recency]] &lt;= $L$4, 3, IF(tblCustRFM[[#This Row],[Recency]] &lt;= M1251, 2, 1))</f>
        <v>3</v>
      </c>
      <c r="G1249">
        <f>IF(tblCustRFM[[#This Row],[Frequency]] &gt;= L1252, 3, IF(tblCustRFM[[#This Row],[Frequency]] &gt;= M1252, 2, 1))</f>
        <v>3</v>
      </c>
      <c r="H1249">
        <f>IF(tblCustRFM[[#This Row],[Monetary]] &gt;= L1253, 3, IF(tblCustRFM[[#This Row],[Monetary]] &gt;= M1253, 2, 1))</f>
        <v>3</v>
      </c>
      <c r="I1249">
        <f>tblCustRFM[[#This Row],[RecencyTier]] + tblCustRFM[[#This Row],[FrequencyTier]] + tblCustRFM[[#This Row],[MonetaryTier]]</f>
        <v>9</v>
      </c>
    </row>
    <row r="1250" spans="1:9" x14ac:dyDescent="0.45">
      <c r="A1250" s="16">
        <v>2831</v>
      </c>
      <c r="B1250" s="10">
        <v>45543.254625462963</v>
      </c>
      <c r="C1250">
        <v>2</v>
      </c>
      <c r="D1250">
        <v>7086.64</v>
      </c>
      <c r="E1250" s="24">
        <f>INT(RFM_Pivot!$A$1 - tblCustRFM[[#This Row],[LastPurchaseDate]])</f>
        <v>113</v>
      </c>
      <c r="F1250">
        <f>IF(tblCustRFM[[#This Row],[Recency]] &lt;= $L$4, 3, IF(tblCustRFM[[#This Row],[Recency]] &lt;= M1252, 2, 1))</f>
        <v>3</v>
      </c>
      <c r="G1250">
        <f>IF(tblCustRFM[[#This Row],[Frequency]] &gt;= L1253, 3, IF(tblCustRFM[[#This Row],[Frequency]] &gt;= M1253, 2, 1))</f>
        <v>3</v>
      </c>
      <c r="H1250">
        <f>IF(tblCustRFM[[#This Row],[Monetary]] &gt;= L1254, 3, IF(tblCustRFM[[#This Row],[Monetary]] &gt;= M1254, 2, 1))</f>
        <v>3</v>
      </c>
      <c r="I1250">
        <f>tblCustRFM[[#This Row],[RecencyTier]] + tblCustRFM[[#This Row],[FrequencyTier]] + tblCustRFM[[#This Row],[MonetaryTier]]</f>
        <v>9</v>
      </c>
    </row>
    <row r="1251" spans="1:9" x14ac:dyDescent="0.45">
      <c r="A1251" s="16">
        <v>2832</v>
      </c>
      <c r="B1251" s="10">
        <v>45510.401340123455</v>
      </c>
      <c r="C1251">
        <v>1</v>
      </c>
      <c r="D1251">
        <v>587.16999999999996</v>
      </c>
      <c r="E1251" s="24">
        <f>INT(RFM_Pivot!$A$1 - tblCustRFM[[#This Row],[LastPurchaseDate]])</f>
        <v>146</v>
      </c>
      <c r="F1251">
        <f>IF(tblCustRFM[[#This Row],[Recency]] &lt;= $L$4, 3, IF(tblCustRFM[[#This Row],[Recency]] &lt;= M1253, 2, 1))</f>
        <v>1</v>
      </c>
      <c r="G1251">
        <f>IF(tblCustRFM[[#This Row],[Frequency]] &gt;= L1254, 3, IF(tblCustRFM[[#This Row],[Frequency]] &gt;= M1254, 2, 1))</f>
        <v>3</v>
      </c>
      <c r="H1251">
        <f>IF(tblCustRFM[[#This Row],[Monetary]] &gt;= L1255, 3, IF(tblCustRFM[[#This Row],[Monetary]] &gt;= M1255, 2, 1))</f>
        <v>3</v>
      </c>
      <c r="I1251">
        <f>tblCustRFM[[#This Row],[RecencyTier]] + tblCustRFM[[#This Row],[FrequencyTier]] + tblCustRFM[[#This Row],[MonetaryTier]]</f>
        <v>7</v>
      </c>
    </row>
    <row r="1252" spans="1:9" x14ac:dyDescent="0.45">
      <c r="A1252" s="16">
        <v>2834</v>
      </c>
      <c r="B1252" s="10">
        <v>45462.800580054012</v>
      </c>
      <c r="C1252">
        <v>1</v>
      </c>
      <c r="D1252">
        <v>4891.3</v>
      </c>
      <c r="E1252" s="24">
        <f>INT(RFM_Pivot!$A$1 - tblCustRFM[[#This Row],[LastPurchaseDate]])</f>
        <v>194</v>
      </c>
      <c r="F1252">
        <f>IF(tblCustRFM[[#This Row],[Recency]] &lt;= $L$4, 3, IF(tblCustRFM[[#This Row],[Recency]] &lt;= M1254, 2, 1))</f>
        <v>1</v>
      </c>
      <c r="G1252">
        <f>IF(tblCustRFM[[#This Row],[Frequency]] &gt;= L1255, 3, IF(tblCustRFM[[#This Row],[Frequency]] &gt;= M1255, 2, 1))</f>
        <v>3</v>
      </c>
      <c r="H1252">
        <f>IF(tblCustRFM[[#This Row],[Monetary]] &gt;= L1256, 3, IF(tblCustRFM[[#This Row],[Monetary]] &gt;= M1256, 2, 1))</f>
        <v>3</v>
      </c>
      <c r="I1252">
        <f>tblCustRFM[[#This Row],[RecencyTier]] + tblCustRFM[[#This Row],[FrequencyTier]] + tblCustRFM[[#This Row],[MonetaryTier]]</f>
        <v>7</v>
      </c>
    </row>
    <row r="1253" spans="1:9" x14ac:dyDescent="0.45">
      <c r="A1253" s="16">
        <v>2837</v>
      </c>
      <c r="B1253" s="10">
        <v>45198.003100308641</v>
      </c>
      <c r="C1253">
        <v>1</v>
      </c>
      <c r="D1253">
        <v>9978.27</v>
      </c>
      <c r="E1253" s="24">
        <f>INT(RFM_Pivot!$A$1 - tblCustRFM[[#This Row],[LastPurchaseDate]])</f>
        <v>458</v>
      </c>
      <c r="F1253">
        <f>IF(tblCustRFM[[#This Row],[Recency]] &lt;= $L$4, 3, IF(tblCustRFM[[#This Row],[Recency]] &lt;= M1255, 2, 1))</f>
        <v>1</v>
      </c>
      <c r="G1253">
        <f>IF(tblCustRFM[[#This Row],[Frequency]] &gt;= L1256, 3, IF(tblCustRFM[[#This Row],[Frequency]] &gt;= M1256, 2, 1))</f>
        <v>3</v>
      </c>
      <c r="H1253">
        <f>IF(tblCustRFM[[#This Row],[Monetary]] &gt;= L1257, 3, IF(tblCustRFM[[#This Row],[Monetary]] &gt;= M1257, 2, 1))</f>
        <v>3</v>
      </c>
      <c r="I1253">
        <f>tblCustRFM[[#This Row],[RecencyTier]] + tblCustRFM[[#This Row],[FrequencyTier]] + tblCustRFM[[#This Row],[MonetaryTier]]</f>
        <v>7</v>
      </c>
    </row>
    <row r="1254" spans="1:9" x14ac:dyDescent="0.45">
      <c r="A1254" s="16">
        <v>2838</v>
      </c>
      <c r="B1254" s="10">
        <v>44970.293329320986</v>
      </c>
      <c r="C1254">
        <v>1</v>
      </c>
      <c r="D1254">
        <v>4719.01</v>
      </c>
      <c r="E1254" s="24">
        <f>INT(RFM_Pivot!$A$1 - tblCustRFM[[#This Row],[LastPurchaseDate]])</f>
        <v>686</v>
      </c>
      <c r="F1254">
        <f>IF(tblCustRFM[[#This Row],[Recency]] &lt;= $L$4, 3, IF(tblCustRFM[[#This Row],[Recency]] &lt;= M1256, 2, 1))</f>
        <v>1</v>
      </c>
      <c r="G1254">
        <f>IF(tblCustRFM[[#This Row],[Frequency]] &gt;= L1257, 3, IF(tblCustRFM[[#This Row],[Frequency]] &gt;= M1257, 2, 1))</f>
        <v>3</v>
      </c>
      <c r="H1254">
        <f>IF(tblCustRFM[[#This Row],[Monetary]] &gt;= L1258, 3, IF(tblCustRFM[[#This Row],[Monetary]] &gt;= M1258, 2, 1))</f>
        <v>3</v>
      </c>
      <c r="I1254">
        <f>tblCustRFM[[#This Row],[RecencyTier]] + tblCustRFM[[#This Row],[FrequencyTier]] + tblCustRFM[[#This Row],[MonetaryTier]]</f>
        <v>7</v>
      </c>
    </row>
    <row r="1255" spans="1:9" x14ac:dyDescent="0.45">
      <c r="A1255" s="16">
        <v>2840</v>
      </c>
      <c r="B1255" s="10">
        <v>45380.813381327163</v>
      </c>
      <c r="C1255">
        <v>1</v>
      </c>
      <c r="D1255">
        <v>1982.1</v>
      </c>
      <c r="E1255" s="24">
        <f>INT(RFM_Pivot!$A$1 - tblCustRFM[[#This Row],[LastPurchaseDate]])</f>
        <v>276</v>
      </c>
      <c r="F1255">
        <f>IF(tblCustRFM[[#This Row],[Recency]] &lt;= $L$4, 3, IF(tblCustRFM[[#This Row],[Recency]] &lt;= M1257, 2, 1))</f>
        <v>1</v>
      </c>
      <c r="G1255">
        <f>IF(tblCustRFM[[#This Row],[Frequency]] &gt;= L1258, 3, IF(tblCustRFM[[#This Row],[Frequency]] &gt;= M1258, 2, 1))</f>
        <v>3</v>
      </c>
      <c r="H1255">
        <f>IF(tblCustRFM[[#This Row],[Monetary]] &gt;= L1259, 3, IF(tblCustRFM[[#This Row],[Monetary]] &gt;= M1259, 2, 1))</f>
        <v>3</v>
      </c>
      <c r="I1255">
        <f>tblCustRFM[[#This Row],[RecencyTier]] + tblCustRFM[[#This Row],[FrequencyTier]] + tblCustRFM[[#This Row],[MonetaryTier]]</f>
        <v>7</v>
      </c>
    </row>
    <row r="1256" spans="1:9" x14ac:dyDescent="0.45">
      <c r="A1256" s="16">
        <v>2841</v>
      </c>
      <c r="B1256" s="10">
        <v>44950.070307021604</v>
      </c>
      <c r="C1256">
        <v>1</v>
      </c>
      <c r="D1256">
        <v>19791.8</v>
      </c>
      <c r="E1256" s="24">
        <f>INT(RFM_Pivot!$A$1 - tblCustRFM[[#This Row],[LastPurchaseDate]])</f>
        <v>706</v>
      </c>
      <c r="F1256">
        <f>IF(tblCustRFM[[#This Row],[Recency]] &lt;= $L$4, 3, IF(tblCustRFM[[#This Row],[Recency]] &lt;= M1258, 2, 1))</f>
        <v>1</v>
      </c>
      <c r="G1256">
        <f>IF(tblCustRFM[[#This Row],[Frequency]] &gt;= L1259, 3, IF(tblCustRFM[[#This Row],[Frequency]] &gt;= M1259, 2, 1))</f>
        <v>3</v>
      </c>
      <c r="H1256">
        <f>IF(tblCustRFM[[#This Row],[Monetary]] &gt;= L1260, 3, IF(tblCustRFM[[#This Row],[Monetary]] &gt;= M1260, 2, 1))</f>
        <v>3</v>
      </c>
      <c r="I1256">
        <f>tblCustRFM[[#This Row],[RecencyTier]] + tblCustRFM[[#This Row],[FrequencyTier]] + tblCustRFM[[#This Row],[MonetaryTier]]</f>
        <v>7</v>
      </c>
    </row>
    <row r="1257" spans="1:9" x14ac:dyDescent="0.45">
      <c r="A1257" s="16">
        <v>2842</v>
      </c>
      <c r="B1257" s="10">
        <v>45114.701770177468</v>
      </c>
      <c r="C1257">
        <v>1</v>
      </c>
      <c r="D1257">
        <v>7821.92</v>
      </c>
      <c r="E1257" s="24">
        <f>INT(RFM_Pivot!$A$1 - tblCustRFM[[#This Row],[LastPurchaseDate]])</f>
        <v>542</v>
      </c>
      <c r="F1257">
        <f>IF(tblCustRFM[[#This Row],[Recency]] &lt;= $L$4, 3, IF(tblCustRFM[[#This Row],[Recency]] &lt;= M1259, 2, 1))</f>
        <v>1</v>
      </c>
      <c r="G1257">
        <f>IF(tblCustRFM[[#This Row],[Frequency]] &gt;= L1260, 3, IF(tblCustRFM[[#This Row],[Frequency]] &gt;= M1260, 2, 1))</f>
        <v>3</v>
      </c>
      <c r="H1257">
        <f>IF(tblCustRFM[[#This Row],[Monetary]] &gt;= L1261, 3, IF(tblCustRFM[[#This Row],[Monetary]] &gt;= M1261, 2, 1))</f>
        <v>3</v>
      </c>
      <c r="I1257">
        <f>tblCustRFM[[#This Row],[RecencyTier]] + tblCustRFM[[#This Row],[FrequencyTier]] + tblCustRFM[[#This Row],[MonetaryTier]]</f>
        <v>7</v>
      </c>
    </row>
    <row r="1258" spans="1:9" x14ac:dyDescent="0.45">
      <c r="A1258" s="16">
        <v>2843</v>
      </c>
      <c r="B1258" s="10">
        <v>45577.71407141204</v>
      </c>
      <c r="C1258">
        <v>2</v>
      </c>
      <c r="D1258">
        <v>19127.43</v>
      </c>
      <c r="E1258" s="24">
        <f>INT(RFM_Pivot!$A$1 - tblCustRFM[[#This Row],[LastPurchaseDate]])</f>
        <v>79</v>
      </c>
      <c r="F1258">
        <f>IF(tblCustRFM[[#This Row],[Recency]] &lt;= $L$4, 3, IF(tblCustRFM[[#This Row],[Recency]] &lt;= M1260, 2, 1))</f>
        <v>3</v>
      </c>
      <c r="G1258">
        <f>IF(tblCustRFM[[#This Row],[Frequency]] &gt;= L1261, 3, IF(tblCustRFM[[#This Row],[Frequency]] &gt;= M1261, 2, 1))</f>
        <v>3</v>
      </c>
      <c r="H1258">
        <f>IF(tblCustRFM[[#This Row],[Monetary]] &gt;= L1262, 3, IF(tblCustRFM[[#This Row],[Monetary]] &gt;= M1262, 2, 1))</f>
        <v>3</v>
      </c>
      <c r="I1258">
        <f>tblCustRFM[[#This Row],[RecencyTier]] + tblCustRFM[[#This Row],[FrequencyTier]] + tblCustRFM[[#This Row],[MonetaryTier]]</f>
        <v>9</v>
      </c>
    </row>
    <row r="1259" spans="1:9" x14ac:dyDescent="0.45">
      <c r="A1259" s="16">
        <v>2845</v>
      </c>
      <c r="B1259" s="10">
        <v>45514.708770871912</v>
      </c>
      <c r="C1259">
        <v>1</v>
      </c>
      <c r="D1259">
        <v>8088.76</v>
      </c>
      <c r="E1259" s="24">
        <f>INT(RFM_Pivot!$A$1 - tblCustRFM[[#This Row],[LastPurchaseDate]])</f>
        <v>142</v>
      </c>
      <c r="F1259">
        <f>IF(tblCustRFM[[#This Row],[Recency]] &lt;= $L$4, 3, IF(tblCustRFM[[#This Row],[Recency]] &lt;= M1261, 2, 1))</f>
        <v>1</v>
      </c>
      <c r="G1259">
        <f>IF(tblCustRFM[[#This Row],[Frequency]] &gt;= L1262, 3, IF(tblCustRFM[[#This Row],[Frequency]] &gt;= M1262, 2, 1))</f>
        <v>3</v>
      </c>
      <c r="H1259">
        <f>IF(tblCustRFM[[#This Row],[Monetary]] &gt;= L1263, 3, IF(tblCustRFM[[#This Row],[Monetary]] &gt;= M1263, 2, 1))</f>
        <v>3</v>
      </c>
      <c r="I1259">
        <f>tblCustRFM[[#This Row],[RecencyTier]] + tblCustRFM[[#This Row],[FrequencyTier]] + tblCustRFM[[#This Row],[MonetaryTier]]</f>
        <v>7</v>
      </c>
    </row>
    <row r="1260" spans="1:9" x14ac:dyDescent="0.45">
      <c r="A1260" s="16">
        <v>2846</v>
      </c>
      <c r="B1260" s="10">
        <v>45107.912091203703</v>
      </c>
      <c r="C1260">
        <v>1</v>
      </c>
      <c r="D1260">
        <v>4519.5600000000004</v>
      </c>
      <c r="E1260" s="24">
        <f>INT(RFM_Pivot!$A$1 - tblCustRFM[[#This Row],[LastPurchaseDate]])</f>
        <v>549</v>
      </c>
      <c r="F1260">
        <f>IF(tblCustRFM[[#This Row],[Recency]] &lt;= $L$4, 3, IF(tblCustRFM[[#This Row],[Recency]] &lt;= M1262, 2, 1))</f>
        <v>1</v>
      </c>
      <c r="G1260">
        <f>IF(tblCustRFM[[#This Row],[Frequency]] &gt;= L1263, 3, IF(tblCustRFM[[#This Row],[Frequency]] &gt;= M1263, 2, 1))</f>
        <v>3</v>
      </c>
      <c r="H1260">
        <f>IF(tblCustRFM[[#This Row],[Monetary]] &gt;= L1264, 3, IF(tblCustRFM[[#This Row],[Monetary]] &gt;= M1264, 2, 1))</f>
        <v>3</v>
      </c>
      <c r="I1260">
        <f>tblCustRFM[[#This Row],[RecencyTier]] + tblCustRFM[[#This Row],[FrequencyTier]] + tblCustRFM[[#This Row],[MonetaryTier]]</f>
        <v>7</v>
      </c>
    </row>
    <row r="1261" spans="1:9" x14ac:dyDescent="0.45">
      <c r="A1261" s="16">
        <v>2847</v>
      </c>
      <c r="B1261" s="10">
        <v>45349.712271219134</v>
      </c>
      <c r="C1261">
        <v>1</v>
      </c>
      <c r="D1261">
        <v>2050.59</v>
      </c>
      <c r="E1261" s="24">
        <f>INT(RFM_Pivot!$A$1 - tblCustRFM[[#This Row],[LastPurchaseDate]])</f>
        <v>307</v>
      </c>
      <c r="F1261">
        <f>IF(tblCustRFM[[#This Row],[Recency]] &lt;= $L$4, 3, IF(tblCustRFM[[#This Row],[Recency]] &lt;= M1263, 2, 1))</f>
        <v>1</v>
      </c>
      <c r="G1261">
        <f>IF(tblCustRFM[[#This Row],[Frequency]] &gt;= L1264, 3, IF(tblCustRFM[[#This Row],[Frequency]] &gt;= M1264, 2, 1))</f>
        <v>3</v>
      </c>
      <c r="H1261">
        <f>IF(tblCustRFM[[#This Row],[Monetary]] &gt;= L1265, 3, IF(tblCustRFM[[#This Row],[Monetary]] &gt;= M1265, 2, 1))</f>
        <v>3</v>
      </c>
      <c r="I1261">
        <f>tblCustRFM[[#This Row],[RecencyTier]] + tblCustRFM[[#This Row],[FrequencyTier]] + tblCustRFM[[#This Row],[MonetaryTier]]</f>
        <v>7</v>
      </c>
    </row>
    <row r="1262" spans="1:9" x14ac:dyDescent="0.45">
      <c r="A1262" s="16">
        <v>2848</v>
      </c>
      <c r="B1262" s="10">
        <v>45517.483048302471</v>
      </c>
      <c r="C1262">
        <v>2</v>
      </c>
      <c r="D1262">
        <v>14289.9</v>
      </c>
      <c r="E1262" s="24">
        <f>INT(RFM_Pivot!$A$1 - tblCustRFM[[#This Row],[LastPurchaseDate]])</f>
        <v>139</v>
      </c>
      <c r="F1262">
        <f>IF(tblCustRFM[[#This Row],[Recency]] &lt;= $L$4, 3, IF(tblCustRFM[[#This Row],[Recency]] &lt;= M1264, 2, 1))</f>
        <v>1</v>
      </c>
      <c r="G1262">
        <f>IF(tblCustRFM[[#This Row],[Frequency]] &gt;= L1265, 3, IF(tblCustRFM[[#This Row],[Frequency]] &gt;= M1265, 2, 1))</f>
        <v>3</v>
      </c>
      <c r="H1262">
        <f>IF(tblCustRFM[[#This Row],[Monetary]] &gt;= L1266, 3, IF(tblCustRFM[[#This Row],[Monetary]] &gt;= M1266, 2, 1))</f>
        <v>3</v>
      </c>
      <c r="I1262">
        <f>tblCustRFM[[#This Row],[RecencyTier]] + tblCustRFM[[#This Row],[FrequencyTier]] + tblCustRFM[[#This Row],[MonetaryTier]]</f>
        <v>7</v>
      </c>
    </row>
    <row r="1263" spans="1:9" x14ac:dyDescent="0.45">
      <c r="A1263" s="16">
        <v>2849</v>
      </c>
      <c r="B1263" s="10">
        <v>45386.21592160494</v>
      </c>
      <c r="C1263">
        <v>2</v>
      </c>
      <c r="D1263">
        <v>29429.58</v>
      </c>
      <c r="E1263" s="24">
        <f>INT(RFM_Pivot!$A$1 - tblCustRFM[[#This Row],[LastPurchaseDate]])</f>
        <v>270</v>
      </c>
      <c r="F1263">
        <f>IF(tblCustRFM[[#This Row],[Recency]] &lt;= $L$4, 3, IF(tblCustRFM[[#This Row],[Recency]] &lt;= M1265, 2, 1))</f>
        <v>1</v>
      </c>
      <c r="G1263">
        <f>IF(tblCustRFM[[#This Row],[Frequency]] &gt;= L1266, 3, IF(tblCustRFM[[#This Row],[Frequency]] &gt;= M1266, 2, 1))</f>
        <v>3</v>
      </c>
      <c r="H1263">
        <f>IF(tblCustRFM[[#This Row],[Monetary]] &gt;= L1267, 3, IF(tblCustRFM[[#This Row],[Monetary]] &gt;= M1267, 2, 1))</f>
        <v>3</v>
      </c>
      <c r="I1263">
        <f>tblCustRFM[[#This Row],[RecencyTier]] + tblCustRFM[[#This Row],[FrequencyTier]] + tblCustRFM[[#This Row],[MonetaryTier]]</f>
        <v>7</v>
      </c>
    </row>
    <row r="1264" spans="1:9" x14ac:dyDescent="0.45">
      <c r="A1264" s="16">
        <v>2850</v>
      </c>
      <c r="B1264" s="10">
        <v>45360.152315239196</v>
      </c>
      <c r="C1264">
        <v>1</v>
      </c>
      <c r="D1264">
        <v>4868.07</v>
      </c>
      <c r="E1264" s="24">
        <f>INT(RFM_Pivot!$A$1 - tblCustRFM[[#This Row],[LastPurchaseDate]])</f>
        <v>296</v>
      </c>
      <c r="F1264">
        <f>IF(tblCustRFM[[#This Row],[Recency]] &lt;= $L$4, 3, IF(tblCustRFM[[#This Row],[Recency]] &lt;= M1266, 2, 1))</f>
        <v>1</v>
      </c>
      <c r="G1264">
        <f>IF(tblCustRFM[[#This Row],[Frequency]] &gt;= L1267, 3, IF(tblCustRFM[[#This Row],[Frequency]] &gt;= M1267, 2, 1))</f>
        <v>3</v>
      </c>
      <c r="H1264">
        <f>IF(tblCustRFM[[#This Row],[Monetary]] &gt;= L1268, 3, IF(tblCustRFM[[#This Row],[Monetary]] &gt;= M1268, 2, 1))</f>
        <v>3</v>
      </c>
      <c r="I1264">
        <f>tblCustRFM[[#This Row],[RecencyTier]] + tblCustRFM[[#This Row],[FrequencyTier]] + tblCustRFM[[#This Row],[MonetaryTier]]</f>
        <v>7</v>
      </c>
    </row>
    <row r="1265" spans="1:9" x14ac:dyDescent="0.45">
      <c r="A1265" s="16">
        <v>2852</v>
      </c>
      <c r="B1265" s="10">
        <v>44967.008000810187</v>
      </c>
      <c r="C1265">
        <v>1</v>
      </c>
      <c r="D1265">
        <v>15730.8</v>
      </c>
      <c r="E1265" s="24">
        <f>INT(RFM_Pivot!$A$1 - tblCustRFM[[#This Row],[LastPurchaseDate]])</f>
        <v>689</v>
      </c>
      <c r="F1265">
        <f>IF(tblCustRFM[[#This Row],[Recency]] &lt;= $L$4, 3, IF(tblCustRFM[[#This Row],[Recency]] &lt;= M1267, 2, 1))</f>
        <v>1</v>
      </c>
      <c r="G1265">
        <f>IF(tblCustRFM[[#This Row],[Frequency]] &gt;= L1268, 3, IF(tblCustRFM[[#This Row],[Frequency]] &gt;= M1268, 2, 1))</f>
        <v>3</v>
      </c>
      <c r="H1265">
        <f>IF(tblCustRFM[[#This Row],[Monetary]] &gt;= L1269, 3, IF(tblCustRFM[[#This Row],[Monetary]] &gt;= M1269, 2, 1))</f>
        <v>3</v>
      </c>
      <c r="I1265">
        <f>tblCustRFM[[#This Row],[RecencyTier]] + tblCustRFM[[#This Row],[FrequencyTier]] + tblCustRFM[[#This Row],[MonetaryTier]]</f>
        <v>7</v>
      </c>
    </row>
    <row r="1266" spans="1:9" x14ac:dyDescent="0.45">
      <c r="A1266" s="16">
        <v>2853</v>
      </c>
      <c r="B1266" s="10">
        <v>44938.316131597225</v>
      </c>
      <c r="C1266">
        <v>1</v>
      </c>
      <c r="D1266">
        <v>3637.52</v>
      </c>
      <c r="E1266" s="24">
        <f>INT(RFM_Pivot!$A$1 - tblCustRFM[[#This Row],[LastPurchaseDate]])</f>
        <v>718</v>
      </c>
      <c r="F1266">
        <f>IF(tblCustRFM[[#This Row],[Recency]] &lt;= $L$4, 3, IF(tblCustRFM[[#This Row],[Recency]] &lt;= M1268, 2, 1))</f>
        <v>1</v>
      </c>
      <c r="G1266">
        <f>IF(tblCustRFM[[#This Row],[Frequency]] &gt;= L1269, 3, IF(tblCustRFM[[#This Row],[Frequency]] &gt;= M1269, 2, 1))</f>
        <v>3</v>
      </c>
      <c r="H1266">
        <f>IF(tblCustRFM[[#This Row],[Monetary]] &gt;= L1270, 3, IF(tblCustRFM[[#This Row],[Monetary]] &gt;= M1270, 2, 1))</f>
        <v>3</v>
      </c>
      <c r="I1266">
        <f>tblCustRFM[[#This Row],[RecencyTier]] + tblCustRFM[[#This Row],[FrequencyTier]] + tblCustRFM[[#This Row],[MonetaryTier]]</f>
        <v>7</v>
      </c>
    </row>
    <row r="1267" spans="1:9" x14ac:dyDescent="0.45">
      <c r="A1267" s="16">
        <v>2854</v>
      </c>
      <c r="B1267" s="10">
        <v>45536.68396840278</v>
      </c>
      <c r="C1267">
        <v>3</v>
      </c>
      <c r="D1267">
        <v>4842.6000000000004</v>
      </c>
      <c r="E1267" s="24">
        <f>INT(RFM_Pivot!$A$1 - tblCustRFM[[#This Row],[LastPurchaseDate]])</f>
        <v>120</v>
      </c>
      <c r="F1267">
        <f>IF(tblCustRFM[[#This Row],[Recency]] &lt;= $L$4, 3, IF(tblCustRFM[[#This Row],[Recency]] &lt;= M1269, 2, 1))</f>
        <v>1</v>
      </c>
      <c r="G1267">
        <f>IF(tblCustRFM[[#This Row],[Frequency]] &gt;= L1270, 3, IF(tblCustRFM[[#This Row],[Frequency]] &gt;= M1270, 2, 1))</f>
        <v>3</v>
      </c>
      <c r="H1267">
        <f>IF(tblCustRFM[[#This Row],[Monetary]] &gt;= L1271, 3, IF(tblCustRFM[[#This Row],[Monetary]] &gt;= M1271, 2, 1))</f>
        <v>3</v>
      </c>
      <c r="I1267">
        <f>tblCustRFM[[#This Row],[RecencyTier]] + tblCustRFM[[#This Row],[FrequencyTier]] + tblCustRFM[[#This Row],[MonetaryTier]]</f>
        <v>7</v>
      </c>
    </row>
    <row r="1268" spans="1:9" x14ac:dyDescent="0.45">
      <c r="A1268" s="16">
        <v>2855</v>
      </c>
      <c r="B1268" s="10">
        <v>45166.17191720679</v>
      </c>
      <c r="C1268">
        <v>1</v>
      </c>
      <c r="D1268">
        <v>9344.92</v>
      </c>
      <c r="E1268" s="24">
        <f>INT(RFM_Pivot!$A$1 - tblCustRFM[[#This Row],[LastPurchaseDate]])</f>
        <v>490</v>
      </c>
      <c r="F1268">
        <f>IF(tblCustRFM[[#This Row],[Recency]] &lt;= $L$4, 3, IF(tblCustRFM[[#This Row],[Recency]] &lt;= M1270, 2, 1))</f>
        <v>1</v>
      </c>
      <c r="G1268">
        <f>IF(tblCustRFM[[#This Row],[Frequency]] &gt;= L1271, 3, IF(tblCustRFM[[#This Row],[Frequency]] &gt;= M1271, 2, 1))</f>
        <v>3</v>
      </c>
      <c r="H1268">
        <f>IF(tblCustRFM[[#This Row],[Monetary]] &gt;= L1272, 3, IF(tblCustRFM[[#This Row],[Monetary]] &gt;= M1272, 2, 1))</f>
        <v>3</v>
      </c>
      <c r="I1268">
        <f>tblCustRFM[[#This Row],[RecencyTier]] + tblCustRFM[[#This Row],[FrequencyTier]] + tblCustRFM[[#This Row],[MonetaryTier]]</f>
        <v>7</v>
      </c>
    </row>
    <row r="1269" spans="1:9" x14ac:dyDescent="0.45">
      <c r="A1269" s="16">
        <v>2856</v>
      </c>
      <c r="B1269" s="10">
        <v>45115.72387237654</v>
      </c>
      <c r="C1269">
        <v>1</v>
      </c>
      <c r="D1269">
        <v>7278.56</v>
      </c>
      <c r="E1269" s="24">
        <f>INT(RFM_Pivot!$A$1 - tblCustRFM[[#This Row],[LastPurchaseDate]])</f>
        <v>541</v>
      </c>
      <c r="F1269">
        <f>IF(tblCustRFM[[#This Row],[Recency]] &lt;= $L$4, 3, IF(tblCustRFM[[#This Row],[Recency]] &lt;= M1271, 2, 1))</f>
        <v>1</v>
      </c>
      <c r="G1269">
        <f>IF(tblCustRFM[[#This Row],[Frequency]] &gt;= L1272, 3, IF(tblCustRFM[[#This Row],[Frequency]] &gt;= M1272, 2, 1))</f>
        <v>3</v>
      </c>
      <c r="H1269">
        <f>IF(tblCustRFM[[#This Row],[Monetary]] &gt;= L1273, 3, IF(tblCustRFM[[#This Row],[Monetary]] &gt;= M1273, 2, 1))</f>
        <v>3</v>
      </c>
      <c r="I1269">
        <f>tblCustRFM[[#This Row],[RecencyTier]] + tblCustRFM[[#This Row],[FrequencyTier]] + tblCustRFM[[#This Row],[MonetaryTier]]</f>
        <v>7</v>
      </c>
    </row>
    <row r="1270" spans="1:9" x14ac:dyDescent="0.45">
      <c r="A1270" s="16">
        <v>2857</v>
      </c>
      <c r="B1270" s="10">
        <v>45421.989498958334</v>
      </c>
      <c r="C1270">
        <v>2</v>
      </c>
      <c r="D1270">
        <v>11954.48</v>
      </c>
      <c r="E1270" s="24">
        <f>INT(RFM_Pivot!$A$1 - tblCustRFM[[#This Row],[LastPurchaseDate]])</f>
        <v>235</v>
      </c>
      <c r="F1270">
        <f>IF(tblCustRFM[[#This Row],[Recency]] &lt;= $L$4, 3, IF(tblCustRFM[[#This Row],[Recency]] &lt;= M1272, 2, 1))</f>
        <v>1</v>
      </c>
      <c r="G1270">
        <f>IF(tblCustRFM[[#This Row],[Frequency]] &gt;= L1273, 3, IF(tblCustRFM[[#This Row],[Frequency]] &gt;= M1273, 2, 1))</f>
        <v>3</v>
      </c>
      <c r="H1270">
        <f>IF(tblCustRFM[[#This Row],[Monetary]] &gt;= L1274, 3, IF(tblCustRFM[[#This Row],[Monetary]] &gt;= M1274, 2, 1))</f>
        <v>3</v>
      </c>
      <c r="I1270">
        <f>tblCustRFM[[#This Row],[RecencyTier]] + tblCustRFM[[#This Row],[FrequencyTier]] + tblCustRFM[[#This Row],[MonetaryTier]]</f>
        <v>7</v>
      </c>
    </row>
    <row r="1271" spans="1:9" x14ac:dyDescent="0.45">
      <c r="A1271" s="16">
        <v>2859</v>
      </c>
      <c r="B1271" s="10">
        <v>45248.962196219138</v>
      </c>
      <c r="C1271">
        <v>1</v>
      </c>
      <c r="D1271">
        <v>2125.98</v>
      </c>
      <c r="E1271" s="24">
        <f>INT(RFM_Pivot!$A$1 - tblCustRFM[[#This Row],[LastPurchaseDate]])</f>
        <v>408</v>
      </c>
      <c r="F1271">
        <f>IF(tblCustRFM[[#This Row],[Recency]] &lt;= $L$4, 3, IF(tblCustRFM[[#This Row],[Recency]] &lt;= M1273, 2, 1))</f>
        <v>1</v>
      </c>
      <c r="G1271">
        <f>IF(tblCustRFM[[#This Row],[Frequency]] &gt;= L1274, 3, IF(tblCustRFM[[#This Row],[Frequency]] &gt;= M1274, 2, 1))</f>
        <v>3</v>
      </c>
      <c r="H1271">
        <f>IF(tblCustRFM[[#This Row],[Monetary]] &gt;= L1275, 3, IF(tblCustRFM[[#This Row],[Monetary]] &gt;= M1275, 2, 1))</f>
        <v>3</v>
      </c>
      <c r="I1271">
        <f>tblCustRFM[[#This Row],[RecencyTier]] + tblCustRFM[[#This Row],[FrequencyTier]] + tblCustRFM[[#This Row],[MonetaryTier]]</f>
        <v>7</v>
      </c>
    </row>
    <row r="1272" spans="1:9" x14ac:dyDescent="0.45">
      <c r="A1272" s="16">
        <v>2860</v>
      </c>
      <c r="B1272" s="10">
        <v>45616.699969984569</v>
      </c>
      <c r="C1272">
        <v>3</v>
      </c>
      <c r="D1272">
        <v>18837.38</v>
      </c>
      <c r="E1272" s="24">
        <f>INT(RFM_Pivot!$A$1 - tblCustRFM[[#This Row],[LastPurchaseDate]])</f>
        <v>40</v>
      </c>
      <c r="F1272">
        <f>IF(tblCustRFM[[#This Row],[Recency]] &lt;= $L$4, 3, IF(tblCustRFM[[#This Row],[Recency]] &lt;= M1274, 2, 1))</f>
        <v>3</v>
      </c>
      <c r="G1272">
        <f>IF(tblCustRFM[[#This Row],[Frequency]] &gt;= L1275, 3, IF(tblCustRFM[[#This Row],[Frequency]] &gt;= M1275, 2, 1))</f>
        <v>3</v>
      </c>
      <c r="H1272">
        <f>IF(tblCustRFM[[#This Row],[Monetary]] &gt;= L1276, 3, IF(tblCustRFM[[#This Row],[Monetary]] &gt;= M1276, 2, 1))</f>
        <v>3</v>
      </c>
      <c r="I1272">
        <f>tblCustRFM[[#This Row],[RecencyTier]] + tblCustRFM[[#This Row],[FrequencyTier]] + tblCustRFM[[#This Row],[MonetaryTier]]</f>
        <v>9</v>
      </c>
    </row>
    <row r="1273" spans="1:9" x14ac:dyDescent="0.45">
      <c r="A1273" s="16">
        <v>2861</v>
      </c>
      <c r="B1273" s="10">
        <v>45475.941894174386</v>
      </c>
      <c r="C1273">
        <v>2</v>
      </c>
      <c r="D1273">
        <v>30859.75</v>
      </c>
      <c r="E1273" s="24">
        <f>INT(RFM_Pivot!$A$1 - tblCustRFM[[#This Row],[LastPurchaseDate]])</f>
        <v>181</v>
      </c>
      <c r="F1273">
        <f>IF(tblCustRFM[[#This Row],[Recency]] &lt;= $L$4, 3, IF(tblCustRFM[[#This Row],[Recency]] &lt;= M1275, 2, 1))</f>
        <v>1</v>
      </c>
      <c r="G1273">
        <f>IF(tblCustRFM[[#This Row],[Frequency]] &gt;= L1276, 3, IF(tblCustRFM[[#This Row],[Frequency]] &gt;= M1276, 2, 1))</f>
        <v>3</v>
      </c>
      <c r="H1273">
        <f>IF(tblCustRFM[[#This Row],[Monetary]] &gt;= L1277, 3, IF(tblCustRFM[[#This Row],[Monetary]] &gt;= M1277, 2, 1))</f>
        <v>3</v>
      </c>
      <c r="I1273">
        <f>tblCustRFM[[#This Row],[RecencyTier]] + tblCustRFM[[#This Row],[FrequencyTier]] + tblCustRFM[[#This Row],[MonetaryTier]]</f>
        <v>7</v>
      </c>
    </row>
    <row r="1274" spans="1:9" x14ac:dyDescent="0.45">
      <c r="A1274" s="16">
        <v>2863</v>
      </c>
      <c r="B1274" s="10">
        <v>45127.478047800927</v>
      </c>
      <c r="C1274">
        <v>1</v>
      </c>
      <c r="D1274">
        <v>1198.23</v>
      </c>
      <c r="E1274" s="24">
        <f>INT(RFM_Pivot!$A$1 - tblCustRFM[[#This Row],[LastPurchaseDate]])</f>
        <v>529</v>
      </c>
      <c r="F1274">
        <f>IF(tblCustRFM[[#This Row],[Recency]] &lt;= $L$4, 3, IF(tblCustRFM[[#This Row],[Recency]] &lt;= M1276, 2, 1))</f>
        <v>1</v>
      </c>
      <c r="G1274">
        <f>IF(tblCustRFM[[#This Row],[Frequency]] &gt;= L1277, 3, IF(tblCustRFM[[#This Row],[Frequency]] &gt;= M1277, 2, 1))</f>
        <v>3</v>
      </c>
      <c r="H1274">
        <f>IF(tblCustRFM[[#This Row],[Monetary]] &gt;= L1278, 3, IF(tblCustRFM[[#This Row],[Monetary]] &gt;= M1278, 2, 1))</f>
        <v>3</v>
      </c>
      <c r="I1274">
        <f>tblCustRFM[[#This Row],[RecencyTier]] + tblCustRFM[[#This Row],[FrequencyTier]] + tblCustRFM[[#This Row],[MonetaryTier]]</f>
        <v>7</v>
      </c>
    </row>
    <row r="1275" spans="1:9" x14ac:dyDescent="0.45">
      <c r="A1275" s="16">
        <v>2864</v>
      </c>
      <c r="B1275" s="10">
        <v>45567.639063927469</v>
      </c>
      <c r="C1275">
        <v>1</v>
      </c>
      <c r="D1275">
        <v>7403.6</v>
      </c>
      <c r="E1275" s="24">
        <f>INT(RFM_Pivot!$A$1 - tblCustRFM[[#This Row],[LastPurchaseDate]])</f>
        <v>89</v>
      </c>
      <c r="F1275">
        <f>IF(tblCustRFM[[#This Row],[Recency]] &lt;= $L$4, 3, IF(tblCustRFM[[#This Row],[Recency]] &lt;= M1277, 2, 1))</f>
        <v>3</v>
      </c>
      <c r="G1275">
        <f>IF(tblCustRFM[[#This Row],[Frequency]] &gt;= L1278, 3, IF(tblCustRFM[[#This Row],[Frequency]] &gt;= M1278, 2, 1))</f>
        <v>3</v>
      </c>
      <c r="H1275">
        <f>IF(tblCustRFM[[#This Row],[Monetary]] &gt;= L1279, 3, IF(tblCustRFM[[#This Row],[Monetary]] &gt;= M1279, 2, 1))</f>
        <v>3</v>
      </c>
      <c r="I1275">
        <f>tblCustRFM[[#This Row],[RecencyTier]] + tblCustRFM[[#This Row],[FrequencyTier]] + tblCustRFM[[#This Row],[MonetaryTier]]</f>
        <v>9</v>
      </c>
    </row>
    <row r="1276" spans="1:9" x14ac:dyDescent="0.45">
      <c r="A1276" s="16">
        <v>2865</v>
      </c>
      <c r="B1276" s="10">
        <v>44991.684468441359</v>
      </c>
      <c r="C1276">
        <v>1</v>
      </c>
      <c r="D1276">
        <v>2470.12</v>
      </c>
      <c r="E1276" s="24">
        <f>INT(RFM_Pivot!$A$1 - tblCustRFM[[#This Row],[LastPurchaseDate]])</f>
        <v>665</v>
      </c>
      <c r="F1276">
        <f>IF(tblCustRFM[[#This Row],[Recency]] &lt;= $L$4, 3, IF(tblCustRFM[[#This Row],[Recency]] &lt;= M1278, 2, 1))</f>
        <v>1</v>
      </c>
      <c r="G1276">
        <f>IF(tblCustRFM[[#This Row],[Frequency]] &gt;= L1279, 3, IF(tblCustRFM[[#This Row],[Frequency]] &gt;= M1279, 2, 1))</f>
        <v>3</v>
      </c>
      <c r="H1276">
        <f>IF(tblCustRFM[[#This Row],[Monetary]] &gt;= L1280, 3, IF(tblCustRFM[[#This Row],[Monetary]] &gt;= M1280, 2, 1))</f>
        <v>3</v>
      </c>
      <c r="I1276">
        <f>tblCustRFM[[#This Row],[RecencyTier]] + tblCustRFM[[#This Row],[FrequencyTier]] + tblCustRFM[[#This Row],[MonetaryTier]]</f>
        <v>7</v>
      </c>
    </row>
    <row r="1277" spans="1:9" x14ac:dyDescent="0.45">
      <c r="A1277" s="16">
        <v>2867</v>
      </c>
      <c r="B1277" s="10">
        <v>45308.244124421297</v>
      </c>
      <c r="C1277">
        <v>1</v>
      </c>
      <c r="D1277">
        <v>11051.2</v>
      </c>
      <c r="E1277" s="24">
        <f>INT(RFM_Pivot!$A$1 - tblCustRFM[[#This Row],[LastPurchaseDate]])</f>
        <v>348</v>
      </c>
      <c r="F1277">
        <f>IF(tblCustRFM[[#This Row],[Recency]] &lt;= $L$4, 3, IF(tblCustRFM[[#This Row],[Recency]] &lt;= M1279, 2, 1))</f>
        <v>1</v>
      </c>
      <c r="G1277">
        <f>IF(tblCustRFM[[#This Row],[Frequency]] &gt;= L1280, 3, IF(tblCustRFM[[#This Row],[Frequency]] &gt;= M1280, 2, 1))</f>
        <v>3</v>
      </c>
      <c r="H1277">
        <f>IF(tblCustRFM[[#This Row],[Monetary]] &gt;= L1281, 3, IF(tblCustRFM[[#This Row],[Monetary]] &gt;= M1281, 2, 1))</f>
        <v>3</v>
      </c>
      <c r="I1277">
        <f>tblCustRFM[[#This Row],[RecencyTier]] + tblCustRFM[[#This Row],[FrequencyTier]] + tblCustRFM[[#This Row],[MonetaryTier]]</f>
        <v>7</v>
      </c>
    </row>
    <row r="1278" spans="1:9" x14ac:dyDescent="0.45">
      <c r="A1278" s="16">
        <v>2868</v>
      </c>
      <c r="B1278" s="10">
        <v>45540.042304243827</v>
      </c>
      <c r="C1278">
        <v>3</v>
      </c>
      <c r="D1278">
        <v>27322.240000000002</v>
      </c>
      <c r="E1278" s="24">
        <f>INT(RFM_Pivot!$A$1 - tblCustRFM[[#This Row],[LastPurchaseDate]])</f>
        <v>116</v>
      </c>
      <c r="F1278">
        <f>IF(tblCustRFM[[#This Row],[Recency]] &lt;= $L$4, 3, IF(tblCustRFM[[#This Row],[Recency]] &lt;= M1280, 2, 1))</f>
        <v>3</v>
      </c>
      <c r="G1278">
        <f>IF(tblCustRFM[[#This Row],[Frequency]] &gt;= L1281, 3, IF(tblCustRFM[[#This Row],[Frequency]] &gt;= M1281, 2, 1))</f>
        <v>3</v>
      </c>
      <c r="H1278">
        <f>IF(tblCustRFM[[#This Row],[Monetary]] &gt;= L1282, 3, IF(tblCustRFM[[#This Row],[Monetary]] &gt;= M1282, 2, 1))</f>
        <v>3</v>
      </c>
      <c r="I1278">
        <f>tblCustRFM[[#This Row],[RecencyTier]] + tblCustRFM[[#This Row],[FrequencyTier]] + tblCustRFM[[#This Row],[MonetaryTier]]</f>
        <v>9</v>
      </c>
    </row>
    <row r="1279" spans="1:9" x14ac:dyDescent="0.45">
      <c r="A1279" s="16">
        <v>2871</v>
      </c>
      <c r="B1279" s="10">
        <v>45288.60516053241</v>
      </c>
      <c r="C1279">
        <v>1</v>
      </c>
      <c r="D1279">
        <v>2478.66</v>
      </c>
      <c r="E1279" s="24">
        <f>INT(RFM_Pivot!$A$1 - tblCustRFM[[#This Row],[LastPurchaseDate]])</f>
        <v>368</v>
      </c>
      <c r="F1279">
        <f>IF(tblCustRFM[[#This Row],[Recency]] &lt;= $L$4, 3, IF(tblCustRFM[[#This Row],[Recency]] &lt;= M1281, 2, 1))</f>
        <v>1</v>
      </c>
      <c r="G1279">
        <f>IF(tblCustRFM[[#This Row],[Frequency]] &gt;= L1282, 3, IF(tblCustRFM[[#This Row],[Frequency]] &gt;= M1282, 2, 1))</f>
        <v>3</v>
      </c>
      <c r="H1279">
        <f>IF(tblCustRFM[[#This Row],[Monetary]] &gt;= L1283, 3, IF(tblCustRFM[[#This Row],[Monetary]] &gt;= M1283, 2, 1))</f>
        <v>3</v>
      </c>
      <c r="I1279">
        <f>tblCustRFM[[#This Row],[RecencyTier]] + tblCustRFM[[#This Row],[FrequencyTier]] + tblCustRFM[[#This Row],[MonetaryTier]]</f>
        <v>7</v>
      </c>
    </row>
    <row r="1280" spans="1:9" x14ac:dyDescent="0.45">
      <c r="A1280" s="16">
        <v>2872</v>
      </c>
      <c r="B1280" s="10">
        <v>45422.354535455248</v>
      </c>
      <c r="C1280">
        <v>2</v>
      </c>
      <c r="D1280">
        <v>10555.27</v>
      </c>
      <c r="E1280" s="24">
        <f>INT(RFM_Pivot!$A$1 - tblCustRFM[[#This Row],[LastPurchaseDate]])</f>
        <v>234</v>
      </c>
      <c r="F1280">
        <f>IF(tblCustRFM[[#This Row],[Recency]] &lt;= $L$4, 3, IF(tblCustRFM[[#This Row],[Recency]] &lt;= M1282, 2, 1))</f>
        <v>1</v>
      </c>
      <c r="G1280">
        <f>IF(tblCustRFM[[#This Row],[Frequency]] &gt;= L1283, 3, IF(tblCustRFM[[#This Row],[Frequency]] &gt;= M1283, 2, 1))</f>
        <v>3</v>
      </c>
      <c r="H1280">
        <f>IF(tblCustRFM[[#This Row],[Monetary]] &gt;= L1284, 3, IF(tblCustRFM[[#This Row],[Monetary]] &gt;= M1284, 2, 1))</f>
        <v>3</v>
      </c>
      <c r="I1280">
        <f>tblCustRFM[[#This Row],[RecencyTier]] + tblCustRFM[[#This Row],[FrequencyTier]] + tblCustRFM[[#This Row],[MonetaryTier]]</f>
        <v>7</v>
      </c>
    </row>
    <row r="1281" spans="1:9" x14ac:dyDescent="0.45">
      <c r="A1281" s="16">
        <v>2873</v>
      </c>
      <c r="B1281" s="10">
        <v>45248.670167013886</v>
      </c>
      <c r="C1281">
        <v>2</v>
      </c>
      <c r="D1281">
        <v>11448.13</v>
      </c>
      <c r="E1281" s="24">
        <f>INT(RFM_Pivot!$A$1 - tblCustRFM[[#This Row],[LastPurchaseDate]])</f>
        <v>408</v>
      </c>
      <c r="F1281">
        <f>IF(tblCustRFM[[#This Row],[Recency]] &lt;= $L$4, 3, IF(tblCustRFM[[#This Row],[Recency]] &lt;= M1283, 2, 1))</f>
        <v>1</v>
      </c>
      <c r="G1281">
        <f>IF(tblCustRFM[[#This Row],[Frequency]] &gt;= L1284, 3, IF(tblCustRFM[[#This Row],[Frequency]] &gt;= M1284, 2, 1))</f>
        <v>3</v>
      </c>
      <c r="H1281">
        <f>IF(tblCustRFM[[#This Row],[Monetary]] &gt;= L1285, 3, IF(tblCustRFM[[#This Row],[Monetary]] &gt;= M1285, 2, 1))</f>
        <v>3</v>
      </c>
      <c r="I1281">
        <f>tblCustRFM[[#This Row],[RecencyTier]] + tblCustRFM[[#This Row],[FrequencyTier]] + tblCustRFM[[#This Row],[MonetaryTier]]</f>
        <v>7</v>
      </c>
    </row>
    <row r="1282" spans="1:9" x14ac:dyDescent="0.45">
      <c r="A1282" s="16">
        <v>2874</v>
      </c>
      <c r="B1282" s="10">
        <v>45222.679567939813</v>
      </c>
      <c r="C1282">
        <v>1</v>
      </c>
      <c r="D1282">
        <v>17524.3</v>
      </c>
      <c r="E1282" s="24">
        <f>INT(RFM_Pivot!$A$1 - tblCustRFM[[#This Row],[LastPurchaseDate]])</f>
        <v>434</v>
      </c>
      <c r="F1282">
        <f>IF(tblCustRFM[[#This Row],[Recency]] &lt;= $L$4, 3, IF(tblCustRFM[[#This Row],[Recency]] &lt;= M1284, 2, 1))</f>
        <v>1</v>
      </c>
      <c r="G1282">
        <f>IF(tblCustRFM[[#This Row],[Frequency]] &gt;= L1285, 3, IF(tblCustRFM[[#This Row],[Frequency]] &gt;= M1285, 2, 1))</f>
        <v>3</v>
      </c>
      <c r="H1282">
        <f>IF(tblCustRFM[[#This Row],[Monetary]] &gt;= L1286, 3, IF(tblCustRFM[[#This Row],[Monetary]] &gt;= M1286, 2, 1))</f>
        <v>3</v>
      </c>
      <c r="I1282">
        <f>tblCustRFM[[#This Row],[RecencyTier]] + tblCustRFM[[#This Row],[FrequencyTier]] + tblCustRFM[[#This Row],[MonetaryTier]]</f>
        <v>7</v>
      </c>
    </row>
    <row r="1283" spans="1:9" x14ac:dyDescent="0.45">
      <c r="A1283" s="16">
        <v>2875</v>
      </c>
      <c r="B1283" s="10">
        <v>45456.375937577162</v>
      </c>
      <c r="C1283">
        <v>4</v>
      </c>
      <c r="D1283">
        <v>8000.98</v>
      </c>
      <c r="E1283" s="24">
        <f>INT(RFM_Pivot!$A$1 - tblCustRFM[[#This Row],[LastPurchaseDate]])</f>
        <v>200</v>
      </c>
      <c r="F1283">
        <f>IF(tblCustRFM[[#This Row],[Recency]] &lt;= $L$4, 3, IF(tblCustRFM[[#This Row],[Recency]] &lt;= M1285, 2, 1))</f>
        <v>1</v>
      </c>
      <c r="G1283">
        <f>IF(tblCustRFM[[#This Row],[Frequency]] &gt;= L1286, 3, IF(tblCustRFM[[#This Row],[Frequency]] &gt;= M1286, 2, 1))</f>
        <v>3</v>
      </c>
      <c r="H1283">
        <f>IF(tblCustRFM[[#This Row],[Monetary]] &gt;= L1287, 3, IF(tblCustRFM[[#This Row],[Monetary]] &gt;= M1287, 2, 1))</f>
        <v>3</v>
      </c>
      <c r="I1283">
        <f>tblCustRFM[[#This Row],[RecencyTier]] + tblCustRFM[[#This Row],[FrequencyTier]] + tblCustRFM[[#This Row],[MonetaryTier]]</f>
        <v>7</v>
      </c>
    </row>
    <row r="1284" spans="1:9" x14ac:dyDescent="0.45">
      <c r="A1284" s="16">
        <v>2876</v>
      </c>
      <c r="B1284" s="10">
        <v>45340.732373225306</v>
      </c>
      <c r="C1284">
        <v>1</v>
      </c>
      <c r="D1284">
        <v>3535.46</v>
      </c>
      <c r="E1284" s="24">
        <f>INT(RFM_Pivot!$A$1 - tblCustRFM[[#This Row],[LastPurchaseDate]])</f>
        <v>316</v>
      </c>
      <c r="F1284">
        <f>IF(tblCustRFM[[#This Row],[Recency]] &lt;= $L$4, 3, IF(tblCustRFM[[#This Row],[Recency]] &lt;= M1286, 2, 1))</f>
        <v>1</v>
      </c>
      <c r="G1284">
        <f>IF(tblCustRFM[[#This Row],[Frequency]] &gt;= L1287, 3, IF(tblCustRFM[[#This Row],[Frequency]] &gt;= M1287, 2, 1))</f>
        <v>3</v>
      </c>
      <c r="H1284">
        <f>IF(tblCustRFM[[#This Row],[Monetary]] &gt;= L1288, 3, IF(tblCustRFM[[#This Row],[Monetary]] &gt;= M1288, 2, 1))</f>
        <v>3</v>
      </c>
      <c r="I1284">
        <f>tblCustRFM[[#This Row],[RecencyTier]] + tblCustRFM[[#This Row],[FrequencyTier]] + tblCustRFM[[#This Row],[MonetaryTier]]</f>
        <v>7</v>
      </c>
    </row>
    <row r="1285" spans="1:9" x14ac:dyDescent="0.45">
      <c r="A1285" s="16">
        <v>2877</v>
      </c>
      <c r="B1285" s="10">
        <v>45453.601660146604</v>
      </c>
      <c r="C1285">
        <v>1</v>
      </c>
      <c r="D1285">
        <v>1812.24</v>
      </c>
      <c r="E1285" s="24">
        <f>INT(RFM_Pivot!$A$1 - tblCustRFM[[#This Row],[LastPurchaseDate]])</f>
        <v>203</v>
      </c>
      <c r="F1285">
        <f>IF(tblCustRFM[[#This Row],[Recency]] &lt;= $L$4, 3, IF(tblCustRFM[[#This Row],[Recency]] &lt;= M1287, 2, 1))</f>
        <v>1</v>
      </c>
      <c r="G1285">
        <f>IF(tblCustRFM[[#This Row],[Frequency]] &gt;= L1288, 3, IF(tblCustRFM[[#This Row],[Frequency]] &gt;= M1288, 2, 1))</f>
        <v>3</v>
      </c>
      <c r="H1285">
        <f>IF(tblCustRFM[[#This Row],[Monetary]] &gt;= L1289, 3, IF(tblCustRFM[[#This Row],[Monetary]] &gt;= M1289, 2, 1))</f>
        <v>3</v>
      </c>
      <c r="I1285">
        <f>tblCustRFM[[#This Row],[RecencyTier]] + tblCustRFM[[#This Row],[FrequencyTier]] + tblCustRFM[[#This Row],[MonetaryTier]]</f>
        <v>7</v>
      </c>
    </row>
    <row r="1286" spans="1:9" x14ac:dyDescent="0.45">
      <c r="A1286" s="16">
        <v>2878</v>
      </c>
      <c r="B1286" s="10">
        <v>45595.308830864196</v>
      </c>
      <c r="C1286">
        <v>1</v>
      </c>
      <c r="D1286">
        <v>3564</v>
      </c>
      <c r="E1286" s="24">
        <f>INT(RFM_Pivot!$A$1 - tblCustRFM[[#This Row],[LastPurchaseDate]])</f>
        <v>61</v>
      </c>
      <c r="F1286">
        <f>IF(tblCustRFM[[#This Row],[Recency]] &lt;= $L$4, 3, IF(tblCustRFM[[#This Row],[Recency]] &lt;= M1288, 2, 1))</f>
        <v>3</v>
      </c>
      <c r="G1286">
        <f>IF(tblCustRFM[[#This Row],[Frequency]] &gt;= L1289, 3, IF(tblCustRFM[[#This Row],[Frequency]] &gt;= M1289, 2, 1))</f>
        <v>3</v>
      </c>
      <c r="H1286">
        <f>IF(tblCustRFM[[#This Row],[Monetary]] &gt;= L1290, 3, IF(tblCustRFM[[#This Row],[Monetary]] &gt;= M1290, 2, 1))</f>
        <v>3</v>
      </c>
      <c r="I1286">
        <f>tblCustRFM[[#This Row],[RecencyTier]] + tblCustRFM[[#This Row],[FrequencyTier]] + tblCustRFM[[#This Row],[MonetaryTier]]</f>
        <v>9</v>
      </c>
    </row>
    <row r="1287" spans="1:9" x14ac:dyDescent="0.45">
      <c r="A1287" s="16">
        <v>2879</v>
      </c>
      <c r="B1287" s="10">
        <v>45502.151515162041</v>
      </c>
      <c r="C1287">
        <v>2</v>
      </c>
      <c r="D1287">
        <v>17970.34</v>
      </c>
      <c r="E1287" s="24">
        <f>INT(RFM_Pivot!$A$1 - tblCustRFM[[#This Row],[LastPurchaseDate]])</f>
        <v>154</v>
      </c>
      <c r="F1287">
        <f>IF(tblCustRFM[[#This Row],[Recency]] &lt;= $L$4, 3, IF(tblCustRFM[[#This Row],[Recency]] &lt;= M1289, 2, 1))</f>
        <v>1</v>
      </c>
      <c r="G1287">
        <f>IF(tblCustRFM[[#This Row],[Frequency]] &gt;= L1290, 3, IF(tblCustRFM[[#This Row],[Frequency]] &gt;= M1290, 2, 1))</f>
        <v>3</v>
      </c>
      <c r="H1287">
        <f>IF(tblCustRFM[[#This Row],[Monetary]] &gt;= L1291, 3, IF(tblCustRFM[[#This Row],[Monetary]] &gt;= M1291, 2, 1))</f>
        <v>3</v>
      </c>
      <c r="I1287">
        <f>tblCustRFM[[#This Row],[RecencyTier]] + tblCustRFM[[#This Row],[FrequencyTier]] + tblCustRFM[[#This Row],[MonetaryTier]]</f>
        <v>7</v>
      </c>
    </row>
    <row r="1288" spans="1:9" x14ac:dyDescent="0.45">
      <c r="A1288" s="16">
        <v>2881</v>
      </c>
      <c r="B1288" s="10">
        <v>45254.510751080248</v>
      </c>
      <c r="C1288">
        <v>3</v>
      </c>
      <c r="D1288">
        <v>7436.12</v>
      </c>
      <c r="E1288" s="24">
        <f>INT(RFM_Pivot!$A$1 - tblCustRFM[[#This Row],[LastPurchaseDate]])</f>
        <v>402</v>
      </c>
      <c r="F1288">
        <f>IF(tblCustRFM[[#This Row],[Recency]] &lt;= $L$4, 3, IF(tblCustRFM[[#This Row],[Recency]] &lt;= M1290, 2, 1))</f>
        <v>1</v>
      </c>
      <c r="G1288">
        <f>IF(tblCustRFM[[#This Row],[Frequency]] &gt;= L1291, 3, IF(tblCustRFM[[#This Row],[Frequency]] &gt;= M1291, 2, 1))</f>
        <v>3</v>
      </c>
      <c r="H1288">
        <f>IF(tblCustRFM[[#This Row],[Monetary]] &gt;= L1292, 3, IF(tblCustRFM[[#This Row],[Monetary]] &gt;= M1292, 2, 1))</f>
        <v>3</v>
      </c>
      <c r="I1288">
        <f>tblCustRFM[[#This Row],[RecencyTier]] + tblCustRFM[[#This Row],[FrequencyTier]] + tblCustRFM[[#This Row],[MonetaryTier]]</f>
        <v>7</v>
      </c>
    </row>
    <row r="1289" spans="1:9" x14ac:dyDescent="0.45">
      <c r="A1289" s="16">
        <v>2882</v>
      </c>
      <c r="B1289" s="10">
        <v>45284.662766280868</v>
      </c>
      <c r="C1289">
        <v>1</v>
      </c>
      <c r="D1289">
        <v>8249.0499999999993</v>
      </c>
      <c r="E1289" s="24">
        <f>INT(RFM_Pivot!$A$1 - tblCustRFM[[#This Row],[LastPurchaseDate]])</f>
        <v>372</v>
      </c>
      <c r="F1289">
        <f>IF(tblCustRFM[[#This Row],[Recency]] &lt;= $L$4, 3, IF(tblCustRFM[[#This Row],[Recency]] &lt;= M1291, 2, 1))</f>
        <v>1</v>
      </c>
      <c r="G1289">
        <f>IF(tblCustRFM[[#This Row],[Frequency]] &gt;= L1292, 3, IF(tblCustRFM[[#This Row],[Frequency]] &gt;= M1292, 2, 1))</f>
        <v>3</v>
      </c>
      <c r="H1289">
        <f>IF(tblCustRFM[[#This Row],[Monetary]] &gt;= L1293, 3, IF(tblCustRFM[[#This Row],[Monetary]] &gt;= M1293, 2, 1))</f>
        <v>3</v>
      </c>
      <c r="I1289">
        <f>tblCustRFM[[#This Row],[RecencyTier]] + tblCustRFM[[#This Row],[FrequencyTier]] + tblCustRFM[[#This Row],[MonetaryTier]]</f>
        <v>7</v>
      </c>
    </row>
    <row r="1290" spans="1:9" x14ac:dyDescent="0.45">
      <c r="A1290" s="16">
        <v>2883</v>
      </c>
      <c r="B1290" s="10">
        <v>45565.740874074072</v>
      </c>
      <c r="C1290">
        <v>2</v>
      </c>
      <c r="D1290">
        <v>32944.199999999997</v>
      </c>
      <c r="E1290" s="24">
        <f>INT(RFM_Pivot!$A$1 - tblCustRFM[[#This Row],[LastPurchaseDate]])</f>
        <v>91</v>
      </c>
      <c r="F1290">
        <f>IF(tblCustRFM[[#This Row],[Recency]] &lt;= $L$4, 3, IF(tblCustRFM[[#This Row],[Recency]] &lt;= M1292, 2, 1))</f>
        <v>3</v>
      </c>
      <c r="G1290">
        <f>IF(tblCustRFM[[#This Row],[Frequency]] &gt;= L1293, 3, IF(tblCustRFM[[#This Row],[Frequency]] &gt;= M1293, 2, 1))</f>
        <v>3</v>
      </c>
      <c r="H1290">
        <f>IF(tblCustRFM[[#This Row],[Monetary]] &gt;= L1294, 3, IF(tblCustRFM[[#This Row],[Monetary]] &gt;= M1294, 2, 1))</f>
        <v>3</v>
      </c>
      <c r="I1290">
        <f>tblCustRFM[[#This Row],[RecencyTier]] + tblCustRFM[[#This Row],[FrequencyTier]] + tblCustRFM[[#This Row],[MonetaryTier]]</f>
        <v>9</v>
      </c>
    </row>
    <row r="1291" spans="1:9" x14ac:dyDescent="0.45">
      <c r="A1291" s="16">
        <v>2884</v>
      </c>
      <c r="B1291" s="10">
        <v>45561.506450655863</v>
      </c>
      <c r="C1291">
        <v>3</v>
      </c>
      <c r="D1291">
        <v>9058.24</v>
      </c>
      <c r="E1291" s="24">
        <f>INT(RFM_Pivot!$A$1 - tblCustRFM[[#This Row],[LastPurchaseDate]])</f>
        <v>95</v>
      </c>
      <c r="F1291">
        <f>IF(tblCustRFM[[#This Row],[Recency]] &lt;= $L$4, 3, IF(tblCustRFM[[#This Row],[Recency]] &lt;= M1293, 2, 1))</f>
        <v>3</v>
      </c>
      <c r="G1291">
        <f>IF(tblCustRFM[[#This Row],[Frequency]] &gt;= L1294, 3, IF(tblCustRFM[[#This Row],[Frequency]] &gt;= M1294, 2, 1))</f>
        <v>3</v>
      </c>
      <c r="H1291">
        <f>IF(tblCustRFM[[#This Row],[Monetary]] &gt;= L1295, 3, IF(tblCustRFM[[#This Row],[Monetary]] &gt;= M1295, 2, 1))</f>
        <v>3</v>
      </c>
      <c r="I1291">
        <f>tblCustRFM[[#This Row],[RecencyTier]] + tblCustRFM[[#This Row],[FrequencyTier]] + tblCustRFM[[#This Row],[MonetaryTier]]</f>
        <v>9</v>
      </c>
    </row>
    <row r="1292" spans="1:9" x14ac:dyDescent="0.45">
      <c r="A1292" s="16">
        <v>2885</v>
      </c>
      <c r="B1292" s="10">
        <v>45651.816481635804</v>
      </c>
      <c r="C1292">
        <v>2</v>
      </c>
      <c r="D1292">
        <v>10443.52</v>
      </c>
      <c r="E1292" s="24">
        <f>INT(RFM_Pivot!$A$1 - tblCustRFM[[#This Row],[LastPurchaseDate]])</f>
        <v>5</v>
      </c>
      <c r="F1292">
        <f>IF(tblCustRFM[[#This Row],[Recency]] &lt;= $L$4, 3, IF(tblCustRFM[[#This Row],[Recency]] &lt;= M1294, 2, 1))</f>
        <v>3</v>
      </c>
      <c r="G1292">
        <f>IF(tblCustRFM[[#This Row],[Frequency]] &gt;= L1295, 3, IF(tblCustRFM[[#This Row],[Frequency]] &gt;= M1295, 2, 1))</f>
        <v>3</v>
      </c>
      <c r="H1292">
        <f>IF(tblCustRFM[[#This Row],[Monetary]] &gt;= L1296, 3, IF(tblCustRFM[[#This Row],[Monetary]] &gt;= M1296, 2, 1))</f>
        <v>3</v>
      </c>
      <c r="I1292">
        <f>tblCustRFM[[#This Row],[RecencyTier]] + tblCustRFM[[#This Row],[FrequencyTier]] + tblCustRFM[[#This Row],[MonetaryTier]]</f>
        <v>9</v>
      </c>
    </row>
    <row r="1293" spans="1:9" x14ac:dyDescent="0.45">
      <c r="A1293" s="16">
        <v>2887</v>
      </c>
      <c r="B1293" s="10">
        <v>45025.194819483026</v>
      </c>
      <c r="C1293">
        <v>2</v>
      </c>
      <c r="D1293">
        <v>9531.16</v>
      </c>
      <c r="E1293" s="24">
        <f>INT(RFM_Pivot!$A$1 - tblCustRFM[[#This Row],[LastPurchaseDate]])</f>
        <v>631</v>
      </c>
      <c r="F1293">
        <f>IF(tblCustRFM[[#This Row],[Recency]] &lt;= $L$4, 3, IF(tblCustRFM[[#This Row],[Recency]] &lt;= M1295, 2, 1))</f>
        <v>1</v>
      </c>
      <c r="G1293">
        <f>IF(tblCustRFM[[#This Row],[Frequency]] &gt;= L1296, 3, IF(tblCustRFM[[#This Row],[Frequency]] &gt;= M1296, 2, 1))</f>
        <v>3</v>
      </c>
      <c r="H1293">
        <f>IF(tblCustRFM[[#This Row],[Monetary]] &gt;= L1297, 3, IF(tblCustRFM[[#This Row],[Monetary]] &gt;= M1297, 2, 1))</f>
        <v>3</v>
      </c>
      <c r="I1293">
        <f>tblCustRFM[[#This Row],[RecencyTier]] + tblCustRFM[[#This Row],[FrequencyTier]] + tblCustRFM[[#This Row],[MonetaryTier]]</f>
        <v>7</v>
      </c>
    </row>
    <row r="1294" spans="1:9" x14ac:dyDescent="0.45">
      <c r="A1294" s="16">
        <v>2888</v>
      </c>
      <c r="B1294" s="10">
        <v>45430.020302044752</v>
      </c>
      <c r="C1294">
        <v>1</v>
      </c>
      <c r="D1294">
        <v>1882.96</v>
      </c>
      <c r="E1294" s="24">
        <f>INT(RFM_Pivot!$A$1 - tblCustRFM[[#This Row],[LastPurchaseDate]])</f>
        <v>226</v>
      </c>
      <c r="F1294">
        <f>IF(tblCustRFM[[#This Row],[Recency]] &lt;= $L$4, 3, IF(tblCustRFM[[#This Row],[Recency]] &lt;= M1296, 2, 1))</f>
        <v>1</v>
      </c>
      <c r="G1294">
        <f>IF(tblCustRFM[[#This Row],[Frequency]] &gt;= L1297, 3, IF(tblCustRFM[[#This Row],[Frequency]] &gt;= M1297, 2, 1))</f>
        <v>3</v>
      </c>
      <c r="H1294">
        <f>IF(tblCustRFM[[#This Row],[Monetary]] &gt;= L1298, 3, IF(tblCustRFM[[#This Row],[Monetary]] &gt;= M1298, 2, 1))</f>
        <v>3</v>
      </c>
      <c r="I1294">
        <f>tblCustRFM[[#This Row],[RecencyTier]] + tblCustRFM[[#This Row],[FrequencyTier]] + tblCustRFM[[#This Row],[MonetaryTier]]</f>
        <v>7</v>
      </c>
    </row>
    <row r="1295" spans="1:9" x14ac:dyDescent="0.45">
      <c r="A1295" s="16">
        <v>2892</v>
      </c>
      <c r="B1295" s="10">
        <v>45554.716771682099</v>
      </c>
      <c r="C1295">
        <v>3</v>
      </c>
      <c r="D1295">
        <v>23419.34</v>
      </c>
      <c r="E1295" s="24">
        <f>INT(RFM_Pivot!$A$1 - tblCustRFM[[#This Row],[LastPurchaseDate]])</f>
        <v>102</v>
      </c>
      <c r="F1295">
        <f>IF(tblCustRFM[[#This Row],[Recency]] &lt;= $L$4, 3, IF(tblCustRFM[[#This Row],[Recency]] &lt;= M1297, 2, 1))</f>
        <v>3</v>
      </c>
      <c r="G1295">
        <f>IF(tblCustRFM[[#This Row],[Frequency]] &gt;= L1298, 3, IF(tblCustRFM[[#This Row],[Frequency]] &gt;= M1298, 2, 1))</f>
        <v>3</v>
      </c>
      <c r="H1295">
        <f>IF(tblCustRFM[[#This Row],[Monetary]] &gt;= L1299, 3, IF(tblCustRFM[[#This Row],[Monetary]] &gt;= M1299, 2, 1))</f>
        <v>3</v>
      </c>
      <c r="I1295">
        <f>tblCustRFM[[#This Row],[RecencyTier]] + tblCustRFM[[#This Row],[FrequencyTier]] + tblCustRFM[[#This Row],[MonetaryTier]]</f>
        <v>9</v>
      </c>
    </row>
    <row r="1296" spans="1:9" x14ac:dyDescent="0.45">
      <c r="A1296" s="16">
        <v>2893</v>
      </c>
      <c r="B1296" s="10">
        <v>45374.680768094135</v>
      </c>
      <c r="C1296">
        <v>2</v>
      </c>
      <c r="D1296">
        <v>8420.4</v>
      </c>
      <c r="E1296" s="24">
        <f>INT(RFM_Pivot!$A$1 - tblCustRFM[[#This Row],[LastPurchaseDate]])</f>
        <v>282</v>
      </c>
      <c r="F1296">
        <f>IF(tblCustRFM[[#This Row],[Recency]] &lt;= $L$4, 3, IF(tblCustRFM[[#This Row],[Recency]] &lt;= M1298, 2, 1))</f>
        <v>1</v>
      </c>
      <c r="G1296">
        <f>IF(tblCustRFM[[#This Row],[Frequency]] &gt;= L1299, 3, IF(tblCustRFM[[#This Row],[Frequency]] &gt;= M1299, 2, 1))</f>
        <v>3</v>
      </c>
      <c r="H1296">
        <f>IF(tblCustRFM[[#This Row],[Monetary]] &gt;= L1300, 3, IF(tblCustRFM[[#This Row],[Monetary]] &gt;= M1300, 2, 1))</f>
        <v>3</v>
      </c>
      <c r="I1296">
        <f>tblCustRFM[[#This Row],[RecencyTier]] + tblCustRFM[[#This Row],[FrequencyTier]] + tblCustRFM[[#This Row],[MonetaryTier]]</f>
        <v>7</v>
      </c>
    </row>
    <row r="1297" spans="1:9" x14ac:dyDescent="0.45">
      <c r="A1297" s="16">
        <v>2894</v>
      </c>
      <c r="B1297" s="10">
        <v>45586.54795478395</v>
      </c>
      <c r="C1297">
        <v>2</v>
      </c>
      <c r="D1297">
        <v>17034.150000000001</v>
      </c>
      <c r="E1297" s="24">
        <f>INT(RFM_Pivot!$A$1 - tblCustRFM[[#This Row],[LastPurchaseDate]])</f>
        <v>70</v>
      </c>
      <c r="F1297">
        <f>IF(tblCustRFM[[#This Row],[Recency]] &lt;= $L$4, 3, IF(tblCustRFM[[#This Row],[Recency]] &lt;= M1299, 2, 1))</f>
        <v>3</v>
      </c>
      <c r="G1297">
        <f>IF(tblCustRFM[[#This Row],[Frequency]] &gt;= L1300, 3, IF(tblCustRFM[[#This Row],[Frequency]] &gt;= M1300, 2, 1))</f>
        <v>3</v>
      </c>
      <c r="H1297">
        <f>IF(tblCustRFM[[#This Row],[Monetary]] &gt;= L1301, 3, IF(tblCustRFM[[#This Row],[Monetary]] &gt;= M1301, 2, 1))</f>
        <v>3</v>
      </c>
      <c r="I1297">
        <f>tblCustRFM[[#This Row],[RecencyTier]] + tblCustRFM[[#This Row],[FrequencyTier]] + tblCustRFM[[#This Row],[MonetaryTier]]</f>
        <v>9</v>
      </c>
    </row>
    <row r="1298" spans="1:9" x14ac:dyDescent="0.45">
      <c r="A1298" s="16">
        <v>2895</v>
      </c>
      <c r="B1298" s="10">
        <v>45235.236823688268</v>
      </c>
      <c r="C1298">
        <v>3</v>
      </c>
      <c r="D1298">
        <v>18225.2</v>
      </c>
      <c r="E1298" s="24">
        <f>INT(RFM_Pivot!$A$1 - tblCustRFM[[#This Row],[LastPurchaseDate]])</f>
        <v>421</v>
      </c>
      <c r="F1298">
        <f>IF(tblCustRFM[[#This Row],[Recency]] &lt;= $L$4, 3, IF(tblCustRFM[[#This Row],[Recency]] &lt;= M1300, 2, 1))</f>
        <v>1</v>
      </c>
      <c r="G1298">
        <f>IF(tblCustRFM[[#This Row],[Frequency]] &gt;= L1301, 3, IF(tblCustRFM[[#This Row],[Frequency]] &gt;= M1301, 2, 1))</f>
        <v>3</v>
      </c>
      <c r="H1298">
        <f>IF(tblCustRFM[[#This Row],[Monetary]] &gt;= L1302, 3, IF(tblCustRFM[[#This Row],[Monetary]] &gt;= M1302, 2, 1))</f>
        <v>3</v>
      </c>
      <c r="I1298">
        <f>tblCustRFM[[#This Row],[RecencyTier]] + tblCustRFM[[#This Row],[FrequencyTier]] + tblCustRFM[[#This Row],[MonetaryTier]]</f>
        <v>7</v>
      </c>
    </row>
    <row r="1299" spans="1:9" x14ac:dyDescent="0.45">
      <c r="A1299" s="16">
        <v>2897</v>
      </c>
      <c r="B1299" s="10">
        <v>45569.829282947532</v>
      </c>
      <c r="C1299">
        <v>1</v>
      </c>
      <c r="D1299">
        <v>2691.21</v>
      </c>
      <c r="E1299" s="24">
        <f>INT(RFM_Pivot!$A$1 - tblCustRFM[[#This Row],[LastPurchaseDate]])</f>
        <v>87</v>
      </c>
      <c r="F1299">
        <f>IF(tblCustRFM[[#This Row],[Recency]] &lt;= $L$4, 3, IF(tblCustRFM[[#This Row],[Recency]] &lt;= M1301, 2, 1))</f>
        <v>3</v>
      </c>
      <c r="G1299">
        <f>IF(tblCustRFM[[#This Row],[Frequency]] &gt;= L1302, 3, IF(tblCustRFM[[#This Row],[Frequency]] &gt;= M1302, 2, 1))</f>
        <v>3</v>
      </c>
      <c r="H1299">
        <f>IF(tblCustRFM[[#This Row],[Monetary]] &gt;= L1303, 3, IF(tblCustRFM[[#This Row],[Monetary]] &gt;= M1303, 2, 1))</f>
        <v>3</v>
      </c>
      <c r="I1299">
        <f>tblCustRFM[[#This Row],[RecencyTier]] + tblCustRFM[[#This Row],[FrequencyTier]] + tblCustRFM[[#This Row],[MonetaryTier]]</f>
        <v>9</v>
      </c>
    </row>
    <row r="1300" spans="1:9" x14ac:dyDescent="0.45">
      <c r="A1300" s="16">
        <v>2898</v>
      </c>
      <c r="B1300" s="10">
        <v>45096.011901195991</v>
      </c>
      <c r="C1300">
        <v>1</v>
      </c>
      <c r="D1300">
        <v>15981.88</v>
      </c>
      <c r="E1300" s="24">
        <f>INT(RFM_Pivot!$A$1 - tblCustRFM[[#This Row],[LastPurchaseDate]])</f>
        <v>560</v>
      </c>
      <c r="F1300">
        <f>IF(tblCustRFM[[#This Row],[Recency]] &lt;= $L$4, 3, IF(tblCustRFM[[#This Row],[Recency]] &lt;= M1302, 2, 1))</f>
        <v>1</v>
      </c>
      <c r="G1300">
        <f>IF(tblCustRFM[[#This Row],[Frequency]] &gt;= L1303, 3, IF(tblCustRFM[[#This Row],[Frequency]] &gt;= M1303, 2, 1))</f>
        <v>3</v>
      </c>
      <c r="H1300">
        <f>IF(tblCustRFM[[#This Row],[Monetary]] &gt;= L1304, 3, IF(tblCustRFM[[#This Row],[Monetary]] &gt;= M1304, 2, 1))</f>
        <v>3</v>
      </c>
      <c r="I1300">
        <f>tblCustRFM[[#This Row],[RecencyTier]] + tblCustRFM[[#This Row],[FrequencyTier]] + tblCustRFM[[#This Row],[MonetaryTier]]</f>
        <v>7</v>
      </c>
    </row>
    <row r="1301" spans="1:9" x14ac:dyDescent="0.45">
      <c r="A1301" s="16">
        <v>2899</v>
      </c>
      <c r="B1301" s="10">
        <v>44929.190219020064</v>
      </c>
      <c r="C1301">
        <v>1</v>
      </c>
      <c r="D1301">
        <v>3409.65</v>
      </c>
      <c r="E1301" s="24">
        <f>INT(RFM_Pivot!$A$1 - tblCustRFM[[#This Row],[LastPurchaseDate]])</f>
        <v>727</v>
      </c>
      <c r="F1301">
        <f>IF(tblCustRFM[[#This Row],[Recency]] &lt;= $L$4, 3, IF(tblCustRFM[[#This Row],[Recency]] &lt;= M1303, 2, 1))</f>
        <v>1</v>
      </c>
      <c r="G1301">
        <f>IF(tblCustRFM[[#This Row],[Frequency]] &gt;= L1304, 3, IF(tblCustRFM[[#This Row],[Frequency]] &gt;= M1304, 2, 1))</f>
        <v>3</v>
      </c>
      <c r="H1301">
        <f>IF(tblCustRFM[[#This Row],[Monetary]] &gt;= L1305, 3, IF(tblCustRFM[[#This Row],[Monetary]] &gt;= M1305, 2, 1))</f>
        <v>3</v>
      </c>
      <c r="I1301">
        <f>tblCustRFM[[#This Row],[RecencyTier]] + tblCustRFM[[#This Row],[FrequencyTier]] + tblCustRFM[[#This Row],[MonetaryTier]]</f>
        <v>7</v>
      </c>
    </row>
    <row r="1302" spans="1:9" x14ac:dyDescent="0.45">
      <c r="A1302" s="16">
        <v>2900</v>
      </c>
      <c r="B1302" s="10">
        <v>45596.476947685187</v>
      </c>
      <c r="C1302">
        <v>3</v>
      </c>
      <c r="D1302">
        <v>9242.4599999999991</v>
      </c>
      <c r="E1302" s="24">
        <f>INT(RFM_Pivot!$A$1 - tblCustRFM[[#This Row],[LastPurchaseDate]])</f>
        <v>60</v>
      </c>
      <c r="F1302">
        <f>IF(tblCustRFM[[#This Row],[Recency]] &lt;= $L$4, 3, IF(tblCustRFM[[#This Row],[Recency]] &lt;= M1304, 2, 1))</f>
        <v>3</v>
      </c>
      <c r="G1302">
        <f>IF(tblCustRFM[[#This Row],[Frequency]] &gt;= L1305, 3, IF(tblCustRFM[[#This Row],[Frequency]] &gt;= M1305, 2, 1))</f>
        <v>3</v>
      </c>
      <c r="H1302">
        <f>IF(tblCustRFM[[#This Row],[Monetary]] &gt;= L1306, 3, IF(tblCustRFM[[#This Row],[Monetary]] &gt;= M1306, 2, 1))</f>
        <v>3</v>
      </c>
      <c r="I1302">
        <f>tblCustRFM[[#This Row],[RecencyTier]] + tblCustRFM[[#This Row],[FrequencyTier]] + tblCustRFM[[#This Row],[MonetaryTier]]</f>
        <v>9</v>
      </c>
    </row>
    <row r="1303" spans="1:9" x14ac:dyDescent="0.45">
      <c r="A1303" s="16">
        <v>2902</v>
      </c>
      <c r="B1303" s="10">
        <v>45244.36273626543</v>
      </c>
      <c r="C1303">
        <v>1</v>
      </c>
      <c r="D1303">
        <v>6239.3</v>
      </c>
      <c r="E1303" s="24">
        <f>INT(RFM_Pivot!$A$1 - tblCustRFM[[#This Row],[LastPurchaseDate]])</f>
        <v>412</v>
      </c>
      <c r="F1303">
        <f>IF(tblCustRFM[[#This Row],[Recency]] &lt;= $L$4, 3, IF(tblCustRFM[[#This Row],[Recency]] &lt;= M1305, 2, 1))</f>
        <v>1</v>
      </c>
      <c r="G1303">
        <f>IF(tblCustRFM[[#This Row],[Frequency]] &gt;= L1306, 3, IF(tblCustRFM[[#This Row],[Frequency]] &gt;= M1306, 2, 1))</f>
        <v>3</v>
      </c>
      <c r="H1303">
        <f>IF(tblCustRFM[[#This Row],[Monetary]] &gt;= L1307, 3, IF(tblCustRFM[[#This Row],[Monetary]] &gt;= M1307, 2, 1))</f>
        <v>3</v>
      </c>
      <c r="I1303">
        <f>tblCustRFM[[#This Row],[RecencyTier]] + tblCustRFM[[#This Row],[FrequencyTier]] + tblCustRFM[[#This Row],[MonetaryTier]]</f>
        <v>7</v>
      </c>
    </row>
    <row r="1304" spans="1:9" x14ac:dyDescent="0.45">
      <c r="A1304" s="16">
        <v>2903</v>
      </c>
      <c r="B1304" s="10">
        <v>45634.367736766973</v>
      </c>
      <c r="C1304">
        <v>2</v>
      </c>
      <c r="D1304">
        <v>15053.22</v>
      </c>
      <c r="E1304" s="24">
        <f>INT(RFM_Pivot!$A$1 - tblCustRFM[[#This Row],[LastPurchaseDate]])</f>
        <v>22</v>
      </c>
      <c r="F1304">
        <f>IF(tblCustRFM[[#This Row],[Recency]] &lt;= $L$4, 3, IF(tblCustRFM[[#This Row],[Recency]] &lt;= M1306, 2, 1))</f>
        <v>3</v>
      </c>
      <c r="G1304">
        <f>IF(tblCustRFM[[#This Row],[Frequency]] &gt;= L1307, 3, IF(tblCustRFM[[#This Row],[Frequency]] &gt;= M1307, 2, 1))</f>
        <v>3</v>
      </c>
      <c r="H1304">
        <f>IF(tblCustRFM[[#This Row],[Monetary]] &gt;= L1308, 3, IF(tblCustRFM[[#This Row],[Monetary]] &gt;= M1308, 2, 1))</f>
        <v>3</v>
      </c>
      <c r="I1304">
        <f>tblCustRFM[[#This Row],[RecencyTier]] + tblCustRFM[[#This Row],[FrequencyTier]] + tblCustRFM[[#This Row],[MonetaryTier]]</f>
        <v>9</v>
      </c>
    </row>
    <row r="1305" spans="1:9" x14ac:dyDescent="0.45">
      <c r="A1305" s="16">
        <v>2906</v>
      </c>
      <c r="B1305" s="10">
        <v>45621.445444560188</v>
      </c>
      <c r="C1305">
        <v>4</v>
      </c>
      <c r="D1305">
        <v>11936.14</v>
      </c>
      <c r="E1305" s="24">
        <f>INT(RFM_Pivot!$A$1 - tblCustRFM[[#This Row],[LastPurchaseDate]])</f>
        <v>35</v>
      </c>
      <c r="F1305">
        <f>IF(tblCustRFM[[#This Row],[Recency]] &lt;= $L$4, 3, IF(tblCustRFM[[#This Row],[Recency]] &lt;= M1307, 2, 1))</f>
        <v>3</v>
      </c>
      <c r="G1305">
        <f>IF(tblCustRFM[[#This Row],[Frequency]] &gt;= L1308, 3, IF(tblCustRFM[[#This Row],[Frequency]] &gt;= M1308, 2, 1))</f>
        <v>3</v>
      </c>
      <c r="H1305">
        <f>IF(tblCustRFM[[#This Row],[Monetary]] &gt;= L1309, 3, IF(tblCustRFM[[#This Row],[Monetary]] &gt;= M1309, 2, 1))</f>
        <v>3</v>
      </c>
      <c r="I1305">
        <f>tblCustRFM[[#This Row],[RecencyTier]] + tblCustRFM[[#This Row],[FrequencyTier]] + tblCustRFM[[#This Row],[MonetaryTier]]</f>
        <v>9</v>
      </c>
    </row>
    <row r="1306" spans="1:9" x14ac:dyDescent="0.45">
      <c r="A1306" s="16">
        <v>2907</v>
      </c>
      <c r="B1306" s="10">
        <v>45494.48574857253</v>
      </c>
      <c r="C1306">
        <v>5</v>
      </c>
      <c r="D1306">
        <v>63492.68</v>
      </c>
      <c r="E1306" s="24">
        <f>INT(RFM_Pivot!$A$1 - tblCustRFM[[#This Row],[LastPurchaseDate]])</f>
        <v>162</v>
      </c>
      <c r="F1306">
        <f>IF(tblCustRFM[[#This Row],[Recency]] &lt;= $L$4, 3, IF(tblCustRFM[[#This Row],[Recency]] &lt;= M1308, 2, 1))</f>
        <v>1</v>
      </c>
      <c r="G1306">
        <f>IF(tblCustRFM[[#This Row],[Frequency]] &gt;= L1309, 3, IF(tblCustRFM[[#This Row],[Frequency]] &gt;= M1309, 2, 1))</f>
        <v>3</v>
      </c>
      <c r="H1306">
        <f>IF(tblCustRFM[[#This Row],[Monetary]] &gt;= L1310, 3, IF(tblCustRFM[[#This Row],[Monetary]] &gt;= M1310, 2, 1))</f>
        <v>3</v>
      </c>
      <c r="I1306">
        <f>tblCustRFM[[#This Row],[RecencyTier]] + tblCustRFM[[#This Row],[FrequencyTier]] + tblCustRFM[[#This Row],[MonetaryTier]]</f>
        <v>7</v>
      </c>
    </row>
    <row r="1307" spans="1:9" x14ac:dyDescent="0.45">
      <c r="A1307" s="16">
        <v>2908</v>
      </c>
      <c r="B1307" s="10">
        <v>44987.450044984565</v>
      </c>
      <c r="C1307">
        <v>1</v>
      </c>
      <c r="D1307">
        <v>9566.5400000000009</v>
      </c>
      <c r="E1307" s="24">
        <f>INT(RFM_Pivot!$A$1 - tblCustRFM[[#This Row],[LastPurchaseDate]])</f>
        <v>669</v>
      </c>
      <c r="F1307">
        <f>IF(tblCustRFM[[#This Row],[Recency]] &lt;= $L$4, 3, IF(tblCustRFM[[#This Row],[Recency]] &lt;= M1309, 2, 1))</f>
        <v>1</v>
      </c>
      <c r="G1307">
        <f>IF(tblCustRFM[[#This Row],[Frequency]] &gt;= L1310, 3, IF(tblCustRFM[[#This Row],[Frequency]] &gt;= M1310, 2, 1))</f>
        <v>3</v>
      </c>
      <c r="H1307">
        <f>IF(tblCustRFM[[#This Row],[Monetary]] &gt;= L1311, 3, IF(tblCustRFM[[#This Row],[Monetary]] &gt;= M1311, 2, 1))</f>
        <v>3</v>
      </c>
      <c r="I1307">
        <f>tblCustRFM[[#This Row],[RecencyTier]] + tblCustRFM[[#This Row],[FrequencyTier]] + tblCustRFM[[#This Row],[MonetaryTier]]</f>
        <v>7</v>
      </c>
    </row>
    <row r="1308" spans="1:9" x14ac:dyDescent="0.45">
      <c r="A1308" s="16">
        <v>2909</v>
      </c>
      <c r="B1308" s="10">
        <v>45562.820582060187</v>
      </c>
      <c r="C1308">
        <v>3</v>
      </c>
      <c r="D1308">
        <v>8233.6200000000008</v>
      </c>
      <c r="E1308" s="24">
        <f>INT(RFM_Pivot!$A$1 - tblCustRFM[[#This Row],[LastPurchaseDate]])</f>
        <v>94</v>
      </c>
      <c r="F1308">
        <f>IF(tblCustRFM[[#This Row],[Recency]] &lt;= $L$4, 3, IF(tblCustRFM[[#This Row],[Recency]] &lt;= M1310, 2, 1))</f>
        <v>3</v>
      </c>
      <c r="G1308">
        <f>IF(tblCustRFM[[#This Row],[Frequency]] &gt;= L1311, 3, IF(tblCustRFM[[#This Row],[Frequency]] &gt;= M1311, 2, 1))</f>
        <v>3</v>
      </c>
      <c r="H1308">
        <f>IF(tblCustRFM[[#This Row],[Monetary]] &gt;= L1312, 3, IF(tblCustRFM[[#This Row],[Monetary]] &gt;= M1312, 2, 1))</f>
        <v>3</v>
      </c>
      <c r="I1308">
        <f>tblCustRFM[[#This Row],[RecencyTier]] + tblCustRFM[[#This Row],[FrequencyTier]] + tblCustRFM[[#This Row],[MonetaryTier]]</f>
        <v>9</v>
      </c>
    </row>
    <row r="1309" spans="1:9" x14ac:dyDescent="0.45">
      <c r="A1309" s="16">
        <v>2910</v>
      </c>
      <c r="B1309" s="10">
        <v>45310.507350733023</v>
      </c>
      <c r="C1309">
        <v>1</v>
      </c>
      <c r="D1309">
        <v>7064.3</v>
      </c>
      <c r="E1309" s="24">
        <f>INT(RFM_Pivot!$A$1 - tblCustRFM[[#This Row],[LastPurchaseDate]])</f>
        <v>346</v>
      </c>
      <c r="F1309">
        <f>IF(tblCustRFM[[#This Row],[Recency]] &lt;= $L$4, 3, IF(tblCustRFM[[#This Row],[Recency]] &lt;= M1311, 2, 1))</f>
        <v>1</v>
      </c>
      <c r="G1309">
        <f>IF(tblCustRFM[[#This Row],[Frequency]] &gt;= L1312, 3, IF(tblCustRFM[[#This Row],[Frequency]] &gt;= M1312, 2, 1))</f>
        <v>3</v>
      </c>
      <c r="H1309">
        <f>IF(tblCustRFM[[#This Row],[Monetary]] &gt;= L1313, 3, IF(tblCustRFM[[#This Row],[Monetary]] &gt;= M1313, 2, 1))</f>
        <v>3</v>
      </c>
      <c r="I1309">
        <f>tblCustRFM[[#This Row],[RecencyTier]] + tblCustRFM[[#This Row],[FrequencyTier]] + tblCustRFM[[#This Row],[MonetaryTier]]</f>
        <v>7</v>
      </c>
    </row>
    <row r="1310" spans="1:9" x14ac:dyDescent="0.45">
      <c r="A1310" s="16">
        <v>2912</v>
      </c>
      <c r="B1310" s="10">
        <v>45567.566056597221</v>
      </c>
      <c r="C1310">
        <v>2</v>
      </c>
      <c r="D1310">
        <v>15831.33</v>
      </c>
      <c r="E1310" s="24">
        <f>INT(RFM_Pivot!$A$1 - tblCustRFM[[#This Row],[LastPurchaseDate]])</f>
        <v>89</v>
      </c>
      <c r="F1310">
        <f>IF(tblCustRFM[[#This Row],[Recency]] &lt;= $L$4, 3, IF(tblCustRFM[[#This Row],[Recency]] &lt;= M1312, 2, 1))</f>
        <v>3</v>
      </c>
      <c r="G1310">
        <f>IF(tblCustRFM[[#This Row],[Frequency]] &gt;= L1313, 3, IF(tblCustRFM[[#This Row],[Frequency]] &gt;= M1313, 2, 1))</f>
        <v>3</v>
      </c>
      <c r="H1310">
        <f>IF(tblCustRFM[[#This Row],[Monetary]] &gt;= L1314, 3, IF(tblCustRFM[[#This Row],[Monetary]] &gt;= M1314, 2, 1))</f>
        <v>3</v>
      </c>
      <c r="I1310">
        <f>tblCustRFM[[#This Row],[RecencyTier]] + tblCustRFM[[#This Row],[FrequencyTier]] + tblCustRFM[[#This Row],[MonetaryTier]]</f>
        <v>9</v>
      </c>
    </row>
    <row r="1311" spans="1:9" x14ac:dyDescent="0.45">
      <c r="A1311" s="16">
        <v>2913</v>
      </c>
      <c r="B1311" s="10">
        <v>45155.731873186727</v>
      </c>
      <c r="C1311">
        <v>2</v>
      </c>
      <c r="D1311">
        <v>12539.1</v>
      </c>
      <c r="E1311" s="24">
        <f>INT(RFM_Pivot!$A$1 - tblCustRFM[[#This Row],[LastPurchaseDate]])</f>
        <v>501</v>
      </c>
      <c r="F1311">
        <f>IF(tblCustRFM[[#This Row],[Recency]] &lt;= $L$4, 3, IF(tblCustRFM[[#This Row],[Recency]] &lt;= M1313, 2, 1))</f>
        <v>1</v>
      </c>
      <c r="G1311">
        <f>IF(tblCustRFM[[#This Row],[Frequency]] &gt;= L1314, 3, IF(tblCustRFM[[#This Row],[Frequency]] &gt;= M1314, 2, 1))</f>
        <v>3</v>
      </c>
      <c r="H1311">
        <f>IF(tblCustRFM[[#This Row],[Monetary]] &gt;= L1315, 3, IF(tblCustRFM[[#This Row],[Monetary]] &gt;= M1315, 2, 1))</f>
        <v>3</v>
      </c>
      <c r="I1311">
        <f>tblCustRFM[[#This Row],[RecencyTier]] + tblCustRFM[[#This Row],[FrequencyTier]] + tblCustRFM[[#This Row],[MonetaryTier]]</f>
        <v>7</v>
      </c>
    </row>
    <row r="1312" spans="1:9" x14ac:dyDescent="0.45">
      <c r="A1312" s="16">
        <v>2914</v>
      </c>
      <c r="B1312" s="10">
        <v>45604.142714274691</v>
      </c>
      <c r="C1312">
        <v>2</v>
      </c>
      <c r="D1312">
        <v>1790.88</v>
      </c>
      <c r="E1312" s="24">
        <f>INT(RFM_Pivot!$A$1 - tblCustRFM[[#This Row],[LastPurchaseDate]])</f>
        <v>52</v>
      </c>
      <c r="F1312">
        <f>IF(tblCustRFM[[#This Row],[Recency]] &lt;= $L$4, 3, IF(tblCustRFM[[#This Row],[Recency]] &lt;= M1314, 2, 1))</f>
        <v>3</v>
      </c>
      <c r="G1312">
        <f>IF(tblCustRFM[[#This Row],[Frequency]] &gt;= L1315, 3, IF(tblCustRFM[[#This Row],[Frequency]] &gt;= M1315, 2, 1))</f>
        <v>3</v>
      </c>
      <c r="H1312">
        <f>IF(tblCustRFM[[#This Row],[Monetary]] &gt;= L1316, 3, IF(tblCustRFM[[#This Row],[Monetary]] &gt;= M1316, 2, 1))</f>
        <v>3</v>
      </c>
      <c r="I1312">
        <f>tblCustRFM[[#This Row],[RecencyTier]] + tblCustRFM[[#This Row],[FrequencyTier]] + tblCustRFM[[#This Row],[MonetaryTier]]</f>
        <v>9</v>
      </c>
    </row>
    <row r="1313" spans="1:9" x14ac:dyDescent="0.45">
      <c r="A1313" s="16">
        <v>2915</v>
      </c>
      <c r="B1313" s="10">
        <v>45465.136813695986</v>
      </c>
      <c r="C1313">
        <v>1</v>
      </c>
      <c r="D1313">
        <v>4212.49</v>
      </c>
      <c r="E1313" s="24">
        <f>INT(RFM_Pivot!$A$1 - tblCustRFM[[#This Row],[LastPurchaseDate]])</f>
        <v>191</v>
      </c>
      <c r="F1313">
        <f>IF(tblCustRFM[[#This Row],[Recency]] &lt;= $L$4, 3, IF(tblCustRFM[[#This Row],[Recency]] &lt;= M1315, 2, 1))</f>
        <v>1</v>
      </c>
      <c r="G1313">
        <f>IF(tblCustRFM[[#This Row],[Frequency]] &gt;= L1316, 3, IF(tblCustRFM[[#This Row],[Frequency]] &gt;= M1316, 2, 1))</f>
        <v>3</v>
      </c>
      <c r="H1313">
        <f>IF(tblCustRFM[[#This Row],[Monetary]] &gt;= L1317, 3, IF(tblCustRFM[[#This Row],[Monetary]] &gt;= M1317, 2, 1))</f>
        <v>3</v>
      </c>
      <c r="I1313">
        <f>tblCustRFM[[#This Row],[RecencyTier]] + tblCustRFM[[#This Row],[FrequencyTier]] + tblCustRFM[[#This Row],[MonetaryTier]]</f>
        <v>7</v>
      </c>
    </row>
    <row r="1314" spans="1:9" x14ac:dyDescent="0.45">
      <c r="A1314" s="16">
        <v>2916</v>
      </c>
      <c r="B1314" s="10">
        <v>45310.799379938275</v>
      </c>
      <c r="C1314">
        <v>1</v>
      </c>
      <c r="D1314">
        <v>15099.45</v>
      </c>
      <c r="E1314" s="24">
        <f>INT(RFM_Pivot!$A$1 - tblCustRFM[[#This Row],[LastPurchaseDate]])</f>
        <v>346</v>
      </c>
      <c r="F1314">
        <f>IF(tblCustRFM[[#This Row],[Recency]] &lt;= $L$4, 3, IF(tblCustRFM[[#This Row],[Recency]] &lt;= M1316, 2, 1))</f>
        <v>1</v>
      </c>
      <c r="G1314">
        <f>IF(tblCustRFM[[#This Row],[Frequency]] &gt;= L1317, 3, IF(tblCustRFM[[#This Row],[Frequency]] &gt;= M1317, 2, 1))</f>
        <v>3</v>
      </c>
      <c r="H1314">
        <f>IF(tblCustRFM[[#This Row],[Monetary]] &gt;= L1318, 3, IF(tblCustRFM[[#This Row],[Monetary]] &gt;= M1318, 2, 1))</f>
        <v>3</v>
      </c>
      <c r="I1314">
        <f>tblCustRFM[[#This Row],[RecencyTier]] + tblCustRFM[[#This Row],[FrequencyTier]] + tblCustRFM[[#This Row],[MonetaryTier]]</f>
        <v>7</v>
      </c>
    </row>
    <row r="1315" spans="1:9" x14ac:dyDescent="0.45">
      <c r="A1315" s="16">
        <v>2917</v>
      </c>
      <c r="B1315" s="10">
        <v>45335.621862191358</v>
      </c>
      <c r="C1315">
        <v>2</v>
      </c>
      <c r="D1315">
        <v>11149.21</v>
      </c>
      <c r="E1315" s="24">
        <f>INT(RFM_Pivot!$A$1 - tblCustRFM[[#This Row],[LastPurchaseDate]])</f>
        <v>321</v>
      </c>
      <c r="F1315">
        <f>IF(tblCustRFM[[#This Row],[Recency]] &lt;= $L$4, 3, IF(tblCustRFM[[#This Row],[Recency]] &lt;= M1317, 2, 1))</f>
        <v>1</v>
      </c>
      <c r="G1315">
        <f>IF(tblCustRFM[[#This Row],[Frequency]] &gt;= L1318, 3, IF(tblCustRFM[[#This Row],[Frequency]] &gt;= M1318, 2, 1))</f>
        <v>3</v>
      </c>
      <c r="H1315">
        <f>IF(tblCustRFM[[#This Row],[Monetary]] &gt;= L1319, 3, IF(tblCustRFM[[#This Row],[Monetary]] &gt;= M1319, 2, 1))</f>
        <v>3</v>
      </c>
      <c r="I1315">
        <f>tblCustRFM[[#This Row],[RecencyTier]] + tblCustRFM[[#This Row],[FrequencyTier]] + tblCustRFM[[#This Row],[MonetaryTier]]</f>
        <v>7</v>
      </c>
    </row>
    <row r="1316" spans="1:9" x14ac:dyDescent="0.45">
      <c r="A1316" s="16">
        <v>2918</v>
      </c>
      <c r="B1316" s="10">
        <v>45432.79457947531</v>
      </c>
      <c r="C1316">
        <v>1</v>
      </c>
      <c r="D1316">
        <v>19569.25</v>
      </c>
      <c r="E1316" s="24">
        <f>INT(RFM_Pivot!$A$1 - tblCustRFM[[#This Row],[LastPurchaseDate]])</f>
        <v>224</v>
      </c>
      <c r="F1316">
        <f>IF(tblCustRFM[[#This Row],[Recency]] &lt;= $L$4, 3, IF(tblCustRFM[[#This Row],[Recency]] &lt;= M1318, 2, 1))</f>
        <v>1</v>
      </c>
      <c r="G1316">
        <f>IF(tblCustRFM[[#This Row],[Frequency]] &gt;= L1319, 3, IF(tblCustRFM[[#This Row],[Frequency]] &gt;= M1319, 2, 1))</f>
        <v>3</v>
      </c>
      <c r="H1316">
        <f>IF(tblCustRFM[[#This Row],[Monetary]] &gt;= L1320, 3, IF(tblCustRFM[[#This Row],[Monetary]] &gt;= M1320, 2, 1))</f>
        <v>3</v>
      </c>
      <c r="I1316">
        <f>tblCustRFM[[#This Row],[RecencyTier]] + tblCustRFM[[#This Row],[FrequencyTier]] + tblCustRFM[[#This Row],[MonetaryTier]]</f>
        <v>7</v>
      </c>
    </row>
    <row r="1317" spans="1:9" x14ac:dyDescent="0.45">
      <c r="A1317" s="16">
        <v>2919</v>
      </c>
      <c r="B1317" s="10">
        <v>45656.488948919752</v>
      </c>
      <c r="C1317">
        <v>2</v>
      </c>
      <c r="D1317">
        <v>11331.7</v>
      </c>
      <c r="E1317" s="24">
        <f>INT(RFM_Pivot!$A$1 - tblCustRFM[[#This Row],[LastPurchaseDate]])</f>
        <v>0</v>
      </c>
      <c r="F1317">
        <f>IF(tblCustRFM[[#This Row],[Recency]] &lt;= $L$4, 3, IF(tblCustRFM[[#This Row],[Recency]] &lt;= M1319, 2, 1))</f>
        <v>3</v>
      </c>
      <c r="G1317">
        <f>IF(tblCustRFM[[#This Row],[Frequency]] &gt;= L1320, 3, IF(tblCustRFM[[#This Row],[Frequency]] &gt;= M1320, 2, 1))</f>
        <v>3</v>
      </c>
      <c r="H1317">
        <f>IF(tblCustRFM[[#This Row],[Monetary]] &gt;= L1321, 3, IF(tblCustRFM[[#This Row],[Monetary]] &gt;= M1321, 2, 1))</f>
        <v>3</v>
      </c>
      <c r="I1317">
        <f>tblCustRFM[[#This Row],[RecencyTier]] + tblCustRFM[[#This Row],[FrequencyTier]] + tblCustRFM[[#This Row],[MonetaryTier]]</f>
        <v>9</v>
      </c>
    </row>
    <row r="1318" spans="1:9" x14ac:dyDescent="0.45">
      <c r="A1318" s="16">
        <v>2920</v>
      </c>
      <c r="B1318" s="10">
        <v>45186.978997916667</v>
      </c>
      <c r="C1318">
        <v>2</v>
      </c>
      <c r="D1318">
        <v>15866.57</v>
      </c>
      <c r="E1318" s="24">
        <f>INT(RFM_Pivot!$A$1 - tblCustRFM[[#This Row],[LastPurchaseDate]])</f>
        <v>470</v>
      </c>
      <c r="F1318">
        <f>IF(tblCustRFM[[#This Row],[Recency]] &lt;= $L$4, 3, IF(tblCustRFM[[#This Row],[Recency]] &lt;= M1320, 2, 1))</f>
        <v>1</v>
      </c>
      <c r="G1318">
        <f>IF(tblCustRFM[[#This Row],[Frequency]] &gt;= L1321, 3, IF(tblCustRFM[[#This Row],[Frequency]] &gt;= M1321, 2, 1))</f>
        <v>3</v>
      </c>
      <c r="H1318">
        <f>IF(tblCustRFM[[#This Row],[Monetary]] &gt;= L1322, 3, IF(tblCustRFM[[#This Row],[Monetary]] &gt;= M1322, 2, 1))</f>
        <v>3</v>
      </c>
      <c r="I1318">
        <f>tblCustRFM[[#This Row],[RecencyTier]] + tblCustRFM[[#This Row],[FrequencyTier]] + tblCustRFM[[#This Row],[MonetaryTier]]</f>
        <v>7</v>
      </c>
    </row>
    <row r="1319" spans="1:9" x14ac:dyDescent="0.45">
      <c r="A1319" s="16">
        <v>2925</v>
      </c>
      <c r="B1319" s="10">
        <v>45193.695669560184</v>
      </c>
      <c r="C1319">
        <v>3</v>
      </c>
      <c r="D1319">
        <v>14845.45</v>
      </c>
      <c r="E1319" s="24">
        <f>INT(RFM_Pivot!$A$1 - tblCustRFM[[#This Row],[LastPurchaseDate]])</f>
        <v>463</v>
      </c>
      <c r="F1319">
        <f>IF(tblCustRFM[[#This Row],[Recency]] &lt;= $L$4, 3, IF(tblCustRFM[[#This Row],[Recency]] &lt;= M1321, 2, 1))</f>
        <v>1</v>
      </c>
      <c r="G1319">
        <f>IF(tblCustRFM[[#This Row],[Frequency]] &gt;= L1322, 3, IF(tblCustRFM[[#This Row],[Frequency]] &gt;= M1322, 2, 1))</f>
        <v>3</v>
      </c>
      <c r="H1319">
        <f>IF(tblCustRFM[[#This Row],[Monetary]] &gt;= L1323, 3, IF(tblCustRFM[[#This Row],[Monetary]] &gt;= M1323, 2, 1))</f>
        <v>3</v>
      </c>
      <c r="I1319">
        <f>tblCustRFM[[#This Row],[RecencyTier]] + tblCustRFM[[#This Row],[FrequencyTier]] + tblCustRFM[[#This Row],[MonetaryTier]]</f>
        <v>7</v>
      </c>
    </row>
    <row r="1320" spans="1:9" x14ac:dyDescent="0.45">
      <c r="A1320" s="16">
        <v>2927</v>
      </c>
      <c r="B1320" s="10">
        <v>45338.250124999999</v>
      </c>
      <c r="C1320">
        <v>2</v>
      </c>
      <c r="D1320">
        <v>13671.57</v>
      </c>
      <c r="E1320" s="24">
        <f>INT(RFM_Pivot!$A$1 - tblCustRFM[[#This Row],[LastPurchaseDate]])</f>
        <v>318</v>
      </c>
      <c r="F1320">
        <f>IF(tblCustRFM[[#This Row],[Recency]] &lt;= $L$4, 3, IF(tblCustRFM[[#This Row],[Recency]] &lt;= M1322, 2, 1))</f>
        <v>1</v>
      </c>
      <c r="G1320">
        <f>IF(tblCustRFM[[#This Row],[Frequency]] &gt;= L1323, 3, IF(tblCustRFM[[#This Row],[Frequency]] &gt;= M1323, 2, 1))</f>
        <v>3</v>
      </c>
      <c r="H1320">
        <f>IF(tblCustRFM[[#This Row],[Monetary]] &gt;= L1324, 3, IF(tblCustRFM[[#This Row],[Monetary]] &gt;= M1324, 2, 1))</f>
        <v>3</v>
      </c>
      <c r="I1320">
        <f>tblCustRFM[[#This Row],[RecencyTier]] + tblCustRFM[[#This Row],[FrequencyTier]] + tblCustRFM[[#This Row],[MonetaryTier]]</f>
        <v>7</v>
      </c>
    </row>
    <row r="1321" spans="1:9" x14ac:dyDescent="0.45">
      <c r="A1321" s="16">
        <v>2928</v>
      </c>
      <c r="B1321" s="10">
        <v>45373.877687770058</v>
      </c>
      <c r="C1321">
        <v>1</v>
      </c>
      <c r="D1321">
        <v>4962.78</v>
      </c>
      <c r="E1321" s="24">
        <f>INT(RFM_Pivot!$A$1 - tblCustRFM[[#This Row],[LastPurchaseDate]])</f>
        <v>283</v>
      </c>
      <c r="F1321">
        <f>IF(tblCustRFM[[#This Row],[Recency]] &lt;= $L$4, 3, IF(tblCustRFM[[#This Row],[Recency]] &lt;= M1323, 2, 1))</f>
        <v>1</v>
      </c>
      <c r="G1321">
        <f>IF(tblCustRFM[[#This Row],[Frequency]] &gt;= L1324, 3, IF(tblCustRFM[[#This Row],[Frequency]] &gt;= M1324, 2, 1))</f>
        <v>3</v>
      </c>
      <c r="H1321">
        <f>IF(tblCustRFM[[#This Row],[Monetary]] &gt;= L1325, 3, IF(tblCustRFM[[#This Row],[Monetary]] &gt;= M1325, 2, 1))</f>
        <v>3</v>
      </c>
      <c r="I1321">
        <f>tblCustRFM[[#This Row],[RecencyTier]] + tblCustRFM[[#This Row],[FrequencyTier]] + tblCustRFM[[#This Row],[MonetaryTier]]</f>
        <v>7</v>
      </c>
    </row>
    <row r="1322" spans="1:9" x14ac:dyDescent="0.45">
      <c r="A1322" s="16">
        <v>2929</v>
      </c>
      <c r="B1322" s="10">
        <v>45081.337433719134</v>
      </c>
      <c r="C1322">
        <v>1</v>
      </c>
      <c r="D1322">
        <v>2221.14</v>
      </c>
      <c r="E1322" s="24">
        <f>INT(RFM_Pivot!$A$1 - tblCustRFM[[#This Row],[LastPurchaseDate]])</f>
        <v>575</v>
      </c>
      <c r="F1322">
        <f>IF(tblCustRFM[[#This Row],[Recency]] &lt;= $L$4, 3, IF(tblCustRFM[[#This Row],[Recency]] &lt;= M1324, 2, 1))</f>
        <v>1</v>
      </c>
      <c r="G1322">
        <f>IF(tblCustRFM[[#This Row],[Frequency]] &gt;= L1325, 3, IF(tblCustRFM[[#This Row],[Frequency]] &gt;= M1325, 2, 1))</f>
        <v>3</v>
      </c>
      <c r="H1322">
        <f>IF(tblCustRFM[[#This Row],[Monetary]] &gt;= L1326, 3, IF(tblCustRFM[[#This Row],[Monetary]] &gt;= M1326, 2, 1))</f>
        <v>3</v>
      </c>
      <c r="I1322">
        <f>tblCustRFM[[#This Row],[RecencyTier]] + tblCustRFM[[#This Row],[FrequencyTier]] + tblCustRFM[[#This Row],[MonetaryTier]]</f>
        <v>7</v>
      </c>
    </row>
    <row r="1323" spans="1:9" x14ac:dyDescent="0.45">
      <c r="A1323" s="16">
        <v>2930</v>
      </c>
      <c r="B1323" s="10">
        <v>44940.652365239199</v>
      </c>
      <c r="C1323">
        <v>1</v>
      </c>
      <c r="D1323">
        <v>6114.46</v>
      </c>
      <c r="E1323" s="24">
        <f>INT(RFM_Pivot!$A$1 - tblCustRFM[[#This Row],[LastPurchaseDate]])</f>
        <v>716</v>
      </c>
      <c r="F1323">
        <f>IF(tblCustRFM[[#This Row],[Recency]] &lt;= $L$4, 3, IF(tblCustRFM[[#This Row],[Recency]] &lt;= M1325, 2, 1))</f>
        <v>1</v>
      </c>
      <c r="G1323">
        <f>IF(tblCustRFM[[#This Row],[Frequency]] &gt;= L1326, 3, IF(tblCustRFM[[#This Row],[Frequency]] &gt;= M1326, 2, 1))</f>
        <v>3</v>
      </c>
      <c r="H1323">
        <f>IF(tblCustRFM[[#This Row],[Monetary]] &gt;= L1327, 3, IF(tblCustRFM[[#This Row],[Monetary]] &gt;= M1327, 2, 1))</f>
        <v>3</v>
      </c>
      <c r="I1323">
        <f>tblCustRFM[[#This Row],[RecencyTier]] + tblCustRFM[[#This Row],[FrequencyTier]] + tblCustRFM[[#This Row],[MonetaryTier]]</f>
        <v>7</v>
      </c>
    </row>
    <row r="1324" spans="1:9" x14ac:dyDescent="0.45">
      <c r="A1324" s="16">
        <v>2931</v>
      </c>
      <c r="B1324" s="10">
        <v>45642.252525270065</v>
      </c>
      <c r="C1324">
        <v>2</v>
      </c>
      <c r="D1324">
        <v>12529.88</v>
      </c>
      <c r="E1324" s="24">
        <f>INT(RFM_Pivot!$A$1 - tblCustRFM[[#This Row],[LastPurchaseDate]])</f>
        <v>14</v>
      </c>
      <c r="F1324">
        <f>IF(tblCustRFM[[#This Row],[Recency]] &lt;= $L$4, 3, IF(tblCustRFM[[#This Row],[Recency]] &lt;= M1326, 2, 1))</f>
        <v>3</v>
      </c>
      <c r="G1324">
        <f>IF(tblCustRFM[[#This Row],[Frequency]] &gt;= L1327, 3, IF(tblCustRFM[[#This Row],[Frequency]] &gt;= M1327, 2, 1))</f>
        <v>3</v>
      </c>
      <c r="H1324">
        <f>IF(tblCustRFM[[#This Row],[Monetary]] &gt;= L1328, 3, IF(tblCustRFM[[#This Row],[Monetary]] &gt;= M1328, 2, 1))</f>
        <v>3</v>
      </c>
      <c r="I1324">
        <f>tblCustRFM[[#This Row],[RecencyTier]] + tblCustRFM[[#This Row],[FrequencyTier]] + tblCustRFM[[#This Row],[MonetaryTier]]</f>
        <v>9</v>
      </c>
    </row>
    <row r="1325" spans="1:9" x14ac:dyDescent="0.45">
      <c r="A1325" s="16">
        <v>2932</v>
      </c>
      <c r="B1325" s="10">
        <v>45372.198519868827</v>
      </c>
      <c r="C1325">
        <v>4</v>
      </c>
      <c r="D1325">
        <v>17164.38</v>
      </c>
      <c r="E1325" s="24">
        <f>INT(RFM_Pivot!$A$1 - tblCustRFM[[#This Row],[LastPurchaseDate]])</f>
        <v>284</v>
      </c>
      <c r="F1325">
        <f>IF(tblCustRFM[[#This Row],[Recency]] &lt;= $L$4, 3, IF(tblCustRFM[[#This Row],[Recency]] &lt;= M1327, 2, 1))</f>
        <v>1</v>
      </c>
      <c r="G1325">
        <f>IF(tblCustRFM[[#This Row],[Frequency]] &gt;= L1328, 3, IF(tblCustRFM[[#This Row],[Frequency]] &gt;= M1328, 2, 1))</f>
        <v>3</v>
      </c>
      <c r="H1325">
        <f>IF(tblCustRFM[[#This Row],[Monetary]] &gt;= L1329, 3, IF(tblCustRFM[[#This Row],[Monetary]] &gt;= M1329, 2, 1))</f>
        <v>3</v>
      </c>
      <c r="I1325">
        <f>tblCustRFM[[#This Row],[RecencyTier]] + tblCustRFM[[#This Row],[FrequencyTier]] + tblCustRFM[[#This Row],[MonetaryTier]]</f>
        <v>7</v>
      </c>
    </row>
    <row r="1326" spans="1:9" x14ac:dyDescent="0.45">
      <c r="A1326" s="16">
        <v>2933</v>
      </c>
      <c r="B1326" s="10">
        <v>45020.230323032411</v>
      </c>
      <c r="C1326">
        <v>1</v>
      </c>
      <c r="D1326">
        <v>2707.82</v>
      </c>
      <c r="E1326" s="24">
        <f>INT(RFM_Pivot!$A$1 - tblCustRFM[[#This Row],[LastPurchaseDate]])</f>
        <v>636</v>
      </c>
      <c r="F1326">
        <f>IF(tblCustRFM[[#This Row],[Recency]] &lt;= $L$4, 3, IF(tblCustRFM[[#This Row],[Recency]] &lt;= M1328, 2, 1))</f>
        <v>1</v>
      </c>
      <c r="G1326">
        <f>IF(tblCustRFM[[#This Row],[Frequency]] &gt;= L1329, 3, IF(tblCustRFM[[#This Row],[Frequency]] &gt;= M1329, 2, 1))</f>
        <v>3</v>
      </c>
      <c r="H1326">
        <f>IF(tblCustRFM[[#This Row],[Monetary]] &gt;= L1330, 3, IF(tblCustRFM[[#This Row],[Monetary]] &gt;= M1330, 2, 1))</f>
        <v>3</v>
      </c>
      <c r="I1326">
        <f>tblCustRFM[[#This Row],[RecencyTier]] + tblCustRFM[[#This Row],[FrequencyTier]] + tblCustRFM[[#This Row],[MonetaryTier]]</f>
        <v>7</v>
      </c>
    </row>
    <row r="1327" spans="1:9" x14ac:dyDescent="0.45">
      <c r="A1327" s="16">
        <v>2934</v>
      </c>
      <c r="B1327" s="10">
        <v>45653.203620370368</v>
      </c>
      <c r="C1327">
        <v>1</v>
      </c>
      <c r="D1327">
        <v>15494.85</v>
      </c>
      <c r="E1327" s="24">
        <f>INT(RFM_Pivot!$A$1 - tblCustRFM[[#This Row],[LastPurchaseDate]])</f>
        <v>3</v>
      </c>
      <c r="F1327">
        <f>IF(tblCustRFM[[#This Row],[Recency]] &lt;= $L$4, 3, IF(tblCustRFM[[#This Row],[Recency]] &lt;= M1329, 2, 1))</f>
        <v>3</v>
      </c>
      <c r="G1327">
        <f>IF(tblCustRFM[[#This Row],[Frequency]] &gt;= L1330, 3, IF(tblCustRFM[[#This Row],[Frequency]] &gt;= M1330, 2, 1))</f>
        <v>3</v>
      </c>
      <c r="H1327">
        <f>IF(tblCustRFM[[#This Row],[Monetary]] &gt;= L1331, 3, IF(tblCustRFM[[#This Row],[Monetary]] &gt;= M1331, 2, 1))</f>
        <v>3</v>
      </c>
      <c r="I1327">
        <f>tblCustRFM[[#This Row],[RecencyTier]] + tblCustRFM[[#This Row],[FrequencyTier]] + tblCustRFM[[#This Row],[MonetaryTier]]</f>
        <v>9</v>
      </c>
    </row>
    <row r="1328" spans="1:9" x14ac:dyDescent="0.45">
      <c r="A1328" s="16">
        <v>2936</v>
      </c>
      <c r="B1328" s="10">
        <v>45472.87558757716</v>
      </c>
      <c r="C1328">
        <v>3</v>
      </c>
      <c r="D1328">
        <v>14621.75</v>
      </c>
      <c r="E1328" s="24">
        <f>INT(RFM_Pivot!$A$1 - tblCustRFM[[#This Row],[LastPurchaseDate]])</f>
        <v>184</v>
      </c>
      <c r="F1328">
        <f>IF(tblCustRFM[[#This Row],[Recency]] &lt;= $L$4, 3, IF(tblCustRFM[[#This Row],[Recency]] &lt;= M1330, 2, 1))</f>
        <v>1</v>
      </c>
      <c r="G1328">
        <f>IF(tblCustRFM[[#This Row],[Frequency]] &gt;= L1331, 3, IF(tblCustRFM[[#This Row],[Frequency]] &gt;= M1331, 2, 1))</f>
        <v>3</v>
      </c>
      <c r="H1328">
        <f>IF(tblCustRFM[[#This Row],[Monetary]] &gt;= L1332, 3, IF(tblCustRFM[[#This Row],[Monetary]] &gt;= M1332, 2, 1))</f>
        <v>3</v>
      </c>
      <c r="I1328">
        <f>tblCustRFM[[#This Row],[RecencyTier]] + tblCustRFM[[#This Row],[FrequencyTier]] + tblCustRFM[[#This Row],[MonetaryTier]]</f>
        <v>7</v>
      </c>
    </row>
    <row r="1329" spans="1:9" x14ac:dyDescent="0.45">
      <c r="A1329" s="16">
        <v>2937</v>
      </c>
      <c r="B1329" s="10">
        <v>45534.858785879631</v>
      </c>
      <c r="C1329">
        <v>1</v>
      </c>
      <c r="D1329">
        <v>7842.33</v>
      </c>
      <c r="E1329" s="24">
        <f>INT(RFM_Pivot!$A$1 - tblCustRFM[[#This Row],[LastPurchaseDate]])</f>
        <v>122</v>
      </c>
      <c r="F1329">
        <f>IF(tblCustRFM[[#This Row],[Recency]] &lt;= $L$4, 3, IF(tblCustRFM[[#This Row],[Recency]] &lt;= M1331, 2, 1))</f>
        <v>1</v>
      </c>
      <c r="G1329">
        <f>IF(tblCustRFM[[#This Row],[Frequency]] &gt;= L1332, 3, IF(tblCustRFM[[#This Row],[Frequency]] &gt;= M1332, 2, 1))</f>
        <v>3</v>
      </c>
      <c r="H1329">
        <f>IF(tblCustRFM[[#This Row],[Monetary]] &gt;= L1333, 3, IF(tblCustRFM[[#This Row],[Monetary]] &gt;= M1333, 2, 1))</f>
        <v>3</v>
      </c>
      <c r="I1329">
        <f>tblCustRFM[[#This Row],[RecencyTier]] + tblCustRFM[[#This Row],[FrequencyTier]] + tblCustRFM[[#This Row],[MonetaryTier]]</f>
        <v>7</v>
      </c>
    </row>
    <row r="1330" spans="1:9" x14ac:dyDescent="0.45">
      <c r="A1330" s="16">
        <v>2938</v>
      </c>
      <c r="B1330" s="10">
        <v>45090.098309837966</v>
      </c>
      <c r="C1330">
        <v>1</v>
      </c>
      <c r="D1330">
        <v>5160.3</v>
      </c>
      <c r="E1330" s="24">
        <f>INT(RFM_Pivot!$A$1 - tblCustRFM[[#This Row],[LastPurchaseDate]])</f>
        <v>566</v>
      </c>
      <c r="F1330">
        <f>IF(tblCustRFM[[#This Row],[Recency]] &lt;= $L$4, 3, IF(tblCustRFM[[#This Row],[Recency]] &lt;= M1332, 2, 1))</f>
        <v>1</v>
      </c>
      <c r="G1330">
        <f>IF(tblCustRFM[[#This Row],[Frequency]] &gt;= L1333, 3, IF(tblCustRFM[[#This Row],[Frequency]] &gt;= M1333, 2, 1))</f>
        <v>3</v>
      </c>
      <c r="H1330">
        <f>IF(tblCustRFM[[#This Row],[Monetary]] &gt;= L1334, 3, IF(tblCustRFM[[#This Row],[Monetary]] &gt;= M1334, 2, 1))</f>
        <v>3</v>
      </c>
      <c r="I1330">
        <f>tblCustRFM[[#This Row],[RecencyTier]] + tblCustRFM[[#This Row],[FrequencyTier]] + tblCustRFM[[#This Row],[MonetaryTier]]</f>
        <v>7</v>
      </c>
    </row>
    <row r="1331" spans="1:9" x14ac:dyDescent="0.45">
      <c r="A1331" s="16">
        <v>2939</v>
      </c>
      <c r="B1331" s="10">
        <v>45234.944794483024</v>
      </c>
      <c r="C1331">
        <v>2</v>
      </c>
      <c r="D1331">
        <v>10637.65</v>
      </c>
      <c r="E1331" s="24">
        <f>INT(RFM_Pivot!$A$1 - tblCustRFM[[#This Row],[LastPurchaseDate]])</f>
        <v>422</v>
      </c>
      <c r="F1331">
        <f>IF(tblCustRFM[[#This Row],[Recency]] &lt;= $L$4, 3, IF(tblCustRFM[[#This Row],[Recency]] &lt;= M1333, 2, 1))</f>
        <v>1</v>
      </c>
      <c r="G1331">
        <f>IF(tblCustRFM[[#This Row],[Frequency]] &gt;= L1334, 3, IF(tblCustRFM[[#This Row],[Frequency]] &gt;= M1334, 2, 1))</f>
        <v>3</v>
      </c>
      <c r="H1331">
        <f>IF(tblCustRFM[[#This Row],[Monetary]] &gt;= L1335, 3, IF(tblCustRFM[[#This Row],[Monetary]] &gt;= M1335, 2, 1))</f>
        <v>3</v>
      </c>
      <c r="I1331">
        <f>tblCustRFM[[#This Row],[RecencyTier]] + tblCustRFM[[#This Row],[FrequencyTier]] + tblCustRFM[[#This Row],[MonetaryTier]]</f>
        <v>7</v>
      </c>
    </row>
    <row r="1332" spans="1:9" x14ac:dyDescent="0.45">
      <c r="A1332" s="16">
        <v>2940</v>
      </c>
      <c r="B1332" s="10">
        <v>45284.51675165895</v>
      </c>
      <c r="C1332">
        <v>1</v>
      </c>
      <c r="D1332">
        <v>9494.25</v>
      </c>
      <c r="E1332" s="24">
        <f>INT(RFM_Pivot!$A$1 - tblCustRFM[[#This Row],[LastPurchaseDate]])</f>
        <v>372</v>
      </c>
      <c r="F1332">
        <f>IF(tblCustRFM[[#This Row],[Recency]] &lt;= $L$4, 3, IF(tblCustRFM[[#This Row],[Recency]] &lt;= M1334, 2, 1))</f>
        <v>1</v>
      </c>
      <c r="G1332">
        <f>IF(tblCustRFM[[#This Row],[Frequency]] &gt;= L1335, 3, IF(tblCustRFM[[#This Row],[Frequency]] &gt;= M1335, 2, 1))</f>
        <v>3</v>
      </c>
      <c r="H1332">
        <f>IF(tblCustRFM[[#This Row],[Monetary]] &gt;= L1336, 3, IF(tblCustRFM[[#This Row],[Monetary]] &gt;= M1336, 2, 1))</f>
        <v>3</v>
      </c>
      <c r="I1332">
        <f>tblCustRFM[[#This Row],[RecencyTier]] + tblCustRFM[[#This Row],[FrequencyTier]] + tblCustRFM[[#This Row],[MonetaryTier]]</f>
        <v>7</v>
      </c>
    </row>
    <row r="1333" spans="1:9" x14ac:dyDescent="0.45">
      <c r="A1333" s="16">
        <v>2941</v>
      </c>
      <c r="B1333" s="10">
        <v>45577.276027584878</v>
      </c>
      <c r="C1333">
        <v>1</v>
      </c>
      <c r="D1333">
        <v>3505.32</v>
      </c>
      <c r="E1333" s="24">
        <f>INT(RFM_Pivot!$A$1 - tblCustRFM[[#This Row],[LastPurchaseDate]])</f>
        <v>79</v>
      </c>
      <c r="F1333">
        <f>IF(tblCustRFM[[#This Row],[Recency]] &lt;= $L$4, 3, IF(tblCustRFM[[#This Row],[Recency]] &lt;= M1335, 2, 1))</f>
        <v>3</v>
      </c>
      <c r="G1333">
        <f>IF(tblCustRFM[[#This Row],[Frequency]] &gt;= L1336, 3, IF(tblCustRFM[[#This Row],[Frequency]] &gt;= M1336, 2, 1))</f>
        <v>3</v>
      </c>
      <c r="H1333">
        <f>IF(tblCustRFM[[#This Row],[Monetary]] &gt;= L1337, 3, IF(tblCustRFM[[#This Row],[Monetary]] &gt;= M1337, 2, 1))</f>
        <v>3</v>
      </c>
      <c r="I1333">
        <f>tblCustRFM[[#This Row],[RecencyTier]] + tblCustRFM[[#This Row],[FrequencyTier]] + tblCustRFM[[#This Row],[MonetaryTier]]</f>
        <v>9</v>
      </c>
    </row>
    <row r="1334" spans="1:9" x14ac:dyDescent="0.45">
      <c r="A1334" s="16">
        <v>2942</v>
      </c>
      <c r="B1334" s="10">
        <v>45209.246224614195</v>
      </c>
      <c r="C1334">
        <v>1</v>
      </c>
      <c r="D1334">
        <v>9733.0400000000009</v>
      </c>
      <c r="E1334" s="24">
        <f>INT(RFM_Pivot!$A$1 - tblCustRFM[[#This Row],[LastPurchaseDate]])</f>
        <v>447</v>
      </c>
      <c r="F1334">
        <f>IF(tblCustRFM[[#This Row],[Recency]] &lt;= $L$4, 3, IF(tblCustRFM[[#This Row],[Recency]] &lt;= M1336, 2, 1))</f>
        <v>1</v>
      </c>
      <c r="G1334">
        <f>IF(tblCustRFM[[#This Row],[Frequency]] &gt;= L1337, 3, IF(tblCustRFM[[#This Row],[Frequency]] &gt;= M1337, 2, 1))</f>
        <v>3</v>
      </c>
      <c r="H1334">
        <f>IF(tblCustRFM[[#This Row],[Monetary]] &gt;= L1338, 3, IF(tblCustRFM[[#This Row],[Monetary]] &gt;= M1338, 2, 1))</f>
        <v>3</v>
      </c>
      <c r="I1334">
        <f>tblCustRFM[[#This Row],[RecencyTier]] + tblCustRFM[[#This Row],[FrequencyTier]] + tblCustRFM[[#This Row],[MonetaryTier]]</f>
        <v>7</v>
      </c>
    </row>
    <row r="1335" spans="1:9" x14ac:dyDescent="0.45">
      <c r="A1335" s="16">
        <v>2946</v>
      </c>
      <c r="B1335" s="10">
        <v>45399.868286844139</v>
      </c>
      <c r="C1335">
        <v>3</v>
      </c>
      <c r="D1335">
        <v>17215.060000000001</v>
      </c>
      <c r="E1335" s="24">
        <f>INT(RFM_Pivot!$A$1 - tblCustRFM[[#This Row],[LastPurchaseDate]])</f>
        <v>257</v>
      </c>
      <c r="F1335">
        <f>IF(tblCustRFM[[#This Row],[Recency]] &lt;= $L$4, 3, IF(tblCustRFM[[#This Row],[Recency]] &lt;= M1337, 2, 1))</f>
        <v>1</v>
      </c>
      <c r="G1335">
        <f>IF(tblCustRFM[[#This Row],[Frequency]] &gt;= L1338, 3, IF(tblCustRFM[[#This Row],[Frequency]] &gt;= M1338, 2, 1))</f>
        <v>3</v>
      </c>
      <c r="H1335">
        <f>IF(tblCustRFM[[#This Row],[Monetary]] &gt;= L1339, 3, IF(tblCustRFM[[#This Row],[Monetary]] &gt;= M1339, 2, 1))</f>
        <v>3</v>
      </c>
      <c r="I1335">
        <f>tblCustRFM[[#This Row],[RecencyTier]] + tblCustRFM[[#This Row],[FrequencyTier]] + tblCustRFM[[#This Row],[MonetaryTier]]</f>
        <v>7</v>
      </c>
    </row>
    <row r="1336" spans="1:9" x14ac:dyDescent="0.45">
      <c r="A1336" s="16">
        <v>2948</v>
      </c>
      <c r="B1336" s="10">
        <v>45186.686968672839</v>
      </c>
      <c r="C1336">
        <v>2</v>
      </c>
      <c r="D1336">
        <v>25856.3</v>
      </c>
      <c r="E1336" s="24">
        <f>INT(RFM_Pivot!$A$1 - tblCustRFM[[#This Row],[LastPurchaseDate]])</f>
        <v>470</v>
      </c>
      <c r="F1336">
        <f>IF(tblCustRFM[[#This Row],[Recency]] &lt;= $L$4, 3, IF(tblCustRFM[[#This Row],[Recency]] &lt;= M1338, 2, 1))</f>
        <v>1</v>
      </c>
      <c r="G1336">
        <f>IF(tblCustRFM[[#This Row],[Frequency]] &gt;= L1339, 3, IF(tblCustRFM[[#This Row],[Frequency]] &gt;= M1339, 2, 1))</f>
        <v>3</v>
      </c>
      <c r="H1336">
        <f>IF(tblCustRFM[[#This Row],[Monetary]] &gt;= L1340, 3, IF(tblCustRFM[[#This Row],[Monetary]] &gt;= M1340, 2, 1))</f>
        <v>3</v>
      </c>
      <c r="I1336">
        <f>tblCustRFM[[#This Row],[RecencyTier]] + tblCustRFM[[#This Row],[FrequencyTier]] + tblCustRFM[[#This Row],[MonetaryTier]]</f>
        <v>7</v>
      </c>
    </row>
    <row r="1337" spans="1:9" x14ac:dyDescent="0.45">
      <c r="A1337" s="16">
        <v>2949</v>
      </c>
      <c r="B1337" s="10">
        <v>45635.389838966046</v>
      </c>
      <c r="C1337">
        <v>2</v>
      </c>
      <c r="D1337">
        <v>17489.97</v>
      </c>
      <c r="E1337" s="24">
        <f>INT(RFM_Pivot!$A$1 - tblCustRFM[[#This Row],[LastPurchaseDate]])</f>
        <v>21</v>
      </c>
      <c r="F1337">
        <f>IF(tblCustRFM[[#This Row],[Recency]] &lt;= $L$4, 3, IF(tblCustRFM[[#This Row],[Recency]] &lt;= M1339, 2, 1))</f>
        <v>3</v>
      </c>
      <c r="G1337">
        <f>IF(tblCustRFM[[#This Row],[Frequency]] &gt;= L1340, 3, IF(tblCustRFM[[#This Row],[Frequency]] &gt;= M1340, 2, 1))</f>
        <v>3</v>
      </c>
      <c r="H1337">
        <f>IF(tblCustRFM[[#This Row],[Monetary]] &gt;= L1341, 3, IF(tblCustRFM[[#This Row],[Monetary]] &gt;= M1341, 2, 1))</f>
        <v>3</v>
      </c>
      <c r="I1337">
        <f>tblCustRFM[[#This Row],[RecencyTier]] + tblCustRFM[[#This Row],[FrequencyTier]] + tblCustRFM[[#This Row],[MonetaryTier]]</f>
        <v>9</v>
      </c>
    </row>
    <row r="1338" spans="1:9" x14ac:dyDescent="0.45">
      <c r="A1338" s="16">
        <v>2950</v>
      </c>
      <c r="B1338" s="10">
        <v>45600.419341936729</v>
      </c>
      <c r="C1338">
        <v>1</v>
      </c>
      <c r="D1338">
        <v>1713.73</v>
      </c>
      <c r="E1338" s="24">
        <f>INT(RFM_Pivot!$A$1 - tblCustRFM[[#This Row],[LastPurchaseDate]])</f>
        <v>56</v>
      </c>
      <c r="F1338">
        <f>IF(tblCustRFM[[#This Row],[Recency]] &lt;= $L$4, 3, IF(tblCustRFM[[#This Row],[Recency]] &lt;= M1340, 2, 1))</f>
        <v>3</v>
      </c>
      <c r="G1338">
        <f>IF(tblCustRFM[[#This Row],[Frequency]] &gt;= L1341, 3, IF(tblCustRFM[[#This Row],[Frequency]] &gt;= M1341, 2, 1))</f>
        <v>3</v>
      </c>
      <c r="H1338">
        <f>IF(tblCustRFM[[#This Row],[Monetary]] &gt;= L1342, 3, IF(tblCustRFM[[#This Row],[Monetary]] &gt;= M1342, 2, 1))</f>
        <v>3</v>
      </c>
      <c r="I1338">
        <f>tblCustRFM[[#This Row],[RecencyTier]] + tblCustRFM[[#This Row],[FrequencyTier]] + tblCustRFM[[#This Row],[MonetaryTier]]</f>
        <v>9</v>
      </c>
    </row>
    <row r="1339" spans="1:9" x14ac:dyDescent="0.45">
      <c r="A1339" s="16">
        <v>2951</v>
      </c>
      <c r="B1339" s="10">
        <v>45413.958695871916</v>
      </c>
      <c r="C1339">
        <v>1</v>
      </c>
      <c r="D1339">
        <v>7039.5</v>
      </c>
      <c r="E1339" s="24">
        <f>INT(RFM_Pivot!$A$1 - tblCustRFM[[#This Row],[LastPurchaseDate]])</f>
        <v>243</v>
      </c>
      <c r="F1339">
        <f>IF(tblCustRFM[[#This Row],[Recency]] &lt;= $L$4, 3, IF(tblCustRFM[[#This Row],[Recency]] &lt;= M1341, 2, 1))</f>
        <v>1</v>
      </c>
      <c r="G1339">
        <f>IF(tblCustRFM[[#This Row],[Frequency]] &gt;= L1342, 3, IF(tblCustRFM[[#This Row],[Frequency]] &gt;= M1342, 2, 1))</f>
        <v>3</v>
      </c>
      <c r="H1339">
        <f>IF(tblCustRFM[[#This Row],[Monetary]] &gt;= L1343, 3, IF(tblCustRFM[[#This Row],[Monetary]] &gt;= M1343, 2, 1))</f>
        <v>3</v>
      </c>
      <c r="I1339">
        <f>tblCustRFM[[#This Row],[RecencyTier]] + tblCustRFM[[#This Row],[FrequencyTier]] + tblCustRFM[[#This Row],[MonetaryTier]]</f>
        <v>7</v>
      </c>
    </row>
    <row r="1340" spans="1:9" x14ac:dyDescent="0.45">
      <c r="A1340" s="16">
        <v>2956</v>
      </c>
      <c r="B1340" s="10">
        <v>45235.747874807101</v>
      </c>
      <c r="C1340">
        <v>1</v>
      </c>
      <c r="D1340">
        <v>22804.7</v>
      </c>
      <c r="E1340" s="24">
        <f>INT(RFM_Pivot!$A$1 - tblCustRFM[[#This Row],[LastPurchaseDate]])</f>
        <v>421</v>
      </c>
      <c r="F1340">
        <f>IF(tblCustRFM[[#This Row],[Recency]] &lt;= $L$4, 3, IF(tblCustRFM[[#This Row],[Recency]] &lt;= M1342, 2, 1))</f>
        <v>1</v>
      </c>
      <c r="G1340">
        <f>IF(tblCustRFM[[#This Row],[Frequency]] &gt;= L1343, 3, IF(tblCustRFM[[#This Row],[Frequency]] &gt;= M1343, 2, 1))</f>
        <v>3</v>
      </c>
      <c r="H1340">
        <f>IF(tblCustRFM[[#This Row],[Monetary]] &gt;= L1344, 3, IF(tblCustRFM[[#This Row],[Monetary]] &gt;= M1344, 2, 1))</f>
        <v>3</v>
      </c>
      <c r="I1340">
        <f>tblCustRFM[[#This Row],[RecencyTier]] + tblCustRFM[[#This Row],[FrequencyTier]] + tblCustRFM[[#This Row],[MonetaryTier]]</f>
        <v>7</v>
      </c>
    </row>
    <row r="1341" spans="1:9" x14ac:dyDescent="0.45">
      <c r="A1341" s="16">
        <v>2958</v>
      </c>
      <c r="B1341" s="10">
        <v>45100.611361149691</v>
      </c>
      <c r="C1341">
        <v>1</v>
      </c>
      <c r="D1341">
        <v>20519.3</v>
      </c>
      <c r="E1341" s="24">
        <f>INT(RFM_Pivot!$A$1 - tblCustRFM[[#This Row],[LastPurchaseDate]])</f>
        <v>556</v>
      </c>
      <c r="F1341">
        <f>IF(tblCustRFM[[#This Row],[Recency]] &lt;= $L$4, 3, IF(tblCustRFM[[#This Row],[Recency]] &lt;= M1343, 2, 1))</f>
        <v>1</v>
      </c>
      <c r="G1341">
        <f>IF(tblCustRFM[[#This Row],[Frequency]] &gt;= L1344, 3, IF(tblCustRFM[[#This Row],[Frequency]] &gt;= M1344, 2, 1))</f>
        <v>3</v>
      </c>
      <c r="H1341">
        <f>IF(tblCustRFM[[#This Row],[Monetary]] &gt;= L1345, 3, IF(tblCustRFM[[#This Row],[Monetary]] &gt;= M1345, 2, 1))</f>
        <v>3</v>
      </c>
      <c r="I1341">
        <f>tblCustRFM[[#This Row],[RecencyTier]] + tblCustRFM[[#This Row],[FrequencyTier]] + tblCustRFM[[#This Row],[MonetaryTier]]</f>
        <v>7</v>
      </c>
    </row>
    <row r="1342" spans="1:9" x14ac:dyDescent="0.45">
      <c r="A1342" s="16">
        <v>2959</v>
      </c>
      <c r="B1342" s="10">
        <v>44941.820482060182</v>
      </c>
      <c r="C1342">
        <v>1</v>
      </c>
      <c r="D1342">
        <v>9708.36</v>
      </c>
      <c r="E1342" s="24">
        <f>INT(RFM_Pivot!$A$1 - tblCustRFM[[#This Row],[LastPurchaseDate]])</f>
        <v>715</v>
      </c>
      <c r="F1342">
        <f>IF(tblCustRFM[[#This Row],[Recency]] &lt;= $L$4, 3, IF(tblCustRFM[[#This Row],[Recency]] &lt;= M1344, 2, 1))</f>
        <v>1</v>
      </c>
      <c r="G1342">
        <f>IF(tblCustRFM[[#This Row],[Frequency]] &gt;= L1345, 3, IF(tblCustRFM[[#This Row],[Frequency]] &gt;= M1345, 2, 1))</f>
        <v>3</v>
      </c>
      <c r="H1342">
        <f>IF(tblCustRFM[[#This Row],[Monetary]] &gt;= L1346, 3, IF(tblCustRFM[[#This Row],[Monetary]] &gt;= M1346, 2, 1))</f>
        <v>3</v>
      </c>
      <c r="I1342">
        <f>tblCustRFM[[#This Row],[RecencyTier]] + tblCustRFM[[#This Row],[FrequencyTier]] + tblCustRFM[[#This Row],[MonetaryTier]]</f>
        <v>7</v>
      </c>
    </row>
    <row r="1343" spans="1:9" x14ac:dyDescent="0.45">
      <c r="A1343" s="16">
        <v>2960</v>
      </c>
      <c r="B1343" s="10">
        <v>45633.12661265432</v>
      </c>
      <c r="C1343">
        <v>4</v>
      </c>
      <c r="D1343">
        <v>43251.93</v>
      </c>
      <c r="E1343" s="24">
        <f>INT(RFM_Pivot!$A$1 - tblCustRFM[[#This Row],[LastPurchaseDate]])</f>
        <v>23</v>
      </c>
      <c r="F1343">
        <f>IF(tblCustRFM[[#This Row],[Recency]] &lt;= $L$4, 3, IF(tblCustRFM[[#This Row],[Recency]] &lt;= M1345, 2, 1))</f>
        <v>3</v>
      </c>
      <c r="G1343">
        <f>IF(tblCustRFM[[#This Row],[Frequency]] &gt;= L1346, 3, IF(tblCustRFM[[#This Row],[Frequency]] &gt;= M1346, 2, 1))</f>
        <v>3</v>
      </c>
      <c r="H1343">
        <f>IF(tblCustRFM[[#This Row],[Monetary]] &gt;= L1347, 3, IF(tblCustRFM[[#This Row],[Monetary]] &gt;= M1347, 2, 1))</f>
        <v>3</v>
      </c>
      <c r="I1343">
        <f>tblCustRFM[[#This Row],[RecencyTier]] + tblCustRFM[[#This Row],[FrequencyTier]] + tblCustRFM[[#This Row],[MonetaryTier]]</f>
        <v>9</v>
      </c>
    </row>
    <row r="1344" spans="1:9" x14ac:dyDescent="0.45">
      <c r="A1344" s="16">
        <v>2961</v>
      </c>
      <c r="B1344" s="10">
        <v>45224.212721257718</v>
      </c>
      <c r="C1344">
        <v>1</v>
      </c>
      <c r="D1344">
        <v>1211.29</v>
      </c>
      <c r="E1344" s="24">
        <f>INT(RFM_Pivot!$A$1 - tblCustRFM[[#This Row],[LastPurchaseDate]])</f>
        <v>432</v>
      </c>
      <c r="F1344">
        <f>IF(tblCustRFM[[#This Row],[Recency]] &lt;= $L$4, 3, IF(tblCustRFM[[#This Row],[Recency]] &lt;= M1346, 2, 1))</f>
        <v>1</v>
      </c>
      <c r="G1344">
        <f>IF(tblCustRFM[[#This Row],[Frequency]] &gt;= L1347, 3, IF(tblCustRFM[[#This Row],[Frequency]] &gt;= M1347, 2, 1))</f>
        <v>3</v>
      </c>
      <c r="H1344">
        <f>IF(tblCustRFM[[#This Row],[Monetary]] &gt;= L1348, 3, IF(tblCustRFM[[#This Row],[Monetary]] &gt;= M1348, 2, 1))</f>
        <v>3</v>
      </c>
      <c r="I1344">
        <f>tblCustRFM[[#This Row],[RecencyTier]] + tblCustRFM[[#This Row],[FrequencyTier]] + tblCustRFM[[#This Row],[MonetaryTier]]</f>
        <v>7</v>
      </c>
    </row>
    <row r="1345" spans="1:9" x14ac:dyDescent="0.45">
      <c r="A1345" s="16">
        <v>2963</v>
      </c>
      <c r="B1345" s="10">
        <v>45444.62176219136</v>
      </c>
      <c r="C1345">
        <v>1</v>
      </c>
      <c r="D1345">
        <v>4879</v>
      </c>
      <c r="E1345" s="24">
        <f>INT(RFM_Pivot!$A$1 - tblCustRFM[[#This Row],[LastPurchaseDate]])</f>
        <v>212</v>
      </c>
      <c r="F1345">
        <f>IF(tblCustRFM[[#This Row],[Recency]] &lt;= $L$4, 3, IF(tblCustRFM[[#This Row],[Recency]] &lt;= M1347, 2, 1))</f>
        <v>1</v>
      </c>
      <c r="G1345">
        <f>IF(tblCustRFM[[#This Row],[Frequency]] &gt;= L1348, 3, IF(tblCustRFM[[#This Row],[Frequency]] &gt;= M1348, 2, 1))</f>
        <v>3</v>
      </c>
      <c r="H1345">
        <f>IF(tblCustRFM[[#This Row],[Monetary]] &gt;= L1349, 3, IF(tblCustRFM[[#This Row],[Monetary]] &gt;= M1349, 2, 1))</f>
        <v>3</v>
      </c>
      <c r="I1345">
        <f>tblCustRFM[[#This Row],[RecencyTier]] + tblCustRFM[[#This Row],[FrequencyTier]] + tblCustRFM[[#This Row],[MonetaryTier]]</f>
        <v>7</v>
      </c>
    </row>
    <row r="1346" spans="1:9" x14ac:dyDescent="0.45">
      <c r="A1346" s="16">
        <v>2966</v>
      </c>
      <c r="B1346" s="10">
        <v>45264.804780478393</v>
      </c>
      <c r="C1346">
        <v>1</v>
      </c>
      <c r="D1346">
        <v>1904.4</v>
      </c>
      <c r="E1346" s="24">
        <f>INT(RFM_Pivot!$A$1 - tblCustRFM[[#This Row],[LastPurchaseDate]])</f>
        <v>392</v>
      </c>
      <c r="F1346">
        <f>IF(tblCustRFM[[#This Row],[Recency]] &lt;= $L$4, 3, IF(tblCustRFM[[#This Row],[Recency]] &lt;= M1348, 2, 1))</f>
        <v>1</v>
      </c>
      <c r="G1346">
        <f>IF(tblCustRFM[[#This Row],[Frequency]] &gt;= L1349, 3, IF(tblCustRFM[[#This Row],[Frequency]] &gt;= M1349, 2, 1))</f>
        <v>3</v>
      </c>
      <c r="H1346">
        <f>IF(tblCustRFM[[#This Row],[Monetary]] &gt;= L1350, 3, IF(tblCustRFM[[#This Row],[Monetary]] &gt;= M1350, 2, 1))</f>
        <v>3</v>
      </c>
      <c r="I1346">
        <f>tblCustRFM[[#This Row],[RecencyTier]] + tblCustRFM[[#This Row],[FrequencyTier]] + tblCustRFM[[#This Row],[MonetaryTier]]</f>
        <v>7</v>
      </c>
    </row>
    <row r="1347" spans="1:9" x14ac:dyDescent="0.45">
      <c r="A1347" s="16">
        <v>2967</v>
      </c>
      <c r="B1347" s="10">
        <v>45103.896689660491</v>
      </c>
      <c r="C1347">
        <v>1</v>
      </c>
      <c r="D1347">
        <v>6472.8</v>
      </c>
      <c r="E1347" s="24">
        <f>INT(RFM_Pivot!$A$1 - tblCustRFM[[#This Row],[LastPurchaseDate]])</f>
        <v>553</v>
      </c>
      <c r="F1347">
        <f>IF(tblCustRFM[[#This Row],[Recency]] &lt;= $L$4, 3, IF(tblCustRFM[[#This Row],[Recency]] &lt;= M1349, 2, 1))</f>
        <v>1</v>
      </c>
      <c r="G1347">
        <f>IF(tblCustRFM[[#This Row],[Frequency]] &gt;= L1350, 3, IF(tblCustRFM[[#This Row],[Frequency]] &gt;= M1350, 2, 1))</f>
        <v>3</v>
      </c>
      <c r="H1347">
        <f>IF(tblCustRFM[[#This Row],[Monetary]] &gt;= L1351, 3, IF(tblCustRFM[[#This Row],[Monetary]] &gt;= M1351, 2, 1))</f>
        <v>3</v>
      </c>
      <c r="I1347">
        <f>tblCustRFM[[#This Row],[RecencyTier]] + tblCustRFM[[#This Row],[FrequencyTier]] + tblCustRFM[[#This Row],[MonetaryTier]]</f>
        <v>7</v>
      </c>
    </row>
    <row r="1348" spans="1:9" x14ac:dyDescent="0.45">
      <c r="A1348" s="16">
        <v>2968</v>
      </c>
      <c r="B1348" s="10">
        <v>45110.613361342592</v>
      </c>
      <c r="C1348">
        <v>1</v>
      </c>
      <c r="D1348">
        <v>1782.3</v>
      </c>
      <c r="E1348" s="24">
        <f>INT(RFM_Pivot!$A$1 - tblCustRFM[[#This Row],[LastPurchaseDate]])</f>
        <v>546</v>
      </c>
      <c r="F1348">
        <f>IF(tblCustRFM[[#This Row],[Recency]] &lt;= $L$4, 3, IF(tblCustRFM[[#This Row],[Recency]] &lt;= M1350, 2, 1))</f>
        <v>1</v>
      </c>
      <c r="G1348">
        <f>IF(tblCustRFM[[#This Row],[Frequency]] &gt;= L1351, 3, IF(tblCustRFM[[#This Row],[Frequency]] &gt;= M1351, 2, 1))</f>
        <v>3</v>
      </c>
      <c r="H1348">
        <f>IF(tblCustRFM[[#This Row],[Monetary]] &gt;= L1352, 3, IF(tblCustRFM[[#This Row],[Monetary]] &gt;= M1352, 2, 1))</f>
        <v>3</v>
      </c>
      <c r="I1348">
        <f>tblCustRFM[[#This Row],[RecencyTier]] + tblCustRFM[[#This Row],[FrequencyTier]] + tblCustRFM[[#This Row],[MonetaryTier]]</f>
        <v>7</v>
      </c>
    </row>
    <row r="1349" spans="1:9" x14ac:dyDescent="0.45">
      <c r="A1349" s="16">
        <v>2969</v>
      </c>
      <c r="B1349" s="10">
        <v>45044.833783371912</v>
      </c>
      <c r="C1349">
        <v>1</v>
      </c>
      <c r="D1349">
        <v>7821.36</v>
      </c>
      <c r="E1349" s="24">
        <f>INT(RFM_Pivot!$A$1 - tblCustRFM[[#This Row],[LastPurchaseDate]])</f>
        <v>612</v>
      </c>
      <c r="F1349">
        <f>IF(tblCustRFM[[#This Row],[Recency]] &lt;= $L$4, 3, IF(tblCustRFM[[#This Row],[Recency]] &lt;= M1351, 2, 1))</f>
        <v>1</v>
      </c>
      <c r="G1349">
        <f>IF(tblCustRFM[[#This Row],[Frequency]] &gt;= L1352, 3, IF(tblCustRFM[[#This Row],[Frequency]] &gt;= M1352, 2, 1))</f>
        <v>3</v>
      </c>
      <c r="H1349">
        <f>IF(tblCustRFM[[#This Row],[Monetary]] &gt;= L1353, 3, IF(tblCustRFM[[#This Row],[Monetary]] &gt;= M1353, 2, 1))</f>
        <v>3</v>
      </c>
      <c r="I1349">
        <f>tblCustRFM[[#This Row],[RecencyTier]] + tblCustRFM[[#This Row],[FrequencyTier]] + tblCustRFM[[#This Row],[MonetaryTier]]</f>
        <v>7</v>
      </c>
    </row>
    <row r="1350" spans="1:9" x14ac:dyDescent="0.45">
      <c r="A1350" s="16">
        <v>2970</v>
      </c>
      <c r="B1350" s="10">
        <v>45126.966996720679</v>
      </c>
      <c r="C1350">
        <v>2</v>
      </c>
      <c r="D1350">
        <v>15313.59</v>
      </c>
      <c r="E1350" s="24">
        <f>INT(RFM_Pivot!$A$1 - tblCustRFM[[#This Row],[LastPurchaseDate]])</f>
        <v>530</v>
      </c>
      <c r="F1350">
        <f>IF(tblCustRFM[[#This Row],[Recency]] &lt;= $L$4, 3, IF(tblCustRFM[[#This Row],[Recency]] &lt;= M1352, 2, 1))</f>
        <v>1</v>
      </c>
      <c r="G1350">
        <f>IF(tblCustRFM[[#This Row],[Frequency]] &gt;= L1353, 3, IF(tblCustRFM[[#This Row],[Frequency]] &gt;= M1353, 2, 1))</f>
        <v>3</v>
      </c>
      <c r="H1350">
        <f>IF(tblCustRFM[[#This Row],[Monetary]] &gt;= L1354, 3, IF(tblCustRFM[[#This Row],[Monetary]] &gt;= M1354, 2, 1))</f>
        <v>3</v>
      </c>
      <c r="I1350">
        <f>tblCustRFM[[#This Row],[RecencyTier]] + tblCustRFM[[#This Row],[FrequencyTier]] + tblCustRFM[[#This Row],[MonetaryTier]]</f>
        <v>7</v>
      </c>
    </row>
    <row r="1351" spans="1:9" x14ac:dyDescent="0.45">
      <c r="A1351" s="16">
        <v>2971</v>
      </c>
      <c r="B1351" s="10">
        <v>45539.823282330246</v>
      </c>
      <c r="C1351">
        <v>1</v>
      </c>
      <c r="D1351">
        <v>4739.8500000000004</v>
      </c>
      <c r="E1351" s="24">
        <f>INT(RFM_Pivot!$A$1 - tblCustRFM[[#This Row],[LastPurchaseDate]])</f>
        <v>117</v>
      </c>
      <c r="F1351">
        <f>IF(tblCustRFM[[#This Row],[Recency]] &lt;= $L$4, 3, IF(tblCustRFM[[#This Row],[Recency]] &lt;= M1353, 2, 1))</f>
        <v>3</v>
      </c>
      <c r="G1351">
        <f>IF(tblCustRFM[[#This Row],[Frequency]] &gt;= L1354, 3, IF(tblCustRFM[[#This Row],[Frequency]] &gt;= M1354, 2, 1))</f>
        <v>3</v>
      </c>
      <c r="H1351">
        <f>IF(tblCustRFM[[#This Row],[Monetary]] &gt;= L1355, 3, IF(tblCustRFM[[#This Row],[Monetary]] &gt;= M1355, 2, 1))</f>
        <v>3</v>
      </c>
      <c r="I1351">
        <f>tblCustRFM[[#This Row],[RecencyTier]] + tblCustRFM[[#This Row],[FrequencyTier]] + tblCustRFM[[#This Row],[MonetaryTier]]</f>
        <v>9</v>
      </c>
    </row>
    <row r="1352" spans="1:9" x14ac:dyDescent="0.45">
      <c r="A1352" s="16">
        <v>2973</v>
      </c>
      <c r="B1352" s="10">
        <v>45604.507750771605</v>
      </c>
      <c r="C1352">
        <v>2</v>
      </c>
      <c r="D1352">
        <v>24222.87</v>
      </c>
      <c r="E1352" s="24">
        <f>INT(RFM_Pivot!$A$1 - tblCustRFM[[#This Row],[LastPurchaseDate]])</f>
        <v>52</v>
      </c>
      <c r="F1352">
        <f>IF(tblCustRFM[[#This Row],[Recency]] &lt;= $L$4, 3, IF(tblCustRFM[[#This Row],[Recency]] &lt;= M1354, 2, 1))</f>
        <v>3</v>
      </c>
      <c r="G1352">
        <f>IF(tblCustRFM[[#This Row],[Frequency]] &gt;= L1355, 3, IF(tblCustRFM[[#This Row],[Frequency]] &gt;= M1355, 2, 1))</f>
        <v>3</v>
      </c>
      <c r="H1352">
        <f>IF(tblCustRFM[[#This Row],[Monetary]] &gt;= L1356, 3, IF(tblCustRFM[[#This Row],[Monetary]] &gt;= M1356, 2, 1))</f>
        <v>3</v>
      </c>
      <c r="I1352">
        <f>tblCustRFM[[#This Row],[RecencyTier]] + tblCustRFM[[#This Row],[FrequencyTier]] + tblCustRFM[[#This Row],[MonetaryTier]]</f>
        <v>9</v>
      </c>
    </row>
    <row r="1353" spans="1:9" x14ac:dyDescent="0.45">
      <c r="A1353" s="16">
        <v>2974</v>
      </c>
      <c r="B1353" s="10">
        <v>45087.616061612651</v>
      </c>
      <c r="C1353">
        <v>1</v>
      </c>
      <c r="D1353">
        <v>3366.75</v>
      </c>
      <c r="E1353" s="24">
        <f>INT(RFM_Pivot!$A$1 - tblCustRFM[[#This Row],[LastPurchaseDate]])</f>
        <v>569</v>
      </c>
      <c r="F1353">
        <f>IF(tblCustRFM[[#This Row],[Recency]] &lt;= $L$4, 3, IF(tblCustRFM[[#This Row],[Recency]] &lt;= M1355, 2, 1))</f>
        <v>1</v>
      </c>
      <c r="G1353">
        <f>IF(tblCustRFM[[#This Row],[Frequency]] &gt;= L1356, 3, IF(tblCustRFM[[#This Row],[Frequency]] &gt;= M1356, 2, 1))</f>
        <v>3</v>
      </c>
      <c r="H1353">
        <f>IF(tblCustRFM[[#This Row],[Monetary]] &gt;= L1357, 3, IF(tblCustRFM[[#This Row],[Monetary]] &gt;= M1357, 2, 1))</f>
        <v>3</v>
      </c>
      <c r="I1353">
        <f>tblCustRFM[[#This Row],[RecencyTier]] + tblCustRFM[[#This Row],[FrequencyTier]] + tblCustRFM[[#This Row],[MonetaryTier]]</f>
        <v>7</v>
      </c>
    </row>
    <row r="1354" spans="1:9" x14ac:dyDescent="0.45">
      <c r="A1354" s="16">
        <v>2975</v>
      </c>
      <c r="B1354" s="10">
        <v>45511.788478858027</v>
      </c>
      <c r="C1354">
        <v>1</v>
      </c>
      <c r="D1354">
        <v>3766.9</v>
      </c>
      <c r="E1354" s="24">
        <f>INT(RFM_Pivot!$A$1 - tblCustRFM[[#This Row],[LastPurchaseDate]])</f>
        <v>145</v>
      </c>
      <c r="F1354">
        <f>IF(tblCustRFM[[#This Row],[Recency]] &lt;= $L$4, 3, IF(tblCustRFM[[#This Row],[Recency]] &lt;= M1356, 2, 1))</f>
        <v>1</v>
      </c>
      <c r="G1354">
        <f>IF(tblCustRFM[[#This Row],[Frequency]] &gt;= L1357, 3, IF(tblCustRFM[[#This Row],[Frequency]] &gt;= M1357, 2, 1))</f>
        <v>3</v>
      </c>
      <c r="H1354">
        <f>IF(tblCustRFM[[#This Row],[Monetary]] &gt;= L1358, 3, IF(tblCustRFM[[#This Row],[Monetary]] &gt;= M1358, 2, 1))</f>
        <v>3</v>
      </c>
      <c r="I1354">
        <f>tblCustRFM[[#This Row],[RecencyTier]] + tblCustRFM[[#This Row],[FrequencyTier]] + tblCustRFM[[#This Row],[MonetaryTier]]</f>
        <v>7</v>
      </c>
    </row>
    <row r="1355" spans="1:9" x14ac:dyDescent="0.45">
      <c r="A1355" s="16">
        <v>2976</v>
      </c>
      <c r="B1355" s="10">
        <v>44981.755475540122</v>
      </c>
      <c r="C1355">
        <v>1</v>
      </c>
      <c r="D1355">
        <v>12682.35</v>
      </c>
      <c r="E1355" s="24">
        <f>INT(RFM_Pivot!$A$1 - tblCustRFM[[#This Row],[LastPurchaseDate]])</f>
        <v>675</v>
      </c>
      <c r="F1355">
        <f>IF(tblCustRFM[[#This Row],[Recency]] &lt;= $L$4, 3, IF(tblCustRFM[[#This Row],[Recency]] &lt;= M1357, 2, 1))</f>
        <v>1</v>
      </c>
      <c r="G1355">
        <f>IF(tblCustRFM[[#This Row],[Frequency]] &gt;= L1358, 3, IF(tblCustRFM[[#This Row],[Frequency]] &gt;= M1358, 2, 1))</f>
        <v>3</v>
      </c>
      <c r="H1355">
        <f>IF(tblCustRFM[[#This Row],[Monetary]] &gt;= L1359, 3, IF(tblCustRFM[[#This Row],[Monetary]] &gt;= M1359, 2, 1))</f>
        <v>3</v>
      </c>
      <c r="I1355">
        <f>tblCustRFM[[#This Row],[RecencyTier]] + tblCustRFM[[#This Row],[FrequencyTier]] + tblCustRFM[[#This Row],[MonetaryTier]]</f>
        <v>7</v>
      </c>
    </row>
    <row r="1356" spans="1:9" x14ac:dyDescent="0.45">
      <c r="A1356" s="16">
        <v>2977</v>
      </c>
      <c r="B1356" s="10">
        <v>45638.967196720681</v>
      </c>
      <c r="C1356">
        <v>1</v>
      </c>
      <c r="D1356">
        <v>7350.66</v>
      </c>
      <c r="E1356" s="24">
        <f>INT(RFM_Pivot!$A$1 - tblCustRFM[[#This Row],[LastPurchaseDate]])</f>
        <v>18</v>
      </c>
      <c r="F1356">
        <f>IF(tblCustRFM[[#This Row],[Recency]] &lt;= $L$4, 3, IF(tblCustRFM[[#This Row],[Recency]] &lt;= M1358, 2, 1))</f>
        <v>3</v>
      </c>
      <c r="G1356">
        <f>IF(tblCustRFM[[#This Row],[Frequency]] &gt;= L1359, 3, IF(tblCustRFM[[#This Row],[Frequency]] &gt;= M1359, 2, 1))</f>
        <v>3</v>
      </c>
      <c r="H1356">
        <f>IF(tblCustRFM[[#This Row],[Monetary]] &gt;= L1360, 3, IF(tblCustRFM[[#This Row],[Monetary]] &gt;= M1360, 2, 1))</f>
        <v>3</v>
      </c>
      <c r="I1356">
        <f>tblCustRFM[[#This Row],[RecencyTier]] + tblCustRFM[[#This Row],[FrequencyTier]] + tblCustRFM[[#This Row],[MonetaryTier]]</f>
        <v>9</v>
      </c>
    </row>
    <row r="1357" spans="1:9" x14ac:dyDescent="0.45">
      <c r="A1357" s="16">
        <v>2980</v>
      </c>
      <c r="B1357" s="10">
        <v>45028.553155324073</v>
      </c>
      <c r="C1357">
        <v>1</v>
      </c>
      <c r="D1357">
        <v>3620.96</v>
      </c>
      <c r="E1357" s="24">
        <f>INT(RFM_Pivot!$A$1 - tblCustRFM[[#This Row],[LastPurchaseDate]])</f>
        <v>628</v>
      </c>
      <c r="F1357">
        <f>IF(tblCustRFM[[#This Row],[Recency]] &lt;= $L$4, 3, IF(tblCustRFM[[#This Row],[Recency]] &lt;= M1359, 2, 1))</f>
        <v>1</v>
      </c>
      <c r="G1357">
        <f>IF(tblCustRFM[[#This Row],[Frequency]] &gt;= L1360, 3, IF(tblCustRFM[[#This Row],[Frequency]] &gt;= M1360, 2, 1))</f>
        <v>3</v>
      </c>
      <c r="H1357">
        <f>IF(tblCustRFM[[#This Row],[Monetary]] &gt;= L1361, 3, IF(tblCustRFM[[#This Row],[Monetary]] &gt;= M1361, 2, 1))</f>
        <v>3</v>
      </c>
      <c r="I1357">
        <f>tblCustRFM[[#This Row],[RecencyTier]] + tblCustRFM[[#This Row],[FrequencyTier]] + tblCustRFM[[#This Row],[MonetaryTier]]</f>
        <v>7</v>
      </c>
    </row>
    <row r="1358" spans="1:9" x14ac:dyDescent="0.45">
      <c r="A1358" s="16">
        <v>2982</v>
      </c>
      <c r="B1358" s="10">
        <v>45378.988198804014</v>
      </c>
      <c r="C1358">
        <v>1</v>
      </c>
      <c r="D1358">
        <v>14737.55</v>
      </c>
      <c r="E1358" s="24">
        <f>INT(RFM_Pivot!$A$1 - tblCustRFM[[#This Row],[LastPurchaseDate]])</f>
        <v>278</v>
      </c>
      <c r="F1358">
        <f>IF(tblCustRFM[[#This Row],[Recency]] &lt;= $L$4, 3, IF(tblCustRFM[[#This Row],[Recency]] &lt;= M1360, 2, 1))</f>
        <v>1</v>
      </c>
      <c r="G1358">
        <f>IF(tblCustRFM[[#This Row],[Frequency]] &gt;= L1361, 3, IF(tblCustRFM[[#This Row],[Frequency]] &gt;= M1361, 2, 1))</f>
        <v>3</v>
      </c>
      <c r="H1358">
        <f>IF(tblCustRFM[[#This Row],[Monetary]] &gt;= L1362, 3, IF(tblCustRFM[[#This Row],[Monetary]] &gt;= M1362, 2, 1))</f>
        <v>3</v>
      </c>
      <c r="I1358">
        <f>tblCustRFM[[#This Row],[RecencyTier]] + tblCustRFM[[#This Row],[FrequencyTier]] + tblCustRFM[[#This Row],[MonetaryTier]]</f>
        <v>7</v>
      </c>
    </row>
    <row r="1359" spans="1:9" x14ac:dyDescent="0.45">
      <c r="A1359" s="16">
        <v>2985</v>
      </c>
      <c r="B1359" s="10">
        <v>45286.195919598766</v>
      </c>
      <c r="C1359">
        <v>2</v>
      </c>
      <c r="D1359">
        <v>17117.05</v>
      </c>
      <c r="E1359" s="24">
        <f>INT(RFM_Pivot!$A$1 - tblCustRFM[[#This Row],[LastPurchaseDate]])</f>
        <v>370</v>
      </c>
      <c r="F1359">
        <f>IF(tblCustRFM[[#This Row],[Recency]] &lt;= $L$4, 3, IF(tblCustRFM[[#This Row],[Recency]] &lt;= M1361, 2, 1))</f>
        <v>1</v>
      </c>
      <c r="G1359">
        <f>IF(tblCustRFM[[#This Row],[Frequency]] &gt;= L1362, 3, IF(tblCustRFM[[#This Row],[Frequency]] &gt;= M1362, 2, 1))</f>
        <v>3</v>
      </c>
      <c r="H1359">
        <f>IF(tblCustRFM[[#This Row],[Monetary]] &gt;= L1363, 3, IF(tblCustRFM[[#This Row],[Monetary]] &gt;= M1363, 2, 1))</f>
        <v>3</v>
      </c>
      <c r="I1359">
        <f>tblCustRFM[[#This Row],[RecencyTier]] + tblCustRFM[[#This Row],[FrequencyTier]] + tblCustRFM[[#This Row],[MonetaryTier]]</f>
        <v>7</v>
      </c>
    </row>
    <row r="1360" spans="1:9" x14ac:dyDescent="0.45">
      <c r="A1360" s="16">
        <v>2986</v>
      </c>
      <c r="B1360" s="10">
        <v>45521.571457137346</v>
      </c>
      <c r="C1360">
        <v>4</v>
      </c>
      <c r="D1360">
        <v>10399.950000000001</v>
      </c>
      <c r="E1360" s="24">
        <f>INT(RFM_Pivot!$A$1 - tblCustRFM[[#This Row],[LastPurchaseDate]])</f>
        <v>135</v>
      </c>
      <c r="F1360">
        <f>IF(tblCustRFM[[#This Row],[Recency]] &lt;= $L$4, 3, IF(tblCustRFM[[#This Row],[Recency]] &lt;= M1362, 2, 1))</f>
        <v>1</v>
      </c>
      <c r="G1360">
        <f>IF(tblCustRFM[[#This Row],[Frequency]] &gt;= L1363, 3, IF(tblCustRFM[[#This Row],[Frequency]] &gt;= M1363, 2, 1))</f>
        <v>3</v>
      </c>
      <c r="H1360">
        <f>IF(tblCustRFM[[#This Row],[Monetary]] &gt;= L1364, 3, IF(tblCustRFM[[#This Row],[Monetary]] &gt;= M1364, 2, 1))</f>
        <v>3</v>
      </c>
      <c r="I1360">
        <f>tblCustRFM[[#This Row],[RecencyTier]] + tblCustRFM[[#This Row],[FrequencyTier]] + tblCustRFM[[#This Row],[MonetaryTier]]</f>
        <v>7</v>
      </c>
    </row>
    <row r="1361" spans="1:9" x14ac:dyDescent="0.45">
      <c r="A1361" s="16">
        <v>2987</v>
      </c>
      <c r="B1361" s="10">
        <v>45227.936093595679</v>
      </c>
      <c r="C1361">
        <v>1</v>
      </c>
      <c r="D1361">
        <v>18088.72</v>
      </c>
      <c r="E1361" s="24">
        <f>INT(RFM_Pivot!$A$1 - tblCustRFM[[#This Row],[LastPurchaseDate]])</f>
        <v>429</v>
      </c>
      <c r="F1361">
        <f>IF(tblCustRFM[[#This Row],[Recency]] &lt;= $L$4, 3, IF(tblCustRFM[[#This Row],[Recency]] &lt;= M1363, 2, 1))</f>
        <v>1</v>
      </c>
      <c r="G1361">
        <f>IF(tblCustRFM[[#This Row],[Frequency]] &gt;= L1364, 3, IF(tblCustRFM[[#This Row],[Frequency]] &gt;= M1364, 2, 1))</f>
        <v>3</v>
      </c>
      <c r="H1361">
        <f>IF(tblCustRFM[[#This Row],[Monetary]] &gt;= L1365, 3, IF(tblCustRFM[[#This Row],[Monetary]] &gt;= M1365, 2, 1))</f>
        <v>3</v>
      </c>
      <c r="I1361">
        <f>tblCustRFM[[#This Row],[RecencyTier]] + tblCustRFM[[#This Row],[FrequencyTier]] + tblCustRFM[[#This Row],[MonetaryTier]]</f>
        <v>7</v>
      </c>
    </row>
    <row r="1362" spans="1:9" x14ac:dyDescent="0.45">
      <c r="A1362" s="16">
        <v>2988</v>
      </c>
      <c r="B1362" s="10">
        <v>45171.136413657405</v>
      </c>
      <c r="C1362">
        <v>1</v>
      </c>
      <c r="D1362">
        <v>1978.49</v>
      </c>
      <c r="E1362" s="24">
        <f>INT(RFM_Pivot!$A$1 - tblCustRFM[[#This Row],[LastPurchaseDate]])</f>
        <v>485</v>
      </c>
      <c r="F1362">
        <f>IF(tblCustRFM[[#This Row],[Recency]] &lt;= $L$4, 3, IF(tblCustRFM[[#This Row],[Recency]] &lt;= M1364, 2, 1))</f>
        <v>1</v>
      </c>
      <c r="G1362">
        <f>IF(tblCustRFM[[#This Row],[Frequency]] &gt;= L1365, 3, IF(tblCustRFM[[#This Row],[Frequency]] &gt;= M1365, 2, 1))</f>
        <v>3</v>
      </c>
      <c r="H1362">
        <f>IF(tblCustRFM[[#This Row],[Monetary]] &gt;= L1366, 3, IF(tblCustRFM[[#This Row],[Monetary]] &gt;= M1366, 2, 1))</f>
        <v>3</v>
      </c>
      <c r="I1362">
        <f>tblCustRFM[[#This Row],[RecencyTier]] + tblCustRFM[[#This Row],[FrequencyTier]] + tblCustRFM[[#This Row],[MonetaryTier]]</f>
        <v>7</v>
      </c>
    </row>
    <row r="1363" spans="1:9" x14ac:dyDescent="0.45">
      <c r="A1363" s="16">
        <v>2990</v>
      </c>
      <c r="B1363" s="10">
        <v>45302.184518441361</v>
      </c>
      <c r="C1363">
        <v>2</v>
      </c>
      <c r="D1363">
        <v>28505.61</v>
      </c>
      <c r="E1363" s="24">
        <f>INT(RFM_Pivot!$A$1 - tblCustRFM[[#This Row],[LastPurchaseDate]])</f>
        <v>354</v>
      </c>
      <c r="F1363">
        <f>IF(tblCustRFM[[#This Row],[Recency]] &lt;= $L$4, 3, IF(tblCustRFM[[#This Row],[Recency]] &lt;= M1365, 2, 1))</f>
        <v>1</v>
      </c>
      <c r="G1363">
        <f>IF(tblCustRFM[[#This Row],[Frequency]] &gt;= L1366, 3, IF(tblCustRFM[[#This Row],[Frequency]] &gt;= M1366, 2, 1))</f>
        <v>3</v>
      </c>
      <c r="H1363">
        <f>IF(tblCustRFM[[#This Row],[Monetary]] &gt;= L1367, 3, IF(tblCustRFM[[#This Row],[Monetary]] &gt;= M1367, 2, 1))</f>
        <v>3</v>
      </c>
      <c r="I1363">
        <f>tblCustRFM[[#This Row],[RecencyTier]] + tblCustRFM[[#This Row],[FrequencyTier]] + tblCustRFM[[#This Row],[MonetaryTier]]</f>
        <v>7</v>
      </c>
    </row>
    <row r="1364" spans="1:9" x14ac:dyDescent="0.45">
      <c r="A1364" s="16">
        <v>2991</v>
      </c>
      <c r="B1364" s="10">
        <v>45160.769376929013</v>
      </c>
      <c r="C1364">
        <v>1</v>
      </c>
      <c r="D1364">
        <v>1056.92</v>
      </c>
      <c r="E1364" s="24">
        <f>INT(RFM_Pivot!$A$1 - tblCustRFM[[#This Row],[LastPurchaseDate]])</f>
        <v>496</v>
      </c>
      <c r="F1364">
        <f>IF(tblCustRFM[[#This Row],[Recency]] &lt;= $L$4, 3, IF(tblCustRFM[[#This Row],[Recency]] &lt;= M1366, 2, 1))</f>
        <v>1</v>
      </c>
      <c r="G1364">
        <f>IF(tblCustRFM[[#This Row],[Frequency]] &gt;= L1367, 3, IF(tblCustRFM[[#This Row],[Frequency]] &gt;= M1367, 2, 1))</f>
        <v>3</v>
      </c>
      <c r="H1364">
        <f>IF(tblCustRFM[[#This Row],[Monetary]] &gt;= L1368, 3, IF(tblCustRFM[[#This Row],[Monetary]] &gt;= M1368, 2, 1))</f>
        <v>3</v>
      </c>
      <c r="I1364">
        <f>tblCustRFM[[#This Row],[RecencyTier]] + tblCustRFM[[#This Row],[FrequencyTier]] + tblCustRFM[[#This Row],[MonetaryTier]]</f>
        <v>7</v>
      </c>
    </row>
    <row r="1365" spans="1:9" x14ac:dyDescent="0.45">
      <c r="A1365" s="16">
        <v>2992</v>
      </c>
      <c r="B1365" s="10">
        <v>45358.035103510803</v>
      </c>
      <c r="C1365">
        <v>1</v>
      </c>
      <c r="D1365">
        <v>15488.8</v>
      </c>
      <c r="E1365" s="24">
        <f>INT(RFM_Pivot!$A$1 - tblCustRFM[[#This Row],[LastPurchaseDate]])</f>
        <v>298</v>
      </c>
      <c r="F1365">
        <f>IF(tblCustRFM[[#This Row],[Recency]] &lt;= $L$4, 3, IF(tblCustRFM[[#This Row],[Recency]] &lt;= M1367, 2, 1))</f>
        <v>1</v>
      </c>
      <c r="G1365">
        <f>IF(tblCustRFM[[#This Row],[Frequency]] &gt;= L1368, 3, IF(tblCustRFM[[#This Row],[Frequency]] &gt;= M1368, 2, 1))</f>
        <v>3</v>
      </c>
      <c r="H1365">
        <f>IF(tblCustRFM[[#This Row],[Monetary]] &gt;= L1369, 3, IF(tblCustRFM[[#This Row],[Monetary]] &gt;= M1369, 2, 1))</f>
        <v>3</v>
      </c>
      <c r="I1365">
        <f>tblCustRFM[[#This Row],[RecencyTier]] + tblCustRFM[[#This Row],[FrequencyTier]] + tblCustRFM[[#This Row],[MonetaryTier]]</f>
        <v>7</v>
      </c>
    </row>
    <row r="1366" spans="1:9" x14ac:dyDescent="0.45">
      <c r="A1366" s="16">
        <v>2993</v>
      </c>
      <c r="B1366" s="10">
        <v>45177.926092592592</v>
      </c>
      <c r="C1366">
        <v>1</v>
      </c>
      <c r="D1366">
        <v>1748.05</v>
      </c>
      <c r="E1366" s="24">
        <f>INT(RFM_Pivot!$A$1 - tblCustRFM[[#This Row],[LastPurchaseDate]])</f>
        <v>479</v>
      </c>
      <c r="F1366">
        <f>IF(tblCustRFM[[#This Row],[Recency]] &lt;= $L$4, 3, IF(tblCustRFM[[#This Row],[Recency]] &lt;= M1368, 2, 1))</f>
        <v>1</v>
      </c>
      <c r="G1366">
        <f>IF(tblCustRFM[[#This Row],[Frequency]] &gt;= L1369, 3, IF(tblCustRFM[[#This Row],[Frequency]] &gt;= M1369, 2, 1))</f>
        <v>3</v>
      </c>
      <c r="H1366">
        <f>IF(tblCustRFM[[#This Row],[Monetary]] &gt;= L1370, 3, IF(tblCustRFM[[#This Row],[Monetary]] &gt;= M1370, 2, 1))</f>
        <v>3</v>
      </c>
      <c r="I1366">
        <f>tblCustRFM[[#This Row],[RecencyTier]] + tblCustRFM[[#This Row],[FrequencyTier]] + tblCustRFM[[#This Row],[MonetaryTier]]</f>
        <v>7</v>
      </c>
    </row>
    <row r="1367" spans="1:9" x14ac:dyDescent="0.45">
      <c r="A1367" s="16">
        <v>2994</v>
      </c>
      <c r="B1367" s="10">
        <v>45147.482048186728</v>
      </c>
      <c r="C1367">
        <v>2</v>
      </c>
      <c r="D1367">
        <v>6720.36</v>
      </c>
      <c r="E1367" s="24">
        <f>INT(RFM_Pivot!$A$1 - tblCustRFM[[#This Row],[LastPurchaseDate]])</f>
        <v>509</v>
      </c>
      <c r="F1367">
        <f>IF(tblCustRFM[[#This Row],[Recency]] &lt;= $L$4, 3, IF(tblCustRFM[[#This Row],[Recency]] &lt;= M1369, 2, 1))</f>
        <v>1</v>
      </c>
      <c r="G1367">
        <f>IF(tblCustRFM[[#This Row],[Frequency]] &gt;= L1370, 3, IF(tblCustRFM[[#This Row],[Frequency]] &gt;= M1370, 2, 1))</f>
        <v>3</v>
      </c>
      <c r="H1367">
        <f>IF(tblCustRFM[[#This Row],[Monetary]] &gt;= L1371, 3, IF(tblCustRFM[[#This Row],[Monetary]] &gt;= M1371, 2, 1))</f>
        <v>3</v>
      </c>
      <c r="I1367">
        <f>tblCustRFM[[#This Row],[RecencyTier]] + tblCustRFM[[#This Row],[FrequencyTier]] + tblCustRFM[[#This Row],[MonetaryTier]]</f>
        <v>7</v>
      </c>
    </row>
    <row r="1368" spans="1:9" x14ac:dyDescent="0.45">
      <c r="A1368" s="16">
        <v>2995</v>
      </c>
      <c r="B1368" s="10">
        <v>45560.776377623457</v>
      </c>
      <c r="C1368">
        <v>1</v>
      </c>
      <c r="D1368">
        <v>3119.77</v>
      </c>
      <c r="E1368" s="24">
        <f>INT(RFM_Pivot!$A$1 - tblCustRFM[[#This Row],[LastPurchaseDate]])</f>
        <v>96</v>
      </c>
      <c r="F1368">
        <f>IF(tblCustRFM[[#This Row],[Recency]] &lt;= $L$4, 3, IF(tblCustRFM[[#This Row],[Recency]] &lt;= M1370, 2, 1))</f>
        <v>3</v>
      </c>
      <c r="G1368">
        <f>IF(tblCustRFM[[#This Row],[Frequency]] &gt;= L1371, 3, IF(tblCustRFM[[#This Row],[Frequency]] &gt;= M1371, 2, 1))</f>
        <v>3</v>
      </c>
      <c r="H1368">
        <f>IF(tblCustRFM[[#This Row],[Monetary]] &gt;= L1372, 3, IF(tblCustRFM[[#This Row],[Monetary]] &gt;= M1372, 2, 1))</f>
        <v>3</v>
      </c>
      <c r="I1368">
        <f>tblCustRFM[[#This Row],[RecencyTier]] + tblCustRFM[[#This Row],[FrequencyTier]] + tblCustRFM[[#This Row],[MonetaryTier]]</f>
        <v>9</v>
      </c>
    </row>
    <row r="1369" spans="1:9" x14ac:dyDescent="0.45">
      <c r="A1369" s="16">
        <v>2996</v>
      </c>
      <c r="B1369" s="10">
        <v>45467.254025385802</v>
      </c>
      <c r="C1369">
        <v>3</v>
      </c>
      <c r="D1369">
        <v>6111.14</v>
      </c>
      <c r="E1369" s="24">
        <f>INT(RFM_Pivot!$A$1 - tblCustRFM[[#This Row],[LastPurchaseDate]])</f>
        <v>189</v>
      </c>
      <c r="F1369">
        <f>IF(tblCustRFM[[#This Row],[Recency]] &lt;= $L$4, 3, IF(tblCustRFM[[#This Row],[Recency]] &lt;= M1371, 2, 1))</f>
        <v>1</v>
      </c>
      <c r="G1369">
        <f>IF(tblCustRFM[[#This Row],[Frequency]] &gt;= L1372, 3, IF(tblCustRFM[[#This Row],[Frequency]] &gt;= M1372, 2, 1))</f>
        <v>3</v>
      </c>
      <c r="H1369">
        <f>IF(tblCustRFM[[#This Row],[Monetary]] &gt;= L1373, 3, IF(tblCustRFM[[#This Row],[Monetary]] &gt;= M1373, 2, 1))</f>
        <v>3</v>
      </c>
      <c r="I1369">
        <f>tblCustRFM[[#This Row],[RecencyTier]] + tblCustRFM[[#This Row],[FrequencyTier]] + tblCustRFM[[#This Row],[MonetaryTier]]</f>
        <v>7</v>
      </c>
    </row>
    <row r="1370" spans="1:9" x14ac:dyDescent="0.45">
      <c r="A1370" s="16">
        <v>2997</v>
      </c>
      <c r="B1370" s="10">
        <v>45345.988898881173</v>
      </c>
      <c r="C1370">
        <v>2</v>
      </c>
      <c r="D1370">
        <v>10618.22</v>
      </c>
      <c r="E1370" s="24">
        <f>INT(RFM_Pivot!$A$1 - tblCustRFM[[#This Row],[LastPurchaseDate]])</f>
        <v>311</v>
      </c>
      <c r="F1370">
        <f>IF(tblCustRFM[[#This Row],[Recency]] &lt;= $L$4, 3, IF(tblCustRFM[[#This Row],[Recency]] &lt;= M1372, 2, 1))</f>
        <v>1</v>
      </c>
      <c r="G1370">
        <f>IF(tblCustRFM[[#This Row],[Frequency]] &gt;= L1373, 3, IF(tblCustRFM[[#This Row],[Frequency]] &gt;= M1373, 2, 1))</f>
        <v>3</v>
      </c>
      <c r="H1370">
        <f>IF(tblCustRFM[[#This Row],[Monetary]] &gt;= L1374, 3, IF(tblCustRFM[[#This Row],[Monetary]] &gt;= M1374, 2, 1))</f>
        <v>3</v>
      </c>
      <c r="I1370">
        <f>tblCustRFM[[#This Row],[RecencyTier]] + tblCustRFM[[#This Row],[FrequencyTier]] + tblCustRFM[[#This Row],[MonetaryTier]]</f>
        <v>7</v>
      </c>
    </row>
    <row r="1371" spans="1:9" x14ac:dyDescent="0.45">
      <c r="A1371" s="16">
        <v>2998</v>
      </c>
      <c r="B1371" s="10">
        <v>45115.869886998458</v>
      </c>
      <c r="C1371">
        <v>2</v>
      </c>
      <c r="D1371">
        <v>9836.61</v>
      </c>
      <c r="E1371" s="24">
        <f>INT(RFM_Pivot!$A$1 - tblCustRFM[[#This Row],[LastPurchaseDate]])</f>
        <v>541</v>
      </c>
      <c r="F1371">
        <f>IF(tblCustRFM[[#This Row],[Recency]] &lt;= $L$4, 3, IF(tblCustRFM[[#This Row],[Recency]] &lt;= M1373, 2, 1))</f>
        <v>1</v>
      </c>
      <c r="G1371">
        <f>IF(tblCustRFM[[#This Row],[Frequency]] &gt;= L1374, 3, IF(tblCustRFM[[#This Row],[Frequency]] &gt;= M1374, 2, 1))</f>
        <v>3</v>
      </c>
      <c r="H1371">
        <f>IF(tblCustRFM[[#This Row],[Monetary]] &gt;= L1375, 3, IF(tblCustRFM[[#This Row],[Monetary]] &gt;= M1375, 2, 1))</f>
        <v>3</v>
      </c>
      <c r="I1371">
        <f>tblCustRFM[[#This Row],[RecencyTier]] + tblCustRFM[[#This Row],[FrequencyTier]] + tblCustRFM[[#This Row],[MonetaryTier]]</f>
        <v>7</v>
      </c>
    </row>
    <row r="1372" spans="1:9" x14ac:dyDescent="0.45">
      <c r="A1372" s="16">
        <v>2999</v>
      </c>
      <c r="B1372" s="10">
        <v>45656.926992708337</v>
      </c>
      <c r="C1372">
        <v>2</v>
      </c>
      <c r="D1372">
        <v>9423.41</v>
      </c>
      <c r="E1372" s="24">
        <f>INT(RFM_Pivot!$A$1 - tblCustRFM[[#This Row],[LastPurchaseDate]])</f>
        <v>0</v>
      </c>
      <c r="F1372">
        <f>IF(tblCustRFM[[#This Row],[Recency]] &lt;= $L$4, 3, IF(tblCustRFM[[#This Row],[Recency]] &lt;= M1374, 2, 1))</f>
        <v>3</v>
      </c>
      <c r="G1372">
        <f>IF(tblCustRFM[[#This Row],[Frequency]] &gt;= L1375, 3, IF(tblCustRFM[[#This Row],[Frequency]] &gt;= M1375, 2, 1))</f>
        <v>3</v>
      </c>
      <c r="H1372">
        <f>IF(tblCustRFM[[#This Row],[Monetary]] &gt;= L1376, 3, IF(tblCustRFM[[#This Row],[Monetary]] &gt;= M1376, 2, 1))</f>
        <v>3</v>
      </c>
      <c r="I1372">
        <f>tblCustRFM[[#This Row],[RecencyTier]] + tblCustRFM[[#This Row],[FrequencyTier]] + tblCustRFM[[#This Row],[MonetaryTier]]</f>
        <v>9</v>
      </c>
    </row>
    <row r="1373" spans="1:9" x14ac:dyDescent="0.45">
      <c r="A1373" s="16">
        <v>3000</v>
      </c>
      <c r="B1373" s="10">
        <v>45586.182918287035</v>
      </c>
      <c r="C1373">
        <v>3</v>
      </c>
      <c r="D1373">
        <v>9899.3799999999992</v>
      </c>
      <c r="E1373" s="24">
        <f>INT(RFM_Pivot!$A$1 - tblCustRFM[[#This Row],[LastPurchaseDate]])</f>
        <v>70</v>
      </c>
      <c r="F1373">
        <f>IF(tblCustRFM[[#This Row],[Recency]] &lt;= $L$4, 3, IF(tblCustRFM[[#This Row],[Recency]] &lt;= M1375, 2, 1))</f>
        <v>3</v>
      </c>
      <c r="G1373">
        <f>IF(tblCustRFM[[#This Row],[Frequency]] &gt;= L1376, 3, IF(tblCustRFM[[#This Row],[Frequency]] &gt;= M1376, 2, 1))</f>
        <v>3</v>
      </c>
      <c r="H1373">
        <f>IF(tblCustRFM[[#This Row],[Monetary]] &gt;= L1377, 3, IF(tblCustRFM[[#This Row],[Monetary]] &gt;= M1377, 2, 1))</f>
        <v>3</v>
      </c>
      <c r="I1373">
        <f>tblCustRFM[[#This Row],[RecencyTier]] + tblCustRFM[[#This Row],[FrequencyTier]] + tblCustRFM[[#This Row],[MonetaryTier]]</f>
        <v>9</v>
      </c>
    </row>
    <row r="1374" spans="1:9" x14ac:dyDescent="0.45">
      <c r="A1374" s="16">
        <v>3001</v>
      </c>
      <c r="B1374" s="10">
        <v>45470.977397723764</v>
      </c>
      <c r="C1374">
        <v>2</v>
      </c>
      <c r="D1374">
        <v>11407.2</v>
      </c>
      <c r="E1374" s="24">
        <f>INT(RFM_Pivot!$A$1 - tblCustRFM[[#This Row],[LastPurchaseDate]])</f>
        <v>186</v>
      </c>
      <c r="F1374">
        <f>IF(tblCustRFM[[#This Row],[Recency]] &lt;= $L$4, 3, IF(tblCustRFM[[#This Row],[Recency]] &lt;= M1376, 2, 1))</f>
        <v>1</v>
      </c>
      <c r="G1374">
        <f>IF(tblCustRFM[[#This Row],[Frequency]] &gt;= L1377, 3, IF(tblCustRFM[[#This Row],[Frequency]] &gt;= M1377, 2, 1))</f>
        <v>3</v>
      </c>
      <c r="H1374">
        <f>IF(tblCustRFM[[#This Row],[Monetary]] &gt;= L1378, 3, IF(tblCustRFM[[#This Row],[Monetary]] &gt;= M1378, 2, 1))</f>
        <v>3</v>
      </c>
      <c r="I1374">
        <f>tblCustRFM[[#This Row],[RecencyTier]] + tblCustRFM[[#This Row],[FrequencyTier]] + tblCustRFM[[#This Row],[MonetaryTier]]</f>
        <v>7</v>
      </c>
    </row>
    <row r="1375" spans="1:9" x14ac:dyDescent="0.45">
      <c r="A1375" s="16">
        <v>3005</v>
      </c>
      <c r="B1375" s="10">
        <v>45140.32733271605</v>
      </c>
      <c r="C1375">
        <v>1</v>
      </c>
      <c r="D1375">
        <v>5752.2</v>
      </c>
      <c r="E1375" s="24">
        <f>INT(RFM_Pivot!$A$1 - tblCustRFM[[#This Row],[LastPurchaseDate]])</f>
        <v>516</v>
      </c>
      <c r="F1375">
        <f>IF(tblCustRFM[[#This Row],[Recency]] &lt;= $L$4, 3, IF(tblCustRFM[[#This Row],[Recency]] &lt;= M1377, 2, 1))</f>
        <v>1</v>
      </c>
      <c r="G1375">
        <f>IF(tblCustRFM[[#This Row],[Frequency]] &gt;= L1378, 3, IF(tblCustRFM[[#This Row],[Frequency]] &gt;= M1378, 2, 1))</f>
        <v>3</v>
      </c>
      <c r="H1375">
        <f>IF(tblCustRFM[[#This Row],[Monetary]] &gt;= L1379, 3, IF(tblCustRFM[[#This Row],[Monetary]] &gt;= M1379, 2, 1))</f>
        <v>3</v>
      </c>
      <c r="I1375">
        <f>tblCustRFM[[#This Row],[RecencyTier]] + tblCustRFM[[#This Row],[FrequencyTier]] + tblCustRFM[[#This Row],[MonetaryTier]]</f>
        <v>7</v>
      </c>
    </row>
    <row r="1376" spans="1:9" x14ac:dyDescent="0.45">
      <c r="A1376" s="16">
        <v>3007</v>
      </c>
      <c r="B1376" s="10">
        <v>45334.161716165123</v>
      </c>
      <c r="C1376">
        <v>2</v>
      </c>
      <c r="D1376">
        <v>9415.92</v>
      </c>
      <c r="E1376" s="24">
        <f>INT(RFM_Pivot!$A$1 - tblCustRFM[[#This Row],[LastPurchaseDate]])</f>
        <v>322</v>
      </c>
      <c r="F1376">
        <f>IF(tblCustRFM[[#This Row],[Recency]] &lt;= $L$4, 3, IF(tblCustRFM[[#This Row],[Recency]] &lt;= M1378, 2, 1))</f>
        <v>1</v>
      </c>
      <c r="G1376">
        <f>IF(tblCustRFM[[#This Row],[Frequency]] &gt;= L1379, 3, IF(tblCustRFM[[#This Row],[Frequency]] &gt;= M1379, 2, 1))</f>
        <v>3</v>
      </c>
      <c r="H1376">
        <f>IF(tblCustRFM[[#This Row],[Monetary]] &gt;= L1380, 3, IF(tblCustRFM[[#This Row],[Monetary]] &gt;= M1380, 2, 1))</f>
        <v>3</v>
      </c>
      <c r="I1376">
        <f>tblCustRFM[[#This Row],[RecencyTier]] + tblCustRFM[[#This Row],[FrequencyTier]] + tblCustRFM[[#This Row],[MonetaryTier]]</f>
        <v>7</v>
      </c>
    </row>
    <row r="1377" spans="1:9" x14ac:dyDescent="0.45">
      <c r="A1377" s="16">
        <v>3010</v>
      </c>
      <c r="B1377" s="10">
        <v>45084.403740354937</v>
      </c>
      <c r="C1377">
        <v>1</v>
      </c>
      <c r="D1377">
        <v>13036.52</v>
      </c>
      <c r="E1377" s="24">
        <f>INT(RFM_Pivot!$A$1 - tblCustRFM[[#This Row],[LastPurchaseDate]])</f>
        <v>572</v>
      </c>
      <c r="F1377">
        <f>IF(tblCustRFM[[#This Row],[Recency]] &lt;= $L$4, 3, IF(tblCustRFM[[#This Row],[Recency]] &lt;= M1379, 2, 1))</f>
        <v>1</v>
      </c>
      <c r="G1377">
        <f>IF(tblCustRFM[[#This Row],[Frequency]] &gt;= L1380, 3, IF(tblCustRFM[[#This Row],[Frequency]] &gt;= M1380, 2, 1))</f>
        <v>3</v>
      </c>
      <c r="H1377">
        <f>IF(tblCustRFM[[#This Row],[Monetary]] &gt;= L1381, 3, IF(tblCustRFM[[#This Row],[Monetary]] &gt;= M1381, 2, 1))</f>
        <v>3</v>
      </c>
      <c r="I1377">
        <f>tblCustRFM[[#This Row],[RecencyTier]] + tblCustRFM[[#This Row],[FrequencyTier]] + tblCustRFM[[#This Row],[MonetaryTier]]</f>
        <v>7</v>
      </c>
    </row>
    <row r="1378" spans="1:9" x14ac:dyDescent="0.45">
      <c r="A1378" s="16">
        <v>3011</v>
      </c>
      <c r="B1378" s="10">
        <v>45229.907290740739</v>
      </c>
      <c r="C1378">
        <v>3</v>
      </c>
      <c r="D1378">
        <v>21792.53</v>
      </c>
      <c r="E1378" s="24">
        <f>INT(RFM_Pivot!$A$1 - tblCustRFM[[#This Row],[LastPurchaseDate]])</f>
        <v>427</v>
      </c>
      <c r="F1378">
        <f>IF(tblCustRFM[[#This Row],[Recency]] &lt;= $L$4, 3, IF(tblCustRFM[[#This Row],[Recency]] &lt;= M1380, 2, 1))</f>
        <v>1</v>
      </c>
      <c r="G1378">
        <f>IF(tblCustRFM[[#This Row],[Frequency]] &gt;= L1381, 3, IF(tblCustRFM[[#This Row],[Frequency]] &gt;= M1381, 2, 1))</f>
        <v>3</v>
      </c>
      <c r="H1378">
        <f>IF(tblCustRFM[[#This Row],[Monetary]] &gt;= L1382, 3, IF(tblCustRFM[[#This Row],[Monetary]] &gt;= M1382, 2, 1))</f>
        <v>3</v>
      </c>
      <c r="I1378">
        <f>tblCustRFM[[#This Row],[RecencyTier]] + tblCustRFM[[#This Row],[FrequencyTier]] + tblCustRFM[[#This Row],[MonetaryTier]]</f>
        <v>7</v>
      </c>
    </row>
    <row r="1379" spans="1:9" x14ac:dyDescent="0.45">
      <c r="A1379" s="16">
        <v>3013</v>
      </c>
      <c r="B1379" s="10">
        <v>45396.144914506171</v>
      </c>
      <c r="C1379">
        <v>1</v>
      </c>
      <c r="D1379">
        <v>2441.4499999999998</v>
      </c>
      <c r="E1379" s="24">
        <f>INT(RFM_Pivot!$A$1 - tblCustRFM[[#This Row],[LastPurchaseDate]])</f>
        <v>260</v>
      </c>
      <c r="F1379">
        <f>IF(tblCustRFM[[#This Row],[Recency]] &lt;= $L$4, 3, IF(tblCustRFM[[#This Row],[Recency]] &lt;= M1381, 2, 1))</f>
        <v>1</v>
      </c>
      <c r="G1379">
        <f>IF(tblCustRFM[[#This Row],[Frequency]] &gt;= L1382, 3, IF(tblCustRFM[[#This Row],[Frequency]] &gt;= M1382, 2, 1))</f>
        <v>3</v>
      </c>
      <c r="H1379">
        <f>IF(tblCustRFM[[#This Row],[Monetary]] &gt;= L1383, 3, IF(tblCustRFM[[#This Row],[Monetary]] &gt;= M1383, 2, 1))</f>
        <v>3</v>
      </c>
      <c r="I1379">
        <f>tblCustRFM[[#This Row],[RecencyTier]] + tblCustRFM[[#This Row],[FrequencyTier]] + tblCustRFM[[#This Row],[MonetaryTier]]</f>
        <v>7</v>
      </c>
    </row>
    <row r="1380" spans="1:9" x14ac:dyDescent="0.45">
      <c r="A1380" s="16">
        <v>3014</v>
      </c>
      <c r="B1380" s="10">
        <v>45257.139013888889</v>
      </c>
      <c r="C1380">
        <v>3</v>
      </c>
      <c r="D1380">
        <v>18602.099999999999</v>
      </c>
      <c r="E1380" s="24">
        <f>INT(RFM_Pivot!$A$1 - tblCustRFM[[#This Row],[LastPurchaseDate]])</f>
        <v>399</v>
      </c>
      <c r="F1380">
        <f>IF(tblCustRFM[[#This Row],[Recency]] &lt;= $L$4, 3, IF(tblCustRFM[[#This Row],[Recency]] &lt;= M1382, 2, 1))</f>
        <v>1</v>
      </c>
      <c r="G1380">
        <f>IF(tblCustRFM[[#This Row],[Frequency]] &gt;= L1383, 3, IF(tblCustRFM[[#This Row],[Frequency]] &gt;= M1383, 2, 1))</f>
        <v>3</v>
      </c>
      <c r="H1380">
        <f>IF(tblCustRFM[[#This Row],[Monetary]] &gt;= L1384, 3, IF(tblCustRFM[[#This Row],[Monetary]] &gt;= M1384, 2, 1))</f>
        <v>3</v>
      </c>
      <c r="I1380">
        <f>tblCustRFM[[#This Row],[RecencyTier]] + tblCustRFM[[#This Row],[FrequencyTier]] + tblCustRFM[[#This Row],[MonetaryTier]]</f>
        <v>7</v>
      </c>
    </row>
    <row r="1381" spans="1:9" x14ac:dyDescent="0.45">
      <c r="A1381" s="16">
        <v>3015</v>
      </c>
      <c r="B1381" s="10">
        <v>45554.862786265432</v>
      </c>
      <c r="C1381">
        <v>2</v>
      </c>
      <c r="D1381">
        <v>11068.97</v>
      </c>
      <c r="E1381" s="24">
        <f>INT(RFM_Pivot!$A$1 - tblCustRFM[[#This Row],[LastPurchaseDate]])</f>
        <v>102</v>
      </c>
      <c r="F1381">
        <f>IF(tblCustRFM[[#This Row],[Recency]] &lt;= $L$4, 3, IF(tblCustRFM[[#This Row],[Recency]] &lt;= M1383, 2, 1))</f>
        <v>3</v>
      </c>
      <c r="G1381">
        <f>IF(tblCustRFM[[#This Row],[Frequency]] &gt;= L1384, 3, IF(tblCustRFM[[#This Row],[Frequency]] &gt;= M1384, 2, 1))</f>
        <v>3</v>
      </c>
      <c r="H1381">
        <f>IF(tblCustRFM[[#This Row],[Monetary]] &gt;= L1385, 3, IF(tblCustRFM[[#This Row],[Monetary]] &gt;= M1385, 2, 1))</f>
        <v>3</v>
      </c>
      <c r="I1381">
        <f>tblCustRFM[[#This Row],[RecencyTier]] + tblCustRFM[[#This Row],[FrequencyTier]] + tblCustRFM[[#This Row],[MonetaryTier]]</f>
        <v>9</v>
      </c>
    </row>
    <row r="1382" spans="1:9" x14ac:dyDescent="0.45">
      <c r="A1382" s="16">
        <v>3016</v>
      </c>
      <c r="B1382" s="10">
        <v>45140.400340046297</v>
      </c>
      <c r="C1382">
        <v>1</v>
      </c>
      <c r="D1382">
        <v>384.57</v>
      </c>
      <c r="E1382" s="24">
        <f>INT(RFM_Pivot!$A$1 - tblCustRFM[[#This Row],[LastPurchaseDate]])</f>
        <v>516</v>
      </c>
      <c r="F1382">
        <f>IF(tblCustRFM[[#This Row],[Recency]] &lt;= $L$4, 3, IF(tblCustRFM[[#This Row],[Recency]] &lt;= M1384, 2, 1))</f>
        <v>1</v>
      </c>
      <c r="G1382">
        <f>IF(tblCustRFM[[#This Row],[Frequency]] &gt;= L1385, 3, IF(tblCustRFM[[#This Row],[Frequency]] &gt;= M1385, 2, 1))</f>
        <v>3</v>
      </c>
      <c r="H1382">
        <f>IF(tblCustRFM[[#This Row],[Monetary]] &gt;= L1386, 3, IF(tblCustRFM[[#This Row],[Monetary]] &gt;= M1386, 2, 1))</f>
        <v>3</v>
      </c>
      <c r="I1382">
        <f>tblCustRFM[[#This Row],[RecencyTier]] + tblCustRFM[[#This Row],[FrequencyTier]] + tblCustRFM[[#This Row],[MonetaryTier]]</f>
        <v>7</v>
      </c>
    </row>
    <row r="1383" spans="1:9" x14ac:dyDescent="0.45">
      <c r="A1383" s="16">
        <v>3017</v>
      </c>
      <c r="B1383" s="10">
        <v>45409.651265123459</v>
      </c>
      <c r="C1383">
        <v>2</v>
      </c>
      <c r="D1383">
        <v>7918.52</v>
      </c>
      <c r="E1383" s="24">
        <f>INT(RFM_Pivot!$A$1 - tblCustRFM[[#This Row],[LastPurchaseDate]])</f>
        <v>247</v>
      </c>
      <c r="F1383">
        <f>IF(tblCustRFM[[#This Row],[Recency]] &lt;= $L$4, 3, IF(tblCustRFM[[#This Row],[Recency]] &lt;= M1385, 2, 1))</f>
        <v>1</v>
      </c>
      <c r="G1383">
        <f>IF(tblCustRFM[[#This Row],[Frequency]] &gt;= L1386, 3, IF(tblCustRFM[[#This Row],[Frequency]] &gt;= M1386, 2, 1))</f>
        <v>3</v>
      </c>
      <c r="H1383">
        <f>IF(tblCustRFM[[#This Row],[Monetary]] &gt;= L1387, 3, IF(tblCustRFM[[#This Row],[Monetary]] &gt;= M1387, 2, 1))</f>
        <v>3</v>
      </c>
      <c r="I1383">
        <f>tblCustRFM[[#This Row],[RecencyTier]] + tblCustRFM[[#This Row],[FrequencyTier]] + tblCustRFM[[#This Row],[MonetaryTier]]</f>
        <v>7</v>
      </c>
    </row>
    <row r="1384" spans="1:9" x14ac:dyDescent="0.45">
      <c r="A1384" s="16">
        <v>3018</v>
      </c>
      <c r="B1384" s="10">
        <v>45555.300830092594</v>
      </c>
      <c r="C1384">
        <v>1</v>
      </c>
      <c r="D1384">
        <v>6043.08</v>
      </c>
      <c r="E1384" s="24">
        <f>INT(RFM_Pivot!$A$1 - tblCustRFM[[#This Row],[LastPurchaseDate]])</f>
        <v>101</v>
      </c>
      <c r="F1384">
        <f>IF(tblCustRFM[[#This Row],[Recency]] &lt;= $L$4, 3, IF(tblCustRFM[[#This Row],[Recency]] &lt;= M1386, 2, 1))</f>
        <v>3</v>
      </c>
      <c r="G1384">
        <f>IF(tblCustRFM[[#This Row],[Frequency]] &gt;= L1387, 3, IF(tblCustRFM[[#This Row],[Frequency]] &gt;= M1387, 2, 1))</f>
        <v>3</v>
      </c>
      <c r="H1384">
        <f>IF(tblCustRFM[[#This Row],[Monetary]] &gt;= L1388, 3, IF(tblCustRFM[[#This Row],[Monetary]] &gt;= M1388, 2, 1))</f>
        <v>3</v>
      </c>
      <c r="I1384">
        <f>tblCustRFM[[#This Row],[RecencyTier]] + tblCustRFM[[#This Row],[FrequencyTier]] + tblCustRFM[[#This Row],[MonetaryTier]]</f>
        <v>9</v>
      </c>
    </row>
    <row r="1385" spans="1:9" x14ac:dyDescent="0.45">
      <c r="A1385" s="16">
        <v>3022</v>
      </c>
      <c r="B1385" s="10">
        <v>45517.556055594134</v>
      </c>
      <c r="C1385">
        <v>1</v>
      </c>
      <c r="D1385">
        <v>8356.36</v>
      </c>
      <c r="E1385" s="24">
        <f>INT(RFM_Pivot!$A$1 - tblCustRFM[[#This Row],[LastPurchaseDate]])</f>
        <v>139</v>
      </c>
      <c r="F1385">
        <f>IF(tblCustRFM[[#This Row],[Recency]] &lt;= $L$4, 3, IF(tblCustRFM[[#This Row],[Recency]] &lt;= M1387, 2, 1))</f>
        <v>1</v>
      </c>
      <c r="G1385">
        <f>IF(tblCustRFM[[#This Row],[Frequency]] &gt;= L1388, 3, IF(tblCustRFM[[#This Row],[Frequency]] &gt;= M1388, 2, 1))</f>
        <v>3</v>
      </c>
      <c r="H1385">
        <f>IF(tblCustRFM[[#This Row],[Monetary]] &gt;= L1389, 3, IF(tblCustRFM[[#This Row],[Monetary]] &gt;= M1389, 2, 1))</f>
        <v>3</v>
      </c>
      <c r="I1385">
        <f>tblCustRFM[[#This Row],[RecencyTier]] + tblCustRFM[[#This Row],[FrequencyTier]] + tblCustRFM[[#This Row],[MonetaryTier]]</f>
        <v>7</v>
      </c>
    </row>
    <row r="1386" spans="1:9" x14ac:dyDescent="0.45">
      <c r="A1386" s="16">
        <v>3023</v>
      </c>
      <c r="B1386" s="10">
        <v>45081.848484837959</v>
      </c>
      <c r="C1386">
        <v>1</v>
      </c>
      <c r="D1386">
        <v>24682.5</v>
      </c>
      <c r="E1386" s="24">
        <f>INT(RFM_Pivot!$A$1 - tblCustRFM[[#This Row],[LastPurchaseDate]])</f>
        <v>575</v>
      </c>
      <c r="F1386">
        <f>IF(tblCustRFM[[#This Row],[Recency]] &lt;= $L$4, 3, IF(tblCustRFM[[#This Row],[Recency]] &lt;= M1388, 2, 1))</f>
        <v>1</v>
      </c>
      <c r="G1386">
        <f>IF(tblCustRFM[[#This Row],[Frequency]] &gt;= L1389, 3, IF(tblCustRFM[[#This Row],[Frequency]] &gt;= M1389, 2, 1))</f>
        <v>3</v>
      </c>
      <c r="H1386">
        <f>IF(tblCustRFM[[#This Row],[Monetary]] &gt;= L1390, 3, IF(tblCustRFM[[#This Row],[Monetary]] &gt;= M1390, 2, 1))</f>
        <v>3</v>
      </c>
      <c r="I1386">
        <f>tblCustRFM[[#This Row],[RecencyTier]] + tblCustRFM[[#This Row],[FrequencyTier]] + tblCustRFM[[#This Row],[MonetaryTier]]</f>
        <v>7</v>
      </c>
    </row>
    <row r="1387" spans="1:9" x14ac:dyDescent="0.45">
      <c r="A1387" s="16">
        <v>3024</v>
      </c>
      <c r="B1387" s="10">
        <v>45478.351135108023</v>
      </c>
      <c r="C1387">
        <v>3</v>
      </c>
      <c r="D1387">
        <v>31252.29</v>
      </c>
      <c r="E1387" s="24">
        <f>INT(RFM_Pivot!$A$1 - tblCustRFM[[#This Row],[LastPurchaseDate]])</f>
        <v>178</v>
      </c>
      <c r="F1387">
        <f>IF(tblCustRFM[[#This Row],[Recency]] &lt;= $L$4, 3, IF(tblCustRFM[[#This Row],[Recency]] &lt;= M1389, 2, 1))</f>
        <v>1</v>
      </c>
      <c r="G1387">
        <f>IF(tblCustRFM[[#This Row],[Frequency]] &gt;= L1390, 3, IF(tblCustRFM[[#This Row],[Frequency]] &gt;= M1390, 2, 1))</f>
        <v>3</v>
      </c>
      <c r="H1387">
        <f>IF(tblCustRFM[[#This Row],[Monetary]] &gt;= L1391, 3, IF(tblCustRFM[[#This Row],[Monetary]] &gt;= M1391, 2, 1))</f>
        <v>3</v>
      </c>
      <c r="I1387">
        <f>tblCustRFM[[#This Row],[RecencyTier]] + tblCustRFM[[#This Row],[FrequencyTier]] + tblCustRFM[[#This Row],[MonetaryTier]]</f>
        <v>7</v>
      </c>
    </row>
    <row r="1388" spans="1:9" x14ac:dyDescent="0.45">
      <c r="A1388" s="16">
        <v>3026</v>
      </c>
      <c r="B1388" s="10">
        <v>44986.062906288578</v>
      </c>
      <c r="C1388">
        <v>1</v>
      </c>
      <c r="D1388">
        <v>11409.7</v>
      </c>
      <c r="E1388" s="24">
        <f>INT(RFM_Pivot!$A$1 - tblCustRFM[[#This Row],[LastPurchaseDate]])</f>
        <v>670</v>
      </c>
      <c r="F1388">
        <f>IF(tblCustRFM[[#This Row],[Recency]] &lt;= $L$4, 3, IF(tblCustRFM[[#This Row],[Recency]] &lt;= M1390, 2, 1))</f>
        <v>1</v>
      </c>
      <c r="G1388">
        <f>IF(tblCustRFM[[#This Row],[Frequency]] &gt;= L1391, 3, IF(tblCustRFM[[#This Row],[Frequency]] &gt;= M1391, 2, 1))</f>
        <v>3</v>
      </c>
      <c r="H1388">
        <f>IF(tblCustRFM[[#This Row],[Monetary]] &gt;= L1392, 3, IF(tblCustRFM[[#This Row],[Monetary]] &gt;= M1392, 2, 1))</f>
        <v>3</v>
      </c>
      <c r="I1388">
        <f>tblCustRFM[[#This Row],[RecencyTier]] + tblCustRFM[[#This Row],[FrequencyTier]] + tblCustRFM[[#This Row],[MonetaryTier]]</f>
        <v>7</v>
      </c>
    </row>
    <row r="1389" spans="1:9" x14ac:dyDescent="0.45">
      <c r="A1389" s="16">
        <v>3027</v>
      </c>
      <c r="B1389" s="10">
        <v>44932.986598649688</v>
      </c>
      <c r="C1389">
        <v>1</v>
      </c>
      <c r="D1389">
        <v>6103.56</v>
      </c>
      <c r="E1389" s="24">
        <f>INT(RFM_Pivot!$A$1 - tblCustRFM[[#This Row],[LastPurchaseDate]])</f>
        <v>724</v>
      </c>
      <c r="F1389">
        <f>IF(tblCustRFM[[#This Row],[Recency]] &lt;= $L$4, 3, IF(tblCustRFM[[#This Row],[Recency]] &lt;= M1391, 2, 1))</f>
        <v>1</v>
      </c>
      <c r="G1389">
        <f>IF(tblCustRFM[[#This Row],[Frequency]] &gt;= L1392, 3, IF(tblCustRFM[[#This Row],[Frequency]] &gt;= M1392, 2, 1))</f>
        <v>3</v>
      </c>
      <c r="H1389">
        <f>IF(tblCustRFM[[#This Row],[Monetary]] &gt;= L1393, 3, IF(tblCustRFM[[#This Row],[Monetary]] &gt;= M1393, 2, 1))</f>
        <v>3</v>
      </c>
      <c r="I1389">
        <f>tblCustRFM[[#This Row],[RecencyTier]] + tblCustRFM[[#This Row],[FrequencyTier]] + tblCustRFM[[#This Row],[MonetaryTier]]</f>
        <v>7</v>
      </c>
    </row>
    <row r="1390" spans="1:9" x14ac:dyDescent="0.45">
      <c r="A1390" s="16">
        <v>3028</v>
      </c>
      <c r="B1390" s="10">
        <v>45232.097509760802</v>
      </c>
      <c r="C1390">
        <v>1</v>
      </c>
      <c r="D1390">
        <v>10544.48</v>
      </c>
      <c r="E1390" s="24">
        <f>INT(RFM_Pivot!$A$1 - tblCustRFM[[#This Row],[LastPurchaseDate]])</f>
        <v>424</v>
      </c>
      <c r="F1390">
        <f>IF(tblCustRFM[[#This Row],[Recency]] &lt;= $L$4, 3, IF(tblCustRFM[[#This Row],[Recency]] &lt;= M1392, 2, 1))</f>
        <v>1</v>
      </c>
      <c r="G1390">
        <f>IF(tblCustRFM[[#This Row],[Frequency]] &gt;= L1393, 3, IF(tblCustRFM[[#This Row],[Frequency]] &gt;= M1393, 2, 1))</f>
        <v>3</v>
      </c>
      <c r="H1390">
        <f>IF(tblCustRFM[[#This Row],[Monetary]] &gt;= L1394, 3, IF(tblCustRFM[[#This Row],[Monetary]] &gt;= M1394, 2, 1))</f>
        <v>3</v>
      </c>
      <c r="I1390">
        <f>tblCustRFM[[#This Row],[RecencyTier]] + tblCustRFM[[#This Row],[FrequencyTier]] + tblCustRFM[[#This Row],[MonetaryTier]]</f>
        <v>7</v>
      </c>
    </row>
    <row r="1391" spans="1:9" x14ac:dyDescent="0.45">
      <c r="A1391" s="16">
        <v>3031</v>
      </c>
      <c r="B1391" s="10">
        <v>45279.698269830245</v>
      </c>
      <c r="C1391">
        <v>1</v>
      </c>
      <c r="D1391">
        <v>9674.85</v>
      </c>
      <c r="E1391" s="24">
        <f>INT(RFM_Pivot!$A$1 - tblCustRFM[[#This Row],[LastPurchaseDate]])</f>
        <v>377</v>
      </c>
      <c r="F1391">
        <f>IF(tblCustRFM[[#This Row],[Recency]] &lt;= $L$4, 3, IF(tblCustRFM[[#This Row],[Recency]] &lt;= M1393, 2, 1))</f>
        <v>1</v>
      </c>
      <c r="G1391">
        <f>IF(tblCustRFM[[#This Row],[Frequency]] &gt;= L1394, 3, IF(tblCustRFM[[#This Row],[Frequency]] &gt;= M1394, 2, 1))</f>
        <v>3</v>
      </c>
      <c r="H1391">
        <f>IF(tblCustRFM[[#This Row],[Monetary]] &gt;= L1395, 3, IF(tblCustRFM[[#This Row],[Monetary]] &gt;= M1395, 2, 1))</f>
        <v>3</v>
      </c>
      <c r="I1391">
        <f>tblCustRFM[[#This Row],[RecencyTier]] + tblCustRFM[[#This Row],[FrequencyTier]] + tblCustRFM[[#This Row],[MonetaryTier]]</f>
        <v>7</v>
      </c>
    </row>
    <row r="1392" spans="1:9" x14ac:dyDescent="0.45">
      <c r="A1392" s="16">
        <v>3032</v>
      </c>
      <c r="B1392" s="10">
        <v>45395.414841473765</v>
      </c>
      <c r="C1392">
        <v>4</v>
      </c>
      <c r="D1392">
        <v>26900.17</v>
      </c>
      <c r="E1392" s="24">
        <f>INT(RFM_Pivot!$A$1 - tblCustRFM[[#This Row],[LastPurchaseDate]])</f>
        <v>261</v>
      </c>
      <c r="F1392">
        <f>IF(tblCustRFM[[#This Row],[Recency]] &lt;= $L$4, 3, IF(tblCustRFM[[#This Row],[Recency]] &lt;= M1394, 2, 1))</f>
        <v>1</v>
      </c>
      <c r="G1392">
        <f>IF(tblCustRFM[[#This Row],[Frequency]] &gt;= L1395, 3, IF(tblCustRFM[[#This Row],[Frequency]] &gt;= M1395, 2, 1))</f>
        <v>3</v>
      </c>
      <c r="H1392">
        <f>IF(tblCustRFM[[#This Row],[Monetary]] &gt;= L1396, 3, IF(tblCustRFM[[#This Row],[Monetary]] &gt;= M1396, 2, 1))</f>
        <v>3</v>
      </c>
      <c r="I1392">
        <f>tblCustRFM[[#This Row],[RecencyTier]] + tblCustRFM[[#This Row],[FrequencyTier]] + tblCustRFM[[#This Row],[MonetaryTier]]</f>
        <v>7</v>
      </c>
    </row>
    <row r="1393" spans="1:9" x14ac:dyDescent="0.45">
      <c r="A1393" s="16">
        <v>3033</v>
      </c>
      <c r="B1393" s="10">
        <v>45016.944994521604</v>
      </c>
      <c r="C1393">
        <v>1</v>
      </c>
      <c r="D1393">
        <v>479.12</v>
      </c>
      <c r="E1393" s="24">
        <f>INT(RFM_Pivot!$A$1 - tblCustRFM[[#This Row],[LastPurchaseDate]])</f>
        <v>640</v>
      </c>
      <c r="F1393">
        <f>IF(tblCustRFM[[#This Row],[Recency]] &lt;= $L$4, 3, IF(tblCustRFM[[#This Row],[Recency]] &lt;= M1395, 2, 1))</f>
        <v>1</v>
      </c>
      <c r="G1393">
        <f>IF(tblCustRFM[[#This Row],[Frequency]] &gt;= L1396, 3, IF(tblCustRFM[[#This Row],[Frequency]] &gt;= M1396, 2, 1))</f>
        <v>3</v>
      </c>
      <c r="H1393">
        <f>IF(tblCustRFM[[#This Row],[Monetary]] &gt;= L1397, 3, IF(tblCustRFM[[#This Row],[Monetary]] &gt;= M1397, 2, 1))</f>
        <v>3</v>
      </c>
      <c r="I1393">
        <f>tblCustRFM[[#This Row],[RecencyTier]] + tblCustRFM[[#This Row],[FrequencyTier]] + tblCustRFM[[#This Row],[MonetaryTier]]</f>
        <v>7</v>
      </c>
    </row>
    <row r="1394" spans="1:9" x14ac:dyDescent="0.45">
      <c r="A1394" s="16">
        <v>3035</v>
      </c>
      <c r="B1394" s="10">
        <v>45262.83358337191</v>
      </c>
      <c r="C1394">
        <v>1</v>
      </c>
      <c r="D1394">
        <v>7617.28</v>
      </c>
      <c r="E1394" s="24">
        <f>INT(RFM_Pivot!$A$1 - tblCustRFM[[#This Row],[LastPurchaseDate]])</f>
        <v>394</v>
      </c>
      <c r="F1394">
        <f>IF(tblCustRFM[[#This Row],[Recency]] &lt;= $L$4, 3, IF(tblCustRFM[[#This Row],[Recency]] &lt;= M1396, 2, 1))</f>
        <v>1</v>
      </c>
      <c r="G1394">
        <f>IF(tblCustRFM[[#This Row],[Frequency]] &gt;= L1397, 3, IF(tblCustRFM[[#This Row],[Frequency]] &gt;= M1397, 2, 1))</f>
        <v>3</v>
      </c>
      <c r="H1394">
        <f>IF(tblCustRFM[[#This Row],[Monetary]] &gt;= L1398, 3, IF(tblCustRFM[[#This Row],[Monetary]] &gt;= M1398, 2, 1))</f>
        <v>3</v>
      </c>
      <c r="I1394">
        <f>tblCustRFM[[#This Row],[RecencyTier]] + tblCustRFM[[#This Row],[FrequencyTier]] + tblCustRFM[[#This Row],[MonetaryTier]]</f>
        <v>7</v>
      </c>
    </row>
    <row r="1395" spans="1:9" x14ac:dyDescent="0.45">
      <c r="A1395" s="16">
        <v>3036</v>
      </c>
      <c r="B1395" s="10">
        <v>45608.3771376929</v>
      </c>
      <c r="C1395">
        <v>1</v>
      </c>
      <c r="D1395">
        <v>5013.92</v>
      </c>
      <c r="E1395" s="24">
        <f>INT(RFM_Pivot!$A$1 - tblCustRFM[[#This Row],[LastPurchaseDate]])</f>
        <v>48</v>
      </c>
      <c r="F1395">
        <f>IF(tblCustRFM[[#This Row],[Recency]] &lt;= $L$4, 3, IF(tblCustRFM[[#This Row],[Recency]] &lt;= M1397, 2, 1))</f>
        <v>3</v>
      </c>
      <c r="G1395">
        <f>IF(tblCustRFM[[#This Row],[Frequency]] &gt;= L1398, 3, IF(tblCustRFM[[#This Row],[Frequency]] &gt;= M1398, 2, 1))</f>
        <v>3</v>
      </c>
      <c r="H1395">
        <f>IF(tblCustRFM[[#This Row],[Monetary]] &gt;= L1399, 3, IF(tblCustRFM[[#This Row],[Monetary]] &gt;= M1399, 2, 1))</f>
        <v>3</v>
      </c>
      <c r="I1395">
        <f>tblCustRFM[[#This Row],[RecencyTier]] + tblCustRFM[[#This Row],[FrequencyTier]] + tblCustRFM[[#This Row],[MonetaryTier]]</f>
        <v>9</v>
      </c>
    </row>
    <row r="1396" spans="1:9" x14ac:dyDescent="0.45">
      <c r="A1396" s="16">
        <v>3038</v>
      </c>
      <c r="B1396" s="10">
        <v>45280.428342824074</v>
      </c>
      <c r="C1396">
        <v>1</v>
      </c>
      <c r="D1396">
        <v>15188.4</v>
      </c>
      <c r="E1396" s="24">
        <f>INT(RFM_Pivot!$A$1 - tblCustRFM[[#This Row],[LastPurchaseDate]])</f>
        <v>376</v>
      </c>
      <c r="F1396">
        <f>IF(tblCustRFM[[#This Row],[Recency]] &lt;= $L$4, 3, IF(tblCustRFM[[#This Row],[Recency]] &lt;= M1398, 2, 1))</f>
        <v>1</v>
      </c>
      <c r="G1396">
        <f>IF(tblCustRFM[[#This Row],[Frequency]] &gt;= L1399, 3, IF(tblCustRFM[[#This Row],[Frequency]] &gt;= M1399, 2, 1))</f>
        <v>3</v>
      </c>
      <c r="H1396">
        <f>IF(tblCustRFM[[#This Row],[Monetary]] &gt;= L1400, 3, IF(tblCustRFM[[#This Row],[Monetary]] &gt;= M1400, 2, 1))</f>
        <v>3</v>
      </c>
      <c r="I1396">
        <f>tblCustRFM[[#This Row],[RecencyTier]] + tblCustRFM[[#This Row],[FrequencyTier]] + tblCustRFM[[#This Row],[MonetaryTier]]</f>
        <v>7</v>
      </c>
    </row>
    <row r="1397" spans="1:9" x14ac:dyDescent="0.45">
      <c r="A1397" s="16">
        <v>3040</v>
      </c>
      <c r="B1397" s="10">
        <v>45385.996899691359</v>
      </c>
      <c r="C1397">
        <v>1</v>
      </c>
      <c r="D1397">
        <v>19378.55</v>
      </c>
      <c r="E1397" s="24">
        <f>INT(RFM_Pivot!$A$1 - tblCustRFM[[#This Row],[LastPurchaseDate]])</f>
        <v>271</v>
      </c>
      <c r="F1397">
        <f>IF(tblCustRFM[[#This Row],[Recency]] &lt;= $L$4, 3, IF(tblCustRFM[[#This Row],[Recency]] &lt;= M1399, 2, 1))</f>
        <v>1</v>
      </c>
      <c r="G1397">
        <f>IF(tblCustRFM[[#This Row],[Frequency]] &gt;= L1400, 3, IF(tblCustRFM[[#This Row],[Frequency]] &gt;= M1400, 2, 1))</f>
        <v>3</v>
      </c>
      <c r="H1397">
        <f>IF(tblCustRFM[[#This Row],[Monetary]] &gt;= L1401, 3, IF(tblCustRFM[[#This Row],[Monetary]] &gt;= M1401, 2, 1))</f>
        <v>3</v>
      </c>
      <c r="I1397">
        <f>tblCustRFM[[#This Row],[RecencyTier]] + tblCustRFM[[#This Row],[FrequencyTier]] + tblCustRFM[[#This Row],[MonetaryTier]]</f>
        <v>7</v>
      </c>
    </row>
    <row r="1398" spans="1:9" x14ac:dyDescent="0.45">
      <c r="A1398" s="16">
        <v>3041</v>
      </c>
      <c r="B1398" s="10">
        <v>45179.678267824071</v>
      </c>
      <c r="C1398">
        <v>1</v>
      </c>
      <c r="D1398">
        <v>5345.16</v>
      </c>
      <c r="E1398" s="24">
        <f>INT(RFM_Pivot!$A$1 - tblCustRFM[[#This Row],[LastPurchaseDate]])</f>
        <v>477</v>
      </c>
      <c r="F1398">
        <f>IF(tblCustRFM[[#This Row],[Recency]] &lt;= $L$4, 3, IF(tblCustRFM[[#This Row],[Recency]] &lt;= M1400, 2, 1))</f>
        <v>1</v>
      </c>
      <c r="G1398">
        <f>IF(tblCustRFM[[#This Row],[Frequency]] &gt;= L1401, 3, IF(tblCustRFM[[#This Row],[Frequency]] &gt;= M1401, 2, 1))</f>
        <v>3</v>
      </c>
      <c r="H1398">
        <f>IF(tblCustRFM[[#This Row],[Monetary]] &gt;= L1402, 3, IF(tblCustRFM[[#This Row],[Monetary]] &gt;= M1402, 2, 1))</f>
        <v>3</v>
      </c>
      <c r="I1398">
        <f>tblCustRFM[[#This Row],[RecencyTier]] + tblCustRFM[[#This Row],[FrequencyTier]] + tblCustRFM[[#This Row],[MonetaryTier]]</f>
        <v>7</v>
      </c>
    </row>
    <row r="1399" spans="1:9" x14ac:dyDescent="0.45">
      <c r="A1399" s="16">
        <v>3042</v>
      </c>
      <c r="B1399" s="10">
        <v>45363.729672955247</v>
      </c>
      <c r="C1399">
        <v>1</v>
      </c>
      <c r="D1399">
        <v>3714.8</v>
      </c>
      <c r="E1399" s="24">
        <f>INT(RFM_Pivot!$A$1 - tblCustRFM[[#This Row],[LastPurchaseDate]])</f>
        <v>293</v>
      </c>
      <c r="F1399">
        <f>IF(tblCustRFM[[#This Row],[Recency]] &lt;= $L$4, 3, IF(tblCustRFM[[#This Row],[Recency]] &lt;= M1401, 2, 1))</f>
        <v>1</v>
      </c>
      <c r="G1399">
        <f>IF(tblCustRFM[[#This Row],[Frequency]] &gt;= L1402, 3, IF(tblCustRFM[[#This Row],[Frequency]] &gt;= M1402, 2, 1))</f>
        <v>3</v>
      </c>
      <c r="H1399">
        <f>IF(tblCustRFM[[#This Row],[Monetary]] &gt;= L1403, 3, IF(tblCustRFM[[#This Row],[Monetary]] &gt;= M1403, 2, 1))</f>
        <v>3</v>
      </c>
      <c r="I1399">
        <f>tblCustRFM[[#This Row],[RecencyTier]] + tblCustRFM[[#This Row],[FrequencyTier]] + tblCustRFM[[#This Row],[MonetaryTier]]</f>
        <v>7</v>
      </c>
    </row>
    <row r="1400" spans="1:9" x14ac:dyDescent="0.45">
      <c r="A1400" s="16">
        <v>3043</v>
      </c>
      <c r="B1400" s="10">
        <v>45032.130513040123</v>
      </c>
      <c r="C1400">
        <v>1</v>
      </c>
      <c r="D1400">
        <v>3710.88</v>
      </c>
      <c r="E1400" s="24">
        <f>INT(RFM_Pivot!$A$1 - tblCustRFM[[#This Row],[LastPurchaseDate]])</f>
        <v>624</v>
      </c>
      <c r="F1400">
        <f>IF(tblCustRFM[[#This Row],[Recency]] &lt;= $L$4, 3, IF(tblCustRFM[[#This Row],[Recency]] &lt;= M1402, 2, 1))</f>
        <v>1</v>
      </c>
      <c r="G1400">
        <f>IF(tblCustRFM[[#This Row],[Frequency]] &gt;= L1403, 3, IF(tblCustRFM[[#This Row],[Frequency]] &gt;= M1403, 2, 1))</f>
        <v>3</v>
      </c>
      <c r="H1400">
        <f>IF(tblCustRFM[[#This Row],[Monetary]] &gt;= L1404, 3, IF(tblCustRFM[[#This Row],[Monetary]] &gt;= M1404, 2, 1))</f>
        <v>3</v>
      </c>
      <c r="I1400">
        <f>tblCustRFM[[#This Row],[RecencyTier]] + tblCustRFM[[#This Row],[FrequencyTier]] + tblCustRFM[[#This Row],[MonetaryTier]]</f>
        <v>7</v>
      </c>
    </row>
    <row r="1401" spans="1:9" x14ac:dyDescent="0.45">
      <c r="A1401" s="16">
        <v>3044</v>
      </c>
      <c r="B1401" s="10">
        <v>45359.34923491512</v>
      </c>
      <c r="C1401">
        <v>4</v>
      </c>
      <c r="D1401">
        <v>40006.83</v>
      </c>
      <c r="E1401" s="24">
        <f>INT(RFM_Pivot!$A$1 - tblCustRFM[[#This Row],[LastPurchaseDate]])</f>
        <v>297</v>
      </c>
      <c r="F1401">
        <f>IF(tblCustRFM[[#This Row],[Recency]] &lt;= $L$4, 3, IF(tblCustRFM[[#This Row],[Recency]] &lt;= M1403, 2, 1))</f>
        <v>1</v>
      </c>
      <c r="G1401">
        <f>IF(tblCustRFM[[#This Row],[Frequency]] &gt;= L1404, 3, IF(tblCustRFM[[#This Row],[Frequency]] &gt;= M1404, 2, 1))</f>
        <v>3</v>
      </c>
      <c r="H1401">
        <f>IF(tblCustRFM[[#This Row],[Monetary]] &gt;= L1405, 3, IF(tblCustRFM[[#This Row],[Monetary]] &gt;= M1405, 2, 1))</f>
        <v>3</v>
      </c>
      <c r="I1401">
        <f>tblCustRFM[[#This Row],[RecencyTier]] + tblCustRFM[[#This Row],[FrequencyTier]] + tblCustRFM[[#This Row],[MonetaryTier]]</f>
        <v>7</v>
      </c>
    </row>
    <row r="1402" spans="1:9" x14ac:dyDescent="0.45">
      <c r="A1402" s="16">
        <v>3047</v>
      </c>
      <c r="B1402" s="10">
        <v>45465.428842862653</v>
      </c>
      <c r="C1402">
        <v>2</v>
      </c>
      <c r="D1402">
        <v>3619.06</v>
      </c>
      <c r="E1402" s="24">
        <f>INT(RFM_Pivot!$A$1 - tblCustRFM[[#This Row],[LastPurchaseDate]])</f>
        <v>191</v>
      </c>
      <c r="F1402">
        <f>IF(tblCustRFM[[#This Row],[Recency]] &lt;= $L$4, 3, IF(tblCustRFM[[#This Row],[Recency]] &lt;= M1404, 2, 1))</f>
        <v>1</v>
      </c>
      <c r="G1402">
        <f>IF(tblCustRFM[[#This Row],[Frequency]] &gt;= L1405, 3, IF(tblCustRFM[[#This Row],[Frequency]] &gt;= M1405, 2, 1))</f>
        <v>3</v>
      </c>
      <c r="H1402">
        <f>IF(tblCustRFM[[#This Row],[Monetary]] &gt;= L1406, 3, IF(tblCustRFM[[#This Row],[Monetary]] &gt;= M1406, 2, 1))</f>
        <v>3</v>
      </c>
      <c r="I1402">
        <f>tblCustRFM[[#This Row],[RecencyTier]] + tblCustRFM[[#This Row],[FrequencyTier]] + tblCustRFM[[#This Row],[MonetaryTier]]</f>
        <v>7</v>
      </c>
    </row>
    <row r="1403" spans="1:9" x14ac:dyDescent="0.45">
      <c r="A1403" s="16">
        <v>3048</v>
      </c>
      <c r="B1403" s="10">
        <v>45287.583058294753</v>
      </c>
      <c r="C1403">
        <v>3</v>
      </c>
      <c r="D1403">
        <v>45980.47</v>
      </c>
      <c r="E1403" s="24">
        <f>INT(RFM_Pivot!$A$1 - tblCustRFM[[#This Row],[LastPurchaseDate]])</f>
        <v>369</v>
      </c>
      <c r="F1403">
        <f>IF(tblCustRFM[[#This Row],[Recency]] &lt;= $L$4, 3, IF(tblCustRFM[[#This Row],[Recency]] &lt;= M1405, 2, 1))</f>
        <v>1</v>
      </c>
      <c r="G1403">
        <f>IF(tblCustRFM[[#This Row],[Frequency]] &gt;= L1406, 3, IF(tblCustRFM[[#This Row],[Frequency]] &gt;= M1406, 2, 1))</f>
        <v>3</v>
      </c>
      <c r="H1403">
        <f>IF(tblCustRFM[[#This Row],[Monetary]] &gt;= L1407, 3, IF(tblCustRFM[[#This Row],[Monetary]] &gt;= M1407, 2, 1))</f>
        <v>3</v>
      </c>
      <c r="I1403">
        <f>tblCustRFM[[#This Row],[RecencyTier]] + tblCustRFM[[#This Row],[FrequencyTier]] + tblCustRFM[[#This Row],[MonetaryTier]]</f>
        <v>7</v>
      </c>
    </row>
    <row r="1404" spans="1:9" x14ac:dyDescent="0.45">
      <c r="A1404" s="16">
        <v>3049</v>
      </c>
      <c r="B1404" s="10">
        <v>44942.842584259262</v>
      </c>
      <c r="C1404">
        <v>1</v>
      </c>
      <c r="D1404">
        <v>1132.3900000000001</v>
      </c>
      <c r="E1404" s="24">
        <f>INT(RFM_Pivot!$A$1 - tblCustRFM[[#This Row],[LastPurchaseDate]])</f>
        <v>714</v>
      </c>
      <c r="F1404">
        <f>IF(tblCustRFM[[#This Row],[Recency]] &lt;= $L$4, 3, IF(tblCustRFM[[#This Row],[Recency]] &lt;= M1406, 2, 1))</f>
        <v>1</v>
      </c>
      <c r="G1404">
        <f>IF(tblCustRFM[[#This Row],[Frequency]] &gt;= L1407, 3, IF(tblCustRFM[[#This Row],[Frequency]] &gt;= M1407, 2, 1))</f>
        <v>3</v>
      </c>
      <c r="H1404">
        <f>IF(tblCustRFM[[#This Row],[Monetary]] &gt;= L1408, 3, IF(tblCustRFM[[#This Row],[Monetary]] &gt;= M1408, 2, 1))</f>
        <v>3</v>
      </c>
      <c r="I1404">
        <f>tblCustRFM[[#This Row],[RecencyTier]] + tblCustRFM[[#This Row],[FrequencyTier]] + tblCustRFM[[#This Row],[MonetaryTier]]</f>
        <v>7</v>
      </c>
    </row>
    <row r="1405" spans="1:9" x14ac:dyDescent="0.45">
      <c r="A1405" s="16">
        <v>3050</v>
      </c>
      <c r="B1405" s="10">
        <v>45016.725972608023</v>
      </c>
      <c r="C1405">
        <v>1</v>
      </c>
      <c r="D1405">
        <v>9613</v>
      </c>
      <c r="E1405" s="24">
        <f>INT(RFM_Pivot!$A$1 - tblCustRFM[[#This Row],[LastPurchaseDate]])</f>
        <v>640</v>
      </c>
      <c r="F1405">
        <f>IF(tblCustRFM[[#This Row],[Recency]] &lt;= $L$4, 3, IF(tblCustRFM[[#This Row],[Recency]] &lt;= M1407, 2, 1))</f>
        <v>1</v>
      </c>
      <c r="G1405">
        <f>IF(tblCustRFM[[#This Row],[Frequency]] &gt;= L1408, 3, IF(tblCustRFM[[#This Row],[Frequency]] &gt;= M1408, 2, 1))</f>
        <v>3</v>
      </c>
      <c r="H1405">
        <f>IF(tblCustRFM[[#This Row],[Monetary]] &gt;= L1409, 3, IF(tblCustRFM[[#This Row],[Monetary]] &gt;= M1409, 2, 1))</f>
        <v>3</v>
      </c>
      <c r="I1405">
        <f>tblCustRFM[[#This Row],[RecencyTier]] + tblCustRFM[[#This Row],[FrequencyTier]] + tblCustRFM[[#This Row],[MonetaryTier]]</f>
        <v>7</v>
      </c>
    </row>
    <row r="1406" spans="1:9" x14ac:dyDescent="0.45">
      <c r="A1406" s="16">
        <v>3051</v>
      </c>
      <c r="B1406" s="10">
        <v>45005.117811766977</v>
      </c>
      <c r="C1406">
        <v>1</v>
      </c>
      <c r="D1406">
        <v>2369.0500000000002</v>
      </c>
      <c r="E1406" s="24">
        <f>INT(RFM_Pivot!$A$1 - tblCustRFM[[#This Row],[LastPurchaseDate]])</f>
        <v>651</v>
      </c>
      <c r="F1406">
        <f>IF(tblCustRFM[[#This Row],[Recency]] &lt;= $L$4, 3, IF(tblCustRFM[[#This Row],[Recency]] &lt;= M1408, 2, 1))</f>
        <v>1</v>
      </c>
      <c r="G1406">
        <f>IF(tblCustRFM[[#This Row],[Frequency]] &gt;= L1409, 3, IF(tblCustRFM[[#This Row],[Frequency]] &gt;= M1409, 2, 1))</f>
        <v>3</v>
      </c>
      <c r="H1406">
        <f>IF(tblCustRFM[[#This Row],[Monetary]] &gt;= L1410, 3, IF(tblCustRFM[[#This Row],[Monetary]] &gt;= M1410, 2, 1))</f>
        <v>3</v>
      </c>
      <c r="I1406">
        <f>tblCustRFM[[#This Row],[RecencyTier]] + tblCustRFM[[#This Row],[FrequencyTier]] + tblCustRFM[[#This Row],[MonetaryTier]]</f>
        <v>7</v>
      </c>
    </row>
    <row r="1407" spans="1:9" x14ac:dyDescent="0.45">
      <c r="A1407" s="16">
        <v>3052</v>
      </c>
      <c r="B1407" s="10">
        <v>45229.031203125</v>
      </c>
      <c r="C1407">
        <v>1</v>
      </c>
      <c r="D1407">
        <v>7692.18</v>
      </c>
      <c r="E1407" s="24">
        <f>INT(RFM_Pivot!$A$1 - tblCustRFM[[#This Row],[LastPurchaseDate]])</f>
        <v>427</v>
      </c>
      <c r="F1407">
        <f>IF(tblCustRFM[[#This Row],[Recency]] &lt;= $L$4, 3, IF(tblCustRFM[[#This Row],[Recency]] &lt;= M1409, 2, 1))</f>
        <v>1</v>
      </c>
      <c r="G1407">
        <f>IF(tblCustRFM[[#This Row],[Frequency]] &gt;= L1410, 3, IF(tblCustRFM[[#This Row],[Frequency]] &gt;= M1410, 2, 1))</f>
        <v>3</v>
      </c>
      <c r="H1407">
        <f>IF(tblCustRFM[[#This Row],[Monetary]] &gt;= L1411, 3, IF(tblCustRFM[[#This Row],[Monetary]] &gt;= M1411, 2, 1))</f>
        <v>3</v>
      </c>
      <c r="I1407">
        <f>tblCustRFM[[#This Row],[RecencyTier]] + tblCustRFM[[#This Row],[FrequencyTier]] + tblCustRFM[[#This Row],[MonetaryTier]]</f>
        <v>7</v>
      </c>
    </row>
    <row r="1408" spans="1:9" x14ac:dyDescent="0.45">
      <c r="A1408" s="16">
        <v>3053</v>
      </c>
      <c r="B1408" s="10">
        <v>45238.595159529323</v>
      </c>
      <c r="C1408">
        <v>1</v>
      </c>
      <c r="D1408">
        <v>4105.82</v>
      </c>
      <c r="E1408" s="24">
        <f>INT(RFM_Pivot!$A$1 - tblCustRFM[[#This Row],[LastPurchaseDate]])</f>
        <v>418</v>
      </c>
      <c r="F1408">
        <f>IF(tblCustRFM[[#This Row],[Recency]] &lt;= $L$4, 3, IF(tblCustRFM[[#This Row],[Recency]] &lt;= M1410, 2, 1))</f>
        <v>1</v>
      </c>
      <c r="G1408">
        <f>IF(tblCustRFM[[#This Row],[Frequency]] &gt;= L1411, 3, IF(tblCustRFM[[#This Row],[Frequency]] &gt;= M1411, 2, 1))</f>
        <v>3</v>
      </c>
      <c r="H1408">
        <f>IF(tblCustRFM[[#This Row],[Monetary]] &gt;= L1412, 3, IF(tblCustRFM[[#This Row],[Monetary]] &gt;= M1412, 2, 1))</f>
        <v>3</v>
      </c>
      <c r="I1408">
        <f>tblCustRFM[[#This Row],[RecencyTier]] + tblCustRFM[[#This Row],[FrequencyTier]] + tblCustRFM[[#This Row],[MonetaryTier]]</f>
        <v>7</v>
      </c>
    </row>
    <row r="1409" spans="1:9" x14ac:dyDescent="0.45">
      <c r="A1409" s="16">
        <v>3056</v>
      </c>
      <c r="B1409" s="10">
        <v>45034.539753973768</v>
      </c>
      <c r="C1409">
        <v>1</v>
      </c>
      <c r="D1409">
        <v>12210.63</v>
      </c>
      <c r="E1409" s="24">
        <f>INT(RFM_Pivot!$A$1 - tblCustRFM[[#This Row],[LastPurchaseDate]])</f>
        <v>622</v>
      </c>
      <c r="F1409">
        <f>IF(tblCustRFM[[#This Row],[Recency]] &lt;= $L$4, 3, IF(tblCustRFM[[#This Row],[Recency]] &lt;= M1411, 2, 1))</f>
        <v>1</v>
      </c>
      <c r="G1409">
        <f>IF(tblCustRFM[[#This Row],[Frequency]] &gt;= L1412, 3, IF(tblCustRFM[[#This Row],[Frequency]] &gt;= M1412, 2, 1))</f>
        <v>3</v>
      </c>
      <c r="H1409">
        <f>IF(tblCustRFM[[#This Row],[Monetary]] &gt;= L1413, 3, IF(tblCustRFM[[#This Row],[Monetary]] &gt;= M1413, 2, 1))</f>
        <v>3</v>
      </c>
      <c r="I1409">
        <f>tblCustRFM[[#This Row],[RecencyTier]] + tblCustRFM[[#This Row],[FrequencyTier]] + tblCustRFM[[#This Row],[MonetaryTier]]</f>
        <v>7</v>
      </c>
    </row>
    <row r="1410" spans="1:9" x14ac:dyDescent="0.45">
      <c r="A1410" s="16">
        <v>3059</v>
      </c>
      <c r="B1410" s="10">
        <v>45244.581758179011</v>
      </c>
      <c r="C1410">
        <v>1</v>
      </c>
      <c r="D1410">
        <v>3291.36</v>
      </c>
      <c r="E1410" s="24">
        <f>INT(RFM_Pivot!$A$1 - tblCustRFM[[#This Row],[LastPurchaseDate]])</f>
        <v>412</v>
      </c>
      <c r="F1410">
        <f>IF(tblCustRFM[[#This Row],[Recency]] &lt;= $L$4, 3, IF(tblCustRFM[[#This Row],[Recency]] &lt;= M1412, 2, 1))</f>
        <v>1</v>
      </c>
      <c r="G1410">
        <f>IF(tblCustRFM[[#This Row],[Frequency]] &gt;= L1413, 3, IF(tblCustRFM[[#This Row],[Frequency]] &gt;= M1413, 2, 1))</f>
        <v>3</v>
      </c>
      <c r="H1410">
        <f>IF(tblCustRFM[[#This Row],[Monetary]] &gt;= L1414, 3, IF(tblCustRFM[[#This Row],[Monetary]] &gt;= M1414, 2, 1))</f>
        <v>3</v>
      </c>
      <c r="I1410">
        <f>tblCustRFM[[#This Row],[RecencyTier]] + tblCustRFM[[#This Row],[FrequencyTier]] + tblCustRFM[[#This Row],[MonetaryTier]]</f>
        <v>7</v>
      </c>
    </row>
    <row r="1411" spans="1:9" x14ac:dyDescent="0.45">
      <c r="A1411" s="16">
        <v>3060</v>
      </c>
      <c r="B1411" s="10">
        <v>44986.57395740741</v>
      </c>
      <c r="C1411">
        <v>1</v>
      </c>
      <c r="D1411">
        <v>2306.2399999999998</v>
      </c>
      <c r="E1411" s="24">
        <f>INT(RFM_Pivot!$A$1 - tblCustRFM[[#This Row],[LastPurchaseDate]])</f>
        <v>670</v>
      </c>
      <c r="F1411">
        <f>IF(tblCustRFM[[#This Row],[Recency]] &lt;= $L$4, 3, IF(tblCustRFM[[#This Row],[Recency]] &lt;= M1413, 2, 1))</f>
        <v>1</v>
      </c>
      <c r="G1411">
        <f>IF(tblCustRFM[[#This Row],[Frequency]] &gt;= L1414, 3, IF(tblCustRFM[[#This Row],[Frequency]] &gt;= M1414, 2, 1))</f>
        <v>3</v>
      </c>
      <c r="H1411">
        <f>IF(tblCustRFM[[#This Row],[Monetary]] &gt;= L1415, 3, IF(tblCustRFM[[#This Row],[Monetary]] &gt;= M1415, 2, 1))</f>
        <v>3</v>
      </c>
      <c r="I1411">
        <f>tblCustRFM[[#This Row],[RecencyTier]] + tblCustRFM[[#This Row],[FrequencyTier]] + tblCustRFM[[#This Row],[MonetaryTier]]</f>
        <v>7</v>
      </c>
    </row>
    <row r="1412" spans="1:9" x14ac:dyDescent="0.45">
      <c r="A1412" s="16">
        <v>3061</v>
      </c>
      <c r="B1412" s="10">
        <v>45302.549554938269</v>
      </c>
      <c r="C1412">
        <v>1</v>
      </c>
      <c r="D1412">
        <v>649.91999999999996</v>
      </c>
      <c r="E1412" s="24">
        <f>INT(RFM_Pivot!$A$1 - tblCustRFM[[#This Row],[LastPurchaseDate]])</f>
        <v>354</v>
      </c>
      <c r="F1412">
        <f>IF(tblCustRFM[[#This Row],[Recency]] &lt;= $L$4, 3, IF(tblCustRFM[[#This Row],[Recency]] &lt;= M1414, 2, 1))</f>
        <v>1</v>
      </c>
      <c r="G1412">
        <f>IF(tblCustRFM[[#This Row],[Frequency]] &gt;= L1415, 3, IF(tblCustRFM[[#This Row],[Frequency]] &gt;= M1415, 2, 1))</f>
        <v>3</v>
      </c>
      <c r="H1412">
        <f>IF(tblCustRFM[[#This Row],[Monetary]] &gt;= L1416, 3, IF(tblCustRFM[[#This Row],[Monetary]] &gt;= M1416, 2, 1))</f>
        <v>3</v>
      </c>
      <c r="I1412">
        <f>tblCustRFM[[#This Row],[RecencyTier]] + tblCustRFM[[#This Row],[FrequencyTier]] + tblCustRFM[[#This Row],[MonetaryTier]]</f>
        <v>7</v>
      </c>
    </row>
    <row r="1413" spans="1:9" x14ac:dyDescent="0.45">
      <c r="A1413" s="16">
        <v>3062</v>
      </c>
      <c r="B1413" s="10">
        <v>45277.508050810182</v>
      </c>
      <c r="C1413">
        <v>2</v>
      </c>
      <c r="D1413">
        <v>10549.1</v>
      </c>
      <c r="E1413" s="24">
        <f>INT(RFM_Pivot!$A$1 - tblCustRFM[[#This Row],[LastPurchaseDate]])</f>
        <v>379</v>
      </c>
      <c r="F1413">
        <f>IF(tblCustRFM[[#This Row],[Recency]] &lt;= $L$4, 3, IF(tblCustRFM[[#This Row],[Recency]] &lt;= M1415, 2, 1))</f>
        <v>1</v>
      </c>
      <c r="G1413">
        <f>IF(tblCustRFM[[#This Row],[Frequency]] &gt;= L1416, 3, IF(tblCustRFM[[#This Row],[Frequency]] &gt;= M1416, 2, 1))</f>
        <v>3</v>
      </c>
      <c r="H1413">
        <f>IF(tblCustRFM[[#This Row],[Monetary]] &gt;= L1417, 3, IF(tblCustRFM[[#This Row],[Monetary]] &gt;= M1417, 2, 1))</f>
        <v>3</v>
      </c>
      <c r="I1413">
        <f>tblCustRFM[[#This Row],[RecencyTier]] + tblCustRFM[[#This Row],[FrequencyTier]] + tblCustRFM[[#This Row],[MonetaryTier]]</f>
        <v>7</v>
      </c>
    </row>
    <row r="1414" spans="1:9" x14ac:dyDescent="0.45">
      <c r="A1414" s="16">
        <v>3063</v>
      </c>
      <c r="B1414" s="10">
        <v>45638.894189429011</v>
      </c>
      <c r="C1414">
        <v>2</v>
      </c>
      <c r="D1414">
        <v>16268.18</v>
      </c>
      <c r="E1414" s="24">
        <f>INT(RFM_Pivot!$A$1 - tblCustRFM[[#This Row],[LastPurchaseDate]])</f>
        <v>18</v>
      </c>
      <c r="F1414">
        <f>IF(tblCustRFM[[#This Row],[Recency]] &lt;= $L$4, 3, IF(tblCustRFM[[#This Row],[Recency]] &lt;= M1416, 2, 1))</f>
        <v>3</v>
      </c>
      <c r="G1414">
        <f>IF(tblCustRFM[[#This Row],[Frequency]] &gt;= L1417, 3, IF(tblCustRFM[[#This Row],[Frequency]] &gt;= M1417, 2, 1))</f>
        <v>3</v>
      </c>
      <c r="H1414">
        <f>IF(tblCustRFM[[#This Row],[Monetary]] &gt;= L1418, 3, IF(tblCustRFM[[#This Row],[Monetary]] &gt;= M1418, 2, 1))</f>
        <v>3</v>
      </c>
      <c r="I1414">
        <f>tblCustRFM[[#This Row],[RecencyTier]] + tblCustRFM[[#This Row],[FrequencyTier]] + tblCustRFM[[#This Row],[MonetaryTier]]</f>
        <v>9</v>
      </c>
    </row>
    <row r="1415" spans="1:9" x14ac:dyDescent="0.45">
      <c r="A1415" s="16">
        <v>3064</v>
      </c>
      <c r="B1415" s="10">
        <v>45363.29162916667</v>
      </c>
      <c r="C1415">
        <v>3</v>
      </c>
      <c r="D1415">
        <v>13222.18</v>
      </c>
      <c r="E1415" s="24">
        <f>INT(RFM_Pivot!$A$1 - tblCustRFM[[#This Row],[LastPurchaseDate]])</f>
        <v>293</v>
      </c>
      <c r="F1415">
        <f>IF(tblCustRFM[[#This Row],[Recency]] &lt;= $L$4, 3, IF(tblCustRFM[[#This Row],[Recency]] &lt;= M1417, 2, 1))</f>
        <v>1</v>
      </c>
      <c r="G1415">
        <f>IF(tblCustRFM[[#This Row],[Frequency]] &gt;= L1418, 3, IF(tblCustRFM[[#This Row],[Frequency]] &gt;= M1418, 2, 1))</f>
        <v>3</v>
      </c>
      <c r="H1415">
        <f>IF(tblCustRFM[[#This Row],[Monetary]] &gt;= L1419, 3, IF(tblCustRFM[[#This Row],[Monetary]] &gt;= M1419, 2, 1))</f>
        <v>3</v>
      </c>
      <c r="I1415">
        <f>tblCustRFM[[#This Row],[RecencyTier]] + tblCustRFM[[#This Row],[FrequencyTier]] + tblCustRFM[[#This Row],[MonetaryTier]]</f>
        <v>7</v>
      </c>
    </row>
    <row r="1416" spans="1:9" x14ac:dyDescent="0.45">
      <c r="A1416" s="16">
        <v>3065</v>
      </c>
      <c r="B1416" s="10">
        <v>44999.2772277392</v>
      </c>
      <c r="C1416">
        <v>1</v>
      </c>
      <c r="D1416">
        <v>944.24</v>
      </c>
      <c r="E1416" s="24">
        <f>INT(RFM_Pivot!$A$1 - tblCustRFM[[#This Row],[LastPurchaseDate]])</f>
        <v>657</v>
      </c>
      <c r="F1416">
        <f>IF(tblCustRFM[[#This Row],[Recency]] &lt;= $L$4, 3, IF(tblCustRFM[[#This Row],[Recency]] &lt;= M1418, 2, 1))</f>
        <v>1</v>
      </c>
      <c r="G1416">
        <f>IF(tblCustRFM[[#This Row],[Frequency]] &gt;= L1419, 3, IF(tblCustRFM[[#This Row],[Frequency]] &gt;= M1419, 2, 1))</f>
        <v>3</v>
      </c>
      <c r="H1416">
        <f>IF(tblCustRFM[[#This Row],[Monetary]] &gt;= L1420, 3, IF(tblCustRFM[[#This Row],[Monetary]] &gt;= M1420, 2, 1))</f>
        <v>3</v>
      </c>
      <c r="I1416">
        <f>tblCustRFM[[#This Row],[RecencyTier]] + tblCustRFM[[#This Row],[FrequencyTier]] + tblCustRFM[[#This Row],[MonetaryTier]]</f>
        <v>7</v>
      </c>
    </row>
    <row r="1417" spans="1:9" x14ac:dyDescent="0.45">
      <c r="A1417" s="16">
        <v>3066</v>
      </c>
      <c r="B1417" s="10">
        <v>45078.052105208335</v>
      </c>
      <c r="C1417">
        <v>1</v>
      </c>
      <c r="D1417">
        <v>362.8</v>
      </c>
      <c r="E1417" s="24">
        <f>INT(RFM_Pivot!$A$1 - tblCustRFM[[#This Row],[LastPurchaseDate]])</f>
        <v>578</v>
      </c>
      <c r="F1417">
        <f>IF(tblCustRFM[[#This Row],[Recency]] &lt;= $L$4, 3, IF(tblCustRFM[[#This Row],[Recency]] &lt;= M1419, 2, 1))</f>
        <v>1</v>
      </c>
      <c r="G1417">
        <f>IF(tblCustRFM[[#This Row],[Frequency]] &gt;= L1420, 3, IF(tblCustRFM[[#This Row],[Frequency]] &gt;= M1420, 2, 1))</f>
        <v>3</v>
      </c>
      <c r="H1417">
        <f>IF(tblCustRFM[[#This Row],[Monetary]] &gt;= L1421, 3, IF(tblCustRFM[[#This Row],[Monetary]] &gt;= M1421, 2, 1))</f>
        <v>3</v>
      </c>
      <c r="I1417">
        <f>tblCustRFM[[#This Row],[RecencyTier]] + tblCustRFM[[#This Row],[FrequencyTier]] + tblCustRFM[[#This Row],[MonetaryTier]]</f>
        <v>7</v>
      </c>
    </row>
    <row r="1418" spans="1:9" x14ac:dyDescent="0.45">
      <c r="A1418" s="16">
        <v>3068</v>
      </c>
      <c r="B1418" s="10">
        <v>45639.989298919754</v>
      </c>
      <c r="C1418">
        <v>3</v>
      </c>
      <c r="D1418">
        <v>61992.56</v>
      </c>
      <c r="E1418" s="24">
        <f>INT(RFM_Pivot!$A$1 - tblCustRFM[[#This Row],[LastPurchaseDate]])</f>
        <v>17</v>
      </c>
      <c r="F1418">
        <f>IF(tblCustRFM[[#This Row],[Recency]] &lt;= $L$4, 3, IF(tblCustRFM[[#This Row],[Recency]] &lt;= M1420, 2, 1))</f>
        <v>3</v>
      </c>
      <c r="G1418">
        <f>IF(tblCustRFM[[#This Row],[Frequency]] &gt;= L1421, 3, IF(tblCustRFM[[#This Row],[Frequency]] &gt;= M1421, 2, 1))</f>
        <v>3</v>
      </c>
      <c r="H1418">
        <f>IF(tblCustRFM[[#This Row],[Monetary]] &gt;= L1422, 3, IF(tblCustRFM[[#This Row],[Monetary]] &gt;= M1422, 2, 1))</f>
        <v>3</v>
      </c>
      <c r="I1418">
        <f>tblCustRFM[[#This Row],[RecencyTier]] + tblCustRFM[[#This Row],[FrequencyTier]] + tblCustRFM[[#This Row],[MonetaryTier]]</f>
        <v>9</v>
      </c>
    </row>
    <row r="1419" spans="1:9" x14ac:dyDescent="0.45">
      <c r="A1419" s="16">
        <v>3070</v>
      </c>
      <c r="B1419" s="10">
        <v>45477.037003703706</v>
      </c>
      <c r="C1419">
        <v>2</v>
      </c>
      <c r="D1419">
        <v>10740.42</v>
      </c>
      <c r="E1419" s="24">
        <f>INT(RFM_Pivot!$A$1 - tblCustRFM[[#This Row],[LastPurchaseDate]])</f>
        <v>179</v>
      </c>
      <c r="F1419">
        <f>IF(tblCustRFM[[#This Row],[Recency]] &lt;= $L$4, 3, IF(tblCustRFM[[#This Row],[Recency]] &lt;= M1421, 2, 1))</f>
        <v>1</v>
      </c>
      <c r="G1419">
        <f>IF(tblCustRFM[[#This Row],[Frequency]] &gt;= L1422, 3, IF(tblCustRFM[[#This Row],[Frequency]] &gt;= M1422, 2, 1))</f>
        <v>3</v>
      </c>
      <c r="H1419">
        <f>IF(tblCustRFM[[#This Row],[Monetary]] &gt;= L1423, 3, IF(tblCustRFM[[#This Row],[Monetary]] &gt;= M1423, 2, 1))</f>
        <v>3</v>
      </c>
      <c r="I1419">
        <f>tblCustRFM[[#This Row],[RecencyTier]] + tblCustRFM[[#This Row],[FrequencyTier]] + tblCustRFM[[#This Row],[MonetaryTier]]</f>
        <v>7</v>
      </c>
    </row>
    <row r="1420" spans="1:9" x14ac:dyDescent="0.45">
      <c r="A1420" s="16">
        <v>3071</v>
      </c>
      <c r="B1420" s="10">
        <v>45037.898089814815</v>
      </c>
      <c r="C1420">
        <v>1</v>
      </c>
      <c r="D1420">
        <v>9561.76</v>
      </c>
      <c r="E1420" s="24">
        <f>INT(RFM_Pivot!$A$1 - tblCustRFM[[#This Row],[LastPurchaseDate]])</f>
        <v>619</v>
      </c>
      <c r="F1420">
        <f>IF(tblCustRFM[[#This Row],[Recency]] &lt;= $L$4, 3, IF(tblCustRFM[[#This Row],[Recency]] &lt;= M1422, 2, 1))</f>
        <v>1</v>
      </c>
      <c r="G1420">
        <f>IF(tblCustRFM[[#This Row],[Frequency]] &gt;= L1423, 3, IF(tblCustRFM[[#This Row],[Frequency]] &gt;= M1423, 2, 1))</f>
        <v>3</v>
      </c>
      <c r="H1420">
        <f>IF(tblCustRFM[[#This Row],[Monetary]] &gt;= L1424, 3, IF(tblCustRFM[[#This Row],[Monetary]] &gt;= M1424, 2, 1))</f>
        <v>3</v>
      </c>
      <c r="I1420">
        <f>tblCustRFM[[#This Row],[RecencyTier]] + tblCustRFM[[#This Row],[FrequencyTier]] + tblCustRFM[[#This Row],[MonetaryTier]]</f>
        <v>7</v>
      </c>
    </row>
    <row r="1421" spans="1:9" x14ac:dyDescent="0.45">
      <c r="A1421" s="16">
        <v>3072</v>
      </c>
      <c r="B1421" s="10">
        <v>45641.449444945989</v>
      </c>
      <c r="C1421">
        <v>2</v>
      </c>
      <c r="D1421">
        <v>20384.240000000002</v>
      </c>
      <c r="E1421" s="24">
        <f>INT(RFM_Pivot!$A$1 - tblCustRFM[[#This Row],[LastPurchaseDate]])</f>
        <v>15</v>
      </c>
      <c r="F1421">
        <f>IF(tblCustRFM[[#This Row],[Recency]] &lt;= $L$4, 3, IF(tblCustRFM[[#This Row],[Recency]] &lt;= M1423, 2, 1))</f>
        <v>3</v>
      </c>
      <c r="G1421">
        <f>IF(tblCustRFM[[#This Row],[Frequency]] &gt;= L1424, 3, IF(tblCustRFM[[#This Row],[Frequency]] &gt;= M1424, 2, 1))</f>
        <v>3</v>
      </c>
      <c r="H1421">
        <f>IF(tblCustRFM[[#This Row],[Monetary]] &gt;= L1425, 3, IF(tblCustRFM[[#This Row],[Monetary]] &gt;= M1425, 2, 1))</f>
        <v>3</v>
      </c>
      <c r="I1421">
        <f>tblCustRFM[[#This Row],[RecencyTier]] + tblCustRFM[[#This Row],[FrequencyTier]] + tblCustRFM[[#This Row],[MonetaryTier]]</f>
        <v>9</v>
      </c>
    </row>
    <row r="1422" spans="1:9" x14ac:dyDescent="0.45">
      <c r="A1422" s="16">
        <v>3073</v>
      </c>
      <c r="B1422" s="10">
        <v>45397.386038580247</v>
      </c>
      <c r="C1422">
        <v>2</v>
      </c>
      <c r="D1422">
        <v>5126.82</v>
      </c>
      <c r="E1422" s="24">
        <f>INT(RFM_Pivot!$A$1 - tblCustRFM[[#This Row],[LastPurchaseDate]])</f>
        <v>259</v>
      </c>
      <c r="F1422">
        <f>IF(tblCustRFM[[#This Row],[Recency]] &lt;= $L$4, 3, IF(tblCustRFM[[#This Row],[Recency]] &lt;= M1424, 2, 1))</f>
        <v>1</v>
      </c>
      <c r="G1422">
        <f>IF(tblCustRFM[[#This Row],[Frequency]] &gt;= L1425, 3, IF(tblCustRFM[[#This Row],[Frequency]] &gt;= M1425, 2, 1))</f>
        <v>3</v>
      </c>
      <c r="H1422">
        <f>IF(tblCustRFM[[#This Row],[Monetary]] &gt;= L1426, 3, IF(tblCustRFM[[#This Row],[Monetary]] &gt;= M1426, 2, 1))</f>
        <v>3</v>
      </c>
      <c r="I1422">
        <f>tblCustRFM[[#This Row],[RecencyTier]] + tblCustRFM[[#This Row],[FrequencyTier]] + tblCustRFM[[#This Row],[MonetaryTier]]</f>
        <v>7</v>
      </c>
    </row>
    <row r="1423" spans="1:9" x14ac:dyDescent="0.45">
      <c r="A1423" s="16">
        <v>3074</v>
      </c>
      <c r="B1423" s="10">
        <v>45006.139914004627</v>
      </c>
      <c r="C1423">
        <v>1</v>
      </c>
      <c r="D1423">
        <v>8078.85</v>
      </c>
      <c r="E1423" s="24">
        <f>INT(RFM_Pivot!$A$1 - tblCustRFM[[#This Row],[LastPurchaseDate]])</f>
        <v>650</v>
      </c>
      <c r="F1423">
        <f>IF(tblCustRFM[[#This Row],[Recency]] &lt;= $L$4, 3, IF(tblCustRFM[[#This Row],[Recency]] &lt;= M1425, 2, 1))</f>
        <v>1</v>
      </c>
      <c r="G1423">
        <f>IF(tblCustRFM[[#This Row],[Frequency]] &gt;= L1426, 3, IF(tblCustRFM[[#This Row],[Frequency]] &gt;= M1426, 2, 1))</f>
        <v>3</v>
      </c>
      <c r="H1423">
        <f>IF(tblCustRFM[[#This Row],[Monetary]] &gt;= L1427, 3, IF(tblCustRFM[[#This Row],[Monetary]] &gt;= M1427, 2, 1))</f>
        <v>3</v>
      </c>
      <c r="I1423">
        <f>tblCustRFM[[#This Row],[RecencyTier]] + tblCustRFM[[#This Row],[FrequencyTier]] + tblCustRFM[[#This Row],[MonetaryTier]]</f>
        <v>7</v>
      </c>
    </row>
    <row r="1424" spans="1:9" x14ac:dyDescent="0.45">
      <c r="A1424" s="16">
        <v>3076</v>
      </c>
      <c r="B1424" s="10">
        <v>45403.226622646602</v>
      </c>
      <c r="C1424">
        <v>2</v>
      </c>
      <c r="D1424">
        <v>19186.32</v>
      </c>
      <c r="E1424" s="24">
        <f>INT(RFM_Pivot!$A$1 - tblCustRFM[[#This Row],[LastPurchaseDate]])</f>
        <v>253</v>
      </c>
      <c r="F1424">
        <f>IF(tblCustRFM[[#This Row],[Recency]] &lt;= $L$4, 3, IF(tblCustRFM[[#This Row],[Recency]] &lt;= M1426, 2, 1))</f>
        <v>1</v>
      </c>
      <c r="G1424">
        <f>IF(tblCustRFM[[#This Row],[Frequency]] &gt;= L1427, 3, IF(tblCustRFM[[#This Row],[Frequency]] &gt;= M1427, 2, 1))</f>
        <v>3</v>
      </c>
      <c r="H1424">
        <f>IF(tblCustRFM[[#This Row],[Monetary]] &gt;= L1428, 3, IF(tblCustRFM[[#This Row],[Monetary]] &gt;= M1428, 2, 1))</f>
        <v>3</v>
      </c>
      <c r="I1424">
        <f>tblCustRFM[[#This Row],[RecencyTier]] + tblCustRFM[[#This Row],[FrequencyTier]] + tblCustRFM[[#This Row],[MonetaryTier]]</f>
        <v>7</v>
      </c>
    </row>
    <row r="1425" spans="1:9" x14ac:dyDescent="0.45">
      <c r="A1425" s="16">
        <v>3077</v>
      </c>
      <c r="B1425" s="10">
        <v>45252.831583140432</v>
      </c>
      <c r="C1425">
        <v>1</v>
      </c>
      <c r="D1425">
        <v>11968.25</v>
      </c>
      <c r="E1425" s="24">
        <f>INT(RFM_Pivot!$A$1 - tblCustRFM[[#This Row],[LastPurchaseDate]])</f>
        <v>404</v>
      </c>
      <c r="F1425">
        <f>IF(tblCustRFM[[#This Row],[Recency]] &lt;= $L$4, 3, IF(tblCustRFM[[#This Row],[Recency]] &lt;= M1427, 2, 1))</f>
        <v>1</v>
      </c>
      <c r="G1425">
        <f>IF(tblCustRFM[[#This Row],[Frequency]] &gt;= L1428, 3, IF(tblCustRFM[[#This Row],[Frequency]] &gt;= M1428, 2, 1))</f>
        <v>3</v>
      </c>
      <c r="H1425">
        <f>IF(tblCustRFM[[#This Row],[Monetary]] &gt;= L1429, 3, IF(tblCustRFM[[#This Row],[Monetary]] &gt;= M1429, 2, 1))</f>
        <v>3</v>
      </c>
      <c r="I1425">
        <f>tblCustRFM[[#This Row],[RecencyTier]] + tblCustRFM[[#This Row],[FrequencyTier]] + tblCustRFM[[#This Row],[MonetaryTier]]</f>
        <v>7</v>
      </c>
    </row>
    <row r="1426" spans="1:9" x14ac:dyDescent="0.45">
      <c r="A1426" s="16">
        <v>3079</v>
      </c>
      <c r="B1426" s="10">
        <v>44998.839183912038</v>
      </c>
      <c r="C1426">
        <v>1</v>
      </c>
      <c r="D1426">
        <v>12155.35</v>
      </c>
      <c r="E1426" s="24">
        <f>INT(RFM_Pivot!$A$1 - tblCustRFM[[#This Row],[LastPurchaseDate]])</f>
        <v>658</v>
      </c>
      <c r="F1426">
        <f>IF(tblCustRFM[[#This Row],[Recency]] &lt;= $L$4, 3, IF(tblCustRFM[[#This Row],[Recency]] &lt;= M1428, 2, 1))</f>
        <v>1</v>
      </c>
      <c r="G1426">
        <f>IF(tblCustRFM[[#This Row],[Frequency]] &gt;= L1429, 3, IF(tblCustRFM[[#This Row],[Frequency]] &gt;= M1429, 2, 1))</f>
        <v>3</v>
      </c>
      <c r="H1426">
        <f>IF(tblCustRFM[[#This Row],[Monetary]] &gt;= L1430, 3, IF(tblCustRFM[[#This Row],[Monetary]] &gt;= M1430, 2, 1))</f>
        <v>3</v>
      </c>
      <c r="I1426">
        <f>tblCustRFM[[#This Row],[RecencyTier]] + tblCustRFM[[#This Row],[FrequencyTier]] + tblCustRFM[[#This Row],[MonetaryTier]]</f>
        <v>7</v>
      </c>
    </row>
    <row r="1427" spans="1:9" x14ac:dyDescent="0.45">
      <c r="A1427" s="16">
        <v>3080</v>
      </c>
      <c r="B1427" s="10">
        <v>45272.324532445986</v>
      </c>
      <c r="C1427">
        <v>1</v>
      </c>
      <c r="D1427">
        <v>1002.3</v>
      </c>
      <c r="E1427" s="24">
        <f>INT(RFM_Pivot!$A$1 - tblCustRFM[[#This Row],[LastPurchaseDate]])</f>
        <v>384</v>
      </c>
      <c r="F1427">
        <f>IF(tblCustRFM[[#This Row],[Recency]] &lt;= $L$4, 3, IF(tblCustRFM[[#This Row],[Recency]] &lt;= M1429, 2, 1))</f>
        <v>1</v>
      </c>
      <c r="G1427">
        <f>IF(tblCustRFM[[#This Row],[Frequency]] &gt;= L1430, 3, IF(tblCustRFM[[#This Row],[Frequency]] &gt;= M1430, 2, 1))</f>
        <v>3</v>
      </c>
      <c r="H1427">
        <f>IF(tblCustRFM[[#This Row],[Monetary]] &gt;= L1431, 3, IF(tblCustRFM[[#This Row],[Monetary]] &gt;= M1431, 2, 1))</f>
        <v>3</v>
      </c>
      <c r="I1427">
        <f>tblCustRFM[[#This Row],[RecencyTier]] + tblCustRFM[[#This Row],[FrequencyTier]] + tblCustRFM[[#This Row],[MonetaryTier]]</f>
        <v>7</v>
      </c>
    </row>
    <row r="1428" spans="1:9" x14ac:dyDescent="0.45">
      <c r="A1428" s="16">
        <v>3082</v>
      </c>
      <c r="B1428" s="10">
        <v>44958.028102816359</v>
      </c>
      <c r="C1428">
        <v>1</v>
      </c>
      <c r="D1428">
        <v>4271.42</v>
      </c>
      <c r="E1428" s="24">
        <f>INT(RFM_Pivot!$A$1 - tblCustRFM[[#This Row],[LastPurchaseDate]])</f>
        <v>698</v>
      </c>
      <c r="F1428">
        <f>IF(tblCustRFM[[#This Row],[Recency]] &lt;= $L$4, 3, IF(tblCustRFM[[#This Row],[Recency]] &lt;= M1430, 2, 1))</f>
        <v>1</v>
      </c>
      <c r="G1428">
        <f>IF(tblCustRFM[[#This Row],[Frequency]] &gt;= L1431, 3, IF(tblCustRFM[[#This Row],[Frequency]] &gt;= M1431, 2, 1))</f>
        <v>3</v>
      </c>
      <c r="H1428">
        <f>IF(tblCustRFM[[#This Row],[Monetary]] &gt;= L1432, 3, IF(tblCustRFM[[#This Row],[Monetary]] &gt;= M1432, 2, 1))</f>
        <v>3</v>
      </c>
      <c r="I1428">
        <f>tblCustRFM[[#This Row],[RecencyTier]] + tblCustRFM[[#This Row],[FrequencyTier]] + tblCustRFM[[#This Row],[MonetaryTier]]</f>
        <v>7</v>
      </c>
    </row>
    <row r="1429" spans="1:9" x14ac:dyDescent="0.45">
      <c r="A1429" s="16">
        <v>3083</v>
      </c>
      <c r="B1429" s="10">
        <v>45563.039603973768</v>
      </c>
      <c r="C1429">
        <v>2</v>
      </c>
      <c r="D1429">
        <v>24565.23</v>
      </c>
      <c r="E1429" s="24">
        <f>INT(RFM_Pivot!$A$1 - tblCustRFM[[#This Row],[LastPurchaseDate]])</f>
        <v>93</v>
      </c>
      <c r="F1429">
        <f>IF(tblCustRFM[[#This Row],[Recency]] &lt;= $L$4, 3, IF(tblCustRFM[[#This Row],[Recency]] &lt;= M1431, 2, 1))</f>
        <v>3</v>
      </c>
      <c r="G1429">
        <f>IF(tblCustRFM[[#This Row],[Frequency]] &gt;= L1432, 3, IF(tblCustRFM[[#This Row],[Frequency]] &gt;= M1432, 2, 1))</f>
        <v>3</v>
      </c>
      <c r="H1429">
        <f>IF(tblCustRFM[[#This Row],[Monetary]] &gt;= L1433, 3, IF(tblCustRFM[[#This Row],[Monetary]] &gt;= M1433, 2, 1))</f>
        <v>3</v>
      </c>
      <c r="I1429">
        <f>tblCustRFM[[#This Row],[RecencyTier]] + tblCustRFM[[#This Row],[FrequencyTier]] + tblCustRFM[[#This Row],[MonetaryTier]]</f>
        <v>9</v>
      </c>
    </row>
    <row r="1430" spans="1:9" x14ac:dyDescent="0.45">
      <c r="A1430" s="16">
        <v>3090</v>
      </c>
      <c r="B1430" s="10">
        <v>45091.266426658949</v>
      </c>
      <c r="C1430">
        <v>1</v>
      </c>
      <c r="D1430">
        <v>8943.5</v>
      </c>
      <c r="E1430" s="24">
        <f>INT(RFM_Pivot!$A$1 - tblCustRFM[[#This Row],[LastPurchaseDate]])</f>
        <v>565</v>
      </c>
      <c r="F1430">
        <f>IF(tblCustRFM[[#This Row],[Recency]] &lt;= $L$4, 3, IF(tblCustRFM[[#This Row],[Recency]] &lt;= M1432, 2, 1))</f>
        <v>1</v>
      </c>
      <c r="G1430">
        <f>IF(tblCustRFM[[#This Row],[Frequency]] &gt;= L1433, 3, IF(tblCustRFM[[#This Row],[Frequency]] &gt;= M1433, 2, 1))</f>
        <v>3</v>
      </c>
      <c r="H1430">
        <f>IF(tblCustRFM[[#This Row],[Monetary]] &gt;= L1434, 3, IF(tblCustRFM[[#This Row],[Monetary]] &gt;= M1434, 2, 1))</f>
        <v>3</v>
      </c>
      <c r="I1430">
        <f>tblCustRFM[[#This Row],[RecencyTier]] + tblCustRFM[[#This Row],[FrequencyTier]] + tblCustRFM[[#This Row],[MonetaryTier]]</f>
        <v>7</v>
      </c>
    </row>
    <row r="1431" spans="1:9" x14ac:dyDescent="0.45">
      <c r="A1431" s="16">
        <v>3092</v>
      </c>
      <c r="B1431" s="10">
        <v>45131.931493132717</v>
      </c>
      <c r="C1431">
        <v>1</v>
      </c>
      <c r="D1431">
        <v>3793.77</v>
      </c>
      <c r="E1431" s="24">
        <f>INT(RFM_Pivot!$A$1 - tblCustRFM[[#This Row],[LastPurchaseDate]])</f>
        <v>525</v>
      </c>
      <c r="F1431">
        <f>IF(tblCustRFM[[#This Row],[Recency]] &lt;= $L$4, 3, IF(tblCustRFM[[#This Row],[Recency]] &lt;= M1433, 2, 1))</f>
        <v>1</v>
      </c>
      <c r="G1431">
        <f>IF(tblCustRFM[[#This Row],[Frequency]] &gt;= L1434, 3, IF(tblCustRFM[[#This Row],[Frequency]] &gt;= M1434, 2, 1))</f>
        <v>3</v>
      </c>
      <c r="H1431">
        <f>IF(tblCustRFM[[#This Row],[Monetary]] &gt;= L1435, 3, IF(tblCustRFM[[#This Row],[Monetary]] &gt;= M1435, 2, 1))</f>
        <v>3</v>
      </c>
      <c r="I1431">
        <f>tblCustRFM[[#This Row],[RecencyTier]] + tblCustRFM[[#This Row],[FrequencyTier]] + tblCustRFM[[#This Row],[MonetaryTier]]</f>
        <v>7</v>
      </c>
    </row>
    <row r="1432" spans="1:9" x14ac:dyDescent="0.45">
      <c r="A1432" s="16">
        <v>3093</v>
      </c>
      <c r="B1432" s="10">
        <v>45622.759575964505</v>
      </c>
      <c r="C1432">
        <v>2</v>
      </c>
      <c r="D1432">
        <v>13963.54</v>
      </c>
      <c r="E1432" s="24">
        <f>INT(RFM_Pivot!$A$1 - tblCustRFM[[#This Row],[LastPurchaseDate]])</f>
        <v>34</v>
      </c>
      <c r="F1432">
        <f>IF(tblCustRFM[[#This Row],[Recency]] &lt;= $L$4, 3, IF(tblCustRFM[[#This Row],[Recency]] &lt;= M1434, 2, 1))</f>
        <v>3</v>
      </c>
      <c r="G1432">
        <f>IF(tblCustRFM[[#This Row],[Frequency]] &gt;= L1435, 3, IF(tblCustRFM[[#This Row],[Frequency]] &gt;= M1435, 2, 1))</f>
        <v>3</v>
      </c>
      <c r="H1432">
        <f>IF(tblCustRFM[[#This Row],[Monetary]] &gt;= L1436, 3, IF(tblCustRFM[[#This Row],[Monetary]] &gt;= M1436, 2, 1))</f>
        <v>3</v>
      </c>
      <c r="I1432">
        <f>tblCustRFM[[#This Row],[RecencyTier]] + tblCustRFM[[#This Row],[FrequencyTier]] + tblCustRFM[[#This Row],[MonetaryTier]]</f>
        <v>9</v>
      </c>
    </row>
    <row r="1433" spans="1:9" x14ac:dyDescent="0.45">
      <c r="A1433" s="16">
        <v>3096</v>
      </c>
      <c r="B1433" s="10">
        <v>45511.423442361112</v>
      </c>
      <c r="C1433">
        <v>3</v>
      </c>
      <c r="D1433">
        <v>18939.8</v>
      </c>
      <c r="E1433" s="24">
        <f>INT(RFM_Pivot!$A$1 - tblCustRFM[[#This Row],[LastPurchaseDate]])</f>
        <v>145</v>
      </c>
      <c r="F1433">
        <f>IF(tblCustRFM[[#This Row],[Recency]] &lt;= $L$4, 3, IF(tblCustRFM[[#This Row],[Recency]] &lt;= M1435, 2, 1))</f>
        <v>1</v>
      </c>
      <c r="G1433">
        <f>IF(tblCustRFM[[#This Row],[Frequency]] &gt;= L1436, 3, IF(tblCustRFM[[#This Row],[Frequency]] &gt;= M1436, 2, 1))</f>
        <v>3</v>
      </c>
      <c r="H1433">
        <f>IF(tblCustRFM[[#This Row],[Monetary]] &gt;= L1437, 3, IF(tblCustRFM[[#This Row],[Monetary]] &gt;= M1437, 2, 1))</f>
        <v>3</v>
      </c>
      <c r="I1433">
        <f>tblCustRFM[[#This Row],[RecencyTier]] + tblCustRFM[[#This Row],[FrequencyTier]] + tblCustRFM[[#This Row],[MonetaryTier]]</f>
        <v>7</v>
      </c>
    </row>
    <row r="1434" spans="1:9" x14ac:dyDescent="0.45">
      <c r="A1434" s="16">
        <v>3097</v>
      </c>
      <c r="B1434" s="10">
        <v>45085.133813387343</v>
      </c>
      <c r="C1434">
        <v>1</v>
      </c>
      <c r="D1434">
        <v>14333.91</v>
      </c>
      <c r="E1434" s="24">
        <f>INT(RFM_Pivot!$A$1 - tblCustRFM[[#This Row],[LastPurchaseDate]])</f>
        <v>571</v>
      </c>
      <c r="F1434">
        <f>IF(tblCustRFM[[#This Row],[Recency]] &lt;= $L$4, 3, IF(tblCustRFM[[#This Row],[Recency]] &lt;= M1436, 2, 1))</f>
        <v>1</v>
      </c>
      <c r="G1434">
        <f>IF(tblCustRFM[[#This Row],[Frequency]] &gt;= L1437, 3, IF(tblCustRFM[[#This Row],[Frequency]] &gt;= M1437, 2, 1))</f>
        <v>3</v>
      </c>
      <c r="H1434">
        <f>IF(tblCustRFM[[#This Row],[Monetary]] &gt;= L1438, 3, IF(tblCustRFM[[#This Row],[Monetary]] &gt;= M1438, 2, 1))</f>
        <v>3</v>
      </c>
      <c r="I1434">
        <f>tblCustRFM[[#This Row],[RecencyTier]] + tblCustRFM[[#This Row],[FrequencyTier]] + tblCustRFM[[#This Row],[MonetaryTier]]</f>
        <v>7</v>
      </c>
    </row>
    <row r="1435" spans="1:9" x14ac:dyDescent="0.45">
      <c r="A1435" s="16">
        <v>3098</v>
      </c>
      <c r="B1435" s="10">
        <v>45458.055105516978</v>
      </c>
      <c r="C1435">
        <v>1</v>
      </c>
      <c r="D1435">
        <v>4608.5200000000004</v>
      </c>
      <c r="E1435" s="24">
        <f>INT(RFM_Pivot!$A$1 - tblCustRFM[[#This Row],[LastPurchaseDate]])</f>
        <v>198</v>
      </c>
      <c r="F1435">
        <f>IF(tblCustRFM[[#This Row],[Recency]] &lt;= $L$4, 3, IF(tblCustRFM[[#This Row],[Recency]] &lt;= M1437, 2, 1))</f>
        <v>1</v>
      </c>
      <c r="G1435">
        <f>IF(tblCustRFM[[#This Row],[Frequency]] &gt;= L1438, 3, IF(tblCustRFM[[#This Row],[Frequency]] &gt;= M1438, 2, 1))</f>
        <v>3</v>
      </c>
      <c r="H1435">
        <f>IF(tblCustRFM[[#This Row],[Monetary]] &gt;= L1439, 3, IF(tblCustRFM[[#This Row],[Monetary]] &gt;= M1439, 2, 1))</f>
        <v>3</v>
      </c>
      <c r="I1435">
        <f>tblCustRFM[[#This Row],[RecencyTier]] + tblCustRFM[[#This Row],[FrequencyTier]] + tblCustRFM[[#This Row],[MonetaryTier]]</f>
        <v>7</v>
      </c>
    </row>
    <row r="1436" spans="1:9" x14ac:dyDescent="0.45">
      <c r="A1436" s="16">
        <v>3100</v>
      </c>
      <c r="B1436" s="10">
        <v>45141.933493325618</v>
      </c>
      <c r="C1436">
        <v>1</v>
      </c>
      <c r="D1436">
        <v>6912.1</v>
      </c>
      <c r="E1436" s="24">
        <f>INT(RFM_Pivot!$A$1 - tblCustRFM[[#This Row],[LastPurchaseDate]])</f>
        <v>515</v>
      </c>
      <c r="F1436">
        <f>IF(tblCustRFM[[#This Row],[Recency]] &lt;= $L$4, 3, IF(tblCustRFM[[#This Row],[Recency]] &lt;= M1438, 2, 1))</f>
        <v>1</v>
      </c>
      <c r="G1436">
        <f>IF(tblCustRFM[[#This Row],[Frequency]] &gt;= L1439, 3, IF(tblCustRFM[[#This Row],[Frequency]] &gt;= M1439, 2, 1))</f>
        <v>3</v>
      </c>
      <c r="H1436">
        <f>IF(tblCustRFM[[#This Row],[Monetary]] &gt;= L1440, 3, IF(tblCustRFM[[#This Row],[Monetary]] &gt;= M1440, 2, 1))</f>
        <v>3</v>
      </c>
      <c r="I1436">
        <f>tblCustRFM[[#This Row],[RecencyTier]] + tblCustRFM[[#This Row],[FrequencyTier]] + tblCustRFM[[#This Row],[MonetaryTier]]</f>
        <v>7</v>
      </c>
    </row>
    <row r="1437" spans="1:9" x14ac:dyDescent="0.45">
      <c r="A1437" s="16">
        <v>3101</v>
      </c>
      <c r="B1437" s="10">
        <v>45175.005800578707</v>
      </c>
      <c r="C1437">
        <v>1</v>
      </c>
      <c r="D1437">
        <v>3232.29</v>
      </c>
      <c r="E1437" s="24">
        <f>INT(RFM_Pivot!$A$1 - tblCustRFM[[#This Row],[LastPurchaseDate]])</f>
        <v>481</v>
      </c>
      <c r="F1437">
        <f>IF(tblCustRFM[[#This Row],[Recency]] &lt;= $L$4, 3, IF(tblCustRFM[[#This Row],[Recency]] &lt;= M1439, 2, 1))</f>
        <v>1</v>
      </c>
      <c r="G1437">
        <f>IF(tblCustRFM[[#This Row],[Frequency]] &gt;= L1440, 3, IF(tblCustRFM[[#This Row],[Frequency]] &gt;= M1440, 2, 1))</f>
        <v>3</v>
      </c>
      <c r="H1437">
        <f>IF(tblCustRFM[[#This Row],[Monetary]] &gt;= L1441, 3, IF(tblCustRFM[[#This Row],[Monetary]] &gt;= M1441, 2, 1))</f>
        <v>3</v>
      </c>
      <c r="I1437">
        <f>tblCustRFM[[#This Row],[RecencyTier]] + tblCustRFM[[#This Row],[FrequencyTier]] + tblCustRFM[[#This Row],[MonetaryTier]]</f>
        <v>7</v>
      </c>
    </row>
    <row r="1438" spans="1:9" x14ac:dyDescent="0.45">
      <c r="A1438" s="16">
        <v>3102</v>
      </c>
      <c r="B1438" s="10">
        <v>45561.141414158948</v>
      </c>
      <c r="C1438">
        <v>1</v>
      </c>
      <c r="D1438">
        <v>1125.23</v>
      </c>
      <c r="E1438" s="24">
        <f>INT(RFM_Pivot!$A$1 - tblCustRFM[[#This Row],[LastPurchaseDate]])</f>
        <v>95</v>
      </c>
      <c r="F1438">
        <f>IF(tblCustRFM[[#This Row],[Recency]] &lt;= $L$4, 3, IF(tblCustRFM[[#This Row],[Recency]] &lt;= M1440, 2, 1))</f>
        <v>3</v>
      </c>
      <c r="G1438">
        <f>IF(tblCustRFM[[#This Row],[Frequency]] &gt;= L1441, 3, IF(tblCustRFM[[#This Row],[Frequency]] &gt;= M1441, 2, 1))</f>
        <v>3</v>
      </c>
      <c r="H1438">
        <f>IF(tblCustRFM[[#This Row],[Monetary]] &gt;= L1442, 3, IF(tblCustRFM[[#This Row],[Monetary]] &gt;= M1442, 2, 1))</f>
        <v>3</v>
      </c>
      <c r="I1438">
        <f>tblCustRFM[[#This Row],[RecencyTier]] + tblCustRFM[[#This Row],[FrequencyTier]] + tblCustRFM[[#This Row],[MonetaryTier]]</f>
        <v>9</v>
      </c>
    </row>
    <row r="1439" spans="1:9" x14ac:dyDescent="0.45">
      <c r="A1439" s="16">
        <v>3103</v>
      </c>
      <c r="B1439" s="10">
        <v>45198.222122222222</v>
      </c>
      <c r="C1439">
        <v>1</v>
      </c>
      <c r="D1439">
        <v>4741.1099999999997</v>
      </c>
      <c r="E1439" s="24">
        <f>INT(RFM_Pivot!$A$1 - tblCustRFM[[#This Row],[LastPurchaseDate]])</f>
        <v>458</v>
      </c>
      <c r="F1439">
        <f>IF(tblCustRFM[[#This Row],[Recency]] &lt;= $L$4, 3, IF(tblCustRFM[[#This Row],[Recency]] &lt;= M1441, 2, 1))</f>
        <v>1</v>
      </c>
      <c r="G1439">
        <f>IF(tblCustRFM[[#This Row],[Frequency]] &gt;= L1442, 3, IF(tblCustRFM[[#This Row],[Frequency]] &gt;= M1442, 2, 1))</f>
        <v>3</v>
      </c>
      <c r="H1439">
        <f>IF(tblCustRFM[[#This Row],[Monetary]] &gt;= L1443, 3, IF(tblCustRFM[[#This Row],[Monetary]] &gt;= M1443, 2, 1))</f>
        <v>3</v>
      </c>
      <c r="I1439">
        <f>tblCustRFM[[#This Row],[RecencyTier]] + tblCustRFM[[#This Row],[FrequencyTier]] + tblCustRFM[[#This Row],[MonetaryTier]]</f>
        <v>7</v>
      </c>
    </row>
    <row r="1440" spans="1:9" x14ac:dyDescent="0.45">
      <c r="A1440" s="16">
        <v>3104</v>
      </c>
      <c r="B1440" s="10">
        <v>45189.753275308642</v>
      </c>
      <c r="C1440">
        <v>1</v>
      </c>
      <c r="D1440">
        <v>1916.94</v>
      </c>
      <c r="E1440" s="24">
        <f>INT(RFM_Pivot!$A$1 - tblCustRFM[[#This Row],[LastPurchaseDate]])</f>
        <v>467</v>
      </c>
      <c r="F1440">
        <f>IF(tblCustRFM[[#This Row],[Recency]] &lt;= $L$4, 3, IF(tblCustRFM[[#This Row],[Recency]] &lt;= M1442, 2, 1))</f>
        <v>1</v>
      </c>
      <c r="G1440">
        <f>IF(tblCustRFM[[#This Row],[Frequency]] &gt;= L1443, 3, IF(tblCustRFM[[#This Row],[Frequency]] &gt;= M1443, 2, 1))</f>
        <v>3</v>
      </c>
      <c r="H1440">
        <f>IF(tblCustRFM[[#This Row],[Monetary]] &gt;= L1444, 3, IF(tblCustRFM[[#This Row],[Monetary]] &gt;= M1444, 2, 1))</f>
        <v>3</v>
      </c>
      <c r="I1440">
        <f>tblCustRFM[[#This Row],[RecencyTier]] + tblCustRFM[[#This Row],[FrequencyTier]] + tblCustRFM[[#This Row],[MonetaryTier]]</f>
        <v>7</v>
      </c>
    </row>
    <row r="1441" spans="1:9" x14ac:dyDescent="0.45">
      <c r="A1441" s="16">
        <v>3105</v>
      </c>
      <c r="B1441" s="10">
        <v>45427.319031905863</v>
      </c>
      <c r="C1441">
        <v>4</v>
      </c>
      <c r="D1441">
        <v>51240.75</v>
      </c>
      <c r="E1441" s="24">
        <f>INT(RFM_Pivot!$A$1 - tblCustRFM[[#This Row],[LastPurchaseDate]])</f>
        <v>229</v>
      </c>
      <c r="F1441">
        <f>IF(tblCustRFM[[#This Row],[Recency]] &lt;= $L$4, 3, IF(tblCustRFM[[#This Row],[Recency]] &lt;= M1443, 2, 1))</f>
        <v>1</v>
      </c>
      <c r="G1441">
        <f>IF(tblCustRFM[[#This Row],[Frequency]] &gt;= L1444, 3, IF(tblCustRFM[[#This Row],[Frequency]] &gt;= M1444, 2, 1))</f>
        <v>3</v>
      </c>
      <c r="H1441">
        <f>IF(tblCustRFM[[#This Row],[Monetary]] &gt;= L1445, 3, IF(tblCustRFM[[#This Row],[Monetary]] &gt;= M1445, 2, 1))</f>
        <v>3</v>
      </c>
      <c r="I1441">
        <f>tblCustRFM[[#This Row],[RecencyTier]] + tblCustRFM[[#This Row],[FrequencyTier]] + tblCustRFM[[#This Row],[MonetaryTier]]</f>
        <v>7</v>
      </c>
    </row>
    <row r="1442" spans="1:9" x14ac:dyDescent="0.45">
      <c r="A1442" s="16">
        <v>3106</v>
      </c>
      <c r="B1442" s="10">
        <v>45004.022702276234</v>
      </c>
      <c r="C1442">
        <v>1</v>
      </c>
      <c r="D1442">
        <v>290.16000000000003</v>
      </c>
      <c r="E1442" s="24">
        <f>INT(RFM_Pivot!$A$1 - tblCustRFM[[#This Row],[LastPurchaseDate]])</f>
        <v>652</v>
      </c>
      <c r="F1442">
        <f>IF(tblCustRFM[[#This Row],[Recency]] &lt;= $L$4, 3, IF(tblCustRFM[[#This Row],[Recency]] &lt;= M1444, 2, 1))</f>
        <v>1</v>
      </c>
      <c r="G1442">
        <f>IF(tblCustRFM[[#This Row],[Frequency]] &gt;= L1445, 3, IF(tblCustRFM[[#This Row],[Frequency]] &gt;= M1445, 2, 1))</f>
        <v>3</v>
      </c>
      <c r="H1442">
        <f>IF(tblCustRFM[[#This Row],[Monetary]] &gt;= L1446, 3, IF(tblCustRFM[[#This Row],[Monetary]] &gt;= M1446, 2, 1))</f>
        <v>3</v>
      </c>
      <c r="I1442">
        <f>tblCustRFM[[#This Row],[RecencyTier]] + tblCustRFM[[#This Row],[FrequencyTier]] + tblCustRFM[[#This Row],[MonetaryTier]]</f>
        <v>7</v>
      </c>
    </row>
    <row r="1443" spans="1:9" x14ac:dyDescent="0.45">
      <c r="A1443" s="16">
        <v>3107</v>
      </c>
      <c r="B1443" s="10">
        <v>45626.044904475311</v>
      </c>
      <c r="C1443">
        <v>3</v>
      </c>
      <c r="D1443">
        <v>37897.75</v>
      </c>
      <c r="E1443" s="24">
        <f>INT(RFM_Pivot!$A$1 - tblCustRFM[[#This Row],[LastPurchaseDate]])</f>
        <v>30</v>
      </c>
      <c r="F1443">
        <f>IF(tblCustRFM[[#This Row],[Recency]] &lt;= $L$4, 3, IF(tblCustRFM[[#This Row],[Recency]] &lt;= M1445, 2, 1))</f>
        <v>3</v>
      </c>
      <c r="G1443">
        <f>IF(tblCustRFM[[#This Row],[Frequency]] &gt;= L1446, 3, IF(tblCustRFM[[#This Row],[Frequency]] &gt;= M1446, 2, 1))</f>
        <v>3</v>
      </c>
      <c r="H1443">
        <f>IF(tblCustRFM[[#This Row],[Monetary]] &gt;= L1447, 3, IF(tblCustRFM[[#This Row],[Monetary]] &gt;= M1447, 2, 1))</f>
        <v>3</v>
      </c>
      <c r="I1443">
        <f>tblCustRFM[[#This Row],[RecencyTier]] + tblCustRFM[[#This Row],[FrequencyTier]] + tblCustRFM[[#This Row],[MonetaryTier]]</f>
        <v>9</v>
      </c>
    </row>
    <row r="1444" spans="1:9" x14ac:dyDescent="0.45">
      <c r="A1444" s="16">
        <v>3108</v>
      </c>
      <c r="B1444" s="10">
        <v>45513.978697878083</v>
      </c>
      <c r="C1444">
        <v>1</v>
      </c>
      <c r="D1444">
        <v>19095.8</v>
      </c>
      <c r="E1444" s="24">
        <f>INT(RFM_Pivot!$A$1 - tblCustRFM[[#This Row],[LastPurchaseDate]])</f>
        <v>143</v>
      </c>
      <c r="F1444">
        <f>IF(tblCustRFM[[#This Row],[Recency]] &lt;= $L$4, 3, IF(tblCustRFM[[#This Row],[Recency]] &lt;= M1446, 2, 1))</f>
        <v>1</v>
      </c>
      <c r="G1444">
        <f>IF(tblCustRFM[[#This Row],[Frequency]] &gt;= L1447, 3, IF(tblCustRFM[[#This Row],[Frequency]] &gt;= M1447, 2, 1))</f>
        <v>3</v>
      </c>
      <c r="H1444">
        <f>IF(tblCustRFM[[#This Row],[Monetary]] &gt;= L1448, 3, IF(tblCustRFM[[#This Row],[Monetary]] &gt;= M1448, 2, 1))</f>
        <v>3</v>
      </c>
      <c r="I1444">
        <f>tblCustRFM[[#This Row],[RecencyTier]] + tblCustRFM[[#This Row],[FrequencyTier]] + tblCustRFM[[#This Row],[MonetaryTier]]</f>
        <v>7</v>
      </c>
    </row>
    <row r="1445" spans="1:9" x14ac:dyDescent="0.45">
      <c r="A1445" s="16">
        <v>3110</v>
      </c>
      <c r="B1445" s="10">
        <v>45484.70277029321</v>
      </c>
      <c r="C1445">
        <v>1</v>
      </c>
      <c r="D1445">
        <v>10201.76</v>
      </c>
      <c r="E1445" s="24">
        <f>INT(RFM_Pivot!$A$1 - tblCustRFM[[#This Row],[LastPurchaseDate]])</f>
        <v>172</v>
      </c>
      <c r="F1445">
        <f>IF(tblCustRFM[[#This Row],[Recency]] &lt;= $L$4, 3, IF(tblCustRFM[[#This Row],[Recency]] &lt;= M1447, 2, 1))</f>
        <v>1</v>
      </c>
      <c r="G1445">
        <f>IF(tblCustRFM[[#This Row],[Frequency]] &gt;= L1448, 3, IF(tblCustRFM[[#This Row],[Frequency]] &gt;= M1448, 2, 1))</f>
        <v>3</v>
      </c>
      <c r="H1445">
        <f>IF(tblCustRFM[[#This Row],[Monetary]] &gt;= L1449, 3, IF(tblCustRFM[[#This Row],[Monetary]] &gt;= M1449, 2, 1))</f>
        <v>3</v>
      </c>
      <c r="I1445">
        <f>tblCustRFM[[#This Row],[RecencyTier]] + tblCustRFM[[#This Row],[FrequencyTier]] + tblCustRFM[[#This Row],[MonetaryTier]]</f>
        <v>7</v>
      </c>
    </row>
    <row r="1446" spans="1:9" x14ac:dyDescent="0.45">
      <c r="A1446" s="16">
        <v>3113</v>
      </c>
      <c r="B1446" s="10">
        <v>45387.165016512343</v>
      </c>
      <c r="C1446">
        <v>3</v>
      </c>
      <c r="D1446">
        <v>34542.54</v>
      </c>
      <c r="E1446" s="24">
        <f>INT(RFM_Pivot!$A$1 - tblCustRFM[[#This Row],[LastPurchaseDate]])</f>
        <v>269</v>
      </c>
      <c r="F1446">
        <f>IF(tblCustRFM[[#This Row],[Recency]] &lt;= $L$4, 3, IF(tblCustRFM[[#This Row],[Recency]] &lt;= M1448, 2, 1))</f>
        <v>1</v>
      </c>
      <c r="G1446">
        <f>IF(tblCustRFM[[#This Row],[Frequency]] &gt;= L1449, 3, IF(tblCustRFM[[#This Row],[Frequency]] &gt;= M1449, 2, 1))</f>
        <v>3</v>
      </c>
      <c r="H1446">
        <f>IF(tblCustRFM[[#This Row],[Monetary]] &gt;= L1450, 3, IF(tblCustRFM[[#This Row],[Monetary]] &gt;= M1450, 2, 1))</f>
        <v>3</v>
      </c>
      <c r="I1446">
        <f>tblCustRFM[[#This Row],[RecencyTier]] + tblCustRFM[[#This Row],[FrequencyTier]] + tblCustRFM[[#This Row],[MonetaryTier]]</f>
        <v>7</v>
      </c>
    </row>
    <row r="1447" spans="1:9" x14ac:dyDescent="0.45">
      <c r="A1447" s="16">
        <v>3114</v>
      </c>
      <c r="B1447" s="10">
        <v>45538.582158217592</v>
      </c>
      <c r="C1447">
        <v>1</v>
      </c>
      <c r="D1447">
        <v>17441.75</v>
      </c>
      <c r="E1447" s="24">
        <f>INT(RFM_Pivot!$A$1 - tblCustRFM[[#This Row],[LastPurchaseDate]])</f>
        <v>118</v>
      </c>
      <c r="F1447">
        <f>IF(tblCustRFM[[#This Row],[Recency]] &lt;= $L$4, 3, IF(tblCustRFM[[#This Row],[Recency]] &lt;= M1449, 2, 1))</f>
        <v>3</v>
      </c>
      <c r="G1447">
        <f>IF(tblCustRFM[[#This Row],[Frequency]] &gt;= L1450, 3, IF(tblCustRFM[[#This Row],[Frequency]] &gt;= M1450, 2, 1))</f>
        <v>3</v>
      </c>
      <c r="H1447">
        <f>IF(tblCustRFM[[#This Row],[Monetary]] &gt;= L1451, 3, IF(tblCustRFM[[#This Row],[Monetary]] &gt;= M1451, 2, 1))</f>
        <v>3</v>
      </c>
      <c r="I1447">
        <f>tblCustRFM[[#This Row],[RecencyTier]] + tblCustRFM[[#This Row],[FrequencyTier]] + tblCustRFM[[#This Row],[MonetaryTier]]</f>
        <v>9</v>
      </c>
    </row>
    <row r="1448" spans="1:9" x14ac:dyDescent="0.45">
      <c r="A1448" s="16">
        <v>3116</v>
      </c>
      <c r="B1448" s="10">
        <v>44992.852585262342</v>
      </c>
      <c r="C1448">
        <v>1</v>
      </c>
      <c r="D1448">
        <v>6555.12</v>
      </c>
      <c r="E1448" s="24">
        <f>INT(RFM_Pivot!$A$1 - tblCustRFM[[#This Row],[LastPurchaseDate]])</f>
        <v>664</v>
      </c>
      <c r="F1448">
        <f>IF(tblCustRFM[[#This Row],[Recency]] &lt;= $L$4, 3, IF(tblCustRFM[[#This Row],[Recency]] &lt;= M1450, 2, 1))</f>
        <v>1</v>
      </c>
      <c r="G1448">
        <f>IF(tblCustRFM[[#This Row],[Frequency]] &gt;= L1451, 3, IF(tblCustRFM[[#This Row],[Frequency]] &gt;= M1451, 2, 1))</f>
        <v>3</v>
      </c>
      <c r="H1448">
        <f>IF(tblCustRFM[[#This Row],[Monetary]] &gt;= L1452, 3, IF(tblCustRFM[[#This Row],[Monetary]] &gt;= M1452, 2, 1))</f>
        <v>3</v>
      </c>
      <c r="I1448">
        <f>tblCustRFM[[#This Row],[RecencyTier]] + tblCustRFM[[#This Row],[FrequencyTier]] + tblCustRFM[[#This Row],[MonetaryTier]]</f>
        <v>7</v>
      </c>
    </row>
    <row r="1449" spans="1:9" x14ac:dyDescent="0.45">
      <c r="A1449" s="16">
        <v>3118</v>
      </c>
      <c r="B1449" s="10">
        <v>45307.149014891977</v>
      </c>
      <c r="C1449">
        <v>1</v>
      </c>
      <c r="D1449">
        <v>12781.5</v>
      </c>
      <c r="E1449" s="24">
        <f>INT(RFM_Pivot!$A$1 - tblCustRFM[[#This Row],[LastPurchaseDate]])</f>
        <v>349</v>
      </c>
      <c r="F1449">
        <f>IF(tblCustRFM[[#This Row],[Recency]] &lt;= $L$4, 3, IF(tblCustRFM[[#This Row],[Recency]] &lt;= M1451, 2, 1))</f>
        <v>1</v>
      </c>
      <c r="G1449">
        <f>IF(tblCustRFM[[#This Row],[Frequency]] &gt;= L1452, 3, IF(tblCustRFM[[#This Row],[Frequency]] &gt;= M1452, 2, 1))</f>
        <v>3</v>
      </c>
      <c r="H1449">
        <f>IF(tblCustRFM[[#This Row],[Monetary]] &gt;= L1453, 3, IF(tblCustRFM[[#This Row],[Monetary]] &gt;= M1453, 2, 1))</f>
        <v>3</v>
      </c>
      <c r="I1449">
        <f>tblCustRFM[[#This Row],[RecencyTier]] + tblCustRFM[[#This Row],[FrequencyTier]] + tblCustRFM[[#This Row],[MonetaryTier]]</f>
        <v>7</v>
      </c>
    </row>
    <row r="1450" spans="1:9" x14ac:dyDescent="0.45">
      <c r="A1450" s="16">
        <v>3120</v>
      </c>
      <c r="B1450" s="10">
        <v>45320.728372839505</v>
      </c>
      <c r="C1450">
        <v>4</v>
      </c>
      <c r="D1450">
        <v>17218.59</v>
      </c>
      <c r="E1450" s="24">
        <f>INT(RFM_Pivot!$A$1 - tblCustRFM[[#This Row],[LastPurchaseDate]])</f>
        <v>336</v>
      </c>
      <c r="F1450">
        <f>IF(tblCustRFM[[#This Row],[Recency]] &lt;= $L$4, 3, IF(tblCustRFM[[#This Row],[Recency]] &lt;= M1452, 2, 1))</f>
        <v>1</v>
      </c>
      <c r="G1450">
        <f>IF(tblCustRFM[[#This Row],[Frequency]] &gt;= L1453, 3, IF(tblCustRFM[[#This Row],[Frequency]] &gt;= M1453, 2, 1))</f>
        <v>3</v>
      </c>
      <c r="H1450">
        <f>IF(tblCustRFM[[#This Row],[Monetary]] &gt;= L1454, 3, IF(tblCustRFM[[#This Row],[Monetary]] &gt;= M1454, 2, 1))</f>
        <v>3</v>
      </c>
      <c r="I1450">
        <f>tblCustRFM[[#This Row],[RecencyTier]] + tblCustRFM[[#This Row],[FrequencyTier]] + tblCustRFM[[#This Row],[MonetaryTier]]</f>
        <v>7</v>
      </c>
    </row>
    <row r="1451" spans="1:9" x14ac:dyDescent="0.45">
      <c r="A1451" s="16">
        <v>3121</v>
      </c>
      <c r="B1451" s="10">
        <v>45318.319131905868</v>
      </c>
      <c r="C1451">
        <v>1</v>
      </c>
      <c r="D1451">
        <v>10082.01</v>
      </c>
      <c r="E1451" s="24">
        <f>INT(RFM_Pivot!$A$1 - tblCustRFM[[#This Row],[LastPurchaseDate]])</f>
        <v>338</v>
      </c>
      <c r="F1451">
        <f>IF(tblCustRFM[[#This Row],[Recency]] &lt;= $L$4, 3, IF(tblCustRFM[[#This Row],[Recency]] &lt;= M1453, 2, 1))</f>
        <v>1</v>
      </c>
      <c r="G1451">
        <f>IF(tblCustRFM[[#This Row],[Frequency]] &gt;= L1454, 3, IF(tblCustRFM[[#This Row],[Frequency]] &gt;= M1454, 2, 1))</f>
        <v>3</v>
      </c>
      <c r="H1451">
        <f>IF(tblCustRFM[[#This Row],[Monetary]] &gt;= L1455, 3, IF(tblCustRFM[[#This Row],[Monetary]] &gt;= M1455, 2, 1))</f>
        <v>3</v>
      </c>
      <c r="I1451">
        <f>tblCustRFM[[#This Row],[RecencyTier]] + tblCustRFM[[#This Row],[FrequencyTier]] + tblCustRFM[[#This Row],[MonetaryTier]]</f>
        <v>7</v>
      </c>
    </row>
    <row r="1452" spans="1:9" x14ac:dyDescent="0.45">
      <c r="A1452" s="16">
        <v>3123</v>
      </c>
      <c r="B1452" s="10">
        <v>45240.639363927468</v>
      </c>
      <c r="C1452">
        <v>1</v>
      </c>
      <c r="D1452">
        <v>3008.65</v>
      </c>
      <c r="E1452" s="24">
        <f>INT(RFM_Pivot!$A$1 - tblCustRFM[[#This Row],[LastPurchaseDate]])</f>
        <v>416</v>
      </c>
      <c r="F1452">
        <f>IF(tblCustRFM[[#This Row],[Recency]] &lt;= $L$4, 3, IF(tblCustRFM[[#This Row],[Recency]] &lt;= M1454, 2, 1))</f>
        <v>1</v>
      </c>
      <c r="G1452">
        <f>IF(tblCustRFM[[#This Row],[Frequency]] &gt;= L1455, 3, IF(tblCustRFM[[#This Row],[Frequency]] &gt;= M1455, 2, 1))</f>
        <v>3</v>
      </c>
      <c r="H1452">
        <f>IF(tblCustRFM[[#This Row],[Monetary]] &gt;= L1456, 3, IF(tblCustRFM[[#This Row],[Monetary]] &gt;= M1456, 2, 1))</f>
        <v>3</v>
      </c>
      <c r="I1452">
        <f>tblCustRFM[[#This Row],[RecencyTier]] + tblCustRFM[[#This Row],[FrequencyTier]] + tblCustRFM[[#This Row],[MonetaryTier]]</f>
        <v>7</v>
      </c>
    </row>
    <row r="1453" spans="1:9" x14ac:dyDescent="0.45">
      <c r="A1453" s="16">
        <v>3125</v>
      </c>
      <c r="B1453" s="10">
        <v>45084.622762268518</v>
      </c>
      <c r="C1453">
        <v>2</v>
      </c>
      <c r="D1453">
        <v>5482.26</v>
      </c>
      <c r="E1453" s="24">
        <f>INT(RFM_Pivot!$A$1 - tblCustRFM[[#This Row],[LastPurchaseDate]])</f>
        <v>572</v>
      </c>
      <c r="F1453">
        <f>IF(tblCustRFM[[#This Row],[Recency]] &lt;= $L$4, 3, IF(tblCustRFM[[#This Row],[Recency]] &lt;= M1455, 2, 1))</f>
        <v>1</v>
      </c>
      <c r="G1453">
        <f>IF(tblCustRFM[[#This Row],[Frequency]] &gt;= L1456, 3, IF(tblCustRFM[[#This Row],[Frequency]] &gt;= M1456, 2, 1))</f>
        <v>3</v>
      </c>
      <c r="H1453">
        <f>IF(tblCustRFM[[#This Row],[Monetary]] &gt;= L1457, 3, IF(tblCustRFM[[#This Row],[Monetary]] &gt;= M1457, 2, 1))</f>
        <v>3</v>
      </c>
      <c r="I1453">
        <f>tblCustRFM[[#This Row],[RecencyTier]] + tblCustRFM[[#This Row],[FrequencyTier]] + tblCustRFM[[#This Row],[MonetaryTier]]</f>
        <v>7</v>
      </c>
    </row>
    <row r="1454" spans="1:9" x14ac:dyDescent="0.45">
      <c r="A1454" s="16">
        <v>3130</v>
      </c>
      <c r="B1454" s="10">
        <v>45488.353135300924</v>
      </c>
      <c r="C1454">
        <v>2</v>
      </c>
      <c r="D1454">
        <v>10985.25</v>
      </c>
      <c r="E1454" s="24">
        <f>INT(RFM_Pivot!$A$1 - tblCustRFM[[#This Row],[LastPurchaseDate]])</f>
        <v>168</v>
      </c>
      <c r="F1454">
        <f>IF(tblCustRFM[[#This Row],[Recency]] &lt;= $L$4, 3, IF(tblCustRFM[[#This Row],[Recency]] &lt;= M1456, 2, 1))</f>
        <v>1</v>
      </c>
      <c r="G1454">
        <f>IF(tblCustRFM[[#This Row],[Frequency]] &gt;= L1457, 3, IF(tblCustRFM[[#This Row],[Frequency]] &gt;= M1457, 2, 1))</f>
        <v>3</v>
      </c>
      <c r="H1454">
        <f>IF(tblCustRFM[[#This Row],[Monetary]] &gt;= L1458, 3, IF(tblCustRFM[[#This Row],[Monetary]] &gt;= M1458, 2, 1))</f>
        <v>3</v>
      </c>
      <c r="I1454">
        <f>tblCustRFM[[#This Row],[RecencyTier]] + tblCustRFM[[#This Row],[FrequencyTier]] + tblCustRFM[[#This Row],[MonetaryTier]]</f>
        <v>7</v>
      </c>
    </row>
    <row r="1455" spans="1:9" x14ac:dyDescent="0.45">
      <c r="A1455" s="16">
        <v>3131</v>
      </c>
      <c r="B1455" s="10">
        <v>45328.394139390432</v>
      </c>
      <c r="C1455">
        <v>1</v>
      </c>
      <c r="D1455">
        <v>1078.4000000000001</v>
      </c>
      <c r="E1455" s="24">
        <f>INT(RFM_Pivot!$A$1 - tblCustRFM[[#This Row],[LastPurchaseDate]])</f>
        <v>328</v>
      </c>
      <c r="F1455">
        <f>IF(tblCustRFM[[#This Row],[Recency]] &lt;= $L$4, 3, IF(tblCustRFM[[#This Row],[Recency]] &lt;= M1457, 2, 1))</f>
        <v>1</v>
      </c>
      <c r="G1455">
        <f>IF(tblCustRFM[[#This Row],[Frequency]] &gt;= L1458, 3, IF(tblCustRFM[[#This Row],[Frequency]] &gt;= M1458, 2, 1))</f>
        <v>3</v>
      </c>
      <c r="H1455">
        <f>IF(tblCustRFM[[#This Row],[Monetary]] &gt;= L1459, 3, IF(tblCustRFM[[#This Row],[Monetary]] &gt;= M1459, 2, 1))</f>
        <v>3</v>
      </c>
      <c r="I1455">
        <f>tblCustRFM[[#This Row],[RecencyTier]] + tblCustRFM[[#This Row],[FrequencyTier]] + tblCustRFM[[#This Row],[MonetaryTier]]</f>
        <v>7</v>
      </c>
    </row>
    <row r="1456" spans="1:9" x14ac:dyDescent="0.45">
      <c r="A1456" s="16">
        <v>3135</v>
      </c>
      <c r="B1456" s="10">
        <v>45336.716971720678</v>
      </c>
      <c r="C1456">
        <v>1</v>
      </c>
      <c r="D1456">
        <v>942.22</v>
      </c>
      <c r="E1456" s="24">
        <f>INT(RFM_Pivot!$A$1 - tblCustRFM[[#This Row],[LastPurchaseDate]])</f>
        <v>320</v>
      </c>
      <c r="F1456">
        <f>IF(tblCustRFM[[#This Row],[Recency]] &lt;= $L$4, 3, IF(tblCustRFM[[#This Row],[Recency]] &lt;= M1458, 2, 1))</f>
        <v>1</v>
      </c>
      <c r="G1456">
        <f>IF(tblCustRFM[[#This Row],[Frequency]] &gt;= L1459, 3, IF(tblCustRFM[[#This Row],[Frequency]] &gt;= M1459, 2, 1))</f>
        <v>3</v>
      </c>
      <c r="H1456">
        <f>IF(tblCustRFM[[#This Row],[Monetary]] &gt;= L1460, 3, IF(tblCustRFM[[#This Row],[Monetary]] &gt;= M1460, 2, 1))</f>
        <v>3</v>
      </c>
      <c r="I1456">
        <f>tblCustRFM[[#This Row],[RecencyTier]] + tblCustRFM[[#This Row],[FrequencyTier]] + tblCustRFM[[#This Row],[MonetaryTier]]</f>
        <v>7</v>
      </c>
    </row>
    <row r="1457" spans="1:9" x14ac:dyDescent="0.45">
      <c r="A1457" s="16">
        <v>3136</v>
      </c>
      <c r="B1457" s="10">
        <v>44989.056205632718</v>
      </c>
      <c r="C1457">
        <v>1</v>
      </c>
      <c r="D1457">
        <v>8954.7999999999993</v>
      </c>
      <c r="E1457" s="24">
        <f>INT(RFM_Pivot!$A$1 - tblCustRFM[[#This Row],[LastPurchaseDate]])</f>
        <v>667</v>
      </c>
      <c r="F1457">
        <f>IF(tblCustRFM[[#This Row],[Recency]] &lt;= $L$4, 3, IF(tblCustRFM[[#This Row],[Recency]] &lt;= M1459, 2, 1))</f>
        <v>1</v>
      </c>
      <c r="G1457">
        <f>IF(tblCustRFM[[#This Row],[Frequency]] &gt;= L1460, 3, IF(tblCustRFM[[#This Row],[Frequency]] &gt;= M1460, 2, 1))</f>
        <v>3</v>
      </c>
      <c r="H1457">
        <f>IF(tblCustRFM[[#This Row],[Monetary]] &gt;= L1461, 3, IF(tblCustRFM[[#This Row],[Monetary]] &gt;= M1461, 2, 1))</f>
        <v>3</v>
      </c>
      <c r="I1457">
        <f>tblCustRFM[[#This Row],[RecencyTier]] + tblCustRFM[[#This Row],[FrequencyTier]] + tblCustRFM[[#This Row],[MonetaryTier]]</f>
        <v>7</v>
      </c>
    </row>
    <row r="1458" spans="1:9" x14ac:dyDescent="0.45">
      <c r="A1458" s="16">
        <v>3137</v>
      </c>
      <c r="B1458" s="10">
        <v>45051.477447723766</v>
      </c>
      <c r="C1458">
        <v>1</v>
      </c>
      <c r="D1458">
        <v>514.91999999999996</v>
      </c>
      <c r="E1458" s="24">
        <f>INT(RFM_Pivot!$A$1 - tblCustRFM[[#This Row],[LastPurchaseDate]])</f>
        <v>605</v>
      </c>
      <c r="F1458">
        <f>IF(tblCustRFM[[#This Row],[Recency]] &lt;= $L$4, 3, IF(tblCustRFM[[#This Row],[Recency]] &lt;= M1460, 2, 1))</f>
        <v>1</v>
      </c>
      <c r="G1458">
        <f>IF(tblCustRFM[[#This Row],[Frequency]] &gt;= L1461, 3, IF(tblCustRFM[[#This Row],[Frequency]] &gt;= M1461, 2, 1))</f>
        <v>3</v>
      </c>
      <c r="H1458">
        <f>IF(tblCustRFM[[#This Row],[Monetary]] &gt;= L1462, 3, IF(tblCustRFM[[#This Row],[Monetary]] &gt;= M1462, 2, 1))</f>
        <v>3</v>
      </c>
      <c r="I1458">
        <f>tblCustRFM[[#This Row],[RecencyTier]] + tblCustRFM[[#This Row],[FrequencyTier]] + tblCustRFM[[#This Row],[MonetaryTier]]</f>
        <v>7</v>
      </c>
    </row>
    <row r="1459" spans="1:9" x14ac:dyDescent="0.45">
      <c r="A1459" s="16">
        <v>3138</v>
      </c>
      <c r="B1459" s="10">
        <v>45464.698769868824</v>
      </c>
      <c r="C1459">
        <v>1</v>
      </c>
      <c r="D1459">
        <v>772.6</v>
      </c>
      <c r="E1459" s="24">
        <f>INT(RFM_Pivot!$A$1 - tblCustRFM[[#This Row],[LastPurchaseDate]])</f>
        <v>192</v>
      </c>
      <c r="F1459">
        <f>IF(tblCustRFM[[#This Row],[Recency]] &lt;= $L$4, 3, IF(tblCustRFM[[#This Row],[Recency]] &lt;= M1461, 2, 1))</f>
        <v>1</v>
      </c>
      <c r="G1459">
        <f>IF(tblCustRFM[[#This Row],[Frequency]] &gt;= L1462, 3, IF(tblCustRFM[[#This Row],[Frequency]] &gt;= M1462, 2, 1))</f>
        <v>3</v>
      </c>
      <c r="H1459">
        <f>IF(tblCustRFM[[#This Row],[Monetary]] &gt;= L1463, 3, IF(tblCustRFM[[#This Row],[Monetary]] &gt;= M1463, 2, 1))</f>
        <v>3</v>
      </c>
      <c r="I1459">
        <f>tblCustRFM[[#This Row],[RecencyTier]] + tblCustRFM[[#This Row],[FrequencyTier]] + tblCustRFM[[#This Row],[MonetaryTier]]</f>
        <v>7</v>
      </c>
    </row>
    <row r="1460" spans="1:9" x14ac:dyDescent="0.45">
      <c r="A1460" s="16">
        <v>3139</v>
      </c>
      <c r="B1460" s="10">
        <v>45022.639563966048</v>
      </c>
      <c r="C1460">
        <v>1</v>
      </c>
      <c r="D1460">
        <v>11736</v>
      </c>
      <c r="E1460" s="24">
        <f>INT(RFM_Pivot!$A$1 - tblCustRFM[[#This Row],[LastPurchaseDate]])</f>
        <v>634</v>
      </c>
      <c r="F1460">
        <f>IF(tblCustRFM[[#This Row],[Recency]] &lt;= $L$4, 3, IF(tblCustRFM[[#This Row],[Recency]] &lt;= M1462, 2, 1))</f>
        <v>1</v>
      </c>
      <c r="G1460">
        <f>IF(tblCustRFM[[#This Row],[Frequency]] &gt;= L1463, 3, IF(tblCustRFM[[#This Row],[Frequency]] &gt;= M1463, 2, 1))</f>
        <v>3</v>
      </c>
      <c r="H1460">
        <f>IF(tblCustRFM[[#This Row],[Monetary]] &gt;= L1464, 3, IF(tblCustRFM[[#This Row],[Monetary]] &gt;= M1464, 2, 1))</f>
        <v>3</v>
      </c>
      <c r="I1460">
        <f>tblCustRFM[[#This Row],[RecencyTier]] + tblCustRFM[[#This Row],[FrequencyTier]] + tblCustRFM[[#This Row],[MonetaryTier]]</f>
        <v>7</v>
      </c>
    </row>
    <row r="1461" spans="1:9" x14ac:dyDescent="0.45">
      <c r="A1461" s="16">
        <v>3141</v>
      </c>
      <c r="B1461" s="10">
        <v>44955.399840007718</v>
      </c>
      <c r="C1461">
        <v>1</v>
      </c>
      <c r="D1461">
        <v>9278.5</v>
      </c>
      <c r="E1461" s="24">
        <f>INT(RFM_Pivot!$A$1 - tblCustRFM[[#This Row],[LastPurchaseDate]])</f>
        <v>701</v>
      </c>
      <c r="F1461">
        <f>IF(tblCustRFM[[#This Row],[Recency]] &lt;= $L$4, 3, IF(tblCustRFM[[#This Row],[Recency]] &lt;= M1463, 2, 1))</f>
        <v>1</v>
      </c>
      <c r="G1461">
        <f>IF(tblCustRFM[[#This Row],[Frequency]] &gt;= L1464, 3, IF(tblCustRFM[[#This Row],[Frequency]] &gt;= M1464, 2, 1))</f>
        <v>3</v>
      </c>
      <c r="H1461">
        <f>IF(tblCustRFM[[#This Row],[Monetary]] &gt;= L1465, 3, IF(tblCustRFM[[#This Row],[Monetary]] &gt;= M1465, 2, 1))</f>
        <v>3</v>
      </c>
      <c r="I1461">
        <f>tblCustRFM[[#This Row],[RecencyTier]] + tblCustRFM[[#This Row],[FrequencyTier]] + tblCustRFM[[#This Row],[MonetaryTier]]</f>
        <v>7</v>
      </c>
    </row>
    <row r="1462" spans="1:9" x14ac:dyDescent="0.45">
      <c r="A1462" s="16">
        <v>3142</v>
      </c>
      <c r="B1462" s="10">
        <v>45540.480348032404</v>
      </c>
      <c r="C1462">
        <v>1</v>
      </c>
      <c r="D1462">
        <v>9544.5</v>
      </c>
      <c r="E1462" s="24">
        <f>INT(RFM_Pivot!$A$1 - tblCustRFM[[#This Row],[LastPurchaseDate]])</f>
        <v>116</v>
      </c>
      <c r="F1462">
        <f>IF(tblCustRFM[[#This Row],[Recency]] &lt;= $L$4, 3, IF(tblCustRFM[[#This Row],[Recency]] &lt;= M1464, 2, 1))</f>
        <v>3</v>
      </c>
      <c r="G1462">
        <f>IF(tblCustRFM[[#This Row],[Frequency]] &gt;= L1465, 3, IF(tblCustRFM[[#This Row],[Frequency]] &gt;= M1465, 2, 1))</f>
        <v>3</v>
      </c>
      <c r="H1462">
        <f>IF(tblCustRFM[[#This Row],[Monetary]] &gt;= L1466, 3, IF(tblCustRFM[[#This Row],[Monetary]] &gt;= M1466, 2, 1))</f>
        <v>3</v>
      </c>
      <c r="I1462">
        <f>tblCustRFM[[#This Row],[RecencyTier]] + tblCustRFM[[#This Row],[FrequencyTier]] + tblCustRFM[[#This Row],[MonetaryTier]]</f>
        <v>9</v>
      </c>
    </row>
    <row r="1463" spans="1:9" x14ac:dyDescent="0.45">
      <c r="A1463" s="16">
        <v>3143</v>
      </c>
      <c r="B1463" s="10">
        <v>45001.467446759256</v>
      </c>
      <c r="C1463">
        <v>2</v>
      </c>
      <c r="D1463">
        <v>15364.2</v>
      </c>
      <c r="E1463" s="24">
        <f>INT(RFM_Pivot!$A$1 - tblCustRFM[[#This Row],[LastPurchaseDate]])</f>
        <v>655</v>
      </c>
      <c r="F1463">
        <f>IF(tblCustRFM[[#This Row],[Recency]] &lt;= $L$4, 3, IF(tblCustRFM[[#This Row],[Recency]] &lt;= M1465, 2, 1))</f>
        <v>1</v>
      </c>
      <c r="G1463">
        <f>IF(tblCustRFM[[#This Row],[Frequency]] &gt;= L1466, 3, IF(tblCustRFM[[#This Row],[Frequency]] &gt;= M1466, 2, 1))</f>
        <v>3</v>
      </c>
      <c r="H1463">
        <f>IF(tblCustRFM[[#This Row],[Monetary]] &gt;= L1467, 3, IF(tblCustRFM[[#This Row],[Monetary]] &gt;= M1467, 2, 1))</f>
        <v>3</v>
      </c>
      <c r="I1463">
        <f>tblCustRFM[[#This Row],[RecencyTier]] + tblCustRFM[[#This Row],[FrequencyTier]] + tblCustRFM[[#This Row],[MonetaryTier]]</f>
        <v>7</v>
      </c>
    </row>
    <row r="1464" spans="1:9" x14ac:dyDescent="0.45">
      <c r="A1464" s="16">
        <v>3147</v>
      </c>
      <c r="B1464" s="10">
        <v>45395.706870679009</v>
      </c>
      <c r="C1464">
        <v>1</v>
      </c>
      <c r="D1464">
        <v>16745.36</v>
      </c>
      <c r="E1464" s="24">
        <f>INT(RFM_Pivot!$A$1 - tblCustRFM[[#This Row],[LastPurchaseDate]])</f>
        <v>261</v>
      </c>
      <c r="F1464">
        <f>IF(tblCustRFM[[#This Row],[Recency]] &lt;= $L$4, 3, IF(tblCustRFM[[#This Row],[Recency]] &lt;= M1466, 2, 1))</f>
        <v>1</v>
      </c>
      <c r="G1464">
        <f>IF(tblCustRFM[[#This Row],[Frequency]] &gt;= L1467, 3, IF(tblCustRFM[[#This Row],[Frequency]] &gt;= M1467, 2, 1))</f>
        <v>3</v>
      </c>
      <c r="H1464">
        <f>IF(tblCustRFM[[#This Row],[Monetary]] &gt;= L1468, 3, IF(tblCustRFM[[#This Row],[Monetary]] &gt;= M1468, 2, 1))</f>
        <v>3</v>
      </c>
      <c r="I1464">
        <f>tblCustRFM[[#This Row],[RecencyTier]] + tblCustRFM[[#This Row],[FrequencyTier]] + tblCustRFM[[#This Row],[MonetaryTier]]</f>
        <v>7</v>
      </c>
    </row>
    <row r="1465" spans="1:9" x14ac:dyDescent="0.45">
      <c r="A1465" s="16">
        <v>3148</v>
      </c>
      <c r="B1465" s="10">
        <v>45320.509350925924</v>
      </c>
      <c r="C1465">
        <v>2</v>
      </c>
      <c r="D1465">
        <v>17645.59</v>
      </c>
      <c r="E1465" s="24">
        <f>INT(RFM_Pivot!$A$1 - tblCustRFM[[#This Row],[LastPurchaseDate]])</f>
        <v>336</v>
      </c>
      <c r="F1465">
        <f>IF(tblCustRFM[[#This Row],[Recency]] &lt;= $L$4, 3, IF(tblCustRFM[[#This Row],[Recency]] &lt;= M1467, 2, 1))</f>
        <v>1</v>
      </c>
      <c r="G1465">
        <f>IF(tblCustRFM[[#This Row],[Frequency]] &gt;= L1468, 3, IF(tblCustRFM[[#This Row],[Frequency]] &gt;= M1468, 2, 1))</f>
        <v>3</v>
      </c>
      <c r="H1465">
        <f>IF(tblCustRFM[[#This Row],[Monetary]] &gt;= L1469, 3, IF(tblCustRFM[[#This Row],[Monetary]] &gt;= M1469, 2, 1))</f>
        <v>3</v>
      </c>
      <c r="I1465">
        <f>tblCustRFM[[#This Row],[RecencyTier]] + tblCustRFM[[#This Row],[FrequencyTier]] + tblCustRFM[[#This Row],[MonetaryTier]]</f>
        <v>7</v>
      </c>
    </row>
    <row r="1466" spans="1:9" x14ac:dyDescent="0.45">
      <c r="A1466" s="16">
        <v>3149</v>
      </c>
      <c r="B1466" s="10">
        <v>45391.4724472608</v>
      </c>
      <c r="C1466">
        <v>1</v>
      </c>
      <c r="D1466">
        <v>1561.98</v>
      </c>
      <c r="E1466" s="24">
        <f>INT(RFM_Pivot!$A$1 - tblCustRFM[[#This Row],[LastPurchaseDate]])</f>
        <v>265</v>
      </c>
      <c r="F1466">
        <f>IF(tblCustRFM[[#This Row],[Recency]] &lt;= $L$4, 3, IF(tblCustRFM[[#This Row],[Recency]] &lt;= M1468, 2, 1))</f>
        <v>1</v>
      </c>
      <c r="G1466">
        <f>IF(tblCustRFM[[#This Row],[Frequency]] &gt;= L1469, 3, IF(tblCustRFM[[#This Row],[Frequency]] &gt;= M1469, 2, 1))</f>
        <v>3</v>
      </c>
      <c r="H1466">
        <f>IF(tblCustRFM[[#This Row],[Monetary]] &gt;= L1470, 3, IF(tblCustRFM[[#This Row],[Monetary]] &gt;= M1470, 2, 1))</f>
        <v>3</v>
      </c>
      <c r="I1466">
        <f>tblCustRFM[[#This Row],[RecencyTier]] + tblCustRFM[[#This Row],[FrequencyTier]] + tblCustRFM[[#This Row],[MonetaryTier]]</f>
        <v>7</v>
      </c>
    </row>
    <row r="1467" spans="1:9" x14ac:dyDescent="0.45">
      <c r="A1467" s="16">
        <v>3151</v>
      </c>
      <c r="B1467" s="10">
        <v>45124.04670466821</v>
      </c>
      <c r="C1467">
        <v>1</v>
      </c>
      <c r="D1467">
        <v>809.58</v>
      </c>
      <c r="E1467" s="24">
        <f>INT(RFM_Pivot!$A$1 - tblCustRFM[[#This Row],[LastPurchaseDate]])</f>
        <v>532</v>
      </c>
      <c r="F1467">
        <f>IF(tblCustRFM[[#This Row],[Recency]] &lt;= $L$4, 3, IF(tblCustRFM[[#This Row],[Recency]] &lt;= M1469, 2, 1))</f>
        <v>1</v>
      </c>
      <c r="G1467">
        <f>IF(tblCustRFM[[#This Row],[Frequency]] &gt;= L1470, 3, IF(tblCustRFM[[#This Row],[Frequency]] &gt;= M1470, 2, 1))</f>
        <v>3</v>
      </c>
      <c r="H1467">
        <f>IF(tblCustRFM[[#This Row],[Monetary]] &gt;= L1471, 3, IF(tblCustRFM[[#This Row],[Monetary]] &gt;= M1471, 2, 1))</f>
        <v>3</v>
      </c>
      <c r="I1467">
        <f>tblCustRFM[[#This Row],[RecencyTier]] + tblCustRFM[[#This Row],[FrequencyTier]] + tblCustRFM[[#This Row],[MonetaryTier]]</f>
        <v>7</v>
      </c>
    </row>
    <row r="1468" spans="1:9" x14ac:dyDescent="0.45">
      <c r="A1468" s="16">
        <v>3153</v>
      </c>
      <c r="B1468" s="10">
        <v>45212.531553163579</v>
      </c>
      <c r="C1468">
        <v>1</v>
      </c>
      <c r="D1468">
        <v>9626.5499999999993</v>
      </c>
      <c r="E1468" s="24">
        <f>INT(RFM_Pivot!$A$1 - tblCustRFM[[#This Row],[LastPurchaseDate]])</f>
        <v>444</v>
      </c>
      <c r="F1468">
        <f>IF(tblCustRFM[[#This Row],[Recency]] &lt;= $L$4, 3, IF(tblCustRFM[[#This Row],[Recency]] &lt;= M1470, 2, 1))</f>
        <v>1</v>
      </c>
      <c r="G1468">
        <f>IF(tblCustRFM[[#This Row],[Frequency]] &gt;= L1471, 3, IF(tblCustRFM[[#This Row],[Frequency]] &gt;= M1471, 2, 1))</f>
        <v>3</v>
      </c>
      <c r="H1468">
        <f>IF(tblCustRFM[[#This Row],[Monetary]] &gt;= L1472, 3, IF(tblCustRFM[[#This Row],[Monetary]] &gt;= M1472, 2, 1))</f>
        <v>3</v>
      </c>
      <c r="I1468">
        <f>tblCustRFM[[#This Row],[RecencyTier]] + tblCustRFM[[#This Row],[FrequencyTier]] + tblCustRFM[[#This Row],[MonetaryTier]]</f>
        <v>7</v>
      </c>
    </row>
    <row r="1469" spans="1:9" x14ac:dyDescent="0.45">
      <c r="A1469" s="16">
        <v>3155</v>
      </c>
      <c r="B1469" s="10">
        <v>45311.967496759258</v>
      </c>
      <c r="C1469">
        <v>2</v>
      </c>
      <c r="D1469">
        <v>6032.47</v>
      </c>
      <c r="E1469" s="24">
        <f>INT(RFM_Pivot!$A$1 - tblCustRFM[[#This Row],[LastPurchaseDate]])</f>
        <v>345</v>
      </c>
      <c r="F1469">
        <f>IF(tblCustRFM[[#This Row],[Recency]] &lt;= $L$4, 3, IF(tblCustRFM[[#This Row],[Recency]] &lt;= M1471, 2, 1))</f>
        <v>1</v>
      </c>
      <c r="G1469">
        <f>IF(tblCustRFM[[#This Row],[Frequency]] &gt;= L1472, 3, IF(tblCustRFM[[#This Row],[Frequency]] &gt;= M1472, 2, 1))</f>
        <v>3</v>
      </c>
      <c r="H1469">
        <f>IF(tblCustRFM[[#This Row],[Monetary]] &gt;= L1473, 3, IF(tblCustRFM[[#This Row],[Monetary]] &gt;= M1473, 2, 1))</f>
        <v>3</v>
      </c>
      <c r="I1469">
        <f>tblCustRFM[[#This Row],[RecencyTier]] + tblCustRFM[[#This Row],[FrequencyTier]] + tblCustRFM[[#This Row],[MonetaryTier]]</f>
        <v>7</v>
      </c>
    </row>
    <row r="1470" spans="1:9" x14ac:dyDescent="0.45">
      <c r="A1470" s="16">
        <v>3156</v>
      </c>
      <c r="B1470" s="10">
        <v>45285.538853896607</v>
      </c>
      <c r="C1470">
        <v>2</v>
      </c>
      <c r="D1470">
        <v>6590.47</v>
      </c>
      <c r="E1470" s="24">
        <f>INT(RFM_Pivot!$A$1 - tblCustRFM[[#This Row],[LastPurchaseDate]])</f>
        <v>371</v>
      </c>
      <c r="F1470">
        <f>IF(tblCustRFM[[#This Row],[Recency]] &lt;= $L$4, 3, IF(tblCustRFM[[#This Row],[Recency]] &lt;= M1472, 2, 1))</f>
        <v>1</v>
      </c>
      <c r="G1470">
        <f>IF(tblCustRFM[[#This Row],[Frequency]] &gt;= L1473, 3, IF(tblCustRFM[[#This Row],[Frequency]] &gt;= M1473, 2, 1))</f>
        <v>3</v>
      </c>
      <c r="H1470">
        <f>IF(tblCustRFM[[#This Row],[Monetary]] &gt;= L1474, 3, IF(tblCustRFM[[#This Row],[Monetary]] &gt;= M1474, 2, 1))</f>
        <v>3</v>
      </c>
      <c r="I1470">
        <f>tblCustRFM[[#This Row],[RecencyTier]] + tblCustRFM[[#This Row],[FrequencyTier]] + tblCustRFM[[#This Row],[MonetaryTier]]</f>
        <v>7</v>
      </c>
    </row>
    <row r="1471" spans="1:9" x14ac:dyDescent="0.45">
      <c r="A1471" s="16">
        <v>3158</v>
      </c>
      <c r="B1471" s="10">
        <v>45488.572157214505</v>
      </c>
      <c r="C1471">
        <v>3</v>
      </c>
      <c r="D1471">
        <v>20814.46</v>
      </c>
      <c r="E1471" s="24">
        <f>INT(RFM_Pivot!$A$1 - tblCustRFM[[#This Row],[LastPurchaseDate]])</f>
        <v>168</v>
      </c>
      <c r="F1471">
        <f>IF(tblCustRFM[[#This Row],[Recency]] &lt;= $L$4, 3, IF(tblCustRFM[[#This Row],[Recency]] &lt;= M1473, 2, 1))</f>
        <v>1</v>
      </c>
      <c r="G1471">
        <f>IF(tblCustRFM[[#This Row],[Frequency]] &gt;= L1474, 3, IF(tblCustRFM[[#This Row],[Frequency]] &gt;= M1474, 2, 1))</f>
        <v>3</v>
      </c>
      <c r="H1471">
        <f>IF(tblCustRFM[[#This Row],[Monetary]] &gt;= L1475, 3, IF(tblCustRFM[[#This Row],[Monetary]] &gt;= M1475, 2, 1))</f>
        <v>3</v>
      </c>
      <c r="I1471">
        <f>tblCustRFM[[#This Row],[RecencyTier]] + tblCustRFM[[#This Row],[FrequencyTier]] + tblCustRFM[[#This Row],[MonetaryTier]]</f>
        <v>7</v>
      </c>
    </row>
    <row r="1472" spans="1:9" x14ac:dyDescent="0.45">
      <c r="A1472" s="16">
        <v>3159</v>
      </c>
      <c r="B1472" s="10">
        <v>45309.777277739195</v>
      </c>
      <c r="C1472">
        <v>3</v>
      </c>
      <c r="D1472">
        <v>10423.67</v>
      </c>
      <c r="E1472" s="24">
        <f>INT(RFM_Pivot!$A$1 - tblCustRFM[[#This Row],[LastPurchaseDate]])</f>
        <v>347</v>
      </c>
      <c r="F1472">
        <f>IF(tblCustRFM[[#This Row],[Recency]] &lt;= $L$4, 3, IF(tblCustRFM[[#This Row],[Recency]] &lt;= M1474, 2, 1))</f>
        <v>1</v>
      </c>
      <c r="G1472">
        <f>IF(tblCustRFM[[#This Row],[Frequency]] &gt;= L1475, 3, IF(tblCustRFM[[#This Row],[Frequency]] &gt;= M1475, 2, 1))</f>
        <v>3</v>
      </c>
      <c r="H1472">
        <f>IF(tblCustRFM[[#This Row],[Monetary]] &gt;= L1476, 3, IF(tblCustRFM[[#This Row],[Monetary]] &gt;= M1476, 2, 1))</f>
        <v>3</v>
      </c>
      <c r="I1472">
        <f>tblCustRFM[[#This Row],[RecencyTier]] + tblCustRFM[[#This Row],[FrequencyTier]] + tblCustRFM[[#This Row],[MonetaryTier]]</f>
        <v>7</v>
      </c>
    </row>
    <row r="1473" spans="1:9" x14ac:dyDescent="0.45">
      <c r="A1473" s="16">
        <v>3160</v>
      </c>
      <c r="B1473" s="10">
        <v>45645.026802700617</v>
      </c>
      <c r="C1473">
        <v>3</v>
      </c>
      <c r="D1473">
        <v>20233.53</v>
      </c>
      <c r="E1473" s="24">
        <f>INT(RFM_Pivot!$A$1 - tblCustRFM[[#This Row],[LastPurchaseDate]])</f>
        <v>11</v>
      </c>
      <c r="F1473">
        <f>IF(tblCustRFM[[#This Row],[Recency]] &lt;= $L$4, 3, IF(tblCustRFM[[#This Row],[Recency]] &lt;= M1475, 2, 1))</f>
        <v>3</v>
      </c>
      <c r="G1473">
        <f>IF(tblCustRFM[[#This Row],[Frequency]] &gt;= L1476, 3, IF(tblCustRFM[[#This Row],[Frequency]] &gt;= M1476, 2, 1))</f>
        <v>3</v>
      </c>
      <c r="H1473">
        <f>IF(tblCustRFM[[#This Row],[Monetary]] &gt;= L1477, 3, IF(tblCustRFM[[#This Row],[Monetary]] &gt;= M1477, 2, 1))</f>
        <v>3</v>
      </c>
      <c r="I1473">
        <f>tblCustRFM[[#This Row],[RecencyTier]] + tblCustRFM[[#This Row],[FrequencyTier]] + tblCustRFM[[#This Row],[MonetaryTier]]</f>
        <v>9</v>
      </c>
    </row>
    <row r="1474" spans="1:9" x14ac:dyDescent="0.45">
      <c r="A1474" s="16">
        <v>3161</v>
      </c>
      <c r="B1474" s="10">
        <v>45392.640564043213</v>
      </c>
      <c r="C1474">
        <v>2</v>
      </c>
      <c r="D1474">
        <v>3761.72</v>
      </c>
      <c r="E1474" s="24">
        <f>INT(RFM_Pivot!$A$1 - tblCustRFM[[#This Row],[LastPurchaseDate]])</f>
        <v>264</v>
      </c>
      <c r="F1474">
        <f>IF(tblCustRFM[[#This Row],[Recency]] &lt;= $L$4, 3, IF(tblCustRFM[[#This Row],[Recency]] &lt;= M1476, 2, 1))</f>
        <v>1</v>
      </c>
      <c r="G1474">
        <f>IF(tblCustRFM[[#This Row],[Frequency]] &gt;= L1477, 3, IF(tblCustRFM[[#This Row],[Frequency]] &gt;= M1477, 2, 1))</f>
        <v>3</v>
      </c>
      <c r="H1474">
        <f>IF(tblCustRFM[[#This Row],[Monetary]] &gt;= L1478, 3, IF(tblCustRFM[[#This Row],[Monetary]] &gt;= M1478, 2, 1))</f>
        <v>3</v>
      </c>
      <c r="I1474">
        <f>tblCustRFM[[#This Row],[RecencyTier]] + tblCustRFM[[#This Row],[FrequencyTier]] + tblCustRFM[[#This Row],[MonetaryTier]]</f>
        <v>7</v>
      </c>
    </row>
    <row r="1475" spans="1:9" x14ac:dyDescent="0.45">
      <c r="A1475" s="16">
        <v>3162</v>
      </c>
      <c r="B1475" s="10">
        <v>45515.365836574078</v>
      </c>
      <c r="C1475">
        <v>2</v>
      </c>
      <c r="D1475">
        <v>15182.13</v>
      </c>
      <c r="E1475" s="24">
        <f>INT(RFM_Pivot!$A$1 - tblCustRFM[[#This Row],[LastPurchaseDate]])</f>
        <v>141</v>
      </c>
      <c r="F1475">
        <f>IF(tblCustRFM[[#This Row],[Recency]] &lt;= $L$4, 3, IF(tblCustRFM[[#This Row],[Recency]] &lt;= M1477, 2, 1))</f>
        <v>1</v>
      </c>
      <c r="G1475">
        <f>IF(tblCustRFM[[#This Row],[Frequency]] &gt;= L1478, 3, IF(tblCustRFM[[#This Row],[Frequency]] &gt;= M1478, 2, 1))</f>
        <v>3</v>
      </c>
      <c r="H1475">
        <f>IF(tblCustRFM[[#This Row],[Monetary]] &gt;= L1479, 3, IF(tblCustRFM[[#This Row],[Monetary]] &gt;= M1479, 2, 1))</f>
        <v>3</v>
      </c>
      <c r="I1475">
        <f>tblCustRFM[[#This Row],[RecencyTier]] + tblCustRFM[[#This Row],[FrequencyTier]] + tblCustRFM[[#This Row],[MonetaryTier]]</f>
        <v>7</v>
      </c>
    </row>
    <row r="1476" spans="1:9" x14ac:dyDescent="0.45">
      <c r="A1476" s="16">
        <v>3164</v>
      </c>
      <c r="B1476" s="10">
        <v>45368.986198611114</v>
      </c>
      <c r="C1476">
        <v>1</v>
      </c>
      <c r="D1476">
        <v>3188.88</v>
      </c>
      <c r="E1476" s="24">
        <f>INT(RFM_Pivot!$A$1 - tblCustRFM[[#This Row],[LastPurchaseDate]])</f>
        <v>288</v>
      </c>
      <c r="F1476">
        <f>IF(tblCustRFM[[#This Row],[Recency]] &lt;= $L$4, 3, IF(tblCustRFM[[#This Row],[Recency]] &lt;= M1478, 2, 1))</f>
        <v>1</v>
      </c>
      <c r="G1476">
        <f>IF(tblCustRFM[[#This Row],[Frequency]] &gt;= L1479, 3, IF(tblCustRFM[[#This Row],[Frequency]] &gt;= M1479, 2, 1))</f>
        <v>3</v>
      </c>
      <c r="H1476">
        <f>IF(tblCustRFM[[#This Row],[Monetary]] &gt;= L1480, 3, IF(tblCustRFM[[#This Row],[Monetary]] &gt;= M1480, 2, 1))</f>
        <v>3</v>
      </c>
      <c r="I1476">
        <f>tblCustRFM[[#This Row],[RecencyTier]] + tblCustRFM[[#This Row],[FrequencyTier]] + tblCustRFM[[#This Row],[MonetaryTier]]</f>
        <v>7</v>
      </c>
    </row>
    <row r="1477" spans="1:9" x14ac:dyDescent="0.45">
      <c r="A1477" s="16">
        <v>3165</v>
      </c>
      <c r="B1477" s="10">
        <v>45424.836783680556</v>
      </c>
      <c r="C1477">
        <v>1</v>
      </c>
      <c r="D1477">
        <v>24338.05</v>
      </c>
      <c r="E1477" s="24">
        <f>INT(RFM_Pivot!$A$1 - tblCustRFM[[#This Row],[LastPurchaseDate]])</f>
        <v>232</v>
      </c>
      <c r="F1477">
        <f>IF(tblCustRFM[[#This Row],[Recency]] &lt;= $L$4, 3, IF(tblCustRFM[[#This Row],[Recency]] &lt;= M1479, 2, 1))</f>
        <v>1</v>
      </c>
      <c r="G1477">
        <f>IF(tblCustRFM[[#This Row],[Frequency]] &gt;= L1480, 3, IF(tblCustRFM[[#This Row],[Frequency]] &gt;= M1480, 2, 1))</f>
        <v>3</v>
      </c>
      <c r="H1477">
        <f>IF(tblCustRFM[[#This Row],[Monetary]] &gt;= L1481, 3, IF(tblCustRFM[[#This Row],[Monetary]] &gt;= M1481, 2, 1))</f>
        <v>3</v>
      </c>
      <c r="I1477">
        <f>tblCustRFM[[#This Row],[RecencyTier]] + tblCustRFM[[#This Row],[FrequencyTier]] + tblCustRFM[[#This Row],[MonetaryTier]]</f>
        <v>7</v>
      </c>
    </row>
    <row r="1478" spans="1:9" x14ac:dyDescent="0.45">
      <c r="A1478" s="16">
        <v>3166</v>
      </c>
      <c r="B1478" s="10">
        <v>45427.903090316358</v>
      </c>
      <c r="C1478">
        <v>1</v>
      </c>
      <c r="D1478">
        <v>7346.46</v>
      </c>
      <c r="E1478" s="24">
        <f>INT(RFM_Pivot!$A$1 - tblCustRFM[[#This Row],[LastPurchaseDate]])</f>
        <v>229</v>
      </c>
      <c r="F1478">
        <f>IF(tblCustRFM[[#This Row],[Recency]] &lt;= $L$4, 3, IF(tblCustRFM[[#This Row],[Recency]] &lt;= M1480, 2, 1))</f>
        <v>1</v>
      </c>
      <c r="G1478">
        <f>IF(tblCustRFM[[#This Row],[Frequency]] &gt;= L1481, 3, IF(tblCustRFM[[#This Row],[Frequency]] &gt;= M1481, 2, 1))</f>
        <v>3</v>
      </c>
      <c r="H1478">
        <f>IF(tblCustRFM[[#This Row],[Monetary]] &gt;= L1482, 3, IF(tblCustRFM[[#This Row],[Monetary]] &gt;= M1482, 2, 1))</f>
        <v>3</v>
      </c>
      <c r="I1478">
        <f>tblCustRFM[[#This Row],[RecencyTier]] + tblCustRFM[[#This Row],[FrequencyTier]] + tblCustRFM[[#This Row],[MonetaryTier]]</f>
        <v>7</v>
      </c>
    </row>
    <row r="1479" spans="1:9" x14ac:dyDescent="0.45">
      <c r="A1479" s="16">
        <v>3169</v>
      </c>
      <c r="B1479" s="10">
        <v>45595.235823572533</v>
      </c>
      <c r="C1479">
        <v>2</v>
      </c>
      <c r="D1479">
        <v>22082</v>
      </c>
      <c r="E1479" s="24">
        <f>INT(RFM_Pivot!$A$1 - tblCustRFM[[#This Row],[LastPurchaseDate]])</f>
        <v>61</v>
      </c>
      <c r="F1479">
        <f>IF(tblCustRFM[[#This Row],[Recency]] &lt;= $L$4, 3, IF(tblCustRFM[[#This Row],[Recency]] &lt;= M1481, 2, 1))</f>
        <v>3</v>
      </c>
      <c r="G1479">
        <f>IF(tblCustRFM[[#This Row],[Frequency]] &gt;= L1482, 3, IF(tblCustRFM[[#This Row],[Frequency]] &gt;= M1482, 2, 1))</f>
        <v>3</v>
      </c>
      <c r="H1479">
        <f>IF(tblCustRFM[[#This Row],[Monetary]] &gt;= L1483, 3, IF(tblCustRFM[[#This Row],[Monetary]] &gt;= M1483, 2, 1))</f>
        <v>3</v>
      </c>
      <c r="I1479">
        <f>tblCustRFM[[#This Row],[RecencyTier]] + tblCustRFM[[#This Row],[FrequencyTier]] + tblCustRFM[[#This Row],[MonetaryTier]]</f>
        <v>9</v>
      </c>
    </row>
    <row r="1480" spans="1:9" x14ac:dyDescent="0.45">
      <c r="A1480" s="16">
        <v>3170</v>
      </c>
      <c r="B1480" s="10">
        <v>45472.291529166665</v>
      </c>
      <c r="C1480">
        <v>2</v>
      </c>
      <c r="D1480">
        <v>26267.96</v>
      </c>
      <c r="E1480" s="24">
        <f>INT(RFM_Pivot!$A$1 - tblCustRFM[[#This Row],[LastPurchaseDate]])</f>
        <v>184</v>
      </c>
      <c r="F1480">
        <f>IF(tblCustRFM[[#This Row],[Recency]] &lt;= $L$4, 3, IF(tblCustRFM[[#This Row],[Recency]] &lt;= M1482, 2, 1))</f>
        <v>1</v>
      </c>
      <c r="G1480">
        <f>IF(tblCustRFM[[#This Row],[Frequency]] &gt;= L1483, 3, IF(tblCustRFM[[#This Row],[Frequency]] &gt;= M1483, 2, 1))</f>
        <v>3</v>
      </c>
      <c r="H1480">
        <f>IF(tblCustRFM[[#This Row],[Monetary]] &gt;= L1484, 3, IF(tblCustRFM[[#This Row],[Monetary]] &gt;= M1484, 2, 1))</f>
        <v>3</v>
      </c>
      <c r="I1480">
        <f>tblCustRFM[[#This Row],[RecencyTier]] + tblCustRFM[[#This Row],[FrequencyTier]] + tblCustRFM[[#This Row],[MonetaryTier]]</f>
        <v>7</v>
      </c>
    </row>
    <row r="1481" spans="1:9" x14ac:dyDescent="0.45">
      <c r="A1481" s="16">
        <v>3171</v>
      </c>
      <c r="B1481" s="10">
        <v>45084.695769560189</v>
      </c>
      <c r="C1481">
        <v>1</v>
      </c>
      <c r="D1481">
        <v>1804.68</v>
      </c>
      <c r="E1481" s="24">
        <f>INT(RFM_Pivot!$A$1 - tblCustRFM[[#This Row],[LastPurchaseDate]])</f>
        <v>572</v>
      </c>
      <c r="F1481">
        <f>IF(tblCustRFM[[#This Row],[Recency]] &lt;= $L$4, 3, IF(tblCustRFM[[#This Row],[Recency]] &lt;= M1483, 2, 1))</f>
        <v>1</v>
      </c>
      <c r="G1481">
        <f>IF(tblCustRFM[[#This Row],[Frequency]] &gt;= L1484, 3, IF(tblCustRFM[[#This Row],[Frequency]] &gt;= M1484, 2, 1))</f>
        <v>3</v>
      </c>
      <c r="H1481">
        <f>IF(tblCustRFM[[#This Row],[Monetary]] &gt;= L1485, 3, IF(tblCustRFM[[#This Row],[Monetary]] &gt;= M1485, 2, 1))</f>
        <v>3</v>
      </c>
      <c r="I1481">
        <f>tblCustRFM[[#This Row],[RecencyTier]] + tblCustRFM[[#This Row],[FrequencyTier]] + tblCustRFM[[#This Row],[MonetaryTier]]</f>
        <v>7</v>
      </c>
    </row>
    <row r="1482" spans="1:9" x14ac:dyDescent="0.45">
      <c r="A1482" s="16">
        <v>3172</v>
      </c>
      <c r="B1482" s="10">
        <v>45255.386838695988</v>
      </c>
      <c r="C1482">
        <v>2</v>
      </c>
      <c r="D1482">
        <v>3632.31</v>
      </c>
      <c r="E1482" s="24">
        <f>INT(RFM_Pivot!$A$1 - tblCustRFM[[#This Row],[LastPurchaseDate]])</f>
        <v>401</v>
      </c>
      <c r="F1482">
        <f>IF(tblCustRFM[[#This Row],[Recency]] &lt;= $L$4, 3, IF(tblCustRFM[[#This Row],[Recency]] &lt;= M1484, 2, 1))</f>
        <v>1</v>
      </c>
      <c r="G1482">
        <f>IF(tblCustRFM[[#This Row],[Frequency]] &gt;= L1485, 3, IF(tblCustRFM[[#This Row],[Frequency]] &gt;= M1485, 2, 1))</f>
        <v>3</v>
      </c>
      <c r="H1482">
        <f>IF(tblCustRFM[[#This Row],[Monetary]] &gt;= L1486, 3, IF(tblCustRFM[[#This Row],[Monetary]] &gt;= M1486, 2, 1))</f>
        <v>3</v>
      </c>
      <c r="I1482">
        <f>tblCustRFM[[#This Row],[RecencyTier]] + tblCustRFM[[#This Row],[FrequencyTier]] + tblCustRFM[[#This Row],[MonetaryTier]]</f>
        <v>7</v>
      </c>
    </row>
    <row r="1483" spans="1:9" x14ac:dyDescent="0.45">
      <c r="A1483" s="16">
        <v>3173</v>
      </c>
      <c r="B1483" s="10">
        <v>45309.33923391204</v>
      </c>
      <c r="C1483">
        <v>1</v>
      </c>
      <c r="D1483">
        <v>9813.15</v>
      </c>
      <c r="E1483" s="24">
        <f>INT(RFM_Pivot!$A$1 - tblCustRFM[[#This Row],[LastPurchaseDate]])</f>
        <v>347</v>
      </c>
      <c r="F1483">
        <f>IF(tblCustRFM[[#This Row],[Recency]] &lt;= $L$4, 3, IF(tblCustRFM[[#This Row],[Recency]] &lt;= M1485, 2, 1))</f>
        <v>1</v>
      </c>
      <c r="G1483">
        <f>IF(tblCustRFM[[#This Row],[Frequency]] &gt;= L1486, 3, IF(tblCustRFM[[#This Row],[Frequency]] &gt;= M1486, 2, 1))</f>
        <v>3</v>
      </c>
      <c r="H1483">
        <f>IF(tblCustRFM[[#This Row],[Monetary]] &gt;= L1487, 3, IF(tblCustRFM[[#This Row],[Monetary]] &gt;= M1487, 2, 1))</f>
        <v>3</v>
      </c>
      <c r="I1483">
        <f>tblCustRFM[[#This Row],[RecencyTier]] + tblCustRFM[[#This Row],[FrequencyTier]] + tblCustRFM[[#This Row],[MonetaryTier]]</f>
        <v>7</v>
      </c>
    </row>
    <row r="1484" spans="1:9" x14ac:dyDescent="0.45">
      <c r="A1484" s="16">
        <v>3176</v>
      </c>
      <c r="B1484" s="10">
        <v>45521.790479050927</v>
      </c>
      <c r="C1484">
        <v>3</v>
      </c>
      <c r="D1484">
        <v>12044.68</v>
      </c>
      <c r="E1484" s="24">
        <f>INT(RFM_Pivot!$A$1 - tblCustRFM[[#This Row],[LastPurchaseDate]])</f>
        <v>135</v>
      </c>
      <c r="F1484">
        <f>IF(tblCustRFM[[#This Row],[Recency]] &lt;= $L$4, 3, IF(tblCustRFM[[#This Row],[Recency]] &lt;= M1486, 2, 1))</f>
        <v>1</v>
      </c>
      <c r="G1484">
        <f>IF(tblCustRFM[[#This Row],[Frequency]] &gt;= L1487, 3, IF(tblCustRFM[[#This Row],[Frequency]] &gt;= M1487, 2, 1))</f>
        <v>3</v>
      </c>
      <c r="H1484">
        <f>IF(tblCustRFM[[#This Row],[Monetary]] &gt;= L1488, 3, IF(tblCustRFM[[#This Row],[Monetary]] &gt;= M1488, 2, 1))</f>
        <v>3</v>
      </c>
      <c r="I1484">
        <f>tblCustRFM[[#This Row],[RecencyTier]] + tblCustRFM[[#This Row],[FrequencyTier]] + tblCustRFM[[#This Row],[MonetaryTier]]</f>
        <v>7</v>
      </c>
    </row>
    <row r="1485" spans="1:9" x14ac:dyDescent="0.45">
      <c r="A1485" s="16">
        <v>3178</v>
      </c>
      <c r="B1485" s="10">
        <v>45401.912491242285</v>
      </c>
      <c r="C1485">
        <v>1</v>
      </c>
      <c r="D1485">
        <v>19043.28</v>
      </c>
      <c r="E1485" s="24">
        <f>INT(RFM_Pivot!$A$1 - tblCustRFM[[#This Row],[LastPurchaseDate]])</f>
        <v>255</v>
      </c>
      <c r="F1485">
        <f>IF(tblCustRFM[[#This Row],[Recency]] &lt;= $L$4, 3, IF(tblCustRFM[[#This Row],[Recency]] &lt;= M1487, 2, 1))</f>
        <v>1</v>
      </c>
      <c r="G1485">
        <f>IF(tblCustRFM[[#This Row],[Frequency]] &gt;= L1488, 3, IF(tblCustRFM[[#This Row],[Frequency]] &gt;= M1488, 2, 1))</f>
        <v>3</v>
      </c>
      <c r="H1485">
        <f>IF(tblCustRFM[[#This Row],[Monetary]] &gt;= L1489, 3, IF(tblCustRFM[[#This Row],[Monetary]] &gt;= M1489, 2, 1))</f>
        <v>3</v>
      </c>
      <c r="I1485">
        <f>tblCustRFM[[#This Row],[RecencyTier]] + tblCustRFM[[#This Row],[FrequencyTier]] + tblCustRFM[[#This Row],[MonetaryTier]]</f>
        <v>7</v>
      </c>
    </row>
    <row r="1486" spans="1:9" x14ac:dyDescent="0.45">
      <c r="A1486" s="16">
        <v>3179</v>
      </c>
      <c r="B1486" s="10">
        <v>45582.31353136574</v>
      </c>
      <c r="C1486">
        <v>3</v>
      </c>
      <c r="D1486">
        <v>10680.28</v>
      </c>
      <c r="E1486" s="24">
        <f>INT(RFM_Pivot!$A$1 - tblCustRFM[[#This Row],[LastPurchaseDate]])</f>
        <v>74</v>
      </c>
      <c r="F1486">
        <f>IF(tblCustRFM[[#This Row],[Recency]] &lt;= $L$4, 3, IF(tblCustRFM[[#This Row],[Recency]] &lt;= M1488, 2, 1))</f>
        <v>3</v>
      </c>
      <c r="G1486">
        <f>IF(tblCustRFM[[#This Row],[Frequency]] &gt;= L1489, 3, IF(tblCustRFM[[#This Row],[Frequency]] &gt;= M1489, 2, 1))</f>
        <v>3</v>
      </c>
      <c r="H1486">
        <f>IF(tblCustRFM[[#This Row],[Monetary]] &gt;= L1490, 3, IF(tblCustRFM[[#This Row],[Monetary]] &gt;= M1490, 2, 1))</f>
        <v>3</v>
      </c>
      <c r="I1486">
        <f>tblCustRFM[[#This Row],[RecencyTier]] + tblCustRFM[[#This Row],[FrequencyTier]] + tblCustRFM[[#This Row],[MonetaryTier]]</f>
        <v>9</v>
      </c>
    </row>
    <row r="1487" spans="1:9" x14ac:dyDescent="0.45">
      <c r="A1487" s="16">
        <v>3180</v>
      </c>
      <c r="B1487" s="10">
        <v>45633.053605362657</v>
      </c>
      <c r="C1487">
        <v>2</v>
      </c>
      <c r="D1487">
        <v>9969.49</v>
      </c>
      <c r="E1487" s="24">
        <f>INT(RFM_Pivot!$A$1 - tblCustRFM[[#This Row],[LastPurchaseDate]])</f>
        <v>23</v>
      </c>
      <c r="F1487">
        <f>IF(tblCustRFM[[#This Row],[Recency]] &lt;= $L$4, 3, IF(tblCustRFM[[#This Row],[Recency]] &lt;= M1489, 2, 1))</f>
        <v>3</v>
      </c>
      <c r="G1487">
        <f>IF(tblCustRFM[[#This Row],[Frequency]] &gt;= L1490, 3, IF(tblCustRFM[[#This Row],[Frequency]] &gt;= M1490, 2, 1))</f>
        <v>3</v>
      </c>
      <c r="H1487">
        <f>IF(tblCustRFM[[#This Row],[Monetary]] &gt;= L1491, 3, IF(tblCustRFM[[#This Row],[Monetary]] &gt;= M1491, 2, 1))</f>
        <v>3</v>
      </c>
      <c r="I1487">
        <f>tblCustRFM[[#This Row],[RecencyTier]] + tblCustRFM[[#This Row],[FrequencyTier]] + tblCustRFM[[#This Row],[MonetaryTier]]</f>
        <v>9</v>
      </c>
    </row>
    <row r="1488" spans="1:9" x14ac:dyDescent="0.45">
      <c r="A1488" s="16">
        <v>3181</v>
      </c>
      <c r="B1488" s="10">
        <v>45519.45424544753</v>
      </c>
      <c r="C1488">
        <v>4</v>
      </c>
      <c r="D1488">
        <v>48291.77</v>
      </c>
      <c r="E1488" s="24">
        <f>INT(RFM_Pivot!$A$1 - tblCustRFM[[#This Row],[LastPurchaseDate]])</f>
        <v>137</v>
      </c>
      <c r="F1488">
        <f>IF(tblCustRFM[[#This Row],[Recency]] &lt;= $L$4, 3, IF(tblCustRFM[[#This Row],[Recency]] &lt;= M1490, 2, 1))</f>
        <v>1</v>
      </c>
      <c r="G1488">
        <f>IF(tblCustRFM[[#This Row],[Frequency]] &gt;= L1491, 3, IF(tblCustRFM[[#This Row],[Frequency]] &gt;= M1491, 2, 1))</f>
        <v>3</v>
      </c>
      <c r="H1488">
        <f>IF(tblCustRFM[[#This Row],[Monetary]] &gt;= L1492, 3, IF(tblCustRFM[[#This Row],[Monetary]] &gt;= M1492, 2, 1))</f>
        <v>3</v>
      </c>
      <c r="I1488">
        <f>tblCustRFM[[#This Row],[RecencyTier]] + tblCustRFM[[#This Row],[FrequencyTier]] + tblCustRFM[[#This Row],[MonetaryTier]]</f>
        <v>7</v>
      </c>
    </row>
    <row r="1489" spans="1:9" x14ac:dyDescent="0.45">
      <c r="A1489" s="16">
        <v>3185</v>
      </c>
      <c r="B1489" s="10">
        <v>45478.716171604938</v>
      </c>
      <c r="C1489">
        <v>1</v>
      </c>
      <c r="D1489">
        <v>24689.1</v>
      </c>
      <c r="E1489" s="24">
        <f>INT(RFM_Pivot!$A$1 - tblCustRFM[[#This Row],[LastPurchaseDate]])</f>
        <v>178</v>
      </c>
      <c r="F1489">
        <f>IF(tblCustRFM[[#This Row],[Recency]] &lt;= $L$4, 3, IF(tblCustRFM[[#This Row],[Recency]] &lt;= M1491, 2, 1))</f>
        <v>1</v>
      </c>
      <c r="G1489">
        <f>IF(tblCustRFM[[#This Row],[Frequency]] &gt;= L1492, 3, IF(tblCustRFM[[#This Row],[Frequency]] &gt;= M1492, 2, 1))</f>
        <v>3</v>
      </c>
      <c r="H1489">
        <f>IF(tblCustRFM[[#This Row],[Monetary]] &gt;= L1493, 3, IF(tblCustRFM[[#This Row],[Monetary]] &gt;= M1493, 2, 1))</f>
        <v>3</v>
      </c>
      <c r="I1489">
        <f>tblCustRFM[[#This Row],[RecencyTier]] + tblCustRFM[[#This Row],[FrequencyTier]] + tblCustRFM[[#This Row],[MonetaryTier]]</f>
        <v>7</v>
      </c>
    </row>
    <row r="1490" spans="1:9" x14ac:dyDescent="0.45">
      <c r="A1490" s="16">
        <v>3186</v>
      </c>
      <c r="B1490" s="10">
        <v>45562.017501736111</v>
      </c>
      <c r="C1490">
        <v>1</v>
      </c>
      <c r="D1490">
        <v>279.68</v>
      </c>
      <c r="E1490" s="24">
        <f>INT(RFM_Pivot!$A$1 - tblCustRFM[[#This Row],[LastPurchaseDate]])</f>
        <v>94</v>
      </c>
      <c r="F1490">
        <f>IF(tblCustRFM[[#This Row],[Recency]] &lt;= $L$4, 3, IF(tblCustRFM[[#This Row],[Recency]] &lt;= M1492, 2, 1))</f>
        <v>3</v>
      </c>
      <c r="G1490">
        <f>IF(tblCustRFM[[#This Row],[Frequency]] &gt;= L1493, 3, IF(tblCustRFM[[#This Row],[Frequency]] &gt;= M1493, 2, 1))</f>
        <v>3</v>
      </c>
      <c r="H1490">
        <f>IF(tblCustRFM[[#This Row],[Monetary]] &gt;= L1494, 3, IF(tblCustRFM[[#This Row],[Monetary]] &gt;= M1494, 2, 1))</f>
        <v>3</v>
      </c>
      <c r="I1490">
        <f>tblCustRFM[[#This Row],[RecencyTier]] + tblCustRFM[[#This Row],[FrequencyTier]] + tblCustRFM[[#This Row],[MonetaryTier]]</f>
        <v>9</v>
      </c>
    </row>
    <row r="1491" spans="1:9" x14ac:dyDescent="0.45">
      <c r="A1491" s="16">
        <v>3187</v>
      </c>
      <c r="B1491" s="10">
        <v>45181.868486844134</v>
      </c>
      <c r="C1491">
        <v>1</v>
      </c>
      <c r="D1491">
        <v>13623.36</v>
      </c>
      <c r="E1491" s="24">
        <f>INT(RFM_Pivot!$A$1 - tblCustRFM[[#This Row],[LastPurchaseDate]])</f>
        <v>475</v>
      </c>
      <c r="F1491">
        <f>IF(tblCustRFM[[#This Row],[Recency]] &lt;= $L$4, 3, IF(tblCustRFM[[#This Row],[Recency]] &lt;= M1493, 2, 1))</f>
        <v>1</v>
      </c>
      <c r="G1491">
        <f>IF(tblCustRFM[[#This Row],[Frequency]] &gt;= L1494, 3, IF(tblCustRFM[[#This Row],[Frequency]] &gt;= M1494, 2, 1))</f>
        <v>3</v>
      </c>
      <c r="H1491">
        <f>IF(tblCustRFM[[#This Row],[Monetary]] &gt;= L1495, 3, IF(tblCustRFM[[#This Row],[Monetary]] &gt;= M1495, 2, 1))</f>
        <v>3</v>
      </c>
      <c r="I1491">
        <f>tblCustRFM[[#This Row],[RecencyTier]] + tblCustRFM[[#This Row],[FrequencyTier]] + tblCustRFM[[#This Row],[MonetaryTier]]</f>
        <v>7</v>
      </c>
    </row>
    <row r="1492" spans="1:9" x14ac:dyDescent="0.45">
      <c r="A1492" s="16">
        <v>3190</v>
      </c>
      <c r="B1492" s="10">
        <v>45048.557155709874</v>
      </c>
      <c r="C1492">
        <v>2</v>
      </c>
      <c r="D1492">
        <v>13031.58</v>
      </c>
      <c r="E1492" s="24">
        <f>INT(RFM_Pivot!$A$1 - tblCustRFM[[#This Row],[LastPurchaseDate]])</f>
        <v>608</v>
      </c>
      <c r="F1492">
        <f>IF(tblCustRFM[[#This Row],[Recency]] &lt;= $L$4, 3, IF(tblCustRFM[[#This Row],[Recency]] &lt;= M1494, 2, 1))</f>
        <v>1</v>
      </c>
      <c r="G1492">
        <f>IF(tblCustRFM[[#This Row],[Frequency]] &gt;= L1495, 3, IF(tblCustRFM[[#This Row],[Frequency]] &gt;= M1495, 2, 1))</f>
        <v>3</v>
      </c>
      <c r="H1492">
        <f>IF(tblCustRFM[[#This Row],[Monetary]] &gt;= L1496, 3, IF(tblCustRFM[[#This Row],[Monetary]] &gt;= M1496, 2, 1))</f>
        <v>3</v>
      </c>
      <c r="I1492">
        <f>tblCustRFM[[#This Row],[RecencyTier]] + tblCustRFM[[#This Row],[FrequencyTier]] + tblCustRFM[[#This Row],[MonetaryTier]]</f>
        <v>7</v>
      </c>
    </row>
    <row r="1493" spans="1:9" x14ac:dyDescent="0.45">
      <c r="A1493" s="16">
        <v>3191</v>
      </c>
      <c r="B1493" s="10">
        <v>45477.256025617287</v>
      </c>
      <c r="C1493">
        <v>1</v>
      </c>
      <c r="D1493">
        <v>2846.09</v>
      </c>
      <c r="E1493" s="24">
        <f>INT(RFM_Pivot!$A$1 - tblCustRFM[[#This Row],[LastPurchaseDate]])</f>
        <v>179</v>
      </c>
      <c r="F1493">
        <f>IF(tblCustRFM[[#This Row],[Recency]] &lt;= $L$4, 3, IF(tblCustRFM[[#This Row],[Recency]] &lt;= M1495, 2, 1))</f>
        <v>1</v>
      </c>
      <c r="G1493">
        <f>IF(tblCustRFM[[#This Row],[Frequency]] &gt;= L1496, 3, IF(tblCustRFM[[#This Row],[Frequency]] &gt;= M1496, 2, 1))</f>
        <v>3</v>
      </c>
      <c r="H1493">
        <f>IF(tblCustRFM[[#This Row],[Monetary]] &gt;= L1497, 3, IF(tblCustRFM[[#This Row],[Monetary]] &gt;= M1497, 2, 1))</f>
        <v>3</v>
      </c>
      <c r="I1493">
        <f>tblCustRFM[[#This Row],[RecencyTier]] + tblCustRFM[[#This Row],[FrequencyTier]] + tblCustRFM[[#This Row],[MonetaryTier]]</f>
        <v>7</v>
      </c>
    </row>
    <row r="1494" spans="1:9" x14ac:dyDescent="0.45">
      <c r="A1494" s="16">
        <v>3192</v>
      </c>
      <c r="B1494" s="10">
        <v>44989.713271334876</v>
      </c>
      <c r="C1494">
        <v>1</v>
      </c>
      <c r="D1494">
        <v>14296.84</v>
      </c>
      <c r="E1494" s="24">
        <f>INT(RFM_Pivot!$A$1 - tblCustRFM[[#This Row],[LastPurchaseDate]])</f>
        <v>667</v>
      </c>
      <c r="F1494">
        <f>IF(tblCustRFM[[#This Row],[Recency]] &lt;= $L$4, 3, IF(tblCustRFM[[#This Row],[Recency]] &lt;= M1496, 2, 1))</f>
        <v>1</v>
      </c>
      <c r="G1494">
        <f>IF(tblCustRFM[[#This Row],[Frequency]] &gt;= L1497, 3, IF(tblCustRFM[[#This Row],[Frequency]] &gt;= M1497, 2, 1))</f>
        <v>3</v>
      </c>
      <c r="H1494">
        <f>IF(tblCustRFM[[#This Row],[Monetary]] &gt;= L1498, 3, IF(tblCustRFM[[#This Row],[Monetary]] &gt;= M1498, 2, 1))</f>
        <v>3</v>
      </c>
      <c r="I1494">
        <f>tblCustRFM[[#This Row],[RecencyTier]] + tblCustRFM[[#This Row],[FrequencyTier]] + tblCustRFM[[#This Row],[MonetaryTier]]</f>
        <v>7</v>
      </c>
    </row>
    <row r="1495" spans="1:9" x14ac:dyDescent="0.45">
      <c r="A1495" s="16">
        <v>3193</v>
      </c>
      <c r="B1495" s="10">
        <v>44970.877387731482</v>
      </c>
      <c r="C1495">
        <v>1</v>
      </c>
      <c r="D1495">
        <v>5277.57</v>
      </c>
      <c r="E1495" s="24">
        <f>INT(RFM_Pivot!$A$1 - tblCustRFM[[#This Row],[LastPurchaseDate]])</f>
        <v>686</v>
      </c>
      <c r="F1495">
        <f>IF(tblCustRFM[[#This Row],[Recency]] &lt;= $L$4, 3, IF(tblCustRFM[[#This Row],[Recency]] &lt;= M1497, 2, 1))</f>
        <v>1</v>
      </c>
      <c r="G1495">
        <f>IF(tblCustRFM[[#This Row],[Frequency]] &gt;= L1498, 3, IF(tblCustRFM[[#This Row],[Frequency]] &gt;= M1498, 2, 1))</f>
        <v>3</v>
      </c>
      <c r="H1495">
        <f>IF(tblCustRFM[[#This Row],[Monetary]] &gt;= L1499, 3, IF(tblCustRFM[[#This Row],[Monetary]] &gt;= M1499, 2, 1))</f>
        <v>3</v>
      </c>
      <c r="I1495">
        <f>tblCustRFM[[#This Row],[RecencyTier]] + tblCustRFM[[#This Row],[FrequencyTier]] + tblCustRFM[[#This Row],[MonetaryTier]]</f>
        <v>7</v>
      </c>
    </row>
    <row r="1496" spans="1:9" x14ac:dyDescent="0.45">
      <c r="A1496" s="16">
        <v>3195</v>
      </c>
      <c r="B1496" s="10">
        <v>45172.158515856485</v>
      </c>
      <c r="C1496">
        <v>1</v>
      </c>
      <c r="D1496">
        <v>6514.76</v>
      </c>
      <c r="E1496" s="24">
        <f>INT(RFM_Pivot!$A$1 - tblCustRFM[[#This Row],[LastPurchaseDate]])</f>
        <v>484</v>
      </c>
      <c r="F1496">
        <f>IF(tblCustRFM[[#This Row],[Recency]] &lt;= $L$4, 3, IF(tblCustRFM[[#This Row],[Recency]] &lt;= M1498, 2, 1))</f>
        <v>1</v>
      </c>
      <c r="G1496">
        <f>IF(tblCustRFM[[#This Row],[Frequency]] &gt;= L1499, 3, IF(tblCustRFM[[#This Row],[Frequency]] &gt;= M1499, 2, 1))</f>
        <v>3</v>
      </c>
      <c r="H1496">
        <f>IF(tblCustRFM[[#This Row],[Monetary]] &gt;= L1500, 3, IF(tblCustRFM[[#This Row],[Monetary]] &gt;= M1500, 2, 1))</f>
        <v>3</v>
      </c>
      <c r="I1496">
        <f>tblCustRFM[[#This Row],[RecencyTier]] + tblCustRFM[[#This Row],[FrequencyTier]] + tblCustRFM[[#This Row],[MonetaryTier]]</f>
        <v>7</v>
      </c>
    </row>
    <row r="1497" spans="1:9" x14ac:dyDescent="0.45">
      <c r="A1497" s="16">
        <v>3196</v>
      </c>
      <c r="B1497" s="10">
        <v>45621.29942993827</v>
      </c>
      <c r="C1497">
        <v>5</v>
      </c>
      <c r="D1497">
        <v>45365.71</v>
      </c>
      <c r="E1497" s="24">
        <f>INT(RFM_Pivot!$A$1 - tblCustRFM[[#This Row],[LastPurchaseDate]])</f>
        <v>35</v>
      </c>
      <c r="F1497">
        <f>IF(tblCustRFM[[#This Row],[Recency]] &lt;= $L$4, 3, IF(tblCustRFM[[#This Row],[Recency]] &lt;= M1499, 2, 1))</f>
        <v>3</v>
      </c>
      <c r="G1497">
        <f>IF(tblCustRFM[[#This Row],[Frequency]] &gt;= L1500, 3, IF(tblCustRFM[[#This Row],[Frequency]] &gt;= M1500, 2, 1))</f>
        <v>3</v>
      </c>
      <c r="H1497">
        <f>IF(tblCustRFM[[#This Row],[Monetary]] &gt;= L1501, 3, IF(tblCustRFM[[#This Row],[Monetary]] &gt;= M1501, 2, 1))</f>
        <v>3</v>
      </c>
      <c r="I1497">
        <f>tblCustRFM[[#This Row],[RecencyTier]] + tblCustRFM[[#This Row],[FrequencyTier]] + tblCustRFM[[#This Row],[MonetaryTier]]</f>
        <v>9</v>
      </c>
    </row>
    <row r="1498" spans="1:9" x14ac:dyDescent="0.45">
      <c r="A1498" s="16">
        <v>3197</v>
      </c>
      <c r="B1498" s="10">
        <v>45240.201320138891</v>
      </c>
      <c r="C1498">
        <v>1</v>
      </c>
      <c r="D1498">
        <v>16391.88</v>
      </c>
      <c r="E1498" s="24">
        <f>INT(RFM_Pivot!$A$1 - tblCustRFM[[#This Row],[LastPurchaseDate]])</f>
        <v>416</v>
      </c>
      <c r="F1498">
        <f>IF(tblCustRFM[[#This Row],[Recency]] &lt;= $L$4, 3, IF(tblCustRFM[[#This Row],[Recency]] &lt;= M1500, 2, 1))</f>
        <v>1</v>
      </c>
      <c r="G1498">
        <f>IF(tblCustRFM[[#This Row],[Frequency]] &gt;= L1501, 3, IF(tblCustRFM[[#This Row],[Frequency]] &gt;= M1501, 2, 1))</f>
        <v>3</v>
      </c>
      <c r="H1498">
        <f>IF(tblCustRFM[[#This Row],[Monetary]] &gt;= L1502, 3, IF(tblCustRFM[[#This Row],[Monetary]] &gt;= M1502, 2, 1))</f>
        <v>3</v>
      </c>
      <c r="I1498">
        <f>tblCustRFM[[#This Row],[RecencyTier]] + tblCustRFM[[#This Row],[FrequencyTier]] + tblCustRFM[[#This Row],[MonetaryTier]]</f>
        <v>7</v>
      </c>
    </row>
    <row r="1499" spans="1:9" x14ac:dyDescent="0.45">
      <c r="A1499" s="16">
        <v>3198</v>
      </c>
      <c r="B1499" s="10">
        <v>45564.207720756174</v>
      </c>
      <c r="C1499">
        <v>2</v>
      </c>
      <c r="D1499">
        <v>18372.400000000001</v>
      </c>
      <c r="E1499" s="24">
        <f>INT(RFM_Pivot!$A$1 - tblCustRFM[[#This Row],[LastPurchaseDate]])</f>
        <v>92</v>
      </c>
      <c r="F1499">
        <f>IF(tblCustRFM[[#This Row],[Recency]] &lt;= $L$4, 3, IF(tblCustRFM[[#This Row],[Recency]] &lt;= M1501, 2, 1))</f>
        <v>3</v>
      </c>
      <c r="G1499">
        <f>IF(tblCustRFM[[#This Row],[Frequency]] &gt;= L1502, 3, IF(tblCustRFM[[#This Row],[Frequency]] &gt;= M1502, 2, 1))</f>
        <v>3</v>
      </c>
      <c r="H1499">
        <f>IF(tblCustRFM[[#This Row],[Monetary]] &gt;= L1503, 3, IF(tblCustRFM[[#This Row],[Monetary]] &gt;= M1503, 2, 1))</f>
        <v>3</v>
      </c>
      <c r="I1499">
        <f>tblCustRFM[[#This Row],[RecencyTier]] + tblCustRFM[[#This Row],[FrequencyTier]] + tblCustRFM[[#This Row],[MonetaryTier]]</f>
        <v>9</v>
      </c>
    </row>
    <row r="1500" spans="1:9" x14ac:dyDescent="0.45">
      <c r="A1500" s="16">
        <v>3200</v>
      </c>
      <c r="B1500" s="10">
        <v>44944.229722993827</v>
      </c>
      <c r="C1500">
        <v>1</v>
      </c>
      <c r="D1500">
        <v>2647.22</v>
      </c>
      <c r="E1500" s="24">
        <f>INT(RFM_Pivot!$A$1 - tblCustRFM[[#This Row],[LastPurchaseDate]])</f>
        <v>712</v>
      </c>
      <c r="F1500">
        <f>IF(tblCustRFM[[#This Row],[Recency]] &lt;= $L$4, 3, IF(tblCustRFM[[#This Row],[Recency]] &lt;= M1502, 2, 1))</f>
        <v>1</v>
      </c>
      <c r="G1500">
        <f>IF(tblCustRFM[[#This Row],[Frequency]] &gt;= L1503, 3, IF(tblCustRFM[[#This Row],[Frequency]] &gt;= M1503, 2, 1))</f>
        <v>3</v>
      </c>
      <c r="H1500">
        <f>IF(tblCustRFM[[#This Row],[Monetary]] &gt;= L1504, 3, IF(tblCustRFM[[#This Row],[Monetary]] &gt;= M1504, 2, 1))</f>
        <v>3</v>
      </c>
      <c r="I1500">
        <f>tblCustRFM[[#This Row],[RecencyTier]] + tblCustRFM[[#This Row],[FrequencyTier]] + tblCustRFM[[#This Row],[MonetaryTier]]</f>
        <v>7</v>
      </c>
    </row>
    <row r="1501" spans="1:9" x14ac:dyDescent="0.45">
      <c r="A1501" s="16">
        <v>3203</v>
      </c>
      <c r="B1501" s="10">
        <v>45042.351535146605</v>
      </c>
      <c r="C1501">
        <v>1</v>
      </c>
      <c r="D1501">
        <v>8526.64</v>
      </c>
      <c r="E1501" s="24">
        <f>INT(RFM_Pivot!$A$1 - tblCustRFM[[#This Row],[LastPurchaseDate]])</f>
        <v>614</v>
      </c>
      <c r="F1501">
        <f>IF(tblCustRFM[[#This Row],[Recency]] &lt;= $L$4, 3, IF(tblCustRFM[[#This Row],[Recency]] &lt;= M1503, 2, 1))</f>
        <v>1</v>
      </c>
      <c r="G1501">
        <f>IF(tblCustRFM[[#This Row],[Frequency]] &gt;= L1504, 3, IF(tblCustRFM[[#This Row],[Frequency]] &gt;= M1504, 2, 1))</f>
        <v>3</v>
      </c>
      <c r="H1501">
        <f>IF(tblCustRFM[[#This Row],[Monetary]] &gt;= L1505, 3, IF(tblCustRFM[[#This Row],[Monetary]] &gt;= M1505, 2, 1))</f>
        <v>3</v>
      </c>
      <c r="I1501">
        <f>tblCustRFM[[#This Row],[RecencyTier]] + tblCustRFM[[#This Row],[FrequencyTier]] + tblCustRFM[[#This Row],[MonetaryTier]]</f>
        <v>7</v>
      </c>
    </row>
    <row r="1502" spans="1:9" x14ac:dyDescent="0.45">
      <c r="A1502" s="16">
        <v>3204</v>
      </c>
      <c r="B1502" s="10">
        <v>45145.729872993827</v>
      </c>
      <c r="C1502">
        <v>2</v>
      </c>
      <c r="D1502">
        <v>19557.97</v>
      </c>
      <c r="E1502" s="24">
        <f>INT(RFM_Pivot!$A$1 - tblCustRFM[[#This Row],[LastPurchaseDate]])</f>
        <v>511</v>
      </c>
      <c r="F1502">
        <f>IF(tblCustRFM[[#This Row],[Recency]] &lt;= $L$4, 3, IF(tblCustRFM[[#This Row],[Recency]] &lt;= M1504, 2, 1))</f>
        <v>1</v>
      </c>
      <c r="G1502">
        <f>IF(tblCustRFM[[#This Row],[Frequency]] &gt;= L1505, 3, IF(tblCustRFM[[#This Row],[Frequency]] &gt;= M1505, 2, 1))</f>
        <v>3</v>
      </c>
      <c r="H1502">
        <f>IF(tblCustRFM[[#This Row],[Monetary]] &gt;= L1506, 3, IF(tblCustRFM[[#This Row],[Monetary]] &gt;= M1506, 2, 1))</f>
        <v>3</v>
      </c>
      <c r="I1502">
        <f>tblCustRFM[[#This Row],[RecencyTier]] + tblCustRFM[[#This Row],[FrequencyTier]] + tblCustRFM[[#This Row],[MonetaryTier]]</f>
        <v>7</v>
      </c>
    </row>
    <row r="1503" spans="1:9" x14ac:dyDescent="0.45">
      <c r="A1503" s="16">
        <v>3205</v>
      </c>
      <c r="B1503" s="10">
        <v>45629.622262229939</v>
      </c>
      <c r="C1503">
        <v>2</v>
      </c>
      <c r="D1503">
        <v>28123</v>
      </c>
      <c r="E1503" s="24">
        <f>INT(RFM_Pivot!$A$1 - tblCustRFM[[#This Row],[LastPurchaseDate]])</f>
        <v>27</v>
      </c>
      <c r="F1503">
        <f>IF(tblCustRFM[[#This Row],[Recency]] &lt;= $L$4, 3, IF(tblCustRFM[[#This Row],[Recency]] &lt;= M1505, 2, 1))</f>
        <v>3</v>
      </c>
      <c r="G1503">
        <f>IF(tblCustRFM[[#This Row],[Frequency]] &gt;= L1506, 3, IF(tblCustRFM[[#This Row],[Frequency]] &gt;= M1506, 2, 1))</f>
        <v>3</v>
      </c>
      <c r="H1503">
        <f>IF(tblCustRFM[[#This Row],[Monetary]] &gt;= L1507, 3, IF(tblCustRFM[[#This Row],[Monetary]] &gt;= M1507, 2, 1))</f>
        <v>3</v>
      </c>
      <c r="I1503">
        <f>tblCustRFM[[#This Row],[RecencyTier]] + tblCustRFM[[#This Row],[FrequencyTier]] + tblCustRFM[[#This Row],[MonetaryTier]]</f>
        <v>9</v>
      </c>
    </row>
    <row r="1504" spans="1:9" x14ac:dyDescent="0.45">
      <c r="A1504" s="16">
        <v>3207</v>
      </c>
      <c r="B1504" s="10">
        <v>45145.291829166665</v>
      </c>
      <c r="C1504">
        <v>1</v>
      </c>
      <c r="D1504">
        <v>1147.3699999999999</v>
      </c>
      <c r="E1504" s="24">
        <f>INT(RFM_Pivot!$A$1 - tblCustRFM[[#This Row],[LastPurchaseDate]])</f>
        <v>511</v>
      </c>
      <c r="F1504">
        <f>IF(tblCustRFM[[#This Row],[Recency]] &lt;= $L$4, 3, IF(tblCustRFM[[#This Row],[Recency]] &lt;= M1506, 2, 1))</f>
        <v>1</v>
      </c>
      <c r="G1504">
        <f>IF(tblCustRFM[[#This Row],[Frequency]] &gt;= L1507, 3, IF(tblCustRFM[[#This Row],[Frequency]] &gt;= M1507, 2, 1))</f>
        <v>3</v>
      </c>
      <c r="H1504">
        <f>IF(tblCustRFM[[#This Row],[Monetary]] &gt;= L1508, 3, IF(tblCustRFM[[#This Row],[Monetary]] &gt;= M1508, 2, 1))</f>
        <v>3</v>
      </c>
      <c r="I1504">
        <f>tblCustRFM[[#This Row],[RecencyTier]] + tblCustRFM[[#This Row],[FrequencyTier]] + tblCustRFM[[#This Row],[MonetaryTier]]</f>
        <v>7</v>
      </c>
    </row>
    <row r="1505" spans="1:9" x14ac:dyDescent="0.45">
      <c r="A1505" s="16">
        <v>3208</v>
      </c>
      <c r="B1505" s="10">
        <v>45384.755775578706</v>
      </c>
      <c r="C1505">
        <v>1</v>
      </c>
      <c r="D1505">
        <v>1883.44</v>
      </c>
      <c r="E1505" s="24">
        <f>INT(RFM_Pivot!$A$1 - tblCustRFM[[#This Row],[LastPurchaseDate]])</f>
        <v>272</v>
      </c>
      <c r="F1505">
        <f>IF(tblCustRFM[[#This Row],[Recency]] &lt;= $L$4, 3, IF(tblCustRFM[[#This Row],[Recency]] &lt;= M1507, 2, 1))</f>
        <v>1</v>
      </c>
      <c r="G1505">
        <f>IF(tblCustRFM[[#This Row],[Frequency]] &gt;= L1508, 3, IF(tblCustRFM[[#This Row],[Frequency]] &gt;= M1508, 2, 1))</f>
        <v>3</v>
      </c>
      <c r="H1505">
        <f>IF(tblCustRFM[[#This Row],[Monetary]] &gt;= L1509, 3, IF(tblCustRFM[[#This Row],[Monetary]] &gt;= M1509, 2, 1))</f>
        <v>3</v>
      </c>
      <c r="I1505">
        <f>tblCustRFM[[#This Row],[RecencyTier]] + tblCustRFM[[#This Row],[FrequencyTier]] + tblCustRFM[[#This Row],[MonetaryTier]]</f>
        <v>7</v>
      </c>
    </row>
    <row r="1506" spans="1:9" x14ac:dyDescent="0.45">
      <c r="A1506" s="16">
        <v>3210</v>
      </c>
      <c r="B1506" s="10">
        <v>45542.597559760805</v>
      </c>
      <c r="C1506">
        <v>1</v>
      </c>
      <c r="D1506">
        <v>3662.68</v>
      </c>
      <c r="E1506" s="24">
        <f>INT(RFM_Pivot!$A$1 - tblCustRFM[[#This Row],[LastPurchaseDate]])</f>
        <v>114</v>
      </c>
      <c r="F1506">
        <f>IF(tblCustRFM[[#This Row],[Recency]] &lt;= $L$4, 3, IF(tblCustRFM[[#This Row],[Recency]] &lt;= M1508, 2, 1))</f>
        <v>3</v>
      </c>
      <c r="G1506">
        <f>IF(tblCustRFM[[#This Row],[Frequency]] &gt;= L1509, 3, IF(tblCustRFM[[#This Row],[Frequency]] &gt;= M1509, 2, 1))</f>
        <v>3</v>
      </c>
      <c r="H1506">
        <f>IF(tblCustRFM[[#This Row],[Monetary]] &gt;= L1510, 3, IF(tblCustRFM[[#This Row],[Monetary]] &gt;= M1510, 2, 1))</f>
        <v>3</v>
      </c>
      <c r="I1506">
        <f>tblCustRFM[[#This Row],[RecencyTier]] + tblCustRFM[[#This Row],[FrequencyTier]] + tblCustRFM[[#This Row],[MonetaryTier]]</f>
        <v>9</v>
      </c>
    </row>
    <row r="1507" spans="1:9" x14ac:dyDescent="0.45">
      <c r="A1507" s="16">
        <v>3211</v>
      </c>
      <c r="B1507" s="10">
        <v>45469.955295524691</v>
      </c>
      <c r="C1507">
        <v>1</v>
      </c>
      <c r="D1507">
        <v>3507.96</v>
      </c>
      <c r="E1507" s="24">
        <f>INT(RFM_Pivot!$A$1 - tblCustRFM[[#This Row],[LastPurchaseDate]])</f>
        <v>187</v>
      </c>
      <c r="F1507">
        <f>IF(tblCustRFM[[#This Row],[Recency]] &lt;= $L$4, 3, IF(tblCustRFM[[#This Row],[Recency]] &lt;= M1509, 2, 1))</f>
        <v>1</v>
      </c>
      <c r="G1507">
        <f>IF(tblCustRFM[[#This Row],[Frequency]] &gt;= L1510, 3, IF(tblCustRFM[[#This Row],[Frequency]] &gt;= M1510, 2, 1))</f>
        <v>3</v>
      </c>
      <c r="H1507">
        <f>IF(tblCustRFM[[#This Row],[Monetary]] &gt;= L1511, 3, IF(tblCustRFM[[#This Row],[Monetary]] &gt;= M1511, 2, 1))</f>
        <v>3</v>
      </c>
      <c r="I1507">
        <f>tblCustRFM[[#This Row],[RecencyTier]] + tblCustRFM[[#This Row],[FrequencyTier]] + tblCustRFM[[#This Row],[MonetaryTier]]</f>
        <v>7</v>
      </c>
    </row>
    <row r="1508" spans="1:9" x14ac:dyDescent="0.45">
      <c r="A1508" s="16">
        <v>3212</v>
      </c>
      <c r="B1508" s="10">
        <v>45617.503050308645</v>
      </c>
      <c r="C1508">
        <v>2</v>
      </c>
      <c r="D1508">
        <v>12831.86</v>
      </c>
      <c r="E1508" s="24">
        <f>INT(RFM_Pivot!$A$1 - tblCustRFM[[#This Row],[LastPurchaseDate]])</f>
        <v>39</v>
      </c>
      <c r="F1508">
        <f>IF(tblCustRFM[[#This Row],[Recency]] &lt;= $L$4, 3, IF(tblCustRFM[[#This Row],[Recency]] &lt;= M1510, 2, 1))</f>
        <v>3</v>
      </c>
      <c r="G1508">
        <f>IF(tblCustRFM[[#This Row],[Frequency]] &gt;= L1511, 3, IF(tblCustRFM[[#This Row],[Frequency]] &gt;= M1511, 2, 1))</f>
        <v>3</v>
      </c>
      <c r="H1508">
        <f>IF(tblCustRFM[[#This Row],[Monetary]] &gt;= L1512, 3, IF(tblCustRFM[[#This Row],[Monetary]] &gt;= M1512, 2, 1))</f>
        <v>3</v>
      </c>
      <c r="I1508">
        <f>tblCustRFM[[#This Row],[RecencyTier]] + tblCustRFM[[#This Row],[FrequencyTier]] + tblCustRFM[[#This Row],[MonetaryTier]]</f>
        <v>9</v>
      </c>
    </row>
    <row r="1509" spans="1:9" x14ac:dyDescent="0.45">
      <c r="A1509" s="16">
        <v>3217</v>
      </c>
      <c r="B1509" s="10">
        <v>45596.549955015435</v>
      </c>
      <c r="C1509">
        <v>3</v>
      </c>
      <c r="D1509">
        <v>19859.68</v>
      </c>
      <c r="E1509" s="24">
        <f>INT(RFM_Pivot!$A$1 - tblCustRFM[[#This Row],[LastPurchaseDate]])</f>
        <v>60</v>
      </c>
      <c r="F1509">
        <f>IF(tblCustRFM[[#This Row],[Recency]] &lt;= $L$4, 3, IF(tblCustRFM[[#This Row],[Recency]] &lt;= M1511, 2, 1))</f>
        <v>3</v>
      </c>
      <c r="G1509">
        <f>IF(tblCustRFM[[#This Row],[Frequency]] &gt;= L1512, 3, IF(tblCustRFM[[#This Row],[Frequency]] &gt;= M1512, 2, 1))</f>
        <v>3</v>
      </c>
      <c r="H1509">
        <f>IF(tblCustRFM[[#This Row],[Monetary]] &gt;= L1513, 3, IF(tblCustRFM[[#This Row],[Monetary]] &gt;= M1513, 2, 1))</f>
        <v>3</v>
      </c>
      <c r="I1509">
        <f>tblCustRFM[[#This Row],[RecencyTier]] + tblCustRFM[[#This Row],[FrequencyTier]] + tblCustRFM[[#This Row],[MonetaryTier]]</f>
        <v>9</v>
      </c>
    </row>
    <row r="1510" spans="1:9" x14ac:dyDescent="0.45">
      <c r="A1510" s="16">
        <v>3218</v>
      </c>
      <c r="B1510" s="10">
        <v>45582.678567862655</v>
      </c>
      <c r="C1510">
        <v>1</v>
      </c>
      <c r="D1510">
        <v>5170.96</v>
      </c>
      <c r="E1510" s="24">
        <f>INT(RFM_Pivot!$A$1 - tblCustRFM[[#This Row],[LastPurchaseDate]])</f>
        <v>74</v>
      </c>
      <c r="F1510">
        <f>IF(tblCustRFM[[#This Row],[Recency]] &lt;= $L$4, 3, IF(tblCustRFM[[#This Row],[Recency]] &lt;= M1512, 2, 1))</f>
        <v>3</v>
      </c>
      <c r="G1510">
        <f>IF(tblCustRFM[[#This Row],[Frequency]] &gt;= L1513, 3, IF(tblCustRFM[[#This Row],[Frequency]] &gt;= M1513, 2, 1))</f>
        <v>3</v>
      </c>
      <c r="H1510">
        <f>IF(tblCustRFM[[#This Row],[Monetary]] &gt;= L1514, 3, IF(tblCustRFM[[#This Row],[Monetary]] &gt;= M1514, 2, 1))</f>
        <v>3</v>
      </c>
      <c r="I1510">
        <f>tblCustRFM[[#This Row],[RecencyTier]] + tblCustRFM[[#This Row],[FrequencyTier]] + tblCustRFM[[#This Row],[MonetaryTier]]</f>
        <v>9</v>
      </c>
    </row>
    <row r="1511" spans="1:9" x14ac:dyDescent="0.45">
      <c r="A1511" s="16">
        <v>3219</v>
      </c>
      <c r="B1511" s="10">
        <v>44986.427942785493</v>
      </c>
      <c r="C1511">
        <v>1</v>
      </c>
      <c r="D1511">
        <v>3514.71</v>
      </c>
      <c r="E1511" s="24">
        <f>INT(RFM_Pivot!$A$1 - tblCustRFM[[#This Row],[LastPurchaseDate]])</f>
        <v>670</v>
      </c>
      <c r="F1511">
        <f>IF(tblCustRFM[[#This Row],[Recency]] &lt;= $L$4, 3, IF(tblCustRFM[[#This Row],[Recency]] &lt;= M1513, 2, 1))</f>
        <v>1</v>
      </c>
      <c r="G1511">
        <f>IF(tblCustRFM[[#This Row],[Frequency]] &gt;= L1514, 3, IF(tblCustRFM[[#This Row],[Frequency]] &gt;= M1514, 2, 1))</f>
        <v>3</v>
      </c>
      <c r="H1511">
        <f>IF(tblCustRFM[[#This Row],[Monetary]] &gt;= L1515, 3, IF(tblCustRFM[[#This Row],[Monetary]] &gt;= M1515, 2, 1))</f>
        <v>3</v>
      </c>
      <c r="I1511">
        <f>tblCustRFM[[#This Row],[RecencyTier]] + tblCustRFM[[#This Row],[FrequencyTier]] + tblCustRFM[[#This Row],[MonetaryTier]]</f>
        <v>7</v>
      </c>
    </row>
    <row r="1512" spans="1:9" x14ac:dyDescent="0.45">
      <c r="A1512" s="16">
        <v>3220</v>
      </c>
      <c r="B1512" s="10">
        <v>45427.611061111114</v>
      </c>
      <c r="C1512">
        <v>2</v>
      </c>
      <c r="D1512">
        <v>17981.3</v>
      </c>
      <c r="E1512" s="24">
        <f>INT(RFM_Pivot!$A$1 - tblCustRFM[[#This Row],[LastPurchaseDate]])</f>
        <v>229</v>
      </c>
      <c r="F1512">
        <f>IF(tblCustRFM[[#This Row],[Recency]] &lt;= $L$4, 3, IF(tblCustRFM[[#This Row],[Recency]] &lt;= M1514, 2, 1))</f>
        <v>1</v>
      </c>
      <c r="G1512">
        <f>IF(tblCustRFM[[#This Row],[Frequency]] &gt;= L1515, 3, IF(tblCustRFM[[#This Row],[Frequency]] &gt;= M1515, 2, 1))</f>
        <v>3</v>
      </c>
      <c r="H1512">
        <f>IF(tblCustRFM[[#This Row],[Monetary]] &gt;= L1516, 3, IF(tblCustRFM[[#This Row],[Monetary]] &gt;= M1516, 2, 1))</f>
        <v>3</v>
      </c>
      <c r="I1512">
        <f>tblCustRFM[[#This Row],[RecencyTier]] + tblCustRFM[[#This Row],[FrequencyTier]] + tblCustRFM[[#This Row],[MonetaryTier]]</f>
        <v>7</v>
      </c>
    </row>
    <row r="1513" spans="1:9" x14ac:dyDescent="0.45">
      <c r="A1513" s="16">
        <v>3222</v>
      </c>
      <c r="B1513" s="10">
        <v>45143.904690470677</v>
      </c>
      <c r="C1513">
        <v>1</v>
      </c>
      <c r="D1513">
        <v>10322.67</v>
      </c>
      <c r="E1513" s="24">
        <f>INT(RFM_Pivot!$A$1 - tblCustRFM[[#This Row],[LastPurchaseDate]])</f>
        <v>513</v>
      </c>
      <c r="F1513">
        <f>IF(tblCustRFM[[#This Row],[Recency]] &lt;= $L$4, 3, IF(tblCustRFM[[#This Row],[Recency]] &lt;= M1515, 2, 1))</f>
        <v>1</v>
      </c>
      <c r="G1513">
        <f>IF(tblCustRFM[[#This Row],[Frequency]] &gt;= L1516, 3, IF(tblCustRFM[[#This Row],[Frequency]] &gt;= M1516, 2, 1))</f>
        <v>3</v>
      </c>
      <c r="H1513">
        <f>IF(tblCustRFM[[#This Row],[Monetary]] &gt;= L1517, 3, IF(tblCustRFM[[#This Row],[Monetary]] &gt;= M1517, 2, 1))</f>
        <v>3</v>
      </c>
      <c r="I1513">
        <f>tblCustRFM[[#This Row],[RecencyTier]] + tblCustRFM[[#This Row],[FrequencyTier]] + tblCustRFM[[#This Row],[MonetaryTier]]</f>
        <v>7</v>
      </c>
    </row>
    <row r="1514" spans="1:9" x14ac:dyDescent="0.45">
      <c r="A1514" s="16">
        <v>3223</v>
      </c>
      <c r="B1514" s="10">
        <v>45318.392139197531</v>
      </c>
      <c r="C1514">
        <v>1</v>
      </c>
      <c r="D1514">
        <v>4760.58</v>
      </c>
      <c r="E1514" s="24">
        <f>INT(RFM_Pivot!$A$1 - tblCustRFM[[#This Row],[LastPurchaseDate]])</f>
        <v>338</v>
      </c>
      <c r="F1514">
        <f>IF(tblCustRFM[[#This Row],[Recency]] &lt;= $L$4, 3, IF(tblCustRFM[[#This Row],[Recency]] &lt;= M1516, 2, 1))</f>
        <v>1</v>
      </c>
      <c r="G1514">
        <f>IF(tblCustRFM[[#This Row],[Frequency]] &gt;= L1517, 3, IF(tblCustRFM[[#This Row],[Frequency]] &gt;= M1517, 2, 1))</f>
        <v>3</v>
      </c>
      <c r="H1514">
        <f>IF(tblCustRFM[[#This Row],[Monetary]] &gt;= L1518, 3, IF(tblCustRFM[[#This Row],[Monetary]] &gt;= M1518, 2, 1))</f>
        <v>3</v>
      </c>
      <c r="I1514">
        <f>tblCustRFM[[#This Row],[RecencyTier]] + tblCustRFM[[#This Row],[FrequencyTier]] + tblCustRFM[[#This Row],[MonetaryTier]]</f>
        <v>7</v>
      </c>
    </row>
    <row r="1515" spans="1:9" x14ac:dyDescent="0.45">
      <c r="A1515" s="16">
        <v>3224</v>
      </c>
      <c r="B1515" s="10">
        <v>45484.629762962963</v>
      </c>
      <c r="C1515">
        <v>3</v>
      </c>
      <c r="D1515">
        <v>20761.3</v>
      </c>
      <c r="E1515" s="24">
        <f>INT(RFM_Pivot!$A$1 - tblCustRFM[[#This Row],[LastPurchaseDate]])</f>
        <v>172</v>
      </c>
      <c r="F1515">
        <f>IF(tblCustRFM[[#This Row],[Recency]] &lt;= $L$4, 3, IF(tblCustRFM[[#This Row],[Recency]] &lt;= M1517, 2, 1))</f>
        <v>1</v>
      </c>
      <c r="G1515">
        <f>IF(tblCustRFM[[#This Row],[Frequency]] &gt;= L1518, 3, IF(tblCustRFM[[#This Row],[Frequency]] &gt;= M1518, 2, 1))</f>
        <v>3</v>
      </c>
      <c r="H1515">
        <f>IF(tblCustRFM[[#This Row],[Monetary]] &gt;= L1519, 3, IF(tblCustRFM[[#This Row],[Monetary]] &gt;= M1519, 2, 1))</f>
        <v>3</v>
      </c>
      <c r="I1515">
        <f>tblCustRFM[[#This Row],[RecencyTier]] + tblCustRFM[[#This Row],[FrequencyTier]] + tblCustRFM[[#This Row],[MonetaryTier]]</f>
        <v>7</v>
      </c>
    </row>
    <row r="1516" spans="1:9" x14ac:dyDescent="0.45">
      <c r="A1516" s="16">
        <v>3226</v>
      </c>
      <c r="B1516" s="10">
        <v>45374.242724266973</v>
      </c>
      <c r="C1516">
        <v>2</v>
      </c>
      <c r="D1516">
        <v>22205.4</v>
      </c>
      <c r="E1516" s="24">
        <f>INT(RFM_Pivot!$A$1 - tblCustRFM[[#This Row],[LastPurchaseDate]])</f>
        <v>282</v>
      </c>
      <c r="F1516">
        <f>IF(tblCustRFM[[#This Row],[Recency]] &lt;= $L$4, 3, IF(tblCustRFM[[#This Row],[Recency]] &lt;= M1518, 2, 1))</f>
        <v>1</v>
      </c>
      <c r="G1516">
        <f>IF(tblCustRFM[[#This Row],[Frequency]] &gt;= L1519, 3, IF(tblCustRFM[[#This Row],[Frequency]] &gt;= M1519, 2, 1))</f>
        <v>3</v>
      </c>
      <c r="H1516">
        <f>IF(tblCustRFM[[#This Row],[Monetary]] &gt;= L1520, 3, IF(tblCustRFM[[#This Row],[Monetary]] &gt;= M1520, 2, 1))</f>
        <v>3</v>
      </c>
      <c r="I1516">
        <f>tblCustRFM[[#This Row],[RecencyTier]] + tblCustRFM[[#This Row],[FrequencyTier]] + tblCustRFM[[#This Row],[MonetaryTier]]</f>
        <v>7</v>
      </c>
    </row>
    <row r="1517" spans="1:9" x14ac:dyDescent="0.45">
      <c r="A1517" s="16">
        <v>3229</v>
      </c>
      <c r="B1517" s="10">
        <v>45252.612561265429</v>
      </c>
      <c r="C1517">
        <v>1</v>
      </c>
      <c r="D1517">
        <v>15963.9</v>
      </c>
      <c r="E1517" s="24">
        <f>INT(RFM_Pivot!$A$1 - tblCustRFM[[#This Row],[LastPurchaseDate]])</f>
        <v>404</v>
      </c>
      <c r="F1517">
        <f>IF(tblCustRFM[[#This Row],[Recency]] &lt;= $L$4, 3, IF(tblCustRFM[[#This Row],[Recency]] &lt;= M1519, 2, 1))</f>
        <v>1</v>
      </c>
      <c r="G1517">
        <f>IF(tblCustRFM[[#This Row],[Frequency]] &gt;= L1520, 3, IF(tblCustRFM[[#This Row],[Frequency]] &gt;= M1520, 2, 1))</f>
        <v>3</v>
      </c>
      <c r="H1517">
        <f>IF(tblCustRFM[[#This Row],[Monetary]] &gt;= L1521, 3, IF(tblCustRFM[[#This Row],[Monetary]] &gt;= M1521, 2, 1))</f>
        <v>3</v>
      </c>
      <c r="I1517">
        <f>tblCustRFM[[#This Row],[RecencyTier]] + tblCustRFM[[#This Row],[FrequencyTier]] + tblCustRFM[[#This Row],[MonetaryTier]]</f>
        <v>7</v>
      </c>
    </row>
    <row r="1518" spans="1:9" x14ac:dyDescent="0.45">
      <c r="A1518" s="16">
        <v>3230</v>
      </c>
      <c r="B1518" s="10">
        <v>45226.256925694448</v>
      </c>
      <c r="C1518">
        <v>2</v>
      </c>
      <c r="D1518">
        <v>13286.92</v>
      </c>
      <c r="E1518" s="24">
        <f>INT(RFM_Pivot!$A$1 - tblCustRFM[[#This Row],[LastPurchaseDate]])</f>
        <v>430</v>
      </c>
      <c r="F1518">
        <f>IF(tblCustRFM[[#This Row],[Recency]] &lt;= $L$4, 3, IF(tblCustRFM[[#This Row],[Recency]] &lt;= M1520, 2, 1))</f>
        <v>1</v>
      </c>
      <c r="G1518">
        <f>IF(tblCustRFM[[#This Row],[Frequency]] &gt;= L1521, 3, IF(tblCustRFM[[#This Row],[Frequency]] &gt;= M1521, 2, 1))</f>
        <v>3</v>
      </c>
      <c r="H1518">
        <f>IF(tblCustRFM[[#This Row],[Monetary]] &gt;= L1522, 3, IF(tblCustRFM[[#This Row],[Monetary]] &gt;= M1522, 2, 1))</f>
        <v>3</v>
      </c>
      <c r="I1518">
        <f>tblCustRFM[[#This Row],[RecencyTier]] + tblCustRFM[[#This Row],[FrequencyTier]] + tblCustRFM[[#This Row],[MonetaryTier]]</f>
        <v>7</v>
      </c>
    </row>
    <row r="1519" spans="1:9" x14ac:dyDescent="0.45">
      <c r="A1519" s="16">
        <v>3233</v>
      </c>
      <c r="B1519" s="10">
        <v>45522.009500964508</v>
      </c>
      <c r="C1519">
        <v>2</v>
      </c>
      <c r="D1519">
        <v>13245.09</v>
      </c>
      <c r="E1519" s="24">
        <f>INT(RFM_Pivot!$A$1 - tblCustRFM[[#This Row],[LastPurchaseDate]])</f>
        <v>134</v>
      </c>
      <c r="F1519">
        <f>IF(tblCustRFM[[#This Row],[Recency]] &lt;= $L$4, 3, IF(tblCustRFM[[#This Row],[Recency]] &lt;= M1521, 2, 1))</f>
        <v>1</v>
      </c>
      <c r="G1519">
        <f>IF(tblCustRFM[[#This Row],[Frequency]] &gt;= L1522, 3, IF(tblCustRFM[[#This Row],[Frequency]] &gt;= M1522, 2, 1))</f>
        <v>3</v>
      </c>
      <c r="H1519">
        <f>IF(tblCustRFM[[#This Row],[Monetary]] &gt;= L1523, 3, IF(tblCustRFM[[#This Row],[Monetary]] &gt;= M1523, 2, 1))</f>
        <v>3</v>
      </c>
      <c r="I1519">
        <f>tblCustRFM[[#This Row],[RecencyTier]] + tblCustRFM[[#This Row],[FrequencyTier]] + tblCustRFM[[#This Row],[MonetaryTier]]</f>
        <v>7</v>
      </c>
    </row>
    <row r="1520" spans="1:9" x14ac:dyDescent="0.45">
      <c r="A1520" s="16">
        <v>3235</v>
      </c>
      <c r="B1520" s="10">
        <v>45130.617361728393</v>
      </c>
      <c r="C1520">
        <v>1</v>
      </c>
      <c r="D1520">
        <v>12355.32</v>
      </c>
      <c r="E1520" s="24">
        <f>INT(RFM_Pivot!$A$1 - tblCustRFM[[#This Row],[LastPurchaseDate]])</f>
        <v>526</v>
      </c>
      <c r="F1520">
        <f>IF(tblCustRFM[[#This Row],[Recency]] &lt;= $L$4, 3, IF(tblCustRFM[[#This Row],[Recency]] &lt;= M1522, 2, 1))</f>
        <v>1</v>
      </c>
      <c r="G1520">
        <f>IF(tblCustRFM[[#This Row],[Frequency]] &gt;= L1523, 3, IF(tblCustRFM[[#This Row],[Frequency]] &gt;= M1523, 2, 1))</f>
        <v>3</v>
      </c>
      <c r="H1520">
        <f>IF(tblCustRFM[[#This Row],[Monetary]] &gt;= L1524, 3, IF(tblCustRFM[[#This Row],[Monetary]] &gt;= M1524, 2, 1))</f>
        <v>3</v>
      </c>
      <c r="I1520">
        <f>tblCustRFM[[#This Row],[RecencyTier]] + tblCustRFM[[#This Row],[FrequencyTier]] + tblCustRFM[[#This Row],[MonetaryTier]]</f>
        <v>7</v>
      </c>
    </row>
    <row r="1521" spans="1:9" x14ac:dyDescent="0.45">
      <c r="A1521" s="16">
        <v>3237</v>
      </c>
      <c r="B1521" s="10">
        <v>45259.110211033949</v>
      </c>
      <c r="C1521">
        <v>1</v>
      </c>
      <c r="D1521">
        <v>1209.78</v>
      </c>
      <c r="E1521" s="24">
        <f>INT(RFM_Pivot!$A$1 - tblCustRFM[[#This Row],[LastPurchaseDate]])</f>
        <v>397</v>
      </c>
      <c r="F1521">
        <f>IF(tblCustRFM[[#This Row],[Recency]] &lt;= $L$4, 3, IF(tblCustRFM[[#This Row],[Recency]] &lt;= M1523, 2, 1))</f>
        <v>1</v>
      </c>
      <c r="G1521">
        <f>IF(tblCustRFM[[#This Row],[Frequency]] &gt;= L1524, 3, IF(tblCustRFM[[#This Row],[Frequency]] &gt;= M1524, 2, 1))</f>
        <v>3</v>
      </c>
      <c r="H1521">
        <f>IF(tblCustRFM[[#This Row],[Monetary]] &gt;= L1525, 3, IF(tblCustRFM[[#This Row],[Monetary]] &gt;= M1525, 2, 1))</f>
        <v>3</v>
      </c>
      <c r="I1521">
        <f>tblCustRFM[[#This Row],[RecencyTier]] + tblCustRFM[[#This Row],[FrequencyTier]] + tblCustRFM[[#This Row],[MonetaryTier]]</f>
        <v>7</v>
      </c>
    </row>
    <row r="1522" spans="1:9" x14ac:dyDescent="0.45">
      <c r="A1522" s="16">
        <v>3239</v>
      </c>
      <c r="B1522" s="10">
        <v>45533.617661766977</v>
      </c>
      <c r="C1522">
        <v>1</v>
      </c>
      <c r="D1522">
        <v>1582.12</v>
      </c>
      <c r="E1522" s="24">
        <f>INT(RFM_Pivot!$A$1 - tblCustRFM[[#This Row],[LastPurchaseDate]])</f>
        <v>123</v>
      </c>
      <c r="F1522">
        <f>IF(tblCustRFM[[#This Row],[Recency]] &lt;= $L$4, 3, IF(tblCustRFM[[#This Row],[Recency]] &lt;= M1524, 2, 1))</f>
        <v>1</v>
      </c>
      <c r="G1522">
        <f>IF(tblCustRFM[[#This Row],[Frequency]] &gt;= L1525, 3, IF(tblCustRFM[[#This Row],[Frequency]] &gt;= M1525, 2, 1))</f>
        <v>3</v>
      </c>
      <c r="H1522">
        <f>IF(tblCustRFM[[#This Row],[Monetary]] &gt;= L1526, 3, IF(tblCustRFM[[#This Row],[Monetary]] &gt;= M1526, 2, 1))</f>
        <v>3</v>
      </c>
      <c r="I1522">
        <f>tblCustRFM[[#This Row],[RecencyTier]] + tblCustRFM[[#This Row],[FrequencyTier]] + tblCustRFM[[#This Row],[MonetaryTier]]</f>
        <v>7</v>
      </c>
    </row>
    <row r="1523" spans="1:9" x14ac:dyDescent="0.45">
      <c r="A1523" s="16">
        <v>3240</v>
      </c>
      <c r="B1523" s="10">
        <v>45260.643364351854</v>
      </c>
      <c r="C1523">
        <v>2</v>
      </c>
      <c r="D1523">
        <v>12342.25</v>
      </c>
      <c r="E1523" s="24">
        <f>INT(RFM_Pivot!$A$1 - tblCustRFM[[#This Row],[LastPurchaseDate]])</f>
        <v>396</v>
      </c>
      <c r="F1523">
        <f>IF(tblCustRFM[[#This Row],[Recency]] &lt;= $L$4, 3, IF(tblCustRFM[[#This Row],[Recency]] &lt;= M1525, 2, 1))</f>
        <v>1</v>
      </c>
      <c r="G1523">
        <f>IF(tblCustRFM[[#This Row],[Frequency]] &gt;= L1526, 3, IF(tblCustRFM[[#This Row],[Frequency]] &gt;= M1526, 2, 1))</f>
        <v>3</v>
      </c>
      <c r="H1523">
        <f>IF(tblCustRFM[[#This Row],[Monetary]] &gt;= L1527, 3, IF(tblCustRFM[[#This Row],[Monetary]] &gt;= M1527, 2, 1))</f>
        <v>3</v>
      </c>
      <c r="I1523">
        <f>tblCustRFM[[#This Row],[RecencyTier]] + tblCustRFM[[#This Row],[FrequencyTier]] + tblCustRFM[[#This Row],[MonetaryTier]]</f>
        <v>7</v>
      </c>
    </row>
    <row r="1524" spans="1:9" x14ac:dyDescent="0.45">
      <c r="A1524" s="16">
        <v>3241</v>
      </c>
      <c r="B1524" s="10">
        <v>45361.977497762346</v>
      </c>
      <c r="C1524">
        <v>1</v>
      </c>
      <c r="D1524">
        <v>2600.64</v>
      </c>
      <c r="E1524" s="24">
        <f>INT(RFM_Pivot!$A$1 - tblCustRFM[[#This Row],[LastPurchaseDate]])</f>
        <v>295</v>
      </c>
      <c r="F1524">
        <f>IF(tblCustRFM[[#This Row],[Recency]] &lt;= $L$4, 3, IF(tblCustRFM[[#This Row],[Recency]] &lt;= M1526, 2, 1))</f>
        <v>1</v>
      </c>
      <c r="G1524">
        <f>IF(tblCustRFM[[#This Row],[Frequency]] &gt;= L1527, 3, IF(tblCustRFM[[#This Row],[Frequency]] &gt;= M1527, 2, 1))</f>
        <v>3</v>
      </c>
      <c r="H1524">
        <f>IF(tblCustRFM[[#This Row],[Monetary]] &gt;= L1528, 3, IF(tblCustRFM[[#This Row],[Monetary]] &gt;= M1528, 2, 1))</f>
        <v>3</v>
      </c>
      <c r="I1524">
        <f>tblCustRFM[[#This Row],[RecencyTier]] + tblCustRFM[[#This Row],[FrequencyTier]] + tblCustRFM[[#This Row],[MonetaryTier]]</f>
        <v>7</v>
      </c>
    </row>
    <row r="1525" spans="1:9" x14ac:dyDescent="0.45">
      <c r="A1525" s="16">
        <v>3242</v>
      </c>
      <c r="B1525" s="10">
        <v>45434.254725462961</v>
      </c>
      <c r="C1525">
        <v>3</v>
      </c>
      <c r="D1525">
        <v>13950.42</v>
      </c>
      <c r="E1525" s="24">
        <f>INT(RFM_Pivot!$A$1 - tblCustRFM[[#This Row],[LastPurchaseDate]])</f>
        <v>222</v>
      </c>
      <c r="F1525">
        <f>IF(tblCustRFM[[#This Row],[Recency]] &lt;= $L$4, 3, IF(tblCustRFM[[#This Row],[Recency]] &lt;= M1527, 2, 1))</f>
        <v>1</v>
      </c>
      <c r="G1525">
        <f>IF(tblCustRFM[[#This Row],[Frequency]] &gt;= L1528, 3, IF(tblCustRFM[[#This Row],[Frequency]] &gt;= M1528, 2, 1))</f>
        <v>3</v>
      </c>
      <c r="H1525">
        <f>IF(tblCustRFM[[#This Row],[Monetary]] &gt;= L1529, 3, IF(tblCustRFM[[#This Row],[Monetary]] &gt;= M1529, 2, 1))</f>
        <v>3</v>
      </c>
      <c r="I1525">
        <f>tblCustRFM[[#This Row],[RecencyTier]] + tblCustRFM[[#This Row],[FrequencyTier]] + tblCustRFM[[#This Row],[MonetaryTier]]</f>
        <v>7</v>
      </c>
    </row>
    <row r="1526" spans="1:9" x14ac:dyDescent="0.45">
      <c r="A1526" s="16">
        <v>3243</v>
      </c>
      <c r="B1526" s="10">
        <v>45650.064306442902</v>
      </c>
      <c r="C1526">
        <v>3</v>
      </c>
      <c r="D1526">
        <v>10793.61</v>
      </c>
      <c r="E1526" s="24">
        <f>INT(RFM_Pivot!$A$1 - tblCustRFM[[#This Row],[LastPurchaseDate]])</f>
        <v>6</v>
      </c>
      <c r="F1526">
        <f>IF(tblCustRFM[[#This Row],[Recency]] &lt;= $L$4, 3, IF(tblCustRFM[[#This Row],[Recency]] &lt;= M1528, 2, 1))</f>
        <v>3</v>
      </c>
      <c r="G1526">
        <f>IF(tblCustRFM[[#This Row],[Frequency]] &gt;= L1529, 3, IF(tblCustRFM[[#This Row],[Frequency]] &gt;= M1529, 2, 1))</f>
        <v>3</v>
      </c>
      <c r="H1526">
        <f>IF(tblCustRFM[[#This Row],[Monetary]] &gt;= L1530, 3, IF(tblCustRFM[[#This Row],[Monetary]] &gt;= M1530, 2, 1))</f>
        <v>3</v>
      </c>
      <c r="I1526">
        <f>tblCustRFM[[#This Row],[RecencyTier]] + tblCustRFM[[#This Row],[FrequencyTier]] + tblCustRFM[[#This Row],[MonetaryTier]]</f>
        <v>9</v>
      </c>
    </row>
    <row r="1527" spans="1:9" x14ac:dyDescent="0.45">
      <c r="A1527" s="16">
        <v>3244</v>
      </c>
      <c r="B1527" s="10">
        <v>45331.09540952932</v>
      </c>
      <c r="C1527">
        <v>2</v>
      </c>
      <c r="D1527">
        <v>23211.68</v>
      </c>
      <c r="E1527" s="24">
        <f>INT(RFM_Pivot!$A$1 - tblCustRFM[[#This Row],[LastPurchaseDate]])</f>
        <v>325</v>
      </c>
      <c r="F1527">
        <f>IF(tblCustRFM[[#This Row],[Recency]] &lt;= $L$4, 3, IF(tblCustRFM[[#This Row],[Recency]] &lt;= M1529, 2, 1))</f>
        <v>1</v>
      </c>
      <c r="G1527">
        <f>IF(tblCustRFM[[#This Row],[Frequency]] &gt;= L1530, 3, IF(tblCustRFM[[#This Row],[Frequency]] &gt;= M1530, 2, 1))</f>
        <v>3</v>
      </c>
      <c r="H1527">
        <f>IF(tblCustRFM[[#This Row],[Monetary]] &gt;= L1531, 3, IF(tblCustRFM[[#This Row],[Monetary]] &gt;= M1531, 2, 1))</f>
        <v>3</v>
      </c>
      <c r="I1527">
        <f>tblCustRFM[[#This Row],[RecencyTier]] + tblCustRFM[[#This Row],[FrequencyTier]] + tblCustRFM[[#This Row],[MonetaryTier]]</f>
        <v>7</v>
      </c>
    </row>
    <row r="1528" spans="1:9" x14ac:dyDescent="0.45">
      <c r="A1528" s="16">
        <v>3247</v>
      </c>
      <c r="B1528" s="10">
        <v>45071.481448148152</v>
      </c>
      <c r="C1528">
        <v>1</v>
      </c>
      <c r="D1528">
        <v>2887.54</v>
      </c>
      <c r="E1528" s="24">
        <f>INT(RFM_Pivot!$A$1 - tblCustRFM[[#This Row],[LastPurchaseDate]])</f>
        <v>585</v>
      </c>
      <c r="F1528">
        <f>IF(tblCustRFM[[#This Row],[Recency]] &lt;= $L$4, 3, IF(tblCustRFM[[#This Row],[Recency]] &lt;= M1530, 2, 1))</f>
        <v>1</v>
      </c>
      <c r="G1528">
        <f>IF(tblCustRFM[[#This Row],[Frequency]] &gt;= L1531, 3, IF(tblCustRFM[[#This Row],[Frequency]] &gt;= M1531, 2, 1))</f>
        <v>3</v>
      </c>
      <c r="H1528">
        <f>IF(tblCustRFM[[#This Row],[Monetary]] &gt;= L1532, 3, IF(tblCustRFM[[#This Row],[Monetary]] &gt;= M1532, 2, 1))</f>
        <v>3</v>
      </c>
      <c r="I1528">
        <f>tblCustRFM[[#This Row],[RecencyTier]] + tblCustRFM[[#This Row],[FrequencyTier]] + tblCustRFM[[#This Row],[MonetaryTier]]</f>
        <v>7</v>
      </c>
    </row>
    <row r="1529" spans="1:9" x14ac:dyDescent="0.45">
      <c r="A1529" s="16">
        <v>3248</v>
      </c>
      <c r="B1529" s="10">
        <v>45356.136913695991</v>
      </c>
      <c r="C1529">
        <v>1</v>
      </c>
      <c r="D1529">
        <v>3530.64</v>
      </c>
      <c r="E1529" s="24">
        <f>INT(RFM_Pivot!$A$1 - tblCustRFM[[#This Row],[LastPurchaseDate]])</f>
        <v>300</v>
      </c>
      <c r="F1529">
        <f>IF(tblCustRFM[[#This Row],[Recency]] &lt;= $L$4, 3, IF(tblCustRFM[[#This Row],[Recency]] &lt;= M1531, 2, 1))</f>
        <v>1</v>
      </c>
      <c r="G1529">
        <f>IF(tblCustRFM[[#This Row],[Frequency]] &gt;= L1532, 3, IF(tblCustRFM[[#This Row],[Frequency]] &gt;= M1532, 2, 1))</f>
        <v>3</v>
      </c>
      <c r="H1529">
        <f>IF(tblCustRFM[[#This Row],[Monetary]] &gt;= L1533, 3, IF(tblCustRFM[[#This Row],[Monetary]] &gt;= M1533, 2, 1))</f>
        <v>3</v>
      </c>
      <c r="I1529">
        <f>tblCustRFM[[#This Row],[RecencyTier]] + tblCustRFM[[#This Row],[FrequencyTier]] + tblCustRFM[[#This Row],[MonetaryTier]]</f>
        <v>7</v>
      </c>
    </row>
    <row r="1530" spans="1:9" x14ac:dyDescent="0.45">
      <c r="A1530" s="16">
        <v>3251</v>
      </c>
      <c r="B1530" s="10">
        <v>45392.713571334876</v>
      </c>
      <c r="C1530">
        <v>2</v>
      </c>
      <c r="D1530">
        <v>14183.76</v>
      </c>
      <c r="E1530" s="24">
        <f>INT(RFM_Pivot!$A$1 - tblCustRFM[[#This Row],[LastPurchaseDate]])</f>
        <v>264</v>
      </c>
      <c r="F1530">
        <f>IF(tblCustRFM[[#This Row],[Recency]] &lt;= $L$4, 3, IF(tblCustRFM[[#This Row],[Recency]] &lt;= M1532, 2, 1))</f>
        <v>1</v>
      </c>
      <c r="G1530">
        <f>IF(tblCustRFM[[#This Row],[Frequency]] &gt;= L1533, 3, IF(tblCustRFM[[#This Row],[Frequency]] &gt;= M1533, 2, 1))</f>
        <v>3</v>
      </c>
      <c r="H1530">
        <f>IF(tblCustRFM[[#This Row],[Monetary]] &gt;= L1534, 3, IF(tblCustRFM[[#This Row],[Monetary]] &gt;= M1534, 2, 1))</f>
        <v>3</v>
      </c>
      <c r="I1530">
        <f>tblCustRFM[[#This Row],[RecencyTier]] + tblCustRFM[[#This Row],[FrequencyTier]] + tblCustRFM[[#This Row],[MonetaryTier]]</f>
        <v>7</v>
      </c>
    </row>
    <row r="1531" spans="1:9" x14ac:dyDescent="0.45">
      <c r="A1531" s="16">
        <v>3253</v>
      </c>
      <c r="B1531" s="10">
        <v>45258.526152623454</v>
      </c>
      <c r="C1531">
        <v>1</v>
      </c>
      <c r="D1531">
        <v>12162.7</v>
      </c>
      <c r="E1531" s="24">
        <f>INT(RFM_Pivot!$A$1 - tblCustRFM[[#This Row],[LastPurchaseDate]])</f>
        <v>398</v>
      </c>
      <c r="F1531">
        <f>IF(tblCustRFM[[#This Row],[Recency]] &lt;= $L$4, 3, IF(tblCustRFM[[#This Row],[Recency]] &lt;= M1533, 2, 1))</f>
        <v>1</v>
      </c>
      <c r="G1531">
        <f>IF(tblCustRFM[[#This Row],[Frequency]] &gt;= L1534, 3, IF(tblCustRFM[[#This Row],[Frequency]] &gt;= M1534, 2, 1))</f>
        <v>3</v>
      </c>
      <c r="H1531">
        <f>IF(tblCustRFM[[#This Row],[Monetary]] &gt;= L1535, 3, IF(tblCustRFM[[#This Row],[Monetary]] &gt;= M1535, 2, 1))</f>
        <v>3</v>
      </c>
      <c r="I1531">
        <f>tblCustRFM[[#This Row],[RecencyTier]] + tblCustRFM[[#This Row],[FrequencyTier]] + tblCustRFM[[#This Row],[MonetaryTier]]</f>
        <v>7</v>
      </c>
    </row>
    <row r="1532" spans="1:9" x14ac:dyDescent="0.45">
      <c r="A1532" s="16">
        <v>3255</v>
      </c>
      <c r="B1532" s="10">
        <v>45028.991199112657</v>
      </c>
      <c r="C1532">
        <v>2</v>
      </c>
      <c r="D1532">
        <v>20194.560000000001</v>
      </c>
      <c r="E1532" s="24">
        <f>INT(RFM_Pivot!$A$1 - tblCustRFM[[#This Row],[LastPurchaseDate]])</f>
        <v>628</v>
      </c>
      <c r="F1532">
        <f>IF(tblCustRFM[[#This Row],[Recency]] &lt;= $L$4, 3, IF(tblCustRFM[[#This Row],[Recency]] &lt;= M1534, 2, 1))</f>
        <v>1</v>
      </c>
      <c r="G1532">
        <f>IF(tblCustRFM[[#This Row],[Frequency]] &gt;= L1535, 3, IF(tblCustRFM[[#This Row],[Frequency]] &gt;= M1535, 2, 1))</f>
        <v>3</v>
      </c>
      <c r="H1532">
        <f>IF(tblCustRFM[[#This Row],[Monetary]] &gt;= L1536, 3, IF(tblCustRFM[[#This Row],[Monetary]] &gt;= M1536, 2, 1))</f>
        <v>3</v>
      </c>
      <c r="I1532">
        <f>tblCustRFM[[#This Row],[RecencyTier]] + tblCustRFM[[#This Row],[FrequencyTier]] + tblCustRFM[[#This Row],[MonetaryTier]]</f>
        <v>7</v>
      </c>
    </row>
    <row r="1533" spans="1:9" x14ac:dyDescent="0.45">
      <c r="A1533" s="16">
        <v>3256</v>
      </c>
      <c r="B1533" s="10">
        <v>45299.556255632713</v>
      </c>
      <c r="C1533">
        <v>1</v>
      </c>
      <c r="D1533">
        <v>1167</v>
      </c>
      <c r="E1533" s="24">
        <f>INT(RFM_Pivot!$A$1 - tblCustRFM[[#This Row],[LastPurchaseDate]])</f>
        <v>357</v>
      </c>
      <c r="F1533">
        <f>IF(tblCustRFM[[#This Row],[Recency]] &lt;= $L$4, 3, IF(tblCustRFM[[#This Row],[Recency]] &lt;= M1535, 2, 1))</f>
        <v>1</v>
      </c>
      <c r="G1533">
        <f>IF(tblCustRFM[[#This Row],[Frequency]] &gt;= L1536, 3, IF(tblCustRFM[[#This Row],[Frequency]] &gt;= M1536, 2, 1))</f>
        <v>3</v>
      </c>
      <c r="H1533">
        <f>IF(tblCustRFM[[#This Row],[Monetary]] &gt;= L1537, 3, IF(tblCustRFM[[#This Row],[Monetary]] &gt;= M1537, 2, 1))</f>
        <v>3</v>
      </c>
      <c r="I1533">
        <f>tblCustRFM[[#This Row],[RecencyTier]] + tblCustRFM[[#This Row],[FrequencyTier]] + tblCustRFM[[#This Row],[MonetaryTier]]</f>
        <v>7</v>
      </c>
    </row>
    <row r="1534" spans="1:9" x14ac:dyDescent="0.45">
      <c r="A1534" s="16">
        <v>3257</v>
      </c>
      <c r="B1534" s="10">
        <v>45139.962296219135</v>
      </c>
      <c r="C1534">
        <v>1</v>
      </c>
      <c r="D1534">
        <v>9835.7999999999993</v>
      </c>
      <c r="E1534" s="24">
        <f>INT(RFM_Pivot!$A$1 - tblCustRFM[[#This Row],[LastPurchaseDate]])</f>
        <v>517</v>
      </c>
      <c r="F1534">
        <f>IF(tblCustRFM[[#This Row],[Recency]] &lt;= $L$4, 3, IF(tblCustRFM[[#This Row],[Recency]] &lt;= M1536, 2, 1))</f>
        <v>1</v>
      </c>
      <c r="G1534">
        <f>IF(tblCustRFM[[#This Row],[Frequency]] &gt;= L1537, 3, IF(tblCustRFM[[#This Row],[Frequency]] &gt;= M1537, 2, 1))</f>
        <v>3</v>
      </c>
      <c r="H1534">
        <f>IF(tblCustRFM[[#This Row],[Monetary]] &gt;= L1538, 3, IF(tblCustRFM[[#This Row],[Monetary]] &gt;= M1538, 2, 1))</f>
        <v>3</v>
      </c>
      <c r="I1534">
        <f>tblCustRFM[[#This Row],[RecencyTier]] + tblCustRFM[[#This Row],[FrequencyTier]] + tblCustRFM[[#This Row],[MonetaryTier]]</f>
        <v>7</v>
      </c>
    </row>
    <row r="1535" spans="1:9" x14ac:dyDescent="0.45">
      <c r="A1535" s="16">
        <v>3258</v>
      </c>
      <c r="B1535" s="10">
        <v>45504.998799884263</v>
      </c>
      <c r="C1535">
        <v>2</v>
      </c>
      <c r="D1535">
        <v>32000.18</v>
      </c>
      <c r="E1535" s="24">
        <f>INT(RFM_Pivot!$A$1 - tblCustRFM[[#This Row],[LastPurchaseDate]])</f>
        <v>152</v>
      </c>
      <c r="F1535">
        <f>IF(tblCustRFM[[#This Row],[Recency]] &lt;= $L$4, 3, IF(tblCustRFM[[#This Row],[Recency]] &lt;= M1537, 2, 1))</f>
        <v>1</v>
      </c>
      <c r="G1535">
        <f>IF(tblCustRFM[[#This Row],[Frequency]] &gt;= L1538, 3, IF(tblCustRFM[[#This Row],[Frequency]] &gt;= M1538, 2, 1))</f>
        <v>3</v>
      </c>
      <c r="H1535">
        <f>IF(tblCustRFM[[#This Row],[Monetary]] &gt;= L1539, 3, IF(tblCustRFM[[#This Row],[Monetary]] &gt;= M1539, 2, 1))</f>
        <v>3</v>
      </c>
      <c r="I1535">
        <f>tblCustRFM[[#This Row],[RecencyTier]] + tblCustRFM[[#This Row],[FrequencyTier]] + tblCustRFM[[#This Row],[MonetaryTier]]</f>
        <v>7</v>
      </c>
    </row>
    <row r="1536" spans="1:9" x14ac:dyDescent="0.45">
      <c r="A1536" s="16">
        <v>3259</v>
      </c>
      <c r="B1536" s="10">
        <v>45616.042904282411</v>
      </c>
      <c r="C1536">
        <v>2</v>
      </c>
      <c r="D1536">
        <v>9855.4</v>
      </c>
      <c r="E1536" s="24">
        <f>INT(RFM_Pivot!$A$1 - tblCustRFM[[#This Row],[LastPurchaseDate]])</f>
        <v>40</v>
      </c>
      <c r="F1536">
        <f>IF(tblCustRFM[[#This Row],[Recency]] &lt;= $L$4, 3, IF(tblCustRFM[[#This Row],[Recency]] &lt;= M1538, 2, 1))</f>
        <v>3</v>
      </c>
      <c r="G1536">
        <f>IF(tblCustRFM[[#This Row],[Frequency]] &gt;= L1539, 3, IF(tblCustRFM[[#This Row],[Frequency]] &gt;= M1539, 2, 1))</f>
        <v>3</v>
      </c>
      <c r="H1536">
        <f>IF(tblCustRFM[[#This Row],[Monetary]] &gt;= L1540, 3, IF(tblCustRFM[[#This Row],[Monetary]] &gt;= M1540, 2, 1))</f>
        <v>3</v>
      </c>
      <c r="I1536">
        <f>tblCustRFM[[#This Row],[RecencyTier]] + tblCustRFM[[#This Row],[FrequencyTier]] + tblCustRFM[[#This Row],[MonetaryTier]]</f>
        <v>9</v>
      </c>
    </row>
    <row r="1537" spans="1:9" x14ac:dyDescent="0.45">
      <c r="A1537" s="16">
        <v>3260</v>
      </c>
      <c r="B1537" s="10">
        <v>45598.886188618824</v>
      </c>
      <c r="C1537">
        <v>1</v>
      </c>
      <c r="D1537">
        <v>5516.26</v>
      </c>
      <c r="E1537" s="24">
        <f>INT(RFM_Pivot!$A$1 - tblCustRFM[[#This Row],[LastPurchaseDate]])</f>
        <v>58</v>
      </c>
      <c r="F1537">
        <f>IF(tblCustRFM[[#This Row],[Recency]] &lt;= $L$4, 3, IF(tblCustRFM[[#This Row],[Recency]] &lt;= M1539, 2, 1))</f>
        <v>3</v>
      </c>
      <c r="G1537">
        <f>IF(tblCustRFM[[#This Row],[Frequency]] &gt;= L1540, 3, IF(tblCustRFM[[#This Row],[Frequency]] &gt;= M1540, 2, 1))</f>
        <v>3</v>
      </c>
      <c r="H1537">
        <f>IF(tblCustRFM[[#This Row],[Monetary]] &gt;= L1541, 3, IF(tblCustRFM[[#This Row],[Monetary]] &gt;= M1541, 2, 1))</f>
        <v>3</v>
      </c>
      <c r="I1537">
        <f>tblCustRFM[[#This Row],[RecencyTier]] + tblCustRFM[[#This Row],[FrequencyTier]] + tblCustRFM[[#This Row],[MonetaryTier]]</f>
        <v>9</v>
      </c>
    </row>
    <row r="1538" spans="1:9" x14ac:dyDescent="0.45">
      <c r="A1538" s="16">
        <v>3261</v>
      </c>
      <c r="B1538" s="10">
        <v>45466.596959683644</v>
      </c>
      <c r="C1538">
        <v>4</v>
      </c>
      <c r="D1538">
        <v>40982.400000000001</v>
      </c>
      <c r="E1538" s="24">
        <f>INT(RFM_Pivot!$A$1 - tblCustRFM[[#This Row],[LastPurchaseDate]])</f>
        <v>190</v>
      </c>
      <c r="F1538">
        <f>IF(tblCustRFM[[#This Row],[Recency]] &lt;= $L$4, 3, IF(tblCustRFM[[#This Row],[Recency]] &lt;= M1540, 2, 1))</f>
        <v>1</v>
      </c>
      <c r="G1538">
        <f>IF(tblCustRFM[[#This Row],[Frequency]] &gt;= L1541, 3, IF(tblCustRFM[[#This Row],[Frequency]] &gt;= M1541, 2, 1))</f>
        <v>3</v>
      </c>
      <c r="H1538">
        <f>IF(tblCustRFM[[#This Row],[Monetary]] &gt;= L1542, 3, IF(tblCustRFM[[#This Row],[Monetary]] &gt;= M1542, 2, 1))</f>
        <v>3</v>
      </c>
      <c r="I1538">
        <f>tblCustRFM[[#This Row],[RecencyTier]] + tblCustRFM[[#This Row],[FrequencyTier]] + tblCustRFM[[#This Row],[MonetaryTier]]</f>
        <v>7</v>
      </c>
    </row>
    <row r="1539" spans="1:9" x14ac:dyDescent="0.45">
      <c r="A1539" s="16">
        <v>3262</v>
      </c>
      <c r="B1539" s="10">
        <v>45406.511951195986</v>
      </c>
      <c r="C1539">
        <v>2</v>
      </c>
      <c r="D1539">
        <v>6145.41</v>
      </c>
      <c r="E1539" s="24">
        <f>INT(RFM_Pivot!$A$1 - tblCustRFM[[#This Row],[LastPurchaseDate]])</f>
        <v>250</v>
      </c>
      <c r="F1539">
        <f>IF(tblCustRFM[[#This Row],[Recency]] &lt;= $L$4, 3, IF(tblCustRFM[[#This Row],[Recency]] &lt;= M1541, 2, 1))</f>
        <v>1</v>
      </c>
      <c r="G1539">
        <f>IF(tblCustRFM[[#This Row],[Frequency]] &gt;= L1542, 3, IF(tblCustRFM[[#This Row],[Frequency]] &gt;= M1542, 2, 1))</f>
        <v>3</v>
      </c>
      <c r="H1539">
        <f>IF(tblCustRFM[[#This Row],[Monetary]] &gt;= L1543, 3, IF(tblCustRFM[[#This Row],[Monetary]] &gt;= M1543, 2, 1))</f>
        <v>3</v>
      </c>
      <c r="I1539">
        <f>tblCustRFM[[#This Row],[RecencyTier]] + tblCustRFM[[#This Row],[FrequencyTier]] + tblCustRFM[[#This Row],[MonetaryTier]]</f>
        <v>7</v>
      </c>
    </row>
    <row r="1540" spans="1:9" x14ac:dyDescent="0.45">
      <c r="A1540" s="16">
        <v>3263</v>
      </c>
      <c r="B1540" s="10">
        <v>45410.381338155865</v>
      </c>
      <c r="C1540">
        <v>2</v>
      </c>
      <c r="D1540">
        <v>20528.77</v>
      </c>
      <c r="E1540" s="24">
        <f>INT(RFM_Pivot!$A$1 - tblCustRFM[[#This Row],[LastPurchaseDate]])</f>
        <v>246</v>
      </c>
      <c r="F1540">
        <f>IF(tblCustRFM[[#This Row],[Recency]] &lt;= $L$4, 3, IF(tblCustRFM[[#This Row],[Recency]] &lt;= M1542, 2, 1))</f>
        <v>1</v>
      </c>
      <c r="G1540">
        <f>IF(tblCustRFM[[#This Row],[Frequency]] &gt;= L1543, 3, IF(tblCustRFM[[#This Row],[Frequency]] &gt;= M1543, 2, 1))</f>
        <v>3</v>
      </c>
      <c r="H1540">
        <f>IF(tblCustRFM[[#This Row],[Monetary]] &gt;= L1544, 3, IF(tblCustRFM[[#This Row],[Monetary]] &gt;= M1544, 2, 1))</f>
        <v>3</v>
      </c>
      <c r="I1540">
        <f>tblCustRFM[[#This Row],[RecencyTier]] + tblCustRFM[[#This Row],[FrequencyTier]] + tblCustRFM[[#This Row],[MonetaryTier]]</f>
        <v>7</v>
      </c>
    </row>
    <row r="1541" spans="1:9" x14ac:dyDescent="0.45">
      <c r="A1541" s="16">
        <v>3265</v>
      </c>
      <c r="B1541" s="10">
        <v>45018.843184297839</v>
      </c>
      <c r="C1541">
        <v>1</v>
      </c>
      <c r="D1541">
        <v>16095.36</v>
      </c>
      <c r="E1541" s="24">
        <f>INT(RFM_Pivot!$A$1 - tblCustRFM[[#This Row],[LastPurchaseDate]])</f>
        <v>638</v>
      </c>
      <c r="F1541">
        <f>IF(tblCustRFM[[#This Row],[Recency]] &lt;= $L$4, 3, IF(tblCustRFM[[#This Row],[Recency]] &lt;= M1543, 2, 1))</f>
        <v>1</v>
      </c>
      <c r="G1541">
        <f>IF(tblCustRFM[[#This Row],[Frequency]] &gt;= L1544, 3, IF(tblCustRFM[[#This Row],[Frequency]] &gt;= M1544, 2, 1))</f>
        <v>3</v>
      </c>
      <c r="H1541">
        <f>IF(tblCustRFM[[#This Row],[Monetary]] &gt;= L1545, 3, IF(tblCustRFM[[#This Row],[Monetary]] &gt;= M1545, 2, 1))</f>
        <v>3</v>
      </c>
      <c r="I1541">
        <f>tblCustRFM[[#This Row],[RecencyTier]] + tblCustRFM[[#This Row],[FrequencyTier]] + tblCustRFM[[#This Row],[MonetaryTier]]</f>
        <v>7</v>
      </c>
    </row>
    <row r="1542" spans="1:9" x14ac:dyDescent="0.45">
      <c r="A1542" s="16">
        <v>3268</v>
      </c>
      <c r="B1542" s="10">
        <v>45568.077107716046</v>
      </c>
      <c r="C1542">
        <v>2</v>
      </c>
      <c r="D1542">
        <v>15482.9</v>
      </c>
      <c r="E1542" s="24">
        <f>INT(RFM_Pivot!$A$1 - tblCustRFM[[#This Row],[LastPurchaseDate]])</f>
        <v>88</v>
      </c>
      <c r="F1542">
        <f>IF(tblCustRFM[[#This Row],[Recency]] &lt;= $L$4, 3, IF(tblCustRFM[[#This Row],[Recency]] &lt;= M1544, 2, 1))</f>
        <v>3</v>
      </c>
      <c r="G1542">
        <f>IF(tblCustRFM[[#This Row],[Frequency]] &gt;= L1545, 3, IF(tblCustRFM[[#This Row],[Frequency]] &gt;= M1545, 2, 1))</f>
        <v>3</v>
      </c>
      <c r="H1542">
        <f>IF(tblCustRFM[[#This Row],[Monetary]] &gt;= L1546, 3, IF(tblCustRFM[[#This Row],[Monetary]] &gt;= M1546, 2, 1))</f>
        <v>3</v>
      </c>
      <c r="I1542">
        <f>tblCustRFM[[#This Row],[RecencyTier]] + tblCustRFM[[#This Row],[FrequencyTier]] + tblCustRFM[[#This Row],[MonetaryTier]]</f>
        <v>9</v>
      </c>
    </row>
    <row r="1543" spans="1:9" x14ac:dyDescent="0.45">
      <c r="A1543" s="16">
        <v>3269</v>
      </c>
      <c r="B1543" s="10">
        <v>45422.500550038581</v>
      </c>
      <c r="C1543">
        <v>1</v>
      </c>
      <c r="D1543">
        <v>4572.6000000000004</v>
      </c>
      <c r="E1543" s="24">
        <f>INT(RFM_Pivot!$A$1 - tblCustRFM[[#This Row],[LastPurchaseDate]])</f>
        <v>234</v>
      </c>
      <c r="F1543">
        <f>IF(tblCustRFM[[#This Row],[Recency]] &lt;= $L$4, 3, IF(tblCustRFM[[#This Row],[Recency]] &lt;= M1545, 2, 1))</f>
        <v>1</v>
      </c>
      <c r="G1543">
        <f>IF(tblCustRFM[[#This Row],[Frequency]] &gt;= L1546, 3, IF(tblCustRFM[[#This Row],[Frequency]] &gt;= M1546, 2, 1))</f>
        <v>3</v>
      </c>
      <c r="H1543">
        <f>IF(tblCustRFM[[#This Row],[Monetary]] &gt;= L1547, 3, IF(tblCustRFM[[#This Row],[Monetary]] &gt;= M1547, 2, 1))</f>
        <v>3</v>
      </c>
      <c r="I1543">
        <f>tblCustRFM[[#This Row],[RecencyTier]] + tblCustRFM[[#This Row],[FrequencyTier]] + tblCustRFM[[#This Row],[MonetaryTier]]</f>
        <v>7</v>
      </c>
    </row>
    <row r="1544" spans="1:9" x14ac:dyDescent="0.45">
      <c r="A1544" s="16">
        <v>3272</v>
      </c>
      <c r="B1544" s="10">
        <v>45447.90709070216</v>
      </c>
      <c r="C1544">
        <v>1</v>
      </c>
      <c r="D1544">
        <v>10650.03</v>
      </c>
      <c r="E1544" s="24">
        <f>INT(RFM_Pivot!$A$1 - tblCustRFM[[#This Row],[LastPurchaseDate]])</f>
        <v>209</v>
      </c>
      <c r="F1544">
        <f>IF(tblCustRFM[[#This Row],[Recency]] &lt;= $L$4, 3, IF(tblCustRFM[[#This Row],[Recency]] &lt;= M1546, 2, 1))</f>
        <v>1</v>
      </c>
      <c r="G1544">
        <f>IF(tblCustRFM[[#This Row],[Frequency]] &gt;= L1547, 3, IF(tblCustRFM[[#This Row],[Frequency]] &gt;= M1547, 2, 1))</f>
        <v>3</v>
      </c>
      <c r="H1544">
        <f>IF(tblCustRFM[[#This Row],[Monetary]] &gt;= L1548, 3, IF(tblCustRFM[[#This Row],[Monetary]] &gt;= M1548, 2, 1))</f>
        <v>3</v>
      </c>
      <c r="I1544">
        <f>tblCustRFM[[#This Row],[RecencyTier]] + tblCustRFM[[#This Row],[FrequencyTier]] + tblCustRFM[[#This Row],[MonetaryTier]]</f>
        <v>7</v>
      </c>
    </row>
    <row r="1545" spans="1:9" x14ac:dyDescent="0.45">
      <c r="A1545" s="16">
        <v>3273</v>
      </c>
      <c r="B1545" s="10">
        <v>45538.436143595682</v>
      </c>
      <c r="C1545">
        <v>1</v>
      </c>
      <c r="D1545">
        <v>3784</v>
      </c>
      <c r="E1545" s="24">
        <f>INT(RFM_Pivot!$A$1 - tblCustRFM[[#This Row],[LastPurchaseDate]])</f>
        <v>118</v>
      </c>
      <c r="F1545">
        <f>IF(tblCustRFM[[#This Row],[Recency]] &lt;= $L$4, 3, IF(tblCustRFM[[#This Row],[Recency]] &lt;= M1547, 2, 1))</f>
        <v>3</v>
      </c>
      <c r="G1545">
        <f>IF(tblCustRFM[[#This Row],[Frequency]] &gt;= L1548, 3, IF(tblCustRFM[[#This Row],[Frequency]] &gt;= M1548, 2, 1))</f>
        <v>3</v>
      </c>
      <c r="H1545">
        <f>IF(tblCustRFM[[#This Row],[Monetary]] &gt;= L1549, 3, IF(tblCustRFM[[#This Row],[Monetary]] &gt;= M1549, 2, 1))</f>
        <v>3</v>
      </c>
      <c r="I1545">
        <f>tblCustRFM[[#This Row],[RecencyTier]] + tblCustRFM[[#This Row],[FrequencyTier]] + tblCustRFM[[#This Row],[MonetaryTier]]</f>
        <v>9</v>
      </c>
    </row>
    <row r="1546" spans="1:9" x14ac:dyDescent="0.45">
      <c r="A1546" s="16">
        <v>3274</v>
      </c>
      <c r="B1546" s="10">
        <v>45599.835283526234</v>
      </c>
      <c r="C1546">
        <v>2</v>
      </c>
      <c r="D1546">
        <v>19195.7</v>
      </c>
      <c r="E1546" s="24">
        <f>INT(RFM_Pivot!$A$1 - tblCustRFM[[#This Row],[LastPurchaseDate]])</f>
        <v>57</v>
      </c>
      <c r="F1546">
        <f>IF(tblCustRFM[[#This Row],[Recency]] &lt;= $L$4, 3, IF(tblCustRFM[[#This Row],[Recency]] &lt;= M1548, 2, 1))</f>
        <v>3</v>
      </c>
      <c r="G1546">
        <f>IF(tblCustRFM[[#This Row],[Frequency]] &gt;= L1549, 3, IF(tblCustRFM[[#This Row],[Frequency]] &gt;= M1549, 2, 1))</f>
        <v>3</v>
      </c>
      <c r="H1546">
        <f>IF(tblCustRFM[[#This Row],[Monetary]] &gt;= L1550, 3, IF(tblCustRFM[[#This Row],[Monetary]] &gt;= M1550, 2, 1))</f>
        <v>3</v>
      </c>
      <c r="I1546">
        <f>tblCustRFM[[#This Row],[RecencyTier]] + tblCustRFM[[#This Row],[FrequencyTier]] + tblCustRFM[[#This Row],[MonetaryTier]]</f>
        <v>9</v>
      </c>
    </row>
    <row r="1547" spans="1:9" x14ac:dyDescent="0.45">
      <c r="A1547" s="16">
        <v>3276</v>
      </c>
      <c r="B1547" s="10">
        <v>45449.00220023148</v>
      </c>
      <c r="C1547">
        <v>2</v>
      </c>
      <c r="D1547">
        <v>7287.63</v>
      </c>
      <c r="E1547" s="24">
        <f>INT(RFM_Pivot!$A$1 - tblCustRFM[[#This Row],[LastPurchaseDate]])</f>
        <v>207</v>
      </c>
      <c r="F1547">
        <f>IF(tblCustRFM[[#This Row],[Recency]] &lt;= $L$4, 3, IF(tblCustRFM[[#This Row],[Recency]] &lt;= M1549, 2, 1))</f>
        <v>1</v>
      </c>
      <c r="G1547">
        <f>IF(tblCustRFM[[#This Row],[Frequency]] &gt;= L1550, 3, IF(tblCustRFM[[#This Row],[Frequency]] &gt;= M1550, 2, 1))</f>
        <v>3</v>
      </c>
      <c r="H1547">
        <f>IF(tblCustRFM[[#This Row],[Monetary]] &gt;= L1551, 3, IF(tblCustRFM[[#This Row],[Monetary]] &gt;= M1551, 2, 1))</f>
        <v>3</v>
      </c>
      <c r="I1547">
        <f>tblCustRFM[[#This Row],[RecencyTier]] + tblCustRFM[[#This Row],[FrequencyTier]] + tblCustRFM[[#This Row],[MonetaryTier]]</f>
        <v>7</v>
      </c>
    </row>
    <row r="1548" spans="1:9" x14ac:dyDescent="0.45">
      <c r="A1548" s="16">
        <v>3278</v>
      </c>
      <c r="B1548" s="10">
        <v>45039.94229421296</v>
      </c>
      <c r="C1548">
        <v>1</v>
      </c>
      <c r="D1548">
        <v>6181.28</v>
      </c>
      <c r="E1548" s="24">
        <f>INT(RFM_Pivot!$A$1 - tblCustRFM[[#This Row],[LastPurchaseDate]])</f>
        <v>617</v>
      </c>
      <c r="F1548">
        <f>IF(tblCustRFM[[#This Row],[Recency]] &lt;= $L$4, 3, IF(tblCustRFM[[#This Row],[Recency]] &lt;= M1550, 2, 1))</f>
        <v>1</v>
      </c>
      <c r="G1548">
        <f>IF(tblCustRFM[[#This Row],[Frequency]] &gt;= L1551, 3, IF(tblCustRFM[[#This Row],[Frequency]] &gt;= M1551, 2, 1))</f>
        <v>3</v>
      </c>
      <c r="H1548">
        <f>IF(tblCustRFM[[#This Row],[Monetary]] &gt;= L1552, 3, IF(tblCustRFM[[#This Row],[Monetary]] &gt;= M1552, 2, 1))</f>
        <v>3</v>
      </c>
      <c r="I1548">
        <f>tblCustRFM[[#This Row],[RecencyTier]] + tblCustRFM[[#This Row],[FrequencyTier]] + tblCustRFM[[#This Row],[MonetaryTier]]</f>
        <v>7</v>
      </c>
    </row>
    <row r="1549" spans="1:9" x14ac:dyDescent="0.45">
      <c r="A1549" s="16">
        <v>3279</v>
      </c>
      <c r="B1549" s="10">
        <v>45071.043404359567</v>
      </c>
      <c r="C1549">
        <v>1</v>
      </c>
      <c r="D1549">
        <v>17939.36</v>
      </c>
      <c r="E1549" s="24">
        <f>INT(RFM_Pivot!$A$1 - tblCustRFM[[#This Row],[LastPurchaseDate]])</f>
        <v>585</v>
      </c>
      <c r="F1549">
        <f>IF(tblCustRFM[[#This Row],[Recency]] &lt;= $L$4, 3, IF(tblCustRFM[[#This Row],[Recency]] &lt;= M1551, 2, 1))</f>
        <v>1</v>
      </c>
      <c r="G1549">
        <f>IF(tblCustRFM[[#This Row],[Frequency]] &gt;= L1552, 3, IF(tblCustRFM[[#This Row],[Frequency]] &gt;= M1552, 2, 1))</f>
        <v>3</v>
      </c>
      <c r="H1549">
        <f>IF(tblCustRFM[[#This Row],[Monetary]] &gt;= L1553, 3, IF(tblCustRFM[[#This Row],[Monetary]] &gt;= M1553, 2, 1))</f>
        <v>3</v>
      </c>
      <c r="I1549">
        <f>tblCustRFM[[#This Row],[RecencyTier]] + tblCustRFM[[#This Row],[FrequencyTier]] + tblCustRFM[[#This Row],[MonetaryTier]]</f>
        <v>7</v>
      </c>
    </row>
    <row r="1550" spans="1:9" x14ac:dyDescent="0.45">
      <c r="A1550" s="16">
        <v>3280</v>
      </c>
      <c r="B1550" s="10">
        <v>45625.314831481483</v>
      </c>
      <c r="C1550">
        <v>1</v>
      </c>
      <c r="D1550">
        <v>12236.05</v>
      </c>
      <c r="E1550" s="24">
        <f>INT(RFM_Pivot!$A$1 - tblCustRFM[[#This Row],[LastPurchaseDate]])</f>
        <v>31</v>
      </c>
      <c r="F1550">
        <f>IF(tblCustRFM[[#This Row],[Recency]] &lt;= $L$4, 3, IF(tblCustRFM[[#This Row],[Recency]] &lt;= M1552, 2, 1))</f>
        <v>3</v>
      </c>
      <c r="G1550">
        <f>IF(tblCustRFM[[#This Row],[Frequency]] &gt;= L1553, 3, IF(tblCustRFM[[#This Row],[Frequency]] &gt;= M1553, 2, 1))</f>
        <v>3</v>
      </c>
      <c r="H1550">
        <f>IF(tblCustRFM[[#This Row],[Monetary]] &gt;= L1554, 3, IF(tblCustRFM[[#This Row],[Monetary]] &gt;= M1554, 2, 1))</f>
        <v>3</v>
      </c>
      <c r="I1550">
        <f>tblCustRFM[[#This Row],[RecencyTier]] + tblCustRFM[[#This Row],[FrequencyTier]] + tblCustRFM[[#This Row],[MonetaryTier]]</f>
        <v>9</v>
      </c>
    </row>
    <row r="1551" spans="1:9" x14ac:dyDescent="0.45">
      <c r="A1551" s="16">
        <v>3282</v>
      </c>
      <c r="B1551" s="10">
        <v>45598.083108294755</v>
      </c>
      <c r="C1551">
        <v>2</v>
      </c>
      <c r="D1551">
        <v>27860.22</v>
      </c>
      <c r="E1551" s="24">
        <f>INT(RFM_Pivot!$A$1 - tblCustRFM[[#This Row],[LastPurchaseDate]])</f>
        <v>58</v>
      </c>
      <c r="F1551">
        <f>IF(tblCustRFM[[#This Row],[Recency]] &lt;= $L$4, 3, IF(tblCustRFM[[#This Row],[Recency]] &lt;= M1553, 2, 1))</f>
        <v>3</v>
      </c>
      <c r="G1551">
        <f>IF(tblCustRFM[[#This Row],[Frequency]] &gt;= L1554, 3, IF(tblCustRFM[[#This Row],[Frequency]] &gt;= M1554, 2, 1))</f>
        <v>3</v>
      </c>
      <c r="H1551">
        <f>IF(tblCustRFM[[#This Row],[Monetary]] &gt;= L1555, 3, IF(tblCustRFM[[#This Row],[Monetary]] &gt;= M1555, 2, 1))</f>
        <v>3</v>
      </c>
      <c r="I1551">
        <f>tblCustRFM[[#This Row],[RecencyTier]] + tblCustRFM[[#This Row],[FrequencyTier]] + tblCustRFM[[#This Row],[MonetaryTier]]</f>
        <v>9</v>
      </c>
    </row>
    <row r="1552" spans="1:9" x14ac:dyDescent="0.45">
      <c r="A1552" s="16">
        <v>3283</v>
      </c>
      <c r="B1552" s="10">
        <v>45643.12861284722</v>
      </c>
      <c r="C1552">
        <v>3</v>
      </c>
      <c r="D1552">
        <v>44344.4</v>
      </c>
      <c r="E1552" s="24">
        <f>INT(RFM_Pivot!$A$1 - tblCustRFM[[#This Row],[LastPurchaseDate]])</f>
        <v>13</v>
      </c>
      <c r="F1552">
        <f>IF(tblCustRFM[[#This Row],[Recency]] &lt;= $L$4, 3, IF(tblCustRFM[[#This Row],[Recency]] &lt;= M1554, 2, 1))</f>
        <v>3</v>
      </c>
      <c r="G1552">
        <f>IF(tblCustRFM[[#This Row],[Frequency]] &gt;= L1555, 3, IF(tblCustRFM[[#This Row],[Frequency]] &gt;= M1555, 2, 1))</f>
        <v>3</v>
      </c>
      <c r="H1552">
        <f>IF(tblCustRFM[[#This Row],[Monetary]] &gt;= L1556, 3, IF(tblCustRFM[[#This Row],[Monetary]] &gt;= M1556, 2, 1))</f>
        <v>3</v>
      </c>
      <c r="I1552">
        <f>tblCustRFM[[#This Row],[RecencyTier]] + tblCustRFM[[#This Row],[FrequencyTier]] + tblCustRFM[[#This Row],[MonetaryTier]]</f>
        <v>9</v>
      </c>
    </row>
    <row r="1553" spans="1:9" x14ac:dyDescent="0.45">
      <c r="A1553" s="16">
        <v>3284</v>
      </c>
      <c r="B1553" s="10">
        <v>45538.947194714507</v>
      </c>
      <c r="C1553">
        <v>2</v>
      </c>
      <c r="D1553">
        <v>20551.830000000002</v>
      </c>
      <c r="E1553" s="24">
        <f>INT(RFM_Pivot!$A$1 - tblCustRFM[[#This Row],[LastPurchaseDate]])</f>
        <v>118</v>
      </c>
      <c r="F1553">
        <f>IF(tblCustRFM[[#This Row],[Recency]] &lt;= $L$4, 3, IF(tblCustRFM[[#This Row],[Recency]] &lt;= M1555, 2, 1))</f>
        <v>3</v>
      </c>
      <c r="G1553">
        <f>IF(tblCustRFM[[#This Row],[Frequency]] &gt;= L1556, 3, IF(tblCustRFM[[#This Row],[Frequency]] &gt;= M1556, 2, 1))</f>
        <v>3</v>
      </c>
      <c r="H1553">
        <f>IF(tblCustRFM[[#This Row],[Monetary]] &gt;= L1557, 3, IF(tblCustRFM[[#This Row],[Monetary]] &gt;= M1557, 2, 1))</f>
        <v>3</v>
      </c>
      <c r="I1553">
        <f>tblCustRFM[[#This Row],[RecencyTier]] + tblCustRFM[[#This Row],[FrequencyTier]] + tblCustRFM[[#This Row],[MonetaryTier]]</f>
        <v>9</v>
      </c>
    </row>
    <row r="1554" spans="1:9" x14ac:dyDescent="0.45">
      <c r="A1554" s="16">
        <v>3285</v>
      </c>
      <c r="B1554" s="10">
        <v>45600.857385725307</v>
      </c>
      <c r="C1554">
        <v>2</v>
      </c>
      <c r="D1554">
        <v>11624.49</v>
      </c>
      <c r="E1554" s="24">
        <f>INT(RFM_Pivot!$A$1 - tblCustRFM[[#This Row],[LastPurchaseDate]])</f>
        <v>56</v>
      </c>
      <c r="F1554">
        <f>IF(tblCustRFM[[#This Row],[Recency]] &lt;= $L$4, 3, IF(tblCustRFM[[#This Row],[Recency]] &lt;= M1556, 2, 1))</f>
        <v>3</v>
      </c>
      <c r="G1554">
        <f>IF(tblCustRFM[[#This Row],[Frequency]] &gt;= L1557, 3, IF(tblCustRFM[[#This Row],[Frequency]] &gt;= M1557, 2, 1))</f>
        <v>3</v>
      </c>
      <c r="H1554">
        <f>IF(tblCustRFM[[#This Row],[Monetary]] &gt;= L1558, 3, IF(tblCustRFM[[#This Row],[Monetary]] &gt;= M1558, 2, 1))</f>
        <v>3</v>
      </c>
      <c r="I1554">
        <f>tblCustRFM[[#This Row],[RecencyTier]] + tblCustRFM[[#This Row],[FrequencyTier]] + tblCustRFM[[#This Row],[MonetaryTier]]</f>
        <v>9</v>
      </c>
    </row>
    <row r="1555" spans="1:9" x14ac:dyDescent="0.45">
      <c r="A1555" s="16">
        <v>3287</v>
      </c>
      <c r="B1555" s="10">
        <v>45564.280728086422</v>
      </c>
      <c r="C1555">
        <v>1</v>
      </c>
      <c r="D1555">
        <v>1814.46</v>
      </c>
      <c r="E1555" s="24">
        <f>INT(RFM_Pivot!$A$1 - tblCustRFM[[#This Row],[LastPurchaseDate]])</f>
        <v>92</v>
      </c>
      <c r="F1555">
        <f>IF(tblCustRFM[[#This Row],[Recency]] &lt;= $L$4, 3, IF(tblCustRFM[[#This Row],[Recency]] &lt;= M1557, 2, 1))</f>
        <v>3</v>
      </c>
      <c r="G1555">
        <f>IF(tblCustRFM[[#This Row],[Frequency]] &gt;= L1558, 3, IF(tblCustRFM[[#This Row],[Frequency]] &gt;= M1558, 2, 1))</f>
        <v>3</v>
      </c>
      <c r="H1555">
        <f>IF(tblCustRFM[[#This Row],[Monetary]] &gt;= L1559, 3, IF(tblCustRFM[[#This Row],[Monetary]] &gt;= M1559, 2, 1))</f>
        <v>3</v>
      </c>
      <c r="I1555">
        <f>tblCustRFM[[#This Row],[RecencyTier]] + tblCustRFM[[#This Row],[FrequencyTier]] + tblCustRFM[[#This Row],[MonetaryTier]]</f>
        <v>9</v>
      </c>
    </row>
    <row r="1556" spans="1:9" x14ac:dyDescent="0.45">
      <c r="A1556" s="16">
        <v>3289</v>
      </c>
      <c r="B1556" s="10">
        <v>45518.651165123454</v>
      </c>
      <c r="C1556">
        <v>2</v>
      </c>
      <c r="D1556">
        <v>5442.76</v>
      </c>
      <c r="E1556" s="24">
        <f>INT(RFM_Pivot!$A$1 - tblCustRFM[[#This Row],[LastPurchaseDate]])</f>
        <v>138</v>
      </c>
      <c r="F1556">
        <f>IF(tblCustRFM[[#This Row],[Recency]] &lt;= $L$4, 3, IF(tblCustRFM[[#This Row],[Recency]] &lt;= M1558, 2, 1))</f>
        <v>1</v>
      </c>
      <c r="G1556">
        <f>IF(tblCustRFM[[#This Row],[Frequency]] &gt;= L1559, 3, IF(tblCustRFM[[#This Row],[Frequency]] &gt;= M1559, 2, 1))</f>
        <v>3</v>
      </c>
      <c r="H1556">
        <f>IF(tblCustRFM[[#This Row],[Monetary]] &gt;= L1560, 3, IF(tblCustRFM[[#This Row],[Monetary]] &gt;= M1560, 2, 1))</f>
        <v>3</v>
      </c>
      <c r="I1556">
        <f>tblCustRFM[[#This Row],[RecencyTier]] + tblCustRFM[[#This Row],[FrequencyTier]] + tblCustRFM[[#This Row],[MonetaryTier]]</f>
        <v>7</v>
      </c>
    </row>
    <row r="1557" spans="1:9" x14ac:dyDescent="0.45">
      <c r="A1557" s="16">
        <v>3292</v>
      </c>
      <c r="B1557" s="10">
        <v>45606.91699170525</v>
      </c>
      <c r="C1557">
        <v>2</v>
      </c>
      <c r="D1557">
        <v>8923.0300000000007</v>
      </c>
      <c r="E1557" s="24">
        <f>INT(RFM_Pivot!$A$1 - tblCustRFM[[#This Row],[LastPurchaseDate]])</f>
        <v>50</v>
      </c>
      <c r="F1557">
        <f>IF(tblCustRFM[[#This Row],[Recency]] &lt;= $L$4, 3, IF(tblCustRFM[[#This Row],[Recency]] &lt;= M1559, 2, 1))</f>
        <v>3</v>
      </c>
      <c r="G1557">
        <f>IF(tblCustRFM[[#This Row],[Frequency]] &gt;= L1560, 3, IF(tblCustRFM[[#This Row],[Frequency]] &gt;= M1560, 2, 1))</f>
        <v>3</v>
      </c>
      <c r="H1557">
        <f>IF(tblCustRFM[[#This Row],[Monetary]] &gt;= L1561, 3, IF(tblCustRFM[[#This Row],[Monetary]] &gt;= M1561, 2, 1))</f>
        <v>3</v>
      </c>
      <c r="I1557">
        <f>tblCustRFM[[#This Row],[RecencyTier]] + tblCustRFM[[#This Row],[FrequencyTier]] + tblCustRFM[[#This Row],[MonetaryTier]]</f>
        <v>9</v>
      </c>
    </row>
    <row r="1558" spans="1:9" x14ac:dyDescent="0.45">
      <c r="A1558" s="16">
        <v>3293</v>
      </c>
      <c r="B1558" s="10">
        <v>45651.013401350312</v>
      </c>
      <c r="C1558">
        <v>2</v>
      </c>
      <c r="D1558">
        <v>16955.62</v>
      </c>
      <c r="E1558" s="24">
        <f>INT(RFM_Pivot!$A$1 - tblCustRFM[[#This Row],[LastPurchaseDate]])</f>
        <v>5</v>
      </c>
      <c r="F1558">
        <f>IF(tblCustRFM[[#This Row],[Recency]] &lt;= $L$4, 3, IF(tblCustRFM[[#This Row],[Recency]] &lt;= M1560, 2, 1))</f>
        <v>3</v>
      </c>
      <c r="G1558">
        <f>IF(tblCustRFM[[#This Row],[Frequency]] &gt;= L1561, 3, IF(tblCustRFM[[#This Row],[Frequency]] &gt;= M1561, 2, 1))</f>
        <v>3</v>
      </c>
      <c r="H1558">
        <f>IF(tblCustRFM[[#This Row],[Monetary]] &gt;= L1562, 3, IF(tblCustRFM[[#This Row],[Monetary]] &gt;= M1562, 2, 1))</f>
        <v>3</v>
      </c>
      <c r="I1558">
        <f>tblCustRFM[[#This Row],[RecencyTier]] + tblCustRFM[[#This Row],[FrequencyTier]] + tblCustRFM[[#This Row],[MonetaryTier]]</f>
        <v>9</v>
      </c>
    </row>
    <row r="1559" spans="1:9" x14ac:dyDescent="0.45">
      <c r="A1559" s="16">
        <v>3294</v>
      </c>
      <c r="B1559" s="10">
        <v>45216.035903587966</v>
      </c>
      <c r="C1559">
        <v>2</v>
      </c>
      <c r="D1559">
        <v>21798.69</v>
      </c>
      <c r="E1559" s="24">
        <f>INT(RFM_Pivot!$A$1 - tblCustRFM[[#This Row],[LastPurchaseDate]])</f>
        <v>440</v>
      </c>
      <c r="F1559">
        <f>IF(tblCustRFM[[#This Row],[Recency]] &lt;= $L$4, 3, IF(tblCustRFM[[#This Row],[Recency]] &lt;= M1561, 2, 1))</f>
        <v>1</v>
      </c>
      <c r="G1559">
        <f>IF(tblCustRFM[[#This Row],[Frequency]] &gt;= L1562, 3, IF(tblCustRFM[[#This Row],[Frequency]] &gt;= M1562, 2, 1))</f>
        <v>3</v>
      </c>
      <c r="H1559">
        <f>IF(tblCustRFM[[#This Row],[Monetary]] &gt;= L1563, 3, IF(tblCustRFM[[#This Row],[Monetary]] &gt;= M1563, 2, 1))</f>
        <v>3</v>
      </c>
      <c r="I1559">
        <f>tblCustRFM[[#This Row],[RecencyTier]] + tblCustRFM[[#This Row],[FrequencyTier]] + tblCustRFM[[#This Row],[MonetaryTier]]</f>
        <v>7</v>
      </c>
    </row>
    <row r="1560" spans="1:9" x14ac:dyDescent="0.45">
      <c r="A1560" s="16">
        <v>3295</v>
      </c>
      <c r="B1560" s="10">
        <v>45148.358135802468</v>
      </c>
      <c r="C1560">
        <v>1</v>
      </c>
      <c r="D1560">
        <v>23902</v>
      </c>
      <c r="E1560" s="24">
        <f>INT(RFM_Pivot!$A$1 - tblCustRFM[[#This Row],[LastPurchaseDate]])</f>
        <v>508</v>
      </c>
      <c r="F1560">
        <f>IF(tblCustRFM[[#This Row],[Recency]] &lt;= $L$4, 3, IF(tblCustRFM[[#This Row],[Recency]] &lt;= M1562, 2, 1))</f>
        <v>1</v>
      </c>
      <c r="G1560">
        <f>IF(tblCustRFM[[#This Row],[Frequency]] &gt;= L1563, 3, IF(tblCustRFM[[#This Row],[Frequency]] &gt;= M1563, 2, 1))</f>
        <v>3</v>
      </c>
      <c r="H1560">
        <f>IF(tblCustRFM[[#This Row],[Monetary]] &gt;= L1564, 3, IF(tblCustRFM[[#This Row],[Monetary]] &gt;= M1564, 2, 1))</f>
        <v>3</v>
      </c>
      <c r="I1560">
        <f>tblCustRFM[[#This Row],[RecencyTier]] + tblCustRFM[[#This Row],[FrequencyTier]] + tblCustRFM[[#This Row],[MonetaryTier]]</f>
        <v>7</v>
      </c>
    </row>
    <row r="1561" spans="1:9" x14ac:dyDescent="0.45">
      <c r="A1561" s="16">
        <v>3296</v>
      </c>
      <c r="B1561" s="10">
        <v>45584.357735763886</v>
      </c>
      <c r="C1561">
        <v>3</v>
      </c>
      <c r="D1561">
        <v>31781.360000000001</v>
      </c>
      <c r="E1561" s="24">
        <f>INT(RFM_Pivot!$A$1 - tblCustRFM[[#This Row],[LastPurchaseDate]])</f>
        <v>72</v>
      </c>
      <c r="F1561">
        <f>IF(tblCustRFM[[#This Row],[Recency]] &lt;= $L$4, 3, IF(tblCustRFM[[#This Row],[Recency]] &lt;= M1563, 2, 1))</f>
        <v>3</v>
      </c>
      <c r="G1561">
        <f>IF(tblCustRFM[[#This Row],[Frequency]] &gt;= L1564, 3, IF(tblCustRFM[[#This Row],[Frequency]] &gt;= M1564, 2, 1))</f>
        <v>3</v>
      </c>
      <c r="H1561">
        <f>IF(tblCustRFM[[#This Row],[Monetary]] &gt;= L1565, 3, IF(tblCustRFM[[#This Row],[Monetary]] &gt;= M1565, 2, 1))</f>
        <v>3</v>
      </c>
      <c r="I1561">
        <f>tblCustRFM[[#This Row],[RecencyTier]] + tblCustRFM[[#This Row],[FrequencyTier]] + tblCustRFM[[#This Row],[MonetaryTier]]</f>
        <v>9</v>
      </c>
    </row>
    <row r="1562" spans="1:9" x14ac:dyDescent="0.45">
      <c r="A1562" s="16">
        <v>3297</v>
      </c>
      <c r="B1562" s="10">
        <v>45088.565156520061</v>
      </c>
      <c r="C1562">
        <v>1</v>
      </c>
      <c r="D1562">
        <v>4879.0600000000004</v>
      </c>
      <c r="E1562" s="24">
        <f>INT(RFM_Pivot!$A$1 - tblCustRFM[[#This Row],[LastPurchaseDate]])</f>
        <v>568</v>
      </c>
      <c r="F1562">
        <f>IF(tblCustRFM[[#This Row],[Recency]] &lt;= $L$4, 3, IF(tblCustRFM[[#This Row],[Recency]] &lt;= M1564, 2, 1))</f>
        <v>1</v>
      </c>
      <c r="G1562">
        <f>IF(tblCustRFM[[#This Row],[Frequency]] &gt;= L1565, 3, IF(tblCustRFM[[#This Row],[Frequency]] &gt;= M1565, 2, 1))</f>
        <v>3</v>
      </c>
      <c r="H1562">
        <f>IF(tblCustRFM[[#This Row],[Monetary]] &gt;= L1566, 3, IF(tblCustRFM[[#This Row],[Monetary]] &gt;= M1566, 2, 1))</f>
        <v>3</v>
      </c>
      <c r="I1562">
        <f>tblCustRFM[[#This Row],[RecencyTier]] + tblCustRFM[[#This Row],[FrequencyTier]] + tblCustRFM[[#This Row],[MonetaryTier]]</f>
        <v>7</v>
      </c>
    </row>
    <row r="1563" spans="1:9" x14ac:dyDescent="0.45">
      <c r="A1563" s="16">
        <v>3302</v>
      </c>
      <c r="B1563" s="10">
        <v>45377.382038194446</v>
      </c>
      <c r="C1563">
        <v>1</v>
      </c>
      <c r="D1563">
        <v>1383.07</v>
      </c>
      <c r="E1563" s="24">
        <f>INT(RFM_Pivot!$A$1 - tblCustRFM[[#This Row],[LastPurchaseDate]])</f>
        <v>279</v>
      </c>
      <c r="F1563">
        <f>IF(tblCustRFM[[#This Row],[Recency]] &lt;= $L$4, 3, IF(tblCustRFM[[#This Row],[Recency]] &lt;= M1565, 2, 1))</f>
        <v>1</v>
      </c>
      <c r="G1563">
        <f>IF(tblCustRFM[[#This Row],[Frequency]] &gt;= L1566, 3, IF(tblCustRFM[[#This Row],[Frequency]] &gt;= M1566, 2, 1))</f>
        <v>3</v>
      </c>
      <c r="H1563">
        <f>IF(tblCustRFM[[#This Row],[Monetary]] &gt;= L1567, 3, IF(tblCustRFM[[#This Row],[Monetary]] &gt;= M1567, 2, 1))</f>
        <v>3</v>
      </c>
      <c r="I1563">
        <f>tblCustRFM[[#This Row],[RecencyTier]] + tblCustRFM[[#This Row],[FrequencyTier]] + tblCustRFM[[#This Row],[MonetaryTier]]</f>
        <v>7</v>
      </c>
    </row>
    <row r="1564" spans="1:9" x14ac:dyDescent="0.45">
      <c r="A1564" s="16">
        <v>3303</v>
      </c>
      <c r="B1564" s="10">
        <v>45588.59215922068</v>
      </c>
      <c r="C1564">
        <v>1</v>
      </c>
      <c r="D1564">
        <v>3151.38</v>
      </c>
      <c r="E1564" s="24">
        <f>INT(RFM_Pivot!$A$1 - tblCustRFM[[#This Row],[LastPurchaseDate]])</f>
        <v>68</v>
      </c>
      <c r="F1564">
        <f>IF(tblCustRFM[[#This Row],[Recency]] &lt;= $L$4, 3, IF(tblCustRFM[[#This Row],[Recency]] &lt;= M1566, 2, 1))</f>
        <v>3</v>
      </c>
      <c r="G1564">
        <f>IF(tblCustRFM[[#This Row],[Frequency]] &gt;= L1567, 3, IF(tblCustRFM[[#This Row],[Frequency]] &gt;= M1567, 2, 1))</f>
        <v>3</v>
      </c>
      <c r="H1564">
        <f>IF(tblCustRFM[[#This Row],[Monetary]] &gt;= L1568, 3, IF(tblCustRFM[[#This Row],[Monetary]] &gt;= M1568, 2, 1))</f>
        <v>3</v>
      </c>
      <c r="I1564">
        <f>tblCustRFM[[#This Row],[RecencyTier]] + tblCustRFM[[#This Row],[FrequencyTier]] + tblCustRFM[[#This Row],[MonetaryTier]]</f>
        <v>9</v>
      </c>
    </row>
    <row r="1565" spans="1:9" x14ac:dyDescent="0.45">
      <c r="A1565" s="16">
        <v>3305</v>
      </c>
      <c r="B1565" s="10">
        <v>45172.888588850306</v>
      </c>
      <c r="C1565">
        <v>1</v>
      </c>
      <c r="D1565">
        <v>2905.37</v>
      </c>
      <c r="E1565" s="24">
        <f>INT(RFM_Pivot!$A$1 - tblCustRFM[[#This Row],[LastPurchaseDate]])</f>
        <v>484</v>
      </c>
      <c r="F1565">
        <f>IF(tblCustRFM[[#This Row],[Recency]] &lt;= $L$4, 3, IF(tblCustRFM[[#This Row],[Recency]] &lt;= M1567, 2, 1))</f>
        <v>1</v>
      </c>
      <c r="G1565">
        <f>IF(tblCustRFM[[#This Row],[Frequency]] &gt;= L1568, 3, IF(tblCustRFM[[#This Row],[Frequency]] &gt;= M1568, 2, 1))</f>
        <v>3</v>
      </c>
      <c r="H1565">
        <f>IF(tblCustRFM[[#This Row],[Monetary]] &gt;= L1569, 3, IF(tblCustRFM[[#This Row],[Monetary]] &gt;= M1569, 2, 1))</f>
        <v>3</v>
      </c>
      <c r="I1565">
        <f>tblCustRFM[[#This Row],[RecencyTier]] + tblCustRFM[[#This Row],[FrequencyTier]] + tblCustRFM[[#This Row],[MonetaryTier]]</f>
        <v>7</v>
      </c>
    </row>
    <row r="1566" spans="1:9" x14ac:dyDescent="0.45">
      <c r="A1566" s="16">
        <v>3306</v>
      </c>
      <c r="B1566" s="10">
        <v>45273.711671180557</v>
      </c>
      <c r="C1566">
        <v>1</v>
      </c>
      <c r="D1566">
        <v>1929.97</v>
      </c>
      <c r="E1566" s="24">
        <f>INT(RFM_Pivot!$A$1 - tblCustRFM[[#This Row],[LastPurchaseDate]])</f>
        <v>383</v>
      </c>
      <c r="F1566">
        <f>IF(tblCustRFM[[#This Row],[Recency]] &lt;= $L$4, 3, IF(tblCustRFM[[#This Row],[Recency]] &lt;= M1568, 2, 1))</f>
        <v>1</v>
      </c>
      <c r="G1566">
        <f>IF(tblCustRFM[[#This Row],[Frequency]] &gt;= L1569, 3, IF(tblCustRFM[[#This Row],[Frequency]] &gt;= M1569, 2, 1))</f>
        <v>3</v>
      </c>
      <c r="H1566">
        <f>IF(tblCustRFM[[#This Row],[Monetary]] &gt;= L1570, 3, IF(tblCustRFM[[#This Row],[Monetary]] &gt;= M1570, 2, 1))</f>
        <v>3</v>
      </c>
      <c r="I1566">
        <f>tblCustRFM[[#This Row],[RecencyTier]] + tblCustRFM[[#This Row],[FrequencyTier]] + tblCustRFM[[#This Row],[MonetaryTier]]</f>
        <v>7</v>
      </c>
    </row>
    <row r="1567" spans="1:9" x14ac:dyDescent="0.45">
      <c r="A1567" s="16">
        <v>3307</v>
      </c>
      <c r="B1567" s="10">
        <v>45135.143814390431</v>
      </c>
      <c r="C1567">
        <v>2</v>
      </c>
      <c r="D1567">
        <v>13144.37</v>
      </c>
      <c r="E1567" s="24">
        <f>INT(RFM_Pivot!$A$1 - tblCustRFM[[#This Row],[LastPurchaseDate]])</f>
        <v>521</v>
      </c>
      <c r="F1567">
        <f>IF(tblCustRFM[[#This Row],[Recency]] &lt;= $L$4, 3, IF(tblCustRFM[[#This Row],[Recency]] &lt;= M1569, 2, 1))</f>
        <v>1</v>
      </c>
      <c r="G1567">
        <f>IF(tblCustRFM[[#This Row],[Frequency]] &gt;= L1570, 3, IF(tblCustRFM[[#This Row],[Frequency]] &gt;= M1570, 2, 1))</f>
        <v>3</v>
      </c>
      <c r="H1567">
        <f>IF(tblCustRFM[[#This Row],[Monetary]] &gt;= L1571, 3, IF(tblCustRFM[[#This Row],[Monetary]] &gt;= M1571, 2, 1))</f>
        <v>3</v>
      </c>
      <c r="I1567">
        <f>tblCustRFM[[#This Row],[RecencyTier]] + tblCustRFM[[#This Row],[FrequencyTier]] + tblCustRFM[[#This Row],[MonetaryTier]]</f>
        <v>7</v>
      </c>
    </row>
    <row r="1568" spans="1:9" x14ac:dyDescent="0.45">
      <c r="A1568" s="16">
        <v>3309</v>
      </c>
      <c r="B1568" s="10">
        <v>45120.542354243829</v>
      </c>
      <c r="C1568">
        <v>1</v>
      </c>
      <c r="D1568">
        <v>5556.5</v>
      </c>
      <c r="E1568" s="24">
        <f>INT(RFM_Pivot!$A$1 - tblCustRFM[[#This Row],[LastPurchaseDate]])</f>
        <v>536</v>
      </c>
      <c r="F1568">
        <f>IF(tblCustRFM[[#This Row],[Recency]] &lt;= $L$4, 3, IF(tblCustRFM[[#This Row],[Recency]] &lt;= M1570, 2, 1))</f>
        <v>1</v>
      </c>
      <c r="G1568">
        <f>IF(tblCustRFM[[#This Row],[Frequency]] &gt;= L1571, 3, IF(tblCustRFM[[#This Row],[Frequency]] &gt;= M1571, 2, 1))</f>
        <v>3</v>
      </c>
      <c r="H1568">
        <f>IF(tblCustRFM[[#This Row],[Monetary]] &gt;= L1572, 3, IF(tblCustRFM[[#This Row],[Monetary]] &gt;= M1572, 2, 1))</f>
        <v>3</v>
      </c>
      <c r="I1568">
        <f>tblCustRFM[[#This Row],[RecencyTier]] + tblCustRFM[[#This Row],[FrequencyTier]] + tblCustRFM[[#This Row],[MonetaryTier]]</f>
        <v>7</v>
      </c>
    </row>
    <row r="1569" spans="1:9" x14ac:dyDescent="0.45">
      <c r="A1569" s="16">
        <v>3311</v>
      </c>
      <c r="B1569" s="10">
        <v>45651.524452430553</v>
      </c>
      <c r="C1569">
        <v>2</v>
      </c>
      <c r="D1569">
        <v>6458.82</v>
      </c>
      <c r="E1569" s="24">
        <f>INT(RFM_Pivot!$A$1 - tblCustRFM[[#This Row],[LastPurchaseDate]])</f>
        <v>5</v>
      </c>
      <c r="F1569">
        <f>IF(tblCustRFM[[#This Row],[Recency]] &lt;= $L$4, 3, IF(tblCustRFM[[#This Row],[Recency]] &lt;= M1571, 2, 1))</f>
        <v>3</v>
      </c>
      <c r="G1569">
        <f>IF(tblCustRFM[[#This Row],[Frequency]] &gt;= L1572, 3, IF(tblCustRFM[[#This Row],[Frequency]] &gt;= M1572, 2, 1))</f>
        <v>3</v>
      </c>
      <c r="H1569">
        <f>IF(tblCustRFM[[#This Row],[Monetary]] &gt;= L1573, 3, IF(tblCustRFM[[#This Row],[Monetary]] &gt;= M1573, 2, 1))</f>
        <v>3</v>
      </c>
      <c r="I1569">
        <f>tblCustRFM[[#This Row],[RecencyTier]] + tblCustRFM[[#This Row],[FrequencyTier]] + tblCustRFM[[#This Row],[MonetaryTier]]</f>
        <v>9</v>
      </c>
    </row>
    <row r="1570" spans="1:9" x14ac:dyDescent="0.45">
      <c r="A1570" s="16">
        <v>3313</v>
      </c>
      <c r="B1570" s="10">
        <v>45277.873087307096</v>
      </c>
      <c r="C1570">
        <v>1</v>
      </c>
      <c r="D1570">
        <v>671.6</v>
      </c>
      <c r="E1570" s="24">
        <f>INT(RFM_Pivot!$A$1 - tblCustRFM[[#This Row],[LastPurchaseDate]])</f>
        <v>379</v>
      </c>
      <c r="F1570">
        <f>IF(tblCustRFM[[#This Row],[Recency]] &lt;= $L$4, 3, IF(tblCustRFM[[#This Row],[Recency]] &lt;= M1572, 2, 1))</f>
        <v>1</v>
      </c>
      <c r="G1570">
        <f>IF(tblCustRFM[[#This Row],[Frequency]] &gt;= L1573, 3, IF(tblCustRFM[[#This Row],[Frequency]] &gt;= M1573, 2, 1))</f>
        <v>3</v>
      </c>
      <c r="H1570">
        <f>IF(tblCustRFM[[#This Row],[Monetary]] &gt;= L1574, 3, IF(tblCustRFM[[#This Row],[Monetary]] &gt;= M1574, 2, 1))</f>
        <v>3</v>
      </c>
      <c r="I1570">
        <f>tblCustRFM[[#This Row],[RecencyTier]] + tblCustRFM[[#This Row],[FrequencyTier]] + tblCustRFM[[#This Row],[MonetaryTier]]</f>
        <v>7</v>
      </c>
    </row>
    <row r="1571" spans="1:9" x14ac:dyDescent="0.45">
      <c r="A1571" s="16">
        <v>3314</v>
      </c>
      <c r="B1571" s="10">
        <v>45555.373837384257</v>
      </c>
      <c r="C1571">
        <v>1</v>
      </c>
      <c r="D1571">
        <v>5389.64</v>
      </c>
      <c r="E1571" s="24">
        <f>INT(RFM_Pivot!$A$1 - tblCustRFM[[#This Row],[LastPurchaseDate]])</f>
        <v>101</v>
      </c>
      <c r="F1571">
        <f>IF(tblCustRFM[[#This Row],[Recency]] &lt;= $L$4, 3, IF(tblCustRFM[[#This Row],[Recency]] &lt;= M1573, 2, 1))</f>
        <v>3</v>
      </c>
      <c r="G1571">
        <f>IF(tblCustRFM[[#This Row],[Frequency]] &gt;= L1574, 3, IF(tblCustRFM[[#This Row],[Frequency]] &gt;= M1574, 2, 1))</f>
        <v>3</v>
      </c>
      <c r="H1571">
        <f>IF(tblCustRFM[[#This Row],[Monetary]] &gt;= L1575, 3, IF(tblCustRFM[[#This Row],[Monetary]] &gt;= M1575, 2, 1))</f>
        <v>3</v>
      </c>
      <c r="I1571">
        <f>tblCustRFM[[#This Row],[RecencyTier]] + tblCustRFM[[#This Row],[FrequencyTier]] + tblCustRFM[[#This Row],[MonetaryTier]]</f>
        <v>9</v>
      </c>
    </row>
    <row r="1572" spans="1:9" x14ac:dyDescent="0.45">
      <c r="A1572" s="16">
        <v>3316</v>
      </c>
      <c r="B1572" s="10">
        <v>45568.515151504631</v>
      </c>
      <c r="C1572">
        <v>1</v>
      </c>
      <c r="D1572">
        <v>17332.599999999999</v>
      </c>
      <c r="E1572" s="24">
        <f>INT(RFM_Pivot!$A$1 - tblCustRFM[[#This Row],[LastPurchaseDate]])</f>
        <v>88</v>
      </c>
      <c r="F1572">
        <f>IF(tblCustRFM[[#This Row],[Recency]] &lt;= $L$4, 3, IF(tblCustRFM[[#This Row],[Recency]] &lt;= M1574, 2, 1))</f>
        <v>3</v>
      </c>
      <c r="G1572">
        <f>IF(tblCustRFM[[#This Row],[Frequency]] &gt;= L1575, 3, IF(tblCustRFM[[#This Row],[Frequency]] &gt;= M1575, 2, 1))</f>
        <v>3</v>
      </c>
      <c r="H1572">
        <f>IF(tblCustRFM[[#This Row],[Monetary]] &gt;= L1576, 3, IF(tblCustRFM[[#This Row],[Monetary]] &gt;= M1576, 2, 1))</f>
        <v>3</v>
      </c>
      <c r="I1572">
        <f>tblCustRFM[[#This Row],[RecencyTier]] + tblCustRFM[[#This Row],[FrequencyTier]] + tblCustRFM[[#This Row],[MonetaryTier]]</f>
        <v>9</v>
      </c>
    </row>
    <row r="1573" spans="1:9" x14ac:dyDescent="0.45">
      <c r="A1573" s="16">
        <v>3317</v>
      </c>
      <c r="B1573" s="10">
        <v>45478.862186226848</v>
      </c>
      <c r="C1573">
        <v>1</v>
      </c>
      <c r="D1573">
        <v>3837.12</v>
      </c>
      <c r="E1573" s="24">
        <f>INT(RFM_Pivot!$A$1 - tblCustRFM[[#This Row],[LastPurchaseDate]])</f>
        <v>178</v>
      </c>
      <c r="F1573">
        <f>IF(tblCustRFM[[#This Row],[Recency]] &lt;= $L$4, 3, IF(tblCustRFM[[#This Row],[Recency]] &lt;= M1575, 2, 1))</f>
        <v>1</v>
      </c>
      <c r="G1573">
        <f>IF(tblCustRFM[[#This Row],[Frequency]] &gt;= L1576, 3, IF(tblCustRFM[[#This Row],[Frequency]] &gt;= M1576, 2, 1))</f>
        <v>3</v>
      </c>
      <c r="H1573">
        <f>IF(tblCustRFM[[#This Row],[Monetary]] &gt;= L1577, 3, IF(tblCustRFM[[#This Row],[Monetary]] &gt;= M1577, 2, 1))</f>
        <v>3</v>
      </c>
      <c r="I1573">
        <f>tblCustRFM[[#This Row],[RecencyTier]] + tblCustRFM[[#This Row],[FrequencyTier]] + tblCustRFM[[#This Row],[MonetaryTier]]</f>
        <v>7</v>
      </c>
    </row>
    <row r="1574" spans="1:9" x14ac:dyDescent="0.45">
      <c r="A1574" s="16">
        <v>3321</v>
      </c>
      <c r="B1574" s="10">
        <v>45423.668666859565</v>
      </c>
      <c r="C1574">
        <v>2</v>
      </c>
      <c r="D1574">
        <v>8585.7900000000009</v>
      </c>
      <c r="E1574" s="24">
        <f>INT(RFM_Pivot!$A$1 - tblCustRFM[[#This Row],[LastPurchaseDate]])</f>
        <v>233</v>
      </c>
      <c r="F1574">
        <f>IF(tblCustRFM[[#This Row],[Recency]] &lt;= $L$4, 3, IF(tblCustRFM[[#This Row],[Recency]] &lt;= M1576, 2, 1))</f>
        <v>1</v>
      </c>
      <c r="G1574">
        <f>IF(tblCustRFM[[#This Row],[Frequency]] &gt;= L1577, 3, IF(tblCustRFM[[#This Row],[Frequency]] &gt;= M1577, 2, 1))</f>
        <v>3</v>
      </c>
      <c r="H1574">
        <f>IF(tblCustRFM[[#This Row],[Monetary]] &gt;= L1578, 3, IF(tblCustRFM[[#This Row],[Monetary]] &gt;= M1578, 2, 1))</f>
        <v>3</v>
      </c>
      <c r="I1574">
        <f>tblCustRFM[[#This Row],[RecencyTier]] + tblCustRFM[[#This Row],[FrequencyTier]] + tblCustRFM[[#This Row],[MonetaryTier]]</f>
        <v>7</v>
      </c>
    </row>
    <row r="1575" spans="1:9" x14ac:dyDescent="0.45">
      <c r="A1575" s="16">
        <v>3322</v>
      </c>
      <c r="B1575" s="10">
        <v>45622.175517554009</v>
      </c>
      <c r="C1575">
        <v>3</v>
      </c>
      <c r="D1575">
        <v>35965.1</v>
      </c>
      <c r="E1575" s="24">
        <f>INT(RFM_Pivot!$A$1 - tblCustRFM[[#This Row],[LastPurchaseDate]])</f>
        <v>34</v>
      </c>
      <c r="F1575">
        <f>IF(tblCustRFM[[#This Row],[Recency]] &lt;= $L$4, 3, IF(tblCustRFM[[#This Row],[Recency]] &lt;= M1577, 2, 1))</f>
        <v>3</v>
      </c>
      <c r="G1575">
        <f>IF(tblCustRFM[[#This Row],[Frequency]] &gt;= L1578, 3, IF(tblCustRFM[[#This Row],[Frequency]] &gt;= M1578, 2, 1))</f>
        <v>3</v>
      </c>
      <c r="H1575">
        <f>IF(tblCustRFM[[#This Row],[Monetary]] &gt;= L1579, 3, IF(tblCustRFM[[#This Row],[Monetary]] &gt;= M1579, 2, 1))</f>
        <v>3</v>
      </c>
      <c r="I1575">
        <f>tblCustRFM[[#This Row],[RecencyTier]] + tblCustRFM[[#This Row],[FrequencyTier]] + tblCustRFM[[#This Row],[MonetaryTier]]</f>
        <v>9</v>
      </c>
    </row>
    <row r="1576" spans="1:9" x14ac:dyDescent="0.45">
      <c r="A1576" s="16">
        <v>3324</v>
      </c>
      <c r="B1576" s="10">
        <v>45092.726572646607</v>
      </c>
      <c r="C1576">
        <v>1</v>
      </c>
      <c r="D1576">
        <v>1111.8</v>
      </c>
      <c r="E1576" s="24">
        <f>INT(RFM_Pivot!$A$1 - tblCustRFM[[#This Row],[LastPurchaseDate]])</f>
        <v>564</v>
      </c>
      <c r="F1576">
        <f>IF(tblCustRFM[[#This Row],[Recency]] &lt;= $L$4, 3, IF(tblCustRFM[[#This Row],[Recency]] &lt;= M1578, 2, 1))</f>
        <v>1</v>
      </c>
      <c r="G1576">
        <f>IF(tblCustRFM[[#This Row],[Frequency]] &gt;= L1579, 3, IF(tblCustRFM[[#This Row],[Frequency]] &gt;= M1579, 2, 1))</f>
        <v>3</v>
      </c>
      <c r="H1576">
        <f>IF(tblCustRFM[[#This Row],[Monetary]] &gt;= L1580, 3, IF(tblCustRFM[[#This Row],[Monetary]] &gt;= M1580, 2, 1))</f>
        <v>3</v>
      </c>
      <c r="I1576">
        <f>tblCustRFM[[#This Row],[RecencyTier]] + tblCustRFM[[#This Row],[FrequencyTier]] + tblCustRFM[[#This Row],[MonetaryTier]]</f>
        <v>7</v>
      </c>
    </row>
    <row r="1577" spans="1:9" x14ac:dyDescent="0.45">
      <c r="A1577" s="16">
        <v>3326</v>
      </c>
      <c r="B1577" s="10">
        <v>45099.808280825615</v>
      </c>
      <c r="C1577">
        <v>1</v>
      </c>
      <c r="D1577">
        <v>11984.1</v>
      </c>
      <c r="E1577" s="24">
        <f>INT(RFM_Pivot!$A$1 - tblCustRFM[[#This Row],[LastPurchaseDate]])</f>
        <v>557</v>
      </c>
      <c r="F1577">
        <f>IF(tblCustRFM[[#This Row],[Recency]] &lt;= $L$4, 3, IF(tblCustRFM[[#This Row],[Recency]] &lt;= M1579, 2, 1))</f>
        <v>1</v>
      </c>
      <c r="G1577">
        <f>IF(tblCustRFM[[#This Row],[Frequency]] &gt;= L1580, 3, IF(tblCustRFM[[#This Row],[Frequency]] &gt;= M1580, 2, 1))</f>
        <v>3</v>
      </c>
      <c r="H1577">
        <f>IF(tblCustRFM[[#This Row],[Monetary]] &gt;= L1581, 3, IF(tblCustRFM[[#This Row],[Monetary]] &gt;= M1581, 2, 1))</f>
        <v>3</v>
      </c>
      <c r="I1577">
        <f>tblCustRFM[[#This Row],[RecencyTier]] + tblCustRFM[[#This Row],[FrequencyTier]] + tblCustRFM[[#This Row],[MonetaryTier]]</f>
        <v>7</v>
      </c>
    </row>
    <row r="1578" spans="1:9" x14ac:dyDescent="0.45">
      <c r="A1578" s="16">
        <v>3327</v>
      </c>
      <c r="B1578" s="10">
        <v>45424.690769058645</v>
      </c>
      <c r="C1578">
        <v>3</v>
      </c>
      <c r="D1578">
        <v>17542.580000000002</v>
      </c>
      <c r="E1578" s="24">
        <f>INT(RFM_Pivot!$A$1 - tblCustRFM[[#This Row],[LastPurchaseDate]])</f>
        <v>232</v>
      </c>
      <c r="F1578">
        <f>IF(tblCustRFM[[#This Row],[Recency]] &lt;= $L$4, 3, IF(tblCustRFM[[#This Row],[Recency]] &lt;= M1580, 2, 1))</f>
        <v>1</v>
      </c>
      <c r="G1578">
        <f>IF(tblCustRFM[[#This Row],[Frequency]] &gt;= L1581, 3, IF(tblCustRFM[[#This Row],[Frequency]] &gt;= M1581, 2, 1))</f>
        <v>3</v>
      </c>
      <c r="H1578">
        <f>IF(tblCustRFM[[#This Row],[Monetary]] &gt;= L1582, 3, IF(tblCustRFM[[#This Row],[Monetary]] &gt;= M1582, 2, 1))</f>
        <v>3</v>
      </c>
      <c r="I1578">
        <f>tblCustRFM[[#This Row],[RecencyTier]] + tblCustRFM[[#This Row],[FrequencyTier]] + tblCustRFM[[#This Row],[MonetaryTier]]</f>
        <v>7</v>
      </c>
    </row>
    <row r="1579" spans="1:9" x14ac:dyDescent="0.45">
      <c r="A1579" s="16">
        <v>3328</v>
      </c>
      <c r="B1579" s="10">
        <v>45551.431443132715</v>
      </c>
      <c r="C1579">
        <v>1</v>
      </c>
      <c r="D1579">
        <v>5771.46</v>
      </c>
      <c r="E1579" s="24">
        <f>INT(RFM_Pivot!$A$1 - tblCustRFM[[#This Row],[LastPurchaseDate]])</f>
        <v>105</v>
      </c>
      <c r="F1579">
        <f>IF(tblCustRFM[[#This Row],[Recency]] &lt;= $L$4, 3, IF(tblCustRFM[[#This Row],[Recency]] &lt;= M1581, 2, 1))</f>
        <v>3</v>
      </c>
      <c r="G1579">
        <f>IF(tblCustRFM[[#This Row],[Frequency]] &gt;= L1582, 3, IF(tblCustRFM[[#This Row],[Frequency]] &gt;= M1582, 2, 1))</f>
        <v>3</v>
      </c>
      <c r="H1579">
        <f>IF(tblCustRFM[[#This Row],[Monetary]] &gt;= L1583, 3, IF(tblCustRFM[[#This Row],[Monetary]] &gt;= M1583, 2, 1))</f>
        <v>3</v>
      </c>
      <c r="I1579">
        <f>tblCustRFM[[#This Row],[RecencyTier]] + tblCustRFM[[#This Row],[FrequencyTier]] + tblCustRFM[[#This Row],[MonetaryTier]]</f>
        <v>9</v>
      </c>
    </row>
    <row r="1580" spans="1:9" x14ac:dyDescent="0.45">
      <c r="A1580" s="16">
        <v>3329</v>
      </c>
      <c r="B1580" s="10">
        <v>45586.912991280864</v>
      </c>
      <c r="C1580">
        <v>1</v>
      </c>
      <c r="D1580">
        <v>3875.28</v>
      </c>
      <c r="E1580" s="24">
        <f>INT(RFM_Pivot!$A$1 - tblCustRFM[[#This Row],[LastPurchaseDate]])</f>
        <v>70</v>
      </c>
      <c r="F1580">
        <f>IF(tblCustRFM[[#This Row],[Recency]] &lt;= $L$4, 3, IF(tblCustRFM[[#This Row],[Recency]] &lt;= M1582, 2, 1))</f>
        <v>3</v>
      </c>
      <c r="G1580">
        <f>IF(tblCustRFM[[#This Row],[Frequency]] &gt;= L1583, 3, IF(tblCustRFM[[#This Row],[Frequency]] &gt;= M1583, 2, 1))</f>
        <v>3</v>
      </c>
      <c r="H1580">
        <f>IF(tblCustRFM[[#This Row],[Monetary]] &gt;= L1584, 3, IF(tblCustRFM[[#This Row],[Monetary]] &gt;= M1584, 2, 1))</f>
        <v>3</v>
      </c>
      <c r="I1580">
        <f>tblCustRFM[[#This Row],[RecencyTier]] + tblCustRFM[[#This Row],[FrequencyTier]] + tblCustRFM[[#This Row],[MonetaryTier]]</f>
        <v>9</v>
      </c>
    </row>
    <row r="1581" spans="1:9" x14ac:dyDescent="0.45">
      <c r="A1581" s="16">
        <v>3330</v>
      </c>
      <c r="B1581" s="10">
        <v>45334.745774575618</v>
      </c>
      <c r="C1581">
        <v>4</v>
      </c>
      <c r="D1581">
        <v>45575.62</v>
      </c>
      <c r="E1581" s="24">
        <f>INT(RFM_Pivot!$A$1 - tblCustRFM[[#This Row],[LastPurchaseDate]])</f>
        <v>322</v>
      </c>
      <c r="F1581">
        <f>IF(tblCustRFM[[#This Row],[Recency]] &lt;= $L$4, 3, IF(tblCustRFM[[#This Row],[Recency]] &lt;= M1583, 2, 1))</f>
        <v>1</v>
      </c>
      <c r="G1581">
        <f>IF(tblCustRFM[[#This Row],[Frequency]] &gt;= L1584, 3, IF(tblCustRFM[[#This Row],[Frequency]] &gt;= M1584, 2, 1))</f>
        <v>3</v>
      </c>
      <c r="H1581">
        <f>IF(tblCustRFM[[#This Row],[Monetary]] &gt;= L1585, 3, IF(tblCustRFM[[#This Row],[Monetary]] &gt;= M1585, 2, 1))</f>
        <v>3</v>
      </c>
      <c r="I1581">
        <f>tblCustRFM[[#This Row],[RecencyTier]] + tblCustRFM[[#This Row],[FrequencyTier]] + tblCustRFM[[#This Row],[MonetaryTier]]</f>
        <v>7</v>
      </c>
    </row>
    <row r="1582" spans="1:9" x14ac:dyDescent="0.45">
      <c r="A1582" s="16">
        <v>3335</v>
      </c>
      <c r="B1582" s="10">
        <v>45509.525252507716</v>
      </c>
      <c r="C1582">
        <v>1</v>
      </c>
      <c r="D1582">
        <v>7784.35</v>
      </c>
      <c r="E1582" s="24">
        <f>INT(RFM_Pivot!$A$1 - tblCustRFM[[#This Row],[LastPurchaseDate]])</f>
        <v>147</v>
      </c>
      <c r="F1582">
        <f>IF(tblCustRFM[[#This Row],[Recency]] &lt;= $L$4, 3, IF(tblCustRFM[[#This Row],[Recency]] &lt;= M1584, 2, 1))</f>
        <v>1</v>
      </c>
      <c r="G1582">
        <f>IF(tblCustRFM[[#This Row],[Frequency]] &gt;= L1585, 3, IF(tblCustRFM[[#This Row],[Frequency]] &gt;= M1585, 2, 1))</f>
        <v>3</v>
      </c>
      <c r="H1582">
        <f>IF(tblCustRFM[[#This Row],[Monetary]] &gt;= L1586, 3, IF(tblCustRFM[[#This Row],[Monetary]] &gt;= M1586, 2, 1))</f>
        <v>3</v>
      </c>
      <c r="I1582">
        <f>tblCustRFM[[#This Row],[RecencyTier]] + tblCustRFM[[#This Row],[FrequencyTier]] + tblCustRFM[[#This Row],[MonetaryTier]]</f>
        <v>7</v>
      </c>
    </row>
    <row r="1583" spans="1:9" x14ac:dyDescent="0.45">
      <c r="A1583" s="16">
        <v>3336</v>
      </c>
      <c r="B1583" s="10">
        <v>45090.901390123458</v>
      </c>
      <c r="C1583">
        <v>2</v>
      </c>
      <c r="D1583">
        <v>24856.68</v>
      </c>
      <c r="E1583" s="24">
        <f>INT(RFM_Pivot!$A$1 - tblCustRFM[[#This Row],[LastPurchaseDate]])</f>
        <v>566</v>
      </c>
      <c r="F1583">
        <f>IF(tblCustRFM[[#This Row],[Recency]] &lt;= $L$4, 3, IF(tblCustRFM[[#This Row],[Recency]] &lt;= M1585, 2, 1))</f>
        <v>1</v>
      </c>
      <c r="G1583">
        <f>IF(tblCustRFM[[#This Row],[Frequency]] &gt;= L1586, 3, IF(tblCustRFM[[#This Row],[Frequency]] &gt;= M1586, 2, 1))</f>
        <v>3</v>
      </c>
      <c r="H1583">
        <f>IF(tblCustRFM[[#This Row],[Monetary]] &gt;= L1587, 3, IF(tblCustRFM[[#This Row],[Monetary]] &gt;= M1587, 2, 1))</f>
        <v>3</v>
      </c>
      <c r="I1583">
        <f>tblCustRFM[[#This Row],[RecencyTier]] + tblCustRFM[[#This Row],[FrequencyTier]] + tblCustRFM[[#This Row],[MonetaryTier]]</f>
        <v>7</v>
      </c>
    </row>
    <row r="1584" spans="1:9" x14ac:dyDescent="0.45">
      <c r="A1584" s="16">
        <v>3337</v>
      </c>
      <c r="B1584" s="10">
        <v>45654.152715277778</v>
      </c>
      <c r="C1584">
        <v>1</v>
      </c>
      <c r="D1584">
        <v>20481.7</v>
      </c>
      <c r="E1584" s="24">
        <f>INT(RFM_Pivot!$A$1 - tblCustRFM[[#This Row],[LastPurchaseDate]])</f>
        <v>2</v>
      </c>
      <c r="F1584">
        <f>IF(tblCustRFM[[#This Row],[Recency]] &lt;= $L$4, 3, IF(tblCustRFM[[#This Row],[Recency]] &lt;= M1586, 2, 1))</f>
        <v>3</v>
      </c>
      <c r="G1584">
        <f>IF(tblCustRFM[[#This Row],[Frequency]] &gt;= L1587, 3, IF(tblCustRFM[[#This Row],[Frequency]] &gt;= M1587, 2, 1))</f>
        <v>3</v>
      </c>
      <c r="H1584">
        <f>IF(tblCustRFM[[#This Row],[Monetary]] &gt;= L1588, 3, IF(tblCustRFM[[#This Row],[Monetary]] &gt;= M1588, 2, 1))</f>
        <v>3</v>
      </c>
      <c r="I1584">
        <f>tblCustRFM[[#This Row],[RecencyTier]] + tblCustRFM[[#This Row],[FrequencyTier]] + tblCustRFM[[#This Row],[MonetaryTier]]</f>
        <v>9</v>
      </c>
    </row>
    <row r="1585" spans="1:9" x14ac:dyDescent="0.45">
      <c r="A1585" s="16">
        <v>3338</v>
      </c>
      <c r="B1585" s="10">
        <v>45521.86348634259</v>
      </c>
      <c r="C1585">
        <v>2</v>
      </c>
      <c r="D1585">
        <v>8625.25</v>
      </c>
      <c r="E1585" s="24">
        <f>INT(RFM_Pivot!$A$1 - tblCustRFM[[#This Row],[LastPurchaseDate]])</f>
        <v>135</v>
      </c>
      <c r="F1585">
        <f>IF(tblCustRFM[[#This Row],[Recency]] &lt;= $L$4, 3, IF(tblCustRFM[[#This Row],[Recency]] &lt;= M1587, 2, 1))</f>
        <v>1</v>
      </c>
      <c r="G1585">
        <f>IF(tblCustRFM[[#This Row],[Frequency]] &gt;= L1588, 3, IF(tblCustRFM[[#This Row],[Frequency]] &gt;= M1588, 2, 1))</f>
        <v>3</v>
      </c>
      <c r="H1585">
        <f>IF(tblCustRFM[[#This Row],[Monetary]] &gt;= L1589, 3, IF(tblCustRFM[[#This Row],[Monetary]] &gt;= M1589, 2, 1))</f>
        <v>3</v>
      </c>
      <c r="I1585">
        <f>tblCustRFM[[#This Row],[RecencyTier]] + tblCustRFM[[#This Row],[FrequencyTier]] + tblCustRFM[[#This Row],[MonetaryTier]]</f>
        <v>7</v>
      </c>
    </row>
    <row r="1586" spans="1:9" x14ac:dyDescent="0.45">
      <c r="A1586" s="16">
        <v>3339</v>
      </c>
      <c r="B1586" s="10">
        <v>45269.550255015434</v>
      </c>
      <c r="C1586">
        <v>1</v>
      </c>
      <c r="D1586">
        <v>242.25</v>
      </c>
      <c r="E1586" s="24">
        <f>INT(RFM_Pivot!$A$1 - tblCustRFM[[#This Row],[LastPurchaseDate]])</f>
        <v>387</v>
      </c>
      <c r="F1586">
        <f>IF(tblCustRFM[[#This Row],[Recency]] &lt;= $L$4, 3, IF(tblCustRFM[[#This Row],[Recency]] &lt;= M1588, 2, 1))</f>
        <v>1</v>
      </c>
      <c r="G1586">
        <f>IF(tblCustRFM[[#This Row],[Frequency]] &gt;= L1589, 3, IF(tblCustRFM[[#This Row],[Frequency]] &gt;= M1589, 2, 1))</f>
        <v>3</v>
      </c>
      <c r="H1586">
        <f>IF(tblCustRFM[[#This Row],[Monetary]] &gt;= L1590, 3, IF(tblCustRFM[[#This Row],[Monetary]] &gt;= M1590, 2, 1))</f>
        <v>3</v>
      </c>
      <c r="I1586">
        <f>tblCustRFM[[#This Row],[RecencyTier]] + tblCustRFM[[#This Row],[FrequencyTier]] + tblCustRFM[[#This Row],[MonetaryTier]]</f>
        <v>7</v>
      </c>
    </row>
    <row r="1587" spans="1:9" x14ac:dyDescent="0.45">
      <c r="A1587" s="16">
        <v>3340</v>
      </c>
      <c r="B1587" s="10">
        <v>45644.150715084877</v>
      </c>
      <c r="C1587">
        <v>1</v>
      </c>
      <c r="D1587">
        <v>9737.5</v>
      </c>
      <c r="E1587" s="24">
        <f>INT(RFM_Pivot!$A$1 - tblCustRFM[[#This Row],[LastPurchaseDate]])</f>
        <v>12</v>
      </c>
      <c r="F1587">
        <f>IF(tblCustRFM[[#This Row],[Recency]] &lt;= $L$4, 3, IF(tblCustRFM[[#This Row],[Recency]] &lt;= M1589, 2, 1))</f>
        <v>3</v>
      </c>
      <c r="G1587">
        <f>IF(tblCustRFM[[#This Row],[Frequency]] &gt;= L1590, 3, IF(tblCustRFM[[#This Row],[Frequency]] &gt;= M1590, 2, 1))</f>
        <v>3</v>
      </c>
      <c r="H1587">
        <f>IF(tblCustRFM[[#This Row],[Monetary]] &gt;= L1591, 3, IF(tblCustRFM[[#This Row],[Monetary]] &gt;= M1591, 2, 1))</f>
        <v>3</v>
      </c>
      <c r="I1587">
        <f>tblCustRFM[[#This Row],[RecencyTier]] + tblCustRFM[[#This Row],[FrequencyTier]] + tblCustRFM[[#This Row],[MonetaryTier]]</f>
        <v>9</v>
      </c>
    </row>
    <row r="1588" spans="1:9" x14ac:dyDescent="0.45">
      <c r="A1588" s="16">
        <v>3341</v>
      </c>
      <c r="B1588" s="10">
        <v>45227.06000597994</v>
      </c>
      <c r="C1588">
        <v>1</v>
      </c>
      <c r="D1588">
        <v>3553.28</v>
      </c>
      <c r="E1588" s="24">
        <f>INT(RFM_Pivot!$A$1 - tblCustRFM[[#This Row],[LastPurchaseDate]])</f>
        <v>429</v>
      </c>
      <c r="F1588">
        <f>IF(tblCustRFM[[#This Row],[Recency]] &lt;= $L$4, 3, IF(tblCustRFM[[#This Row],[Recency]] &lt;= M1590, 2, 1))</f>
        <v>1</v>
      </c>
      <c r="G1588">
        <f>IF(tblCustRFM[[#This Row],[Frequency]] &gt;= L1591, 3, IF(tblCustRFM[[#This Row],[Frequency]] &gt;= M1591, 2, 1))</f>
        <v>3</v>
      </c>
      <c r="H1588">
        <f>IF(tblCustRFM[[#This Row],[Monetary]] &gt;= L1592, 3, IF(tblCustRFM[[#This Row],[Monetary]] &gt;= M1592, 2, 1))</f>
        <v>3</v>
      </c>
      <c r="I1588">
        <f>tblCustRFM[[#This Row],[RecencyTier]] + tblCustRFM[[#This Row],[FrequencyTier]] + tblCustRFM[[#This Row],[MonetaryTier]]</f>
        <v>7</v>
      </c>
    </row>
    <row r="1589" spans="1:9" x14ac:dyDescent="0.45">
      <c r="A1589" s="16">
        <v>3343</v>
      </c>
      <c r="B1589" s="10">
        <v>45624.438743865743</v>
      </c>
      <c r="C1589">
        <v>2</v>
      </c>
      <c r="D1589">
        <v>953.11</v>
      </c>
      <c r="E1589" s="24">
        <f>INT(RFM_Pivot!$A$1 - tblCustRFM[[#This Row],[LastPurchaseDate]])</f>
        <v>32</v>
      </c>
      <c r="F1589">
        <f>IF(tblCustRFM[[#This Row],[Recency]] &lt;= $L$4, 3, IF(tblCustRFM[[#This Row],[Recency]] &lt;= M1591, 2, 1))</f>
        <v>3</v>
      </c>
      <c r="G1589">
        <f>IF(tblCustRFM[[#This Row],[Frequency]] &gt;= L1592, 3, IF(tblCustRFM[[#This Row],[Frequency]] &gt;= M1592, 2, 1))</f>
        <v>3</v>
      </c>
      <c r="H1589">
        <f>IF(tblCustRFM[[#This Row],[Monetary]] &gt;= L1593, 3, IF(tblCustRFM[[#This Row],[Monetary]] &gt;= M1593, 2, 1))</f>
        <v>3</v>
      </c>
      <c r="I1589">
        <f>tblCustRFM[[#This Row],[RecencyTier]] + tblCustRFM[[#This Row],[FrequencyTier]] + tblCustRFM[[#This Row],[MonetaryTier]]</f>
        <v>9</v>
      </c>
    </row>
    <row r="1590" spans="1:9" x14ac:dyDescent="0.45">
      <c r="A1590" s="16">
        <v>3345</v>
      </c>
      <c r="B1590" s="10">
        <v>45243.778677854942</v>
      </c>
      <c r="C1590">
        <v>1</v>
      </c>
      <c r="D1590">
        <v>9330.32</v>
      </c>
      <c r="E1590" s="24">
        <f>INT(RFM_Pivot!$A$1 - tblCustRFM[[#This Row],[LastPurchaseDate]])</f>
        <v>413</v>
      </c>
      <c r="F1590">
        <f>IF(tblCustRFM[[#This Row],[Recency]] &lt;= $L$4, 3, IF(tblCustRFM[[#This Row],[Recency]] &lt;= M1592, 2, 1))</f>
        <v>1</v>
      </c>
      <c r="G1590">
        <f>IF(tblCustRFM[[#This Row],[Frequency]] &gt;= L1593, 3, IF(tblCustRFM[[#This Row],[Frequency]] &gt;= M1593, 2, 1))</f>
        <v>3</v>
      </c>
      <c r="H1590">
        <f>IF(tblCustRFM[[#This Row],[Monetary]] &gt;= L1594, 3, IF(tblCustRFM[[#This Row],[Monetary]] &gt;= M1594, 2, 1))</f>
        <v>3</v>
      </c>
      <c r="I1590">
        <f>tblCustRFM[[#This Row],[RecencyTier]] + tblCustRFM[[#This Row],[FrequencyTier]] + tblCustRFM[[#This Row],[MonetaryTier]]</f>
        <v>7</v>
      </c>
    </row>
    <row r="1591" spans="1:9" x14ac:dyDescent="0.45">
      <c r="A1591" s="16">
        <v>3346</v>
      </c>
      <c r="B1591" s="10">
        <v>45176.757975810186</v>
      </c>
      <c r="C1591">
        <v>1</v>
      </c>
      <c r="D1591">
        <v>4977.3599999999997</v>
      </c>
      <c r="E1591" s="24">
        <f>INT(RFM_Pivot!$A$1 - tblCustRFM[[#This Row],[LastPurchaseDate]])</f>
        <v>480</v>
      </c>
      <c r="F1591">
        <f>IF(tblCustRFM[[#This Row],[Recency]] &lt;= $L$4, 3, IF(tblCustRFM[[#This Row],[Recency]] &lt;= M1593, 2, 1))</f>
        <v>1</v>
      </c>
      <c r="G1591">
        <f>IF(tblCustRFM[[#This Row],[Frequency]] &gt;= L1594, 3, IF(tblCustRFM[[#This Row],[Frequency]] &gt;= M1594, 2, 1))</f>
        <v>3</v>
      </c>
      <c r="H1591">
        <f>IF(tblCustRFM[[#This Row],[Monetary]] &gt;= L1595, 3, IF(tblCustRFM[[#This Row],[Monetary]] &gt;= M1595, 2, 1))</f>
        <v>3</v>
      </c>
      <c r="I1591">
        <f>tblCustRFM[[#This Row],[RecencyTier]] + tblCustRFM[[#This Row],[FrequencyTier]] + tblCustRFM[[#This Row],[MonetaryTier]]</f>
        <v>7</v>
      </c>
    </row>
    <row r="1592" spans="1:9" x14ac:dyDescent="0.45">
      <c r="A1592" s="16">
        <v>3347</v>
      </c>
      <c r="B1592" s="10">
        <v>45607.501050115738</v>
      </c>
      <c r="C1592">
        <v>2</v>
      </c>
      <c r="D1592">
        <v>5346.09</v>
      </c>
      <c r="E1592" s="24">
        <f>INT(RFM_Pivot!$A$1 - tblCustRFM[[#This Row],[LastPurchaseDate]])</f>
        <v>49</v>
      </c>
      <c r="F1592">
        <f>IF(tblCustRFM[[#This Row],[Recency]] &lt;= $L$4, 3, IF(tblCustRFM[[#This Row],[Recency]] &lt;= M1594, 2, 1))</f>
        <v>3</v>
      </c>
      <c r="G1592">
        <f>IF(tblCustRFM[[#This Row],[Frequency]] &gt;= L1595, 3, IF(tblCustRFM[[#This Row],[Frequency]] &gt;= M1595, 2, 1))</f>
        <v>3</v>
      </c>
      <c r="H1592">
        <f>IF(tblCustRFM[[#This Row],[Monetary]] &gt;= L1596, 3, IF(tblCustRFM[[#This Row],[Monetary]] &gt;= M1596, 2, 1))</f>
        <v>3</v>
      </c>
      <c r="I1592">
        <f>tblCustRFM[[#This Row],[RecencyTier]] + tblCustRFM[[#This Row],[FrequencyTier]] + tblCustRFM[[#This Row],[MonetaryTier]]</f>
        <v>9</v>
      </c>
    </row>
    <row r="1593" spans="1:9" x14ac:dyDescent="0.45">
      <c r="A1593" s="16">
        <v>3349</v>
      </c>
      <c r="B1593" s="10">
        <v>45406.365936612652</v>
      </c>
      <c r="C1593">
        <v>3</v>
      </c>
      <c r="D1593">
        <v>37130.47</v>
      </c>
      <c r="E1593" s="24">
        <f>INT(RFM_Pivot!$A$1 - tblCustRFM[[#This Row],[LastPurchaseDate]])</f>
        <v>250</v>
      </c>
      <c r="F1593">
        <f>IF(tblCustRFM[[#This Row],[Recency]] &lt;= $L$4, 3, IF(tblCustRFM[[#This Row],[Recency]] &lt;= M1595, 2, 1))</f>
        <v>1</v>
      </c>
      <c r="G1593">
        <f>IF(tblCustRFM[[#This Row],[Frequency]] &gt;= L1596, 3, IF(tblCustRFM[[#This Row],[Frequency]] &gt;= M1596, 2, 1))</f>
        <v>3</v>
      </c>
      <c r="H1593">
        <f>IF(tblCustRFM[[#This Row],[Monetary]] &gt;= L1597, 3, IF(tblCustRFM[[#This Row],[Monetary]] &gt;= M1597, 2, 1))</f>
        <v>3</v>
      </c>
      <c r="I1593">
        <f>tblCustRFM[[#This Row],[RecencyTier]] + tblCustRFM[[#This Row],[FrequencyTier]] + tblCustRFM[[#This Row],[MonetaryTier]]</f>
        <v>7</v>
      </c>
    </row>
    <row r="1594" spans="1:9" x14ac:dyDescent="0.45">
      <c r="A1594" s="16">
        <v>3350</v>
      </c>
      <c r="B1594" s="10">
        <v>45253.561656172838</v>
      </c>
      <c r="C1594">
        <v>1</v>
      </c>
      <c r="D1594">
        <v>17587.45</v>
      </c>
      <c r="E1594" s="24">
        <f>INT(RFM_Pivot!$A$1 - tblCustRFM[[#This Row],[LastPurchaseDate]])</f>
        <v>403</v>
      </c>
      <c r="F1594">
        <f>IF(tblCustRFM[[#This Row],[Recency]] &lt;= $L$4, 3, IF(tblCustRFM[[#This Row],[Recency]] &lt;= M1596, 2, 1))</f>
        <v>1</v>
      </c>
      <c r="G1594">
        <f>IF(tblCustRFM[[#This Row],[Frequency]] &gt;= L1597, 3, IF(tblCustRFM[[#This Row],[Frequency]] &gt;= M1597, 2, 1))</f>
        <v>3</v>
      </c>
      <c r="H1594">
        <f>IF(tblCustRFM[[#This Row],[Monetary]] &gt;= L1598, 3, IF(tblCustRFM[[#This Row],[Monetary]] &gt;= M1598, 2, 1))</f>
        <v>3</v>
      </c>
      <c r="I1594">
        <f>tblCustRFM[[#This Row],[RecencyTier]] + tblCustRFM[[#This Row],[FrequencyTier]] + tblCustRFM[[#This Row],[MonetaryTier]]</f>
        <v>7</v>
      </c>
    </row>
    <row r="1595" spans="1:9" x14ac:dyDescent="0.45">
      <c r="A1595" s="16">
        <v>3352</v>
      </c>
      <c r="B1595" s="10">
        <v>45122.294529475308</v>
      </c>
      <c r="C1595">
        <v>1</v>
      </c>
      <c r="D1595">
        <v>2950.44</v>
      </c>
      <c r="E1595" s="24">
        <f>INT(RFM_Pivot!$A$1 - tblCustRFM[[#This Row],[LastPurchaseDate]])</f>
        <v>534</v>
      </c>
      <c r="F1595">
        <f>IF(tblCustRFM[[#This Row],[Recency]] &lt;= $L$4, 3, IF(tblCustRFM[[#This Row],[Recency]] &lt;= M1597, 2, 1))</f>
        <v>1</v>
      </c>
      <c r="G1595">
        <f>IF(tblCustRFM[[#This Row],[Frequency]] &gt;= L1598, 3, IF(tblCustRFM[[#This Row],[Frequency]] &gt;= M1598, 2, 1))</f>
        <v>3</v>
      </c>
      <c r="H1595">
        <f>IF(tblCustRFM[[#This Row],[Monetary]] &gt;= L1599, 3, IF(tblCustRFM[[#This Row],[Monetary]] &gt;= M1599, 2, 1))</f>
        <v>3</v>
      </c>
      <c r="I1595">
        <f>tblCustRFM[[#This Row],[RecencyTier]] + tblCustRFM[[#This Row],[FrequencyTier]] + tblCustRFM[[#This Row],[MonetaryTier]]</f>
        <v>7</v>
      </c>
    </row>
    <row r="1596" spans="1:9" x14ac:dyDescent="0.45">
      <c r="A1596" s="16">
        <v>3353</v>
      </c>
      <c r="B1596" s="10">
        <v>45025.851885185184</v>
      </c>
      <c r="C1596">
        <v>1</v>
      </c>
      <c r="D1596">
        <v>4530.55</v>
      </c>
      <c r="E1596" s="24">
        <f>INT(RFM_Pivot!$A$1 - tblCustRFM[[#This Row],[LastPurchaseDate]])</f>
        <v>631</v>
      </c>
      <c r="F1596">
        <f>IF(tblCustRFM[[#This Row],[Recency]] &lt;= $L$4, 3, IF(tblCustRFM[[#This Row],[Recency]] &lt;= M1598, 2, 1))</f>
        <v>1</v>
      </c>
      <c r="G1596">
        <f>IF(tblCustRFM[[#This Row],[Frequency]] &gt;= L1599, 3, IF(tblCustRFM[[#This Row],[Frequency]] &gt;= M1599, 2, 1))</f>
        <v>3</v>
      </c>
      <c r="H1596">
        <f>IF(tblCustRFM[[#This Row],[Monetary]] &gt;= L1600, 3, IF(tblCustRFM[[#This Row],[Monetary]] &gt;= M1600, 2, 1))</f>
        <v>3</v>
      </c>
      <c r="I1596">
        <f>tblCustRFM[[#This Row],[RecencyTier]] + tblCustRFM[[#This Row],[FrequencyTier]] + tblCustRFM[[#This Row],[MonetaryTier]]</f>
        <v>7</v>
      </c>
    </row>
    <row r="1597" spans="1:9" x14ac:dyDescent="0.45">
      <c r="A1597" s="16">
        <v>3354</v>
      </c>
      <c r="B1597" s="10">
        <v>45581.583458333334</v>
      </c>
      <c r="C1597">
        <v>1</v>
      </c>
      <c r="D1597">
        <v>7595.56</v>
      </c>
      <c r="E1597" s="24">
        <f>INT(RFM_Pivot!$A$1 - tblCustRFM[[#This Row],[LastPurchaseDate]])</f>
        <v>75</v>
      </c>
      <c r="F1597">
        <f>IF(tblCustRFM[[#This Row],[Recency]] &lt;= $L$4, 3, IF(tblCustRFM[[#This Row],[Recency]] &lt;= M1599, 2, 1))</f>
        <v>3</v>
      </c>
      <c r="G1597">
        <f>IF(tblCustRFM[[#This Row],[Frequency]] &gt;= L1600, 3, IF(tblCustRFM[[#This Row],[Frequency]] &gt;= M1600, 2, 1))</f>
        <v>3</v>
      </c>
      <c r="H1597">
        <f>IF(tblCustRFM[[#This Row],[Monetary]] &gt;= L1601, 3, IF(tblCustRFM[[#This Row],[Monetary]] &gt;= M1601, 2, 1))</f>
        <v>3</v>
      </c>
      <c r="I1597">
        <f>tblCustRFM[[#This Row],[RecencyTier]] + tblCustRFM[[#This Row],[FrequencyTier]] + tblCustRFM[[#This Row],[MonetaryTier]]</f>
        <v>9</v>
      </c>
    </row>
    <row r="1598" spans="1:9" x14ac:dyDescent="0.45">
      <c r="A1598" s="16">
        <v>3355</v>
      </c>
      <c r="B1598" s="10">
        <v>45433.159615972225</v>
      </c>
      <c r="C1598">
        <v>2</v>
      </c>
      <c r="D1598">
        <v>33316.31</v>
      </c>
      <c r="E1598" s="24">
        <f>INT(RFM_Pivot!$A$1 - tblCustRFM[[#This Row],[LastPurchaseDate]])</f>
        <v>223</v>
      </c>
      <c r="F1598">
        <f>IF(tblCustRFM[[#This Row],[Recency]] &lt;= $L$4, 3, IF(tblCustRFM[[#This Row],[Recency]] &lt;= M1600, 2, 1))</f>
        <v>1</v>
      </c>
      <c r="G1598">
        <f>IF(tblCustRFM[[#This Row],[Frequency]] &gt;= L1601, 3, IF(tblCustRFM[[#This Row],[Frequency]] &gt;= M1601, 2, 1))</f>
        <v>3</v>
      </c>
      <c r="H1598">
        <f>IF(tblCustRFM[[#This Row],[Monetary]] &gt;= L1602, 3, IF(tblCustRFM[[#This Row],[Monetary]] &gt;= M1602, 2, 1))</f>
        <v>3</v>
      </c>
      <c r="I1598">
        <f>tblCustRFM[[#This Row],[RecencyTier]] + tblCustRFM[[#This Row],[FrequencyTier]] + tblCustRFM[[#This Row],[MonetaryTier]]</f>
        <v>7</v>
      </c>
    </row>
    <row r="1599" spans="1:9" x14ac:dyDescent="0.45">
      <c r="A1599" s="16">
        <v>3356</v>
      </c>
      <c r="B1599" s="10">
        <v>45631.520452044751</v>
      </c>
      <c r="C1599">
        <v>2</v>
      </c>
      <c r="D1599">
        <v>25936.19</v>
      </c>
      <c r="E1599" s="24">
        <f>INT(RFM_Pivot!$A$1 - tblCustRFM[[#This Row],[LastPurchaseDate]])</f>
        <v>25</v>
      </c>
      <c r="F1599">
        <f>IF(tblCustRFM[[#This Row],[Recency]] &lt;= $L$4, 3, IF(tblCustRFM[[#This Row],[Recency]] &lt;= M1601, 2, 1))</f>
        <v>3</v>
      </c>
      <c r="G1599">
        <f>IF(tblCustRFM[[#This Row],[Frequency]] &gt;= L1602, 3, IF(tblCustRFM[[#This Row],[Frequency]] &gt;= M1602, 2, 1))</f>
        <v>3</v>
      </c>
      <c r="H1599">
        <f>IF(tblCustRFM[[#This Row],[Monetary]] &gt;= L1603, 3, IF(tblCustRFM[[#This Row],[Monetary]] &gt;= M1603, 2, 1))</f>
        <v>3</v>
      </c>
      <c r="I1599">
        <f>tblCustRFM[[#This Row],[RecencyTier]] + tblCustRFM[[#This Row],[FrequencyTier]] + tblCustRFM[[#This Row],[MonetaryTier]]</f>
        <v>9</v>
      </c>
    </row>
    <row r="1600" spans="1:9" x14ac:dyDescent="0.45">
      <c r="A1600" s="16">
        <v>3359</v>
      </c>
      <c r="B1600" s="10">
        <v>45051.988498842591</v>
      </c>
      <c r="C1600">
        <v>1</v>
      </c>
      <c r="D1600">
        <v>13526.8</v>
      </c>
      <c r="E1600" s="24">
        <f>INT(RFM_Pivot!$A$1 - tblCustRFM[[#This Row],[LastPurchaseDate]])</f>
        <v>605</v>
      </c>
      <c r="F1600">
        <f>IF(tblCustRFM[[#This Row],[Recency]] &lt;= $L$4, 3, IF(tblCustRFM[[#This Row],[Recency]] &lt;= M1602, 2, 1))</f>
        <v>1</v>
      </c>
      <c r="G1600">
        <f>IF(tblCustRFM[[#This Row],[Frequency]] &gt;= L1603, 3, IF(tblCustRFM[[#This Row],[Frequency]] &gt;= M1603, 2, 1))</f>
        <v>3</v>
      </c>
      <c r="H1600">
        <f>IF(tblCustRFM[[#This Row],[Monetary]] &gt;= L1604, 3, IF(tblCustRFM[[#This Row],[Monetary]] &gt;= M1604, 2, 1))</f>
        <v>3</v>
      </c>
      <c r="I1600">
        <f>tblCustRFM[[#This Row],[RecencyTier]] + tblCustRFM[[#This Row],[FrequencyTier]] + tblCustRFM[[#This Row],[MonetaryTier]]</f>
        <v>7</v>
      </c>
    </row>
    <row r="1601" spans="1:9" x14ac:dyDescent="0.45">
      <c r="A1601" s="16">
        <v>3361</v>
      </c>
      <c r="B1601" s="10">
        <v>45089.733273341051</v>
      </c>
      <c r="C1601">
        <v>1</v>
      </c>
      <c r="D1601">
        <v>4104.8500000000004</v>
      </c>
      <c r="E1601" s="24">
        <f>INT(RFM_Pivot!$A$1 - tblCustRFM[[#This Row],[LastPurchaseDate]])</f>
        <v>567</v>
      </c>
      <c r="F1601">
        <f>IF(tblCustRFM[[#This Row],[Recency]] &lt;= $L$4, 3, IF(tblCustRFM[[#This Row],[Recency]] &lt;= M1603, 2, 1))</f>
        <v>1</v>
      </c>
      <c r="G1601">
        <f>IF(tblCustRFM[[#This Row],[Frequency]] &gt;= L1604, 3, IF(tblCustRFM[[#This Row],[Frequency]] &gt;= M1604, 2, 1))</f>
        <v>3</v>
      </c>
      <c r="H1601">
        <f>IF(tblCustRFM[[#This Row],[Monetary]] &gt;= L1605, 3, IF(tblCustRFM[[#This Row],[Monetary]] &gt;= M1605, 2, 1))</f>
        <v>3</v>
      </c>
      <c r="I1601">
        <f>tblCustRFM[[#This Row],[RecencyTier]] + tblCustRFM[[#This Row],[FrequencyTier]] + tblCustRFM[[#This Row],[MonetaryTier]]</f>
        <v>7</v>
      </c>
    </row>
    <row r="1602" spans="1:9" x14ac:dyDescent="0.45">
      <c r="A1602" s="16">
        <v>3362</v>
      </c>
      <c r="B1602" s="10">
        <v>45445.862886304014</v>
      </c>
      <c r="C1602">
        <v>1</v>
      </c>
      <c r="D1602">
        <v>9793.2000000000007</v>
      </c>
      <c r="E1602" s="24">
        <f>INT(RFM_Pivot!$A$1 - tblCustRFM[[#This Row],[LastPurchaseDate]])</f>
        <v>211</v>
      </c>
      <c r="F1602">
        <f>IF(tblCustRFM[[#This Row],[Recency]] &lt;= $L$4, 3, IF(tblCustRFM[[#This Row],[Recency]] &lt;= M1604, 2, 1))</f>
        <v>1</v>
      </c>
      <c r="G1602">
        <f>IF(tblCustRFM[[#This Row],[Frequency]] &gt;= L1605, 3, IF(tblCustRFM[[#This Row],[Frequency]] &gt;= M1605, 2, 1))</f>
        <v>3</v>
      </c>
      <c r="H1602">
        <f>IF(tblCustRFM[[#This Row],[Monetary]] &gt;= L1606, 3, IF(tblCustRFM[[#This Row],[Monetary]] &gt;= M1606, 2, 1))</f>
        <v>3</v>
      </c>
      <c r="I1602">
        <f>tblCustRFM[[#This Row],[RecencyTier]] + tblCustRFM[[#This Row],[FrequencyTier]] + tblCustRFM[[#This Row],[MonetaryTier]]</f>
        <v>7</v>
      </c>
    </row>
    <row r="1603" spans="1:9" x14ac:dyDescent="0.45">
      <c r="A1603" s="16">
        <v>3363</v>
      </c>
      <c r="B1603" s="10">
        <v>45250.130313040121</v>
      </c>
      <c r="C1603">
        <v>1</v>
      </c>
      <c r="D1603">
        <v>4251.1499999999996</v>
      </c>
      <c r="E1603" s="24">
        <f>INT(RFM_Pivot!$A$1 - tblCustRFM[[#This Row],[LastPurchaseDate]])</f>
        <v>406</v>
      </c>
      <c r="F1603">
        <f>IF(tblCustRFM[[#This Row],[Recency]] &lt;= $L$4, 3, IF(tblCustRFM[[#This Row],[Recency]] &lt;= M1605, 2, 1))</f>
        <v>1</v>
      </c>
      <c r="G1603">
        <f>IF(tblCustRFM[[#This Row],[Frequency]] &gt;= L1606, 3, IF(tblCustRFM[[#This Row],[Frequency]] &gt;= M1606, 2, 1))</f>
        <v>3</v>
      </c>
      <c r="H1603">
        <f>IF(tblCustRFM[[#This Row],[Monetary]] &gt;= L1607, 3, IF(tblCustRFM[[#This Row],[Monetary]] &gt;= M1607, 2, 1))</f>
        <v>3</v>
      </c>
      <c r="I1603">
        <f>tblCustRFM[[#This Row],[RecencyTier]] + tblCustRFM[[#This Row],[FrequencyTier]] + tblCustRFM[[#This Row],[MonetaryTier]]</f>
        <v>7</v>
      </c>
    </row>
    <row r="1604" spans="1:9" x14ac:dyDescent="0.45">
      <c r="A1604" s="16">
        <v>3364</v>
      </c>
      <c r="B1604" s="10">
        <v>45257.431043094133</v>
      </c>
      <c r="C1604">
        <v>1</v>
      </c>
      <c r="D1604">
        <v>9969.24</v>
      </c>
      <c r="E1604" s="24">
        <f>INT(RFM_Pivot!$A$1 - tblCustRFM[[#This Row],[LastPurchaseDate]])</f>
        <v>399</v>
      </c>
      <c r="F1604">
        <f>IF(tblCustRFM[[#This Row],[Recency]] &lt;= $L$4, 3, IF(tblCustRFM[[#This Row],[Recency]] &lt;= M1606, 2, 1))</f>
        <v>1</v>
      </c>
      <c r="G1604">
        <f>IF(tblCustRFM[[#This Row],[Frequency]] &gt;= L1607, 3, IF(tblCustRFM[[#This Row],[Frequency]] &gt;= M1607, 2, 1))</f>
        <v>3</v>
      </c>
      <c r="H1604">
        <f>IF(tblCustRFM[[#This Row],[Monetary]] &gt;= L1608, 3, IF(tblCustRFM[[#This Row],[Monetary]] &gt;= M1608, 2, 1))</f>
        <v>3</v>
      </c>
      <c r="I1604">
        <f>tblCustRFM[[#This Row],[RecencyTier]] + tblCustRFM[[#This Row],[FrequencyTier]] + tblCustRFM[[#This Row],[MonetaryTier]]</f>
        <v>7</v>
      </c>
    </row>
    <row r="1605" spans="1:9" x14ac:dyDescent="0.45">
      <c r="A1605" s="16">
        <v>3365</v>
      </c>
      <c r="B1605" s="10">
        <v>45635.024802469139</v>
      </c>
      <c r="C1605">
        <v>3</v>
      </c>
      <c r="D1605">
        <v>22610.84</v>
      </c>
      <c r="E1605" s="24">
        <f>INT(RFM_Pivot!$A$1 - tblCustRFM[[#This Row],[LastPurchaseDate]])</f>
        <v>21</v>
      </c>
      <c r="F1605">
        <f>IF(tblCustRFM[[#This Row],[Recency]] &lt;= $L$4, 3, IF(tblCustRFM[[#This Row],[Recency]] &lt;= M1607, 2, 1))</f>
        <v>3</v>
      </c>
      <c r="G1605">
        <f>IF(tblCustRFM[[#This Row],[Frequency]] &gt;= L1608, 3, IF(tblCustRFM[[#This Row],[Frequency]] &gt;= M1608, 2, 1))</f>
        <v>3</v>
      </c>
      <c r="H1605">
        <f>IF(tblCustRFM[[#This Row],[Monetary]] &gt;= L1609, 3, IF(tblCustRFM[[#This Row],[Monetary]] &gt;= M1609, 2, 1))</f>
        <v>3</v>
      </c>
      <c r="I1605">
        <f>tblCustRFM[[#This Row],[RecencyTier]] + tblCustRFM[[#This Row],[FrequencyTier]] + tblCustRFM[[#This Row],[MonetaryTier]]</f>
        <v>9</v>
      </c>
    </row>
    <row r="1606" spans="1:9" x14ac:dyDescent="0.45">
      <c r="A1606" s="16">
        <v>3366</v>
      </c>
      <c r="B1606" s="10">
        <v>45647.655065509258</v>
      </c>
      <c r="C1606">
        <v>1</v>
      </c>
      <c r="D1606">
        <v>8125.92</v>
      </c>
      <c r="E1606" s="24">
        <f>INT(RFM_Pivot!$A$1 - tblCustRFM[[#This Row],[LastPurchaseDate]])</f>
        <v>9</v>
      </c>
      <c r="F1606">
        <f>IF(tblCustRFM[[#This Row],[Recency]] &lt;= $L$4, 3, IF(tblCustRFM[[#This Row],[Recency]] &lt;= M1608, 2, 1))</f>
        <v>3</v>
      </c>
      <c r="G1606">
        <f>IF(tblCustRFM[[#This Row],[Frequency]] &gt;= L1609, 3, IF(tblCustRFM[[#This Row],[Frequency]] &gt;= M1609, 2, 1))</f>
        <v>3</v>
      </c>
      <c r="H1606">
        <f>IF(tblCustRFM[[#This Row],[Monetary]] &gt;= L1610, 3, IF(tblCustRFM[[#This Row],[Monetary]] &gt;= M1610, 2, 1))</f>
        <v>3</v>
      </c>
      <c r="I1606">
        <f>tblCustRFM[[#This Row],[RecencyTier]] + tblCustRFM[[#This Row],[FrequencyTier]] + tblCustRFM[[#This Row],[MonetaryTier]]</f>
        <v>9</v>
      </c>
    </row>
    <row r="1607" spans="1:9" x14ac:dyDescent="0.45">
      <c r="A1607" s="16">
        <v>3367</v>
      </c>
      <c r="B1607" s="10">
        <v>45468.568156828704</v>
      </c>
      <c r="C1607">
        <v>1</v>
      </c>
      <c r="D1607">
        <v>9095.48</v>
      </c>
      <c r="E1607" s="24">
        <f>INT(RFM_Pivot!$A$1 - tblCustRFM[[#This Row],[LastPurchaseDate]])</f>
        <v>188</v>
      </c>
      <c r="F1607">
        <f>IF(tblCustRFM[[#This Row],[Recency]] &lt;= $L$4, 3, IF(tblCustRFM[[#This Row],[Recency]] &lt;= M1609, 2, 1))</f>
        <v>1</v>
      </c>
      <c r="G1607">
        <f>IF(tblCustRFM[[#This Row],[Frequency]] &gt;= L1610, 3, IF(tblCustRFM[[#This Row],[Frequency]] &gt;= M1610, 2, 1))</f>
        <v>3</v>
      </c>
      <c r="H1607">
        <f>IF(tblCustRFM[[#This Row],[Monetary]] &gt;= L1611, 3, IF(tblCustRFM[[#This Row],[Monetary]] &gt;= M1611, 2, 1))</f>
        <v>3</v>
      </c>
      <c r="I1607">
        <f>tblCustRFM[[#This Row],[RecencyTier]] + tblCustRFM[[#This Row],[FrequencyTier]] + tblCustRFM[[#This Row],[MonetaryTier]]</f>
        <v>7</v>
      </c>
    </row>
    <row r="1608" spans="1:9" x14ac:dyDescent="0.45">
      <c r="A1608" s="16">
        <v>3368</v>
      </c>
      <c r="B1608" s="10">
        <v>45645.756875694446</v>
      </c>
      <c r="C1608">
        <v>4</v>
      </c>
      <c r="D1608">
        <v>31530.68</v>
      </c>
      <c r="E1608" s="24">
        <f>INT(RFM_Pivot!$A$1 - tblCustRFM[[#This Row],[LastPurchaseDate]])</f>
        <v>11</v>
      </c>
      <c r="F1608">
        <f>IF(tblCustRFM[[#This Row],[Recency]] &lt;= $L$4, 3, IF(tblCustRFM[[#This Row],[Recency]] &lt;= M1610, 2, 1))</f>
        <v>3</v>
      </c>
      <c r="G1608">
        <f>IF(tblCustRFM[[#This Row],[Frequency]] &gt;= L1611, 3, IF(tblCustRFM[[#This Row],[Frequency]] &gt;= M1611, 2, 1))</f>
        <v>3</v>
      </c>
      <c r="H1608">
        <f>IF(tblCustRFM[[#This Row],[Monetary]] &gt;= L1612, 3, IF(tblCustRFM[[#This Row],[Monetary]] &gt;= M1612, 2, 1))</f>
        <v>3</v>
      </c>
      <c r="I1608">
        <f>tblCustRFM[[#This Row],[RecencyTier]] + tblCustRFM[[#This Row],[FrequencyTier]] + tblCustRFM[[#This Row],[MonetaryTier]]</f>
        <v>9</v>
      </c>
    </row>
    <row r="1609" spans="1:9" x14ac:dyDescent="0.45">
      <c r="A1609" s="16">
        <v>3369</v>
      </c>
      <c r="B1609" s="10">
        <v>45152.957595756176</v>
      </c>
      <c r="C1609">
        <v>1</v>
      </c>
      <c r="D1609">
        <v>17792.650000000001</v>
      </c>
      <c r="E1609" s="24">
        <f>INT(RFM_Pivot!$A$1 - tblCustRFM[[#This Row],[LastPurchaseDate]])</f>
        <v>504</v>
      </c>
      <c r="F1609">
        <f>IF(tblCustRFM[[#This Row],[Recency]] &lt;= $L$4, 3, IF(tblCustRFM[[#This Row],[Recency]] &lt;= M1611, 2, 1))</f>
        <v>1</v>
      </c>
      <c r="G1609">
        <f>IF(tblCustRFM[[#This Row],[Frequency]] &gt;= L1612, 3, IF(tblCustRFM[[#This Row],[Frequency]] &gt;= M1612, 2, 1))</f>
        <v>3</v>
      </c>
      <c r="H1609">
        <f>IF(tblCustRFM[[#This Row],[Monetary]] &gt;= L1613, 3, IF(tblCustRFM[[#This Row],[Monetary]] &gt;= M1613, 2, 1))</f>
        <v>3</v>
      </c>
      <c r="I1609">
        <f>tblCustRFM[[#This Row],[RecencyTier]] + tblCustRFM[[#This Row],[FrequencyTier]] + tblCustRFM[[#This Row],[MonetaryTier]]</f>
        <v>7</v>
      </c>
    </row>
    <row r="1610" spans="1:9" x14ac:dyDescent="0.45">
      <c r="A1610" s="16">
        <v>3370</v>
      </c>
      <c r="B1610" s="10">
        <v>45402.277527739199</v>
      </c>
      <c r="C1610">
        <v>1</v>
      </c>
      <c r="D1610">
        <v>3550.35</v>
      </c>
      <c r="E1610" s="24">
        <f>INT(RFM_Pivot!$A$1 - tblCustRFM[[#This Row],[LastPurchaseDate]])</f>
        <v>254</v>
      </c>
      <c r="F1610">
        <f>IF(tblCustRFM[[#This Row],[Recency]] &lt;= $L$4, 3, IF(tblCustRFM[[#This Row],[Recency]] &lt;= M1612, 2, 1))</f>
        <v>1</v>
      </c>
      <c r="G1610">
        <f>IF(tblCustRFM[[#This Row],[Frequency]] &gt;= L1613, 3, IF(tblCustRFM[[#This Row],[Frequency]] &gt;= M1613, 2, 1))</f>
        <v>3</v>
      </c>
      <c r="H1610">
        <f>IF(tblCustRFM[[#This Row],[Monetary]] &gt;= L1614, 3, IF(tblCustRFM[[#This Row],[Monetary]] &gt;= M1614, 2, 1))</f>
        <v>3</v>
      </c>
      <c r="I1610">
        <f>tblCustRFM[[#This Row],[RecencyTier]] + tblCustRFM[[#This Row],[FrequencyTier]] + tblCustRFM[[#This Row],[MonetaryTier]]</f>
        <v>7</v>
      </c>
    </row>
    <row r="1611" spans="1:9" x14ac:dyDescent="0.45">
      <c r="A1611" s="16">
        <v>3371</v>
      </c>
      <c r="B1611" s="10">
        <v>45294.664766473768</v>
      </c>
      <c r="C1611">
        <v>2</v>
      </c>
      <c r="D1611">
        <v>11172.43</v>
      </c>
      <c r="E1611" s="24">
        <f>INT(RFM_Pivot!$A$1 - tblCustRFM[[#This Row],[LastPurchaseDate]])</f>
        <v>362</v>
      </c>
      <c r="F1611">
        <f>IF(tblCustRFM[[#This Row],[Recency]] &lt;= $L$4, 3, IF(tblCustRFM[[#This Row],[Recency]] &lt;= M1613, 2, 1))</f>
        <v>1</v>
      </c>
      <c r="G1611">
        <f>IF(tblCustRFM[[#This Row],[Frequency]] &gt;= L1614, 3, IF(tblCustRFM[[#This Row],[Frequency]] &gt;= M1614, 2, 1))</f>
        <v>3</v>
      </c>
      <c r="H1611">
        <f>IF(tblCustRFM[[#This Row],[Monetary]] &gt;= L1615, 3, IF(tblCustRFM[[#This Row],[Monetary]] &gt;= M1615, 2, 1))</f>
        <v>3</v>
      </c>
      <c r="I1611">
        <f>tblCustRFM[[#This Row],[RecencyTier]] + tblCustRFM[[#This Row],[FrequencyTier]] + tblCustRFM[[#This Row],[MonetaryTier]]</f>
        <v>7</v>
      </c>
    </row>
    <row r="1612" spans="1:9" x14ac:dyDescent="0.45">
      <c r="A1612" s="16">
        <v>3372</v>
      </c>
      <c r="B1612" s="10">
        <v>45553.694669483026</v>
      </c>
      <c r="C1612">
        <v>1</v>
      </c>
      <c r="D1612">
        <v>4149.6400000000003</v>
      </c>
      <c r="E1612" s="24">
        <f>INT(RFM_Pivot!$A$1 - tblCustRFM[[#This Row],[LastPurchaseDate]])</f>
        <v>103</v>
      </c>
      <c r="F1612">
        <f>IF(tblCustRFM[[#This Row],[Recency]] &lt;= $L$4, 3, IF(tblCustRFM[[#This Row],[Recency]] &lt;= M1614, 2, 1))</f>
        <v>3</v>
      </c>
      <c r="G1612">
        <f>IF(tblCustRFM[[#This Row],[Frequency]] &gt;= L1615, 3, IF(tblCustRFM[[#This Row],[Frequency]] &gt;= M1615, 2, 1))</f>
        <v>3</v>
      </c>
      <c r="H1612">
        <f>IF(tblCustRFM[[#This Row],[Monetary]] &gt;= L1616, 3, IF(tblCustRFM[[#This Row],[Monetary]] &gt;= M1616, 2, 1))</f>
        <v>3</v>
      </c>
      <c r="I1612">
        <f>tblCustRFM[[#This Row],[RecencyTier]] + tblCustRFM[[#This Row],[FrequencyTier]] + tblCustRFM[[#This Row],[MonetaryTier]]</f>
        <v>9</v>
      </c>
    </row>
    <row r="1613" spans="1:9" x14ac:dyDescent="0.45">
      <c r="A1613" s="16">
        <v>3373</v>
      </c>
      <c r="B1613" s="10">
        <v>45531.646464660495</v>
      </c>
      <c r="C1613">
        <v>1</v>
      </c>
      <c r="D1613">
        <v>6209.9</v>
      </c>
      <c r="E1613" s="24">
        <f>INT(RFM_Pivot!$A$1 - tblCustRFM[[#This Row],[LastPurchaseDate]])</f>
        <v>125</v>
      </c>
      <c r="F1613">
        <f>IF(tblCustRFM[[#This Row],[Recency]] &lt;= $L$4, 3, IF(tblCustRFM[[#This Row],[Recency]] &lt;= M1615, 2, 1))</f>
        <v>1</v>
      </c>
      <c r="G1613">
        <f>IF(tblCustRFM[[#This Row],[Frequency]] &gt;= L1616, 3, IF(tblCustRFM[[#This Row],[Frequency]] &gt;= M1616, 2, 1))</f>
        <v>3</v>
      </c>
      <c r="H1613">
        <f>IF(tblCustRFM[[#This Row],[Monetary]] &gt;= L1617, 3, IF(tblCustRFM[[#This Row],[Monetary]] &gt;= M1617, 2, 1))</f>
        <v>3</v>
      </c>
      <c r="I1613">
        <f>tblCustRFM[[#This Row],[RecencyTier]] + tblCustRFM[[#This Row],[FrequencyTier]] + tblCustRFM[[#This Row],[MonetaryTier]]</f>
        <v>7</v>
      </c>
    </row>
    <row r="1614" spans="1:9" x14ac:dyDescent="0.45">
      <c r="A1614" s="16">
        <v>3374</v>
      </c>
      <c r="B1614" s="10">
        <v>45447.834083410497</v>
      </c>
      <c r="C1614">
        <v>1</v>
      </c>
      <c r="D1614">
        <v>20733.650000000001</v>
      </c>
      <c r="E1614" s="24">
        <f>INT(RFM_Pivot!$A$1 - tblCustRFM[[#This Row],[LastPurchaseDate]])</f>
        <v>209</v>
      </c>
      <c r="F1614">
        <f>IF(tblCustRFM[[#This Row],[Recency]] &lt;= $L$4, 3, IF(tblCustRFM[[#This Row],[Recency]] &lt;= M1616, 2, 1))</f>
        <v>1</v>
      </c>
      <c r="G1614">
        <f>IF(tblCustRFM[[#This Row],[Frequency]] &gt;= L1617, 3, IF(tblCustRFM[[#This Row],[Frequency]] &gt;= M1617, 2, 1))</f>
        <v>3</v>
      </c>
      <c r="H1614">
        <f>IF(tblCustRFM[[#This Row],[Monetary]] &gt;= L1618, 3, IF(tblCustRFM[[#This Row],[Monetary]] &gt;= M1618, 2, 1))</f>
        <v>3</v>
      </c>
      <c r="I1614">
        <f>tblCustRFM[[#This Row],[RecencyTier]] + tblCustRFM[[#This Row],[FrequencyTier]] + tblCustRFM[[#This Row],[MonetaryTier]]</f>
        <v>7</v>
      </c>
    </row>
    <row r="1615" spans="1:9" x14ac:dyDescent="0.45">
      <c r="A1615" s="16">
        <v>3376</v>
      </c>
      <c r="B1615" s="10">
        <v>45356.720972106479</v>
      </c>
      <c r="C1615">
        <v>2</v>
      </c>
      <c r="D1615">
        <v>23742.95</v>
      </c>
      <c r="E1615" s="24">
        <f>INT(RFM_Pivot!$A$1 - tblCustRFM[[#This Row],[LastPurchaseDate]])</f>
        <v>300</v>
      </c>
      <c r="F1615">
        <f>IF(tblCustRFM[[#This Row],[Recency]] &lt;= $L$4, 3, IF(tblCustRFM[[#This Row],[Recency]] &lt;= M1617, 2, 1))</f>
        <v>1</v>
      </c>
      <c r="G1615">
        <f>IF(tblCustRFM[[#This Row],[Frequency]] &gt;= L1618, 3, IF(tblCustRFM[[#This Row],[Frequency]] &gt;= M1618, 2, 1))</f>
        <v>3</v>
      </c>
      <c r="H1615">
        <f>IF(tblCustRFM[[#This Row],[Monetary]] &gt;= L1619, 3, IF(tblCustRFM[[#This Row],[Monetary]] &gt;= M1619, 2, 1))</f>
        <v>3</v>
      </c>
      <c r="I1615">
        <f>tblCustRFM[[#This Row],[RecencyTier]] + tblCustRFM[[#This Row],[FrequencyTier]] + tblCustRFM[[#This Row],[MonetaryTier]]</f>
        <v>7</v>
      </c>
    </row>
    <row r="1616" spans="1:9" x14ac:dyDescent="0.45">
      <c r="A1616" s="16">
        <v>3377</v>
      </c>
      <c r="B1616" s="10">
        <v>45634.513751388891</v>
      </c>
      <c r="C1616">
        <v>2</v>
      </c>
      <c r="D1616">
        <v>8700.02</v>
      </c>
      <c r="E1616" s="24">
        <f>INT(RFM_Pivot!$A$1 - tblCustRFM[[#This Row],[LastPurchaseDate]])</f>
        <v>22</v>
      </c>
      <c r="F1616">
        <f>IF(tblCustRFM[[#This Row],[Recency]] &lt;= $L$4, 3, IF(tblCustRFM[[#This Row],[Recency]] &lt;= M1618, 2, 1))</f>
        <v>3</v>
      </c>
      <c r="G1616">
        <f>IF(tblCustRFM[[#This Row],[Frequency]] &gt;= L1619, 3, IF(tblCustRFM[[#This Row],[Frequency]] &gt;= M1619, 2, 1))</f>
        <v>3</v>
      </c>
      <c r="H1616">
        <f>IF(tblCustRFM[[#This Row],[Monetary]] &gt;= L1620, 3, IF(tblCustRFM[[#This Row],[Monetary]] &gt;= M1620, 2, 1))</f>
        <v>3</v>
      </c>
      <c r="I1616">
        <f>tblCustRFM[[#This Row],[RecencyTier]] + tblCustRFM[[#This Row],[FrequencyTier]] + tblCustRFM[[#This Row],[MonetaryTier]]</f>
        <v>9</v>
      </c>
    </row>
    <row r="1617" spans="1:9" x14ac:dyDescent="0.45">
      <c r="A1617" s="16">
        <v>3378</v>
      </c>
      <c r="B1617" s="10">
        <v>45198.587158719136</v>
      </c>
      <c r="C1617">
        <v>1</v>
      </c>
      <c r="D1617">
        <v>14413.65</v>
      </c>
      <c r="E1617" s="24">
        <f>INT(RFM_Pivot!$A$1 - tblCustRFM[[#This Row],[LastPurchaseDate]])</f>
        <v>458</v>
      </c>
      <c r="F1617">
        <f>IF(tblCustRFM[[#This Row],[Recency]] &lt;= $L$4, 3, IF(tblCustRFM[[#This Row],[Recency]] &lt;= M1619, 2, 1))</f>
        <v>1</v>
      </c>
      <c r="G1617">
        <f>IF(tblCustRFM[[#This Row],[Frequency]] &gt;= L1620, 3, IF(tblCustRFM[[#This Row],[Frequency]] &gt;= M1620, 2, 1))</f>
        <v>3</v>
      </c>
      <c r="H1617">
        <f>IF(tblCustRFM[[#This Row],[Monetary]] &gt;= L1621, 3, IF(tblCustRFM[[#This Row],[Monetary]] &gt;= M1621, 2, 1))</f>
        <v>3</v>
      </c>
      <c r="I1617">
        <f>tblCustRFM[[#This Row],[RecencyTier]] + tblCustRFM[[#This Row],[FrequencyTier]] + tblCustRFM[[#This Row],[MonetaryTier]]</f>
        <v>7</v>
      </c>
    </row>
    <row r="1618" spans="1:9" x14ac:dyDescent="0.45">
      <c r="A1618" s="16">
        <v>3379</v>
      </c>
      <c r="B1618" s="10">
        <v>45365.043804359571</v>
      </c>
      <c r="C1618">
        <v>1</v>
      </c>
      <c r="D1618">
        <v>10088.65</v>
      </c>
      <c r="E1618" s="24">
        <f>INT(RFM_Pivot!$A$1 - tblCustRFM[[#This Row],[LastPurchaseDate]])</f>
        <v>291</v>
      </c>
      <c r="F1618">
        <f>IF(tblCustRFM[[#This Row],[Recency]] &lt;= $L$4, 3, IF(tblCustRFM[[#This Row],[Recency]] &lt;= M1620, 2, 1))</f>
        <v>1</v>
      </c>
      <c r="G1618">
        <f>IF(tblCustRFM[[#This Row],[Frequency]] &gt;= L1621, 3, IF(tblCustRFM[[#This Row],[Frequency]] &gt;= M1621, 2, 1))</f>
        <v>3</v>
      </c>
      <c r="H1618">
        <f>IF(tblCustRFM[[#This Row],[Monetary]] &gt;= L1622, 3, IF(tblCustRFM[[#This Row],[Monetary]] &gt;= M1622, 2, 1))</f>
        <v>3</v>
      </c>
      <c r="I1618">
        <f>tblCustRFM[[#This Row],[RecencyTier]] + tblCustRFM[[#This Row],[FrequencyTier]] + tblCustRFM[[#This Row],[MonetaryTier]]</f>
        <v>7</v>
      </c>
    </row>
    <row r="1619" spans="1:9" x14ac:dyDescent="0.45">
      <c r="A1619" s="16">
        <v>3381</v>
      </c>
      <c r="B1619" s="10">
        <v>45266.994999498456</v>
      </c>
      <c r="C1619">
        <v>1</v>
      </c>
      <c r="D1619">
        <v>16905.72</v>
      </c>
      <c r="E1619" s="24">
        <f>INT(RFM_Pivot!$A$1 - tblCustRFM[[#This Row],[LastPurchaseDate]])</f>
        <v>390</v>
      </c>
      <c r="F1619">
        <f>IF(tblCustRFM[[#This Row],[Recency]] &lt;= $L$4, 3, IF(tblCustRFM[[#This Row],[Recency]] &lt;= M1621, 2, 1))</f>
        <v>1</v>
      </c>
      <c r="G1619">
        <f>IF(tblCustRFM[[#This Row],[Frequency]] &gt;= L1622, 3, IF(tblCustRFM[[#This Row],[Frequency]] &gt;= M1622, 2, 1))</f>
        <v>3</v>
      </c>
      <c r="H1619">
        <f>IF(tblCustRFM[[#This Row],[Monetary]] &gt;= L1623, 3, IF(tblCustRFM[[#This Row],[Monetary]] &gt;= M1623, 2, 1))</f>
        <v>3</v>
      </c>
      <c r="I1619">
        <f>tblCustRFM[[#This Row],[RecencyTier]] + tblCustRFM[[#This Row],[FrequencyTier]] + tblCustRFM[[#This Row],[MonetaryTier]]</f>
        <v>7</v>
      </c>
    </row>
    <row r="1620" spans="1:9" x14ac:dyDescent="0.45">
      <c r="A1620" s="16">
        <v>3382</v>
      </c>
      <c r="B1620" s="10">
        <v>45191.067406751543</v>
      </c>
      <c r="C1620">
        <v>2</v>
      </c>
      <c r="D1620">
        <v>10986.92</v>
      </c>
      <c r="E1620" s="24">
        <f>INT(RFM_Pivot!$A$1 - tblCustRFM[[#This Row],[LastPurchaseDate]])</f>
        <v>465</v>
      </c>
      <c r="F1620">
        <f>IF(tblCustRFM[[#This Row],[Recency]] &lt;= $L$4, 3, IF(tblCustRFM[[#This Row],[Recency]] &lt;= M1622, 2, 1))</f>
        <v>1</v>
      </c>
      <c r="G1620">
        <f>IF(tblCustRFM[[#This Row],[Frequency]] &gt;= L1623, 3, IF(tblCustRFM[[#This Row],[Frequency]] &gt;= M1623, 2, 1))</f>
        <v>3</v>
      </c>
      <c r="H1620">
        <f>IF(tblCustRFM[[#This Row],[Monetary]] &gt;= L1624, 3, IF(tblCustRFM[[#This Row],[Monetary]] &gt;= M1624, 2, 1))</f>
        <v>3</v>
      </c>
      <c r="I1620">
        <f>tblCustRFM[[#This Row],[RecencyTier]] + tblCustRFM[[#This Row],[FrequencyTier]] + tblCustRFM[[#This Row],[MonetaryTier]]</f>
        <v>7</v>
      </c>
    </row>
    <row r="1621" spans="1:9" x14ac:dyDescent="0.45">
      <c r="A1621" s="16">
        <v>3383</v>
      </c>
      <c r="B1621" s="10">
        <v>45547.56205621142</v>
      </c>
      <c r="C1621">
        <v>2</v>
      </c>
      <c r="D1621">
        <v>21529.759999999998</v>
      </c>
      <c r="E1621" s="24">
        <f>INT(RFM_Pivot!$A$1 - tblCustRFM[[#This Row],[LastPurchaseDate]])</f>
        <v>109</v>
      </c>
      <c r="F1621">
        <f>IF(tblCustRFM[[#This Row],[Recency]] &lt;= $L$4, 3, IF(tblCustRFM[[#This Row],[Recency]] &lt;= M1623, 2, 1))</f>
        <v>3</v>
      </c>
      <c r="G1621">
        <f>IF(tblCustRFM[[#This Row],[Frequency]] &gt;= L1624, 3, IF(tblCustRFM[[#This Row],[Frequency]] &gt;= M1624, 2, 1))</f>
        <v>3</v>
      </c>
      <c r="H1621">
        <f>IF(tblCustRFM[[#This Row],[Monetary]] &gt;= L1625, 3, IF(tblCustRFM[[#This Row],[Monetary]] &gt;= M1625, 2, 1))</f>
        <v>3</v>
      </c>
      <c r="I1621">
        <f>tblCustRFM[[#This Row],[RecencyTier]] + tblCustRFM[[#This Row],[FrequencyTier]] + tblCustRFM[[#This Row],[MonetaryTier]]</f>
        <v>9</v>
      </c>
    </row>
    <row r="1622" spans="1:9" x14ac:dyDescent="0.45">
      <c r="A1622" s="16">
        <v>3384</v>
      </c>
      <c r="B1622" s="10">
        <v>45439.657265740738</v>
      </c>
      <c r="C1622">
        <v>2</v>
      </c>
      <c r="D1622">
        <v>3859.15</v>
      </c>
      <c r="E1622" s="24">
        <f>INT(RFM_Pivot!$A$1 - tblCustRFM[[#This Row],[LastPurchaseDate]])</f>
        <v>217</v>
      </c>
      <c r="F1622">
        <f>IF(tblCustRFM[[#This Row],[Recency]] &lt;= $L$4, 3, IF(tblCustRFM[[#This Row],[Recency]] &lt;= M1624, 2, 1))</f>
        <v>1</v>
      </c>
      <c r="G1622">
        <f>IF(tblCustRFM[[#This Row],[Frequency]] &gt;= L1625, 3, IF(tblCustRFM[[#This Row],[Frequency]] &gt;= M1625, 2, 1))</f>
        <v>3</v>
      </c>
      <c r="H1622">
        <f>IF(tblCustRFM[[#This Row],[Monetary]] &gt;= L1626, 3, IF(tblCustRFM[[#This Row],[Monetary]] &gt;= M1626, 2, 1))</f>
        <v>3</v>
      </c>
      <c r="I1622">
        <f>tblCustRFM[[#This Row],[RecencyTier]] + tblCustRFM[[#This Row],[FrequencyTier]] + tblCustRFM[[#This Row],[MonetaryTier]]</f>
        <v>7</v>
      </c>
    </row>
    <row r="1623" spans="1:9" x14ac:dyDescent="0.45">
      <c r="A1623" s="16">
        <v>3385</v>
      </c>
      <c r="B1623" s="10">
        <v>45068.561156095682</v>
      </c>
      <c r="C1623">
        <v>2</v>
      </c>
      <c r="D1623">
        <v>26516.85</v>
      </c>
      <c r="E1623" s="24">
        <f>INT(RFM_Pivot!$A$1 - tblCustRFM[[#This Row],[LastPurchaseDate]])</f>
        <v>588</v>
      </c>
      <c r="F1623">
        <f>IF(tblCustRFM[[#This Row],[Recency]] &lt;= $L$4, 3, IF(tblCustRFM[[#This Row],[Recency]] &lt;= M1625, 2, 1))</f>
        <v>1</v>
      </c>
      <c r="G1623">
        <f>IF(tblCustRFM[[#This Row],[Frequency]] &gt;= L1626, 3, IF(tblCustRFM[[#This Row],[Frequency]] &gt;= M1626, 2, 1))</f>
        <v>3</v>
      </c>
      <c r="H1623">
        <f>IF(tblCustRFM[[#This Row],[Monetary]] &gt;= L1627, 3, IF(tblCustRFM[[#This Row],[Monetary]] &gt;= M1627, 2, 1))</f>
        <v>3</v>
      </c>
      <c r="I1623">
        <f>tblCustRFM[[#This Row],[RecencyTier]] + tblCustRFM[[#This Row],[FrequencyTier]] + tblCustRFM[[#This Row],[MonetaryTier]]</f>
        <v>7</v>
      </c>
    </row>
    <row r="1624" spans="1:9" x14ac:dyDescent="0.45">
      <c r="A1624" s="16">
        <v>3387</v>
      </c>
      <c r="B1624" s="10">
        <v>45285.319831983026</v>
      </c>
      <c r="C1624">
        <v>2</v>
      </c>
      <c r="D1624">
        <v>8930.85</v>
      </c>
      <c r="E1624" s="24">
        <f>INT(RFM_Pivot!$A$1 - tblCustRFM[[#This Row],[LastPurchaseDate]])</f>
        <v>371</v>
      </c>
      <c r="F1624">
        <f>IF(tblCustRFM[[#This Row],[Recency]] &lt;= $L$4, 3, IF(tblCustRFM[[#This Row],[Recency]] &lt;= M1626, 2, 1))</f>
        <v>1</v>
      </c>
      <c r="G1624">
        <f>IF(tblCustRFM[[#This Row],[Frequency]] &gt;= L1627, 3, IF(tblCustRFM[[#This Row],[Frequency]] &gt;= M1627, 2, 1))</f>
        <v>3</v>
      </c>
      <c r="H1624">
        <f>IF(tblCustRFM[[#This Row],[Monetary]] &gt;= L1628, 3, IF(tblCustRFM[[#This Row],[Monetary]] &gt;= M1628, 2, 1))</f>
        <v>3</v>
      </c>
      <c r="I1624">
        <f>tblCustRFM[[#This Row],[RecencyTier]] + tblCustRFM[[#This Row],[FrequencyTier]] + tblCustRFM[[#This Row],[MonetaryTier]]</f>
        <v>7</v>
      </c>
    </row>
    <row r="1625" spans="1:9" x14ac:dyDescent="0.45">
      <c r="A1625" s="16">
        <v>3389</v>
      </c>
      <c r="B1625" s="10">
        <v>45533.252625270063</v>
      </c>
      <c r="C1625">
        <v>1</v>
      </c>
      <c r="D1625">
        <v>291.48</v>
      </c>
      <c r="E1625" s="24">
        <f>INT(RFM_Pivot!$A$1 - tblCustRFM[[#This Row],[LastPurchaseDate]])</f>
        <v>123</v>
      </c>
      <c r="F1625">
        <f>IF(tblCustRFM[[#This Row],[Recency]] &lt;= $L$4, 3, IF(tblCustRFM[[#This Row],[Recency]] &lt;= M1627, 2, 1))</f>
        <v>1</v>
      </c>
      <c r="G1625">
        <f>IF(tblCustRFM[[#This Row],[Frequency]] &gt;= L1628, 3, IF(tblCustRFM[[#This Row],[Frequency]] &gt;= M1628, 2, 1))</f>
        <v>3</v>
      </c>
      <c r="H1625">
        <f>IF(tblCustRFM[[#This Row],[Monetary]] &gt;= L1629, 3, IF(tblCustRFM[[#This Row],[Monetary]] &gt;= M1629, 2, 1))</f>
        <v>3</v>
      </c>
      <c r="I1625">
        <f>tblCustRFM[[#This Row],[RecencyTier]] + tblCustRFM[[#This Row],[FrequencyTier]] + tblCustRFM[[#This Row],[MonetaryTier]]</f>
        <v>7</v>
      </c>
    </row>
    <row r="1626" spans="1:9" x14ac:dyDescent="0.45">
      <c r="A1626" s="16">
        <v>3393</v>
      </c>
      <c r="B1626" s="10">
        <v>44978.762176195989</v>
      </c>
      <c r="C1626">
        <v>1</v>
      </c>
      <c r="D1626">
        <v>2156.84</v>
      </c>
      <c r="E1626" s="24">
        <f>INT(RFM_Pivot!$A$1 - tblCustRFM[[#This Row],[LastPurchaseDate]])</f>
        <v>678</v>
      </c>
      <c r="F1626">
        <f>IF(tblCustRFM[[#This Row],[Recency]] &lt;= $L$4, 3, IF(tblCustRFM[[#This Row],[Recency]] &lt;= M1628, 2, 1))</f>
        <v>1</v>
      </c>
      <c r="G1626">
        <f>IF(tblCustRFM[[#This Row],[Frequency]] &gt;= L1629, 3, IF(tblCustRFM[[#This Row],[Frequency]] &gt;= M1629, 2, 1))</f>
        <v>3</v>
      </c>
      <c r="H1626">
        <f>IF(tblCustRFM[[#This Row],[Monetary]] &gt;= L1630, 3, IF(tblCustRFM[[#This Row],[Monetary]] &gt;= M1630, 2, 1))</f>
        <v>3</v>
      </c>
      <c r="I1626">
        <f>tblCustRFM[[#This Row],[RecencyTier]] + tblCustRFM[[#This Row],[FrequencyTier]] + tblCustRFM[[#This Row],[MonetaryTier]]</f>
        <v>7</v>
      </c>
    </row>
    <row r="1627" spans="1:9" x14ac:dyDescent="0.45">
      <c r="A1627" s="16">
        <v>3394</v>
      </c>
      <c r="B1627" s="10">
        <v>45108.496149614199</v>
      </c>
      <c r="C1627">
        <v>1</v>
      </c>
      <c r="D1627">
        <v>4039.52</v>
      </c>
      <c r="E1627" s="24">
        <f>INT(RFM_Pivot!$A$1 - tblCustRFM[[#This Row],[LastPurchaseDate]])</f>
        <v>548</v>
      </c>
      <c r="F1627">
        <f>IF(tblCustRFM[[#This Row],[Recency]] &lt;= $L$4, 3, IF(tblCustRFM[[#This Row],[Recency]] &lt;= M1629, 2, 1))</f>
        <v>1</v>
      </c>
      <c r="G1627">
        <f>IF(tblCustRFM[[#This Row],[Frequency]] &gt;= L1630, 3, IF(tblCustRFM[[#This Row],[Frequency]] &gt;= M1630, 2, 1))</f>
        <v>3</v>
      </c>
      <c r="H1627">
        <f>IF(tblCustRFM[[#This Row],[Monetary]] &gt;= L1631, 3, IF(tblCustRFM[[#This Row],[Monetary]] &gt;= M1631, 2, 1))</f>
        <v>3</v>
      </c>
      <c r="I1627">
        <f>tblCustRFM[[#This Row],[RecencyTier]] + tblCustRFM[[#This Row],[FrequencyTier]] + tblCustRFM[[#This Row],[MonetaryTier]]</f>
        <v>7</v>
      </c>
    </row>
    <row r="1628" spans="1:9" x14ac:dyDescent="0.45">
      <c r="A1628" s="16">
        <v>3395</v>
      </c>
      <c r="B1628" s="10">
        <v>45275.901890200614</v>
      </c>
      <c r="C1628">
        <v>1</v>
      </c>
      <c r="D1628">
        <v>5680.32</v>
      </c>
      <c r="E1628" s="24">
        <f>INT(RFM_Pivot!$A$1 - tblCustRFM[[#This Row],[LastPurchaseDate]])</f>
        <v>381</v>
      </c>
      <c r="F1628">
        <f>IF(tblCustRFM[[#This Row],[Recency]] &lt;= $L$4, 3, IF(tblCustRFM[[#This Row],[Recency]] &lt;= M1630, 2, 1))</f>
        <v>1</v>
      </c>
      <c r="G1628">
        <f>IF(tblCustRFM[[#This Row],[Frequency]] &gt;= L1631, 3, IF(tblCustRFM[[#This Row],[Frequency]] &gt;= M1631, 2, 1))</f>
        <v>3</v>
      </c>
      <c r="H1628">
        <f>IF(tblCustRFM[[#This Row],[Monetary]] &gt;= L1632, 3, IF(tblCustRFM[[#This Row],[Monetary]] &gt;= M1632, 2, 1))</f>
        <v>3</v>
      </c>
      <c r="I1628">
        <f>tblCustRFM[[#This Row],[RecencyTier]] + tblCustRFM[[#This Row],[FrequencyTier]] + tblCustRFM[[#This Row],[MonetaryTier]]</f>
        <v>7</v>
      </c>
    </row>
    <row r="1629" spans="1:9" x14ac:dyDescent="0.45">
      <c r="A1629" s="16">
        <v>3396</v>
      </c>
      <c r="B1629" s="10">
        <v>45021.836483641979</v>
      </c>
      <c r="C1629">
        <v>1</v>
      </c>
      <c r="D1629">
        <v>2209.02</v>
      </c>
      <c r="E1629" s="24">
        <f>INT(RFM_Pivot!$A$1 - tblCustRFM[[#This Row],[LastPurchaseDate]])</f>
        <v>635</v>
      </c>
      <c r="F1629">
        <f>IF(tblCustRFM[[#This Row],[Recency]] &lt;= $L$4, 3, IF(tblCustRFM[[#This Row],[Recency]] &lt;= M1631, 2, 1))</f>
        <v>1</v>
      </c>
      <c r="G1629">
        <f>IF(tblCustRFM[[#This Row],[Frequency]] &gt;= L1632, 3, IF(tblCustRFM[[#This Row],[Frequency]] &gt;= M1632, 2, 1))</f>
        <v>3</v>
      </c>
      <c r="H1629">
        <f>IF(tblCustRFM[[#This Row],[Monetary]] &gt;= L1633, 3, IF(tblCustRFM[[#This Row],[Monetary]] &gt;= M1633, 2, 1))</f>
        <v>3</v>
      </c>
      <c r="I1629">
        <f>tblCustRFM[[#This Row],[RecencyTier]] + tblCustRFM[[#This Row],[FrequencyTier]] + tblCustRFM[[#This Row],[MonetaryTier]]</f>
        <v>7</v>
      </c>
    </row>
    <row r="1630" spans="1:9" x14ac:dyDescent="0.45">
      <c r="A1630" s="16">
        <v>3397</v>
      </c>
      <c r="B1630" s="10">
        <v>45649.188218827163</v>
      </c>
      <c r="C1630">
        <v>2</v>
      </c>
      <c r="D1630">
        <v>23310.51</v>
      </c>
      <c r="E1630" s="24">
        <f>INT(RFM_Pivot!$A$1 - tblCustRFM[[#This Row],[LastPurchaseDate]])</f>
        <v>7</v>
      </c>
      <c r="F1630">
        <f>IF(tblCustRFM[[#This Row],[Recency]] &lt;= $L$4, 3, IF(tblCustRFM[[#This Row],[Recency]] &lt;= M1632, 2, 1))</f>
        <v>3</v>
      </c>
      <c r="G1630">
        <f>IF(tblCustRFM[[#This Row],[Frequency]] &gt;= L1633, 3, IF(tblCustRFM[[#This Row],[Frequency]] &gt;= M1633, 2, 1))</f>
        <v>3</v>
      </c>
      <c r="H1630">
        <f>IF(tblCustRFM[[#This Row],[Monetary]] &gt;= L1634, 3, IF(tblCustRFM[[#This Row],[Monetary]] &gt;= M1634, 2, 1))</f>
        <v>3</v>
      </c>
      <c r="I1630">
        <f>tblCustRFM[[#This Row],[RecencyTier]] + tblCustRFM[[#This Row],[FrequencyTier]] + tblCustRFM[[#This Row],[MonetaryTier]]</f>
        <v>9</v>
      </c>
    </row>
    <row r="1631" spans="1:9" x14ac:dyDescent="0.45">
      <c r="A1631" s="16">
        <v>3398</v>
      </c>
      <c r="B1631" s="10">
        <v>45225.964896489197</v>
      </c>
      <c r="C1631">
        <v>1</v>
      </c>
      <c r="D1631">
        <v>2152.3200000000002</v>
      </c>
      <c r="E1631" s="24">
        <f>INT(RFM_Pivot!$A$1 - tblCustRFM[[#This Row],[LastPurchaseDate]])</f>
        <v>431</v>
      </c>
      <c r="F1631">
        <f>IF(tblCustRFM[[#This Row],[Recency]] &lt;= $L$4, 3, IF(tblCustRFM[[#This Row],[Recency]] &lt;= M1633, 2, 1))</f>
        <v>1</v>
      </c>
      <c r="G1631">
        <f>IF(tblCustRFM[[#This Row],[Frequency]] &gt;= L1634, 3, IF(tblCustRFM[[#This Row],[Frequency]] &gt;= M1634, 2, 1))</f>
        <v>3</v>
      </c>
      <c r="H1631">
        <f>IF(tblCustRFM[[#This Row],[Monetary]] &gt;= L1635, 3, IF(tblCustRFM[[#This Row],[Monetary]] &gt;= M1635, 2, 1))</f>
        <v>3</v>
      </c>
      <c r="I1631">
        <f>tblCustRFM[[#This Row],[RecencyTier]] + tblCustRFM[[#This Row],[FrequencyTier]] + tblCustRFM[[#This Row],[MonetaryTier]]</f>
        <v>7</v>
      </c>
    </row>
    <row r="1632" spans="1:9" x14ac:dyDescent="0.45">
      <c r="A1632" s="16">
        <v>3399</v>
      </c>
      <c r="B1632" s="10">
        <v>45483.60766076389</v>
      </c>
      <c r="C1632">
        <v>1</v>
      </c>
      <c r="D1632">
        <v>14147.46</v>
      </c>
      <c r="E1632" s="24">
        <f>INT(RFM_Pivot!$A$1 - tblCustRFM[[#This Row],[LastPurchaseDate]])</f>
        <v>173</v>
      </c>
      <c r="F1632">
        <f>IF(tblCustRFM[[#This Row],[Recency]] &lt;= $L$4, 3, IF(tblCustRFM[[#This Row],[Recency]] &lt;= M1634, 2, 1))</f>
        <v>1</v>
      </c>
      <c r="G1632">
        <f>IF(tblCustRFM[[#This Row],[Frequency]] &gt;= L1635, 3, IF(tblCustRFM[[#This Row],[Frequency]] &gt;= M1635, 2, 1))</f>
        <v>3</v>
      </c>
      <c r="H1632">
        <f>IF(tblCustRFM[[#This Row],[Monetary]] &gt;= L1636, 3, IF(tblCustRFM[[#This Row],[Monetary]] &gt;= M1636, 2, 1))</f>
        <v>3</v>
      </c>
      <c r="I1632">
        <f>tblCustRFM[[#This Row],[RecencyTier]] + tblCustRFM[[#This Row],[FrequencyTier]] + tblCustRFM[[#This Row],[MonetaryTier]]</f>
        <v>7</v>
      </c>
    </row>
    <row r="1633" spans="1:9" x14ac:dyDescent="0.45">
      <c r="A1633" s="16">
        <v>3400</v>
      </c>
      <c r="B1633" s="10">
        <v>45624.29272928241</v>
      </c>
      <c r="C1633">
        <v>1</v>
      </c>
      <c r="D1633">
        <v>16087.1</v>
      </c>
      <c r="E1633" s="24">
        <f>INT(RFM_Pivot!$A$1 - tblCustRFM[[#This Row],[LastPurchaseDate]])</f>
        <v>32</v>
      </c>
      <c r="F1633">
        <f>IF(tblCustRFM[[#This Row],[Recency]] &lt;= $L$4, 3, IF(tblCustRFM[[#This Row],[Recency]] &lt;= M1635, 2, 1))</f>
        <v>3</v>
      </c>
      <c r="G1633">
        <f>IF(tblCustRFM[[#This Row],[Frequency]] &gt;= L1636, 3, IF(tblCustRFM[[#This Row],[Frequency]] &gt;= M1636, 2, 1))</f>
        <v>3</v>
      </c>
      <c r="H1633">
        <f>IF(tblCustRFM[[#This Row],[Monetary]] &gt;= L1637, 3, IF(tblCustRFM[[#This Row],[Monetary]] &gt;= M1637, 2, 1))</f>
        <v>3</v>
      </c>
      <c r="I1633">
        <f>tblCustRFM[[#This Row],[RecencyTier]] + tblCustRFM[[#This Row],[FrequencyTier]] + tblCustRFM[[#This Row],[MonetaryTier]]</f>
        <v>9</v>
      </c>
    </row>
    <row r="1634" spans="1:9" x14ac:dyDescent="0.45">
      <c r="A1634" s="16">
        <v>3401</v>
      </c>
      <c r="B1634" s="10">
        <v>45471.634463464507</v>
      </c>
      <c r="C1634">
        <v>1</v>
      </c>
      <c r="D1634">
        <v>9202.68</v>
      </c>
      <c r="E1634" s="24">
        <f>INT(RFM_Pivot!$A$1 - tblCustRFM[[#This Row],[LastPurchaseDate]])</f>
        <v>185</v>
      </c>
      <c r="F1634">
        <f>IF(tblCustRFM[[#This Row],[Recency]] &lt;= $L$4, 3, IF(tblCustRFM[[#This Row],[Recency]] &lt;= M1636, 2, 1))</f>
        <v>1</v>
      </c>
      <c r="G1634">
        <f>IF(tblCustRFM[[#This Row],[Frequency]] &gt;= L1637, 3, IF(tblCustRFM[[#This Row],[Frequency]] &gt;= M1637, 2, 1))</f>
        <v>3</v>
      </c>
      <c r="H1634">
        <f>IF(tblCustRFM[[#This Row],[Monetary]] &gt;= L1638, 3, IF(tblCustRFM[[#This Row],[Monetary]] &gt;= M1638, 2, 1))</f>
        <v>3</v>
      </c>
      <c r="I1634">
        <f>tblCustRFM[[#This Row],[RecencyTier]] + tblCustRFM[[#This Row],[FrequencyTier]] + tblCustRFM[[#This Row],[MonetaryTier]]</f>
        <v>7</v>
      </c>
    </row>
    <row r="1635" spans="1:9" x14ac:dyDescent="0.45">
      <c r="A1635" s="16">
        <v>3402</v>
      </c>
      <c r="B1635" s="10">
        <v>45493.60966095679</v>
      </c>
      <c r="C1635">
        <v>2</v>
      </c>
      <c r="D1635">
        <v>37033.56</v>
      </c>
      <c r="E1635" s="24">
        <f>INT(RFM_Pivot!$A$1 - tblCustRFM[[#This Row],[LastPurchaseDate]])</f>
        <v>163</v>
      </c>
      <c r="F1635">
        <f>IF(tblCustRFM[[#This Row],[Recency]] &lt;= $L$4, 3, IF(tblCustRFM[[#This Row],[Recency]] &lt;= M1637, 2, 1))</f>
        <v>1</v>
      </c>
      <c r="G1635">
        <f>IF(tblCustRFM[[#This Row],[Frequency]] &gt;= L1638, 3, IF(tblCustRFM[[#This Row],[Frequency]] &gt;= M1638, 2, 1))</f>
        <v>3</v>
      </c>
      <c r="H1635">
        <f>IF(tblCustRFM[[#This Row],[Monetary]] &gt;= L1639, 3, IF(tblCustRFM[[#This Row],[Monetary]] &gt;= M1639, 2, 1))</f>
        <v>3</v>
      </c>
      <c r="I1635">
        <f>tblCustRFM[[#This Row],[RecencyTier]] + tblCustRFM[[#This Row],[FrequencyTier]] + tblCustRFM[[#This Row],[MonetaryTier]]</f>
        <v>7</v>
      </c>
    </row>
    <row r="1636" spans="1:9" x14ac:dyDescent="0.45">
      <c r="A1636" s="16">
        <v>3403</v>
      </c>
      <c r="B1636" s="10">
        <v>45023.953695370372</v>
      </c>
      <c r="C1636">
        <v>1</v>
      </c>
      <c r="D1636">
        <v>22773</v>
      </c>
      <c r="E1636" s="24">
        <f>INT(RFM_Pivot!$A$1 - tblCustRFM[[#This Row],[LastPurchaseDate]])</f>
        <v>633</v>
      </c>
      <c r="F1636">
        <f>IF(tblCustRFM[[#This Row],[Recency]] &lt;= $L$4, 3, IF(tblCustRFM[[#This Row],[Recency]] &lt;= M1638, 2, 1))</f>
        <v>1</v>
      </c>
      <c r="G1636">
        <f>IF(tblCustRFM[[#This Row],[Frequency]] &gt;= L1639, 3, IF(tblCustRFM[[#This Row],[Frequency]] &gt;= M1639, 2, 1))</f>
        <v>3</v>
      </c>
      <c r="H1636">
        <f>IF(tblCustRFM[[#This Row],[Monetary]] &gt;= L1640, 3, IF(tblCustRFM[[#This Row],[Monetary]] &gt;= M1640, 2, 1))</f>
        <v>3</v>
      </c>
      <c r="I1636">
        <f>tblCustRFM[[#This Row],[RecencyTier]] + tblCustRFM[[#This Row],[FrequencyTier]] + tblCustRFM[[#This Row],[MonetaryTier]]</f>
        <v>7</v>
      </c>
    </row>
    <row r="1637" spans="1:9" x14ac:dyDescent="0.45">
      <c r="A1637" s="16">
        <v>3407</v>
      </c>
      <c r="B1637" s="10">
        <v>45655.977897800927</v>
      </c>
      <c r="C1637">
        <v>1</v>
      </c>
      <c r="D1637">
        <v>2596.7600000000002</v>
      </c>
      <c r="E1637" s="24">
        <f>INT(RFM_Pivot!$A$1 - tblCustRFM[[#This Row],[LastPurchaseDate]])</f>
        <v>1</v>
      </c>
      <c r="F1637">
        <f>IF(tblCustRFM[[#This Row],[Recency]] &lt;= $L$4, 3, IF(tblCustRFM[[#This Row],[Recency]] &lt;= M1639, 2, 1))</f>
        <v>3</v>
      </c>
      <c r="G1637">
        <f>IF(tblCustRFM[[#This Row],[Frequency]] &gt;= L1640, 3, IF(tblCustRFM[[#This Row],[Frequency]] &gt;= M1640, 2, 1))</f>
        <v>3</v>
      </c>
      <c r="H1637">
        <f>IF(tblCustRFM[[#This Row],[Monetary]] &gt;= L1641, 3, IF(tblCustRFM[[#This Row],[Monetary]] &gt;= M1641, 2, 1))</f>
        <v>3</v>
      </c>
      <c r="I1637">
        <f>tblCustRFM[[#This Row],[RecencyTier]] + tblCustRFM[[#This Row],[FrequencyTier]] + tblCustRFM[[#This Row],[MonetaryTier]]</f>
        <v>9</v>
      </c>
    </row>
    <row r="1638" spans="1:9" x14ac:dyDescent="0.45">
      <c r="A1638" s="16">
        <v>3408</v>
      </c>
      <c r="B1638" s="10">
        <v>45060.384338425923</v>
      </c>
      <c r="C1638">
        <v>1</v>
      </c>
      <c r="D1638">
        <v>11218.41</v>
      </c>
      <c r="E1638" s="24">
        <f>INT(RFM_Pivot!$A$1 - tblCustRFM[[#This Row],[LastPurchaseDate]])</f>
        <v>596</v>
      </c>
      <c r="F1638">
        <f>IF(tblCustRFM[[#This Row],[Recency]] &lt;= $L$4, 3, IF(tblCustRFM[[#This Row],[Recency]] &lt;= M1640, 2, 1))</f>
        <v>1</v>
      </c>
      <c r="G1638">
        <f>IF(tblCustRFM[[#This Row],[Frequency]] &gt;= L1641, 3, IF(tblCustRFM[[#This Row],[Frequency]] &gt;= M1641, 2, 1))</f>
        <v>3</v>
      </c>
      <c r="H1638">
        <f>IF(tblCustRFM[[#This Row],[Monetary]] &gt;= L1642, 3, IF(tblCustRFM[[#This Row],[Monetary]] &gt;= M1642, 2, 1))</f>
        <v>3</v>
      </c>
      <c r="I1638">
        <f>tblCustRFM[[#This Row],[RecencyTier]] + tblCustRFM[[#This Row],[FrequencyTier]] + tblCustRFM[[#This Row],[MonetaryTier]]</f>
        <v>7</v>
      </c>
    </row>
    <row r="1639" spans="1:9" x14ac:dyDescent="0.45">
      <c r="A1639" s="16">
        <v>3409</v>
      </c>
      <c r="B1639" s="10">
        <v>45567.785078510802</v>
      </c>
      <c r="C1639">
        <v>2</v>
      </c>
      <c r="D1639">
        <v>19634.830000000002</v>
      </c>
      <c r="E1639" s="24">
        <f>INT(RFM_Pivot!$A$1 - tblCustRFM[[#This Row],[LastPurchaseDate]])</f>
        <v>89</v>
      </c>
      <c r="F1639">
        <f>IF(tblCustRFM[[#This Row],[Recency]] &lt;= $L$4, 3, IF(tblCustRFM[[#This Row],[Recency]] &lt;= M1641, 2, 1))</f>
        <v>3</v>
      </c>
      <c r="G1639">
        <f>IF(tblCustRFM[[#This Row],[Frequency]] &gt;= L1642, 3, IF(tblCustRFM[[#This Row],[Frequency]] &gt;= M1642, 2, 1))</f>
        <v>3</v>
      </c>
      <c r="H1639">
        <f>IF(tblCustRFM[[#This Row],[Monetary]] &gt;= L1643, 3, IF(tblCustRFM[[#This Row],[Monetary]] &gt;= M1643, 2, 1))</f>
        <v>3</v>
      </c>
      <c r="I1639">
        <f>tblCustRFM[[#This Row],[RecencyTier]] + tblCustRFM[[#This Row],[FrequencyTier]] + tblCustRFM[[#This Row],[MonetaryTier]]</f>
        <v>9</v>
      </c>
    </row>
    <row r="1640" spans="1:9" x14ac:dyDescent="0.45">
      <c r="A1640" s="16">
        <v>3410</v>
      </c>
      <c r="B1640" s="10">
        <v>45307.806080594135</v>
      </c>
      <c r="C1640">
        <v>1</v>
      </c>
      <c r="D1640">
        <v>1572.26</v>
      </c>
      <c r="E1640" s="24">
        <f>INT(RFM_Pivot!$A$1 - tblCustRFM[[#This Row],[LastPurchaseDate]])</f>
        <v>349</v>
      </c>
      <c r="F1640">
        <f>IF(tblCustRFM[[#This Row],[Recency]] &lt;= $L$4, 3, IF(tblCustRFM[[#This Row],[Recency]] &lt;= M1642, 2, 1))</f>
        <v>1</v>
      </c>
      <c r="G1640">
        <f>IF(tblCustRFM[[#This Row],[Frequency]] &gt;= L1643, 3, IF(tblCustRFM[[#This Row],[Frequency]] &gt;= M1643, 2, 1))</f>
        <v>3</v>
      </c>
      <c r="H1640">
        <f>IF(tblCustRFM[[#This Row],[Monetary]] &gt;= L1644, 3, IF(tblCustRFM[[#This Row],[Monetary]] &gt;= M1644, 2, 1))</f>
        <v>3</v>
      </c>
      <c r="I1640">
        <f>tblCustRFM[[#This Row],[RecencyTier]] + tblCustRFM[[#This Row],[FrequencyTier]] + tblCustRFM[[#This Row],[MonetaryTier]]</f>
        <v>7</v>
      </c>
    </row>
    <row r="1641" spans="1:9" x14ac:dyDescent="0.45">
      <c r="A1641" s="16">
        <v>3411</v>
      </c>
      <c r="B1641" s="10">
        <v>45208.370136998456</v>
      </c>
      <c r="C1641">
        <v>1</v>
      </c>
      <c r="D1641">
        <v>7886.08</v>
      </c>
      <c r="E1641" s="24">
        <f>INT(RFM_Pivot!$A$1 - tblCustRFM[[#This Row],[LastPurchaseDate]])</f>
        <v>448</v>
      </c>
      <c r="F1641">
        <f>IF(tblCustRFM[[#This Row],[Recency]] &lt;= $L$4, 3, IF(tblCustRFM[[#This Row],[Recency]] &lt;= M1643, 2, 1))</f>
        <v>1</v>
      </c>
      <c r="G1641">
        <f>IF(tblCustRFM[[#This Row],[Frequency]] &gt;= L1644, 3, IF(tblCustRFM[[#This Row],[Frequency]] &gt;= M1644, 2, 1))</f>
        <v>3</v>
      </c>
      <c r="H1641">
        <f>IF(tblCustRFM[[#This Row],[Monetary]] &gt;= L1645, 3, IF(tblCustRFM[[#This Row],[Monetary]] &gt;= M1645, 2, 1))</f>
        <v>3</v>
      </c>
      <c r="I1641">
        <f>tblCustRFM[[#This Row],[RecencyTier]] + tblCustRFM[[#This Row],[FrequencyTier]] + tblCustRFM[[#This Row],[MonetaryTier]]</f>
        <v>7</v>
      </c>
    </row>
    <row r="1642" spans="1:9" x14ac:dyDescent="0.45">
      <c r="A1642" s="16">
        <v>3413</v>
      </c>
      <c r="B1642" s="10">
        <v>45427.100009992282</v>
      </c>
      <c r="C1642">
        <v>1</v>
      </c>
      <c r="D1642">
        <v>697.2</v>
      </c>
      <c r="E1642" s="24">
        <f>INT(RFM_Pivot!$A$1 - tblCustRFM[[#This Row],[LastPurchaseDate]])</f>
        <v>229</v>
      </c>
      <c r="F1642">
        <f>IF(tblCustRFM[[#This Row],[Recency]] &lt;= $L$4, 3, IF(tblCustRFM[[#This Row],[Recency]] &lt;= M1644, 2, 1))</f>
        <v>1</v>
      </c>
      <c r="G1642">
        <f>IF(tblCustRFM[[#This Row],[Frequency]] &gt;= L1645, 3, IF(tblCustRFM[[#This Row],[Frequency]] &gt;= M1645, 2, 1))</f>
        <v>3</v>
      </c>
      <c r="H1642">
        <f>IF(tblCustRFM[[#This Row],[Monetary]] &gt;= L1646, 3, IF(tblCustRFM[[#This Row],[Monetary]] &gt;= M1646, 2, 1))</f>
        <v>3</v>
      </c>
      <c r="I1642">
        <f>tblCustRFM[[#This Row],[RecencyTier]] + tblCustRFM[[#This Row],[FrequencyTier]] + tblCustRFM[[#This Row],[MonetaryTier]]</f>
        <v>7</v>
      </c>
    </row>
    <row r="1643" spans="1:9" x14ac:dyDescent="0.45">
      <c r="A1643" s="16">
        <v>3415</v>
      </c>
      <c r="B1643" s="10">
        <v>45559.024202430555</v>
      </c>
      <c r="C1643">
        <v>5</v>
      </c>
      <c r="D1643">
        <v>44831.75</v>
      </c>
      <c r="E1643" s="24">
        <f>INT(RFM_Pivot!$A$1 - tblCustRFM[[#This Row],[LastPurchaseDate]])</f>
        <v>97</v>
      </c>
      <c r="F1643">
        <f>IF(tblCustRFM[[#This Row],[Recency]] &lt;= $L$4, 3, IF(tblCustRFM[[#This Row],[Recency]] &lt;= M1645, 2, 1))</f>
        <v>3</v>
      </c>
      <c r="G1643">
        <f>IF(tblCustRFM[[#This Row],[Frequency]] &gt;= L1646, 3, IF(tblCustRFM[[#This Row],[Frequency]] &gt;= M1646, 2, 1))</f>
        <v>3</v>
      </c>
      <c r="H1643">
        <f>IF(tblCustRFM[[#This Row],[Monetary]] &gt;= L1647, 3, IF(tblCustRFM[[#This Row],[Monetary]] &gt;= M1647, 2, 1))</f>
        <v>3</v>
      </c>
      <c r="I1643">
        <f>tblCustRFM[[#This Row],[RecencyTier]] + tblCustRFM[[#This Row],[FrequencyTier]] + tblCustRFM[[#This Row],[MonetaryTier]]</f>
        <v>9</v>
      </c>
    </row>
    <row r="1644" spans="1:9" x14ac:dyDescent="0.45">
      <c r="A1644" s="16">
        <v>3416</v>
      </c>
      <c r="B1644" s="10">
        <v>45648.020102006172</v>
      </c>
      <c r="C1644">
        <v>2</v>
      </c>
      <c r="D1644">
        <v>21623.46</v>
      </c>
      <c r="E1644" s="24">
        <f>INT(RFM_Pivot!$A$1 - tblCustRFM[[#This Row],[LastPurchaseDate]])</f>
        <v>8</v>
      </c>
      <c r="F1644">
        <f>IF(tblCustRFM[[#This Row],[Recency]] &lt;= $L$4, 3, IF(tblCustRFM[[#This Row],[Recency]] &lt;= M1646, 2, 1))</f>
        <v>3</v>
      </c>
      <c r="G1644">
        <f>IF(tblCustRFM[[#This Row],[Frequency]] &gt;= L1647, 3, IF(tblCustRFM[[#This Row],[Frequency]] &gt;= M1647, 2, 1))</f>
        <v>3</v>
      </c>
      <c r="H1644">
        <f>IF(tblCustRFM[[#This Row],[Monetary]] &gt;= L1648, 3, IF(tblCustRFM[[#This Row],[Monetary]] &gt;= M1648, 2, 1))</f>
        <v>3</v>
      </c>
      <c r="I1644">
        <f>tblCustRFM[[#This Row],[RecencyTier]] + tblCustRFM[[#This Row],[FrequencyTier]] + tblCustRFM[[#This Row],[MonetaryTier]]</f>
        <v>9</v>
      </c>
    </row>
    <row r="1645" spans="1:9" x14ac:dyDescent="0.45">
      <c r="A1645" s="16">
        <v>3418</v>
      </c>
      <c r="B1645" s="10">
        <v>45409.505250540125</v>
      </c>
      <c r="C1645">
        <v>2</v>
      </c>
      <c r="D1645">
        <v>22688.75</v>
      </c>
      <c r="E1645" s="24">
        <f>INT(RFM_Pivot!$A$1 - tblCustRFM[[#This Row],[LastPurchaseDate]])</f>
        <v>247</v>
      </c>
      <c r="F1645">
        <f>IF(tblCustRFM[[#This Row],[Recency]] &lt;= $L$4, 3, IF(tblCustRFM[[#This Row],[Recency]] &lt;= M1647, 2, 1))</f>
        <v>1</v>
      </c>
      <c r="G1645">
        <f>IF(tblCustRFM[[#This Row],[Frequency]] &gt;= L1648, 3, IF(tblCustRFM[[#This Row],[Frequency]] &gt;= M1648, 2, 1))</f>
        <v>3</v>
      </c>
      <c r="H1645">
        <f>IF(tblCustRFM[[#This Row],[Monetary]] &gt;= L1649, 3, IF(tblCustRFM[[#This Row],[Monetary]] &gt;= M1649, 2, 1))</f>
        <v>3</v>
      </c>
      <c r="I1645">
        <f>tblCustRFM[[#This Row],[RecencyTier]] + tblCustRFM[[#This Row],[FrequencyTier]] + tblCustRFM[[#This Row],[MonetaryTier]]</f>
        <v>7</v>
      </c>
    </row>
    <row r="1646" spans="1:9" x14ac:dyDescent="0.45">
      <c r="A1646" s="16">
        <v>3419</v>
      </c>
      <c r="B1646" s="10">
        <v>45609.47224722222</v>
      </c>
      <c r="C1646">
        <v>3</v>
      </c>
      <c r="D1646">
        <v>20494.900000000001</v>
      </c>
      <c r="E1646" s="24">
        <f>INT(RFM_Pivot!$A$1 - tblCustRFM[[#This Row],[LastPurchaseDate]])</f>
        <v>47</v>
      </c>
      <c r="F1646">
        <f>IF(tblCustRFM[[#This Row],[Recency]] &lt;= $L$4, 3, IF(tblCustRFM[[#This Row],[Recency]] &lt;= M1648, 2, 1))</f>
        <v>3</v>
      </c>
      <c r="G1646">
        <f>IF(tblCustRFM[[#This Row],[Frequency]] &gt;= L1649, 3, IF(tblCustRFM[[#This Row],[Frequency]] &gt;= M1649, 2, 1))</f>
        <v>3</v>
      </c>
      <c r="H1646">
        <f>IF(tblCustRFM[[#This Row],[Monetary]] &gt;= L1650, 3, IF(tblCustRFM[[#This Row],[Monetary]] &gt;= M1650, 2, 1))</f>
        <v>3</v>
      </c>
      <c r="I1646">
        <f>tblCustRFM[[#This Row],[RecencyTier]] + tblCustRFM[[#This Row],[FrequencyTier]] + tblCustRFM[[#This Row],[MonetaryTier]]</f>
        <v>9</v>
      </c>
    </row>
    <row r="1647" spans="1:9" x14ac:dyDescent="0.45">
      <c r="A1647" s="16">
        <v>3421</v>
      </c>
      <c r="B1647" s="10">
        <v>45513.394639467595</v>
      </c>
      <c r="C1647">
        <v>2</v>
      </c>
      <c r="D1647">
        <v>22267.53</v>
      </c>
      <c r="E1647" s="24">
        <f>INT(RFM_Pivot!$A$1 - tblCustRFM[[#This Row],[LastPurchaseDate]])</f>
        <v>143</v>
      </c>
      <c r="F1647">
        <f>IF(tblCustRFM[[#This Row],[Recency]] &lt;= $L$4, 3, IF(tblCustRFM[[#This Row],[Recency]] &lt;= M1649, 2, 1))</f>
        <v>1</v>
      </c>
      <c r="G1647">
        <f>IF(tblCustRFM[[#This Row],[Frequency]] &gt;= L1650, 3, IF(tblCustRFM[[#This Row],[Frequency]] &gt;= M1650, 2, 1))</f>
        <v>3</v>
      </c>
      <c r="H1647">
        <f>IF(tblCustRFM[[#This Row],[Monetary]] &gt;= L1651, 3, IF(tblCustRFM[[#This Row],[Monetary]] &gt;= M1651, 2, 1))</f>
        <v>3</v>
      </c>
      <c r="I1647">
        <f>tblCustRFM[[#This Row],[RecencyTier]] + tblCustRFM[[#This Row],[FrequencyTier]] + tblCustRFM[[#This Row],[MonetaryTier]]</f>
        <v>7</v>
      </c>
    </row>
    <row r="1648" spans="1:9" x14ac:dyDescent="0.45">
      <c r="A1648" s="16">
        <v>3422</v>
      </c>
      <c r="B1648" s="10">
        <v>45601.879487962964</v>
      </c>
      <c r="C1648">
        <v>2</v>
      </c>
      <c r="D1648">
        <v>29178.39</v>
      </c>
      <c r="E1648" s="24">
        <f>INT(RFM_Pivot!$A$1 - tblCustRFM[[#This Row],[LastPurchaseDate]])</f>
        <v>55</v>
      </c>
      <c r="F1648">
        <f>IF(tblCustRFM[[#This Row],[Recency]] &lt;= $L$4, 3, IF(tblCustRFM[[#This Row],[Recency]] &lt;= M1650, 2, 1))</f>
        <v>3</v>
      </c>
      <c r="G1648">
        <f>IF(tblCustRFM[[#This Row],[Frequency]] &gt;= L1651, 3, IF(tblCustRFM[[#This Row],[Frequency]] &gt;= M1651, 2, 1))</f>
        <v>3</v>
      </c>
      <c r="H1648">
        <f>IF(tblCustRFM[[#This Row],[Monetary]] &gt;= L1652, 3, IF(tblCustRFM[[#This Row],[Monetary]] &gt;= M1652, 2, 1))</f>
        <v>3</v>
      </c>
      <c r="I1648">
        <f>tblCustRFM[[#This Row],[RecencyTier]] + tblCustRFM[[#This Row],[FrequencyTier]] + tblCustRFM[[#This Row],[MonetaryTier]]</f>
        <v>9</v>
      </c>
    </row>
    <row r="1649" spans="1:9" x14ac:dyDescent="0.45">
      <c r="A1649" s="16">
        <v>3423</v>
      </c>
      <c r="B1649" s="10">
        <v>45440.971397145062</v>
      </c>
      <c r="C1649">
        <v>1</v>
      </c>
      <c r="D1649">
        <v>17872.84</v>
      </c>
      <c r="E1649" s="24">
        <f>INT(RFM_Pivot!$A$1 - tblCustRFM[[#This Row],[LastPurchaseDate]])</f>
        <v>216</v>
      </c>
      <c r="F1649">
        <f>IF(tblCustRFM[[#This Row],[Recency]] &lt;= $L$4, 3, IF(tblCustRFM[[#This Row],[Recency]] &lt;= M1651, 2, 1))</f>
        <v>1</v>
      </c>
      <c r="G1649">
        <f>IF(tblCustRFM[[#This Row],[Frequency]] &gt;= L1652, 3, IF(tblCustRFM[[#This Row],[Frequency]] &gt;= M1652, 2, 1))</f>
        <v>3</v>
      </c>
      <c r="H1649">
        <f>IF(tblCustRFM[[#This Row],[Monetary]] &gt;= L1653, 3, IF(tblCustRFM[[#This Row],[Monetary]] &gt;= M1653, 2, 1))</f>
        <v>3</v>
      </c>
      <c r="I1649">
        <f>tblCustRFM[[#This Row],[RecencyTier]] + tblCustRFM[[#This Row],[FrequencyTier]] + tblCustRFM[[#This Row],[MonetaryTier]]</f>
        <v>7</v>
      </c>
    </row>
    <row r="1650" spans="1:9" x14ac:dyDescent="0.45">
      <c r="A1650" s="16">
        <v>3424</v>
      </c>
      <c r="B1650" s="10">
        <v>45175.954895486109</v>
      </c>
      <c r="C1650">
        <v>1</v>
      </c>
      <c r="D1650">
        <v>3180.91</v>
      </c>
      <c r="E1650" s="24">
        <f>INT(RFM_Pivot!$A$1 - tblCustRFM[[#This Row],[LastPurchaseDate]])</f>
        <v>481</v>
      </c>
      <c r="F1650">
        <f>IF(tblCustRFM[[#This Row],[Recency]] &lt;= $L$4, 3, IF(tblCustRFM[[#This Row],[Recency]] &lt;= M1652, 2, 1))</f>
        <v>1</v>
      </c>
      <c r="G1650">
        <f>IF(tblCustRFM[[#This Row],[Frequency]] &gt;= L1653, 3, IF(tblCustRFM[[#This Row],[Frequency]] &gt;= M1653, 2, 1))</f>
        <v>3</v>
      </c>
      <c r="H1650">
        <f>IF(tblCustRFM[[#This Row],[Monetary]] &gt;= L1654, 3, IF(tblCustRFM[[#This Row],[Monetary]] &gt;= M1654, 2, 1))</f>
        <v>3</v>
      </c>
      <c r="I1650">
        <f>tblCustRFM[[#This Row],[RecencyTier]] + tblCustRFM[[#This Row],[FrequencyTier]] + tblCustRFM[[#This Row],[MonetaryTier]]</f>
        <v>7</v>
      </c>
    </row>
    <row r="1651" spans="1:9" x14ac:dyDescent="0.45">
      <c r="A1651" s="16">
        <v>3426</v>
      </c>
      <c r="B1651" s="10">
        <v>45175.516851697532</v>
      </c>
      <c r="C1651">
        <v>2</v>
      </c>
      <c r="D1651">
        <v>16411.419999999998</v>
      </c>
      <c r="E1651" s="24">
        <f>INT(RFM_Pivot!$A$1 - tblCustRFM[[#This Row],[LastPurchaseDate]])</f>
        <v>481</v>
      </c>
      <c r="F1651">
        <f>IF(tblCustRFM[[#This Row],[Recency]] &lt;= $L$4, 3, IF(tblCustRFM[[#This Row],[Recency]] &lt;= M1653, 2, 1))</f>
        <v>1</v>
      </c>
      <c r="G1651">
        <f>IF(tblCustRFM[[#This Row],[Frequency]] &gt;= L1654, 3, IF(tblCustRFM[[#This Row],[Frequency]] &gt;= M1654, 2, 1))</f>
        <v>3</v>
      </c>
      <c r="H1651">
        <f>IF(tblCustRFM[[#This Row],[Monetary]] &gt;= L1655, 3, IF(tblCustRFM[[#This Row],[Monetary]] &gt;= M1655, 2, 1))</f>
        <v>3</v>
      </c>
      <c r="I1651">
        <f>tblCustRFM[[#This Row],[RecencyTier]] + tblCustRFM[[#This Row],[FrequencyTier]] + tblCustRFM[[#This Row],[MonetaryTier]]</f>
        <v>7</v>
      </c>
    </row>
    <row r="1652" spans="1:9" x14ac:dyDescent="0.45">
      <c r="A1652" s="16">
        <v>3427</v>
      </c>
      <c r="B1652" s="10">
        <v>44956.859985995368</v>
      </c>
      <c r="C1652">
        <v>1</v>
      </c>
      <c r="D1652">
        <v>18921.48</v>
      </c>
      <c r="E1652" s="24">
        <f>INT(RFM_Pivot!$A$1 - tblCustRFM[[#This Row],[LastPurchaseDate]])</f>
        <v>700</v>
      </c>
      <c r="F1652">
        <f>IF(tblCustRFM[[#This Row],[Recency]] &lt;= $L$4, 3, IF(tblCustRFM[[#This Row],[Recency]] &lt;= M1654, 2, 1))</f>
        <v>1</v>
      </c>
      <c r="G1652">
        <f>IF(tblCustRFM[[#This Row],[Frequency]] &gt;= L1655, 3, IF(tblCustRFM[[#This Row],[Frequency]] &gt;= M1655, 2, 1))</f>
        <v>3</v>
      </c>
      <c r="H1652">
        <f>IF(tblCustRFM[[#This Row],[Monetary]] &gt;= L1656, 3, IF(tblCustRFM[[#This Row],[Monetary]] &gt;= M1656, 2, 1))</f>
        <v>3</v>
      </c>
      <c r="I1652">
        <f>tblCustRFM[[#This Row],[RecencyTier]] + tblCustRFM[[#This Row],[FrequencyTier]] + tblCustRFM[[#This Row],[MonetaryTier]]</f>
        <v>7</v>
      </c>
    </row>
    <row r="1653" spans="1:9" x14ac:dyDescent="0.45">
      <c r="A1653" s="16">
        <v>3428</v>
      </c>
      <c r="B1653" s="10">
        <v>45611.589458950621</v>
      </c>
      <c r="C1653">
        <v>5</v>
      </c>
      <c r="D1653">
        <v>31119.279999999999</v>
      </c>
      <c r="E1653" s="24">
        <f>INT(RFM_Pivot!$A$1 - tblCustRFM[[#This Row],[LastPurchaseDate]])</f>
        <v>45</v>
      </c>
      <c r="F1653">
        <f>IF(tblCustRFM[[#This Row],[Recency]] &lt;= $L$4, 3, IF(tblCustRFM[[#This Row],[Recency]] &lt;= M1655, 2, 1))</f>
        <v>3</v>
      </c>
      <c r="G1653">
        <f>IF(tblCustRFM[[#This Row],[Frequency]] &gt;= L1656, 3, IF(tblCustRFM[[#This Row],[Frequency]] &gt;= M1656, 2, 1))</f>
        <v>3</v>
      </c>
      <c r="H1653">
        <f>IF(tblCustRFM[[#This Row],[Monetary]] &gt;= L1657, 3, IF(tblCustRFM[[#This Row],[Monetary]] &gt;= M1657, 2, 1))</f>
        <v>3</v>
      </c>
      <c r="I1653">
        <f>tblCustRFM[[#This Row],[RecencyTier]] + tblCustRFM[[#This Row],[FrequencyTier]] + tblCustRFM[[#This Row],[MonetaryTier]]</f>
        <v>9</v>
      </c>
    </row>
    <row r="1654" spans="1:9" x14ac:dyDescent="0.45">
      <c r="A1654" s="16">
        <v>3429</v>
      </c>
      <c r="B1654" s="10">
        <v>45613.998699884258</v>
      </c>
      <c r="C1654">
        <v>2</v>
      </c>
      <c r="D1654">
        <v>9917.66</v>
      </c>
      <c r="E1654" s="24">
        <f>INT(RFM_Pivot!$A$1 - tblCustRFM[[#This Row],[LastPurchaseDate]])</f>
        <v>43</v>
      </c>
      <c r="F1654">
        <f>IF(tblCustRFM[[#This Row],[Recency]] &lt;= $L$4, 3, IF(tblCustRFM[[#This Row],[Recency]] &lt;= M1656, 2, 1))</f>
        <v>3</v>
      </c>
      <c r="G1654">
        <f>IF(tblCustRFM[[#This Row],[Frequency]] &gt;= L1657, 3, IF(tblCustRFM[[#This Row],[Frequency]] &gt;= M1657, 2, 1))</f>
        <v>3</v>
      </c>
      <c r="H1654">
        <f>IF(tblCustRFM[[#This Row],[Monetary]] &gt;= L1658, 3, IF(tblCustRFM[[#This Row],[Monetary]] &gt;= M1658, 2, 1))</f>
        <v>3</v>
      </c>
      <c r="I1654">
        <f>tblCustRFM[[#This Row],[RecencyTier]] + tblCustRFM[[#This Row],[FrequencyTier]] + tblCustRFM[[#This Row],[MonetaryTier]]</f>
        <v>9</v>
      </c>
    </row>
    <row r="1655" spans="1:9" x14ac:dyDescent="0.45">
      <c r="A1655" s="16">
        <v>3430</v>
      </c>
      <c r="B1655" s="10">
        <v>45210.341334143515</v>
      </c>
      <c r="C1655">
        <v>2</v>
      </c>
      <c r="D1655">
        <v>4031.47</v>
      </c>
      <c r="E1655" s="24">
        <f>INT(RFM_Pivot!$A$1 - tblCustRFM[[#This Row],[LastPurchaseDate]])</f>
        <v>446</v>
      </c>
      <c r="F1655">
        <f>IF(tblCustRFM[[#This Row],[Recency]] &lt;= $L$4, 3, IF(tblCustRFM[[#This Row],[Recency]] &lt;= M1657, 2, 1))</f>
        <v>1</v>
      </c>
      <c r="G1655">
        <f>IF(tblCustRFM[[#This Row],[Frequency]] &gt;= L1658, 3, IF(tblCustRFM[[#This Row],[Frequency]] &gt;= M1658, 2, 1))</f>
        <v>3</v>
      </c>
      <c r="H1655">
        <f>IF(tblCustRFM[[#This Row],[Monetary]] &gt;= L1659, 3, IF(tblCustRFM[[#This Row],[Monetary]] &gt;= M1659, 2, 1))</f>
        <v>3</v>
      </c>
      <c r="I1655">
        <f>tblCustRFM[[#This Row],[RecencyTier]] + tblCustRFM[[#This Row],[FrequencyTier]] + tblCustRFM[[#This Row],[MonetaryTier]]</f>
        <v>7</v>
      </c>
    </row>
    <row r="1656" spans="1:9" x14ac:dyDescent="0.45">
      <c r="A1656" s="16">
        <v>3431</v>
      </c>
      <c r="B1656" s="10">
        <v>45494.193719367286</v>
      </c>
      <c r="C1656">
        <v>2</v>
      </c>
      <c r="D1656">
        <v>15459.34</v>
      </c>
      <c r="E1656" s="24">
        <f>INT(RFM_Pivot!$A$1 - tblCustRFM[[#This Row],[LastPurchaseDate]])</f>
        <v>162</v>
      </c>
      <c r="F1656">
        <f>IF(tblCustRFM[[#This Row],[Recency]] &lt;= $L$4, 3, IF(tblCustRFM[[#This Row],[Recency]] &lt;= M1658, 2, 1))</f>
        <v>1</v>
      </c>
      <c r="G1656">
        <f>IF(tblCustRFM[[#This Row],[Frequency]] &gt;= L1659, 3, IF(tblCustRFM[[#This Row],[Frequency]] &gt;= M1659, 2, 1))</f>
        <v>3</v>
      </c>
      <c r="H1656">
        <f>IF(tblCustRFM[[#This Row],[Monetary]] &gt;= L1660, 3, IF(tblCustRFM[[#This Row],[Monetary]] &gt;= M1660, 2, 1))</f>
        <v>3</v>
      </c>
      <c r="I1656">
        <f>tblCustRFM[[#This Row],[RecencyTier]] + tblCustRFM[[#This Row],[FrequencyTier]] + tblCustRFM[[#This Row],[MonetaryTier]]</f>
        <v>7</v>
      </c>
    </row>
    <row r="1657" spans="1:9" x14ac:dyDescent="0.45">
      <c r="A1657" s="16">
        <v>3432</v>
      </c>
      <c r="B1657" s="10">
        <v>45231.513451350307</v>
      </c>
      <c r="C1657">
        <v>1</v>
      </c>
      <c r="D1657">
        <v>15263.56</v>
      </c>
      <c r="E1657" s="24">
        <f>INT(RFM_Pivot!$A$1 - tblCustRFM[[#This Row],[LastPurchaseDate]])</f>
        <v>425</v>
      </c>
      <c r="F1657">
        <f>IF(tblCustRFM[[#This Row],[Recency]] &lt;= $L$4, 3, IF(tblCustRFM[[#This Row],[Recency]] &lt;= M1659, 2, 1))</f>
        <v>1</v>
      </c>
      <c r="G1657">
        <f>IF(tblCustRFM[[#This Row],[Frequency]] &gt;= L1660, 3, IF(tblCustRFM[[#This Row],[Frequency]] &gt;= M1660, 2, 1))</f>
        <v>3</v>
      </c>
      <c r="H1657">
        <f>IF(tblCustRFM[[#This Row],[Monetary]] &gt;= L1661, 3, IF(tblCustRFM[[#This Row],[Monetary]] &gt;= M1661, 2, 1))</f>
        <v>3</v>
      </c>
      <c r="I1657">
        <f>tblCustRFM[[#This Row],[RecencyTier]] + tblCustRFM[[#This Row],[FrequencyTier]] + tblCustRFM[[#This Row],[MonetaryTier]]</f>
        <v>7</v>
      </c>
    </row>
    <row r="1658" spans="1:9" x14ac:dyDescent="0.45">
      <c r="A1658" s="16">
        <v>3433</v>
      </c>
      <c r="B1658" s="10">
        <v>45459.807280748457</v>
      </c>
      <c r="C1658">
        <v>3</v>
      </c>
      <c r="D1658">
        <v>19254.41</v>
      </c>
      <c r="E1658" s="24">
        <f>INT(RFM_Pivot!$A$1 - tblCustRFM[[#This Row],[LastPurchaseDate]])</f>
        <v>197</v>
      </c>
      <c r="F1658">
        <f>IF(tblCustRFM[[#This Row],[Recency]] &lt;= $L$4, 3, IF(tblCustRFM[[#This Row],[Recency]] &lt;= M1660, 2, 1))</f>
        <v>1</v>
      </c>
      <c r="G1658">
        <f>IF(tblCustRFM[[#This Row],[Frequency]] &gt;= L1661, 3, IF(tblCustRFM[[#This Row],[Frequency]] &gt;= M1661, 2, 1))</f>
        <v>3</v>
      </c>
      <c r="H1658">
        <f>IF(tblCustRFM[[#This Row],[Monetary]] &gt;= L1662, 3, IF(tblCustRFM[[#This Row],[Monetary]] &gt;= M1662, 2, 1))</f>
        <v>3</v>
      </c>
      <c r="I1658">
        <f>tblCustRFM[[#This Row],[RecencyTier]] + tblCustRFM[[#This Row],[FrequencyTier]] + tblCustRFM[[#This Row],[MonetaryTier]]</f>
        <v>7</v>
      </c>
    </row>
    <row r="1659" spans="1:9" x14ac:dyDescent="0.45">
      <c r="A1659" s="16">
        <v>3434</v>
      </c>
      <c r="B1659" s="10">
        <v>45409.943294328703</v>
      </c>
      <c r="C1659">
        <v>1</v>
      </c>
      <c r="D1659">
        <v>9416.14</v>
      </c>
      <c r="E1659" s="24">
        <f>INT(RFM_Pivot!$A$1 - tblCustRFM[[#This Row],[LastPurchaseDate]])</f>
        <v>247</v>
      </c>
      <c r="F1659">
        <f>IF(tblCustRFM[[#This Row],[Recency]] &lt;= $L$4, 3, IF(tblCustRFM[[#This Row],[Recency]] &lt;= M1661, 2, 1))</f>
        <v>1</v>
      </c>
      <c r="G1659">
        <f>IF(tblCustRFM[[#This Row],[Frequency]] &gt;= L1662, 3, IF(tblCustRFM[[#This Row],[Frequency]] &gt;= M1662, 2, 1))</f>
        <v>3</v>
      </c>
      <c r="H1659">
        <f>IF(tblCustRFM[[#This Row],[Monetary]] &gt;= L1663, 3, IF(tblCustRFM[[#This Row],[Monetary]] &gt;= M1663, 2, 1))</f>
        <v>3</v>
      </c>
      <c r="I1659">
        <f>tblCustRFM[[#This Row],[RecencyTier]] + tblCustRFM[[#This Row],[FrequencyTier]] + tblCustRFM[[#This Row],[MonetaryTier]]</f>
        <v>7</v>
      </c>
    </row>
    <row r="1660" spans="1:9" x14ac:dyDescent="0.45">
      <c r="A1660" s="16">
        <v>3436</v>
      </c>
      <c r="B1660" s="10">
        <v>45361.539453935184</v>
      </c>
      <c r="C1660">
        <v>1</v>
      </c>
      <c r="D1660">
        <v>4521.75</v>
      </c>
      <c r="E1660" s="24">
        <f>INT(RFM_Pivot!$A$1 - tblCustRFM[[#This Row],[LastPurchaseDate]])</f>
        <v>295</v>
      </c>
      <c r="F1660">
        <f>IF(tblCustRFM[[#This Row],[Recency]] &lt;= $L$4, 3, IF(tblCustRFM[[#This Row],[Recency]] &lt;= M1662, 2, 1))</f>
        <v>1</v>
      </c>
      <c r="G1660">
        <f>IF(tblCustRFM[[#This Row],[Frequency]] &gt;= L1663, 3, IF(tblCustRFM[[#This Row],[Frequency]] &gt;= M1663, 2, 1))</f>
        <v>3</v>
      </c>
      <c r="H1660">
        <f>IF(tblCustRFM[[#This Row],[Monetary]] &gt;= L1664, 3, IF(tblCustRFM[[#This Row],[Monetary]] &gt;= M1664, 2, 1))</f>
        <v>3</v>
      </c>
      <c r="I1660">
        <f>tblCustRFM[[#This Row],[RecencyTier]] + tblCustRFM[[#This Row],[FrequencyTier]] + tblCustRFM[[#This Row],[MonetaryTier]]</f>
        <v>7</v>
      </c>
    </row>
    <row r="1661" spans="1:9" x14ac:dyDescent="0.45">
      <c r="A1661" s="16">
        <v>3437</v>
      </c>
      <c r="B1661" s="10">
        <v>45136.457945794755</v>
      </c>
      <c r="C1661">
        <v>1</v>
      </c>
      <c r="D1661">
        <v>4572.68</v>
      </c>
      <c r="E1661" s="24">
        <f>INT(RFM_Pivot!$A$1 - tblCustRFM[[#This Row],[LastPurchaseDate]])</f>
        <v>520</v>
      </c>
      <c r="F1661">
        <f>IF(tblCustRFM[[#This Row],[Recency]] &lt;= $L$4, 3, IF(tblCustRFM[[#This Row],[Recency]] &lt;= M1663, 2, 1))</f>
        <v>1</v>
      </c>
      <c r="G1661">
        <f>IF(tblCustRFM[[#This Row],[Frequency]] &gt;= L1664, 3, IF(tblCustRFM[[#This Row],[Frequency]] &gt;= M1664, 2, 1))</f>
        <v>3</v>
      </c>
      <c r="H1661">
        <f>IF(tblCustRFM[[#This Row],[Monetary]] &gt;= L1665, 3, IF(tblCustRFM[[#This Row],[Monetary]] &gt;= M1665, 2, 1))</f>
        <v>3</v>
      </c>
      <c r="I1661">
        <f>tblCustRFM[[#This Row],[RecencyTier]] + tblCustRFM[[#This Row],[FrequencyTier]] + tblCustRFM[[#This Row],[MonetaryTier]]</f>
        <v>7</v>
      </c>
    </row>
    <row r="1662" spans="1:9" x14ac:dyDescent="0.45">
      <c r="A1662" s="16">
        <v>3438</v>
      </c>
      <c r="B1662" s="10">
        <v>45169.74927492284</v>
      </c>
      <c r="C1662">
        <v>1</v>
      </c>
      <c r="D1662">
        <v>6317</v>
      </c>
      <c r="E1662" s="24">
        <f>INT(RFM_Pivot!$A$1 - tblCustRFM[[#This Row],[LastPurchaseDate]])</f>
        <v>487</v>
      </c>
      <c r="F1662">
        <f>IF(tblCustRFM[[#This Row],[Recency]] &lt;= $L$4, 3, IF(tblCustRFM[[#This Row],[Recency]] &lt;= M1664, 2, 1))</f>
        <v>1</v>
      </c>
      <c r="G1662">
        <f>IF(tblCustRFM[[#This Row],[Frequency]] &gt;= L1665, 3, IF(tblCustRFM[[#This Row],[Frequency]] &gt;= M1665, 2, 1))</f>
        <v>3</v>
      </c>
      <c r="H1662">
        <f>IF(tblCustRFM[[#This Row],[Monetary]] &gt;= L1666, 3, IF(tblCustRFM[[#This Row],[Monetary]] &gt;= M1666, 2, 1))</f>
        <v>3</v>
      </c>
      <c r="I1662">
        <f>tblCustRFM[[#This Row],[RecencyTier]] + tblCustRFM[[#This Row],[FrequencyTier]] + tblCustRFM[[#This Row],[MonetaryTier]]</f>
        <v>7</v>
      </c>
    </row>
    <row r="1663" spans="1:9" x14ac:dyDescent="0.45">
      <c r="A1663" s="16">
        <v>3440</v>
      </c>
      <c r="B1663" s="10">
        <v>45468.203120331789</v>
      </c>
      <c r="C1663">
        <v>3</v>
      </c>
      <c r="D1663">
        <v>12369.65</v>
      </c>
      <c r="E1663" s="24">
        <f>INT(RFM_Pivot!$A$1 - tblCustRFM[[#This Row],[LastPurchaseDate]])</f>
        <v>188</v>
      </c>
      <c r="F1663">
        <f>IF(tblCustRFM[[#This Row],[Recency]] &lt;= $L$4, 3, IF(tblCustRFM[[#This Row],[Recency]] &lt;= M1665, 2, 1))</f>
        <v>1</v>
      </c>
      <c r="G1663">
        <f>IF(tblCustRFM[[#This Row],[Frequency]] &gt;= L1666, 3, IF(tblCustRFM[[#This Row],[Frequency]] &gt;= M1666, 2, 1))</f>
        <v>3</v>
      </c>
      <c r="H1663">
        <f>IF(tblCustRFM[[#This Row],[Monetary]] &gt;= L1667, 3, IF(tblCustRFM[[#This Row],[Monetary]] &gt;= M1667, 2, 1))</f>
        <v>3</v>
      </c>
      <c r="I1663">
        <f>tblCustRFM[[#This Row],[RecencyTier]] + tblCustRFM[[#This Row],[FrequencyTier]] + tblCustRFM[[#This Row],[MonetaryTier]]</f>
        <v>7</v>
      </c>
    </row>
    <row r="1664" spans="1:9" x14ac:dyDescent="0.45">
      <c r="A1664" s="16">
        <v>3441</v>
      </c>
      <c r="B1664" s="10">
        <v>45384.317731751544</v>
      </c>
      <c r="C1664">
        <v>1</v>
      </c>
      <c r="D1664">
        <v>2439.56</v>
      </c>
      <c r="E1664" s="24">
        <f>INT(RFM_Pivot!$A$1 - tblCustRFM[[#This Row],[LastPurchaseDate]])</f>
        <v>272</v>
      </c>
      <c r="F1664">
        <f>IF(tblCustRFM[[#This Row],[Recency]] &lt;= $L$4, 3, IF(tblCustRFM[[#This Row],[Recency]] &lt;= M1666, 2, 1))</f>
        <v>1</v>
      </c>
      <c r="G1664">
        <f>IF(tblCustRFM[[#This Row],[Frequency]] &gt;= L1667, 3, IF(tblCustRFM[[#This Row],[Frequency]] &gt;= M1667, 2, 1))</f>
        <v>3</v>
      </c>
      <c r="H1664">
        <f>IF(tblCustRFM[[#This Row],[Monetary]] &gt;= L1668, 3, IF(tblCustRFM[[#This Row],[Monetary]] &gt;= M1668, 2, 1))</f>
        <v>3</v>
      </c>
      <c r="I1664">
        <f>tblCustRFM[[#This Row],[RecencyTier]] + tblCustRFM[[#This Row],[FrequencyTier]] + tblCustRFM[[#This Row],[MonetaryTier]]</f>
        <v>7</v>
      </c>
    </row>
    <row r="1665" spans="1:9" x14ac:dyDescent="0.45">
      <c r="A1665" s="16">
        <v>3443</v>
      </c>
      <c r="B1665" s="10">
        <v>45367.599059915126</v>
      </c>
      <c r="C1665">
        <v>2</v>
      </c>
      <c r="D1665">
        <v>20775.36</v>
      </c>
      <c r="E1665" s="24">
        <f>INT(RFM_Pivot!$A$1 - tblCustRFM[[#This Row],[LastPurchaseDate]])</f>
        <v>289</v>
      </c>
      <c r="F1665">
        <f>IF(tblCustRFM[[#This Row],[Recency]] &lt;= $L$4, 3, IF(tblCustRFM[[#This Row],[Recency]] &lt;= M1667, 2, 1))</f>
        <v>1</v>
      </c>
      <c r="G1665">
        <f>IF(tblCustRFM[[#This Row],[Frequency]] &gt;= L1668, 3, IF(tblCustRFM[[#This Row],[Frequency]] &gt;= M1668, 2, 1))</f>
        <v>3</v>
      </c>
      <c r="H1665">
        <f>IF(tblCustRFM[[#This Row],[Monetary]] &gt;= L1669, 3, IF(tblCustRFM[[#This Row],[Monetary]] &gt;= M1669, 2, 1))</f>
        <v>3</v>
      </c>
      <c r="I1665">
        <f>tblCustRFM[[#This Row],[RecencyTier]] + tblCustRFM[[#This Row],[FrequencyTier]] + tblCustRFM[[#This Row],[MonetaryTier]]</f>
        <v>7</v>
      </c>
    </row>
    <row r="1666" spans="1:9" x14ac:dyDescent="0.45">
      <c r="A1666" s="16">
        <v>3446</v>
      </c>
      <c r="B1666" s="10">
        <v>45344.382738271604</v>
      </c>
      <c r="C1666">
        <v>1</v>
      </c>
      <c r="D1666">
        <v>19143.25</v>
      </c>
      <c r="E1666" s="24">
        <f>INT(RFM_Pivot!$A$1 - tblCustRFM[[#This Row],[LastPurchaseDate]])</f>
        <v>312</v>
      </c>
      <c r="F1666">
        <f>IF(tblCustRFM[[#This Row],[Recency]] &lt;= $L$4, 3, IF(tblCustRFM[[#This Row],[Recency]] &lt;= M1668, 2, 1))</f>
        <v>1</v>
      </c>
      <c r="G1666">
        <f>IF(tblCustRFM[[#This Row],[Frequency]] &gt;= L1669, 3, IF(tblCustRFM[[#This Row],[Frequency]] &gt;= M1669, 2, 1))</f>
        <v>3</v>
      </c>
      <c r="H1666">
        <f>IF(tblCustRFM[[#This Row],[Monetary]] &gt;= L1670, 3, IF(tblCustRFM[[#This Row],[Monetary]] &gt;= M1670, 2, 1))</f>
        <v>3</v>
      </c>
      <c r="I1666">
        <f>tblCustRFM[[#This Row],[RecencyTier]] + tblCustRFM[[#This Row],[FrequencyTier]] + tblCustRFM[[#This Row],[MonetaryTier]]</f>
        <v>7</v>
      </c>
    </row>
    <row r="1667" spans="1:9" x14ac:dyDescent="0.45">
      <c r="A1667" s="16">
        <v>3451</v>
      </c>
      <c r="B1667" s="10">
        <v>45154.34473449074</v>
      </c>
      <c r="C1667">
        <v>1</v>
      </c>
      <c r="D1667">
        <v>1088.3599999999999</v>
      </c>
      <c r="E1667" s="24">
        <f>INT(RFM_Pivot!$A$1 - tblCustRFM[[#This Row],[LastPurchaseDate]])</f>
        <v>502</v>
      </c>
      <c r="F1667">
        <f>IF(tblCustRFM[[#This Row],[Recency]] &lt;= $L$4, 3, IF(tblCustRFM[[#This Row],[Recency]] &lt;= M1669, 2, 1))</f>
        <v>1</v>
      </c>
      <c r="G1667">
        <f>IF(tblCustRFM[[#This Row],[Frequency]] &gt;= L1670, 3, IF(tblCustRFM[[#This Row],[Frequency]] &gt;= M1670, 2, 1))</f>
        <v>3</v>
      </c>
      <c r="H1667">
        <f>IF(tblCustRFM[[#This Row],[Monetary]] &gt;= L1671, 3, IF(tblCustRFM[[#This Row],[Monetary]] &gt;= M1671, 2, 1))</f>
        <v>3</v>
      </c>
      <c r="I1667">
        <f>tblCustRFM[[#This Row],[RecencyTier]] + tblCustRFM[[#This Row],[FrequencyTier]] + tblCustRFM[[#This Row],[MonetaryTier]]</f>
        <v>7</v>
      </c>
    </row>
    <row r="1668" spans="1:9" x14ac:dyDescent="0.45">
      <c r="A1668" s="16">
        <v>3454</v>
      </c>
      <c r="B1668" s="10">
        <v>45126.236923688273</v>
      </c>
      <c r="C1668">
        <v>3</v>
      </c>
      <c r="D1668">
        <v>10671.72</v>
      </c>
      <c r="E1668" s="24">
        <f>INT(RFM_Pivot!$A$1 - tblCustRFM[[#This Row],[LastPurchaseDate]])</f>
        <v>530</v>
      </c>
      <c r="F1668">
        <f>IF(tblCustRFM[[#This Row],[Recency]] &lt;= $L$4, 3, IF(tblCustRFM[[#This Row],[Recency]] &lt;= M1670, 2, 1))</f>
        <v>1</v>
      </c>
      <c r="G1668">
        <f>IF(tblCustRFM[[#This Row],[Frequency]] &gt;= L1671, 3, IF(tblCustRFM[[#This Row],[Frequency]] &gt;= M1671, 2, 1))</f>
        <v>3</v>
      </c>
      <c r="H1668">
        <f>IF(tblCustRFM[[#This Row],[Monetary]] &gt;= L1672, 3, IF(tblCustRFM[[#This Row],[Monetary]] &gt;= M1672, 2, 1))</f>
        <v>3</v>
      </c>
      <c r="I1668">
        <f>tblCustRFM[[#This Row],[RecencyTier]] + tblCustRFM[[#This Row],[FrequencyTier]] + tblCustRFM[[#This Row],[MonetaryTier]]</f>
        <v>7</v>
      </c>
    </row>
    <row r="1669" spans="1:9" x14ac:dyDescent="0.45">
      <c r="A1669" s="16">
        <v>3456</v>
      </c>
      <c r="B1669" s="10">
        <v>45629.330233024688</v>
      </c>
      <c r="C1669">
        <v>1</v>
      </c>
      <c r="D1669">
        <v>3619.87</v>
      </c>
      <c r="E1669" s="24">
        <f>INT(RFM_Pivot!$A$1 - tblCustRFM[[#This Row],[LastPurchaseDate]])</f>
        <v>27</v>
      </c>
      <c r="F1669">
        <f>IF(tblCustRFM[[#This Row],[Recency]] &lt;= $L$4, 3, IF(tblCustRFM[[#This Row],[Recency]] &lt;= M1671, 2, 1))</f>
        <v>3</v>
      </c>
      <c r="G1669">
        <f>IF(tblCustRFM[[#This Row],[Frequency]] &gt;= L1672, 3, IF(tblCustRFM[[#This Row],[Frequency]] &gt;= M1672, 2, 1))</f>
        <v>3</v>
      </c>
      <c r="H1669">
        <f>IF(tblCustRFM[[#This Row],[Monetary]] &gt;= L1673, 3, IF(tblCustRFM[[#This Row],[Monetary]] &gt;= M1673, 2, 1))</f>
        <v>3</v>
      </c>
      <c r="I1669">
        <f>tblCustRFM[[#This Row],[RecencyTier]] + tblCustRFM[[#This Row],[FrequencyTier]] + tblCustRFM[[#This Row],[MonetaryTier]]</f>
        <v>9</v>
      </c>
    </row>
    <row r="1670" spans="1:9" x14ac:dyDescent="0.45">
      <c r="A1670" s="16">
        <v>3460</v>
      </c>
      <c r="B1670" s="10">
        <v>45654.371737191359</v>
      </c>
      <c r="C1670">
        <v>4</v>
      </c>
      <c r="D1670">
        <v>20737.88</v>
      </c>
      <c r="E1670" s="24">
        <f>INT(RFM_Pivot!$A$1 - tblCustRFM[[#This Row],[LastPurchaseDate]])</f>
        <v>2</v>
      </c>
      <c r="F1670">
        <f>IF(tblCustRFM[[#This Row],[Recency]] &lt;= $L$4, 3, IF(tblCustRFM[[#This Row],[Recency]] &lt;= M1672, 2, 1))</f>
        <v>3</v>
      </c>
      <c r="G1670">
        <f>IF(tblCustRFM[[#This Row],[Frequency]] &gt;= L1673, 3, IF(tblCustRFM[[#This Row],[Frequency]] &gt;= M1673, 2, 1))</f>
        <v>3</v>
      </c>
      <c r="H1670">
        <f>IF(tblCustRFM[[#This Row],[Monetary]] &gt;= L1674, 3, IF(tblCustRFM[[#This Row],[Monetary]] &gt;= M1674, 2, 1))</f>
        <v>3</v>
      </c>
      <c r="I1670">
        <f>tblCustRFM[[#This Row],[RecencyTier]] + tblCustRFM[[#This Row],[FrequencyTier]] + tblCustRFM[[#This Row],[MonetaryTier]]</f>
        <v>9</v>
      </c>
    </row>
    <row r="1671" spans="1:9" x14ac:dyDescent="0.45">
      <c r="A1671" s="16">
        <v>3461</v>
      </c>
      <c r="B1671" s="10">
        <v>45173.618661844135</v>
      </c>
      <c r="C1671">
        <v>2</v>
      </c>
      <c r="D1671">
        <v>24362.75</v>
      </c>
      <c r="E1671" s="24">
        <f>INT(RFM_Pivot!$A$1 - tblCustRFM[[#This Row],[LastPurchaseDate]])</f>
        <v>483</v>
      </c>
      <c r="F1671">
        <f>IF(tblCustRFM[[#This Row],[Recency]] &lt;= $L$4, 3, IF(tblCustRFM[[#This Row],[Recency]] &lt;= M1673, 2, 1))</f>
        <v>1</v>
      </c>
      <c r="G1671">
        <f>IF(tblCustRFM[[#This Row],[Frequency]] &gt;= L1674, 3, IF(tblCustRFM[[#This Row],[Frequency]] &gt;= M1674, 2, 1))</f>
        <v>3</v>
      </c>
      <c r="H1671">
        <f>IF(tblCustRFM[[#This Row],[Monetary]] &gt;= L1675, 3, IF(tblCustRFM[[#This Row],[Monetary]] &gt;= M1675, 2, 1))</f>
        <v>3</v>
      </c>
      <c r="I1671">
        <f>tblCustRFM[[#This Row],[RecencyTier]] + tblCustRFM[[#This Row],[FrequencyTier]] + tblCustRFM[[#This Row],[MonetaryTier]]</f>
        <v>7</v>
      </c>
    </row>
    <row r="1672" spans="1:9" x14ac:dyDescent="0.45">
      <c r="A1672" s="16">
        <v>3462</v>
      </c>
      <c r="B1672" s="10">
        <v>45249.546254629633</v>
      </c>
      <c r="C1672">
        <v>2</v>
      </c>
      <c r="D1672">
        <v>17521.84</v>
      </c>
      <c r="E1672" s="24">
        <f>INT(RFM_Pivot!$A$1 - tblCustRFM[[#This Row],[LastPurchaseDate]])</f>
        <v>407</v>
      </c>
      <c r="F1672">
        <f>IF(tblCustRFM[[#This Row],[Recency]] &lt;= $L$4, 3, IF(tblCustRFM[[#This Row],[Recency]] &lt;= M1674, 2, 1))</f>
        <v>1</v>
      </c>
      <c r="G1672">
        <f>IF(tblCustRFM[[#This Row],[Frequency]] &gt;= L1675, 3, IF(tblCustRFM[[#This Row],[Frequency]] &gt;= M1675, 2, 1))</f>
        <v>3</v>
      </c>
      <c r="H1672">
        <f>IF(tblCustRFM[[#This Row],[Monetary]] &gt;= L1676, 3, IF(tblCustRFM[[#This Row],[Monetary]] &gt;= M1676, 2, 1))</f>
        <v>3</v>
      </c>
      <c r="I1672">
        <f>tblCustRFM[[#This Row],[RecencyTier]] + tblCustRFM[[#This Row],[FrequencyTier]] + tblCustRFM[[#This Row],[MonetaryTier]]</f>
        <v>7</v>
      </c>
    </row>
    <row r="1673" spans="1:9" x14ac:dyDescent="0.45">
      <c r="A1673" s="16">
        <v>3463</v>
      </c>
      <c r="B1673" s="10">
        <v>45477.621062114195</v>
      </c>
      <c r="C1673">
        <v>1</v>
      </c>
      <c r="D1673">
        <v>8296.44</v>
      </c>
      <c r="E1673" s="24">
        <f>INT(RFM_Pivot!$A$1 - tblCustRFM[[#This Row],[LastPurchaseDate]])</f>
        <v>179</v>
      </c>
      <c r="F1673">
        <f>IF(tblCustRFM[[#This Row],[Recency]] &lt;= $L$4, 3, IF(tblCustRFM[[#This Row],[Recency]] &lt;= M1675, 2, 1))</f>
        <v>1</v>
      </c>
      <c r="G1673">
        <f>IF(tblCustRFM[[#This Row],[Frequency]] &gt;= L1676, 3, IF(tblCustRFM[[#This Row],[Frequency]] &gt;= M1676, 2, 1))</f>
        <v>3</v>
      </c>
      <c r="H1673">
        <f>IF(tblCustRFM[[#This Row],[Monetary]] &gt;= L1677, 3, IF(tblCustRFM[[#This Row],[Monetary]] &gt;= M1677, 2, 1))</f>
        <v>3</v>
      </c>
      <c r="I1673">
        <f>tblCustRFM[[#This Row],[RecencyTier]] + tblCustRFM[[#This Row],[FrequencyTier]] + tblCustRFM[[#This Row],[MonetaryTier]]</f>
        <v>7</v>
      </c>
    </row>
    <row r="1674" spans="1:9" x14ac:dyDescent="0.45">
      <c r="A1674" s="16">
        <v>3464</v>
      </c>
      <c r="B1674" s="10">
        <v>45522.81258125</v>
      </c>
      <c r="C1674">
        <v>1</v>
      </c>
      <c r="D1674">
        <v>8549.6</v>
      </c>
      <c r="E1674" s="24">
        <f>INT(RFM_Pivot!$A$1 - tblCustRFM[[#This Row],[LastPurchaseDate]])</f>
        <v>134</v>
      </c>
      <c r="F1674">
        <f>IF(tblCustRFM[[#This Row],[Recency]] &lt;= $L$4, 3, IF(tblCustRFM[[#This Row],[Recency]] &lt;= M1676, 2, 1))</f>
        <v>1</v>
      </c>
      <c r="G1674">
        <f>IF(tblCustRFM[[#This Row],[Frequency]] &gt;= L1677, 3, IF(tblCustRFM[[#This Row],[Frequency]] &gt;= M1677, 2, 1))</f>
        <v>3</v>
      </c>
      <c r="H1674">
        <f>IF(tblCustRFM[[#This Row],[Monetary]] &gt;= L1678, 3, IF(tblCustRFM[[#This Row],[Monetary]] &gt;= M1678, 2, 1))</f>
        <v>3</v>
      </c>
      <c r="I1674">
        <f>tblCustRFM[[#This Row],[RecencyTier]] + tblCustRFM[[#This Row],[FrequencyTier]] + tblCustRFM[[#This Row],[MonetaryTier]]</f>
        <v>7</v>
      </c>
    </row>
    <row r="1675" spans="1:9" x14ac:dyDescent="0.45">
      <c r="A1675" s="16">
        <v>3465</v>
      </c>
      <c r="B1675" s="10">
        <v>45479.592259220677</v>
      </c>
      <c r="C1675">
        <v>1</v>
      </c>
      <c r="D1675">
        <v>1856.32</v>
      </c>
      <c r="E1675" s="24">
        <f>INT(RFM_Pivot!$A$1 - tblCustRFM[[#This Row],[LastPurchaseDate]])</f>
        <v>177</v>
      </c>
      <c r="F1675">
        <f>IF(tblCustRFM[[#This Row],[Recency]] &lt;= $L$4, 3, IF(tblCustRFM[[#This Row],[Recency]] &lt;= M1677, 2, 1))</f>
        <v>1</v>
      </c>
      <c r="G1675">
        <f>IF(tblCustRFM[[#This Row],[Frequency]] &gt;= L1678, 3, IF(tblCustRFM[[#This Row],[Frequency]] &gt;= M1678, 2, 1))</f>
        <v>3</v>
      </c>
      <c r="H1675">
        <f>IF(tblCustRFM[[#This Row],[Monetary]] &gt;= L1679, 3, IF(tblCustRFM[[#This Row],[Monetary]] &gt;= M1679, 2, 1))</f>
        <v>3</v>
      </c>
      <c r="I1675">
        <f>tblCustRFM[[#This Row],[RecencyTier]] + tblCustRFM[[#This Row],[FrequencyTier]] + tblCustRFM[[#This Row],[MonetaryTier]]</f>
        <v>7</v>
      </c>
    </row>
    <row r="1676" spans="1:9" x14ac:dyDescent="0.45">
      <c r="A1676" s="16">
        <v>3466</v>
      </c>
      <c r="B1676" s="10">
        <v>45234.871787191361</v>
      </c>
      <c r="C1676">
        <v>3</v>
      </c>
      <c r="D1676">
        <v>28715.439999999999</v>
      </c>
      <c r="E1676" s="24">
        <f>INT(RFM_Pivot!$A$1 - tblCustRFM[[#This Row],[LastPurchaseDate]])</f>
        <v>422</v>
      </c>
      <c r="F1676">
        <f>IF(tblCustRFM[[#This Row],[Recency]] &lt;= $L$4, 3, IF(tblCustRFM[[#This Row],[Recency]] &lt;= M1678, 2, 1))</f>
        <v>1</v>
      </c>
      <c r="G1676">
        <f>IF(tblCustRFM[[#This Row],[Frequency]] &gt;= L1679, 3, IF(tblCustRFM[[#This Row],[Frequency]] &gt;= M1679, 2, 1))</f>
        <v>3</v>
      </c>
      <c r="H1676">
        <f>IF(tblCustRFM[[#This Row],[Monetary]] &gt;= L1680, 3, IF(tblCustRFM[[#This Row],[Monetary]] &gt;= M1680, 2, 1))</f>
        <v>3</v>
      </c>
      <c r="I1676">
        <f>tblCustRFM[[#This Row],[RecencyTier]] + tblCustRFM[[#This Row],[FrequencyTier]] + tblCustRFM[[#This Row],[MonetaryTier]]</f>
        <v>7</v>
      </c>
    </row>
    <row r="1677" spans="1:9" x14ac:dyDescent="0.45">
      <c r="A1677" s="16">
        <v>3468</v>
      </c>
      <c r="B1677" s="10">
        <v>45157.411041087966</v>
      </c>
      <c r="C1677">
        <v>2</v>
      </c>
      <c r="D1677">
        <v>14704.52</v>
      </c>
      <c r="E1677" s="24">
        <f>INT(RFM_Pivot!$A$1 - tblCustRFM[[#This Row],[LastPurchaseDate]])</f>
        <v>499</v>
      </c>
      <c r="F1677">
        <f>IF(tblCustRFM[[#This Row],[Recency]] &lt;= $L$4, 3, IF(tblCustRFM[[#This Row],[Recency]] &lt;= M1679, 2, 1))</f>
        <v>1</v>
      </c>
      <c r="G1677">
        <f>IF(tblCustRFM[[#This Row],[Frequency]] &gt;= L1680, 3, IF(tblCustRFM[[#This Row],[Frequency]] &gt;= M1680, 2, 1))</f>
        <v>3</v>
      </c>
      <c r="H1677">
        <f>IF(tblCustRFM[[#This Row],[Monetary]] &gt;= L1681, 3, IF(tblCustRFM[[#This Row],[Monetary]] &gt;= M1681, 2, 1))</f>
        <v>3</v>
      </c>
      <c r="I1677">
        <f>tblCustRFM[[#This Row],[RecencyTier]] + tblCustRFM[[#This Row],[FrequencyTier]] + tblCustRFM[[#This Row],[MonetaryTier]]</f>
        <v>7</v>
      </c>
    </row>
    <row r="1678" spans="1:9" x14ac:dyDescent="0.45">
      <c r="A1678" s="16">
        <v>3469</v>
      </c>
      <c r="B1678" s="10">
        <v>45023.150615046296</v>
      </c>
      <c r="C1678">
        <v>1</v>
      </c>
      <c r="D1678">
        <v>13101.85</v>
      </c>
      <c r="E1678" s="24">
        <f>INT(RFM_Pivot!$A$1 - tblCustRFM[[#This Row],[LastPurchaseDate]])</f>
        <v>633</v>
      </c>
      <c r="F1678">
        <f>IF(tblCustRFM[[#This Row],[Recency]] &lt;= $L$4, 3, IF(tblCustRFM[[#This Row],[Recency]] &lt;= M1680, 2, 1))</f>
        <v>1</v>
      </c>
      <c r="G1678">
        <f>IF(tblCustRFM[[#This Row],[Frequency]] &gt;= L1681, 3, IF(tblCustRFM[[#This Row],[Frequency]] &gt;= M1681, 2, 1))</f>
        <v>3</v>
      </c>
      <c r="H1678">
        <f>IF(tblCustRFM[[#This Row],[Monetary]] &gt;= L1682, 3, IF(tblCustRFM[[#This Row],[Monetary]] &gt;= M1682, 2, 1))</f>
        <v>3</v>
      </c>
      <c r="I1678">
        <f>tblCustRFM[[#This Row],[RecencyTier]] + tblCustRFM[[#This Row],[FrequencyTier]] + tblCustRFM[[#This Row],[MonetaryTier]]</f>
        <v>7</v>
      </c>
    </row>
    <row r="1679" spans="1:9" x14ac:dyDescent="0.45">
      <c r="A1679" s="16">
        <v>3470</v>
      </c>
      <c r="B1679" s="10">
        <v>45599.908290817904</v>
      </c>
      <c r="C1679">
        <v>1</v>
      </c>
      <c r="D1679">
        <v>18063.04</v>
      </c>
      <c r="E1679" s="24">
        <f>INT(RFM_Pivot!$A$1 - tblCustRFM[[#This Row],[LastPurchaseDate]])</f>
        <v>57</v>
      </c>
      <c r="F1679">
        <f>IF(tblCustRFM[[#This Row],[Recency]] &lt;= $L$4, 3, IF(tblCustRFM[[#This Row],[Recency]] &lt;= M1681, 2, 1))</f>
        <v>3</v>
      </c>
      <c r="G1679">
        <f>IF(tblCustRFM[[#This Row],[Frequency]] &gt;= L1682, 3, IF(tblCustRFM[[#This Row],[Frequency]] &gt;= M1682, 2, 1))</f>
        <v>3</v>
      </c>
      <c r="H1679">
        <f>IF(tblCustRFM[[#This Row],[Monetary]] &gt;= L1683, 3, IF(tblCustRFM[[#This Row],[Monetary]] &gt;= M1683, 2, 1))</f>
        <v>3</v>
      </c>
      <c r="I1679">
        <f>tblCustRFM[[#This Row],[RecencyTier]] + tblCustRFM[[#This Row],[FrequencyTier]] + tblCustRFM[[#This Row],[MonetaryTier]]</f>
        <v>9</v>
      </c>
    </row>
    <row r="1680" spans="1:9" x14ac:dyDescent="0.45">
      <c r="A1680" s="16">
        <v>3472</v>
      </c>
      <c r="B1680" s="10">
        <v>45183.328632870369</v>
      </c>
      <c r="C1680">
        <v>3</v>
      </c>
      <c r="D1680">
        <v>7556.43</v>
      </c>
      <c r="E1680" s="24">
        <f>INT(RFM_Pivot!$A$1 - tblCustRFM[[#This Row],[LastPurchaseDate]])</f>
        <v>473</v>
      </c>
      <c r="F1680">
        <f>IF(tblCustRFM[[#This Row],[Recency]] &lt;= $L$4, 3, IF(tblCustRFM[[#This Row],[Recency]] &lt;= M1682, 2, 1))</f>
        <v>1</v>
      </c>
      <c r="G1680">
        <f>IF(tblCustRFM[[#This Row],[Frequency]] &gt;= L1683, 3, IF(tblCustRFM[[#This Row],[Frequency]] &gt;= M1683, 2, 1))</f>
        <v>3</v>
      </c>
      <c r="H1680">
        <f>IF(tblCustRFM[[#This Row],[Monetary]] &gt;= L1684, 3, IF(tblCustRFM[[#This Row],[Monetary]] &gt;= M1684, 2, 1))</f>
        <v>3</v>
      </c>
      <c r="I1680">
        <f>tblCustRFM[[#This Row],[RecencyTier]] + tblCustRFM[[#This Row],[FrequencyTier]] + tblCustRFM[[#This Row],[MonetaryTier]]</f>
        <v>7</v>
      </c>
    </row>
    <row r="1681" spans="1:9" x14ac:dyDescent="0.45">
      <c r="A1681" s="16">
        <v>3475</v>
      </c>
      <c r="B1681" s="10">
        <v>45057.026002584877</v>
      </c>
      <c r="C1681">
        <v>1</v>
      </c>
      <c r="D1681">
        <v>345.24</v>
      </c>
      <c r="E1681" s="24">
        <f>INT(RFM_Pivot!$A$1 - tblCustRFM[[#This Row],[LastPurchaseDate]])</f>
        <v>599</v>
      </c>
      <c r="F1681">
        <f>IF(tblCustRFM[[#This Row],[Recency]] &lt;= $L$4, 3, IF(tblCustRFM[[#This Row],[Recency]] &lt;= M1683, 2, 1))</f>
        <v>1</v>
      </c>
      <c r="G1681">
        <f>IF(tblCustRFM[[#This Row],[Frequency]] &gt;= L1684, 3, IF(tblCustRFM[[#This Row],[Frequency]] &gt;= M1684, 2, 1))</f>
        <v>3</v>
      </c>
      <c r="H1681">
        <f>IF(tblCustRFM[[#This Row],[Monetary]] &gt;= L1685, 3, IF(tblCustRFM[[#This Row],[Monetary]] &gt;= M1685, 2, 1))</f>
        <v>3</v>
      </c>
      <c r="I1681">
        <f>tblCustRFM[[#This Row],[RecencyTier]] + tblCustRFM[[#This Row],[FrequencyTier]] + tblCustRFM[[#This Row],[MonetaryTier]]</f>
        <v>7</v>
      </c>
    </row>
    <row r="1682" spans="1:9" x14ac:dyDescent="0.45">
      <c r="A1682" s="16">
        <v>3476</v>
      </c>
      <c r="B1682" s="10">
        <v>45287.802080208334</v>
      </c>
      <c r="C1682">
        <v>1</v>
      </c>
      <c r="D1682">
        <v>1688.22</v>
      </c>
      <c r="E1682" s="24">
        <f>INT(RFM_Pivot!$A$1 - tblCustRFM[[#This Row],[LastPurchaseDate]])</f>
        <v>369</v>
      </c>
      <c r="F1682">
        <f>IF(tblCustRFM[[#This Row],[Recency]] &lt;= $L$4, 3, IF(tblCustRFM[[#This Row],[Recency]] &lt;= M1684, 2, 1))</f>
        <v>1</v>
      </c>
      <c r="G1682">
        <f>IF(tblCustRFM[[#This Row],[Frequency]] &gt;= L1685, 3, IF(tblCustRFM[[#This Row],[Frequency]] &gt;= M1685, 2, 1))</f>
        <v>3</v>
      </c>
      <c r="H1682">
        <f>IF(tblCustRFM[[#This Row],[Monetary]] &gt;= L1686, 3, IF(tblCustRFM[[#This Row],[Monetary]] &gt;= M1686, 2, 1))</f>
        <v>3</v>
      </c>
      <c r="I1682">
        <f>tblCustRFM[[#This Row],[RecencyTier]] + tblCustRFM[[#This Row],[FrequencyTier]] + tblCustRFM[[#This Row],[MonetaryTier]]</f>
        <v>7</v>
      </c>
    </row>
    <row r="1683" spans="1:9" x14ac:dyDescent="0.45">
      <c r="A1683" s="16">
        <v>3477</v>
      </c>
      <c r="B1683" s="10">
        <v>45643.566656674382</v>
      </c>
      <c r="C1683">
        <v>1</v>
      </c>
      <c r="D1683">
        <v>4718.1000000000004</v>
      </c>
      <c r="E1683" s="24">
        <f>INT(RFM_Pivot!$A$1 - tblCustRFM[[#This Row],[LastPurchaseDate]])</f>
        <v>13</v>
      </c>
      <c r="F1683">
        <f>IF(tblCustRFM[[#This Row],[Recency]] &lt;= $L$4, 3, IF(tblCustRFM[[#This Row],[Recency]] &lt;= M1685, 2, 1))</f>
        <v>3</v>
      </c>
      <c r="G1683">
        <f>IF(tblCustRFM[[#This Row],[Frequency]] &gt;= L1686, 3, IF(tblCustRFM[[#This Row],[Frequency]] &gt;= M1686, 2, 1))</f>
        <v>3</v>
      </c>
      <c r="H1683">
        <f>IF(tblCustRFM[[#This Row],[Monetary]] &gt;= L1687, 3, IF(tblCustRFM[[#This Row],[Monetary]] &gt;= M1687, 2, 1))</f>
        <v>3</v>
      </c>
      <c r="I1683">
        <f>tblCustRFM[[#This Row],[RecencyTier]] + tblCustRFM[[#This Row],[FrequencyTier]] + tblCustRFM[[#This Row],[MonetaryTier]]</f>
        <v>9</v>
      </c>
    </row>
    <row r="1684" spans="1:9" x14ac:dyDescent="0.45">
      <c r="A1684" s="16">
        <v>3479</v>
      </c>
      <c r="B1684" s="10">
        <v>45106.232923302472</v>
      </c>
      <c r="C1684">
        <v>2</v>
      </c>
      <c r="D1684">
        <v>2892.9</v>
      </c>
      <c r="E1684" s="24">
        <f>INT(RFM_Pivot!$A$1 - tblCustRFM[[#This Row],[LastPurchaseDate]])</f>
        <v>550</v>
      </c>
      <c r="F1684">
        <f>IF(tblCustRFM[[#This Row],[Recency]] &lt;= $L$4, 3, IF(tblCustRFM[[#This Row],[Recency]] &lt;= M1686, 2, 1))</f>
        <v>1</v>
      </c>
      <c r="G1684">
        <f>IF(tblCustRFM[[#This Row],[Frequency]] &gt;= L1687, 3, IF(tblCustRFM[[#This Row],[Frequency]] &gt;= M1687, 2, 1))</f>
        <v>3</v>
      </c>
      <c r="H1684">
        <f>IF(tblCustRFM[[#This Row],[Monetary]] &gt;= L1688, 3, IF(tblCustRFM[[#This Row],[Monetary]] &gt;= M1688, 2, 1))</f>
        <v>3</v>
      </c>
      <c r="I1684">
        <f>tblCustRFM[[#This Row],[RecencyTier]] + tblCustRFM[[#This Row],[FrequencyTier]] + tblCustRFM[[#This Row],[MonetaryTier]]</f>
        <v>7</v>
      </c>
    </row>
    <row r="1685" spans="1:9" x14ac:dyDescent="0.45">
      <c r="A1685" s="16">
        <v>3482</v>
      </c>
      <c r="B1685" s="10">
        <v>44998.547154706794</v>
      </c>
      <c r="C1685">
        <v>1</v>
      </c>
      <c r="D1685">
        <v>13404.8</v>
      </c>
      <c r="E1685" s="24">
        <f>INT(RFM_Pivot!$A$1 - tblCustRFM[[#This Row],[LastPurchaseDate]])</f>
        <v>658</v>
      </c>
      <c r="F1685">
        <f>IF(tblCustRFM[[#This Row],[Recency]] &lt;= $L$4, 3, IF(tblCustRFM[[#This Row],[Recency]] &lt;= M1687, 2, 1))</f>
        <v>1</v>
      </c>
      <c r="G1685">
        <f>IF(tblCustRFM[[#This Row],[Frequency]] &gt;= L1688, 3, IF(tblCustRFM[[#This Row],[Frequency]] &gt;= M1688, 2, 1))</f>
        <v>3</v>
      </c>
      <c r="H1685">
        <f>IF(tblCustRFM[[#This Row],[Monetary]] &gt;= L1689, 3, IF(tblCustRFM[[#This Row],[Monetary]] &gt;= M1689, 2, 1))</f>
        <v>3</v>
      </c>
      <c r="I1685">
        <f>tblCustRFM[[#This Row],[RecencyTier]] + tblCustRFM[[#This Row],[FrequencyTier]] + tblCustRFM[[#This Row],[MonetaryTier]]</f>
        <v>7</v>
      </c>
    </row>
    <row r="1686" spans="1:9" x14ac:dyDescent="0.45">
      <c r="A1686" s="16">
        <v>3484</v>
      </c>
      <c r="B1686" s="10">
        <v>45536.61096111111</v>
      </c>
      <c r="C1686">
        <v>1</v>
      </c>
      <c r="D1686">
        <v>11652.7</v>
      </c>
      <c r="E1686" s="24">
        <f>INT(RFM_Pivot!$A$1 - tblCustRFM[[#This Row],[LastPurchaseDate]])</f>
        <v>120</v>
      </c>
      <c r="F1686">
        <f>IF(tblCustRFM[[#This Row],[Recency]] &lt;= $L$4, 3, IF(tblCustRFM[[#This Row],[Recency]] &lt;= M1688, 2, 1))</f>
        <v>1</v>
      </c>
      <c r="G1686">
        <f>IF(tblCustRFM[[#This Row],[Frequency]] &gt;= L1689, 3, IF(tblCustRFM[[#This Row],[Frequency]] &gt;= M1689, 2, 1))</f>
        <v>3</v>
      </c>
      <c r="H1686">
        <f>IF(tblCustRFM[[#This Row],[Monetary]] &gt;= L1690, 3, IF(tblCustRFM[[#This Row],[Monetary]] &gt;= M1690, 2, 1))</f>
        <v>3</v>
      </c>
      <c r="I1686">
        <f>tblCustRFM[[#This Row],[RecencyTier]] + tblCustRFM[[#This Row],[FrequencyTier]] + tblCustRFM[[#This Row],[MonetaryTier]]</f>
        <v>7</v>
      </c>
    </row>
    <row r="1687" spans="1:9" x14ac:dyDescent="0.45">
      <c r="A1687" s="16">
        <v>3486</v>
      </c>
      <c r="B1687" s="10">
        <v>45478.497149691357</v>
      </c>
      <c r="C1687">
        <v>3</v>
      </c>
      <c r="D1687">
        <v>14806.1</v>
      </c>
      <c r="E1687" s="24">
        <f>INT(RFM_Pivot!$A$1 - tblCustRFM[[#This Row],[LastPurchaseDate]])</f>
        <v>178</v>
      </c>
      <c r="F1687">
        <f>IF(tblCustRFM[[#This Row],[Recency]] &lt;= $L$4, 3, IF(tblCustRFM[[#This Row],[Recency]] &lt;= M1689, 2, 1))</f>
        <v>1</v>
      </c>
      <c r="G1687">
        <f>IF(tblCustRFM[[#This Row],[Frequency]] &gt;= L1690, 3, IF(tblCustRFM[[#This Row],[Frequency]] &gt;= M1690, 2, 1))</f>
        <v>3</v>
      </c>
      <c r="H1687">
        <f>IF(tblCustRFM[[#This Row],[Monetary]] &gt;= L1691, 3, IF(tblCustRFM[[#This Row],[Monetary]] &gt;= M1691, 2, 1))</f>
        <v>3</v>
      </c>
      <c r="I1687">
        <f>tblCustRFM[[#This Row],[RecencyTier]] + tblCustRFM[[#This Row],[FrequencyTier]] + tblCustRFM[[#This Row],[MonetaryTier]]</f>
        <v>7</v>
      </c>
    </row>
    <row r="1688" spans="1:9" x14ac:dyDescent="0.45">
      <c r="A1688" s="16">
        <v>3488</v>
      </c>
      <c r="B1688" s="10">
        <v>45448.710171026236</v>
      </c>
      <c r="C1688">
        <v>1</v>
      </c>
      <c r="D1688">
        <v>9561.8700000000008</v>
      </c>
      <c r="E1688" s="24">
        <f>INT(RFM_Pivot!$A$1 - tblCustRFM[[#This Row],[LastPurchaseDate]])</f>
        <v>208</v>
      </c>
      <c r="F1688">
        <f>IF(tblCustRFM[[#This Row],[Recency]] &lt;= $L$4, 3, IF(tblCustRFM[[#This Row],[Recency]] &lt;= M1690, 2, 1))</f>
        <v>1</v>
      </c>
      <c r="G1688">
        <f>IF(tblCustRFM[[#This Row],[Frequency]] &gt;= L1691, 3, IF(tblCustRFM[[#This Row],[Frequency]] &gt;= M1691, 2, 1))</f>
        <v>3</v>
      </c>
      <c r="H1688">
        <f>IF(tblCustRFM[[#This Row],[Monetary]] &gt;= L1692, 3, IF(tblCustRFM[[#This Row],[Monetary]] &gt;= M1692, 2, 1))</f>
        <v>3</v>
      </c>
      <c r="I1688">
        <f>tblCustRFM[[#This Row],[RecencyTier]] + tblCustRFM[[#This Row],[FrequencyTier]] + tblCustRFM[[#This Row],[MonetaryTier]]</f>
        <v>7</v>
      </c>
    </row>
    <row r="1689" spans="1:9" x14ac:dyDescent="0.45">
      <c r="A1689" s="16">
        <v>3489</v>
      </c>
      <c r="B1689" s="10">
        <v>44956.20292029321</v>
      </c>
      <c r="C1689">
        <v>1</v>
      </c>
      <c r="D1689">
        <v>1713.82</v>
      </c>
      <c r="E1689" s="24">
        <f>INT(RFM_Pivot!$A$1 - tblCustRFM[[#This Row],[LastPurchaseDate]])</f>
        <v>700</v>
      </c>
      <c r="F1689">
        <f>IF(tblCustRFM[[#This Row],[Recency]] &lt;= $L$4, 3, IF(tblCustRFM[[#This Row],[Recency]] &lt;= M1691, 2, 1))</f>
        <v>1</v>
      </c>
      <c r="G1689">
        <f>IF(tblCustRFM[[#This Row],[Frequency]] &gt;= L1692, 3, IF(tblCustRFM[[#This Row],[Frequency]] &gt;= M1692, 2, 1))</f>
        <v>3</v>
      </c>
      <c r="H1689">
        <f>IF(tblCustRFM[[#This Row],[Monetary]] &gt;= L1693, 3, IF(tblCustRFM[[#This Row],[Monetary]] &gt;= M1693, 2, 1))</f>
        <v>3</v>
      </c>
      <c r="I1689">
        <f>tblCustRFM[[#This Row],[RecencyTier]] + tblCustRFM[[#This Row],[FrequencyTier]] + tblCustRFM[[#This Row],[MonetaryTier]]</f>
        <v>7</v>
      </c>
    </row>
    <row r="1690" spans="1:9" x14ac:dyDescent="0.45">
      <c r="A1690" s="16">
        <v>3490</v>
      </c>
      <c r="B1690" s="10">
        <v>45128.062106211422</v>
      </c>
      <c r="C1690">
        <v>1</v>
      </c>
      <c r="D1690">
        <v>5775.68</v>
      </c>
      <c r="E1690" s="24">
        <f>INT(RFM_Pivot!$A$1 - tblCustRFM[[#This Row],[LastPurchaseDate]])</f>
        <v>528</v>
      </c>
      <c r="F1690">
        <f>IF(tblCustRFM[[#This Row],[Recency]] &lt;= $L$4, 3, IF(tblCustRFM[[#This Row],[Recency]] &lt;= M1692, 2, 1))</f>
        <v>1</v>
      </c>
      <c r="G1690">
        <f>IF(tblCustRFM[[#This Row],[Frequency]] &gt;= L1693, 3, IF(tblCustRFM[[#This Row],[Frequency]] &gt;= M1693, 2, 1))</f>
        <v>3</v>
      </c>
      <c r="H1690">
        <f>IF(tblCustRFM[[#This Row],[Monetary]] &gt;= L1694, 3, IF(tblCustRFM[[#This Row],[Monetary]] &gt;= M1694, 2, 1))</f>
        <v>3</v>
      </c>
      <c r="I1690">
        <f>tblCustRFM[[#This Row],[RecencyTier]] + tblCustRFM[[#This Row],[FrequencyTier]] + tblCustRFM[[#This Row],[MonetaryTier]]</f>
        <v>7</v>
      </c>
    </row>
    <row r="1691" spans="1:9" x14ac:dyDescent="0.45">
      <c r="A1691" s="16">
        <v>3491</v>
      </c>
      <c r="B1691" s="10">
        <v>44951.822482253083</v>
      </c>
      <c r="C1691">
        <v>1</v>
      </c>
      <c r="D1691">
        <v>105.18</v>
      </c>
      <c r="E1691" s="24">
        <f>INT(RFM_Pivot!$A$1 - tblCustRFM[[#This Row],[LastPurchaseDate]])</f>
        <v>705</v>
      </c>
      <c r="F1691">
        <f>IF(tblCustRFM[[#This Row],[Recency]] &lt;= $L$4, 3, IF(tblCustRFM[[#This Row],[Recency]] &lt;= M1693, 2, 1))</f>
        <v>1</v>
      </c>
      <c r="G1691">
        <f>IF(tblCustRFM[[#This Row],[Frequency]] &gt;= L1694, 3, IF(tblCustRFM[[#This Row],[Frequency]] &gt;= M1694, 2, 1))</f>
        <v>3</v>
      </c>
      <c r="H1691">
        <f>IF(tblCustRFM[[#This Row],[Monetary]] &gt;= L1695, 3, IF(tblCustRFM[[#This Row],[Monetary]] &gt;= M1695, 2, 1))</f>
        <v>3</v>
      </c>
      <c r="I1691">
        <f>tblCustRFM[[#This Row],[RecencyTier]] + tblCustRFM[[#This Row],[FrequencyTier]] + tblCustRFM[[#This Row],[MonetaryTier]]</f>
        <v>7</v>
      </c>
    </row>
    <row r="1692" spans="1:9" x14ac:dyDescent="0.45">
      <c r="A1692" s="16">
        <v>3492</v>
      </c>
      <c r="B1692" s="10">
        <v>45475.576857677472</v>
      </c>
      <c r="C1692">
        <v>1</v>
      </c>
      <c r="D1692">
        <v>7147.85</v>
      </c>
      <c r="E1692" s="24">
        <f>INT(RFM_Pivot!$A$1 - tblCustRFM[[#This Row],[LastPurchaseDate]])</f>
        <v>181</v>
      </c>
      <c r="F1692">
        <f>IF(tblCustRFM[[#This Row],[Recency]] &lt;= $L$4, 3, IF(tblCustRFM[[#This Row],[Recency]] &lt;= M1694, 2, 1))</f>
        <v>1</v>
      </c>
      <c r="G1692">
        <f>IF(tblCustRFM[[#This Row],[Frequency]] &gt;= L1695, 3, IF(tblCustRFM[[#This Row],[Frequency]] &gt;= M1695, 2, 1))</f>
        <v>3</v>
      </c>
      <c r="H1692">
        <f>IF(tblCustRFM[[#This Row],[Monetary]] &gt;= L1696, 3, IF(tblCustRFM[[#This Row],[Monetary]] &gt;= M1696, 2, 1))</f>
        <v>3</v>
      </c>
      <c r="I1692">
        <f>tblCustRFM[[#This Row],[RecencyTier]] + tblCustRFM[[#This Row],[FrequencyTier]] + tblCustRFM[[#This Row],[MonetaryTier]]</f>
        <v>7</v>
      </c>
    </row>
    <row r="1693" spans="1:9" x14ac:dyDescent="0.45">
      <c r="A1693" s="16">
        <v>3493</v>
      </c>
      <c r="B1693" s="10">
        <v>45058.413141319441</v>
      </c>
      <c r="C1693">
        <v>1</v>
      </c>
      <c r="D1693">
        <v>8125.95</v>
      </c>
      <c r="E1693" s="24">
        <f>INT(RFM_Pivot!$A$1 - tblCustRFM[[#This Row],[LastPurchaseDate]])</f>
        <v>598</v>
      </c>
      <c r="F1693">
        <f>IF(tblCustRFM[[#This Row],[Recency]] &lt;= $L$4, 3, IF(tblCustRFM[[#This Row],[Recency]] &lt;= M1695, 2, 1))</f>
        <v>1</v>
      </c>
      <c r="G1693">
        <f>IF(tblCustRFM[[#This Row],[Frequency]] &gt;= L1696, 3, IF(tblCustRFM[[#This Row],[Frequency]] &gt;= M1696, 2, 1))</f>
        <v>3</v>
      </c>
      <c r="H1693">
        <f>IF(tblCustRFM[[#This Row],[Monetary]] &gt;= L1697, 3, IF(tblCustRFM[[#This Row],[Monetary]] &gt;= M1697, 2, 1))</f>
        <v>3</v>
      </c>
      <c r="I1693">
        <f>tblCustRFM[[#This Row],[RecencyTier]] + tblCustRFM[[#This Row],[FrequencyTier]] + tblCustRFM[[#This Row],[MonetaryTier]]</f>
        <v>7</v>
      </c>
    </row>
    <row r="1694" spans="1:9" x14ac:dyDescent="0.45">
      <c r="A1694" s="16">
        <v>3494</v>
      </c>
      <c r="B1694" s="10">
        <v>45064.69176917438</v>
      </c>
      <c r="C1694">
        <v>1</v>
      </c>
      <c r="D1694">
        <v>15426.64</v>
      </c>
      <c r="E1694" s="24">
        <f>INT(RFM_Pivot!$A$1 - tblCustRFM[[#This Row],[LastPurchaseDate]])</f>
        <v>592</v>
      </c>
      <c r="F1694">
        <f>IF(tblCustRFM[[#This Row],[Recency]] &lt;= $L$4, 3, IF(tblCustRFM[[#This Row],[Recency]] &lt;= M1696, 2, 1))</f>
        <v>1</v>
      </c>
      <c r="G1694">
        <f>IF(tblCustRFM[[#This Row],[Frequency]] &gt;= L1697, 3, IF(tblCustRFM[[#This Row],[Frequency]] &gt;= M1697, 2, 1))</f>
        <v>3</v>
      </c>
      <c r="H1694">
        <f>IF(tblCustRFM[[#This Row],[Monetary]] &gt;= L1698, 3, IF(tblCustRFM[[#This Row],[Monetary]] &gt;= M1698, 2, 1))</f>
        <v>3</v>
      </c>
      <c r="I1694">
        <f>tblCustRFM[[#This Row],[RecencyTier]] + tblCustRFM[[#This Row],[FrequencyTier]] + tblCustRFM[[#This Row],[MonetaryTier]]</f>
        <v>7</v>
      </c>
    </row>
    <row r="1695" spans="1:9" x14ac:dyDescent="0.45">
      <c r="A1695" s="16">
        <v>3496</v>
      </c>
      <c r="B1695" s="10">
        <v>45516.533953395061</v>
      </c>
      <c r="C1695">
        <v>2</v>
      </c>
      <c r="D1695">
        <v>6724.76</v>
      </c>
      <c r="E1695" s="24">
        <f>INT(RFM_Pivot!$A$1 - tblCustRFM[[#This Row],[LastPurchaseDate]])</f>
        <v>140</v>
      </c>
      <c r="F1695">
        <f>IF(tblCustRFM[[#This Row],[Recency]] &lt;= $L$4, 3, IF(tblCustRFM[[#This Row],[Recency]] &lt;= M1697, 2, 1))</f>
        <v>1</v>
      </c>
      <c r="G1695">
        <f>IF(tblCustRFM[[#This Row],[Frequency]] &gt;= L1698, 3, IF(tblCustRFM[[#This Row],[Frequency]] &gt;= M1698, 2, 1))</f>
        <v>3</v>
      </c>
      <c r="H1695">
        <f>IF(tblCustRFM[[#This Row],[Monetary]] &gt;= L1699, 3, IF(tblCustRFM[[#This Row],[Monetary]] &gt;= M1699, 2, 1))</f>
        <v>3</v>
      </c>
      <c r="I1695">
        <f>tblCustRFM[[#This Row],[RecencyTier]] + tblCustRFM[[#This Row],[FrequencyTier]] + tblCustRFM[[#This Row],[MonetaryTier]]</f>
        <v>7</v>
      </c>
    </row>
    <row r="1696" spans="1:9" x14ac:dyDescent="0.45">
      <c r="A1696" s="16">
        <v>3497</v>
      </c>
      <c r="B1696" s="10">
        <v>45114.628762885804</v>
      </c>
      <c r="C1696">
        <v>1</v>
      </c>
      <c r="D1696">
        <v>6708.76</v>
      </c>
      <c r="E1696" s="24">
        <f>INT(RFM_Pivot!$A$1 - tblCustRFM[[#This Row],[LastPurchaseDate]])</f>
        <v>542</v>
      </c>
      <c r="F1696">
        <f>IF(tblCustRFM[[#This Row],[Recency]] &lt;= $L$4, 3, IF(tblCustRFM[[#This Row],[Recency]] &lt;= M1698, 2, 1))</f>
        <v>1</v>
      </c>
      <c r="G1696">
        <f>IF(tblCustRFM[[#This Row],[Frequency]] &gt;= L1699, 3, IF(tblCustRFM[[#This Row],[Frequency]] &gt;= M1699, 2, 1))</f>
        <v>3</v>
      </c>
      <c r="H1696">
        <f>IF(tblCustRFM[[#This Row],[Monetary]] &gt;= L1700, 3, IF(tblCustRFM[[#This Row],[Monetary]] &gt;= M1700, 2, 1))</f>
        <v>3</v>
      </c>
      <c r="I1696">
        <f>tblCustRFM[[#This Row],[RecencyTier]] + tblCustRFM[[#This Row],[FrequencyTier]] + tblCustRFM[[#This Row],[MonetaryTier]]</f>
        <v>7</v>
      </c>
    </row>
    <row r="1697" spans="1:9" x14ac:dyDescent="0.45">
      <c r="A1697" s="16">
        <v>3500</v>
      </c>
      <c r="B1697" s="10">
        <v>45615.896889699077</v>
      </c>
      <c r="C1697">
        <v>2</v>
      </c>
      <c r="D1697">
        <v>22937.81</v>
      </c>
      <c r="E1697" s="24">
        <f>INT(RFM_Pivot!$A$1 - tblCustRFM[[#This Row],[LastPurchaseDate]])</f>
        <v>41</v>
      </c>
      <c r="F1697">
        <f>IF(tblCustRFM[[#This Row],[Recency]] &lt;= $L$4, 3, IF(tblCustRFM[[#This Row],[Recency]] &lt;= M1699, 2, 1))</f>
        <v>3</v>
      </c>
      <c r="G1697">
        <f>IF(tblCustRFM[[#This Row],[Frequency]] &gt;= L1700, 3, IF(tblCustRFM[[#This Row],[Frequency]] &gt;= M1700, 2, 1))</f>
        <v>3</v>
      </c>
      <c r="H1697">
        <f>IF(tblCustRFM[[#This Row],[Monetary]] &gt;= L1701, 3, IF(tblCustRFM[[#This Row],[Monetary]] &gt;= M1701, 2, 1))</f>
        <v>3</v>
      </c>
      <c r="I1697">
        <f>tblCustRFM[[#This Row],[RecencyTier]] + tblCustRFM[[#This Row],[FrequencyTier]] + tblCustRFM[[#This Row],[MonetaryTier]]</f>
        <v>9</v>
      </c>
    </row>
    <row r="1698" spans="1:9" x14ac:dyDescent="0.45">
      <c r="A1698" s="16">
        <v>3502</v>
      </c>
      <c r="B1698" s="10">
        <v>45624.949794984568</v>
      </c>
      <c r="C1698">
        <v>2</v>
      </c>
      <c r="D1698">
        <v>20467.18</v>
      </c>
      <c r="E1698" s="24">
        <f>INT(RFM_Pivot!$A$1 - tblCustRFM[[#This Row],[LastPurchaseDate]])</f>
        <v>32</v>
      </c>
      <c r="F1698">
        <f>IF(tblCustRFM[[#This Row],[Recency]] &lt;= $L$4, 3, IF(tblCustRFM[[#This Row],[Recency]] &lt;= M1700, 2, 1))</f>
        <v>3</v>
      </c>
      <c r="G1698">
        <f>IF(tblCustRFM[[#This Row],[Frequency]] &gt;= L1701, 3, IF(tblCustRFM[[#This Row],[Frequency]] &gt;= M1701, 2, 1))</f>
        <v>3</v>
      </c>
      <c r="H1698">
        <f>IF(tblCustRFM[[#This Row],[Monetary]] &gt;= L1702, 3, IF(tblCustRFM[[#This Row],[Monetary]] &gt;= M1702, 2, 1))</f>
        <v>3</v>
      </c>
      <c r="I1698">
        <f>tblCustRFM[[#This Row],[RecencyTier]] + tblCustRFM[[#This Row],[FrequencyTier]] + tblCustRFM[[#This Row],[MonetaryTier]]</f>
        <v>9</v>
      </c>
    </row>
    <row r="1699" spans="1:9" x14ac:dyDescent="0.45">
      <c r="A1699" s="16">
        <v>3504</v>
      </c>
      <c r="B1699" s="10">
        <v>45620.788378858022</v>
      </c>
      <c r="C1699">
        <v>4</v>
      </c>
      <c r="D1699">
        <v>11829.19</v>
      </c>
      <c r="E1699" s="24">
        <f>INT(RFM_Pivot!$A$1 - tblCustRFM[[#This Row],[LastPurchaseDate]])</f>
        <v>36</v>
      </c>
      <c r="F1699">
        <f>IF(tblCustRFM[[#This Row],[Recency]] &lt;= $L$4, 3, IF(tblCustRFM[[#This Row],[Recency]] &lt;= M1701, 2, 1))</f>
        <v>3</v>
      </c>
      <c r="G1699">
        <f>IF(tblCustRFM[[#This Row],[Frequency]] &gt;= L1702, 3, IF(tblCustRFM[[#This Row],[Frequency]] &gt;= M1702, 2, 1))</f>
        <v>3</v>
      </c>
      <c r="H1699">
        <f>IF(tblCustRFM[[#This Row],[Monetary]] &gt;= L1703, 3, IF(tblCustRFM[[#This Row],[Monetary]] &gt;= M1703, 2, 1))</f>
        <v>3</v>
      </c>
      <c r="I1699">
        <f>tblCustRFM[[#This Row],[RecencyTier]] + tblCustRFM[[#This Row],[FrequencyTier]] + tblCustRFM[[#This Row],[MonetaryTier]]</f>
        <v>9</v>
      </c>
    </row>
    <row r="1700" spans="1:9" x14ac:dyDescent="0.45">
      <c r="A1700" s="16">
        <v>3505</v>
      </c>
      <c r="B1700" s="10">
        <v>45203.259625964507</v>
      </c>
      <c r="C1700">
        <v>1</v>
      </c>
      <c r="D1700">
        <v>678</v>
      </c>
      <c r="E1700" s="24">
        <f>INT(RFM_Pivot!$A$1 - tblCustRFM[[#This Row],[LastPurchaseDate]])</f>
        <v>453</v>
      </c>
      <c r="F1700">
        <f>IF(tblCustRFM[[#This Row],[Recency]] &lt;= $L$4, 3, IF(tblCustRFM[[#This Row],[Recency]] &lt;= M1702, 2, 1))</f>
        <v>1</v>
      </c>
      <c r="G1700">
        <f>IF(tblCustRFM[[#This Row],[Frequency]] &gt;= L1703, 3, IF(tblCustRFM[[#This Row],[Frequency]] &gt;= M1703, 2, 1))</f>
        <v>3</v>
      </c>
      <c r="H1700">
        <f>IF(tblCustRFM[[#This Row],[Monetary]] &gt;= L1704, 3, IF(tblCustRFM[[#This Row],[Monetary]] &gt;= M1704, 2, 1))</f>
        <v>3</v>
      </c>
      <c r="I1700">
        <f>tblCustRFM[[#This Row],[RecencyTier]] + tblCustRFM[[#This Row],[FrequencyTier]] + tblCustRFM[[#This Row],[MonetaryTier]]</f>
        <v>7</v>
      </c>
    </row>
    <row r="1701" spans="1:9" x14ac:dyDescent="0.45">
      <c r="A1701" s="16">
        <v>3506</v>
      </c>
      <c r="B1701" s="10">
        <v>45508.941194135805</v>
      </c>
      <c r="C1701">
        <v>2</v>
      </c>
      <c r="D1701">
        <v>5827.44</v>
      </c>
      <c r="E1701" s="24">
        <f>INT(RFM_Pivot!$A$1 - tblCustRFM[[#This Row],[LastPurchaseDate]])</f>
        <v>148</v>
      </c>
      <c r="F1701">
        <f>IF(tblCustRFM[[#This Row],[Recency]] &lt;= $L$4, 3, IF(tblCustRFM[[#This Row],[Recency]] &lt;= M1703, 2, 1))</f>
        <v>1</v>
      </c>
      <c r="G1701">
        <f>IF(tblCustRFM[[#This Row],[Frequency]] &gt;= L1704, 3, IF(tblCustRFM[[#This Row],[Frequency]] &gt;= M1704, 2, 1))</f>
        <v>3</v>
      </c>
      <c r="H1701">
        <f>IF(tblCustRFM[[#This Row],[Monetary]] &gt;= L1705, 3, IF(tblCustRFM[[#This Row],[Monetary]] &gt;= M1705, 2, 1))</f>
        <v>3</v>
      </c>
      <c r="I1701">
        <f>tblCustRFM[[#This Row],[RecencyTier]] + tblCustRFM[[#This Row],[FrequencyTier]] + tblCustRFM[[#This Row],[MonetaryTier]]</f>
        <v>7</v>
      </c>
    </row>
    <row r="1702" spans="1:9" x14ac:dyDescent="0.45">
      <c r="A1702" s="16">
        <v>3507</v>
      </c>
      <c r="B1702" s="10">
        <v>45591.220422029321</v>
      </c>
      <c r="C1702">
        <v>1</v>
      </c>
      <c r="D1702">
        <v>4962.28</v>
      </c>
      <c r="E1702" s="24">
        <f>INT(RFM_Pivot!$A$1 - tblCustRFM[[#This Row],[LastPurchaseDate]])</f>
        <v>65</v>
      </c>
      <c r="F1702">
        <f>IF(tblCustRFM[[#This Row],[Recency]] &lt;= $L$4, 3, IF(tblCustRFM[[#This Row],[Recency]] &lt;= M1704, 2, 1))</f>
        <v>3</v>
      </c>
      <c r="G1702">
        <f>IF(tblCustRFM[[#This Row],[Frequency]] &gt;= L1705, 3, IF(tblCustRFM[[#This Row],[Frequency]] &gt;= M1705, 2, 1))</f>
        <v>3</v>
      </c>
      <c r="H1702">
        <f>IF(tblCustRFM[[#This Row],[Monetary]] &gt;= L1706, 3, IF(tblCustRFM[[#This Row],[Monetary]] &gt;= M1706, 2, 1))</f>
        <v>3</v>
      </c>
      <c r="I1702">
        <f>tblCustRFM[[#This Row],[RecencyTier]] + tblCustRFM[[#This Row],[FrequencyTier]] + tblCustRFM[[#This Row],[MonetaryTier]]</f>
        <v>9</v>
      </c>
    </row>
    <row r="1703" spans="1:9" x14ac:dyDescent="0.45">
      <c r="A1703" s="16">
        <v>3508</v>
      </c>
      <c r="B1703" s="10">
        <v>45341.535453549383</v>
      </c>
      <c r="C1703">
        <v>1</v>
      </c>
      <c r="D1703">
        <v>4666.8999999999996</v>
      </c>
      <c r="E1703" s="24">
        <f>INT(RFM_Pivot!$A$1 - tblCustRFM[[#This Row],[LastPurchaseDate]])</f>
        <v>315</v>
      </c>
      <c r="F1703">
        <f>IF(tblCustRFM[[#This Row],[Recency]] &lt;= $L$4, 3, IF(tblCustRFM[[#This Row],[Recency]] &lt;= M1705, 2, 1))</f>
        <v>1</v>
      </c>
      <c r="G1703">
        <f>IF(tblCustRFM[[#This Row],[Frequency]] &gt;= L1706, 3, IF(tblCustRFM[[#This Row],[Frequency]] &gt;= M1706, 2, 1))</f>
        <v>3</v>
      </c>
      <c r="H1703">
        <f>IF(tblCustRFM[[#This Row],[Monetary]] &gt;= L1707, 3, IF(tblCustRFM[[#This Row],[Monetary]] &gt;= M1707, 2, 1))</f>
        <v>3</v>
      </c>
      <c r="I1703">
        <f>tblCustRFM[[#This Row],[RecencyTier]] + tblCustRFM[[#This Row],[FrequencyTier]] + tblCustRFM[[#This Row],[MonetaryTier]]</f>
        <v>7</v>
      </c>
    </row>
    <row r="1704" spans="1:9" x14ac:dyDescent="0.45">
      <c r="A1704" s="16">
        <v>3509</v>
      </c>
      <c r="B1704" s="10">
        <v>45390.523352353397</v>
      </c>
      <c r="C1704">
        <v>1</v>
      </c>
      <c r="D1704">
        <v>10692.39</v>
      </c>
      <c r="E1704" s="24">
        <f>INT(RFM_Pivot!$A$1 - tblCustRFM[[#This Row],[LastPurchaseDate]])</f>
        <v>266</v>
      </c>
      <c r="F1704">
        <f>IF(tblCustRFM[[#This Row],[Recency]] &lt;= $L$4, 3, IF(tblCustRFM[[#This Row],[Recency]] &lt;= M1706, 2, 1))</f>
        <v>1</v>
      </c>
      <c r="G1704">
        <f>IF(tblCustRFM[[#This Row],[Frequency]] &gt;= L1707, 3, IF(tblCustRFM[[#This Row],[Frequency]] &gt;= M1707, 2, 1))</f>
        <v>3</v>
      </c>
      <c r="H1704">
        <f>IF(tblCustRFM[[#This Row],[Monetary]] &gt;= L1708, 3, IF(tblCustRFM[[#This Row],[Monetary]] &gt;= M1708, 2, 1))</f>
        <v>3</v>
      </c>
      <c r="I1704">
        <f>tblCustRFM[[#This Row],[RecencyTier]] + tblCustRFM[[#This Row],[FrequencyTier]] + tblCustRFM[[#This Row],[MonetaryTier]]</f>
        <v>7</v>
      </c>
    </row>
    <row r="1705" spans="1:9" x14ac:dyDescent="0.45">
      <c r="A1705" s="16">
        <v>3510</v>
      </c>
      <c r="B1705" s="10">
        <v>45418.558155825616</v>
      </c>
      <c r="C1705">
        <v>1</v>
      </c>
      <c r="D1705">
        <v>718.67</v>
      </c>
      <c r="E1705" s="24">
        <f>INT(RFM_Pivot!$A$1 - tblCustRFM[[#This Row],[LastPurchaseDate]])</f>
        <v>238</v>
      </c>
      <c r="F1705">
        <f>IF(tblCustRFM[[#This Row],[Recency]] &lt;= $L$4, 3, IF(tblCustRFM[[#This Row],[Recency]] &lt;= M1707, 2, 1))</f>
        <v>1</v>
      </c>
      <c r="G1705">
        <f>IF(tblCustRFM[[#This Row],[Frequency]] &gt;= L1708, 3, IF(tblCustRFM[[#This Row],[Frequency]] &gt;= M1708, 2, 1))</f>
        <v>3</v>
      </c>
      <c r="H1705">
        <f>IF(tblCustRFM[[#This Row],[Monetary]] &gt;= L1709, 3, IF(tblCustRFM[[#This Row],[Monetary]] &gt;= M1709, 2, 1))</f>
        <v>3</v>
      </c>
      <c r="I1705">
        <f>tblCustRFM[[#This Row],[RecencyTier]] + tblCustRFM[[#This Row],[FrequencyTier]] + tblCustRFM[[#This Row],[MonetaryTier]]</f>
        <v>7</v>
      </c>
    </row>
    <row r="1706" spans="1:9" x14ac:dyDescent="0.45">
      <c r="A1706" s="16">
        <v>3511</v>
      </c>
      <c r="B1706" s="10">
        <v>45597.061006095682</v>
      </c>
      <c r="C1706">
        <v>5</v>
      </c>
      <c r="D1706">
        <v>20520.97</v>
      </c>
      <c r="E1706" s="24">
        <f>INT(RFM_Pivot!$A$1 - tblCustRFM[[#This Row],[LastPurchaseDate]])</f>
        <v>59</v>
      </c>
      <c r="F1706">
        <f>IF(tblCustRFM[[#This Row],[Recency]] &lt;= $L$4, 3, IF(tblCustRFM[[#This Row],[Recency]] &lt;= M1708, 2, 1))</f>
        <v>3</v>
      </c>
      <c r="G1706">
        <f>IF(tblCustRFM[[#This Row],[Frequency]] &gt;= L1709, 3, IF(tblCustRFM[[#This Row],[Frequency]] &gt;= M1709, 2, 1))</f>
        <v>3</v>
      </c>
      <c r="H1706">
        <f>IF(tblCustRFM[[#This Row],[Monetary]] &gt;= L1710, 3, IF(tblCustRFM[[#This Row],[Monetary]] &gt;= M1710, 2, 1))</f>
        <v>3</v>
      </c>
      <c r="I1706">
        <f>tblCustRFM[[#This Row],[RecencyTier]] + tblCustRFM[[#This Row],[FrequencyTier]] + tblCustRFM[[#This Row],[MonetaryTier]]</f>
        <v>9</v>
      </c>
    </row>
    <row r="1707" spans="1:9" x14ac:dyDescent="0.45">
      <c r="A1707" s="16">
        <v>3513</v>
      </c>
      <c r="B1707" s="10">
        <v>45498.866186612657</v>
      </c>
      <c r="C1707">
        <v>4</v>
      </c>
      <c r="D1707">
        <v>19336.599999999999</v>
      </c>
      <c r="E1707" s="24">
        <f>INT(RFM_Pivot!$A$1 - tblCustRFM[[#This Row],[LastPurchaseDate]])</f>
        <v>158</v>
      </c>
      <c r="F1707">
        <f>IF(tblCustRFM[[#This Row],[Recency]] &lt;= $L$4, 3, IF(tblCustRFM[[#This Row],[Recency]] &lt;= M1709, 2, 1))</f>
        <v>1</v>
      </c>
      <c r="G1707">
        <f>IF(tblCustRFM[[#This Row],[Frequency]] &gt;= L1710, 3, IF(tblCustRFM[[#This Row],[Frequency]] &gt;= M1710, 2, 1))</f>
        <v>3</v>
      </c>
      <c r="H1707">
        <f>IF(tblCustRFM[[#This Row],[Monetary]] &gt;= L1711, 3, IF(tblCustRFM[[#This Row],[Monetary]] &gt;= M1711, 2, 1))</f>
        <v>3</v>
      </c>
      <c r="I1707">
        <f>tblCustRFM[[#This Row],[RecencyTier]] + tblCustRFM[[#This Row],[FrequencyTier]] + tblCustRFM[[#This Row],[MonetaryTier]]</f>
        <v>7</v>
      </c>
    </row>
    <row r="1708" spans="1:9" x14ac:dyDescent="0.45">
      <c r="A1708" s="16">
        <v>3514</v>
      </c>
      <c r="B1708" s="10">
        <v>45623.927692785495</v>
      </c>
      <c r="C1708">
        <v>2</v>
      </c>
      <c r="D1708">
        <v>17171.54</v>
      </c>
      <c r="E1708" s="24">
        <f>INT(RFM_Pivot!$A$1 - tblCustRFM[[#This Row],[LastPurchaseDate]])</f>
        <v>33</v>
      </c>
      <c r="F1708">
        <f>IF(tblCustRFM[[#This Row],[Recency]] &lt;= $L$4, 3, IF(tblCustRFM[[#This Row],[Recency]] &lt;= M1710, 2, 1))</f>
        <v>3</v>
      </c>
      <c r="G1708">
        <f>IF(tblCustRFM[[#This Row],[Frequency]] &gt;= L1711, 3, IF(tblCustRFM[[#This Row],[Frequency]] &gt;= M1711, 2, 1))</f>
        <v>3</v>
      </c>
      <c r="H1708">
        <f>IF(tblCustRFM[[#This Row],[Monetary]] &gt;= L1712, 3, IF(tblCustRFM[[#This Row],[Monetary]] &gt;= M1712, 2, 1))</f>
        <v>3</v>
      </c>
      <c r="I1708">
        <f>tblCustRFM[[#This Row],[RecencyTier]] + tblCustRFM[[#This Row],[FrequencyTier]] + tblCustRFM[[#This Row],[MonetaryTier]]</f>
        <v>9</v>
      </c>
    </row>
    <row r="1709" spans="1:9" x14ac:dyDescent="0.45">
      <c r="A1709" s="16">
        <v>3515</v>
      </c>
      <c r="B1709" s="10">
        <v>45568.369136921297</v>
      </c>
      <c r="C1709">
        <v>2</v>
      </c>
      <c r="D1709">
        <v>17639.64</v>
      </c>
      <c r="E1709" s="24">
        <f>INT(RFM_Pivot!$A$1 - tblCustRFM[[#This Row],[LastPurchaseDate]])</f>
        <v>88</v>
      </c>
      <c r="F1709">
        <f>IF(tblCustRFM[[#This Row],[Recency]] &lt;= $L$4, 3, IF(tblCustRFM[[#This Row],[Recency]] &lt;= M1711, 2, 1))</f>
        <v>3</v>
      </c>
      <c r="G1709">
        <f>IF(tblCustRFM[[#This Row],[Frequency]] &gt;= L1712, 3, IF(tblCustRFM[[#This Row],[Frequency]] &gt;= M1712, 2, 1))</f>
        <v>3</v>
      </c>
      <c r="H1709">
        <f>IF(tblCustRFM[[#This Row],[Monetary]] &gt;= L1713, 3, IF(tblCustRFM[[#This Row],[Monetary]] &gt;= M1713, 2, 1))</f>
        <v>3</v>
      </c>
      <c r="I1709">
        <f>tblCustRFM[[#This Row],[RecencyTier]] + tblCustRFM[[#This Row],[FrequencyTier]] + tblCustRFM[[#This Row],[MonetaryTier]]</f>
        <v>9</v>
      </c>
    </row>
    <row r="1710" spans="1:9" x14ac:dyDescent="0.45">
      <c r="A1710" s="16">
        <v>3520</v>
      </c>
      <c r="B1710" s="10">
        <v>45539.239223919751</v>
      </c>
      <c r="C1710">
        <v>2</v>
      </c>
      <c r="D1710">
        <v>12484.82</v>
      </c>
      <c r="E1710" s="24">
        <f>INT(RFM_Pivot!$A$1 - tblCustRFM[[#This Row],[LastPurchaseDate]])</f>
        <v>117</v>
      </c>
      <c r="F1710">
        <f>IF(tblCustRFM[[#This Row],[Recency]] &lt;= $L$4, 3, IF(tblCustRFM[[#This Row],[Recency]] &lt;= M1712, 2, 1))</f>
        <v>3</v>
      </c>
      <c r="G1710">
        <f>IF(tblCustRFM[[#This Row],[Frequency]] &gt;= L1713, 3, IF(tblCustRFM[[#This Row],[Frequency]] &gt;= M1713, 2, 1))</f>
        <v>3</v>
      </c>
      <c r="H1710">
        <f>IF(tblCustRFM[[#This Row],[Monetary]] &gt;= L1714, 3, IF(tblCustRFM[[#This Row],[Monetary]] &gt;= M1714, 2, 1))</f>
        <v>3</v>
      </c>
      <c r="I1710">
        <f>tblCustRFM[[#This Row],[RecencyTier]] + tblCustRFM[[#This Row],[FrequencyTier]] + tblCustRFM[[#This Row],[MonetaryTier]]</f>
        <v>9</v>
      </c>
    </row>
    <row r="1711" spans="1:9" x14ac:dyDescent="0.45">
      <c r="A1711" s="16">
        <v>3521</v>
      </c>
      <c r="B1711" s="10">
        <v>45308.025102507716</v>
      </c>
      <c r="C1711">
        <v>1</v>
      </c>
      <c r="D1711">
        <v>3812.15</v>
      </c>
      <c r="E1711" s="24">
        <f>INT(RFM_Pivot!$A$1 - tblCustRFM[[#This Row],[LastPurchaseDate]])</f>
        <v>348</v>
      </c>
      <c r="F1711">
        <f>IF(tblCustRFM[[#This Row],[Recency]] &lt;= $L$4, 3, IF(tblCustRFM[[#This Row],[Recency]] &lt;= M1713, 2, 1))</f>
        <v>1</v>
      </c>
      <c r="G1711">
        <f>IF(tblCustRFM[[#This Row],[Frequency]] &gt;= L1714, 3, IF(tblCustRFM[[#This Row],[Frequency]] &gt;= M1714, 2, 1))</f>
        <v>3</v>
      </c>
      <c r="H1711">
        <f>IF(tblCustRFM[[#This Row],[Monetary]] &gt;= L1715, 3, IF(tblCustRFM[[#This Row],[Monetary]] &gt;= M1715, 2, 1))</f>
        <v>3</v>
      </c>
      <c r="I1711">
        <f>tblCustRFM[[#This Row],[RecencyTier]] + tblCustRFM[[#This Row],[FrequencyTier]] + tblCustRFM[[#This Row],[MonetaryTier]]</f>
        <v>7</v>
      </c>
    </row>
    <row r="1712" spans="1:9" x14ac:dyDescent="0.45">
      <c r="A1712" s="16">
        <v>3523</v>
      </c>
      <c r="B1712" s="10">
        <v>45653.422642283949</v>
      </c>
      <c r="C1712">
        <v>2</v>
      </c>
      <c r="D1712">
        <v>23033.78</v>
      </c>
      <c r="E1712" s="24">
        <f>INT(RFM_Pivot!$A$1 - tblCustRFM[[#This Row],[LastPurchaseDate]])</f>
        <v>3</v>
      </c>
      <c r="F1712">
        <f>IF(tblCustRFM[[#This Row],[Recency]] &lt;= $L$4, 3, IF(tblCustRFM[[#This Row],[Recency]] &lt;= M1714, 2, 1))</f>
        <v>3</v>
      </c>
      <c r="G1712">
        <f>IF(tblCustRFM[[#This Row],[Frequency]] &gt;= L1715, 3, IF(tblCustRFM[[#This Row],[Frequency]] &gt;= M1715, 2, 1))</f>
        <v>3</v>
      </c>
      <c r="H1712">
        <f>IF(tblCustRFM[[#This Row],[Monetary]] &gt;= L1716, 3, IF(tblCustRFM[[#This Row],[Monetary]] &gt;= M1716, 2, 1))</f>
        <v>3</v>
      </c>
      <c r="I1712">
        <f>tblCustRFM[[#This Row],[RecencyTier]] + tblCustRFM[[#This Row],[FrequencyTier]] + tblCustRFM[[#This Row],[MonetaryTier]]</f>
        <v>9</v>
      </c>
    </row>
    <row r="1713" spans="1:9" x14ac:dyDescent="0.45">
      <c r="A1713" s="16">
        <v>3524</v>
      </c>
      <c r="B1713" s="10">
        <v>45162.959595949076</v>
      </c>
      <c r="C1713">
        <v>2</v>
      </c>
      <c r="D1713">
        <v>6327.67</v>
      </c>
      <c r="E1713" s="24">
        <f>INT(RFM_Pivot!$A$1 - tblCustRFM[[#This Row],[LastPurchaseDate]])</f>
        <v>494</v>
      </c>
      <c r="F1713">
        <f>IF(tblCustRFM[[#This Row],[Recency]] &lt;= $L$4, 3, IF(tblCustRFM[[#This Row],[Recency]] &lt;= M1715, 2, 1))</f>
        <v>1</v>
      </c>
      <c r="G1713">
        <f>IF(tblCustRFM[[#This Row],[Frequency]] &gt;= L1716, 3, IF(tblCustRFM[[#This Row],[Frequency]] &gt;= M1716, 2, 1))</f>
        <v>3</v>
      </c>
      <c r="H1713">
        <f>IF(tblCustRFM[[#This Row],[Monetary]] &gt;= L1717, 3, IF(tblCustRFM[[#This Row],[Monetary]] &gt;= M1717, 2, 1))</f>
        <v>3</v>
      </c>
      <c r="I1713">
        <f>tblCustRFM[[#This Row],[RecencyTier]] + tblCustRFM[[#This Row],[FrequencyTier]] + tblCustRFM[[#This Row],[MonetaryTier]]</f>
        <v>7</v>
      </c>
    </row>
    <row r="1714" spans="1:9" x14ac:dyDescent="0.45">
      <c r="A1714" s="16">
        <v>3526</v>
      </c>
      <c r="B1714" s="10">
        <v>45352.851585146607</v>
      </c>
      <c r="C1714">
        <v>1</v>
      </c>
      <c r="D1714">
        <v>14230.68</v>
      </c>
      <c r="E1714" s="24">
        <f>INT(RFM_Pivot!$A$1 - tblCustRFM[[#This Row],[LastPurchaseDate]])</f>
        <v>304</v>
      </c>
      <c r="F1714">
        <f>IF(tblCustRFM[[#This Row],[Recency]] &lt;= $L$4, 3, IF(tblCustRFM[[#This Row],[Recency]] &lt;= M1716, 2, 1))</f>
        <v>1</v>
      </c>
      <c r="G1714">
        <f>IF(tblCustRFM[[#This Row],[Frequency]] &gt;= L1717, 3, IF(tblCustRFM[[#This Row],[Frequency]] &gt;= M1717, 2, 1))</f>
        <v>3</v>
      </c>
      <c r="H1714">
        <f>IF(tblCustRFM[[#This Row],[Monetary]] &gt;= L1718, 3, IF(tblCustRFM[[#This Row],[Monetary]] &gt;= M1718, 2, 1))</f>
        <v>3</v>
      </c>
      <c r="I1714">
        <f>tblCustRFM[[#This Row],[RecencyTier]] + tblCustRFM[[#This Row],[FrequencyTier]] + tblCustRFM[[#This Row],[MonetaryTier]]</f>
        <v>7</v>
      </c>
    </row>
    <row r="1715" spans="1:9" x14ac:dyDescent="0.45">
      <c r="A1715" s="16">
        <v>3529</v>
      </c>
      <c r="B1715" s="10">
        <v>45569.464246412041</v>
      </c>
      <c r="C1715">
        <v>2</v>
      </c>
      <c r="D1715">
        <v>25138.74</v>
      </c>
      <c r="E1715" s="24">
        <f>INT(RFM_Pivot!$A$1 - tblCustRFM[[#This Row],[LastPurchaseDate]])</f>
        <v>87</v>
      </c>
      <c r="F1715">
        <f>IF(tblCustRFM[[#This Row],[Recency]] &lt;= $L$4, 3, IF(tblCustRFM[[#This Row],[Recency]] &lt;= M1717, 2, 1))</f>
        <v>3</v>
      </c>
      <c r="G1715">
        <f>IF(tblCustRFM[[#This Row],[Frequency]] &gt;= L1718, 3, IF(tblCustRFM[[#This Row],[Frequency]] &gt;= M1718, 2, 1))</f>
        <v>3</v>
      </c>
      <c r="H1715">
        <f>IF(tblCustRFM[[#This Row],[Monetary]] &gt;= L1719, 3, IF(tblCustRFM[[#This Row],[Monetary]] &gt;= M1719, 2, 1))</f>
        <v>3</v>
      </c>
      <c r="I1715">
        <f>tblCustRFM[[#This Row],[RecencyTier]] + tblCustRFM[[#This Row],[FrequencyTier]] + tblCustRFM[[#This Row],[MonetaryTier]]</f>
        <v>9</v>
      </c>
    </row>
    <row r="1716" spans="1:9" x14ac:dyDescent="0.45">
      <c r="A1716" s="16">
        <v>3530</v>
      </c>
      <c r="B1716" s="10">
        <v>45063.377637770063</v>
      </c>
      <c r="C1716">
        <v>1</v>
      </c>
      <c r="D1716">
        <v>16398.900000000001</v>
      </c>
      <c r="E1716" s="24">
        <f>INT(RFM_Pivot!$A$1 - tblCustRFM[[#This Row],[LastPurchaseDate]])</f>
        <v>593</v>
      </c>
      <c r="F1716">
        <f>IF(tblCustRFM[[#This Row],[Recency]] &lt;= $L$4, 3, IF(tblCustRFM[[#This Row],[Recency]] &lt;= M1718, 2, 1))</f>
        <v>1</v>
      </c>
      <c r="G1716">
        <f>IF(tblCustRFM[[#This Row],[Frequency]] &gt;= L1719, 3, IF(tblCustRFM[[#This Row],[Frequency]] &gt;= M1719, 2, 1))</f>
        <v>3</v>
      </c>
      <c r="H1716">
        <f>IF(tblCustRFM[[#This Row],[Monetary]] &gt;= L1720, 3, IF(tblCustRFM[[#This Row],[Monetary]] &gt;= M1720, 2, 1))</f>
        <v>3</v>
      </c>
      <c r="I1716">
        <f>tblCustRFM[[#This Row],[RecencyTier]] + tblCustRFM[[#This Row],[FrequencyTier]] + tblCustRFM[[#This Row],[MonetaryTier]]</f>
        <v>7</v>
      </c>
    </row>
    <row r="1717" spans="1:9" x14ac:dyDescent="0.45">
      <c r="A1717" s="16">
        <v>3532</v>
      </c>
      <c r="B1717" s="10">
        <v>45544.714771489198</v>
      </c>
      <c r="C1717">
        <v>1</v>
      </c>
      <c r="D1717">
        <v>8011.44</v>
      </c>
      <c r="E1717" s="24">
        <f>INT(RFM_Pivot!$A$1 - tblCustRFM[[#This Row],[LastPurchaseDate]])</f>
        <v>112</v>
      </c>
      <c r="F1717">
        <f>IF(tblCustRFM[[#This Row],[Recency]] &lt;= $L$4, 3, IF(tblCustRFM[[#This Row],[Recency]] &lt;= M1719, 2, 1))</f>
        <v>3</v>
      </c>
      <c r="G1717">
        <f>IF(tblCustRFM[[#This Row],[Frequency]] &gt;= L1720, 3, IF(tblCustRFM[[#This Row],[Frequency]] &gt;= M1720, 2, 1))</f>
        <v>3</v>
      </c>
      <c r="H1717">
        <f>IF(tblCustRFM[[#This Row],[Monetary]] &gt;= L1721, 3, IF(tblCustRFM[[#This Row],[Monetary]] &gt;= M1721, 2, 1))</f>
        <v>3</v>
      </c>
      <c r="I1717">
        <f>tblCustRFM[[#This Row],[RecencyTier]] + tblCustRFM[[#This Row],[FrequencyTier]] + tblCustRFM[[#This Row],[MonetaryTier]]</f>
        <v>9</v>
      </c>
    </row>
    <row r="1718" spans="1:9" x14ac:dyDescent="0.45">
      <c r="A1718" s="16">
        <v>3535</v>
      </c>
      <c r="B1718" s="10">
        <v>45214.064706481484</v>
      </c>
      <c r="C1718">
        <v>2</v>
      </c>
      <c r="D1718">
        <v>10918.37</v>
      </c>
      <c r="E1718" s="24">
        <f>INT(RFM_Pivot!$A$1 - tblCustRFM[[#This Row],[LastPurchaseDate]])</f>
        <v>442</v>
      </c>
      <c r="F1718">
        <f>IF(tblCustRFM[[#This Row],[Recency]] &lt;= $L$4, 3, IF(tblCustRFM[[#This Row],[Recency]] &lt;= M1720, 2, 1))</f>
        <v>1</v>
      </c>
      <c r="G1718">
        <f>IF(tblCustRFM[[#This Row],[Frequency]] &gt;= L1721, 3, IF(tblCustRFM[[#This Row],[Frequency]] &gt;= M1721, 2, 1))</f>
        <v>3</v>
      </c>
      <c r="H1718">
        <f>IF(tblCustRFM[[#This Row],[Monetary]] &gt;= L1722, 3, IF(tblCustRFM[[#This Row],[Monetary]] &gt;= M1722, 2, 1))</f>
        <v>3</v>
      </c>
      <c r="I1718">
        <f>tblCustRFM[[#This Row],[RecencyTier]] + tblCustRFM[[#This Row],[FrequencyTier]] + tblCustRFM[[#This Row],[MonetaryTier]]</f>
        <v>7</v>
      </c>
    </row>
    <row r="1719" spans="1:9" x14ac:dyDescent="0.45">
      <c r="A1719" s="16">
        <v>3537</v>
      </c>
      <c r="B1719" s="10">
        <v>45252.466546643518</v>
      </c>
      <c r="C1719">
        <v>1</v>
      </c>
      <c r="D1719">
        <v>1891.47</v>
      </c>
      <c r="E1719" s="24">
        <f>INT(RFM_Pivot!$A$1 - tblCustRFM[[#This Row],[LastPurchaseDate]])</f>
        <v>404</v>
      </c>
      <c r="F1719">
        <f>IF(tblCustRFM[[#This Row],[Recency]] &lt;= $L$4, 3, IF(tblCustRFM[[#This Row],[Recency]] &lt;= M1721, 2, 1))</f>
        <v>1</v>
      </c>
      <c r="G1719">
        <f>IF(tblCustRFM[[#This Row],[Frequency]] &gt;= L1722, 3, IF(tblCustRFM[[#This Row],[Frequency]] &gt;= M1722, 2, 1))</f>
        <v>3</v>
      </c>
      <c r="H1719">
        <f>IF(tblCustRFM[[#This Row],[Monetary]] &gt;= L1723, 3, IF(tblCustRFM[[#This Row],[Monetary]] &gt;= M1723, 2, 1))</f>
        <v>3</v>
      </c>
      <c r="I1719">
        <f>tblCustRFM[[#This Row],[RecencyTier]] + tblCustRFM[[#This Row],[FrequencyTier]] + tblCustRFM[[#This Row],[MonetaryTier]]</f>
        <v>7</v>
      </c>
    </row>
    <row r="1720" spans="1:9" x14ac:dyDescent="0.45">
      <c r="A1720" s="16">
        <v>3538</v>
      </c>
      <c r="B1720" s="10">
        <v>45558.51315131173</v>
      </c>
      <c r="C1720">
        <v>2</v>
      </c>
      <c r="D1720">
        <v>19998.25</v>
      </c>
      <c r="E1720" s="24">
        <f>INT(RFM_Pivot!$A$1 - tblCustRFM[[#This Row],[LastPurchaseDate]])</f>
        <v>98</v>
      </c>
      <c r="F1720">
        <f>IF(tblCustRFM[[#This Row],[Recency]] &lt;= $L$4, 3, IF(tblCustRFM[[#This Row],[Recency]] &lt;= M1722, 2, 1))</f>
        <v>3</v>
      </c>
      <c r="G1720">
        <f>IF(tblCustRFM[[#This Row],[Frequency]] &gt;= L1723, 3, IF(tblCustRFM[[#This Row],[Frequency]] &gt;= M1723, 2, 1))</f>
        <v>3</v>
      </c>
      <c r="H1720">
        <f>IF(tblCustRFM[[#This Row],[Monetary]] &gt;= L1724, 3, IF(tblCustRFM[[#This Row],[Monetary]] &gt;= M1724, 2, 1))</f>
        <v>3</v>
      </c>
      <c r="I1720">
        <f>tblCustRFM[[#This Row],[RecencyTier]] + tblCustRFM[[#This Row],[FrequencyTier]] + tblCustRFM[[#This Row],[MonetaryTier]]</f>
        <v>9</v>
      </c>
    </row>
    <row r="1721" spans="1:9" x14ac:dyDescent="0.45">
      <c r="A1721" s="16">
        <v>3539</v>
      </c>
      <c r="B1721" s="10">
        <v>45089.368236844137</v>
      </c>
      <c r="C1721">
        <v>2</v>
      </c>
      <c r="D1721">
        <v>16363.03</v>
      </c>
      <c r="E1721" s="24">
        <f>INT(RFM_Pivot!$A$1 - tblCustRFM[[#This Row],[LastPurchaseDate]])</f>
        <v>567</v>
      </c>
      <c r="F1721">
        <f>IF(tblCustRFM[[#This Row],[Recency]] &lt;= $L$4, 3, IF(tblCustRFM[[#This Row],[Recency]] &lt;= M1723, 2, 1))</f>
        <v>1</v>
      </c>
      <c r="G1721">
        <f>IF(tblCustRFM[[#This Row],[Frequency]] &gt;= L1724, 3, IF(tblCustRFM[[#This Row],[Frequency]] &gt;= M1724, 2, 1))</f>
        <v>3</v>
      </c>
      <c r="H1721">
        <f>IF(tblCustRFM[[#This Row],[Monetary]] &gt;= L1725, 3, IF(tblCustRFM[[#This Row],[Monetary]] &gt;= M1725, 2, 1))</f>
        <v>3</v>
      </c>
      <c r="I1721">
        <f>tblCustRFM[[#This Row],[RecencyTier]] + tblCustRFM[[#This Row],[FrequencyTier]] + tblCustRFM[[#This Row],[MonetaryTier]]</f>
        <v>7</v>
      </c>
    </row>
    <row r="1722" spans="1:9" x14ac:dyDescent="0.45">
      <c r="A1722" s="16">
        <v>3541</v>
      </c>
      <c r="B1722" s="10">
        <v>45238.303130324071</v>
      </c>
      <c r="C1722">
        <v>2</v>
      </c>
      <c r="D1722">
        <v>21290.85</v>
      </c>
      <c r="E1722" s="24">
        <f>INT(RFM_Pivot!$A$1 - tblCustRFM[[#This Row],[LastPurchaseDate]])</f>
        <v>418</v>
      </c>
      <c r="F1722">
        <f>IF(tblCustRFM[[#This Row],[Recency]] &lt;= $L$4, 3, IF(tblCustRFM[[#This Row],[Recency]] &lt;= M1724, 2, 1))</f>
        <v>1</v>
      </c>
      <c r="G1722">
        <f>IF(tblCustRFM[[#This Row],[Frequency]] &gt;= L1725, 3, IF(tblCustRFM[[#This Row],[Frequency]] &gt;= M1725, 2, 1))</f>
        <v>3</v>
      </c>
      <c r="H1722">
        <f>IF(tblCustRFM[[#This Row],[Monetary]] &gt;= L1726, 3, IF(tblCustRFM[[#This Row],[Monetary]] &gt;= M1726, 2, 1))</f>
        <v>3</v>
      </c>
      <c r="I1722">
        <f>tblCustRFM[[#This Row],[RecencyTier]] + tblCustRFM[[#This Row],[FrequencyTier]] + tblCustRFM[[#This Row],[MonetaryTier]]</f>
        <v>7</v>
      </c>
    </row>
    <row r="1723" spans="1:9" x14ac:dyDescent="0.45">
      <c r="A1723" s="16">
        <v>3542</v>
      </c>
      <c r="B1723" s="10">
        <v>45389.063206327162</v>
      </c>
      <c r="C1723">
        <v>1</v>
      </c>
      <c r="D1723">
        <v>11542.35</v>
      </c>
      <c r="E1723" s="24">
        <f>INT(RFM_Pivot!$A$1 - tblCustRFM[[#This Row],[LastPurchaseDate]])</f>
        <v>267</v>
      </c>
      <c r="F1723">
        <f>IF(tblCustRFM[[#This Row],[Recency]] &lt;= $L$4, 3, IF(tblCustRFM[[#This Row],[Recency]] &lt;= M1725, 2, 1))</f>
        <v>1</v>
      </c>
      <c r="G1723">
        <f>IF(tblCustRFM[[#This Row],[Frequency]] &gt;= L1726, 3, IF(tblCustRFM[[#This Row],[Frequency]] &gt;= M1726, 2, 1))</f>
        <v>3</v>
      </c>
      <c r="H1723">
        <f>IF(tblCustRFM[[#This Row],[Monetary]] &gt;= L1727, 3, IF(tblCustRFM[[#This Row],[Monetary]] &gt;= M1727, 2, 1))</f>
        <v>3</v>
      </c>
      <c r="I1723">
        <f>tblCustRFM[[#This Row],[RecencyTier]] + tblCustRFM[[#This Row],[FrequencyTier]] + tblCustRFM[[#This Row],[MonetaryTier]]</f>
        <v>7</v>
      </c>
    </row>
    <row r="1724" spans="1:9" x14ac:dyDescent="0.45">
      <c r="A1724" s="16">
        <v>3544</v>
      </c>
      <c r="B1724" s="10">
        <v>45543.181618171293</v>
      </c>
      <c r="C1724">
        <v>2</v>
      </c>
      <c r="D1724">
        <v>11199.35</v>
      </c>
      <c r="E1724" s="24">
        <f>INT(RFM_Pivot!$A$1 - tblCustRFM[[#This Row],[LastPurchaseDate]])</f>
        <v>113</v>
      </c>
      <c r="F1724">
        <f>IF(tblCustRFM[[#This Row],[Recency]] &lt;= $L$4, 3, IF(tblCustRFM[[#This Row],[Recency]] &lt;= M1726, 2, 1))</f>
        <v>3</v>
      </c>
      <c r="G1724">
        <f>IF(tblCustRFM[[#This Row],[Frequency]] &gt;= L1727, 3, IF(tblCustRFM[[#This Row],[Frequency]] &gt;= M1727, 2, 1))</f>
        <v>3</v>
      </c>
      <c r="H1724">
        <f>IF(tblCustRFM[[#This Row],[Monetary]] &gt;= L1728, 3, IF(tblCustRFM[[#This Row],[Monetary]] &gt;= M1728, 2, 1))</f>
        <v>3</v>
      </c>
      <c r="I1724">
        <f>tblCustRFM[[#This Row],[RecencyTier]] + tblCustRFM[[#This Row],[FrequencyTier]] + tblCustRFM[[#This Row],[MonetaryTier]]</f>
        <v>9</v>
      </c>
    </row>
    <row r="1725" spans="1:9" x14ac:dyDescent="0.45">
      <c r="A1725" s="16">
        <v>3547</v>
      </c>
      <c r="B1725" s="10">
        <v>45267.433043287034</v>
      </c>
      <c r="C1725">
        <v>3</v>
      </c>
      <c r="D1725">
        <v>14856.31</v>
      </c>
      <c r="E1725" s="24">
        <f>INT(RFM_Pivot!$A$1 - tblCustRFM[[#This Row],[LastPurchaseDate]])</f>
        <v>389</v>
      </c>
      <c r="F1725">
        <f>IF(tblCustRFM[[#This Row],[Recency]] &lt;= $L$4, 3, IF(tblCustRFM[[#This Row],[Recency]] &lt;= M1727, 2, 1))</f>
        <v>1</v>
      </c>
      <c r="G1725">
        <f>IF(tblCustRFM[[#This Row],[Frequency]] &gt;= L1728, 3, IF(tblCustRFM[[#This Row],[Frequency]] &gt;= M1728, 2, 1))</f>
        <v>3</v>
      </c>
      <c r="H1725">
        <f>IF(tblCustRFM[[#This Row],[Monetary]] &gt;= L1729, 3, IF(tblCustRFM[[#This Row],[Monetary]] &gt;= M1729, 2, 1))</f>
        <v>3</v>
      </c>
      <c r="I1725">
        <f>tblCustRFM[[#This Row],[RecencyTier]] + tblCustRFM[[#This Row],[FrequencyTier]] + tblCustRFM[[#This Row],[MonetaryTier]]</f>
        <v>7</v>
      </c>
    </row>
    <row r="1726" spans="1:9" x14ac:dyDescent="0.45">
      <c r="A1726" s="16">
        <v>3550</v>
      </c>
      <c r="B1726" s="10">
        <v>45570.924392438268</v>
      </c>
      <c r="C1726">
        <v>2</v>
      </c>
      <c r="D1726">
        <v>17886.34</v>
      </c>
      <c r="E1726" s="24">
        <f>INT(RFM_Pivot!$A$1 - tblCustRFM[[#This Row],[LastPurchaseDate]])</f>
        <v>86</v>
      </c>
      <c r="F1726">
        <f>IF(tblCustRFM[[#This Row],[Recency]] &lt;= $L$4, 3, IF(tblCustRFM[[#This Row],[Recency]] &lt;= M1728, 2, 1))</f>
        <v>3</v>
      </c>
      <c r="G1726">
        <f>IF(tblCustRFM[[#This Row],[Frequency]] &gt;= L1729, 3, IF(tblCustRFM[[#This Row],[Frequency]] &gt;= M1729, 2, 1))</f>
        <v>3</v>
      </c>
      <c r="H1726">
        <f>IF(tblCustRFM[[#This Row],[Monetary]] &gt;= L1730, 3, IF(tblCustRFM[[#This Row],[Monetary]] &gt;= M1730, 2, 1))</f>
        <v>3</v>
      </c>
      <c r="I1726">
        <f>tblCustRFM[[#This Row],[RecencyTier]] + tblCustRFM[[#This Row],[FrequencyTier]] + tblCustRFM[[#This Row],[MonetaryTier]]</f>
        <v>9</v>
      </c>
    </row>
    <row r="1727" spans="1:9" x14ac:dyDescent="0.45">
      <c r="A1727" s="16">
        <v>3551</v>
      </c>
      <c r="B1727" s="10">
        <v>45094.332733294752</v>
      </c>
      <c r="C1727">
        <v>2</v>
      </c>
      <c r="D1727">
        <v>12765.77</v>
      </c>
      <c r="E1727" s="24">
        <f>INT(RFM_Pivot!$A$1 - tblCustRFM[[#This Row],[LastPurchaseDate]])</f>
        <v>562</v>
      </c>
      <c r="F1727">
        <f>IF(tblCustRFM[[#This Row],[Recency]] &lt;= $L$4, 3, IF(tblCustRFM[[#This Row],[Recency]] &lt;= M1729, 2, 1))</f>
        <v>1</v>
      </c>
      <c r="G1727">
        <f>IF(tblCustRFM[[#This Row],[Frequency]] &gt;= L1730, 3, IF(tblCustRFM[[#This Row],[Frequency]] &gt;= M1730, 2, 1))</f>
        <v>3</v>
      </c>
      <c r="H1727">
        <f>IF(tblCustRFM[[#This Row],[Monetary]] &gt;= L1731, 3, IF(tblCustRFM[[#This Row],[Monetary]] &gt;= M1731, 2, 1))</f>
        <v>3</v>
      </c>
      <c r="I1727">
        <f>tblCustRFM[[#This Row],[RecencyTier]] + tblCustRFM[[#This Row],[FrequencyTier]] + tblCustRFM[[#This Row],[MonetaryTier]]</f>
        <v>7</v>
      </c>
    </row>
    <row r="1728" spans="1:9" x14ac:dyDescent="0.45">
      <c r="A1728" s="16">
        <v>3552</v>
      </c>
      <c r="B1728" s="10">
        <v>45628.89218923611</v>
      </c>
      <c r="C1728">
        <v>1</v>
      </c>
      <c r="D1728">
        <v>17361.48</v>
      </c>
      <c r="E1728" s="24">
        <f>INT(RFM_Pivot!$A$1 - tblCustRFM[[#This Row],[LastPurchaseDate]])</f>
        <v>28</v>
      </c>
      <c r="F1728">
        <f>IF(tblCustRFM[[#This Row],[Recency]] &lt;= $L$4, 3, IF(tblCustRFM[[#This Row],[Recency]] &lt;= M1730, 2, 1))</f>
        <v>3</v>
      </c>
      <c r="G1728">
        <f>IF(tblCustRFM[[#This Row],[Frequency]] &gt;= L1731, 3, IF(tblCustRFM[[#This Row],[Frequency]] &gt;= M1731, 2, 1))</f>
        <v>3</v>
      </c>
      <c r="H1728">
        <f>IF(tblCustRFM[[#This Row],[Monetary]] &gt;= L1732, 3, IF(tblCustRFM[[#This Row],[Monetary]] &gt;= M1732, 2, 1))</f>
        <v>3</v>
      </c>
      <c r="I1728">
        <f>tblCustRFM[[#This Row],[RecencyTier]] + tblCustRFM[[#This Row],[FrequencyTier]] + tblCustRFM[[#This Row],[MonetaryTier]]</f>
        <v>9</v>
      </c>
    </row>
    <row r="1729" spans="1:9" x14ac:dyDescent="0.45">
      <c r="A1729" s="16">
        <v>3553</v>
      </c>
      <c r="B1729" s="10">
        <v>45405.92789278549</v>
      </c>
      <c r="C1729">
        <v>1</v>
      </c>
      <c r="D1729">
        <v>4234.22</v>
      </c>
      <c r="E1729" s="24">
        <f>INT(RFM_Pivot!$A$1 - tblCustRFM[[#This Row],[LastPurchaseDate]])</f>
        <v>251</v>
      </c>
      <c r="F1729">
        <f>IF(tblCustRFM[[#This Row],[Recency]] &lt;= $L$4, 3, IF(tblCustRFM[[#This Row],[Recency]] &lt;= M1731, 2, 1))</f>
        <v>1</v>
      </c>
      <c r="G1729">
        <f>IF(tblCustRFM[[#This Row],[Frequency]] &gt;= L1732, 3, IF(tblCustRFM[[#This Row],[Frequency]] &gt;= M1732, 2, 1))</f>
        <v>3</v>
      </c>
      <c r="H1729">
        <f>IF(tblCustRFM[[#This Row],[Monetary]] &gt;= L1733, 3, IF(tblCustRFM[[#This Row],[Monetary]] &gt;= M1733, 2, 1))</f>
        <v>3</v>
      </c>
      <c r="I1729">
        <f>tblCustRFM[[#This Row],[RecencyTier]] + tblCustRFM[[#This Row],[FrequencyTier]] + tblCustRFM[[#This Row],[MonetaryTier]]</f>
        <v>7</v>
      </c>
    </row>
    <row r="1730" spans="1:9" x14ac:dyDescent="0.45">
      <c r="A1730" s="16">
        <v>3555</v>
      </c>
      <c r="B1730" s="10">
        <v>45417.609060918207</v>
      </c>
      <c r="C1730">
        <v>4</v>
      </c>
      <c r="D1730">
        <v>28447.37</v>
      </c>
      <c r="E1730" s="24">
        <f>INT(RFM_Pivot!$A$1 - tblCustRFM[[#This Row],[LastPurchaseDate]])</f>
        <v>239</v>
      </c>
      <c r="F1730">
        <f>IF(tblCustRFM[[#This Row],[Recency]] &lt;= $L$4, 3, IF(tblCustRFM[[#This Row],[Recency]] &lt;= M1732, 2, 1))</f>
        <v>1</v>
      </c>
      <c r="G1730">
        <f>IF(tblCustRFM[[#This Row],[Frequency]] &gt;= L1733, 3, IF(tblCustRFM[[#This Row],[Frequency]] &gt;= M1733, 2, 1))</f>
        <v>3</v>
      </c>
      <c r="H1730">
        <f>IF(tblCustRFM[[#This Row],[Monetary]] &gt;= L1734, 3, IF(tblCustRFM[[#This Row],[Monetary]] &gt;= M1734, 2, 1))</f>
        <v>3</v>
      </c>
      <c r="I1730">
        <f>tblCustRFM[[#This Row],[RecencyTier]] + tblCustRFM[[#This Row],[FrequencyTier]] + tblCustRFM[[#This Row],[MonetaryTier]]</f>
        <v>7</v>
      </c>
    </row>
    <row r="1731" spans="1:9" x14ac:dyDescent="0.45">
      <c r="A1731" s="16">
        <v>3557</v>
      </c>
      <c r="B1731" s="10">
        <v>44944.010701080246</v>
      </c>
      <c r="C1731">
        <v>1</v>
      </c>
      <c r="D1731">
        <v>4898.6400000000003</v>
      </c>
      <c r="E1731" s="24">
        <f>INT(RFM_Pivot!$A$1 - tblCustRFM[[#This Row],[LastPurchaseDate]])</f>
        <v>712</v>
      </c>
      <c r="F1731">
        <f>IF(tblCustRFM[[#This Row],[Recency]] &lt;= $L$4, 3, IF(tblCustRFM[[#This Row],[Recency]] &lt;= M1733, 2, 1))</f>
        <v>1</v>
      </c>
      <c r="G1731">
        <f>IF(tblCustRFM[[#This Row],[Frequency]] &gt;= L1734, 3, IF(tblCustRFM[[#This Row],[Frequency]] &gt;= M1734, 2, 1))</f>
        <v>3</v>
      </c>
      <c r="H1731">
        <f>IF(tblCustRFM[[#This Row],[Monetary]] &gt;= L1735, 3, IF(tblCustRFM[[#This Row],[Monetary]] &gt;= M1735, 2, 1))</f>
        <v>3</v>
      </c>
      <c r="I1731">
        <f>tblCustRFM[[#This Row],[RecencyTier]] + tblCustRFM[[#This Row],[FrequencyTier]] + tblCustRFM[[#This Row],[MonetaryTier]]</f>
        <v>7</v>
      </c>
    </row>
    <row r="1732" spans="1:9" x14ac:dyDescent="0.45">
      <c r="A1732" s="16">
        <v>3558</v>
      </c>
      <c r="B1732" s="10">
        <v>44928.606160609568</v>
      </c>
      <c r="C1732">
        <v>1</v>
      </c>
      <c r="D1732">
        <v>24410.65</v>
      </c>
      <c r="E1732" s="24">
        <f>INT(RFM_Pivot!$A$1 - tblCustRFM[[#This Row],[LastPurchaseDate]])</f>
        <v>728</v>
      </c>
      <c r="F1732">
        <f>IF(tblCustRFM[[#This Row],[Recency]] &lt;= $L$4, 3, IF(tblCustRFM[[#This Row],[Recency]] &lt;= M1734, 2, 1))</f>
        <v>1</v>
      </c>
      <c r="G1732">
        <f>IF(tblCustRFM[[#This Row],[Frequency]] &gt;= L1735, 3, IF(tblCustRFM[[#This Row],[Frequency]] &gt;= M1735, 2, 1))</f>
        <v>3</v>
      </c>
      <c r="H1732">
        <f>IF(tblCustRFM[[#This Row],[Monetary]] &gt;= L1736, 3, IF(tblCustRFM[[#This Row],[Monetary]] &gt;= M1736, 2, 1))</f>
        <v>3</v>
      </c>
      <c r="I1732">
        <f>tblCustRFM[[#This Row],[RecencyTier]] + tblCustRFM[[#This Row],[FrequencyTier]] + tblCustRFM[[#This Row],[MonetaryTier]]</f>
        <v>7</v>
      </c>
    </row>
    <row r="1733" spans="1:9" x14ac:dyDescent="0.45">
      <c r="A1733" s="16">
        <v>3560</v>
      </c>
      <c r="B1733" s="10">
        <v>45268.674167438272</v>
      </c>
      <c r="C1733">
        <v>2</v>
      </c>
      <c r="D1733">
        <v>23321.8</v>
      </c>
      <c r="E1733" s="24">
        <f>INT(RFM_Pivot!$A$1 - tblCustRFM[[#This Row],[LastPurchaseDate]])</f>
        <v>388</v>
      </c>
      <c r="F1733">
        <f>IF(tblCustRFM[[#This Row],[Recency]] &lt;= $L$4, 3, IF(tblCustRFM[[#This Row],[Recency]] &lt;= M1735, 2, 1))</f>
        <v>1</v>
      </c>
      <c r="G1733">
        <f>IF(tblCustRFM[[#This Row],[Frequency]] &gt;= L1736, 3, IF(tblCustRFM[[#This Row],[Frequency]] &gt;= M1736, 2, 1))</f>
        <v>3</v>
      </c>
      <c r="H1733">
        <f>IF(tblCustRFM[[#This Row],[Monetary]] &gt;= L1737, 3, IF(tblCustRFM[[#This Row],[Monetary]] &gt;= M1737, 2, 1))</f>
        <v>3</v>
      </c>
      <c r="I1733">
        <f>tblCustRFM[[#This Row],[RecencyTier]] + tblCustRFM[[#This Row],[FrequencyTier]] + tblCustRFM[[#This Row],[MonetaryTier]]</f>
        <v>7</v>
      </c>
    </row>
    <row r="1734" spans="1:9" x14ac:dyDescent="0.45">
      <c r="A1734" s="16">
        <v>3561</v>
      </c>
      <c r="B1734" s="10">
        <v>45195.520852083333</v>
      </c>
      <c r="C1734">
        <v>1</v>
      </c>
      <c r="D1734">
        <v>13457.7</v>
      </c>
      <c r="E1734" s="24">
        <f>INT(RFM_Pivot!$A$1 - tblCustRFM[[#This Row],[LastPurchaseDate]])</f>
        <v>461</v>
      </c>
      <c r="F1734">
        <f>IF(tblCustRFM[[#This Row],[Recency]] &lt;= $L$4, 3, IF(tblCustRFM[[#This Row],[Recency]] &lt;= M1736, 2, 1))</f>
        <v>1</v>
      </c>
      <c r="G1734">
        <f>IF(tblCustRFM[[#This Row],[Frequency]] &gt;= L1737, 3, IF(tblCustRFM[[#This Row],[Frequency]] &gt;= M1737, 2, 1))</f>
        <v>3</v>
      </c>
      <c r="H1734">
        <f>IF(tblCustRFM[[#This Row],[Monetary]] &gt;= L1738, 3, IF(tblCustRFM[[#This Row],[Monetary]] &gt;= M1738, 2, 1))</f>
        <v>3</v>
      </c>
      <c r="I1734">
        <f>tblCustRFM[[#This Row],[RecencyTier]] + tblCustRFM[[#This Row],[FrequencyTier]] + tblCustRFM[[#This Row],[MonetaryTier]]</f>
        <v>7</v>
      </c>
    </row>
    <row r="1735" spans="1:9" x14ac:dyDescent="0.45">
      <c r="A1735" s="16">
        <v>3563</v>
      </c>
      <c r="B1735" s="10">
        <v>45082.213521373458</v>
      </c>
      <c r="C1735">
        <v>1</v>
      </c>
      <c r="D1735">
        <v>11713.12</v>
      </c>
      <c r="E1735" s="24">
        <f>INT(RFM_Pivot!$A$1 - tblCustRFM[[#This Row],[LastPurchaseDate]])</f>
        <v>574</v>
      </c>
      <c r="F1735">
        <f>IF(tblCustRFM[[#This Row],[Recency]] &lt;= $L$4, 3, IF(tblCustRFM[[#This Row],[Recency]] &lt;= M1737, 2, 1))</f>
        <v>1</v>
      </c>
      <c r="G1735">
        <f>IF(tblCustRFM[[#This Row],[Frequency]] &gt;= L1738, 3, IF(tblCustRFM[[#This Row],[Frequency]] &gt;= M1738, 2, 1))</f>
        <v>3</v>
      </c>
      <c r="H1735">
        <f>IF(tblCustRFM[[#This Row],[Monetary]] &gt;= L1739, 3, IF(tblCustRFM[[#This Row],[Monetary]] &gt;= M1739, 2, 1))</f>
        <v>3</v>
      </c>
      <c r="I1735">
        <f>tblCustRFM[[#This Row],[RecencyTier]] + tblCustRFM[[#This Row],[FrequencyTier]] + tblCustRFM[[#This Row],[MonetaryTier]]</f>
        <v>7</v>
      </c>
    </row>
    <row r="1736" spans="1:9" x14ac:dyDescent="0.45">
      <c r="A1736" s="16">
        <v>3565</v>
      </c>
      <c r="B1736" s="10">
        <v>45316.055905594134</v>
      </c>
      <c r="C1736">
        <v>2</v>
      </c>
      <c r="D1736">
        <v>8924.85</v>
      </c>
      <c r="E1736" s="24">
        <f>INT(RFM_Pivot!$A$1 - tblCustRFM[[#This Row],[LastPurchaseDate]])</f>
        <v>340</v>
      </c>
      <c r="F1736">
        <f>IF(tblCustRFM[[#This Row],[Recency]] &lt;= $L$4, 3, IF(tblCustRFM[[#This Row],[Recency]] &lt;= M1738, 2, 1))</f>
        <v>1</v>
      </c>
      <c r="G1736">
        <f>IF(tblCustRFM[[#This Row],[Frequency]] &gt;= L1739, 3, IF(tblCustRFM[[#This Row],[Frequency]] &gt;= M1739, 2, 1))</f>
        <v>3</v>
      </c>
      <c r="H1736">
        <f>IF(tblCustRFM[[#This Row],[Monetary]] &gt;= L1740, 3, IF(tblCustRFM[[#This Row],[Monetary]] &gt;= M1740, 2, 1))</f>
        <v>3</v>
      </c>
      <c r="I1736">
        <f>tblCustRFM[[#This Row],[RecencyTier]] + tblCustRFM[[#This Row],[FrequencyTier]] + tblCustRFM[[#This Row],[MonetaryTier]]</f>
        <v>7</v>
      </c>
    </row>
    <row r="1737" spans="1:9" x14ac:dyDescent="0.45">
      <c r="A1737" s="16">
        <v>3566</v>
      </c>
      <c r="B1737" s="10">
        <v>45206.398939891973</v>
      </c>
      <c r="C1737">
        <v>2</v>
      </c>
      <c r="D1737">
        <v>23518.36</v>
      </c>
      <c r="E1737" s="24">
        <f>INT(RFM_Pivot!$A$1 - tblCustRFM[[#This Row],[LastPurchaseDate]])</f>
        <v>450</v>
      </c>
      <c r="F1737">
        <f>IF(tblCustRFM[[#This Row],[Recency]] &lt;= $L$4, 3, IF(tblCustRFM[[#This Row],[Recency]] &lt;= M1739, 2, 1))</f>
        <v>1</v>
      </c>
      <c r="G1737">
        <f>IF(tblCustRFM[[#This Row],[Frequency]] &gt;= L1740, 3, IF(tblCustRFM[[#This Row],[Frequency]] &gt;= M1740, 2, 1))</f>
        <v>3</v>
      </c>
      <c r="H1737">
        <f>IF(tblCustRFM[[#This Row],[Monetary]] &gt;= L1741, 3, IF(tblCustRFM[[#This Row],[Monetary]] &gt;= M1741, 2, 1))</f>
        <v>3</v>
      </c>
      <c r="I1737">
        <f>tblCustRFM[[#This Row],[RecencyTier]] + tblCustRFM[[#This Row],[FrequencyTier]] + tblCustRFM[[#This Row],[MonetaryTier]]</f>
        <v>7</v>
      </c>
    </row>
    <row r="1738" spans="1:9" x14ac:dyDescent="0.45">
      <c r="A1738" s="16">
        <v>3567</v>
      </c>
      <c r="B1738" s="10">
        <v>45331.971497145059</v>
      </c>
      <c r="C1738">
        <v>2</v>
      </c>
      <c r="D1738">
        <v>28923.71</v>
      </c>
      <c r="E1738" s="24">
        <f>INT(RFM_Pivot!$A$1 - tblCustRFM[[#This Row],[LastPurchaseDate]])</f>
        <v>325</v>
      </c>
      <c r="F1738">
        <f>IF(tblCustRFM[[#This Row],[Recency]] &lt;= $L$4, 3, IF(tblCustRFM[[#This Row],[Recency]] &lt;= M1740, 2, 1))</f>
        <v>1</v>
      </c>
      <c r="G1738">
        <f>IF(tblCustRFM[[#This Row],[Frequency]] &gt;= L1741, 3, IF(tblCustRFM[[#This Row],[Frequency]] &gt;= M1741, 2, 1))</f>
        <v>3</v>
      </c>
      <c r="H1738">
        <f>IF(tblCustRFM[[#This Row],[Monetary]] &gt;= L1742, 3, IF(tblCustRFM[[#This Row],[Monetary]] &gt;= M1742, 2, 1))</f>
        <v>3</v>
      </c>
      <c r="I1738">
        <f>tblCustRFM[[#This Row],[RecencyTier]] + tblCustRFM[[#This Row],[FrequencyTier]] + tblCustRFM[[#This Row],[MonetaryTier]]</f>
        <v>7</v>
      </c>
    </row>
    <row r="1739" spans="1:9" x14ac:dyDescent="0.45">
      <c r="A1739" s="16">
        <v>3568</v>
      </c>
      <c r="B1739" s="10">
        <v>45480.61436141975</v>
      </c>
      <c r="C1739">
        <v>4</v>
      </c>
      <c r="D1739">
        <v>23379.22</v>
      </c>
      <c r="E1739" s="24">
        <f>INT(RFM_Pivot!$A$1 - tblCustRFM[[#This Row],[LastPurchaseDate]])</f>
        <v>176</v>
      </c>
      <c r="F1739">
        <f>IF(tblCustRFM[[#This Row],[Recency]] &lt;= $L$4, 3, IF(tblCustRFM[[#This Row],[Recency]] &lt;= M1741, 2, 1))</f>
        <v>1</v>
      </c>
      <c r="G1739">
        <f>IF(tblCustRFM[[#This Row],[Frequency]] &gt;= L1742, 3, IF(tblCustRFM[[#This Row],[Frequency]] &gt;= M1742, 2, 1))</f>
        <v>3</v>
      </c>
      <c r="H1739">
        <f>IF(tblCustRFM[[#This Row],[Monetary]] &gt;= L1743, 3, IF(tblCustRFM[[#This Row],[Monetary]] &gt;= M1743, 2, 1))</f>
        <v>3</v>
      </c>
      <c r="I1739">
        <f>tblCustRFM[[#This Row],[RecencyTier]] + tblCustRFM[[#This Row],[FrequencyTier]] + tblCustRFM[[#This Row],[MonetaryTier]]</f>
        <v>7</v>
      </c>
    </row>
    <row r="1740" spans="1:9" x14ac:dyDescent="0.45">
      <c r="A1740" s="16">
        <v>3569</v>
      </c>
      <c r="B1740" s="10">
        <v>45344.820782098766</v>
      </c>
      <c r="C1740">
        <v>1</v>
      </c>
      <c r="D1740">
        <v>2046.96</v>
      </c>
      <c r="E1740" s="24">
        <f>INT(RFM_Pivot!$A$1 - tblCustRFM[[#This Row],[LastPurchaseDate]])</f>
        <v>312</v>
      </c>
      <c r="F1740">
        <f>IF(tblCustRFM[[#This Row],[Recency]] &lt;= $L$4, 3, IF(tblCustRFM[[#This Row],[Recency]] &lt;= M1742, 2, 1))</f>
        <v>1</v>
      </c>
      <c r="G1740">
        <f>IF(tblCustRFM[[#This Row],[Frequency]] &gt;= L1743, 3, IF(tblCustRFM[[#This Row],[Frequency]] &gt;= M1743, 2, 1))</f>
        <v>3</v>
      </c>
      <c r="H1740">
        <f>IF(tblCustRFM[[#This Row],[Monetary]] &gt;= L1744, 3, IF(tblCustRFM[[#This Row],[Monetary]] &gt;= M1744, 2, 1))</f>
        <v>3</v>
      </c>
      <c r="I1740">
        <f>tblCustRFM[[#This Row],[RecencyTier]] + tblCustRFM[[#This Row],[FrequencyTier]] + tblCustRFM[[#This Row],[MonetaryTier]]</f>
        <v>7</v>
      </c>
    </row>
    <row r="1741" spans="1:9" x14ac:dyDescent="0.45">
      <c r="A1741" s="16">
        <v>3572</v>
      </c>
      <c r="B1741" s="10">
        <v>45291.160416049381</v>
      </c>
      <c r="C1741">
        <v>1</v>
      </c>
      <c r="D1741">
        <v>1358.7</v>
      </c>
      <c r="E1741" s="24">
        <f>INT(RFM_Pivot!$A$1 - tblCustRFM[[#This Row],[LastPurchaseDate]])</f>
        <v>365</v>
      </c>
      <c r="F1741">
        <f>IF(tblCustRFM[[#This Row],[Recency]] &lt;= $L$4, 3, IF(tblCustRFM[[#This Row],[Recency]] &lt;= M1743, 2, 1))</f>
        <v>1</v>
      </c>
      <c r="G1741">
        <f>IF(tblCustRFM[[#This Row],[Frequency]] &gt;= L1744, 3, IF(tblCustRFM[[#This Row],[Frequency]] &gt;= M1744, 2, 1))</f>
        <v>3</v>
      </c>
      <c r="H1741">
        <f>IF(tblCustRFM[[#This Row],[Monetary]] &gt;= L1745, 3, IF(tblCustRFM[[#This Row],[Monetary]] &gt;= M1745, 2, 1))</f>
        <v>3</v>
      </c>
      <c r="I1741">
        <f>tblCustRFM[[#This Row],[RecencyTier]] + tblCustRFM[[#This Row],[FrequencyTier]] + tblCustRFM[[#This Row],[MonetaryTier]]</f>
        <v>7</v>
      </c>
    </row>
    <row r="1742" spans="1:9" x14ac:dyDescent="0.45">
      <c r="A1742" s="16">
        <v>3573</v>
      </c>
      <c r="B1742" s="10">
        <v>45004.460746064811</v>
      </c>
      <c r="C1742">
        <v>1</v>
      </c>
      <c r="D1742">
        <v>15063.2</v>
      </c>
      <c r="E1742" s="24">
        <f>INT(RFM_Pivot!$A$1 - tblCustRFM[[#This Row],[LastPurchaseDate]])</f>
        <v>652</v>
      </c>
      <c r="F1742">
        <f>IF(tblCustRFM[[#This Row],[Recency]] &lt;= $L$4, 3, IF(tblCustRFM[[#This Row],[Recency]] &lt;= M1744, 2, 1))</f>
        <v>1</v>
      </c>
      <c r="G1742">
        <f>IF(tblCustRFM[[#This Row],[Frequency]] &gt;= L1745, 3, IF(tblCustRFM[[#This Row],[Frequency]] &gt;= M1745, 2, 1))</f>
        <v>3</v>
      </c>
      <c r="H1742">
        <f>IF(tblCustRFM[[#This Row],[Monetary]] &gt;= L1746, 3, IF(tblCustRFM[[#This Row],[Monetary]] &gt;= M1746, 2, 1))</f>
        <v>3</v>
      </c>
      <c r="I1742">
        <f>tblCustRFM[[#This Row],[RecencyTier]] + tblCustRFM[[#This Row],[FrequencyTier]] + tblCustRFM[[#This Row],[MonetaryTier]]</f>
        <v>7</v>
      </c>
    </row>
    <row r="1743" spans="1:9" x14ac:dyDescent="0.45">
      <c r="A1743" s="16">
        <v>3575</v>
      </c>
      <c r="B1743" s="10">
        <v>45579.028202816356</v>
      </c>
      <c r="C1743">
        <v>3</v>
      </c>
      <c r="D1743">
        <v>14848.94</v>
      </c>
      <c r="E1743" s="24">
        <f>INT(RFM_Pivot!$A$1 - tblCustRFM[[#This Row],[LastPurchaseDate]])</f>
        <v>77</v>
      </c>
      <c r="F1743">
        <f>IF(tblCustRFM[[#This Row],[Recency]] &lt;= $L$4, 3, IF(tblCustRFM[[#This Row],[Recency]] &lt;= M1745, 2, 1))</f>
        <v>3</v>
      </c>
      <c r="G1743">
        <f>IF(tblCustRFM[[#This Row],[Frequency]] &gt;= L1746, 3, IF(tblCustRFM[[#This Row],[Frequency]] &gt;= M1746, 2, 1))</f>
        <v>3</v>
      </c>
      <c r="H1743">
        <f>IF(tblCustRFM[[#This Row],[Monetary]] &gt;= L1747, 3, IF(tblCustRFM[[#This Row],[Monetary]] &gt;= M1747, 2, 1))</f>
        <v>3</v>
      </c>
      <c r="I1743">
        <f>tblCustRFM[[#This Row],[RecencyTier]] + tblCustRFM[[#This Row],[FrequencyTier]] + tblCustRFM[[#This Row],[MonetaryTier]]</f>
        <v>9</v>
      </c>
    </row>
    <row r="1744" spans="1:9" x14ac:dyDescent="0.45">
      <c r="A1744" s="16">
        <v>3576</v>
      </c>
      <c r="B1744" s="10">
        <v>45531.719471952158</v>
      </c>
      <c r="C1744">
        <v>1</v>
      </c>
      <c r="D1744">
        <v>13615.86</v>
      </c>
      <c r="E1744" s="24">
        <f>INT(RFM_Pivot!$A$1 - tblCustRFM[[#This Row],[LastPurchaseDate]])</f>
        <v>125</v>
      </c>
      <c r="F1744">
        <f>IF(tblCustRFM[[#This Row],[Recency]] &lt;= $L$4, 3, IF(tblCustRFM[[#This Row],[Recency]] &lt;= M1746, 2, 1))</f>
        <v>1</v>
      </c>
      <c r="G1744">
        <f>IF(tblCustRFM[[#This Row],[Frequency]] &gt;= L1747, 3, IF(tblCustRFM[[#This Row],[Frequency]] &gt;= M1747, 2, 1))</f>
        <v>3</v>
      </c>
      <c r="H1744">
        <f>IF(tblCustRFM[[#This Row],[Monetary]] &gt;= L1748, 3, IF(tblCustRFM[[#This Row],[Monetary]] &gt;= M1748, 2, 1))</f>
        <v>3</v>
      </c>
      <c r="I1744">
        <f>tblCustRFM[[#This Row],[RecencyTier]] + tblCustRFM[[#This Row],[FrequencyTier]] + tblCustRFM[[#This Row],[MonetaryTier]]</f>
        <v>7</v>
      </c>
    </row>
    <row r="1745" spans="1:9" x14ac:dyDescent="0.45">
      <c r="A1745" s="16">
        <v>3577</v>
      </c>
      <c r="B1745" s="10">
        <v>45599.981298109567</v>
      </c>
      <c r="C1745">
        <v>2</v>
      </c>
      <c r="D1745">
        <v>25198.639999999999</v>
      </c>
      <c r="E1745" s="24">
        <f>INT(RFM_Pivot!$A$1 - tblCustRFM[[#This Row],[LastPurchaseDate]])</f>
        <v>57</v>
      </c>
      <c r="F1745">
        <f>IF(tblCustRFM[[#This Row],[Recency]] &lt;= $L$4, 3, IF(tblCustRFM[[#This Row],[Recency]] &lt;= M1747, 2, 1))</f>
        <v>3</v>
      </c>
      <c r="G1745">
        <f>IF(tblCustRFM[[#This Row],[Frequency]] &gt;= L1748, 3, IF(tblCustRFM[[#This Row],[Frequency]] &gt;= M1748, 2, 1))</f>
        <v>3</v>
      </c>
      <c r="H1745">
        <f>IF(tblCustRFM[[#This Row],[Monetary]] &gt;= L1749, 3, IF(tblCustRFM[[#This Row],[Monetary]] &gt;= M1749, 2, 1))</f>
        <v>3</v>
      </c>
      <c r="I1745">
        <f>tblCustRFM[[#This Row],[RecencyTier]] + tblCustRFM[[#This Row],[FrequencyTier]] + tblCustRFM[[#This Row],[MonetaryTier]]</f>
        <v>9</v>
      </c>
    </row>
    <row r="1746" spans="1:9" x14ac:dyDescent="0.45">
      <c r="A1746" s="16">
        <v>3580</v>
      </c>
      <c r="B1746" s="10">
        <v>45520.622362229937</v>
      </c>
      <c r="C1746">
        <v>3</v>
      </c>
      <c r="D1746">
        <v>39607.1</v>
      </c>
      <c r="E1746" s="24">
        <f>INT(RFM_Pivot!$A$1 - tblCustRFM[[#This Row],[LastPurchaseDate]])</f>
        <v>136</v>
      </c>
      <c r="F1746">
        <f>IF(tblCustRFM[[#This Row],[Recency]] &lt;= $L$4, 3, IF(tblCustRFM[[#This Row],[Recency]] &lt;= M1748, 2, 1))</f>
        <v>1</v>
      </c>
      <c r="G1746">
        <f>IF(tblCustRFM[[#This Row],[Frequency]] &gt;= L1749, 3, IF(tblCustRFM[[#This Row],[Frequency]] &gt;= M1749, 2, 1))</f>
        <v>3</v>
      </c>
      <c r="H1746">
        <f>IF(tblCustRFM[[#This Row],[Monetary]] &gt;= L1750, 3, IF(tblCustRFM[[#This Row],[Monetary]] &gt;= M1750, 2, 1))</f>
        <v>3</v>
      </c>
      <c r="I1746">
        <f>tblCustRFM[[#This Row],[RecencyTier]] + tblCustRFM[[#This Row],[FrequencyTier]] + tblCustRFM[[#This Row],[MonetaryTier]]</f>
        <v>7</v>
      </c>
    </row>
    <row r="1747" spans="1:9" x14ac:dyDescent="0.45">
      <c r="A1747" s="16">
        <v>3581</v>
      </c>
      <c r="B1747" s="10">
        <v>45367.380038001545</v>
      </c>
      <c r="C1747">
        <v>4</v>
      </c>
      <c r="D1747">
        <v>45430.42</v>
      </c>
      <c r="E1747" s="24">
        <f>INT(RFM_Pivot!$A$1 - tblCustRFM[[#This Row],[LastPurchaseDate]])</f>
        <v>289</v>
      </c>
      <c r="F1747">
        <f>IF(tblCustRFM[[#This Row],[Recency]] &lt;= $L$4, 3, IF(tblCustRFM[[#This Row],[Recency]] &lt;= M1749, 2, 1))</f>
        <v>1</v>
      </c>
      <c r="G1747">
        <f>IF(tblCustRFM[[#This Row],[Frequency]] &gt;= L1750, 3, IF(tblCustRFM[[#This Row],[Frequency]] &gt;= M1750, 2, 1))</f>
        <v>3</v>
      </c>
      <c r="H1747">
        <f>IF(tblCustRFM[[#This Row],[Monetary]] &gt;= L1751, 3, IF(tblCustRFM[[#This Row],[Monetary]] &gt;= M1751, 2, 1))</f>
        <v>3</v>
      </c>
      <c r="I1747">
        <f>tblCustRFM[[#This Row],[RecencyTier]] + tblCustRFM[[#This Row],[FrequencyTier]] + tblCustRFM[[#This Row],[MonetaryTier]]</f>
        <v>7</v>
      </c>
    </row>
    <row r="1748" spans="1:9" x14ac:dyDescent="0.45">
      <c r="A1748" s="16">
        <v>3582</v>
      </c>
      <c r="B1748" s="10">
        <v>45628.381138117285</v>
      </c>
      <c r="C1748">
        <v>1</v>
      </c>
      <c r="D1748">
        <v>4339</v>
      </c>
      <c r="E1748" s="24">
        <f>INT(RFM_Pivot!$A$1 - tblCustRFM[[#This Row],[LastPurchaseDate]])</f>
        <v>28</v>
      </c>
      <c r="F1748">
        <f>IF(tblCustRFM[[#This Row],[Recency]] &lt;= $L$4, 3, IF(tblCustRFM[[#This Row],[Recency]] &lt;= M1750, 2, 1))</f>
        <v>3</v>
      </c>
      <c r="G1748">
        <f>IF(tblCustRFM[[#This Row],[Frequency]] &gt;= L1751, 3, IF(tblCustRFM[[#This Row],[Frequency]] &gt;= M1751, 2, 1))</f>
        <v>3</v>
      </c>
      <c r="H1748">
        <f>IF(tblCustRFM[[#This Row],[Monetary]] &gt;= L1752, 3, IF(tblCustRFM[[#This Row],[Monetary]] &gt;= M1752, 2, 1))</f>
        <v>3</v>
      </c>
      <c r="I1748">
        <f>tblCustRFM[[#This Row],[RecencyTier]] + tblCustRFM[[#This Row],[FrequencyTier]] + tblCustRFM[[#This Row],[MonetaryTier]]</f>
        <v>9</v>
      </c>
    </row>
    <row r="1749" spans="1:9" x14ac:dyDescent="0.45">
      <c r="A1749" s="16">
        <v>3586</v>
      </c>
      <c r="B1749" s="10">
        <v>45503.611661149691</v>
      </c>
      <c r="C1749">
        <v>1</v>
      </c>
      <c r="D1749">
        <v>3079.24</v>
      </c>
      <c r="E1749" s="24">
        <f>INT(RFM_Pivot!$A$1 - tblCustRFM[[#This Row],[LastPurchaseDate]])</f>
        <v>153</v>
      </c>
      <c r="F1749">
        <f>IF(tblCustRFM[[#This Row],[Recency]] &lt;= $L$4, 3, IF(tblCustRFM[[#This Row],[Recency]] &lt;= M1751, 2, 1))</f>
        <v>1</v>
      </c>
      <c r="G1749">
        <f>IF(tblCustRFM[[#This Row],[Frequency]] &gt;= L1752, 3, IF(tblCustRFM[[#This Row],[Frequency]] &gt;= M1752, 2, 1))</f>
        <v>3</v>
      </c>
      <c r="H1749">
        <f>IF(tblCustRFM[[#This Row],[Monetary]] &gt;= L1753, 3, IF(tblCustRFM[[#This Row],[Monetary]] &gt;= M1753, 2, 1))</f>
        <v>3</v>
      </c>
      <c r="I1749">
        <f>tblCustRFM[[#This Row],[RecencyTier]] + tblCustRFM[[#This Row],[FrequencyTier]] + tblCustRFM[[#This Row],[MonetaryTier]]</f>
        <v>7</v>
      </c>
    </row>
    <row r="1750" spans="1:9" x14ac:dyDescent="0.45">
      <c r="A1750" s="16">
        <v>3587</v>
      </c>
      <c r="B1750" s="10">
        <v>45467.838083796298</v>
      </c>
      <c r="C1750">
        <v>3</v>
      </c>
      <c r="D1750">
        <v>14874.07</v>
      </c>
      <c r="E1750" s="24">
        <f>INT(RFM_Pivot!$A$1 - tblCustRFM[[#This Row],[LastPurchaseDate]])</f>
        <v>189</v>
      </c>
      <c r="F1750">
        <f>IF(tblCustRFM[[#This Row],[Recency]] &lt;= $L$4, 3, IF(tblCustRFM[[#This Row],[Recency]] &lt;= M1752, 2, 1))</f>
        <v>1</v>
      </c>
      <c r="G1750">
        <f>IF(tblCustRFM[[#This Row],[Frequency]] &gt;= L1753, 3, IF(tblCustRFM[[#This Row],[Frequency]] &gt;= M1753, 2, 1))</f>
        <v>3</v>
      </c>
      <c r="H1750">
        <f>IF(tblCustRFM[[#This Row],[Monetary]] &gt;= L1754, 3, IF(tblCustRFM[[#This Row],[Monetary]] &gt;= M1754, 2, 1))</f>
        <v>3</v>
      </c>
      <c r="I1750">
        <f>tblCustRFM[[#This Row],[RecencyTier]] + tblCustRFM[[#This Row],[FrequencyTier]] + tblCustRFM[[#This Row],[MonetaryTier]]</f>
        <v>7</v>
      </c>
    </row>
    <row r="1751" spans="1:9" x14ac:dyDescent="0.45">
      <c r="A1751" s="16">
        <v>3588</v>
      </c>
      <c r="B1751" s="10">
        <v>45523.615661574077</v>
      </c>
      <c r="C1751">
        <v>1</v>
      </c>
      <c r="D1751">
        <v>9699.74</v>
      </c>
      <c r="E1751" s="24">
        <f>INT(RFM_Pivot!$A$1 - tblCustRFM[[#This Row],[LastPurchaseDate]])</f>
        <v>133</v>
      </c>
      <c r="F1751">
        <f>IF(tblCustRFM[[#This Row],[Recency]] &lt;= $L$4, 3, IF(tblCustRFM[[#This Row],[Recency]] &lt;= M1753, 2, 1))</f>
        <v>1</v>
      </c>
      <c r="G1751">
        <f>IF(tblCustRFM[[#This Row],[Frequency]] &gt;= L1754, 3, IF(tblCustRFM[[#This Row],[Frequency]] &gt;= M1754, 2, 1))</f>
        <v>3</v>
      </c>
      <c r="H1751">
        <f>IF(tblCustRFM[[#This Row],[Monetary]] &gt;= L1755, 3, IF(tblCustRFM[[#This Row],[Monetary]] &gt;= M1755, 2, 1))</f>
        <v>3</v>
      </c>
      <c r="I1751">
        <f>tblCustRFM[[#This Row],[RecencyTier]] + tblCustRFM[[#This Row],[FrequencyTier]] + tblCustRFM[[#This Row],[MonetaryTier]]</f>
        <v>7</v>
      </c>
    </row>
    <row r="1752" spans="1:9" x14ac:dyDescent="0.45">
      <c r="A1752" s="16">
        <v>3590</v>
      </c>
      <c r="B1752" s="10">
        <v>45559.681268132714</v>
      </c>
      <c r="C1752">
        <v>3</v>
      </c>
      <c r="D1752">
        <v>12919.15</v>
      </c>
      <c r="E1752" s="24">
        <f>INT(RFM_Pivot!$A$1 - tblCustRFM[[#This Row],[LastPurchaseDate]])</f>
        <v>97</v>
      </c>
      <c r="F1752">
        <f>IF(tblCustRFM[[#This Row],[Recency]] &lt;= $L$4, 3, IF(tblCustRFM[[#This Row],[Recency]] &lt;= M1754, 2, 1))</f>
        <v>3</v>
      </c>
      <c r="G1752">
        <f>IF(tblCustRFM[[#This Row],[Frequency]] &gt;= L1755, 3, IF(tblCustRFM[[#This Row],[Frequency]] &gt;= M1755, 2, 1))</f>
        <v>3</v>
      </c>
      <c r="H1752">
        <f>IF(tblCustRFM[[#This Row],[Monetary]] &gt;= L1756, 3, IF(tblCustRFM[[#This Row],[Monetary]] &gt;= M1756, 2, 1))</f>
        <v>3</v>
      </c>
      <c r="I1752">
        <f>tblCustRFM[[#This Row],[RecencyTier]] + tblCustRFM[[#This Row],[FrequencyTier]] + tblCustRFM[[#This Row],[MonetaryTier]]</f>
        <v>9</v>
      </c>
    </row>
    <row r="1753" spans="1:9" x14ac:dyDescent="0.45">
      <c r="A1753" s="16">
        <v>3591</v>
      </c>
      <c r="B1753" s="10">
        <v>45182.45254525463</v>
      </c>
      <c r="C1753">
        <v>2</v>
      </c>
      <c r="D1753">
        <v>29763.49</v>
      </c>
      <c r="E1753" s="24">
        <f>INT(RFM_Pivot!$A$1 - tblCustRFM[[#This Row],[LastPurchaseDate]])</f>
        <v>474</v>
      </c>
      <c r="F1753">
        <f>IF(tblCustRFM[[#This Row],[Recency]] &lt;= $L$4, 3, IF(tblCustRFM[[#This Row],[Recency]] &lt;= M1755, 2, 1))</f>
        <v>1</v>
      </c>
      <c r="G1753">
        <f>IF(tblCustRFM[[#This Row],[Frequency]] &gt;= L1756, 3, IF(tblCustRFM[[#This Row],[Frequency]] &gt;= M1756, 2, 1))</f>
        <v>3</v>
      </c>
      <c r="H1753">
        <f>IF(tblCustRFM[[#This Row],[Monetary]] &gt;= L1757, 3, IF(tblCustRFM[[#This Row],[Monetary]] &gt;= M1757, 2, 1))</f>
        <v>3</v>
      </c>
      <c r="I1753">
        <f>tblCustRFM[[#This Row],[RecencyTier]] + tblCustRFM[[#This Row],[FrequencyTier]] + tblCustRFM[[#This Row],[MonetaryTier]]</f>
        <v>7</v>
      </c>
    </row>
    <row r="1754" spans="1:9" x14ac:dyDescent="0.45">
      <c r="A1754" s="16">
        <v>3592</v>
      </c>
      <c r="B1754" s="10">
        <v>45467.619061921294</v>
      </c>
      <c r="C1754">
        <v>1</v>
      </c>
      <c r="D1754">
        <v>1301.3599999999999</v>
      </c>
      <c r="E1754" s="24">
        <f>INT(RFM_Pivot!$A$1 - tblCustRFM[[#This Row],[LastPurchaseDate]])</f>
        <v>189</v>
      </c>
      <c r="F1754">
        <f>IF(tblCustRFM[[#This Row],[Recency]] &lt;= $L$4, 3, IF(tblCustRFM[[#This Row],[Recency]] &lt;= M1756, 2, 1))</f>
        <v>1</v>
      </c>
      <c r="G1754">
        <f>IF(tblCustRFM[[#This Row],[Frequency]] &gt;= L1757, 3, IF(tblCustRFM[[#This Row],[Frequency]] &gt;= M1757, 2, 1))</f>
        <v>3</v>
      </c>
      <c r="H1754">
        <f>IF(tblCustRFM[[#This Row],[Monetary]] &gt;= L1758, 3, IF(tblCustRFM[[#This Row],[Monetary]] &gt;= M1758, 2, 1))</f>
        <v>3</v>
      </c>
      <c r="I1754">
        <f>tblCustRFM[[#This Row],[RecencyTier]] + tblCustRFM[[#This Row],[FrequencyTier]] + tblCustRFM[[#This Row],[MonetaryTier]]</f>
        <v>7</v>
      </c>
    </row>
    <row r="1755" spans="1:9" x14ac:dyDescent="0.45">
      <c r="A1755" s="16">
        <v>3593</v>
      </c>
      <c r="B1755" s="10">
        <v>45619.401240123458</v>
      </c>
      <c r="C1755">
        <v>3</v>
      </c>
      <c r="D1755">
        <v>25226.28</v>
      </c>
      <c r="E1755" s="24">
        <f>INT(RFM_Pivot!$A$1 - tblCustRFM[[#This Row],[LastPurchaseDate]])</f>
        <v>37</v>
      </c>
      <c r="F1755">
        <f>IF(tblCustRFM[[#This Row],[Recency]] &lt;= $L$4, 3, IF(tblCustRFM[[#This Row],[Recency]] &lt;= M1757, 2, 1))</f>
        <v>3</v>
      </c>
      <c r="G1755">
        <f>IF(tblCustRFM[[#This Row],[Frequency]] &gt;= L1758, 3, IF(tblCustRFM[[#This Row],[Frequency]] &gt;= M1758, 2, 1))</f>
        <v>3</v>
      </c>
      <c r="H1755">
        <f>IF(tblCustRFM[[#This Row],[Monetary]] &gt;= L1759, 3, IF(tblCustRFM[[#This Row],[Monetary]] &gt;= M1759, 2, 1))</f>
        <v>3</v>
      </c>
      <c r="I1755">
        <f>tblCustRFM[[#This Row],[RecencyTier]] + tblCustRFM[[#This Row],[FrequencyTier]] + tblCustRFM[[#This Row],[MonetaryTier]]</f>
        <v>9</v>
      </c>
    </row>
    <row r="1756" spans="1:9" x14ac:dyDescent="0.45">
      <c r="A1756" s="16">
        <v>3594</v>
      </c>
      <c r="B1756" s="10">
        <v>45361.39343935185</v>
      </c>
      <c r="C1756">
        <v>2</v>
      </c>
      <c r="D1756">
        <v>3114.52</v>
      </c>
      <c r="E1756" s="24">
        <f>INT(RFM_Pivot!$A$1 - tblCustRFM[[#This Row],[LastPurchaseDate]])</f>
        <v>295</v>
      </c>
      <c r="F1756">
        <f>IF(tblCustRFM[[#This Row],[Recency]] &lt;= $L$4, 3, IF(tblCustRFM[[#This Row],[Recency]] &lt;= M1758, 2, 1))</f>
        <v>1</v>
      </c>
      <c r="G1756">
        <f>IF(tblCustRFM[[#This Row],[Frequency]] &gt;= L1759, 3, IF(tblCustRFM[[#This Row],[Frequency]] &gt;= M1759, 2, 1))</f>
        <v>3</v>
      </c>
      <c r="H1756">
        <f>IF(tblCustRFM[[#This Row],[Monetary]] &gt;= L1760, 3, IF(tblCustRFM[[#This Row],[Monetary]] &gt;= M1760, 2, 1))</f>
        <v>3</v>
      </c>
      <c r="I1756">
        <f>tblCustRFM[[#This Row],[RecencyTier]] + tblCustRFM[[#This Row],[FrequencyTier]] + tblCustRFM[[#This Row],[MonetaryTier]]</f>
        <v>7</v>
      </c>
    </row>
    <row r="1757" spans="1:9" x14ac:dyDescent="0.45">
      <c r="A1757" s="16">
        <v>3597</v>
      </c>
      <c r="B1757" s="10">
        <v>45536.829982986113</v>
      </c>
      <c r="C1757">
        <v>4</v>
      </c>
      <c r="D1757">
        <v>33035.24</v>
      </c>
      <c r="E1757" s="24">
        <f>INT(RFM_Pivot!$A$1 - tblCustRFM[[#This Row],[LastPurchaseDate]])</f>
        <v>120</v>
      </c>
      <c r="F1757">
        <f>IF(tblCustRFM[[#This Row],[Recency]] &lt;= $L$4, 3, IF(tblCustRFM[[#This Row],[Recency]] &lt;= M1759, 2, 1))</f>
        <v>1</v>
      </c>
      <c r="G1757">
        <f>IF(tblCustRFM[[#This Row],[Frequency]] &gt;= L1760, 3, IF(tblCustRFM[[#This Row],[Frequency]] &gt;= M1760, 2, 1))</f>
        <v>3</v>
      </c>
      <c r="H1757">
        <f>IF(tblCustRFM[[#This Row],[Monetary]] &gt;= L1761, 3, IF(tblCustRFM[[#This Row],[Monetary]] &gt;= M1761, 2, 1))</f>
        <v>3</v>
      </c>
      <c r="I1757">
        <f>tblCustRFM[[#This Row],[RecencyTier]] + tblCustRFM[[#This Row],[FrequencyTier]] + tblCustRFM[[#This Row],[MonetaryTier]]</f>
        <v>7</v>
      </c>
    </row>
    <row r="1758" spans="1:9" x14ac:dyDescent="0.45">
      <c r="A1758" s="16">
        <v>3598</v>
      </c>
      <c r="B1758" s="10">
        <v>45289.554255439813</v>
      </c>
      <c r="C1758">
        <v>1</v>
      </c>
      <c r="D1758">
        <v>4577.72</v>
      </c>
      <c r="E1758" s="24">
        <f>INT(RFM_Pivot!$A$1 - tblCustRFM[[#This Row],[LastPurchaseDate]])</f>
        <v>367</v>
      </c>
      <c r="F1758">
        <f>IF(tblCustRFM[[#This Row],[Recency]] &lt;= $L$4, 3, IF(tblCustRFM[[#This Row],[Recency]] &lt;= M1760, 2, 1))</f>
        <v>1</v>
      </c>
      <c r="G1758">
        <f>IF(tblCustRFM[[#This Row],[Frequency]] &gt;= L1761, 3, IF(tblCustRFM[[#This Row],[Frequency]] &gt;= M1761, 2, 1))</f>
        <v>3</v>
      </c>
      <c r="H1758">
        <f>IF(tblCustRFM[[#This Row],[Monetary]] &gt;= L1762, 3, IF(tblCustRFM[[#This Row],[Monetary]] &gt;= M1762, 2, 1))</f>
        <v>3</v>
      </c>
      <c r="I1758">
        <f>tblCustRFM[[#This Row],[RecencyTier]] + tblCustRFM[[#This Row],[FrequencyTier]] + tblCustRFM[[#This Row],[MonetaryTier]]</f>
        <v>7</v>
      </c>
    </row>
    <row r="1759" spans="1:9" x14ac:dyDescent="0.45">
      <c r="A1759" s="16">
        <v>3599</v>
      </c>
      <c r="B1759" s="10">
        <v>45606.624962499998</v>
      </c>
      <c r="C1759">
        <v>2</v>
      </c>
      <c r="D1759">
        <v>18033.419999999998</v>
      </c>
      <c r="E1759" s="24">
        <f>INT(RFM_Pivot!$A$1 - tblCustRFM[[#This Row],[LastPurchaseDate]])</f>
        <v>50</v>
      </c>
      <c r="F1759">
        <f>IF(tblCustRFM[[#This Row],[Recency]] &lt;= $L$4, 3, IF(tblCustRFM[[#This Row],[Recency]] &lt;= M1761, 2, 1))</f>
        <v>3</v>
      </c>
      <c r="G1759">
        <f>IF(tblCustRFM[[#This Row],[Frequency]] &gt;= L1762, 3, IF(tblCustRFM[[#This Row],[Frequency]] &gt;= M1762, 2, 1))</f>
        <v>3</v>
      </c>
      <c r="H1759">
        <f>IF(tblCustRFM[[#This Row],[Monetary]] &gt;= L1763, 3, IF(tblCustRFM[[#This Row],[Monetary]] &gt;= M1763, 2, 1))</f>
        <v>3</v>
      </c>
      <c r="I1759">
        <f>tblCustRFM[[#This Row],[RecencyTier]] + tblCustRFM[[#This Row],[FrequencyTier]] + tblCustRFM[[#This Row],[MonetaryTier]]</f>
        <v>9</v>
      </c>
    </row>
    <row r="1760" spans="1:9" x14ac:dyDescent="0.45">
      <c r="A1760" s="16">
        <v>3600</v>
      </c>
      <c r="B1760" s="10">
        <v>45317.078007793207</v>
      </c>
      <c r="C1760">
        <v>2</v>
      </c>
      <c r="D1760">
        <v>7674.47</v>
      </c>
      <c r="E1760" s="24">
        <f>INT(RFM_Pivot!$A$1 - tblCustRFM[[#This Row],[LastPurchaseDate]])</f>
        <v>339</v>
      </c>
      <c r="F1760">
        <f>IF(tblCustRFM[[#This Row],[Recency]] &lt;= $L$4, 3, IF(tblCustRFM[[#This Row],[Recency]] &lt;= M1762, 2, 1))</f>
        <v>1</v>
      </c>
      <c r="G1760">
        <f>IF(tblCustRFM[[#This Row],[Frequency]] &gt;= L1763, 3, IF(tblCustRFM[[#This Row],[Frequency]] &gt;= M1763, 2, 1))</f>
        <v>3</v>
      </c>
      <c r="H1760">
        <f>IF(tblCustRFM[[#This Row],[Monetary]] &gt;= L1764, 3, IF(tblCustRFM[[#This Row],[Monetary]] &gt;= M1764, 2, 1))</f>
        <v>3</v>
      </c>
      <c r="I1760">
        <f>tblCustRFM[[#This Row],[RecencyTier]] + tblCustRFM[[#This Row],[FrequencyTier]] + tblCustRFM[[#This Row],[MonetaryTier]]</f>
        <v>7</v>
      </c>
    </row>
    <row r="1761" spans="1:9" x14ac:dyDescent="0.45">
      <c r="A1761" s="16">
        <v>3601</v>
      </c>
      <c r="B1761" s="10">
        <v>45309.485248533951</v>
      </c>
      <c r="C1761">
        <v>1</v>
      </c>
      <c r="D1761">
        <v>9126.35</v>
      </c>
      <c r="E1761" s="24">
        <f>INT(RFM_Pivot!$A$1 - tblCustRFM[[#This Row],[LastPurchaseDate]])</f>
        <v>347</v>
      </c>
      <c r="F1761">
        <f>IF(tblCustRFM[[#This Row],[Recency]] &lt;= $L$4, 3, IF(tblCustRFM[[#This Row],[Recency]] &lt;= M1763, 2, 1))</f>
        <v>1</v>
      </c>
      <c r="G1761">
        <f>IF(tblCustRFM[[#This Row],[Frequency]] &gt;= L1764, 3, IF(tblCustRFM[[#This Row],[Frequency]] &gt;= M1764, 2, 1))</f>
        <v>3</v>
      </c>
      <c r="H1761">
        <f>IF(tblCustRFM[[#This Row],[Monetary]] &gt;= L1765, 3, IF(tblCustRFM[[#This Row],[Monetary]] &gt;= M1765, 2, 1))</f>
        <v>3</v>
      </c>
      <c r="I1761">
        <f>tblCustRFM[[#This Row],[RecencyTier]] + tblCustRFM[[#This Row],[FrequencyTier]] + tblCustRFM[[#This Row],[MonetaryTier]]</f>
        <v>7</v>
      </c>
    </row>
    <row r="1762" spans="1:9" x14ac:dyDescent="0.45">
      <c r="A1762" s="16">
        <v>3603</v>
      </c>
      <c r="B1762" s="10">
        <v>45364.313731365743</v>
      </c>
      <c r="C1762">
        <v>2</v>
      </c>
      <c r="D1762">
        <v>5024.28</v>
      </c>
      <c r="E1762" s="24">
        <f>INT(RFM_Pivot!$A$1 - tblCustRFM[[#This Row],[LastPurchaseDate]])</f>
        <v>292</v>
      </c>
      <c r="F1762">
        <f>IF(tblCustRFM[[#This Row],[Recency]] &lt;= $L$4, 3, IF(tblCustRFM[[#This Row],[Recency]] &lt;= M1764, 2, 1))</f>
        <v>1</v>
      </c>
      <c r="G1762">
        <f>IF(tblCustRFM[[#This Row],[Frequency]] &gt;= L1765, 3, IF(tblCustRFM[[#This Row],[Frequency]] &gt;= M1765, 2, 1))</f>
        <v>3</v>
      </c>
      <c r="H1762">
        <f>IF(tblCustRFM[[#This Row],[Monetary]] &gt;= L1766, 3, IF(tblCustRFM[[#This Row],[Monetary]] &gt;= M1766, 2, 1))</f>
        <v>3</v>
      </c>
      <c r="I1762">
        <f>tblCustRFM[[#This Row],[RecencyTier]] + tblCustRFM[[#This Row],[FrequencyTier]] + tblCustRFM[[#This Row],[MonetaryTier]]</f>
        <v>7</v>
      </c>
    </row>
    <row r="1763" spans="1:9" x14ac:dyDescent="0.45">
      <c r="A1763" s="16">
        <v>3604</v>
      </c>
      <c r="B1763" s="10">
        <v>45190.921392129632</v>
      </c>
      <c r="C1763">
        <v>2</v>
      </c>
      <c r="D1763">
        <v>38787.160000000003</v>
      </c>
      <c r="E1763" s="24">
        <f>INT(RFM_Pivot!$A$1 - tblCustRFM[[#This Row],[LastPurchaseDate]])</f>
        <v>466</v>
      </c>
      <c r="F1763">
        <f>IF(tblCustRFM[[#This Row],[Recency]] &lt;= $L$4, 3, IF(tblCustRFM[[#This Row],[Recency]] &lt;= M1765, 2, 1))</f>
        <v>1</v>
      </c>
      <c r="G1763">
        <f>IF(tblCustRFM[[#This Row],[Frequency]] &gt;= L1766, 3, IF(tblCustRFM[[#This Row],[Frequency]] &gt;= M1766, 2, 1))</f>
        <v>3</v>
      </c>
      <c r="H1763">
        <f>IF(tblCustRFM[[#This Row],[Monetary]] &gt;= L1767, 3, IF(tblCustRFM[[#This Row],[Monetary]] &gt;= M1767, 2, 1))</f>
        <v>3</v>
      </c>
      <c r="I1763">
        <f>tblCustRFM[[#This Row],[RecencyTier]] + tblCustRFM[[#This Row],[FrequencyTier]] + tblCustRFM[[#This Row],[MonetaryTier]]</f>
        <v>7</v>
      </c>
    </row>
    <row r="1764" spans="1:9" x14ac:dyDescent="0.45">
      <c r="A1764" s="16">
        <v>3606</v>
      </c>
      <c r="B1764" s="10">
        <v>45169.384238425926</v>
      </c>
      <c r="C1764">
        <v>3</v>
      </c>
      <c r="D1764">
        <v>10823.09</v>
      </c>
      <c r="E1764" s="24">
        <f>INT(RFM_Pivot!$A$1 - tblCustRFM[[#This Row],[LastPurchaseDate]])</f>
        <v>487</v>
      </c>
      <c r="F1764">
        <f>IF(tblCustRFM[[#This Row],[Recency]] &lt;= $L$4, 3, IF(tblCustRFM[[#This Row],[Recency]] &lt;= M1766, 2, 1))</f>
        <v>1</v>
      </c>
      <c r="G1764">
        <f>IF(tblCustRFM[[#This Row],[Frequency]] &gt;= L1767, 3, IF(tblCustRFM[[#This Row],[Frequency]] &gt;= M1767, 2, 1))</f>
        <v>3</v>
      </c>
      <c r="H1764">
        <f>IF(tblCustRFM[[#This Row],[Monetary]] &gt;= L1768, 3, IF(tblCustRFM[[#This Row],[Monetary]] &gt;= M1768, 2, 1))</f>
        <v>3</v>
      </c>
      <c r="I1764">
        <f>tblCustRFM[[#This Row],[RecencyTier]] + tblCustRFM[[#This Row],[FrequencyTier]] + tblCustRFM[[#This Row],[MonetaryTier]]</f>
        <v>7</v>
      </c>
    </row>
    <row r="1765" spans="1:9" x14ac:dyDescent="0.45">
      <c r="A1765" s="16">
        <v>3607</v>
      </c>
      <c r="B1765" s="10">
        <v>45348.179117901236</v>
      </c>
      <c r="C1765">
        <v>2</v>
      </c>
      <c r="D1765">
        <v>10378.02</v>
      </c>
      <c r="E1765" s="24">
        <f>INT(RFM_Pivot!$A$1 - tblCustRFM[[#This Row],[LastPurchaseDate]])</f>
        <v>308</v>
      </c>
      <c r="F1765">
        <f>IF(tblCustRFM[[#This Row],[Recency]] &lt;= $L$4, 3, IF(tblCustRFM[[#This Row],[Recency]] &lt;= M1767, 2, 1))</f>
        <v>1</v>
      </c>
      <c r="G1765">
        <f>IF(tblCustRFM[[#This Row],[Frequency]] &gt;= L1768, 3, IF(tblCustRFM[[#This Row],[Frequency]] &gt;= M1768, 2, 1))</f>
        <v>3</v>
      </c>
      <c r="H1765">
        <f>IF(tblCustRFM[[#This Row],[Monetary]] &gt;= L1769, 3, IF(tblCustRFM[[#This Row],[Monetary]] &gt;= M1769, 2, 1))</f>
        <v>3</v>
      </c>
      <c r="I1765">
        <f>tblCustRFM[[#This Row],[RecencyTier]] + tblCustRFM[[#This Row],[FrequencyTier]] + tblCustRFM[[#This Row],[MonetaryTier]]</f>
        <v>7</v>
      </c>
    </row>
    <row r="1766" spans="1:9" x14ac:dyDescent="0.45">
      <c r="A1766" s="16">
        <v>3610</v>
      </c>
      <c r="B1766" s="10">
        <v>45161.791479128085</v>
      </c>
      <c r="C1766">
        <v>2</v>
      </c>
      <c r="D1766">
        <v>8764.5400000000009</v>
      </c>
      <c r="E1766" s="24">
        <f>INT(RFM_Pivot!$A$1 - tblCustRFM[[#This Row],[LastPurchaseDate]])</f>
        <v>495</v>
      </c>
      <c r="F1766">
        <f>IF(tblCustRFM[[#This Row],[Recency]] &lt;= $L$4, 3, IF(tblCustRFM[[#This Row],[Recency]] &lt;= M1768, 2, 1))</f>
        <v>1</v>
      </c>
      <c r="G1766">
        <f>IF(tblCustRFM[[#This Row],[Frequency]] &gt;= L1769, 3, IF(tblCustRFM[[#This Row],[Frequency]] &gt;= M1769, 2, 1))</f>
        <v>3</v>
      </c>
      <c r="H1766">
        <f>IF(tblCustRFM[[#This Row],[Monetary]] &gt;= L1770, 3, IF(tblCustRFM[[#This Row],[Monetary]] &gt;= M1770, 2, 1))</f>
        <v>3</v>
      </c>
      <c r="I1766">
        <f>tblCustRFM[[#This Row],[RecencyTier]] + tblCustRFM[[#This Row],[FrequencyTier]] + tblCustRFM[[#This Row],[MonetaryTier]]</f>
        <v>7</v>
      </c>
    </row>
    <row r="1767" spans="1:9" x14ac:dyDescent="0.45">
      <c r="A1767" s="16">
        <v>3611</v>
      </c>
      <c r="B1767" s="10">
        <v>45619.255225540124</v>
      </c>
      <c r="C1767">
        <v>1</v>
      </c>
      <c r="D1767">
        <v>7972.11</v>
      </c>
      <c r="E1767" s="24">
        <f>INT(RFM_Pivot!$A$1 - tblCustRFM[[#This Row],[LastPurchaseDate]])</f>
        <v>37</v>
      </c>
      <c r="F1767">
        <f>IF(tblCustRFM[[#This Row],[Recency]] &lt;= $L$4, 3, IF(tblCustRFM[[#This Row],[Recency]] &lt;= M1769, 2, 1))</f>
        <v>3</v>
      </c>
      <c r="G1767">
        <f>IF(tblCustRFM[[#This Row],[Frequency]] &gt;= L1770, 3, IF(tblCustRFM[[#This Row],[Frequency]] &gt;= M1770, 2, 1))</f>
        <v>3</v>
      </c>
      <c r="H1767">
        <f>IF(tblCustRFM[[#This Row],[Monetary]] &gt;= L1771, 3, IF(tblCustRFM[[#This Row],[Monetary]] &gt;= M1771, 2, 1))</f>
        <v>3</v>
      </c>
      <c r="I1767">
        <f>tblCustRFM[[#This Row],[RecencyTier]] + tblCustRFM[[#This Row],[FrequencyTier]] + tblCustRFM[[#This Row],[MonetaryTier]]</f>
        <v>9</v>
      </c>
    </row>
    <row r="1768" spans="1:9" x14ac:dyDescent="0.45">
      <c r="A1768" s="16">
        <v>3612</v>
      </c>
      <c r="B1768" s="10">
        <v>44929.993299344133</v>
      </c>
      <c r="C1768">
        <v>1</v>
      </c>
      <c r="D1768">
        <v>2465.41</v>
      </c>
      <c r="E1768" s="24">
        <f>INT(RFM_Pivot!$A$1 - tblCustRFM[[#This Row],[LastPurchaseDate]])</f>
        <v>727</v>
      </c>
      <c r="F1768">
        <f>IF(tblCustRFM[[#This Row],[Recency]] &lt;= $L$4, 3, IF(tblCustRFM[[#This Row],[Recency]] &lt;= M1770, 2, 1))</f>
        <v>1</v>
      </c>
      <c r="G1768">
        <f>IF(tblCustRFM[[#This Row],[Frequency]] &gt;= L1771, 3, IF(tblCustRFM[[#This Row],[Frequency]] &gt;= M1771, 2, 1))</f>
        <v>3</v>
      </c>
      <c r="H1768">
        <f>IF(tblCustRFM[[#This Row],[Monetary]] &gt;= L1772, 3, IF(tblCustRFM[[#This Row],[Monetary]] &gt;= M1772, 2, 1))</f>
        <v>3</v>
      </c>
      <c r="I1768">
        <f>tblCustRFM[[#This Row],[RecencyTier]] + tblCustRFM[[#This Row],[FrequencyTier]] + tblCustRFM[[#This Row],[MonetaryTier]]</f>
        <v>7</v>
      </c>
    </row>
    <row r="1769" spans="1:9" x14ac:dyDescent="0.45">
      <c r="A1769" s="16">
        <v>3617</v>
      </c>
      <c r="B1769" s="10">
        <v>45208.443144328703</v>
      </c>
      <c r="C1769">
        <v>1</v>
      </c>
      <c r="D1769">
        <v>12914.24</v>
      </c>
      <c r="E1769" s="24">
        <f>INT(RFM_Pivot!$A$1 - tblCustRFM[[#This Row],[LastPurchaseDate]])</f>
        <v>448</v>
      </c>
      <c r="F1769">
        <f>IF(tblCustRFM[[#This Row],[Recency]] &lt;= $L$4, 3, IF(tblCustRFM[[#This Row],[Recency]] &lt;= M1771, 2, 1))</f>
        <v>1</v>
      </c>
      <c r="G1769">
        <f>IF(tblCustRFM[[#This Row],[Frequency]] &gt;= L1772, 3, IF(tblCustRFM[[#This Row],[Frequency]] &gt;= M1772, 2, 1))</f>
        <v>3</v>
      </c>
      <c r="H1769">
        <f>IF(tblCustRFM[[#This Row],[Monetary]] &gt;= L1773, 3, IF(tblCustRFM[[#This Row],[Monetary]] &gt;= M1773, 2, 1))</f>
        <v>3</v>
      </c>
      <c r="I1769">
        <f>tblCustRFM[[#This Row],[RecencyTier]] + tblCustRFM[[#This Row],[FrequencyTier]] + tblCustRFM[[#This Row],[MonetaryTier]]</f>
        <v>7</v>
      </c>
    </row>
    <row r="1770" spans="1:9" x14ac:dyDescent="0.45">
      <c r="A1770" s="16">
        <v>3618</v>
      </c>
      <c r="B1770" s="10">
        <v>45234.141714158948</v>
      </c>
      <c r="C1770">
        <v>2</v>
      </c>
      <c r="D1770">
        <v>27392.6</v>
      </c>
      <c r="E1770" s="24">
        <f>INT(RFM_Pivot!$A$1 - tblCustRFM[[#This Row],[LastPurchaseDate]])</f>
        <v>422</v>
      </c>
      <c r="F1770">
        <f>IF(tblCustRFM[[#This Row],[Recency]] &lt;= $L$4, 3, IF(tblCustRFM[[#This Row],[Recency]] &lt;= M1772, 2, 1))</f>
        <v>1</v>
      </c>
      <c r="G1770">
        <f>IF(tblCustRFM[[#This Row],[Frequency]] &gt;= L1773, 3, IF(tblCustRFM[[#This Row],[Frequency]] &gt;= M1773, 2, 1))</f>
        <v>3</v>
      </c>
      <c r="H1770">
        <f>IF(tblCustRFM[[#This Row],[Monetary]] &gt;= L1774, 3, IF(tblCustRFM[[#This Row],[Monetary]] &gt;= M1774, 2, 1))</f>
        <v>3</v>
      </c>
      <c r="I1770">
        <f>tblCustRFM[[#This Row],[RecencyTier]] + tblCustRFM[[#This Row],[FrequencyTier]] + tblCustRFM[[#This Row],[MonetaryTier]]</f>
        <v>7</v>
      </c>
    </row>
    <row r="1771" spans="1:9" x14ac:dyDescent="0.45">
      <c r="A1771" s="16">
        <v>3620</v>
      </c>
      <c r="B1771" s="10">
        <v>45518.35913591821</v>
      </c>
      <c r="C1771">
        <v>1</v>
      </c>
      <c r="D1771">
        <v>21184</v>
      </c>
      <c r="E1771" s="24">
        <f>INT(RFM_Pivot!$A$1 - tblCustRFM[[#This Row],[LastPurchaseDate]])</f>
        <v>138</v>
      </c>
      <c r="F1771">
        <f>IF(tblCustRFM[[#This Row],[Recency]] &lt;= $L$4, 3, IF(tblCustRFM[[#This Row],[Recency]] &lt;= M1773, 2, 1))</f>
        <v>1</v>
      </c>
      <c r="G1771">
        <f>IF(tblCustRFM[[#This Row],[Frequency]] &gt;= L1774, 3, IF(tblCustRFM[[#This Row],[Frequency]] &gt;= M1774, 2, 1))</f>
        <v>3</v>
      </c>
      <c r="H1771">
        <f>IF(tblCustRFM[[#This Row],[Monetary]] &gt;= L1775, 3, IF(tblCustRFM[[#This Row],[Monetary]] &gt;= M1775, 2, 1))</f>
        <v>3</v>
      </c>
      <c r="I1771">
        <f>tblCustRFM[[#This Row],[RecencyTier]] + tblCustRFM[[#This Row],[FrequencyTier]] + tblCustRFM[[#This Row],[MonetaryTier]]</f>
        <v>7</v>
      </c>
    </row>
    <row r="1772" spans="1:9" x14ac:dyDescent="0.45">
      <c r="A1772" s="16">
        <v>3623</v>
      </c>
      <c r="B1772" s="10">
        <v>45335.840884104939</v>
      </c>
      <c r="C1772">
        <v>1</v>
      </c>
      <c r="D1772">
        <v>1168.5</v>
      </c>
      <c r="E1772" s="24">
        <f>INT(RFM_Pivot!$A$1 - tblCustRFM[[#This Row],[LastPurchaseDate]])</f>
        <v>321</v>
      </c>
      <c r="F1772">
        <f>IF(tblCustRFM[[#This Row],[Recency]] &lt;= $L$4, 3, IF(tblCustRFM[[#This Row],[Recency]] &lt;= M1774, 2, 1))</f>
        <v>1</v>
      </c>
      <c r="G1772">
        <f>IF(tblCustRFM[[#This Row],[Frequency]] &gt;= L1775, 3, IF(tblCustRFM[[#This Row],[Frequency]] &gt;= M1775, 2, 1))</f>
        <v>3</v>
      </c>
      <c r="H1772">
        <f>IF(tblCustRFM[[#This Row],[Monetary]] &gt;= L1776, 3, IF(tblCustRFM[[#This Row],[Monetary]] &gt;= M1776, 2, 1))</f>
        <v>3</v>
      </c>
      <c r="I1772">
        <f>tblCustRFM[[#This Row],[RecencyTier]] + tblCustRFM[[#This Row],[FrequencyTier]] + tblCustRFM[[#This Row],[MonetaryTier]]</f>
        <v>7</v>
      </c>
    </row>
    <row r="1773" spans="1:9" x14ac:dyDescent="0.45">
      <c r="A1773" s="16">
        <v>3624</v>
      </c>
      <c r="B1773" s="10">
        <v>45136.96899691358</v>
      </c>
      <c r="C1773">
        <v>1</v>
      </c>
      <c r="D1773">
        <v>14215.56</v>
      </c>
      <c r="E1773" s="24">
        <f>INT(RFM_Pivot!$A$1 - tblCustRFM[[#This Row],[LastPurchaseDate]])</f>
        <v>520</v>
      </c>
      <c r="F1773">
        <f>IF(tblCustRFM[[#This Row],[Recency]] &lt;= $L$4, 3, IF(tblCustRFM[[#This Row],[Recency]] &lt;= M1775, 2, 1))</f>
        <v>1</v>
      </c>
      <c r="G1773">
        <f>IF(tblCustRFM[[#This Row],[Frequency]] &gt;= L1776, 3, IF(tblCustRFM[[#This Row],[Frequency]] &gt;= M1776, 2, 1))</f>
        <v>3</v>
      </c>
      <c r="H1773">
        <f>IF(tblCustRFM[[#This Row],[Monetary]] &gt;= L1777, 3, IF(tblCustRFM[[#This Row],[Monetary]] &gt;= M1777, 2, 1))</f>
        <v>3</v>
      </c>
      <c r="I1773">
        <f>tblCustRFM[[#This Row],[RecencyTier]] + tblCustRFM[[#This Row],[FrequencyTier]] + tblCustRFM[[#This Row],[MonetaryTier]]</f>
        <v>7</v>
      </c>
    </row>
    <row r="1774" spans="1:9" x14ac:dyDescent="0.45">
      <c r="A1774" s="16">
        <v>3625</v>
      </c>
      <c r="B1774" s="10">
        <v>45483.023602353394</v>
      </c>
      <c r="C1774">
        <v>1</v>
      </c>
      <c r="D1774">
        <v>4557.51</v>
      </c>
      <c r="E1774" s="24">
        <f>INT(RFM_Pivot!$A$1 - tblCustRFM[[#This Row],[LastPurchaseDate]])</f>
        <v>173</v>
      </c>
      <c r="F1774">
        <f>IF(tblCustRFM[[#This Row],[Recency]] &lt;= $L$4, 3, IF(tblCustRFM[[#This Row],[Recency]] &lt;= M1776, 2, 1))</f>
        <v>1</v>
      </c>
      <c r="G1774">
        <f>IF(tblCustRFM[[#This Row],[Frequency]] &gt;= L1777, 3, IF(tblCustRFM[[#This Row],[Frequency]] &gt;= M1777, 2, 1))</f>
        <v>3</v>
      </c>
      <c r="H1774">
        <f>IF(tblCustRFM[[#This Row],[Monetary]] &gt;= L1778, 3, IF(tblCustRFM[[#This Row],[Monetary]] &gt;= M1778, 2, 1))</f>
        <v>3</v>
      </c>
      <c r="I1774">
        <f>tblCustRFM[[#This Row],[RecencyTier]] + tblCustRFM[[#This Row],[FrequencyTier]] + tblCustRFM[[#This Row],[MonetaryTier]]</f>
        <v>7</v>
      </c>
    </row>
    <row r="1775" spans="1:9" x14ac:dyDescent="0.45">
      <c r="A1775" s="16">
        <v>3627</v>
      </c>
      <c r="B1775" s="10">
        <v>45533.763676350311</v>
      </c>
      <c r="C1775">
        <v>1</v>
      </c>
      <c r="D1775">
        <v>9315.44</v>
      </c>
      <c r="E1775" s="24">
        <f>INT(RFM_Pivot!$A$1 - tblCustRFM[[#This Row],[LastPurchaseDate]])</f>
        <v>123</v>
      </c>
      <c r="F1775">
        <f>IF(tblCustRFM[[#This Row],[Recency]] &lt;= $L$4, 3, IF(tblCustRFM[[#This Row],[Recency]] &lt;= M1777, 2, 1))</f>
        <v>1</v>
      </c>
      <c r="G1775">
        <f>IF(tblCustRFM[[#This Row],[Frequency]] &gt;= L1778, 3, IF(tblCustRFM[[#This Row],[Frequency]] &gt;= M1778, 2, 1))</f>
        <v>3</v>
      </c>
      <c r="H1775">
        <f>IF(tblCustRFM[[#This Row],[Monetary]] &gt;= L1779, 3, IF(tblCustRFM[[#This Row],[Monetary]] &gt;= M1779, 2, 1))</f>
        <v>3</v>
      </c>
      <c r="I1775">
        <f>tblCustRFM[[#This Row],[RecencyTier]] + tblCustRFM[[#This Row],[FrequencyTier]] + tblCustRFM[[#This Row],[MonetaryTier]]</f>
        <v>7</v>
      </c>
    </row>
    <row r="1776" spans="1:9" x14ac:dyDescent="0.45">
      <c r="A1776" s="16">
        <v>3630</v>
      </c>
      <c r="B1776" s="10">
        <v>45316.274927507715</v>
      </c>
      <c r="C1776">
        <v>1</v>
      </c>
      <c r="D1776">
        <v>4242.84</v>
      </c>
      <c r="E1776" s="24">
        <f>INT(RFM_Pivot!$A$1 - tblCustRFM[[#This Row],[LastPurchaseDate]])</f>
        <v>340</v>
      </c>
      <c r="F1776">
        <f>IF(tblCustRFM[[#This Row],[Recency]] &lt;= $L$4, 3, IF(tblCustRFM[[#This Row],[Recency]] &lt;= M1778, 2, 1))</f>
        <v>1</v>
      </c>
      <c r="G1776">
        <f>IF(tblCustRFM[[#This Row],[Frequency]] &gt;= L1779, 3, IF(tblCustRFM[[#This Row],[Frequency]] &gt;= M1779, 2, 1))</f>
        <v>3</v>
      </c>
      <c r="H1776">
        <f>IF(tblCustRFM[[#This Row],[Monetary]] &gt;= L1780, 3, IF(tblCustRFM[[#This Row],[Monetary]] &gt;= M1780, 2, 1))</f>
        <v>3</v>
      </c>
      <c r="I1776">
        <f>tblCustRFM[[#This Row],[RecencyTier]] + tblCustRFM[[#This Row],[FrequencyTier]] + tblCustRFM[[#This Row],[MonetaryTier]]</f>
        <v>7</v>
      </c>
    </row>
    <row r="1777" spans="1:9" x14ac:dyDescent="0.45">
      <c r="A1777" s="16">
        <v>3632</v>
      </c>
      <c r="B1777" s="10">
        <v>45017.529052893522</v>
      </c>
      <c r="C1777">
        <v>1</v>
      </c>
      <c r="D1777">
        <v>6001.04</v>
      </c>
      <c r="E1777" s="24">
        <f>INT(RFM_Pivot!$A$1 - tblCustRFM[[#This Row],[LastPurchaseDate]])</f>
        <v>639</v>
      </c>
      <c r="F1777">
        <f>IF(tblCustRFM[[#This Row],[Recency]] &lt;= $L$4, 3, IF(tblCustRFM[[#This Row],[Recency]] &lt;= M1779, 2, 1))</f>
        <v>1</v>
      </c>
      <c r="G1777">
        <f>IF(tblCustRFM[[#This Row],[Frequency]] &gt;= L1780, 3, IF(tblCustRFM[[#This Row],[Frequency]] &gt;= M1780, 2, 1))</f>
        <v>3</v>
      </c>
      <c r="H1777">
        <f>IF(tblCustRFM[[#This Row],[Monetary]] &gt;= L1781, 3, IF(tblCustRFM[[#This Row],[Monetary]] &gt;= M1781, 2, 1))</f>
        <v>3</v>
      </c>
      <c r="I1777">
        <f>tblCustRFM[[#This Row],[RecencyTier]] + tblCustRFM[[#This Row],[FrequencyTier]] + tblCustRFM[[#This Row],[MonetaryTier]]</f>
        <v>7</v>
      </c>
    </row>
    <row r="1778" spans="1:9" x14ac:dyDescent="0.45">
      <c r="A1778" s="16">
        <v>3634</v>
      </c>
      <c r="B1778" s="10">
        <v>45546.831983179014</v>
      </c>
      <c r="C1778">
        <v>2</v>
      </c>
      <c r="D1778">
        <v>12938.74</v>
      </c>
      <c r="E1778" s="24">
        <f>INT(RFM_Pivot!$A$1 - tblCustRFM[[#This Row],[LastPurchaseDate]])</f>
        <v>110</v>
      </c>
      <c r="F1778">
        <f>IF(tblCustRFM[[#This Row],[Recency]] &lt;= $L$4, 3, IF(tblCustRFM[[#This Row],[Recency]] &lt;= M1780, 2, 1))</f>
        <v>3</v>
      </c>
      <c r="G1778">
        <f>IF(tblCustRFM[[#This Row],[Frequency]] &gt;= L1781, 3, IF(tblCustRFM[[#This Row],[Frequency]] &gt;= M1781, 2, 1))</f>
        <v>3</v>
      </c>
      <c r="H1778">
        <f>IF(tblCustRFM[[#This Row],[Monetary]] &gt;= L1782, 3, IF(tblCustRFM[[#This Row],[Monetary]] &gt;= M1782, 2, 1))</f>
        <v>3</v>
      </c>
      <c r="I1778">
        <f>tblCustRFM[[#This Row],[RecencyTier]] + tblCustRFM[[#This Row],[FrequencyTier]] + tblCustRFM[[#This Row],[MonetaryTier]]</f>
        <v>9</v>
      </c>
    </row>
    <row r="1779" spans="1:9" x14ac:dyDescent="0.45">
      <c r="A1779" s="16">
        <v>3635</v>
      </c>
      <c r="B1779" s="10">
        <v>44987.742074228394</v>
      </c>
      <c r="C1779">
        <v>1</v>
      </c>
      <c r="D1779">
        <v>7320.04</v>
      </c>
      <c r="E1779" s="24">
        <f>INT(RFM_Pivot!$A$1 - tblCustRFM[[#This Row],[LastPurchaseDate]])</f>
        <v>669</v>
      </c>
      <c r="F1779">
        <f>IF(tblCustRFM[[#This Row],[Recency]] &lt;= $L$4, 3, IF(tblCustRFM[[#This Row],[Recency]] &lt;= M1781, 2, 1))</f>
        <v>1</v>
      </c>
      <c r="G1779">
        <f>IF(tblCustRFM[[#This Row],[Frequency]] &gt;= L1782, 3, IF(tblCustRFM[[#This Row],[Frequency]] &gt;= M1782, 2, 1))</f>
        <v>3</v>
      </c>
      <c r="H1779">
        <f>IF(tblCustRFM[[#This Row],[Monetary]] &gt;= L1783, 3, IF(tblCustRFM[[#This Row],[Monetary]] &gt;= M1783, 2, 1))</f>
        <v>3</v>
      </c>
      <c r="I1779">
        <f>tblCustRFM[[#This Row],[RecencyTier]] + tblCustRFM[[#This Row],[FrequencyTier]] + tblCustRFM[[#This Row],[MonetaryTier]]</f>
        <v>7</v>
      </c>
    </row>
    <row r="1780" spans="1:9" x14ac:dyDescent="0.45">
      <c r="A1780" s="16">
        <v>3637</v>
      </c>
      <c r="B1780" s="10">
        <v>45343.433643364195</v>
      </c>
      <c r="C1780">
        <v>1</v>
      </c>
      <c r="D1780">
        <v>1253.52</v>
      </c>
      <c r="E1780" s="24">
        <f>INT(RFM_Pivot!$A$1 - tblCustRFM[[#This Row],[LastPurchaseDate]])</f>
        <v>313</v>
      </c>
      <c r="F1780">
        <f>IF(tblCustRFM[[#This Row],[Recency]] &lt;= $L$4, 3, IF(tblCustRFM[[#This Row],[Recency]] &lt;= M1782, 2, 1))</f>
        <v>1</v>
      </c>
      <c r="G1780">
        <f>IF(tblCustRFM[[#This Row],[Frequency]] &gt;= L1783, 3, IF(tblCustRFM[[#This Row],[Frequency]] &gt;= M1783, 2, 1))</f>
        <v>3</v>
      </c>
      <c r="H1780">
        <f>IF(tblCustRFM[[#This Row],[Monetary]] &gt;= L1784, 3, IF(tblCustRFM[[#This Row],[Monetary]] &gt;= M1784, 2, 1))</f>
        <v>3</v>
      </c>
      <c r="I1780">
        <f>tblCustRFM[[#This Row],[RecencyTier]] + tblCustRFM[[#This Row],[FrequencyTier]] + tblCustRFM[[#This Row],[MonetaryTier]]</f>
        <v>7</v>
      </c>
    </row>
    <row r="1781" spans="1:9" x14ac:dyDescent="0.45">
      <c r="A1781" s="16">
        <v>3639</v>
      </c>
      <c r="B1781" s="10">
        <v>45653.49564957562</v>
      </c>
      <c r="C1781">
        <v>2</v>
      </c>
      <c r="D1781">
        <v>14441.9</v>
      </c>
      <c r="E1781" s="24">
        <f>INT(RFM_Pivot!$A$1 - tblCustRFM[[#This Row],[LastPurchaseDate]])</f>
        <v>3</v>
      </c>
      <c r="F1781">
        <f>IF(tblCustRFM[[#This Row],[Recency]] &lt;= $L$4, 3, IF(tblCustRFM[[#This Row],[Recency]] &lt;= M1783, 2, 1))</f>
        <v>3</v>
      </c>
      <c r="G1781">
        <f>IF(tblCustRFM[[#This Row],[Frequency]] &gt;= L1784, 3, IF(tblCustRFM[[#This Row],[Frequency]] &gt;= M1784, 2, 1))</f>
        <v>3</v>
      </c>
      <c r="H1781">
        <f>IF(tblCustRFM[[#This Row],[Monetary]] &gt;= L1785, 3, IF(tblCustRFM[[#This Row],[Monetary]] &gt;= M1785, 2, 1))</f>
        <v>3</v>
      </c>
      <c r="I1781">
        <f>tblCustRFM[[#This Row],[RecencyTier]] + tblCustRFM[[#This Row],[FrequencyTier]] + tblCustRFM[[#This Row],[MonetaryTier]]</f>
        <v>9</v>
      </c>
    </row>
    <row r="1782" spans="1:9" x14ac:dyDescent="0.45">
      <c r="A1782" s="16">
        <v>3642</v>
      </c>
      <c r="B1782" s="10">
        <v>45386.288928896603</v>
      </c>
      <c r="C1782">
        <v>2</v>
      </c>
      <c r="D1782">
        <v>20111.38</v>
      </c>
      <c r="E1782" s="24">
        <f>INT(RFM_Pivot!$A$1 - tblCustRFM[[#This Row],[LastPurchaseDate]])</f>
        <v>270</v>
      </c>
      <c r="F1782">
        <f>IF(tblCustRFM[[#This Row],[Recency]] &lt;= $L$4, 3, IF(tblCustRFM[[#This Row],[Recency]] &lt;= M1784, 2, 1))</f>
        <v>1</v>
      </c>
      <c r="G1782">
        <f>IF(tblCustRFM[[#This Row],[Frequency]] &gt;= L1785, 3, IF(tblCustRFM[[#This Row],[Frequency]] &gt;= M1785, 2, 1))</f>
        <v>3</v>
      </c>
      <c r="H1782">
        <f>IF(tblCustRFM[[#This Row],[Monetary]] &gt;= L1786, 3, IF(tblCustRFM[[#This Row],[Monetary]] &gt;= M1786, 2, 1))</f>
        <v>3</v>
      </c>
      <c r="I1782">
        <f>tblCustRFM[[#This Row],[RecencyTier]] + tblCustRFM[[#This Row],[FrequencyTier]] + tblCustRFM[[#This Row],[MonetaryTier]]</f>
        <v>7</v>
      </c>
    </row>
    <row r="1783" spans="1:9" x14ac:dyDescent="0.45">
      <c r="A1783" s="16">
        <v>3643</v>
      </c>
      <c r="B1783" s="10">
        <v>45088.41914189815</v>
      </c>
      <c r="C1783">
        <v>1</v>
      </c>
      <c r="D1783">
        <v>3152.92</v>
      </c>
      <c r="E1783" s="24">
        <f>INT(RFM_Pivot!$A$1 - tblCustRFM[[#This Row],[LastPurchaseDate]])</f>
        <v>568</v>
      </c>
      <c r="F1783">
        <f>IF(tblCustRFM[[#This Row],[Recency]] &lt;= $L$4, 3, IF(tblCustRFM[[#This Row],[Recency]] &lt;= M1785, 2, 1))</f>
        <v>1</v>
      </c>
      <c r="G1783">
        <f>IF(tblCustRFM[[#This Row],[Frequency]] &gt;= L1786, 3, IF(tblCustRFM[[#This Row],[Frequency]] &gt;= M1786, 2, 1))</f>
        <v>3</v>
      </c>
      <c r="H1783">
        <f>IF(tblCustRFM[[#This Row],[Monetary]] &gt;= L1787, 3, IF(tblCustRFM[[#This Row],[Monetary]] &gt;= M1787, 2, 1))</f>
        <v>3</v>
      </c>
      <c r="I1783">
        <f>tblCustRFM[[#This Row],[RecencyTier]] + tblCustRFM[[#This Row],[FrequencyTier]] + tblCustRFM[[#This Row],[MonetaryTier]]</f>
        <v>7</v>
      </c>
    </row>
    <row r="1784" spans="1:9" x14ac:dyDescent="0.45">
      <c r="A1784" s="16">
        <v>3644</v>
      </c>
      <c r="B1784" s="10">
        <v>45302.76857685185</v>
      </c>
      <c r="C1784">
        <v>1</v>
      </c>
      <c r="D1784">
        <v>2254.4699999999998</v>
      </c>
      <c r="E1784" s="24">
        <f>INT(RFM_Pivot!$A$1 - tblCustRFM[[#This Row],[LastPurchaseDate]])</f>
        <v>354</v>
      </c>
      <c r="F1784">
        <f>IF(tblCustRFM[[#This Row],[Recency]] &lt;= $L$4, 3, IF(tblCustRFM[[#This Row],[Recency]] &lt;= M1786, 2, 1))</f>
        <v>1</v>
      </c>
      <c r="G1784">
        <f>IF(tblCustRFM[[#This Row],[Frequency]] &gt;= L1787, 3, IF(tblCustRFM[[#This Row],[Frequency]] &gt;= M1787, 2, 1))</f>
        <v>3</v>
      </c>
      <c r="H1784">
        <f>IF(tblCustRFM[[#This Row],[Monetary]] &gt;= L1788, 3, IF(tblCustRFM[[#This Row],[Monetary]] &gt;= M1788, 2, 1))</f>
        <v>3</v>
      </c>
      <c r="I1784">
        <f>tblCustRFM[[#This Row],[RecencyTier]] + tblCustRFM[[#This Row],[FrequencyTier]] + tblCustRFM[[#This Row],[MonetaryTier]]</f>
        <v>7</v>
      </c>
    </row>
    <row r="1785" spans="1:9" x14ac:dyDescent="0.45">
      <c r="A1785" s="16">
        <v>3645</v>
      </c>
      <c r="B1785" s="10">
        <v>45271.959495949071</v>
      </c>
      <c r="C1785">
        <v>3</v>
      </c>
      <c r="D1785">
        <v>23313.26</v>
      </c>
      <c r="E1785" s="24">
        <f>INT(RFM_Pivot!$A$1 - tblCustRFM[[#This Row],[LastPurchaseDate]])</f>
        <v>385</v>
      </c>
      <c r="F1785">
        <f>IF(tblCustRFM[[#This Row],[Recency]] &lt;= $L$4, 3, IF(tblCustRFM[[#This Row],[Recency]] &lt;= M1787, 2, 1))</f>
        <v>1</v>
      </c>
      <c r="G1785">
        <f>IF(tblCustRFM[[#This Row],[Frequency]] &gt;= L1788, 3, IF(tblCustRFM[[#This Row],[Frequency]] &gt;= M1788, 2, 1))</f>
        <v>3</v>
      </c>
      <c r="H1785">
        <f>IF(tblCustRFM[[#This Row],[Monetary]] &gt;= L1789, 3, IF(tblCustRFM[[#This Row],[Monetary]] &gt;= M1789, 2, 1))</f>
        <v>3</v>
      </c>
      <c r="I1785">
        <f>tblCustRFM[[#This Row],[RecencyTier]] + tblCustRFM[[#This Row],[FrequencyTier]] + tblCustRFM[[#This Row],[MonetaryTier]]</f>
        <v>7</v>
      </c>
    </row>
    <row r="1786" spans="1:9" x14ac:dyDescent="0.45">
      <c r="A1786" s="16">
        <v>3646</v>
      </c>
      <c r="B1786" s="10">
        <v>45518.432143209873</v>
      </c>
      <c r="C1786">
        <v>2</v>
      </c>
      <c r="D1786">
        <v>11212.35</v>
      </c>
      <c r="E1786" s="24">
        <f>INT(RFM_Pivot!$A$1 - tblCustRFM[[#This Row],[LastPurchaseDate]])</f>
        <v>138</v>
      </c>
      <c r="F1786">
        <f>IF(tblCustRFM[[#This Row],[Recency]] &lt;= $L$4, 3, IF(tblCustRFM[[#This Row],[Recency]] &lt;= M1788, 2, 1))</f>
        <v>1</v>
      </c>
      <c r="G1786">
        <f>IF(tblCustRFM[[#This Row],[Frequency]] &gt;= L1789, 3, IF(tblCustRFM[[#This Row],[Frequency]] &gt;= M1789, 2, 1))</f>
        <v>3</v>
      </c>
      <c r="H1786">
        <f>IF(tblCustRFM[[#This Row],[Monetary]] &gt;= L1790, 3, IF(tblCustRFM[[#This Row],[Monetary]] &gt;= M1790, 2, 1))</f>
        <v>3</v>
      </c>
      <c r="I1786">
        <f>tblCustRFM[[#This Row],[RecencyTier]] + tblCustRFM[[#This Row],[FrequencyTier]] + tblCustRFM[[#This Row],[MonetaryTier]]</f>
        <v>7</v>
      </c>
    </row>
    <row r="1787" spans="1:9" x14ac:dyDescent="0.45">
      <c r="A1787" s="16">
        <v>3648</v>
      </c>
      <c r="B1787" s="10">
        <v>45503.684668479938</v>
      </c>
      <c r="C1787">
        <v>1</v>
      </c>
      <c r="D1787">
        <v>1882.46</v>
      </c>
      <c r="E1787" s="24">
        <f>INT(RFM_Pivot!$A$1 - tblCustRFM[[#This Row],[LastPurchaseDate]])</f>
        <v>153</v>
      </c>
      <c r="F1787">
        <f>IF(tblCustRFM[[#This Row],[Recency]] &lt;= $L$4, 3, IF(tblCustRFM[[#This Row],[Recency]] &lt;= M1789, 2, 1))</f>
        <v>1</v>
      </c>
      <c r="G1787">
        <f>IF(tblCustRFM[[#This Row],[Frequency]] &gt;= L1790, 3, IF(tblCustRFM[[#This Row],[Frequency]] &gt;= M1790, 2, 1))</f>
        <v>3</v>
      </c>
      <c r="H1787">
        <f>IF(tblCustRFM[[#This Row],[Monetary]] &gt;= L1791, 3, IF(tblCustRFM[[#This Row],[Monetary]] &gt;= M1791, 2, 1))</f>
        <v>3</v>
      </c>
      <c r="I1787">
        <f>tblCustRFM[[#This Row],[RecencyTier]] + tblCustRFM[[#This Row],[FrequencyTier]] + tblCustRFM[[#This Row],[MonetaryTier]]</f>
        <v>7</v>
      </c>
    </row>
    <row r="1788" spans="1:9" x14ac:dyDescent="0.45">
      <c r="A1788" s="16">
        <v>3649</v>
      </c>
      <c r="B1788" s="10">
        <v>45603.193619367281</v>
      </c>
      <c r="C1788">
        <v>2</v>
      </c>
      <c r="D1788">
        <v>16299.58</v>
      </c>
      <c r="E1788" s="24">
        <f>INT(RFM_Pivot!$A$1 - tblCustRFM[[#This Row],[LastPurchaseDate]])</f>
        <v>53</v>
      </c>
      <c r="F1788">
        <f>IF(tblCustRFM[[#This Row],[Recency]] &lt;= $L$4, 3, IF(tblCustRFM[[#This Row],[Recency]] &lt;= M1790, 2, 1))</f>
        <v>3</v>
      </c>
      <c r="G1788">
        <f>IF(tblCustRFM[[#This Row],[Frequency]] &gt;= L1791, 3, IF(tblCustRFM[[#This Row],[Frequency]] &gt;= M1791, 2, 1))</f>
        <v>3</v>
      </c>
      <c r="H1788">
        <f>IF(tblCustRFM[[#This Row],[Monetary]] &gt;= L1792, 3, IF(tblCustRFM[[#This Row],[Monetary]] &gt;= M1792, 2, 1))</f>
        <v>3</v>
      </c>
      <c r="I1788">
        <f>tblCustRFM[[#This Row],[RecencyTier]] + tblCustRFM[[#This Row],[FrequencyTier]] + tblCustRFM[[#This Row],[MonetaryTier]]</f>
        <v>9</v>
      </c>
    </row>
    <row r="1789" spans="1:9" x14ac:dyDescent="0.45">
      <c r="A1789" s="16">
        <v>3650</v>
      </c>
      <c r="B1789" s="10">
        <v>45439.58425841049</v>
      </c>
      <c r="C1789">
        <v>1</v>
      </c>
      <c r="D1789">
        <v>4196.58</v>
      </c>
      <c r="E1789" s="24">
        <f>INT(RFM_Pivot!$A$1 - tblCustRFM[[#This Row],[LastPurchaseDate]])</f>
        <v>217</v>
      </c>
      <c r="F1789">
        <f>IF(tblCustRFM[[#This Row],[Recency]] &lt;= $L$4, 3, IF(tblCustRFM[[#This Row],[Recency]] &lt;= M1791, 2, 1))</f>
        <v>1</v>
      </c>
      <c r="G1789">
        <f>IF(tblCustRFM[[#This Row],[Frequency]] &gt;= L1792, 3, IF(tblCustRFM[[#This Row],[Frequency]] &gt;= M1792, 2, 1))</f>
        <v>3</v>
      </c>
      <c r="H1789">
        <f>IF(tblCustRFM[[#This Row],[Monetary]] &gt;= L1793, 3, IF(tblCustRFM[[#This Row],[Monetary]] &gt;= M1793, 2, 1))</f>
        <v>3</v>
      </c>
      <c r="I1789">
        <f>tblCustRFM[[#This Row],[RecencyTier]] + tblCustRFM[[#This Row],[FrequencyTier]] + tblCustRFM[[#This Row],[MonetaryTier]]</f>
        <v>7</v>
      </c>
    </row>
    <row r="1790" spans="1:9" x14ac:dyDescent="0.45">
      <c r="A1790" s="16">
        <v>3651</v>
      </c>
      <c r="B1790" s="10">
        <v>45485.432843287039</v>
      </c>
      <c r="C1790">
        <v>1</v>
      </c>
      <c r="D1790">
        <v>6298.02</v>
      </c>
      <c r="E1790" s="24">
        <f>INT(RFM_Pivot!$A$1 - tblCustRFM[[#This Row],[LastPurchaseDate]])</f>
        <v>171</v>
      </c>
      <c r="F1790">
        <f>IF(tblCustRFM[[#This Row],[Recency]] &lt;= $L$4, 3, IF(tblCustRFM[[#This Row],[Recency]] &lt;= M1792, 2, 1))</f>
        <v>1</v>
      </c>
      <c r="G1790">
        <f>IF(tblCustRFM[[#This Row],[Frequency]] &gt;= L1793, 3, IF(tblCustRFM[[#This Row],[Frequency]] &gt;= M1793, 2, 1))</f>
        <v>3</v>
      </c>
      <c r="H1790">
        <f>IF(tblCustRFM[[#This Row],[Monetary]] &gt;= L1794, 3, IF(tblCustRFM[[#This Row],[Monetary]] &gt;= M1794, 2, 1))</f>
        <v>3</v>
      </c>
      <c r="I1790">
        <f>tblCustRFM[[#This Row],[RecencyTier]] + tblCustRFM[[#This Row],[FrequencyTier]] + tblCustRFM[[#This Row],[MonetaryTier]]</f>
        <v>7</v>
      </c>
    </row>
    <row r="1791" spans="1:9" x14ac:dyDescent="0.45">
      <c r="A1791" s="16">
        <v>3653</v>
      </c>
      <c r="B1791" s="10">
        <v>45490.981398148149</v>
      </c>
      <c r="C1791">
        <v>3</v>
      </c>
      <c r="D1791">
        <v>25049.73</v>
      </c>
      <c r="E1791" s="24">
        <f>INT(RFM_Pivot!$A$1 - tblCustRFM[[#This Row],[LastPurchaseDate]])</f>
        <v>166</v>
      </c>
      <c r="F1791">
        <f>IF(tblCustRFM[[#This Row],[Recency]] &lt;= $L$4, 3, IF(tblCustRFM[[#This Row],[Recency]] &lt;= M1793, 2, 1))</f>
        <v>1</v>
      </c>
      <c r="G1791">
        <f>IF(tblCustRFM[[#This Row],[Frequency]] &gt;= L1794, 3, IF(tblCustRFM[[#This Row],[Frequency]] &gt;= M1794, 2, 1))</f>
        <v>3</v>
      </c>
      <c r="H1791">
        <f>IF(tblCustRFM[[#This Row],[Monetary]] &gt;= L1795, 3, IF(tblCustRFM[[#This Row],[Monetary]] &gt;= M1795, 2, 1))</f>
        <v>3</v>
      </c>
      <c r="I1791">
        <f>tblCustRFM[[#This Row],[RecencyTier]] + tblCustRFM[[#This Row],[FrequencyTier]] + tblCustRFM[[#This Row],[MonetaryTier]]</f>
        <v>7</v>
      </c>
    </row>
    <row r="1792" spans="1:9" x14ac:dyDescent="0.45">
      <c r="A1792" s="16">
        <v>3654</v>
      </c>
      <c r="B1792" s="10">
        <v>45638.456145601849</v>
      </c>
      <c r="C1792">
        <v>2</v>
      </c>
      <c r="D1792">
        <v>8351.0400000000009</v>
      </c>
      <c r="E1792" s="24">
        <f>INT(RFM_Pivot!$A$1 - tblCustRFM[[#This Row],[LastPurchaseDate]])</f>
        <v>18</v>
      </c>
      <c r="F1792">
        <f>IF(tblCustRFM[[#This Row],[Recency]] &lt;= $L$4, 3, IF(tblCustRFM[[#This Row],[Recency]] &lt;= M1794, 2, 1))</f>
        <v>3</v>
      </c>
      <c r="G1792">
        <f>IF(tblCustRFM[[#This Row],[Frequency]] &gt;= L1795, 3, IF(tblCustRFM[[#This Row],[Frequency]] &gt;= M1795, 2, 1))</f>
        <v>3</v>
      </c>
      <c r="H1792">
        <f>IF(tblCustRFM[[#This Row],[Monetary]] &gt;= L1796, 3, IF(tblCustRFM[[#This Row],[Monetary]] &gt;= M1796, 2, 1))</f>
        <v>3</v>
      </c>
      <c r="I1792">
        <f>tblCustRFM[[#This Row],[RecencyTier]] + tblCustRFM[[#This Row],[FrequencyTier]] + tblCustRFM[[#This Row],[MonetaryTier]]</f>
        <v>9</v>
      </c>
    </row>
    <row r="1793" spans="1:9" x14ac:dyDescent="0.45">
      <c r="A1793" s="16">
        <v>3655</v>
      </c>
      <c r="B1793" s="10">
        <v>45654.882788271607</v>
      </c>
      <c r="C1793">
        <v>1</v>
      </c>
      <c r="D1793">
        <v>11579.28</v>
      </c>
      <c r="E1793" s="24">
        <f>INT(RFM_Pivot!$A$1 - tblCustRFM[[#This Row],[LastPurchaseDate]])</f>
        <v>2</v>
      </c>
      <c r="F1793">
        <f>IF(tblCustRFM[[#This Row],[Recency]] &lt;= $L$4, 3, IF(tblCustRFM[[#This Row],[Recency]] &lt;= M1795, 2, 1))</f>
        <v>3</v>
      </c>
      <c r="G1793">
        <f>IF(tblCustRFM[[#This Row],[Frequency]] &gt;= L1796, 3, IF(tblCustRFM[[#This Row],[Frequency]] &gt;= M1796, 2, 1))</f>
        <v>3</v>
      </c>
      <c r="H1793">
        <f>IF(tblCustRFM[[#This Row],[Monetary]] &gt;= L1797, 3, IF(tblCustRFM[[#This Row],[Monetary]] &gt;= M1797, 2, 1))</f>
        <v>3</v>
      </c>
      <c r="I1793">
        <f>tblCustRFM[[#This Row],[RecencyTier]] + tblCustRFM[[#This Row],[FrequencyTier]] + tblCustRFM[[#This Row],[MonetaryTier]]</f>
        <v>9</v>
      </c>
    </row>
    <row r="1794" spans="1:9" x14ac:dyDescent="0.45">
      <c r="A1794" s="16">
        <v>3657</v>
      </c>
      <c r="B1794" s="10">
        <v>45309.558255825614</v>
      </c>
      <c r="C1794">
        <v>2</v>
      </c>
      <c r="D1794">
        <v>11134.64</v>
      </c>
      <c r="E1794" s="24">
        <f>INT(RFM_Pivot!$A$1 - tblCustRFM[[#This Row],[LastPurchaseDate]])</f>
        <v>347</v>
      </c>
      <c r="F1794">
        <f>IF(tblCustRFM[[#This Row],[Recency]] &lt;= $L$4, 3, IF(tblCustRFM[[#This Row],[Recency]] &lt;= M1796, 2, 1))</f>
        <v>1</v>
      </c>
      <c r="G1794">
        <f>IF(tblCustRFM[[#This Row],[Frequency]] &gt;= L1797, 3, IF(tblCustRFM[[#This Row],[Frequency]] &gt;= M1797, 2, 1))</f>
        <v>3</v>
      </c>
      <c r="H1794">
        <f>IF(tblCustRFM[[#This Row],[Monetary]] &gt;= L1798, 3, IF(tblCustRFM[[#This Row],[Monetary]] &gt;= M1798, 2, 1))</f>
        <v>3</v>
      </c>
      <c r="I1794">
        <f>tblCustRFM[[#This Row],[RecencyTier]] + tblCustRFM[[#This Row],[FrequencyTier]] + tblCustRFM[[#This Row],[MonetaryTier]]</f>
        <v>7</v>
      </c>
    </row>
    <row r="1795" spans="1:9" x14ac:dyDescent="0.45">
      <c r="A1795" s="16">
        <v>3658</v>
      </c>
      <c r="B1795" s="10">
        <v>45375.410841087963</v>
      </c>
      <c r="C1795">
        <v>2</v>
      </c>
      <c r="D1795">
        <v>12364.18</v>
      </c>
      <c r="E1795" s="24">
        <f>INT(RFM_Pivot!$A$1 - tblCustRFM[[#This Row],[LastPurchaseDate]])</f>
        <v>281</v>
      </c>
      <c r="F1795">
        <f>IF(tblCustRFM[[#This Row],[Recency]] &lt;= $L$4, 3, IF(tblCustRFM[[#This Row],[Recency]] &lt;= M1797, 2, 1))</f>
        <v>1</v>
      </c>
      <c r="G1795">
        <f>IF(tblCustRFM[[#This Row],[Frequency]] &gt;= L1798, 3, IF(tblCustRFM[[#This Row],[Frequency]] &gt;= M1798, 2, 1))</f>
        <v>3</v>
      </c>
      <c r="H1795">
        <f>IF(tblCustRFM[[#This Row],[Monetary]] &gt;= L1799, 3, IF(tblCustRFM[[#This Row],[Monetary]] &gt;= M1799, 2, 1))</f>
        <v>3</v>
      </c>
      <c r="I1795">
        <f>tblCustRFM[[#This Row],[RecencyTier]] + tblCustRFM[[#This Row],[FrequencyTier]] + tblCustRFM[[#This Row],[MonetaryTier]]</f>
        <v>7</v>
      </c>
    </row>
    <row r="1796" spans="1:9" x14ac:dyDescent="0.45">
      <c r="A1796" s="16">
        <v>3659</v>
      </c>
      <c r="B1796" s="10">
        <v>45616.188918904321</v>
      </c>
      <c r="C1796">
        <v>3</v>
      </c>
      <c r="D1796">
        <v>30209.119999999999</v>
      </c>
      <c r="E1796" s="24">
        <f>INT(RFM_Pivot!$A$1 - tblCustRFM[[#This Row],[LastPurchaseDate]])</f>
        <v>40</v>
      </c>
      <c r="F1796">
        <f>IF(tblCustRFM[[#This Row],[Recency]] &lt;= $L$4, 3, IF(tblCustRFM[[#This Row],[Recency]] &lt;= M1798, 2, 1))</f>
        <v>3</v>
      </c>
      <c r="G1796">
        <f>IF(tblCustRFM[[#This Row],[Frequency]] &gt;= L1799, 3, IF(tblCustRFM[[#This Row],[Frequency]] &gt;= M1799, 2, 1))</f>
        <v>3</v>
      </c>
      <c r="H1796">
        <f>IF(tblCustRFM[[#This Row],[Monetary]] &gt;= L1800, 3, IF(tblCustRFM[[#This Row],[Monetary]] &gt;= M1800, 2, 1))</f>
        <v>3</v>
      </c>
      <c r="I1796">
        <f>tblCustRFM[[#This Row],[RecencyTier]] + tblCustRFM[[#This Row],[FrequencyTier]] + tblCustRFM[[#This Row],[MonetaryTier]]</f>
        <v>9</v>
      </c>
    </row>
    <row r="1797" spans="1:9" x14ac:dyDescent="0.45">
      <c r="A1797" s="16">
        <v>3660</v>
      </c>
      <c r="B1797" s="10">
        <v>45124.484748456787</v>
      </c>
      <c r="C1797">
        <v>1</v>
      </c>
      <c r="D1797">
        <v>14412.45</v>
      </c>
      <c r="E1797" s="24">
        <f>INT(RFM_Pivot!$A$1 - tblCustRFM[[#This Row],[LastPurchaseDate]])</f>
        <v>532</v>
      </c>
      <c r="F1797">
        <f>IF(tblCustRFM[[#This Row],[Recency]] &lt;= $L$4, 3, IF(tblCustRFM[[#This Row],[Recency]] &lt;= M1799, 2, 1))</f>
        <v>1</v>
      </c>
      <c r="G1797">
        <f>IF(tblCustRFM[[#This Row],[Frequency]] &gt;= L1800, 3, IF(tblCustRFM[[#This Row],[Frequency]] &gt;= M1800, 2, 1))</f>
        <v>3</v>
      </c>
      <c r="H1797">
        <f>IF(tblCustRFM[[#This Row],[Monetary]] &gt;= L1801, 3, IF(tblCustRFM[[#This Row],[Monetary]] &gt;= M1801, 2, 1))</f>
        <v>3</v>
      </c>
      <c r="I1797">
        <f>tblCustRFM[[#This Row],[RecencyTier]] + tblCustRFM[[#This Row],[FrequencyTier]] + tblCustRFM[[#This Row],[MonetaryTier]]</f>
        <v>7</v>
      </c>
    </row>
    <row r="1798" spans="1:9" x14ac:dyDescent="0.45">
      <c r="A1798" s="16">
        <v>3661</v>
      </c>
      <c r="B1798" s="10">
        <v>45142.809580941357</v>
      </c>
      <c r="C1798">
        <v>1</v>
      </c>
      <c r="D1798">
        <v>757.13</v>
      </c>
      <c r="E1798" s="24">
        <f>INT(RFM_Pivot!$A$1 - tblCustRFM[[#This Row],[LastPurchaseDate]])</f>
        <v>514</v>
      </c>
      <c r="F1798">
        <f>IF(tblCustRFM[[#This Row],[Recency]] &lt;= $L$4, 3, IF(tblCustRFM[[#This Row],[Recency]] &lt;= M1800, 2, 1))</f>
        <v>1</v>
      </c>
      <c r="G1798">
        <f>IF(tblCustRFM[[#This Row],[Frequency]] &gt;= L1801, 3, IF(tblCustRFM[[#This Row],[Frequency]] &gt;= M1801, 2, 1))</f>
        <v>3</v>
      </c>
      <c r="H1798">
        <f>IF(tblCustRFM[[#This Row],[Monetary]] &gt;= L1802, 3, IF(tblCustRFM[[#This Row],[Monetary]] &gt;= M1802, 2, 1))</f>
        <v>3</v>
      </c>
      <c r="I1798">
        <f>tblCustRFM[[#This Row],[RecencyTier]] + tblCustRFM[[#This Row],[FrequencyTier]] + tblCustRFM[[#This Row],[MonetaryTier]]</f>
        <v>7</v>
      </c>
    </row>
    <row r="1799" spans="1:9" x14ac:dyDescent="0.45">
      <c r="A1799" s="16">
        <v>3663</v>
      </c>
      <c r="B1799" s="10">
        <v>45338.688168827161</v>
      </c>
      <c r="C1799">
        <v>1</v>
      </c>
      <c r="D1799">
        <v>10838.46</v>
      </c>
      <c r="E1799" s="24">
        <f>INT(RFM_Pivot!$A$1 - tblCustRFM[[#This Row],[LastPurchaseDate]])</f>
        <v>318</v>
      </c>
      <c r="F1799">
        <f>IF(tblCustRFM[[#This Row],[Recency]] &lt;= $L$4, 3, IF(tblCustRFM[[#This Row],[Recency]] &lt;= M1801, 2, 1))</f>
        <v>1</v>
      </c>
      <c r="G1799">
        <f>IF(tblCustRFM[[#This Row],[Frequency]] &gt;= L1802, 3, IF(tblCustRFM[[#This Row],[Frequency]] &gt;= M1802, 2, 1))</f>
        <v>3</v>
      </c>
      <c r="H1799">
        <f>IF(tblCustRFM[[#This Row],[Monetary]] &gt;= L1803, 3, IF(tblCustRFM[[#This Row],[Monetary]] &gt;= M1803, 2, 1))</f>
        <v>3</v>
      </c>
      <c r="I1799">
        <f>tblCustRFM[[#This Row],[RecencyTier]] + tblCustRFM[[#This Row],[FrequencyTier]] + tblCustRFM[[#This Row],[MonetaryTier]]</f>
        <v>7</v>
      </c>
    </row>
    <row r="1800" spans="1:9" x14ac:dyDescent="0.45">
      <c r="A1800" s="16">
        <v>3665</v>
      </c>
      <c r="B1800" s="10">
        <v>45416.878987885801</v>
      </c>
      <c r="C1800">
        <v>3</v>
      </c>
      <c r="D1800">
        <v>43046.02</v>
      </c>
      <c r="E1800" s="24">
        <f>INT(RFM_Pivot!$A$1 - tblCustRFM[[#This Row],[LastPurchaseDate]])</f>
        <v>240</v>
      </c>
      <c r="F1800">
        <f>IF(tblCustRFM[[#This Row],[Recency]] &lt;= $L$4, 3, IF(tblCustRFM[[#This Row],[Recency]] &lt;= M1802, 2, 1))</f>
        <v>1</v>
      </c>
      <c r="G1800">
        <f>IF(tblCustRFM[[#This Row],[Frequency]] &gt;= L1803, 3, IF(tblCustRFM[[#This Row],[Frequency]] &gt;= M1803, 2, 1))</f>
        <v>3</v>
      </c>
      <c r="H1800">
        <f>IF(tblCustRFM[[#This Row],[Monetary]] &gt;= L1804, 3, IF(tblCustRFM[[#This Row],[Monetary]] &gt;= M1804, 2, 1))</f>
        <v>3</v>
      </c>
      <c r="I1800">
        <f>tblCustRFM[[#This Row],[RecencyTier]] + tblCustRFM[[#This Row],[FrequencyTier]] + tblCustRFM[[#This Row],[MonetaryTier]]</f>
        <v>7</v>
      </c>
    </row>
    <row r="1801" spans="1:9" x14ac:dyDescent="0.45">
      <c r="A1801" s="16">
        <v>3666</v>
      </c>
      <c r="B1801" s="10">
        <v>45519.162216242286</v>
      </c>
      <c r="C1801">
        <v>1</v>
      </c>
      <c r="D1801">
        <v>13874.22</v>
      </c>
      <c r="E1801" s="24">
        <f>INT(RFM_Pivot!$A$1 - tblCustRFM[[#This Row],[LastPurchaseDate]])</f>
        <v>137</v>
      </c>
      <c r="F1801">
        <f>IF(tblCustRFM[[#This Row],[Recency]] &lt;= $L$4, 3, IF(tblCustRFM[[#This Row],[Recency]] &lt;= M1803, 2, 1))</f>
        <v>1</v>
      </c>
      <c r="G1801">
        <f>IF(tblCustRFM[[#This Row],[Frequency]] &gt;= L1804, 3, IF(tblCustRFM[[#This Row],[Frequency]] &gt;= M1804, 2, 1))</f>
        <v>3</v>
      </c>
      <c r="H1801">
        <f>IF(tblCustRFM[[#This Row],[Monetary]] &gt;= L1805, 3, IF(tblCustRFM[[#This Row],[Monetary]] &gt;= M1805, 2, 1))</f>
        <v>3</v>
      </c>
      <c r="I1801">
        <f>tblCustRFM[[#This Row],[RecencyTier]] + tblCustRFM[[#This Row],[FrequencyTier]] + tblCustRFM[[#This Row],[MonetaryTier]]</f>
        <v>7</v>
      </c>
    </row>
    <row r="1802" spans="1:9" x14ac:dyDescent="0.45">
      <c r="A1802" s="16">
        <v>3667</v>
      </c>
      <c r="B1802" s="10">
        <v>45639.186218634262</v>
      </c>
      <c r="C1802">
        <v>2</v>
      </c>
      <c r="D1802">
        <v>15833.58</v>
      </c>
      <c r="E1802" s="24">
        <f>INT(RFM_Pivot!$A$1 - tblCustRFM[[#This Row],[LastPurchaseDate]])</f>
        <v>17</v>
      </c>
      <c r="F1802">
        <f>IF(tblCustRFM[[#This Row],[Recency]] &lt;= $L$4, 3, IF(tblCustRFM[[#This Row],[Recency]] &lt;= M1804, 2, 1))</f>
        <v>3</v>
      </c>
      <c r="G1802">
        <f>IF(tblCustRFM[[#This Row],[Frequency]] &gt;= L1805, 3, IF(tblCustRFM[[#This Row],[Frequency]] &gt;= M1805, 2, 1))</f>
        <v>3</v>
      </c>
      <c r="H1802">
        <f>IF(tblCustRFM[[#This Row],[Monetary]] &gt;= L1806, 3, IF(tblCustRFM[[#This Row],[Monetary]] &gt;= M1806, 2, 1))</f>
        <v>3</v>
      </c>
      <c r="I1802">
        <f>tblCustRFM[[#This Row],[RecencyTier]] + tblCustRFM[[#This Row],[FrequencyTier]] + tblCustRFM[[#This Row],[MonetaryTier]]</f>
        <v>9</v>
      </c>
    </row>
    <row r="1803" spans="1:9" x14ac:dyDescent="0.45">
      <c r="A1803" s="16">
        <v>3668</v>
      </c>
      <c r="B1803" s="10">
        <v>45181.57645763889</v>
      </c>
      <c r="C1803">
        <v>1</v>
      </c>
      <c r="D1803">
        <v>6039.45</v>
      </c>
      <c r="E1803" s="24">
        <f>INT(RFM_Pivot!$A$1 - tblCustRFM[[#This Row],[LastPurchaseDate]])</f>
        <v>475</v>
      </c>
      <c r="F1803">
        <f>IF(tblCustRFM[[#This Row],[Recency]] &lt;= $L$4, 3, IF(tblCustRFM[[#This Row],[Recency]] &lt;= M1805, 2, 1))</f>
        <v>1</v>
      </c>
      <c r="G1803">
        <f>IF(tblCustRFM[[#This Row],[Frequency]] &gt;= L1806, 3, IF(tblCustRFM[[#This Row],[Frequency]] &gt;= M1806, 2, 1))</f>
        <v>3</v>
      </c>
      <c r="H1803">
        <f>IF(tblCustRFM[[#This Row],[Monetary]] &gt;= L1807, 3, IF(tblCustRFM[[#This Row],[Monetary]] &gt;= M1807, 2, 1))</f>
        <v>3</v>
      </c>
      <c r="I1803">
        <f>tblCustRFM[[#This Row],[RecencyTier]] + tblCustRFM[[#This Row],[FrequencyTier]] + tblCustRFM[[#This Row],[MonetaryTier]]</f>
        <v>7</v>
      </c>
    </row>
    <row r="1804" spans="1:9" x14ac:dyDescent="0.45">
      <c r="A1804" s="16">
        <v>3669</v>
      </c>
      <c r="B1804" s="10">
        <v>45255.605860609568</v>
      </c>
      <c r="C1804">
        <v>1</v>
      </c>
      <c r="D1804">
        <v>6969.88</v>
      </c>
      <c r="E1804" s="24">
        <f>INT(RFM_Pivot!$A$1 - tblCustRFM[[#This Row],[LastPurchaseDate]])</f>
        <v>401</v>
      </c>
      <c r="F1804">
        <f>IF(tblCustRFM[[#This Row],[Recency]] &lt;= $L$4, 3, IF(tblCustRFM[[#This Row],[Recency]] &lt;= M1806, 2, 1))</f>
        <v>1</v>
      </c>
      <c r="G1804">
        <f>IF(tblCustRFM[[#This Row],[Frequency]] &gt;= L1807, 3, IF(tblCustRFM[[#This Row],[Frequency]] &gt;= M1807, 2, 1))</f>
        <v>3</v>
      </c>
      <c r="H1804">
        <f>IF(tblCustRFM[[#This Row],[Monetary]] &gt;= L1808, 3, IF(tblCustRFM[[#This Row],[Monetary]] &gt;= M1808, 2, 1))</f>
        <v>3</v>
      </c>
      <c r="I1804">
        <f>tblCustRFM[[#This Row],[RecencyTier]] + tblCustRFM[[#This Row],[FrequencyTier]] + tblCustRFM[[#This Row],[MonetaryTier]]</f>
        <v>7</v>
      </c>
    </row>
    <row r="1805" spans="1:9" x14ac:dyDescent="0.45">
      <c r="A1805" s="16">
        <v>3670</v>
      </c>
      <c r="B1805" s="10">
        <v>45563.258625848764</v>
      </c>
      <c r="C1805">
        <v>3</v>
      </c>
      <c r="D1805">
        <v>11556.03</v>
      </c>
      <c r="E1805" s="24">
        <f>INT(RFM_Pivot!$A$1 - tblCustRFM[[#This Row],[LastPurchaseDate]])</f>
        <v>93</v>
      </c>
      <c r="F1805">
        <f>IF(tblCustRFM[[#This Row],[Recency]] &lt;= $L$4, 3, IF(tblCustRFM[[#This Row],[Recency]] &lt;= M1807, 2, 1))</f>
        <v>3</v>
      </c>
      <c r="G1805">
        <f>IF(tblCustRFM[[#This Row],[Frequency]] &gt;= L1808, 3, IF(tblCustRFM[[#This Row],[Frequency]] &gt;= M1808, 2, 1))</f>
        <v>3</v>
      </c>
      <c r="H1805">
        <f>IF(tblCustRFM[[#This Row],[Monetary]] &gt;= L1809, 3, IF(tblCustRFM[[#This Row],[Monetary]] &gt;= M1809, 2, 1))</f>
        <v>3</v>
      </c>
      <c r="I1805">
        <f>tblCustRFM[[#This Row],[RecencyTier]] + tblCustRFM[[#This Row],[FrequencyTier]] + tblCustRFM[[#This Row],[MonetaryTier]]</f>
        <v>9</v>
      </c>
    </row>
    <row r="1806" spans="1:9" x14ac:dyDescent="0.45">
      <c r="A1806" s="16">
        <v>3671</v>
      </c>
      <c r="B1806" s="10">
        <v>45239.252225231481</v>
      </c>
      <c r="C1806">
        <v>1</v>
      </c>
      <c r="D1806">
        <v>8760</v>
      </c>
      <c r="E1806" s="24">
        <f>INT(RFM_Pivot!$A$1 - tblCustRFM[[#This Row],[LastPurchaseDate]])</f>
        <v>417</v>
      </c>
      <c r="F1806">
        <f>IF(tblCustRFM[[#This Row],[Recency]] &lt;= $L$4, 3, IF(tblCustRFM[[#This Row],[Recency]] &lt;= M1808, 2, 1))</f>
        <v>1</v>
      </c>
      <c r="G1806">
        <f>IF(tblCustRFM[[#This Row],[Frequency]] &gt;= L1809, 3, IF(tblCustRFM[[#This Row],[Frequency]] &gt;= M1809, 2, 1))</f>
        <v>3</v>
      </c>
      <c r="H1806">
        <f>IF(tblCustRFM[[#This Row],[Monetary]] &gt;= L1810, 3, IF(tblCustRFM[[#This Row],[Monetary]] &gt;= M1810, 2, 1))</f>
        <v>3</v>
      </c>
      <c r="I1806">
        <f>tblCustRFM[[#This Row],[RecencyTier]] + tblCustRFM[[#This Row],[FrequencyTier]] + tblCustRFM[[#This Row],[MonetaryTier]]</f>
        <v>7</v>
      </c>
    </row>
    <row r="1807" spans="1:9" x14ac:dyDescent="0.45">
      <c r="A1807" s="16">
        <v>3672</v>
      </c>
      <c r="B1807" s="10">
        <v>45227.644064429012</v>
      </c>
      <c r="C1807">
        <v>2</v>
      </c>
      <c r="D1807">
        <v>6754.23</v>
      </c>
      <c r="E1807" s="24">
        <f>INT(RFM_Pivot!$A$1 - tblCustRFM[[#This Row],[LastPurchaseDate]])</f>
        <v>429</v>
      </c>
      <c r="F1807">
        <f>IF(tblCustRFM[[#This Row],[Recency]] &lt;= $L$4, 3, IF(tblCustRFM[[#This Row],[Recency]] &lt;= M1809, 2, 1))</f>
        <v>1</v>
      </c>
      <c r="G1807">
        <f>IF(tblCustRFM[[#This Row],[Frequency]] &gt;= L1810, 3, IF(tblCustRFM[[#This Row],[Frequency]] &gt;= M1810, 2, 1))</f>
        <v>3</v>
      </c>
      <c r="H1807">
        <f>IF(tblCustRFM[[#This Row],[Monetary]] &gt;= L1811, 3, IF(tblCustRFM[[#This Row],[Monetary]] &gt;= M1811, 2, 1))</f>
        <v>3</v>
      </c>
      <c r="I1807">
        <f>tblCustRFM[[#This Row],[RecencyTier]] + tblCustRFM[[#This Row],[FrequencyTier]] + tblCustRFM[[#This Row],[MonetaryTier]]</f>
        <v>7</v>
      </c>
    </row>
    <row r="1808" spans="1:9" x14ac:dyDescent="0.45">
      <c r="A1808" s="16">
        <v>3674</v>
      </c>
      <c r="B1808" s="10">
        <v>44992.633563348769</v>
      </c>
      <c r="C1808">
        <v>1</v>
      </c>
      <c r="D1808">
        <v>9909.48</v>
      </c>
      <c r="E1808" s="24">
        <f>INT(RFM_Pivot!$A$1 - tblCustRFM[[#This Row],[LastPurchaseDate]])</f>
        <v>664</v>
      </c>
      <c r="F1808">
        <f>IF(tblCustRFM[[#This Row],[Recency]] &lt;= $L$4, 3, IF(tblCustRFM[[#This Row],[Recency]] &lt;= M1810, 2, 1))</f>
        <v>1</v>
      </c>
      <c r="G1808">
        <f>IF(tblCustRFM[[#This Row],[Frequency]] &gt;= L1811, 3, IF(tblCustRFM[[#This Row],[Frequency]] &gt;= M1811, 2, 1))</f>
        <v>3</v>
      </c>
      <c r="H1808">
        <f>IF(tblCustRFM[[#This Row],[Monetary]] &gt;= L1812, 3, IF(tblCustRFM[[#This Row],[Monetary]] &gt;= M1812, 2, 1))</f>
        <v>3</v>
      </c>
      <c r="I1808">
        <f>tblCustRFM[[#This Row],[RecencyTier]] + tblCustRFM[[#This Row],[FrequencyTier]] + tblCustRFM[[#This Row],[MonetaryTier]]</f>
        <v>7</v>
      </c>
    </row>
    <row r="1809" spans="1:9" x14ac:dyDescent="0.45">
      <c r="A1809" s="16">
        <v>3679</v>
      </c>
      <c r="B1809" s="10">
        <v>45188.658165817898</v>
      </c>
      <c r="C1809">
        <v>2</v>
      </c>
      <c r="D1809">
        <v>11199.13</v>
      </c>
      <c r="E1809" s="24">
        <f>INT(RFM_Pivot!$A$1 - tblCustRFM[[#This Row],[LastPurchaseDate]])</f>
        <v>468</v>
      </c>
      <c r="F1809">
        <f>IF(tblCustRFM[[#This Row],[Recency]] &lt;= $L$4, 3, IF(tblCustRFM[[#This Row],[Recency]] &lt;= M1811, 2, 1))</f>
        <v>1</v>
      </c>
      <c r="G1809">
        <f>IF(tblCustRFM[[#This Row],[Frequency]] &gt;= L1812, 3, IF(tblCustRFM[[#This Row],[Frequency]] &gt;= M1812, 2, 1))</f>
        <v>3</v>
      </c>
      <c r="H1809">
        <f>IF(tblCustRFM[[#This Row],[Monetary]] &gt;= L1813, 3, IF(tblCustRFM[[#This Row],[Monetary]] &gt;= M1813, 2, 1))</f>
        <v>3</v>
      </c>
      <c r="I1809">
        <f>tblCustRFM[[#This Row],[RecencyTier]] + tblCustRFM[[#This Row],[FrequencyTier]] + tblCustRFM[[#This Row],[MonetaryTier]]</f>
        <v>7</v>
      </c>
    </row>
    <row r="1810" spans="1:9" x14ac:dyDescent="0.45">
      <c r="A1810" s="16">
        <v>3681</v>
      </c>
      <c r="B1810" s="10">
        <v>45416.513951388886</v>
      </c>
      <c r="C1810">
        <v>4</v>
      </c>
      <c r="D1810">
        <v>40911.050000000003</v>
      </c>
      <c r="E1810" s="24">
        <f>INT(RFM_Pivot!$A$1 - tblCustRFM[[#This Row],[LastPurchaseDate]])</f>
        <v>240</v>
      </c>
      <c r="F1810">
        <f>IF(tblCustRFM[[#This Row],[Recency]] &lt;= $L$4, 3, IF(tblCustRFM[[#This Row],[Recency]] &lt;= M1812, 2, 1))</f>
        <v>1</v>
      </c>
      <c r="G1810">
        <f>IF(tblCustRFM[[#This Row],[Frequency]] &gt;= L1813, 3, IF(tblCustRFM[[#This Row],[Frequency]] &gt;= M1813, 2, 1))</f>
        <v>3</v>
      </c>
      <c r="H1810">
        <f>IF(tblCustRFM[[#This Row],[Monetary]] &gt;= L1814, 3, IF(tblCustRFM[[#This Row],[Monetary]] &gt;= M1814, 2, 1))</f>
        <v>3</v>
      </c>
      <c r="I1810">
        <f>tblCustRFM[[#This Row],[RecencyTier]] + tblCustRFM[[#This Row],[FrequencyTier]] + tblCustRFM[[#This Row],[MonetaryTier]]</f>
        <v>7</v>
      </c>
    </row>
    <row r="1811" spans="1:9" x14ac:dyDescent="0.45">
      <c r="A1811" s="16">
        <v>3682</v>
      </c>
      <c r="B1811" s="10">
        <v>45341.681468132716</v>
      </c>
      <c r="C1811">
        <v>1</v>
      </c>
      <c r="D1811">
        <v>12297.48</v>
      </c>
      <c r="E1811" s="24">
        <f>INT(RFM_Pivot!$A$1 - tblCustRFM[[#This Row],[LastPurchaseDate]])</f>
        <v>315</v>
      </c>
      <c r="F1811">
        <f>IF(tblCustRFM[[#This Row],[Recency]] &lt;= $L$4, 3, IF(tblCustRFM[[#This Row],[Recency]] &lt;= M1813, 2, 1))</f>
        <v>1</v>
      </c>
      <c r="G1811">
        <f>IF(tblCustRFM[[#This Row],[Frequency]] &gt;= L1814, 3, IF(tblCustRFM[[#This Row],[Frequency]] &gt;= M1814, 2, 1))</f>
        <v>3</v>
      </c>
      <c r="H1811">
        <f>IF(tblCustRFM[[#This Row],[Monetary]] &gt;= L1815, 3, IF(tblCustRFM[[#This Row],[Monetary]] &gt;= M1815, 2, 1))</f>
        <v>3</v>
      </c>
      <c r="I1811">
        <f>tblCustRFM[[#This Row],[RecencyTier]] + tblCustRFM[[#This Row],[FrequencyTier]] + tblCustRFM[[#This Row],[MonetaryTier]]</f>
        <v>7</v>
      </c>
    </row>
    <row r="1812" spans="1:9" x14ac:dyDescent="0.45">
      <c r="A1812" s="16">
        <v>3685</v>
      </c>
      <c r="B1812" s="10">
        <v>45642.106510648147</v>
      </c>
      <c r="C1812">
        <v>2</v>
      </c>
      <c r="D1812">
        <v>15327.67</v>
      </c>
      <c r="E1812" s="24">
        <f>INT(RFM_Pivot!$A$1 - tblCustRFM[[#This Row],[LastPurchaseDate]])</f>
        <v>14</v>
      </c>
      <c r="F1812">
        <f>IF(tblCustRFM[[#This Row],[Recency]] &lt;= $L$4, 3, IF(tblCustRFM[[#This Row],[Recency]] &lt;= M1814, 2, 1))</f>
        <v>3</v>
      </c>
      <c r="G1812">
        <f>IF(tblCustRFM[[#This Row],[Frequency]] &gt;= L1815, 3, IF(tblCustRFM[[#This Row],[Frequency]] &gt;= M1815, 2, 1))</f>
        <v>3</v>
      </c>
      <c r="H1812">
        <f>IF(tblCustRFM[[#This Row],[Monetary]] &gt;= L1816, 3, IF(tblCustRFM[[#This Row],[Monetary]] &gt;= M1816, 2, 1))</f>
        <v>3</v>
      </c>
      <c r="I1812">
        <f>tblCustRFM[[#This Row],[RecencyTier]] + tblCustRFM[[#This Row],[FrequencyTier]] + tblCustRFM[[#This Row],[MonetaryTier]]</f>
        <v>9</v>
      </c>
    </row>
    <row r="1813" spans="1:9" x14ac:dyDescent="0.45">
      <c r="A1813" s="16">
        <v>3686</v>
      </c>
      <c r="B1813" s="10">
        <v>45530.259325925923</v>
      </c>
      <c r="C1813">
        <v>3</v>
      </c>
      <c r="D1813">
        <v>27898.83</v>
      </c>
      <c r="E1813" s="24">
        <f>INT(RFM_Pivot!$A$1 - tblCustRFM[[#This Row],[LastPurchaseDate]])</f>
        <v>126</v>
      </c>
      <c r="F1813">
        <f>IF(tblCustRFM[[#This Row],[Recency]] &lt;= $L$4, 3, IF(tblCustRFM[[#This Row],[Recency]] &lt;= M1815, 2, 1))</f>
        <v>1</v>
      </c>
      <c r="G1813">
        <f>IF(tblCustRFM[[#This Row],[Frequency]] &gt;= L1816, 3, IF(tblCustRFM[[#This Row],[Frequency]] &gt;= M1816, 2, 1))</f>
        <v>3</v>
      </c>
      <c r="H1813">
        <f>IF(tblCustRFM[[#This Row],[Monetary]] &gt;= L1817, 3, IF(tblCustRFM[[#This Row],[Monetary]] &gt;= M1817, 2, 1))</f>
        <v>3</v>
      </c>
      <c r="I1813">
        <f>tblCustRFM[[#This Row],[RecencyTier]] + tblCustRFM[[#This Row],[FrequencyTier]] + tblCustRFM[[#This Row],[MonetaryTier]]</f>
        <v>7</v>
      </c>
    </row>
    <row r="1814" spans="1:9" x14ac:dyDescent="0.45">
      <c r="A1814" s="16">
        <v>3687</v>
      </c>
      <c r="B1814" s="10">
        <v>45187.490048996915</v>
      </c>
      <c r="C1814">
        <v>1</v>
      </c>
      <c r="D1814">
        <v>1496.35</v>
      </c>
      <c r="E1814" s="24">
        <f>INT(RFM_Pivot!$A$1 - tblCustRFM[[#This Row],[LastPurchaseDate]])</f>
        <v>469</v>
      </c>
      <c r="F1814">
        <f>IF(tblCustRFM[[#This Row],[Recency]] &lt;= $L$4, 3, IF(tblCustRFM[[#This Row],[Recency]] &lt;= M1816, 2, 1))</f>
        <v>1</v>
      </c>
      <c r="G1814">
        <f>IF(tblCustRFM[[#This Row],[Frequency]] &gt;= L1817, 3, IF(tblCustRFM[[#This Row],[Frequency]] &gt;= M1817, 2, 1))</f>
        <v>3</v>
      </c>
      <c r="H1814">
        <f>IF(tblCustRFM[[#This Row],[Monetary]] &gt;= L1818, 3, IF(tblCustRFM[[#This Row],[Monetary]] &gt;= M1818, 2, 1))</f>
        <v>3</v>
      </c>
      <c r="I1814">
        <f>tblCustRFM[[#This Row],[RecencyTier]] + tblCustRFM[[#This Row],[FrequencyTier]] + tblCustRFM[[#This Row],[MonetaryTier]]</f>
        <v>7</v>
      </c>
    </row>
    <row r="1815" spans="1:9" x14ac:dyDescent="0.45">
      <c r="A1815" s="16">
        <v>3689</v>
      </c>
      <c r="B1815" s="10">
        <v>45488.937193711419</v>
      </c>
      <c r="C1815">
        <v>2</v>
      </c>
      <c r="D1815">
        <v>22123.360000000001</v>
      </c>
      <c r="E1815" s="24">
        <f>INT(RFM_Pivot!$A$1 - tblCustRFM[[#This Row],[LastPurchaseDate]])</f>
        <v>168</v>
      </c>
      <c r="F1815">
        <f>IF(tblCustRFM[[#This Row],[Recency]] &lt;= $L$4, 3, IF(tblCustRFM[[#This Row],[Recency]] &lt;= M1817, 2, 1))</f>
        <v>1</v>
      </c>
      <c r="G1815">
        <f>IF(tblCustRFM[[#This Row],[Frequency]] &gt;= L1818, 3, IF(tblCustRFM[[#This Row],[Frequency]] &gt;= M1818, 2, 1))</f>
        <v>3</v>
      </c>
      <c r="H1815">
        <f>IF(tblCustRFM[[#This Row],[Monetary]] &gt;= L1819, 3, IF(tblCustRFM[[#This Row],[Monetary]] &gt;= M1819, 2, 1))</f>
        <v>3</v>
      </c>
      <c r="I1815">
        <f>tblCustRFM[[#This Row],[RecencyTier]] + tblCustRFM[[#This Row],[FrequencyTier]] + tblCustRFM[[#This Row],[MonetaryTier]]</f>
        <v>7</v>
      </c>
    </row>
    <row r="1816" spans="1:9" x14ac:dyDescent="0.45">
      <c r="A1816" s="16">
        <v>3690</v>
      </c>
      <c r="B1816" s="10">
        <v>45529.23722372685</v>
      </c>
      <c r="C1816">
        <v>2</v>
      </c>
      <c r="D1816">
        <v>18630.66</v>
      </c>
      <c r="E1816" s="24">
        <f>INT(RFM_Pivot!$A$1 - tblCustRFM[[#This Row],[LastPurchaseDate]])</f>
        <v>127</v>
      </c>
      <c r="F1816">
        <f>IF(tblCustRFM[[#This Row],[Recency]] &lt;= $L$4, 3, IF(tblCustRFM[[#This Row],[Recency]] &lt;= M1818, 2, 1))</f>
        <v>1</v>
      </c>
      <c r="G1816">
        <f>IF(tblCustRFM[[#This Row],[Frequency]] &gt;= L1819, 3, IF(tblCustRFM[[#This Row],[Frequency]] &gt;= M1819, 2, 1))</f>
        <v>3</v>
      </c>
      <c r="H1816">
        <f>IF(tblCustRFM[[#This Row],[Monetary]] &gt;= L1820, 3, IF(tblCustRFM[[#This Row],[Monetary]] &gt;= M1820, 2, 1))</f>
        <v>3</v>
      </c>
      <c r="I1816">
        <f>tblCustRFM[[#This Row],[RecencyTier]] + tblCustRFM[[#This Row],[FrequencyTier]] + tblCustRFM[[#This Row],[MonetaryTier]]</f>
        <v>7</v>
      </c>
    </row>
    <row r="1817" spans="1:9" x14ac:dyDescent="0.45">
      <c r="A1817" s="16">
        <v>3691</v>
      </c>
      <c r="B1817" s="10">
        <v>45467.108010802469</v>
      </c>
      <c r="C1817">
        <v>1</v>
      </c>
      <c r="D1817">
        <v>3041.37</v>
      </c>
      <c r="E1817" s="24">
        <f>INT(RFM_Pivot!$A$1 - tblCustRFM[[#This Row],[LastPurchaseDate]])</f>
        <v>189</v>
      </c>
      <c r="F1817">
        <f>IF(tblCustRFM[[#This Row],[Recency]] &lt;= $L$4, 3, IF(tblCustRFM[[#This Row],[Recency]] &lt;= M1819, 2, 1))</f>
        <v>1</v>
      </c>
      <c r="G1817">
        <f>IF(tblCustRFM[[#This Row],[Frequency]] &gt;= L1820, 3, IF(tblCustRFM[[#This Row],[Frequency]] &gt;= M1820, 2, 1))</f>
        <v>3</v>
      </c>
      <c r="H1817">
        <f>IF(tblCustRFM[[#This Row],[Monetary]] &gt;= L1821, 3, IF(tblCustRFM[[#This Row],[Monetary]] &gt;= M1821, 2, 1))</f>
        <v>3</v>
      </c>
      <c r="I1817">
        <f>tblCustRFM[[#This Row],[RecencyTier]] + tblCustRFM[[#This Row],[FrequencyTier]] + tblCustRFM[[#This Row],[MonetaryTier]]</f>
        <v>7</v>
      </c>
    </row>
    <row r="1818" spans="1:9" x14ac:dyDescent="0.45">
      <c r="A1818" s="16">
        <v>3693</v>
      </c>
      <c r="B1818" s="10">
        <v>45592.826582677466</v>
      </c>
      <c r="C1818">
        <v>3</v>
      </c>
      <c r="D1818">
        <v>24096.62</v>
      </c>
      <c r="E1818" s="24">
        <f>INT(RFM_Pivot!$A$1 - tblCustRFM[[#This Row],[LastPurchaseDate]])</f>
        <v>64</v>
      </c>
      <c r="F1818">
        <f>IF(tblCustRFM[[#This Row],[Recency]] &lt;= $L$4, 3, IF(tblCustRFM[[#This Row],[Recency]] &lt;= M1820, 2, 1))</f>
        <v>3</v>
      </c>
      <c r="G1818">
        <f>IF(tblCustRFM[[#This Row],[Frequency]] &gt;= L1821, 3, IF(tblCustRFM[[#This Row],[Frequency]] &gt;= M1821, 2, 1))</f>
        <v>3</v>
      </c>
      <c r="H1818">
        <f>IF(tblCustRFM[[#This Row],[Monetary]] &gt;= L1822, 3, IF(tblCustRFM[[#This Row],[Monetary]] &gt;= M1822, 2, 1))</f>
        <v>3</v>
      </c>
      <c r="I1818">
        <f>tblCustRFM[[#This Row],[RecencyTier]] + tblCustRFM[[#This Row],[FrequencyTier]] + tblCustRFM[[#This Row],[MonetaryTier]]</f>
        <v>9</v>
      </c>
    </row>
    <row r="1819" spans="1:9" x14ac:dyDescent="0.45">
      <c r="A1819" s="16">
        <v>3695</v>
      </c>
      <c r="B1819" s="10">
        <v>44933.059605941358</v>
      </c>
      <c r="C1819">
        <v>1</v>
      </c>
      <c r="D1819">
        <v>7793.66</v>
      </c>
      <c r="E1819" s="24">
        <f>INT(RFM_Pivot!$A$1 - tblCustRFM[[#This Row],[LastPurchaseDate]])</f>
        <v>723</v>
      </c>
      <c r="F1819">
        <f>IF(tblCustRFM[[#This Row],[Recency]] &lt;= $L$4, 3, IF(tblCustRFM[[#This Row],[Recency]] &lt;= M1821, 2, 1))</f>
        <v>1</v>
      </c>
      <c r="G1819">
        <f>IF(tblCustRFM[[#This Row],[Frequency]] &gt;= L1822, 3, IF(tblCustRFM[[#This Row],[Frequency]] &gt;= M1822, 2, 1))</f>
        <v>3</v>
      </c>
      <c r="H1819">
        <f>IF(tblCustRFM[[#This Row],[Monetary]] &gt;= L1823, 3, IF(tblCustRFM[[#This Row],[Monetary]] &gt;= M1823, 2, 1))</f>
        <v>3</v>
      </c>
      <c r="I1819">
        <f>tblCustRFM[[#This Row],[RecencyTier]] + tblCustRFM[[#This Row],[FrequencyTier]] + tblCustRFM[[#This Row],[MonetaryTier]]</f>
        <v>7</v>
      </c>
    </row>
    <row r="1820" spans="1:9" x14ac:dyDescent="0.45">
      <c r="A1820" s="16">
        <v>3696</v>
      </c>
      <c r="B1820" s="10">
        <v>45592.315531558641</v>
      </c>
      <c r="C1820">
        <v>2</v>
      </c>
      <c r="D1820">
        <v>34016.6</v>
      </c>
      <c r="E1820" s="24">
        <f>INT(RFM_Pivot!$A$1 - tblCustRFM[[#This Row],[LastPurchaseDate]])</f>
        <v>64</v>
      </c>
      <c r="F1820">
        <f>IF(tblCustRFM[[#This Row],[Recency]] &lt;= $L$4, 3, IF(tblCustRFM[[#This Row],[Recency]] &lt;= M1822, 2, 1))</f>
        <v>3</v>
      </c>
      <c r="G1820">
        <f>IF(tblCustRFM[[#This Row],[Frequency]] &gt;= L1823, 3, IF(tblCustRFM[[#This Row],[Frequency]] &gt;= M1823, 2, 1))</f>
        <v>3</v>
      </c>
      <c r="H1820">
        <f>IF(tblCustRFM[[#This Row],[Monetary]] &gt;= L1824, 3, IF(tblCustRFM[[#This Row],[Monetary]] &gt;= M1824, 2, 1))</f>
        <v>3</v>
      </c>
      <c r="I1820">
        <f>tblCustRFM[[#This Row],[RecencyTier]] + tblCustRFM[[#This Row],[FrequencyTier]] + tblCustRFM[[#This Row],[MonetaryTier]]</f>
        <v>9</v>
      </c>
    </row>
    <row r="1821" spans="1:9" x14ac:dyDescent="0.45">
      <c r="A1821" s="16">
        <v>3700</v>
      </c>
      <c r="B1821" s="10">
        <v>45183.839683950617</v>
      </c>
      <c r="C1821">
        <v>1</v>
      </c>
      <c r="D1821">
        <v>9746.43</v>
      </c>
      <c r="E1821" s="24">
        <f>INT(RFM_Pivot!$A$1 - tblCustRFM[[#This Row],[LastPurchaseDate]])</f>
        <v>473</v>
      </c>
      <c r="F1821">
        <f>IF(tblCustRFM[[#This Row],[Recency]] &lt;= $L$4, 3, IF(tblCustRFM[[#This Row],[Recency]] &lt;= M1823, 2, 1))</f>
        <v>1</v>
      </c>
      <c r="G1821">
        <f>IF(tblCustRFM[[#This Row],[Frequency]] &gt;= L1824, 3, IF(tblCustRFM[[#This Row],[Frequency]] &gt;= M1824, 2, 1))</f>
        <v>3</v>
      </c>
      <c r="H1821">
        <f>IF(tblCustRFM[[#This Row],[Monetary]] &gt;= L1825, 3, IF(tblCustRFM[[#This Row],[Monetary]] &gt;= M1825, 2, 1))</f>
        <v>3</v>
      </c>
      <c r="I1821">
        <f>tblCustRFM[[#This Row],[RecencyTier]] + tblCustRFM[[#This Row],[FrequencyTier]] + tblCustRFM[[#This Row],[MonetaryTier]]</f>
        <v>7</v>
      </c>
    </row>
    <row r="1822" spans="1:9" x14ac:dyDescent="0.45">
      <c r="A1822" s="16">
        <v>3702</v>
      </c>
      <c r="B1822" s="10">
        <v>45114.190719058643</v>
      </c>
      <c r="C1822">
        <v>1</v>
      </c>
      <c r="D1822">
        <v>14042.75</v>
      </c>
      <c r="E1822" s="24">
        <f>INT(RFM_Pivot!$A$1 - tblCustRFM[[#This Row],[LastPurchaseDate]])</f>
        <v>542</v>
      </c>
      <c r="F1822">
        <f>IF(tblCustRFM[[#This Row],[Recency]] &lt;= $L$4, 3, IF(tblCustRFM[[#This Row],[Recency]] &lt;= M1824, 2, 1))</f>
        <v>1</v>
      </c>
      <c r="G1822">
        <f>IF(tblCustRFM[[#This Row],[Frequency]] &gt;= L1825, 3, IF(tblCustRFM[[#This Row],[Frequency]] &gt;= M1825, 2, 1))</f>
        <v>3</v>
      </c>
      <c r="H1822">
        <f>IF(tblCustRFM[[#This Row],[Monetary]] &gt;= L1826, 3, IF(tblCustRFM[[#This Row],[Monetary]] &gt;= M1826, 2, 1))</f>
        <v>3</v>
      </c>
      <c r="I1822">
        <f>tblCustRFM[[#This Row],[RecencyTier]] + tblCustRFM[[#This Row],[FrequencyTier]] + tblCustRFM[[#This Row],[MonetaryTier]]</f>
        <v>7</v>
      </c>
    </row>
    <row r="1823" spans="1:9" x14ac:dyDescent="0.45">
      <c r="A1823" s="16">
        <v>3703</v>
      </c>
      <c r="B1823" s="10">
        <v>44967.884088425926</v>
      </c>
      <c r="C1823">
        <v>1</v>
      </c>
      <c r="D1823">
        <v>4022.4</v>
      </c>
      <c r="E1823" s="24">
        <f>INT(RFM_Pivot!$A$1 - tblCustRFM[[#This Row],[LastPurchaseDate]])</f>
        <v>689</v>
      </c>
      <c r="F1823">
        <f>IF(tblCustRFM[[#This Row],[Recency]] &lt;= $L$4, 3, IF(tblCustRFM[[#This Row],[Recency]] &lt;= M1825, 2, 1))</f>
        <v>1</v>
      </c>
      <c r="G1823">
        <f>IF(tblCustRFM[[#This Row],[Frequency]] &gt;= L1826, 3, IF(tblCustRFM[[#This Row],[Frequency]] &gt;= M1826, 2, 1))</f>
        <v>3</v>
      </c>
      <c r="H1823">
        <f>IF(tblCustRFM[[#This Row],[Monetary]] &gt;= L1827, 3, IF(tblCustRFM[[#This Row],[Monetary]] &gt;= M1827, 2, 1))</f>
        <v>3</v>
      </c>
      <c r="I1823">
        <f>tblCustRFM[[#This Row],[RecencyTier]] + tblCustRFM[[#This Row],[FrequencyTier]] + tblCustRFM[[#This Row],[MonetaryTier]]</f>
        <v>7</v>
      </c>
    </row>
    <row r="1824" spans="1:9" x14ac:dyDescent="0.45">
      <c r="A1824" s="16">
        <v>3705</v>
      </c>
      <c r="B1824" s="10">
        <v>45395.560856095683</v>
      </c>
      <c r="C1824">
        <v>1</v>
      </c>
      <c r="D1824">
        <v>170.29</v>
      </c>
      <c r="E1824" s="24">
        <f>INT(RFM_Pivot!$A$1 - tblCustRFM[[#This Row],[LastPurchaseDate]])</f>
        <v>261</v>
      </c>
      <c r="F1824">
        <f>IF(tblCustRFM[[#This Row],[Recency]] &lt;= $L$4, 3, IF(tblCustRFM[[#This Row],[Recency]] &lt;= M1826, 2, 1))</f>
        <v>1</v>
      </c>
      <c r="G1824">
        <f>IF(tblCustRFM[[#This Row],[Frequency]] &gt;= L1827, 3, IF(tblCustRFM[[#This Row],[Frequency]] &gt;= M1827, 2, 1))</f>
        <v>3</v>
      </c>
      <c r="H1824">
        <f>IF(tblCustRFM[[#This Row],[Monetary]] &gt;= L1828, 3, IF(tblCustRFM[[#This Row],[Monetary]] &gt;= M1828, 2, 1))</f>
        <v>3</v>
      </c>
      <c r="I1824">
        <f>tblCustRFM[[#This Row],[RecencyTier]] + tblCustRFM[[#This Row],[FrequencyTier]] + tblCustRFM[[#This Row],[MonetaryTier]]</f>
        <v>7</v>
      </c>
    </row>
    <row r="1825" spans="1:9" x14ac:dyDescent="0.45">
      <c r="A1825" s="16">
        <v>3706</v>
      </c>
      <c r="B1825" s="10">
        <v>45312.478547839506</v>
      </c>
      <c r="C1825">
        <v>1</v>
      </c>
      <c r="D1825">
        <v>2080.8000000000002</v>
      </c>
      <c r="E1825" s="24">
        <f>INT(RFM_Pivot!$A$1 - tblCustRFM[[#This Row],[LastPurchaseDate]])</f>
        <v>344</v>
      </c>
      <c r="F1825">
        <f>IF(tblCustRFM[[#This Row],[Recency]] &lt;= $L$4, 3, IF(tblCustRFM[[#This Row],[Recency]] &lt;= M1827, 2, 1))</f>
        <v>1</v>
      </c>
      <c r="G1825">
        <f>IF(tblCustRFM[[#This Row],[Frequency]] &gt;= L1828, 3, IF(tblCustRFM[[#This Row],[Frequency]] &gt;= M1828, 2, 1))</f>
        <v>3</v>
      </c>
      <c r="H1825">
        <f>IF(tblCustRFM[[#This Row],[Monetary]] &gt;= L1829, 3, IF(tblCustRFM[[#This Row],[Monetary]] &gt;= M1829, 2, 1))</f>
        <v>3</v>
      </c>
      <c r="I1825">
        <f>tblCustRFM[[#This Row],[RecencyTier]] + tblCustRFM[[#This Row],[FrequencyTier]] + tblCustRFM[[#This Row],[MonetaryTier]]</f>
        <v>7</v>
      </c>
    </row>
    <row r="1826" spans="1:9" x14ac:dyDescent="0.45">
      <c r="A1826" s="16">
        <v>3707</v>
      </c>
      <c r="B1826" s="10">
        <v>45372.563556365742</v>
      </c>
      <c r="C1826">
        <v>1</v>
      </c>
      <c r="D1826">
        <v>19375.95</v>
      </c>
      <c r="E1826" s="24">
        <f>INT(RFM_Pivot!$A$1 - tblCustRFM[[#This Row],[LastPurchaseDate]])</f>
        <v>284</v>
      </c>
      <c r="F1826">
        <f>IF(tblCustRFM[[#This Row],[Recency]] &lt;= $L$4, 3, IF(tblCustRFM[[#This Row],[Recency]] &lt;= M1828, 2, 1))</f>
        <v>1</v>
      </c>
      <c r="G1826">
        <f>IF(tblCustRFM[[#This Row],[Frequency]] &gt;= L1829, 3, IF(tblCustRFM[[#This Row],[Frequency]] &gt;= M1829, 2, 1))</f>
        <v>3</v>
      </c>
      <c r="H1826">
        <f>IF(tblCustRFM[[#This Row],[Monetary]] &gt;= L1830, 3, IF(tblCustRFM[[#This Row],[Monetary]] &gt;= M1830, 2, 1))</f>
        <v>3</v>
      </c>
      <c r="I1826">
        <f>tblCustRFM[[#This Row],[RecencyTier]] + tblCustRFM[[#This Row],[FrequencyTier]] + tblCustRFM[[#This Row],[MonetaryTier]]</f>
        <v>7</v>
      </c>
    </row>
    <row r="1827" spans="1:9" x14ac:dyDescent="0.45">
      <c r="A1827" s="16">
        <v>3708</v>
      </c>
      <c r="B1827" s="10">
        <v>45534.274727469136</v>
      </c>
      <c r="C1827">
        <v>5</v>
      </c>
      <c r="D1827">
        <v>52688.639999999999</v>
      </c>
      <c r="E1827" s="24">
        <f>INT(RFM_Pivot!$A$1 - tblCustRFM[[#This Row],[LastPurchaseDate]])</f>
        <v>122</v>
      </c>
      <c r="F1827">
        <f>IF(tblCustRFM[[#This Row],[Recency]] &lt;= $L$4, 3, IF(tblCustRFM[[#This Row],[Recency]] &lt;= M1829, 2, 1))</f>
        <v>1</v>
      </c>
      <c r="G1827">
        <f>IF(tblCustRFM[[#This Row],[Frequency]] &gt;= L1830, 3, IF(tblCustRFM[[#This Row],[Frequency]] &gt;= M1830, 2, 1))</f>
        <v>3</v>
      </c>
      <c r="H1827">
        <f>IF(tblCustRFM[[#This Row],[Monetary]] &gt;= L1831, 3, IF(tblCustRFM[[#This Row],[Monetary]] &gt;= M1831, 2, 1))</f>
        <v>3</v>
      </c>
      <c r="I1827">
        <f>tblCustRFM[[#This Row],[RecencyTier]] + tblCustRFM[[#This Row],[FrequencyTier]] + tblCustRFM[[#This Row],[MonetaryTier]]</f>
        <v>7</v>
      </c>
    </row>
    <row r="1828" spans="1:9" x14ac:dyDescent="0.45">
      <c r="A1828" s="16">
        <v>3709</v>
      </c>
      <c r="B1828" s="10">
        <v>45516.241924189817</v>
      </c>
      <c r="C1828">
        <v>2</v>
      </c>
      <c r="D1828">
        <v>20220.71</v>
      </c>
      <c r="E1828" s="24">
        <f>INT(RFM_Pivot!$A$1 - tblCustRFM[[#This Row],[LastPurchaseDate]])</f>
        <v>140</v>
      </c>
      <c r="F1828">
        <f>IF(tblCustRFM[[#This Row],[Recency]] &lt;= $L$4, 3, IF(tblCustRFM[[#This Row],[Recency]] &lt;= M1830, 2, 1))</f>
        <v>1</v>
      </c>
      <c r="G1828">
        <f>IF(tblCustRFM[[#This Row],[Frequency]] &gt;= L1831, 3, IF(tblCustRFM[[#This Row],[Frequency]] &gt;= M1831, 2, 1))</f>
        <v>3</v>
      </c>
      <c r="H1828">
        <f>IF(tblCustRFM[[#This Row],[Monetary]] &gt;= L1832, 3, IF(tblCustRFM[[#This Row],[Monetary]] &gt;= M1832, 2, 1))</f>
        <v>3</v>
      </c>
      <c r="I1828">
        <f>tblCustRFM[[#This Row],[RecencyTier]] + tblCustRFM[[#This Row],[FrequencyTier]] + tblCustRFM[[#This Row],[MonetaryTier]]</f>
        <v>7</v>
      </c>
    </row>
    <row r="1829" spans="1:9" x14ac:dyDescent="0.45">
      <c r="A1829" s="16">
        <v>3710</v>
      </c>
      <c r="B1829" s="10">
        <v>45238.011101118827</v>
      </c>
      <c r="C1829">
        <v>1</v>
      </c>
      <c r="D1829">
        <v>7769.36</v>
      </c>
      <c r="E1829" s="24">
        <f>INT(RFM_Pivot!$A$1 - tblCustRFM[[#This Row],[LastPurchaseDate]])</f>
        <v>418</v>
      </c>
      <c r="F1829">
        <f>IF(tblCustRFM[[#This Row],[Recency]] &lt;= $L$4, 3, IF(tblCustRFM[[#This Row],[Recency]] &lt;= M1831, 2, 1))</f>
        <v>1</v>
      </c>
      <c r="G1829">
        <f>IF(tblCustRFM[[#This Row],[Frequency]] &gt;= L1832, 3, IF(tblCustRFM[[#This Row],[Frequency]] &gt;= M1832, 2, 1))</f>
        <v>3</v>
      </c>
      <c r="H1829">
        <f>IF(tblCustRFM[[#This Row],[Monetary]] &gt;= L1833, 3, IF(tblCustRFM[[#This Row],[Monetary]] &gt;= M1833, 2, 1))</f>
        <v>3</v>
      </c>
      <c r="I1829">
        <f>tblCustRFM[[#This Row],[RecencyTier]] + tblCustRFM[[#This Row],[FrequencyTier]] + tblCustRFM[[#This Row],[MonetaryTier]]</f>
        <v>7</v>
      </c>
    </row>
    <row r="1830" spans="1:9" x14ac:dyDescent="0.45">
      <c r="A1830" s="16">
        <v>3711</v>
      </c>
      <c r="B1830" s="10">
        <v>45655.90489047068</v>
      </c>
      <c r="C1830">
        <v>6</v>
      </c>
      <c r="D1830">
        <v>52543.74</v>
      </c>
      <c r="E1830" s="24">
        <f>INT(RFM_Pivot!$A$1 - tblCustRFM[[#This Row],[LastPurchaseDate]])</f>
        <v>1</v>
      </c>
      <c r="F1830">
        <f>IF(tblCustRFM[[#This Row],[Recency]] &lt;= $L$4, 3, IF(tblCustRFM[[#This Row],[Recency]] &lt;= M1832, 2, 1))</f>
        <v>3</v>
      </c>
      <c r="G1830">
        <f>IF(tblCustRFM[[#This Row],[Frequency]] &gt;= L1833, 3, IF(tblCustRFM[[#This Row],[Frequency]] &gt;= M1833, 2, 1))</f>
        <v>3</v>
      </c>
      <c r="H1830">
        <f>IF(tblCustRFM[[#This Row],[Monetary]] &gt;= L1834, 3, IF(tblCustRFM[[#This Row],[Monetary]] &gt;= M1834, 2, 1))</f>
        <v>3</v>
      </c>
      <c r="I1830">
        <f>tblCustRFM[[#This Row],[RecencyTier]] + tblCustRFM[[#This Row],[FrequencyTier]] + tblCustRFM[[#This Row],[MonetaryTier]]</f>
        <v>9</v>
      </c>
    </row>
    <row r="1831" spans="1:9" x14ac:dyDescent="0.45">
      <c r="A1831" s="16">
        <v>3712</v>
      </c>
      <c r="B1831" s="10">
        <v>44989.640264043213</v>
      </c>
      <c r="C1831">
        <v>1</v>
      </c>
      <c r="D1831">
        <v>22032.9</v>
      </c>
      <c r="E1831" s="24">
        <f>INT(RFM_Pivot!$A$1 - tblCustRFM[[#This Row],[LastPurchaseDate]])</f>
        <v>667</v>
      </c>
      <c r="F1831">
        <f>IF(tblCustRFM[[#This Row],[Recency]] &lt;= $L$4, 3, IF(tblCustRFM[[#This Row],[Recency]] &lt;= M1833, 2, 1))</f>
        <v>1</v>
      </c>
      <c r="G1831">
        <f>IF(tblCustRFM[[#This Row],[Frequency]] &gt;= L1834, 3, IF(tblCustRFM[[#This Row],[Frequency]] &gt;= M1834, 2, 1))</f>
        <v>3</v>
      </c>
      <c r="H1831">
        <f>IF(tblCustRFM[[#This Row],[Monetary]] &gt;= L1835, 3, IF(tblCustRFM[[#This Row],[Monetary]] &gt;= M1835, 2, 1))</f>
        <v>3</v>
      </c>
      <c r="I1831">
        <f>tblCustRFM[[#This Row],[RecencyTier]] + tblCustRFM[[#This Row],[FrequencyTier]] + tblCustRFM[[#This Row],[MonetaryTier]]</f>
        <v>7</v>
      </c>
    </row>
    <row r="1832" spans="1:9" x14ac:dyDescent="0.45">
      <c r="A1832" s="16">
        <v>3713</v>
      </c>
      <c r="B1832" s="10">
        <v>45324.524752469137</v>
      </c>
      <c r="C1832">
        <v>2</v>
      </c>
      <c r="D1832">
        <v>27379.32</v>
      </c>
      <c r="E1832" s="24">
        <f>INT(RFM_Pivot!$A$1 - tblCustRFM[[#This Row],[LastPurchaseDate]])</f>
        <v>332</v>
      </c>
      <c r="F1832">
        <f>IF(tblCustRFM[[#This Row],[Recency]] &lt;= $L$4, 3, IF(tblCustRFM[[#This Row],[Recency]] &lt;= M1834, 2, 1))</f>
        <v>1</v>
      </c>
      <c r="G1832">
        <f>IF(tblCustRFM[[#This Row],[Frequency]] &gt;= L1835, 3, IF(tblCustRFM[[#This Row],[Frequency]] &gt;= M1835, 2, 1))</f>
        <v>3</v>
      </c>
      <c r="H1832">
        <f>IF(tblCustRFM[[#This Row],[Monetary]] &gt;= L1836, 3, IF(tblCustRFM[[#This Row],[Monetary]] &gt;= M1836, 2, 1))</f>
        <v>3</v>
      </c>
      <c r="I1832">
        <f>tblCustRFM[[#This Row],[RecencyTier]] + tblCustRFM[[#This Row],[FrequencyTier]] + tblCustRFM[[#This Row],[MonetaryTier]]</f>
        <v>7</v>
      </c>
    </row>
    <row r="1833" spans="1:9" x14ac:dyDescent="0.45">
      <c r="A1833" s="16">
        <v>3716</v>
      </c>
      <c r="B1833" s="10">
        <v>45297.877087692905</v>
      </c>
      <c r="C1833">
        <v>1</v>
      </c>
      <c r="D1833">
        <v>240.74</v>
      </c>
      <c r="E1833" s="24">
        <f>INT(RFM_Pivot!$A$1 - tblCustRFM[[#This Row],[LastPurchaseDate]])</f>
        <v>359</v>
      </c>
      <c r="F1833">
        <f>IF(tblCustRFM[[#This Row],[Recency]] &lt;= $L$4, 3, IF(tblCustRFM[[#This Row],[Recency]] &lt;= M1835, 2, 1))</f>
        <v>1</v>
      </c>
      <c r="G1833">
        <f>IF(tblCustRFM[[#This Row],[Frequency]] &gt;= L1836, 3, IF(tblCustRFM[[#This Row],[Frequency]] &gt;= M1836, 2, 1))</f>
        <v>3</v>
      </c>
      <c r="H1833">
        <f>IF(tblCustRFM[[#This Row],[Monetary]] &gt;= L1837, 3, IF(tblCustRFM[[#This Row],[Monetary]] &gt;= M1837, 2, 1))</f>
        <v>3</v>
      </c>
      <c r="I1833">
        <f>tblCustRFM[[#This Row],[RecencyTier]] + tblCustRFM[[#This Row],[FrequencyTier]] + tblCustRFM[[#This Row],[MonetaryTier]]</f>
        <v>7</v>
      </c>
    </row>
    <row r="1834" spans="1:9" x14ac:dyDescent="0.45">
      <c r="A1834" s="16">
        <v>3717</v>
      </c>
      <c r="B1834" s="10">
        <v>44998.912191203701</v>
      </c>
      <c r="C1834">
        <v>1</v>
      </c>
      <c r="D1834">
        <v>12206</v>
      </c>
      <c r="E1834" s="24">
        <f>INT(RFM_Pivot!$A$1 - tblCustRFM[[#This Row],[LastPurchaseDate]])</f>
        <v>658</v>
      </c>
      <c r="F1834">
        <f>IF(tblCustRFM[[#This Row],[Recency]] &lt;= $L$4, 3, IF(tblCustRFM[[#This Row],[Recency]] &lt;= M1836, 2, 1))</f>
        <v>1</v>
      </c>
      <c r="G1834">
        <f>IF(tblCustRFM[[#This Row],[Frequency]] &gt;= L1837, 3, IF(tblCustRFM[[#This Row],[Frequency]] &gt;= M1837, 2, 1))</f>
        <v>3</v>
      </c>
      <c r="H1834">
        <f>IF(tblCustRFM[[#This Row],[Monetary]] &gt;= L1838, 3, IF(tblCustRFM[[#This Row],[Monetary]] &gt;= M1838, 2, 1))</f>
        <v>3</v>
      </c>
      <c r="I1834">
        <f>tblCustRFM[[#This Row],[RecencyTier]] + tblCustRFM[[#This Row],[FrequencyTier]] + tblCustRFM[[#This Row],[MonetaryTier]]</f>
        <v>7</v>
      </c>
    </row>
    <row r="1835" spans="1:9" x14ac:dyDescent="0.45">
      <c r="A1835" s="16">
        <v>3719</v>
      </c>
      <c r="B1835" s="10">
        <v>45064.764776466051</v>
      </c>
      <c r="C1835">
        <v>2</v>
      </c>
      <c r="D1835">
        <v>10000.01</v>
      </c>
      <c r="E1835" s="24">
        <f>INT(RFM_Pivot!$A$1 - tblCustRFM[[#This Row],[LastPurchaseDate]])</f>
        <v>592</v>
      </c>
      <c r="F1835">
        <f>IF(tblCustRFM[[#This Row],[Recency]] &lt;= $L$4, 3, IF(tblCustRFM[[#This Row],[Recency]] &lt;= M1837, 2, 1))</f>
        <v>1</v>
      </c>
      <c r="G1835">
        <f>IF(tblCustRFM[[#This Row],[Frequency]] &gt;= L1838, 3, IF(tblCustRFM[[#This Row],[Frequency]] &gt;= M1838, 2, 1))</f>
        <v>3</v>
      </c>
      <c r="H1835">
        <f>IF(tblCustRFM[[#This Row],[Monetary]] &gt;= L1839, 3, IF(tblCustRFM[[#This Row],[Monetary]] &gt;= M1839, 2, 1))</f>
        <v>3</v>
      </c>
      <c r="I1835">
        <f>tblCustRFM[[#This Row],[RecencyTier]] + tblCustRFM[[#This Row],[FrequencyTier]] + tblCustRFM[[#This Row],[MonetaryTier]]</f>
        <v>7</v>
      </c>
    </row>
    <row r="1836" spans="1:9" x14ac:dyDescent="0.45">
      <c r="A1836" s="16">
        <v>3720</v>
      </c>
      <c r="B1836" s="10">
        <v>45498.501150115742</v>
      </c>
      <c r="C1836">
        <v>2</v>
      </c>
      <c r="D1836">
        <v>7597.93</v>
      </c>
      <c r="E1836" s="24">
        <f>INT(RFM_Pivot!$A$1 - tblCustRFM[[#This Row],[LastPurchaseDate]])</f>
        <v>158</v>
      </c>
      <c r="F1836">
        <f>IF(tblCustRFM[[#This Row],[Recency]] &lt;= $L$4, 3, IF(tblCustRFM[[#This Row],[Recency]] &lt;= M1838, 2, 1))</f>
        <v>1</v>
      </c>
      <c r="G1836">
        <f>IF(tblCustRFM[[#This Row],[Frequency]] &gt;= L1839, 3, IF(tblCustRFM[[#This Row],[Frequency]] &gt;= M1839, 2, 1))</f>
        <v>3</v>
      </c>
      <c r="H1836">
        <f>IF(tblCustRFM[[#This Row],[Monetary]] &gt;= L1840, 3, IF(tblCustRFM[[#This Row],[Monetary]] &gt;= M1840, 2, 1))</f>
        <v>3</v>
      </c>
      <c r="I1836">
        <f>tblCustRFM[[#This Row],[RecencyTier]] + tblCustRFM[[#This Row],[FrequencyTier]] + tblCustRFM[[#This Row],[MonetaryTier]]</f>
        <v>7</v>
      </c>
    </row>
    <row r="1837" spans="1:9" x14ac:dyDescent="0.45">
      <c r="A1837" s="16">
        <v>3721</v>
      </c>
      <c r="B1837" s="10">
        <v>45327.153015316355</v>
      </c>
      <c r="C1837">
        <v>2</v>
      </c>
      <c r="D1837">
        <v>6628.29</v>
      </c>
      <c r="E1837" s="24">
        <f>INT(RFM_Pivot!$A$1 - tblCustRFM[[#This Row],[LastPurchaseDate]])</f>
        <v>329</v>
      </c>
      <c r="F1837">
        <f>IF(tblCustRFM[[#This Row],[Recency]] &lt;= $L$4, 3, IF(tblCustRFM[[#This Row],[Recency]] &lt;= M1839, 2, 1))</f>
        <v>1</v>
      </c>
      <c r="G1837">
        <f>IF(tblCustRFM[[#This Row],[Frequency]] &gt;= L1840, 3, IF(tblCustRFM[[#This Row],[Frequency]] &gt;= M1840, 2, 1))</f>
        <v>3</v>
      </c>
      <c r="H1837">
        <f>IF(tblCustRFM[[#This Row],[Monetary]] &gt;= L1841, 3, IF(tblCustRFM[[#This Row],[Monetary]] &gt;= M1841, 2, 1))</f>
        <v>3</v>
      </c>
      <c r="I1837">
        <f>tblCustRFM[[#This Row],[RecencyTier]] + tblCustRFM[[#This Row],[FrequencyTier]] + tblCustRFM[[#This Row],[MonetaryTier]]</f>
        <v>7</v>
      </c>
    </row>
    <row r="1838" spans="1:9" x14ac:dyDescent="0.45">
      <c r="A1838" s="16">
        <v>3722</v>
      </c>
      <c r="B1838" s="10">
        <v>45570.778377816358</v>
      </c>
      <c r="C1838">
        <v>3</v>
      </c>
      <c r="D1838">
        <v>20023.25</v>
      </c>
      <c r="E1838" s="24">
        <f>INT(RFM_Pivot!$A$1 - tblCustRFM[[#This Row],[LastPurchaseDate]])</f>
        <v>86</v>
      </c>
      <c r="F1838">
        <f>IF(tblCustRFM[[#This Row],[Recency]] &lt;= $L$4, 3, IF(tblCustRFM[[#This Row],[Recency]] &lt;= M1840, 2, 1))</f>
        <v>3</v>
      </c>
      <c r="G1838">
        <f>IF(tblCustRFM[[#This Row],[Frequency]] &gt;= L1841, 3, IF(tblCustRFM[[#This Row],[Frequency]] &gt;= M1841, 2, 1))</f>
        <v>3</v>
      </c>
      <c r="H1838">
        <f>IF(tblCustRFM[[#This Row],[Monetary]] &gt;= L1842, 3, IF(tblCustRFM[[#This Row],[Monetary]] &gt;= M1842, 2, 1))</f>
        <v>3</v>
      </c>
      <c r="I1838">
        <f>tblCustRFM[[#This Row],[RecencyTier]] + tblCustRFM[[#This Row],[FrequencyTier]] + tblCustRFM[[#This Row],[MonetaryTier]]</f>
        <v>9</v>
      </c>
    </row>
    <row r="1839" spans="1:9" x14ac:dyDescent="0.45">
      <c r="A1839" s="16">
        <v>3723</v>
      </c>
      <c r="B1839" s="10">
        <v>45565.083808371914</v>
      </c>
      <c r="C1839">
        <v>2</v>
      </c>
      <c r="D1839">
        <v>3696.04</v>
      </c>
      <c r="E1839" s="24">
        <f>INT(RFM_Pivot!$A$1 - tblCustRFM[[#This Row],[LastPurchaseDate]])</f>
        <v>91</v>
      </c>
      <c r="F1839">
        <f>IF(tblCustRFM[[#This Row],[Recency]] &lt;= $L$4, 3, IF(tblCustRFM[[#This Row],[Recency]] &lt;= M1841, 2, 1))</f>
        <v>3</v>
      </c>
      <c r="G1839">
        <f>IF(tblCustRFM[[#This Row],[Frequency]] &gt;= L1842, 3, IF(tblCustRFM[[#This Row],[Frequency]] &gt;= M1842, 2, 1))</f>
        <v>3</v>
      </c>
      <c r="H1839">
        <f>IF(tblCustRFM[[#This Row],[Monetary]] &gt;= L1843, 3, IF(tblCustRFM[[#This Row],[Monetary]] &gt;= M1843, 2, 1))</f>
        <v>3</v>
      </c>
      <c r="I1839">
        <f>tblCustRFM[[#This Row],[RecencyTier]] + tblCustRFM[[#This Row],[FrequencyTier]] + tblCustRFM[[#This Row],[MonetaryTier]]</f>
        <v>9</v>
      </c>
    </row>
    <row r="1840" spans="1:9" x14ac:dyDescent="0.45">
      <c r="A1840" s="16">
        <v>3725</v>
      </c>
      <c r="B1840" s="10">
        <v>45196.177917785491</v>
      </c>
      <c r="C1840">
        <v>1</v>
      </c>
      <c r="D1840">
        <v>2356.12</v>
      </c>
      <c r="E1840" s="24">
        <f>INT(RFM_Pivot!$A$1 - tblCustRFM[[#This Row],[LastPurchaseDate]])</f>
        <v>460</v>
      </c>
      <c r="F1840">
        <f>IF(tblCustRFM[[#This Row],[Recency]] &lt;= $L$4, 3, IF(tblCustRFM[[#This Row],[Recency]] &lt;= M1842, 2, 1))</f>
        <v>1</v>
      </c>
      <c r="G1840">
        <f>IF(tblCustRFM[[#This Row],[Frequency]] &gt;= L1843, 3, IF(tblCustRFM[[#This Row],[Frequency]] &gt;= M1843, 2, 1))</f>
        <v>3</v>
      </c>
      <c r="H1840">
        <f>IF(tblCustRFM[[#This Row],[Monetary]] &gt;= L1844, 3, IF(tblCustRFM[[#This Row],[Monetary]] &gt;= M1844, 2, 1))</f>
        <v>3</v>
      </c>
      <c r="I1840">
        <f>tblCustRFM[[#This Row],[RecencyTier]] + tblCustRFM[[#This Row],[FrequencyTier]] + tblCustRFM[[#This Row],[MonetaryTier]]</f>
        <v>7</v>
      </c>
    </row>
    <row r="1841" spans="1:9" x14ac:dyDescent="0.45">
      <c r="A1841" s="16">
        <v>3728</v>
      </c>
      <c r="B1841" s="10">
        <v>45315.398839891976</v>
      </c>
      <c r="C1841">
        <v>1</v>
      </c>
      <c r="D1841">
        <v>10380.1</v>
      </c>
      <c r="E1841" s="24">
        <f>INT(RFM_Pivot!$A$1 - tblCustRFM[[#This Row],[LastPurchaseDate]])</f>
        <v>341</v>
      </c>
      <c r="F1841">
        <f>IF(tblCustRFM[[#This Row],[Recency]] &lt;= $L$4, 3, IF(tblCustRFM[[#This Row],[Recency]] &lt;= M1843, 2, 1))</f>
        <v>1</v>
      </c>
      <c r="G1841">
        <f>IF(tblCustRFM[[#This Row],[Frequency]] &gt;= L1844, 3, IF(tblCustRFM[[#This Row],[Frequency]] &gt;= M1844, 2, 1))</f>
        <v>3</v>
      </c>
      <c r="H1841">
        <f>IF(tblCustRFM[[#This Row],[Monetary]] &gt;= L1845, 3, IF(tblCustRFM[[#This Row],[Monetary]] &gt;= M1845, 2, 1))</f>
        <v>3</v>
      </c>
      <c r="I1841">
        <f>tblCustRFM[[#This Row],[RecencyTier]] + tblCustRFM[[#This Row],[FrequencyTier]] + tblCustRFM[[#This Row],[MonetaryTier]]</f>
        <v>7</v>
      </c>
    </row>
    <row r="1842" spans="1:9" x14ac:dyDescent="0.45">
      <c r="A1842" s="16">
        <v>3729</v>
      </c>
      <c r="B1842" s="10">
        <v>45595.0898089892</v>
      </c>
      <c r="C1842">
        <v>1</v>
      </c>
      <c r="D1842">
        <v>5737.76</v>
      </c>
      <c r="E1842" s="24">
        <f>INT(RFM_Pivot!$A$1 - tblCustRFM[[#This Row],[LastPurchaseDate]])</f>
        <v>61</v>
      </c>
      <c r="F1842">
        <f>IF(tblCustRFM[[#This Row],[Recency]] &lt;= $L$4, 3, IF(tblCustRFM[[#This Row],[Recency]] &lt;= M1844, 2, 1))</f>
        <v>3</v>
      </c>
      <c r="G1842">
        <f>IF(tblCustRFM[[#This Row],[Frequency]] &gt;= L1845, 3, IF(tblCustRFM[[#This Row],[Frequency]] &gt;= M1845, 2, 1))</f>
        <v>3</v>
      </c>
      <c r="H1842">
        <f>IF(tblCustRFM[[#This Row],[Monetary]] &gt;= L1846, 3, IF(tblCustRFM[[#This Row],[Monetary]] &gt;= M1846, 2, 1))</f>
        <v>3</v>
      </c>
      <c r="I1842">
        <f>tblCustRFM[[#This Row],[RecencyTier]] + tblCustRFM[[#This Row],[FrequencyTier]] + tblCustRFM[[#This Row],[MonetaryTier]]</f>
        <v>9</v>
      </c>
    </row>
    <row r="1843" spans="1:9" x14ac:dyDescent="0.45">
      <c r="A1843" s="16">
        <v>3731</v>
      </c>
      <c r="B1843" s="10">
        <v>45551.504450424385</v>
      </c>
      <c r="C1843">
        <v>3</v>
      </c>
      <c r="D1843">
        <v>26051.17</v>
      </c>
      <c r="E1843" s="24">
        <f>INT(RFM_Pivot!$A$1 - tblCustRFM[[#This Row],[LastPurchaseDate]])</f>
        <v>105</v>
      </c>
      <c r="F1843">
        <f>IF(tblCustRFM[[#This Row],[Recency]] &lt;= $L$4, 3, IF(tblCustRFM[[#This Row],[Recency]] &lt;= M1845, 2, 1))</f>
        <v>3</v>
      </c>
      <c r="G1843">
        <f>IF(tblCustRFM[[#This Row],[Frequency]] &gt;= L1846, 3, IF(tblCustRFM[[#This Row],[Frequency]] &gt;= M1846, 2, 1))</f>
        <v>3</v>
      </c>
      <c r="H1843">
        <f>IF(tblCustRFM[[#This Row],[Monetary]] &gt;= L1847, 3, IF(tblCustRFM[[#This Row],[Monetary]] &gt;= M1847, 2, 1))</f>
        <v>3</v>
      </c>
      <c r="I1843">
        <f>tblCustRFM[[#This Row],[RecencyTier]] + tblCustRFM[[#This Row],[FrequencyTier]] + tblCustRFM[[#This Row],[MonetaryTier]]</f>
        <v>9</v>
      </c>
    </row>
    <row r="1844" spans="1:9" x14ac:dyDescent="0.45">
      <c r="A1844" s="16">
        <v>3732</v>
      </c>
      <c r="B1844" s="10">
        <v>45516.095909606483</v>
      </c>
      <c r="C1844">
        <v>1</v>
      </c>
      <c r="D1844">
        <v>5844.84</v>
      </c>
      <c r="E1844" s="24">
        <f>INT(RFM_Pivot!$A$1 - tblCustRFM[[#This Row],[LastPurchaseDate]])</f>
        <v>140</v>
      </c>
      <c r="F1844">
        <f>IF(tblCustRFM[[#This Row],[Recency]] &lt;= $L$4, 3, IF(tblCustRFM[[#This Row],[Recency]] &lt;= M1846, 2, 1))</f>
        <v>1</v>
      </c>
      <c r="G1844">
        <f>IF(tblCustRFM[[#This Row],[Frequency]] &gt;= L1847, 3, IF(tblCustRFM[[#This Row],[Frequency]] &gt;= M1847, 2, 1))</f>
        <v>3</v>
      </c>
      <c r="H1844">
        <f>IF(tblCustRFM[[#This Row],[Monetary]] &gt;= L1848, 3, IF(tblCustRFM[[#This Row],[Monetary]] &gt;= M1848, 2, 1))</f>
        <v>3</v>
      </c>
      <c r="I1844">
        <f>tblCustRFM[[#This Row],[RecencyTier]] + tblCustRFM[[#This Row],[FrequencyTier]] + tblCustRFM[[#This Row],[MonetaryTier]]</f>
        <v>7</v>
      </c>
    </row>
    <row r="1845" spans="1:9" x14ac:dyDescent="0.45">
      <c r="A1845" s="16">
        <v>3733</v>
      </c>
      <c r="B1845" s="10">
        <v>44948.683168325617</v>
      </c>
      <c r="C1845">
        <v>1</v>
      </c>
      <c r="D1845">
        <v>1034.92</v>
      </c>
      <c r="E1845" s="24">
        <f>INT(RFM_Pivot!$A$1 - tblCustRFM[[#This Row],[LastPurchaseDate]])</f>
        <v>708</v>
      </c>
      <c r="F1845">
        <f>IF(tblCustRFM[[#This Row],[Recency]] &lt;= $L$4, 3, IF(tblCustRFM[[#This Row],[Recency]] &lt;= M1847, 2, 1))</f>
        <v>1</v>
      </c>
      <c r="G1845">
        <f>IF(tblCustRFM[[#This Row],[Frequency]] &gt;= L1848, 3, IF(tblCustRFM[[#This Row],[Frequency]] &gt;= M1848, 2, 1))</f>
        <v>3</v>
      </c>
      <c r="H1845">
        <f>IF(tblCustRFM[[#This Row],[Monetary]] &gt;= L1849, 3, IF(tblCustRFM[[#This Row],[Monetary]] &gt;= M1849, 2, 1))</f>
        <v>3</v>
      </c>
      <c r="I1845">
        <f>tblCustRFM[[#This Row],[RecencyTier]] + tblCustRFM[[#This Row],[FrequencyTier]] + tblCustRFM[[#This Row],[MonetaryTier]]</f>
        <v>7</v>
      </c>
    </row>
    <row r="1846" spans="1:9" x14ac:dyDescent="0.45">
      <c r="A1846" s="16">
        <v>3734</v>
      </c>
      <c r="B1846" s="10">
        <v>45042.132513233024</v>
      </c>
      <c r="C1846">
        <v>2</v>
      </c>
      <c r="D1846">
        <v>5452.2</v>
      </c>
      <c r="E1846" s="24">
        <f>INT(RFM_Pivot!$A$1 - tblCustRFM[[#This Row],[LastPurchaseDate]])</f>
        <v>614</v>
      </c>
      <c r="F1846">
        <f>IF(tblCustRFM[[#This Row],[Recency]] &lt;= $L$4, 3, IF(tblCustRFM[[#This Row],[Recency]] &lt;= M1848, 2, 1))</f>
        <v>1</v>
      </c>
      <c r="G1846">
        <f>IF(tblCustRFM[[#This Row],[Frequency]] &gt;= L1849, 3, IF(tblCustRFM[[#This Row],[Frequency]] &gt;= M1849, 2, 1))</f>
        <v>3</v>
      </c>
      <c r="H1846">
        <f>IF(tblCustRFM[[#This Row],[Monetary]] &gt;= L1850, 3, IF(tblCustRFM[[#This Row],[Monetary]] &gt;= M1850, 2, 1))</f>
        <v>3</v>
      </c>
      <c r="I1846">
        <f>tblCustRFM[[#This Row],[RecencyTier]] + tblCustRFM[[#This Row],[FrequencyTier]] + tblCustRFM[[#This Row],[MonetaryTier]]</f>
        <v>7</v>
      </c>
    </row>
    <row r="1847" spans="1:9" x14ac:dyDescent="0.45">
      <c r="A1847" s="16">
        <v>3735</v>
      </c>
      <c r="B1847" s="10">
        <v>45441.920492052472</v>
      </c>
      <c r="C1847">
        <v>3</v>
      </c>
      <c r="D1847">
        <v>14981.14</v>
      </c>
      <c r="E1847" s="24">
        <f>INT(RFM_Pivot!$A$1 - tblCustRFM[[#This Row],[LastPurchaseDate]])</f>
        <v>215</v>
      </c>
      <c r="F1847">
        <f>IF(tblCustRFM[[#This Row],[Recency]] &lt;= $L$4, 3, IF(tblCustRFM[[#This Row],[Recency]] &lt;= M1849, 2, 1))</f>
        <v>1</v>
      </c>
      <c r="G1847">
        <f>IF(tblCustRFM[[#This Row],[Frequency]] &gt;= L1850, 3, IF(tblCustRFM[[#This Row],[Frequency]] &gt;= M1850, 2, 1))</f>
        <v>3</v>
      </c>
      <c r="H1847">
        <f>IF(tblCustRFM[[#This Row],[Monetary]] &gt;= L1851, 3, IF(tblCustRFM[[#This Row],[Monetary]] &gt;= M1851, 2, 1))</f>
        <v>3</v>
      </c>
      <c r="I1847">
        <f>tblCustRFM[[#This Row],[RecencyTier]] + tblCustRFM[[#This Row],[FrequencyTier]] + tblCustRFM[[#This Row],[MonetaryTier]]</f>
        <v>7</v>
      </c>
    </row>
    <row r="1848" spans="1:9" x14ac:dyDescent="0.45">
      <c r="A1848" s="16">
        <v>3736</v>
      </c>
      <c r="B1848" s="10">
        <v>45019.427242708334</v>
      </c>
      <c r="C1848">
        <v>1</v>
      </c>
      <c r="D1848">
        <v>9018.2999999999993</v>
      </c>
      <c r="E1848" s="24">
        <f>INT(RFM_Pivot!$A$1 - tblCustRFM[[#This Row],[LastPurchaseDate]])</f>
        <v>637</v>
      </c>
      <c r="F1848">
        <f>IF(tblCustRFM[[#This Row],[Recency]] &lt;= $L$4, 3, IF(tblCustRFM[[#This Row],[Recency]] &lt;= M1850, 2, 1))</f>
        <v>1</v>
      </c>
      <c r="G1848">
        <f>IF(tblCustRFM[[#This Row],[Frequency]] &gt;= L1851, 3, IF(tblCustRFM[[#This Row],[Frequency]] &gt;= M1851, 2, 1))</f>
        <v>3</v>
      </c>
      <c r="H1848">
        <f>IF(tblCustRFM[[#This Row],[Monetary]] &gt;= L1852, 3, IF(tblCustRFM[[#This Row],[Monetary]] &gt;= M1852, 2, 1))</f>
        <v>3</v>
      </c>
      <c r="I1848">
        <f>tblCustRFM[[#This Row],[RecencyTier]] + tblCustRFM[[#This Row],[FrequencyTier]] + tblCustRFM[[#This Row],[MonetaryTier]]</f>
        <v>7</v>
      </c>
    </row>
    <row r="1849" spans="1:9" x14ac:dyDescent="0.45">
      <c r="A1849" s="16">
        <v>3738</v>
      </c>
      <c r="B1849" s="10">
        <v>45444.256725655861</v>
      </c>
      <c r="C1849">
        <v>3</v>
      </c>
      <c r="D1849">
        <v>28722.62</v>
      </c>
      <c r="E1849" s="24">
        <f>INT(RFM_Pivot!$A$1 - tblCustRFM[[#This Row],[LastPurchaseDate]])</f>
        <v>212</v>
      </c>
      <c r="F1849">
        <f>IF(tblCustRFM[[#This Row],[Recency]] &lt;= $L$4, 3, IF(tblCustRFM[[#This Row],[Recency]] &lt;= M1851, 2, 1))</f>
        <v>1</v>
      </c>
      <c r="G1849">
        <f>IF(tblCustRFM[[#This Row],[Frequency]] &gt;= L1852, 3, IF(tblCustRFM[[#This Row],[Frequency]] &gt;= M1852, 2, 1))</f>
        <v>3</v>
      </c>
      <c r="H1849">
        <f>IF(tblCustRFM[[#This Row],[Monetary]] &gt;= L1853, 3, IF(tblCustRFM[[#This Row],[Monetary]] &gt;= M1853, 2, 1))</f>
        <v>3</v>
      </c>
      <c r="I1849">
        <f>tblCustRFM[[#This Row],[RecencyTier]] + tblCustRFM[[#This Row],[FrequencyTier]] + tblCustRFM[[#This Row],[MonetaryTier]]</f>
        <v>7</v>
      </c>
    </row>
    <row r="1850" spans="1:9" x14ac:dyDescent="0.45">
      <c r="A1850" s="16">
        <v>3739</v>
      </c>
      <c r="B1850" s="10">
        <v>45447.250025000001</v>
      </c>
      <c r="C1850">
        <v>3</v>
      </c>
      <c r="D1850">
        <v>16329.69</v>
      </c>
      <c r="E1850" s="24">
        <f>INT(RFM_Pivot!$A$1 - tblCustRFM[[#This Row],[LastPurchaseDate]])</f>
        <v>209</v>
      </c>
      <c r="F1850">
        <f>IF(tblCustRFM[[#This Row],[Recency]] &lt;= $L$4, 3, IF(tblCustRFM[[#This Row],[Recency]] &lt;= M1852, 2, 1))</f>
        <v>1</v>
      </c>
      <c r="G1850">
        <f>IF(tblCustRFM[[#This Row],[Frequency]] &gt;= L1853, 3, IF(tblCustRFM[[#This Row],[Frequency]] &gt;= M1853, 2, 1))</f>
        <v>3</v>
      </c>
      <c r="H1850">
        <f>IF(tblCustRFM[[#This Row],[Monetary]] &gt;= L1854, 3, IF(tblCustRFM[[#This Row],[Monetary]] &gt;= M1854, 2, 1))</f>
        <v>3</v>
      </c>
      <c r="I1850">
        <f>tblCustRFM[[#This Row],[RecencyTier]] + tblCustRFM[[#This Row],[FrequencyTier]] + tblCustRFM[[#This Row],[MonetaryTier]]</f>
        <v>7</v>
      </c>
    </row>
    <row r="1851" spans="1:9" x14ac:dyDescent="0.45">
      <c r="A1851" s="16">
        <v>3740</v>
      </c>
      <c r="B1851" s="10">
        <v>45043.738673881169</v>
      </c>
      <c r="C1851">
        <v>1</v>
      </c>
      <c r="D1851">
        <v>4111.6499999999996</v>
      </c>
      <c r="E1851" s="24">
        <f>INT(RFM_Pivot!$A$1 - tblCustRFM[[#This Row],[LastPurchaseDate]])</f>
        <v>613</v>
      </c>
      <c r="F1851">
        <f>IF(tblCustRFM[[#This Row],[Recency]] &lt;= $L$4, 3, IF(tblCustRFM[[#This Row],[Recency]] &lt;= M1853, 2, 1))</f>
        <v>1</v>
      </c>
      <c r="G1851">
        <f>IF(tblCustRFM[[#This Row],[Frequency]] &gt;= L1854, 3, IF(tblCustRFM[[#This Row],[Frequency]] &gt;= M1854, 2, 1))</f>
        <v>3</v>
      </c>
      <c r="H1851">
        <f>IF(tblCustRFM[[#This Row],[Monetary]] &gt;= L1855, 3, IF(tblCustRFM[[#This Row],[Monetary]] &gt;= M1855, 2, 1))</f>
        <v>3</v>
      </c>
      <c r="I1851">
        <f>tblCustRFM[[#This Row],[RecencyTier]] + tblCustRFM[[#This Row],[FrequencyTier]] + tblCustRFM[[#This Row],[MonetaryTier]]</f>
        <v>7</v>
      </c>
    </row>
    <row r="1852" spans="1:9" x14ac:dyDescent="0.45">
      <c r="A1852" s="16">
        <v>3741</v>
      </c>
      <c r="B1852" s="10">
        <v>45306.126912692904</v>
      </c>
      <c r="C1852">
        <v>1</v>
      </c>
      <c r="D1852">
        <v>19056.400000000001</v>
      </c>
      <c r="E1852" s="24">
        <f>INT(RFM_Pivot!$A$1 - tblCustRFM[[#This Row],[LastPurchaseDate]])</f>
        <v>350</v>
      </c>
      <c r="F1852">
        <f>IF(tblCustRFM[[#This Row],[Recency]] &lt;= $L$4, 3, IF(tblCustRFM[[#This Row],[Recency]] &lt;= M1854, 2, 1))</f>
        <v>1</v>
      </c>
      <c r="G1852">
        <f>IF(tblCustRFM[[#This Row],[Frequency]] &gt;= L1855, 3, IF(tblCustRFM[[#This Row],[Frequency]] &gt;= M1855, 2, 1))</f>
        <v>3</v>
      </c>
      <c r="H1852">
        <f>IF(tblCustRFM[[#This Row],[Monetary]] &gt;= L1856, 3, IF(tblCustRFM[[#This Row],[Monetary]] &gt;= M1856, 2, 1))</f>
        <v>3</v>
      </c>
      <c r="I1852">
        <f>tblCustRFM[[#This Row],[RecencyTier]] + tblCustRFM[[#This Row],[FrequencyTier]] + tblCustRFM[[#This Row],[MonetaryTier]]</f>
        <v>7</v>
      </c>
    </row>
    <row r="1853" spans="1:9" x14ac:dyDescent="0.45">
      <c r="A1853" s="16">
        <v>3743</v>
      </c>
      <c r="B1853" s="10">
        <v>45149.96429645062</v>
      </c>
      <c r="C1853">
        <v>1</v>
      </c>
      <c r="D1853">
        <v>8783.7000000000007</v>
      </c>
      <c r="E1853" s="24">
        <f>INT(RFM_Pivot!$A$1 - tblCustRFM[[#This Row],[LastPurchaseDate]])</f>
        <v>507</v>
      </c>
      <c r="F1853">
        <f>IF(tblCustRFM[[#This Row],[Recency]] &lt;= $L$4, 3, IF(tblCustRFM[[#This Row],[Recency]] &lt;= M1855, 2, 1))</f>
        <v>1</v>
      </c>
      <c r="G1853">
        <f>IF(tblCustRFM[[#This Row],[Frequency]] &gt;= L1856, 3, IF(tblCustRFM[[#This Row],[Frequency]] &gt;= M1856, 2, 1))</f>
        <v>3</v>
      </c>
      <c r="H1853">
        <f>IF(tblCustRFM[[#This Row],[Monetary]] &gt;= L1857, 3, IF(tblCustRFM[[#This Row],[Monetary]] &gt;= M1857, 2, 1))</f>
        <v>3</v>
      </c>
      <c r="I1853">
        <f>tblCustRFM[[#This Row],[RecencyTier]] + tblCustRFM[[#This Row],[FrequencyTier]] + tblCustRFM[[#This Row],[MonetaryTier]]</f>
        <v>7</v>
      </c>
    </row>
    <row r="1854" spans="1:9" x14ac:dyDescent="0.45">
      <c r="A1854" s="16">
        <v>3744</v>
      </c>
      <c r="B1854" s="10">
        <v>45392.859585956787</v>
      </c>
      <c r="C1854">
        <v>2</v>
      </c>
      <c r="D1854">
        <v>26006.52</v>
      </c>
      <c r="E1854" s="24">
        <f>INT(RFM_Pivot!$A$1 - tblCustRFM[[#This Row],[LastPurchaseDate]])</f>
        <v>264</v>
      </c>
      <c r="F1854">
        <f>IF(tblCustRFM[[#This Row],[Recency]] &lt;= $L$4, 3, IF(tblCustRFM[[#This Row],[Recency]] &lt;= M1856, 2, 1))</f>
        <v>1</v>
      </c>
      <c r="G1854">
        <f>IF(tblCustRFM[[#This Row],[Frequency]] &gt;= L1857, 3, IF(tblCustRFM[[#This Row],[Frequency]] &gt;= M1857, 2, 1))</f>
        <v>3</v>
      </c>
      <c r="H1854">
        <f>IF(tblCustRFM[[#This Row],[Monetary]] &gt;= L1858, 3, IF(tblCustRFM[[#This Row],[Monetary]] &gt;= M1858, 2, 1))</f>
        <v>3</v>
      </c>
      <c r="I1854">
        <f>tblCustRFM[[#This Row],[RecencyTier]] + tblCustRFM[[#This Row],[FrequencyTier]] + tblCustRFM[[#This Row],[MonetaryTier]]</f>
        <v>7</v>
      </c>
    </row>
    <row r="1855" spans="1:9" x14ac:dyDescent="0.45">
      <c r="A1855" s="16">
        <v>3745</v>
      </c>
      <c r="B1855" s="10">
        <v>45143.612661265433</v>
      </c>
      <c r="C1855">
        <v>3</v>
      </c>
      <c r="D1855">
        <v>18305.150000000001</v>
      </c>
      <c r="E1855" s="24">
        <f>INT(RFM_Pivot!$A$1 - tblCustRFM[[#This Row],[LastPurchaseDate]])</f>
        <v>513</v>
      </c>
      <c r="F1855">
        <f>IF(tblCustRFM[[#This Row],[Recency]] &lt;= $L$4, 3, IF(tblCustRFM[[#This Row],[Recency]] &lt;= M1857, 2, 1))</f>
        <v>1</v>
      </c>
      <c r="G1855">
        <f>IF(tblCustRFM[[#This Row],[Frequency]] &gt;= L1858, 3, IF(tblCustRFM[[#This Row],[Frequency]] &gt;= M1858, 2, 1))</f>
        <v>3</v>
      </c>
      <c r="H1855">
        <f>IF(tblCustRFM[[#This Row],[Monetary]] &gt;= L1859, 3, IF(tblCustRFM[[#This Row],[Monetary]] &gt;= M1859, 2, 1))</f>
        <v>3</v>
      </c>
      <c r="I1855">
        <f>tblCustRFM[[#This Row],[RecencyTier]] + tblCustRFM[[#This Row],[FrequencyTier]] + tblCustRFM[[#This Row],[MonetaryTier]]</f>
        <v>7</v>
      </c>
    </row>
    <row r="1856" spans="1:9" x14ac:dyDescent="0.45">
      <c r="A1856" s="16">
        <v>3747</v>
      </c>
      <c r="B1856" s="10">
        <v>45469.444244405866</v>
      </c>
      <c r="C1856">
        <v>2</v>
      </c>
      <c r="D1856">
        <v>9479.91</v>
      </c>
      <c r="E1856" s="24">
        <f>INT(RFM_Pivot!$A$1 - tblCustRFM[[#This Row],[LastPurchaseDate]])</f>
        <v>187</v>
      </c>
      <c r="F1856">
        <f>IF(tblCustRFM[[#This Row],[Recency]] &lt;= $L$4, 3, IF(tblCustRFM[[#This Row],[Recency]] &lt;= M1858, 2, 1))</f>
        <v>1</v>
      </c>
      <c r="G1856">
        <f>IF(tblCustRFM[[#This Row],[Frequency]] &gt;= L1859, 3, IF(tblCustRFM[[#This Row],[Frequency]] &gt;= M1859, 2, 1))</f>
        <v>3</v>
      </c>
      <c r="H1856">
        <f>IF(tblCustRFM[[#This Row],[Monetary]] &gt;= L1860, 3, IF(tblCustRFM[[#This Row],[Monetary]] &gt;= M1860, 2, 1))</f>
        <v>3</v>
      </c>
      <c r="I1856">
        <f>tblCustRFM[[#This Row],[RecencyTier]] + tblCustRFM[[#This Row],[FrequencyTier]] + tblCustRFM[[#This Row],[MonetaryTier]]</f>
        <v>7</v>
      </c>
    </row>
    <row r="1857" spans="1:9" x14ac:dyDescent="0.45">
      <c r="A1857" s="16">
        <v>3749</v>
      </c>
      <c r="B1857" s="10">
        <v>45159.966296643521</v>
      </c>
      <c r="C1857">
        <v>1</v>
      </c>
      <c r="D1857">
        <v>1503.23</v>
      </c>
      <c r="E1857" s="24">
        <f>INT(RFM_Pivot!$A$1 - tblCustRFM[[#This Row],[LastPurchaseDate]])</f>
        <v>497</v>
      </c>
      <c r="F1857">
        <f>IF(tblCustRFM[[#This Row],[Recency]] &lt;= $L$4, 3, IF(tblCustRFM[[#This Row],[Recency]] &lt;= M1859, 2, 1))</f>
        <v>1</v>
      </c>
      <c r="G1857">
        <f>IF(tblCustRFM[[#This Row],[Frequency]] &gt;= L1860, 3, IF(tblCustRFM[[#This Row],[Frequency]] &gt;= M1860, 2, 1))</f>
        <v>3</v>
      </c>
      <c r="H1857">
        <f>IF(tblCustRFM[[#This Row],[Monetary]] &gt;= L1861, 3, IF(tblCustRFM[[#This Row],[Monetary]] &gt;= M1861, 2, 1))</f>
        <v>3</v>
      </c>
      <c r="I1857">
        <f>tblCustRFM[[#This Row],[RecencyTier]] + tblCustRFM[[#This Row],[FrequencyTier]] + tblCustRFM[[#This Row],[MonetaryTier]]</f>
        <v>7</v>
      </c>
    </row>
    <row r="1858" spans="1:9" x14ac:dyDescent="0.45">
      <c r="A1858" s="16">
        <v>3750</v>
      </c>
      <c r="B1858" s="10">
        <v>45526.535953587962</v>
      </c>
      <c r="C1858">
        <v>1</v>
      </c>
      <c r="D1858">
        <v>3741.64</v>
      </c>
      <c r="E1858" s="24">
        <f>INT(RFM_Pivot!$A$1 - tblCustRFM[[#This Row],[LastPurchaseDate]])</f>
        <v>130</v>
      </c>
      <c r="F1858">
        <f>IF(tblCustRFM[[#This Row],[Recency]] &lt;= $L$4, 3, IF(tblCustRFM[[#This Row],[Recency]] &lt;= M1860, 2, 1))</f>
        <v>1</v>
      </c>
      <c r="G1858">
        <f>IF(tblCustRFM[[#This Row],[Frequency]] &gt;= L1861, 3, IF(tblCustRFM[[#This Row],[Frequency]] &gt;= M1861, 2, 1))</f>
        <v>3</v>
      </c>
      <c r="H1858">
        <f>IF(tblCustRFM[[#This Row],[Monetary]] &gt;= L1862, 3, IF(tblCustRFM[[#This Row],[Monetary]] &gt;= M1862, 2, 1))</f>
        <v>3</v>
      </c>
      <c r="I1858">
        <f>tblCustRFM[[#This Row],[RecencyTier]] + tblCustRFM[[#This Row],[FrequencyTier]] + tblCustRFM[[#This Row],[MonetaryTier]]</f>
        <v>7</v>
      </c>
    </row>
    <row r="1859" spans="1:9" x14ac:dyDescent="0.45">
      <c r="A1859" s="16">
        <v>3752</v>
      </c>
      <c r="B1859" s="10">
        <v>45025.55985597994</v>
      </c>
      <c r="C1859">
        <v>1</v>
      </c>
      <c r="D1859">
        <v>7029.72</v>
      </c>
      <c r="E1859" s="24">
        <f>INT(RFM_Pivot!$A$1 - tblCustRFM[[#This Row],[LastPurchaseDate]])</f>
        <v>631</v>
      </c>
      <c r="F1859">
        <f>IF(tblCustRFM[[#This Row],[Recency]] &lt;= $L$4, 3, IF(tblCustRFM[[#This Row],[Recency]] &lt;= M1861, 2, 1))</f>
        <v>1</v>
      </c>
      <c r="G1859">
        <f>IF(tblCustRFM[[#This Row],[Frequency]] &gt;= L1862, 3, IF(tblCustRFM[[#This Row],[Frequency]] &gt;= M1862, 2, 1))</f>
        <v>3</v>
      </c>
      <c r="H1859">
        <f>IF(tblCustRFM[[#This Row],[Monetary]] &gt;= L1863, 3, IF(tblCustRFM[[#This Row],[Monetary]] &gt;= M1863, 2, 1))</f>
        <v>3</v>
      </c>
      <c r="I1859">
        <f>tblCustRFM[[#This Row],[RecencyTier]] + tblCustRFM[[#This Row],[FrequencyTier]] + tblCustRFM[[#This Row],[MonetaryTier]]</f>
        <v>7</v>
      </c>
    </row>
    <row r="1860" spans="1:9" x14ac:dyDescent="0.45">
      <c r="A1860" s="16">
        <v>3756</v>
      </c>
      <c r="B1860" s="10">
        <v>45472.656565663579</v>
      </c>
      <c r="C1860">
        <v>1</v>
      </c>
      <c r="D1860">
        <v>3785.25</v>
      </c>
      <c r="E1860" s="24">
        <f>INT(RFM_Pivot!$A$1 - tblCustRFM[[#This Row],[LastPurchaseDate]])</f>
        <v>184</v>
      </c>
      <c r="F1860">
        <f>IF(tblCustRFM[[#This Row],[Recency]] &lt;= $L$4, 3, IF(tblCustRFM[[#This Row],[Recency]] &lt;= M1862, 2, 1))</f>
        <v>1</v>
      </c>
      <c r="G1860">
        <f>IF(tblCustRFM[[#This Row],[Frequency]] &gt;= L1863, 3, IF(tblCustRFM[[#This Row],[Frequency]] &gt;= M1863, 2, 1))</f>
        <v>3</v>
      </c>
      <c r="H1860">
        <f>IF(tblCustRFM[[#This Row],[Monetary]] &gt;= L1864, 3, IF(tblCustRFM[[#This Row],[Monetary]] &gt;= M1864, 2, 1))</f>
        <v>3</v>
      </c>
      <c r="I1860">
        <f>tblCustRFM[[#This Row],[RecencyTier]] + tblCustRFM[[#This Row],[FrequencyTier]] + tblCustRFM[[#This Row],[MonetaryTier]]</f>
        <v>7</v>
      </c>
    </row>
    <row r="1861" spans="1:9" x14ac:dyDescent="0.45">
      <c r="A1861" s="16">
        <v>3757</v>
      </c>
      <c r="B1861" s="10">
        <v>45310.945394521608</v>
      </c>
      <c r="C1861">
        <v>2</v>
      </c>
      <c r="D1861">
        <v>15695.91</v>
      </c>
      <c r="E1861" s="24">
        <f>INT(RFM_Pivot!$A$1 - tblCustRFM[[#This Row],[LastPurchaseDate]])</f>
        <v>346</v>
      </c>
      <c r="F1861">
        <f>IF(tblCustRFM[[#This Row],[Recency]] &lt;= $L$4, 3, IF(tblCustRFM[[#This Row],[Recency]] &lt;= M1863, 2, 1))</f>
        <v>1</v>
      </c>
      <c r="G1861">
        <f>IF(tblCustRFM[[#This Row],[Frequency]] &gt;= L1864, 3, IF(tblCustRFM[[#This Row],[Frequency]] &gt;= M1864, 2, 1))</f>
        <v>3</v>
      </c>
      <c r="H1861">
        <f>IF(tblCustRFM[[#This Row],[Monetary]] &gt;= L1865, 3, IF(tblCustRFM[[#This Row],[Monetary]] &gt;= M1865, 2, 1))</f>
        <v>3</v>
      </c>
      <c r="I1861">
        <f>tblCustRFM[[#This Row],[RecencyTier]] + tblCustRFM[[#This Row],[FrequencyTier]] + tblCustRFM[[#This Row],[MonetaryTier]]</f>
        <v>7</v>
      </c>
    </row>
    <row r="1862" spans="1:9" x14ac:dyDescent="0.45">
      <c r="A1862" s="16">
        <v>3758</v>
      </c>
      <c r="B1862" s="10">
        <v>45549.679267939813</v>
      </c>
      <c r="C1862">
        <v>1</v>
      </c>
      <c r="D1862">
        <v>964.74</v>
      </c>
      <c r="E1862" s="24">
        <f>INT(RFM_Pivot!$A$1 - tblCustRFM[[#This Row],[LastPurchaseDate]])</f>
        <v>107</v>
      </c>
      <c r="F1862">
        <f>IF(tblCustRFM[[#This Row],[Recency]] &lt;= $L$4, 3, IF(tblCustRFM[[#This Row],[Recency]] &lt;= M1864, 2, 1))</f>
        <v>3</v>
      </c>
      <c r="G1862">
        <f>IF(tblCustRFM[[#This Row],[Frequency]] &gt;= L1865, 3, IF(tblCustRFM[[#This Row],[Frequency]] &gt;= M1865, 2, 1))</f>
        <v>3</v>
      </c>
      <c r="H1862">
        <f>IF(tblCustRFM[[#This Row],[Monetary]] &gt;= L1866, 3, IF(tblCustRFM[[#This Row],[Monetary]] &gt;= M1866, 2, 1))</f>
        <v>3</v>
      </c>
      <c r="I1862">
        <f>tblCustRFM[[#This Row],[RecencyTier]] + tblCustRFM[[#This Row],[FrequencyTier]] + tblCustRFM[[#This Row],[MonetaryTier]]</f>
        <v>9</v>
      </c>
    </row>
    <row r="1863" spans="1:9" x14ac:dyDescent="0.45">
      <c r="A1863" s="16">
        <v>3759</v>
      </c>
      <c r="B1863" s="10">
        <v>45479.957295717591</v>
      </c>
      <c r="C1863">
        <v>1</v>
      </c>
      <c r="D1863">
        <v>3869.52</v>
      </c>
      <c r="E1863" s="24">
        <f>INT(RFM_Pivot!$A$1 - tblCustRFM[[#This Row],[LastPurchaseDate]])</f>
        <v>177</v>
      </c>
      <c r="F1863">
        <f>IF(tblCustRFM[[#This Row],[Recency]] &lt;= $L$4, 3, IF(tblCustRFM[[#This Row],[Recency]] &lt;= M1865, 2, 1))</f>
        <v>1</v>
      </c>
      <c r="G1863">
        <f>IF(tblCustRFM[[#This Row],[Frequency]] &gt;= L1866, 3, IF(tblCustRFM[[#This Row],[Frequency]] &gt;= M1866, 2, 1))</f>
        <v>3</v>
      </c>
      <c r="H1863">
        <f>IF(tblCustRFM[[#This Row],[Monetary]] &gt;= L1867, 3, IF(tblCustRFM[[#This Row],[Monetary]] &gt;= M1867, 2, 1))</f>
        <v>3</v>
      </c>
      <c r="I1863">
        <f>tblCustRFM[[#This Row],[RecencyTier]] + tblCustRFM[[#This Row],[FrequencyTier]] + tblCustRFM[[#This Row],[MonetaryTier]]</f>
        <v>7</v>
      </c>
    </row>
    <row r="1864" spans="1:9" x14ac:dyDescent="0.45">
      <c r="A1864" s="16">
        <v>3761</v>
      </c>
      <c r="B1864" s="10">
        <v>45219.978297839509</v>
      </c>
      <c r="C1864">
        <v>3</v>
      </c>
      <c r="D1864">
        <v>22734.84</v>
      </c>
      <c r="E1864" s="24">
        <f>INT(RFM_Pivot!$A$1 - tblCustRFM[[#This Row],[LastPurchaseDate]])</f>
        <v>437</v>
      </c>
      <c r="F1864">
        <f>IF(tblCustRFM[[#This Row],[Recency]] &lt;= $L$4, 3, IF(tblCustRFM[[#This Row],[Recency]] &lt;= M1866, 2, 1))</f>
        <v>1</v>
      </c>
      <c r="G1864">
        <f>IF(tblCustRFM[[#This Row],[Frequency]] &gt;= L1867, 3, IF(tblCustRFM[[#This Row],[Frequency]] &gt;= M1867, 2, 1))</f>
        <v>3</v>
      </c>
      <c r="H1864">
        <f>IF(tblCustRFM[[#This Row],[Monetary]] &gt;= L1868, 3, IF(tblCustRFM[[#This Row],[Monetary]] &gt;= M1868, 2, 1))</f>
        <v>3</v>
      </c>
      <c r="I1864">
        <f>tblCustRFM[[#This Row],[RecencyTier]] + tblCustRFM[[#This Row],[FrequencyTier]] + tblCustRFM[[#This Row],[MonetaryTier]]</f>
        <v>7</v>
      </c>
    </row>
    <row r="1865" spans="1:9" x14ac:dyDescent="0.45">
      <c r="A1865" s="16">
        <v>3762</v>
      </c>
      <c r="B1865" s="10">
        <v>45450.608360841048</v>
      </c>
      <c r="C1865">
        <v>1</v>
      </c>
      <c r="D1865">
        <v>10404.540000000001</v>
      </c>
      <c r="E1865" s="24">
        <f>INT(RFM_Pivot!$A$1 - tblCustRFM[[#This Row],[LastPurchaseDate]])</f>
        <v>206</v>
      </c>
      <c r="F1865">
        <f>IF(tblCustRFM[[#This Row],[Recency]] &lt;= $L$4, 3, IF(tblCustRFM[[#This Row],[Recency]] &lt;= M1867, 2, 1))</f>
        <v>1</v>
      </c>
      <c r="G1865">
        <f>IF(tblCustRFM[[#This Row],[Frequency]] &gt;= L1868, 3, IF(tblCustRFM[[#This Row],[Frequency]] &gt;= M1868, 2, 1))</f>
        <v>3</v>
      </c>
      <c r="H1865">
        <f>IF(tblCustRFM[[#This Row],[Monetary]] &gt;= L1869, 3, IF(tblCustRFM[[#This Row],[Monetary]] &gt;= M1869, 2, 1))</f>
        <v>3</v>
      </c>
      <c r="I1865">
        <f>tblCustRFM[[#This Row],[RecencyTier]] + tblCustRFM[[#This Row],[FrequencyTier]] + tblCustRFM[[#This Row],[MonetaryTier]]</f>
        <v>7</v>
      </c>
    </row>
    <row r="1866" spans="1:9" x14ac:dyDescent="0.45">
      <c r="A1866" s="16">
        <v>3763</v>
      </c>
      <c r="B1866" s="10">
        <v>45458.566156635803</v>
      </c>
      <c r="C1866">
        <v>3</v>
      </c>
      <c r="D1866">
        <v>21334.45</v>
      </c>
      <c r="E1866" s="24">
        <f>INT(RFM_Pivot!$A$1 - tblCustRFM[[#This Row],[LastPurchaseDate]])</f>
        <v>198</v>
      </c>
      <c r="F1866">
        <f>IF(tblCustRFM[[#This Row],[Recency]] &lt;= $L$4, 3, IF(tblCustRFM[[#This Row],[Recency]] &lt;= M1868, 2, 1))</f>
        <v>1</v>
      </c>
      <c r="G1866">
        <f>IF(tblCustRFM[[#This Row],[Frequency]] &gt;= L1869, 3, IF(tblCustRFM[[#This Row],[Frequency]] &gt;= M1869, 2, 1))</f>
        <v>3</v>
      </c>
      <c r="H1866">
        <f>IF(tblCustRFM[[#This Row],[Monetary]] &gt;= L1870, 3, IF(tblCustRFM[[#This Row],[Monetary]] &gt;= M1870, 2, 1))</f>
        <v>3</v>
      </c>
      <c r="I1866">
        <f>tblCustRFM[[#This Row],[RecencyTier]] + tblCustRFM[[#This Row],[FrequencyTier]] + tblCustRFM[[#This Row],[MonetaryTier]]</f>
        <v>7</v>
      </c>
    </row>
    <row r="1867" spans="1:9" x14ac:dyDescent="0.45">
      <c r="A1867" s="16">
        <v>3765</v>
      </c>
      <c r="B1867" s="10">
        <v>45421.69746975309</v>
      </c>
      <c r="C1867">
        <v>3</v>
      </c>
      <c r="D1867">
        <v>8566.61</v>
      </c>
      <c r="E1867" s="24">
        <f>INT(RFM_Pivot!$A$1 - tblCustRFM[[#This Row],[LastPurchaseDate]])</f>
        <v>235</v>
      </c>
      <c r="F1867">
        <f>IF(tblCustRFM[[#This Row],[Recency]] &lt;= $L$4, 3, IF(tblCustRFM[[#This Row],[Recency]] &lt;= M1869, 2, 1))</f>
        <v>1</v>
      </c>
      <c r="G1867">
        <f>IF(tblCustRFM[[#This Row],[Frequency]] &gt;= L1870, 3, IF(tblCustRFM[[#This Row],[Frequency]] &gt;= M1870, 2, 1))</f>
        <v>3</v>
      </c>
      <c r="H1867">
        <f>IF(tblCustRFM[[#This Row],[Monetary]] &gt;= L1871, 3, IF(tblCustRFM[[#This Row],[Monetary]] &gt;= M1871, 2, 1))</f>
        <v>3</v>
      </c>
      <c r="I1867">
        <f>tblCustRFM[[#This Row],[RecencyTier]] + tblCustRFM[[#This Row],[FrequencyTier]] + tblCustRFM[[#This Row],[MonetaryTier]]</f>
        <v>7</v>
      </c>
    </row>
    <row r="1868" spans="1:9" x14ac:dyDescent="0.45">
      <c r="A1868" s="16">
        <v>3767</v>
      </c>
      <c r="B1868" s="10">
        <v>45128.427142708337</v>
      </c>
      <c r="C1868">
        <v>1</v>
      </c>
      <c r="D1868">
        <v>3939.33</v>
      </c>
      <c r="E1868" s="24">
        <f>INT(RFM_Pivot!$A$1 - tblCustRFM[[#This Row],[LastPurchaseDate]])</f>
        <v>528</v>
      </c>
      <c r="F1868">
        <f>IF(tblCustRFM[[#This Row],[Recency]] &lt;= $L$4, 3, IF(tblCustRFM[[#This Row],[Recency]] &lt;= M1870, 2, 1))</f>
        <v>1</v>
      </c>
      <c r="G1868">
        <f>IF(tblCustRFM[[#This Row],[Frequency]] &gt;= L1871, 3, IF(tblCustRFM[[#This Row],[Frequency]] &gt;= M1871, 2, 1))</f>
        <v>3</v>
      </c>
      <c r="H1868">
        <f>IF(tblCustRFM[[#This Row],[Monetary]] &gt;= L1872, 3, IF(tblCustRFM[[#This Row],[Monetary]] &gt;= M1872, 2, 1))</f>
        <v>3</v>
      </c>
      <c r="I1868">
        <f>tblCustRFM[[#This Row],[RecencyTier]] + tblCustRFM[[#This Row],[FrequencyTier]] + tblCustRFM[[#This Row],[MonetaryTier]]</f>
        <v>7</v>
      </c>
    </row>
    <row r="1869" spans="1:9" x14ac:dyDescent="0.45">
      <c r="A1869" s="16">
        <v>3768</v>
      </c>
      <c r="B1869" s="10">
        <v>45546.904990509262</v>
      </c>
      <c r="C1869">
        <v>2</v>
      </c>
      <c r="D1869">
        <v>5084.83</v>
      </c>
      <c r="E1869" s="24">
        <f>INT(RFM_Pivot!$A$1 - tblCustRFM[[#This Row],[LastPurchaseDate]])</f>
        <v>110</v>
      </c>
      <c r="F1869">
        <f>IF(tblCustRFM[[#This Row],[Recency]] &lt;= $L$4, 3, IF(tblCustRFM[[#This Row],[Recency]] &lt;= M1871, 2, 1))</f>
        <v>3</v>
      </c>
      <c r="G1869">
        <f>IF(tblCustRFM[[#This Row],[Frequency]] &gt;= L1872, 3, IF(tblCustRFM[[#This Row],[Frequency]] &gt;= M1872, 2, 1))</f>
        <v>3</v>
      </c>
      <c r="H1869">
        <f>IF(tblCustRFM[[#This Row],[Monetary]] &gt;= L1873, 3, IF(tblCustRFM[[#This Row],[Monetary]] &gt;= M1873, 2, 1))</f>
        <v>3</v>
      </c>
      <c r="I1869">
        <f>tblCustRFM[[#This Row],[RecencyTier]] + tblCustRFM[[#This Row],[FrequencyTier]] + tblCustRFM[[#This Row],[MonetaryTier]]</f>
        <v>9</v>
      </c>
    </row>
    <row r="1870" spans="1:9" x14ac:dyDescent="0.45">
      <c r="A1870" s="16">
        <v>3770</v>
      </c>
      <c r="B1870" s="10">
        <v>45632.396539660491</v>
      </c>
      <c r="C1870">
        <v>2</v>
      </c>
      <c r="D1870">
        <v>19081.86</v>
      </c>
      <c r="E1870" s="24">
        <f>INT(RFM_Pivot!$A$1 - tblCustRFM[[#This Row],[LastPurchaseDate]])</f>
        <v>24</v>
      </c>
      <c r="F1870">
        <f>IF(tblCustRFM[[#This Row],[Recency]] &lt;= $L$4, 3, IF(tblCustRFM[[#This Row],[Recency]] &lt;= M1872, 2, 1))</f>
        <v>3</v>
      </c>
      <c r="G1870">
        <f>IF(tblCustRFM[[#This Row],[Frequency]] &gt;= L1873, 3, IF(tblCustRFM[[#This Row],[Frequency]] &gt;= M1873, 2, 1))</f>
        <v>3</v>
      </c>
      <c r="H1870">
        <f>IF(tblCustRFM[[#This Row],[Monetary]] &gt;= L1874, 3, IF(tblCustRFM[[#This Row],[Monetary]] &gt;= M1874, 2, 1))</f>
        <v>3</v>
      </c>
      <c r="I1870">
        <f>tblCustRFM[[#This Row],[RecencyTier]] + tblCustRFM[[#This Row],[FrequencyTier]] + tblCustRFM[[#This Row],[MonetaryTier]]</f>
        <v>9</v>
      </c>
    </row>
    <row r="1871" spans="1:9" x14ac:dyDescent="0.45">
      <c r="A1871" s="16">
        <v>3772</v>
      </c>
      <c r="B1871" s="10">
        <v>45359.787278742282</v>
      </c>
      <c r="C1871">
        <v>2</v>
      </c>
      <c r="D1871">
        <v>7243.36</v>
      </c>
      <c r="E1871" s="24">
        <f>INT(RFM_Pivot!$A$1 - tblCustRFM[[#This Row],[LastPurchaseDate]])</f>
        <v>297</v>
      </c>
      <c r="F1871">
        <f>IF(tblCustRFM[[#This Row],[Recency]] &lt;= $L$4, 3, IF(tblCustRFM[[#This Row],[Recency]] &lt;= M1873, 2, 1))</f>
        <v>1</v>
      </c>
      <c r="G1871">
        <f>IF(tblCustRFM[[#This Row],[Frequency]] &gt;= L1874, 3, IF(tblCustRFM[[#This Row],[Frequency]] &gt;= M1874, 2, 1))</f>
        <v>3</v>
      </c>
      <c r="H1871">
        <f>IF(tblCustRFM[[#This Row],[Monetary]] &gt;= L1875, 3, IF(tblCustRFM[[#This Row],[Monetary]] &gt;= M1875, 2, 1))</f>
        <v>3</v>
      </c>
      <c r="I1871">
        <f>tblCustRFM[[#This Row],[RecencyTier]] + tblCustRFM[[#This Row],[FrequencyTier]] + tblCustRFM[[#This Row],[MonetaryTier]]</f>
        <v>7</v>
      </c>
    </row>
    <row r="1872" spans="1:9" x14ac:dyDescent="0.45">
      <c r="A1872" s="16">
        <v>3773</v>
      </c>
      <c r="B1872" s="10">
        <v>45406.438943904323</v>
      </c>
      <c r="C1872">
        <v>3</v>
      </c>
      <c r="D1872">
        <v>42224.86</v>
      </c>
      <c r="E1872" s="24">
        <f>INT(RFM_Pivot!$A$1 - tblCustRFM[[#This Row],[LastPurchaseDate]])</f>
        <v>250</v>
      </c>
      <c r="F1872">
        <f>IF(tblCustRFM[[#This Row],[Recency]] &lt;= $L$4, 3, IF(tblCustRFM[[#This Row],[Recency]] &lt;= M1874, 2, 1))</f>
        <v>1</v>
      </c>
      <c r="G1872">
        <f>IF(tblCustRFM[[#This Row],[Frequency]] &gt;= L1875, 3, IF(tblCustRFM[[#This Row],[Frequency]] &gt;= M1875, 2, 1))</f>
        <v>3</v>
      </c>
      <c r="H1872">
        <f>IF(tblCustRFM[[#This Row],[Monetary]] &gt;= L1876, 3, IF(tblCustRFM[[#This Row],[Monetary]] &gt;= M1876, 2, 1))</f>
        <v>3</v>
      </c>
      <c r="I1872">
        <f>tblCustRFM[[#This Row],[RecencyTier]] + tblCustRFM[[#This Row],[FrequencyTier]] + tblCustRFM[[#This Row],[MonetaryTier]]</f>
        <v>7</v>
      </c>
    </row>
    <row r="1873" spans="1:9" x14ac:dyDescent="0.45">
      <c r="A1873" s="16">
        <v>3774</v>
      </c>
      <c r="B1873" s="10">
        <v>45275.171817206792</v>
      </c>
      <c r="C1873">
        <v>1</v>
      </c>
      <c r="D1873">
        <v>4445.95</v>
      </c>
      <c r="E1873" s="24">
        <f>INT(RFM_Pivot!$A$1 - tblCustRFM[[#This Row],[LastPurchaseDate]])</f>
        <v>381</v>
      </c>
      <c r="F1873">
        <f>IF(tblCustRFM[[#This Row],[Recency]] &lt;= $L$4, 3, IF(tblCustRFM[[#This Row],[Recency]] &lt;= M1875, 2, 1))</f>
        <v>1</v>
      </c>
      <c r="G1873">
        <f>IF(tblCustRFM[[#This Row],[Frequency]] &gt;= L1876, 3, IF(tblCustRFM[[#This Row],[Frequency]] &gt;= M1876, 2, 1))</f>
        <v>3</v>
      </c>
      <c r="H1873">
        <f>IF(tblCustRFM[[#This Row],[Monetary]] &gt;= L1877, 3, IF(tblCustRFM[[#This Row],[Monetary]] &gt;= M1877, 2, 1))</f>
        <v>3</v>
      </c>
      <c r="I1873">
        <f>tblCustRFM[[#This Row],[RecencyTier]] + tblCustRFM[[#This Row],[FrequencyTier]] + tblCustRFM[[#This Row],[MonetaryTier]]</f>
        <v>7</v>
      </c>
    </row>
    <row r="1874" spans="1:9" x14ac:dyDescent="0.45">
      <c r="A1874" s="16">
        <v>3775</v>
      </c>
      <c r="B1874" s="10">
        <v>45585.306830671296</v>
      </c>
      <c r="C1874">
        <v>4</v>
      </c>
      <c r="D1874">
        <v>38723.86</v>
      </c>
      <c r="E1874" s="24">
        <f>INT(RFM_Pivot!$A$1 - tblCustRFM[[#This Row],[LastPurchaseDate]])</f>
        <v>71</v>
      </c>
      <c r="F1874">
        <f>IF(tblCustRFM[[#This Row],[Recency]] &lt;= $L$4, 3, IF(tblCustRFM[[#This Row],[Recency]] &lt;= M1876, 2, 1))</f>
        <v>3</v>
      </c>
      <c r="G1874">
        <f>IF(tblCustRFM[[#This Row],[Frequency]] &gt;= L1877, 3, IF(tblCustRFM[[#This Row],[Frequency]] &gt;= M1877, 2, 1))</f>
        <v>3</v>
      </c>
      <c r="H1874">
        <f>IF(tblCustRFM[[#This Row],[Monetary]] &gt;= L1878, 3, IF(tblCustRFM[[#This Row],[Monetary]] &gt;= M1878, 2, 1))</f>
        <v>3</v>
      </c>
      <c r="I1874">
        <f>tblCustRFM[[#This Row],[RecencyTier]] + tblCustRFM[[#This Row],[FrequencyTier]] + tblCustRFM[[#This Row],[MonetaryTier]]</f>
        <v>9</v>
      </c>
    </row>
    <row r="1875" spans="1:9" x14ac:dyDescent="0.45">
      <c r="A1875" s="16">
        <v>3776</v>
      </c>
      <c r="B1875" s="10">
        <v>45640.865386535494</v>
      </c>
      <c r="C1875">
        <v>2</v>
      </c>
      <c r="D1875">
        <v>4933.8</v>
      </c>
      <c r="E1875" s="24">
        <f>INT(RFM_Pivot!$A$1 - tblCustRFM[[#This Row],[LastPurchaseDate]])</f>
        <v>16</v>
      </c>
      <c r="F1875">
        <f>IF(tblCustRFM[[#This Row],[Recency]] &lt;= $L$4, 3, IF(tblCustRFM[[#This Row],[Recency]] &lt;= M1877, 2, 1))</f>
        <v>3</v>
      </c>
      <c r="G1875">
        <f>IF(tblCustRFM[[#This Row],[Frequency]] &gt;= L1878, 3, IF(tblCustRFM[[#This Row],[Frequency]] &gt;= M1878, 2, 1))</f>
        <v>3</v>
      </c>
      <c r="H1875">
        <f>IF(tblCustRFM[[#This Row],[Monetary]] &gt;= L1879, 3, IF(tblCustRFM[[#This Row],[Monetary]] &gt;= M1879, 2, 1))</f>
        <v>3</v>
      </c>
      <c r="I1875">
        <f>tblCustRFM[[#This Row],[RecencyTier]] + tblCustRFM[[#This Row],[FrequencyTier]] + tblCustRFM[[#This Row],[MonetaryTier]]</f>
        <v>9</v>
      </c>
    </row>
    <row r="1876" spans="1:9" x14ac:dyDescent="0.45">
      <c r="A1876" s="16">
        <v>3778</v>
      </c>
      <c r="B1876" s="10">
        <v>45259.913291319448</v>
      </c>
      <c r="C1876">
        <v>1</v>
      </c>
      <c r="D1876">
        <v>12106.4</v>
      </c>
      <c r="E1876" s="24">
        <f>INT(RFM_Pivot!$A$1 - tblCustRFM[[#This Row],[LastPurchaseDate]])</f>
        <v>397</v>
      </c>
      <c r="F1876">
        <f>IF(tblCustRFM[[#This Row],[Recency]] &lt;= $L$4, 3, IF(tblCustRFM[[#This Row],[Recency]] &lt;= M1878, 2, 1))</f>
        <v>1</v>
      </c>
      <c r="G1876">
        <f>IF(tblCustRFM[[#This Row],[Frequency]] &gt;= L1879, 3, IF(tblCustRFM[[#This Row],[Frequency]] &gt;= M1879, 2, 1))</f>
        <v>3</v>
      </c>
      <c r="H1876">
        <f>IF(tblCustRFM[[#This Row],[Monetary]] &gt;= L1880, 3, IF(tblCustRFM[[#This Row],[Monetary]] &gt;= M1880, 2, 1))</f>
        <v>3</v>
      </c>
      <c r="I1876">
        <f>tblCustRFM[[#This Row],[RecencyTier]] + tblCustRFM[[#This Row],[FrequencyTier]] + tblCustRFM[[#This Row],[MonetaryTier]]</f>
        <v>7</v>
      </c>
    </row>
    <row r="1877" spans="1:9" x14ac:dyDescent="0.45">
      <c r="A1877" s="16">
        <v>3779</v>
      </c>
      <c r="B1877" s="10">
        <v>45334.380738078704</v>
      </c>
      <c r="C1877">
        <v>2</v>
      </c>
      <c r="D1877">
        <v>8207.2099999999991</v>
      </c>
      <c r="E1877" s="24">
        <f>INT(RFM_Pivot!$A$1 - tblCustRFM[[#This Row],[LastPurchaseDate]])</f>
        <v>322</v>
      </c>
      <c r="F1877">
        <f>IF(tblCustRFM[[#This Row],[Recency]] &lt;= $L$4, 3, IF(tblCustRFM[[#This Row],[Recency]] &lt;= M1879, 2, 1))</f>
        <v>1</v>
      </c>
      <c r="G1877">
        <f>IF(tblCustRFM[[#This Row],[Frequency]] &gt;= L1880, 3, IF(tblCustRFM[[#This Row],[Frequency]] &gt;= M1880, 2, 1))</f>
        <v>3</v>
      </c>
      <c r="H1877">
        <f>IF(tblCustRFM[[#This Row],[Monetary]] &gt;= L1881, 3, IF(tblCustRFM[[#This Row],[Monetary]] &gt;= M1881, 2, 1))</f>
        <v>3</v>
      </c>
      <c r="I1877">
        <f>tblCustRFM[[#This Row],[RecencyTier]] + tblCustRFM[[#This Row],[FrequencyTier]] + tblCustRFM[[#This Row],[MonetaryTier]]</f>
        <v>7</v>
      </c>
    </row>
    <row r="1878" spans="1:9" x14ac:dyDescent="0.45">
      <c r="A1878" s="16">
        <v>3780</v>
      </c>
      <c r="B1878" s="10">
        <v>45155.950895100308</v>
      </c>
      <c r="C1878">
        <v>2</v>
      </c>
      <c r="D1878">
        <v>16246</v>
      </c>
      <c r="E1878" s="24">
        <f>INT(RFM_Pivot!$A$1 - tblCustRFM[[#This Row],[LastPurchaseDate]])</f>
        <v>501</v>
      </c>
      <c r="F1878">
        <f>IF(tblCustRFM[[#This Row],[Recency]] &lt;= $L$4, 3, IF(tblCustRFM[[#This Row],[Recency]] &lt;= M1880, 2, 1))</f>
        <v>1</v>
      </c>
      <c r="G1878">
        <f>IF(tblCustRFM[[#This Row],[Frequency]] &gt;= L1881, 3, IF(tblCustRFM[[#This Row],[Frequency]] &gt;= M1881, 2, 1))</f>
        <v>3</v>
      </c>
      <c r="H1878">
        <f>IF(tblCustRFM[[#This Row],[Monetary]] &gt;= L1882, 3, IF(tblCustRFM[[#This Row],[Monetary]] &gt;= M1882, 2, 1))</f>
        <v>3</v>
      </c>
      <c r="I1878">
        <f>tblCustRFM[[#This Row],[RecencyTier]] + tblCustRFM[[#This Row],[FrequencyTier]] + tblCustRFM[[#This Row],[MonetaryTier]]</f>
        <v>7</v>
      </c>
    </row>
    <row r="1879" spans="1:9" x14ac:dyDescent="0.45">
      <c r="A1879" s="16">
        <v>3782</v>
      </c>
      <c r="B1879" s="10">
        <v>45211.582458256176</v>
      </c>
      <c r="C1879">
        <v>2</v>
      </c>
      <c r="D1879">
        <v>14122.21</v>
      </c>
      <c r="E1879" s="24">
        <f>INT(RFM_Pivot!$A$1 - tblCustRFM[[#This Row],[LastPurchaseDate]])</f>
        <v>445</v>
      </c>
      <c r="F1879">
        <f>IF(tblCustRFM[[#This Row],[Recency]] &lt;= $L$4, 3, IF(tblCustRFM[[#This Row],[Recency]] &lt;= M1881, 2, 1))</f>
        <v>1</v>
      </c>
      <c r="G1879">
        <f>IF(tblCustRFM[[#This Row],[Frequency]] &gt;= L1882, 3, IF(tblCustRFM[[#This Row],[Frequency]] &gt;= M1882, 2, 1))</f>
        <v>3</v>
      </c>
      <c r="H1879">
        <f>IF(tblCustRFM[[#This Row],[Monetary]] &gt;= L1883, 3, IF(tblCustRFM[[#This Row],[Monetary]] &gt;= M1883, 2, 1))</f>
        <v>3</v>
      </c>
      <c r="I1879">
        <f>tblCustRFM[[#This Row],[RecencyTier]] + tblCustRFM[[#This Row],[FrequencyTier]] + tblCustRFM[[#This Row],[MonetaryTier]]</f>
        <v>7</v>
      </c>
    </row>
    <row r="1880" spans="1:9" x14ac:dyDescent="0.45">
      <c r="A1880" s="16">
        <v>3783</v>
      </c>
      <c r="B1880" s="10">
        <v>45148.650165007719</v>
      </c>
      <c r="C1880">
        <v>1</v>
      </c>
      <c r="D1880">
        <v>4968.76</v>
      </c>
      <c r="E1880" s="24">
        <f>INT(RFM_Pivot!$A$1 - tblCustRFM[[#This Row],[LastPurchaseDate]])</f>
        <v>508</v>
      </c>
      <c r="F1880">
        <f>IF(tblCustRFM[[#This Row],[Recency]] &lt;= $L$4, 3, IF(tblCustRFM[[#This Row],[Recency]] &lt;= M1882, 2, 1))</f>
        <v>1</v>
      </c>
      <c r="G1880">
        <f>IF(tblCustRFM[[#This Row],[Frequency]] &gt;= L1883, 3, IF(tblCustRFM[[#This Row],[Frequency]] &gt;= M1883, 2, 1))</f>
        <v>3</v>
      </c>
      <c r="H1880">
        <f>IF(tblCustRFM[[#This Row],[Monetary]] &gt;= L1884, 3, IF(tblCustRFM[[#This Row],[Monetary]] &gt;= M1884, 2, 1))</f>
        <v>3</v>
      </c>
      <c r="I1880">
        <f>tblCustRFM[[#This Row],[RecencyTier]] + tblCustRFM[[#This Row],[FrequencyTier]] + tblCustRFM[[#This Row],[MonetaryTier]]</f>
        <v>7</v>
      </c>
    </row>
    <row r="1881" spans="1:9" x14ac:dyDescent="0.45">
      <c r="A1881" s="16">
        <v>3784</v>
      </c>
      <c r="B1881" s="10">
        <v>45494.339733989196</v>
      </c>
      <c r="C1881">
        <v>1</v>
      </c>
      <c r="D1881">
        <v>3614.01</v>
      </c>
      <c r="E1881" s="24">
        <f>INT(RFM_Pivot!$A$1 - tblCustRFM[[#This Row],[LastPurchaseDate]])</f>
        <v>162</v>
      </c>
      <c r="F1881">
        <f>IF(tblCustRFM[[#This Row],[Recency]] &lt;= $L$4, 3, IF(tblCustRFM[[#This Row],[Recency]] &lt;= M1883, 2, 1))</f>
        <v>1</v>
      </c>
      <c r="G1881">
        <f>IF(tblCustRFM[[#This Row],[Frequency]] &gt;= L1884, 3, IF(tblCustRFM[[#This Row],[Frequency]] &gt;= M1884, 2, 1))</f>
        <v>3</v>
      </c>
      <c r="H1881">
        <f>IF(tblCustRFM[[#This Row],[Monetary]] &gt;= L1885, 3, IF(tblCustRFM[[#This Row],[Monetary]] &gt;= M1885, 2, 1))</f>
        <v>3</v>
      </c>
      <c r="I1881">
        <f>tblCustRFM[[#This Row],[RecencyTier]] + tblCustRFM[[#This Row],[FrequencyTier]] + tblCustRFM[[#This Row],[MonetaryTier]]</f>
        <v>7</v>
      </c>
    </row>
    <row r="1882" spans="1:9" x14ac:dyDescent="0.45">
      <c r="A1882" s="16">
        <v>3785</v>
      </c>
      <c r="B1882" s="10">
        <v>45369.862286226853</v>
      </c>
      <c r="C1882">
        <v>3</v>
      </c>
      <c r="D1882">
        <v>31314.85</v>
      </c>
      <c r="E1882" s="24">
        <f>INT(RFM_Pivot!$A$1 - tblCustRFM[[#This Row],[LastPurchaseDate]])</f>
        <v>287</v>
      </c>
      <c r="F1882">
        <f>IF(tblCustRFM[[#This Row],[Recency]] &lt;= $L$4, 3, IF(tblCustRFM[[#This Row],[Recency]] &lt;= M1884, 2, 1))</f>
        <v>1</v>
      </c>
      <c r="G1882">
        <f>IF(tblCustRFM[[#This Row],[Frequency]] &gt;= L1885, 3, IF(tblCustRFM[[#This Row],[Frequency]] &gt;= M1885, 2, 1))</f>
        <v>3</v>
      </c>
      <c r="H1882">
        <f>IF(tblCustRFM[[#This Row],[Monetary]] &gt;= L1886, 3, IF(tblCustRFM[[#This Row],[Monetary]] &gt;= M1886, 2, 1))</f>
        <v>3</v>
      </c>
      <c r="I1882">
        <f>tblCustRFM[[#This Row],[RecencyTier]] + tblCustRFM[[#This Row],[FrequencyTier]] + tblCustRFM[[#This Row],[MonetaryTier]]</f>
        <v>7</v>
      </c>
    </row>
    <row r="1883" spans="1:9" x14ac:dyDescent="0.45">
      <c r="A1883" s="16">
        <v>3786</v>
      </c>
      <c r="B1883" s="10">
        <v>45407.97209722222</v>
      </c>
      <c r="C1883">
        <v>3</v>
      </c>
      <c r="D1883">
        <v>27465.24</v>
      </c>
      <c r="E1883" s="24">
        <f>INT(RFM_Pivot!$A$1 - tblCustRFM[[#This Row],[LastPurchaseDate]])</f>
        <v>249</v>
      </c>
      <c r="F1883">
        <f>IF(tblCustRFM[[#This Row],[Recency]] &lt;= $L$4, 3, IF(tblCustRFM[[#This Row],[Recency]] &lt;= M1885, 2, 1))</f>
        <v>1</v>
      </c>
      <c r="G1883">
        <f>IF(tblCustRFM[[#This Row],[Frequency]] &gt;= L1886, 3, IF(tblCustRFM[[#This Row],[Frequency]] &gt;= M1886, 2, 1))</f>
        <v>3</v>
      </c>
      <c r="H1883">
        <f>IF(tblCustRFM[[#This Row],[Monetary]] &gt;= L1887, 3, IF(tblCustRFM[[#This Row],[Monetary]] &gt;= M1887, 2, 1))</f>
        <v>3</v>
      </c>
      <c r="I1883">
        <f>tblCustRFM[[#This Row],[RecencyTier]] + tblCustRFM[[#This Row],[FrequencyTier]] + tblCustRFM[[#This Row],[MonetaryTier]]</f>
        <v>7</v>
      </c>
    </row>
    <row r="1884" spans="1:9" x14ac:dyDescent="0.45">
      <c r="A1884" s="16">
        <v>3787</v>
      </c>
      <c r="B1884" s="10">
        <v>45542.524552469135</v>
      </c>
      <c r="C1884">
        <v>2</v>
      </c>
      <c r="D1884">
        <v>16683.64</v>
      </c>
      <c r="E1884" s="24">
        <f>INT(RFM_Pivot!$A$1 - tblCustRFM[[#This Row],[LastPurchaseDate]])</f>
        <v>114</v>
      </c>
      <c r="F1884">
        <f>IF(tblCustRFM[[#This Row],[Recency]] &lt;= $L$4, 3, IF(tblCustRFM[[#This Row],[Recency]] &lt;= M1886, 2, 1))</f>
        <v>3</v>
      </c>
      <c r="G1884">
        <f>IF(tblCustRFM[[#This Row],[Frequency]] &gt;= L1887, 3, IF(tblCustRFM[[#This Row],[Frequency]] &gt;= M1887, 2, 1))</f>
        <v>3</v>
      </c>
      <c r="H1884">
        <f>IF(tblCustRFM[[#This Row],[Monetary]] &gt;= L1888, 3, IF(tblCustRFM[[#This Row],[Monetary]] &gt;= M1888, 2, 1))</f>
        <v>3</v>
      </c>
      <c r="I1884">
        <f>tblCustRFM[[#This Row],[RecencyTier]] + tblCustRFM[[#This Row],[FrequencyTier]] + tblCustRFM[[#This Row],[MonetaryTier]]</f>
        <v>9</v>
      </c>
    </row>
    <row r="1885" spans="1:9" x14ac:dyDescent="0.45">
      <c r="A1885" s="16">
        <v>3789</v>
      </c>
      <c r="B1885" s="10">
        <v>45205.449844984571</v>
      </c>
      <c r="C1885">
        <v>1</v>
      </c>
      <c r="D1885">
        <v>8124.12</v>
      </c>
      <c r="E1885" s="24">
        <f>INT(RFM_Pivot!$A$1 - tblCustRFM[[#This Row],[LastPurchaseDate]])</f>
        <v>451</v>
      </c>
      <c r="F1885">
        <f>IF(tblCustRFM[[#This Row],[Recency]] &lt;= $L$4, 3, IF(tblCustRFM[[#This Row],[Recency]] &lt;= M1887, 2, 1))</f>
        <v>1</v>
      </c>
      <c r="G1885">
        <f>IF(tblCustRFM[[#This Row],[Frequency]] &gt;= L1888, 3, IF(tblCustRFM[[#This Row],[Frequency]] &gt;= M1888, 2, 1))</f>
        <v>3</v>
      </c>
      <c r="H1885">
        <f>IF(tblCustRFM[[#This Row],[Monetary]] &gt;= L1889, 3, IF(tblCustRFM[[#This Row],[Monetary]] &gt;= M1889, 2, 1))</f>
        <v>3</v>
      </c>
      <c r="I1885">
        <f>tblCustRFM[[#This Row],[RecencyTier]] + tblCustRFM[[#This Row],[FrequencyTier]] + tblCustRFM[[#This Row],[MonetaryTier]]</f>
        <v>7</v>
      </c>
    </row>
    <row r="1886" spans="1:9" x14ac:dyDescent="0.45">
      <c r="A1886" s="16">
        <v>3790</v>
      </c>
      <c r="B1886" s="10">
        <v>45372.490549035494</v>
      </c>
      <c r="C1886">
        <v>2</v>
      </c>
      <c r="D1886">
        <v>23069.9</v>
      </c>
      <c r="E1886" s="24">
        <f>INT(RFM_Pivot!$A$1 - tblCustRFM[[#This Row],[LastPurchaseDate]])</f>
        <v>284</v>
      </c>
      <c r="F1886">
        <f>IF(tblCustRFM[[#This Row],[Recency]] &lt;= $L$4, 3, IF(tblCustRFM[[#This Row],[Recency]] &lt;= M1888, 2, 1))</f>
        <v>1</v>
      </c>
      <c r="G1886">
        <f>IF(tblCustRFM[[#This Row],[Frequency]] &gt;= L1889, 3, IF(tblCustRFM[[#This Row],[Frequency]] &gt;= M1889, 2, 1))</f>
        <v>3</v>
      </c>
      <c r="H1886">
        <f>IF(tblCustRFM[[#This Row],[Monetary]] &gt;= L1890, 3, IF(tblCustRFM[[#This Row],[Monetary]] &gt;= M1890, 2, 1))</f>
        <v>3</v>
      </c>
      <c r="I1886">
        <f>tblCustRFM[[#This Row],[RecencyTier]] + tblCustRFM[[#This Row],[FrequencyTier]] + tblCustRFM[[#This Row],[MonetaryTier]]</f>
        <v>7</v>
      </c>
    </row>
    <row r="1887" spans="1:9" x14ac:dyDescent="0.45">
      <c r="A1887" s="16">
        <v>3792</v>
      </c>
      <c r="B1887" s="10">
        <v>45143.977697762348</v>
      </c>
      <c r="C1887">
        <v>1</v>
      </c>
      <c r="D1887">
        <v>1204.55</v>
      </c>
      <c r="E1887" s="24">
        <f>INT(RFM_Pivot!$A$1 - tblCustRFM[[#This Row],[LastPurchaseDate]])</f>
        <v>513</v>
      </c>
      <c r="F1887">
        <f>IF(tblCustRFM[[#This Row],[Recency]] &lt;= $L$4, 3, IF(tblCustRFM[[#This Row],[Recency]] &lt;= M1889, 2, 1))</f>
        <v>1</v>
      </c>
      <c r="G1887">
        <f>IF(tblCustRFM[[#This Row],[Frequency]] &gt;= L1890, 3, IF(tblCustRFM[[#This Row],[Frequency]] &gt;= M1890, 2, 1))</f>
        <v>3</v>
      </c>
      <c r="H1887">
        <f>IF(tblCustRFM[[#This Row],[Monetary]] &gt;= L1891, 3, IF(tblCustRFM[[#This Row],[Monetary]] &gt;= M1891, 2, 1))</f>
        <v>3</v>
      </c>
      <c r="I1887">
        <f>tblCustRFM[[#This Row],[RecencyTier]] + tblCustRFM[[#This Row],[FrequencyTier]] + tblCustRFM[[#This Row],[MonetaryTier]]</f>
        <v>7</v>
      </c>
    </row>
    <row r="1888" spans="1:9" x14ac:dyDescent="0.45">
      <c r="A1888" s="16">
        <v>3793</v>
      </c>
      <c r="B1888" s="10">
        <v>45553.402640277774</v>
      </c>
      <c r="C1888">
        <v>2</v>
      </c>
      <c r="D1888">
        <v>14534.37</v>
      </c>
      <c r="E1888" s="24">
        <f>INT(RFM_Pivot!$A$1 - tblCustRFM[[#This Row],[LastPurchaseDate]])</f>
        <v>103</v>
      </c>
      <c r="F1888">
        <f>IF(tblCustRFM[[#This Row],[Recency]] &lt;= $L$4, 3, IF(tblCustRFM[[#This Row],[Recency]] &lt;= M1890, 2, 1))</f>
        <v>3</v>
      </c>
      <c r="G1888">
        <f>IF(tblCustRFM[[#This Row],[Frequency]] &gt;= L1891, 3, IF(tblCustRFM[[#This Row],[Frequency]] &gt;= M1891, 2, 1))</f>
        <v>3</v>
      </c>
      <c r="H1888">
        <f>IF(tblCustRFM[[#This Row],[Monetary]] &gt;= L1892, 3, IF(tblCustRFM[[#This Row],[Monetary]] &gt;= M1892, 2, 1))</f>
        <v>3</v>
      </c>
      <c r="I1888">
        <f>tblCustRFM[[#This Row],[RecencyTier]] + tblCustRFM[[#This Row],[FrequencyTier]] + tblCustRFM[[#This Row],[MonetaryTier]]</f>
        <v>9</v>
      </c>
    </row>
    <row r="1889" spans="1:9" x14ac:dyDescent="0.45">
      <c r="A1889" s="16">
        <v>3795</v>
      </c>
      <c r="B1889" s="10">
        <v>45293.277627777781</v>
      </c>
      <c r="C1889">
        <v>1</v>
      </c>
      <c r="D1889">
        <v>3543.38</v>
      </c>
      <c r="E1889" s="24">
        <f>INT(RFM_Pivot!$A$1 - tblCustRFM[[#This Row],[LastPurchaseDate]])</f>
        <v>363</v>
      </c>
      <c r="F1889">
        <f>IF(tblCustRFM[[#This Row],[Recency]] &lt;= $L$4, 3, IF(tblCustRFM[[#This Row],[Recency]] &lt;= M1891, 2, 1))</f>
        <v>1</v>
      </c>
      <c r="G1889">
        <f>IF(tblCustRFM[[#This Row],[Frequency]] &gt;= L1892, 3, IF(tblCustRFM[[#This Row],[Frequency]] &gt;= M1892, 2, 1))</f>
        <v>3</v>
      </c>
      <c r="H1889">
        <f>IF(tblCustRFM[[#This Row],[Monetary]] &gt;= L1893, 3, IF(tblCustRFM[[#This Row],[Monetary]] &gt;= M1893, 2, 1))</f>
        <v>3</v>
      </c>
      <c r="I1889">
        <f>tblCustRFM[[#This Row],[RecencyTier]] + tblCustRFM[[#This Row],[FrequencyTier]] + tblCustRFM[[#This Row],[MonetaryTier]]</f>
        <v>7</v>
      </c>
    </row>
    <row r="1890" spans="1:9" x14ac:dyDescent="0.45">
      <c r="A1890" s="16">
        <v>3797</v>
      </c>
      <c r="B1890" s="10">
        <v>44980.660366049386</v>
      </c>
      <c r="C1890">
        <v>1</v>
      </c>
      <c r="D1890">
        <v>2616.94</v>
      </c>
      <c r="E1890" s="24">
        <f>INT(RFM_Pivot!$A$1 - tblCustRFM[[#This Row],[LastPurchaseDate]])</f>
        <v>676</v>
      </c>
      <c r="F1890">
        <f>IF(tblCustRFM[[#This Row],[Recency]] &lt;= $L$4, 3, IF(tblCustRFM[[#This Row],[Recency]] &lt;= M1892, 2, 1))</f>
        <v>1</v>
      </c>
      <c r="G1890">
        <f>IF(tblCustRFM[[#This Row],[Frequency]] &gt;= L1893, 3, IF(tblCustRFM[[#This Row],[Frequency]] &gt;= M1893, 2, 1))</f>
        <v>3</v>
      </c>
      <c r="H1890">
        <f>IF(tblCustRFM[[#This Row],[Monetary]] &gt;= L1894, 3, IF(tblCustRFM[[#This Row],[Monetary]] &gt;= M1894, 2, 1))</f>
        <v>3</v>
      </c>
      <c r="I1890">
        <f>tblCustRFM[[#This Row],[RecencyTier]] + tblCustRFM[[#This Row],[FrequencyTier]] + tblCustRFM[[#This Row],[MonetaryTier]]</f>
        <v>7</v>
      </c>
    </row>
    <row r="1891" spans="1:9" x14ac:dyDescent="0.45">
      <c r="A1891" s="16">
        <v>3799</v>
      </c>
      <c r="B1891" s="10">
        <v>45263.563656365739</v>
      </c>
      <c r="C1891">
        <v>1</v>
      </c>
      <c r="D1891">
        <v>10983.78</v>
      </c>
      <c r="E1891" s="24">
        <f>INT(RFM_Pivot!$A$1 - tblCustRFM[[#This Row],[LastPurchaseDate]])</f>
        <v>393</v>
      </c>
      <c r="F1891">
        <f>IF(tblCustRFM[[#This Row],[Recency]] &lt;= $L$4, 3, IF(tblCustRFM[[#This Row],[Recency]] &lt;= M1893, 2, 1))</f>
        <v>1</v>
      </c>
      <c r="G1891">
        <f>IF(tblCustRFM[[#This Row],[Frequency]] &gt;= L1894, 3, IF(tblCustRFM[[#This Row],[Frequency]] &gt;= M1894, 2, 1))</f>
        <v>3</v>
      </c>
      <c r="H1891">
        <f>IF(tblCustRFM[[#This Row],[Monetary]] &gt;= L1895, 3, IF(tblCustRFM[[#This Row],[Monetary]] &gt;= M1895, 2, 1))</f>
        <v>3</v>
      </c>
      <c r="I1891">
        <f>tblCustRFM[[#This Row],[RecencyTier]] + tblCustRFM[[#This Row],[FrequencyTier]] + tblCustRFM[[#This Row],[MonetaryTier]]</f>
        <v>7</v>
      </c>
    </row>
    <row r="1892" spans="1:9" x14ac:dyDescent="0.45">
      <c r="A1892" s="16">
        <v>3800</v>
      </c>
      <c r="B1892" s="10">
        <v>45585.233823379633</v>
      </c>
      <c r="C1892">
        <v>4</v>
      </c>
      <c r="D1892">
        <v>33142.720000000001</v>
      </c>
      <c r="E1892" s="24">
        <f>INT(RFM_Pivot!$A$1 - tblCustRFM[[#This Row],[LastPurchaseDate]])</f>
        <v>71</v>
      </c>
      <c r="F1892">
        <f>IF(tblCustRFM[[#This Row],[Recency]] &lt;= $L$4, 3, IF(tblCustRFM[[#This Row],[Recency]] &lt;= M1894, 2, 1))</f>
        <v>3</v>
      </c>
      <c r="G1892">
        <f>IF(tblCustRFM[[#This Row],[Frequency]] &gt;= L1895, 3, IF(tblCustRFM[[#This Row],[Frequency]] &gt;= M1895, 2, 1))</f>
        <v>3</v>
      </c>
      <c r="H1892">
        <f>IF(tblCustRFM[[#This Row],[Monetary]] &gt;= L1896, 3, IF(tblCustRFM[[#This Row],[Monetary]] &gt;= M1896, 2, 1))</f>
        <v>3</v>
      </c>
      <c r="I1892">
        <f>tblCustRFM[[#This Row],[RecencyTier]] + tblCustRFM[[#This Row],[FrequencyTier]] + tblCustRFM[[#This Row],[MonetaryTier]]</f>
        <v>9</v>
      </c>
    </row>
    <row r="1893" spans="1:9" x14ac:dyDescent="0.45">
      <c r="A1893" s="16">
        <v>3801</v>
      </c>
      <c r="B1893" s="10">
        <v>45498.93919390432</v>
      </c>
      <c r="C1893">
        <v>1</v>
      </c>
      <c r="D1893">
        <v>1253.28</v>
      </c>
      <c r="E1893" s="24">
        <f>INT(RFM_Pivot!$A$1 - tblCustRFM[[#This Row],[LastPurchaseDate]])</f>
        <v>158</v>
      </c>
      <c r="F1893">
        <f>IF(tblCustRFM[[#This Row],[Recency]] &lt;= $L$4, 3, IF(tblCustRFM[[#This Row],[Recency]] &lt;= M1895, 2, 1))</f>
        <v>1</v>
      </c>
      <c r="G1893">
        <f>IF(tblCustRFM[[#This Row],[Frequency]] &gt;= L1896, 3, IF(tblCustRFM[[#This Row],[Frequency]] &gt;= M1896, 2, 1))</f>
        <v>3</v>
      </c>
      <c r="H1893">
        <f>IF(tblCustRFM[[#This Row],[Monetary]] &gt;= L1897, 3, IF(tblCustRFM[[#This Row],[Monetary]] &gt;= M1897, 2, 1))</f>
        <v>3</v>
      </c>
      <c r="I1893">
        <f>tblCustRFM[[#This Row],[RecencyTier]] + tblCustRFM[[#This Row],[FrequencyTier]] + tblCustRFM[[#This Row],[MonetaryTier]]</f>
        <v>7</v>
      </c>
    </row>
    <row r="1894" spans="1:9" x14ac:dyDescent="0.45">
      <c r="A1894" s="16">
        <v>3803</v>
      </c>
      <c r="B1894" s="10">
        <v>45443.161616165125</v>
      </c>
      <c r="C1894">
        <v>3</v>
      </c>
      <c r="D1894">
        <v>23006.79</v>
      </c>
      <c r="E1894" s="24">
        <f>INT(RFM_Pivot!$A$1 - tblCustRFM[[#This Row],[LastPurchaseDate]])</f>
        <v>213</v>
      </c>
      <c r="F1894">
        <f>IF(tblCustRFM[[#This Row],[Recency]] &lt;= $L$4, 3, IF(tblCustRFM[[#This Row],[Recency]] &lt;= M1896, 2, 1))</f>
        <v>1</v>
      </c>
      <c r="G1894">
        <f>IF(tblCustRFM[[#This Row],[Frequency]] &gt;= L1897, 3, IF(tblCustRFM[[#This Row],[Frequency]] &gt;= M1897, 2, 1))</f>
        <v>3</v>
      </c>
      <c r="H1894">
        <f>IF(tblCustRFM[[#This Row],[Monetary]] &gt;= L1898, 3, IF(tblCustRFM[[#This Row],[Monetary]] &gt;= M1898, 2, 1))</f>
        <v>3</v>
      </c>
      <c r="I1894">
        <f>tblCustRFM[[#This Row],[RecencyTier]] + tblCustRFM[[#This Row],[FrequencyTier]] + tblCustRFM[[#This Row],[MonetaryTier]]</f>
        <v>7</v>
      </c>
    </row>
    <row r="1895" spans="1:9" x14ac:dyDescent="0.45">
      <c r="A1895" s="16">
        <v>3804</v>
      </c>
      <c r="B1895" s="10">
        <v>45652.692569251543</v>
      </c>
      <c r="C1895">
        <v>1</v>
      </c>
      <c r="D1895">
        <v>3215.62</v>
      </c>
      <c r="E1895" s="24">
        <f>INT(RFM_Pivot!$A$1 - tblCustRFM[[#This Row],[LastPurchaseDate]])</f>
        <v>4</v>
      </c>
      <c r="F1895">
        <f>IF(tblCustRFM[[#This Row],[Recency]] &lt;= $L$4, 3, IF(tblCustRFM[[#This Row],[Recency]] &lt;= M1897, 2, 1))</f>
        <v>3</v>
      </c>
      <c r="G1895">
        <f>IF(tblCustRFM[[#This Row],[Frequency]] &gt;= L1898, 3, IF(tblCustRFM[[#This Row],[Frequency]] &gt;= M1898, 2, 1))</f>
        <v>3</v>
      </c>
      <c r="H1895">
        <f>IF(tblCustRFM[[#This Row],[Monetary]] &gt;= L1899, 3, IF(tblCustRFM[[#This Row],[Monetary]] &gt;= M1899, 2, 1))</f>
        <v>3</v>
      </c>
      <c r="I1895">
        <f>tblCustRFM[[#This Row],[RecencyTier]] + tblCustRFM[[#This Row],[FrequencyTier]] + tblCustRFM[[#This Row],[MonetaryTier]]</f>
        <v>9</v>
      </c>
    </row>
    <row r="1896" spans="1:9" x14ac:dyDescent="0.45">
      <c r="A1896" s="16">
        <v>3806</v>
      </c>
      <c r="B1896" s="10">
        <v>45240.274327430554</v>
      </c>
      <c r="C1896">
        <v>2</v>
      </c>
      <c r="D1896">
        <v>32748.79</v>
      </c>
      <c r="E1896" s="24">
        <f>INT(RFM_Pivot!$A$1 - tblCustRFM[[#This Row],[LastPurchaseDate]])</f>
        <v>416</v>
      </c>
      <c r="F1896">
        <f>IF(tblCustRFM[[#This Row],[Recency]] &lt;= $L$4, 3, IF(tblCustRFM[[#This Row],[Recency]] &lt;= M1898, 2, 1))</f>
        <v>1</v>
      </c>
      <c r="G1896">
        <f>IF(tblCustRFM[[#This Row],[Frequency]] &gt;= L1899, 3, IF(tblCustRFM[[#This Row],[Frequency]] &gt;= M1899, 2, 1))</f>
        <v>3</v>
      </c>
      <c r="H1896">
        <f>IF(tblCustRFM[[#This Row],[Monetary]] &gt;= L1900, 3, IF(tblCustRFM[[#This Row],[Monetary]] &gt;= M1900, 2, 1))</f>
        <v>3</v>
      </c>
      <c r="I1896">
        <f>tblCustRFM[[#This Row],[RecencyTier]] + tblCustRFM[[#This Row],[FrequencyTier]] + tblCustRFM[[#This Row],[MonetaryTier]]</f>
        <v>7</v>
      </c>
    </row>
    <row r="1897" spans="1:9" x14ac:dyDescent="0.45">
      <c r="A1897" s="16">
        <v>3808</v>
      </c>
      <c r="B1897" s="10">
        <v>45629.038203819444</v>
      </c>
      <c r="C1897">
        <v>3</v>
      </c>
      <c r="D1897">
        <v>17464.72</v>
      </c>
      <c r="E1897" s="24">
        <f>INT(RFM_Pivot!$A$1 - tblCustRFM[[#This Row],[LastPurchaseDate]])</f>
        <v>27</v>
      </c>
      <c r="F1897">
        <f>IF(tblCustRFM[[#This Row],[Recency]] &lt;= $L$4, 3, IF(tblCustRFM[[#This Row],[Recency]] &lt;= M1899, 2, 1))</f>
        <v>3</v>
      </c>
      <c r="G1897">
        <f>IF(tblCustRFM[[#This Row],[Frequency]] &gt;= L1900, 3, IF(tblCustRFM[[#This Row],[Frequency]] &gt;= M1900, 2, 1))</f>
        <v>3</v>
      </c>
      <c r="H1897">
        <f>IF(tblCustRFM[[#This Row],[Monetary]] &gt;= L1901, 3, IF(tblCustRFM[[#This Row],[Monetary]] &gt;= M1901, 2, 1))</f>
        <v>3</v>
      </c>
      <c r="I1897">
        <f>tblCustRFM[[#This Row],[RecencyTier]] + tblCustRFM[[#This Row],[FrequencyTier]] + tblCustRFM[[#This Row],[MonetaryTier]]</f>
        <v>9</v>
      </c>
    </row>
    <row r="1898" spans="1:9" x14ac:dyDescent="0.45">
      <c r="A1898" s="16">
        <v>3809</v>
      </c>
      <c r="B1898" s="10">
        <v>45306.929992978396</v>
      </c>
      <c r="C1898">
        <v>1</v>
      </c>
      <c r="D1898">
        <v>7225.32</v>
      </c>
      <c r="E1898" s="24">
        <f>INT(RFM_Pivot!$A$1 - tblCustRFM[[#This Row],[LastPurchaseDate]])</f>
        <v>350</v>
      </c>
      <c r="F1898">
        <f>IF(tblCustRFM[[#This Row],[Recency]] &lt;= $L$4, 3, IF(tblCustRFM[[#This Row],[Recency]] &lt;= M1900, 2, 1))</f>
        <v>1</v>
      </c>
      <c r="G1898">
        <f>IF(tblCustRFM[[#This Row],[Frequency]] &gt;= L1901, 3, IF(tblCustRFM[[#This Row],[Frequency]] &gt;= M1901, 2, 1))</f>
        <v>3</v>
      </c>
      <c r="H1898">
        <f>IF(tblCustRFM[[#This Row],[Monetary]] &gt;= L1902, 3, IF(tblCustRFM[[#This Row],[Monetary]] &gt;= M1902, 2, 1))</f>
        <v>3</v>
      </c>
      <c r="I1898">
        <f>tblCustRFM[[#This Row],[RecencyTier]] + tblCustRFM[[#This Row],[FrequencyTier]] + tblCustRFM[[#This Row],[MonetaryTier]]</f>
        <v>7</v>
      </c>
    </row>
    <row r="1899" spans="1:9" x14ac:dyDescent="0.45">
      <c r="A1899" s="16">
        <v>3810</v>
      </c>
      <c r="B1899" s="10">
        <v>45574.7207720679</v>
      </c>
      <c r="C1899">
        <v>4</v>
      </c>
      <c r="D1899">
        <v>32821.839999999997</v>
      </c>
      <c r="E1899" s="24">
        <f>INT(RFM_Pivot!$A$1 - tblCustRFM[[#This Row],[LastPurchaseDate]])</f>
        <v>82</v>
      </c>
      <c r="F1899">
        <f>IF(tblCustRFM[[#This Row],[Recency]] &lt;= $L$4, 3, IF(tblCustRFM[[#This Row],[Recency]] &lt;= M1901, 2, 1))</f>
        <v>3</v>
      </c>
      <c r="G1899">
        <f>IF(tblCustRFM[[#This Row],[Frequency]] &gt;= L1902, 3, IF(tblCustRFM[[#This Row],[Frequency]] &gt;= M1902, 2, 1))</f>
        <v>3</v>
      </c>
      <c r="H1899">
        <f>IF(tblCustRFM[[#This Row],[Monetary]] &gt;= L1903, 3, IF(tblCustRFM[[#This Row],[Monetary]] &gt;= M1903, 2, 1))</f>
        <v>3</v>
      </c>
      <c r="I1899">
        <f>tblCustRFM[[#This Row],[RecencyTier]] + tblCustRFM[[#This Row],[FrequencyTier]] + tblCustRFM[[#This Row],[MonetaryTier]]</f>
        <v>9</v>
      </c>
    </row>
    <row r="1900" spans="1:9" x14ac:dyDescent="0.45">
      <c r="A1900" s="16">
        <v>3811</v>
      </c>
      <c r="B1900" s="10">
        <v>44941.090409027776</v>
      </c>
      <c r="C1900">
        <v>1</v>
      </c>
      <c r="D1900">
        <v>1320.32</v>
      </c>
      <c r="E1900" s="24">
        <f>INT(RFM_Pivot!$A$1 - tblCustRFM[[#This Row],[LastPurchaseDate]])</f>
        <v>715</v>
      </c>
      <c r="F1900">
        <f>IF(tblCustRFM[[#This Row],[Recency]] &lt;= $L$4, 3, IF(tblCustRFM[[#This Row],[Recency]] &lt;= M1902, 2, 1))</f>
        <v>1</v>
      </c>
      <c r="G1900">
        <f>IF(tblCustRFM[[#This Row],[Frequency]] &gt;= L1903, 3, IF(tblCustRFM[[#This Row],[Frequency]] &gt;= M1903, 2, 1))</f>
        <v>3</v>
      </c>
      <c r="H1900">
        <f>IF(tblCustRFM[[#This Row],[Monetary]] &gt;= L1904, 3, IF(tblCustRFM[[#This Row],[Monetary]] &gt;= M1904, 2, 1))</f>
        <v>3</v>
      </c>
      <c r="I1900">
        <f>tblCustRFM[[#This Row],[RecencyTier]] + tblCustRFM[[#This Row],[FrequencyTier]] + tblCustRFM[[#This Row],[MonetaryTier]]</f>
        <v>7</v>
      </c>
    </row>
    <row r="1901" spans="1:9" x14ac:dyDescent="0.45">
      <c r="A1901" s="16">
        <v>3814</v>
      </c>
      <c r="B1901" s="10">
        <v>44974.235723572529</v>
      </c>
      <c r="C1901">
        <v>1</v>
      </c>
      <c r="D1901">
        <v>8382.15</v>
      </c>
      <c r="E1901" s="24">
        <f>INT(RFM_Pivot!$A$1 - tblCustRFM[[#This Row],[LastPurchaseDate]])</f>
        <v>682</v>
      </c>
      <c r="F1901">
        <f>IF(tblCustRFM[[#This Row],[Recency]] &lt;= $L$4, 3, IF(tblCustRFM[[#This Row],[Recency]] &lt;= M1903, 2, 1))</f>
        <v>1</v>
      </c>
      <c r="G1901">
        <f>IF(tblCustRFM[[#This Row],[Frequency]] &gt;= L1904, 3, IF(tblCustRFM[[#This Row],[Frequency]] &gt;= M1904, 2, 1))</f>
        <v>3</v>
      </c>
      <c r="H1901">
        <f>IF(tblCustRFM[[#This Row],[Monetary]] &gt;= L1905, 3, IF(tblCustRFM[[#This Row],[Monetary]] &gt;= M1905, 2, 1))</f>
        <v>3</v>
      </c>
      <c r="I1901">
        <f>tblCustRFM[[#This Row],[RecencyTier]] + tblCustRFM[[#This Row],[FrequencyTier]] + tblCustRFM[[#This Row],[MonetaryTier]]</f>
        <v>7</v>
      </c>
    </row>
    <row r="1902" spans="1:9" x14ac:dyDescent="0.45">
      <c r="A1902" s="16">
        <v>3815</v>
      </c>
      <c r="B1902" s="10">
        <v>45603.266626658951</v>
      </c>
      <c r="C1902">
        <v>1</v>
      </c>
      <c r="D1902">
        <v>339.22</v>
      </c>
      <c r="E1902" s="24">
        <f>INT(RFM_Pivot!$A$1 - tblCustRFM[[#This Row],[LastPurchaseDate]])</f>
        <v>53</v>
      </c>
      <c r="F1902">
        <f>IF(tblCustRFM[[#This Row],[Recency]] &lt;= $L$4, 3, IF(tblCustRFM[[#This Row],[Recency]] &lt;= M1904, 2, 1))</f>
        <v>3</v>
      </c>
      <c r="G1902">
        <f>IF(tblCustRFM[[#This Row],[Frequency]] &gt;= L1905, 3, IF(tblCustRFM[[#This Row],[Frequency]] &gt;= M1905, 2, 1))</f>
        <v>3</v>
      </c>
      <c r="H1902">
        <f>IF(tblCustRFM[[#This Row],[Monetary]] &gt;= L1906, 3, IF(tblCustRFM[[#This Row],[Monetary]] &gt;= M1906, 2, 1))</f>
        <v>3</v>
      </c>
      <c r="I1902">
        <f>tblCustRFM[[#This Row],[RecencyTier]] + tblCustRFM[[#This Row],[FrequencyTier]] + tblCustRFM[[#This Row],[MonetaryTier]]</f>
        <v>9</v>
      </c>
    </row>
    <row r="1903" spans="1:9" x14ac:dyDescent="0.45">
      <c r="A1903" s="16">
        <v>3817</v>
      </c>
      <c r="B1903" s="10">
        <v>45367.161016087965</v>
      </c>
      <c r="C1903">
        <v>4</v>
      </c>
      <c r="D1903">
        <v>50184.17</v>
      </c>
      <c r="E1903" s="24">
        <f>INT(RFM_Pivot!$A$1 - tblCustRFM[[#This Row],[LastPurchaseDate]])</f>
        <v>289</v>
      </c>
      <c r="F1903">
        <f>IF(tblCustRFM[[#This Row],[Recency]] &lt;= $L$4, 3, IF(tblCustRFM[[#This Row],[Recency]] &lt;= M1905, 2, 1))</f>
        <v>1</v>
      </c>
      <c r="G1903">
        <f>IF(tblCustRFM[[#This Row],[Frequency]] &gt;= L1906, 3, IF(tblCustRFM[[#This Row],[Frequency]] &gt;= M1906, 2, 1))</f>
        <v>3</v>
      </c>
      <c r="H1903">
        <f>IF(tblCustRFM[[#This Row],[Monetary]] &gt;= L1907, 3, IF(tblCustRFM[[#This Row],[Monetary]] &gt;= M1907, 2, 1))</f>
        <v>3</v>
      </c>
      <c r="I1903">
        <f>tblCustRFM[[#This Row],[RecencyTier]] + tblCustRFM[[#This Row],[FrequencyTier]] + tblCustRFM[[#This Row],[MonetaryTier]]</f>
        <v>7</v>
      </c>
    </row>
    <row r="1904" spans="1:9" x14ac:dyDescent="0.45">
      <c r="A1904" s="16">
        <v>3819</v>
      </c>
      <c r="B1904" s="10">
        <v>45527.850085030863</v>
      </c>
      <c r="C1904">
        <v>2</v>
      </c>
      <c r="D1904">
        <v>24368</v>
      </c>
      <c r="E1904" s="24">
        <f>INT(RFM_Pivot!$A$1 - tblCustRFM[[#This Row],[LastPurchaseDate]])</f>
        <v>129</v>
      </c>
      <c r="F1904">
        <f>IF(tblCustRFM[[#This Row],[Recency]] &lt;= $L$4, 3, IF(tblCustRFM[[#This Row],[Recency]] &lt;= M1906, 2, 1))</f>
        <v>1</v>
      </c>
      <c r="G1904">
        <f>IF(tblCustRFM[[#This Row],[Frequency]] &gt;= L1907, 3, IF(tblCustRFM[[#This Row],[Frequency]] &gt;= M1907, 2, 1))</f>
        <v>3</v>
      </c>
      <c r="H1904">
        <f>IF(tblCustRFM[[#This Row],[Monetary]] &gt;= L1908, 3, IF(tblCustRFM[[#This Row],[Monetary]] &gt;= M1908, 2, 1))</f>
        <v>3</v>
      </c>
      <c r="I1904">
        <f>tblCustRFM[[#This Row],[RecencyTier]] + tblCustRFM[[#This Row],[FrequencyTier]] + tblCustRFM[[#This Row],[MonetaryTier]]</f>
        <v>7</v>
      </c>
    </row>
    <row r="1905" spans="1:9" x14ac:dyDescent="0.45">
      <c r="A1905" s="16">
        <v>3821</v>
      </c>
      <c r="B1905" s="10">
        <v>45232.827582754631</v>
      </c>
      <c r="C1905">
        <v>1</v>
      </c>
      <c r="D1905">
        <v>2962.73</v>
      </c>
      <c r="E1905" s="24">
        <f>INT(RFM_Pivot!$A$1 - tblCustRFM[[#This Row],[LastPurchaseDate]])</f>
        <v>424</v>
      </c>
      <c r="F1905">
        <f>IF(tblCustRFM[[#This Row],[Recency]] &lt;= $L$4, 3, IF(tblCustRFM[[#This Row],[Recency]] &lt;= M1907, 2, 1))</f>
        <v>1</v>
      </c>
      <c r="G1905">
        <f>IF(tblCustRFM[[#This Row],[Frequency]] &gt;= L1908, 3, IF(tblCustRFM[[#This Row],[Frequency]] &gt;= M1908, 2, 1))</f>
        <v>3</v>
      </c>
      <c r="H1905">
        <f>IF(tblCustRFM[[#This Row],[Monetary]] &gt;= L1909, 3, IF(tblCustRFM[[#This Row],[Monetary]] &gt;= M1909, 2, 1))</f>
        <v>3</v>
      </c>
      <c r="I1905">
        <f>tblCustRFM[[#This Row],[RecencyTier]] + tblCustRFM[[#This Row],[FrequencyTier]] + tblCustRFM[[#This Row],[MonetaryTier]]</f>
        <v>7</v>
      </c>
    </row>
    <row r="1906" spans="1:9" x14ac:dyDescent="0.45">
      <c r="A1906" s="16">
        <v>3822</v>
      </c>
      <c r="B1906" s="10">
        <v>45587.497049691359</v>
      </c>
      <c r="C1906">
        <v>2</v>
      </c>
      <c r="D1906">
        <v>32649.73</v>
      </c>
      <c r="E1906" s="24">
        <f>INT(RFM_Pivot!$A$1 - tblCustRFM[[#This Row],[LastPurchaseDate]])</f>
        <v>69</v>
      </c>
      <c r="F1906">
        <f>IF(tblCustRFM[[#This Row],[Recency]] &lt;= $L$4, 3, IF(tblCustRFM[[#This Row],[Recency]] &lt;= M1908, 2, 1))</f>
        <v>3</v>
      </c>
      <c r="G1906">
        <f>IF(tblCustRFM[[#This Row],[Frequency]] &gt;= L1909, 3, IF(tblCustRFM[[#This Row],[Frequency]] &gt;= M1909, 2, 1))</f>
        <v>3</v>
      </c>
      <c r="H1906">
        <f>IF(tblCustRFM[[#This Row],[Monetary]] &gt;= L1910, 3, IF(tblCustRFM[[#This Row],[Monetary]] &gt;= M1910, 2, 1))</f>
        <v>3</v>
      </c>
      <c r="I1906">
        <f>tblCustRFM[[#This Row],[RecencyTier]] + tblCustRFM[[#This Row],[FrequencyTier]] + tblCustRFM[[#This Row],[MonetaryTier]]</f>
        <v>9</v>
      </c>
    </row>
    <row r="1907" spans="1:9" x14ac:dyDescent="0.45">
      <c r="A1907" s="16">
        <v>3823</v>
      </c>
      <c r="B1907" s="10">
        <v>45378.696169637347</v>
      </c>
      <c r="C1907">
        <v>1</v>
      </c>
      <c r="D1907">
        <v>7050.55</v>
      </c>
      <c r="E1907" s="24">
        <f>INT(RFM_Pivot!$A$1 - tblCustRFM[[#This Row],[LastPurchaseDate]])</f>
        <v>278</v>
      </c>
      <c r="F1907">
        <f>IF(tblCustRFM[[#This Row],[Recency]] &lt;= $L$4, 3, IF(tblCustRFM[[#This Row],[Recency]] &lt;= M1909, 2, 1))</f>
        <v>1</v>
      </c>
      <c r="G1907">
        <f>IF(tblCustRFM[[#This Row],[Frequency]] &gt;= L1910, 3, IF(tblCustRFM[[#This Row],[Frequency]] &gt;= M1910, 2, 1))</f>
        <v>3</v>
      </c>
      <c r="H1907">
        <f>IF(tblCustRFM[[#This Row],[Monetary]] &gt;= L1911, 3, IF(tblCustRFM[[#This Row],[Monetary]] &gt;= M1911, 2, 1))</f>
        <v>3</v>
      </c>
      <c r="I1907">
        <f>tblCustRFM[[#This Row],[RecencyTier]] + tblCustRFM[[#This Row],[FrequencyTier]] + tblCustRFM[[#This Row],[MonetaryTier]]</f>
        <v>7</v>
      </c>
    </row>
    <row r="1908" spans="1:9" x14ac:dyDescent="0.45">
      <c r="A1908" s="16">
        <v>3824</v>
      </c>
      <c r="B1908" s="10">
        <v>45376.286928703703</v>
      </c>
      <c r="C1908">
        <v>2</v>
      </c>
      <c r="D1908">
        <v>10749.22</v>
      </c>
      <c r="E1908" s="24">
        <f>INT(RFM_Pivot!$A$1 - tblCustRFM[[#This Row],[LastPurchaseDate]])</f>
        <v>280</v>
      </c>
      <c r="F1908">
        <f>IF(tblCustRFM[[#This Row],[Recency]] &lt;= $L$4, 3, IF(tblCustRFM[[#This Row],[Recency]] &lt;= M1910, 2, 1))</f>
        <v>1</v>
      </c>
      <c r="G1908">
        <f>IF(tblCustRFM[[#This Row],[Frequency]] &gt;= L1911, 3, IF(tblCustRFM[[#This Row],[Frequency]] &gt;= M1911, 2, 1))</f>
        <v>3</v>
      </c>
      <c r="H1908">
        <f>IF(tblCustRFM[[#This Row],[Monetary]] &gt;= L1912, 3, IF(tblCustRFM[[#This Row],[Monetary]] &gt;= M1912, 2, 1))</f>
        <v>3</v>
      </c>
      <c r="I1908">
        <f>tblCustRFM[[#This Row],[RecencyTier]] + tblCustRFM[[#This Row],[FrequencyTier]] + tblCustRFM[[#This Row],[MonetaryTier]]</f>
        <v>7</v>
      </c>
    </row>
    <row r="1909" spans="1:9" x14ac:dyDescent="0.45">
      <c r="A1909" s="16">
        <v>3825</v>
      </c>
      <c r="B1909" s="10">
        <v>45495.215821566358</v>
      </c>
      <c r="C1909">
        <v>1</v>
      </c>
      <c r="D1909">
        <v>1925.93</v>
      </c>
      <c r="E1909" s="24">
        <f>INT(RFM_Pivot!$A$1 - tblCustRFM[[#This Row],[LastPurchaseDate]])</f>
        <v>161</v>
      </c>
      <c r="F1909">
        <f>IF(tblCustRFM[[#This Row],[Recency]] &lt;= $L$4, 3, IF(tblCustRFM[[#This Row],[Recency]] &lt;= M1911, 2, 1))</f>
        <v>1</v>
      </c>
      <c r="G1909">
        <f>IF(tblCustRFM[[#This Row],[Frequency]] &gt;= L1912, 3, IF(tblCustRFM[[#This Row],[Frequency]] &gt;= M1912, 2, 1))</f>
        <v>3</v>
      </c>
      <c r="H1909">
        <f>IF(tblCustRFM[[#This Row],[Monetary]] &gt;= L1913, 3, IF(tblCustRFM[[#This Row],[Monetary]] &gt;= M1913, 2, 1))</f>
        <v>3</v>
      </c>
      <c r="I1909">
        <f>tblCustRFM[[#This Row],[RecencyTier]] + tblCustRFM[[#This Row],[FrequencyTier]] + tblCustRFM[[#This Row],[MonetaryTier]]</f>
        <v>7</v>
      </c>
    </row>
    <row r="1910" spans="1:9" x14ac:dyDescent="0.45">
      <c r="A1910" s="16">
        <v>3827</v>
      </c>
      <c r="B1910" s="10">
        <v>45202.164516435187</v>
      </c>
      <c r="C1910">
        <v>1</v>
      </c>
      <c r="D1910">
        <v>8011.96</v>
      </c>
      <c r="E1910" s="24">
        <f>INT(RFM_Pivot!$A$1 - tblCustRFM[[#This Row],[LastPurchaseDate]])</f>
        <v>454</v>
      </c>
      <c r="F1910">
        <f>IF(tblCustRFM[[#This Row],[Recency]] &lt;= $L$4, 3, IF(tblCustRFM[[#This Row],[Recency]] &lt;= M1912, 2, 1))</f>
        <v>1</v>
      </c>
      <c r="G1910">
        <f>IF(tblCustRFM[[#This Row],[Frequency]] &gt;= L1913, 3, IF(tblCustRFM[[#This Row],[Frequency]] &gt;= M1913, 2, 1))</f>
        <v>3</v>
      </c>
      <c r="H1910">
        <f>IF(tblCustRFM[[#This Row],[Monetary]] &gt;= L1914, 3, IF(tblCustRFM[[#This Row],[Monetary]] &gt;= M1914, 2, 1))</f>
        <v>3</v>
      </c>
      <c r="I1910">
        <f>tblCustRFM[[#This Row],[RecencyTier]] + tblCustRFM[[#This Row],[FrequencyTier]] + tblCustRFM[[#This Row],[MonetaryTier]]</f>
        <v>7</v>
      </c>
    </row>
    <row r="1911" spans="1:9" x14ac:dyDescent="0.45">
      <c r="A1911" s="16">
        <v>3828</v>
      </c>
      <c r="B1911" s="10">
        <v>45219.613261342594</v>
      </c>
      <c r="C1911">
        <v>3</v>
      </c>
      <c r="D1911">
        <v>8104.07</v>
      </c>
      <c r="E1911" s="24">
        <f>INT(RFM_Pivot!$A$1 - tblCustRFM[[#This Row],[LastPurchaseDate]])</f>
        <v>437</v>
      </c>
      <c r="F1911">
        <f>IF(tblCustRFM[[#This Row],[Recency]] &lt;= $L$4, 3, IF(tblCustRFM[[#This Row],[Recency]] &lt;= M1913, 2, 1))</f>
        <v>1</v>
      </c>
      <c r="G1911">
        <f>IF(tblCustRFM[[#This Row],[Frequency]] &gt;= L1914, 3, IF(tblCustRFM[[#This Row],[Frequency]] &gt;= M1914, 2, 1))</f>
        <v>3</v>
      </c>
      <c r="H1911">
        <f>IF(tblCustRFM[[#This Row],[Monetary]] &gt;= L1915, 3, IF(tblCustRFM[[#This Row],[Monetary]] &gt;= M1915, 2, 1))</f>
        <v>3</v>
      </c>
      <c r="I1911">
        <f>tblCustRFM[[#This Row],[RecencyTier]] + tblCustRFM[[#This Row],[FrequencyTier]] + tblCustRFM[[#This Row],[MonetaryTier]]</f>
        <v>7</v>
      </c>
    </row>
    <row r="1912" spans="1:9" x14ac:dyDescent="0.45">
      <c r="A1912" s="16">
        <v>3829</v>
      </c>
      <c r="B1912" s="10">
        <v>45507.043004320985</v>
      </c>
      <c r="C1912">
        <v>1</v>
      </c>
      <c r="D1912">
        <v>15854.2</v>
      </c>
      <c r="E1912" s="24">
        <f>INT(RFM_Pivot!$A$1 - tblCustRFM[[#This Row],[LastPurchaseDate]])</f>
        <v>149</v>
      </c>
      <c r="F1912">
        <f>IF(tblCustRFM[[#This Row],[Recency]] &lt;= $L$4, 3, IF(tblCustRFM[[#This Row],[Recency]] &lt;= M1914, 2, 1))</f>
        <v>1</v>
      </c>
      <c r="G1912">
        <f>IF(tblCustRFM[[#This Row],[Frequency]] &gt;= L1915, 3, IF(tblCustRFM[[#This Row],[Frequency]] &gt;= M1915, 2, 1))</f>
        <v>3</v>
      </c>
      <c r="H1912">
        <f>IF(tblCustRFM[[#This Row],[Monetary]] &gt;= L1916, 3, IF(tblCustRFM[[#This Row],[Monetary]] &gt;= M1916, 2, 1))</f>
        <v>3</v>
      </c>
      <c r="I1912">
        <f>tblCustRFM[[#This Row],[RecencyTier]] + tblCustRFM[[#This Row],[FrequencyTier]] + tblCustRFM[[#This Row],[MonetaryTier]]</f>
        <v>7</v>
      </c>
    </row>
    <row r="1913" spans="1:9" x14ac:dyDescent="0.45">
      <c r="A1913" s="16">
        <v>3831</v>
      </c>
      <c r="B1913" s="10">
        <v>45327.080007986115</v>
      </c>
      <c r="C1913">
        <v>1</v>
      </c>
      <c r="D1913">
        <v>6172.32</v>
      </c>
      <c r="E1913" s="24">
        <f>INT(RFM_Pivot!$A$1 - tblCustRFM[[#This Row],[LastPurchaseDate]])</f>
        <v>329</v>
      </c>
      <c r="F1913">
        <f>IF(tblCustRFM[[#This Row],[Recency]] &lt;= $L$4, 3, IF(tblCustRFM[[#This Row],[Recency]] &lt;= M1915, 2, 1))</f>
        <v>1</v>
      </c>
      <c r="G1913">
        <f>IF(tblCustRFM[[#This Row],[Frequency]] &gt;= L1916, 3, IF(tblCustRFM[[#This Row],[Frequency]] &gt;= M1916, 2, 1))</f>
        <v>3</v>
      </c>
      <c r="H1913">
        <f>IF(tblCustRFM[[#This Row],[Monetary]] &gt;= L1917, 3, IF(tblCustRFM[[#This Row],[Monetary]] &gt;= M1917, 2, 1))</f>
        <v>3</v>
      </c>
      <c r="I1913">
        <f>tblCustRFM[[#This Row],[RecencyTier]] + tblCustRFM[[#This Row],[FrequencyTier]] + tblCustRFM[[#This Row],[MonetaryTier]]</f>
        <v>7</v>
      </c>
    </row>
    <row r="1914" spans="1:9" x14ac:dyDescent="0.45">
      <c r="A1914" s="16">
        <v>3832</v>
      </c>
      <c r="B1914" s="10">
        <v>45161.280428047838</v>
      </c>
      <c r="C1914">
        <v>3</v>
      </c>
      <c r="D1914">
        <v>16941.16</v>
      </c>
      <c r="E1914" s="24">
        <f>INT(RFM_Pivot!$A$1 - tblCustRFM[[#This Row],[LastPurchaseDate]])</f>
        <v>495</v>
      </c>
      <c r="F1914">
        <f>IF(tblCustRFM[[#This Row],[Recency]] &lt;= $L$4, 3, IF(tblCustRFM[[#This Row],[Recency]] &lt;= M1916, 2, 1))</f>
        <v>1</v>
      </c>
      <c r="G1914">
        <f>IF(tblCustRFM[[#This Row],[Frequency]] &gt;= L1917, 3, IF(tblCustRFM[[#This Row],[Frequency]] &gt;= M1917, 2, 1))</f>
        <v>3</v>
      </c>
      <c r="H1914">
        <f>IF(tblCustRFM[[#This Row],[Monetary]] &gt;= L1918, 3, IF(tblCustRFM[[#This Row],[Monetary]] &gt;= M1918, 2, 1))</f>
        <v>3</v>
      </c>
      <c r="I1914">
        <f>tblCustRFM[[#This Row],[RecencyTier]] + tblCustRFM[[#This Row],[FrequencyTier]] + tblCustRFM[[#This Row],[MonetaryTier]]</f>
        <v>7</v>
      </c>
    </row>
    <row r="1915" spans="1:9" x14ac:dyDescent="0.45">
      <c r="A1915" s="16">
        <v>3833</v>
      </c>
      <c r="B1915" s="10">
        <v>45371.322432253088</v>
      </c>
      <c r="C1915">
        <v>1</v>
      </c>
      <c r="D1915">
        <v>2973.02</v>
      </c>
      <c r="E1915" s="24">
        <f>INT(RFM_Pivot!$A$1 - tblCustRFM[[#This Row],[LastPurchaseDate]])</f>
        <v>285</v>
      </c>
      <c r="F1915">
        <f>IF(tblCustRFM[[#This Row],[Recency]] &lt;= $L$4, 3, IF(tblCustRFM[[#This Row],[Recency]] &lt;= M1917, 2, 1))</f>
        <v>1</v>
      </c>
      <c r="G1915">
        <f>IF(tblCustRFM[[#This Row],[Frequency]] &gt;= L1918, 3, IF(tblCustRFM[[#This Row],[Frequency]] &gt;= M1918, 2, 1))</f>
        <v>3</v>
      </c>
      <c r="H1915">
        <f>IF(tblCustRFM[[#This Row],[Monetary]] &gt;= L1919, 3, IF(tblCustRFM[[#This Row],[Monetary]] &gt;= M1919, 2, 1))</f>
        <v>3</v>
      </c>
      <c r="I1915">
        <f>tblCustRFM[[#This Row],[RecencyTier]] + tblCustRFM[[#This Row],[FrequencyTier]] + tblCustRFM[[#This Row],[MonetaryTier]]</f>
        <v>7</v>
      </c>
    </row>
    <row r="1916" spans="1:9" x14ac:dyDescent="0.45">
      <c r="A1916" s="16">
        <v>3834</v>
      </c>
      <c r="B1916" s="10">
        <v>45124.192719251543</v>
      </c>
      <c r="C1916">
        <v>1</v>
      </c>
      <c r="D1916">
        <v>19665.599999999999</v>
      </c>
      <c r="E1916" s="24">
        <f>INT(RFM_Pivot!$A$1 - tblCustRFM[[#This Row],[LastPurchaseDate]])</f>
        <v>532</v>
      </c>
      <c r="F1916">
        <f>IF(tblCustRFM[[#This Row],[Recency]] &lt;= $L$4, 3, IF(tblCustRFM[[#This Row],[Recency]] &lt;= M1918, 2, 1))</f>
        <v>1</v>
      </c>
      <c r="G1916">
        <f>IF(tblCustRFM[[#This Row],[Frequency]] &gt;= L1919, 3, IF(tblCustRFM[[#This Row],[Frequency]] &gt;= M1919, 2, 1))</f>
        <v>3</v>
      </c>
      <c r="H1916">
        <f>IF(tblCustRFM[[#This Row],[Monetary]] &gt;= L1920, 3, IF(tblCustRFM[[#This Row],[Monetary]] &gt;= M1920, 2, 1))</f>
        <v>3</v>
      </c>
      <c r="I1916">
        <f>tblCustRFM[[#This Row],[RecencyTier]] + tblCustRFM[[#This Row],[FrequencyTier]] + tblCustRFM[[#This Row],[MonetaryTier]]</f>
        <v>7</v>
      </c>
    </row>
    <row r="1917" spans="1:9" x14ac:dyDescent="0.45">
      <c r="A1917" s="16">
        <v>3835</v>
      </c>
      <c r="B1917" s="10">
        <v>45444.183718364198</v>
      </c>
      <c r="C1917">
        <v>1</v>
      </c>
      <c r="D1917">
        <v>14100.16</v>
      </c>
      <c r="E1917" s="24">
        <f>INT(RFM_Pivot!$A$1 - tblCustRFM[[#This Row],[LastPurchaseDate]])</f>
        <v>212</v>
      </c>
      <c r="F1917">
        <f>IF(tblCustRFM[[#This Row],[Recency]] &lt;= $L$4, 3, IF(tblCustRFM[[#This Row],[Recency]] &lt;= M1919, 2, 1))</f>
        <v>1</v>
      </c>
      <c r="G1917">
        <f>IF(tblCustRFM[[#This Row],[Frequency]] &gt;= L1920, 3, IF(tblCustRFM[[#This Row],[Frequency]] &gt;= M1920, 2, 1))</f>
        <v>3</v>
      </c>
      <c r="H1917">
        <f>IF(tblCustRFM[[#This Row],[Monetary]] &gt;= L1921, 3, IF(tblCustRFM[[#This Row],[Monetary]] &gt;= M1921, 2, 1))</f>
        <v>3</v>
      </c>
      <c r="I1917">
        <f>tblCustRFM[[#This Row],[RecencyTier]] + tblCustRFM[[#This Row],[FrequencyTier]] + tblCustRFM[[#This Row],[MonetaryTier]]</f>
        <v>7</v>
      </c>
    </row>
    <row r="1918" spans="1:9" x14ac:dyDescent="0.45">
      <c r="A1918" s="16">
        <v>3837</v>
      </c>
      <c r="B1918" s="10">
        <v>45524.199719984565</v>
      </c>
      <c r="C1918">
        <v>1</v>
      </c>
      <c r="D1918">
        <v>9443.56</v>
      </c>
      <c r="E1918" s="24">
        <f>INT(RFM_Pivot!$A$1 - tblCustRFM[[#This Row],[LastPurchaseDate]])</f>
        <v>132</v>
      </c>
      <c r="F1918">
        <f>IF(tblCustRFM[[#This Row],[Recency]] &lt;= $L$4, 3, IF(tblCustRFM[[#This Row],[Recency]] &lt;= M1920, 2, 1))</f>
        <v>1</v>
      </c>
      <c r="G1918">
        <f>IF(tblCustRFM[[#This Row],[Frequency]] &gt;= L1921, 3, IF(tblCustRFM[[#This Row],[Frequency]] &gt;= M1921, 2, 1))</f>
        <v>3</v>
      </c>
      <c r="H1918">
        <f>IF(tblCustRFM[[#This Row],[Monetary]] &gt;= L1922, 3, IF(tblCustRFM[[#This Row],[Monetary]] &gt;= M1922, 2, 1))</f>
        <v>3</v>
      </c>
      <c r="I1918">
        <f>tblCustRFM[[#This Row],[RecencyTier]] + tblCustRFM[[#This Row],[FrequencyTier]] + tblCustRFM[[#This Row],[MonetaryTier]]</f>
        <v>7</v>
      </c>
    </row>
    <row r="1919" spans="1:9" x14ac:dyDescent="0.45">
      <c r="A1919" s="16">
        <v>3838</v>
      </c>
      <c r="B1919" s="10">
        <v>45443.67266728395</v>
      </c>
      <c r="C1919">
        <v>3</v>
      </c>
      <c r="D1919">
        <v>15457.81</v>
      </c>
      <c r="E1919" s="24">
        <f>INT(RFM_Pivot!$A$1 - tblCustRFM[[#This Row],[LastPurchaseDate]])</f>
        <v>213</v>
      </c>
      <c r="F1919">
        <f>IF(tblCustRFM[[#This Row],[Recency]] &lt;= $L$4, 3, IF(tblCustRFM[[#This Row],[Recency]] &lt;= M1921, 2, 1))</f>
        <v>1</v>
      </c>
      <c r="G1919">
        <f>IF(tblCustRFM[[#This Row],[Frequency]] &gt;= L1922, 3, IF(tblCustRFM[[#This Row],[Frequency]] &gt;= M1922, 2, 1))</f>
        <v>3</v>
      </c>
      <c r="H1919">
        <f>IF(tblCustRFM[[#This Row],[Monetary]] &gt;= L1923, 3, IF(tblCustRFM[[#This Row],[Monetary]] &gt;= M1923, 2, 1))</f>
        <v>3</v>
      </c>
      <c r="I1919">
        <f>tblCustRFM[[#This Row],[RecencyTier]] + tblCustRFM[[#This Row],[FrequencyTier]] + tblCustRFM[[#This Row],[MonetaryTier]]</f>
        <v>7</v>
      </c>
    </row>
    <row r="1920" spans="1:9" x14ac:dyDescent="0.45">
      <c r="A1920" s="16">
        <v>3839</v>
      </c>
      <c r="B1920" s="10">
        <v>45086.666966705248</v>
      </c>
      <c r="C1920">
        <v>2</v>
      </c>
      <c r="D1920">
        <v>12731.78</v>
      </c>
      <c r="E1920" s="24">
        <f>INT(RFM_Pivot!$A$1 - tblCustRFM[[#This Row],[LastPurchaseDate]])</f>
        <v>570</v>
      </c>
      <c r="F1920">
        <f>IF(tblCustRFM[[#This Row],[Recency]] &lt;= $L$4, 3, IF(tblCustRFM[[#This Row],[Recency]] &lt;= M1922, 2, 1))</f>
        <v>1</v>
      </c>
      <c r="G1920">
        <f>IF(tblCustRFM[[#This Row],[Frequency]] &gt;= L1923, 3, IF(tblCustRFM[[#This Row],[Frequency]] &gt;= M1923, 2, 1))</f>
        <v>3</v>
      </c>
      <c r="H1920">
        <f>IF(tblCustRFM[[#This Row],[Monetary]] &gt;= L1924, 3, IF(tblCustRFM[[#This Row],[Monetary]] &gt;= M1924, 2, 1))</f>
        <v>3</v>
      </c>
      <c r="I1920">
        <f>tblCustRFM[[#This Row],[RecencyTier]] + tblCustRFM[[#This Row],[FrequencyTier]] + tblCustRFM[[#This Row],[MonetaryTier]]</f>
        <v>7</v>
      </c>
    </row>
    <row r="1921" spans="1:9" x14ac:dyDescent="0.45">
      <c r="A1921" s="16">
        <v>3841</v>
      </c>
      <c r="B1921" s="10">
        <v>45283.494649459877</v>
      </c>
      <c r="C1921">
        <v>2</v>
      </c>
      <c r="D1921">
        <v>26204.21</v>
      </c>
      <c r="E1921" s="24">
        <f>INT(RFM_Pivot!$A$1 - tblCustRFM[[#This Row],[LastPurchaseDate]])</f>
        <v>373</v>
      </c>
      <c r="F1921">
        <f>IF(tblCustRFM[[#This Row],[Recency]] &lt;= $L$4, 3, IF(tblCustRFM[[#This Row],[Recency]] &lt;= M1923, 2, 1))</f>
        <v>1</v>
      </c>
      <c r="G1921">
        <f>IF(tblCustRFM[[#This Row],[Frequency]] &gt;= L1924, 3, IF(tblCustRFM[[#This Row],[Frequency]] &gt;= M1924, 2, 1))</f>
        <v>3</v>
      </c>
      <c r="H1921">
        <f>IF(tblCustRFM[[#This Row],[Monetary]] &gt;= L1925, 3, IF(tblCustRFM[[#This Row],[Monetary]] &gt;= M1925, 2, 1))</f>
        <v>3</v>
      </c>
      <c r="I1921">
        <f>tblCustRFM[[#This Row],[RecencyTier]] + tblCustRFM[[#This Row],[FrequencyTier]] + tblCustRFM[[#This Row],[MonetaryTier]]</f>
        <v>7</v>
      </c>
    </row>
    <row r="1922" spans="1:9" x14ac:dyDescent="0.45">
      <c r="A1922" s="16">
        <v>3842</v>
      </c>
      <c r="B1922" s="10">
        <v>45252.539553973766</v>
      </c>
      <c r="C1922">
        <v>1</v>
      </c>
      <c r="D1922">
        <v>3456.26</v>
      </c>
      <c r="E1922" s="24">
        <f>INT(RFM_Pivot!$A$1 - tblCustRFM[[#This Row],[LastPurchaseDate]])</f>
        <v>404</v>
      </c>
      <c r="F1922">
        <f>IF(tblCustRFM[[#This Row],[Recency]] &lt;= $L$4, 3, IF(tblCustRFM[[#This Row],[Recency]] &lt;= M1924, 2, 1))</f>
        <v>1</v>
      </c>
      <c r="G1922">
        <f>IF(tblCustRFM[[#This Row],[Frequency]] &gt;= L1925, 3, IF(tblCustRFM[[#This Row],[Frequency]] &gt;= M1925, 2, 1))</f>
        <v>3</v>
      </c>
      <c r="H1922">
        <f>IF(tblCustRFM[[#This Row],[Monetary]] &gt;= L1926, 3, IF(tblCustRFM[[#This Row],[Monetary]] &gt;= M1926, 2, 1))</f>
        <v>3</v>
      </c>
      <c r="I1922">
        <f>tblCustRFM[[#This Row],[RecencyTier]] + tblCustRFM[[#This Row],[FrequencyTier]] + tblCustRFM[[#This Row],[MonetaryTier]]</f>
        <v>7</v>
      </c>
    </row>
    <row r="1923" spans="1:9" x14ac:dyDescent="0.45">
      <c r="A1923" s="16">
        <v>3843</v>
      </c>
      <c r="B1923" s="10">
        <v>45245.45784579475</v>
      </c>
      <c r="C1923">
        <v>1</v>
      </c>
      <c r="D1923">
        <v>13378.5</v>
      </c>
      <c r="E1923" s="24">
        <f>INT(RFM_Pivot!$A$1 - tblCustRFM[[#This Row],[LastPurchaseDate]])</f>
        <v>411</v>
      </c>
      <c r="F1923">
        <f>IF(tblCustRFM[[#This Row],[Recency]] &lt;= $L$4, 3, IF(tblCustRFM[[#This Row],[Recency]] &lt;= M1925, 2, 1))</f>
        <v>1</v>
      </c>
      <c r="G1923">
        <f>IF(tblCustRFM[[#This Row],[Frequency]] &gt;= L1926, 3, IF(tblCustRFM[[#This Row],[Frequency]] &gt;= M1926, 2, 1))</f>
        <v>3</v>
      </c>
      <c r="H1923">
        <f>IF(tblCustRFM[[#This Row],[Monetary]] &gt;= L1927, 3, IF(tblCustRFM[[#This Row],[Monetary]] &gt;= M1927, 2, 1))</f>
        <v>3</v>
      </c>
      <c r="I1923">
        <f>tblCustRFM[[#This Row],[RecencyTier]] + tblCustRFM[[#This Row],[FrequencyTier]] + tblCustRFM[[#This Row],[MonetaryTier]]</f>
        <v>7</v>
      </c>
    </row>
    <row r="1924" spans="1:9" x14ac:dyDescent="0.45">
      <c r="A1924" s="16">
        <v>3844</v>
      </c>
      <c r="B1924" s="10">
        <v>45027.239023881171</v>
      </c>
      <c r="C1924">
        <v>1</v>
      </c>
      <c r="D1924">
        <v>3883.12</v>
      </c>
      <c r="E1924" s="24">
        <f>INT(RFM_Pivot!$A$1 - tblCustRFM[[#This Row],[LastPurchaseDate]])</f>
        <v>629</v>
      </c>
      <c r="F1924">
        <f>IF(tblCustRFM[[#This Row],[Recency]] &lt;= $L$4, 3, IF(tblCustRFM[[#This Row],[Recency]] &lt;= M1926, 2, 1))</f>
        <v>1</v>
      </c>
      <c r="G1924">
        <f>IF(tblCustRFM[[#This Row],[Frequency]] &gt;= L1927, 3, IF(tblCustRFM[[#This Row],[Frequency]] &gt;= M1927, 2, 1))</f>
        <v>3</v>
      </c>
      <c r="H1924">
        <f>IF(tblCustRFM[[#This Row],[Monetary]] &gt;= L1928, 3, IF(tblCustRFM[[#This Row],[Monetary]] &gt;= M1928, 2, 1))</f>
        <v>3</v>
      </c>
      <c r="I1924">
        <f>tblCustRFM[[#This Row],[RecencyTier]] + tblCustRFM[[#This Row],[FrequencyTier]] + tblCustRFM[[#This Row],[MonetaryTier]]</f>
        <v>7</v>
      </c>
    </row>
    <row r="1925" spans="1:9" x14ac:dyDescent="0.45">
      <c r="A1925" s="16">
        <v>3845</v>
      </c>
      <c r="B1925" s="10">
        <v>45599.54325432099</v>
      </c>
      <c r="C1925">
        <v>2</v>
      </c>
      <c r="D1925">
        <v>12927.38</v>
      </c>
      <c r="E1925" s="24">
        <f>INT(RFM_Pivot!$A$1 - tblCustRFM[[#This Row],[LastPurchaseDate]])</f>
        <v>57</v>
      </c>
      <c r="F1925">
        <f>IF(tblCustRFM[[#This Row],[Recency]] &lt;= $L$4, 3, IF(tblCustRFM[[#This Row],[Recency]] &lt;= M1927, 2, 1))</f>
        <v>3</v>
      </c>
      <c r="G1925">
        <f>IF(tblCustRFM[[#This Row],[Frequency]] &gt;= L1928, 3, IF(tblCustRFM[[#This Row],[Frequency]] &gt;= M1928, 2, 1))</f>
        <v>3</v>
      </c>
      <c r="H1925">
        <f>IF(tblCustRFM[[#This Row],[Monetary]] &gt;= L1929, 3, IF(tblCustRFM[[#This Row],[Monetary]] &gt;= M1929, 2, 1))</f>
        <v>3</v>
      </c>
      <c r="I1925">
        <f>tblCustRFM[[#This Row],[RecencyTier]] + tblCustRFM[[#This Row],[FrequencyTier]] + tblCustRFM[[#This Row],[MonetaryTier]]</f>
        <v>9</v>
      </c>
    </row>
    <row r="1926" spans="1:9" x14ac:dyDescent="0.45">
      <c r="A1926" s="16">
        <v>3846</v>
      </c>
      <c r="B1926" s="10">
        <v>45477.548054822531</v>
      </c>
      <c r="C1926">
        <v>1</v>
      </c>
      <c r="D1926">
        <v>4502.46</v>
      </c>
      <c r="E1926" s="24">
        <f>INT(RFM_Pivot!$A$1 - tblCustRFM[[#This Row],[LastPurchaseDate]])</f>
        <v>179</v>
      </c>
      <c r="F1926">
        <f>IF(tblCustRFM[[#This Row],[Recency]] &lt;= $L$4, 3, IF(tblCustRFM[[#This Row],[Recency]] &lt;= M1928, 2, 1))</f>
        <v>1</v>
      </c>
      <c r="G1926">
        <f>IF(tblCustRFM[[#This Row],[Frequency]] &gt;= L1929, 3, IF(tblCustRFM[[#This Row],[Frequency]] &gt;= M1929, 2, 1))</f>
        <v>3</v>
      </c>
      <c r="H1926">
        <f>IF(tblCustRFM[[#This Row],[Monetary]] &gt;= L1930, 3, IF(tblCustRFM[[#This Row],[Monetary]] &gt;= M1930, 2, 1))</f>
        <v>3</v>
      </c>
      <c r="I1926">
        <f>tblCustRFM[[#This Row],[RecencyTier]] + tblCustRFM[[#This Row],[FrequencyTier]] + tblCustRFM[[#This Row],[MonetaryTier]]</f>
        <v>7</v>
      </c>
    </row>
    <row r="1927" spans="1:9" x14ac:dyDescent="0.45">
      <c r="A1927" s="16">
        <v>3847</v>
      </c>
      <c r="B1927" s="10">
        <v>45548.219121913578</v>
      </c>
      <c r="C1927">
        <v>1</v>
      </c>
      <c r="D1927">
        <v>5639.52</v>
      </c>
      <c r="E1927" s="24">
        <f>INT(RFM_Pivot!$A$1 - tblCustRFM[[#This Row],[LastPurchaseDate]])</f>
        <v>108</v>
      </c>
      <c r="F1927">
        <f>IF(tblCustRFM[[#This Row],[Recency]] &lt;= $L$4, 3, IF(tblCustRFM[[#This Row],[Recency]] &lt;= M1929, 2, 1))</f>
        <v>3</v>
      </c>
      <c r="G1927">
        <f>IF(tblCustRFM[[#This Row],[Frequency]] &gt;= L1930, 3, IF(tblCustRFM[[#This Row],[Frequency]] &gt;= M1930, 2, 1))</f>
        <v>3</v>
      </c>
      <c r="H1927">
        <f>IF(tblCustRFM[[#This Row],[Monetary]] &gt;= L1931, 3, IF(tblCustRFM[[#This Row],[Monetary]] &gt;= M1931, 2, 1))</f>
        <v>3</v>
      </c>
      <c r="I1927">
        <f>tblCustRFM[[#This Row],[RecencyTier]] + tblCustRFM[[#This Row],[FrequencyTier]] + tblCustRFM[[#This Row],[MonetaryTier]]</f>
        <v>9</v>
      </c>
    </row>
    <row r="1928" spans="1:9" x14ac:dyDescent="0.45">
      <c r="A1928" s="16">
        <v>3849</v>
      </c>
      <c r="B1928" s="10">
        <v>45172.304530439818</v>
      </c>
      <c r="C1928">
        <v>2</v>
      </c>
      <c r="D1928">
        <v>22936.06</v>
      </c>
      <c r="E1928" s="24">
        <f>INT(RFM_Pivot!$A$1 - tblCustRFM[[#This Row],[LastPurchaseDate]])</f>
        <v>484</v>
      </c>
      <c r="F1928">
        <f>IF(tblCustRFM[[#This Row],[Recency]] &lt;= $L$4, 3, IF(tblCustRFM[[#This Row],[Recency]] &lt;= M1930, 2, 1))</f>
        <v>1</v>
      </c>
      <c r="G1928">
        <f>IF(tblCustRFM[[#This Row],[Frequency]] &gt;= L1931, 3, IF(tblCustRFM[[#This Row],[Frequency]] &gt;= M1931, 2, 1))</f>
        <v>3</v>
      </c>
      <c r="H1928">
        <f>IF(tblCustRFM[[#This Row],[Monetary]] &gt;= L1932, 3, IF(tblCustRFM[[#This Row],[Monetary]] &gt;= M1932, 2, 1))</f>
        <v>3</v>
      </c>
      <c r="I1928">
        <f>tblCustRFM[[#This Row],[RecencyTier]] + tblCustRFM[[#This Row],[FrequencyTier]] + tblCustRFM[[#This Row],[MonetaryTier]]</f>
        <v>7</v>
      </c>
    </row>
    <row r="1929" spans="1:9" x14ac:dyDescent="0.45">
      <c r="A1929" s="16">
        <v>3850</v>
      </c>
      <c r="B1929" s="10">
        <v>45415.126812692899</v>
      </c>
      <c r="C1929">
        <v>3</v>
      </c>
      <c r="D1929">
        <v>15908.67</v>
      </c>
      <c r="E1929" s="24">
        <f>INT(RFM_Pivot!$A$1 - tblCustRFM[[#This Row],[LastPurchaseDate]])</f>
        <v>241</v>
      </c>
      <c r="F1929">
        <f>IF(tblCustRFM[[#This Row],[Recency]] &lt;= $L$4, 3, IF(tblCustRFM[[#This Row],[Recency]] &lt;= M1931, 2, 1))</f>
        <v>1</v>
      </c>
      <c r="G1929">
        <f>IF(tblCustRFM[[#This Row],[Frequency]] &gt;= L1932, 3, IF(tblCustRFM[[#This Row],[Frequency]] &gt;= M1932, 2, 1))</f>
        <v>3</v>
      </c>
      <c r="H1929">
        <f>IF(tblCustRFM[[#This Row],[Monetary]] &gt;= L1933, 3, IF(tblCustRFM[[#This Row],[Monetary]] &gt;= M1933, 2, 1))</f>
        <v>3</v>
      </c>
      <c r="I1929">
        <f>tblCustRFM[[#This Row],[RecencyTier]] + tblCustRFM[[#This Row],[FrequencyTier]] + tblCustRFM[[#This Row],[MonetaryTier]]</f>
        <v>7</v>
      </c>
    </row>
    <row r="1930" spans="1:9" x14ac:dyDescent="0.45">
      <c r="A1930" s="16">
        <v>3851</v>
      </c>
      <c r="B1930" s="10">
        <v>45245.384838503087</v>
      </c>
      <c r="C1930">
        <v>1</v>
      </c>
      <c r="D1930">
        <v>24318.15</v>
      </c>
      <c r="E1930" s="24">
        <f>INT(RFM_Pivot!$A$1 - tblCustRFM[[#This Row],[LastPurchaseDate]])</f>
        <v>411</v>
      </c>
      <c r="F1930">
        <f>IF(tblCustRFM[[#This Row],[Recency]] &lt;= $L$4, 3, IF(tblCustRFM[[#This Row],[Recency]] &lt;= M1932, 2, 1))</f>
        <v>1</v>
      </c>
      <c r="G1930">
        <f>IF(tblCustRFM[[#This Row],[Frequency]] &gt;= L1933, 3, IF(tblCustRFM[[#This Row],[Frequency]] &gt;= M1933, 2, 1))</f>
        <v>3</v>
      </c>
      <c r="H1930">
        <f>IF(tblCustRFM[[#This Row],[Monetary]] &gt;= L1934, 3, IF(tblCustRFM[[#This Row],[Monetary]] &gt;= M1934, 2, 1))</f>
        <v>3</v>
      </c>
      <c r="I1930">
        <f>tblCustRFM[[#This Row],[RecencyTier]] + tblCustRFM[[#This Row],[FrequencyTier]] + tblCustRFM[[#This Row],[MonetaryTier]]</f>
        <v>7</v>
      </c>
    </row>
    <row r="1931" spans="1:9" x14ac:dyDescent="0.45">
      <c r="A1931" s="16">
        <v>3852</v>
      </c>
      <c r="B1931" s="10">
        <v>45054.76277627315</v>
      </c>
      <c r="C1931">
        <v>1</v>
      </c>
      <c r="D1931">
        <v>16720.650000000001</v>
      </c>
      <c r="E1931" s="24">
        <f>INT(RFM_Pivot!$A$1 - tblCustRFM[[#This Row],[LastPurchaseDate]])</f>
        <v>602</v>
      </c>
      <c r="F1931">
        <f>IF(tblCustRFM[[#This Row],[Recency]] &lt;= $L$4, 3, IF(tblCustRFM[[#This Row],[Recency]] &lt;= M1933, 2, 1))</f>
        <v>1</v>
      </c>
      <c r="G1931">
        <f>IF(tblCustRFM[[#This Row],[Frequency]] &gt;= L1934, 3, IF(tblCustRFM[[#This Row],[Frequency]] &gt;= M1934, 2, 1))</f>
        <v>3</v>
      </c>
      <c r="H1931">
        <f>IF(tblCustRFM[[#This Row],[Monetary]] &gt;= L1935, 3, IF(tblCustRFM[[#This Row],[Monetary]] &gt;= M1935, 2, 1))</f>
        <v>3</v>
      </c>
      <c r="I1931">
        <f>tblCustRFM[[#This Row],[RecencyTier]] + tblCustRFM[[#This Row],[FrequencyTier]] + tblCustRFM[[#This Row],[MonetaryTier]]</f>
        <v>7</v>
      </c>
    </row>
    <row r="1932" spans="1:9" x14ac:dyDescent="0.45">
      <c r="A1932" s="16">
        <v>3854</v>
      </c>
      <c r="B1932" s="10">
        <v>45192.892589274692</v>
      </c>
      <c r="C1932">
        <v>2</v>
      </c>
      <c r="D1932">
        <v>8245.8799999999992</v>
      </c>
      <c r="E1932" s="24">
        <f>INT(RFM_Pivot!$A$1 - tblCustRFM[[#This Row],[LastPurchaseDate]])</f>
        <v>464</v>
      </c>
      <c r="F1932">
        <f>IF(tblCustRFM[[#This Row],[Recency]] &lt;= $L$4, 3, IF(tblCustRFM[[#This Row],[Recency]] &lt;= M1934, 2, 1))</f>
        <v>1</v>
      </c>
      <c r="G1932">
        <f>IF(tblCustRFM[[#This Row],[Frequency]] &gt;= L1935, 3, IF(tblCustRFM[[#This Row],[Frequency]] &gt;= M1935, 2, 1))</f>
        <v>3</v>
      </c>
      <c r="H1932">
        <f>IF(tblCustRFM[[#This Row],[Monetary]] &gt;= L1936, 3, IF(tblCustRFM[[#This Row],[Monetary]] &gt;= M1936, 2, 1))</f>
        <v>3</v>
      </c>
      <c r="I1932">
        <f>tblCustRFM[[#This Row],[RecencyTier]] + tblCustRFM[[#This Row],[FrequencyTier]] + tblCustRFM[[#This Row],[MonetaryTier]]</f>
        <v>7</v>
      </c>
    </row>
    <row r="1933" spans="1:9" x14ac:dyDescent="0.45">
      <c r="A1933" s="16">
        <v>3855</v>
      </c>
      <c r="B1933" s="10">
        <v>45456.083908410495</v>
      </c>
      <c r="C1933">
        <v>1</v>
      </c>
      <c r="D1933">
        <v>1617.7</v>
      </c>
      <c r="E1933" s="24">
        <f>INT(RFM_Pivot!$A$1 - tblCustRFM[[#This Row],[LastPurchaseDate]])</f>
        <v>200</v>
      </c>
      <c r="F1933">
        <f>IF(tblCustRFM[[#This Row],[Recency]] &lt;= $L$4, 3, IF(tblCustRFM[[#This Row],[Recency]] &lt;= M1935, 2, 1))</f>
        <v>1</v>
      </c>
      <c r="G1933">
        <f>IF(tblCustRFM[[#This Row],[Frequency]] &gt;= L1936, 3, IF(tblCustRFM[[#This Row],[Frequency]] &gt;= M1936, 2, 1))</f>
        <v>3</v>
      </c>
      <c r="H1933">
        <f>IF(tblCustRFM[[#This Row],[Monetary]] &gt;= L1937, 3, IF(tblCustRFM[[#This Row],[Monetary]] &gt;= M1937, 2, 1))</f>
        <v>3</v>
      </c>
      <c r="I1933">
        <f>tblCustRFM[[#This Row],[RecencyTier]] + tblCustRFM[[#This Row],[FrequencyTier]] + tblCustRFM[[#This Row],[MonetaryTier]]</f>
        <v>7</v>
      </c>
    </row>
    <row r="1934" spans="1:9" x14ac:dyDescent="0.45">
      <c r="A1934" s="16">
        <v>3860</v>
      </c>
      <c r="B1934" s="10">
        <v>45416.075907600309</v>
      </c>
      <c r="C1934">
        <v>1</v>
      </c>
      <c r="D1934">
        <v>4033.33</v>
      </c>
      <c r="E1934" s="24">
        <f>INT(RFM_Pivot!$A$1 - tblCustRFM[[#This Row],[LastPurchaseDate]])</f>
        <v>240</v>
      </c>
      <c r="F1934">
        <f>IF(tblCustRFM[[#This Row],[Recency]] &lt;= $L$4, 3, IF(tblCustRFM[[#This Row],[Recency]] &lt;= M1936, 2, 1))</f>
        <v>1</v>
      </c>
      <c r="G1934">
        <f>IF(tblCustRFM[[#This Row],[Frequency]] &gt;= L1937, 3, IF(tblCustRFM[[#This Row],[Frequency]] &gt;= M1937, 2, 1))</f>
        <v>3</v>
      </c>
      <c r="H1934">
        <f>IF(tblCustRFM[[#This Row],[Monetary]] &gt;= L1938, 3, IF(tblCustRFM[[#This Row],[Monetary]] &gt;= M1938, 2, 1))</f>
        <v>3</v>
      </c>
      <c r="I1934">
        <f>tblCustRFM[[#This Row],[RecencyTier]] + tblCustRFM[[#This Row],[FrequencyTier]] + tblCustRFM[[#This Row],[MonetaryTier]]</f>
        <v>7</v>
      </c>
    </row>
    <row r="1935" spans="1:9" x14ac:dyDescent="0.45">
      <c r="A1935" s="16">
        <v>3863</v>
      </c>
      <c r="B1935" s="10">
        <v>45224.285728587965</v>
      </c>
      <c r="C1935">
        <v>2</v>
      </c>
      <c r="D1935">
        <v>16388.05</v>
      </c>
      <c r="E1935" s="24">
        <f>INT(RFM_Pivot!$A$1 - tblCustRFM[[#This Row],[LastPurchaseDate]])</f>
        <v>432</v>
      </c>
      <c r="F1935">
        <f>IF(tblCustRFM[[#This Row],[Recency]] &lt;= $L$4, 3, IF(tblCustRFM[[#This Row],[Recency]] &lt;= M1937, 2, 1))</f>
        <v>1</v>
      </c>
      <c r="G1935">
        <f>IF(tblCustRFM[[#This Row],[Frequency]] &gt;= L1938, 3, IF(tblCustRFM[[#This Row],[Frequency]] &gt;= M1938, 2, 1))</f>
        <v>3</v>
      </c>
      <c r="H1935">
        <f>IF(tblCustRFM[[#This Row],[Monetary]] &gt;= L1939, 3, IF(tblCustRFM[[#This Row],[Monetary]] &gt;= M1939, 2, 1))</f>
        <v>3</v>
      </c>
      <c r="I1935">
        <f>tblCustRFM[[#This Row],[RecencyTier]] + tblCustRFM[[#This Row],[FrequencyTier]] + tblCustRFM[[#This Row],[MonetaryTier]]</f>
        <v>7</v>
      </c>
    </row>
    <row r="1936" spans="1:9" x14ac:dyDescent="0.45">
      <c r="A1936" s="16">
        <v>3865</v>
      </c>
      <c r="B1936" s="10">
        <v>45578.955195524693</v>
      </c>
      <c r="C1936">
        <v>1</v>
      </c>
      <c r="D1936">
        <v>3928.92</v>
      </c>
      <c r="E1936" s="24">
        <f>INT(RFM_Pivot!$A$1 - tblCustRFM[[#This Row],[LastPurchaseDate]])</f>
        <v>78</v>
      </c>
      <c r="F1936">
        <f>IF(tblCustRFM[[#This Row],[Recency]] &lt;= $L$4, 3, IF(tblCustRFM[[#This Row],[Recency]] &lt;= M1938, 2, 1))</f>
        <v>3</v>
      </c>
      <c r="G1936">
        <f>IF(tblCustRFM[[#This Row],[Frequency]] &gt;= L1939, 3, IF(tblCustRFM[[#This Row],[Frequency]] &gt;= M1939, 2, 1))</f>
        <v>3</v>
      </c>
      <c r="H1936">
        <f>IF(tblCustRFM[[#This Row],[Monetary]] &gt;= L1940, 3, IF(tblCustRFM[[#This Row],[Monetary]] &gt;= M1940, 2, 1))</f>
        <v>3</v>
      </c>
      <c r="I1936">
        <f>tblCustRFM[[#This Row],[RecencyTier]] + tblCustRFM[[#This Row],[FrequencyTier]] + tblCustRFM[[#This Row],[MonetaryTier]]</f>
        <v>9</v>
      </c>
    </row>
    <row r="1937" spans="1:9" x14ac:dyDescent="0.45">
      <c r="A1937" s="16">
        <v>3866</v>
      </c>
      <c r="B1937" s="10">
        <v>45229.761276118828</v>
      </c>
      <c r="C1937">
        <v>3</v>
      </c>
      <c r="D1937">
        <v>18040.52</v>
      </c>
      <c r="E1937" s="24">
        <f>INT(RFM_Pivot!$A$1 - tblCustRFM[[#This Row],[LastPurchaseDate]])</f>
        <v>427</v>
      </c>
      <c r="F1937">
        <f>IF(tblCustRFM[[#This Row],[Recency]] &lt;= $L$4, 3, IF(tblCustRFM[[#This Row],[Recency]] &lt;= M1939, 2, 1))</f>
        <v>1</v>
      </c>
      <c r="G1937">
        <f>IF(tblCustRFM[[#This Row],[Frequency]] &gt;= L1940, 3, IF(tblCustRFM[[#This Row],[Frequency]] &gt;= M1940, 2, 1))</f>
        <v>3</v>
      </c>
      <c r="H1937">
        <f>IF(tblCustRFM[[#This Row],[Monetary]] &gt;= L1941, 3, IF(tblCustRFM[[#This Row],[Monetary]] &gt;= M1941, 2, 1))</f>
        <v>3</v>
      </c>
      <c r="I1937">
        <f>tblCustRFM[[#This Row],[RecencyTier]] + tblCustRFM[[#This Row],[FrequencyTier]] + tblCustRFM[[#This Row],[MonetaryTier]]</f>
        <v>7</v>
      </c>
    </row>
    <row r="1938" spans="1:9" x14ac:dyDescent="0.45">
      <c r="A1938" s="16">
        <v>3867</v>
      </c>
      <c r="B1938" s="10">
        <v>45595.673867399688</v>
      </c>
      <c r="C1938">
        <v>1</v>
      </c>
      <c r="D1938">
        <v>4898.88</v>
      </c>
      <c r="E1938" s="24">
        <f>INT(RFM_Pivot!$A$1 - tblCustRFM[[#This Row],[LastPurchaseDate]])</f>
        <v>61</v>
      </c>
      <c r="F1938">
        <f>IF(tblCustRFM[[#This Row],[Recency]] &lt;= $L$4, 3, IF(tblCustRFM[[#This Row],[Recency]] &lt;= M1940, 2, 1))</f>
        <v>3</v>
      </c>
      <c r="G1938">
        <f>IF(tblCustRFM[[#This Row],[Frequency]] &gt;= L1941, 3, IF(tblCustRFM[[#This Row],[Frequency]] &gt;= M1941, 2, 1))</f>
        <v>3</v>
      </c>
      <c r="H1938">
        <f>IF(tblCustRFM[[#This Row],[Monetary]] &gt;= L1942, 3, IF(tblCustRFM[[#This Row],[Monetary]] &gt;= M1942, 2, 1))</f>
        <v>3</v>
      </c>
      <c r="I1938">
        <f>tblCustRFM[[#This Row],[RecencyTier]] + tblCustRFM[[#This Row],[FrequencyTier]] + tblCustRFM[[#This Row],[MonetaryTier]]</f>
        <v>9</v>
      </c>
    </row>
    <row r="1939" spans="1:9" x14ac:dyDescent="0.45">
      <c r="A1939" s="16">
        <v>3868</v>
      </c>
      <c r="B1939" s="10">
        <v>45630.571357137349</v>
      </c>
      <c r="C1939">
        <v>2</v>
      </c>
      <c r="D1939">
        <v>15361.19</v>
      </c>
      <c r="E1939" s="24">
        <f>INT(RFM_Pivot!$A$1 - tblCustRFM[[#This Row],[LastPurchaseDate]])</f>
        <v>26</v>
      </c>
      <c r="F1939">
        <f>IF(tblCustRFM[[#This Row],[Recency]] &lt;= $L$4, 3, IF(tblCustRFM[[#This Row],[Recency]] &lt;= M1941, 2, 1))</f>
        <v>3</v>
      </c>
      <c r="G1939">
        <f>IF(tblCustRFM[[#This Row],[Frequency]] &gt;= L1942, 3, IF(tblCustRFM[[#This Row],[Frequency]] &gt;= M1942, 2, 1))</f>
        <v>3</v>
      </c>
      <c r="H1939">
        <f>IF(tblCustRFM[[#This Row],[Monetary]] &gt;= L1943, 3, IF(tblCustRFM[[#This Row],[Monetary]] &gt;= M1943, 2, 1))</f>
        <v>3</v>
      </c>
      <c r="I1939">
        <f>tblCustRFM[[#This Row],[RecencyTier]] + tblCustRFM[[#This Row],[FrequencyTier]] + tblCustRFM[[#This Row],[MonetaryTier]]</f>
        <v>9</v>
      </c>
    </row>
    <row r="1940" spans="1:9" x14ac:dyDescent="0.45">
      <c r="A1940" s="16">
        <v>3869</v>
      </c>
      <c r="B1940" s="10">
        <v>45432.356535648149</v>
      </c>
      <c r="C1940">
        <v>2</v>
      </c>
      <c r="D1940">
        <v>4625.22</v>
      </c>
      <c r="E1940" s="24">
        <f>INT(RFM_Pivot!$A$1 - tblCustRFM[[#This Row],[LastPurchaseDate]])</f>
        <v>224</v>
      </c>
      <c r="F1940">
        <f>IF(tblCustRFM[[#This Row],[Recency]] &lt;= $L$4, 3, IF(tblCustRFM[[#This Row],[Recency]] &lt;= M1942, 2, 1))</f>
        <v>1</v>
      </c>
      <c r="G1940">
        <f>IF(tblCustRFM[[#This Row],[Frequency]] &gt;= L1943, 3, IF(tblCustRFM[[#This Row],[Frequency]] &gt;= M1943, 2, 1))</f>
        <v>3</v>
      </c>
      <c r="H1940">
        <f>IF(tblCustRFM[[#This Row],[Monetary]] &gt;= L1944, 3, IF(tblCustRFM[[#This Row],[Monetary]] &gt;= M1944, 2, 1))</f>
        <v>3</v>
      </c>
      <c r="I1940">
        <f>tblCustRFM[[#This Row],[RecencyTier]] + tblCustRFM[[#This Row],[FrequencyTier]] + tblCustRFM[[#This Row],[MonetaryTier]]</f>
        <v>7</v>
      </c>
    </row>
    <row r="1941" spans="1:9" x14ac:dyDescent="0.45">
      <c r="A1941" s="16">
        <v>3870</v>
      </c>
      <c r="B1941" s="10">
        <v>45447.469046913582</v>
      </c>
      <c r="C1941">
        <v>1</v>
      </c>
      <c r="D1941">
        <v>16365.64</v>
      </c>
      <c r="E1941" s="24">
        <f>INT(RFM_Pivot!$A$1 - tblCustRFM[[#This Row],[LastPurchaseDate]])</f>
        <v>209</v>
      </c>
      <c r="F1941">
        <f>IF(tblCustRFM[[#This Row],[Recency]] &lt;= $L$4, 3, IF(tblCustRFM[[#This Row],[Recency]] &lt;= M1943, 2, 1))</f>
        <v>1</v>
      </c>
      <c r="G1941">
        <f>IF(tblCustRFM[[#This Row],[Frequency]] &gt;= L1944, 3, IF(tblCustRFM[[#This Row],[Frequency]] &gt;= M1944, 2, 1))</f>
        <v>3</v>
      </c>
      <c r="H1941">
        <f>IF(tblCustRFM[[#This Row],[Monetary]] &gt;= L1945, 3, IF(tblCustRFM[[#This Row],[Monetary]] &gt;= M1945, 2, 1))</f>
        <v>3</v>
      </c>
      <c r="I1941">
        <f>tblCustRFM[[#This Row],[RecencyTier]] + tblCustRFM[[#This Row],[FrequencyTier]] + tblCustRFM[[#This Row],[MonetaryTier]]</f>
        <v>7</v>
      </c>
    </row>
    <row r="1942" spans="1:9" x14ac:dyDescent="0.45">
      <c r="A1942" s="16">
        <v>3871</v>
      </c>
      <c r="B1942" s="10">
        <v>45156.096909683642</v>
      </c>
      <c r="C1942">
        <v>2</v>
      </c>
      <c r="D1942">
        <v>19596.810000000001</v>
      </c>
      <c r="E1942" s="24">
        <f>INT(RFM_Pivot!$A$1 - tblCustRFM[[#This Row],[LastPurchaseDate]])</f>
        <v>500</v>
      </c>
      <c r="F1942">
        <f>IF(tblCustRFM[[#This Row],[Recency]] &lt;= $L$4, 3, IF(tblCustRFM[[#This Row],[Recency]] &lt;= M1944, 2, 1))</f>
        <v>1</v>
      </c>
      <c r="G1942">
        <f>IF(tblCustRFM[[#This Row],[Frequency]] &gt;= L1945, 3, IF(tblCustRFM[[#This Row],[Frequency]] &gt;= M1945, 2, 1))</f>
        <v>3</v>
      </c>
      <c r="H1942">
        <f>IF(tblCustRFM[[#This Row],[Monetary]] &gt;= L1946, 3, IF(tblCustRFM[[#This Row],[Monetary]] &gt;= M1946, 2, 1))</f>
        <v>3</v>
      </c>
      <c r="I1942">
        <f>tblCustRFM[[#This Row],[RecencyTier]] + tblCustRFM[[#This Row],[FrequencyTier]] + tblCustRFM[[#This Row],[MonetaryTier]]</f>
        <v>7</v>
      </c>
    </row>
    <row r="1943" spans="1:9" x14ac:dyDescent="0.45">
      <c r="A1943" s="16">
        <v>3872</v>
      </c>
      <c r="B1943" s="10">
        <v>44995.115811574076</v>
      </c>
      <c r="C1943">
        <v>1</v>
      </c>
      <c r="D1943">
        <v>299.94</v>
      </c>
      <c r="E1943" s="24">
        <f>INT(RFM_Pivot!$A$1 - tblCustRFM[[#This Row],[LastPurchaseDate]])</f>
        <v>661</v>
      </c>
      <c r="F1943">
        <f>IF(tblCustRFM[[#This Row],[Recency]] &lt;= $L$4, 3, IF(tblCustRFM[[#This Row],[Recency]] &lt;= M1945, 2, 1))</f>
        <v>1</v>
      </c>
      <c r="G1943">
        <f>IF(tblCustRFM[[#This Row],[Frequency]] &gt;= L1946, 3, IF(tblCustRFM[[#This Row],[Frequency]] &gt;= M1946, 2, 1))</f>
        <v>3</v>
      </c>
      <c r="H1943">
        <f>IF(tblCustRFM[[#This Row],[Monetary]] &gt;= L1947, 3, IF(tblCustRFM[[#This Row],[Monetary]] &gt;= M1947, 2, 1))</f>
        <v>3</v>
      </c>
      <c r="I1943">
        <f>tblCustRFM[[#This Row],[RecencyTier]] + tblCustRFM[[#This Row],[FrequencyTier]] + tblCustRFM[[#This Row],[MonetaryTier]]</f>
        <v>7</v>
      </c>
    </row>
    <row r="1944" spans="1:9" x14ac:dyDescent="0.45">
      <c r="A1944" s="16">
        <v>3873</v>
      </c>
      <c r="B1944" s="10">
        <v>45482.65856585648</v>
      </c>
      <c r="C1944">
        <v>1</v>
      </c>
      <c r="D1944">
        <v>814.94</v>
      </c>
      <c r="E1944" s="24">
        <f>INT(RFM_Pivot!$A$1 - tblCustRFM[[#This Row],[LastPurchaseDate]])</f>
        <v>174</v>
      </c>
      <c r="F1944">
        <f>IF(tblCustRFM[[#This Row],[Recency]] &lt;= $L$4, 3, IF(tblCustRFM[[#This Row],[Recency]] &lt;= M1946, 2, 1))</f>
        <v>1</v>
      </c>
      <c r="G1944">
        <f>IF(tblCustRFM[[#This Row],[Frequency]] &gt;= L1947, 3, IF(tblCustRFM[[#This Row],[Frequency]] &gt;= M1947, 2, 1))</f>
        <v>3</v>
      </c>
      <c r="H1944">
        <f>IF(tblCustRFM[[#This Row],[Monetary]] &gt;= L1948, 3, IF(tblCustRFM[[#This Row],[Monetary]] &gt;= M1948, 2, 1))</f>
        <v>3</v>
      </c>
      <c r="I1944">
        <f>tblCustRFM[[#This Row],[RecencyTier]] + tblCustRFM[[#This Row],[FrequencyTier]] + tblCustRFM[[#This Row],[MonetaryTier]]</f>
        <v>7</v>
      </c>
    </row>
    <row r="1945" spans="1:9" x14ac:dyDescent="0.45">
      <c r="A1945" s="16">
        <v>3875</v>
      </c>
      <c r="B1945" s="10">
        <v>45197.857085725307</v>
      </c>
      <c r="C1945">
        <v>2</v>
      </c>
      <c r="D1945">
        <v>10595.25</v>
      </c>
      <c r="E1945" s="24">
        <f>INT(RFM_Pivot!$A$1 - tblCustRFM[[#This Row],[LastPurchaseDate]])</f>
        <v>459</v>
      </c>
      <c r="F1945">
        <f>IF(tblCustRFM[[#This Row],[Recency]] &lt;= $L$4, 3, IF(tblCustRFM[[#This Row],[Recency]] &lt;= M1947, 2, 1))</f>
        <v>1</v>
      </c>
      <c r="G1945">
        <f>IF(tblCustRFM[[#This Row],[Frequency]] &gt;= L1948, 3, IF(tblCustRFM[[#This Row],[Frequency]] &gt;= M1948, 2, 1))</f>
        <v>3</v>
      </c>
      <c r="H1945">
        <f>IF(tblCustRFM[[#This Row],[Monetary]] &gt;= L1949, 3, IF(tblCustRFM[[#This Row],[Monetary]] &gt;= M1949, 2, 1))</f>
        <v>3</v>
      </c>
      <c r="I1945">
        <f>tblCustRFM[[#This Row],[RecencyTier]] + tblCustRFM[[#This Row],[FrequencyTier]] + tblCustRFM[[#This Row],[MonetaryTier]]</f>
        <v>7</v>
      </c>
    </row>
    <row r="1946" spans="1:9" x14ac:dyDescent="0.45">
      <c r="A1946" s="16">
        <v>3877</v>
      </c>
      <c r="B1946" s="10">
        <v>45485.578857870372</v>
      </c>
      <c r="C1946">
        <v>1</v>
      </c>
      <c r="D1946">
        <v>3621.76</v>
      </c>
      <c r="E1946" s="24">
        <f>INT(RFM_Pivot!$A$1 - tblCustRFM[[#This Row],[LastPurchaseDate]])</f>
        <v>171</v>
      </c>
      <c r="F1946">
        <f>IF(tblCustRFM[[#This Row],[Recency]] &lt;= $L$4, 3, IF(tblCustRFM[[#This Row],[Recency]] &lt;= M1948, 2, 1))</f>
        <v>1</v>
      </c>
      <c r="G1946">
        <f>IF(tblCustRFM[[#This Row],[Frequency]] &gt;= L1949, 3, IF(tblCustRFM[[#This Row],[Frequency]] &gt;= M1949, 2, 1))</f>
        <v>3</v>
      </c>
      <c r="H1946">
        <f>IF(tblCustRFM[[#This Row],[Monetary]] &gt;= L1950, 3, IF(tblCustRFM[[#This Row],[Monetary]] &gt;= M1950, 2, 1))</f>
        <v>3</v>
      </c>
      <c r="I1946">
        <f>tblCustRFM[[#This Row],[RecencyTier]] + tblCustRFM[[#This Row],[FrequencyTier]] + tblCustRFM[[#This Row],[MonetaryTier]]</f>
        <v>7</v>
      </c>
    </row>
    <row r="1947" spans="1:9" x14ac:dyDescent="0.45">
      <c r="A1947" s="16">
        <v>3878</v>
      </c>
      <c r="B1947" s="10">
        <v>44979.273227314814</v>
      </c>
      <c r="C1947">
        <v>1</v>
      </c>
      <c r="D1947">
        <v>5199.6400000000003</v>
      </c>
      <c r="E1947" s="24">
        <f>INT(RFM_Pivot!$A$1 - tblCustRFM[[#This Row],[LastPurchaseDate]])</f>
        <v>677</v>
      </c>
      <c r="F1947">
        <f>IF(tblCustRFM[[#This Row],[Recency]] &lt;= $L$4, 3, IF(tblCustRFM[[#This Row],[Recency]] &lt;= M1949, 2, 1))</f>
        <v>1</v>
      </c>
      <c r="G1947">
        <f>IF(tblCustRFM[[#This Row],[Frequency]] &gt;= L1950, 3, IF(tblCustRFM[[#This Row],[Frequency]] &gt;= M1950, 2, 1))</f>
        <v>3</v>
      </c>
      <c r="H1947">
        <f>IF(tblCustRFM[[#This Row],[Monetary]] &gt;= L1951, 3, IF(tblCustRFM[[#This Row],[Monetary]] &gt;= M1951, 2, 1))</f>
        <v>3</v>
      </c>
      <c r="I1947">
        <f>tblCustRFM[[#This Row],[RecencyTier]] + tblCustRFM[[#This Row],[FrequencyTier]] + tblCustRFM[[#This Row],[MonetaryTier]]</f>
        <v>7</v>
      </c>
    </row>
    <row r="1948" spans="1:9" x14ac:dyDescent="0.45">
      <c r="A1948" s="16">
        <v>3880</v>
      </c>
      <c r="B1948" s="10">
        <v>45338.031103125002</v>
      </c>
      <c r="C1948">
        <v>1</v>
      </c>
      <c r="D1948">
        <v>1484.56</v>
      </c>
      <c r="E1948" s="24">
        <f>INT(RFM_Pivot!$A$1 - tblCustRFM[[#This Row],[LastPurchaseDate]])</f>
        <v>318</v>
      </c>
      <c r="F1948">
        <f>IF(tblCustRFM[[#This Row],[Recency]] &lt;= $L$4, 3, IF(tblCustRFM[[#This Row],[Recency]] &lt;= M1950, 2, 1))</f>
        <v>1</v>
      </c>
      <c r="G1948">
        <f>IF(tblCustRFM[[#This Row],[Frequency]] &gt;= L1951, 3, IF(tblCustRFM[[#This Row],[Frequency]] &gt;= M1951, 2, 1))</f>
        <v>3</v>
      </c>
      <c r="H1948">
        <f>IF(tblCustRFM[[#This Row],[Monetary]] &gt;= L1952, 3, IF(tblCustRFM[[#This Row],[Monetary]] &gt;= M1952, 2, 1))</f>
        <v>3</v>
      </c>
      <c r="I1948">
        <f>tblCustRFM[[#This Row],[RecencyTier]] + tblCustRFM[[#This Row],[FrequencyTier]] + tblCustRFM[[#This Row],[MonetaryTier]]</f>
        <v>7</v>
      </c>
    </row>
    <row r="1949" spans="1:9" x14ac:dyDescent="0.45">
      <c r="A1949" s="16">
        <v>3881</v>
      </c>
      <c r="B1949" s="10">
        <v>45578.882188233023</v>
      </c>
      <c r="C1949">
        <v>3</v>
      </c>
      <c r="D1949">
        <v>35664.54</v>
      </c>
      <c r="E1949" s="24">
        <f>INT(RFM_Pivot!$A$1 - tblCustRFM[[#This Row],[LastPurchaseDate]])</f>
        <v>78</v>
      </c>
      <c r="F1949">
        <f>IF(tblCustRFM[[#This Row],[Recency]] &lt;= $L$4, 3, IF(tblCustRFM[[#This Row],[Recency]] &lt;= M1951, 2, 1))</f>
        <v>3</v>
      </c>
      <c r="G1949">
        <f>IF(tblCustRFM[[#This Row],[Frequency]] &gt;= L1952, 3, IF(tblCustRFM[[#This Row],[Frequency]] &gt;= M1952, 2, 1))</f>
        <v>3</v>
      </c>
      <c r="H1949">
        <f>IF(tblCustRFM[[#This Row],[Monetary]] &gt;= L1953, 3, IF(tblCustRFM[[#This Row],[Monetary]] &gt;= M1953, 2, 1))</f>
        <v>3</v>
      </c>
      <c r="I1949">
        <f>tblCustRFM[[#This Row],[RecencyTier]] + tblCustRFM[[#This Row],[FrequencyTier]] + tblCustRFM[[#This Row],[MonetaryTier]]</f>
        <v>9</v>
      </c>
    </row>
    <row r="1950" spans="1:9" x14ac:dyDescent="0.45">
      <c r="A1950" s="16">
        <v>3883</v>
      </c>
      <c r="B1950" s="10">
        <v>45343.652665277776</v>
      </c>
      <c r="C1950">
        <v>2</v>
      </c>
      <c r="D1950">
        <v>29446.75</v>
      </c>
      <c r="E1950" s="24">
        <f>INT(RFM_Pivot!$A$1 - tblCustRFM[[#This Row],[LastPurchaseDate]])</f>
        <v>313</v>
      </c>
      <c r="F1950">
        <f>IF(tblCustRFM[[#This Row],[Recency]] &lt;= $L$4, 3, IF(tblCustRFM[[#This Row],[Recency]] &lt;= M1952, 2, 1))</f>
        <v>1</v>
      </c>
      <c r="G1950">
        <f>IF(tblCustRFM[[#This Row],[Frequency]] &gt;= L1953, 3, IF(tblCustRFM[[#This Row],[Frequency]] &gt;= M1953, 2, 1))</f>
        <v>3</v>
      </c>
      <c r="H1950">
        <f>IF(tblCustRFM[[#This Row],[Monetary]] &gt;= L1954, 3, IF(tblCustRFM[[#This Row],[Monetary]] &gt;= M1954, 2, 1))</f>
        <v>3</v>
      </c>
      <c r="I1950">
        <f>tblCustRFM[[#This Row],[RecencyTier]] + tblCustRFM[[#This Row],[FrequencyTier]] + tblCustRFM[[#This Row],[MonetaryTier]]</f>
        <v>7</v>
      </c>
    </row>
    <row r="1951" spans="1:9" x14ac:dyDescent="0.45">
      <c r="A1951" s="16">
        <v>3886</v>
      </c>
      <c r="B1951" s="10">
        <v>45565.81388140432</v>
      </c>
      <c r="C1951">
        <v>3</v>
      </c>
      <c r="D1951">
        <v>20127.14</v>
      </c>
      <c r="E1951" s="24">
        <f>INT(RFM_Pivot!$A$1 - tblCustRFM[[#This Row],[LastPurchaseDate]])</f>
        <v>91</v>
      </c>
      <c r="F1951">
        <f>IF(tblCustRFM[[#This Row],[Recency]] &lt;= $L$4, 3, IF(tblCustRFM[[#This Row],[Recency]] &lt;= M1953, 2, 1))</f>
        <v>3</v>
      </c>
      <c r="G1951">
        <f>IF(tblCustRFM[[#This Row],[Frequency]] &gt;= L1954, 3, IF(tblCustRFM[[#This Row],[Frequency]] &gt;= M1954, 2, 1))</f>
        <v>3</v>
      </c>
      <c r="H1951">
        <f>IF(tblCustRFM[[#This Row],[Monetary]] &gt;= L1955, 3, IF(tblCustRFM[[#This Row],[Monetary]] &gt;= M1955, 2, 1))</f>
        <v>3</v>
      </c>
      <c r="I1951">
        <f>tblCustRFM[[#This Row],[RecencyTier]] + tblCustRFM[[#This Row],[FrequencyTier]] + tblCustRFM[[#This Row],[MonetaryTier]]</f>
        <v>9</v>
      </c>
    </row>
    <row r="1952" spans="1:9" x14ac:dyDescent="0.45">
      <c r="A1952" s="16">
        <v>3887</v>
      </c>
      <c r="B1952" s="10">
        <v>45283.202620254633</v>
      </c>
      <c r="C1952">
        <v>1</v>
      </c>
      <c r="D1952">
        <v>2512.4499999999998</v>
      </c>
      <c r="E1952" s="24">
        <f>INT(RFM_Pivot!$A$1 - tblCustRFM[[#This Row],[LastPurchaseDate]])</f>
        <v>373</v>
      </c>
      <c r="F1952">
        <f>IF(tblCustRFM[[#This Row],[Recency]] &lt;= $L$4, 3, IF(tblCustRFM[[#This Row],[Recency]] &lt;= M1954, 2, 1))</f>
        <v>1</v>
      </c>
      <c r="G1952">
        <f>IF(tblCustRFM[[#This Row],[Frequency]] &gt;= L1955, 3, IF(tblCustRFM[[#This Row],[Frequency]] &gt;= M1955, 2, 1))</f>
        <v>3</v>
      </c>
      <c r="H1952">
        <f>IF(tblCustRFM[[#This Row],[Monetary]] &gt;= L1956, 3, IF(tblCustRFM[[#This Row],[Monetary]] &gt;= M1956, 2, 1))</f>
        <v>3</v>
      </c>
      <c r="I1952">
        <f>tblCustRFM[[#This Row],[RecencyTier]] + tblCustRFM[[#This Row],[FrequencyTier]] + tblCustRFM[[#This Row],[MonetaryTier]]</f>
        <v>7</v>
      </c>
    </row>
    <row r="1953" spans="1:9" x14ac:dyDescent="0.45">
      <c r="A1953" s="16">
        <v>3888</v>
      </c>
      <c r="B1953" s="10">
        <v>45529.164216435187</v>
      </c>
      <c r="C1953">
        <v>1</v>
      </c>
      <c r="D1953">
        <v>6552.6</v>
      </c>
      <c r="E1953" s="24">
        <f>INT(RFM_Pivot!$A$1 - tblCustRFM[[#This Row],[LastPurchaseDate]])</f>
        <v>127</v>
      </c>
      <c r="F1953">
        <f>IF(tblCustRFM[[#This Row],[Recency]] &lt;= $L$4, 3, IF(tblCustRFM[[#This Row],[Recency]] &lt;= M1955, 2, 1))</f>
        <v>1</v>
      </c>
      <c r="G1953">
        <f>IF(tblCustRFM[[#This Row],[Frequency]] &gt;= L1956, 3, IF(tblCustRFM[[#This Row],[Frequency]] &gt;= M1956, 2, 1))</f>
        <v>3</v>
      </c>
      <c r="H1953">
        <f>IF(tblCustRFM[[#This Row],[Monetary]] &gt;= L1957, 3, IF(tblCustRFM[[#This Row],[Monetary]] &gt;= M1957, 2, 1))</f>
        <v>3</v>
      </c>
      <c r="I1953">
        <f>tblCustRFM[[#This Row],[RecencyTier]] + tblCustRFM[[#This Row],[FrequencyTier]] + tblCustRFM[[#This Row],[MonetaryTier]]</f>
        <v>7</v>
      </c>
    </row>
    <row r="1954" spans="1:9" x14ac:dyDescent="0.45">
      <c r="A1954" s="16">
        <v>3889</v>
      </c>
      <c r="B1954" s="10">
        <v>45475.138813888887</v>
      </c>
      <c r="C1954">
        <v>1</v>
      </c>
      <c r="D1954">
        <v>3050.22</v>
      </c>
      <c r="E1954" s="24">
        <f>INT(RFM_Pivot!$A$1 - tblCustRFM[[#This Row],[LastPurchaseDate]])</f>
        <v>181</v>
      </c>
      <c r="F1954">
        <f>IF(tblCustRFM[[#This Row],[Recency]] &lt;= $L$4, 3, IF(tblCustRFM[[#This Row],[Recency]] &lt;= M1956, 2, 1))</f>
        <v>1</v>
      </c>
      <c r="G1954">
        <f>IF(tblCustRFM[[#This Row],[Frequency]] &gt;= L1957, 3, IF(tblCustRFM[[#This Row],[Frequency]] &gt;= M1957, 2, 1))</f>
        <v>3</v>
      </c>
      <c r="H1954">
        <f>IF(tblCustRFM[[#This Row],[Monetary]] &gt;= L1958, 3, IF(tblCustRFM[[#This Row],[Monetary]] &gt;= M1958, 2, 1))</f>
        <v>3</v>
      </c>
      <c r="I1954">
        <f>tblCustRFM[[#This Row],[RecencyTier]] + tblCustRFM[[#This Row],[FrequencyTier]] + tblCustRFM[[#This Row],[MonetaryTier]]</f>
        <v>7</v>
      </c>
    </row>
    <row r="1955" spans="1:9" x14ac:dyDescent="0.45">
      <c r="A1955" s="16">
        <v>3890</v>
      </c>
      <c r="B1955" s="10">
        <v>45191.797479745372</v>
      </c>
      <c r="C1955">
        <v>1</v>
      </c>
      <c r="D1955">
        <v>9308.19</v>
      </c>
      <c r="E1955" s="24">
        <f>INT(RFM_Pivot!$A$1 - tblCustRFM[[#This Row],[LastPurchaseDate]])</f>
        <v>465</v>
      </c>
      <c r="F1955">
        <f>IF(tblCustRFM[[#This Row],[Recency]] &lt;= $L$4, 3, IF(tblCustRFM[[#This Row],[Recency]] &lt;= M1957, 2, 1))</f>
        <v>1</v>
      </c>
      <c r="G1955">
        <f>IF(tblCustRFM[[#This Row],[Frequency]] &gt;= L1958, 3, IF(tblCustRFM[[#This Row],[Frequency]] &gt;= M1958, 2, 1))</f>
        <v>3</v>
      </c>
      <c r="H1955">
        <f>IF(tblCustRFM[[#This Row],[Monetary]] &gt;= L1959, 3, IF(tblCustRFM[[#This Row],[Monetary]] &gt;= M1959, 2, 1))</f>
        <v>3</v>
      </c>
      <c r="I1955">
        <f>tblCustRFM[[#This Row],[RecencyTier]] + tblCustRFM[[#This Row],[FrequencyTier]] + tblCustRFM[[#This Row],[MonetaryTier]]</f>
        <v>7</v>
      </c>
    </row>
    <row r="1956" spans="1:9" x14ac:dyDescent="0.45">
      <c r="A1956" s="16">
        <v>3891</v>
      </c>
      <c r="B1956" s="10">
        <v>45194.352735262342</v>
      </c>
      <c r="C1956">
        <v>2</v>
      </c>
      <c r="D1956">
        <v>22686.95</v>
      </c>
      <c r="E1956" s="24">
        <f>INT(RFM_Pivot!$A$1 - tblCustRFM[[#This Row],[LastPurchaseDate]])</f>
        <v>462</v>
      </c>
      <c r="F1956">
        <f>IF(tblCustRFM[[#This Row],[Recency]] &lt;= $L$4, 3, IF(tblCustRFM[[#This Row],[Recency]] &lt;= M1958, 2, 1))</f>
        <v>1</v>
      </c>
      <c r="G1956">
        <f>IF(tblCustRFM[[#This Row],[Frequency]] &gt;= L1959, 3, IF(tblCustRFM[[#This Row],[Frequency]] &gt;= M1959, 2, 1))</f>
        <v>3</v>
      </c>
      <c r="H1956">
        <f>IF(tblCustRFM[[#This Row],[Monetary]] &gt;= L1960, 3, IF(tblCustRFM[[#This Row],[Monetary]] &gt;= M1960, 2, 1))</f>
        <v>3</v>
      </c>
      <c r="I1956">
        <f>tblCustRFM[[#This Row],[RecencyTier]] + tblCustRFM[[#This Row],[FrequencyTier]] + tblCustRFM[[#This Row],[MonetaryTier]]</f>
        <v>7</v>
      </c>
    </row>
    <row r="1957" spans="1:9" x14ac:dyDescent="0.45">
      <c r="A1957" s="16">
        <v>3892</v>
      </c>
      <c r="B1957" s="10">
        <v>45553.475647569445</v>
      </c>
      <c r="C1957">
        <v>4</v>
      </c>
      <c r="D1957">
        <v>58311.8</v>
      </c>
      <c r="E1957" s="24">
        <f>INT(RFM_Pivot!$A$1 - tblCustRFM[[#This Row],[LastPurchaseDate]])</f>
        <v>103</v>
      </c>
      <c r="F1957">
        <f>IF(tblCustRFM[[#This Row],[Recency]] &lt;= $L$4, 3, IF(tblCustRFM[[#This Row],[Recency]] &lt;= M1959, 2, 1))</f>
        <v>3</v>
      </c>
      <c r="G1957">
        <f>IF(tblCustRFM[[#This Row],[Frequency]] &gt;= L1960, 3, IF(tblCustRFM[[#This Row],[Frequency]] &gt;= M1960, 2, 1))</f>
        <v>3</v>
      </c>
      <c r="H1957">
        <f>IF(tblCustRFM[[#This Row],[Monetary]] &gt;= L1961, 3, IF(tblCustRFM[[#This Row],[Monetary]] &gt;= M1961, 2, 1))</f>
        <v>3</v>
      </c>
      <c r="I1957">
        <f>tblCustRFM[[#This Row],[RecencyTier]] + tblCustRFM[[#This Row],[FrequencyTier]] + tblCustRFM[[#This Row],[MonetaryTier]]</f>
        <v>9</v>
      </c>
    </row>
    <row r="1958" spans="1:9" x14ac:dyDescent="0.45">
      <c r="A1958" s="16">
        <v>3895</v>
      </c>
      <c r="B1958" s="10">
        <v>45311.456445640433</v>
      </c>
      <c r="C1958">
        <v>2</v>
      </c>
      <c r="D1958">
        <v>9903.82</v>
      </c>
      <c r="E1958" s="24">
        <f>INT(RFM_Pivot!$A$1 - tblCustRFM[[#This Row],[LastPurchaseDate]])</f>
        <v>345</v>
      </c>
      <c r="F1958">
        <f>IF(tblCustRFM[[#This Row],[Recency]] &lt;= $L$4, 3, IF(tblCustRFM[[#This Row],[Recency]] &lt;= M1960, 2, 1))</f>
        <v>1</v>
      </c>
      <c r="G1958">
        <f>IF(tblCustRFM[[#This Row],[Frequency]] &gt;= L1961, 3, IF(tblCustRFM[[#This Row],[Frequency]] &gt;= M1961, 2, 1))</f>
        <v>3</v>
      </c>
      <c r="H1958">
        <f>IF(tblCustRFM[[#This Row],[Monetary]] &gt;= L1962, 3, IF(tblCustRFM[[#This Row],[Monetary]] &gt;= M1962, 2, 1))</f>
        <v>3</v>
      </c>
      <c r="I1958">
        <f>tblCustRFM[[#This Row],[RecencyTier]] + tblCustRFM[[#This Row],[FrequencyTier]] + tblCustRFM[[#This Row],[MonetaryTier]]</f>
        <v>7</v>
      </c>
    </row>
    <row r="1959" spans="1:9" x14ac:dyDescent="0.45">
      <c r="A1959" s="16">
        <v>3896</v>
      </c>
      <c r="B1959" s="10">
        <v>45027.823082291667</v>
      </c>
      <c r="C1959">
        <v>1</v>
      </c>
      <c r="D1959">
        <v>15572.65</v>
      </c>
      <c r="E1959" s="24">
        <f>INT(RFM_Pivot!$A$1 - tblCustRFM[[#This Row],[LastPurchaseDate]])</f>
        <v>629</v>
      </c>
      <c r="F1959">
        <f>IF(tblCustRFM[[#This Row],[Recency]] &lt;= $L$4, 3, IF(tblCustRFM[[#This Row],[Recency]] &lt;= M1961, 2, 1))</f>
        <v>1</v>
      </c>
      <c r="G1959">
        <f>IF(tblCustRFM[[#This Row],[Frequency]] &gt;= L1962, 3, IF(tblCustRFM[[#This Row],[Frequency]] &gt;= M1962, 2, 1))</f>
        <v>3</v>
      </c>
      <c r="H1959">
        <f>IF(tblCustRFM[[#This Row],[Monetary]] &gt;= L1963, 3, IF(tblCustRFM[[#This Row],[Monetary]] &gt;= M1963, 2, 1))</f>
        <v>3</v>
      </c>
      <c r="I1959">
        <f>tblCustRFM[[#This Row],[RecencyTier]] + tblCustRFM[[#This Row],[FrequencyTier]] + tblCustRFM[[#This Row],[MonetaryTier]]</f>
        <v>7</v>
      </c>
    </row>
    <row r="1960" spans="1:9" x14ac:dyDescent="0.45">
      <c r="A1960" s="16">
        <v>3897</v>
      </c>
      <c r="B1960" s="10">
        <v>45280.282328240741</v>
      </c>
      <c r="C1960">
        <v>1</v>
      </c>
      <c r="D1960">
        <v>3129.54</v>
      </c>
      <c r="E1960" s="24">
        <f>INT(RFM_Pivot!$A$1 - tblCustRFM[[#This Row],[LastPurchaseDate]])</f>
        <v>376</v>
      </c>
      <c r="F1960">
        <f>IF(tblCustRFM[[#This Row],[Recency]] &lt;= $L$4, 3, IF(tblCustRFM[[#This Row],[Recency]] &lt;= M1962, 2, 1))</f>
        <v>1</v>
      </c>
      <c r="G1960">
        <f>IF(tblCustRFM[[#This Row],[Frequency]] &gt;= L1963, 3, IF(tblCustRFM[[#This Row],[Frequency]] &gt;= M1963, 2, 1))</f>
        <v>3</v>
      </c>
      <c r="H1960">
        <f>IF(tblCustRFM[[#This Row],[Monetary]] &gt;= L1964, 3, IF(tblCustRFM[[#This Row],[Monetary]] &gt;= M1964, 2, 1))</f>
        <v>3</v>
      </c>
      <c r="I1960">
        <f>tblCustRFM[[#This Row],[RecencyTier]] + tblCustRFM[[#This Row],[FrequencyTier]] + tblCustRFM[[#This Row],[MonetaryTier]]</f>
        <v>7</v>
      </c>
    </row>
    <row r="1961" spans="1:9" x14ac:dyDescent="0.45">
      <c r="A1961" s="16">
        <v>3898</v>
      </c>
      <c r="B1961" s="10">
        <v>44988.545154513886</v>
      </c>
      <c r="C1961">
        <v>1</v>
      </c>
      <c r="D1961">
        <v>4227.76</v>
      </c>
      <c r="E1961" s="24">
        <f>INT(RFM_Pivot!$A$1 - tblCustRFM[[#This Row],[LastPurchaseDate]])</f>
        <v>668</v>
      </c>
      <c r="F1961">
        <f>IF(tblCustRFM[[#This Row],[Recency]] &lt;= $L$4, 3, IF(tblCustRFM[[#This Row],[Recency]] &lt;= M1963, 2, 1))</f>
        <v>1</v>
      </c>
      <c r="G1961">
        <f>IF(tblCustRFM[[#This Row],[Frequency]] &gt;= L1964, 3, IF(tblCustRFM[[#This Row],[Frequency]] &gt;= M1964, 2, 1))</f>
        <v>3</v>
      </c>
      <c r="H1961">
        <f>IF(tblCustRFM[[#This Row],[Monetary]] &gt;= L1965, 3, IF(tblCustRFM[[#This Row],[Monetary]] &gt;= M1965, 2, 1))</f>
        <v>3</v>
      </c>
      <c r="I1961">
        <f>tblCustRFM[[#This Row],[RecencyTier]] + tblCustRFM[[#This Row],[FrequencyTier]] + tblCustRFM[[#This Row],[MonetaryTier]]</f>
        <v>7</v>
      </c>
    </row>
    <row r="1962" spans="1:9" x14ac:dyDescent="0.45">
      <c r="A1962" s="16">
        <v>3901</v>
      </c>
      <c r="B1962" s="10">
        <v>45532.595559567904</v>
      </c>
      <c r="C1962">
        <v>1</v>
      </c>
      <c r="D1962">
        <v>3815.49</v>
      </c>
      <c r="E1962" s="24">
        <f>INT(RFM_Pivot!$A$1 - tblCustRFM[[#This Row],[LastPurchaseDate]])</f>
        <v>124</v>
      </c>
      <c r="F1962">
        <f>IF(tblCustRFM[[#This Row],[Recency]] &lt;= $L$4, 3, IF(tblCustRFM[[#This Row],[Recency]] &lt;= M1964, 2, 1))</f>
        <v>1</v>
      </c>
      <c r="G1962">
        <f>IF(tblCustRFM[[#This Row],[Frequency]] &gt;= L1965, 3, IF(tblCustRFM[[#This Row],[Frequency]] &gt;= M1965, 2, 1))</f>
        <v>3</v>
      </c>
      <c r="H1962">
        <f>IF(tblCustRFM[[#This Row],[Monetary]] &gt;= L1966, 3, IF(tblCustRFM[[#This Row],[Monetary]] &gt;= M1966, 2, 1))</f>
        <v>3</v>
      </c>
      <c r="I1962">
        <f>tblCustRFM[[#This Row],[RecencyTier]] + tblCustRFM[[#This Row],[FrequencyTier]] + tblCustRFM[[#This Row],[MonetaryTier]]</f>
        <v>7</v>
      </c>
    </row>
    <row r="1963" spans="1:9" x14ac:dyDescent="0.45">
      <c r="A1963" s="16">
        <v>3902</v>
      </c>
      <c r="B1963" s="10">
        <v>45644.515751581792</v>
      </c>
      <c r="C1963">
        <v>2</v>
      </c>
      <c r="D1963">
        <v>20956.93</v>
      </c>
      <c r="E1963" s="24">
        <f>INT(RFM_Pivot!$A$1 - tblCustRFM[[#This Row],[LastPurchaseDate]])</f>
        <v>12</v>
      </c>
      <c r="F1963">
        <f>IF(tblCustRFM[[#This Row],[Recency]] &lt;= $L$4, 3, IF(tblCustRFM[[#This Row],[Recency]] &lt;= M1965, 2, 1))</f>
        <v>3</v>
      </c>
      <c r="G1963">
        <f>IF(tblCustRFM[[#This Row],[Frequency]] &gt;= L1966, 3, IF(tblCustRFM[[#This Row],[Frequency]] &gt;= M1966, 2, 1))</f>
        <v>3</v>
      </c>
      <c r="H1963">
        <f>IF(tblCustRFM[[#This Row],[Monetary]] &gt;= L1967, 3, IF(tblCustRFM[[#This Row],[Monetary]] &gt;= M1967, 2, 1))</f>
        <v>3</v>
      </c>
      <c r="I1963">
        <f>tblCustRFM[[#This Row],[RecencyTier]] + tblCustRFM[[#This Row],[FrequencyTier]] + tblCustRFM[[#This Row],[MonetaryTier]]</f>
        <v>9</v>
      </c>
    </row>
    <row r="1964" spans="1:9" x14ac:dyDescent="0.45">
      <c r="A1964" s="16">
        <v>3904</v>
      </c>
      <c r="B1964" s="10">
        <v>45203.186618672837</v>
      </c>
      <c r="C1964">
        <v>1</v>
      </c>
      <c r="D1964">
        <v>2807.41</v>
      </c>
      <c r="E1964" s="24">
        <f>INT(RFM_Pivot!$A$1 - tblCustRFM[[#This Row],[LastPurchaseDate]])</f>
        <v>453</v>
      </c>
      <c r="F1964">
        <f>IF(tblCustRFM[[#This Row],[Recency]] &lt;= $L$4, 3, IF(tblCustRFM[[#This Row],[Recency]] &lt;= M1966, 2, 1))</f>
        <v>1</v>
      </c>
      <c r="G1964">
        <f>IF(tblCustRFM[[#This Row],[Frequency]] &gt;= L1967, 3, IF(tblCustRFM[[#This Row],[Frequency]] &gt;= M1967, 2, 1))</f>
        <v>3</v>
      </c>
      <c r="H1964">
        <f>IF(tblCustRFM[[#This Row],[Monetary]] &gt;= L1968, 3, IF(tblCustRFM[[#This Row],[Monetary]] &gt;= M1968, 2, 1))</f>
        <v>3</v>
      </c>
      <c r="I1964">
        <f>tblCustRFM[[#This Row],[RecencyTier]] + tblCustRFM[[#This Row],[FrequencyTier]] + tblCustRFM[[#This Row],[MonetaryTier]]</f>
        <v>7</v>
      </c>
    </row>
    <row r="1965" spans="1:9" x14ac:dyDescent="0.45">
      <c r="A1965" s="16">
        <v>3905</v>
      </c>
      <c r="B1965" s="10">
        <v>45321.969496952159</v>
      </c>
      <c r="C1965">
        <v>1</v>
      </c>
      <c r="D1965">
        <v>3468.9</v>
      </c>
      <c r="E1965" s="24">
        <f>INT(RFM_Pivot!$A$1 - tblCustRFM[[#This Row],[LastPurchaseDate]])</f>
        <v>335</v>
      </c>
      <c r="F1965">
        <f>IF(tblCustRFM[[#This Row],[Recency]] &lt;= $L$4, 3, IF(tblCustRFM[[#This Row],[Recency]] &lt;= M1967, 2, 1))</f>
        <v>1</v>
      </c>
      <c r="G1965">
        <f>IF(tblCustRFM[[#This Row],[Frequency]] &gt;= L1968, 3, IF(tblCustRFM[[#This Row],[Frequency]] &gt;= M1968, 2, 1))</f>
        <v>3</v>
      </c>
      <c r="H1965">
        <f>IF(tblCustRFM[[#This Row],[Monetary]] &gt;= L1969, 3, IF(tblCustRFM[[#This Row],[Monetary]] &gt;= M1969, 2, 1))</f>
        <v>3</v>
      </c>
      <c r="I1965">
        <f>tblCustRFM[[#This Row],[RecencyTier]] + tblCustRFM[[#This Row],[FrequencyTier]] + tblCustRFM[[#This Row],[MonetaryTier]]</f>
        <v>7</v>
      </c>
    </row>
    <row r="1966" spans="1:9" x14ac:dyDescent="0.45">
      <c r="A1966" s="16">
        <v>3907</v>
      </c>
      <c r="B1966" s="10">
        <v>45418.047104706791</v>
      </c>
      <c r="C1966">
        <v>1</v>
      </c>
      <c r="D1966">
        <v>19915.16</v>
      </c>
      <c r="E1966" s="24">
        <f>INT(RFM_Pivot!$A$1 - tblCustRFM[[#This Row],[LastPurchaseDate]])</f>
        <v>238</v>
      </c>
      <c r="F1966">
        <f>IF(tblCustRFM[[#This Row],[Recency]] &lt;= $L$4, 3, IF(tblCustRFM[[#This Row],[Recency]] &lt;= M1968, 2, 1))</f>
        <v>1</v>
      </c>
      <c r="G1966">
        <f>IF(tblCustRFM[[#This Row],[Frequency]] &gt;= L1969, 3, IF(tblCustRFM[[#This Row],[Frequency]] &gt;= M1969, 2, 1))</f>
        <v>3</v>
      </c>
      <c r="H1966">
        <f>IF(tblCustRFM[[#This Row],[Monetary]] &gt;= L1970, 3, IF(tblCustRFM[[#This Row],[Monetary]] &gt;= M1970, 2, 1))</f>
        <v>3</v>
      </c>
      <c r="I1966">
        <f>tblCustRFM[[#This Row],[RecencyTier]] + tblCustRFM[[#This Row],[FrequencyTier]] + tblCustRFM[[#This Row],[MonetaryTier]]</f>
        <v>7</v>
      </c>
    </row>
    <row r="1967" spans="1:9" x14ac:dyDescent="0.45">
      <c r="A1967" s="16">
        <v>3908</v>
      </c>
      <c r="B1967" s="10">
        <v>45441.190419058643</v>
      </c>
      <c r="C1967">
        <v>1</v>
      </c>
      <c r="D1967">
        <v>730.1</v>
      </c>
      <c r="E1967" s="24">
        <f>INT(RFM_Pivot!$A$1 - tblCustRFM[[#This Row],[LastPurchaseDate]])</f>
        <v>215</v>
      </c>
      <c r="F1967">
        <f>IF(tblCustRFM[[#This Row],[Recency]] &lt;= $L$4, 3, IF(tblCustRFM[[#This Row],[Recency]] &lt;= M1969, 2, 1))</f>
        <v>1</v>
      </c>
      <c r="G1967">
        <f>IF(tblCustRFM[[#This Row],[Frequency]] &gt;= L1970, 3, IF(tblCustRFM[[#This Row],[Frequency]] &gt;= M1970, 2, 1))</f>
        <v>3</v>
      </c>
      <c r="H1967">
        <f>IF(tblCustRFM[[#This Row],[Monetary]] &gt;= L1971, 3, IF(tblCustRFM[[#This Row],[Monetary]] &gt;= M1971, 2, 1))</f>
        <v>3</v>
      </c>
      <c r="I1967">
        <f>tblCustRFM[[#This Row],[RecencyTier]] + tblCustRFM[[#This Row],[FrequencyTier]] + tblCustRFM[[#This Row],[MonetaryTier]]</f>
        <v>7</v>
      </c>
    </row>
    <row r="1968" spans="1:9" x14ac:dyDescent="0.45">
      <c r="A1968" s="16">
        <v>3911</v>
      </c>
      <c r="B1968" s="10">
        <v>45588.738173804013</v>
      </c>
      <c r="C1968">
        <v>3</v>
      </c>
      <c r="D1968">
        <v>36897.949999999997</v>
      </c>
      <c r="E1968" s="24">
        <f>INT(RFM_Pivot!$A$1 - tblCustRFM[[#This Row],[LastPurchaseDate]])</f>
        <v>68</v>
      </c>
      <c r="F1968">
        <f>IF(tblCustRFM[[#This Row],[Recency]] &lt;= $L$4, 3, IF(tblCustRFM[[#This Row],[Recency]] &lt;= M1970, 2, 1))</f>
        <v>3</v>
      </c>
      <c r="G1968">
        <f>IF(tblCustRFM[[#This Row],[Frequency]] &gt;= L1971, 3, IF(tblCustRFM[[#This Row],[Frequency]] &gt;= M1971, 2, 1))</f>
        <v>3</v>
      </c>
      <c r="H1968">
        <f>IF(tblCustRFM[[#This Row],[Monetary]] &gt;= L1972, 3, IF(tblCustRFM[[#This Row],[Monetary]] &gt;= M1972, 2, 1))</f>
        <v>3</v>
      </c>
      <c r="I1968">
        <f>tblCustRFM[[#This Row],[RecencyTier]] + tblCustRFM[[#This Row],[FrequencyTier]] + tblCustRFM[[#This Row],[MonetaryTier]]</f>
        <v>9</v>
      </c>
    </row>
    <row r="1969" spans="1:9" x14ac:dyDescent="0.45">
      <c r="A1969" s="16">
        <v>3912</v>
      </c>
      <c r="B1969" s="10">
        <v>45178.948194830249</v>
      </c>
      <c r="C1969">
        <v>1</v>
      </c>
      <c r="D1969">
        <v>7402.88</v>
      </c>
      <c r="E1969" s="24">
        <f>INT(RFM_Pivot!$A$1 - tblCustRFM[[#This Row],[LastPurchaseDate]])</f>
        <v>478</v>
      </c>
      <c r="F1969">
        <f>IF(tblCustRFM[[#This Row],[Recency]] &lt;= $L$4, 3, IF(tblCustRFM[[#This Row],[Recency]] &lt;= M1971, 2, 1))</f>
        <v>1</v>
      </c>
      <c r="G1969">
        <f>IF(tblCustRFM[[#This Row],[Frequency]] &gt;= L1972, 3, IF(tblCustRFM[[#This Row],[Frequency]] &gt;= M1972, 2, 1))</f>
        <v>3</v>
      </c>
      <c r="H1969">
        <f>IF(tblCustRFM[[#This Row],[Monetary]] &gt;= L1973, 3, IF(tblCustRFM[[#This Row],[Monetary]] &gt;= M1973, 2, 1))</f>
        <v>3</v>
      </c>
      <c r="I1969">
        <f>tblCustRFM[[#This Row],[RecencyTier]] + tblCustRFM[[#This Row],[FrequencyTier]] + tblCustRFM[[#This Row],[MonetaryTier]]</f>
        <v>7</v>
      </c>
    </row>
    <row r="1970" spans="1:9" x14ac:dyDescent="0.45">
      <c r="A1970" s="16">
        <v>3913</v>
      </c>
      <c r="B1970" s="10">
        <v>45644.07770775463</v>
      </c>
      <c r="C1970">
        <v>1</v>
      </c>
      <c r="D1970">
        <v>11521.56</v>
      </c>
      <c r="E1970" s="24">
        <f>INT(RFM_Pivot!$A$1 - tblCustRFM[[#This Row],[LastPurchaseDate]])</f>
        <v>12</v>
      </c>
      <c r="F1970">
        <f>IF(tblCustRFM[[#This Row],[Recency]] &lt;= $L$4, 3, IF(tblCustRFM[[#This Row],[Recency]] &lt;= M1972, 2, 1))</f>
        <v>3</v>
      </c>
      <c r="G1970">
        <f>IF(tblCustRFM[[#This Row],[Frequency]] &gt;= L1973, 3, IF(tblCustRFM[[#This Row],[Frequency]] &gt;= M1973, 2, 1))</f>
        <v>3</v>
      </c>
      <c r="H1970">
        <f>IF(tblCustRFM[[#This Row],[Monetary]] &gt;= L1974, 3, IF(tblCustRFM[[#This Row],[Monetary]] &gt;= M1974, 2, 1))</f>
        <v>3</v>
      </c>
      <c r="I1970">
        <f>tblCustRFM[[#This Row],[RecencyTier]] + tblCustRFM[[#This Row],[FrequencyTier]] + tblCustRFM[[#This Row],[MonetaryTier]]</f>
        <v>9</v>
      </c>
    </row>
    <row r="1971" spans="1:9" x14ac:dyDescent="0.45">
      <c r="A1971" s="16">
        <v>3914</v>
      </c>
      <c r="B1971" s="10">
        <v>45418.120111998454</v>
      </c>
      <c r="C1971">
        <v>2</v>
      </c>
      <c r="D1971">
        <v>7859.42</v>
      </c>
      <c r="E1971" s="24">
        <f>INT(RFM_Pivot!$A$1 - tblCustRFM[[#This Row],[LastPurchaseDate]])</f>
        <v>238</v>
      </c>
      <c r="F1971">
        <f>IF(tblCustRFM[[#This Row],[Recency]] &lt;= $L$4, 3, IF(tblCustRFM[[#This Row],[Recency]] &lt;= M1973, 2, 1))</f>
        <v>1</v>
      </c>
      <c r="G1971">
        <f>IF(tblCustRFM[[#This Row],[Frequency]] &gt;= L1974, 3, IF(tblCustRFM[[#This Row],[Frequency]] &gt;= M1974, 2, 1))</f>
        <v>3</v>
      </c>
      <c r="H1971">
        <f>IF(tblCustRFM[[#This Row],[Monetary]] &gt;= L1975, 3, IF(tblCustRFM[[#This Row],[Monetary]] &gt;= M1975, 2, 1))</f>
        <v>3</v>
      </c>
      <c r="I1971">
        <f>tblCustRFM[[#This Row],[RecencyTier]] + tblCustRFM[[#This Row],[FrequencyTier]] + tblCustRFM[[#This Row],[MonetaryTier]]</f>
        <v>7</v>
      </c>
    </row>
    <row r="1972" spans="1:9" x14ac:dyDescent="0.45">
      <c r="A1972" s="16">
        <v>3915</v>
      </c>
      <c r="B1972" s="10">
        <v>45196.542954282406</v>
      </c>
      <c r="C1972">
        <v>1</v>
      </c>
      <c r="D1972">
        <v>3049.74</v>
      </c>
      <c r="E1972" s="24">
        <f>INT(RFM_Pivot!$A$1 - tblCustRFM[[#This Row],[LastPurchaseDate]])</f>
        <v>460</v>
      </c>
      <c r="F1972">
        <f>IF(tblCustRFM[[#This Row],[Recency]] &lt;= $L$4, 3, IF(tblCustRFM[[#This Row],[Recency]] &lt;= M1974, 2, 1))</f>
        <v>1</v>
      </c>
      <c r="G1972">
        <f>IF(tblCustRFM[[#This Row],[Frequency]] &gt;= L1975, 3, IF(tblCustRFM[[#This Row],[Frequency]] &gt;= M1975, 2, 1))</f>
        <v>3</v>
      </c>
      <c r="H1972">
        <f>IF(tblCustRFM[[#This Row],[Monetary]] &gt;= L1976, 3, IF(tblCustRFM[[#This Row],[Monetary]] &gt;= M1976, 2, 1))</f>
        <v>3</v>
      </c>
      <c r="I1972">
        <f>tblCustRFM[[#This Row],[RecencyTier]] + tblCustRFM[[#This Row],[FrequencyTier]] + tblCustRFM[[#This Row],[MonetaryTier]]</f>
        <v>7</v>
      </c>
    </row>
    <row r="1973" spans="1:9" x14ac:dyDescent="0.45">
      <c r="A1973" s="16">
        <v>3916</v>
      </c>
      <c r="B1973" s="10">
        <v>45488.645164506175</v>
      </c>
      <c r="C1973">
        <v>1</v>
      </c>
      <c r="D1973">
        <v>2643.87</v>
      </c>
      <c r="E1973" s="24">
        <f>INT(RFM_Pivot!$A$1 - tblCustRFM[[#This Row],[LastPurchaseDate]])</f>
        <v>168</v>
      </c>
      <c r="F1973">
        <f>IF(tblCustRFM[[#This Row],[Recency]] &lt;= $L$4, 3, IF(tblCustRFM[[#This Row],[Recency]] &lt;= M1975, 2, 1))</f>
        <v>1</v>
      </c>
      <c r="G1973">
        <f>IF(tblCustRFM[[#This Row],[Frequency]] &gt;= L1976, 3, IF(tblCustRFM[[#This Row],[Frequency]] &gt;= M1976, 2, 1))</f>
        <v>3</v>
      </c>
      <c r="H1973">
        <f>IF(tblCustRFM[[#This Row],[Monetary]] &gt;= L1977, 3, IF(tblCustRFM[[#This Row],[Monetary]] &gt;= M1977, 2, 1))</f>
        <v>3</v>
      </c>
      <c r="I1973">
        <f>tblCustRFM[[#This Row],[RecencyTier]] + tblCustRFM[[#This Row],[FrequencyTier]] + tblCustRFM[[#This Row],[MonetaryTier]]</f>
        <v>7</v>
      </c>
    </row>
    <row r="1974" spans="1:9" x14ac:dyDescent="0.45">
      <c r="A1974" s="16">
        <v>3917</v>
      </c>
      <c r="B1974" s="10">
        <v>45295.102810262346</v>
      </c>
      <c r="C1974">
        <v>1</v>
      </c>
      <c r="D1974">
        <v>8109.39</v>
      </c>
      <c r="E1974" s="24">
        <f>INT(RFM_Pivot!$A$1 - tblCustRFM[[#This Row],[LastPurchaseDate]])</f>
        <v>361</v>
      </c>
      <c r="F1974">
        <f>IF(tblCustRFM[[#This Row],[Recency]] &lt;= $L$4, 3, IF(tblCustRFM[[#This Row],[Recency]] &lt;= M1976, 2, 1))</f>
        <v>1</v>
      </c>
      <c r="G1974">
        <f>IF(tblCustRFM[[#This Row],[Frequency]] &gt;= L1977, 3, IF(tblCustRFM[[#This Row],[Frequency]] &gt;= M1977, 2, 1))</f>
        <v>3</v>
      </c>
      <c r="H1974">
        <f>IF(tblCustRFM[[#This Row],[Monetary]] &gt;= L1978, 3, IF(tblCustRFM[[#This Row],[Monetary]] &gt;= M1978, 2, 1))</f>
        <v>3</v>
      </c>
      <c r="I1974">
        <f>tblCustRFM[[#This Row],[RecencyTier]] + tblCustRFM[[#This Row],[FrequencyTier]] + tblCustRFM[[#This Row],[MonetaryTier]]</f>
        <v>7</v>
      </c>
    </row>
    <row r="1975" spans="1:9" x14ac:dyDescent="0.45">
      <c r="A1975" s="16">
        <v>3920</v>
      </c>
      <c r="B1975" s="10">
        <v>45037.314031404319</v>
      </c>
      <c r="C1975">
        <v>1</v>
      </c>
      <c r="D1975">
        <v>3270.21</v>
      </c>
      <c r="E1975" s="24">
        <f>INT(RFM_Pivot!$A$1 - tblCustRFM[[#This Row],[LastPurchaseDate]])</f>
        <v>619</v>
      </c>
      <c r="F1975">
        <f>IF(tblCustRFM[[#This Row],[Recency]] &lt;= $L$4, 3, IF(tblCustRFM[[#This Row],[Recency]] &lt;= M1977, 2, 1))</f>
        <v>1</v>
      </c>
      <c r="G1975">
        <f>IF(tblCustRFM[[#This Row],[Frequency]] &gt;= L1978, 3, IF(tblCustRFM[[#This Row],[Frequency]] &gt;= M1978, 2, 1))</f>
        <v>3</v>
      </c>
      <c r="H1975">
        <f>IF(tblCustRFM[[#This Row],[Monetary]] &gt;= L1979, 3, IF(tblCustRFM[[#This Row],[Monetary]] &gt;= M1979, 2, 1))</f>
        <v>3</v>
      </c>
      <c r="I1975">
        <f>tblCustRFM[[#This Row],[RecencyTier]] + tblCustRFM[[#This Row],[FrequencyTier]] + tblCustRFM[[#This Row],[MonetaryTier]]</f>
        <v>7</v>
      </c>
    </row>
    <row r="1976" spans="1:9" x14ac:dyDescent="0.45">
      <c r="A1976" s="16">
        <v>3922</v>
      </c>
      <c r="B1976" s="10">
        <v>45645.318831867284</v>
      </c>
      <c r="C1976">
        <v>2</v>
      </c>
      <c r="D1976">
        <v>20745.37</v>
      </c>
      <c r="E1976" s="24">
        <f>INT(RFM_Pivot!$A$1 - tblCustRFM[[#This Row],[LastPurchaseDate]])</f>
        <v>11</v>
      </c>
      <c r="F1976">
        <f>IF(tblCustRFM[[#This Row],[Recency]] &lt;= $L$4, 3, IF(tblCustRFM[[#This Row],[Recency]] &lt;= M1978, 2, 1))</f>
        <v>3</v>
      </c>
      <c r="G1976">
        <f>IF(tblCustRFM[[#This Row],[Frequency]] &gt;= L1979, 3, IF(tblCustRFM[[#This Row],[Frequency]] &gt;= M1979, 2, 1))</f>
        <v>3</v>
      </c>
      <c r="H1976">
        <f>IF(tblCustRFM[[#This Row],[Monetary]] &gt;= L1980, 3, IF(tblCustRFM[[#This Row],[Monetary]] &gt;= M1980, 2, 1))</f>
        <v>3</v>
      </c>
      <c r="I1976">
        <f>tblCustRFM[[#This Row],[RecencyTier]] + tblCustRFM[[#This Row],[FrequencyTier]] + tblCustRFM[[#This Row],[MonetaryTier]]</f>
        <v>9</v>
      </c>
    </row>
    <row r="1977" spans="1:9" x14ac:dyDescent="0.45">
      <c r="A1977" s="16">
        <v>3923</v>
      </c>
      <c r="B1977" s="10">
        <v>44965.255825578701</v>
      </c>
      <c r="C1977">
        <v>1</v>
      </c>
      <c r="D1977">
        <v>19381.36</v>
      </c>
      <c r="E1977" s="24">
        <f>INT(RFM_Pivot!$A$1 - tblCustRFM[[#This Row],[LastPurchaseDate]])</f>
        <v>691</v>
      </c>
      <c r="F1977">
        <f>IF(tblCustRFM[[#This Row],[Recency]] &lt;= $L$4, 3, IF(tblCustRFM[[#This Row],[Recency]] &lt;= M1979, 2, 1))</f>
        <v>1</v>
      </c>
      <c r="G1977">
        <f>IF(tblCustRFM[[#This Row],[Frequency]] &gt;= L1980, 3, IF(tblCustRFM[[#This Row],[Frequency]] &gt;= M1980, 2, 1))</f>
        <v>3</v>
      </c>
      <c r="H1977">
        <f>IF(tblCustRFM[[#This Row],[Monetary]] &gt;= L1981, 3, IF(tblCustRFM[[#This Row],[Monetary]] &gt;= M1981, 2, 1))</f>
        <v>3</v>
      </c>
      <c r="I1977">
        <f>tblCustRFM[[#This Row],[RecencyTier]] + tblCustRFM[[#This Row],[FrequencyTier]] + tblCustRFM[[#This Row],[MonetaryTier]]</f>
        <v>7</v>
      </c>
    </row>
    <row r="1978" spans="1:9" x14ac:dyDescent="0.45">
      <c r="A1978" s="16">
        <v>3924</v>
      </c>
      <c r="B1978" s="10">
        <v>45601.003400347225</v>
      </c>
      <c r="C1978">
        <v>1</v>
      </c>
      <c r="D1978">
        <v>19792.650000000001</v>
      </c>
      <c r="E1978" s="24">
        <f>INT(RFM_Pivot!$A$1 - tblCustRFM[[#This Row],[LastPurchaseDate]])</f>
        <v>55</v>
      </c>
      <c r="F1978">
        <f>IF(tblCustRFM[[#This Row],[Recency]] &lt;= $L$4, 3, IF(tblCustRFM[[#This Row],[Recency]] &lt;= M1980, 2, 1))</f>
        <v>3</v>
      </c>
      <c r="G1978">
        <f>IF(tblCustRFM[[#This Row],[Frequency]] &gt;= L1981, 3, IF(tblCustRFM[[#This Row],[Frequency]] &gt;= M1981, 2, 1))</f>
        <v>3</v>
      </c>
      <c r="H1978">
        <f>IF(tblCustRFM[[#This Row],[Monetary]] &gt;= L1982, 3, IF(tblCustRFM[[#This Row],[Monetary]] &gt;= M1982, 2, 1))</f>
        <v>3</v>
      </c>
      <c r="I1978">
        <f>tblCustRFM[[#This Row],[RecencyTier]] + tblCustRFM[[#This Row],[FrequencyTier]] + tblCustRFM[[#This Row],[MonetaryTier]]</f>
        <v>9</v>
      </c>
    </row>
    <row r="1979" spans="1:9" x14ac:dyDescent="0.45">
      <c r="A1979" s="16">
        <v>3925</v>
      </c>
      <c r="B1979" s="10">
        <v>45304.739773996916</v>
      </c>
      <c r="C1979">
        <v>2</v>
      </c>
      <c r="D1979">
        <v>12908.46</v>
      </c>
      <c r="E1979" s="24">
        <f>INT(RFM_Pivot!$A$1 - tblCustRFM[[#This Row],[LastPurchaseDate]])</f>
        <v>352</v>
      </c>
      <c r="F1979">
        <f>IF(tblCustRFM[[#This Row],[Recency]] &lt;= $L$4, 3, IF(tblCustRFM[[#This Row],[Recency]] &lt;= M1981, 2, 1))</f>
        <v>1</v>
      </c>
      <c r="G1979">
        <f>IF(tblCustRFM[[#This Row],[Frequency]] &gt;= L1982, 3, IF(tblCustRFM[[#This Row],[Frequency]] &gt;= M1982, 2, 1))</f>
        <v>3</v>
      </c>
      <c r="H1979">
        <f>IF(tblCustRFM[[#This Row],[Monetary]] &gt;= L1983, 3, IF(tblCustRFM[[#This Row],[Monetary]] &gt;= M1983, 2, 1))</f>
        <v>3</v>
      </c>
      <c r="I1979">
        <f>tblCustRFM[[#This Row],[RecencyTier]] + tblCustRFM[[#This Row],[FrequencyTier]] + tblCustRFM[[#This Row],[MonetaryTier]]</f>
        <v>7</v>
      </c>
    </row>
    <row r="1980" spans="1:9" x14ac:dyDescent="0.45">
      <c r="A1980" s="16">
        <v>3926</v>
      </c>
      <c r="B1980" s="10">
        <v>45396.728972878089</v>
      </c>
      <c r="C1980">
        <v>1</v>
      </c>
      <c r="D1980">
        <v>7986.85</v>
      </c>
      <c r="E1980" s="24">
        <f>INT(RFM_Pivot!$A$1 - tblCustRFM[[#This Row],[LastPurchaseDate]])</f>
        <v>260</v>
      </c>
      <c r="F1980">
        <f>IF(tblCustRFM[[#This Row],[Recency]] &lt;= $L$4, 3, IF(tblCustRFM[[#This Row],[Recency]] &lt;= M1982, 2, 1))</f>
        <v>1</v>
      </c>
      <c r="G1980">
        <f>IF(tblCustRFM[[#This Row],[Frequency]] &gt;= L1983, 3, IF(tblCustRFM[[#This Row],[Frequency]] &gt;= M1983, 2, 1))</f>
        <v>3</v>
      </c>
      <c r="H1980">
        <f>IF(tblCustRFM[[#This Row],[Monetary]] &gt;= L1984, 3, IF(tblCustRFM[[#This Row],[Monetary]] &gt;= M1984, 2, 1))</f>
        <v>3</v>
      </c>
      <c r="I1980">
        <f>tblCustRFM[[#This Row],[RecencyTier]] + tblCustRFM[[#This Row],[FrequencyTier]] + tblCustRFM[[#This Row],[MonetaryTier]]</f>
        <v>7</v>
      </c>
    </row>
    <row r="1981" spans="1:9" x14ac:dyDescent="0.45">
      <c r="A1981" s="16">
        <v>3931</v>
      </c>
      <c r="B1981" s="10">
        <v>45241.150415046293</v>
      </c>
      <c r="C1981">
        <v>2</v>
      </c>
      <c r="D1981">
        <v>18106.830000000002</v>
      </c>
      <c r="E1981" s="24">
        <f>INT(RFM_Pivot!$A$1 - tblCustRFM[[#This Row],[LastPurchaseDate]])</f>
        <v>415</v>
      </c>
      <c r="F1981">
        <f>IF(tblCustRFM[[#This Row],[Recency]] &lt;= $L$4, 3, IF(tblCustRFM[[#This Row],[Recency]] &lt;= M1983, 2, 1))</f>
        <v>1</v>
      </c>
      <c r="G1981">
        <f>IF(tblCustRFM[[#This Row],[Frequency]] &gt;= L1984, 3, IF(tblCustRFM[[#This Row],[Frequency]] &gt;= M1984, 2, 1))</f>
        <v>3</v>
      </c>
      <c r="H1981">
        <f>IF(tblCustRFM[[#This Row],[Monetary]] &gt;= L1985, 3, IF(tblCustRFM[[#This Row],[Monetary]] &gt;= M1985, 2, 1))</f>
        <v>3</v>
      </c>
      <c r="I1981">
        <f>tblCustRFM[[#This Row],[RecencyTier]] + tblCustRFM[[#This Row],[FrequencyTier]] + tblCustRFM[[#This Row],[MonetaryTier]]</f>
        <v>7</v>
      </c>
    </row>
    <row r="1982" spans="1:9" x14ac:dyDescent="0.45">
      <c r="A1982" s="16">
        <v>3933</v>
      </c>
      <c r="B1982" s="10">
        <v>45506.969996990738</v>
      </c>
      <c r="C1982">
        <v>2</v>
      </c>
      <c r="D1982">
        <v>13880.86</v>
      </c>
      <c r="E1982" s="24">
        <f>INT(RFM_Pivot!$A$1 - tblCustRFM[[#This Row],[LastPurchaseDate]])</f>
        <v>150</v>
      </c>
      <c r="F1982">
        <f>IF(tblCustRFM[[#This Row],[Recency]] &lt;= $L$4, 3, IF(tblCustRFM[[#This Row],[Recency]] &lt;= M1984, 2, 1))</f>
        <v>1</v>
      </c>
      <c r="G1982">
        <f>IF(tblCustRFM[[#This Row],[Frequency]] &gt;= L1985, 3, IF(tblCustRFM[[#This Row],[Frequency]] &gt;= M1985, 2, 1))</f>
        <v>3</v>
      </c>
      <c r="H1982">
        <f>IF(tblCustRFM[[#This Row],[Monetary]] &gt;= L1986, 3, IF(tblCustRFM[[#This Row],[Monetary]] &gt;= M1986, 2, 1))</f>
        <v>3</v>
      </c>
      <c r="I1982">
        <f>tblCustRFM[[#This Row],[RecencyTier]] + tblCustRFM[[#This Row],[FrequencyTier]] + tblCustRFM[[#This Row],[MonetaryTier]]</f>
        <v>7</v>
      </c>
    </row>
    <row r="1983" spans="1:9" x14ac:dyDescent="0.45">
      <c r="A1983" s="16">
        <v>3934</v>
      </c>
      <c r="B1983" s="10">
        <v>45457.106010609568</v>
      </c>
      <c r="C1983">
        <v>1</v>
      </c>
      <c r="D1983">
        <v>2615.7199999999998</v>
      </c>
      <c r="E1983" s="24">
        <f>INT(RFM_Pivot!$A$1 - tblCustRFM[[#This Row],[LastPurchaseDate]])</f>
        <v>199</v>
      </c>
      <c r="F1983">
        <f>IF(tblCustRFM[[#This Row],[Recency]] &lt;= $L$4, 3, IF(tblCustRFM[[#This Row],[Recency]] &lt;= M1985, 2, 1))</f>
        <v>1</v>
      </c>
      <c r="G1983">
        <f>IF(tblCustRFM[[#This Row],[Frequency]] &gt;= L1986, 3, IF(tblCustRFM[[#This Row],[Frequency]] &gt;= M1986, 2, 1))</f>
        <v>3</v>
      </c>
      <c r="H1983">
        <f>IF(tblCustRFM[[#This Row],[Monetary]] &gt;= L1987, 3, IF(tblCustRFM[[#This Row],[Monetary]] &gt;= M1987, 2, 1))</f>
        <v>3</v>
      </c>
      <c r="I1983">
        <f>tblCustRFM[[#This Row],[RecencyTier]] + tblCustRFM[[#This Row],[FrequencyTier]] + tblCustRFM[[#This Row],[MonetaryTier]]</f>
        <v>7</v>
      </c>
    </row>
    <row r="1984" spans="1:9" x14ac:dyDescent="0.45">
      <c r="A1984" s="16">
        <v>3936</v>
      </c>
      <c r="B1984" s="10">
        <v>45278.676167631173</v>
      </c>
      <c r="C1984">
        <v>1</v>
      </c>
      <c r="D1984">
        <v>9114.94</v>
      </c>
      <c r="E1984" s="24">
        <f>INT(RFM_Pivot!$A$1 - tblCustRFM[[#This Row],[LastPurchaseDate]])</f>
        <v>378</v>
      </c>
      <c r="F1984">
        <f>IF(tblCustRFM[[#This Row],[Recency]] &lt;= $L$4, 3, IF(tblCustRFM[[#This Row],[Recency]] &lt;= M1986, 2, 1))</f>
        <v>1</v>
      </c>
      <c r="G1984">
        <f>IF(tblCustRFM[[#This Row],[Frequency]] &gt;= L1987, 3, IF(tblCustRFM[[#This Row],[Frequency]] &gt;= M1987, 2, 1))</f>
        <v>3</v>
      </c>
      <c r="H1984">
        <f>IF(tblCustRFM[[#This Row],[Monetary]] &gt;= L1988, 3, IF(tblCustRFM[[#This Row],[Monetary]] &gt;= M1988, 2, 1))</f>
        <v>3</v>
      </c>
      <c r="I1984">
        <f>tblCustRFM[[#This Row],[RecencyTier]] + tblCustRFM[[#This Row],[FrequencyTier]] + tblCustRFM[[#This Row],[MonetaryTier]]</f>
        <v>7</v>
      </c>
    </row>
    <row r="1985" spans="1:9" x14ac:dyDescent="0.45">
      <c r="A1985" s="16">
        <v>3938</v>
      </c>
      <c r="B1985" s="10">
        <v>45282.10751076389</v>
      </c>
      <c r="C1985">
        <v>1</v>
      </c>
      <c r="D1985">
        <v>2956.68</v>
      </c>
      <c r="E1985" s="24">
        <f>INT(RFM_Pivot!$A$1 - tblCustRFM[[#This Row],[LastPurchaseDate]])</f>
        <v>374</v>
      </c>
      <c r="F1985">
        <f>IF(tblCustRFM[[#This Row],[Recency]] &lt;= $L$4, 3, IF(tblCustRFM[[#This Row],[Recency]] &lt;= M1987, 2, 1))</f>
        <v>1</v>
      </c>
      <c r="G1985">
        <f>IF(tblCustRFM[[#This Row],[Frequency]] &gt;= L1988, 3, IF(tblCustRFM[[#This Row],[Frequency]] &gt;= M1988, 2, 1))</f>
        <v>3</v>
      </c>
      <c r="H1985">
        <f>IF(tblCustRFM[[#This Row],[Monetary]] &gt;= L1989, 3, IF(tblCustRFM[[#This Row],[Monetary]] &gt;= M1989, 2, 1))</f>
        <v>3</v>
      </c>
      <c r="I1985">
        <f>tblCustRFM[[#This Row],[RecencyTier]] + tblCustRFM[[#This Row],[FrequencyTier]] + tblCustRFM[[#This Row],[MonetaryTier]]</f>
        <v>7</v>
      </c>
    </row>
    <row r="1986" spans="1:9" x14ac:dyDescent="0.45">
      <c r="A1986" s="16">
        <v>3939</v>
      </c>
      <c r="B1986" s="10">
        <v>45646.778977893518</v>
      </c>
      <c r="C1986">
        <v>5</v>
      </c>
      <c r="D1986">
        <v>39276.97</v>
      </c>
      <c r="E1986" s="24">
        <f>INT(RFM_Pivot!$A$1 - tblCustRFM[[#This Row],[LastPurchaseDate]])</f>
        <v>10</v>
      </c>
      <c r="F1986">
        <f>IF(tblCustRFM[[#This Row],[Recency]] &lt;= $L$4, 3, IF(tblCustRFM[[#This Row],[Recency]] &lt;= M1988, 2, 1))</f>
        <v>3</v>
      </c>
      <c r="G1986">
        <f>IF(tblCustRFM[[#This Row],[Frequency]] &gt;= L1989, 3, IF(tblCustRFM[[#This Row],[Frequency]] &gt;= M1989, 2, 1))</f>
        <v>3</v>
      </c>
      <c r="H1986">
        <f>IF(tblCustRFM[[#This Row],[Monetary]] &gt;= L1990, 3, IF(tblCustRFM[[#This Row],[Monetary]] &gt;= M1990, 2, 1))</f>
        <v>3</v>
      </c>
      <c r="I1986">
        <f>tblCustRFM[[#This Row],[RecencyTier]] + tblCustRFM[[#This Row],[FrequencyTier]] + tblCustRFM[[#This Row],[MonetaryTier]]</f>
        <v>9</v>
      </c>
    </row>
    <row r="1987" spans="1:9" x14ac:dyDescent="0.45">
      <c r="A1987" s="16">
        <v>3940</v>
      </c>
      <c r="B1987" s="10">
        <v>45329.781278125003</v>
      </c>
      <c r="C1987">
        <v>1</v>
      </c>
      <c r="D1987">
        <v>3550.45</v>
      </c>
      <c r="E1987" s="24">
        <f>INT(RFM_Pivot!$A$1 - tblCustRFM[[#This Row],[LastPurchaseDate]])</f>
        <v>327</v>
      </c>
      <c r="F1987">
        <f>IF(tblCustRFM[[#This Row],[Recency]] &lt;= $L$4, 3, IF(tblCustRFM[[#This Row],[Recency]] &lt;= M1989, 2, 1))</f>
        <v>1</v>
      </c>
      <c r="G1987">
        <f>IF(tblCustRFM[[#This Row],[Frequency]] &gt;= L1990, 3, IF(tblCustRFM[[#This Row],[Frequency]] &gt;= M1990, 2, 1))</f>
        <v>3</v>
      </c>
      <c r="H1987">
        <f>IF(tblCustRFM[[#This Row],[Monetary]] &gt;= L1991, 3, IF(tblCustRFM[[#This Row],[Monetary]] &gt;= M1991, 2, 1))</f>
        <v>3</v>
      </c>
      <c r="I1987">
        <f>tblCustRFM[[#This Row],[RecencyTier]] + tblCustRFM[[#This Row],[FrequencyTier]] + tblCustRFM[[#This Row],[MonetaryTier]]</f>
        <v>7</v>
      </c>
    </row>
    <row r="1988" spans="1:9" x14ac:dyDescent="0.45">
      <c r="A1988" s="16">
        <v>3941</v>
      </c>
      <c r="B1988" s="10">
        <v>45325.911891203701</v>
      </c>
      <c r="C1988">
        <v>2</v>
      </c>
      <c r="D1988">
        <v>17093.88</v>
      </c>
      <c r="E1988" s="24">
        <f>INT(RFM_Pivot!$A$1 - tblCustRFM[[#This Row],[LastPurchaseDate]])</f>
        <v>331</v>
      </c>
      <c r="F1988">
        <f>IF(tblCustRFM[[#This Row],[Recency]] &lt;= $L$4, 3, IF(tblCustRFM[[#This Row],[Recency]] &lt;= M1990, 2, 1))</f>
        <v>1</v>
      </c>
      <c r="G1988">
        <f>IF(tblCustRFM[[#This Row],[Frequency]] &gt;= L1991, 3, IF(tblCustRFM[[#This Row],[Frequency]] &gt;= M1991, 2, 1))</f>
        <v>3</v>
      </c>
      <c r="H1988">
        <f>IF(tblCustRFM[[#This Row],[Monetary]] &gt;= L1992, 3, IF(tblCustRFM[[#This Row],[Monetary]] &gt;= M1992, 2, 1))</f>
        <v>3</v>
      </c>
      <c r="I1988">
        <f>tblCustRFM[[#This Row],[RecencyTier]] + tblCustRFM[[#This Row],[FrequencyTier]] + tblCustRFM[[#This Row],[MonetaryTier]]</f>
        <v>7</v>
      </c>
    </row>
    <row r="1989" spans="1:9" x14ac:dyDescent="0.45">
      <c r="A1989" s="16">
        <v>3942</v>
      </c>
      <c r="B1989" s="10">
        <v>45193.54965497685</v>
      </c>
      <c r="C1989">
        <v>1</v>
      </c>
      <c r="D1989">
        <v>7158.98</v>
      </c>
      <c r="E1989" s="24">
        <f>INT(RFM_Pivot!$A$1 - tblCustRFM[[#This Row],[LastPurchaseDate]])</f>
        <v>463</v>
      </c>
      <c r="F1989">
        <f>IF(tblCustRFM[[#This Row],[Recency]] &lt;= $L$4, 3, IF(tblCustRFM[[#This Row],[Recency]] &lt;= M1991, 2, 1))</f>
        <v>1</v>
      </c>
      <c r="G1989">
        <f>IF(tblCustRFM[[#This Row],[Frequency]] &gt;= L1992, 3, IF(tblCustRFM[[#This Row],[Frequency]] &gt;= M1992, 2, 1))</f>
        <v>3</v>
      </c>
      <c r="H1989">
        <f>IF(tblCustRFM[[#This Row],[Monetary]] &gt;= L1993, 3, IF(tblCustRFM[[#This Row],[Monetary]] &gt;= M1993, 2, 1))</f>
        <v>3</v>
      </c>
      <c r="I1989">
        <f>tblCustRFM[[#This Row],[RecencyTier]] + tblCustRFM[[#This Row],[FrequencyTier]] + tblCustRFM[[#This Row],[MonetaryTier]]</f>
        <v>7</v>
      </c>
    </row>
    <row r="1990" spans="1:9" x14ac:dyDescent="0.45">
      <c r="A1990" s="16">
        <v>3944</v>
      </c>
      <c r="B1990" s="10">
        <v>45375.556855671297</v>
      </c>
      <c r="C1990">
        <v>1</v>
      </c>
      <c r="D1990">
        <v>1221.33</v>
      </c>
      <c r="E1990" s="24">
        <f>INT(RFM_Pivot!$A$1 - tblCustRFM[[#This Row],[LastPurchaseDate]])</f>
        <v>281</v>
      </c>
      <c r="F1990">
        <f>IF(tblCustRFM[[#This Row],[Recency]] &lt;= $L$4, 3, IF(tblCustRFM[[#This Row],[Recency]] &lt;= M1992, 2, 1))</f>
        <v>1</v>
      </c>
      <c r="G1990">
        <f>IF(tblCustRFM[[#This Row],[Frequency]] &gt;= L1993, 3, IF(tblCustRFM[[#This Row],[Frequency]] &gt;= M1993, 2, 1))</f>
        <v>3</v>
      </c>
      <c r="H1990">
        <f>IF(tblCustRFM[[#This Row],[Monetary]] &gt;= L1994, 3, IF(tblCustRFM[[#This Row],[Monetary]] &gt;= M1994, 2, 1))</f>
        <v>3</v>
      </c>
      <c r="I1990">
        <f>tblCustRFM[[#This Row],[RecencyTier]] + tblCustRFM[[#This Row],[FrequencyTier]] + tblCustRFM[[#This Row],[MonetaryTier]]</f>
        <v>7</v>
      </c>
    </row>
    <row r="1991" spans="1:9" x14ac:dyDescent="0.45">
      <c r="A1991" s="16">
        <v>3946</v>
      </c>
      <c r="B1991" s="10">
        <v>45104.188718865742</v>
      </c>
      <c r="C1991">
        <v>2</v>
      </c>
      <c r="D1991">
        <v>37878.019999999997</v>
      </c>
      <c r="E1991" s="24">
        <f>INT(RFM_Pivot!$A$1 - tblCustRFM[[#This Row],[LastPurchaseDate]])</f>
        <v>552</v>
      </c>
      <c r="F1991">
        <f>IF(tblCustRFM[[#This Row],[Recency]] &lt;= $L$4, 3, IF(tblCustRFM[[#This Row],[Recency]] &lt;= M1993, 2, 1))</f>
        <v>1</v>
      </c>
      <c r="G1991">
        <f>IF(tblCustRFM[[#This Row],[Frequency]] &gt;= L1994, 3, IF(tblCustRFM[[#This Row],[Frequency]] &gt;= M1994, 2, 1))</f>
        <v>3</v>
      </c>
      <c r="H1991">
        <f>IF(tblCustRFM[[#This Row],[Monetary]] &gt;= L1995, 3, IF(tblCustRFM[[#This Row],[Monetary]] &gt;= M1995, 2, 1))</f>
        <v>3</v>
      </c>
      <c r="I1991">
        <f>tblCustRFM[[#This Row],[RecencyTier]] + tblCustRFM[[#This Row],[FrequencyTier]] + tblCustRFM[[#This Row],[MonetaryTier]]</f>
        <v>7</v>
      </c>
    </row>
    <row r="1992" spans="1:9" x14ac:dyDescent="0.45">
      <c r="A1992" s="16">
        <v>3949</v>
      </c>
      <c r="B1992" s="10">
        <v>45559.170217013889</v>
      </c>
      <c r="C1992">
        <v>3</v>
      </c>
      <c r="D1992">
        <v>26461.72</v>
      </c>
      <c r="E1992" s="24">
        <f>INT(RFM_Pivot!$A$1 - tblCustRFM[[#This Row],[LastPurchaseDate]])</f>
        <v>97</v>
      </c>
      <c r="F1992">
        <f>IF(tblCustRFM[[#This Row],[Recency]] &lt;= $L$4, 3, IF(tblCustRFM[[#This Row],[Recency]] &lt;= M1994, 2, 1))</f>
        <v>3</v>
      </c>
      <c r="G1992">
        <f>IF(tblCustRFM[[#This Row],[Frequency]] &gt;= L1995, 3, IF(tblCustRFM[[#This Row],[Frequency]] &gt;= M1995, 2, 1))</f>
        <v>3</v>
      </c>
      <c r="H1992">
        <f>IF(tblCustRFM[[#This Row],[Monetary]] &gt;= L1996, 3, IF(tblCustRFM[[#This Row],[Monetary]] &gt;= M1996, 2, 1))</f>
        <v>3</v>
      </c>
      <c r="I1992">
        <f>tblCustRFM[[#This Row],[RecencyTier]] + tblCustRFM[[#This Row],[FrequencyTier]] + tblCustRFM[[#This Row],[MonetaryTier]]</f>
        <v>9</v>
      </c>
    </row>
    <row r="1993" spans="1:9" x14ac:dyDescent="0.45">
      <c r="A1993" s="16">
        <v>3950</v>
      </c>
      <c r="B1993" s="10">
        <v>44950.362336226855</v>
      </c>
      <c r="C1993">
        <v>1</v>
      </c>
      <c r="D1993">
        <v>6472</v>
      </c>
      <c r="E1993" s="24">
        <f>INT(RFM_Pivot!$A$1 - tblCustRFM[[#This Row],[LastPurchaseDate]])</f>
        <v>706</v>
      </c>
      <c r="F1993">
        <f>IF(tblCustRFM[[#This Row],[Recency]] &lt;= $L$4, 3, IF(tblCustRFM[[#This Row],[Recency]] &lt;= M1995, 2, 1))</f>
        <v>1</v>
      </c>
      <c r="G1993">
        <f>IF(tblCustRFM[[#This Row],[Frequency]] &gt;= L1996, 3, IF(tblCustRFM[[#This Row],[Frequency]] &gt;= M1996, 2, 1))</f>
        <v>3</v>
      </c>
      <c r="H1993">
        <f>IF(tblCustRFM[[#This Row],[Monetary]] &gt;= L1997, 3, IF(tblCustRFM[[#This Row],[Monetary]] &gt;= M1997, 2, 1))</f>
        <v>3</v>
      </c>
      <c r="I1993">
        <f>tblCustRFM[[#This Row],[RecencyTier]] + tblCustRFM[[#This Row],[FrequencyTier]] + tblCustRFM[[#This Row],[MonetaryTier]]</f>
        <v>7</v>
      </c>
    </row>
    <row r="1994" spans="1:9" x14ac:dyDescent="0.45">
      <c r="A1994" s="16">
        <v>3951</v>
      </c>
      <c r="B1994" s="10">
        <v>45133.026602662037</v>
      </c>
      <c r="C1994">
        <v>1</v>
      </c>
      <c r="D1994">
        <v>19552.12</v>
      </c>
      <c r="E1994" s="24">
        <f>INT(RFM_Pivot!$A$1 - tblCustRFM[[#This Row],[LastPurchaseDate]])</f>
        <v>523</v>
      </c>
      <c r="F1994">
        <f>IF(tblCustRFM[[#This Row],[Recency]] &lt;= $L$4, 3, IF(tblCustRFM[[#This Row],[Recency]] &lt;= M1996, 2, 1))</f>
        <v>1</v>
      </c>
      <c r="G1994">
        <f>IF(tblCustRFM[[#This Row],[Frequency]] &gt;= L1997, 3, IF(tblCustRFM[[#This Row],[Frequency]] &gt;= M1997, 2, 1))</f>
        <v>3</v>
      </c>
      <c r="H1994">
        <f>IF(tblCustRFM[[#This Row],[Monetary]] &gt;= L1998, 3, IF(tblCustRFM[[#This Row],[Monetary]] &gt;= M1998, 2, 1))</f>
        <v>3</v>
      </c>
      <c r="I1994">
        <f>tblCustRFM[[#This Row],[RecencyTier]] + tblCustRFM[[#This Row],[FrequencyTier]] + tblCustRFM[[#This Row],[MonetaryTier]]</f>
        <v>7</v>
      </c>
    </row>
    <row r="1995" spans="1:9" x14ac:dyDescent="0.45">
      <c r="A1995" s="16">
        <v>3952</v>
      </c>
      <c r="B1995" s="10">
        <v>45629.987298726854</v>
      </c>
      <c r="C1995">
        <v>1</v>
      </c>
      <c r="D1995">
        <v>2533.7600000000002</v>
      </c>
      <c r="E1995" s="24">
        <f>INT(RFM_Pivot!$A$1 - tblCustRFM[[#This Row],[LastPurchaseDate]])</f>
        <v>27</v>
      </c>
      <c r="F1995">
        <f>IF(tblCustRFM[[#This Row],[Recency]] &lt;= $L$4, 3, IF(tblCustRFM[[#This Row],[Recency]] &lt;= M1997, 2, 1))</f>
        <v>3</v>
      </c>
      <c r="G1995">
        <f>IF(tblCustRFM[[#This Row],[Frequency]] &gt;= L1998, 3, IF(tblCustRFM[[#This Row],[Frequency]] &gt;= M1998, 2, 1))</f>
        <v>3</v>
      </c>
      <c r="H1995">
        <f>IF(tblCustRFM[[#This Row],[Monetary]] &gt;= L1999, 3, IF(tblCustRFM[[#This Row],[Monetary]] &gt;= M1999, 2, 1))</f>
        <v>3</v>
      </c>
      <c r="I1995">
        <f>tblCustRFM[[#This Row],[RecencyTier]] + tblCustRFM[[#This Row],[FrequencyTier]] + tblCustRFM[[#This Row],[MonetaryTier]]</f>
        <v>9</v>
      </c>
    </row>
    <row r="1996" spans="1:9" x14ac:dyDescent="0.45">
      <c r="A1996" s="16">
        <v>3953</v>
      </c>
      <c r="B1996" s="10">
        <v>45129.011201118825</v>
      </c>
      <c r="C1996">
        <v>1</v>
      </c>
      <c r="D1996">
        <v>1110.03</v>
      </c>
      <c r="E1996" s="24">
        <f>INT(RFM_Pivot!$A$1 - tblCustRFM[[#This Row],[LastPurchaseDate]])</f>
        <v>527</v>
      </c>
      <c r="F1996">
        <f>IF(tblCustRFM[[#This Row],[Recency]] &lt;= $L$4, 3, IF(tblCustRFM[[#This Row],[Recency]] &lt;= M1998, 2, 1))</f>
        <v>1</v>
      </c>
      <c r="G1996">
        <f>IF(tblCustRFM[[#This Row],[Frequency]] &gt;= L1999, 3, IF(tblCustRFM[[#This Row],[Frequency]] &gt;= M1999, 2, 1))</f>
        <v>3</v>
      </c>
      <c r="H1996">
        <f>IF(tblCustRFM[[#This Row],[Monetary]] &gt;= L2000, 3, IF(tblCustRFM[[#This Row],[Monetary]] &gt;= M2000, 2, 1))</f>
        <v>3</v>
      </c>
      <c r="I1996">
        <f>tblCustRFM[[#This Row],[RecencyTier]] + tblCustRFM[[#This Row],[FrequencyTier]] + tblCustRFM[[#This Row],[MonetaryTier]]</f>
        <v>7</v>
      </c>
    </row>
    <row r="1997" spans="1:9" x14ac:dyDescent="0.45">
      <c r="A1997" s="16">
        <v>3955</v>
      </c>
      <c r="B1997" s="10">
        <v>45624.584758487654</v>
      </c>
      <c r="C1997">
        <v>1</v>
      </c>
      <c r="D1997">
        <v>19699.349999999999</v>
      </c>
      <c r="E1997" s="24">
        <f>INT(RFM_Pivot!$A$1 - tblCustRFM[[#This Row],[LastPurchaseDate]])</f>
        <v>32</v>
      </c>
      <c r="F1997">
        <f>IF(tblCustRFM[[#This Row],[Recency]] &lt;= $L$4, 3, IF(tblCustRFM[[#This Row],[Recency]] &lt;= M1999, 2, 1))</f>
        <v>3</v>
      </c>
      <c r="G1997">
        <f>IF(tblCustRFM[[#This Row],[Frequency]] &gt;= L2000, 3, IF(tblCustRFM[[#This Row],[Frequency]] &gt;= M2000, 2, 1))</f>
        <v>3</v>
      </c>
      <c r="H1997">
        <f>IF(tblCustRFM[[#This Row],[Monetary]] &gt;= L2001, 3, IF(tblCustRFM[[#This Row],[Monetary]] &gt;= M2001, 2, 1))</f>
        <v>3</v>
      </c>
      <c r="I1997">
        <f>tblCustRFM[[#This Row],[RecencyTier]] + tblCustRFM[[#This Row],[FrequencyTier]] + tblCustRFM[[#This Row],[MonetaryTier]]</f>
        <v>9</v>
      </c>
    </row>
    <row r="1998" spans="1:9" x14ac:dyDescent="0.45">
      <c r="A1998" s="16">
        <v>3956</v>
      </c>
      <c r="B1998" s="10">
        <v>45589.614261419752</v>
      </c>
      <c r="C1998">
        <v>3</v>
      </c>
      <c r="D1998">
        <v>19278.45</v>
      </c>
      <c r="E1998" s="24">
        <f>INT(RFM_Pivot!$A$1 - tblCustRFM[[#This Row],[LastPurchaseDate]])</f>
        <v>67</v>
      </c>
      <c r="F1998">
        <f>IF(tblCustRFM[[#This Row],[Recency]] &lt;= $L$4, 3, IF(tblCustRFM[[#This Row],[Recency]] &lt;= M2000, 2, 1))</f>
        <v>3</v>
      </c>
      <c r="G1998">
        <f>IF(tblCustRFM[[#This Row],[Frequency]] &gt;= L2001, 3, IF(tblCustRFM[[#This Row],[Frequency]] &gt;= M2001, 2, 1))</f>
        <v>3</v>
      </c>
      <c r="H1998">
        <f>IF(tblCustRFM[[#This Row],[Monetary]] &gt;= L2002, 3, IF(tblCustRFM[[#This Row],[Monetary]] &gt;= M2002, 2, 1))</f>
        <v>3</v>
      </c>
      <c r="I1998">
        <f>tblCustRFM[[#This Row],[RecencyTier]] + tblCustRFM[[#This Row],[FrequencyTier]] + tblCustRFM[[#This Row],[MonetaryTier]]</f>
        <v>9</v>
      </c>
    </row>
    <row r="1999" spans="1:9" x14ac:dyDescent="0.45">
      <c r="A1999" s="16">
        <v>3958</v>
      </c>
      <c r="B1999" s="10">
        <v>45038.920192013888</v>
      </c>
      <c r="C1999">
        <v>1</v>
      </c>
      <c r="D1999">
        <v>24825.4</v>
      </c>
      <c r="E1999" s="24">
        <f>INT(RFM_Pivot!$A$1 - tblCustRFM[[#This Row],[LastPurchaseDate]])</f>
        <v>618</v>
      </c>
      <c r="F1999">
        <f>IF(tblCustRFM[[#This Row],[Recency]] &lt;= $L$4, 3, IF(tblCustRFM[[#This Row],[Recency]] &lt;= M2001, 2, 1))</f>
        <v>1</v>
      </c>
      <c r="G1999">
        <f>IF(tblCustRFM[[#This Row],[Frequency]] &gt;= L2002, 3, IF(tblCustRFM[[#This Row],[Frequency]] &gt;= M2002, 2, 1))</f>
        <v>3</v>
      </c>
      <c r="H1999">
        <f>IF(tblCustRFM[[#This Row],[Monetary]] &gt;= L2003, 3, IF(tblCustRFM[[#This Row],[Monetary]] &gt;= M2003, 2, 1))</f>
        <v>3</v>
      </c>
      <c r="I1999">
        <f>tblCustRFM[[#This Row],[RecencyTier]] + tblCustRFM[[#This Row],[FrequencyTier]] + tblCustRFM[[#This Row],[MonetaryTier]]</f>
        <v>7</v>
      </c>
    </row>
    <row r="2000" spans="1:9" x14ac:dyDescent="0.45">
      <c r="A2000" s="16">
        <v>3960</v>
      </c>
      <c r="B2000" s="10">
        <v>45483.7536753858</v>
      </c>
      <c r="C2000">
        <v>1</v>
      </c>
      <c r="D2000">
        <v>5507.5</v>
      </c>
      <c r="E2000" s="24">
        <f>INT(RFM_Pivot!$A$1 - tblCustRFM[[#This Row],[LastPurchaseDate]])</f>
        <v>173</v>
      </c>
      <c r="F2000">
        <f>IF(tblCustRFM[[#This Row],[Recency]] &lt;= $L$4, 3, IF(tblCustRFM[[#This Row],[Recency]] &lt;= M2002, 2, 1))</f>
        <v>1</v>
      </c>
      <c r="G2000">
        <f>IF(tblCustRFM[[#This Row],[Frequency]] &gt;= L2003, 3, IF(tblCustRFM[[#This Row],[Frequency]] &gt;= M2003, 2, 1))</f>
        <v>3</v>
      </c>
      <c r="H2000">
        <f>IF(tblCustRFM[[#This Row],[Monetary]] &gt;= L2004, 3, IF(tblCustRFM[[#This Row],[Monetary]] &gt;= M2004, 2, 1))</f>
        <v>3</v>
      </c>
      <c r="I2000">
        <f>tblCustRFM[[#This Row],[RecencyTier]] + tblCustRFM[[#This Row],[FrequencyTier]] + tblCustRFM[[#This Row],[MonetaryTier]]</f>
        <v>7</v>
      </c>
    </row>
    <row r="2001" spans="1:9" x14ac:dyDescent="0.45">
      <c r="A2001" s="16">
        <v>3961</v>
      </c>
      <c r="B2001" s="10">
        <v>45202.602560262349</v>
      </c>
      <c r="C2001">
        <v>2</v>
      </c>
      <c r="D2001">
        <v>16990.39</v>
      </c>
      <c r="E2001" s="24">
        <f>INT(RFM_Pivot!$A$1 - tblCustRFM[[#This Row],[LastPurchaseDate]])</f>
        <v>454</v>
      </c>
      <c r="F2001">
        <f>IF(tblCustRFM[[#This Row],[Recency]] &lt;= $L$4, 3, IF(tblCustRFM[[#This Row],[Recency]] &lt;= M2003, 2, 1))</f>
        <v>1</v>
      </c>
      <c r="G2001">
        <f>IF(tblCustRFM[[#This Row],[Frequency]] &gt;= L2004, 3, IF(tblCustRFM[[#This Row],[Frequency]] &gt;= M2004, 2, 1))</f>
        <v>3</v>
      </c>
      <c r="H2001">
        <f>IF(tblCustRFM[[#This Row],[Monetary]] &gt;= L2005, 3, IF(tblCustRFM[[#This Row],[Monetary]] &gt;= M2005, 2, 1))</f>
        <v>3</v>
      </c>
      <c r="I2001">
        <f>tblCustRFM[[#This Row],[RecencyTier]] + tblCustRFM[[#This Row],[FrequencyTier]] + tblCustRFM[[#This Row],[MonetaryTier]]</f>
        <v>7</v>
      </c>
    </row>
    <row r="2002" spans="1:9" x14ac:dyDescent="0.45">
      <c r="A2002" s="16">
        <v>3962</v>
      </c>
      <c r="B2002" s="10">
        <v>45598.010101003085</v>
      </c>
      <c r="C2002">
        <v>3</v>
      </c>
      <c r="D2002">
        <v>51491.12</v>
      </c>
      <c r="E2002" s="24">
        <f>INT(RFM_Pivot!$A$1 - tblCustRFM[[#This Row],[LastPurchaseDate]])</f>
        <v>58</v>
      </c>
      <c r="F2002">
        <f>IF(tblCustRFM[[#This Row],[Recency]] &lt;= $L$4, 3, IF(tblCustRFM[[#This Row],[Recency]] &lt;= M2004, 2, 1))</f>
        <v>3</v>
      </c>
      <c r="G2002">
        <f>IF(tblCustRFM[[#This Row],[Frequency]] &gt;= L2005, 3, IF(tblCustRFM[[#This Row],[Frequency]] &gt;= M2005, 2, 1))</f>
        <v>3</v>
      </c>
      <c r="H2002">
        <f>IF(tblCustRFM[[#This Row],[Monetary]] &gt;= L2006, 3, IF(tblCustRFM[[#This Row],[Monetary]] &gt;= M2006, 2, 1))</f>
        <v>3</v>
      </c>
      <c r="I2002">
        <f>tblCustRFM[[#This Row],[RecencyTier]] + tblCustRFM[[#This Row],[FrequencyTier]] + tblCustRFM[[#This Row],[MonetaryTier]]</f>
        <v>9</v>
      </c>
    </row>
    <row r="2003" spans="1:9" x14ac:dyDescent="0.45">
      <c r="A2003" s="16">
        <v>3963</v>
      </c>
      <c r="B2003" s="10">
        <v>45591.293429359568</v>
      </c>
      <c r="C2003">
        <v>2</v>
      </c>
      <c r="D2003">
        <v>23478.6</v>
      </c>
      <c r="E2003" s="24">
        <f>INT(RFM_Pivot!$A$1 - tblCustRFM[[#This Row],[LastPurchaseDate]])</f>
        <v>65</v>
      </c>
      <c r="F2003">
        <f>IF(tblCustRFM[[#This Row],[Recency]] &lt;= $L$4, 3, IF(tblCustRFM[[#This Row],[Recency]] &lt;= M2005, 2, 1))</f>
        <v>3</v>
      </c>
      <c r="G2003">
        <f>IF(tblCustRFM[[#This Row],[Frequency]] &gt;= L2006, 3, IF(tblCustRFM[[#This Row],[Frequency]] &gt;= M2006, 2, 1))</f>
        <v>3</v>
      </c>
      <c r="H2003">
        <f>IF(tblCustRFM[[#This Row],[Monetary]] &gt;= L2007, 3, IF(tblCustRFM[[#This Row],[Monetary]] &gt;= M2007, 2, 1))</f>
        <v>3</v>
      </c>
      <c r="I2003">
        <f>tblCustRFM[[#This Row],[RecencyTier]] + tblCustRFM[[#This Row],[FrequencyTier]] + tblCustRFM[[#This Row],[MonetaryTier]]</f>
        <v>9</v>
      </c>
    </row>
    <row r="2004" spans="1:9" x14ac:dyDescent="0.45">
      <c r="A2004" s="16">
        <v>3964</v>
      </c>
      <c r="B2004" s="10">
        <v>45307.952095216053</v>
      </c>
      <c r="C2004">
        <v>3</v>
      </c>
      <c r="D2004">
        <v>28799.040000000001</v>
      </c>
      <c r="E2004" s="24">
        <f>INT(RFM_Pivot!$A$1 - tblCustRFM[[#This Row],[LastPurchaseDate]])</f>
        <v>349</v>
      </c>
      <c r="F2004">
        <f>IF(tblCustRFM[[#This Row],[Recency]] &lt;= $L$4, 3, IF(tblCustRFM[[#This Row],[Recency]] &lt;= M2006, 2, 1))</f>
        <v>1</v>
      </c>
      <c r="G2004">
        <f>IF(tblCustRFM[[#This Row],[Frequency]] &gt;= L2007, 3, IF(tblCustRFM[[#This Row],[Frequency]] &gt;= M2007, 2, 1))</f>
        <v>3</v>
      </c>
      <c r="H2004">
        <f>IF(tblCustRFM[[#This Row],[Monetary]] &gt;= L2008, 3, IF(tblCustRFM[[#This Row],[Monetary]] &gt;= M2008, 2, 1))</f>
        <v>3</v>
      </c>
      <c r="I2004">
        <f>tblCustRFM[[#This Row],[RecencyTier]] + tblCustRFM[[#This Row],[FrequencyTier]] + tblCustRFM[[#This Row],[MonetaryTier]]</f>
        <v>7</v>
      </c>
    </row>
    <row r="2005" spans="1:9" x14ac:dyDescent="0.45">
      <c r="A2005" s="16">
        <v>3965</v>
      </c>
      <c r="B2005" s="10">
        <v>45247.137013695989</v>
      </c>
      <c r="C2005">
        <v>1</v>
      </c>
      <c r="D2005">
        <v>9505.4599999999991</v>
      </c>
      <c r="E2005" s="24">
        <f>INT(RFM_Pivot!$A$1 - tblCustRFM[[#This Row],[LastPurchaseDate]])</f>
        <v>409</v>
      </c>
      <c r="F2005">
        <f>IF(tblCustRFM[[#This Row],[Recency]] &lt;= $L$4, 3, IF(tblCustRFM[[#This Row],[Recency]] &lt;= M2007, 2, 1))</f>
        <v>1</v>
      </c>
      <c r="G2005">
        <f>IF(tblCustRFM[[#This Row],[Frequency]] &gt;= L2008, 3, IF(tblCustRFM[[#This Row],[Frequency]] &gt;= M2008, 2, 1))</f>
        <v>3</v>
      </c>
      <c r="H2005">
        <f>IF(tblCustRFM[[#This Row],[Monetary]] &gt;= L2009, 3, IF(tblCustRFM[[#This Row],[Monetary]] &gt;= M2009, 2, 1))</f>
        <v>3</v>
      </c>
      <c r="I2005">
        <f>tblCustRFM[[#This Row],[RecencyTier]] + tblCustRFM[[#This Row],[FrequencyTier]] + tblCustRFM[[#This Row],[MonetaryTier]]</f>
        <v>7</v>
      </c>
    </row>
    <row r="2006" spans="1:9" x14ac:dyDescent="0.45">
      <c r="A2006" s="16">
        <v>3967</v>
      </c>
      <c r="B2006" s="10">
        <v>44959.415241512346</v>
      </c>
      <c r="C2006">
        <v>1</v>
      </c>
      <c r="D2006">
        <v>18401.04</v>
      </c>
      <c r="E2006" s="24">
        <f>INT(RFM_Pivot!$A$1 - tblCustRFM[[#This Row],[LastPurchaseDate]])</f>
        <v>697</v>
      </c>
      <c r="F2006">
        <f>IF(tblCustRFM[[#This Row],[Recency]] &lt;= $L$4, 3, IF(tblCustRFM[[#This Row],[Recency]] &lt;= M2008, 2, 1))</f>
        <v>1</v>
      </c>
      <c r="G2006">
        <f>IF(tblCustRFM[[#This Row],[Frequency]] &gt;= L2009, 3, IF(tblCustRFM[[#This Row],[Frequency]] &gt;= M2009, 2, 1))</f>
        <v>3</v>
      </c>
      <c r="H2006">
        <f>IF(tblCustRFM[[#This Row],[Monetary]] &gt;= L2010, 3, IF(tblCustRFM[[#This Row],[Monetary]] &gt;= M2010, 2, 1))</f>
        <v>3</v>
      </c>
      <c r="I2006">
        <f>tblCustRFM[[#This Row],[RecencyTier]] + tblCustRFM[[#This Row],[FrequencyTier]] + tblCustRFM[[#This Row],[MonetaryTier]]</f>
        <v>7</v>
      </c>
    </row>
    <row r="2007" spans="1:9" x14ac:dyDescent="0.45">
      <c r="A2007" s="16">
        <v>3969</v>
      </c>
      <c r="B2007" s="10">
        <v>45006.650965084875</v>
      </c>
      <c r="C2007">
        <v>1</v>
      </c>
      <c r="D2007">
        <v>5510.16</v>
      </c>
      <c r="E2007" s="24">
        <f>INT(RFM_Pivot!$A$1 - tblCustRFM[[#This Row],[LastPurchaseDate]])</f>
        <v>650</v>
      </c>
      <c r="F2007">
        <f>IF(tblCustRFM[[#This Row],[Recency]] &lt;= $L$4, 3, IF(tblCustRFM[[#This Row],[Recency]] &lt;= M2009, 2, 1))</f>
        <v>1</v>
      </c>
      <c r="G2007">
        <f>IF(tblCustRFM[[#This Row],[Frequency]] &gt;= L2010, 3, IF(tblCustRFM[[#This Row],[Frequency]] &gt;= M2010, 2, 1))</f>
        <v>3</v>
      </c>
      <c r="H2007">
        <f>IF(tblCustRFM[[#This Row],[Monetary]] &gt;= L2011, 3, IF(tblCustRFM[[#This Row],[Monetary]] &gt;= M2011, 2, 1))</f>
        <v>3</v>
      </c>
      <c r="I2007">
        <f>tblCustRFM[[#This Row],[RecencyTier]] + tblCustRFM[[#This Row],[FrequencyTier]] + tblCustRFM[[#This Row],[MonetaryTier]]</f>
        <v>7</v>
      </c>
    </row>
    <row r="2008" spans="1:9" x14ac:dyDescent="0.45">
      <c r="A2008" s="16">
        <v>3970</v>
      </c>
      <c r="B2008" s="10">
        <v>45572.822582253088</v>
      </c>
      <c r="C2008">
        <v>2</v>
      </c>
      <c r="D2008">
        <v>9858.82</v>
      </c>
      <c r="E2008" s="24">
        <f>INT(RFM_Pivot!$A$1 - tblCustRFM[[#This Row],[LastPurchaseDate]])</f>
        <v>84</v>
      </c>
      <c r="F2008">
        <f>IF(tblCustRFM[[#This Row],[Recency]] &lt;= $L$4, 3, IF(tblCustRFM[[#This Row],[Recency]] &lt;= M2010, 2, 1))</f>
        <v>3</v>
      </c>
      <c r="G2008">
        <f>IF(tblCustRFM[[#This Row],[Frequency]] &gt;= L2011, 3, IF(tblCustRFM[[#This Row],[Frequency]] &gt;= M2011, 2, 1))</f>
        <v>3</v>
      </c>
      <c r="H2008">
        <f>IF(tblCustRFM[[#This Row],[Monetary]] &gt;= L2012, 3, IF(tblCustRFM[[#This Row],[Monetary]] &gt;= M2012, 2, 1))</f>
        <v>3</v>
      </c>
      <c r="I2008">
        <f>tblCustRFM[[#This Row],[RecencyTier]] + tblCustRFM[[#This Row],[FrequencyTier]] + tblCustRFM[[#This Row],[MonetaryTier]]</f>
        <v>9</v>
      </c>
    </row>
    <row r="2009" spans="1:9" x14ac:dyDescent="0.45">
      <c r="A2009" s="16">
        <v>3971</v>
      </c>
      <c r="B2009" s="10">
        <v>45419.434243441356</v>
      </c>
      <c r="C2009">
        <v>2</v>
      </c>
      <c r="D2009">
        <v>17534.310000000001</v>
      </c>
      <c r="E2009" s="24">
        <f>INT(RFM_Pivot!$A$1 - tblCustRFM[[#This Row],[LastPurchaseDate]])</f>
        <v>237</v>
      </c>
      <c r="F2009">
        <f>IF(tblCustRFM[[#This Row],[Recency]] &lt;= $L$4, 3, IF(tblCustRFM[[#This Row],[Recency]] &lt;= M2011, 2, 1))</f>
        <v>1</v>
      </c>
      <c r="G2009">
        <f>IF(tblCustRFM[[#This Row],[Frequency]] &gt;= L2012, 3, IF(tblCustRFM[[#This Row],[Frequency]] &gt;= M2012, 2, 1))</f>
        <v>3</v>
      </c>
      <c r="H2009">
        <f>IF(tblCustRFM[[#This Row],[Monetary]] &gt;= L2013, 3, IF(tblCustRFM[[#This Row],[Monetary]] &gt;= M2013, 2, 1))</f>
        <v>3</v>
      </c>
      <c r="I2009">
        <f>tblCustRFM[[#This Row],[RecencyTier]] + tblCustRFM[[#This Row],[FrequencyTier]] + tblCustRFM[[#This Row],[MonetaryTier]]</f>
        <v>7</v>
      </c>
    </row>
    <row r="2010" spans="1:9" x14ac:dyDescent="0.45">
      <c r="A2010" s="16">
        <v>3972</v>
      </c>
      <c r="B2010" s="10">
        <v>45422.281528163578</v>
      </c>
      <c r="C2010">
        <v>3</v>
      </c>
      <c r="D2010">
        <v>20828.36</v>
      </c>
      <c r="E2010" s="24">
        <f>INT(RFM_Pivot!$A$1 - tblCustRFM[[#This Row],[LastPurchaseDate]])</f>
        <v>234</v>
      </c>
      <c r="F2010">
        <f>IF(tblCustRFM[[#This Row],[Recency]] &lt;= $L$4, 3, IF(tblCustRFM[[#This Row],[Recency]] &lt;= M2012, 2, 1))</f>
        <v>1</v>
      </c>
      <c r="G2010">
        <f>IF(tblCustRFM[[#This Row],[Frequency]] &gt;= L2013, 3, IF(tblCustRFM[[#This Row],[Frequency]] &gt;= M2013, 2, 1))</f>
        <v>3</v>
      </c>
      <c r="H2010">
        <f>IF(tblCustRFM[[#This Row],[Monetary]] &gt;= L2014, 3, IF(tblCustRFM[[#This Row],[Monetary]] &gt;= M2014, 2, 1))</f>
        <v>3</v>
      </c>
      <c r="I2010">
        <f>tblCustRFM[[#This Row],[RecencyTier]] + tblCustRFM[[#This Row],[FrequencyTier]] + tblCustRFM[[#This Row],[MonetaryTier]]</f>
        <v>7</v>
      </c>
    </row>
    <row r="2011" spans="1:9" x14ac:dyDescent="0.45">
      <c r="A2011" s="16">
        <v>3975</v>
      </c>
      <c r="B2011" s="10">
        <v>45408.775177507719</v>
      </c>
      <c r="C2011">
        <v>2</v>
      </c>
      <c r="D2011">
        <v>2074.7600000000002</v>
      </c>
      <c r="E2011" s="24">
        <f>INT(RFM_Pivot!$A$1 - tblCustRFM[[#This Row],[LastPurchaseDate]])</f>
        <v>248</v>
      </c>
      <c r="F2011">
        <f>IF(tblCustRFM[[#This Row],[Recency]] &lt;= $L$4, 3, IF(tblCustRFM[[#This Row],[Recency]] &lt;= M2013, 2, 1))</f>
        <v>1</v>
      </c>
      <c r="G2011">
        <f>IF(tblCustRFM[[#This Row],[Frequency]] &gt;= L2014, 3, IF(tblCustRFM[[#This Row],[Frequency]] &gt;= M2014, 2, 1))</f>
        <v>3</v>
      </c>
      <c r="H2011">
        <f>IF(tblCustRFM[[#This Row],[Monetary]] &gt;= L2015, 3, IF(tblCustRFM[[#This Row],[Monetary]] &gt;= M2015, 2, 1))</f>
        <v>3</v>
      </c>
      <c r="I2011">
        <f>tblCustRFM[[#This Row],[RecencyTier]] + tblCustRFM[[#This Row],[FrequencyTier]] + tblCustRFM[[#This Row],[MonetaryTier]]</f>
        <v>7</v>
      </c>
    </row>
    <row r="2012" spans="1:9" x14ac:dyDescent="0.45">
      <c r="A2012" s="16">
        <v>3976</v>
      </c>
      <c r="B2012" s="10">
        <v>45399.284228433644</v>
      </c>
      <c r="C2012">
        <v>2</v>
      </c>
      <c r="D2012">
        <v>22125.86</v>
      </c>
      <c r="E2012" s="24">
        <f>INT(RFM_Pivot!$A$1 - tblCustRFM[[#This Row],[LastPurchaseDate]])</f>
        <v>257</v>
      </c>
      <c r="F2012">
        <f>IF(tblCustRFM[[#This Row],[Recency]] &lt;= $L$4, 3, IF(tblCustRFM[[#This Row],[Recency]] &lt;= M2014, 2, 1))</f>
        <v>1</v>
      </c>
      <c r="G2012">
        <f>IF(tblCustRFM[[#This Row],[Frequency]] &gt;= L2015, 3, IF(tblCustRFM[[#This Row],[Frequency]] &gt;= M2015, 2, 1))</f>
        <v>3</v>
      </c>
      <c r="H2012">
        <f>IF(tblCustRFM[[#This Row],[Monetary]] &gt;= L2016, 3, IF(tblCustRFM[[#This Row],[Monetary]] &gt;= M2016, 2, 1))</f>
        <v>3</v>
      </c>
      <c r="I2012">
        <f>tblCustRFM[[#This Row],[RecencyTier]] + tblCustRFM[[#This Row],[FrequencyTier]] + tblCustRFM[[#This Row],[MonetaryTier]]</f>
        <v>7</v>
      </c>
    </row>
    <row r="2013" spans="1:9" x14ac:dyDescent="0.45">
      <c r="A2013" s="16">
        <v>3978</v>
      </c>
      <c r="B2013" s="10">
        <v>45559.900290046295</v>
      </c>
      <c r="C2013">
        <v>3</v>
      </c>
      <c r="D2013">
        <v>21815.09</v>
      </c>
      <c r="E2013" s="24">
        <f>INT(RFM_Pivot!$A$1 - tblCustRFM[[#This Row],[LastPurchaseDate]])</f>
        <v>97</v>
      </c>
      <c r="F2013">
        <f>IF(tblCustRFM[[#This Row],[Recency]] &lt;= $L$4, 3, IF(tblCustRFM[[#This Row],[Recency]] &lt;= M2015, 2, 1))</f>
        <v>3</v>
      </c>
      <c r="G2013">
        <f>IF(tblCustRFM[[#This Row],[Frequency]] &gt;= L2016, 3, IF(tblCustRFM[[#This Row],[Frequency]] &gt;= M2016, 2, 1))</f>
        <v>3</v>
      </c>
      <c r="H2013">
        <f>IF(tblCustRFM[[#This Row],[Monetary]] &gt;= L2017, 3, IF(tblCustRFM[[#This Row],[Monetary]] &gt;= M2017, 2, 1))</f>
        <v>3</v>
      </c>
      <c r="I2013">
        <f>tblCustRFM[[#This Row],[RecencyTier]] + tblCustRFM[[#This Row],[FrequencyTier]] + tblCustRFM[[#This Row],[MonetaryTier]]</f>
        <v>9</v>
      </c>
    </row>
    <row r="2014" spans="1:9" x14ac:dyDescent="0.45">
      <c r="A2014" s="16">
        <v>3979</v>
      </c>
      <c r="B2014" s="10">
        <v>45452.944594444445</v>
      </c>
      <c r="C2014">
        <v>3</v>
      </c>
      <c r="D2014">
        <v>17207.900000000001</v>
      </c>
      <c r="E2014" s="24">
        <f>INT(RFM_Pivot!$A$1 - tblCustRFM[[#This Row],[LastPurchaseDate]])</f>
        <v>204</v>
      </c>
      <c r="F2014">
        <f>IF(tblCustRFM[[#This Row],[Recency]] &lt;= $L$4, 3, IF(tblCustRFM[[#This Row],[Recency]] &lt;= M2016, 2, 1))</f>
        <v>1</v>
      </c>
      <c r="G2014">
        <f>IF(tblCustRFM[[#This Row],[Frequency]] &gt;= L2017, 3, IF(tblCustRFM[[#This Row],[Frequency]] &gt;= M2017, 2, 1))</f>
        <v>3</v>
      </c>
      <c r="H2014">
        <f>IF(tblCustRFM[[#This Row],[Monetary]] &gt;= L2018, 3, IF(tblCustRFM[[#This Row],[Monetary]] &gt;= M2018, 2, 1))</f>
        <v>3</v>
      </c>
      <c r="I2014">
        <f>tblCustRFM[[#This Row],[RecencyTier]] + tblCustRFM[[#This Row],[FrequencyTier]] + tblCustRFM[[#This Row],[MonetaryTier]]</f>
        <v>7</v>
      </c>
    </row>
    <row r="2015" spans="1:9" x14ac:dyDescent="0.45">
      <c r="A2015" s="16">
        <v>3980</v>
      </c>
      <c r="B2015" s="10">
        <v>45595.965896604939</v>
      </c>
      <c r="C2015">
        <v>1</v>
      </c>
      <c r="D2015">
        <v>1463.91</v>
      </c>
      <c r="E2015" s="24">
        <f>INT(RFM_Pivot!$A$1 - tblCustRFM[[#This Row],[LastPurchaseDate]])</f>
        <v>61</v>
      </c>
      <c r="F2015">
        <f>IF(tblCustRFM[[#This Row],[Recency]] &lt;= $L$4, 3, IF(tblCustRFM[[#This Row],[Recency]] &lt;= M2017, 2, 1))</f>
        <v>3</v>
      </c>
      <c r="G2015">
        <f>IF(tblCustRFM[[#This Row],[Frequency]] &gt;= L2018, 3, IF(tblCustRFM[[#This Row],[Frequency]] &gt;= M2018, 2, 1))</f>
        <v>3</v>
      </c>
      <c r="H2015">
        <f>IF(tblCustRFM[[#This Row],[Monetary]] &gt;= L2019, 3, IF(tblCustRFM[[#This Row],[Monetary]] &gt;= M2019, 2, 1))</f>
        <v>3</v>
      </c>
      <c r="I2015">
        <f>tblCustRFM[[#This Row],[RecencyTier]] + tblCustRFM[[#This Row],[FrequencyTier]] + tblCustRFM[[#This Row],[MonetaryTier]]</f>
        <v>9</v>
      </c>
    </row>
    <row r="2016" spans="1:9" x14ac:dyDescent="0.45">
      <c r="A2016" s="16">
        <v>3982</v>
      </c>
      <c r="B2016" s="10">
        <v>45520.330333024693</v>
      </c>
      <c r="C2016">
        <v>1</v>
      </c>
      <c r="D2016">
        <v>7828.96</v>
      </c>
      <c r="E2016" s="24">
        <f>INT(RFM_Pivot!$A$1 - tblCustRFM[[#This Row],[LastPurchaseDate]])</f>
        <v>136</v>
      </c>
      <c r="F2016">
        <f>IF(tblCustRFM[[#This Row],[Recency]] &lt;= $L$4, 3, IF(tblCustRFM[[#This Row],[Recency]] &lt;= M2018, 2, 1))</f>
        <v>1</v>
      </c>
      <c r="G2016">
        <f>IF(tblCustRFM[[#This Row],[Frequency]] &gt;= L2019, 3, IF(tblCustRFM[[#This Row],[Frequency]] &gt;= M2019, 2, 1))</f>
        <v>3</v>
      </c>
      <c r="H2016">
        <f>IF(tblCustRFM[[#This Row],[Monetary]] &gt;= L2020, 3, IF(tblCustRFM[[#This Row],[Monetary]] &gt;= M2020, 2, 1))</f>
        <v>3</v>
      </c>
      <c r="I2016">
        <f>tblCustRFM[[#This Row],[RecencyTier]] + tblCustRFM[[#This Row],[FrequencyTier]] + tblCustRFM[[#This Row],[MonetaryTier]]</f>
        <v>7</v>
      </c>
    </row>
    <row r="2017" spans="1:9" x14ac:dyDescent="0.45">
      <c r="A2017" s="16">
        <v>3983</v>
      </c>
      <c r="B2017" s="10">
        <v>45425.858885879628</v>
      </c>
      <c r="C2017">
        <v>2</v>
      </c>
      <c r="D2017">
        <v>8118.45</v>
      </c>
      <c r="E2017" s="24">
        <f>INT(RFM_Pivot!$A$1 - tblCustRFM[[#This Row],[LastPurchaseDate]])</f>
        <v>231</v>
      </c>
      <c r="F2017">
        <f>IF(tblCustRFM[[#This Row],[Recency]] &lt;= $L$4, 3, IF(tblCustRFM[[#This Row],[Recency]] &lt;= M2019, 2, 1))</f>
        <v>1</v>
      </c>
      <c r="G2017">
        <f>IF(tblCustRFM[[#This Row],[Frequency]] &gt;= L2020, 3, IF(tblCustRFM[[#This Row],[Frequency]] &gt;= M2020, 2, 1))</f>
        <v>3</v>
      </c>
      <c r="H2017">
        <f>IF(tblCustRFM[[#This Row],[Monetary]] &gt;= L2021, 3, IF(tblCustRFM[[#This Row],[Monetary]] &gt;= M2021, 2, 1))</f>
        <v>3</v>
      </c>
      <c r="I2017">
        <f>tblCustRFM[[#This Row],[RecencyTier]] + tblCustRFM[[#This Row],[FrequencyTier]] + tblCustRFM[[#This Row],[MonetaryTier]]</f>
        <v>7</v>
      </c>
    </row>
    <row r="2018" spans="1:9" x14ac:dyDescent="0.45">
      <c r="A2018" s="16">
        <v>3984</v>
      </c>
      <c r="B2018" s="10">
        <v>45603.412641242285</v>
      </c>
      <c r="C2018">
        <v>1</v>
      </c>
      <c r="D2018">
        <v>7824</v>
      </c>
      <c r="E2018" s="24">
        <f>INT(RFM_Pivot!$A$1 - tblCustRFM[[#This Row],[LastPurchaseDate]])</f>
        <v>53</v>
      </c>
      <c r="F2018">
        <f>IF(tblCustRFM[[#This Row],[Recency]] &lt;= $L$4, 3, IF(tblCustRFM[[#This Row],[Recency]] &lt;= M2020, 2, 1))</f>
        <v>3</v>
      </c>
      <c r="G2018">
        <f>IF(tblCustRFM[[#This Row],[Frequency]] &gt;= L2021, 3, IF(tblCustRFM[[#This Row],[Frequency]] &gt;= M2021, 2, 1))</f>
        <v>3</v>
      </c>
      <c r="H2018">
        <f>IF(tblCustRFM[[#This Row],[Monetary]] &gt;= L2022, 3, IF(tblCustRFM[[#This Row],[Monetary]] &gt;= M2022, 2, 1))</f>
        <v>3</v>
      </c>
      <c r="I2018">
        <f>tblCustRFM[[#This Row],[RecencyTier]] + tblCustRFM[[#This Row],[FrequencyTier]] + tblCustRFM[[#This Row],[MonetaryTier]]</f>
        <v>9</v>
      </c>
    </row>
    <row r="2019" spans="1:9" x14ac:dyDescent="0.45">
      <c r="A2019" s="16">
        <v>3985</v>
      </c>
      <c r="B2019" s="10">
        <v>45509.671267129626</v>
      </c>
      <c r="C2019">
        <v>2</v>
      </c>
      <c r="D2019">
        <v>13125.64</v>
      </c>
      <c r="E2019" s="24">
        <f>INT(RFM_Pivot!$A$1 - tblCustRFM[[#This Row],[LastPurchaseDate]])</f>
        <v>147</v>
      </c>
      <c r="F2019">
        <f>IF(tblCustRFM[[#This Row],[Recency]] &lt;= $L$4, 3, IF(tblCustRFM[[#This Row],[Recency]] &lt;= M2021, 2, 1))</f>
        <v>1</v>
      </c>
      <c r="G2019">
        <f>IF(tblCustRFM[[#This Row],[Frequency]] &gt;= L2022, 3, IF(tblCustRFM[[#This Row],[Frequency]] &gt;= M2022, 2, 1))</f>
        <v>3</v>
      </c>
      <c r="H2019">
        <f>IF(tblCustRFM[[#This Row],[Monetary]] &gt;= L2023, 3, IF(tblCustRFM[[#This Row],[Monetary]] &gt;= M2023, 2, 1))</f>
        <v>3</v>
      </c>
      <c r="I2019">
        <f>tblCustRFM[[#This Row],[RecencyTier]] + tblCustRFM[[#This Row],[FrequencyTier]] + tblCustRFM[[#This Row],[MonetaryTier]]</f>
        <v>7</v>
      </c>
    </row>
    <row r="2020" spans="1:9" x14ac:dyDescent="0.45">
      <c r="A2020" s="16">
        <v>3986</v>
      </c>
      <c r="B2020" s="10">
        <v>45463.165616550927</v>
      </c>
      <c r="C2020">
        <v>2</v>
      </c>
      <c r="D2020">
        <v>18381.7</v>
      </c>
      <c r="E2020" s="24">
        <f>INT(RFM_Pivot!$A$1 - tblCustRFM[[#This Row],[LastPurchaseDate]])</f>
        <v>193</v>
      </c>
      <c r="F2020">
        <f>IF(tblCustRFM[[#This Row],[Recency]] &lt;= $L$4, 3, IF(tblCustRFM[[#This Row],[Recency]] &lt;= M2022, 2, 1))</f>
        <v>1</v>
      </c>
      <c r="G2020">
        <f>IF(tblCustRFM[[#This Row],[Frequency]] &gt;= L2023, 3, IF(tblCustRFM[[#This Row],[Frequency]] &gt;= M2023, 2, 1))</f>
        <v>3</v>
      </c>
      <c r="H2020">
        <f>IF(tblCustRFM[[#This Row],[Monetary]] &gt;= L2024, 3, IF(tblCustRFM[[#This Row],[Monetary]] &gt;= M2024, 2, 1))</f>
        <v>3</v>
      </c>
      <c r="I2020">
        <f>tblCustRFM[[#This Row],[RecencyTier]] + tblCustRFM[[#This Row],[FrequencyTier]] + tblCustRFM[[#This Row],[MonetaryTier]]</f>
        <v>7</v>
      </c>
    </row>
    <row r="2021" spans="1:9" x14ac:dyDescent="0.45">
      <c r="A2021" s="16">
        <v>3987</v>
      </c>
      <c r="B2021" s="10">
        <v>45481.636463657407</v>
      </c>
      <c r="C2021">
        <v>2</v>
      </c>
      <c r="D2021">
        <v>17682.32</v>
      </c>
      <c r="E2021" s="24">
        <f>INT(RFM_Pivot!$A$1 - tblCustRFM[[#This Row],[LastPurchaseDate]])</f>
        <v>175</v>
      </c>
      <c r="F2021">
        <f>IF(tblCustRFM[[#This Row],[Recency]] &lt;= $L$4, 3, IF(tblCustRFM[[#This Row],[Recency]] &lt;= M2023, 2, 1))</f>
        <v>1</v>
      </c>
      <c r="G2021">
        <f>IF(tblCustRFM[[#This Row],[Frequency]] &gt;= L2024, 3, IF(tblCustRFM[[#This Row],[Frequency]] &gt;= M2024, 2, 1))</f>
        <v>3</v>
      </c>
      <c r="H2021">
        <f>IF(tblCustRFM[[#This Row],[Monetary]] &gt;= L2025, 3, IF(tblCustRFM[[#This Row],[Monetary]] &gt;= M2025, 2, 1))</f>
        <v>3</v>
      </c>
      <c r="I2021">
        <f>tblCustRFM[[#This Row],[RecencyTier]] + tblCustRFM[[#This Row],[FrequencyTier]] + tblCustRFM[[#This Row],[MonetaryTier]]</f>
        <v>7</v>
      </c>
    </row>
    <row r="2022" spans="1:9" x14ac:dyDescent="0.45">
      <c r="A2022" s="16">
        <v>3989</v>
      </c>
      <c r="B2022" s="10">
        <v>45613.560656057096</v>
      </c>
      <c r="C2022">
        <v>3</v>
      </c>
      <c r="D2022">
        <v>25732.240000000002</v>
      </c>
      <c r="E2022" s="24">
        <f>INT(RFM_Pivot!$A$1 - tblCustRFM[[#This Row],[LastPurchaseDate]])</f>
        <v>43</v>
      </c>
      <c r="F2022">
        <f>IF(tblCustRFM[[#This Row],[Recency]] &lt;= $L$4, 3, IF(tblCustRFM[[#This Row],[Recency]] &lt;= M2024, 2, 1))</f>
        <v>3</v>
      </c>
      <c r="G2022">
        <f>IF(tblCustRFM[[#This Row],[Frequency]] &gt;= L2025, 3, IF(tblCustRFM[[#This Row],[Frequency]] &gt;= M2025, 2, 1))</f>
        <v>3</v>
      </c>
      <c r="H2022">
        <f>IF(tblCustRFM[[#This Row],[Monetary]] &gt;= L2026, 3, IF(tblCustRFM[[#This Row],[Monetary]] &gt;= M2026, 2, 1))</f>
        <v>3</v>
      </c>
      <c r="I2022">
        <f>tblCustRFM[[#This Row],[RecencyTier]] + tblCustRFM[[#This Row],[FrequencyTier]] + tblCustRFM[[#This Row],[MonetaryTier]]</f>
        <v>9</v>
      </c>
    </row>
    <row r="2023" spans="1:9" x14ac:dyDescent="0.45">
      <c r="A2023" s="16">
        <v>3990</v>
      </c>
      <c r="B2023" s="10">
        <v>45493.025602546295</v>
      </c>
      <c r="C2023">
        <v>3</v>
      </c>
      <c r="D2023">
        <v>12970.76</v>
      </c>
      <c r="E2023" s="24">
        <f>INT(RFM_Pivot!$A$1 - tblCustRFM[[#This Row],[LastPurchaseDate]])</f>
        <v>163</v>
      </c>
      <c r="F2023">
        <f>IF(tblCustRFM[[#This Row],[Recency]] &lt;= $L$4, 3, IF(tblCustRFM[[#This Row],[Recency]] &lt;= M2025, 2, 1))</f>
        <v>1</v>
      </c>
      <c r="G2023">
        <f>IF(tblCustRFM[[#This Row],[Frequency]] &gt;= L2026, 3, IF(tblCustRFM[[#This Row],[Frequency]] &gt;= M2026, 2, 1))</f>
        <v>3</v>
      </c>
      <c r="H2023">
        <f>IF(tblCustRFM[[#This Row],[Monetary]] &gt;= L2027, 3, IF(tblCustRFM[[#This Row],[Monetary]] &gt;= M2027, 2, 1))</f>
        <v>3</v>
      </c>
      <c r="I2023">
        <f>tblCustRFM[[#This Row],[RecencyTier]] + tblCustRFM[[#This Row],[FrequencyTier]] + tblCustRFM[[#This Row],[MonetaryTier]]</f>
        <v>7</v>
      </c>
    </row>
    <row r="2024" spans="1:9" x14ac:dyDescent="0.45">
      <c r="A2024" s="16">
        <v>3994</v>
      </c>
      <c r="B2024" s="10">
        <v>45261.300430054012</v>
      </c>
      <c r="C2024">
        <v>2</v>
      </c>
      <c r="D2024">
        <v>10994.93</v>
      </c>
      <c r="E2024" s="24">
        <f>INT(RFM_Pivot!$A$1 - tblCustRFM[[#This Row],[LastPurchaseDate]])</f>
        <v>395</v>
      </c>
      <c r="F2024">
        <f>IF(tblCustRFM[[#This Row],[Recency]] &lt;= $L$4, 3, IF(tblCustRFM[[#This Row],[Recency]] &lt;= M2026, 2, 1))</f>
        <v>1</v>
      </c>
      <c r="G2024">
        <f>IF(tblCustRFM[[#This Row],[Frequency]] &gt;= L2027, 3, IF(tblCustRFM[[#This Row],[Frequency]] &gt;= M2027, 2, 1))</f>
        <v>3</v>
      </c>
      <c r="H2024">
        <f>IF(tblCustRFM[[#This Row],[Monetary]] &gt;= L2028, 3, IF(tblCustRFM[[#This Row],[Monetary]] &gt;= M2028, 2, 1))</f>
        <v>3</v>
      </c>
      <c r="I2024">
        <f>tblCustRFM[[#This Row],[RecencyTier]] + tblCustRFM[[#This Row],[FrequencyTier]] + tblCustRFM[[#This Row],[MonetaryTier]]</f>
        <v>7</v>
      </c>
    </row>
    <row r="2025" spans="1:9" x14ac:dyDescent="0.45">
      <c r="A2025" s="16">
        <v>3997</v>
      </c>
      <c r="B2025" s="10">
        <v>45478.059105902779</v>
      </c>
      <c r="C2025">
        <v>1</v>
      </c>
      <c r="D2025">
        <v>19847.96</v>
      </c>
      <c r="E2025" s="24">
        <f>INT(RFM_Pivot!$A$1 - tblCustRFM[[#This Row],[LastPurchaseDate]])</f>
        <v>178</v>
      </c>
      <c r="F2025">
        <f>IF(tblCustRFM[[#This Row],[Recency]] &lt;= $L$4, 3, IF(tblCustRFM[[#This Row],[Recency]] &lt;= M2027, 2, 1))</f>
        <v>1</v>
      </c>
      <c r="G2025">
        <f>IF(tblCustRFM[[#This Row],[Frequency]] &gt;= L2028, 3, IF(tblCustRFM[[#This Row],[Frequency]] &gt;= M2028, 2, 1))</f>
        <v>3</v>
      </c>
      <c r="H2025">
        <f>IF(tblCustRFM[[#This Row],[Monetary]] &gt;= L2029, 3, IF(tblCustRFM[[#This Row],[Monetary]] &gt;= M2029, 2, 1))</f>
        <v>3</v>
      </c>
      <c r="I2025">
        <f>tblCustRFM[[#This Row],[RecencyTier]] + tblCustRFM[[#This Row],[FrequencyTier]] + tblCustRFM[[#This Row],[MonetaryTier]]</f>
        <v>7</v>
      </c>
    </row>
    <row r="2026" spans="1:9" x14ac:dyDescent="0.45">
      <c r="A2026" s="16">
        <v>3999</v>
      </c>
      <c r="B2026" s="10">
        <v>45611.297429745369</v>
      </c>
      <c r="C2026">
        <v>2</v>
      </c>
      <c r="D2026">
        <v>13181.94</v>
      </c>
      <c r="E2026" s="24">
        <f>INT(RFM_Pivot!$A$1 - tblCustRFM[[#This Row],[LastPurchaseDate]])</f>
        <v>45</v>
      </c>
      <c r="F2026">
        <f>IF(tblCustRFM[[#This Row],[Recency]] &lt;= $L$4, 3, IF(tblCustRFM[[#This Row],[Recency]] &lt;= M2028, 2, 1))</f>
        <v>3</v>
      </c>
      <c r="G2026">
        <f>IF(tblCustRFM[[#This Row],[Frequency]] &gt;= L2029, 3, IF(tblCustRFM[[#This Row],[Frequency]] &gt;= M2029, 2, 1))</f>
        <v>3</v>
      </c>
      <c r="H2026">
        <f>IF(tblCustRFM[[#This Row],[Monetary]] &gt;= L2030, 3, IF(tblCustRFM[[#This Row],[Monetary]] &gt;= M2030, 2, 1))</f>
        <v>3</v>
      </c>
      <c r="I2026">
        <f>tblCustRFM[[#This Row],[RecencyTier]] + tblCustRFM[[#This Row],[FrequencyTier]] + tblCustRFM[[#This Row],[MonetaryTier]]</f>
        <v>9</v>
      </c>
    </row>
    <row r="2027" spans="1:9" x14ac:dyDescent="0.45">
      <c r="A2027" s="16">
        <v>4001</v>
      </c>
      <c r="B2027" s="10">
        <v>45319.706270640432</v>
      </c>
      <c r="C2027">
        <v>1</v>
      </c>
      <c r="D2027">
        <v>19313</v>
      </c>
      <c r="E2027" s="24">
        <f>INT(RFM_Pivot!$A$1 - tblCustRFM[[#This Row],[LastPurchaseDate]])</f>
        <v>337</v>
      </c>
      <c r="F2027">
        <f>IF(tblCustRFM[[#This Row],[Recency]] &lt;= $L$4, 3, IF(tblCustRFM[[#This Row],[Recency]] &lt;= M2029, 2, 1))</f>
        <v>1</v>
      </c>
      <c r="G2027">
        <f>IF(tblCustRFM[[#This Row],[Frequency]] &gt;= L2030, 3, IF(tblCustRFM[[#This Row],[Frequency]] &gt;= M2030, 2, 1))</f>
        <v>3</v>
      </c>
      <c r="H2027">
        <f>IF(tblCustRFM[[#This Row],[Monetary]] &gt;= L2031, 3, IF(tblCustRFM[[#This Row],[Monetary]] &gt;= M2031, 2, 1))</f>
        <v>3</v>
      </c>
      <c r="I2027">
        <f>tblCustRFM[[#This Row],[RecencyTier]] + tblCustRFM[[#This Row],[FrequencyTier]] + tblCustRFM[[#This Row],[MonetaryTier]]</f>
        <v>7</v>
      </c>
    </row>
    <row r="2028" spans="1:9" x14ac:dyDescent="0.45">
      <c r="A2028" s="16">
        <v>4003</v>
      </c>
      <c r="B2028" s="10">
        <v>45495.361836188269</v>
      </c>
      <c r="C2028">
        <v>2</v>
      </c>
      <c r="D2028">
        <v>11392.09</v>
      </c>
      <c r="E2028" s="24">
        <f>INT(RFM_Pivot!$A$1 - tblCustRFM[[#This Row],[LastPurchaseDate]])</f>
        <v>161</v>
      </c>
      <c r="F2028">
        <f>IF(tblCustRFM[[#This Row],[Recency]] &lt;= $L$4, 3, IF(tblCustRFM[[#This Row],[Recency]] &lt;= M2030, 2, 1))</f>
        <v>1</v>
      </c>
      <c r="G2028">
        <f>IF(tblCustRFM[[#This Row],[Frequency]] &gt;= L2031, 3, IF(tblCustRFM[[#This Row],[Frequency]] &gt;= M2031, 2, 1))</f>
        <v>3</v>
      </c>
      <c r="H2028">
        <f>IF(tblCustRFM[[#This Row],[Monetary]] &gt;= L2032, 3, IF(tblCustRFM[[#This Row],[Monetary]] &gt;= M2032, 2, 1))</f>
        <v>3</v>
      </c>
      <c r="I2028">
        <f>tblCustRFM[[#This Row],[RecencyTier]] + tblCustRFM[[#This Row],[FrequencyTier]] + tblCustRFM[[#This Row],[MonetaryTier]]</f>
        <v>7</v>
      </c>
    </row>
    <row r="2029" spans="1:9" x14ac:dyDescent="0.45">
      <c r="A2029" s="16">
        <v>4004</v>
      </c>
      <c r="B2029" s="10">
        <v>45010.739373919751</v>
      </c>
      <c r="C2029">
        <v>1</v>
      </c>
      <c r="D2029">
        <v>5007.6000000000004</v>
      </c>
      <c r="E2029" s="24">
        <f>INT(RFM_Pivot!$A$1 - tblCustRFM[[#This Row],[LastPurchaseDate]])</f>
        <v>646</v>
      </c>
      <c r="F2029">
        <f>IF(tblCustRFM[[#This Row],[Recency]] &lt;= $L$4, 3, IF(tblCustRFM[[#This Row],[Recency]] &lt;= M2031, 2, 1))</f>
        <v>1</v>
      </c>
      <c r="G2029">
        <f>IF(tblCustRFM[[#This Row],[Frequency]] &gt;= L2032, 3, IF(tblCustRFM[[#This Row],[Frequency]] &gt;= M2032, 2, 1))</f>
        <v>3</v>
      </c>
      <c r="H2029">
        <f>IF(tblCustRFM[[#This Row],[Monetary]] &gt;= L2033, 3, IF(tblCustRFM[[#This Row],[Monetary]] &gt;= M2033, 2, 1))</f>
        <v>3</v>
      </c>
      <c r="I2029">
        <f>tblCustRFM[[#This Row],[RecencyTier]] + tblCustRFM[[#This Row],[FrequencyTier]] + tblCustRFM[[#This Row],[MonetaryTier]]</f>
        <v>7</v>
      </c>
    </row>
    <row r="2030" spans="1:9" x14ac:dyDescent="0.45">
      <c r="A2030" s="16">
        <v>4005</v>
      </c>
      <c r="B2030" s="10">
        <v>45186.175917592591</v>
      </c>
      <c r="C2030">
        <v>2</v>
      </c>
      <c r="D2030">
        <v>5573.8</v>
      </c>
      <c r="E2030" s="24">
        <f>INT(RFM_Pivot!$A$1 - tblCustRFM[[#This Row],[LastPurchaseDate]])</f>
        <v>470</v>
      </c>
      <c r="F2030">
        <f>IF(tblCustRFM[[#This Row],[Recency]] &lt;= $L$4, 3, IF(tblCustRFM[[#This Row],[Recency]] &lt;= M2032, 2, 1))</f>
        <v>1</v>
      </c>
      <c r="G2030">
        <f>IF(tblCustRFM[[#This Row],[Frequency]] &gt;= L2033, 3, IF(tblCustRFM[[#This Row],[Frequency]] &gt;= M2033, 2, 1))</f>
        <v>3</v>
      </c>
      <c r="H2030">
        <f>IF(tblCustRFM[[#This Row],[Monetary]] &gt;= L2034, 3, IF(tblCustRFM[[#This Row],[Monetary]] &gt;= M2034, 2, 1))</f>
        <v>3</v>
      </c>
      <c r="I2030">
        <f>tblCustRFM[[#This Row],[RecencyTier]] + tblCustRFM[[#This Row],[FrequencyTier]] + tblCustRFM[[#This Row],[MonetaryTier]]</f>
        <v>7</v>
      </c>
    </row>
    <row r="2031" spans="1:9" x14ac:dyDescent="0.45">
      <c r="A2031" s="16">
        <v>4006</v>
      </c>
      <c r="B2031" s="10">
        <v>45507.846084606485</v>
      </c>
      <c r="C2031">
        <v>1</v>
      </c>
      <c r="D2031">
        <v>1075.55</v>
      </c>
      <c r="E2031" s="24">
        <f>INT(RFM_Pivot!$A$1 - tblCustRFM[[#This Row],[LastPurchaseDate]])</f>
        <v>149</v>
      </c>
      <c r="F2031">
        <f>IF(tblCustRFM[[#This Row],[Recency]] &lt;= $L$4, 3, IF(tblCustRFM[[#This Row],[Recency]] &lt;= M2033, 2, 1))</f>
        <v>1</v>
      </c>
      <c r="G2031">
        <f>IF(tblCustRFM[[#This Row],[Frequency]] &gt;= L2034, 3, IF(tblCustRFM[[#This Row],[Frequency]] &gt;= M2034, 2, 1))</f>
        <v>3</v>
      </c>
      <c r="H2031">
        <f>IF(tblCustRFM[[#This Row],[Monetary]] &gt;= L2035, 3, IF(tblCustRFM[[#This Row],[Monetary]] &gt;= M2035, 2, 1))</f>
        <v>3</v>
      </c>
      <c r="I2031">
        <f>tblCustRFM[[#This Row],[RecencyTier]] + tblCustRFM[[#This Row],[FrequencyTier]] + tblCustRFM[[#This Row],[MonetaryTier]]</f>
        <v>7</v>
      </c>
    </row>
    <row r="2032" spans="1:9" x14ac:dyDescent="0.45">
      <c r="A2032" s="16">
        <v>4007</v>
      </c>
      <c r="B2032" s="10">
        <v>45376.067906790122</v>
      </c>
      <c r="C2032">
        <v>1</v>
      </c>
      <c r="D2032">
        <v>3161.36</v>
      </c>
      <c r="E2032" s="24">
        <f>INT(RFM_Pivot!$A$1 - tblCustRFM[[#This Row],[LastPurchaseDate]])</f>
        <v>280</v>
      </c>
      <c r="F2032">
        <f>IF(tblCustRFM[[#This Row],[Recency]] &lt;= $L$4, 3, IF(tblCustRFM[[#This Row],[Recency]] &lt;= M2034, 2, 1))</f>
        <v>1</v>
      </c>
      <c r="G2032">
        <f>IF(tblCustRFM[[#This Row],[Frequency]] &gt;= L2035, 3, IF(tblCustRFM[[#This Row],[Frequency]] &gt;= M2035, 2, 1))</f>
        <v>3</v>
      </c>
      <c r="H2032">
        <f>IF(tblCustRFM[[#This Row],[Monetary]] &gt;= L2036, 3, IF(tblCustRFM[[#This Row],[Monetary]] &gt;= M2036, 2, 1))</f>
        <v>3</v>
      </c>
      <c r="I2032">
        <f>tblCustRFM[[#This Row],[RecencyTier]] + tblCustRFM[[#This Row],[FrequencyTier]] + tblCustRFM[[#This Row],[MonetaryTier]]</f>
        <v>7</v>
      </c>
    </row>
    <row r="2033" spans="1:9" x14ac:dyDescent="0.45">
      <c r="A2033" s="16">
        <v>4008</v>
      </c>
      <c r="B2033" s="10">
        <v>45155.29382939815</v>
      </c>
      <c r="C2033">
        <v>1</v>
      </c>
      <c r="D2033">
        <v>16360.6</v>
      </c>
      <c r="E2033" s="24">
        <f>INT(RFM_Pivot!$A$1 - tblCustRFM[[#This Row],[LastPurchaseDate]])</f>
        <v>501</v>
      </c>
      <c r="F2033">
        <f>IF(tblCustRFM[[#This Row],[Recency]] &lt;= $L$4, 3, IF(tblCustRFM[[#This Row],[Recency]] &lt;= M2035, 2, 1))</f>
        <v>1</v>
      </c>
      <c r="G2033">
        <f>IF(tblCustRFM[[#This Row],[Frequency]] &gt;= L2036, 3, IF(tblCustRFM[[#This Row],[Frequency]] &gt;= M2036, 2, 1))</f>
        <v>3</v>
      </c>
      <c r="H2033">
        <f>IF(tblCustRFM[[#This Row],[Monetary]] &gt;= L2037, 3, IF(tblCustRFM[[#This Row],[Monetary]] &gt;= M2037, 2, 1))</f>
        <v>3</v>
      </c>
      <c r="I2033">
        <f>tblCustRFM[[#This Row],[RecencyTier]] + tblCustRFM[[#This Row],[FrequencyTier]] + tblCustRFM[[#This Row],[MonetaryTier]]</f>
        <v>7</v>
      </c>
    </row>
    <row r="2034" spans="1:9" x14ac:dyDescent="0.45">
      <c r="A2034" s="16">
        <v>4009</v>
      </c>
      <c r="B2034" s="10">
        <v>45252.685568557099</v>
      </c>
      <c r="C2034">
        <v>3</v>
      </c>
      <c r="D2034">
        <v>43142.879999999997</v>
      </c>
      <c r="E2034" s="24">
        <f>INT(RFM_Pivot!$A$1 - tblCustRFM[[#This Row],[LastPurchaseDate]])</f>
        <v>404</v>
      </c>
      <c r="F2034">
        <f>IF(tblCustRFM[[#This Row],[Recency]] &lt;= $L$4, 3, IF(tblCustRFM[[#This Row],[Recency]] &lt;= M2036, 2, 1))</f>
        <v>1</v>
      </c>
      <c r="G2034">
        <f>IF(tblCustRFM[[#This Row],[Frequency]] &gt;= L2037, 3, IF(tblCustRFM[[#This Row],[Frequency]] &gt;= M2037, 2, 1))</f>
        <v>3</v>
      </c>
      <c r="H2034">
        <f>IF(tblCustRFM[[#This Row],[Monetary]] &gt;= L2038, 3, IF(tblCustRFM[[#This Row],[Monetary]] &gt;= M2038, 2, 1))</f>
        <v>3</v>
      </c>
      <c r="I2034">
        <f>tblCustRFM[[#This Row],[RecencyTier]] + tblCustRFM[[#This Row],[FrequencyTier]] + tblCustRFM[[#This Row],[MonetaryTier]]</f>
        <v>7</v>
      </c>
    </row>
    <row r="2035" spans="1:9" x14ac:dyDescent="0.45">
      <c r="A2035" s="16">
        <v>4010</v>
      </c>
      <c r="B2035" s="10">
        <v>45325.108810879632</v>
      </c>
      <c r="C2035">
        <v>1</v>
      </c>
      <c r="D2035">
        <v>11715.12</v>
      </c>
      <c r="E2035" s="24">
        <f>INT(RFM_Pivot!$A$1 - tblCustRFM[[#This Row],[LastPurchaseDate]])</f>
        <v>331</v>
      </c>
      <c r="F2035">
        <f>IF(tblCustRFM[[#This Row],[Recency]] &lt;= $L$4, 3, IF(tblCustRFM[[#This Row],[Recency]] &lt;= M2037, 2, 1))</f>
        <v>1</v>
      </c>
      <c r="G2035">
        <f>IF(tblCustRFM[[#This Row],[Frequency]] &gt;= L2038, 3, IF(tblCustRFM[[#This Row],[Frequency]] &gt;= M2038, 2, 1))</f>
        <v>3</v>
      </c>
      <c r="H2035">
        <f>IF(tblCustRFM[[#This Row],[Monetary]] &gt;= L2039, 3, IF(tblCustRFM[[#This Row],[Monetary]] &gt;= M2039, 2, 1))</f>
        <v>3</v>
      </c>
      <c r="I2035">
        <f>tblCustRFM[[#This Row],[RecencyTier]] + tblCustRFM[[#This Row],[FrequencyTier]] + tblCustRFM[[#This Row],[MonetaryTier]]</f>
        <v>7</v>
      </c>
    </row>
    <row r="2036" spans="1:9" x14ac:dyDescent="0.45">
      <c r="A2036" s="16">
        <v>4012</v>
      </c>
      <c r="B2036" s="10">
        <v>45527.412041203701</v>
      </c>
      <c r="C2036">
        <v>1</v>
      </c>
      <c r="D2036">
        <v>11467.75</v>
      </c>
      <c r="E2036" s="24">
        <f>INT(RFM_Pivot!$A$1 - tblCustRFM[[#This Row],[LastPurchaseDate]])</f>
        <v>129</v>
      </c>
      <c r="F2036">
        <f>IF(tblCustRFM[[#This Row],[Recency]] &lt;= $L$4, 3, IF(tblCustRFM[[#This Row],[Recency]] &lt;= M2038, 2, 1))</f>
        <v>1</v>
      </c>
      <c r="G2036">
        <f>IF(tblCustRFM[[#This Row],[Frequency]] &gt;= L2039, 3, IF(tblCustRFM[[#This Row],[Frequency]] &gt;= M2039, 2, 1))</f>
        <v>3</v>
      </c>
      <c r="H2036">
        <f>IF(tblCustRFM[[#This Row],[Monetary]] &gt;= L2040, 3, IF(tblCustRFM[[#This Row],[Monetary]] &gt;= M2040, 2, 1))</f>
        <v>3</v>
      </c>
      <c r="I2036">
        <f>tblCustRFM[[#This Row],[RecencyTier]] + tblCustRFM[[#This Row],[FrequencyTier]] + tblCustRFM[[#This Row],[MonetaryTier]]</f>
        <v>7</v>
      </c>
    </row>
    <row r="2037" spans="1:9" x14ac:dyDescent="0.45">
      <c r="A2037" s="16">
        <v>4017</v>
      </c>
      <c r="B2037" s="10">
        <v>45610.494349421293</v>
      </c>
      <c r="C2037">
        <v>1</v>
      </c>
      <c r="D2037">
        <v>4754.08</v>
      </c>
      <c r="E2037" s="24">
        <f>INT(RFM_Pivot!$A$1 - tblCustRFM[[#This Row],[LastPurchaseDate]])</f>
        <v>46</v>
      </c>
      <c r="F2037">
        <f>IF(tblCustRFM[[#This Row],[Recency]] &lt;= $L$4, 3, IF(tblCustRFM[[#This Row],[Recency]] &lt;= M2039, 2, 1))</f>
        <v>3</v>
      </c>
      <c r="G2037">
        <f>IF(tblCustRFM[[#This Row],[Frequency]] &gt;= L2040, 3, IF(tblCustRFM[[#This Row],[Frequency]] &gt;= M2040, 2, 1))</f>
        <v>3</v>
      </c>
      <c r="H2037">
        <f>IF(tblCustRFM[[#This Row],[Monetary]] &gt;= L2041, 3, IF(tblCustRFM[[#This Row],[Monetary]] &gt;= M2041, 2, 1))</f>
        <v>3</v>
      </c>
      <c r="I2037">
        <f>tblCustRFM[[#This Row],[RecencyTier]] + tblCustRFM[[#This Row],[FrequencyTier]] + tblCustRFM[[#This Row],[MonetaryTier]]</f>
        <v>9</v>
      </c>
    </row>
    <row r="2038" spans="1:9" x14ac:dyDescent="0.45">
      <c r="A2038" s="16">
        <v>4019</v>
      </c>
      <c r="B2038" s="10">
        <v>45520.549354938274</v>
      </c>
      <c r="C2038">
        <v>2</v>
      </c>
      <c r="D2038">
        <v>23628.81</v>
      </c>
      <c r="E2038" s="24">
        <f>INT(RFM_Pivot!$A$1 - tblCustRFM[[#This Row],[LastPurchaseDate]])</f>
        <v>136</v>
      </c>
      <c r="F2038">
        <f>IF(tblCustRFM[[#This Row],[Recency]] &lt;= $L$4, 3, IF(tblCustRFM[[#This Row],[Recency]] &lt;= M2040, 2, 1))</f>
        <v>1</v>
      </c>
      <c r="G2038">
        <f>IF(tblCustRFM[[#This Row],[Frequency]] &gt;= L2041, 3, IF(tblCustRFM[[#This Row],[Frequency]] &gt;= M2041, 2, 1))</f>
        <v>3</v>
      </c>
      <c r="H2038">
        <f>IF(tblCustRFM[[#This Row],[Monetary]] &gt;= L2042, 3, IF(tblCustRFM[[#This Row],[Monetary]] &gt;= M2042, 2, 1))</f>
        <v>3</v>
      </c>
      <c r="I2038">
        <f>tblCustRFM[[#This Row],[RecencyTier]] + tblCustRFM[[#This Row],[FrequencyTier]] + tblCustRFM[[#This Row],[MonetaryTier]]</f>
        <v>7</v>
      </c>
    </row>
    <row r="2039" spans="1:9" x14ac:dyDescent="0.45">
      <c r="A2039" s="16">
        <v>4020</v>
      </c>
      <c r="B2039" s="10">
        <v>45306.199919984567</v>
      </c>
      <c r="C2039">
        <v>3</v>
      </c>
      <c r="D2039">
        <v>28122.66</v>
      </c>
      <c r="E2039" s="24">
        <f>INT(RFM_Pivot!$A$1 - tblCustRFM[[#This Row],[LastPurchaseDate]])</f>
        <v>350</v>
      </c>
      <c r="F2039">
        <f>IF(tblCustRFM[[#This Row],[Recency]] &lt;= $L$4, 3, IF(tblCustRFM[[#This Row],[Recency]] &lt;= M2041, 2, 1))</f>
        <v>1</v>
      </c>
      <c r="G2039">
        <f>IF(tblCustRFM[[#This Row],[Frequency]] &gt;= L2042, 3, IF(tblCustRFM[[#This Row],[Frequency]] &gt;= M2042, 2, 1))</f>
        <v>3</v>
      </c>
      <c r="H2039">
        <f>IF(tblCustRFM[[#This Row],[Monetary]] &gt;= L2043, 3, IF(tblCustRFM[[#This Row],[Monetary]] &gt;= M2043, 2, 1))</f>
        <v>3</v>
      </c>
      <c r="I2039">
        <f>tblCustRFM[[#This Row],[RecencyTier]] + tblCustRFM[[#This Row],[FrequencyTier]] + tblCustRFM[[#This Row],[MonetaryTier]]</f>
        <v>7</v>
      </c>
    </row>
    <row r="2040" spans="1:9" x14ac:dyDescent="0.45">
      <c r="A2040" s="16">
        <v>4022</v>
      </c>
      <c r="B2040" s="10">
        <v>45521.206420640432</v>
      </c>
      <c r="C2040">
        <v>2</v>
      </c>
      <c r="D2040">
        <v>315.67</v>
      </c>
      <c r="E2040" s="24">
        <f>INT(RFM_Pivot!$A$1 - tblCustRFM[[#This Row],[LastPurchaseDate]])</f>
        <v>135</v>
      </c>
      <c r="F2040">
        <f>IF(tblCustRFM[[#This Row],[Recency]] &lt;= $L$4, 3, IF(tblCustRFM[[#This Row],[Recency]] &lt;= M2042, 2, 1))</f>
        <v>1</v>
      </c>
      <c r="G2040">
        <f>IF(tblCustRFM[[#This Row],[Frequency]] &gt;= L2043, 3, IF(tblCustRFM[[#This Row],[Frequency]] &gt;= M2043, 2, 1))</f>
        <v>3</v>
      </c>
      <c r="H2040">
        <f>IF(tblCustRFM[[#This Row],[Monetary]] &gt;= L2044, 3, IF(tblCustRFM[[#This Row],[Monetary]] &gt;= M2044, 2, 1))</f>
        <v>3</v>
      </c>
      <c r="I2040">
        <f>tblCustRFM[[#This Row],[RecencyTier]] + tblCustRFM[[#This Row],[FrequencyTier]] + tblCustRFM[[#This Row],[MonetaryTier]]</f>
        <v>7</v>
      </c>
    </row>
    <row r="2041" spans="1:9" x14ac:dyDescent="0.45">
      <c r="A2041" s="16">
        <v>4026</v>
      </c>
      <c r="B2041" s="10">
        <v>45517.994099421296</v>
      </c>
      <c r="C2041">
        <v>1</v>
      </c>
      <c r="D2041">
        <v>2886.28</v>
      </c>
      <c r="E2041" s="24">
        <f>INT(RFM_Pivot!$A$1 - tblCustRFM[[#This Row],[LastPurchaseDate]])</f>
        <v>139</v>
      </c>
      <c r="F2041">
        <f>IF(tblCustRFM[[#This Row],[Recency]] &lt;= $L$4, 3, IF(tblCustRFM[[#This Row],[Recency]] &lt;= M2043, 2, 1))</f>
        <v>1</v>
      </c>
      <c r="G2041">
        <f>IF(tblCustRFM[[#This Row],[Frequency]] &gt;= L2044, 3, IF(tblCustRFM[[#This Row],[Frequency]] &gt;= M2044, 2, 1))</f>
        <v>3</v>
      </c>
      <c r="H2041">
        <f>IF(tblCustRFM[[#This Row],[Monetary]] &gt;= L2045, 3, IF(tblCustRFM[[#This Row],[Monetary]] &gt;= M2045, 2, 1))</f>
        <v>3</v>
      </c>
      <c r="I2041">
        <f>tblCustRFM[[#This Row],[RecencyTier]] + tblCustRFM[[#This Row],[FrequencyTier]] + tblCustRFM[[#This Row],[MonetaryTier]]</f>
        <v>7</v>
      </c>
    </row>
    <row r="2042" spans="1:9" x14ac:dyDescent="0.45">
      <c r="A2042" s="16">
        <v>4028</v>
      </c>
      <c r="B2042" s="10">
        <v>45006.723972415122</v>
      </c>
      <c r="C2042">
        <v>1</v>
      </c>
      <c r="D2042">
        <v>11552.6</v>
      </c>
      <c r="E2042" s="24">
        <f>INT(RFM_Pivot!$A$1 - tblCustRFM[[#This Row],[LastPurchaseDate]])</f>
        <v>650</v>
      </c>
      <c r="F2042">
        <f>IF(tblCustRFM[[#This Row],[Recency]] &lt;= $L$4, 3, IF(tblCustRFM[[#This Row],[Recency]] &lt;= M2044, 2, 1))</f>
        <v>1</v>
      </c>
      <c r="G2042">
        <f>IF(tblCustRFM[[#This Row],[Frequency]] &gt;= L2045, 3, IF(tblCustRFM[[#This Row],[Frequency]] &gt;= M2045, 2, 1))</f>
        <v>3</v>
      </c>
      <c r="H2042">
        <f>IF(tblCustRFM[[#This Row],[Monetary]] &gt;= L2046, 3, IF(tblCustRFM[[#This Row],[Monetary]] &gt;= M2046, 2, 1))</f>
        <v>3</v>
      </c>
      <c r="I2042">
        <f>tblCustRFM[[#This Row],[RecencyTier]] + tblCustRFM[[#This Row],[FrequencyTier]] + tblCustRFM[[#This Row],[MonetaryTier]]</f>
        <v>7</v>
      </c>
    </row>
    <row r="2043" spans="1:9" x14ac:dyDescent="0.45">
      <c r="A2043" s="16">
        <v>4030</v>
      </c>
      <c r="B2043" s="10">
        <v>45561.214421450619</v>
      </c>
      <c r="C2043">
        <v>2</v>
      </c>
      <c r="D2043">
        <v>11960.78</v>
      </c>
      <c r="E2043" s="24">
        <f>INT(RFM_Pivot!$A$1 - tblCustRFM[[#This Row],[LastPurchaseDate]])</f>
        <v>95</v>
      </c>
      <c r="F2043">
        <f>IF(tblCustRFM[[#This Row],[Recency]] &lt;= $L$4, 3, IF(tblCustRFM[[#This Row],[Recency]] &lt;= M2045, 2, 1))</f>
        <v>3</v>
      </c>
      <c r="G2043">
        <f>IF(tblCustRFM[[#This Row],[Frequency]] &gt;= L2046, 3, IF(tblCustRFM[[#This Row],[Frequency]] &gt;= M2046, 2, 1))</f>
        <v>3</v>
      </c>
      <c r="H2043">
        <f>IF(tblCustRFM[[#This Row],[Monetary]] &gt;= L2047, 3, IF(tblCustRFM[[#This Row],[Monetary]] &gt;= M2047, 2, 1))</f>
        <v>3</v>
      </c>
      <c r="I2043">
        <f>tblCustRFM[[#This Row],[RecencyTier]] + tblCustRFM[[#This Row],[FrequencyTier]] + tblCustRFM[[#This Row],[MonetaryTier]]</f>
        <v>9</v>
      </c>
    </row>
    <row r="2044" spans="1:9" x14ac:dyDescent="0.45">
      <c r="A2044" s="16">
        <v>4033</v>
      </c>
      <c r="B2044" s="10">
        <v>45602.098509837961</v>
      </c>
      <c r="C2044">
        <v>1</v>
      </c>
      <c r="D2044">
        <v>1011.14</v>
      </c>
      <c r="E2044" s="24">
        <f>INT(RFM_Pivot!$A$1 - tblCustRFM[[#This Row],[LastPurchaseDate]])</f>
        <v>54</v>
      </c>
      <c r="F2044">
        <f>IF(tblCustRFM[[#This Row],[Recency]] &lt;= $L$4, 3, IF(tblCustRFM[[#This Row],[Recency]] &lt;= M2046, 2, 1))</f>
        <v>3</v>
      </c>
      <c r="G2044">
        <f>IF(tblCustRFM[[#This Row],[Frequency]] &gt;= L2047, 3, IF(tblCustRFM[[#This Row],[Frequency]] &gt;= M2047, 2, 1))</f>
        <v>3</v>
      </c>
      <c r="H2044">
        <f>IF(tblCustRFM[[#This Row],[Monetary]] &gt;= L2048, 3, IF(tblCustRFM[[#This Row],[Monetary]] &gt;= M2048, 2, 1))</f>
        <v>3</v>
      </c>
      <c r="I2044">
        <f>tblCustRFM[[#This Row],[RecencyTier]] + tblCustRFM[[#This Row],[FrequencyTier]] + tblCustRFM[[#This Row],[MonetaryTier]]</f>
        <v>9</v>
      </c>
    </row>
    <row r="2045" spans="1:9" x14ac:dyDescent="0.45">
      <c r="A2045" s="16">
        <v>4034</v>
      </c>
      <c r="B2045" s="10">
        <v>45469.006200617281</v>
      </c>
      <c r="C2045">
        <v>1</v>
      </c>
      <c r="D2045">
        <v>3359.14</v>
      </c>
      <c r="E2045" s="24">
        <f>INT(RFM_Pivot!$A$1 - tblCustRFM[[#This Row],[LastPurchaseDate]])</f>
        <v>187</v>
      </c>
      <c r="F2045">
        <f>IF(tblCustRFM[[#This Row],[Recency]] &lt;= $L$4, 3, IF(tblCustRFM[[#This Row],[Recency]] &lt;= M2047, 2, 1))</f>
        <v>1</v>
      </c>
      <c r="G2045">
        <f>IF(tblCustRFM[[#This Row],[Frequency]] &gt;= L2048, 3, IF(tblCustRFM[[#This Row],[Frequency]] &gt;= M2048, 2, 1))</f>
        <v>3</v>
      </c>
      <c r="H2045">
        <f>IF(tblCustRFM[[#This Row],[Monetary]] &gt;= L2049, 3, IF(tblCustRFM[[#This Row],[Monetary]] &gt;= M2049, 2, 1))</f>
        <v>3</v>
      </c>
      <c r="I2045">
        <f>tblCustRFM[[#This Row],[RecencyTier]] + tblCustRFM[[#This Row],[FrequencyTier]] + tblCustRFM[[#This Row],[MonetaryTier]]</f>
        <v>7</v>
      </c>
    </row>
    <row r="2046" spans="1:9" x14ac:dyDescent="0.45">
      <c r="A2046" s="16">
        <v>4036</v>
      </c>
      <c r="B2046" s="10">
        <v>45495.726872685183</v>
      </c>
      <c r="C2046">
        <v>2</v>
      </c>
      <c r="D2046">
        <v>8501.6299999999992</v>
      </c>
      <c r="E2046" s="24">
        <f>INT(RFM_Pivot!$A$1 - tblCustRFM[[#This Row],[LastPurchaseDate]])</f>
        <v>161</v>
      </c>
      <c r="F2046">
        <f>IF(tblCustRFM[[#This Row],[Recency]] &lt;= $L$4, 3, IF(tblCustRFM[[#This Row],[Recency]] &lt;= M2048, 2, 1))</f>
        <v>1</v>
      </c>
      <c r="G2046">
        <f>IF(tblCustRFM[[#This Row],[Frequency]] &gt;= L2049, 3, IF(tblCustRFM[[#This Row],[Frequency]] &gt;= M2049, 2, 1))</f>
        <v>3</v>
      </c>
      <c r="H2046">
        <f>IF(tblCustRFM[[#This Row],[Monetary]] &gt;= L2050, 3, IF(tblCustRFM[[#This Row],[Monetary]] &gt;= M2050, 2, 1))</f>
        <v>3</v>
      </c>
      <c r="I2046">
        <f>tblCustRFM[[#This Row],[RecencyTier]] + tblCustRFM[[#This Row],[FrequencyTier]] + tblCustRFM[[#This Row],[MonetaryTier]]</f>
        <v>7</v>
      </c>
    </row>
    <row r="2047" spans="1:9" x14ac:dyDescent="0.45">
      <c r="A2047" s="16">
        <v>4037</v>
      </c>
      <c r="B2047" s="10">
        <v>45557.199019907406</v>
      </c>
      <c r="C2047">
        <v>1</v>
      </c>
      <c r="D2047">
        <v>10209.75</v>
      </c>
      <c r="E2047" s="24">
        <f>INT(RFM_Pivot!$A$1 - tblCustRFM[[#This Row],[LastPurchaseDate]])</f>
        <v>99</v>
      </c>
      <c r="F2047">
        <f>IF(tblCustRFM[[#This Row],[Recency]] &lt;= $L$4, 3, IF(tblCustRFM[[#This Row],[Recency]] &lt;= M2049, 2, 1))</f>
        <v>3</v>
      </c>
      <c r="G2047">
        <f>IF(tblCustRFM[[#This Row],[Frequency]] &gt;= L2050, 3, IF(tblCustRFM[[#This Row],[Frequency]] &gt;= M2050, 2, 1))</f>
        <v>3</v>
      </c>
      <c r="H2047">
        <f>IF(tblCustRFM[[#This Row],[Monetary]] &gt;= L2051, 3, IF(tblCustRFM[[#This Row],[Monetary]] &gt;= M2051, 2, 1))</f>
        <v>3</v>
      </c>
      <c r="I2047">
        <f>tblCustRFM[[#This Row],[RecencyTier]] + tblCustRFM[[#This Row],[FrequencyTier]] + tblCustRFM[[#This Row],[MonetaryTier]]</f>
        <v>9</v>
      </c>
    </row>
    <row r="2048" spans="1:9" x14ac:dyDescent="0.45">
      <c r="A2048" s="16">
        <v>4038</v>
      </c>
      <c r="B2048" s="10">
        <v>45599.47024702932</v>
      </c>
      <c r="C2048">
        <v>1</v>
      </c>
      <c r="D2048">
        <v>7637.56</v>
      </c>
      <c r="E2048" s="24">
        <f>INT(RFM_Pivot!$A$1 - tblCustRFM[[#This Row],[LastPurchaseDate]])</f>
        <v>57</v>
      </c>
      <c r="F2048">
        <f>IF(tblCustRFM[[#This Row],[Recency]] &lt;= $L$4, 3, IF(tblCustRFM[[#This Row],[Recency]] &lt;= M2050, 2, 1))</f>
        <v>3</v>
      </c>
      <c r="G2048">
        <f>IF(tblCustRFM[[#This Row],[Frequency]] &gt;= L2051, 3, IF(tblCustRFM[[#This Row],[Frequency]] &gt;= M2051, 2, 1))</f>
        <v>3</v>
      </c>
      <c r="H2048">
        <f>IF(tblCustRFM[[#This Row],[Monetary]] &gt;= L2052, 3, IF(tblCustRFM[[#This Row],[Monetary]] &gt;= M2052, 2, 1))</f>
        <v>3</v>
      </c>
      <c r="I2048">
        <f>tblCustRFM[[#This Row],[RecencyTier]] + tblCustRFM[[#This Row],[FrequencyTier]] + tblCustRFM[[#This Row],[MonetaryTier]]</f>
        <v>9</v>
      </c>
    </row>
    <row r="2049" spans="1:9" x14ac:dyDescent="0.45">
      <c r="A2049" s="16">
        <v>4039</v>
      </c>
      <c r="B2049" s="10">
        <v>45351.537453742283</v>
      </c>
      <c r="C2049">
        <v>1</v>
      </c>
      <c r="D2049">
        <v>2860.14</v>
      </c>
      <c r="E2049" s="24">
        <f>INT(RFM_Pivot!$A$1 - tblCustRFM[[#This Row],[LastPurchaseDate]])</f>
        <v>305</v>
      </c>
      <c r="F2049">
        <f>IF(tblCustRFM[[#This Row],[Recency]] &lt;= $L$4, 3, IF(tblCustRFM[[#This Row],[Recency]] &lt;= M2051, 2, 1))</f>
        <v>1</v>
      </c>
      <c r="G2049">
        <f>IF(tblCustRFM[[#This Row],[Frequency]] &gt;= L2052, 3, IF(tblCustRFM[[#This Row],[Frequency]] &gt;= M2052, 2, 1))</f>
        <v>3</v>
      </c>
      <c r="H2049">
        <f>IF(tblCustRFM[[#This Row],[Monetary]] &gt;= L2053, 3, IF(tblCustRFM[[#This Row],[Monetary]] &gt;= M2053, 2, 1))</f>
        <v>3</v>
      </c>
      <c r="I2049">
        <f>tblCustRFM[[#This Row],[RecencyTier]] + tblCustRFM[[#This Row],[FrequencyTier]] + tblCustRFM[[#This Row],[MonetaryTier]]</f>
        <v>7</v>
      </c>
    </row>
    <row r="2050" spans="1:9" x14ac:dyDescent="0.45">
      <c r="A2050" s="16">
        <v>4040</v>
      </c>
      <c r="B2050" s="10">
        <v>45054.324732484565</v>
      </c>
      <c r="C2050">
        <v>1</v>
      </c>
      <c r="D2050">
        <v>7614.88</v>
      </c>
      <c r="E2050" s="24">
        <f>INT(RFM_Pivot!$A$1 - tblCustRFM[[#This Row],[LastPurchaseDate]])</f>
        <v>602</v>
      </c>
      <c r="F2050">
        <f>IF(tblCustRFM[[#This Row],[Recency]] &lt;= $L$4, 3, IF(tblCustRFM[[#This Row],[Recency]] &lt;= M2052, 2, 1))</f>
        <v>1</v>
      </c>
      <c r="G2050">
        <f>IF(tblCustRFM[[#This Row],[Frequency]] &gt;= L2053, 3, IF(tblCustRFM[[#This Row],[Frequency]] &gt;= M2053, 2, 1))</f>
        <v>3</v>
      </c>
      <c r="H2050">
        <f>IF(tblCustRFM[[#This Row],[Monetary]] &gt;= L2054, 3, IF(tblCustRFM[[#This Row],[Monetary]] &gt;= M2054, 2, 1))</f>
        <v>3</v>
      </c>
      <c r="I2050">
        <f>tblCustRFM[[#This Row],[RecencyTier]] + tblCustRFM[[#This Row],[FrequencyTier]] + tblCustRFM[[#This Row],[MonetaryTier]]</f>
        <v>7</v>
      </c>
    </row>
    <row r="2051" spans="1:9" x14ac:dyDescent="0.45">
      <c r="A2051" s="16">
        <v>4041</v>
      </c>
      <c r="B2051" s="10">
        <v>45526.097909799384</v>
      </c>
      <c r="C2051">
        <v>2</v>
      </c>
      <c r="D2051">
        <v>9333.6200000000008</v>
      </c>
      <c r="E2051" s="24">
        <f>INT(RFM_Pivot!$A$1 - tblCustRFM[[#This Row],[LastPurchaseDate]])</f>
        <v>130</v>
      </c>
      <c r="F2051">
        <f>IF(tblCustRFM[[#This Row],[Recency]] &lt;= $L$4, 3, IF(tblCustRFM[[#This Row],[Recency]] &lt;= M2053, 2, 1))</f>
        <v>1</v>
      </c>
      <c r="G2051">
        <f>IF(tblCustRFM[[#This Row],[Frequency]] &gt;= L2054, 3, IF(tblCustRFM[[#This Row],[Frequency]] &gt;= M2054, 2, 1))</f>
        <v>3</v>
      </c>
      <c r="H2051">
        <f>IF(tblCustRFM[[#This Row],[Monetary]] &gt;= L2055, 3, IF(tblCustRFM[[#This Row],[Monetary]] &gt;= M2055, 2, 1))</f>
        <v>3</v>
      </c>
      <c r="I2051">
        <f>tblCustRFM[[#This Row],[RecencyTier]] + tblCustRFM[[#This Row],[FrequencyTier]] + tblCustRFM[[#This Row],[MonetaryTier]]</f>
        <v>7</v>
      </c>
    </row>
    <row r="2052" spans="1:9" x14ac:dyDescent="0.45">
      <c r="A2052" s="16">
        <v>4042</v>
      </c>
      <c r="B2052" s="10">
        <v>45013.73267326389</v>
      </c>
      <c r="C2052">
        <v>1</v>
      </c>
      <c r="D2052">
        <v>4658</v>
      </c>
      <c r="E2052" s="24">
        <f>INT(RFM_Pivot!$A$1 - tblCustRFM[[#This Row],[LastPurchaseDate]])</f>
        <v>643</v>
      </c>
      <c r="F2052">
        <f>IF(tblCustRFM[[#This Row],[Recency]] &lt;= $L$4, 3, IF(tblCustRFM[[#This Row],[Recency]] &lt;= M2054, 2, 1))</f>
        <v>1</v>
      </c>
      <c r="G2052">
        <f>IF(tblCustRFM[[#This Row],[Frequency]] &gt;= L2055, 3, IF(tblCustRFM[[#This Row],[Frequency]] &gt;= M2055, 2, 1))</f>
        <v>3</v>
      </c>
      <c r="H2052">
        <f>IF(tblCustRFM[[#This Row],[Monetary]] &gt;= L2056, 3, IF(tblCustRFM[[#This Row],[Monetary]] &gt;= M2056, 2, 1))</f>
        <v>3</v>
      </c>
      <c r="I2052">
        <f>tblCustRFM[[#This Row],[RecencyTier]] + tblCustRFM[[#This Row],[FrequencyTier]] + tblCustRFM[[#This Row],[MonetaryTier]]</f>
        <v>7</v>
      </c>
    </row>
    <row r="2053" spans="1:9" x14ac:dyDescent="0.45">
      <c r="A2053" s="16">
        <v>4044</v>
      </c>
      <c r="B2053" s="10">
        <v>45574.866786689818</v>
      </c>
      <c r="C2053">
        <v>2</v>
      </c>
      <c r="D2053">
        <v>11540.57</v>
      </c>
      <c r="E2053" s="24">
        <f>INT(RFM_Pivot!$A$1 - tblCustRFM[[#This Row],[LastPurchaseDate]])</f>
        <v>82</v>
      </c>
      <c r="F2053">
        <f>IF(tblCustRFM[[#This Row],[Recency]] &lt;= $L$4, 3, IF(tblCustRFM[[#This Row],[Recency]] &lt;= M2055, 2, 1))</f>
        <v>3</v>
      </c>
      <c r="G2053">
        <f>IF(tblCustRFM[[#This Row],[Frequency]] &gt;= L2056, 3, IF(tblCustRFM[[#This Row],[Frequency]] &gt;= M2056, 2, 1))</f>
        <v>3</v>
      </c>
      <c r="H2053">
        <f>IF(tblCustRFM[[#This Row],[Monetary]] &gt;= L2057, 3, IF(tblCustRFM[[#This Row],[Monetary]] &gt;= M2057, 2, 1))</f>
        <v>3</v>
      </c>
      <c r="I2053">
        <f>tblCustRFM[[#This Row],[RecencyTier]] + tblCustRFM[[#This Row],[FrequencyTier]] + tblCustRFM[[#This Row],[MonetaryTier]]</f>
        <v>9</v>
      </c>
    </row>
    <row r="2054" spans="1:9" x14ac:dyDescent="0.45">
      <c r="A2054" s="16">
        <v>4046</v>
      </c>
      <c r="B2054" s="10">
        <v>45626.336933680555</v>
      </c>
      <c r="C2054">
        <v>3</v>
      </c>
      <c r="D2054">
        <v>18117.09</v>
      </c>
      <c r="E2054" s="24">
        <f>INT(RFM_Pivot!$A$1 - tblCustRFM[[#This Row],[LastPurchaseDate]])</f>
        <v>30</v>
      </c>
      <c r="F2054">
        <f>IF(tblCustRFM[[#This Row],[Recency]] &lt;= $L$4, 3, IF(tblCustRFM[[#This Row],[Recency]] &lt;= M2056, 2, 1))</f>
        <v>3</v>
      </c>
      <c r="G2054">
        <f>IF(tblCustRFM[[#This Row],[Frequency]] &gt;= L2057, 3, IF(tblCustRFM[[#This Row],[Frequency]] &gt;= M2057, 2, 1))</f>
        <v>3</v>
      </c>
      <c r="H2054">
        <f>IF(tblCustRFM[[#This Row],[Monetary]] &gt;= L2058, 3, IF(tblCustRFM[[#This Row],[Monetary]] &gt;= M2058, 2, 1))</f>
        <v>3</v>
      </c>
      <c r="I2054">
        <f>tblCustRFM[[#This Row],[RecencyTier]] + tblCustRFM[[#This Row],[FrequencyTier]] + tblCustRFM[[#This Row],[MonetaryTier]]</f>
        <v>9</v>
      </c>
    </row>
    <row r="2055" spans="1:9" x14ac:dyDescent="0.45">
      <c r="A2055" s="16">
        <v>4051</v>
      </c>
      <c r="B2055" s="10">
        <v>44952.041504166664</v>
      </c>
      <c r="C2055">
        <v>1</v>
      </c>
      <c r="D2055">
        <v>3772.44</v>
      </c>
      <c r="E2055" s="24">
        <f>INT(RFM_Pivot!$A$1 - tblCustRFM[[#This Row],[LastPurchaseDate]])</f>
        <v>704</v>
      </c>
      <c r="F2055">
        <f>IF(tblCustRFM[[#This Row],[Recency]] &lt;= $L$4, 3, IF(tblCustRFM[[#This Row],[Recency]] &lt;= M2057, 2, 1))</f>
        <v>1</v>
      </c>
      <c r="G2055">
        <f>IF(tblCustRFM[[#This Row],[Frequency]] &gt;= L2058, 3, IF(tblCustRFM[[#This Row],[Frequency]] &gt;= M2058, 2, 1))</f>
        <v>3</v>
      </c>
      <c r="H2055">
        <f>IF(tblCustRFM[[#This Row],[Monetary]] &gt;= L2059, 3, IF(tblCustRFM[[#This Row],[Monetary]] &gt;= M2059, 2, 1))</f>
        <v>3</v>
      </c>
      <c r="I2055">
        <f>tblCustRFM[[#This Row],[RecencyTier]] + tblCustRFM[[#This Row],[FrequencyTier]] + tblCustRFM[[#This Row],[MonetaryTier]]</f>
        <v>7</v>
      </c>
    </row>
    <row r="2056" spans="1:9" x14ac:dyDescent="0.45">
      <c r="A2056" s="16">
        <v>4052</v>
      </c>
      <c r="B2056" s="10">
        <v>45502.881588155862</v>
      </c>
      <c r="C2056">
        <v>3</v>
      </c>
      <c r="D2056">
        <v>31969.78</v>
      </c>
      <c r="E2056" s="24">
        <f>INT(RFM_Pivot!$A$1 - tblCustRFM[[#This Row],[LastPurchaseDate]])</f>
        <v>154</v>
      </c>
      <c r="F2056">
        <f>IF(tblCustRFM[[#This Row],[Recency]] &lt;= $L$4, 3, IF(tblCustRFM[[#This Row],[Recency]] &lt;= M2058, 2, 1))</f>
        <v>1</v>
      </c>
      <c r="G2056">
        <f>IF(tblCustRFM[[#This Row],[Frequency]] &gt;= L2059, 3, IF(tblCustRFM[[#This Row],[Frequency]] &gt;= M2059, 2, 1))</f>
        <v>3</v>
      </c>
      <c r="H2056">
        <f>IF(tblCustRFM[[#This Row],[Monetary]] &gt;= L2060, 3, IF(tblCustRFM[[#This Row],[Monetary]] &gt;= M2060, 2, 1))</f>
        <v>3</v>
      </c>
      <c r="I2056">
        <f>tblCustRFM[[#This Row],[RecencyTier]] + tblCustRFM[[#This Row],[FrequencyTier]] + tblCustRFM[[#This Row],[MonetaryTier]]</f>
        <v>7</v>
      </c>
    </row>
    <row r="2057" spans="1:9" x14ac:dyDescent="0.45">
      <c r="A2057" s="16">
        <v>4054</v>
      </c>
      <c r="B2057" s="10">
        <v>45001.321432137345</v>
      </c>
      <c r="C2057">
        <v>1</v>
      </c>
      <c r="D2057">
        <v>4738.0600000000004</v>
      </c>
      <c r="E2057" s="24">
        <f>INT(RFM_Pivot!$A$1 - tblCustRFM[[#This Row],[LastPurchaseDate]])</f>
        <v>655</v>
      </c>
      <c r="F2057">
        <f>IF(tblCustRFM[[#This Row],[Recency]] &lt;= $L$4, 3, IF(tblCustRFM[[#This Row],[Recency]] &lt;= M2059, 2, 1))</f>
        <v>1</v>
      </c>
      <c r="G2057">
        <f>IF(tblCustRFM[[#This Row],[Frequency]] &gt;= L2060, 3, IF(tblCustRFM[[#This Row],[Frequency]] &gt;= M2060, 2, 1))</f>
        <v>3</v>
      </c>
      <c r="H2057">
        <f>IF(tblCustRFM[[#This Row],[Monetary]] &gt;= L2061, 3, IF(tblCustRFM[[#This Row],[Monetary]] &gt;= M2061, 2, 1))</f>
        <v>3</v>
      </c>
      <c r="I2057">
        <f>tblCustRFM[[#This Row],[RecencyTier]] + tblCustRFM[[#This Row],[FrequencyTier]] + tblCustRFM[[#This Row],[MonetaryTier]]</f>
        <v>7</v>
      </c>
    </row>
    <row r="2058" spans="1:9" x14ac:dyDescent="0.45">
      <c r="A2058" s="16">
        <v>4055</v>
      </c>
      <c r="B2058" s="10">
        <v>45376.870987114198</v>
      </c>
      <c r="C2058">
        <v>1</v>
      </c>
      <c r="D2058">
        <v>259.39999999999998</v>
      </c>
      <c r="E2058" s="24">
        <f>INT(RFM_Pivot!$A$1 - tblCustRFM[[#This Row],[LastPurchaseDate]])</f>
        <v>280</v>
      </c>
      <c r="F2058">
        <f>IF(tblCustRFM[[#This Row],[Recency]] &lt;= $L$4, 3, IF(tblCustRFM[[#This Row],[Recency]] &lt;= M2060, 2, 1))</f>
        <v>1</v>
      </c>
      <c r="G2058">
        <f>IF(tblCustRFM[[#This Row],[Frequency]] &gt;= L2061, 3, IF(tblCustRFM[[#This Row],[Frequency]] &gt;= M2061, 2, 1))</f>
        <v>3</v>
      </c>
      <c r="H2058">
        <f>IF(tblCustRFM[[#This Row],[Monetary]] &gt;= L2062, 3, IF(tblCustRFM[[#This Row],[Monetary]] &gt;= M2062, 2, 1))</f>
        <v>3</v>
      </c>
      <c r="I2058">
        <f>tblCustRFM[[#This Row],[RecencyTier]] + tblCustRFM[[#This Row],[FrequencyTier]] + tblCustRFM[[#This Row],[MonetaryTier]]</f>
        <v>7</v>
      </c>
    </row>
    <row r="2059" spans="1:9" x14ac:dyDescent="0.45">
      <c r="A2059" s="16">
        <v>4056</v>
      </c>
      <c r="B2059" s="10">
        <v>45028.626162615743</v>
      </c>
      <c r="C2059">
        <v>1</v>
      </c>
      <c r="D2059">
        <v>2140.34</v>
      </c>
      <c r="E2059" s="24">
        <f>INT(RFM_Pivot!$A$1 - tblCustRFM[[#This Row],[LastPurchaseDate]])</f>
        <v>628</v>
      </c>
      <c r="F2059">
        <f>IF(tblCustRFM[[#This Row],[Recency]] &lt;= $L$4, 3, IF(tblCustRFM[[#This Row],[Recency]] &lt;= M2061, 2, 1))</f>
        <v>1</v>
      </c>
      <c r="G2059">
        <f>IF(tblCustRFM[[#This Row],[Frequency]] &gt;= L2062, 3, IF(tblCustRFM[[#This Row],[Frequency]] &gt;= M2062, 2, 1))</f>
        <v>3</v>
      </c>
      <c r="H2059">
        <f>IF(tblCustRFM[[#This Row],[Monetary]] &gt;= L2063, 3, IF(tblCustRFM[[#This Row],[Monetary]] &gt;= M2063, 2, 1))</f>
        <v>3</v>
      </c>
      <c r="I2059">
        <f>tblCustRFM[[#This Row],[RecencyTier]] + tblCustRFM[[#This Row],[FrequencyTier]] + tblCustRFM[[#This Row],[MonetaryTier]]</f>
        <v>7</v>
      </c>
    </row>
    <row r="2060" spans="1:9" x14ac:dyDescent="0.45">
      <c r="A2060" s="16">
        <v>4057</v>
      </c>
      <c r="B2060" s="10">
        <v>45458.7851785108</v>
      </c>
      <c r="C2060">
        <v>2</v>
      </c>
      <c r="D2060">
        <v>6785.3</v>
      </c>
      <c r="E2060" s="24">
        <f>INT(RFM_Pivot!$A$1 - tblCustRFM[[#This Row],[LastPurchaseDate]])</f>
        <v>198</v>
      </c>
      <c r="F2060">
        <f>IF(tblCustRFM[[#This Row],[Recency]] &lt;= $L$4, 3, IF(tblCustRFM[[#This Row],[Recency]] &lt;= M2062, 2, 1))</f>
        <v>1</v>
      </c>
      <c r="G2060">
        <f>IF(tblCustRFM[[#This Row],[Frequency]] &gt;= L2063, 3, IF(tblCustRFM[[#This Row],[Frequency]] &gt;= M2063, 2, 1))</f>
        <v>3</v>
      </c>
      <c r="H2060">
        <f>IF(tblCustRFM[[#This Row],[Monetary]] &gt;= L2064, 3, IF(tblCustRFM[[#This Row],[Monetary]] &gt;= M2064, 2, 1))</f>
        <v>3</v>
      </c>
      <c r="I2060">
        <f>tblCustRFM[[#This Row],[RecencyTier]] + tblCustRFM[[#This Row],[FrequencyTier]] + tblCustRFM[[#This Row],[MonetaryTier]]</f>
        <v>7</v>
      </c>
    </row>
    <row r="2061" spans="1:9" x14ac:dyDescent="0.45">
      <c r="A2061" s="16">
        <v>4060</v>
      </c>
      <c r="B2061" s="10">
        <v>45633.929692978396</v>
      </c>
      <c r="C2061">
        <v>1</v>
      </c>
      <c r="D2061">
        <v>2033.7</v>
      </c>
      <c r="E2061" s="24">
        <f>INT(RFM_Pivot!$A$1 - tblCustRFM[[#This Row],[LastPurchaseDate]])</f>
        <v>23</v>
      </c>
      <c r="F2061">
        <f>IF(tblCustRFM[[#This Row],[Recency]] &lt;= $L$4, 3, IF(tblCustRFM[[#This Row],[Recency]] &lt;= M2063, 2, 1))</f>
        <v>3</v>
      </c>
      <c r="G2061">
        <f>IF(tblCustRFM[[#This Row],[Frequency]] &gt;= L2064, 3, IF(tblCustRFM[[#This Row],[Frequency]] &gt;= M2064, 2, 1))</f>
        <v>3</v>
      </c>
      <c r="H2061">
        <f>IF(tblCustRFM[[#This Row],[Monetary]] &gt;= L2065, 3, IF(tblCustRFM[[#This Row],[Monetary]] &gt;= M2065, 2, 1))</f>
        <v>3</v>
      </c>
      <c r="I2061">
        <f>tblCustRFM[[#This Row],[RecencyTier]] + tblCustRFM[[#This Row],[FrequencyTier]] + tblCustRFM[[#This Row],[MonetaryTier]]</f>
        <v>9</v>
      </c>
    </row>
    <row r="2062" spans="1:9" x14ac:dyDescent="0.45">
      <c r="A2062" s="16">
        <v>4061</v>
      </c>
      <c r="B2062" s="10">
        <v>45444.913791396604</v>
      </c>
      <c r="C2062">
        <v>1</v>
      </c>
      <c r="D2062">
        <v>1961.32</v>
      </c>
      <c r="E2062" s="24">
        <f>INT(RFM_Pivot!$A$1 - tblCustRFM[[#This Row],[LastPurchaseDate]])</f>
        <v>212</v>
      </c>
      <c r="F2062">
        <f>IF(tblCustRFM[[#This Row],[Recency]] &lt;= $L$4, 3, IF(tblCustRFM[[#This Row],[Recency]] &lt;= M2064, 2, 1))</f>
        <v>1</v>
      </c>
      <c r="G2062">
        <f>IF(tblCustRFM[[#This Row],[Frequency]] &gt;= L2065, 3, IF(tblCustRFM[[#This Row],[Frequency]] &gt;= M2065, 2, 1))</f>
        <v>3</v>
      </c>
      <c r="H2062">
        <f>IF(tblCustRFM[[#This Row],[Monetary]] &gt;= L2066, 3, IF(tblCustRFM[[#This Row],[Monetary]] &gt;= M2066, 2, 1))</f>
        <v>3</v>
      </c>
      <c r="I2062">
        <f>tblCustRFM[[#This Row],[RecencyTier]] + tblCustRFM[[#This Row],[FrequencyTier]] + tblCustRFM[[#This Row],[MonetaryTier]]</f>
        <v>7</v>
      </c>
    </row>
    <row r="2063" spans="1:9" x14ac:dyDescent="0.45">
      <c r="A2063" s="16">
        <v>4062</v>
      </c>
      <c r="B2063" s="10">
        <v>45090.828382831787</v>
      </c>
      <c r="C2063">
        <v>1</v>
      </c>
      <c r="D2063">
        <v>8237.85</v>
      </c>
      <c r="E2063" s="24">
        <f>INT(RFM_Pivot!$A$1 - tblCustRFM[[#This Row],[LastPurchaseDate]])</f>
        <v>566</v>
      </c>
      <c r="F2063">
        <f>IF(tblCustRFM[[#This Row],[Recency]] &lt;= $L$4, 3, IF(tblCustRFM[[#This Row],[Recency]] &lt;= M2065, 2, 1))</f>
        <v>1</v>
      </c>
      <c r="G2063">
        <f>IF(tblCustRFM[[#This Row],[Frequency]] &gt;= L2066, 3, IF(tblCustRFM[[#This Row],[Frequency]] &gt;= M2066, 2, 1))</f>
        <v>3</v>
      </c>
      <c r="H2063">
        <f>IF(tblCustRFM[[#This Row],[Monetary]] &gt;= L2067, 3, IF(tblCustRFM[[#This Row],[Monetary]] &gt;= M2067, 2, 1))</f>
        <v>3</v>
      </c>
      <c r="I2063">
        <f>tblCustRFM[[#This Row],[RecencyTier]] + tblCustRFM[[#This Row],[FrequencyTier]] + tblCustRFM[[#This Row],[MonetaryTier]]</f>
        <v>7</v>
      </c>
    </row>
    <row r="2064" spans="1:9" x14ac:dyDescent="0.45">
      <c r="A2064" s="16">
        <v>4064</v>
      </c>
      <c r="B2064" s="10">
        <v>45467.984098418208</v>
      </c>
      <c r="C2064">
        <v>1</v>
      </c>
      <c r="D2064">
        <v>2318.67</v>
      </c>
      <c r="E2064" s="24">
        <f>INT(RFM_Pivot!$A$1 - tblCustRFM[[#This Row],[LastPurchaseDate]])</f>
        <v>189</v>
      </c>
      <c r="F2064">
        <f>IF(tblCustRFM[[#This Row],[Recency]] &lt;= $L$4, 3, IF(tblCustRFM[[#This Row],[Recency]] &lt;= M2066, 2, 1))</f>
        <v>1</v>
      </c>
      <c r="G2064">
        <f>IF(tblCustRFM[[#This Row],[Frequency]] &gt;= L2067, 3, IF(tblCustRFM[[#This Row],[Frequency]] &gt;= M2067, 2, 1))</f>
        <v>3</v>
      </c>
      <c r="H2064">
        <f>IF(tblCustRFM[[#This Row],[Monetary]] &gt;= L2068, 3, IF(tblCustRFM[[#This Row],[Monetary]] &gt;= M2068, 2, 1))</f>
        <v>3</v>
      </c>
      <c r="I2064">
        <f>tblCustRFM[[#This Row],[RecencyTier]] + tblCustRFM[[#This Row],[FrequencyTier]] + tblCustRFM[[#This Row],[MonetaryTier]]</f>
        <v>7</v>
      </c>
    </row>
    <row r="2065" spans="1:9" x14ac:dyDescent="0.45">
      <c r="A2065" s="16">
        <v>4065</v>
      </c>
      <c r="B2065" s="10">
        <v>45627.359035918213</v>
      </c>
      <c r="C2065">
        <v>2</v>
      </c>
      <c r="D2065">
        <v>21648.25</v>
      </c>
      <c r="E2065" s="24">
        <f>INT(RFM_Pivot!$A$1 - tblCustRFM[[#This Row],[LastPurchaseDate]])</f>
        <v>29</v>
      </c>
      <c r="F2065">
        <f>IF(tblCustRFM[[#This Row],[Recency]] &lt;= $L$4, 3, IF(tblCustRFM[[#This Row],[Recency]] &lt;= M2067, 2, 1))</f>
        <v>3</v>
      </c>
      <c r="G2065">
        <f>IF(tblCustRFM[[#This Row],[Frequency]] &gt;= L2068, 3, IF(tblCustRFM[[#This Row],[Frequency]] &gt;= M2068, 2, 1))</f>
        <v>3</v>
      </c>
      <c r="H2065">
        <f>IF(tblCustRFM[[#This Row],[Monetary]] &gt;= L2069, 3, IF(tblCustRFM[[#This Row],[Monetary]] &gt;= M2069, 2, 1))</f>
        <v>3</v>
      </c>
      <c r="I2065">
        <f>tblCustRFM[[#This Row],[RecencyTier]] + tblCustRFM[[#This Row],[FrequencyTier]] + tblCustRFM[[#This Row],[MonetaryTier]]</f>
        <v>9</v>
      </c>
    </row>
    <row r="2066" spans="1:9" x14ac:dyDescent="0.45">
      <c r="A2066" s="16">
        <v>4066</v>
      </c>
      <c r="B2066" s="10">
        <v>45653.933693364197</v>
      </c>
      <c r="C2066">
        <v>1</v>
      </c>
      <c r="D2066">
        <v>13314.5</v>
      </c>
      <c r="E2066" s="24">
        <f>INT(RFM_Pivot!$A$1 - tblCustRFM[[#This Row],[LastPurchaseDate]])</f>
        <v>3</v>
      </c>
      <c r="F2066">
        <f>IF(tblCustRFM[[#This Row],[Recency]] &lt;= $L$4, 3, IF(tblCustRFM[[#This Row],[Recency]] &lt;= M2068, 2, 1))</f>
        <v>3</v>
      </c>
      <c r="G2066">
        <f>IF(tblCustRFM[[#This Row],[Frequency]] &gt;= L2069, 3, IF(tblCustRFM[[#This Row],[Frequency]] &gt;= M2069, 2, 1))</f>
        <v>3</v>
      </c>
      <c r="H2066">
        <f>IF(tblCustRFM[[#This Row],[Monetary]] &gt;= L2070, 3, IF(tblCustRFM[[#This Row],[Monetary]] &gt;= M2070, 2, 1))</f>
        <v>3</v>
      </c>
      <c r="I2066">
        <f>tblCustRFM[[#This Row],[RecencyTier]] + tblCustRFM[[#This Row],[FrequencyTier]] + tblCustRFM[[#This Row],[MonetaryTier]]</f>
        <v>9</v>
      </c>
    </row>
    <row r="2067" spans="1:9" x14ac:dyDescent="0.45">
      <c r="A2067" s="16">
        <v>4067</v>
      </c>
      <c r="B2067" s="10">
        <v>45608.669166936728</v>
      </c>
      <c r="C2067">
        <v>2</v>
      </c>
      <c r="D2067">
        <v>12184.46</v>
      </c>
      <c r="E2067" s="24">
        <f>INT(RFM_Pivot!$A$1 - tblCustRFM[[#This Row],[LastPurchaseDate]])</f>
        <v>48</v>
      </c>
      <c r="F2067">
        <f>IF(tblCustRFM[[#This Row],[Recency]] &lt;= $L$4, 3, IF(tblCustRFM[[#This Row],[Recency]] &lt;= M2069, 2, 1))</f>
        <v>3</v>
      </c>
      <c r="G2067">
        <f>IF(tblCustRFM[[#This Row],[Frequency]] &gt;= L2070, 3, IF(tblCustRFM[[#This Row],[Frequency]] &gt;= M2070, 2, 1))</f>
        <v>3</v>
      </c>
      <c r="H2067">
        <f>IF(tblCustRFM[[#This Row],[Monetary]] &gt;= L2071, 3, IF(tblCustRFM[[#This Row],[Monetary]] &gt;= M2071, 2, 1))</f>
        <v>3</v>
      </c>
      <c r="I2067">
        <f>tblCustRFM[[#This Row],[RecencyTier]] + tblCustRFM[[#This Row],[FrequencyTier]] + tblCustRFM[[#This Row],[MonetaryTier]]</f>
        <v>9</v>
      </c>
    </row>
    <row r="2068" spans="1:9" x14ac:dyDescent="0.45">
      <c r="A2068" s="16">
        <v>4071</v>
      </c>
      <c r="B2068" s="10">
        <v>45405.489848996913</v>
      </c>
      <c r="C2068">
        <v>1</v>
      </c>
      <c r="D2068">
        <v>2904.48</v>
      </c>
      <c r="E2068" s="24">
        <f>INT(RFM_Pivot!$A$1 - tblCustRFM[[#This Row],[LastPurchaseDate]])</f>
        <v>251</v>
      </c>
      <c r="F2068">
        <f>IF(tblCustRFM[[#This Row],[Recency]] &lt;= $L$4, 3, IF(tblCustRFM[[#This Row],[Recency]] &lt;= M2070, 2, 1))</f>
        <v>1</v>
      </c>
      <c r="G2068">
        <f>IF(tblCustRFM[[#This Row],[Frequency]] &gt;= L2071, 3, IF(tblCustRFM[[#This Row],[Frequency]] &gt;= M2071, 2, 1))</f>
        <v>3</v>
      </c>
      <c r="H2068">
        <f>IF(tblCustRFM[[#This Row],[Monetary]] &gt;= L2072, 3, IF(tblCustRFM[[#This Row],[Monetary]] &gt;= M2072, 2, 1))</f>
        <v>3</v>
      </c>
      <c r="I2068">
        <f>tblCustRFM[[#This Row],[RecencyTier]] + tblCustRFM[[#This Row],[FrequencyTier]] + tblCustRFM[[#This Row],[MonetaryTier]]</f>
        <v>7</v>
      </c>
    </row>
    <row r="2069" spans="1:9" x14ac:dyDescent="0.45">
      <c r="A2069" s="16">
        <v>4072</v>
      </c>
      <c r="B2069" s="10">
        <v>45385.485848572534</v>
      </c>
      <c r="C2069">
        <v>6</v>
      </c>
      <c r="D2069">
        <v>19036.64</v>
      </c>
      <c r="E2069" s="24">
        <f>INT(RFM_Pivot!$A$1 - tblCustRFM[[#This Row],[LastPurchaseDate]])</f>
        <v>271</v>
      </c>
      <c r="F2069">
        <f>IF(tblCustRFM[[#This Row],[Recency]] &lt;= $L$4, 3, IF(tblCustRFM[[#This Row],[Recency]] &lt;= M2071, 2, 1))</f>
        <v>1</v>
      </c>
      <c r="G2069">
        <f>IF(tblCustRFM[[#This Row],[Frequency]] &gt;= L2072, 3, IF(tblCustRFM[[#This Row],[Frequency]] &gt;= M2072, 2, 1))</f>
        <v>3</v>
      </c>
      <c r="H2069">
        <f>IF(tblCustRFM[[#This Row],[Monetary]] &gt;= L2073, 3, IF(tblCustRFM[[#This Row],[Monetary]] &gt;= M2073, 2, 1))</f>
        <v>3</v>
      </c>
      <c r="I2069">
        <f>tblCustRFM[[#This Row],[RecencyTier]] + tblCustRFM[[#This Row],[FrequencyTier]] + tblCustRFM[[#This Row],[MonetaryTier]]</f>
        <v>7</v>
      </c>
    </row>
    <row r="2070" spans="1:9" x14ac:dyDescent="0.45">
      <c r="A2070" s="16">
        <v>4073</v>
      </c>
      <c r="B2070" s="10">
        <v>44930.796379629632</v>
      </c>
      <c r="C2070">
        <v>1</v>
      </c>
      <c r="D2070">
        <v>15030</v>
      </c>
      <c r="E2070" s="24">
        <f>INT(RFM_Pivot!$A$1 - tblCustRFM[[#This Row],[LastPurchaseDate]])</f>
        <v>726</v>
      </c>
      <c r="F2070">
        <f>IF(tblCustRFM[[#This Row],[Recency]] &lt;= $L$4, 3, IF(tblCustRFM[[#This Row],[Recency]] &lt;= M2072, 2, 1))</f>
        <v>1</v>
      </c>
      <c r="G2070">
        <f>IF(tblCustRFM[[#This Row],[Frequency]] &gt;= L2073, 3, IF(tblCustRFM[[#This Row],[Frequency]] &gt;= M2073, 2, 1))</f>
        <v>3</v>
      </c>
      <c r="H2070">
        <f>IF(tblCustRFM[[#This Row],[Monetary]] &gt;= L2074, 3, IF(tblCustRFM[[#This Row],[Monetary]] &gt;= M2074, 2, 1))</f>
        <v>3</v>
      </c>
      <c r="I2070">
        <f>tblCustRFM[[#This Row],[RecencyTier]] + tblCustRFM[[#This Row],[FrequencyTier]] + tblCustRFM[[#This Row],[MonetaryTier]]</f>
        <v>7</v>
      </c>
    </row>
    <row r="2071" spans="1:9" x14ac:dyDescent="0.45">
      <c r="A2071" s="16">
        <v>4074</v>
      </c>
      <c r="B2071" s="10">
        <v>45180.846384645061</v>
      </c>
      <c r="C2071">
        <v>1</v>
      </c>
      <c r="D2071">
        <v>2966.64</v>
      </c>
      <c r="E2071" s="24">
        <f>INT(RFM_Pivot!$A$1 - tblCustRFM[[#This Row],[LastPurchaseDate]])</f>
        <v>476</v>
      </c>
      <c r="F2071">
        <f>IF(tblCustRFM[[#This Row],[Recency]] &lt;= $L$4, 3, IF(tblCustRFM[[#This Row],[Recency]] &lt;= M2073, 2, 1))</f>
        <v>1</v>
      </c>
      <c r="G2071">
        <f>IF(tblCustRFM[[#This Row],[Frequency]] &gt;= L2074, 3, IF(tblCustRFM[[#This Row],[Frequency]] &gt;= M2074, 2, 1))</f>
        <v>3</v>
      </c>
      <c r="H2071">
        <f>IF(tblCustRFM[[#This Row],[Monetary]] &gt;= L2075, 3, IF(tblCustRFM[[#This Row],[Monetary]] &gt;= M2075, 2, 1))</f>
        <v>3</v>
      </c>
      <c r="I2071">
        <f>tblCustRFM[[#This Row],[RecencyTier]] + tblCustRFM[[#This Row],[FrequencyTier]] + tblCustRFM[[#This Row],[MonetaryTier]]</f>
        <v>7</v>
      </c>
    </row>
    <row r="2072" spans="1:9" x14ac:dyDescent="0.45">
      <c r="A2072" s="16">
        <v>4075</v>
      </c>
      <c r="B2072" s="10">
        <v>45238.449144907405</v>
      </c>
      <c r="C2072">
        <v>2</v>
      </c>
      <c r="D2072">
        <v>24732.37</v>
      </c>
      <c r="E2072" s="24">
        <f>INT(RFM_Pivot!$A$1 - tblCustRFM[[#This Row],[LastPurchaseDate]])</f>
        <v>418</v>
      </c>
      <c r="F2072">
        <f>IF(tblCustRFM[[#This Row],[Recency]] &lt;= $L$4, 3, IF(tblCustRFM[[#This Row],[Recency]] &lt;= M2074, 2, 1))</f>
        <v>1</v>
      </c>
      <c r="G2072">
        <f>IF(tblCustRFM[[#This Row],[Frequency]] &gt;= L2075, 3, IF(tblCustRFM[[#This Row],[Frequency]] &gt;= M2075, 2, 1))</f>
        <v>3</v>
      </c>
      <c r="H2072">
        <f>IF(tblCustRFM[[#This Row],[Monetary]] &gt;= L2076, 3, IF(tblCustRFM[[#This Row],[Monetary]] &gt;= M2076, 2, 1))</f>
        <v>3</v>
      </c>
      <c r="I2072">
        <f>tblCustRFM[[#This Row],[RecencyTier]] + tblCustRFM[[#This Row],[FrequencyTier]] + tblCustRFM[[#This Row],[MonetaryTier]]</f>
        <v>7</v>
      </c>
    </row>
    <row r="2073" spans="1:9" x14ac:dyDescent="0.45">
      <c r="A2073" s="16">
        <v>4078</v>
      </c>
      <c r="B2073" s="10">
        <v>45425.785878587965</v>
      </c>
      <c r="C2073">
        <v>1</v>
      </c>
      <c r="D2073">
        <v>4824.5600000000004</v>
      </c>
      <c r="E2073" s="24">
        <f>INT(RFM_Pivot!$A$1 - tblCustRFM[[#This Row],[LastPurchaseDate]])</f>
        <v>231</v>
      </c>
      <c r="F2073">
        <f>IF(tblCustRFM[[#This Row],[Recency]] &lt;= $L$4, 3, IF(tblCustRFM[[#This Row],[Recency]] &lt;= M2075, 2, 1))</f>
        <v>1</v>
      </c>
      <c r="G2073">
        <f>IF(tblCustRFM[[#This Row],[Frequency]] &gt;= L2076, 3, IF(tblCustRFM[[#This Row],[Frequency]] &gt;= M2076, 2, 1))</f>
        <v>3</v>
      </c>
      <c r="H2073">
        <f>IF(tblCustRFM[[#This Row],[Monetary]] &gt;= L2077, 3, IF(tblCustRFM[[#This Row],[Monetary]] &gt;= M2077, 2, 1))</f>
        <v>3</v>
      </c>
      <c r="I2073">
        <f>tblCustRFM[[#This Row],[RecencyTier]] + tblCustRFM[[#This Row],[FrequencyTier]] + tblCustRFM[[#This Row],[MonetaryTier]]</f>
        <v>7</v>
      </c>
    </row>
    <row r="2074" spans="1:9" x14ac:dyDescent="0.45">
      <c r="A2074" s="16">
        <v>4080</v>
      </c>
      <c r="B2074" s="10">
        <v>45545.371837191356</v>
      </c>
      <c r="C2074">
        <v>1</v>
      </c>
      <c r="D2074">
        <v>4289.22</v>
      </c>
      <c r="E2074" s="24">
        <f>INT(RFM_Pivot!$A$1 - tblCustRFM[[#This Row],[LastPurchaseDate]])</f>
        <v>111</v>
      </c>
      <c r="F2074">
        <f>IF(tblCustRFM[[#This Row],[Recency]] &lt;= $L$4, 3, IF(tblCustRFM[[#This Row],[Recency]] &lt;= M2076, 2, 1))</f>
        <v>3</v>
      </c>
      <c r="G2074">
        <f>IF(tblCustRFM[[#This Row],[Frequency]] &gt;= L2077, 3, IF(tblCustRFM[[#This Row],[Frequency]] &gt;= M2077, 2, 1))</f>
        <v>3</v>
      </c>
      <c r="H2074">
        <f>IF(tblCustRFM[[#This Row],[Monetary]] &gt;= L2078, 3, IF(tblCustRFM[[#This Row],[Monetary]] &gt;= M2078, 2, 1))</f>
        <v>3</v>
      </c>
      <c r="I2074">
        <f>tblCustRFM[[#This Row],[RecencyTier]] + tblCustRFM[[#This Row],[FrequencyTier]] + tblCustRFM[[#This Row],[MonetaryTier]]</f>
        <v>9</v>
      </c>
    </row>
    <row r="2075" spans="1:9" x14ac:dyDescent="0.45">
      <c r="A2075" s="16">
        <v>4081</v>
      </c>
      <c r="B2075" s="10">
        <v>45506.604960493831</v>
      </c>
      <c r="C2075">
        <v>4</v>
      </c>
      <c r="D2075">
        <v>33662.79</v>
      </c>
      <c r="E2075" s="24">
        <f>INT(RFM_Pivot!$A$1 - tblCustRFM[[#This Row],[LastPurchaseDate]])</f>
        <v>150</v>
      </c>
      <c r="F2075">
        <f>IF(tblCustRFM[[#This Row],[Recency]] &lt;= $L$4, 3, IF(tblCustRFM[[#This Row],[Recency]] &lt;= M2077, 2, 1))</f>
        <v>1</v>
      </c>
      <c r="G2075">
        <f>IF(tblCustRFM[[#This Row],[Frequency]] &gt;= L2078, 3, IF(tblCustRFM[[#This Row],[Frequency]] &gt;= M2078, 2, 1))</f>
        <v>3</v>
      </c>
      <c r="H2075">
        <f>IF(tblCustRFM[[#This Row],[Monetary]] &gt;= L2079, 3, IF(tblCustRFM[[#This Row],[Monetary]] &gt;= M2079, 2, 1))</f>
        <v>3</v>
      </c>
      <c r="I2075">
        <f>tblCustRFM[[#This Row],[RecencyTier]] + tblCustRFM[[#This Row],[FrequencyTier]] + tblCustRFM[[#This Row],[MonetaryTier]]</f>
        <v>7</v>
      </c>
    </row>
    <row r="2076" spans="1:9" x14ac:dyDescent="0.45">
      <c r="A2076" s="16">
        <v>4082</v>
      </c>
      <c r="B2076" s="10">
        <v>45533.033603356482</v>
      </c>
      <c r="C2076">
        <v>1</v>
      </c>
      <c r="D2076">
        <v>2932.5</v>
      </c>
      <c r="E2076" s="24">
        <f>INT(RFM_Pivot!$A$1 - tblCustRFM[[#This Row],[LastPurchaseDate]])</f>
        <v>123</v>
      </c>
      <c r="F2076">
        <f>IF(tblCustRFM[[#This Row],[Recency]] &lt;= $L$4, 3, IF(tblCustRFM[[#This Row],[Recency]] &lt;= M2078, 2, 1))</f>
        <v>1</v>
      </c>
      <c r="G2076">
        <f>IF(tblCustRFM[[#This Row],[Frequency]] &gt;= L2079, 3, IF(tblCustRFM[[#This Row],[Frequency]] &gt;= M2079, 2, 1))</f>
        <v>3</v>
      </c>
      <c r="H2076">
        <f>IF(tblCustRFM[[#This Row],[Monetary]] &gt;= L2080, 3, IF(tblCustRFM[[#This Row],[Monetary]] &gt;= M2080, 2, 1))</f>
        <v>3</v>
      </c>
      <c r="I2076">
        <f>tblCustRFM[[#This Row],[RecencyTier]] + tblCustRFM[[#This Row],[FrequencyTier]] + tblCustRFM[[#This Row],[MonetaryTier]]</f>
        <v>7</v>
      </c>
    </row>
    <row r="2077" spans="1:9" x14ac:dyDescent="0.45">
      <c r="A2077" s="16">
        <v>4083</v>
      </c>
      <c r="B2077" s="10">
        <v>45574.063706365741</v>
      </c>
      <c r="C2077">
        <v>6</v>
      </c>
      <c r="D2077">
        <v>43375.95</v>
      </c>
      <c r="E2077" s="24">
        <f>INT(RFM_Pivot!$A$1 - tblCustRFM[[#This Row],[LastPurchaseDate]])</f>
        <v>82</v>
      </c>
      <c r="F2077">
        <f>IF(tblCustRFM[[#This Row],[Recency]] &lt;= $L$4, 3, IF(tblCustRFM[[#This Row],[Recency]] &lt;= M2079, 2, 1))</f>
        <v>3</v>
      </c>
      <c r="G2077">
        <f>IF(tblCustRFM[[#This Row],[Frequency]] &gt;= L2080, 3, IF(tblCustRFM[[#This Row],[Frequency]] &gt;= M2080, 2, 1))</f>
        <v>3</v>
      </c>
      <c r="H2077">
        <f>IF(tblCustRFM[[#This Row],[Monetary]] &gt;= L2081, 3, IF(tblCustRFM[[#This Row],[Monetary]] &gt;= M2081, 2, 1))</f>
        <v>3</v>
      </c>
      <c r="I2077">
        <f>tblCustRFM[[#This Row],[RecencyTier]] + tblCustRFM[[#This Row],[FrequencyTier]] + tblCustRFM[[#This Row],[MonetaryTier]]</f>
        <v>9</v>
      </c>
    </row>
    <row r="2078" spans="1:9" x14ac:dyDescent="0.45">
      <c r="A2078" s="16">
        <v>4084</v>
      </c>
      <c r="B2078" s="10">
        <v>45293.496649652778</v>
      </c>
      <c r="C2078">
        <v>1</v>
      </c>
      <c r="D2078">
        <v>4157.8900000000003</v>
      </c>
      <c r="E2078" s="24">
        <f>INT(RFM_Pivot!$A$1 - tblCustRFM[[#This Row],[LastPurchaseDate]])</f>
        <v>363</v>
      </c>
      <c r="F2078">
        <f>IF(tblCustRFM[[#This Row],[Recency]] &lt;= $L$4, 3, IF(tblCustRFM[[#This Row],[Recency]] &lt;= M2080, 2, 1))</f>
        <v>1</v>
      </c>
      <c r="G2078">
        <f>IF(tblCustRFM[[#This Row],[Frequency]] &gt;= L2081, 3, IF(tblCustRFM[[#This Row],[Frequency]] &gt;= M2081, 2, 1))</f>
        <v>3</v>
      </c>
      <c r="H2078">
        <f>IF(tblCustRFM[[#This Row],[Monetary]] &gt;= L2082, 3, IF(tblCustRFM[[#This Row],[Monetary]] &gt;= M2082, 2, 1))</f>
        <v>3</v>
      </c>
      <c r="I2078">
        <f>tblCustRFM[[#This Row],[RecencyTier]] + tblCustRFM[[#This Row],[FrequencyTier]] + tblCustRFM[[#This Row],[MonetaryTier]]</f>
        <v>7</v>
      </c>
    </row>
    <row r="2079" spans="1:9" x14ac:dyDescent="0.45">
      <c r="A2079" s="16">
        <v>4085</v>
      </c>
      <c r="B2079" s="10">
        <v>45320.801380131175</v>
      </c>
      <c r="C2079">
        <v>1</v>
      </c>
      <c r="D2079">
        <v>963.95</v>
      </c>
      <c r="E2079" s="24">
        <f>INT(RFM_Pivot!$A$1 - tblCustRFM[[#This Row],[LastPurchaseDate]])</f>
        <v>336</v>
      </c>
      <c r="F2079">
        <f>IF(tblCustRFM[[#This Row],[Recency]] &lt;= $L$4, 3, IF(tblCustRFM[[#This Row],[Recency]] &lt;= M2081, 2, 1))</f>
        <v>1</v>
      </c>
      <c r="G2079">
        <f>IF(tblCustRFM[[#This Row],[Frequency]] &gt;= L2082, 3, IF(tblCustRFM[[#This Row],[Frequency]] &gt;= M2082, 2, 1))</f>
        <v>3</v>
      </c>
      <c r="H2079">
        <f>IF(tblCustRFM[[#This Row],[Monetary]] &gt;= L2083, 3, IF(tblCustRFM[[#This Row],[Monetary]] &gt;= M2083, 2, 1))</f>
        <v>3</v>
      </c>
      <c r="I2079">
        <f>tblCustRFM[[#This Row],[RecencyTier]] + tblCustRFM[[#This Row],[FrequencyTier]] + tblCustRFM[[#This Row],[MonetaryTier]]</f>
        <v>7</v>
      </c>
    </row>
    <row r="2080" spans="1:9" x14ac:dyDescent="0.45">
      <c r="A2080" s="16">
        <v>4086</v>
      </c>
      <c r="B2080" s="10">
        <v>44981.390439043207</v>
      </c>
      <c r="C2080">
        <v>1</v>
      </c>
      <c r="D2080">
        <v>614.44000000000005</v>
      </c>
      <c r="E2080" s="24">
        <f>INT(RFM_Pivot!$A$1 - tblCustRFM[[#This Row],[LastPurchaseDate]])</f>
        <v>675</v>
      </c>
      <c r="F2080">
        <f>IF(tblCustRFM[[#This Row],[Recency]] &lt;= $L$4, 3, IF(tblCustRFM[[#This Row],[Recency]] &lt;= M2082, 2, 1))</f>
        <v>1</v>
      </c>
      <c r="G2080">
        <f>IF(tblCustRFM[[#This Row],[Frequency]] &gt;= L2083, 3, IF(tblCustRFM[[#This Row],[Frequency]] &gt;= M2083, 2, 1))</f>
        <v>3</v>
      </c>
      <c r="H2080">
        <f>IF(tblCustRFM[[#This Row],[Monetary]] &gt;= L2084, 3, IF(tblCustRFM[[#This Row],[Monetary]] &gt;= M2084, 2, 1))</f>
        <v>3</v>
      </c>
      <c r="I2080">
        <f>tblCustRFM[[#This Row],[RecencyTier]] + tblCustRFM[[#This Row],[FrequencyTier]] + tblCustRFM[[#This Row],[MonetaryTier]]</f>
        <v>7</v>
      </c>
    </row>
    <row r="2081" spans="1:9" x14ac:dyDescent="0.45">
      <c r="A2081" s="16">
        <v>4088</v>
      </c>
      <c r="B2081" s="10">
        <v>45559.462246219133</v>
      </c>
      <c r="C2081">
        <v>2</v>
      </c>
      <c r="D2081">
        <v>8384.64</v>
      </c>
      <c r="E2081" s="24">
        <f>INT(RFM_Pivot!$A$1 - tblCustRFM[[#This Row],[LastPurchaseDate]])</f>
        <v>97</v>
      </c>
      <c r="F2081">
        <f>IF(tblCustRFM[[#This Row],[Recency]] &lt;= $L$4, 3, IF(tblCustRFM[[#This Row],[Recency]] &lt;= M2083, 2, 1))</f>
        <v>3</v>
      </c>
      <c r="G2081">
        <f>IF(tblCustRFM[[#This Row],[Frequency]] &gt;= L2084, 3, IF(tblCustRFM[[#This Row],[Frequency]] &gt;= M2084, 2, 1))</f>
        <v>3</v>
      </c>
      <c r="H2081">
        <f>IF(tblCustRFM[[#This Row],[Monetary]] &gt;= L2085, 3, IF(tblCustRFM[[#This Row],[Monetary]] &gt;= M2085, 2, 1))</f>
        <v>3</v>
      </c>
      <c r="I2081">
        <f>tblCustRFM[[#This Row],[RecencyTier]] + tblCustRFM[[#This Row],[FrequencyTier]] + tblCustRFM[[#This Row],[MonetaryTier]]</f>
        <v>9</v>
      </c>
    </row>
    <row r="2082" spans="1:9" x14ac:dyDescent="0.45">
      <c r="A2082" s="16">
        <v>4089</v>
      </c>
      <c r="B2082" s="10">
        <v>45327.664066396603</v>
      </c>
      <c r="C2082">
        <v>1</v>
      </c>
      <c r="D2082">
        <v>13677.96</v>
      </c>
      <c r="E2082" s="24">
        <f>INT(RFM_Pivot!$A$1 - tblCustRFM[[#This Row],[LastPurchaseDate]])</f>
        <v>329</v>
      </c>
      <c r="F2082">
        <f>IF(tblCustRFM[[#This Row],[Recency]] &lt;= $L$4, 3, IF(tblCustRFM[[#This Row],[Recency]] &lt;= M2084, 2, 1))</f>
        <v>1</v>
      </c>
      <c r="G2082">
        <f>IF(tblCustRFM[[#This Row],[Frequency]] &gt;= L2085, 3, IF(tblCustRFM[[#This Row],[Frequency]] &gt;= M2085, 2, 1))</f>
        <v>3</v>
      </c>
      <c r="H2082">
        <f>IF(tblCustRFM[[#This Row],[Monetary]] &gt;= L2086, 3, IF(tblCustRFM[[#This Row],[Monetary]] &gt;= M2086, 2, 1))</f>
        <v>3</v>
      </c>
      <c r="I2082">
        <f>tblCustRFM[[#This Row],[RecencyTier]] + tblCustRFM[[#This Row],[FrequencyTier]] + tblCustRFM[[#This Row],[MonetaryTier]]</f>
        <v>7</v>
      </c>
    </row>
    <row r="2083" spans="1:9" x14ac:dyDescent="0.45">
      <c r="A2083" s="16">
        <v>4091</v>
      </c>
      <c r="B2083" s="10">
        <v>45472.948594868831</v>
      </c>
      <c r="C2083">
        <v>1</v>
      </c>
      <c r="D2083">
        <v>201.6</v>
      </c>
      <c r="E2083" s="24">
        <f>INT(RFM_Pivot!$A$1 - tblCustRFM[[#This Row],[LastPurchaseDate]])</f>
        <v>184</v>
      </c>
      <c r="F2083">
        <f>IF(tblCustRFM[[#This Row],[Recency]] &lt;= $L$4, 3, IF(tblCustRFM[[#This Row],[Recency]] &lt;= M2085, 2, 1))</f>
        <v>1</v>
      </c>
      <c r="G2083">
        <f>IF(tblCustRFM[[#This Row],[Frequency]] &gt;= L2086, 3, IF(tblCustRFM[[#This Row],[Frequency]] &gt;= M2086, 2, 1))</f>
        <v>3</v>
      </c>
      <c r="H2083">
        <f>IF(tblCustRFM[[#This Row],[Monetary]] &gt;= L2087, 3, IF(tblCustRFM[[#This Row],[Monetary]] &gt;= M2087, 2, 1))</f>
        <v>3</v>
      </c>
      <c r="I2083">
        <f>tblCustRFM[[#This Row],[RecencyTier]] + tblCustRFM[[#This Row],[FrequencyTier]] + tblCustRFM[[#This Row],[MonetaryTier]]</f>
        <v>7</v>
      </c>
    </row>
    <row r="2084" spans="1:9" x14ac:dyDescent="0.45">
      <c r="A2084" s="16">
        <v>4092</v>
      </c>
      <c r="B2084" s="10">
        <v>45574.79377935957</v>
      </c>
      <c r="C2084">
        <v>2</v>
      </c>
      <c r="D2084">
        <v>13298.58</v>
      </c>
      <c r="E2084" s="24">
        <f>INT(RFM_Pivot!$A$1 - tblCustRFM[[#This Row],[LastPurchaseDate]])</f>
        <v>82</v>
      </c>
      <c r="F2084">
        <f>IF(tblCustRFM[[#This Row],[Recency]] &lt;= $L$4, 3, IF(tblCustRFM[[#This Row],[Recency]] &lt;= M2086, 2, 1))</f>
        <v>3</v>
      </c>
      <c r="G2084">
        <f>IF(tblCustRFM[[#This Row],[Frequency]] &gt;= L2087, 3, IF(tblCustRFM[[#This Row],[Frequency]] &gt;= M2087, 2, 1))</f>
        <v>3</v>
      </c>
      <c r="H2084">
        <f>IF(tblCustRFM[[#This Row],[Monetary]] &gt;= L2088, 3, IF(tblCustRFM[[#This Row],[Monetary]] &gt;= M2088, 2, 1))</f>
        <v>3</v>
      </c>
      <c r="I2084">
        <f>tblCustRFM[[#This Row],[RecencyTier]] + tblCustRFM[[#This Row],[FrequencyTier]] + tblCustRFM[[#This Row],[MonetaryTier]]</f>
        <v>9</v>
      </c>
    </row>
    <row r="2085" spans="1:9" x14ac:dyDescent="0.45">
      <c r="A2085" s="16">
        <v>4093</v>
      </c>
      <c r="B2085" s="10">
        <v>45643.639663966052</v>
      </c>
      <c r="C2085">
        <v>4</v>
      </c>
      <c r="D2085">
        <v>58494.62</v>
      </c>
      <c r="E2085" s="24">
        <f>INT(RFM_Pivot!$A$1 - tblCustRFM[[#This Row],[LastPurchaseDate]])</f>
        <v>13</v>
      </c>
      <c r="F2085">
        <f>IF(tblCustRFM[[#This Row],[Recency]] &lt;= $L$4, 3, IF(tblCustRFM[[#This Row],[Recency]] &lt;= M2087, 2, 1))</f>
        <v>3</v>
      </c>
      <c r="G2085">
        <f>IF(tblCustRFM[[#This Row],[Frequency]] &gt;= L2088, 3, IF(tblCustRFM[[#This Row],[Frequency]] &gt;= M2088, 2, 1))</f>
        <v>3</v>
      </c>
      <c r="H2085">
        <f>IF(tblCustRFM[[#This Row],[Monetary]] &gt;= L2089, 3, IF(tblCustRFM[[#This Row],[Monetary]] &gt;= M2089, 2, 1))</f>
        <v>3</v>
      </c>
      <c r="I2085">
        <f>tblCustRFM[[#This Row],[RecencyTier]] + tblCustRFM[[#This Row],[FrequencyTier]] + tblCustRFM[[#This Row],[MonetaryTier]]</f>
        <v>9</v>
      </c>
    </row>
    <row r="2086" spans="1:9" x14ac:dyDescent="0.45">
      <c r="A2086" s="16">
        <v>4094</v>
      </c>
      <c r="B2086" s="10">
        <v>45538.801180131173</v>
      </c>
      <c r="C2086">
        <v>1</v>
      </c>
      <c r="D2086">
        <v>12186</v>
      </c>
      <c r="E2086" s="24">
        <f>INT(RFM_Pivot!$A$1 - tblCustRFM[[#This Row],[LastPurchaseDate]])</f>
        <v>118</v>
      </c>
      <c r="F2086">
        <f>IF(tblCustRFM[[#This Row],[Recency]] &lt;= $L$4, 3, IF(tblCustRFM[[#This Row],[Recency]] &lt;= M2088, 2, 1))</f>
        <v>3</v>
      </c>
      <c r="G2086">
        <f>IF(tblCustRFM[[#This Row],[Frequency]] &gt;= L2089, 3, IF(tblCustRFM[[#This Row],[Frequency]] &gt;= M2089, 2, 1))</f>
        <v>3</v>
      </c>
      <c r="H2086">
        <f>IF(tblCustRFM[[#This Row],[Monetary]] &gt;= L2090, 3, IF(tblCustRFM[[#This Row],[Monetary]] &gt;= M2090, 2, 1))</f>
        <v>3</v>
      </c>
      <c r="I2086">
        <f>tblCustRFM[[#This Row],[RecencyTier]] + tblCustRFM[[#This Row],[FrequencyTier]] + tblCustRFM[[#This Row],[MonetaryTier]]</f>
        <v>9</v>
      </c>
    </row>
    <row r="2087" spans="1:9" x14ac:dyDescent="0.45">
      <c r="A2087" s="16">
        <v>4095</v>
      </c>
      <c r="B2087" s="10">
        <v>45423.522652276231</v>
      </c>
      <c r="C2087">
        <v>1</v>
      </c>
      <c r="D2087">
        <v>8618.16</v>
      </c>
      <c r="E2087" s="24">
        <f>INT(RFM_Pivot!$A$1 - tblCustRFM[[#This Row],[LastPurchaseDate]])</f>
        <v>233</v>
      </c>
      <c r="F2087">
        <f>IF(tblCustRFM[[#This Row],[Recency]] &lt;= $L$4, 3, IF(tblCustRFM[[#This Row],[Recency]] &lt;= M2089, 2, 1))</f>
        <v>1</v>
      </c>
      <c r="G2087">
        <f>IF(tblCustRFM[[#This Row],[Frequency]] &gt;= L2090, 3, IF(tblCustRFM[[#This Row],[Frequency]] &gt;= M2090, 2, 1))</f>
        <v>3</v>
      </c>
      <c r="H2087">
        <f>IF(tblCustRFM[[#This Row],[Monetary]] &gt;= L2091, 3, IF(tblCustRFM[[#This Row],[Monetary]] &gt;= M2091, 2, 1))</f>
        <v>3</v>
      </c>
      <c r="I2087">
        <f>tblCustRFM[[#This Row],[RecencyTier]] + tblCustRFM[[#This Row],[FrequencyTier]] + tblCustRFM[[#This Row],[MonetaryTier]]</f>
        <v>7</v>
      </c>
    </row>
    <row r="2088" spans="1:9" x14ac:dyDescent="0.45">
      <c r="A2088" s="16">
        <v>4096</v>
      </c>
      <c r="B2088" s="10">
        <v>45274.368736882716</v>
      </c>
      <c r="C2088">
        <v>2</v>
      </c>
      <c r="D2088">
        <v>11870.6</v>
      </c>
      <c r="E2088" s="24">
        <f>INT(RFM_Pivot!$A$1 - tblCustRFM[[#This Row],[LastPurchaseDate]])</f>
        <v>382</v>
      </c>
      <c r="F2088">
        <f>IF(tblCustRFM[[#This Row],[Recency]] &lt;= $L$4, 3, IF(tblCustRFM[[#This Row],[Recency]] &lt;= M2090, 2, 1))</f>
        <v>1</v>
      </c>
      <c r="G2088">
        <f>IF(tblCustRFM[[#This Row],[Frequency]] &gt;= L2091, 3, IF(tblCustRFM[[#This Row],[Frequency]] &gt;= M2091, 2, 1))</f>
        <v>3</v>
      </c>
      <c r="H2088">
        <f>IF(tblCustRFM[[#This Row],[Monetary]] &gt;= L2092, 3, IF(tblCustRFM[[#This Row],[Monetary]] &gt;= M2092, 2, 1))</f>
        <v>3</v>
      </c>
      <c r="I2088">
        <f>tblCustRFM[[#This Row],[RecencyTier]] + tblCustRFM[[#This Row],[FrequencyTier]] + tblCustRFM[[#This Row],[MonetaryTier]]</f>
        <v>7</v>
      </c>
    </row>
    <row r="2089" spans="1:9" x14ac:dyDescent="0.45">
      <c r="A2089" s="16">
        <v>4097</v>
      </c>
      <c r="B2089" s="10">
        <v>45053.010601080248</v>
      </c>
      <c r="C2089">
        <v>1</v>
      </c>
      <c r="D2089">
        <v>17469.650000000001</v>
      </c>
      <c r="E2089" s="24">
        <f>INT(RFM_Pivot!$A$1 - tblCustRFM[[#This Row],[LastPurchaseDate]])</f>
        <v>603</v>
      </c>
      <c r="F2089">
        <f>IF(tblCustRFM[[#This Row],[Recency]] &lt;= $L$4, 3, IF(tblCustRFM[[#This Row],[Recency]] &lt;= M2091, 2, 1))</f>
        <v>1</v>
      </c>
      <c r="G2089">
        <f>IF(tblCustRFM[[#This Row],[Frequency]] &gt;= L2092, 3, IF(tblCustRFM[[#This Row],[Frequency]] &gt;= M2092, 2, 1))</f>
        <v>3</v>
      </c>
      <c r="H2089">
        <f>IF(tblCustRFM[[#This Row],[Monetary]] &gt;= L2093, 3, IF(tblCustRFM[[#This Row],[Monetary]] &gt;= M2093, 2, 1))</f>
        <v>3</v>
      </c>
      <c r="I2089">
        <f>tblCustRFM[[#This Row],[RecencyTier]] + tblCustRFM[[#This Row],[FrequencyTier]] + tblCustRFM[[#This Row],[MonetaryTier]]</f>
        <v>7</v>
      </c>
    </row>
    <row r="2090" spans="1:9" x14ac:dyDescent="0.45">
      <c r="A2090" s="16">
        <v>4099</v>
      </c>
      <c r="B2090" s="10">
        <v>44933.643664351854</v>
      </c>
      <c r="C2090">
        <v>1</v>
      </c>
      <c r="D2090">
        <v>2502.2199999999998</v>
      </c>
      <c r="E2090" s="24">
        <f>INT(RFM_Pivot!$A$1 - tblCustRFM[[#This Row],[LastPurchaseDate]])</f>
        <v>723</v>
      </c>
      <c r="F2090">
        <f>IF(tblCustRFM[[#This Row],[Recency]] &lt;= $L$4, 3, IF(tblCustRFM[[#This Row],[Recency]] &lt;= M2092, 2, 1))</f>
        <v>1</v>
      </c>
      <c r="G2090">
        <f>IF(tblCustRFM[[#This Row],[Frequency]] &gt;= L2093, 3, IF(tblCustRFM[[#This Row],[Frequency]] &gt;= M2093, 2, 1))</f>
        <v>3</v>
      </c>
      <c r="H2090">
        <f>IF(tblCustRFM[[#This Row],[Monetary]] &gt;= L2094, 3, IF(tblCustRFM[[#This Row],[Monetary]] &gt;= M2094, 2, 1))</f>
        <v>3</v>
      </c>
      <c r="I2090">
        <f>tblCustRFM[[#This Row],[RecencyTier]] + tblCustRFM[[#This Row],[FrequencyTier]] + tblCustRFM[[#This Row],[MonetaryTier]]</f>
        <v>7</v>
      </c>
    </row>
    <row r="2091" spans="1:9" x14ac:dyDescent="0.45">
      <c r="A2091" s="16">
        <v>4103</v>
      </c>
      <c r="B2091" s="10">
        <v>45212.896589660493</v>
      </c>
      <c r="C2091">
        <v>1</v>
      </c>
      <c r="D2091">
        <v>6453.84</v>
      </c>
      <c r="E2091" s="24">
        <f>INT(RFM_Pivot!$A$1 - tblCustRFM[[#This Row],[LastPurchaseDate]])</f>
        <v>444</v>
      </c>
      <c r="F2091">
        <f>IF(tblCustRFM[[#This Row],[Recency]] &lt;= $L$4, 3, IF(tblCustRFM[[#This Row],[Recency]] &lt;= M2093, 2, 1))</f>
        <v>1</v>
      </c>
      <c r="G2091">
        <f>IF(tblCustRFM[[#This Row],[Frequency]] &gt;= L2094, 3, IF(tblCustRFM[[#This Row],[Frequency]] &gt;= M2094, 2, 1))</f>
        <v>3</v>
      </c>
      <c r="H2091">
        <f>IF(tblCustRFM[[#This Row],[Monetary]] &gt;= L2095, 3, IF(tblCustRFM[[#This Row],[Monetary]] &gt;= M2095, 2, 1))</f>
        <v>3</v>
      </c>
      <c r="I2091">
        <f>tblCustRFM[[#This Row],[RecencyTier]] + tblCustRFM[[#This Row],[FrequencyTier]] + tblCustRFM[[#This Row],[MonetaryTier]]</f>
        <v>7</v>
      </c>
    </row>
    <row r="2092" spans="1:9" x14ac:dyDescent="0.45">
      <c r="A2092" s="16">
        <v>4104</v>
      </c>
      <c r="B2092" s="10">
        <v>45552.307530748454</v>
      </c>
      <c r="C2092">
        <v>3</v>
      </c>
      <c r="D2092">
        <v>45247.24</v>
      </c>
      <c r="E2092" s="24">
        <f>INT(RFM_Pivot!$A$1 - tblCustRFM[[#This Row],[LastPurchaseDate]])</f>
        <v>104</v>
      </c>
      <c r="F2092">
        <f>IF(tblCustRFM[[#This Row],[Recency]] &lt;= $L$4, 3, IF(tblCustRFM[[#This Row],[Recency]] &lt;= M2094, 2, 1))</f>
        <v>3</v>
      </c>
      <c r="G2092">
        <f>IF(tblCustRFM[[#This Row],[Frequency]] &gt;= L2095, 3, IF(tblCustRFM[[#This Row],[Frequency]] &gt;= M2095, 2, 1))</f>
        <v>3</v>
      </c>
      <c r="H2092">
        <f>IF(tblCustRFM[[#This Row],[Monetary]] &gt;= L2096, 3, IF(tblCustRFM[[#This Row],[Monetary]] &gt;= M2096, 2, 1))</f>
        <v>3</v>
      </c>
      <c r="I2092">
        <f>tblCustRFM[[#This Row],[RecencyTier]] + tblCustRFM[[#This Row],[FrequencyTier]] + tblCustRFM[[#This Row],[MonetaryTier]]</f>
        <v>9</v>
      </c>
    </row>
    <row r="2093" spans="1:9" x14ac:dyDescent="0.45">
      <c r="A2093" s="16">
        <v>4108</v>
      </c>
      <c r="B2093" s="10">
        <v>44943.061606172836</v>
      </c>
      <c r="C2093">
        <v>1</v>
      </c>
      <c r="D2093">
        <v>4962.1400000000003</v>
      </c>
      <c r="E2093" s="24">
        <f>INT(RFM_Pivot!$A$1 - tblCustRFM[[#This Row],[LastPurchaseDate]])</f>
        <v>713</v>
      </c>
      <c r="F2093">
        <f>IF(tblCustRFM[[#This Row],[Recency]] &lt;= $L$4, 3, IF(tblCustRFM[[#This Row],[Recency]] &lt;= M2095, 2, 1))</f>
        <v>1</v>
      </c>
      <c r="G2093">
        <f>IF(tblCustRFM[[#This Row],[Frequency]] &gt;= L2096, 3, IF(tblCustRFM[[#This Row],[Frequency]] &gt;= M2096, 2, 1))</f>
        <v>3</v>
      </c>
      <c r="H2093">
        <f>IF(tblCustRFM[[#This Row],[Monetary]] &gt;= L2097, 3, IF(tblCustRFM[[#This Row],[Monetary]] &gt;= M2097, 2, 1))</f>
        <v>3</v>
      </c>
      <c r="I2093">
        <f>tblCustRFM[[#This Row],[RecencyTier]] + tblCustRFM[[#This Row],[FrequencyTier]] + tblCustRFM[[#This Row],[MonetaryTier]]</f>
        <v>7</v>
      </c>
    </row>
    <row r="2094" spans="1:9" x14ac:dyDescent="0.45">
      <c r="A2094" s="16">
        <v>4109</v>
      </c>
      <c r="B2094" s="10">
        <v>45561.944494444448</v>
      </c>
      <c r="C2094">
        <v>3</v>
      </c>
      <c r="D2094">
        <v>33518.949999999997</v>
      </c>
      <c r="E2094" s="24">
        <f>INT(RFM_Pivot!$A$1 - tblCustRFM[[#This Row],[LastPurchaseDate]])</f>
        <v>95</v>
      </c>
      <c r="F2094">
        <f>IF(tblCustRFM[[#This Row],[Recency]] &lt;= $L$4, 3, IF(tblCustRFM[[#This Row],[Recency]] &lt;= M2096, 2, 1))</f>
        <v>3</v>
      </c>
      <c r="G2094">
        <f>IF(tblCustRFM[[#This Row],[Frequency]] &gt;= L2097, 3, IF(tblCustRFM[[#This Row],[Frequency]] &gt;= M2097, 2, 1))</f>
        <v>3</v>
      </c>
      <c r="H2094">
        <f>IF(tblCustRFM[[#This Row],[Monetary]] &gt;= L2098, 3, IF(tblCustRFM[[#This Row],[Monetary]] &gt;= M2098, 2, 1))</f>
        <v>3</v>
      </c>
      <c r="I2094">
        <f>tblCustRFM[[#This Row],[RecencyTier]] + tblCustRFM[[#This Row],[FrequencyTier]] + tblCustRFM[[#This Row],[MonetaryTier]]</f>
        <v>9</v>
      </c>
    </row>
    <row r="2095" spans="1:9" x14ac:dyDescent="0.45">
      <c r="A2095" s="16">
        <v>4110</v>
      </c>
      <c r="B2095" s="10">
        <v>45427.830083024688</v>
      </c>
      <c r="C2095">
        <v>1</v>
      </c>
      <c r="D2095">
        <v>3582.51</v>
      </c>
      <c r="E2095" s="24">
        <f>INT(RFM_Pivot!$A$1 - tblCustRFM[[#This Row],[LastPurchaseDate]])</f>
        <v>229</v>
      </c>
      <c r="F2095">
        <f>IF(tblCustRFM[[#This Row],[Recency]] &lt;= $L$4, 3, IF(tblCustRFM[[#This Row],[Recency]] &lt;= M2097, 2, 1))</f>
        <v>1</v>
      </c>
      <c r="G2095">
        <f>IF(tblCustRFM[[#This Row],[Frequency]] &gt;= L2098, 3, IF(tblCustRFM[[#This Row],[Frequency]] &gt;= M2098, 2, 1))</f>
        <v>3</v>
      </c>
      <c r="H2095">
        <f>IF(tblCustRFM[[#This Row],[Monetary]] &gt;= L2099, 3, IF(tblCustRFM[[#This Row],[Monetary]] &gt;= M2099, 2, 1))</f>
        <v>3</v>
      </c>
      <c r="I2095">
        <f>tblCustRFM[[#This Row],[RecencyTier]] + tblCustRFM[[#This Row],[FrequencyTier]] + tblCustRFM[[#This Row],[MonetaryTier]]</f>
        <v>7</v>
      </c>
    </row>
    <row r="2096" spans="1:9" x14ac:dyDescent="0.45">
      <c r="A2096" s="16">
        <v>4112</v>
      </c>
      <c r="B2096" s="10">
        <v>45111.416441628084</v>
      </c>
      <c r="C2096">
        <v>1</v>
      </c>
      <c r="D2096">
        <v>1823.61</v>
      </c>
      <c r="E2096" s="24">
        <f>INT(RFM_Pivot!$A$1 - tblCustRFM[[#This Row],[LastPurchaseDate]])</f>
        <v>545</v>
      </c>
      <c r="F2096">
        <f>IF(tblCustRFM[[#This Row],[Recency]] &lt;= $L$4, 3, IF(tblCustRFM[[#This Row],[Recency]] &lt;= M2098, 2, 1))</f>
        <v>1</v>
      </c>
      <c r="G2096">
        <f>IF(tblCustRFM[[#This Row],[Frequency]] &gt;= L2099, 3, IF(tblCustRFM[[#This Row],[Frequency]] &gt;= M2099, 2, 1))</f>
        <v>3</v>
      </c>
      <c r="H2096">
        <f>IF(tblCustRFM[[#This Row],[Monetary]] &gt;= L2100, 3, IF(tblCustRFM[[#This Row],[Monetary]] &gt;= M2100, 2, 1))</f>
        <v>3</v>
      </c>
      <c r="I2096">
        <f>tblCustRFM[[#This Row],[RecencyTier]] + tblCustRFM[[#This Row],[FrequencyTier]] + tblCustRFM[[#This Row],[MonetaryTier]]</f>
        <v>7</v>
      </c>
    </row>
    <row r="2097" spans="1:9" x14ac:dyDescent="0.45">
      <c r="A2097" s="16">
        <v>4113</v>
      </c>
      <c r="B2097" s="10">
        <v>45221.438443827159</v>
      </c>
      <c r="C2097">
        <v>1</v>
      </c>
      <c r="D2097">
        <v>5108.76</v>
      </c>
      <c r="E2097" s="24">
        <f>INT(RFM_Pivot!$A$1 - tblCustRFM[[#This Row],[LastPurchaseDate]])</f>
        <v>435</v>
      </c>
      <c r="F2097">
        <f>IF(tblCustRFM[[#This Row],[Recency]] &lt;= $L$4, 3, IF(tblCustRFM[[#This Row],[Recency]] &lt;= M2099, 2, 1))</f>
        <v>1</v>
      </c>
      <c r="G2097">
        <f>IF(tblCustRFM[[#This Row],[Frequency]] &gt;= L2100, 3, IF(tblCustRFM[[#This Row],[Frequency]] &gt;= M2100, 2, 1))</f>
        <v>3</v>
      </c>
      <c r="H2097">
        <f>IF(tblCustRFM[[#This Row],[Monetary]] &gt;= L2101, 3, IF(tblCustRFM[[#This Row],[Monetary]] &gt;= M2101, 2, 1))</f>
        <v>3</v>
      </c>
      <c r="I2097">
        <f>tblCustRFM[[#This Row],[RecencyTier]] + tblCustRFM[[#This Row],[FrequencyTier]] + tblCustRFM[[#This Row],[MonetaryTier]]</f>
        <v>7</v>
      </c>
    </row>
    <row r="2098" spans="1:9" x14ac:dyDescent="0.45">
      <c r="A2098" s="16">
        <v>4114</v>
      </c>
      <c r="B2098" s="10">
        <v>45315.69086909722</v>
      </c>
      <c r="C2098">
        <v>1</v>
      </c>
      <c r="D2098">
        <v>2689.32</v>
      </c>
      <c r="E2098" s="24">
        <f>INT(RFM_Pivot!$A$1 - tblCustRFM[[#This Row],[LastPurchaseDate]])</f>
        <v>341</v>
      </c>
      <c r="F2098">
        <f>IF(tblCustRFM[[#This Row],[Recency]] &lt;= $L$4, 3, IF(tblCustRFM[[#This Row],[Recency]] &lt;= M2100, 2, 1))</f>
        <v>1</v>
      </c>
      <c r="G2098">
        <f>IF(tblCustRFM[[#This Row],[Frequency]] &gt;= L2101, 3, IF(tblCustRFM[[#This Row],[Frequency]] &gt;= M2101, 2, 1))</f>
        <v>3</v>
      </c>
      <c r="H2098">
        <f>IF(tblCustRFM[[#This Row],[Monetary]] &gt;= L2102, 3, IF(tblCustRFM[[#This Row],[Monetary]] &gt;= M2102, 2, 1))</f>
        <v>3</v>
      </c>
      <c r="I2098">
        <f>tblCustRFM[[#This Row],[RecencyTier]] + tblCustRFM[[#This Row],[FrequencyTier]] + tblCustRFM[[#This Row],[MonetaryTier]]</f>
        <v>7</v>
      </c>
    </row>
    <row r="2099" spans="1:9" x14ac:dyDescent="0.45">
      <c r="A2099" s="16">
        <v>4116</v>
      </c>
      <c r="B2099" s="10">
        <v>45617.357035686728</v>
      </c>
      <c r="C2099">
        <v>1</v>
      </c>
      <c r="D2099">
        <v>4556.88</v>
      </c>
      <c r="E2099" s="24">
        <f>INT(RFM_Pivot!$A$1 - tblCustRFM[[#This Row],[LastPurchaseDate]])</f>
        <v>39</v>
      </c>
      <c r="F2099">
        <f>IF(tblCustRFM[[#This Row],[Recency]] &lt;= $L$4, 3, IF(tblCustRFM[[#This Row],[Recency]] &lt;= M2101, 2, 1))</f>
        <v>3</v>
      </c>
      <c r="G2099">
        <f>IF(tblCustRFM[[#This Row],[Frequency]] &gt;= L2102, 3, IF(tblCustRFM[[#This Row],[Frequency]] &gt;= M2102, 2, 1))</f>
        <v>3</v>
      </c>
      <c r="H2099">
        <f>IF(tblCustRFM[[#This Row],[Monetary]] &gt;= L2103, 3, IF(tblCustRFM[[#This Row],[Monetary]] &gt;= M2103, 2, 1))</f>
        <v>3</v>
      </c>
      <c r="I2099">
        <f>tblCustRFM[[#This Row],[RecencyTier]] + tblCustRFM[[#This Row],[FrequencyTier]] + tblCustRFM[[#This Row],[MonetaryTier]]</f>
        <v>9</v>
      </c>
    </row>
    <row r="2100" spans="1:9" x14ac:dyDescent="0.45">
      <c r="A2100" s="16">
        <v>4117</v>
      </c>
      <c r="B2100" s="10">
        <v>45375.045804591049</v>
      </c>
      <c r="C2100">
        <v>2</v>
      </c>
      <c r="D2100">
        <v>16958.189999999999</v>
      </c>
      <c r="E2100" s="24">
        <f>INT(RFM_Pivot!$A$1 - tblCustRFM[[#This Row],[LastPurchaseDate]])</f>
        <v>281</v>
      </c>
      <c r="F2100">
        <f>IF(tblCustRFM[[#This Row],[Recency]] &lt;= $L$4, 3, IF(tblCustRFM[[#This Row],[Recency]] &lt;= M2102, 2, 1))</f>
        <v>1</v>
      </c>
      <c r="G2100">
        <f>IF(tblCustRFM[[#This Row],[Frequency]] &gt;= L2103, 3, IF(tblCustRFM[[#This Row],[Frequency]] &gt;= M2103, 2, 1))</f>
        <v>3</v>
      </c>
      <c r="H2100">
        <f>IF(tblCustRFM[[#This Row],[Monetary]] &gt;= L2104, 3, IF(tblCustRFM[[#This Row],[Monetary]] &gt;= M2104, 2, 1))</f>
        <v>3</v>
      </c>
      <c r="I2100">
        <f>tblCustRFM[[#This Row],[RecencyTier]] + tblCustRFM[[#This Row],[FrequencyTier]] + tblCustRFM[[#This Row],[MonetaryTier]]</f>
        <v>7</v>
      </c>
    </row>
    <row r="2101" spans="1:9" x14ac:dyDescent="0.45">
      <c r="A2101" s="16">
        <v>4118</v>
      </c>
      <c r="B2101" s="10">
        <v>45630.133313348764</v>
      </c>
      <c r="C2101">
        <v>2</v>
      </c>
      <c r="D2101">
        <v>6375.89</v>
      </c>
      <c r="E2101" s="24">
        <f>INT(RFM_Pivot!$A$1 - tblCustRFM[[#This Row],[LastPurchaseDate]])</f>
        <v>26</v>
      </c>
      <c r="F2101">
        <f>IF(tblCustRFM[[#This Row],[Recency]] &lt;= $L$4, 3, IF(tblCustRFM[[#This Row],[Recency]] &lt;= M2103, 2, 1))</f>
        <v>3</v>
      </c>
      <c r="G2101">
        <f>IF(tblCustRFM[[#This Row],[Frequency]] &gt;= L2104, 3, IF(tblCustRFM[[#This Row],[Frequency]] &gt;= M2104, 2, 1))</f>
        <v>3</v>
      </c>
      <c r="H2101">
        <f>IF(tblCustRFM[[#This Row],[Monetary]] &gt;= L2105, 3, IF(tblCustRFM[[#This Row],[Monetary]] &gt;= M2105, 2, 1))</f>
        <v>3</v>
      </c>
      <c r="I2101">
        <f>tblCustRFM[[#This Row],[RecencyTier]] + tblCustRFM[[#This Row],[FrequencyTier]] + tblCustRFM[[#This Row],[MonetaryTier]]</f>
        <v>9</v>
      </c>
    </row>
    <row r="2102" spans="1:9" x14ac:dyDescent="0.45">
      <c r="A2102" s="16">
        <v>4119</v>
      </c>
      <c r="B2102" s="10">
        <v>45127.405040509257</v>
      </c>
      <c r="C2102">
        <v>1</v>
      </c>
      <c r="D2102">
        <v>2013.72</v>
      </c>
      <c r="E2102" s="24">
        <f>INT(RFM_Pivot!$A$1 - tblCustRFM[[#This Row],[LastPurchaseDate]])</f>
        <v>529</v>
      </c>
      <c r="F2102">
        <f>IF(tblCustRFM[[#This Row],[Recency]] &lt;= $L$4, 3, IF(tblCustRFM[[#This Row],[Recency]] &lt;= M2104, 2, 1))</f>
        <v>1</v>
      </c>
      <c r="G2102">
        <f>IF(tblCustRFM[[#This Row],[Frequency]] &gt;= L2105, 3, IF(tblCustRFM[[#This Row],[Frequency]] &gt;= M2105, 2, 1))</f>
        <v>3</v>
      </c>
      <c r="H2102">
        <f>IF(tblCustRFM[[#This Row],[Monetary]] &gt;= L2106, 3, IF(tblCustRFM[[#This Row],[Monetary]] &gt;= M2106, 2, 1))</f>
        <v>3</v>
      </c>
      <c r="I2102">
        <f>tblCustRFM[[#This Row],[RecencyTier]] + tblCustRFM[[#This Row],[FrequencyTier]] + tblCustRFM[[#This Row],[MonetaryTier]]</f>
        <v>7</v>
      </c>
    </row>
    <row r="2103" spans="1:9" x14ac:dyDescent="0.45">
      <c r="A2103" s="16">
        <v>4121</v>
      </c>
      <c r="B2103" s="10">
        <v>45248.597159722223</v>
      </c>
      <c r="C2103">
        <v>1</v>
      </c>
      <c r="D2103">
        <v>5087.62</v>
      </c>
      <c r="E2103" s="24">
        <f>INT(RFM_Pivot!$A$1 - tblCustRFM[[#This Row],[LastPurchaseDate]])</f>
        <v>408</v>
      </c>
      <c r="F2103">
        <f>IF(tblCustRFM[[#This Row],[Recency]] &lt;= $L$4, 3, IF(tblCustRFM[[#This Row],[Recency]] &lt;= M2105, 2, 1))</f>
        <v>1</v>
      </c>
      <c r="G2103">
        <f>IF(tblCustRFM[[#This Row],[Frequency]] &gt;= L2106, 3, IF(tblCustRFM[[#This Row],[Frequency]] &gt;= M2106, 2, 1))</f>
        <v>3</v>
      </c>
      <c r="H2103">
        <f>IF(tblCustRFM[[#This Row],[Monetary]] &gt;= L2107, 3, IF(tblCustRFM[[#This Row],[Monetary]] &gt;= M2107, 2, 1))</f>
        <v>3</v>
      </c>
      <c r="I2103">
        <f>tblCustRFM[[#This Row],[RecencyTier]] + tblCustRFM[[#This Row],[FrequencyTier]] + tblCustRFM[[#This Row],[MonetaryTier]]</f>
        <v>7</v>
      </c>
    </row>
    <row r="2104" spans="1:9" x14ac:dyDescent="0.45">
      <c r="A2104" s="16">
        <v>4122</v>
      </c>
      <c r="B2104" s="10">
        <v>45327.956095601854</v>
      </c>
      <c r="C2104">
        <v>1</v>
      </c>
      <c r="D2104">
        <v>14755.71</v>
      </c>
      <c r="E2104" s="24">
        <f>INT(RFM_Pivot!$A$1 - tblCustRFM[[#This Row],[LastPurchaseDate]])</f>
        <v>329</v>
      </c>
      <c r="F2104">
        <f>IF(tblCustRFM[[#This Row],[Recency]] &lt;= $L$4, 3, IF(tblCustRFM[[#This Row],[Recency]] &lt;= M2106, 2, 1))</f>
        <v>1</v>
      </c>
      <c r="G2104">
        <f>IF(tblCustRFM[[#This Row],[Frequency]] &gt;= L2107, 3, IF(tblCustRFM[[#This Row],[Frequency]] &gt;= M2107, 2, 1))</f>
        <v>3</v>
      </c>
      <c r="H2104">
        <f>IF(tblCustRFM[[#This Row],[Monetary]] &gt;= L2108, 3, IF(tblCustRFM[[#This Row],[Monetary]] &gt;= M2108, 2, 1))</f>
        <v>3</v>
      </c>
      <c r="I2104">
        <f>tblCustRFM[[#This Row],[RecencyTier]] + tblCustRFM[[#This Row],[FrequencyTier]] + tblCustRFM[[#This Row],[MonetaryTier]]</f>
        <v>7</v>
      </c>
    </row>
    <row r="2105" spans="1:9" x14ac:dyDescent="0.45">
      <c r="A2105" s="16">
        <v>4123</v>
      </c>
      <c r="B2105" s="10">
        <v>45401.4744474537</v>
      </c>
      <c r="C2105">
        <v>1</v>
      </c>
      <c r="D2105">
        <v>17167.68</v>
      </c>
      <c r="E2105" s="24">
        <f>INT(RFM_Pivot!$A$1 - tblCustRFM[[#This Row],[LastPurchaseDate]])</f>
        <v>255</v>
      </c>
      <c r="F2105">
        <f>IF(tblCustRFM[[#This Row],[Recency]] &lt;= $L$4, 3, IF(tblCustRFM[[#This Row],[Recency]] &lt;= M2107, 2, 1))</f>
        <v>1</v>
      </c>
      <c r="G2105">
        <f>IF(tblCustRFM[[#This Row],[Frequency]] &gt;= L2108, 3, IF(tblCustRFM[[#This Row],[Frequency]] &gt;= M2108, 2, 1))</f>
        <v>3</v>
      </c>
      <c r="H2105">
        <f>IF(tblCustRFM[[#This Row],[Monetary]] &gt;= L2109, 3, IF(tblCustRFM[[#This Row],[Monetary]] &gt;= M2109, 2, 1))</f>
        <v>3</v>
      </c>
      <c r="I2105">
        <f>tblCustRFM[[#This Row],[RecencyTier]] + tblCustRFM[[#This Row],[FrequencyTier]] + tblCustRFM[[#This Row],[MonetaryTier]]</f>
        <v>7</v>
      </c>
    </row>
    <row r="2106" spans="1:9" x14ac:dyDescent="0.45">
      <c r="A2106" s="16">
        <v>4124</v>
      </c>
      <c r="B2106" s="10">
        <v>45275.317831790126</v>
      </c>
      <c r="C2106">
        <v>3</v>
      </c>
      <c r="D2106">
        <v>25764.36</v>
      </c>
      <c r="E2106" s="24">
        <f>INT(RFM_Pivot!$A$1 - tblCustRFM[[#This Row],[LastPurchaseDate]])</f>
        <v>381</v>
      </c>
      <c r="F2106">
        <f>IF(tblCustRFM[[#This Row],[Recency]] &lt;= $L$4, 3, IF(tblCustRFM[[#This Row],[Recency]] &lt;= M2108, 2, 1))</f>
        <v>1</v>
      </c>
      <c r="G2106">
        <f>IF(tblCustRFM[[#This Row],[Frequency]] &gt;= L2109, 3, IF(tblCustRFM[[#This Row],[Frequency]] &gt;= M2109, 2, 1))</f>
        <v>3</v>
      </c>
      <c r="H2106">
        <f>IF(tblCustRFM[[#This Row],[Monetary]] &gt;= L2110, 3, IF(tblCustRFM[[#This Row],[Monetary]] &gt;= M2110, 2, 1))</f>
        <v>3</v>
      </c>
      <c r="I2106">
        <f>tblCustRFM[[#This Row],[RecencyTier]] + tblCustRFM[[#This Row],[FrequencyTier]] + tblCustRFM[[#This Row],[MonetaryTier]]</f>
        <v>7</v>
      </c>
    </row>
    <row r="2107" spans="1:9" x14ac:dyDescent="0.45">
      <c r="A2107" s="16">
        <v>4126</v>
      </c>
      <c r="B2107" s="10">
        <v>45486.965996604937</v>
      </c>
      <c r="C2107">
        <v>1</v>
      </c>
      <c r="D2107">
        <v>3932.24</v>
      </c>
      <c r="E2107" s="24">
        <f>INT(RFM_Pivot!$A$1 - tblCustRFM[[#This Row],[LastPurchaseDate]])</f>
        <v>170</v>
      </c>
      <c r="F2107">
        <f>IF(tblCustRFM[[#This Row],[Recency]] &lt;= $L$4, 3, IF(tblCustRFM[[#This Row],[Recency]] &lt;= M2109, 2, 1))</f>
        <v>1</v>
      </c>
      <c r="G2107">
        <f>IF(tblCustRFM[[#This Row],[Frequency]] &gt;= L2110, 3, IF(tblCustRFM[[#This Row],[Frequency]] &gt;= M2110, 2, 1))</f>
        <v>3</v>
      </c>
      <c r="H2107">
        <f>IF(tblCustRFM[[#This Row],[Monetary]] &gt;= L2111, 3, IF(tblCustRFM[[#This Row],[Monetary]] &gt;= M2111, 2, 1))</f>
        <v>3</v>
      </c>
      <c r="I2107">
        <f>tblCustRFM[[#This Row],[RecencyTier]] + tblCustRFM[[#This Row],[FrequencyTier]] + tblCustRFM[[#This Row],[MonetaryTier]]</f>
        <v>7</v>
      </c>
    </row>
    <row r="2108" spans="1:9" x14ac:dyDescent="0.45">
      <c r="A2108" s="16">
        <v>4127</v>
      </c>
      <c r="B2108" s="10">
        <v>45366.430943094136</v>
      </c>
      <c r="C2108">
        <v>1</v>
      </c>
      <c r="D2108">
        <v>9461.7800000000007</v>
      </c>
      <c r="E2108" s="24">
        <f>INT(RFM_Pivot!$A$1 - tblCustRFM[[#This Row],[LastPurchaseDate]])</f>
        <v>290</v>
      </c>
      <c r="F2108">
        <f>IF(tblCustRFM[[#This Row],[Recency]] &lt;= $L$4, 3, IF(tblCustRFM[[#This Row],[Recency]] &lt;= M2110, 2, 1))</f>
        <v>1</v>
      </c>
      <c r="G2108">
        <f>IF(tblCustRFM[[#This Row],[Frequency]] &gt;= L2111, 3, IF(tblCustRFM[[#This Row],[Frequency]] &gt;= M2111, 2, 1))</f>
        <v>3</v>
      </c>
      <c r="H2108">
        <f>IF(tblCustRFM[[#This Row],[Monetary]] &gt;= L2112, 3, IF(tblCustRFM[[#This Row],[Monetary]] &gt;= M2112, 2, 1))</f>
        <v>3</v>
      </c>
      <c r="I2108">
        <f>tblCustRFM[[#This Row],[RecencyTier]] + tblCustRFM[[#This Row],[FrequencyTier]] + tblCustRFM[[#This Row],[MonetaryTier]]</f>
        <v>7</v>
      </c>
    </row>
    <row r="2109" spans="1:9" x14ac:dyDescent="0.45">
      <c r="A2109" s="16">
        <v>4129</v>
      </c>
      <c r="B2109" s="10">
        <v>45496.602960300923</v>
      </c>
      <c r="C2109">
        <v>4</v>
      </c>
      <c r="D2109">
        <v>26637.9</v>
      </c>
      <c r="E2109" s="24">
        <f>INT(RFM_Pivot!$A$1 - tblCustRFM[[#This Row],[LastPurchaseDate]])</f>
        <v>160</v>
      </c>
      <c r="F2109">
        <f>IF(tblCustRFM[[#This Row],[Recency]] &lt;= $L$4, 3, IF(tblCustRFM[[#This Row],[Recency]] &lt;= M2111, 2, 1))</f>
        <v>1</v>
      </c>
      <c r="G2109">
        <f>IF(tblCustRFM[[#This Row],[Frequency]] &gt;= L2112, 3, IF(tblCustRFM[[#This Row],[Frequency]] &gt;= M2112, 2, 1))</f>
        <v>3</v>
      </c>
      <c r="H2109">
        <f>IF(tblCustRFM[[#This Row],[Monetary]] &gt;= L2113, 3, IF(tblCustRFM[[#This Row],[Monetary]] &gt;= M2113, 2, 1))</f>
        <v>3</v>
      </c>
      <c r="I2109">
        <f>tblCustRFM[[#This Row],[RecencyTier]] + tblCustRFM[[#This Row],[FrequencyTier]] + tblCustRFM[[#This Row],[MonetaryTier]]</f>
        <v>7</v>
      </c>
    </row>
    <row r="2110" spans="1:9" x14ac:dyDescent="0.45">
      <c r="A2110" s="16">
        <v>4130</v>
      </c>
      <c r="B2110" s="10">
        <v>45534.055705555555</v>
      </c>
      <c r="C2110">
        <v>1</v>
      </c>
      <c r="D2110">
        <v>2531.1</v>
      </c>
      <c r="E2110" s="24">
        <f>INT(RFM_Pivot!$A$1 - tblCustRFM[[#This Row],[LastPurchaseDate]])</f>
        <v>122</v>
      </c>
      <c r="F2110">
        <f>IF(tblCustRFM[[#This Row],[Recency]] &lt;= $L$4, 3, IF(tblCustRFM[[#This Row],[Recency]] &lt;= M2112, 2, 1))</f>
        <v>1</v>
      </c>
      <c r="G2110">
        <f>IF(tblCustRFM[[#This Row],[Frequency]] &gt;= L2113, 3, IF(tblCustRFM[[#This Row],[Frequency]] &gt;= M2113, 2, 1))</f>
        <v>3</v>
      </c>
      <c r="H2110">
        <f>IF(tblCustRFM[[#This Row],[Monetary]] &gt;= L2114, 3, IF(tblCustRFM[[#This Row],[Monetary]] &gt;= M2114, 2, 1))</f>
        <v>3</v>
      </c>
      <c r="I2110">
        <f>tblCustRFM[[#This Row],[RecencyTier]] + tblCustRFM[[#This Row],[FrequencyTier]] + tblCustRFM[[#This Row],[MonetaryTier]]</f>
        <v>7</v>
      </c>
    </row>
    <row r="2111" spans="1:9" x14ac:dyDescent="0.45">
      <c r="A2111" s="16">
        <v>4131</v>
      </c>
      <c r="B2111" s="10">
        <v>45557.34503449074</v>
      </c>
      <c r="C2111">
        <v>1</v>
      </c>
      <c r="D2111">
        <v>24921</v>
      </c>
      <c r="E2111" s="24">
        <f>INT(RFM_Pivot!$A$1 - tblCustRFM[[#This Row],[LastPurchaseDate]])</f>
        <v>99</v>
      </c>
      <c r="F2111">
        <f>IF(tblCustRFM[[#This Row],[Recency]] &lt;= $L$4, 3, IF(tblCustRFM[[#This Row],[Recency]] &lt;= M2113, 2, 1))</f>
        <v>3</v>
      </c>
      <c r="G2111">
        <f>IF(tblCustRFM[[#This Row],[Frequency]] &gt;= L2114, 3, IF(tblCustRFM[[#This Row],[Frequency]] &gt;= M2114, 2, 1))</f>
        <v>3</v>
      </c>
      <c r="H2111">
        <f>IF(tblCustRFM[[#This Row],[Monetary]] &gt;= L2115, 3, IF(tblCustRFM[[#This Row],[Monetary]] &gt;= M2115, 2, 1))</f>
        <v>3</v>
      </c>
      <c r="I2111">
        <f>tblCustRFM[[#This Row],[RecencyTier]] + tblCustRFM[[#This Row],[FrequencyTier]] + tblCustRFM[[#This Row],[MonetaryTier]]</f>
        <v>9</v>
      </c>
    </row>
    <row r="2112" spans="1:9" x14ac:dyDescent="0.45">
      <c r="A2112" s="16">
        <v>4133</v>
      </c>
      <c r="B2112" s="10">
        <v>45528.799179938273</v>
      </c>
      <c r="C2112">
        <v>2</v>
      </c>
      <c r="D2112">
        <v>19135.89</v>
      </c>
      <c r="E2112" s="24">
        <f>INT(RFM_Pivot!$A$1 - tblCustRFM[[#This Row],[LastPurchaseDate]])</f>
        <v>128</v>
      </c>
      <c r="F2112">
        <f>IF(tblCustRFM[[#This Row],[Recency]] &lt;= $L$4, 3, IF(tblCustRFM[[#This Row],[Recency]] &lt;= M2114, 2, 1))</f>
        <v>1</v>
      </c>
      <c r="G2112">
        <f>IF(tblCustRFM[[#This Row],[Frequency]] &gt;= L2115, 3, IF(tblCustRFM[[#This Row],[Frequency]] &gt;= M2115, 2, 1))</f>
        <v>3</v>
      </c>
      <c r="H2112">
        <f>IF(tblCustRFM[[#This Row],[Monetary]] &gt;= L2116, 3, IF(tblCustRFM[[#This Row],[Monetary]] &gt;= M2116, 2, 1))</f>
        <v>3</v>
      </c>
      <c r="I2112">
        <f>tblCustRFM[[#This Row],[RecencyTier]] + tblCustRFM[[#This Row],[FrequencyTier]] + tblCustRFM[[#This Row],[MonetaryTier]]</f>
        <v>7</v>
      </c>
    </row>
    <row r="2113" spans="1:9" x14ac:dyDescent="0.45">
      <c r="A2113" s="16">
        <v>4134</v>
      </c>
      <c r="B2113" s="10">
        <v>45117.622062229937</v>
      </c>
      <c r="C2113">
        <v>1</v>
      </c>
      <c r="D2113">
        <v>3041.82</v>
      </c>
      <c r="E2113" s="24">
        <f>INT(RFM_Pivot!$A$1 - tblCustRFM[[#This Row],[LastPurchaseDate]])</f>
        <v>539</v>
      </c>
      <c r="F2113">
        <f>IF(tblCustRFM[[#This Row],[Recency]] &lt;= $L$4, 3, IF(tblCustRFM[[#This Row],[Recency]] &lt;= M2115, 2, 1))</f>
        <v>1</v>
      </c>
      <c r="G2113">
        <f>IF(tblCustRFM[[#This Row],[Frequency]] &gt;= L2116, 3, IF(tblCustRFM[[#This Row],[Frequency]] &gt;= M2116, 2, 1))</f>
        <v>3</v>
      </c>
      <c r="H2113">
        <f>IF(tblCustRFM[[#This Row],[Monetary]] &gt;= L2117, 3, IF(tblCustRFM[[#This Row],[Monetary]] &gt;= M2117, 2, 1))</f>
        <v>3</v>
      </c>
      <c r="I2113">
        <f>tblCustRFM[[#This Row],[RecencyTier]] + tblCustRFM[[#This Row],[FrequencyTier]] + tblCustRFM[[#This Row],[MonetaryTier]]</f>
        <v>7</v>
      </c>
    </row>
    <row r="2114" spans="1:9" x14ac:dyDescent="0.45">
      <c r="A2114" s="16">
        <v>4135</v>
      </c>
      <c r="B2114" s="10">
        <v>45207.859085918208</v>
      </c>
      <c r="C2114">
        <v>1</v>
      </c>
      <c r="D2114">
        <v>7864.08</v>
      </c>
      <c r="E2114" s="24">
        <f>INT(RFM_Pivot!$A$1 - tblCustRFM[[#This Row],[LastPurchaseDate]])</f>
        <v>449</v>
      </c>
      <c r="F2114">
        <f>IF(tblCustRFM[[#This Row],[Recency]] &lt;= $L$4, 3, IF(tblCustRFM[[#This Row],[Recency]] &lt;= M2116, 2, 1))</f>
        <v>1</v>
      </c>
      <c r="G2114">
        <f>IF(tblCustRFM[[#This Row],[Frequency]] &gt;= L2117, 3, IF(tblCustRFM[[#This Row],[Frequency]] &gt;= M2117, 2, 1))</f>
        <v>3</v>
      </c>
      <c r="H2114">
        <f>IF(tblCustRFM[[#This Row],[Monetary]] &gt;= L2118, 3, IF(tblCustRFM[[#This Row],[Monetary]] &gt;= M2118, 2, 1))</f>
        <v>3</v>
      </c>
      <c r="I2114">
        <f>tblCustRFM[[#This Row],[RecencyTier]] + tblCustRFM[[#This Row],[FrequencyTier]] + tblCustRFM[[#This Row],[MonetaryTier]]</f>
        <v>7</v>
      </c>
    </row>
    <row r="2115" spans="1:9" x14ac:dyDescent="0.45">
      <c r="A2115" s="16">
        <v>4136</v>
      </c>
      <c r="B2115" s="10">
        <v>45211.436443634258</v>
      </c>
      <c r="C2115">
        <v>1</v>
      </c>
      <c r="D2115">
        <v>1684.23</v>
      </c>
      <c r="E2115" s="24">
        <f>INT(RFM_Pivot!$A$1 - tblCustRFM[[#This Row],[LastPurchaseDate]])</f>
        <v>445</v>
      </c>
      <c r="F2115">
        <f>IF(tblCustRFM[[#This Row],[Recency]] &lt;= $L$4, 3, IF(tblCustRFM[[#This Row],[Recency]] &lt;= M2117, 2, 1))</f>
        <v>1</v>
      </c>
      <c r="G2115">
        <f>IF(tblCustRFM[[#This Row],[Frequency]] &gt;= L2118, 3, IF(tblCustRFM[[#This Row],[Frequency]] &gt;= M2118, 2, 1))</f>
        <v>3</v>
      </c>
      <c r="H2115">
        <f>IF(tblCustRFM[[#This Row],[Monetary]] &gt;= L2119, 3, IF(tblCustRFM[[#This Row],[Monetary]] &gt;= M2119, 2, 1))</f>
        <v>3</v>
      </c>
      <c r="I2115">
        <f>tblCustRFM[[#This Row],[RecencyTier]] + tblCustRFM[[#This Row],[FrequencyTier]] + tblCustRFM[[#This Row],[MonetaryTier]]</f>
        <v>7</v>
      </c>
    </row>
    <row r="2116" spans="1:9" x14ac:dyDescent="0.45">
      <c r="A2116" s="16">
        <v>4137</v>
      </c>
      <c r="B2116" s="10">
        <v>45091.777477739197</v>
      </c>
      <c r="C2116">
        <v>1</v>
      </c>
      <c r="D2116">
        <v>6236.04</v>
      </c>
      <c r="E2116" s="24">
        <f>INT(RFM_Pivot!$A$1 - tblCustRFM[[#This Row],[LastPurchaseDate]])</f>
        <v>565</v>
      </c>
      <c r="F2116">
        <f>IF(tblCustRFM[[#This Row],[Recency]] &lt;= $L$4, 3, IF(tblCustRFM[[#This Row],[Recency]] &lt;= M2118, 2, 1))</f>
        <v>1</v>
      </c>
      <c r="G2116">
        <f>IF(tblCustRFM[[#This Row],[Frequency]] &gt;= L2119, 3, IF(tblCustRFM[[#This Row],[Frequency]] &gt;= M2119, 2, 1))</f>
        <v>3</v>
      </c>
      <c r="H2116">
        <f>IF(tblCustRFM[[#This Row],[Monetary]] &gt;= L2120, 3, IF(tblCustRFM[[#This Row],[Monetary]] &gt;= M2120, 2, 1))</f>
        <v>3</v>
      </c>
      <c r="I2116">
        <f>tblCustRFM[[#This Row],[RecencyTier]] + tblCustRFM[[#This Row],[FrequencyTier]] + tblCustRFM[[#This Row],[MonetaryTier]]</f>
        <v>7</v>
      </c>
    </row>
    <row r="2117" spans="1:9" x14ac:dyDescent="0.45">
      <c r="A2117" s="16">
        <v>4138</v>
      </c>
      <c r="B2117" s="10">
        <v>45520.914391435188</v>
      </c>
      <c r="C2117">
        <v>3</v>
      </c>
      <c r="D2117">
        <v>27268.2</v>
      </c>
      <c r="E2117" s="24">
        <f>INT(RFM_Pivot!$A$1 - tblCustRFM[[#This Row],[LastPurchaseDate]])</f>
        <v>136</v>
      </c>
      <c r="F2117">
        <f>IF(tblCustRFM[[#This Row],[Recency]] &lt;= $L$4, 3, IF(tblCustRFM[[#This Row],[Recency]] &lt;= M2119, 2, 1))</f>
        <v>1</v>
      </c>
      <c r="G2117">
        <f>IF(tblCustRFM[[#This Row],[Frequency]] &gt;= L2120, 3, IF(tblCustRFM[[#This Row],[Frequency]] &gt;= M2120, 2, 1))</f>
        <v>3</v>
      </c>
      <c r="H2117">
        <f>IF(tblCustRFM[[#This Row],[Monetary]] &gt;= L2121, 3, IF(tblCustRFM[[#This Row],[Monetary]] &gt;= M2121, 2, 1))</f>
        <v>3</v>
      </c>
      <c r="I2117">
        <f>tblCustRFM[[#This Row],[RecencyTier]] + tblCustRFM[[#This Row],[FrequencyTier]] + tblCustRFM[[#This Row],[MonetaryTier]]</f>
        <v>7</v>
      </c>
    </row>
    <row r="2118" spans="1:9" x14ac:dyDescent="0.45">
      <c r="A2118" s="16">
        <v>4139</v>
      </c>
      <c r="B2118" s="10">
        <v>45521.352435223765</v>
      </c>
      <c r="C2118">
        <v>1</v>
      </c>
      <c r="D2118">
        <v>5330.96</v>
      </c>
      <c r="E2118" s="24">
        <f>INT(RFM_Pivot!$A$1 - tblCustRFM[[#This Row],[LastPurchaseDate]])</f>
        <v>135</v>
      </c>
      <c r="F2118">
        <f>IF(tblCustRFM[[#This Row],[Recency]] &lt;= $L$4, 3, IF(tblCustRFM[[#This Row],[Recency]] &lt;= M2120, 2, 1))</f>
        <v>1</v>
      </c>
      <c r="G2118">
        <f>IF(tblCustRFM[[#This Row],[Frequency]] &gt;= L2121, 3, IF(tblCustRFM[[#This Row],[Frequency]] &gt;= M2121, 2, 1))</f>
        <v>3</v>
      </c>
      <c r="H2118">
        <f>IF(tblCustRFM[[#This Row],[Monetary]] &gt;= L2122, 3, IF(tblCustRFM[[#This Row],[Monetary]] &gt;= M2122, 2, 1))</f>
        <v>3</v>
      </c>
      <c r="I2118">
        <f>tblCustRFM[[#This Row],[RecencyTier]] + tblCustRFM[[#This Row],[FrequencyTier]] + tblCustRFM[[#This Row],[MonetaryTier]]</f>
        <v>7</v>
      </c>
    </row>
    <row r="2119" spans="1:9" x14ac:dyDescent="0.45">
      <c r="A2119" s="16">
        <v>4140</v>
      </c>
      <c r="B2119" s="10">
        <v>45314.449744984566</v>
      </c>
      <c r="C2119">
        <v>1</v>
      </c>
      <c r="D2119">
        <v>2387.87</v>
      </c>
      <c r="E2119" s="24">
        <f>INT(RFM_Pivot!$A$1 - tblCustRFM[[#This Row],[LastPurchaseDate]])</f>
        <v>342</v>
      </c>
      <c r="F2119">
        <f>IF(tblCustRFM[[#This Row],[Recency]] &lt;= $L$4, 3, IF(tblCustRFM[[#This Row],[Recency]] &lt;= M2121, 2, 1))</f>
        <v>1</v>
      </c>
      <c r="G2119">
        <f>IF(tblCustRFM[[#This Row],[Frequency]] &gt;= L2122, 3, IF(tblCustRFM[[#This Row],[Frequency]] &gt;= M2122, 2, 1))</f>
        <v>3</v>
      </c>
      <c r="H2119">
        <f>IF(tblCustRFM[[#This Row],[Monetary]] &gt;= L2123, 3, IF(tblCustRFM[[#This Row],[Monetary]] &gt;= M2123, 2, 1))</f>
        <v>3</v>
      </c>
      <c r="I2119">
        <f>tblCustRFM[[#This Row],[RecencyTier]] + tblCustRFM[[#This Row],[FrequencyTier]] + tblCustRFM[[#This Row],[MonetaryTier]]</f>
        <v>7</v>
      </c>
    </row>
    <row r="2120" spans="1:9" x14ac:dyDescent="0.45">
      <c r="A2120" s="16">
        <v>4141</v>
      </c>
      <c r="B2120" s="10">
        <v>44964.890789081794</v>
      </c>
      <c r="C2120">
        <v>1</v>
      </c>
      <c r="D2120">
        <v>3882.8</v>
      </c>
      <c r="E2120" s="24">
        <f>INT(RFM_Pivot!$A$1 - tblCustRFM[[#This Row],[LastPurchaseDate]])</f>
        <v>692</v>
      </c>
      <c r="F2120">
        <f>IF(tblCustRFM[[#This Row],[Recency]] &lt;= $L$4, 3, IF(tblCustRFM[[#This Row],[Recency]] &lt;= M2122, 2, 1))</f>
        <v>1</v>
      </c>
      <c r="G2120">
        <f>IF(tblCustRFM[[#This Row],[Frequency]] &gt;= L2123, 3, IF(tblCustRFM[[#This Row],[Frequency]] &gt;= M2123, 2, 1))</f>
        <v>3</v>
      </c>
      <c r="H2120">
        <f>IF(tblCustRFM[[#This Row],[Monetary]] &gt;= L2124, 3, IF(tblCustRFM[[#This Row],[Monetary]] &gt;= M2124, 2, 1))</f>
        <v>3</v>
      </c>
      <c r="I2120">
        <f>tblCustRFM[[#This Row],[RecencyTier]] + tblCustRFM[[#This Row],[FrequencyTier]] + tblCustRFM[[#This Row],[MonetaryTier]]</f>
        <v>7</v>
      </c>
    </row>
    <row r="2121" spans="1:9" x14ac:dyDescent="0.45">
      <c r="A2121" s="16">
        <v>4144</v>
      </c>
      <c r="B2121" s="10">
        <v>45482.147514737655</v>
      </c>
      <c r="C2121">
        <v>3</v>
      </c>
      <c r="D2121">
        <v>23857.21</v>
      </c>
      <c r="E2121" s="24">
        <f>INT(RFM_Pivot!$A$1 - tblCustRFM[[#This Row],[LastPurchaseDate]])</f>
        <v>174</v>
      </c>
      <c r="F2121">
        <f>IF(tblCustRFM[[#This Row],[Recency]] &lt;= $L$4, 3, IF(tblCustRFM[[#This Row],[Recency]] &lt;= M2123, 2, 1))</f>
        <v>1</v>
      </c>
      <c r="G2121">
        <f>IF(tblCustRFM[[#This Row],[Frequency]] &gt;= L2124, 3, IF(tblCustRFM[[#This Row],[Frequency]] &gt;= M2124, 2, 1))</f>
        <v>3</v>
      </c>
      <c r="H2121">
        <f>IF(tblCustRFM[[#This Row],[Monetary]] &gt;= L2125, 3, IF(tblCustRFM[[#This Row],[Monetary]] &gt;= M2125, 2, 1))</f>
        <v>3</v>
      </c>
      <c r="I2121">
        <f>tblCustRFM[[#This Row],[RecencyTier]] + tblCustRFM[[#This Row],[FrequencyTier]] + tblCustRFM[[#This Row],[MonetaryTier]]</f>
        <v>7</v>
      </c>
    </row>
    <row r="2122" spans="1:9" x14ac:dyDescent="0.45">
      <c r="A2122" s="16">
        <v>4145</v>
      </c>
      <c r="B2122" s="10">
        <v>45390.085308526235</v>
      </c>
      <c r="C2122">
        <v>1</v>
      </c>
      <c r="D2122">
        <v>7694.31</v>
      </c>
      <c r="E2122" s="24">
        <f>INT(RFM_Pivot!$A$1 - tblCustRFM[[#This Row],[LastPurchaseDate]])</f>
        <v>266</v>
      </c>
      <c r="F2122">
        <f>IF(tblCustRFM[[#This Row],[Recency]] &lt;= $L$4, 3, IF(tblCustRFM[[#This Row],[Recency]] &lt;= M2124, 2, 1))</f>
        <v>1</v>
      </c>
      <c r="G2122">
        <f>IF(tblCustRFM[[#This Row],[Frequency]] &gt;= L2125, 3, IF(tblCustRFM[[#This Row],[Frequency]] &gt;= M2125, 2, 1))</f>
        <v>3</v>
      </c>
      <c r="H2122">
        <f>IF(tblCustRFM[[#This Row],[Monetary]] &gt;= L2126, 3, IF(tblCustRFM[[#This Row],[Monetary]] &gt;= M2126, 2, 1))</f>
        <v>3</v>
      </c>
      <c r="I2122">
        <f>tblCustRFM[[#This Row],[RecencyTier]] + tblCustRFM[[#This Row],[FrequencyTier]] + tblCustRFM[[#This Row],[MonetaryTier]]</f>
        <v>7</v>
      </c>
    </row>
    <row r="2123" spans="1:9" x14ac:dyDescent="0.45">
      <c r="A2123" s="16">
        <v>4146</v>
      </c>
      <c r="B2123" s="10">
        <v>45575.596859683639</v>
      </c>
      <c r="C2123">
        <v>1</v>
      </c>
      <c r="D2123">
        <v>3736.91</v>
      </c>
      <c r="E2123" s="24">
        <f>INT(RFM_Pivot!$A$1 - tblCustRFM[[#This Row],[LastPurchaseDate]])</f>
        <v>81</v>
      </c>
      <c r="F2123">
        <f>IF(tblCustRFM[[#This Row],[Recency]] &lt;= $L$4, 3, IF(tblCustRFM[[#This Row],[Recency]] &lt;= M2125, 2, 1))</f>
        <v>3</v>
      </c>
      <c r="G2123">
        <f>IF(tblCustRFM[[#This Row],[Frequency]] &gt;= L2126, 3, IF(tblCustRFM[[#This Row],[Frequency]] &gt;= M2126, 2, 1))</f>
        <v>3</v>
      </c>
      <c r="H2123">
        <f>IF(tblCustRFM[[#This Row],[Monetary]] &gt;= L2127, 3, IF(tblCustRFM[[#This Row],[Monetary]] &gt;= M2127, 2, 1))</f>
        <v>3</v>
      </c>
      <c r="I2123">
        <f>tblCustRFM[[#This Row],[RecencyTier]] + tblCustRFM[[#This Row],[FrequencyTier]] + tblCustRFM[[#This Row],[MonetaryTier]]</f>
        <v>9</v>
      </c>
    </row>
    <row r="2124" spans="1:9" x14ac:dyDescent="0.45">
      <c r="A2124" s="16">
        <v>4147</v>
      </c>
      <c r="B2124" s="10">
        <v>44954.888788888886</v>
      </c>
      <c r="C2124">
        <v>1</v>
      </c>
      <c r="D2124">
        <v>3702.06</v>
      </c>
      <c r="E2124" s="24">
        <f>INT(RFM_Pivot!$A$1 - tblCustRFM[[#This Row],[LastPurchaseDate]])</f>
        <v>702</v>
      </c>
      <c r="F2124">
        <f>IF(tblCustRFM[[#This Row],[Recency]] &lt;= $L$4, 3, IF(tblCustRFM[[#This Row],[Recency]] &lt;= M2126, 2, 1))</f>
        <v>1</v>
      </c>
      <c r="G2124">
        <f>IF(tblCustRFM[[#This Row],[Frequency]] &gt;= L2127, 3, IF(tblCustRFM[[#This Row],[Frequency]] &gt;= M2127, 2, 1))</f>
        <v>3</v>
      </c>
      <c r="H2124">
        <f>IF(tblCustRFM[[#This Row],[Monetary]] &gt;= L2128, 3, IF(tblCustRFM[[#This Row],[Monetary]] &gt;= M2128, 2, 1))</f>
        <v>3</v>
      </c>
      <c r="I2124">
        <f>tblCustRFM[[#This Row],[RecencyTier]] + tblCustRFM[[#This Row],[FrequencyTier]] + tblCustRFM[[#This Row],[MonetaryTier]]</f>
        <v>7</v>
      </c>
    </row>
    <row r="2125" spans="1:9" x14ac:dyDescent="0.45">
      <c r="A2125" s="16">
        <v>4148</v>
      </c>
      <c r="B2125" s="10">
        <v>45577.349034915125</v>
      </c>
      <c r="C2125">
        <v>4</v>
      </c>
      <c r="D2125">
        <v>23809.84</v>
      </c>
      <c r="E2125" s="24">
        <f>INT(RFM_Pivot!$A$1 - tblCustRFM[[#This Row],[LastPurchaseDate]])</f>
        <v>79</v>
      </c>
      <c r="F2125">
        <f>IF(tblCustRFM[[#This Row],[Recency]] &lt;= $L$4, 3, IF(tblCustRFM[[#This Row],[Recency]] &lt;= M2127, 2, 1))</f>
        <v>3</v>
      </c>
      <c r="G2125">
        <f>IF(tblCustRFM[[#This Row],[Frequency]] &gt;= L2128, 3, IF(tblCustRFM[[#This Row],[Frequency]] &gt;= M2128, 2, 1))</f>
        <v>3</v>
      </c>
      <c r="H2125">
        <f>IF(tblCustRFM[[#This Row],[Monetary]] &gt;= L2129, 3, IF(tblCustRFM[[#This Row],[Monetary]] &gt;= M2129, 2, 1))</f>
        <v>3</v>
      </c>
      <c r="I2125">
        <f>tblCustRFM[[#This Row],[RecencyTier]] + tblCustRFM[[#This Row],[FrequencyTier]] + tblCustRFM[[#This Row],[MonetaryTier]]</f>
        <v>9</v>
      </c>
    </row>
    <row r="2126" spans="1:9" x14ac:dyDescent="0.45">
      <c r="A2126" s="16">
        <v>4149</v>
      </c>
      <c r="B2126" s="10">
        <v>45352.340534066359</v>
      </c>
      <c r="C2126">
        <v>1</v>
      </c>
      <c r="D2126">
        <v>460.36</v>
      </c>
      <c r="E2126" s="24">
        <f>INT(RFM_Pivot!$A$1 - tblCustRFM[[#This Row],[LastPurchaseDate]])</f>
        <v>304</v>
      </c>
      <c r="F2126">
        <f>IF(tblCustRFM[[#This Row],[Recency]] &lt;= $L$4, 3, IF(tblCustRFM[[#This Row],[Recency]] &lt;= M2128, 2, 1))</f>
        <v>1</v>
      </c>
      <c r="G2126">
        <f>IF(tblCustRFM[[#This Row],[Frequency]] &gt;= L2129, 3, IF(tblCustRFM[[#This Row],[Frequency]] &gt;= M2129, 2, 1))</f>
        <v>3</v>
      </c>
      <c r="H2126">
        <f>IF(tblCustRFM[[#This Row],[Monetary]] &gt;= L2130, 3, IF(tblCustRFM[[#This Row],[Monetary]] &gt;= M2130, 2, 1))</f>
        <v>3</v>
      </c>
      <c r="I2126">
        <f>tblCustRFM[[#This Row],[RecencyTier]] + tblCustRFM[[#This Row],[FrequencyTier]] + tblCustRFM[[#This Row],[MonetaryTier]]</f>
        <v>7</v>
      </c>
    </row>
    <row r="2127" spans="1:9" x14ac:dyDescent="0.45">
      <c r="A2127" s="16">
        <v>4150</v>
      </c>
      <c r="B2127" s="10">
        <v>45300.797379745367</v>
      </c>
      <c r="C2127">
        <v>1</v>
      </c>
      <c r="D2127">
        <v>4953.3500000000004</v>
      </c>
      <c r="E2127" s="24">
        <f>INT(RFM_Pivot!$A$1 - tblCustRFM[[#This Row],[LastPurchaseDate]])</f>
        <v>356</v>
      </c>
      <c r="F2127">
        <f>IF(tblCustRFM[[#This Row],[Recency]] &lt;= $L$4, 3, IF(tblCustRFM[[#This Row],[Recency]] &lt;= M2129, 2, 1))</f>
        <v>1</v>
      </c>
      <c r="G2127">
        <f>IF(tblCustRFM[[#This Row],[Frequency]] &gt;= L2130, 3, IF(tblCustRFM[[#This Row],[Frequency]] &gt;= M2130, 2, 1))</f>
        <v>3</v>
      </c>
      <c r="H2127">
        <f>IF(tblCustRFM[[#This Row],[Monetary]] &gt;= L2131, 3, IF(tblCustRFM[[#This Row],[Monetary]] &gt;= M2131, 2, 1))</f>
        <v>3</v>
      </c>
      <c r="I2127">
        <f>tblCustRFM[[#This Row],[RecencyTier]] + tblCustRFM[[#This Row],[FrequencyTier]] + tblCustRFM[[#This Row],[MonetaryTier]]</f>
        <v>7</v>
      </c>
    </row>
    <row r="2128" spans="1:9" x14ac:dyDescent="0.45">
      <c r="A2128" s="16">
        <v>4151</v>
      </c>
      <c r="B2128" s="10">
        <v>45348.544154398151</v>
      </c>
      <c r="C2128">
        <v>1</v>
      </c>
      <c r="D2128">
        <v>4032.04</v>
      </c>
      <c r="E2128" s="24">
        <f>INT(RFM_Pivot!$A$1 - tblCustRFM[[#This Row],[LastPurchaseDate]])</f>
        <v>308</v>
      </c>
      <c r="F2128">
        <f>IF(tblCustRFM[[#This Row],[Recency]] &lt;= $L$4, 3, IF(tblCustRFM[[#This Row],[Recency]] &lt;= M2130, 2, 1))</f>
        <v>1</v>
      </c>
      <c r="G2128">
        <f>IF(tblCustRFM[[#This Row],[Frequency]] &gt;= L2131, 3, IF(tblCustRFM[[#This Row],[Frequency]] &gt;= M2131, 2, 1))</f>
        <v>3</v>
      </c>
      <c r="H2128">
        <f>IF(tblCustRFM[[#This Row],[Monetary]] &gt;= L2132, 3, IF(tblCustRFM[[#This Row],[Monetary]] &gt;= M2132, 2, 1))</f>
        <v>3</v>
      </c>
      <c r="I2128">
        <f>tblCustRFM[[#This Row],[RecencyTier]] + tblCustRFM[[#This Row],[FrequencyTier]] + tblCustRFM[[#This Row],[MonetaryTier]]</f>
        <v>7</v>
      </c>
    </row>
    <row r="2129" spans="1:9" x14ac:dyDescent="0.45">
      <c r="A2129" s="16">
        <v>4152</v>
      </c>
      <c r="B2129" s="10">
        <v>44930.50435042438</v>
      </c>
      <c r="C2129">
        <v>1</v>
      </c>
      <c r="D2129">
        <v>7754.28</v>
      </c>
      <c r="E2129" s="24">
        <f>INT(RFM_Pivot!$A$1 - tblCustRFM[[#This Row],[LastPurchaseDate]])</f>
        <v>726</v>
      </c>
      <c r="F2129">
        <f>IF(tblCustRFM[[#This Row],[Recency]] &lt;= $L$4, 3, IF(tblCustRFM[[#This Row],[Recency]] &lt;= M2131, 2, 1))</f>
        <v>1</v>
      </c>
      <c r="G2129">
        <f>IF(tblCustRFM[[#This Row],[Frequency]] &gt;= L2132, 3, IF(tblCustRFM[[#This Row],[Frequency]] &gt;= M2132, 2, 1))</f>
        <v>3</v>
      </c>
      <c r="H2129">
        <f>IF(tblCustRFM[[#This Row],[Monetary]] &gt;= L2133, 3, IF(tblCustRFM[[#This Row],[Monetary]] &gt;= M2133, 2, 1))</f>
        <v>3</v>
      </c>
      <c r="I2129">
        <f>tblCustRFM[[#This Row],[RecencyTier]] + tblCustRFM[[#This Row],[FrequencyTier]] + tblCustRFM[[#This Row],[MonetaryTier]]</f>
        <v>7</v>
      </c>
    </row>
    <row r="2130" spans="1:9" x14ac:dyDescent="0.45">
      <c r="A2130" s="16">
        <v>4153</v>
      </c>
      <c r="B2130" s="10">
        <v>45305.177817785494</v>
      </c>
      <c r="C2130">
        <v>1</v>
      </c>
      <c r="D2130">
        <v>6090.78</v>
      </c>
      <c r="E2130" s="24">
        <f>INT(RFM_Pivot!$A$1 - tblCustRFM[[#This Row],[LastPurchaseDate]])</f>
        <v>351</v>
      </c>
      <c r="F2130">
        <f>IF(tblCustRFM[[#This Row],[Recency]] &lt;= $L$4, 3, IF(tblCustRFM[[#This Row],[Recency]] &lt;= M2132, 2, 1))</f>
        <v>1</v>
      </c>
      <c r="G2130">
        <f>IF(tblCustRFM[[#This Row],[Frequency]] &gt;= L2133, 3, IF(tblCustRFM[[#This Row],[Frequency]] &gt;= M2133, 2, 1))</f>
        <v>3</v>
      </c>
      <c r="H2130">
        <f>IF(tblCustRFM[[#This Row],[Monetary]] &gt;= L2134, 3, IF(tblCustRFM[[#This Row],[Monetary]] &gt;= M2134, 2, 1))</f>
        <v>3</v>
      </c>
      <c r="I2130">
        <f>tblCustRFM[[#This Row],[RecencyTier]] + tblCustRFM[[#This Row],[FrequencyTier]] + tblCustRFM[[#This Row],[MonetaryTier]]</f>
        <v>7</v>
      </c>
    </row>
    <row r="2131" spans="1:9" x14ac:dyDescent="0.45">
      <c r="A2131" s="16">
        <v>4155</v>
      </c>
      <c r="B2131" s="10">
        <v>45208.808180825617</v>
      </c>
      <c r="C2131">
        <v>4</v>
      </c>
      <c r="D2131">
        <v>50828.99</v>
      </c>
      <c r="E2131" s="24">
        <f>INT(RFM_Pivot!$A$1 - tblCustRFM[[#This Row],[LastPurchaseDate]])</f>
        <v>448</v>
      </c>
      <c r="F2131">
        <f>IF(tblCustRFM[[#This Row],[Recency]] &lt;= $L$4, 3, IF(tblCustRFM[[#This Row],[Recency]] &lt;= M2133, 2, 1))</f>
        <v>1</v>
      </c>
      <c r="G2131">
        <f>IF(tblCustRFM[[#This Row],[Frequency]] &gt;= L2134, 3, IF(tblCustRFM[[#This Row],[Frequency]] &gt;= M2134, 2, 1))</f>
        <v>3</v>
      </c>
      <c r="H2131">
        <f>IF(tblCustRFM[[#This Row],[Monetary]] &gt;= L2135, 3, IF(tblCustRFM[[#This Row],[Monetary]] &gt;= M2135, 2, 1))</f>
        <v>3</v>
      </c>
      <c r="I2131">
        <f>tblCustRFM[[#This Row],[RecencyTier]] + tblCustRFM[[#This Row],[FrequencyTier]] + tblCustRFM[[#This Row],[MonetaryTier]]</f>
        <v>7</v>
      </c>
    </row>
    <row r="2132" spans="1:9" x14ac:dyDescent="0.45">
      <c r="A2132" s="16">
        <v>4156</v>
      </c>
      <c r="B2132" s="10">
        <v>45159.017201736111</v>
      </c>
      <c r="C2132">
        <v>1</v>
      </c>
      <c r="D2132">
        <v>1094.1600000000001</v>
      </c>
      <c r="E2132" s="24">
        <f>INT(RFM_Pivot!$A$1 - tblCustRFM[[#This Row],[LastPurchaseDate]])</f>
        <v>497</v>
      </c>
      <c r="F2132">
        <f>IF(tblCustRFM[[#This Row],[Recency]] &lt;= $L$4, 3, IF(tblCustRFM[[#This Row],[Recency]] &lt;= M2134, 2, 1))</f>
        <v>1</v>
      </c>
      <c r="G2132">
        <f>IF(tblCustRFM[[#This Row],[Frequency]] &gt;= L2135, 3, IF(tblCustRFM[[#This Row],[Frequency]] &gt;= M2135, 2, 1))</f>
        <v>3</v>
      </c>
      <c r="H2132">
        <f>IF(tblCustRFM[[#This Row],[Monetary]] &gt;= L2136, 3, IF(tblCustRFM[[#This Row],[Monetary]] &gt;= M2136, 2, 1))</f>
        <v>3</v>
      </c>
      <c r="I2132">
        <f>tblCustRFM[[#This Row],[RecencyTier]] + tblCustRFM[[#This Row],[FrequencyTier]] + tblCustRFM[[#This Row],[MonetaryTier]]</f>
        <v>7</v>
      </c>
    </row>
    <row r="2133" spans="1:9" x14ac:dyDescent="0.45">
      <c r="A2133" s="16">
        <v>4157</v>
      </c>
      <c r="B2133" s="10">
        <v>45556.103910378086</v>
      </c>
      <c r="C2133">
        <v>3</v>
      </c>
      <c r="D2133">
        <v>12475.89</v>
      </c>
      <c r="E2133" s="24">
        <f>INT(RFM_Pivot!$A$1 - tblCustRFM[[#This Row],[LastPurchaseDate]])</f>
        <v>100</v>
      </c>
      <c r="F2133">
        <f>IF(tblCustRFM[[#This Row],[Recency]] &lt;= $L$4, 3, IF(tblCustRFM[[#This Row],[Recency]] &lt;= M2135, 2, 1))</f>
        <v>3</v>
      </c>
      <c r="G2133">
        <f>IF(tblCustRFM[[#This Row],[Frequency]] &gt;= L2136, 3, IF(tblCustRFM[[#This Row],[Frequency]] &gt;= M2136, 2, 1))</f>
        <v>3</v>
      </c>
      <c r="H2133">
        <f>IF(tblCustRFM[[#This Row],[Monetary]] &gt;= L2137, 3, IF(tblCustRFM[[#This Row],[Monetary]] &gt;= M2137, 2, 1))</f>
        <v>3</v>
      </c>
      <c r="I2133">
        <f>tblCustRFM[[#This Row],[RecencyTier]] + tblCustRFM[[#This Row],[FrequencyTier]] + tblCustRFM[[#This Row],[MonetaryTier]]</f>
        <v>9</v>
      </c>
    </row>
    <row r="2134" spans="1:9" x14ac:dyDescent="0.45">
      <c r="A2134" s="16">
        <v>4158</v>
      </c>
      <c r="B2134" s="10">
        <v>45298.753175308644</v>
      </c>
      <c r="C2134">
        <v>1</v>
      </c>
      <c r="D2134">
        <v>110.1</v>
      </c>
      <c r="E2134" s="24">
        <f>INT(RFM_Pivot!$A$1 - tblCustRFM[[#This Row],[LastPurchaseDate]])</f>
        <v>358</v>
      </c>
      <c r="F2134">
        <f>IF(tblCustRFM[[#This Row],[Recency]] &lt;= $L$4, 3, IF(tblCustRFM[[#This Row],[Recency]] &lt;= M2136, 2, 1))</f>
        <v>1</v>
      </c>
      <c r="G2134">
        <f>IF(tblCustRFM[[#This Row],[Frequency]] &gt;= L2137, 3, IF(tblCustRFM[[#This Row],[Frequency]] &gt;= M2137, 2, 1))</f>
        <v>3</v>
      </c>
      <c r="H2134">
        <f>IF(tblCustRFM[[#This Row],[Monetary]] &gt;= L2138, 3, IF(tblCustRFM[[#This Row],[Monetary]] &gt;= M2138, 2, 1))</f>
        <v>3</v>
      </c>
      <c r="I2134">
        <f>tblCustRFM[[#This Row],[RecencyTier]] + tblCustRFM[[#This Row],[FrequencyTier]] + tblCustRFM[[#This Row],[MonetaryTier]]</f>
        <v>7</v>
      </c>
    </row>
    <row r="2135" spans="1:9" x14ac:dyDescent="0.45">
      <c r="A2135" s="16">
        <v>4159</v>
      </c>
      <c r="B2135" s="10">
        <v>45339.272227237656</v>
      </c>
      <c r="C2135">
        <v>2</v>
      </c>
      <c r="D2135">
        <v>7612.11</v>
      </c>
      <c r="E2135" s="24">
        <f>INT(RFM_Pivot!$A$1 - tblCustRFM[[#This Row],[LastPurchaseDate]])</f>
        <v>317</v>
      </c>
      <c r="F2135">
        <f>IF(tblCustRFM[[#This Row],[Recency]] &lt;= $L$4, 3, IF(tblCustRFM[[#This Row],[Recency]] &lt;= M2137, 2, 1))</f>
        <v>1</v>
      </c>
      <c r="G2135">
        <f>IF(tblCustRFM[[#This Row],[Frequency]] &gt;= L2138, 3, IF(tblCustRFM[[#This Row],[Frequency]] &gt;= M2138, 2, 1))</f>
        <v>3</v>
      </c>
      <c r="H2135">
        <f>IF(tblCustRFM[[#This Row],[Monetary]] &gt;= L2139, 3, IF(tblCustRFM[[#This Row],[Monetary]] &gt;= M2139, 2, 1))</f>
        <v>3</v>
      </c>
      <c r="I2135">
        <f>tblCustRFM[[#This Row],[RecencyTier]] + tblCustRFM[[#This Row],[FrequencyTier]] + tblCustRFM[[#This Row],[MonetaryTier]]</f>
        <v>7</v>
      </c>
    </row>
    <row r="2136" spans="1:9" x14ac:dyDescent="0.45">
      <c r="A2136" s="16">
        <v>4160</v>
      </c>
      <c r="B2136" s="10">
        <v>45503.392639274694</v>
      </c>
      <c r="C2136">
        <v>1</v>
      </c>
      <c r="D2136">
        <v>5882.28</v>
      </c>
      <c r="E2136" s="24">
        <f>INT(RFM_Pivot!$A$1 - tblCustRFM[[#This Row],[LastPurchaseDate]])</f>
        <v>153</v>
      </c>
      <c r="F2136">
        <f>IF(tblCustRFM[[#This Row],[Recency]] &lt;= $L$4, 3, IF(tblCustRFM[[#This Row],[Recency]] &lt;= M2138, 2, 1))</f>
        <v>1</v>
      </c>
      <c r="G2136">
        <f>IF(tblCustRFM[[#This Row],[Frequency]] &gt;= L2139, 3, IF(tblCustRFM[[#This Row],[Frequency]] &gt;= M2139, 2, 1))</f>
        <v>3</v>
      </c>
      <c r="H2136">
        <f>IF(tblCustRFM[[#This Row],[Monetary]] &gt;= L2140, 3, IF(tblCustRFM[[#This Row],[Monetary]] &gt;= M2140, 2, 1))</f>
        <v>3</v>
      </c>
      <c r="I2136">
        <f>tblCustRFM[[#This Row],[RecencyTier]] + tblCustRFM[[#This Row],[FrequencyTier]] + tblCustRFM[[#This Row],[MonetaryTier]]</f>
        <v>7</v>
      </c>
    </row>
    <row r="2137" spans="1:9" x14ac:dyDescent="0.45">
      <c r="A2137" s="16">
        <v>4161</v>
      </c>
      <c r="B2137" s="10">
        <v>45412.2795279321</v>
      </c>
      <c r="C2137">
        <v>2</v>
      </c>
      <c r="D2137">
        <v>4007.6</v>
      </c>
      <c r="E2137" s="24">
        <f>INT(RFM_Pivot!$A$1 - tblCustRFM[[#This Row],[LastPurchaseDate]])</f>
        <v>244</v>
      </c>
      <c r="F2137">
        <f>IF(tblCustRFM[[#This Row],[Recency]] &lt;= $L$4, 3, IF(tblCustRFM[[#This Row],[Recency]] &lt;= M2139, 2, 1))</f>
        <v>1</v>
      </c>
      <c r="G2137">
        <f>IF(tblCustRFM[[#This Row],[Frequency]] &gt;= L2140, 3, IF(tblCustRFM[[#This Row],[Frequency]] &gt;= M2140, 2, 1))</f>
        <v>3</v>
      </c>
      <c r="H2137">
        <f>IF(tblCustRFM[[#This Row],[Monetary]] &gt;= L2141, 3, IF(tblCustRFM[[#This Row],[Monetary]] &gt;= M2141, 2, 1))</f>
        <v>3</v>
      </c>
      <c r="I2137">
        <f>tblCustRFM[[#This Row],[RecencyTier]] + tblCustRFM[[#This Row],[FrequencyTier]] + tblCustRFM[[#This Row],[MonetaryTier]]</f>
        <v>7</v>
      </c>
    </row>
    <row r="2138" spans="1:9" x14ac:dyDescent="0.45">
      <c r="A2138" s="16">
        <v>4162</v>
      </c>
      <c r="B2138" s="10">
        <v>45155.147814776232</v>
      </c>
      <c r="C2138">
        <v>2</v>
      </c>
      <c r="D2138">
        <v>35944.080000000002</v>
      </c>
      <c r="E2138" s="24">
        <f>INT(RFM_Pivot!$A$1 - tblCustRFM[[#This Row],[LastPurchaseDate]])</f>
        <v>501</v>
      </c>
      <c r="F2138">
        <f>IF(tblCustRFM[[#This Row],[Recency]] &lt;= $L$4, 3, IF(tblCustRFM[[#This Row],[Recency]] &lt;= M2140, 2, 1))</f>
        <v>1</v>
      </c>
      <c r="G2138">
        <f>IF(tblCustRFM[[#This Row],[Frequency]] &gt;= L2141, 3, IF(tblCustRFM[[#This Row],[Frequency]] &gt;= M2141, 2, 1))</f>
        <v>3</v>
      </c>
      <c r="H2138">
        <f>IF(tblCustRFM[[#This Row],[Monetary]] &gt;= L2142, 3, IF(tblCustRFM[[#This Row],[Monetary]] &gt;= M2142, 2, 1))</f>
        <v>3</v>
      </c>
      <c r="I2138">
        <f>tblCustRFM[[#This Row],[RecencyTier]] + tblCustRFM[[#This Row],[FrequencyTier]] + tblCustRFM[[#This Row],[MonetaryTier]]</f>
        <v>7</v>
      </c>
    </row>
    <row r="2139" spans="1:9" x14ac:dyDescent="0.45">
      <c r="A2139" s="16">
        <v>4163</v>
      </c>
      <c r="B2139" s="10">
        <v>45193.476647646603</v>
      </c>
      <c r="C2139">
        <v>1</v>
      </c>
      <c r="D2139">
        <v>21218.15</v>
      </c>
      <c r="E2139" s="24">
        <f>INT(RFM_Pivot!$A$1 - tblCustRFM[[#This Row],[LastPurchaseDate]])</f>
        <v>463</v>
      </c>
      <c r="F2139">
        <f>IF(tblCustRFM[[#This Row],[Recency]] &lt;= $L$4, 3, IF(tblCustRFM[[#This Row],[Recency]] &lt;= M2141, 2, 1))</f>
        <v>1</v>
      </c>
      <c r="G2139">
        <f>IF(tblCustRFM[[#This Row],[Frequency]] &gt;= L2142, 3, IF(tblCustRFM[[#This Row],[Frequency]] &gt;= M2142, 2, 1))</f>
        <v>3</v>
      </c>
      <c r="H2139">
        <f>IF(tblCustRFM[[#This Row],[Monetary]] &gt;= L2143, 3, IF(tblCustRFM[[#This Row],[Monetary]] &gt;= M2143, 2, 1))</f>
        <v>3</v>
      </c>
      <c r="I2139">
        <f>tblCustRFM[[#This Row],[RecencyTier]] + tblCustRFM[[#This Row],[FrequencyTier]] + tblCustRFM[[#This Row],[MonetaryTier]]</f>
        <v>7</v>
      </c>
    </row>
    <row r="2140" spans="1:9" x14ac:dyDescent="0.45">
      <c r="A2140" s="16">
        <v>4164</v>
      </c>
      <c r="B2140" s="10">
        <v>45632.323532368828</v>
      </c>
      <c r="C2140">
        <v>3</v>
      </c>
      <c r="D2140">
        <v>30811.72</v>
      </c>
      <c r="E2140" s="24">
        <f>INT(RFM_Pivot!$A$1 - tblCustRFM[[#This Row],[LastPurchaseDate]])</f>
        <v>24</v>
      </c>
      <c r="F2140">
        <f>IF(tblCustRFM[[#This Row],[Recency]] &lt;= $L$4, 3, IF(tblCustRFM[[#This Row],[Recency]] &lt;= M2142, 2, 1))</f>
        <v>3</v>
      </c>
      <c r="G2140">
        <f>IF(tblCustRFM[[#This Row],[Frequency]] &gt;= L2143, 3, IF(tblCustRFM[[#This Row],[Frequency]] &gt;= M2143, 2, 1))</f>
        <v>3</v>
      </c>
      <c r="H2140">
        <f>IF(tblCustRFM[[#This Row],[Monetary]] &gt;= L2144, 3, IF(tblCustRFM[[#This Row],[Monetary]] &gt;= M2144, 2, 1))</f>
        <v>3</v>
      </c>
      <c r="I2140">
        <f>tblCustRFM[[#This Row],[RecencyTier]] + tblCustRFM[[#This Row],[FrequencyTier]] + tblCustRFM[[#This Row],[MonetaryTier]]</f>
        <v>9</v>
      </c>
    </row>
    <row r="2141" spans="1:9" x14ac:dyDescent="0.45">
      <c r="A2141" s="16">
        <v>4167</v>
      </c>
      <c r="B2141" s="10">
        <v>45477.986098611109</v>
      </c>
      <c r="C2141">
        <v>2</v>
      </c>
      <c r="D2141">
        <v>8371.14</v>
      </c>
      <c r="E2141" s="24">
        <f>INT(RFM_Pivot!$A$1 - tblCustRFM[[#This Row],[LastPurchaseDate]])</f>
        <v>179</v>
      </c>
      <c r="F2141">
        <f>IF(tblCustRFM[[#This Row],[Recency]] &lt;= $L$4, 3, IF(tblCustRFM[[#This Row],[Recency]] &lt;= M2143, 2, 1))</f>
        <v>1</v>
      </c>
      <c r="G2141">
        <f>IF(tblCustRFM[[#This Row],[Frequency]] &gt;= L2144, 3, IF(tblCustRFM[[#This Row],[Frequency]] &gt;= M2144, 2, 1))</f>
        <v>3</v>
      </c>
      <c r="H2141">
        <f>IF(tblCustRFM[[#This Row],[Monetary]] &gt;= L2145, 3, IF(tblCustRFM[[#This Row],[Monetary]] &gt;= M2145, 2, 1))</f>
        <v>3</v>
      </c>
      <c r="I2141">
        <f>tblCustRFM[[#This Row],[RecencyTier]] + tblCustRFM[[#This Row],[FrequencyTier]] + tblCustRFM[[#This Row],[MonetaryTier]]</f>
        <v>7</v>
      </c>
    </row>
    <row r="2142" spans="1:9" x14ac:dyDescent="0.45">
      <c r="A2142" s="16">
        <v>4168</v>
      </c>
      <c r="B2142" s="10">
        <v>45168.289128896606</v>
      </c>
      <c r="C2142">
        <v>1</v>
      </c>
      <c r="D2142">
        <v>4571.76</v>
      </c>
      <c r="E2142" s="24">
        <f>INT(RFM_Pivot!$A$1 - tblCustRFM[[#This Row],[LastPurchaseDate]])</f>
        <v>488</v>
      </c>
      <c r="F2142">
        <f>IF(tblCustRFM[[#This Row],[Recency]] &lt;= $L$4, 3, IF(tblCustRFM[[#This Row],[Recency]] &lt;= M2144, 2, 1))</f>
        <v>1</v>
      </c>
      <c r="G2142">
        <f>IF(tblCustRFM[[#This Row],[Frequency]] &gt;= L2145, 3, IF(tblCustRFM[[#This Row],[Frequency]] &gt;= M2145, 2, 1))</f>
        <v>3</v>
      </c>
      <c r="H2142">
        <f>IF(tblCustRFM[[#This Row],[Monetary]] &gt;= L2146, 3, IF(tblCustRFM[[#This Row],[Monetary]] &gt;= M2146, 2, 1))</f>
        <v>3</v>
      </c>
      <c r="I2142">
        <f>tblCustRFM[[#This Row],[RecencyTier]] + tblCustRFM[[#This Row],[FrequencyTier]] + tblCustRFM[[#This Row],[MonetaryTier]]</f>
        <v>7</v>
      </c>
    </row>
    <row r="2143" spans="1:9" x14ac:dyDescent="0.45">
      <c r="A2143" s="16">
        <v>4170</v>
      </c>
      <c r="B2143" s="10">
        <v>45403.737673765434</v>
      </c>
      <c r="C2143">
        <v>4</v>
      </c>
      <c r="D2143">
        <v>20766.7</v>
      </c>
      <c r="E2143" s="24">
        <f>INT(RFM_Pivot!$A$1 - tblCustRFM[[#This Row],[LastPurchaseDate]])</f>
        <v>253</v>
      </c>
      <c r="F2143">
        <f>IF(tblCustRFM[[#This Row],[Recency]] &lt;= $L$4, 3, IF(tblCustRFM[[#This Row],[Recency]] &lt;= M2145, 2, 1))</f>
        <v>1</v>
      </c>
      <c r="G2143">
        <f>IF(tblCustRFM[[#This Row],[Frequency]] &gt;= L2146, 3, IF(tblCustRFM[[#This Row],[Frequency]] &gt;= M2146, 2, 1))</f>
        <v>3</v>
      </c>
      <c r="H2143">
        <f>IF(tblCustRFM[[#This Row],[Monetary]] &gt;= L2147, 3, IF(tblCustRFM[[#This Row],[Monetary]] &gt;= M2147, 2, 1))</f>
        <v>3</v>
      </c>
      <c r="I2143">
        <f>tblCustRFM[[#This Row],[RecencyTier]] + tblCustRFM[[#This Row],[FrequencyTier]] + tblCustRFM[[#This Row],[MonetaryTier]]</f>
        <v>7</v>
      </c>
    </row>
    <row r="2144" spans="1:9" x14ac:dyDescent="0.45">
      <c r="A2144" s="16">
        <v>4171</v>
      </c>
      <c r="B2144" s="10">
        <v>45164.12771277006</v>
      </c>
      <c r="C2144">
        <v>1</v>
      </c>
      <c r="D2144">
        <v>11794.28</v>
      </c>
      <c r="E2144" s="24">
        <f>INT(RFM_Pivot!$A$1 - tblCustRFM[[#This Row],[LastPurchaseDate]])</f>
        <v>492</v>
      </c>
      <c r="F2144">
        <f>IF(tblCustRFM[[#This Row],[Recency]] &lt;= $L$4, 3, IF(tblCustRFM[[#This Row],[Recency]] &lt;= M2146, 2, 1))</f>
        <v>1</v>
      </c>
      <c r="G2144">
        <f>IF(tblCustRFM[[#This Row],[Frequency]] &gt;= L2147, 3, IF(tblCustRFM[[#This Row],[Frequency]] &gt;= M2147, 2, 1))</f>
        <v>3</v>
      </c>
      <c r="H2144">
        <f>IF(tblCustRFM[[#This Row],[Monetary]] &gt;= L2148, 3, IF(tblCustRFM[[#This Row],[Monetary]] &gt;= M2148, 2, 1))</f>
        <v>3</v>
      </c>
      <c r="I2144">
        <f>tblCustRFM[[#This Row],[RecencyTier]] + tblCustRFM[[#This Row],[FrequencyTier]] + tblCustRFM[[#This Row],[MonetaryTier]]</f>
        <v>7</v>
      </c>
    </row>
    <row r="2145" spans="1:9" x14ac:dyDescent="0.45">
      <c r="A2145" s="16">
        <v>4172</v>
      </c>
      <c r="B2145" s="10">
        <v>45343.944694483027</v>
      </c>
      <c r="C2145">
        <v>1</v>
      </c>
      <c r="D2145">
        <v>12484.2</v>
      </c>
      <c r="E2145" s="24">
        <f>INT(RFM_Pivot!$A$1 - tblCustRFM[[#This Row],[LastPurchaseDate]])</f>
        <v>313</v>
      </c>
      <c r="F2145">
        <f>IF(tblCustRFM[[#This Row],[Recency]] &lt;= $L$4, 3, IF(tblCustRFM[[#This Row],[Recency]] &lt;= M2147, 2, 1))</f>
        <v>1</v>
      </c>
      <c r="G2145">
        <f>IF(tblCustRFM[[#This Row],[Frequency]] &gt;= L2148, 3, IF(tblCustRFM[[#This Row],[Frequency]] &gt;= M2148, 2, 1))</f>
        <v>3</v>
      </c>
      <c r="H2145">
        <f>IF(tblCustRFM[[#This Row],[Monetary]] &gt;= L2149, 3, IF(tblCustRFM[[#This Row],[Monetary]] &gt;= M2149, 2, 1))</f>
        <v>3</v>
      </c>
      <c r="I2145">
        <f>tblCustRFM[[#This Row],[RecencyTier]] + tblCustRFM[[#This Row],[FrequencyTier]] + tblCustRFM[[#This Row],[MonetaryTier]]</f>
        <v>7</v>
      </c>
    </row>
    <row r="2146" spans="1:9" x14ac:dyDescent="0.45">
      <c r="A2146" s="16">
        <v>4173</v>
      </c>
      <c r="B2146" s="10">
        <v>45142.079507947528</v>
      </c>
      <c r="C2146">
        <v>2</v>
      </c>
      <c r="D2146">
        <v>24005.01</v>
      </c>
      <c r="E2146" s="24">
        <f>INT(RFM_Pivot!$A$1 - tblCustRFM[[#This Row],[LastPurchaseDate]])</f>
        <v>514</v>
      </c>
      <c r="F2146">
        <f>IF(tblCustRFM[[#This Row],[Recency]] &lt;= $L$4, 3, IF(tblCustRFM[[#This Row],[Recency]] &lt;= M2148, 2, 1))</f>
        <v>1</v>
      </c>
      <c r="G2146">
        <f>IF(tblCustRFM[[#This Row],[Frequency]] &gt;= L2149, 3, IF(tblCustRFM[[#This Row],[Frequency]] &gt;= M2149, 2, 1))</f>
        <v>3</v>
      </c>
      <c r="H2146">
        <f>IF(tblCustRFM[[#This Row],[Monetary]] &gt;= L2150, 3, IF(tblCustRFM[[#This Row],[Monetary]] &gt;= M2150, 2, 1))</f>
        <v>3</v>
      </c>
      <c r="I2146">
        <f>tblCustRFM[[#This Row],[RecencyTier]] + tblCustRFM[[#This Row],[FrequencyTier]] + tblCustRFM[[#This Row],[MonetaryTier]]</f>
        <v>7</v>
      </c>
    </row>
    <row r="2147" spans="1:9" x14ac:dyDescent="0.45">
      <c r="A2147" s="16">
        <v>4174</v>
      </c>
      <c r="B2147" s="10">
        <v>45425.493849382714</v>
      </c>
      <c r="C2147">
        <v>3</v>
      </c>
      <c r="D2147">
        <v>14908.51</v>
      </c>
      <c r="E2147" s="24">
        <f>INT(RFM_Pivot!$A$1 - tblCustRFM[[#This Row],[LastPurchaseDate]])</f>
        <v>231</v>
      </c>
      <c r="F2147">
        <f>IF(tblCustRFM[[#This Row],[Recency]] &lt;= $L$4, 3, IF(tblCustRFM[[#This Row],[Recency]] &lt;= M2149, 2, 1))</f>
        <v>1</v>
      </c>
      <c r="G2147">
        <f>IF(tblCustRFM[[#This Row],[Frequency]] &gt;= L2150, 3, IF(tblCustRFM[[#This Row],[Frequency]] &gt;= M2150, 2, 1))</f>
        <v>3</v>
      </c>
      <c r="H2147">
        <f>IF(tblCustRFM[[#This Row],[Monetary]] &gt;= L2151, 3, IF(tblCustRFM[[#This Row],[Monetary]] &gt;= M2151, 2, 1))</f>
        <v>3</v>
      </c>
      <c r="I2147">
        <f>tblCustRFM[[#This Row],[RecencyTier]] + tblCustRFM[[#This Row],[FrequencyTier]] + tblCustRFM[[#This Row],[MonetaryTier]]</f>
        <v>7</v>
      </c>
    </row>
    <row r="2148" spans="1:9" x14ac:dyDescent="0.45">
      <c r="A2148" s="16">
        <v>4175</v>
      </c>
      <c r="B2148" s="10">
        <v>45479.665266512347</v>
      </c>
      <c r="C2148">
        <v>2</v>
      </c>
      <c r="D2148">
        <v>27969.57</v>
      </c>
      <c r="E2148" s="24">
        <f>INT(RFM_Pivot!$A$1 - tblCustRFM[[#This Row],[LastPurchaseDate]])</f>
        <v>177</v>
      </c>
      <c r="F2148">
        <f>IF(tblCustRFM[[#This Row],[Recency]] &lt;= $L$4, 3, IF(tblCustRFM[[#This Row],[Recency]] &lt;= M2150, 2, 1))</f>
        <v>1</v>
      </c>
      <c r="G2148">
        <f>IF(tblCustRFM[[#This Row],[Frequency]] &gt;= L2151, 3, IF(tblCustRFM[[#This Row],[Frequency]] &gt;= M2151, 2, 1))</f>
        <v>3</v>
      </c>
      <c r="H2148">
        <f>IF(tblCustRFM[[#This Row],[Monetary]] &gt;= L2152, 3, IF(tblCustRFM[[#This Row],[Monetary]] &gt;= M2152, 2, 1))</f>
        <v>3</v>
      </c>
      <c r="I2148">
        <f>tblCustRFM[[#This Row],[RecencyTier]] + tblCustRFM[[#This Row],[FrequencyTier]] + tblCustRFM[[#This Row],[MonetaryTier]]</f>
        <v>7</v>
      </c>
    </row>
    <row r="2149" spans="1:9" x14ac:dyDescent="0.45">
      <c r="A2149" s="16">
        <v>4176</v>
      </c>
      <c r="B2149" s="10">
        <v>45616.626962692899</v>
      </c>
      <c r="C2149">
        <v>2</v>
      </c>
      <c r="D2149">
        <v>8397.23</v>
      </c>
      <c r="E2149" s="24">
        <f>INT(RFM_Pivot!$A$1 - tblCustRFM[[#This Row],[LastPurchaseDate]])</f>
        <v>40</v>
      </c>
      <c r="F2149">
        <f>IF(tblCustRFM[[#This Row],[Recency]] &lt;= $L$4, 3, IF(tblCustRFM[[#This Row],[Recency]] &lt;= M2151, 2, 1))</f>
        <v>3</v>
      </c>
      <c r="G2149">
        <f>IF(tblCustRFM[[#This Row],[Frequency]] &gt;= L2152, 3, IF(tblCustRFM[[#This Row],[Frequency]] &gt;= M2152, 2, 1))</f>
        <v>3</v>
      </c>
      <c r="H2149">
        <f>IF(tblCustRFM[[#This Row],[Monetary]] &gt;= L2153, 3, IF(tblCustRFM[[#This Row],[Monetary]] &gt;= M2153, 2, 1))</f>
        <v>3</v>
      </c>
      <c r="I2149">
        <f>tblCustRFM[[#This Row],[RecencyTier]] + tblCustRFM[[#This Row],[FrequencyTier]] + tblCustRFM[[#This Row],[MonetaryTier]]</f>
        <v>9</v>
      </c>
    </row>
    <row r="2150" spans="1:9" x14ac:dyDescent="0.45">
      <c r="A2150" s="16">
        <v>4177</v>
      </c>
      <c r="B2150" s="10">
        <v>45239.471247145062</v>
      </c>
      <c r="C2150">
        <v>3</v>
      </c>
      <c r="D2150">
        <v>32791.22</v>
      </c>
      <c r="E2150" s="24">
        <f>INT(RFM_Pivot!$A$1 - tblCustRFM[[#This Row],[LastPurchaseDate]])</f>
        <v>417</v>
      </c>
      <c r="F2150">
        <f>IF(tblCustRFM[[#This Row],[Recency]] &lt;= $L$4, 3, IF(tblCustRFM[[#This Row],[Recency]] &lt;= M2152, 2, 1))</f>
        <v>1</v>
      </c>
      <c r="G2150">
        <f>IF(tblCustRFM[[#This Row],[Frequency]] &gt;= L2153, 3, IF(tblCustRFM[[#This Row],[Frequency]] &gt;= M2153, 2, 1))</f>
        <v>3</v>
      </c>
      <c r="H2150">
        <f>IF(tblCustRFM[[#This Row],[Monetary]] &gt;= L2154, 3, IF(tblCustRFM[[#This Row],[Monetary]] &gt;= M2154, 2, 1))</f>
        <v>3</v>
      </c>
      <c r="I2150">
        <f>tblCustRFM[[#This Row],[RecencyTier]] + tblCustRFM[[#This Row],[FrequencyTier]] + tblCustRFM[[#This Row],[MonetaryTier]]</f>
        <v>7</v>
      </c>
    </row>
    <row r="2151" spans="1:9" x14ac:dyDescent="0.45">
      <c r="A2151" s="16">
        <v>4178</v>
      </c>
      <c r="B2151" s="10">
        <v>45250.714371450616</v>
      </c>
      <c r="C2151">
        <v>2</v>
      </c>
      <c r="D2151">
        <v>10980.86</v>
      </c>
      <c r="E2151" s="24">
        <f>INT(RFM_Pivot!$A$1 - tblCustRFM[[#This Row],[LastPurchaseDate]])</f>
        <v>406</v>
      </c>
      <c r="F2151">
        <f>IF(tblCustRFM[[#This Row],[Recency]] &lt;= $L$4, 3, IF(tblCustRFM[[#This Row],[Recency]] &lt;= M2153, 2, 1))</f>
        <v>1</v>
      </c>
      <c r="G2151">
        <f>IF(tblCustRFM[[#This Row],[Frequency]] &gt;= L2154, 3, IF(tblCustRFM[[#This Row],[Frequency]] &gt;= M2154, 2, 1))</f>
        <v>3</v>
      </c>
      <c r="H2151">
        <f>IF(tblCustRFM[[#This Row],[Monetary]] &gt;= L2155, 3, IF(tblCustRFM[[#This Row],[Monetary]] &gt;= M2155, 2, 1))</f>
        <v>3</v>
      </c>
      <c r="I2151">
        <f>tblCustRFM[[#This Row],[RecencyTier]] + tblCustRFM[[#This Row],[FrequencyTier]] + tblCustRFM[[#This Row],[MonetaryTier]]</f>
        <v>7</v>
      </c>
    </row>
    <row r="2152" spans="1:9" x14ac:dyDescent="0.45">
      <c r="A2152" s="16">
        <v>4179</v>
      </c>
      <c r="B2152" s="10">
        <v>45445.716871682096</v>
      </c>
      <c r="C2152">
        <v>2</v>
      </c>
      <c r="D2152">
        <v>14084.97</v>
      </c>
      <c r="E2152" s="24">
        <f>INT(RFM_Pivot!$A$1 - tblCustRFM[[#This Row],[LastPurchaseDate]])</f>
        <v>211</v>
      </c>
      <c r="F2152">
        <f>IF(tblCustRFM[[#This Row],[Recency]] &lt;= $L$4, 3, IF(tblCustRFM[[#This Row],[Recency]] &lt;= M2154, 2, 1))</f>
        <v>1</v>
      </c>
      <c r="G2152">
        <f>IF(tblCustRFM[[#This Row],[Frequency]] &gt;= L2155, 3, IF(tblCustRFM[[#This Row],[Frequency]] &gt;= M2155, 2, 1))</f>
        <v>3</v>
      </c>
      <c r="H2152">
        <f>IF(tblCustRFM[[#This Row],[Monetary]] &gt;= L2156, 3, IF(tblCustRFM[[#This Row],[Monetary]] &gt;= M2156, 2, 1))</f>
        <v>3</v>
      </c>
      <c r="I2152">
        <f>tblCustRFM[[#This Row],[RecencyTier]] + tblCustRFM[[#This Row],[FrequencyTier]] + tblCustRFM[[#This Row],[MonetaryTier]]</f>
        <v>7</v>
      </c>
    </row>
    <row r="2153" spans="1:9" x14ac:dyDescent="0.45">
      <c r="A2153" s="16">
        <v>4180</v>
      </c>
      <c r="B2153" s="10">
        <v>45156.972997299381</v>
      </c>
      <c r="C2153">
        <v>1</v>
      </c>
      <c r="D2153">
        <v>6782.12</v>
      </c>
      <c r="E2153" s="24">
        <f>INT(RFM_Pivot!$A$1 - tblCustRFM[[#This Row],[LastPurchaseDate]])</f>
        <v>500</v>
      </c>
      <c r="F2153">
        <f>IF(tblCustRFM[[#This Row],[Recency]] &lt;= $L$4, 3, IF(tblCustRFM[[#This Row],[Recency]] &lt;= M2155, 2, 1))</f>
        <v>1</v>
      </c>
      <c r="G2153">
        <f>IF(tblCustRFM[[#This Row],[Frequency]] &gt;= L2156, 3, IF(tblCustRFM[[#This Row],[Frequency]] &gt;= M2156, 2, 1))</f>
        <v>3</v>
      </c>
      <c r="H2153">
        <f>IF(tblCustRFM[[#This Row],[Monetary]] &gt;= L2157, 3, IF(tblCustRFM[[#This Row],[Monetary]] &gt;= M2157, 2, 1))</f>
        <v>3</v>
      </c>
      <c r="I2153">
        <f>tblCustRFM[[#This Row],[RecencyTier]] + tblCustRFM[[#This Row],[FrequencyTier]] + tblCustRFM[[#This Row],[MonetaryTier]]</f>
        <v>7</v>
      </c>
    </row>
    <row r="2154" spans="1:9" x14ac:dyDescent="0.45">
      <c r="A2154" s="16">
        <v>4182</v>
      </c>
      <c r="B2154" s="10">
        <v>45503.319631983024</v>
      </c>
      <c r="C2154">
        <v>1</v>
      </c>
      <c r="D2154">
        <v>15414.6</v>
      </c>
      <c r="E2154" s="24">
        <f>INT(RFM_Pivot!$A$1 - tblCustRFM[[#This Row],[LastPurchaseDate]])</f>
        <v>153</v>
      </c>
      <c r="F2154">
        <f>IF(tblCustRFM[[#This Row],[Recency]] &lt;= $L$4, 3, IF(tblCustRFM[[#This Row],[Recency]] &lt;= M2156, 2, 1))</f>
        <v>1</v>
      </c>
      <c r="G2154">
        <f>IF(tblCustRFM[[#This Row],[Frequency]] &gt;= L2157, 3, IF(tblCustRFM[[#This Row],[Frequency]] &gt;= M2157, 2, 1))</f>
        <v>3</v>
      </c>
      <c r="H2154">
        <f>IF(tblCustRFM[[#This Row],[Monetary]] &gt;= L2158, 3, IF(tblCustRFM[[#This Row],[Monetary]] &gt;= M2158, 2, 1))</f>
        <v>3</v>
      </c>
      <c r="I2154">
        <f>tblCustRFM[[#This Row],[RecencyTier]] + tblCustRFM[[#This Row],[FrequencyTier]] + tblCustRFM[[#This Row],[MonetaryTier]]</f>
        <v>7</v>
      </c>
    </row>
    <row r="2155" spans="1:9" x14ac:dyDescent="0.45">
      <c r="A2155" s="16">
        <v>4183</v>
      </c>
      <c r="B2155" s="10">
        <v>45477.913091319446</v>
      </c>
      <c r="C2155">
        <v>3</v>
      </c>
      <c r="D2155">
        <v>37545.75</v>
      </c>
      <c r="E2155" s="24">
        <f>INT(RFM_Pivot!$A$1 - tblCustRFM[[#This Row],[LastPurchaseDate]])</f>
        <v>179</v>
      </c>
      <c r="F2155">
        <f>IF(tblCustRFM[[#This Row],[Recency]] &lt;= $L$4, 3, IF(tblCustRFM[[#This Row],[Recency]] &lt;= M2157, 2, 1))</f>
        <v>1</v>
      </c>
      <c r="G2155">
        <f>IF(tblCustRFM[[#This Row],[Frequency]] &gt;= L2158, 3, IF(tblCustRFM[[#This Row],[Frequency]] &gt;= M2158, 2, 1))</f>
        <v>3</v>
      </c>
      <c r="H2155">
        <f>IF(tblCustRFM[[#This Row],[Monetary]] &gt;= L2159, 3, IF(tblCustRFM[[#This Row],[Monetary]] &gt;= M2159, 2, 1))</f>
        <v>3</v>
      </c>
      <c r="I2155">
        <f>tblCustRFM[[#This Row],[RecencyTier]] + tblCustRFM[[#This Row],[FrequencyTier]] + tblCustRFM[[#This Row],[MonetaryTier]]</f>
        <v>7</v>
      </c>
    </row>
    <row r="2156" spans="1:9" x14ac:dyDescent="0.45">
      <c r="A2156" s="16">
        <v>4185</v>
      </c>
      <c r="B2156" s="10">
        <v>45573.114611458332</v>
      </c>
      <c r="C2156">
        <v>3</v>
      </c>
      <c r="D2156">
        <v>19217.009999999998</v>
      </c>
      <c r="E2156" s="24">
        <f>INT(RFM_Pivot!$A$1 - tblCustRFM[[#This Row],[LastPurchaseDate]])</f>
        <v>83</v>
      </c>
      <c r="F2156">
        <f>IF(tblCustRFM[[#This Row],[Recency]] &lt;= $L$4, 3, IF(tblCustRFM[[#This Row],[Recency]] &lt;= M2158, 2, 1))</f>
        <v>3</v>
      </c>
      <c r="G2156">
        <f>IF(tblCustRFM[[#This Row],[Frequency]] &gt;= L2159, 3, IF(tblCustRFM[[#This Row],[Frequency]] &gt;= M2159, 2, 1))</f>
        <v>3</v>
      </c>
      <c r="H2156">
        <f>IF(tblCustRFM[[#This Row],[Monetary]] &gt;= L2160, 3, IF(tblCustRFM[[#This Row],[Monetary]] &gt;= M2160, 2, 1))</f>
        <v>3</v>
      </c>
      <c r="I2156">
        <f>tblCustRFM[[#This Row],[RecencyTier]] + tblCustRFM[[#This Row],[FrequencyTier]] + tblCustRFM[[#This Row],[MonetaryTier]]</f>
        <v>9</v>
      </c>
    </row>
    <row r="2157" spans="1:9" x14ac:dyDescent="0.45">
      <c r="A2157" s="16">
        <v>4186</v>
      </c>
      <c r="B2157" s="10">
        <v>45567.055005478396</v>
      </c>
      <c r="C2157">
        <v>2</v>
      </c>
      <c r="D2157">
        <v>21927.61</v>
      </c>
      <c r="E2157" s="24">
        <f>INT(RFM_Pivot!$A$1 - tblCustRFM[[#This Row],[LastPurchaseDate]])</f>
        <v>89</v>
      </c>
      <c r="F2157">
        <f>IF(tblCustRFM[[#This Row],[Recency]] &lt;= $L$4, 3, IF(tblCustRFM[[#This Row],[Recency]] &lt;= M2159, 2, 1))</f>
        <v>3</v>
      </c>
      <c r="G2157">
        <f>IF(tblCustRFM[[#This Row],[Frequency]] &gt;= L2160, 3, IF(tblCustRFM[[#This Row],[Frequency]] &gt;= M2160, 2, 1))</f>
        <v>3</v>
      </c>
      <c r="H2157">
        <f>IF(tblCustRFM[[#This Row],[Monetary]] &gt;= L2161, 3, IF(tblCustRFM[[#This Row],[Monetary]] &gt;= M2161, 2, 1))</f>
        <v>3</v>
      </c>
      <c r="I2157">
        <f>tblCustRFM[[#This Row],[RecencyTier]] + tblCustRFM[[#This Row],[FrequencyTier]] + tblCustRFM[[#This Row],[MonetaryTier]]</f>
        <v>9</v>
      </c>
    </row>
    <row r="2158" spans="1:9" x14ac:dyDescent="0.45">
      <c r="A2158" s="16">
        <v>4188</v>
      </c>
      <c r="B2158" s="10">
        <v>45318.538153819442</v>
      </c>
      <c r="C2158">
        <v>1</v>
      </c>
      <c r="D2158">
        <v>6781.76</v>
      </c>
      <c r="E2158" s="24">
        <f>INT(RFM_Pivot!$A$1 - tblCustRFM[[#This Row],[LastPurchaseDate]])</f>
        <v>338</v>
      </c>
      <c r="F2158">
        <f>IF(tblCustRFM[[#This Row],[Recency]] &lt;= $L$4, 3, IF(tblCustRFM[[#This Row],[Recency]] &lt;= M2160, 2, 1))</f>
        <v>1</v>
      </c>
      <c r="G2158">
        <f>IF(tblCustRFM[[#This Row],[Frequency]] &gt;= L2161, 3, IF(tblCustRFM[[#This Row],[Frequency]] &gt;= M2161, 2, 1))</f>
        <v>3</v>
      </c>
      <c r="H2158">
        <f>IF(tblCustRFM[[#This Row],[Monetary]] &gt;= L2162, 3, IF(tblCustRFM[[#This Row],[Monetary]] &gt;= M2162, 2, 1))</f>
        <v>3</v>
      </c>
      <c r="I2158">
        <f>tblCustRFM[[#This Row],[RecencyTier]] + tblCustRFM[[#This Row],[FrequencyTier]] + tblCustRFM[[#This Row],[MonetaryTier]]</f>
        <v>7</v>
      </c>
    </row>
    <row r="2159" spans="1:9" x14ac:dyDescent="0.45">
      <c r="A2159" s="16">
        <v>4190</v>
      </c>
      <c r="B2159" s="10">
        <v>45439.292229205246</v>
      </c>
      <c r="C2159">
        <v>1</v>
      </c>
      <c r="D2159">
        <v>8626.5300000000007</v>
      </c>
      <c r="E2159" s="24">
        <f>INT(RFM_Pivot!$A$1 - tblCustRFM[[#This Row],[LastPurchaseDate]])</f>
        <v>217</v>
      </c>
      <c r="F2159">
        <f>IF(tblCustRFM[[#This Row],[Recency]] &lt;= $L$4, 3, IF(tblCustRFM[[#This Row],[Recency]] &lt;= M2161, 2, 1))</f>
        <v>1</v>
      </c>
      <c r="G2159">
        <f>IF(tblCustRFM[[#This Row],[Frequency]] &gt;= L2162, 3, IF(tblCustRFM[[#This Row],[Frequency]] &gt;= M2162, 2, 1))</f>
        <v>3</v>
      </c>
      <c r="H2159">
        <f>IF(tblCustRFM[[#This Row],[Monetary]] &gt;= L2163, 3, IF(tblCustRFM[[#This Row],[Monetary]] &gt;= M2163, 2, 1))</f>
        <v>3</v>
      </c>
      <c r="I2159">
        <f>tblCustRFM[[#This Row],[RecencyTier]] + tblCustRFM[[#This Row],[FrequencyTier]] + tblCustRFM[[#This Row],[MonetaryTier]]</f>
        <v>7</v>
      </c>
    </row>
    <row r="2160" spans="1:9" x14ac:dyDescent="0.45">
      <c r="A2160" s="16">
        <v>4191</v>
      </c>
      <c r="B2160" s="10">
        <v>45197.930093016977</v>
      </c>
      <c r="C2160">
        <v>2</v>
      </c>
      <c r="D2160">
        <v>16082.87</v>
      </c>
      <c r="E2160" s="24">
        <f>INT(RFM_Pivot!$A$1 - tblCustRFM[[#This Row],[LastPurchaseDate]])</f>
        <v>459</v>
      </c>
      <c r="F2160">
        <f>IF(tblCustRFM[[#This Row],[Recency]] &lt;= $L$4, 3, IF(tblCustRFM[[#This Row],[Recency]] &lt;= M2162, 2, 1))</f>
        <v>1</v>
      </c>
      <c r="G2160">
        <f>IF(tblCustRFM[[#This Row],[Frequency]] &gt;= L2163, 3, IF(tblCustRFM[[#This Row],[Frequency]] &gt;= M2163, 2, 1))</f>
        <v>3</v>
      </c>
      <c r="H2160">
        <f>IF(tblCustRFM[[#This Row],[Monetary]] &gt;= L2164, 3, IF(tblCustRFM[[#This Row],[Monetary]] &gt;= M2164, 2, 1))</f>
        <v>3</v>
      </c>
      <c r="I2160">
        <f>tblCustRFM[[#This Row],[RecencyTier]] + tblCustRFM[[#This Row],[FrequencyTier]] + tblCustRFM[[#This Row],[MonetaryTier]]</f>
        <v>7</v>
      </c>
    </row>
    <row r="2161" spans="1:9" x14ac:dyDescent="0.45">
      <c r="A2161" s="16">
        <v>4192</v>
      </c>
      <c r="B2161" s="10">
        <v>45324.816781674381</v>
      </c>
      <c r="C2161">
        <v>2</v>
      </c>
      <c r="D2161">
        <v>24436.21</v>
      </c>
      <c r="E2161" s="24">
        <f>INT(RFM_Pivot!$A$1 - tblCustRFM[[#This Row],[LastPurchaseDate]])</f>
        <v>332</v>
      </c>
      <c r="F2161">
        <f>IF(tblCustRFM[[#This Row],[Recency]] &lt;= $L$4, 3, IF(tblCustRFM[[#This Row],[Recency]] &lt;= M2163, 2, 1))</f>
        <v>1</v>
      </c>
      <c r="G2161">
        <f>IF(tblCustRFM[[#This Row],[Frequency]] &gt;= L2164, 3, IF(tblCustRFM[[#This Row],[Frequency]] &gt;= M2164, 2, 1))</f>
        <v>3</v>
      </c>
      <c r="H2161">
        <f>IF(tblCustRFM[[#This Row],[Monetary]] &gt;= L2165, 3, IF(tblCustRFM[[#This Row],[Monetary]] &gt;= M2165, 2, 1))</f>
        <v>3</v>
      </c>
      <c r="I2161">
        <f>tblCustRFM[[#This Row],[RecencyTier]] + tblCustRFM[[#This Row],[FrequencyTier]] + tblCustRFM[[#This Row],[MonetaryTier]]</f>
        <v>7</v>
      </c>
    </row>
    <row r="2162" spans="1:9" x14ac:dyDescent="0.45">
      <c r="A2162" s="16">
        <v>4195</v>
      </c>
      <c r="B2162" s="10">
        <v>45245.968896874998</v>
      </c>
      <c r="C2162">
        <v>1</v>
      </c>
      <c r="D2162">
        <v>12844.86</v>
      </c>
      <c r="E2162" s="24">
        <f>INT(RFM_Pivot!$A$1 - tblCustRFM[[#This Row],[LastPurchaseDate]])</f>
        <v>411</v>
      </c>
      <c r="F2162">
        <f>IF(tblCustRFM[[#This Row],[Recency]] &lt;= $L$4, 3, IF(tblCustRFM[[#This Row],[Recency]] &lt;= M2164, 2, 1))</f>
        <v>1</v>
      </c>
      <c r="G2162">
        <f>IF(tblCustRFM[[#This Row],[Frequency]] &gt;= L2165, 3, IF(tblCustRFM[[#This Row],[Frequency]] &gt;= M2165, 2, 1))</f>
        <v>3</v>
      </c>
      <c r="H2162">
        <f>IF(tblCustRFM[[#This Row],[Monetary]] &gt;= L2166, 3, IF(tblCustRFM[[#This Row],[Monetary]] &gt;= M2166, 2, 1))</f>
        <v>3</v>
      </c>
      <c r="I2162">
        <f>tblCustRFM[[#This Row],[RecencyTier]] + tblCustRFM[[#This Row],[FrequencyTier]] + tblCustRFM[[#This Row],[MonetaryTier]]</f>
        <v>7</v>
      </c>
    </row>
    <row r="2163" spans="1:9" x14ac:dyDescent="0.45">
      <c r="A2163" s="16">
        <v>4196</v>
      </c>
      <c r="B2163" s="10">
        <v>45611.005400540125</v>
      </c>
      <c r="C2163">
        <v>2</v>
      </c>
      <c r="D2163">
        <v>16777.88</v>
      </c>
      <c r="E2163" s="24">
        <f>INT(RFM_Pivot!$A$1 - tblCustRFM[[#This Row],[LastPurchaseDate]])</f>
        <v>45</v>
      </c>
      <c r="F2163">
        <f>IF(tblCustRFM[[#This Row],[Recency]] &lt;= $L$4, 3, IF(tblCustRFM[[#This Row],[Recency]] &lt;= M2165, 2, 1))</f>
        <v>3</v>
      </c>
      <c r="G2163">
        <f>IF(tblCustRFM[[#This Row],[Frequency]] &gt;= L2166, 3, IF(tblCustRFM[[#This Row],[Frequency]] &gt;= M2166, 2, 1))</f>
        <v>3</v>
      </c>
      <c r="H2163">
        <f>IF(tblCustRFM[[#This Row],[Monetary]] &gt;= L2167, 3, IF(tblCustRFM[[#This Row],[Monetary]] &gt;= M2167, 2, 1))</f>
        <v>3</v>
      </c>
      <c r="I2163">
        <f>tblCustRFM[[#This Row],[RecencyTier]] + tblCustRFM[[#This Row],[FrequencyTier]] + tblCustRFM[[#This Row],[MonetaryTier]]</f>
        <v>9</v>
      </c>
    </row>
    <row r="2164" spans="1:9" x14ac:dyDescent="0.45">
      <c r="A2164" s="16">
        <v>4197</v>
      </c>
      <c r="B2164" s="10">
        <v>45296.48994899691</v>
      </c>
      <c r="C2164">
        <v>3</v>
      </c>
      <c r="D2164">
        <v>23972.97</v>
      </c>
      <c r="E2164" s="24">
        <f>INT(RFM_Pivot!$A$1 - tblCustRFM[[#This Row],[LastPurchaseDate]])</f>
        <v>360</v>
      </c>
      <c r="F2164">
        <f>IF(tblCustRFM[[#This Row],[Recency]] &lt;= $L$4, 3, IF(tblCustRFM[[#This Row],[Recency]] &lt;= M2166, 2, 1))</f>
        <v>1</v>
      </c>
      <c r="G2164">
        <f>IF(tblCustRFM[[#This Row],[Frequency]] &gt;= L2167, 3, IF(tblCustRFM[[#This Row],[Frequency]] &gt;= M2167, 2, 1))</f>
        <v>3</v>
      </c>
      <c r="H2164">
        <f>IF(tblCustRFM[[#This Row],[Monetary]] &gt;= L2168, 3, IF(tblCustRFM[[#This Row],[Monetary]] &gt;= M2168, 2, 1))</f>
        <v>3</v>
      </c>
      <c r="I2164">
        <f>tblCustRFM[[#This Row],[RecencyTier]] + tblCustRFM[[#This Row],[FrequencyTier]] + tblCustRFM[[#This Row],[MonetaryTier]]</f>
        <v>7</v>
      </c>
    </row>
    <row r="2165" spans="1:9" x14ac:dyDescent="0.45">
      <c r="A2165" s="16">
        <v>4198</v>
      </c>
      <c r="B2165" s="10">
        <v>45105.867886805558</v>
      </c>
      <c r="C2165">
        <v>1</v>
      </c>
      <c r="D2165">
        <v>8471.2199999999993</v>
      </c>
      <c r="E2165" s="24">
        <f>INT(RFM_Pivot!$A$1 - tblCustRFM[[#This Row],[LastPurchaseDate]])</f>
        <v>551</v>
      </c>
      <c r="F2165">
        <f>IF(tblCustRFM[[#This Row],[Recency]] &lt;= $L$4, 3, IF(tblCustRFM[[#This Row],[Recency]] &lt;= M2167, 2, 1))</f>
        <v>1</v>
      </c>
      <c r="G2165">
        <f>IF(tblCustRFM[[#This Row],[Frequency]] &gt;= L2168, 3, IF(tblCustRFM[[#This Row],[Frequency]] &gt;= M2168, 2, 1))</f>
        <v>3</v>
      </c>
      <c r="H2165">
        <f>IF(tblCustRFM[[#This Row],[Monetary]] &gt;= L2169, 3, IF(tblCustRFM[[#This Row],[Monetary]] &gt;= M2169, 2, 1))</f>
        <v>3</v>
      </c>
      <c r="I2165">
        <f>tblCustRFM[[#This Row],[RecencyTier]] + tblCustRFM[[#This Row],[FrequencyTier]] + tblCustRFM[[#This Row],[MonetaryTier]]</f>
        <v>7</v>
      </c>
    </row>
    <row r="2166" spans="1:9" x14ac:dyDescent="0.45">
      <c r="A2166" s="16">
        <v>4199</v>
      </c>
      <c r="B2166" s="10">
        <v>45308.463146334878</v>
      </c>
      <c r="C2166">
        <v>3</v>
      </c>
      <c r="D2166">
        <v>24875.97</v>
      </c>
      <c r="E2166" s="24">
        <f>INT(RFM_Pivot!$A$1 - tblCustRFM[[#This Row],[LastPurchaseDate]])</f>
        <v>348</v>
      </c>
      <c r="F2166">
        <f>IF(tblCustRFM[[#This Row],[Recency]] &lt;= $L$4, 3, IF(tblCustRFM[[#This Row],[Recency]] &lt;= M2168, 2, 1))</f>
        <v>1</v>
      </c>
      <c r="G2166">
        <f>IF(tblCustRFM[[#This Row],[Frequency]] &gt;= L2169, 3, IF(tblCustRFM[[#This Row],[Frequency]] &gt;= M2169, 2, 1))</f>
        <v>3</v>
      </c>
      <c r="H2166">
        <f>IF(tblCustRFM[[#This Row],[Monetary]] &gt;= L2170, 3, IF(tblCustRFM[[#This Row],[Monetary]] &gt;= M2170, 2, 1))</f>
        <v>3</v>
      </c>
      <c r="I2166">
        <f>tblCustRFM[[#This Row],[RecencyTier]] + tblCustRFM[[#This Row],[FrequencyTier]] + tblCustRFM[[#This Row],[MonetaryTier]]</f>
        <v>7</v>
      </c>
    </row>
    <row r="2167" spans="1:9" x14ac:dyDescent="0.45">
      <c r="A2167" s="16">
        <v>4200</v>
      </c>
      <c r="B2167" s="10">
        <v>45096.230923070987</v>
      </c>
      <c r="C2167">
        <v>1</v>
      </c>
      <c r="D2167">
        <v>3576.82</v>
      </c>
      <c r="E2167" s="24">
        <f>INT(RFM_Pivot!$A$1 - tblCustRFM[[#This Row],[LastPurchaseDate]])</f>
        <v>560</v>
      </c>
      <c r="F2167">
        <f>IF(tblCustRFM[[#This Row],[Recency]] &lt;= $L$4, 3, IF(tblCustRFM[[#This Row],[Recency]] &lt;= M2169, 2, 1))</f>
        <v>1</v>
      </c>
      <c r="G2167">
        <f>IF(tblCustRFM[[#This Row],[Frequency]] &gt;= L2170, 3, IF(tblCustRFM[[#This Row],[Frequency]] &gt;= M2170, 2, 1))</f>
        <v>3</v>
      </c>
      <c r="H2167">
        <f>IF(tblCustRFM[[#This Row],[Monetary]] &gt;= L2171, 3, IF(tblCustRFM[[#This Row],[Monetary]] &gt;= M2171, 2, 1))</f>
        <v>3</v>
      </c>
      <c r="I2167">
        <f>tblCustRFM[[#This Row],[RecencyTier]] + tblCustRFM[[#This Row],[FrequencyTier]] + tblCustRFM[[#This Row],[MonetaryTier]]</f>
        <v>7</v>
      </c>
    </row>
    <row r="2168" spans="1:9" x14ac:dyDescent="0.45">
      <c r="A2168" s="16">
        <v>4201</v>
      </c>
      <c r="B2168" s="10">
        <v>45473.970697067904</v>
      </c>
      <c r="C2168">
        <v>4</v>
      </c>
      <c r="D2168">
        <v>43736.77</v>
      </c>
      <c r="E2168" s="24">
        <f>INT(RFM_Pivot!$A$1 - tblCustRFM[[#This Row],[LastPurchaseDate]])</f>
        <v>183</v>
      </c>
      <c r="F2168">
        <f>IF(tblCustRFM[[#This Row],[Recency]] &lt;= $L$4, 3, IF(tblCustRFM[[#This Row],[Recency]] &lt;= M2170, 2, 1))</f>
        <v>1</v>
      </c>
      <c r="G2168">
        <f>IF(tblCustRFM[[#This Row],[Frequency]] &gt;= L2171, 3, IF(tblCustRFM[[#This Row],[Frequency]] &gt;= M2171, 2, 1))</f>
        <v>3</v>
      </c>
      <c r="H2168">
        <f>IF(tblCustRFM[[#This Row],[Monetary]] &gt;= L2172, 3, IF(tblCustRFM[[#This Row],[Monetary]] &gt;= M2172, 2, 1))</f>
        <v>3</v>
      </c>
      <c r="I2168">
        <f>tblCustRFM[[#This Row],[RecencyTier]] + tblCustRFM[[#This Row],[FrequencyTier]] + tblCustRFM[[#This Row],[MonetaryTier]]</f>
        <v>7</v>
      </c>
    </row>
    <row r="2169" spans="1:9" x14ac:dyDescent="0.45">
      <c r="A2169" s="16">
        <v>4202</v>
      </c>
      <c r="B2169" s="10">
        <v>45542.451545138887</v>
      </c>
      <c r="C2169">
        <v>1</v>
      </c>
      <c r="D2169">
        <v>4381.88</v>
      </c>
      <c r="E2169" s="24">
        <f>INT(RFM_Pivot!$A$1 - tblCustRFM[[#This Row],[LastPurchaseDate]])</f>
        <v>114</v>
      </c>
      <c r="F2169">
        <f>IF(tblCustRFM[[#This Row],[Recency]] &lt;= $L$4, 3, IF(tblCustRFM[[#This Row],[Recency]] &lt;= M2171, 2, 1))</f>
        <v>3</v>
      </c>
      <c r="G2169">
        <f>IF(tblCustRFM[[#This Row],[Frequency]] &gt;= L2172, 3, IF(tblCustRFM[[#This Row],[Frequency]] &gt;= M2172, 2, 1))</f>
        <v>3</v>
      </c>
      <c r="H2169">
        <f>IF(tblCustRFM[[#This Row],[Monetary]] &gt;= L2173, 3, IF(tblCustRFM[[#This Row],[Monetary]] &gt;= M2173, 2, 1))</f>
        <v>3</v>
      </c>
      <c r="I2169">
        <f>tblCustRFM[[#This Row],[RecencyTier]] + tblCustRFM[[#This Row],[FrequencyTier]] + tblCustRFM[[#This Row],[MonetaryTier]]</f>
        <v>9</v>
      </c>
    </row>
    <row r="2170" spans="1:9" x14ac:dyDescent="0.45">
      <c r="A2170" s="16">
        <v>4203</v>
      </c>
      <c r="B2170" s="10">
        <v>45473.167616743827</v>
      </c>
      <c r="C2170">
        <v>2</v>
      </c>
      <c r="D2170">
        <v>13561.8</v>
      </c>
      <c r="E2170" s="24">
        <f>INT(RFM_Pivot!$A$1 - tblCustRFM[[#This Row],[LastPurchaseDate]])</f>
        <v>183</v>
      </c>
      <c r="F2170">
        <f>IF(tblCustRFM[[#This Row],[Recency]] &lt;= $L$4, 3, IF(tblCustRFM[[#This Row],[Recency]] &lt;= M2172, 2, 1))</f>
        <v>1</v>
      </c>
      <c r="G2170">
        <f>IF(tblCustRFM[[#This Row],[Frequency]] &gt;= L2173, 3, IF(tblCustRFM[[#This Row],[Frequency]] &gt;= M2173, 2, 1))</f>
        <v>3</v>
      </c>
      <c r="H2170">
        <f>IF(tblCustRFM[[#This Row],[Monetary]] &gt;= L2174, 3, IF(tblCustRFM[[#This Row],[Monetary]] &gt;= M2174, 2, 1))</f>
        <v>3</v>
      </c>
      <c r="I2170">
        <f>tblCustRFM[[#This Row],[RecencyTier]] + tblCustRFM[[#This Row],[FrequencyTier]] + tblCustRFM[[#This Row],[MonetaryTier]]</f>
        <v>7</v>
      </c>
    </row>
    <row r="2171" spans="1:9" x14ac:dyDescent="0.45">
      <c r="A2171" s="16">
        <v>4206</v>
      </c>
      <c r="B2171" s="10">
        <v>45600.930393055554</v>
      </c>
      <c r="C2171">
        <v>1</v>
      </c>
      <c r="D2171">
        <v>7806.12</v>
      </c>
      <c r="E2171" s="24">
        <f>INT(RFM_Pivot!$A$1 - tblCustRFM[[#This Row],[LastPurchaseDate]])</f>
        <v>56</v>
      </c>
      <c r="F2171">
        <f>IF(tblCustRFM[[#This Row],[Recency]] &lt;= $L$4, 3, IF(tblCustRFM[[#This Row],[Recency]] &lt;= M2173, 2, 1))</f>
        <v>3</v>
      </c>
      <c r="G2171">
        <f>IF(tblCustRFM[[#This Row],[Frequency]] &gt;= L2174, 3, IF(tblCustRFM[[#This Row],[Frequency]] &gt;= M2174, 2, 1))</f>
        <v>3</v>
      </c>
      <c r="H2171">
        <f>IF(tblCustRFM[[#This Row],[Monetary]] &gt;= L2175, 3, IF(tblCustRFM[[#This Row],[Monetary]] &gt;= M2175, 2, 1))</f>
        <v>3</v>
      </c>
      <c r="I2171">
        <f>tblCustRFM[[#This Row],[RecencyTier]] + tblCustRFM[[#This Row],[FrequencyTier]] + tblCustRFM[[#This Row],[MonetaryTier]]</f>
        <v>9</v>
      </c>
    </row>
    <row r="2172" spans="1:9" x14ac:dyDescent="0.45">
      <c r="A2172" s="16">
        <v>4209</v>
      </c>
      <c r="B2172" s="10">
        <v>45365.335833603393</v>
      </c>
      <c r="C2172">
        <v>1</v>
      </c>
      <c r="D2172">
        <v>5149.54</v>
      </c>
      <c r="E2172" s="24">
        <f>INT(RFM_Pivot!$A$1 - tblCustRFM[[#This Row],[LastPurchaseDate]])</f>
        <v>291</v>
      </c>
      <c r="F2172">
        <f>IF(tblCustRFM[[#This Row],[Recency]] &lt;= $L$4, 3, IF(tblCustRFM[[#This Row],[Recency]] &lt;= M2174, 2, 1))</f>
        <v>1</v>
      </c>
      <c r="G2172">
        <f>IF(tblCustRFM[[#This Row],[Frequency]] &gt;= L2175, 3, IF(tblCustRFM[[#This Row],[Frequency]] &gt;= M2175, 2, 1))</f>
        <v>3</v>
      </c>
      <c r="H2172">
        <f>IF(tblCustRFM[[#This Row],[Monetary]] &gt;= L2176, 3, IF(tblCustRFM[[#This Row],[Monetary]] &gt;= M2176, 2, 1))</f>
        <v>3</v>
      </c>
      <c r="I2172">
        <f>tblCustRFM[[#This Row],[RecencyTier]] + tblCustRFM[[#This Row],[FrequencyTier]] + tblCustRFM[[#This Row],[MonetaryTier]]</f>
        <v>7</v>
      </c>
    </row>
    <row r="2173" spans="1:9" x14ac:dyDescent="0.45">
      <c r="A2173" s="16">
        <v>4211</v>
      </c>
      <c r="B2173" s="10">
        <v>45125.068806867283</v>
      </c>
      <c r="C2173">
        <v>1</v>
      </c>
      <c r="D2173">
        <v>19480.05</v>
      </c>
      <c r="E2173" s="24">
        <f>INT(RFM_Pivot!$A$1 - tblCustRFM[[#This Row],[LastPurchaseDate]])</f>
        <v>531</v>
      </c>
      <c r="F2173">
        <f>IF(tblCustRFM[[#This Row],[Recency]] &lt;= $L$4, 3, IF(tblCustRFM[[#This Row],[Recency]] &lt;= M2175, 2, 1))</f>
        <v>1</v>
      </c>
      <c r="G2173">
        <f>IF(tblCustRFM[[#This Row],[Frequency]] &gt;= L2176, 3, IF(tblCustRFM[[#This Row],[Frequency]] &gt;= M2176, 2, 1))</f>
        <v>3</v>
      </c>
      <c r="H2173">
        <f>IF(tblCustRFM[[#This Row],[Monetary]] &gt;= L2177, 3, IF(tblCustRFM[[#This Row],[Monetary]] &gt;= M2177, 2, 1))</f>
        <v>3</v>
      </c>
      <c r="I2173">
        <f>tblCustRFM[[#This Row],[RecencyTier]] + tblCustRFM[[#This Row],[FrequencyTier]] + tblCustRFM[[#This Row],[MonetaryTier]]</f>
        <v>7</v>
      </c>
    </row>
    <row r="2174" spans="1:9" x14ac:dyDescent="0.45">
      <c r="A2174" s="16">
        <v>4212</v>
      </c>
      <c r="B2174" s="10">
        <v>45151.351435146607</v>
      </c>
      <c r="C2174">
        <v>1</v>
      </c>
      <c r="D2174">
        <v>13621.64</v>
      </c>
      <c r="E2174" s="24">
        <f>INT(RFM_Pivot!$A$1 - tblCustRFM[[#This Row],[LastPurchaseDate]])</f>
        <v>505</v>
      </c>
      <c r="F2174">
        <f>IF(tblCustRFM[[#This Row],[Recency]] &lt;= $L$4, 3, IF(tblCustRFM[[#This Row],[Recency]] &lt;= M2176, 2, 1))</f>
        <v>1</v>
      </c>
      <c r="G2174">
        <f>IF(tblCustRFM[[#This Row],[Frequency]] &gt;= L2177, 3, IF(tblCustRFM[[#This Row],[Frequency]] &gt;= M2177, 2, 1))</f>
        <v>3</v>
      </c>
      <c r="H2174">
        <f>IF(tblCustRFM[[#This Row],[Monetary]] &gt;= L2178, 3, IF(tblCustRFM[[#This Row],[Monetary]] &gt;= M2178, 2, 1))</f>
        <v>3</v>
      </c>
      <c r="I2174">
        <f>tblCustRFM[[#This Row],[RecencyTier]] + tblCustRFM[[#This Row],[FrequencyTier]] + tblCustRFM[[#This Row],[MonetaryTier]]</f>
        <v>7</v>
      </c>
    </row>
    <row r="2175" spans="1:9" x14ac:dyDescent="0.45">
      <c r="A2175" s="16">
        <v>4215</v>
      </c>
      <c r="B2175" s="10">
        <v>45556.979997993825</v>
      </c>
      <c r="C2175">
        <v>2</v>
      </c>
      <c r="D2175">
        <v>5815.82</v>
      </c>
      <c r="E2175" s="24">
        <f>INT(RFM_Pivot!$A$1 - tblCustRFM[[#This Row],[LastPurchaseDate]])</f>
        <v>100</v>
      </c>
      <c r="F2175">
        <f>IF(tblCustRFM[[#This Row],[Recency]] &lt;= $L$4, 3, IF(tblCustRFM[[#This Row],[Recency]] &lt;= M2177, 2, 1))</f>
        <v>3</v>
      </c>
      <c r="G2175">
        <f>IF(tblCustRFM[[#This Row],[Frequency]] &gt;= L2178, 3, IF(tblCustRFM[[#This Row],[Frequency]] &gt;= M2178, 2, 1))</f>
        <v>3</v>
      </c>
      <c r="H2175">
        <f>IF(tblCustRFM[[#This Row],[Monetary]] &gt;= L2179, 3, IF(tblCustRFM[[#This Row],[Monetary]] &gt;= M2179, 2, 1))</f>
        <v>3</v>
      </c>
      <c r="I2175">
        <f>tblCustRFM[[#This Row],[RecencyTier]] + tblCustRFM[[#This Row],[FrequencyTier]] + tblCustRFM[[#This Row],[MonetaryTier]]</f>
        <v>9</v>
      </c>
    </row>
    <row r="2176" spans="1:9" x14ac:dyDescent="0.45">
      <c r="A2176" s="16">
        <v>4216</v>
      </c>
      <c r="B2176" s="10">
        <v>45648.750175038578</v>
      </c>
      <c r="C2176">
        <v>4</v>
      </c>
      <c r="D2176">
        <v>24605.21</v>
      </c>
      <c r="E2176" s="24">
        <f>INT(RFM_Pivot!$A$1 - tblCustRFM[[#This Row],[LastPurchaseDate]])</f>
        <v>8</v>
      </c>
      <c r="F2176">
        <f>IF(tblCustRFM[[#This Row],[Recency]] &lt;= $L$4, 3, IF(tblCustRFM[[#This Row],[Recency]] &lt;= M2178, 2, 1))</f>
        <v>3</v>
      </c>
      <c r="G2176">
        <f>IF(tblCustRFM[[#This Row],[Frequency]] &gt;= L2179, 3, IF(tblCustRFM[[#This Row],[Frequency]] &gt;= M2179, 2, 1))</f>
        <v>3</v>
      </c>
      <c r="H2176">
        <f>IF(tblCustRFM[[#This Row],[Monetary]] &gt;= L2180, 3, IF(tblCustRFM[[#This Row],[Monetary]] &gt;= M2180, 2, 1))</f>
        <v>3</v>
      </c>
      <c r="I2176">
        <f>tblCustRFM[[#This Row],[RecencyTier]] + tblCustRFM[[#This Row],[FrequencyTier]] + tblCustRFM[[#This Row],[MonetaryTier]]</f>
        <v>9</v>
      </c>
    </row>
    <row r="2177" spans="1:9" x14ac:dyDescent="0.45">
      <c r="A2177" s="16">
        <v>4217</v>
      </c>
      <c r="B2177" s="10">
        <v>45238.814181404319</v>
      </c>
      <c r="C2177">
        <v>1</v>
      </c>
      <c r="D2177">
        <v>5244.16</v>
      </c>
      <c r="E2177" s="24">
        <f>INT(RFM_Pivot!$A$1 - tblCustRFM[[#This Row],[LastPurchaseDate]])</f>
        <v>418</v>
      </c>
      <c r="F2177">
        <f>IF(tblCustRFM[[#This Row],[Recency]] &lt;= $L$4, 3, IF(tblCustRFM[[#This Row],[Recency]] &lt;= M2179, 2, 1))</f>
        <v>1</v>
      </c>
      <c r="G2177">
        <f>IF(tblCustRFM[[#This Row],[Frequency]] &gt;= L2180, 3, IF(tblCustRFM[[#This Row],[Frequency]] &gt;= M2180, 2, 1))</f>
        <v>3</v>
      </c>
      <c r="H2177">
        <f>IF(tblCustRFM[[#This Row],[Monetary]] &gt;= L2181, 3, IF(tblCustRFM[[#This Row],[Monetary]] &gt;= M2181, 2, 1))</f>
        <v>3</v>
      </c>
      <c r="I2177">
        <f>tblCustRFM[[#This Row],[RecencyTier]] + tblCustRFM[[#This Row],[FrequencyTier]] + tblCustRFM[[#This Row],[MonetaryTier]]</f>
        <v>7</v>
      </c>
    </row>
    <row r="2178" spans="1:9" x14ac:dyDescent="0.45">
      <c r="A2178" s="16">
        <v>4218</v>
      </c>
      <c r="B2178" s="10">
        <v>45523.980698070991</v>
      </c>
      <c r="C2178">
        <v>1</v>
      </c>
      <c r="D2178">
        <v>5183.28</v>
      </c>
      <c r="E2178" s="24">
        <f>INT(RFM_Pivot!$A$1 - tblCustRFM[[#This Row],[LastPurchaseDate]])</f>
        <v>133</v>
      </c>
      <c r="F2178">
        <f>IF(tblCustRFM[[#This Row],[Recency]] &lt;= $L$4, 3, IF(tblCustRFM[[#This Row],[Recency]] &lt;= M2180, 2, 1))</f>
        <v>1</v>
      </c>
      <c r="G2178">
        <f>IF(tblCustRFM[[#This Row],[Frequency]] &gt;= L2181, 3, IF(tblCustRFM[[#This Row],[Frequency]] &gt;= M2181, 2, 1))</f>
        <v>3</v>
      </c>
      <c r="H2178">
        <f>IF(tblCustRFM[[#This Row],[Monetary]] &gt;= L2182, 3, IF(tblCustRFM[[#This Row],[Monetary]] &gt;= M2182, 2, 1))</f>
        <v>3</v>
      </c>
      <c r="I2178">
        <f>tblCustRFM[[#This Row],[RecencyTier]] + tblCustRFM[[#This Row],[FrequencyTier]] + tblCustRFM[[#This Row],[MonetaryTier]]</f>
        <v>7</v>
      </c>
    </row>
    <row r="2179" spans="1:9" x14ac:dyDescent="0.45">
      <c r="A2179" s="16">
        <v>4219</v>
      </c>
      <c r="B2179" s="10">
        <v>45513.102610262344</v>
      </c>
      <c r="C2179">
        <v>1</v>
      </c>
      <c r="D2179">
        <v>3452.22</v>
      </c>
      <c r="E2179" s="24">
        <f>INT(RFM_Pivot!$A$1 - tblCustRFM[[#This Row],[LastPurchaseDate]])</f>
        <v>143</v>
      </c>
      <c r="F2179">
        <f>IF(tblCustRFM[[#This Row],[Recency]] &lt;= $L$4, 3, IF(tblCustRFM[[#This Row],[Recency]] &lt;= M2181, 2, 1))</f>
        <v>1</v>
      </c>
      <c r="G2179">
        <f>IF(tblCustRFM[[#This Row],[Frequency]] &gt;= L2182, 3, IF(tblCustRFM[[#This Row],[Frequency]] &gt;= M2182, 2, 1))</f>
        <v>3</v>
      </c>
      <c r="H2179">
        <f>IF(tblCustRFM[[#This Row],[Monetary]] &gt;= L2183, 3, IF(tblCustRFM[[#This Row],[Monetary]] &gt;= M2183, 2, 1))</f>
        <v>3</v>
      </c>
      <c r="I2179">
        <f>tblCustRFM[[#This Row],[RecencyTier]] + tblCustRFM[[#This Row],[FrequencyTier]] + tblCustRFM[[#This Row],[MonetaryTier]]</f>
        <v>7</v>
      </c>
    </row>
    <row r="2180" spans="1:9" x14ac:dyDescent="0.45">
      <c r="A2180" s="16">
        <v>4220</v>
      </c>
      <c r="B2180" s="10">
        <v>45141.057405748455</v>
      </c>
      <c r="C2180">
        <v>1</v>
      </c>
      <c r="D2180">
        <v>14817.48</v>
      </c>
      <c r="E2180" s="24">
        <f>INT(RFM_Pivot!$A$1 - tblCustRFM[[#This Row],[LastPurchaseDate]])</f>
        <v>515</v>
      </c>
      <c r="F2180">
        <f>IF(tblCustRFM[[#This Row],[Recency]] &lt;= $L$4, 3, IF(tblCustRFM[[#This Row],[Recency]] &lt;= M2182, 2, 1))</f>
        <v>1</v>
      </c>
      <c r="G2180">
        <f>IF(tblCustRFM[[#This Row],[Frequency]] &gt;= L2183, 3, IF(tblCustRFM[[#This Row],[Frequency]] &gt;= M2183, 2, 1))</f>
        <v>3</v>
      </c>
      <c r="H2180">
        <f>IF(tblCustRFM[[#This Row],[Monetary]] &gt;= L2184, 3, IF(tblCustRFM[[#This Row],[Monetary]] &gt;= M2184, 2, 1))</f>
        <v>3</v>
      </c>
      <c r="I2180">
        <f>tblCustRFM[[#This Row],[RecencyTier]] + tblCustRFM[[#This Row],[FrequencyTier]] + tblCustRFM[[#This Row],[MonetaryTier]]</f>
        <v>7</v>
      </c>
    </row>
    <row r="2181" spans="1:9" x14ac:dyDescent="0.45">
      <c r="A2181" s="16">
        <v>4223</v>
      </c>
      <c r="B2181" s="10">
        <v>45014.243724382715</v>
      </c>
      <c r="C2181">
        <v>1</v>
      </c>
      <c r="D2181">
        <v>362.19</v>
      </c>
      <c r="E2181" s="24">
        <f>INT(RFM_Pivot!$A$1 - tblCustRFM[[#This Row],[LastPurchaseDate]])</f>
        <v>642</v>
      </c>
      <c r="F2181">
        <f>IF(tblCustRFM[[#This Row],[Recency]] &lt;= $L$4, 3, IF(tblCustRFM[[#This Row],[Recency]] &lt;= M2183, 2, 1))</f>
        <v>1</v>
      </c>
      <c r="G2181">
        <f>IF(tblCustRFM[[#This Row],[Frequency]] &gt;= L2184, 3, IF(tblCustRFM[[#This Row],[Frequency]] &gt;= M2184, 2, 1))</f>
        <v>3</v>
      </c>
      <c r="H2181">
        <f>IF(tblCustRFM[[#This Row],[Monetary]] &gt;= L2185, 3, IF(tblCustRFM[[#This Row],[Monetary]] &gt;= M2185, 2, 1))</f>
        <v>3</v>
      </c>
      <c r="I2181">
        <f>tblCustRFM[[#This Row],[RecencyTier]] + tblCustRFM[[#This Row],[FrequencyTier]] + tblCustRFM[[#This Row],[MonetaryTier]]</f>
        <v>7</v>
      </c>
    </row>
    <row r="2182" spans="1:9" x14ac:dyDescent="0.45">
      <c r="A2182" s="16">
        <v>4224</v>
      </c>
      <c r="B2182" s="10">
        <v>45030.597359722226</v>
      </c>
      <c r="C2182">
        <v>1</v>
      </c>
      <c r="D2182">
        <v>10607.1</v>
      </c>
      <c r="E2182" s="24">
        <f>INT(RFM_Pivot!$A$1 - tblCustRFM[[#This Row],[LastPurchaseDate]])</f>
        <v>626</v>
      </c>
      <c r="F2182">
        <f>IF(tblCustRFM[[#This Row],[Recency]] &lt;= $L$4, 3, IF(tblCustRFM[[#This Row],[Recency]] &lt;= M2184, 2, 1))</f>
        <v>1</v>
      </c>
      <c r="G2182">
        <f>IF(tblCustRFM[[#This Row],[Frequency]] &gt;= L2185, 3, IF(tblCustRFM[[#This Row],[Frequency]] &gt;= M2185, 2, 1))</f>
        <v>3</v>
      </c>
      <c r="H2182">
        <f>IF(tblCustRFM[[#This Row],[Monetary]] &gt;= L2186, 3, IF(tblCustRFM[[#This Row],[Monetary]] &gt;= M2186, 2, 1))</f>
        <v>3</v>
      </c>
      <c r="I2182">
        <f>tblCustRFM[[#This Row],[RecencyTier]] + tblCustRFM[[#This Row],[FrequencyTier]] + tblCustRFM[[#This Row],[MonetaryTier]]</f>
        <v>7</v>
      </c>
    </row>
    <row r="2183" spans="1:9" x14ac:dyDescent="0.45">
      <c r="A2183" s="16">
        <v>4225</v>
      </c>
      <c r="B2183" s="10">
        <v>45315.179817978395</v>
      </c>
      <c r="C2183">
        <v>2</v>
      </c>
      <c r="D2183">
        <v>20783.48</v>
      </c>
      <c r="E2183" s="24">
        <f>INT(RFM_Pivot!$A$1 - tblCustRFM[[#This Row],[LastPurchaseDate]])</f>
        <v>341</v>
      </c>
      <c r="F2183">
        <f>IF(tblCustRFM[[#This Row],[Recency]] &lt;= $L$4, 3, IF(tblCustRFM[[#This Row],[Recency]] &lt;= M2185, 2, 1))</f>
        <v>1</v>
      </c>
      <c r="G2183">
        <f>IF(tblCustRFM[[#This Row],[Frequency]] &gt;= L2186, 3, IF(tblCustRFM[[#This Row],[Frequency]] &gt;= M2186, 2, 1))</f>
        <v>3</v>
      </c>
      <c r="H2183">
        <f>IF(tblCustRFM[[#This Row],[Monetary]] &gt;= L2187, 3, IF(tblCustRFM[[#This Row],[Monetary]] &gt;= M2187, 2, 1))</f>
        <v>3</v>
      </c>
      <c r="I2183">
        <f>tblCustRFM[[#This Row],[RecencyTier]] + tblCustRFM[[#This Row],[FrequencyTier]] + tblCustRFM[[#This Row],[MonetaryTier]]</f>
        <v>7</v>
      </c>
    </row>
    <row r="2184" spans="1:9" x14ac:dyDescent="0.45">
      <c r="A2184" s="16">
        <v>4226</v>
      </c>
      <c r="B2184" s="10">
        <v>45202.675567554012</v>
      </c>
      <c r="C2184">
        <v>1</v>
      </c>
      <c r="D2184">
        <v>3321.12</v>
      </c>
      <c r="E2184" s="24">
        <f>INT(RFM_Pivot!$A$1 - tblCustRFM[[#This Row],[LastPurchaseDate]])</f>
        <v>454</v>
      </c>
      <c r="F2184">
        <f>IF(tblCustRFM[[#This Row],[Recency]] &lt;= $L$4, 3, IF(tblCustRFM[[#This Row],[Recency]] &lt;= M2186, 2, 1))</f>
        <v>1</v>
      </c>
      <c r="G2184">
        <f>IF(tblCustRFM[[#This Row],[Frequency]] &gt;= L2187, 3, IF(tblCustRFM[[#This Row],[Frequency]] &gt;= M2187, 2, 1))</f>
        <v>3</v>
      </c>
      <c r="H2184">
        <f>IF(tblCustRFM[[#This Row],[Monetary]] &gt;= L2188, 3, IF(tblCustRFM[[#This Row],[Monetary]] &gt;= M2188, 2, 1))</f>
        <v>3</v>
      </c>
      <c r="I2184">
        <f>tblCustRFM[[#This Row],[RecencyTier]] + tblCustRFM[[#This Row],[FrequencyTier]] + tblCustRFM[[#This Row],[MonetaryTier]]</f>
        <v>7</v>
      </c>
    </row>
    <row r="2185" spans="1:9" x14ac:dyDescent="0.45">
      <c r="A2185" s="16">
        <v>4227</v>
      </c>
      <c r="B2185" s="10">
        <v>45478.20512052469</v>
      </c>
      <c r="C2185">
        <v>2</v>
      </c>
      <c r="D2185">
        <v>27980.400000000001</v>
      </c>
      <c r="E2185" s="24">
        <f>INT(RFM_Pivot!$A$1 - tblCustRFM[[#This Row],[LastPurchaseDate]])</f>
        <v>178</v>
      </c>
      <c r="F2185">
        <f>IF(tblCustRFM[[#This Row],[Recency]] &lt;= $L$4, 3, IF(tblCustRFM[[#This Row],[Recency]] &lt;= M2187, 2, 1))</f>
        <v>1</v>
      </c>
      <c r="G2185">
        <f>IF(tblCustRFM[[#This Row],[Frequency]] &gt;= L2188, 3, IF(tblCustRFM[[#This Row],[Frequency]] &gt;= M2188, 2, 1))</f>
        <v>3</v>
      </c>
      <c r="H2185">
        <f>IF(tblCustRFM[[#This Row],[Monetary]] &gt;= L2189, 3, IF(tblCustRFM[[#This Row],[Monetary]] &gt;= M2189, 2, 1))</f>
        <v>3</v>
      </c>
      <c r="I2185">
        <f>tblCustRFM[[#This Row],[RecencyTier]] + tblCustRFM[[#This Row],[FrequencyTier]] + tblCustRFM[[#This Row],[MonetaryTier]]</f>
        <v>7</v>
      </c>
    </row>
    <row r="2186" spans="1:9" x14ac:dyDescent="0.45">
      <c r="A2186" s="16">
        <v>4228</v>
      </c>
      <c r="B2186" s="10">
        <v>45324.232723263885</v>
      </c>
      <c r="C2186">
        <v>2</v>
      </c>
      <c r="D2186">
        <v>6033.98</v>
      </c>
      <c r="E2186" s="24">
        <f>INT(RFM_Pivot!$A$1 - tblCustRFM[[#This Row],[LastPurchaseDate]])</f>
        <v>332</v>
      </c>
      <c r="F2186">
        <f>IF(tblCustRFM[[#This Row],[Recency]] &lt;= $L$4, 3, IF(tblCustRFM[[#This Row],[Recency]] &lt;= M2188, 2, 1))</f>
        <v>1</v>
      </c>
      <c r="G2186">
        <f>IF(tblCustRFM[[#This Row],[Frequency]] &gt;= L2189, 3, IF(tblCustRFM[[#This Row],[Frequency]] &gt;= M2189, 2, 1))</f>
        <v>3</v>
      </c>
      <c r="H2186">
        <f>IF(tblCustRFM[[#This Row],[Monetary]] &gt;= L2190, 3, IF(tblCustRFM[[#This Row],[Monetary]] &gt;= M2190, 2, 1))</f>
        <v>3</v>
      </c>
      <c r="I2186">
        <f>tblCustRFM[[#This Row],[RecencyTier]] + tblCustRFM[[#This Row],[FrequencyTier]] + tblCustRFM[[#This Row],[MonetaryTier]]</f>
        <v>7</v>
      </c>
    </row>
    <row r="2187" spans="1:9" x14ac:dyDescent="0.45">
      <c r="A2187" s="16">
        <v>4229</v>
      </c>
      <c r="B2187" s="10">
        <v>45488.718171797838</v>
      </c>
      <c r="C2187">
        <v>2</v>
      </c>
      <c r="D2187">
        <v>11639.6</v>
      </c>
      <c r="E2187" s="24">
        <f>INT(RFM_Pivot!$A$1 - tblCustRFM[[#This Row],[LastPurchaseDate]])</f>
        <v>168</v>
      </c>
      <c r="F2187">
        <f>IF(tblCustRFM[[#This Row],[Recency]] &lt;= $L$4, 3, IF(tblCustRFM[[#This Row],[Recency]] &lt;= M2189, 2, 1))</f>
        <v>1</v>
      </c>
      <c r="G2187">
        <f>IF(tblCustRFM[[#This Row],[Frequency]] &gt;= L2190, 3, IF(tblCustRFM[[#This Row],[Frequency]] &gt;= M2190, 2, 1))</f>
        <v>3</v>
      </c>
      <c r="H2187">
        <f>IF(tblCustRFM[[#This Row],[Monetary]] &gt;= L2191, 3, IF(tblCustRFM[[#This Row],[Monetary]] &gt;= M2191, 2, 1))</f>
        <v>3</v>
      </c>
      <c r="I2187">
        <f>tblCustRFM[[#This Row],[RecencyTier]] + tblCustRFM[[#This Row],[FrequencyTier]] + tblCustRFM[[#This Row],[MonetaryTier]]</f>
        <v>7</v>
      </c>
    </row>
    <row r="2188" spans="1:9" x14ac:dyDescent="0.45">
      <c r="A2188" s="16">
        <v>4230</v>
      </c>
      <c r="B2188" s="10">
        <v>45047.170017013887</v>
      </c>
      <c r="C2188">
        <v>1</v>
      </c>
      <c r="D2188">
        <v>3866.91</v>
      </c>
      <c r="E2188" s="24">
        <f>INT(RFM_Pivot!$A$1 - tblCustRFM[[#This Row],[LastPurchaseDate]])</f>
        <v>609</v>
      </c>
      <c r="F2188">
        <f>IF(tblCustRFM[[#This Row],[Recency]] &lt;= $L$4, 3, IF(tblCustRFM[[#This Row],[Recency]] &lt;= M2190, 2, 1))</f>
        <v>1</v>
      </c>
      <c r="G2188">
        <f>IF(tblCustRFM[[#This Row],[Frequency]] &gt;= L2191, 3, IF(tblCustRFM[[#This Row],[Frequency]] &gt;= M2191, 2, 1))</f>
        <v>3</v>
      </c>
      <c r="H2188">
        <f>IF(tblCustRFM[[#This Row],[Monetary]] &gt;= L2192, 3, IF(tblCustRFM[[#This Row],[Monetary]] &gt;= M2192, 2, 1))</f>
        <v>3</v>
      </c>
      <c r="I2188">
        <f>tblCustRFM[[#This Row],[RecencyTier]] + tblCustRFM[[#This Row],[FrequencyTier]] + tblCustRFM[[#This Row],[MonetaryTier]]</f>
        <v>7</v>
      </c>
    </row>
    <row r="2189" spans="1:9" x14ac:dyDescent="0.45">
      <c r="A2189" s="16">
        <v>4231</v>
      </c>
      <c r="B2189" s="10">
        <v>45604.288728858024</v>
      </c>
      <c r="C2189">
        <v>2</v>
      </c>
      <c r="D2189">
        <v>14571.57</v>
      </c>
      <c r="E2189" s="24">
        <f>INT(RFM_Pivot!$A$1 - tblCustRFM[[#This Row],[LastPurchaseDate]])</f>
        <v>52</v>
      </c>
      <c r="F2189">
        <f>IF(tblCustRFM[[#This Row],[Recency]] &lt;= $L$4, 3, IF(tblCustRFM[[#This Row],[Recency]] &lt;= M2191, 2, 1))</f>
        <v>3</v>
      </c>
      <c r="G2189">
        <f>IF(tblCustRFM[[#This Row],[Frequency]] &gt;= L2192, 3, IF(tblCustRFM[[#This Row],[Frequency]] &gt;= M2192, 2, 1))</f>
        <v>3</v>
      </c>
      <c r="H2189">
        <f>IF(tblCustRFM[[#This Row],[Monetary]] &gt;= L2193, 3, IF(tblCustRFM[[#This Row],[Monetary]] &gt;= M2193, 2, 1))</f>
        <v>3</v>
      </c>
      <c r="I2189">
        <f>tblCustRFM[[#This Row],[RecencyTier]] + tblCustRFM[[#This Row],[FrequencyTier]] + tblCustRFM[[#This Row],[MonetaryTier]]</f>
        <v>9</v>
      </c>
    </row>
    <row r="2190" spans="1:9" x14ac:dyDescent="0.45">
      <c r="A2190" s="16">
        <v>4232</v>
      </c>
      <c r="B2190" s="10">
        <v>45432.940594058644</v>
      </c>
      <c r="C2190">
        <v>1</v>
      </c>
      <c r="D2190">
        <v>9578.56</v>
      </c>
      <c r="E2190" s="24">
        <f>INT(RFM_Pivot!$A$1 - tblCustRFM[[#This Row],[LastPurchaseDate]])</f>
        <v>224</v>
      </c>
      <c r="F2190">
        <f>IF(tblCustRFM[[#This Row],[Recency]] &lt;= $L$4, 3, IF(tblCustRFM[[#This Row],[Recency]] &lt;= M2192, 2, 1))</f>
        <v>1</v>
      </c>
      <c r="G2190">
        <f>IF(tblCustRFM[[#This Row],[Frequency]] &gt;= L2193, 3, IF(tblCustRFM[[#This Row],[Frequency]] &gt;= M2193, 2, 1))</f>
        <v>3</v>
      </c>
      <c r="H2190">
        <f>IF(tblCustRFM[[#This Row],[Monetary]] &gt;= L2194, 3, IF(tblCustRFM[[#This Row],[Monetary]] &gt;= M2194, 2, 1))</f>
        <v>3</v>
      </c>
      <c r="I2190">
        <f>tblCustRFM[[#This Row],[RecencyTier]] + tblCustRFM[[#This Row],[FrequencyTier]] + tblCustRFM[[#This Row],[MonetaryTier]]</f>
        <v>7</v>
      </c>
    </row>
    <row r="2191" spans="1:9" x14ac:dyDescent="0.45">
      <c r="A2191" s="16">
        <v>4235</v>
      </c>
      <c r="B2191" s="10">
        <v>45544.349734992284</v>
      </c>
      <c r="C2191">
        <v>2</v>
      </c>
      <c r="D2191">
        <v>15161.57</v>
      </c>
      <c r="E2191" s="24">
        <f>INT(RFM_Pivot!$A$1 - tblCustRFM[[#This Row],[LastPurchaseDate]])</f>
        <v>112</v>
      </c>
      <c r="F2191">
        <f>IF(tblCustRFM[[#This Row],[Recency]] &lt;= $L$4, 3, IF(tblCustRFM[[#This Row],[Recency]] &lt;= M2193, 2, 1))</f>
        <v>3</v>
      </c>
      <c r="G2191">
        <f>IF(tblCustRFM[[#This Row],[Frequency]] &gt;= L2194, 3, IF(tblCustRFM[[#This Row],[Frequency]] &gt;= M2194, 2, 1))</f>
        <v>3</v>
      </c>
      <c r="H2191">
        <f>IF(tblCustRFM[[#This Row],[Monetary]] &gt;= L2195, 3, IF(tblCustRFM[[#This Row],[Monetary]] &gt;= M2195, 2, 1))</f>
        <v>3</v>
      </c>
      <c r="I2191">
        <f>tblCustRFM[[#This Row],[RecencyTier]] + tblCustRFM[[#This Row],[FrequencyTier]] + tblCustRFM[[#This Row],[MonetaryTier]]</f>
        <v>9</v>
      </c>
    </row>
    <row r="2192" spans="1:9" x14ac:dyDescent="0.45">
      <c r="A2192" s="16">
        <v>4236</v>
      </c>
      <c r="B2192" s="10">
        <v>45122.221522145061</v>
      </c>
      <c r="C2192">
        <v>1</v>
      </c>
      <c r="D2192">
        <v>1527.5</v>
      </c>
      <c r="E2192" s="24">
        <f>INT(RFM_Pivot!$A$1 - tblCustRFM[[#This Row],[LastPurchaseDate]])</f>
        <v>534</v>
      </c>
      <c r="F2192">
        <f>IF(tblCustRFM[[#This Row],[Recency]] &lt;= $L$4, 3, IF(tblCustRFM[[#This Row],[Recency]] &lt;= M2194, 2, 1))</f>
        <v>1</v>
      </c>
      <c r="G2192">
        <f>IF(tblCustRFM[[#This Row],[Frequency]] &gt;= L2195, 3, IF(tblCustRFM[[#This Row],[Frequency]] &gt;= M2195, 2, 1))</f>
        <v>3</v>
      </c>
      <c r="H2192">
        <f>IF(tblCustRFM[[#This Row],[Monetary]] &gt;= L2196, 3, IF(tblCustRFM[[#This Row],[Monetary]] &gt;= M2196, 2, 1))</f>
        <v>3</v>
      </c>
      <c r="I2192">
        <f>tblCustRFM[[#This Row],[RecencyTier]] + tblCustRFM[[#This Row],[FrequencyTier]] + tblCustRFM[[#This Row],[MonetaryTier]]</f>
        <v>7</v>
      </c>
    </row>
    <row r="2193" spans="1:9" x14ac:dyDescent="0.45">
      <c r="A2193" s="16">
        <v>4237</v>
      </c>
      <c r="B2193" s="10">
        <v>45419.142214236112</v>
      </c>
      <c r="C2193">
        <v>3</v>
      </c>
      <c r="D2193">
        <v>26418.83</v>
      </c>
      <c r="E2193" s="24">
        <f>INT(RFM_Pivot!$A$1 - tblCustRFM[[#This Row],[LastPurchaseDate]])</f>
        <v>237</v>
      </c>
      <c r="F2193">
        <f>IF(tblCustRFM[[#This Row],[Recency]] &lt;= $L$4, 3, IF(tblCustRFM[[#This Row],[Recency]] &lt;= M2195, 2, 1))</f>
        <v>1</v>
      </c>
      <c r="G2193">
        <f>IF(tblCustRFM[[#This Row],[Frequency]] &gt;= L2196, 3, IF(tblCustRFM[[#This Row],[Frequency]] &gt;= M2196, 2, 1))</f>
        <v>3</v>
      </c>
      <c r="H2193">
        <f>IF(tblCustRFM[[#This Row],[Monetary]] &gt;= L2197, 3, IF(tblCustRFM[[#This Row],[Monetary]] &gt;= M2197, 2, 1))</f>
        <v>3</v>
      </c>
      <c r="I2193">
        <f>tblCustRFM[[#This Row],[RecencyTier]] + tblCustRFM[[#This Row],[FrequencyTier]] + tblCustRFM[[#This Row],[MonetaryTier]]</f>
        <v>7</v>
      </c>
    </row>
    <row r="2194" spans="1:9" x14ac:dyDescent="0.45">
      <c r="A2194" s="16">
        <v>4238</v>
      </c>
      <c r="B2194" s="10">
        <v>45465.720872067905</v>
      </c>
      <c r="C2194">
        <v>1</v>
      </c>
      <c r="D2194">
        <v>8632.7099999999991</v>
      </c>
      <c r="E2194" s="24">
        <f>INT(RFM_Pivot!$A$1 - tblCustRFM[[#This Row],[LastPurchaseDate]])</f>
        <v>191</v>
      </c>
      <c r="F2194">
        <f>IF(tblCustRFM[[#This Row],[Recency]] &lt;= $L$4, 3, IF(tblCustRFM[[#This Row],[Recency]] &lt;= M2196, 2, 1))</f>
        <v>1</v>
      </c>
      <c r="G2194">
        <f>IF(tblCustRFM[[#This Row],[Frequency]] &gt;= L2197, 3, IF(tblCustRFM[[#This Row],[Frequency]] &gt;= M2197, 2, 1))</f>
        <v>3</v>
      </c>
      <c r="H2194">
        <f>IF(tblCustRFM[[#This Row],[Monetary]] &gt;= L2198, 3, IF(tblCustRFM[[#This Row],[Monetary]] &gt;= M2198, 2, 1))</f>
        <v>3</v>
      </c>
      <c r="I2194">
        <f>tblCustRFM[[#This Row],[RecencyTier]] + tblCustRFM[[#This Row],[FrequencyTier]] + tblCustRFM[[#This Row],[MonetaryTier]]</f>
        <v>7</v>
      </c>
    </row>
    <row r="2195" spans="1:9" x14ac:dyDescent="0.45">
      <c r="A2195" s="16">
        <v>4239</v>
      </c>
      <c r="B2195" s="10">
        <v>45652.54655466821</v>
      </c>
      <c r="C2195">
        <v>3</v>
      </c>
      <c r="D2195">
        <v>7822.56</v>
      </c>
      <c r="E2195" s="24">
        <f>INT(RFM_Pivot!$A$1 - tblCustRFM[[#This Row],[LastPurchaseDate]])</f>
        <v>4</v>
      </c>
      <c r="F2195">
        <f>IF(tblCustRFM[[#This Row],[Recency]] &lt;= $L$4, 3, IF(tblCustRFM[[#This Row],[Recency]] &lt;= M2197, 2, 1))</f>
        <v>3</v>
      </c>
      <c r="G2195">
        <f>IF(tblCustRFM[[#This Row],[Frequency]] &gt;= L2198, 3, IF(tblCustRFM[[#This Row],[Frequency]] &gt;= M2198, 2, 1))</f>
        <v>3</v>
      </c>
      <c r="H2195">
        <f>IF(tblCustRFM[[#This Row],[Monetary]] &gt;= L2199, 3, IF(tblCustRFM[[#This Row],[Monetary]] &gt;= M2199, 2, 1))</f>
        <v>3</v>
      </c>
      <c r="I2195">
        <f>tblCustRFM[[#This Row],[RecencyTier]] + tblCustRFM[[#This Row],[FrequencyTier]] + tblCustRFM[[#This Row],[MonetaryTier]]</f>
        <v>9</v>
      </c>
    </row>
    <row r="2196" spans="1:9" x14ac:dyDescent="0.45">
      <c r="A2196" s="16">
        <v>4240</v>
      </c>
      <c r="B2196" s="10">
        <v>45504.633763387348</v>
      </c>
      <c r="C2196">
        <v>3</v>
      </c>
      <c r="D2196">
        <v>15426.69</v>
      </c>
      <c r="E2196" s="24">
        <f>INT(RFM_Pivot!$A$1 - tblCustRFM[[#This Row],[LastPurchaseDate]])</f>
        <v>152</v>
      </c>
      <c r="F2196">
        <f>IF(tblCustRFM[[#This Row],[Recency]] &lt;= $L$4, 3, IF(tblCustRFM[[#This Row],[Recency]] &lt;= M2198, 2, 1))</f>
        <v>1</v>
      </c>
      <c r="G2196">
        <f>IF(tblCustRFM[[#This Row],[Frequency]] &gt;= L2199, 3, IF(tblCustRFM[[#This Row],[Frequency]] &gt;= M2199, 2, 1))</f>
        <v>3</v>
      </c>
      <c r="H2196">
        <f>IF(tblCustRFM[[#This Row],[Monetary]] &gt;= L2200, 3, IF(tblCustRFM[[#This Row],[Monetary]] &gt;= M2200, 2, 1))</f>
        <v>3</v>
      </c>
      <c r="I2196">
        <f>tblCustRFM[[#This Row],[RecencyTier]] + tblCustRFM[[#This Row],[FrequencyTier]] + tblCustRFM[[#This Row],[MonetaryTier]]</f>
        <v>7</v>
      </c>
    </row>
    <row r="2197" spans="1:9" x14ac:dyDescent="0.45">
      <c r="A2197" s="16">
        <v>4241</v>
      </c>
      <c r="B2197" s="10">
        <v>45458.712171219137</v>
      </c>
      <c r="C2197">
        <v>2</v>
      </c>
      <c r="D2197">
        <v>17963.21</v>
      </c>
      <c r="E2197" s="24">
        <f>INT(RFM_Pivot!$A$1 - tblCustRFM[[#This Row],[LastPurchaseDate]])</f>
        <v>198</v>
      </c>
      <c r="F2197">
        <f>IF(tblCustRFM[[#This Row],[Recency]] &lt;= $L$4, 3, IF(tblCustRFM[[#This Row],[Recency]] &lt;= M2199, 2, 1))</f>
        <v>1</v>
      </c>
      <c r="G2197">
        <f>IF(tblCustRFM[[#This Row],[Frequency]] &gt;= L2200, 3, IF(tblCustRFM[[#This Row],[Frequency]] &gt;= M2200, 2, 1))</f>
        <v>3</v>
      </c>
      <c r="H2197">
        <f>IF(tblCustRFM[[#This Row],[Monetary]] &gt;= L2201, 3, IF(tblCustRFM[[#This Row],[Monetary]] &gt;= M2201, 2, 1))</f>
        <v>3</v>
      </c>
      <c r="I2197">
        <f>tblCustRFM[[#This Row],[RecencyTier]] + tblCustRFM[[#This Row],[FrequencyTier]] + tblCustRFM[[#This Row],[MonetaryTier]]</f>
        <v>7</v>
      </c>
    </row>
    <row r="2198" spans="1:9" x14ac:dyDescent="0.45">
      <c r="A2198" s="16">
        <v>4242</v>
      </c>
      <c r="B2198" s="10">
        <v>44936.271927199072</v>
      </c>
      <c r="C2198">
        <v>1</v>
      </c>
      <c r="D2198">
        <v>12253.5</v>
      </c>
      <c r="E2198" s="24">
        <f>INT(RFM_Pivot!$A$1 - tblCustRFM[[#This Row],[LastPurchaseDate]])</f>
        <v>720</v>
      </c>
      <c r="F2198">
        <f>IF(tblCustRFM[[#This Row],[Recency]] &lt;= $L$4, 3, IF(tblCustRFM[[#This Row],[Recency]] &lt;= M2200, 2, 1))</f>
        <v>1</v>
      </c>
      <c r="G2198">
        <f>IF(tblCustRFM[[#This Row],[Frequency]] &gt;= L2201, 3, IF(tblCustRFM[[#This Row],[Frequency]] &gt;= M2201, 2, 1))</f>
        <v>3</v>
      </c>
      <c r="H2198">
        <f>IF(tblCustRFM[[#This Row],[Monetary]] &gt;= L2202, 3, IF(tblCustRFM[[#This Row],[Monetary]] &gt;= M2202, 2, 1))</f>
        <v>3</v>
      </c>
      <c r="I2198">
        <f>tblCustRFM[[#This Row],[RecencyTier]] + tblCustRFM[[#This Row],[FrequencyTier]] + tblCustRFM[[#This Row],[MonetaryTier]]</f>
        <v>7</v>
      </c>
    </row>
    <row r="2199" spans="1:9" x14ac:dyDescent="0.45">
      <c r="A2199" s="16">
        <v>4243</v>
      </c>
      <c r="B2199" s="10">
        <v>45411.33043302469</v>
      </c>
      <c r="C2199">
        <v>3</v>
      </c>
      <c r="D2199">
        <v>23033.599999999999</v>
      </c>
      <c r="E2199" s="24">
        <f>INT(RFM_Pivot!$A$1 - tblCustRFM[[#This Row],[LastPurchaseDate]])</f>
        <v>245</v>
      </c>
      <c r="F2199">
        <f>IF(tblCustRFM[[#This Row],[Recency]] &lt;= $L$4, 3, IF(tblCustRFM[[#This Row],[Recency]] &lt;= M2201, 2, 1))</f>
        <v>1</v>
      </c>
      <c r="G2199">
        <f>IF(tblCustRFM[[#This Row],[Frequency]] &gt;= L2202, 3, IF(tblCustRFM[[#This Row],[Frequency]] &gt;= M2202, 2, 1))</f>
        <v>3</v>
      </c>
      <c r="H2199">
        <f>IF(tblCustRFM[[#This Row],[Monetary]] &gt;= L2203, 3, IF(tblCustRFM[[#This Row],[Monetary]] &gt;= M2203, 2, 1))</f>
        <v>3</v>
      </c>
      <c r="I2199">
        <f>tblCustRFM[[#This Row],[RecencyTier]] + tblCustRFM[[#This Row],[FrequencyTier]] + tblCustRFM[[#This Row],[MonetaryTier]]</f>
        <v>7</v>
      </c>
    </row>
    <row r="2200" spans="1:9" x14ac:dyDescent="0.45">
      <c r="A2200" s="16">
        <v>4244</v>
      </c>
      <c r="B2200" s="10">
        <v>45538.290129012348</v>
      </c>
      <c r="C2200">
        <v>1</v>
      </c>
      <c r="D2200">
        <v>13526.64</v>
      </c>
      <c r="E2200" s="24">
        <f>INT(RFM_Pivot!$A$1 - tblCustRFM[[#This Row],[LastPurchaseDate]])</f>
        <v>118</v>
      </c>
      <c r="F2200">
        <f>IF(tblCustRFM[[#This Row],[Recency]] &lt;= $L$4, 3, IF(tblCustRFM[[#This Row],[Recency]] &lt;= M2202, 2, 1))</f>
        <v>3</v>
      </c>
      <c r="G2200">
        <f>IF(tblCustRFM[[#This Row],[Frequency]] &gt;= L2203, 3, IF(tblCustRFM[[#This Row],[Frequency]] &gt;= M2203, 2, 1))</f>
        <v>3</v>
      </c>
      <c r="H2200">
        <f>IF(tblCustRFM[[#This Row],[Monetary]] &gt;= L2204, 3, IF(tblCustRFM[[#This Row],[Monetary]] &gt;= M2204, 2, 1))</f>
        <v>3</v>
      </c>
      <c r="I2200">
        <f>tblCustRFM[[#This Row],[RecencyTier]] + tblCustRFM[[#This Row],[FrequencyTier]] + tblCustRFM[[#This Row],[MonetaryTier]]</f>
        <v>9</v>
      </c>
    </row>
    <row r="2201" spans="1:9" x14ac:dyDescent="0.45">
      <c r="A2201" s="16">
        <v>4246</v>
      </c>
      <c r="B2201" s="10">
        <v>45241.07740775463</v>
      </c>
      <c r="C2201">
        <v>1</v>
      </c>
      <c r="D2201">
        <v>15757.04</v>
      </c>
      <c r="E2201" s="24">
        <f>INT(RFM_Pivot!$A$1 - tblCustRFM[[#This Row],[LastPurchaseDate]])</f>
        <v>415</v>
      </c>
      <c r="F2201">
        <f>IF(tblCustRFM[[#This Row],[Recency]] &lt;= $L$4, 3, IF(tblCustRFM[[#This Row],[Recency]] &lt;= M2203, 2, 1))</f>
        <v>1</v>
      </c>
      <c r="G2201">
        <f>IF(tblCustRFM[[#This Row],[Frequency]] &gt;= L2204, 3, IF(tblCustRFM[[#This Row],[Frequency]] &gt;= M2204, 2, 1))</f>
        <v>3</v>
      </c>
      <c r="H2201">
        <f>IF(tblCustRFM[[#This Row],[Monetary]] &gt;= L2205, 3, IF(tblCustRFM[[#This Row],[Monetary]] &gt;= M2205, 2, 1))</f>
        <v>3</v>
      </c>
      <c r="I2201">
        <f>tblCustRFM[[#This Row],[RecencyTier]] + tblCustRFM[[#This Row],[FrequencyTier]] + tblCustRFM[[#This Row],[MonetaryTier]]</f>
        <v>7</v>
      </c>
    </row>
    <row r="2202" spans="1:9" x14ac:dyDescent="0.45">
      <c r="A2202" s="16">
        <v>4247</v>
      </c>
      <c r="B2202" s="10">
        <v>45467.546054591046</v>
      </c>
      <c r="C2202">
        <v>1</v>
      </c>
      <c r="D2202">
        <v>4494.07</v>
      </c>
      <c r="E2202" s="24">
        <f>INT(RFM_Pivot!$A$1 - tblCustRFM[[#This Row],[LastPurchaseDate]])</f>
        <v>189</v>
      </c>
      <c r="F2202">
        <f>IF(tblCustRFM[[#This Row],[Recency]] &lt;= $L$4, 3, IF(tblCustRFM[[#This Row],[Recency]] &lt;= M2204, 2, 1))</f>
        <v>1</v>
      </c>
      <c r="G2202">
        <f>IF(tblCustRFM[[#This Row],[Frequency]] &gt;= L2205, 3, IF(tblCustRFM[[#This Row],[Frequency]] &gt;= M2205, 2, 1))</f>
        <v>3</v>
      </c>
      <c r="H2202">
        <f>IF(tblCustRFM[[#This Row],[Monetary]] &gt;= L2206, 3, IF(tblCustRFM[[#This Row],[Monetary]] &gt;= M2206, 2, 1))</f>
        <v>3</v>
      </c>
      <c r="I2202">
        <f>tblCustRFM[[#This Row],[RecencyTier]] + tblCustRFM[[#This Row],[FrequencyTier]] + tblCustRFM[[#This Row],[MonetaryTier]]</f>
        <v>7</v>
      </c>
    </row>
    <row r="2203" spans="1:9" x14ac:dyDescent="0.45">
      <c r="A2203" s="16">
        <v>4249</v>
      </c>
      <c r="B2203" s="10">
        <v>45044.468746874998</v>
      </c>
      <c r="C2203">
        <v>1</v>
      </c>
      <c r="D2203">
        <v>13524.9</v>
      </c>
      <c r="E2203" s="24">
        <f>INT(RFM_Pivot!$A$1 - tblCustRFM[[#This Row],[LastPurchaseDate]])</f>
        <v>612</v>
      </c>
      <c r="F2203">
        <f>IF(tblCustRFM[[#This Row],[Recency]] &lt;= $L$4, 3, IF(tblCustRFM[[#This Row],[Recency]] &lt;= M2205, 2, 1))</f>
        <v>1</v>
      </c>
      <c r="G2203">
        <f>IF(tblCustRFM[[#This Row],[Frequency]] &gt;= L2206, 3, IF(tblCustRFM[[#This Row],[Frequency]] &gt;= M2206, 2, 1))</f>
        <v>3</v>
      </c>
      <c r="H2203">
        <f>IF(tblCustRFM[[#This Row],[Monetary]] &gt;= L2207, 3, IF(tblCustRFM[[#This Row],[Monetary]] &gt;= M2207, 2, 1))</f>
        <v>3</v>
      </c>
      <c r="I2203">
        <f>tblCustRFM[[#This Row],[RecencyTier]] + tblCustRFM[[#This Row],[FrequencyTier]] + tblCustRFM[[#This Row],[MonetaryTier]]</f>
        <v>7</v>
      </c>
    </row>
    <row r="2204" spans="1:9" x14ac:dyDescent="0.45">
      <c r="A2204" s="16">
        <v>4250</v>
      </c>
      <c r="B2204" s="10">
        <v>45364.094709452162</v>
      </c>
      <c r="C2204">
        <v>1</v>
      </c>
      <c r="D2204">
        <v>19488.349999999999</v>
      </c>
      <c r="E2204" s="24">
        <f>INT(RFM_Pivot!$A$1 - tblCustRFM[[#This Row],[LastPurchaseDate]])</f>
        <v>292</v>
      </c>
      <c r="F2204">
        <f>IF(tblCustRFM[[#This Row],[Recency]] &lt;= $L$4, 3, IF(tblCustRFM[[#This Row],[Recency]] &lt;= M2206, 2, 1))</f>
        <v>1</v>
      </c>
      <c r="G2204">
        <f>IF(tblCustRFM[[#This Row],[Frequency]] &gt;= L2207, 3, IF(tblCustRFM[[#This Row],[Frequency]] &gt;= M2207, 2, 1))</f>
        <v>3</v>
      </c>
      <c r="H2204">
        <f>IF(tblCustRFM[[#This Row],[Monetary]] &gt;= L2208, 3, IF(tblCustRFM[[#This Row],[Monetary]] &gt;= M2208, 2, 1))</f>
        <v>3</v>
      </c>
      <c r="I2204">
        <f>tblCustRFM[[#This Row],[RecencyTier]] + tblCustRFM[[#This Row],[FrequencyTier]] + tblCustRFM[[#This Row],[MonetaryTier]]</f>
        <v>7</v>
      </c>
    </row>
    <row r="2205" spans="1:9" x14ac:dyDescent="0.45">
      <c r="A2205" s="16">
        <v>4252</v>
      </c>
      <c r="B2205" s="10">
        <v>45157.84908491512</v>
      </c>
      <c r="C2205">
        <v>1</v>
      </c>
      <c r="D2205">
        <v>13026.75</v>
      </c>
      <c r="E2205" s="24">
        <f>INT(RFM_Pivot!$A$1 - tblCustRFM[[#This Row],[LastPurchaseDate]])</f>
        <v>499</v>
      </c>
      <c r="F2205">
        <f>IF(tblCustRFM[[#This Row],[Recency]] &lt;= $L$4, 3, IF(tblCustRFM[[#This Row],[Recency]] &lt;= M2207, 2, 1))</f>
        <v>1</v>
      </c>
      <c r="G2205">
        <f>IF(tblCustRFM[[#This Row],[Frequency]] &gt;= L2208, 3, IF(tblCustRFM[[#This Row],[Frequency]] &gt;= M2208, 2, 1))</f>
        <v>3</v>
      </c>
      <c r="H2205">
        <f>IF(tblCustRFM[[#This Row],[Monetary]] &gt;= L2209, 3, IF(tblCustRFM[[#This Row],[Monetary]] &gt;= M2209, 2, 1))</f>
        <v>3</v>
      </c>
      <c r="I2205">
        <f>tblCustRFM[[#This Row],[RecencyTier]] + tblCustRFM[[#This Row],[FrequencyTier]] + tblCustRFM[[#This Row],[MonetaryTier]]</f>
        <v>7</v>
      </c>
    </row>
    <row r="2206" spans="1:9" x14ac:dyDescent="0.45">
      <c r="A2206" s="16">
        <v>4253</v>
      </c>
      <c r="B2206" s="10">
        <v>45416.221922183642</v>
      </c>
      <c r="C2206">
        <v>2</v>
      </c>
      <c r="D2206">
        <v>16269.17</v>
      </c>
      <c r="E2206" s="24">
        <f>INT(RFM_Pivot!$A$1 - tblCustRFM[[#This Row],[LastPurchaseDate]])</f>
        <v>240</v>
      </c>
      <c r="F2206">
        <f>IF(tblCustRFM[[#This Row],[Recency]] &lt;= $L$4, 3, IF(tblCustRFM[[#This Row],[Recency]] &lt;= M2208, 2, 1))</f>
        <v>1</v>
      </c>
      <c r="G2206">
        <f>IF(tblCustRFM[[#This Row],[Frequency]] &gt;= L2209, 3, IF(tblCustRFM[[#This Row],[Frequency]] &gt;= M2209, 2, 1))</f>
        <v>3</v>
      </c>
      <c r="H2206">
        <f>IF(tblCustRFM[[#This Row],[Monetary]] &gt;= L2210, 3, IF(tblCustRFM[[#This Row],[Monetary]] &gt;= M2210, 2, 1))</f>
        <v>3</v>
      </c>
      <c r="I2206">
        <f>tblCustRFM[[#This Row],[RecencyTier]] + tblCustRFM[[#This Row],[FrequencyTier]] + tblCustRFM[[#This Row],[MonetaryTier]]</f>
        <v>7</v>
      </c>
    </row>
    <row r="2207" spans="1:9" x14ac:dyDescent="0.45">
      <c r="A2207" s="16">
        <v>4255</v>
      </c>
      <c r="B2207" s="10">
        <v>45204.938793865738</v>
      </c>
      <c r="C2207">
        <v>1</v>
      </c>
      <c r="D2207">
        <v>3857.19</v>
      </c>
      <c r="E2207" s="24">
        <f>INT(RFM_Pivot!$A$1 - tblCustRFM[[#This Row],[LastPurchaseDate]])</f>
        <v>452</v>
      </c>
      <c r="F2207">
        <f>IF(tblCustRFM[[#This Row],[Recency]] &lt;= $L$4, 3, IF(tblCustRFM[[#This Row],[Recency]] &lt;= M2209, 2, 1))</f>
        <v>1</v>
      </c>
      <c r="G2207">
        <f>IF(tblCustRFM[[#This Row],[Frequency]] &gt;= L2210, 3, IF(tblCustRFM[[#This Row],[Frequency]] &gt;= M2210, 2, 1))</f>
        <v>3</v>
      </c>
      <c r="H2207">
        <f>IF(tblCustRFM[[#This Row],[Monetary]] &gt;= L2211, 3, IF(tblCustRFM[[#This Row],[Monetary]] &gt;= M2211, 2, 1))</f>
        <v>3</v>
      </c>
      <c r="I2207">
        <f>tblCustRFM[[#This Row],[RecencyTier]] + tblCustRFM[[#This Row],[FrequencyTier]] + tblCustRFM[[#This Row],[MonetaryTier]]</f>
        <v>7</v>
      </c>
    </row>
    <row r="2208" spans="1:9" x14ac:dyDescent="0.45">
      <c r="A2208" s="16">
        <v>4257</v>
      </c>
      <c r="B2208" s="10">
        <v>45400.306330632717</v>
      </c>
      <c r="C2208">
        <v>2</v>
      </c>
      <c r="D2208">
        <v>10810.41</v>
      </c>
      <c r="E2208" s="24">
        <f>INT(RFM_Pivot!$A$1 - tblCustRFM[[#This Row],[LastPurchaseDate]])</f>
        <v>256</v>
      </c>
      <c r="F2208">
        <f>IF(tblCustRFM[[#This Row],[Recency]] &lt;= $L$4, 3, IF(tblCustRFM[[#This Row],[Recency]] &lt;= M2210, 2, 1))</f>
        <v>1</v>
      </c>
      <c r="G2208">
        <f>IF(tblCustRFM[[#This Row],[Frequency]] &gt;= L2211, 3, IF(tblCustRFM[[#This Row],[Frequency]] &gt;= M2211, 2, 1))</f>
        <v>3</v>
      </c>
      <c r="H2208">
        <f>IF(tblCustRFM[[#This Row],[Monetary]] &gt;= L2212, 3, IF(tblCustRFM[[#This Row],[Monetary]] &gt;= M2212, 2, 1))</f>
        <v>3</v>
      </c>
      <c r="I2208">
        <f>tblCustRFM[[#This Row],[RecencyTier]] + tblCustRFM[[#This Row],[FrequencyTier]] + tblCustRFM[[#This Row],[MonetaryTier]]</f>
        <v>7</v>
      </c>
    </row>
    <row r="2209" spans="1:9" x14ac:dyDescent="0.45">
      <c r="A2209" s="16">
        <v>4258</v>
      </c>
      <c r="B2209" s="10">
        <v>45506.750975077157</v>
      </c>
      <c r="C2209">
        <v>5</v>
      </c>
      <c r="D2209">
        <v>35614.49</v>
      </c>
      <c r="E2209" s="24">
        <f>INT(RFM_Pivot!$A$1 - tblCustRFM[[#This Row],[LastPurchaseDate]])</f>
        <v>150</v>
      </c>
      <c r="F2209">
        <f>IF(tblCustRFM[[#This Row],[Recency]] &lt;= $L$4, 3, IF(tblCustRFM[[#This Row],[Recency]] &lt;= M2211, 2, 1))</f>
        <v>1</v>
      </c>
      <c r="G2209">
        <f>IF(tblCustRFM[[#This Row],[Frequency]] &gt;= L2212, 3, IF(tblCustRFM[[#This Row],[Frequency]] &gt;= M2212, 2, 1))</f>
        <v>3</v>
      </c>
      <c r="H2209">
        <f>IF(tblCustRFM[[#This Row],[Monetary]] &gt;= L2213, 3, IF(tblCustRFM[[#This Row],[Monetary]] &gt;= M2213, 2, 1))</f>
        <v>3</v>
      </c>
      <c r="I2209">
        <f>tblCustRFM[[#This Row],[RecencyTier]] + tblCustRFM[[#This Row],[FrequencyTier]] + tblCustRFM[[#This Row],[MonetaryTier]]</f>
        <v>7</v>
      </c>
    </row>
    <row r="2210" spans="1:9" x14ac:dyDescent="0.45">
      <c r="A2210" s="16">
        <v>4259</v>
      </c>
      <c r="B2210" s="10">
        <v>45627.432043209876</v>
      </c>
      <c r="C2210">
        <v>4</v>
      </c>
      <c r="D2210">
        <v>40589.699999999997</v>
      </c>
      <c r="E2210" s="24">
        <f>INT(RFM_Pivot!$A$1 - tblCustRFM[[#This Row],[LastPurchaseDate]])</f>
        <v>29</v>
      </c>
      <c r="F2210">
        <f>IF(tblCustRFM[[#This Row],[Recency]] &lt;= $L$4, 3, IF(tblCustRFM[[#This Row],[Recency]] &lt;= M2212, 2, 1))</f>
        <v>3</v>
      </c>
      <c r="G2210">
        <f>IF(tblCustRFM[[#This Row],[Frequency]] &gt;= L2213, 3, IF(tblCustRFM[[#This Row],[Frequency]] &gt;= M2213, 2, 1))</f>
        <v>3</v>
      </c>
      <c r="H2210">
        <f>IF(tblCustRFM[[#This Row],[Monetary]] &gt;= L2214, 3, IF(tblCustRFM[[#This Row],[Monetary]] &gt;= M2214, 2, 1))</f>
        <v>3</v>
      </c>
      <c r="I2210">
        <f>tblCustRFM[[#This Row],[RecencyTier]] + tblCustRFM[[#This Row],[FrequencyTier]] + tblCustRFM[[#This Row],[MonetaryTier]]</f>
        <v>9</v>
      </c>
    </row>
    <row r="2211" spans="1:9" x14ac:dyDescent="0.45">
      <c r="A2211" s="16">
        <v>4261</v>
      </c>
      <c r="B2211" s="10">
        <v>45278.895189506176</v>
      </c>
      <c r="C2211">
        <v>1</v>
      </c>
      <c r="D2211">
        <v>4454.9399999999996</v>
      </c>
      <c r="E2211" s="24">
        <f>INT(RFM_Pivot!$A$1 - tblCustRFM[[#This Row],[LastPurchaseDate]])</f>
        <v>378</v>
      </c>
      <c r="F2211">
        <f>IF(tblCustRFM[[#This Row],[Recency]] &lt;= $L$4, 3, IF(tblCustRFM[[#This Row],[Recency]] &lt;= M2213, 2, 1))</f>
        <v>1</v>
      </c>
      <c r="G2211">
        <f>IF(tblCustRFM[[#This Row],[Frequency]] &gt;= L2214, 3, IF(tblCustRFM[[#This Row],[Frequency]] &gt;= M2214, 2, 1))</f>
        <v>3</v>
      </c>
      <c r="H2211">
        <f>IF(tblCustRFM[[#This Row],[Monetary]] &gt;= L2215, 3, IF(tblCustRFM[[#This Row],[Monetary]] &gt;= M2215, 2, 1))</f>
        <v>3</v>
      </c>
      <c r="I2211">
        <f>tblCustRFM[[#This Row],[RecencyTier]] + tblCustRFM[[#This Row],[FrequencyTier]] + tblCustRFM[[#This Row],[MonetaryTier]]</f>
        <v>7</v>
      </c>
    </row>
    <row r="2212" spans="1:9" x14ac:dyDescent="0.45">
      <c r="A2212" s="16">
        <v>4262</v>
      </c>
      <c r="B2212" s="10">
        <v>45469.079207908952</v>
      </c>
      <c r="C2212">
        <v>3</v>
      </c>
      <c r="D2212">
        <v>9261.74</v>
      </c>
      <c r="E2212" s="24">
        <f>INT(RFM_Pivot!$A$1 - tblCustRFM[[#This Row],[LastPurchaseDate]])</f>
        <v>187</v>
      </c>
      <c r="F2212">
        <f>IF(tblCustRFM[[#This Row],[Recency]] &lt;= $L$4, 3, IF(tblCustRFM[[#This Row],[Recency]] &lt;= M2214, 2, 1))</f>
        <v>1</v>
      </c>
      <c r="G2212">
        <f>IF(tblCustRFM[[#This Row],[Frequency]] &gt;= L2215, 3, IF(tblCustRFM[[#This Row],[Frequency]] &gt;= M2215, 2, 1))</f>
        <v>3</v>
      </c>
      <c r="H2212">
        <f>IF(tblCustRFM[[#This Row],[Monetary]] &gt;= L2216, 3, IF(tblCustRFM[[#This Row],[Monetary]] &gt;= M2216, 2, 1))</f>
        <v>3</v>
      </c>
      <c r="I2212">
        <f>tblCustRFM[[#This Row],[RecencyTier]] + tblCustRFM[[#This Row],[FrequencyTier]] + tblCustRFM[[#This Row],[MonetaryTier]]</f>
        <v>7</v>
      </c>
    </row>
    <row r="2213" spans="1:9" x14ac:dyDescent="0.45">
      <c r="A2213" s="16">
        <v>4264</v>
      </c>
      <c r="B2213" s="10">
        <v>45458.274127391975</v>
      </c>
      <c r="C2213">
        <v>1</v>
      </c>
      <c r="D2213">
        <v>1738.15</v>
      </c>
      <c r="E2213" s="24">
        <f>INT(RFM_Pivot!$A$1 - tblCustRFM[[#This Row],[LastPurchaseDate]])</f>
        <v>198</v>
      </c>
      <c r="F2213">
        <f>IF(tblCustRFM[[#This Row],[Recency]] &lt;= $L$4, 3, IF(tblCustRFM[[#This Row],[Recency]] &lt;= M2215, 2, 1))</f>
        <v>1</v>
      </c>
      <c r="G2213">
        <f>IF(tblCustRFM[[#This Row],[Frequency]] &gt;= L2216, 3, IF(tblCustRFM[[#This Row],[Frequency]] &gt;= M2216, 2, 1))</f>
        <v>3</v>
      </c>
      <c r="H2213">
        <f>IF(tblCustRFM[[#This Row],[Monetary]] &gt;= L2217, 3, IF(tblCustRFM[[#This Row],[Monetary]] &gt;= M2217, 2, 1))</f>
        <v>3</v>
      </c>
      <c r="I2213">
        <f>tblCustRFM[[#This Row],[RecencyTier]] + tblCustRFM[[#This Row],[FrequencyTier]] + tblCustRFM[[#This Row],[MonetaryTier]]</f>
        <v>7</v>
      </c>
    </row>
    <row r="2214" spans="1:9" x14ac:dyDescent="0.45">
      <c r="A2214" s="16">
        <v>4266</v>
      </c>
      <c r="B2214" s="10">
        <v>44977.667066705246</v>
      </c>
      <c r="C2214">
        <v>1</v>
      </c>
      <c r="D2214">
        <v>15801.75</v>
      </c>
      <c r="E2214" s="24">
        <f>INT(RFM_Pivot!$A$1 - tblCustRFM[[#This Row],[LastPurchaseDate]])</f>
        <v>679</v>
      </c>
      <c r="F2214">
        <f>IF(tblCustRFM[[#This Row],[Recency]] &lt;= $L$4, 3, IF(tblCustRFM[[#This Row],[Recency]] &lt;= M2216, 2, 1))</f>
        <v>1</v>
      </c>
      <c r="G2214">
        <f>IF(tblCustRFM[[#This Row],[Frequency]] &gt;= L2217, 3, IF(tblCustRFM[[#This Row],[Frequency]] &gt;= M2217, 2, 1))</f>
        <v>3</v>
      </c>
      <c r="H2214">
        <f>IF(tblCustRFM[[#This Row],[Monetary]] &gt;= L2218, 3, IF(tblCustRFM[[#This Row],[Monetary]] &gt;= M2218, 2, 1))</f>
        <v>3</v>
      </c>
      <c r="I2214">
        <f>tblCustRFM[[#This Row],[RecencyTier]] + tblCustRFM[[#This Row],[FrequencyTier]] + tblCustRFM[[#This Row],[MonetaryTier]]</f>
        <v>7</v>
      </c>
    </row>
    <row r="2215" spans="1:9" x14ac:dyDescent="0.45">
      <c r="A2215" s="16">
        <v>4267</v>
      </c>
      <c r="B2215" s="10">
        <v>45118.352135223766</v>
      </c>
      <c r="C2215">
        <v>3</v>
      </c>
      <c r="D2215">
        <v>16868.8</v>
      </c>
      <c r="E2215" s="24">
        <f>INT(RFM_Pivot!$A$1 - tblCustRFM[[#This Row],[LastPurchaseDate]])</f>
        <v>538</v>
      </c>
      <c r="F2215">
        <f>IF(tblCustRFM[[#This Row],[Recency]] &lt;= $L$4, 3, IF(tblCustRFM[[#This Row],[Recency]] &lt;= M2217, 2, 1))</f>
        <v>1</v>
      </c>
      <c r="G2215">
        <f>IF(tblCustRFM[[#This Row],[Frequency]] &gt;= L2218, 3, IF(tblCustRFM[[#This Row],[Frequency]] &gt;= M2218, 2, 1))</f>
        <v>3</v>
      </c>
      <c r="H2215">
        <f>IF(tblCustRFM[[#This Row],[Monetary]] &gt;= L2219, 3, IF(tblCustRFM[[#This Row],[Monetary]] &gt;= M2219, 2, 1))</f>
        <v>3</v>
      </c>
      <c r="I2215">
        <f>tblCustRFM[[#This Row],[RecencyTier]] + tblCustRFM[[#This Row],[FrequencyTier]] + tblCustRFM[[#This Row],[MonetaryTier]]</f>
        <v>7</v>
      </c>
    </row>
    <row r="2216" spans="1:9" x14ac:dyDescent="0.45">
      <c r="A2216" s="16">
        <v>4270</v>
      </c>
      <c r="B2216" s="10">
        <v>45633.418641859571</v>
      </c>
      <c r="C2216">
        <v>1</v>
      </c>
      <c r="D2216">
        <v>5344.02</v>
      </c>
      <c r="E2216" s="24">
        <f>INT(RFM_Pivot!$A$1 - tblCustRFM[[#This Row],[LastPurchaseDate]])</f>
        <v>23</v>
      </c>
      <c r="F2216">
        <f>IF(tblCustRFM[[#This Row],[Recency]] &lt;= $L$4, 3, IF(tblCustRFM[[#This Row],[Recency]] &lt;= M2218, 2, 1))</f>
        <v>3</v>
      </c>
      <c r="G2216">
        <f>IF(tblCustRFM[[#This Row],[Frequency]] &gt;= L2219, 3, IF(tblCustRFM[[#This Row],[Frequency]] &gt;= M2219, 2, 1))</f>
        <v>3</v>
      </c>
      <c r="H2216">
        <f>IF(tblCustRFM[[#This Row],[Monetary]] &gt;= L2220, 3, IF(tblCustRFM[[#This Row],[Monetary]] &gt;= M2220, 2, 1))</f>
        <v>3</v>
      </c>
      <c r="I2216">
        <f>tblCustRFM[[#This Row],[RecencyTier]] + tblCustRFM[[#This Row],[FrequencyTier]] + tblCustRFM[[#This Row],[MonetaryTier]]</f>
        <v>9</v>
      </c>
    </row>
    <row r="2217" spans="1:9" x14ac:dyDescent="0.45">
      <c r="A2217" s="16">
        <v>4271</v>
      </c>
      <c r="B2217" s="10">
        <v>45541.721472145058</v>
      </c>
      <c r="C2217">
        <v>2</v>
      </c>
      <c r="D2217">
        <v>7495.3</v>
      </c>
      <c r="E2217" s="24">
        <f>INT(RFM_Pivot!$A$1 - tblCustRFM[[#This Row],[LastPurchaseDate]])</f>
        <v>115</v>
      </c>
      <c r="F2217">
        <f>IF(tblCustRFM[[#This Row],[Recency]] &lt;= $L$4, 3, IF(tblCustRFM[[#This Row],[Recency]] &lt;= M2219, 2, 1))</f>
        <v>3</v>
      </c>
      <c r="G2217">
        <f>IF(tblCustRFM[[#This Row],[Frequency]] &gt;= L2220, 3, IF(tblCustRFM[[#This Row],[Frequency]] &gt;= M2220, 2, 1))</f>
        <v>3</v>
      </c>
      <c r="H2217">
        <f>IF(tblCustRFM[[#This Row],[Monetary]] &gt;= L2221, 3, IF(tblCustRFM[[#This Row],[Monetary]] &gt;= M2221, 2, 1))</f>
        <v>3</v>
      </c>
      <c r="I2217">
        <f>tblCustRFM[[#This Row],[RecencyTier]] + tblCustRFM[[#This Row],[FrequencyTier]] + tblCustRFM[[#This Row],[MonetaryTier]]</f>
        <v>9</v>
      </c>
    </row>
    <row r="2218" spans="1:9" x14ac:dyDescent="0.45">
      <c r="A2218" s="16">
        <v>4272</v>
      </c>
      <c r="B2218" s="10">
        <v>45475.28482847222</v>
      </c>
      <c r="C2218">
        <v>1</v>
      </c>
      <c r="D2218">
        <v>6391.94</v>
      </c>
      <c r="E2218" s="24">
        <f>INT(RFM_Pivot!$A$1 - tblCustRFM[[#This Row],[LastPurchaseDate]])</f>
        <v>181</v>
      </c>
      <c r="F2218">
        <f>IF(tblCustRFM[[#This Row],[Recency]] &lt;= $L$4, 3, IF(tblCustRFM[[#This Row],[Recency]] &lt;= M2220, 2, 1))</f>
        <v>1</v>
      </c>
      <c r="G2218">
        <f>IF(tblCustRFM[[#This Row],[Frequency]] &gt;= L2221, 3, IF(tblCustRFM[[#This Row],[Frequency]] &gt;= M2221, 2, 1))</f>
        <v>3</v>
      </c>
      <c r="H2218">
        <f>IF(tblCustRFM[[#This Row],[Monetary]] &gt;= L2222, 3, IF(tblCustRFM[[#This Row],[Monetary]] &gt;= M2222, 2, 1))</f>
        <v>3</v>
      </c>
      <c r="I2218">
        <f>tblCustRFM[[#This Row],[RecencyTier]] + tblCustRFM[[#This Row],[FrequencyTier]] + tblCustRFM[[#This Row],[MonetaryTier]]</f>
        <v>7</v>
      </c>
    </row>
    <row r="2219" spans="1:9" x14ac:dyDescent="0.45">
      <c r="A2219" s="16">
        <v>4273</v>
      </c>
      <c r="B2219" s="10">
        <v>45455.207820794756</v>
      </c>
      <c r="C2219">
        <v>4</v>
      </c>
      <c r="D2219">
        <v>25351.59</v>
      </c>
      <c r="E2219" s="24">
        <f>INT(RFM_Pivot!$A$1 - tblCustRFM[[#This Row],[LastPurchaseDate]])</f>
        <v>201</v>
      </c>
      <c r="F2219">
        <f>IF(tblCustRFM[[#This Row],[Recency]] &lt;= $L$4, 3, IF(tblCustRFM[[#This Row],[Recency]] &lt;= M2221, 2, 1))</f>
        <v>1</v>
      </c>
      <c r="G2219">
        <f>IF(tblCustRFM[[#This Row],[Frequency]] &gt;= L2222, 3, IF(tblCustRFM[[#This Row],[Frequency]] &gt;= M2222, 2, 1))</f>
        <v>3</v>
      </c>
      <c r="H2219">
        <f>IF(tblCustRFM[[#This Row],[Monetary]] &gt;= L2223, 3, IF(tblCustRFM[[#This Row],[Monetary]] &gt;= M2223, 2, 1))</f>
        <v>3</v>
      </c>
      <c r="I2219">
        <f>tblCustRFM[[#This Row],[RecencyTier]] + tblCustRFM[[#This Row],[FrequencyTier]] + tblCustRFM[[#This Row],[MonetaryTier]]</f>
        <v>7</v>
      </c>
    </row>
    <row r="2220" spans="1:9" x14ac:dyDescent="0.45">
      <c r="A2220" s="16">
        <v>4275</v>
      </c>
      <c r="B2220" s="10">
        <v>45627.140014004632</v>
      </c>
      <c r="C2220">
        <v>1</v>
      </c>
      <c r="D2220">
        <v>18556.75</v>
      </c>
      <c r="E2220" s="24">
        <f>INT(RFM_Pivot!$A$1 - tblCustRFM[[#This Row],[LastPurchaseDate]])</f>
        <v>29</v>
      </c>
      <c r="F2220">
        <f>IF(tblCustRFM[[#This Row],[Recency]] &lt;= $L$4, 3, IF(tblCustRFM[[#This Row],[Recency]] &lt;= M2222, 2, 1))</f>
        <v>3</v>
      </c>
      <c r="G2220">
        <f>IF(tblCustRFM[[#This Row],[Frequency]] &gt;= L2223, 3, IF(tblCustRFM[[#This Row],[Frequency]] &gt;= M2223, 2, 1))</f>
        <v>3</v>
      </c>
      <c r="H2220">
        <f>IF(tblCustRFM[[#This Row],[Monetary]] &gt;= L2224, 3, IF(tblCustRFM[[#This Row],[Monetary]] &gt;= M2224, 2, 1))</f>
        <v>3</v>
      </c>
      <c r="I2220">
        <f>tblCustRFM[[#This Row],[RecencyTier]] + tblCustRFM[[#This Row],[FrequencyTier]] + tblCustRFM[[#This Row],[MonetaryTier]]</f>
        <v>9</v>
      </c>
    </row>
    <row r="2221" spans="1:9" x14ac:dyDescent="0.45">
      <c r="A2221" s="16">
        <v>4276</v>
      </c>
      <c r="B2221" s="10">
        <v>45326.349934992286</v>
      </c>
      <c r="C2221">
        <v>2</v>
      </c>
      <c r="D2221">
        <v>6462.08</v>
      </c>
      <c r="E2221" s="24">
        <f>INT(RFM_Pivot!$A$1 - tblCustRFM[[#This Row],[LastPurchaseDate]])</f>
        <v>330</v>
      </c>
      <c r="F2221">
        <f>IF(tblCustRFM[[#This Row],[Recency]] &lt;= $L$4, 3, IF(tblCustRFM[[#This Row],[Recency]] &lt;= M2223, 2, 1))</f>
        <v>1</v>
      </c>
      <c r="G2221">
        <f>IF(tblCustRFM[[#This Row],[Frequency]] &gt;= L2224, 3, IF(tblCustRFM[[#This Row],[Frequency]] &gt;= M2224, 2, 1))</f>
        <v>3</v>
      </c>
      <c r="H2221">
        <f>IF(tblCustRFM[[#This Row],[Monetary]] &gt;= L2225, 3, IF(tblCustRFM[[#This Row],[Monetary]] &gt;= M2225, 2, 1))</f>
        <v>3</v>
      </c>
      <c r="I2221">
        <f>tblCustRFM[[#This Row],[RecencyTier]] + tblCustRFM[[#This Row],[FrequencyTier]] + tblCustRFM[[#This Row],[MonetaryTier]]</f>
        <v>7</v>
      </c>
    </row>
    <row r="2222" spans="1:9" x14ac:dyDescent="0.45">
      <c r="A2222" s="16">
        <v>4277</v>
      </c>
      <c r="B2222" s="10">
        <v>45167.267026697533</v>
      </c>
      <c r="C2222">
        <v>1</v>
      </c>
      <c r="D2222">
        <v>3925.18</v>
      </c>
      <c r="E2222" s="24">
        <f>INT(RFM_Pivot!$A$1 - tblCustRFM[[#This Row],[LastPurchaseDate]])</f>
        <v>489</v>
      </c>
      <c r="F2222">
        <f>IF(tblCustRFM[[#This Row],[Recency]] &lt;= $L$4, 3, IF(tblCustRFM[[#This Row],[Recency]] &lt;= M2224, 2, 1))</f>
        <v>1</v>
      </c>
      <c r="G2222">
        <f>IF(tblCustRFM[[#This Row],[Frequency]] &gt;= L2225, 3, IF(tblCustRFM[[#This Row],[Frequency]] &gt;= M2225, 2, 1))</f>
        <v>3</v>
      </c>
      <c r="H2222">
        <f>IF(tblCustRFM[[#This Row],[Monetary]] &gt;= L2226, 3, IF(tblCustRFM[[#This Row],[Monetary]] &gt;= M2226, 2, 1))</f>
        <v>3</v>
      </c>
      <c r="I2222">
        <f>tblCustRFM[[#This Row],[RecencyTier]] + tblCustRFM[[#This Row],[FrequencyTier]] + tblCustRFM[[#This Row],[MonetaryTier]]</f>
        <v>7</v>
      </c>
    </row>
    <row r="2223" spans="1:9" x14ac:dyDescent="0.45">
      <c r="A2223" s="16">
        <v>4278</v>
      </c>
      <c r="B2223" s="10">
        <v>45195.301830169752</v>
      </c>
      <c r="C2223">
        <v>2</v>
      </c>
      <c r="D2223">
        <v>12216.5</v>
      </c>
      <c r="E2223" s="24">
        <f>INT(RFM_Pivot!$A$1 - tblCustRFM[[#This Row],[LastPurchaseDate]])</f>
        <v>461</v>
      </c>
      <c r="F2223">
        <f>IF(tblCustRFM[[#This Row],[Recency]] &lt;= $L$4, 3, IF(tblCustRFM[[#This Row],[Recency]] &lt;= M2225, 2, 1))</f>
        <v>1</v>
      </c>
      <c r="G2223">
        <f>IF(tblCustRFM[[#This Row],[Frequency]] &gt;= L2226, 3, IF(tblCustRFM[[#This Row],[Frequency]] &gt;= M2226, 2, 1))</f>
        <v>3</v>
      </c>
      <c r="H2223">
        <f>IF(tblCustRFM[[#This Row],[Monetary]] &gt;= L2227, 3, IF(tblCustRFM[[#This Row],[Monetary]] &gt;= M2227, 2, 1))</f>
        <v>3</v>
      </c>
      <c r="I2223">
        <f>tblCustRFM[[#This Row],[RecencyTier]] + tblCustRFM[[#This Row],[FrequencyTier]] + tblCustRFM[[#This Row],[MonetaryTier]]</f>
        <v>7</v>
      </c>
    </row>
    <row r="2224" spans="1:9" x14ac:dyDescent="0.45">
      <c r="A2224" s="16">
        <v>4279</v>
      </c>
      <c r="B2224" s="10">
        <v>45603.339633950614</v>
      </c>
      <c r="C2224">
        <v>1</v>
      </c>
      <c r="D2224">
        <v>15417.24</v>
      </c>
      <c r="E2224" s="24">
        <f>INT(RFM_Pivot!$A$1 - tblCustRFM[[#This Row],[LastPurchaseDate]])</f>
        <v>53</v>
      </c>
      <c r="F2224">
        <f>IF(tblCustRFM[[#This Row],[Recency]] &lt;= $L$4, 3, IF(tblCustRFM[[#This Row],[Recency]] &lt;= M2226, 2, 1))</f>
        <v>3</v>
      </c>
      <c r="G2224">
        <f>IF(tblCustRFM[[#This Row],[Frequency]] &gt;= L2227, 3, IF(tblCustRFM[[#This Row],[Frequency]] &gt;= M2227, 2, 1))</f>
        <v>3</v>
      </c>
      <c r="H2224">
        <f>IF(tblCustRFM[[#This Row],[Monetary]] &gt;= L2228, 3, IF(tblCustRFM[[#This Row],[Monetary]] &gt;= M2228, 2, 1))</f>
        <v>3</v>
      </c>
      <c r="I2224">
        <f>tblCustRFM[[#This Row],[RecencyTier]] + tblCustRFM[[#This Row],[FrequencyTier]] + tblCustRFM[[#This Row],[MonetaryTier]]</f>
        <v>9</v>
      </c>
    </row>
    <row r="2225" spans="1:9" x14ac:dyDescent="0.45">
      <c r="A2225" s="16">
        <v>4281</v>
      </c>
      <c r="B2225" s="10">
        <v>45632.104510455247</v>
      </c>
      <c r="C2225">
        <v>2</v>
      </c>
      <c r="D2225">
        <v>2778.47</v>
      </c>
      <c r="E2225" s="24">
        <f>INT(RFM_Pivot!$A$1 - tblCustRFM[[#This Row],[LastPurchaseDate]])</f>
        <v>24</v>
      </c>
      <c r="F2225">
        <f>IF(tblCustRFM[[#This Row],[Recency]] &lt;= $L$4, 3, IF(tblCustRFM[[#This Row],[Recency]] &lt;= M2227, 2, 1))</f>
        <v>3</v>
      </c>
      <c r="G2225">
        <f>IF(tblCustRFM[[#This Row],[Frequency]] &gt;= L2228, 3, IF(tblCustRFM[[#This Row],[Frequency]] &gt;= M2228, 2, 1))</f>
        <v>3</v>
      </c>
      <c r="H2225">
        <f>IF(tblCustRFM[[#This Row],[Monetary]] &gt;= L2229, 3, IF(tblCustRFM[[#This Row],[Monetary]] &gt;= M2229, 2, 1))</f>
        <v>3</v>
      </c>
      <c r="I2225">
        <f>tblCustRFM[[#This Row],[RecencyTier]] + tblCustRFM[[#This Row],[FrequencyTier]] + tblCustRFM[[#This Row],[MonetaryTier]]</f>
        <v>9</v>
      </c>
    </row>
    <row r="2226" spans="1:9" x14ac:dyDescent="0.45">
      <c r="A2226" s="16">
        <v>4284</v>
      </c>
      <c r="B2226" s="10">
        <v>45461.340434027778</v>
      </c>
      <c r="C2226">
        <v>1</v>
      </c>
      <c r="D2226">
        <v>2290.4899999999998</v>
      </c>
      <c r="E2226" s="24">
        <f>INT(RFM_Pivot!$A$1 - tblCustRFM[[#This Row],[LastPurchaseDate]])</f>
        <v>195</v>
      </c>
      <c r="F2226">
        <f>IF(tblCustRFM[[#This Row],[Recency]] &lt;= $L$4, 3, IF(tblCustRFM[[#This Row],[Recency]] &lt;= M2228, 2, 1))</f>
        <v>1</v>
      </c>
      <c r="G2226">
        <f>IF(tblCustRFM[[#This Row],[Frequency]] &gt;= L2229, 3, IF(tblCustRFM[[#This Row],[Frequency]] &gt;= M2229, 2, 1))</f>
        <v>3</v>
      </c>
      <c r="H2226">
        <f>IF(tblCustRFM[[#This Row],[Monetary]] &gt;= L2230, 3, IF(tblCustRFM[[#This Row],[Monetary]] &gt;= M2230, 2, 1))</f>
        <v>3</v>
      </c>
      <c r="I2226">
        <f>tblCustRFM[[#This Row],[RecencyTier]] + tblCustRFM[[#This Row],[FrequencyTier]] + tblCustRFM[[#This Row],[MonetaryTier]]</f>
        <v>7</v>
      </c>
    </row>
    <row r="2227" spans="1:9" x14ac:dyDescent="0.45">
      <c r="A2227" s="16">
        <v>4285</v>
      </c>
      <c r="B2227" s="10">
        <v>45537.706070601853</v>
      </c>
      <c r="C2227">
        <v>2</v>
      </c>
      <c r="D2227">
        <v>7761.66</v>
      </c>
      <c r="E2227" s="24">
        <f>INT(RFM_Pivot!$A$1 - tblCustRFM[[#This Row],[LastPurchaseDate]])</f>
        <v>119</v>
      </c>
      <c r="F2227">
        <f>IF(tblCustRFM[[#This Row],[Recency]] &lt;= $L$4, 3, IF(tblCustRFM[[#This Row],[Recency]] &lt;= M2229, 2, 1))</f>
        <v>3</v>
      </c>
      <c r="G2227">
        <f>IF(tblCustRFM[[#This Row],[Frequency]] &gt;= L2230, 3, IF(tblCustRFM[[#This Row],[Frequency]] &gt;= M2230, 2, 1))</f>
        <v>3</v>
      </c>
      <c r="H2227">
        <f>IF(tblCustRFM[[#This Row],[Monetary]] &gt;= L2231, 3, IF(tblCustRFM[[#This Row],[Monetary]] &gt;= M2231, 2, 1))</f>
        <v>3</v>
      </c>
      <c r="I2227">
        <f>tblCustRFM[[#This Row],[RecencyTier]] + tblCustRFM[[#This Row],[FrequencyTier]] + tblCustRFM[[#This Row],[MonetaryTier]]</f>
        <v>9</v>
      </c>
    </row>
    <row r="2228" spans="1:9" x14ac:dyDescent="0.45">
      <c r="A2228" s="16">
        <v>4291</v>
      </c>
      <c r="B2228" s="10">
        <v>45448.637163695988</v>
      </c>
      <c r="C2228">
        <v>3</v>
      </c>
      <c r="D2228">
        <v>26479.59</v>
      </c>
      <c r="E2228" s="24">
        <f>INT(RFM_Pivot!$A$1 - tblCustRFM[[#This Row],[LastPurchaseDate]])</f>
        <v>208</v>
      </c>
      <c r="F2228">
        <f>IF(tblCustRFM[[#This Row],[Recency]] &lt;= $L$4, 3, IF(tblCustRFM[[#This Row],[Recency]] &lt;= M2230, 2, 1))</f>
        <v>1</v>
      </c>
      <c r="G2228">
        <f>IF(tblCustRFM[[#This Row],[Frequency]] &gt;= L2231, 3, IF(tblCustRFM[[#This Row],[Frequency]] &gt;= M2231, 2, 1))</f>
        <v>3</v>
      </c>
      <c r="H2228">
        <f>IF(tblCustRFM[[#This Row],[Monetary]] &gt;= L2232, 3, IF(tblCustRFM[[#This Row],[Monetary]] &gt;= M2232, 2, 1))</f>
        <v>3</v>
      </c>
      <c r="I2228">
        <f>tblCustRFM[[#This Row],[RecencyTier]] + tblCustRFM[[#This Row],[FrequencyTier]] + tblCustRFM[[#This Row],[MonetaryTier]]</f>
        <v>7</v>
      </c>
    </row>
    <row r="2229" spans="1:9" x14ac:dyDescent="0.45">
      <c r="A2229" s="16">
        <v>4292</v>
      </c>
      <c r="B2229" s="10">
        <v>45082.286528665121</v>
      </c>
      <c r="C2229">
        <v>2</v>
      </c>
      <c r="D2229">
        <v>4525.5600000000004</v>
      </c>
      <c r="E2229" s="24">
        <f>INT(RFM_Pivot!$A$1 - tblCustRFM[[#This Row],[LastPurchaseDate]])</f>
        <v>574</v>
      </c>
      <c r="F2229">
        <f>IF(tblCustRFM[[#This Row],[Recency]] &lt;= $L$4, 3, IF(tblCustRFM[[#This Row],[Recency]] &lt;= M2231, 2, 1))</f>
        <v>1</v>
      </c>
      <c r="G2229">
        <f>IF(tblCustRFM[[#This Row],[Frequency]] &gt;= L2232, 3, IF(tblCustRFM[[#This Row],[Frequency]] &gt;= M2232, 2, 1))</f>
        <v>3</v>
      </c>
      <c r="H2229">
        <f>IF(tblCustRFM[[#This Row],[Monetary]] &gt;= L2233, 3, IF(tblCustRFM[[#This Row],[Monetary]] &gt;= M2233, 2, 1))</f>
        <v>3</v>
      </c>
      <c r="I2229">
        <f>tblCustRFM[[#This Row],[RecencyTier]] + tblCustRFM[[#This Row],[FrequencyTier]] + tblCustRFM[[#This Row],[MonetaryTier]]</f>
        <v>7</v>
      </c>
    </row>
    <row r="2230" spans="1:9" x14ac:dyDescent="0.45">
      <c r="A2230" s="16">
        <v>4293</v>
      </c>
      <c r="B2230" s="10">
        <v>45429.363236304009</v>
      </c>
      <c r="C2230">
        <v>1</v>
      </c>
      <c r="D2230">
        <v>1591.26</v>
      </c>
      <c r="E2230" s="24">
        <f>INT(RFM_Pivot!$A$1 - tblCustRFM[[#This Row],[LastPurchaseDate]])</f>
        <v>227</v>
      </c>
      <c r="F2230">
        <f>IF(tblCustRFM[[#This Row],[Recency]] &lt;= $L$4, 3, IF(tblCustRFM[[#This Row],[Recency]] &lt;= M2232, 2, 1))</f>
        <v>1</v>
      </c>
      <c r="G2230">
        <f>IF(tblCustRFM[[#This Row],[Frequency]] &gt;= L2233, 3, IF(tblCustRFM[[#This Row],[Frequency]] &gt;= M2233, 2, 1))</f>
        <v>3</v>
      </c>
      <c r="H2230">
        <f>IF(tblCustRFM[[#This Row],[Monetary]] &gt;= L2234, 3, IF(tblCustRFM[[#This Row],[Monetary]] &gt;= M2234, 2, 1))</f>
        <v>3</v>
      </c>
      <c r="I2230">
        <f>tblCustRFM[[#This Row],[RecencyTier]] + tblCustRFM[[#This Row],[FrequencyTier]] + tblCustRFM[[#This Row],[MonetaryTier]]</f>
        <v>7</v>
      </c>
    </row>
    <row r="2231" spans="1:9" x14ac:dyDescent="0.45">
      <c r="A2231" s="16">
        <v>4294</v>
      </c>
      <c r="B2231" s="10">
        <v>45207.27502750772</v>
      </c>
      <c r="C2231">
        <v>2</v>
      </c>
      <c r="D2231">
        <v>28134.400000000001</v>
      </c>
      <c r="E2231" s="24">
        <f>INT(RFM_Pivot!$A$1 - tblCustRFM[[#This Row],[LastPurchaseDate]])</f>
        <v>449</v>
      </c>
      <c r="F2231">
        <f>IF(tblCustRFM[[#This Row],[Recency]] &lt;= $L$4, 3, IF(tblCustRFM[[#This Row],[Recency]] &lt;= M2233, 2, 1))</f>
        <v>1</v>
      </c>
      <c r="G2231">
        <f>IF(tblCustRFM[[#This Row],[Frequency]] &gt;= L2234, 3, IF(tblCustRFM[[#This Row],[Frequency]] &gt;= M2234, 2, 1))</f>
        <v>3</v>
      </c>
      <c r="H2231">
        <f>IF(tblCustRFM[[#This Row],[Monetary]] &gt;= L2235, 3, IF(tblCustRFM[[#This Row],[Monetary]] &gt;= M2235, 2, 1))</f>
        <v>3</v>
      </c>
      <c r="I2231">
        <f>tblCustRFM[[#This Row],[RecencyTier]] + tblCustRFM[[#This Row],[FrequencyTier]] + tblCustRFM[[#This Row],[MonetaryTier]]</f>
        <v>7</v>
      </c>
    </row>
    <row r="2232" spans="1:9" x14ac:dyDescent="0.45">
      <c r="A2232" s="16">
        <v>4296</v>
      </c>
      <c r="B2232" s="10">
        <v>45284.443744367287</v>
      </c>
      <c r="C2232">
        <v>1</v>
      </c>
      <c r="D2232">
        <v>6876.6</v>
      </c>
      <c r="E2232" s="24">
        <f>INT(RFM_Pivot!$A$1 - tblCustRFM[[#This Row],[LastPurchaseDate]])</f>
        <v>372</v>
      </c>
      <c r="F2232">
        <f>IF(tblCustRFM[[#This Row],[Recency]] &lt;= $L$4, 3, IF(tblCustRFM[[#This Row],[Recency]] &lt;= M2234, 2, 1))</f>
        <v>1</v>
      </c>
      <c r="G2232">
        <f>IF(tblCustRFM[[#This Row],[Frequency]] &gt;= L2235, 3, IF(tblCustRFM[[#This Row],[Frequency]] &gt;= M2235, 2, 1))</f>
        <v>3</v>
      </c>
      <c r="H2232">
        <f>IF(tblCustRFM[[#This Row],[Monetary]] &gt;= L2236, 3, IF(tblCustRFM[[#This Row],[Monetary]] &gt;= M2236, 2, 1))</f>
        <v>3</v>
      </c>
      <c r="I2232">
        <f>tblCustRFM[[#This Row],[RecencyTier]] + tblCustRFM[[#This Row],[FrequencyTier]] + tblCustRFM[[#This Row],[MonetaryTier]]</f>
        <v>7</v>
      </c>
    </row>
    <row r="2233" spans="1:9" x14ac:dyDescent="0.45">
      <c r="A2233" s="16">
        <v>4300</v>
      </c>
      <c r="B2233" s="10">
        <v>45078.490148996912</v>
      </c>
      <c r="C2233">
        <v>2</v>
      </c>
      <c r="D2233">
        <v>10860.25</v>
      </c>
      <c r="E2233" s="24">
        <f>INT(RFM_Pivot!$A$1 - tblCustRFM[[#This Row],[LastPurchaseDate]])</f>
        <v>578</v>
      </c>
      <c r="F2233">
        <f>IF(tblCustRFM[[#This Row],[Recency]] &lt;= $L$4, 3, IF(tblCustRFM[[#This Row],[Recency]] &lt;= M2235, 2, 1))</f>
        <v>1</v>
      </c>
      <c r="G2233">
        <f>IF(tblCustRFM[[#This Row],[Frequency]] &gt;= L2236, 3, IF(tblCustRFM[[#This Row],[Frequency]] &gt;= M2236, 2, 1))</f>
        <v>3</v>
      </c>
      <c r="H2233">
        <f>IF(tblCustRFM[[#This Row],[Monetary]] &gt;= L2237, 3, IF(tblCustRFM[[#This Row],[Monetary]] &gt;= M2237, 2, 1))</f>
        <v>3</v>
      </c>
      <c r="I2233">
        <f>tblCustRFM[[#This Row],[RecencyTier]] + tblCustRFM[[#This Row],[FrequencyTier]] + tblCustRFM[[#This Row],[MonetaryTier]]</f>
        <v>7</v>
      </c>
    </row>
    <row r="2234" spans="1:9" x14ac:dyDescent="0.45">
      <c r="A2234" s="16">
        <v>4301</v>
      </c>
      <c r="B2234" s="10">
        <v>45459.88028804012</v>
      </c>
      <c r="C2234">
        <v>1</v>
      </c>
      <c r="D2234">
        <v>8935.89</v>
      </c>
      <c r="E2234" s="24">
        <f>INT(RFM_Pivot!$A$1 - tblCustRFM[[#This Row],[LastPurchaseDate]])</f>
        <v>197</v>
      </c>
      <c r="F2234">
        <f>IF(tblCustRFM[[#This Row],[Recency]] &lt;= $L$4, 3, IF(tblCustRFM[[#This Row],[Recency]] &lt;= M2236, 2, 1))</f>
        <v>1</v>
      </c>
      <c r="G2234">
        <f>IF(tblCustRFM[[#This Row],[Frequency]] &gt;= L2237, 3, IF(tblCustRFM[[#This Row],[Frequency]] &gt;= M2237, 2, 1))</f>
        <v>3</v>
      </c>
      <c r="H2234">
        <f>IF(tblCustRFM[[#This Row],[Monetary]] &gt;= L2238, 3, IF(tblCustRFM[[#This Row],[Monetary]] &gt;= M2238, 2, 1))</f>
        <v>3</v>
      </c>
      <c r="I2234">
        <f>tblCustRFM[[#This Row],[RecencyTier]] + tblCustRFM[[#This Row],[FrequencyTier]] + tblCustRFM[[#This Row],[MonetaryTier]]</f>
        <v>7</v>
      </c>
    </row>
    <row r="2235" spans="1:9" x14ac:dyDescent="0.45">
      <c r="A2235" s="16">
        <v>4302</v>
      </c>
      <c r="B2235" s="10">
        <v>45066.881988194444</v>
      </c>
      <c r="C2235">
        <v>1</v>
      </c>
      <c r="D2235">
        <v>9651.7199999999993</v>
      </c>
      <c r="E2235" s="24">
        <f>INT(RFM_Pivot!$A$1 - tblCustRFM[[#This Row],[LastPurchaseDate]])</f>
        <v>590</v>
      </c>
      <c r="F2235">
        <f>IF(tblCustRFM[[#This Row],[Recency]] &lt;= $L$4, 3, IF(tblCustRFM[[#This Row],[Recency]] &lt;= M2237, 2, 1))</f>
        <v>1</v>
      </c>
      <c r="G2235">
        <f>IF(tblCustRFM[[#This Row],[Frequency]] &gt;= L2238, 3, IF(tblCustRFM[[#This Row],[Frequency]] &gt;= M2238, 2, 1))</f>
        <v>3</v>
      </c>
      <c r="H2235">
        <f>IF(tblCustRFM[[#This Row],[Monetary]] &gt;= L2239, 3, IF(tblCustRFM[[#This Row],[Monetary]] &gt;= M2239, 2, 1))</f>
        <v>3</v>
      </c>
      <c r="I2235">
        <f>tblCustRFM[[#This Row],[RecencyTier]] + tblCustRFM[[#This Row],[FrequencyTier]] + tblCustRFM[[#This Row],[MonetaryTier]]</f>
        <v>7</v>
      </c>
    </row>
    <row r="2236" spans="1:9" x14ac:dyDescent="0.45">
      <c r="A2236" s="16">
        <v>4303</v>
      </c>
      <c r="B2236" s="10">
        <v>45221.365436535496</v>
      </c>
      <c r="C2236">
        <v>1</v>
      </c>
      <c r="D2236">
        <v>5388.48</v>
      </c>
      <c r="E2236" s="24">
        <f>INT(RFM_Pivot!$A$1 - tblCustRFM[[#This Row],[LastPurchaseDate]])</f>
        <v>435</v>
      </c>
      <c r="F2236">
        <f>IF(tblCustRFM[[#This Row],[Recency]] &lt;= $L$4, 3, IF(tblCustRFM[[#This Row],[Recency]] &lt;= M2238, 2, 1))</f>
        <v>1</v>
      </c>
      <c r="G2236">
        <f>IF(tblCustRFM[[#This Row],[Frequency]] &gt;= L2239, 3, IF(tblCustRFM[[#This Row],[Frequency]] &gt;= M2239, 2, 1))</f>
        <v>3</v>
      </c>
      <c r="H2236">
        <f>IF(tblCustRFM[[#This Row],[Monetary]] &gt;= L2240, 3, IF(tblCustRFM[[#This Row],[Monetary]] &gt;= M2240, 2, 1))</f>
        <v>3</v>
      </c>
      <c r="I2236">
        <f>tblCustRFM[[#This Row],[RecencyTier]] + tblCustRFM[[#This Row],[FrequencyTier]] + tblCustRFM[[#This Row],[MonetaryTier]]</f>
        <v>7</v>
      </c>
    </row>
    <row r="2237" spans="1:9" x14ac:dyDescent="0.45">
      <c r="A2237" s="16">
        <v>4304</v>
      </c>
      <c r="B2237" s="10">
        <v>44938.097109722221</v>
      </c>
      <c r="C2237">
        <v>1</v>
      </c>
      <c r="D2237">
        <v>4755.1400000000003</v>
      </c>
      <c r="E2237" s="24">
        <f>INT(RFM_Pivot!$A$1 - tblCustRFM[[#This Row],[LastPurchaseDate]])</f>
        <v>718</v>
      </c>
      <c r="F2237">
        <f>IF(tblCustRFM[[#This Row],[Recency]] &lt;= $L$4, 3, IF(tblCustRFM[[#This Row],[Recency]] &lt;= M2239, 2, 1))</f>
        <v>1</v>
      </c>
      <c r="G2237">
        <f>IF(tblCustRFM[[#This Row],[Frequency]] &gt;= L2240, 3, IF(tblCustRFM[[#This Row],[Frequency]] &gt;= M2240, 2, 1))</f>
        <v>3</v>
      </c>
      <c r="H2237">
        <f>IF(tblCustRFM[[#This Row],[Monetary]] &gt;= L2241, 3, IF(tblCustRFM[[#This Row],[Monetary]] &gt;= M2241, 2, 1))</f>
        <v>3</v>
      </c>
      <c r="I2237">
        <f>tblCustRFM[[#This Row],[RecencyTier]] + tblCustRFM[[#This Row],[FrequencyTier]] + tblCustRFM[[#This Row],[MonetaryTier]]</f>
        <v>7</v>
      </c>
    </row>
    <row r="2238" spans="1:9" x14ac:dyDescent="0.45">
      <c r="A2238" s="16">
        <v>4305</v>
      </c>
      <c r="B2238" s="10">
        <v>45552.453545370372</v>
      </c>
      <c r="C2238">
        <v>1</v>
      </c>
      <c r="D2238">
        <v>18912.599999999999</v>
      </c>
      <c r="E2238" s="24">
        <f>INT(RFM_Pivot!$A$1 - tblCustRFM[[#This Row],[LastPurchaseDate]])</f>
        <v>104</v>
      </c>
      <c r="F2238">
        <f>IF(tblCustRFM[[#This Row],[Recency]] &lt;= $L$4, 3, IF(tblCustRFM[[#This Row],[Recency]] &lt;= M2240, 2, 1))</f>
        <v>3</v>
      </c>
      <c r="G2238">
        <f>IF(tblCustRFM[[#This Row],[Frequency]] &gt;= L2241, 3, IF(tblCustRFM[[#This Row],[Frequency]] &gt;= M2241, 2, 1))</f>
        <v>3</v>
      </c>
      <c r="H2238">
        <f>IF(tblCustRFM[[#This Row],[Monetary]] &gt;= L2242, 3, IF(tblCustRFM[[#This Row],[Monetary]] &gt;= M2242, 2, 1))</f>
        <v>3</v>
      </c>
      <c r="I2238">
        <f>tblCustRFM[[#This Row],[RecencyTier]] + tblCustRFM[[#This Row],[FrequencyTier]] + tblCustRFM[[#This Row],[MonetaryTier]]</f>
        <v>9</v>
      </c>
    </row>
    <row r="2239" spans="1:9" x14ac:dyDescent="0.45">
      <c r="A2239" s="16">
        <v>4306</v>
      </c>
      <c r="B2239" s="10">
        <v>45435.641864197532</v>
      </c>
      <c r="C2239">
        <v>2</v>
      </c>
      <c r="D2239">
        <v>18678.27</v>
      </c>
      <c r="E2239" s="24">
        <f>INT(RFM_Pivot!$A$1 - tblCustRFM[[#This Row],[LastPurchaseDate]])</f>
        <v>221</v>
      </c>
      <c r="F2239">
        <f>IF(tblCustRFM[[#This Row],[Recency]] &lt;= $L$4, 3, IF(tblCustRFM[[#This Row],[Recency]] &lt;= M2241, 2, 1))</f>
        <v>1</v>
      </c>
      <c r="G2239">
        <f>IF(tblCustRFM[[#This Row],[Frequency]] &gt;= L2242, 3, IF(tblCustRFM[[#This Row],[Frequency]] &gt;= M2242, 2, 1))</f>
        <v>3</v>
      </c>
      <c r="H2239">
        <f>IF(tblCustRFM[[#This Row],[Monetary]] &gt;= L2243, 3, IF(tblCustRFM[[#This Row],[Monetary]] &gt;= M2243, 2, 1))</f>
        <v>3</v>
      </c>
      <c r="I2239">
        <f>tblCustRFM[[#This Row],[RecencyTier]] + tblCustRFM[[#This Row],[FrequencyTier]] + tblCustRFM[[#This Row],[MonetaryTier]]</f>
        <v>7</v>
      </c>
    </row>
    <row r="2240" spans="1:9" x14ac:dyDescent="0.45">
      <c r="A2240" s="16">
        <v>4308</v>
      </c>
      <c r="B2240" s="10">
        <v>45424.909790972219</v>
      </c>
      <c r="C2240">
        <v>2</v>
      </c>
      <c r="D2240">
        <v>17352.11</v>
      </c>
      <c r="E2240" s="24">
        <f>INT(RFM_Pivot!$A$1 - tblCustRFM[[#This Row],[LastPurchaseDate]])</f>
        <v>232</v>
      </c>
      <c r="F2240">
        <f>IF(tblCustRFM[[#This Row],[Recency]] &lt;= $L$4, 3, IF(tblCustRFM[[#This Row],[Recency]] &lt;= M2242, 2, 1))</f>
        <v>1</v>
      </c>
      <c r="G2240">
        <f>IF(tblCustRFM[[#This Row],[Frequency]] &gt;= L2243, 3, IF(tblCustRFM[[#This Row],[Frequency]] &gt;= M2243, 2, 1))</f>
        <v>3</v>
      </c>
      <c r="H2240">
        <f>IF(tblCustRFM[[#This Row],[Monetary]] &gt;= L2244, 3, IF(tblCustRFM[[#This Row],[Monetary]] &gt;= M2244, 2, 1))</f>
        <v>3</v>
      </c>
      <c r="I2240">
        <f>tblCustRFM[[#This Row],[RecencyTier]] + tblCustRFM[[#This Row],[FrequencyTier]] + tblCustRFM[[#This Row],[MonetaryTier]]</f>
        <v>7</v>
      </c>
    </row>
    <row r="2241" spans="1:9" x14ac:dyDescent="0.45">
      <c r="A2241" s="16">
        <v>4309</v>
      </c>
      <c r="B2241" s="10">
        <v>45330.219321913581</v>
      </c>
      <c r="C2241">
        <v>1</v>
      </c>
      <c r="D2241">
        <v>225.52</v>
      </c>
      <c r="E2241" s="24">
        <f>INT(RFM_Pivot!$A$1 - tblCustRFM[[#This Row],[LastPurchaseDate]])</f>
        <v>326</v>
      </c>
      <c r="F2241">
        <f>IF(tblCustRFM[[#This Row],[Recency]] &lt;= $L$4, 3, IF(tblCustRFM[[#This Row],[Recency]] &lt;= M2243, 2, 1))</f>
        <v>1</v>
      </c>
      <c r="G2241">
        <f>IF(tblCustRFM[[#This Row],[Frequency]] &gt;= L2244, 3, IF(tblCustRFM[[#This Row],[Frequency]] &gt;= M2244, 2, 1))</f>
        <v>3</v>
      </c>
      <c r="H2241">
        <f>IF(tblCustRFM[[#This Row],[Monetary]] &gt;= L2245, 3, IF(tblCustRFM[[#This Row],[Monetary]] &gt;= M2245, 2, 1))</f>
        <v>3</v>
      </c>
      <c r="I2241">
        <f>tblCustRFM[[#This Row],[RecencyTier]] + tblCustRFM[[#This Row],[FrequencyTier]] + tblCustRFM[[#This Row],[MonetaryTier]]</f>
        <v>7</v>
      </c>
    </row>
    <row r="2242" spans="1:9" x14ac:dyDescent="0.45">
      <c r="A2242" s="16">
        <v>4310</v>
      </c>
      <c r="B2242" s="10">
        <v>45000.883388348768</v>
      </c>
      <c r="C2242">
        <v>1</v>
      </c>
      <c r="D2242">
        <v>6588.96</v>
      </c>
      <c r="E2242" s="24">
        <f>INT(RFM_Pivot!$A$1 - tblCustRFM[[#This Row],[LastPurchaseDate]])</f>
        <v>656</v>
      </c>
      <c r="F2242">
        <f>IF(tblCustRFM[[#This Row],[Recency]] &lt;= $L$4, 3, IF(tblCustRFM[[#This Row],[Recency]] &lt;= M2244, 2, 1))</f>
        <v>1</v>
      </c>
      <c r="G2242">
        <f>IF(tblCustRFM[[#This Row],[Frequency]] &gt;= L2245, 3, IF(tblCustRFM[[#This Row],[Frequency]] &gt;= M2245, 2, 1))</f>
        <v>3</v>
      </c>
      <c r="H2242">
        <f>IF(tblCustRFM[[#This Row],[Monetary]] &gt;= L2246, 3, IF(tblCustRFM[[#This Row],[Monetary]] &gt;= M2246, 2, 1))</f>
        <v>3</v>
      </c>
      <c r="I2242">
        <f>tblCustRFM[[#This Row],[RecencyTier]] + tblCustRFM[[#This Row],[FrequencyTier]] + tblCustRFM[[#This Row],[MonetaryTier]]</f>
        <v>7</v>
      </c>
    </row>
    <row r="2243" spans="1:9" x14ac:dyDescent="0.45">
      <c r="A2243" s="16">
        <v>4311</v>
      </c>
      <c r="B2243" s="10">
        <v>45112.29252924383</v>
      </c>
      <c r="C2243">
        <v>1</v>
      </c>
      <c r="D2243">
        <v>15872.96</v>
      </c>
      <c r="E2243" s="24">
        <f>INT(RFM_Pivot!$A$1 - tblCustRFM[[#This Row],[LastPurchaseDate]])</f>
        <v>544</v>
      </c>
      <c r="F2243">
        <f>IF(tblCustRFM[[#This Row],[Recency]] &lt;= $L$4, 3, IF(tblCustRFM[[#This Row],[Recency]] &lt;= M2245, 2, 1))</f>
        <v>1</v>
      </c>
      <c r="G2243">
        <f>IF(tblCustRFM[[#This Row],[Frequency]] &gt;= L2246, 3, IF(tblCustRFM[[#This Row],[Frequency]] &gt;= M2246, 2, 1))</f>
        <v>3</v>
      </c>
      <c r="H2243">
        <f>IF(tblCustRFM[[#This Row],[Monetary]] &gt;= L2247, 3, IF(tblCustRFM[[#This Row],[Monetary]] &gt;= M2247, 2, 1))</f>
        <v>3</v>
      </c>
      <c r="I2243">
        <f>tblCustRFM[[#This Row],[RecencyTier]] + tblCustRFM[[#This Row],[FrequencyTier]] + tblCustRFM[[#This Row],[MonetaryTier]]</f>
        <v>7</v>
      </c>
    </row>
    <row r="2244" spans="1:9" x14ac:dyDescent="0.45">
      <c r="A2244" s="16">
        <v>4312</v>
      </c>
      <c r="B2244" s="10">
        <v>45641.084408449075</v>
      </c>
      <c r="C2244">
        <v>1</v>
      </c>
      <c r="D2244">
        <v>18317.759999999998</v>
      </c>
      <c r="E2244" s="24">
        <f>INT(RFM_Pivot!$A$1 - tblCustRFM[[#This Row],[LastPurchaseDate]])</f>
        <v>15</v>
      </c>
      <c r="F2244">
        <f>IF(tblCustRFM[[#This Row],[Recency]] &lt;= $L$4, 3, IF(tblCustRFM[[#This Row],[Recency]] &lt;= M2246, 2, 1))</f>
        <v>3</v>
      </c>
      <c r="G2244">
        <f>IF(tblCustRFM[[#This Row],[Frequency]] &gt;= L2247, 3, IF(tblCustRFM[[#This Row],[Frequency]] &gt;= M2247, 2, 1))</f>
        <v>3</v>
      </c>
      <c r="H2244">
        <f>IF(tblCustRFM[[#This Row],[Monetary]] &gt;= L2248, 3, IF(tblCustRFM[[#This Row],[Monetary]] &gt;= M2248, 2, 1))</f>
        <v>3</v>
      </c>
      <c r="I2244">
        <f>tblCustRFM[[#This Row],[RecencyTier]] + tblCustRFM[[#This Row],[FrequencyTier]] + tblCustRFM[[#This Row],[MonetaryTier]]</f>
        <v>9</v>
      </c>
    </row>
    <row r="2245" spans="1:9" x14ac:dyDescent="0.45">
      <c r="A2245" s="16">
        <v>4313</v>
      </c>
      <c r="B2245" s="10">
        <v>45148.139113927471</v>
      </c>
      <c r="C2245">
        <v>1</v>
      </c>
      <c r="D2245">
        <v>7865.84</v>
      </c>
      <c r="E2245" s="24">
        <f>INT(RFM_Pivot!$A$1 - tblCustRFM[[#This Row],[LastPurchaseDate]])</f>
        <v>508</v>
      </c>
      <c r="F2245">
        <f>IF(tblCustRFM[[#This Row],[Recency]] &lt;= $L$4, 3, IF(tblCustRFM[[#This Row],[Recency]] &lt;= M2247, 2, 1))</f>
        <v>1</v>
      </c>
      <c r="G2245">
        <f>IF(tblCustRFM[[#This Row],[Frequency]] &gt;= L2248, 3, IF(tblCustRFM[[#This Row],[Frequency]] &gt;= M2248, 2, 1))</f>
        <v>3</v>
      </c>
      <c r="H2245">
        <f>IF(tblCustRFM[[#This Row],[Monetary]] &gt;= L2249, 3, IF(tblCustRFM[[#This Row],[Monetary]] &gt;= M2249, 2, 1))</f>
        <v>3</v>
      </c>
      <c r="I2245">
        <f>tblCustRFM[[#This Row],[RecencyTier]] + tblCustRFM[[#This Row],[FrequencyTier]] + tblCustRFM[[#This Row],[MonetaryTier]]</f>
        <v>7</v>
      </c>
    </row>
    <row r="2246" spans="1:9" x14ac:dyDescent="0.45">
      <c r="A2246" s="16">
        <v>4317</v>
      </c>
      <c r="B2246" s="10">
        <v>45350.004300424385</v>
      </c>
      <c r="C2246">
        <v>1</v>
      </c>
      <c r="D2246">
        <v>10494.63</v>
      </c>
      <c r="E2246" s="24">
        <f>INT(RFM_Pivot!$A$1 - tblCustRFM[[#This Row],[LastPurchaseDate]])</f>
        <v>306</v>
      </c>
      <c r="F2246">
        <f>IF(tblCustRFM[[#This Row],[Recency]] &lt;= $L$4, 3, IF(tblCustRFM[[#This Row],[Recency]] &lt;= M2248, 2, 1))</f>
        <v>1</v>
      </c>
      <c r="G2246">
        <f>IF(tblCustRFM[[#This Row],[Frequency]] &gt;= L2249, 3, IF(tblCustRFM[[#This Row],[Frequency]] &gt;= M2249, 2, 1))</f>
        <v>3</v>
      </c>
      <c r="H2246">
        <f>IF(tblCustRFM[[#This Row],[Monetary]] &gt;= L2250, 3, IF(tblCustRFM[[#This Row],[Monetary]] &gt;= M2250, 2, 1))</f>
        <v>3</v>
      </c>
      <c r="I2246">
        <f>tblCustRFM[[#This Row],[RecencyTier]] + tblCustRFM[[#This Row],[FrequencyTier]] + tblCustRFM[[#This Row],[MonetaryTier]]</f>
        <v>7</v>
      </c>
    </row>
    <row r="2247" spans="1:9" x14ac:dyDescent="0.45">
      <c r="A2247" s="16">
        <v>4318</v>
      </c>
      <c r="B2247" s="10">
        <v>45211.509450964506</v>
      </c>
      <c r="C2247">
        <v>2</v>
      </c>
      <c r="D2247">
        <v>19052.650000000001</v>
      </c>
      <c r="E2247" s="24">
        <f>INT(RFM_Pivot!$A$1 - tblCustRFM[[#This Row],[LastPurchaseDate]])</f>
        <v>445</v>
      </c>
      <c r="F2247">
        <f>IF(tblCustRFM[[#This Row],[Recency]] &lt;= $L$4, 3, IF(tblCustRFM[[#This Row],[Recency]] &lt;= M2249, 2, 1))</f>
        <v>1</v>
      </c>
      <c r="G2247">
        <f>IF(tblCustRFM[[#This Row],[Frequency]] &gt;= L2250, 3, IF(tblCustRFM[[#This Row],[Frequency]] &gt;= M2250, 2, 1))</f>
        <v>3</v>
      </c>
      <c r="H2247">
        <f>IF(tblCustRFM[[#This Row],[Monetary]] &gt;= L2251, 3, IF(tblCustRFM[[#This Row],[Monetary]] &gt;= M2251, 2, 1))</f>
        <v>3</v>
      </c>
      <c r="I2247">
        <f>tblCustRFM[[#This Row],[RecencyTier]] + tblCustRFM[[#This Row],[FrequencyTier]] + tblCustRFM[[#This Row],[MonetaryTier]]</f>
        <v>7</v>
      </c>
    </row>
    <row r="2248" spans="1:9" x14ac:dyDescent="0.45">
      <c r="A2248" s="16">
        <v>4319</v>
      </c>
      <c r="B2248" s="10">
        <v>45528.434143402781</v>
      </c>
      <c r="C2248">
        <v>1</v>
      </c>
      <c r="D2248">
        <v>2185.23</v>
      </c>
      <c r="E2248" s="24">
        <f>INT(RFM_Pivot!$A$1 - tblCustRFM[[#This Row],[LastPurchaseDate]])</f>
        <v>128</v>
      </c>
      <c r="F2248">
        <f>IF(tblCustRFM[[#This Row],[Recency]] &lt;= $L$4, 3, IF(tblCustRFM[[#This Row],[Recency]] &lt;= M2250, 2, 1))</f>
        <v>1</v>
      </c>
      <c r="G2248">
        <f>IF(tblCustRFM[[#This Row],[Frequency]] &gt;= L2251, 3, IF(tblCustRFM[[#This Row],[Frequency]] &gt;= M2251, 2, 1))</f>
        <v>3</v>
      </c>
      <c r="H2248">
        <f>IF(tblCustRFM[[#This Row],[Monetary]] &gt;= L2252, 3, IF(tblCustRFM[[#This Row],[Monetary]] &gt;= M2252, 2, 1))</f>
        <v>3</v>
      </c>
      <c r="I2248">
        <f>tblCustRFM[[#This Row],[RecencyTier]] + tblCustRFM[[#This Row],[FrequencyTier]] + tblCustRFM[[#This Row],[MonetaryTier]]</f>
        <v>7</v>
      </c>
    </row>
    <row r="2249" spans="1:9" x14ac:dyDescent="0.45">
      <c r="A2249" s="16">
        <v>4320</v>
      </c>
      <c r="B2249" s="10">
        <v>45380.448344830249</v>
      </c>
      <c r="C2249">
        <v>1</v>
      </c>
      <c r="D2249">
        <v>12939.45</v>
      </c>
      <c r="E2249" s="24">
        <f>INT(RFM_Pivot!$A$1 - tblCustRFM[[#This Row],[LastPurchaseDate]])</f>
        <v>276</v>
      </c>
      <c r="F2249">
        <f>IF(tblCustRFM[[#This Row],[Recency]] &lt;= $L$4, 3, IF(tblCustRFM[[#This Row],[Recency]] &lt;= M2251, 2, 1))</f>
        <v>1</v>
      </c>
      <c r="G2249">
        <f>IF(tblCustRFM[[#This Row],[Frequency]] &gt;= L2252, 3, IF(tblCustRFM[[#This Row],[Frequency]] &gt;= M2252, 2, 1))</f>
        <v>3</v>
      </c>
      <c r="H2249">
        <f>IF(tblCustRFM[[#This Row],[Monetary]] &gt;= L2253, 3, IF(tblCustRFM[[#This Row],[Monetary]] &gt;= M2253, 2, 1))</f>
        <v>3</v>
      </c>
      <c r="I2249">
        <f>tblCustRFM[[#This Row],[RecencyTier]] + tblCustRFM[[#This Row],[FrequencyTier]] + tblCustRFM[[#This Row],[MonetaryTier]]</f>
        <v>7</v>
      </c>
    </row>
    <row r="2250" spans="1:9" x14ac:dyDescent="0.45">
      <c r="A2250" s="16">
        <v>4321</v>
      </c>
      <c r="B2250" s="10">
        <v>45112.584558449074</v>
      </c>
      <c r="C2250">
        <v>1</v>
      </c>
      <c r="D2250">
        <v>4576.96</v>
      </c>
      <c r="E2250" s="24">
        <f>INT(RFM_Pivot!$A$1 - tblCustRFM[[#This Row],[LastPurchaseDate]])</f>
        <v>544</v>
      </c>
      <c r="F2250">
        <f>IF(tblCustRFM[[#This Row],[Recency]] &lt;= $L$4, 3, IF(tblCustRFM[[#This Row],[Recency]] &lt;= M2252, 2, 1))</f>
        <v>1</v>
      </c>
      <c r="G2250">
        <f>IF(tblCustRFM[[#This Row],[Frequency]] &gt;= L2253, 3, IF(tblCustRFM[[#This Row],[Frequency]] &gt;= M2253, 2, 1))</f>
        <v>3</v>
      </c>
      <c r="H2250">
        <f>IF(tblCustRFM[[#This Row],[Monetary]] &gt;= L2254, 3, IF(tblCustRFM[[#This Row],[Monetary]] &gt;= M2254, 2, 1))</f>
        <v>3</v>
      </c>
      <c r="I2250">
        <f>tblCustRFM[[#This Row],[RecencyTier]] + tblCustRFM[[#This Row],[FrequencyTier]] + tblCustRFM[[#This Row],[MonetaryTier]]</f>
        <v>7</v>
      </c>
    </row>
    <row r="2251" spans="1:9" x14ac:dyDescent="0.45">
      <c r="A2251" s="16">
        <v>4324</v>
      </c>
      <c r="B2251" s="10">
        <v>45464.114711458336</v>
      </c>
      <c r="C2251">
        <v>2</v>
      </c>
      <c r="D2251">
        <v>22090.22</v>
      </c>
      <c r="E2251" s="24">
        <f>INT(RFM_Pivot!$A$1 - tblCustRFM[[#This Row],[LastPurchaseDate]])</f>
        <v>192</v>
      </c>
      <c r="F2251">
        <f>IF(tblCustRFM[[#This Row],[Recency]] &lt;= $L$4, 3, IF(tblCustRFM[[#This Row],[Recency]] &lt;= M2253, 2, 1))</f>
        <v>1</v>
      </c>
      <c r="G2251">
        <f>IF(tblCustRFM[[#This Row],[Frequency]] &gt;= L2254, 3, IF(tblCustRFM[[#This Row],[Frequency]] &gt;= M2254, 2, 1))</f>
        <v>3</v>
      </c>
      <c r="H2251">
        <f>IF(tblCustRFM[[#This Row],[Monetary]] &gt;= L2255, 3, IF(tblCustRFM[[#This Row],[Monetary]] &gt;= M2255, 2, 1))</f>
        <v>3</v>
      </c>
      <c r="I2251">
        <f>tblCustRFM[[#This Row],[RecencyTier]] + tblCustRFM[[#This Row],[FrequencyTier]] + tblCustRFM[[#This Row],[MonetaryTier]]</f>
        <v>7</v>
      </c>
    </row>
    <row r="2252" spans="1:9" x14ac:dyDescent="0.45">
      <c r="A2252" s="16">
        <v>4326</v>
      </c>
      <c r="B2252" s="10">
        <v>45338.761176118824</v>
      </c>
      <c r="C2252">
        <v>2</v>
      </c>
      <c r="D2252">
        <v>21692.44</v>
      </c>
      <c r="E2252" s="24">
        <f>INT(RFM_Pivot!$A$1 - tblCustRFM[[#This Row],[LastPurchaseDate]])</f>
        <v>318</v>
      </c>
      <c r="F2252">
        <f>IF(tblCustRFM[[#This Row],[Recency]] &lt;= $L$4, 3, IF(tblCustRFM[[#This Row],[Recency]] &lt;= M2254, 2, 1))</f>
        <v>1</v>
      </c>
      <c r="G2252">
        <f>IF(tblCustRFM[[#This Row],[Frequency]] &gt;= L2255, 3, IF(tblCustRFM[[#This Row],[Frequency]] &gt;= M2255, 2, 1))</f>
        <v>3</v>
      </c>
      <c r="H2252">
        <f>IF(tblCustRFM[[#This Row],[Monetary]] &gt;= L2256, 3, IF(tblCustRFM[[#This Row],[Monetary]] &gt;= M2256, 2, 1))</f>
        <v>3</v>
      </c>
      <c r="I2252">
        <f>tblCustRFM[[#This Row],[RecencyTier]] + tblCustRFM[[#This Row],[FrequencyTier]] + tblCustRFM[[#This Row],[MonetaryTier]]</f>
        <v>7</v>
      </c>
    </row>
    <row r="2253" spans="1:9" x14ac:dyDescent="0.45">
      <c r="A2253" s="16">
        <v>4327</v>
      </c>
      <c r="B2253" s="10">
        <v>45206.909991010805</v>
      </c>
      <c r="C2253">
        <v>2</v>
      </c>
      <c r="D2253">
        <v>20067.560000000001</v>
      </c>
      <c r="E2253" s="24">
        <f>INT(RFM_Pivot!$A$1 - tblCustRFM[[#This Row],[LastPurchaseDate]])</f>
        <v>450</v>
      </c>
      <c r="F2253">
        <f>IF(tblCustRFM[[#This Row],[Recency]] &lt;= $L$4, 3, IF(tblCustRFM[[#This Row],[Recency]] &lt;= M2255, 2, 1))</f>
        <v>1</v>
      </c>
      <c r="G2253">
        <f>IF(tblCustRFM[[#This Row],[Frequency]] &gt;= L2256, 3, IF(tblCustRFM[[#This Row],[Frequency]] &gt;= M2256, 2, 1))</f>
        <v>3</v>
      </c>
      <c r="H2253">
        <f>IF(tblCustRFM[[#This Row],[Monetary]] &gt;= L2257, 3, IF(tblCustRFM[[#This Row],[Monetary]] &gt;= M2257, 2, 1))</f>
        <v>3</v>
      </c>
      <c r="I2253">
        <f>tblCustRFM[[#This Row],[RecencyTier]] + tblCustRFM[[#This Row],[FrequencyTier]] + tblCustRFM[[#This Row],[MonetaryTier]]</f>
        <v>7</v>
      </c>
    </row>
    <row r="2254" spans="1:9" x14ac:dyDescent="0.45">
      <c r="A2254" s="16">
        <v>4329</v>
      </c>
      <c r="B2254" s="10">
        <v>45429.436243634256</v>
      </c>
      <c r="C2254">
        <v>1</v>
      </c>
      <c r="D2254">
        <v>625.59</v>
      </c>
      <c r="E2254" s="24">
        <f>INT(RFM_Pivot!$A$1 - tblCustRFM[[#This Row],[LastPurchaseDate]])</f>
        <v>227</v>
      </c>
      <c r="F2254">
        <f>IF(tblCustRFM[[#This Row],[Recency]] &lt;= $L$4, 3, IF(tblCustRFM[[#This Row],[Recency]] &lt;= M2256, 2, 1))</f>
        <v>1</v>
      </c>
      <c r="G2254">
        <f>IF(tblCustRFM[[#This Row],[Frequency]] &gt;= L2257, 3, IF(tblCustRFM[[#This Row],[Frequency]] &gt;= M2257, 2, 1))</f>
        <v>3</v>
      </c>
      <c r="H2254">
        <f>IF(tblCustRFM[[#This Row],[Monetary]] &gt;= L2258, 3, IF(tblCustRFM[[#This Row],[Monetary]] &gt;= M2258, 2, 1))</f>
        <v>3</v>
      </c>
      <c r="I2254">
        <f>tblCustRFM[[#This Row],[RecencyTier]] + tblCustRFM[[#This Row],[FrequencyTier]] + tblCustRFM[[#This Row],[MonetaryTier]]</f>
        <v>7</v>
      </c>
    </row>
    <row r="2255" spans="1:9" x14ac:dyDescent="0.45">
      <c r="A2255" s="16">
        <v>4330</v>
      </c>
      <c r="B2255" s="10">
        <v>44967.811081095679</v>
      </c>
      <c r="C2255">
        <v>1</v>
      </c>
      <c r="D2255">
        <v>591.67999999999995</v>
      </c>
      <c r="E2255" s="24">
        <f>INT(RFM_Pivot!$A$1 - tblCustRFM[[#This Row],[LastPurchaseDate]])</f>
        <v>689</v>
      </c>
      <c r="F2255">
        <f>IF(tblCustRFM[[#This Row],[Recency]] &lt;= $L$4, 3, IF(tblCustRFM[[#This Row],[Recency]] &lt;= M2257, 2, 1))</f>
        <v>1</v>
      </c>
      <c r="G2255">
        <f>IF(tblCustRFM[[#This Row],[Frequency]] &gt;= L2258, 3, IF(tblCustRFM[[#This Row],[Frequency]] &gt;= M2258, 2, 1))</f>
        <v>3</v>
      </c>
      <c r="H2255">
        <f>IF(tblCustRFM[[#This Row],[Monetary]] &gt;= L2259, 3, IF(tblCustRFM[[#This Row],[Monetary]] &gt;= M2259, 2, 1))</f>
        <v>3</v>
      </c>
      <c r="I2255">
        <f>tblCustRFM[[#This Row],[RecencyTier]] + tblCustRFM[[#This Row],[FrequencyTier]] + tblCustRFM[[#This Row],[MonetaryTier]]</f>
        <v>7</v>
      </c>
    </row>
    <row r="2256" spans="1:9" x14ac:dyDescent="0.45">
      <c r="A2256" s="16">
        <v>4331</v>
      </c>
      <c r="B2256" s="10">
        <v>45617.211021103394</v>
      </c>
      <c r="C2256">
        <v>2</v>
      </c>
      <c r="D2256">
        <v>21581.05</v>
      </c>
      <c r="E2256" s="24">
        <f>INT(RFM_Pivot!$A$1 - tblCustRFM[[#This Row],[LastPurchaseDate]])</f>
        <v>39</v>
      </c>
      <c r="F2256">
        <f>IF(tblCustRFM[[#This Row],[Recency]] &lt;= $L$4, 3, IF(tblCustRFM[[#This Row],[Recency]] &lt;= M2258, 2, 1))</f>
        <v>3</v>
      </c>
      <c r="G2256">
        <f>IF(tblCustRFM[[#This Row],[Frequency]] &gt;= L2259, 3, IF(tblCustRFM[[#This Row],[Frequency]] &gt;= M2259, 2, 1))</f>
        <v>3</v>
      </c>
      <c r="H2256">
        <f>IF(tblCustRFM[[#This Row],[Monetary]] &gt;= L2260, 3, IF(tblCustRFM[[#This Row],[Monetary]] &gt;= M2260, 2, 1))</f>
        <v>3</v>
      </c>
      <c r="I2256">
        <f>tblCustRFM[[#This Row],[RecencyTier]] + tblCustRFM[[#This Row],[FrequencyTier]] + tblCustRFM[[#This Row],[MonetaryTier]]</f>
        <v>9</v>
      </c>
    </row>
    <row r="2257" spans="1:9" x14ac:dyDescent="0.45">
      <c r="A2257" s="16">
        <v>4332</v>
      </c>
      <c r="B2257" s="10">
        <v>45290.722372222219</v>
      </c>
      <c r="C2257">
        <v>1</v>
      </c>
      <c r="D2257">
        <v>3989.91</v>
      </c>
      <c r="E2257" s="24">
        <f>INT(RFM_Pivot!$A$1 - tblCustRFM[[#This Row],[LastPurchaseDate]])</f>
        <v>366</v>
      </c>
      <c r="F2257">
        <f>IF(tblCustRFM[[#This Row],[Recency]] &lt;= $L$4, 3, IF(tblCustRFM[[#This Row],[Recency]] &lt;= M2259, 2, 1))</f>
        <v>1</v>
      </c>
      <c r="G2257">
        <f>IF(tblCustRFM[[#This Row],[Frequency]] &gt;= L2260, 3, IF(tblCustRFM[[#This Row],[Frequency]] &gt;= M2260, 2, 1))</f>
        <v>3</v>
      </c>
      <c r="H2257">
        <f>IF(tblCustRFM[[#This Row],[Monetary]] &gt;= L2261, 3, IF(tblCustRFM[[#This Row],[Monetary]] &gt;= M2261, 2, 1))</f>
        <v>3</v>
      </c>
      <c r="I2257">
        <f>tblCustRFM[[#This Row],[RecencyTier]] + tblCustRFM[[#This Row],[FrequencyTier]] + tblCustRFM[[#This Row],[MonetaryTier]]</f>
        <v>7</v>
      </c>
    </row>
    <row r="2258" spans="1:9" x14ac:dyDescent="0.45">
      <c r="A2258" s="16">
        <v>4335</v>
      </c>
      <c r="B2258" s="10">
        <v>44999.934293441358</v>
      </c>
      <c r="C2258">
        <v>1</v>
      </c>
      <c r="D2258">
        <v>5778.12</v>
      </c>
      <c r="E2258" s="24">
        <f>INT(RFM_Pivot!$A$1 - tblCustRFM[[#This Row],[LastPurchaseDate]])</f>
        <v>657</v>
      </c>
      <c r="F2258">
        <f>IF(tblCustRFM[[#This Row],[Recency]] &lt;= $L$4, 3, IF(tblCustRFM[[#This Row],[Recency]] &lt;= M2260, 2, 1))</f>
        <v>1</v>
      </c>
      <c r="G2258">
        <f>IF(tblCustRFM[[#This Row],[Frequency]] &gt;= L2261, 3, IF(tblCustRFM[[#This Row],[Frequency]] &gt;= M2261, 2, 1))</f>
        <v>3</v>
      </c>
      <c r="H2258">
        <f>IF(tblCustRFM[[#This Row],[Monetary]] &gt;= L2262, 3, IF(tblCustRFM[[#This Row],[Monetary]] &gt;= M2262, 2, 1))</f>
        <v>3</v>
      </c>
      <c r="I2258">
        <f>tblCustRFM[[#This Row],[RecencyTier]] + tblCustRFM[[#This Row],[FrequencyTier]] + tblCustRFM[[#This Row],[MonetaryTier]]</f>
        <v>7</v>
      </c>
    </row>
    <row r="2259" spans="1:9" x14ac:dyDescent="0.45">
      <c r="A2259" s="16">
        <v>4339</v>
      </c>
      <c r="B2259" s="10">
        <v>45292.10951095679</v>
      </c>
      <c r="C2259">
        <v>1</v>
      </c>
      <c r="D2259">
        <v>9412.06</v>
      </c>
      <c r="E2259" s="24">
        <f>INT(RFM_Pivot!$A$1 - tblCustRFM[[#This Row],[LastPurchaseDate]])</f>
        <v>364</v>
      </c>
      <c r="F2259">
        <f>IF(tblCustRFM[[#This Row],[Recency]] &lt;= $L$4, 3, IF(tblCustRFM[[#This Row],[Recency]] &lt;= M2261, 2, 1))</f>
        <v>1</v>
      </c>
      <c r="G2259">
        <f>IF(tblCustRFM[[#This Row],[Frequency]] &gt;= L2262, 3, IF(tblCustRFM[[#This Row],[Frequency]] &gt;= M2262, 2, 1))</f>
        <v>3</v>
      </c>
      <c r="H2259">
        <f>IF(tblCustRFM[[#This Row],[Monetary]] &gt;= L2263, 3, IF(tblCustRFM[[#This Row],[Monetary]] &gt;= M2263, 2, 1))</f>
        <v>3</v>
      </c>
      <c r="I2259">
        <f>tblCustRFM[[#This Row],[RecencyTier]] + tblCustRFM[[#This Row],[FrequencyTier]] + tblCustRFM[[#This Row],[MonetaryTier]]</f>
        <v>7</v>
      </c>
    </row>
    <row r="2260" spans="1:9" x14ac:dyDescent="0.45">
      <c r="A2260" s="16">
        <v>4340</v>
      </c>
      <c r="B2260" s="10">
        <v>45279.990299035497</v>
      </c>
      <c r="C2260">
        <v>2</v>
      </c>
      <c r="D2260">
        <v>9011.18</v>
      </c>
      <c r="E2260" s="24">
        <f>INT(RFM_Pivot!$A$1 - tblCustRFM[[#This Row],[LastPurchaseDate]])</f>
        <v>377</v>
      </c>
      <c r="F2260">
        <f>IF(tblCustRFM[[#This Row],[Recency]] &lt;= $L$4, 3, IF(tblCustRFM[[#This Row],[Recency]] &lt;= M2262, 2, 1))</f>
        <v>1</v>
      </c>
      <c r="G2260">
        <f>IF(tblCustRFM[[#This Row],[Frequency]] &gt;= L2263, 3, IF(tblCustRFM[[#This Row],[Frequency]] &gt;= M2263, 2, 1))</f>
        <v>3</v>
      </c>
      <c r="H2260">
        <f>IF(tblCustRFM[[#This Row],[Monetary]] &gt;= L2264, 3, IF(tblCustRFM[[#This Row],[Monetary]] &gt;= M2264, 2, 1))</f>
        <v>3</v>
      </c>
      <c r="I2260">
        <f>tblCustRFM[[#This Row],[RecencyTier]] + tblCustRFM[[#This Row],[FrequencyTier]] + tblCustRFM[[#This Row],[MonetaryTier]]</f>
        <v>7</v>
      </c>
    </row>
    <row r="2261" spans="1:9" x14ac:dyDescent="0.45">
      <c r="A2261" s="16">
        <v>4342</v>
      </c>
      <c r="B2261" s="10">
        <v>45329.197219714508</v>
      </c>
      <c r="C2261">
        <v>2</v>
      </c>
      <c r="D2261">
        <v>10917.56</v>
      </c>
      <c r="E2261" s="24">
        <f>INT(RFM_Pivot!$A$1 - tblCustRFM[[#This Row],[LastPurchaseDate]])</f>
        <v>327</v>
      </c>
      <c r="F2261">
        <f>IF(tblCustRFM[[#This Row],[Recency]] &lt;= $L$4, 3, IF(tblCustRFM[[#This Row],[Recency]] &lt;= M2263, 2, 1))</f>
        <v>1</v>
      </c>
      <c r="G2261">
        <f>IF(tblCustRFM[[#This Row],[Frequency]] &gt;= L2264, 3, IF(tblCustRFM[[#This Row],[Frequency]] &gt;= M2264, 2, 1))</f>
        <v>3</v>
      </c>
      <c r="H2261">
        <f>IF(tblCustRFM[[#This Row],[Monetary]] &gt;= L2265, 3, IF(tblCustRFM[[#This Row],[Monetary]] &gt;= M2265, 2, 1))</f>
        <v>3</v>
      </c>
      <c r="I2261">
        <f>tblCustRFM[[#This Row],[RecencyTier]] + tblCustRFM[[#This Row],[FrequencyTier]] + tblCustRFM[[#This Row],[MonetaryTier]]</f>
        <v>7</v>
      </c>
    </row>
    <row r="2262" spans="1:9" x14ac:dyDescent="0.45">
      <c r="A2262" s="16">
        <v>4343</v>
      </c>
      <c r="B2262" s="10">
        <v>45218.883188310188</v>
      </c>
      <c r="C2262">
        <v>2</v>
      </c>
      <c r="D2262">
        <v>20783.759999999998</v>
      </c>
      <c r="E2262" s="24">
        <f>INT(RFM_Pivot!$A$1 - tblCustRFM[[#This Row],[LastPurchaseDate]])</f>
        <v>438</v>
      </c>
      <c r="F2262">
        <f>IF(tblCustRFM[[#This Row],[Recency]] &lt;= $L$4, 3, IF(tblCustRFM[[#This Row],[Recency]] &lt;= M2264, 2, 1))</f>
        <v>1</v>
      </c>
      <c r="G2262">
        <f>IF(tblCustRFM[[#This Row],[Frequency]] &gt;= L2265, 3, IF(tblCustRFM[[#This Row],[Frequency]] &gt;= M2265, 2, 1))</f>
        <v>3</v>
      </c>
      <c r="H2262">
        <f>IF(tblCustRFM[[#This Row],[Monetary]] &gt;= L2266, 3, IF(tblCustRFM[[#This Row],[Monetary]] &gt;= M2266, 2, 1))</f>
        <v>3</v>
      </c>
      <c r="I2262">
        <f>tblCustRFM[[#This Row],[RecencyTier]] + tblCustRFM[[#This Row],[FrequencyTier]] + tblCustRFM[[#This Row],[MonetaryTier]]</f>
        <v>7</v>
      </c>
    </row>
    <row r="2263" spans="1:9" x14ac:dyDescent="0.45">
      <c r="A2263" s="16">
        <v>4345</v>
      </c>
      <c r="B2263" s="10">
        <v>45419.580258024689</v>
      </c>
      <c r="C2263">
        <v>2</v>
      </c>
      <c r="D2263">
        <v>32927.199999999997</v>
      </c>
      <c r="E2263" s="24">
        <f>INT(RFM_Pivot!$A$1 - tblCustRFM[[#This Row],[LastPurchaseDate]])</f>
        <v>237</v>
      </c>
      <c r="F2263">
        <f>IF(tblCustRFM[[#This Row],[Recency]] &lt;= $L$4, 3, IF(tblCustRFM[[#This Row],[Recency]] &lt;= M2265, 2, 1))</f>
        <v>1</v>
      </c>
      <c r="G2263">
        <f>IF(tblCustRFM[[#This Row],[Frequency]] &gt;= L2266, 3, IF(tblCustRFM[[#This Row],[Frequency]] &gt;= M2266, 2, 1))</f>
        <v>3</v>
      </c>
      <c r="H2263">
        <f>IF(tblCustRFM[[#This Row],[Monetary]] &gt;= L2267, 3, IF(tblCustRFM[[#This Row],[Monetary]] &gt;= M2267, 2, 1))</f>
        <v>3</v>
      </c>
      <c r="I2263">
        <f>tblCustRFM[[#This Row],[RecencyTier]] + tblCustRFM[[#This Row],[FrequencyTier]] + tblCustRFM[[#This Row],[MonetaryTier]]</f>
        <v>7</v>
      </c>
    </row>
    <row r="2264" spans="1:9" x14ac:dyDescent="0.45">
      <c r="A2264" s="16">
        <v>4346</v>
      </c>
      <c r="B2264" s="10">
        <v>45482.73157314815</v>
      </c>
      <c r="C2264">
        <v>2</v>
      </c>
      <c r="D2264">
        <v>3295.65</v>
      </c>
      <c r="E2264" s="24">
        <f>INT(RFM_Pivot!$A$1 - tblCustRFM[[#This Row],[LastPurchaseDate]])</f>
        <v>174</v>
      </c>
      <c r="F2264">
        <f>IF(tblCustRFM[[#This Row],[Recency]] &lt;= $L$4, 3, IF(tblCustRFM[[#This Row],[Recency]] &lt;= M2266, 2, 1))</f>
        <v>1</v>
      </c>
      <c r="G2264">
        <f>IF(tblCustRFM[[#This Row],[Frequency]] &gt;= L2267, 3, IF(tblCustRFM[[#This Row],[Frequency]] &gt;= M2267, 2, 1))</f>
        <v>3</v>
      </c>
      <c r="H2264">
        <f>IF(tblCustRFM[[#This Row],[Monetary]] &gt;= L2268, 3, IF(tblCustRFM[[#This Row],[Monetary]] &gt;= M2268, 2, 1))</f>
        <v>3</v>
      </c>
      <c r="I2264">
        <f>tblCustRFM[[#This Row],[RecencyTier]] + tblCustRFM[[#This Row],[FrequencyTier]] + tblCustRFM[[#This Row],[MonetaryTier]]</f>
        <v>7</v>
      </c>
    </row>
    <row r="2265" spans="1:9" x14ac:dyDescent="0.45">
      <c r="A2265" s="16">
        <v>4347</v>
      </c>
      <c r="B2265" s="10">
        <v>45474.919791975306</v>
      </c>
      <c r="C2265">
        <v>1</v>
      </c>
      <c r="D2265">
        <v>11178.33</v>
      </c>
      <c r="E2265" s="24">
        <f>INT(RFM_Pivot!$A$1 - tblCustRFM[[#This Row],[LastPurchaseDate]])</f>
        <v>182</v>
      </c>
      <c r="F2265">
        <f>IF(tblCustRFM[[#This Row],[Recency]] &lt;= $L$4, 3, IF(tblCustRFM[[#This Row],[Recency]] &lt;= M2267, 2, 1))</f>
        <v>1</v>
      </c>
      <c r="G2265">
        <f>IF(tblCustRFM[[#This Row],[Frequency]] &gt;= L2268, 3, IF(tblCustRFM[[#This Row],[Frequency]] &gt;= M2268, 2, 1))</f>
        <v>3</v>
      </c>
      <c r="H2265">
        <f>IF(tblCustRFM[[#This Row],[Monetary]] &gt;= L2269, 3, IF(tblCustRFM[[#This Row],[Monetary]] &gt;= M2269, 2, 1))</f>
        <v>3</v>
      </c>
      <c r="I2265">
        <f>tblCustRFM[[#This Row],[RecencyTier]] + tblCustRFM[[#This Row],[FrequencyTier]] + tblCustRFM[[#This Row],[MonetaryTier]]</f>
        <v>7</v>
      </c>
    </row>
    <row r="2266" spans="1:9" x14ac:dyDescent="0.45">
      <c r="A2266" s="16">
        <v>4348</v>
      </c>
      <c r="B2266" s="10">
        <v>45099.151215123456</v>
      </c>
      <c r="C2266">
        <v>1</v>
      </c>
      <c r="D2266">
        <v>3312.84</v>
      </c>
      <c r="E2266" s="24">
        <f>INT(RFM_Pivot!$A$1 - tblCustRFM[[#This Row],[LastPurchaseDate]])</f>
        <v>557</v>
      </c>
      <c r="F2266">
        <f>IF(tblCustRFM[[#This Row],[Recency]] &lt;= $L$4, 3, IF(tblCustRFM[[#This Row],[Recency]] &lt;= M2268, 2, 1))</f>
        <v>1</v>
      </c>
      <c r="G2266">
        <f>IF(tblCustRFM[[#This Row],[Frequency]] &gt;= L2269, 3, IF(tblCustRFM[[#This Row],[Frequency]] &gt;= M2269, 2, 1))</f>
        <v>3</v>
      </c>
      <c r="H2266">
        <f>IF(tblCustRFM[[#This Row],[Monetary]] &gt;= L2270, 3, IF(tblCustRFM[[#This Row],[Monetary]] &gt;= M2270, 2, 1))</f>
        <v>3</v>
      </c>
      <c r="I2266">
        <f>tblCustRFM[[#This Row],[RecencyTier]] + tblCustRFM[[#This Row],[FrequencyTier]] + tblCustRFM[[#This Row],[MonetaryTier]]</f>
        <v>7</v>
      </c>
    </row>
    <row r="2267" spans="1:9" x14ac:dyDescent="0.45">
      <c r="A2267" s="16">
        <v>4349</v>
      </c>
      <c r="B2267" s="10">
        <v>45619.766276620372</v>
      </c>
      <c r="C2267">
        <v>2</v>
      </c>
      <c r="D2267">
        <v>25951.86</v>
      </c>
      <c r="E2267" s="24">
        <f>INT(RFM_Pivot!$A$1 - tblCustRFM[[#This Row],[LastPurchaseDate]])</f>
        <v>37</v>
      </c>
      <c r="F2267">
        <f>IF(tblCustRFM[[#This Row],[Recency]] &lt;= $L$4, 3, IF(tblCustRFM[[#This Row],[Recency]] &lt;= M2269, 2, 1))</f>
        <v>3</v>
      </c>
      <c r="G2267">
        <f>IF(tblCustRFM[[#This Row],[Frequency]] &gt;= L2270, 3, IF(tblCustRFM[[#This Row],[Frequency]] &gt;= M2270, 2, 1))</f>
        <v>3</v>
      </c>
      <c r="H2267">
        <f>IF(tblCustRFM[[#This Row],[Monetary]] &gt;= L2271, 3, IF(tblCustRFM[[#This Row],[Monetary]] &gt;= M2271, 2, 1))</f>
        <v>3</v>
      </c>
      <c r="I2267">
        <f>tblCustRFM[[#This Row],[RecencyTier]] + tblCustRFM[[#This Row],[FrequencyTier]] + tblCustRFM[[#This Row],[MonetaryTier]]</f>
        <v>9</v>
      </c>
    </row>
    <row r="2268" spans="1:9" x14ac:dyDescent="0.45">
      <c r="A2268" s="16">
        <v>4354</v>
      </c>
      <c r="B2268" s="10">
        <v>45225.672867283953</v>
      </c>
      <c r="C2268">
        <v>2</v>
      </c>
      <c r="D2268">
        <v>27628.41</v>
      </c>
      <c r="E2268" s="24">
        <f>INT(RFM_Pivot!$A$1 - tblCustRFM[[#This Row],[LastPurchaseDate]])</f>
        <v>431</v>
      </c>
      <c r="F2268">
        <f>IF(tblCustRFM[[#This Row],[Recency]] &lt;= $L$4, 3, IF(tblCustRFM[[#This Row],[Recency]] &lt;= M2270, 2, 1))</f>
        <v>1</v>
      </c>
      <c r="G2268">
        <f>IF(tblCustRFM[[#This Row],[Frequency]] &gt;= L2271, 3, IF(tblCustRFM[[#This Row],[Frequency]] &gt;= M2271, 2, 1))</f>
        <v>3</v>
      </c>
      <c r="H2268">
        <f>IF(tblCustRFM[[#This Row],[Monetary]] &gt;= L2272, 3, IF(tblCustRFM[[#This Row],[Monetary]] &gt;= M2272, 2, 1))</f>
        <v>3</v>
      </c>
      <c r="I2268">
        <f>tblCustRFM[[#This Row],[RecencyTier]] + tblCustRFM[[#This Row],[FrequencyTier]] + tblCustRFM[[#This Row],[MonetaryTier]]</f>
        <v>7</v>
      </c>
    </row>
    <row r="2269" spans="1:9" x14ac:dyDescent="0.45">
      <c r="A2269" s="16">
        <v>4356</v>
      </c>
      <c r="B2269" s="10">
        <v>45026.800980092594</v>
      </c>
      <c r="C2269">
        <v>1</v>
      </c>
      <c r="D2269">
        <v>1660.58</v>
      </c>
      <c r="E2269" s="24">
        <f>INT(RFM_Pivot!$A$1 - tblCustRFM[[#This Row],[LastPurchaseDate]])</f>
        <v>630</v>
      </c>
      <c r="F2269">
        <f>IF(tblCustRFM[[#This Row],[Recency]] &lt;= $L$4, 3, IF(tblCustRFM[[#This Row],[Recency]] &lt;= M2271, 2, 1))</f>
        <v>1</v>
      </c>
      <c r="G2269">
        <f>IF(tblCustRFM[[#This Row],[Frequency]] &gt;= L2272, 3, IF(tblCustRFM[[#This Row],[Frequency]] &gt;= M2272, 2, 1))</f>
        <v>3</v>
      </c>
      <c r="H2269">
        <f>IF(tblCustRFM[[#This Row],[Monetary]] &gt;= L2273, 3, IF(tblCustRFM[[#This Row],[Monetary]] &gt;= M2273, 2, 1))</f>
        <v>3</v>
      </c>
      <c r="I2269">
        <f>tblCustRFM[[#This Row],[RecencyTier]] + tblCustRFM[[#This Row],[FrequencyTier]] + tblCustRFM[[#This Row],[MonetaryTier]]</f>
        <v>7</v>
      </c>
    </row>
    <row r="2270" spans="1:9" x14ac:dyDescent="0.45">
      <c r="A2270" s="16">
        <v>4357</v>
      </c>
      <c r="B2270" s="10">
        <v>45219.175217515432</v>
      </c>
      <c r="C2270">
        <v>1</v>
      </c>
      <c r="D2270">
        <v>12807.78</v>
      </c>
      <c r="E2270" s="24">
        <f>INT(RFM_Pivot!$A$1 - tblCustRFM[[#This Row],[LastPurchaseDate]])</f>
        <v>437</v>
      </c>
      <c r="F2270">
        <f>IF(tblCustRFM[[#This Row],[Recency]] &lt;= $L$4, 3, IF(tblCustRFM[[#This Row],[Recency]] &lt;= M2272, 2, 1))</f>
        <v>1</v>
      </c>
      <c r="G2270">
        <f>IF(tblCustRFM[[#This Row],[Frequency]] &gt;= L2273, 3, IF(tblCustRFM[[#This Row],[Frequency]] &gt;= M2273, 2, 1))</f>
        <v>3</v>
      </c>
      <c r="H2270">
        <f>IF(tblCustRFM[[#This Row],[Monetary]] &gt;= L2274, 3, IF(tblCustRFM[[#This Row],[Monetary]] &gt;= M2274, 2, 1))</f>
        <v>3</v>
      </c>
      <c r="I2270">
        <f>tblCustRFM[[#This Row],[RecencyTier]] + tblCustRFM[[#This Row],[FrequencyTier]] + tblCustRFM[[#This Row],[MonetaryTier]]</f>
        <v>7</v>
      </c>
    </row>
    <row r="2271" spans="1:9" x14ac:dyDescent="0.45">
      <c r="A2271" s="16">
        <v>4358</v>
      </c>
      <c r="B2271" s="10">
        <v>45224.796779668213</v>
      </c>
      <c r="C2271">
        <v>1</v>
      </c>
      <c r="D2271">
        <v>8113.14</v>
      </c>
      <c r="E2271" s="24">
        <f>INT(RFM_Pivot!$A$1 - tblCustRFM[[#This Row],[LastPurchaseDate]])</f>
        <v>432</v>
      </c>
      <c r="F2271">
        <f>IF(tblCustRFM[[#This Row],[Recency]] &lt;= $L$4, 3, IF(tblCustRFM[[#This Row],[Recency]] &lt;= M2273, 2, 1))</f>
        <v>1</v>
      </c>
      <c r="G2271">
        <f>IF(tblCustRFM[[#This Row],[Frequency]] &gt;= L2274, 3, IF(tblCustRFM[[#This Row],[Frequency]] &gt;= M2274, 2, 1))</f>
        <v>3</v>
      </c>
      <c r="H2271">
        <f>IF(tblCustRFM[[#This Row],[Monetary]] &gt;= L2275, 3, IF(tblCustRFM[[#This Row],[Monetary]] &gt;= M2275, 2, 1))</f>
        <v>3</v>
      </c>
      <c r="I2271">
        <f>tblCustRFM[[#This Row],[RecencyTier]] + tblCustRFM[[#This Row],[FrequencyTier]] + tblCustRFM[[#This Row],[MonetaryTier]]</f>
        <v>7</v>
      </c>
    </row>
    <row r="2272" spans="1:9" x14ac:dyDescent="0.45">
      <c r="A2272" s="16">
        <v>4359</v>
      </c>
      <c r="B2272" s="10">
        <v>45541.502450231485</v>
      </c>
      <c r="C2272">
        <v>2</v>
      </c>
      <c r="D2272">
        <v>11680.77</v>
      </c>
      <c r="E2272" s="24">
        <f>INT(RFM_Pivot!$A$1 - tblCustRFM[[#This Row],[LastPurchaseDate]])</f>
        <v>115</v>
      </c>
      <c r="F2272">
        <f>IF(tblCustRFM[[#This Row],[Recency]] &lt;= $L$4, 3, IF(tblCustRFM[[#This Row],[Recency]] &lt;= M2274, 2, 1))</f>
        <v>3</v>
      </c>
      <c r="G2272">
        <f>IF(tblCustRFM[[#This Row],[Frequency]] &gt;= L2275, 3, IF(tblCustRFM[[#This Row],[Frequency]] &gt;= M2275, 2, 1))</f>
        <v>3</v>
      </c>
      <c r="H2272">
        <f>IF(tblCustRFM[[#This Row],[Monetary]] &gt;= L2276, 3, IF(tblCustRFM[[#This Row],[Monetary]] &gt;= M2276, 2, 1))</f>
        <v>3</v>
      </c>
      <c r="I2272">
        <f>tblCustRFM[[#This Row],[RecencyTier]] + tblCustRFM[[#This Row],[FrequencyTier]] + tblCustRFM[[#This Row],[MonetaryTier]]</f>
        <v>9</v>
      </c>
    </row>
    <row r="2273" spans="1:9" x14ac:dyDescent="0.45">
      <c r="A2273" s="16">
        <v>4360</v>
      </c>
      <c r="B2273" s="10">
        <v>45186.102910300928</v>
      </c>
      <c r="C2273">
        <v>1</v>
      </c>
      <c r="D2273">
        <v>262.39999999999998</v>
      </c>
      <c r="E2273" s="24">
        <f>INT(RFM_Pivot!$A$1 - tblCustRFM[[#This Row],[LastPurchaseDate]])</f>
        <v>470</v>
      </c>
      <c r="F2273">
        <f>IF(tblCustRFM[[#This Row],[Recency]] &lt;= $L$4, 3, IF(tblCustRFM[[#This Row],[Recency]] &lt;= M2275, 2, 1))</f>
        <v>1</v>
      </c>
      <c r="G2273">
        <f>IF(tblCustRFM[[#This Row],[Frequency]] &gt;= L2276, 3, IF(tblCustRFM[[#This Row],[Frequency]] &gt;= M2276, 2, 1))</f>
        <v>3</v>
      </c>
      <c r="H2273">
        <f>IF(tblCustRFM[[#This Row],[Monetary]] &gt;= L2277, 3, IF(tblCustRFM[[#This Row],[Monetary]] &gt;= M2277, 2, 1))</f>
        <v>3</v>
      </c>
      <c r="I2273">
        <f>tblCustRFM[[#This Row],[RecencyTier]] + tblCustRFM[[#This Row],[FrequencyTier]] + tblCustRFM[[#This Row],[MonetaryTier]]</f>
        <v>7</v>
      </c>
    </row>
    <row r="2274" spans="1:9" x14ac:dyDescent="0.45">
      <c r="A2274" s="16">
        <v>4361</v>
      </c>
      <c r="B2274" s="10">
        <v>45118.060106018522</v>
      </c>
      <c r="C2274">
        <v>1</v>
      </c>
      <c r="D2274">
        <v>20123.95</v>
      </c>
      <c r="E2274" s="24">
        <f>INT(RFM_Pivot!$A$1 - tblCustRFM[[#This Row],[LastPurchaseDate]])</f>
        <v>538</v>
      </c>
      <c r="F2274">
        <f>IF(tblCustRFM[[#This Row],[Recency]] &lt;= $L$4, 3, IF(tblCustRFM[[#This Row],[Recency]] &lt;= M2276, 2, 1))</f>
        <v>1</v>
      </c>
      <c r="G2274">
        <f>IF(tblCustRFM[[#This Row],[Frequency]] &gt;= L2277, 3, IF(tblCustRFM[[#This Row],[Frequency]] &gt;= M2277, 2, 1))</f>
        <v>3</v>
      </c>
      <c r="H2274">
        <f>IF(tblCustRFM[[#This Row],[Monetary]] &gt;= L2278, 3, IF(tblCustRFM[[#This Row],[Monetary]] &gt;= M2278, 2, 1))</f>
        <v>3</v>
      </c>
      <c r="I2274">
        <f>tblCustRFM[[#This Row],[RecencyTier]] + tblCustRFM[[#This Row],[FrequencyTier]] + tblCustRFM[[#This Row],[MonetaryTier]]</f>
        <v>7</v>
      </c>
    </row>
    <row r="2275" spans="1:9" x14ac:dyDescent="0.45">
      <c r="A2275" s="16">
        <v>4363</v>
      </c>
      <c r="B2275" s="10">
        <v>45461.997499729936</v>
      </c>
      <c r="C2275">
        <v>2</v>
      </c>
      <c r="D2275">
        <v>8905.59</v>
      </c>
      <c r="E2275" s="24">
        <f>INT(RFM_Pivot!$A$1 - tblCustRFM[[#This Row],[LastPurchaseDate]])</f>
        <v>195</v>
      </c>
      <c r="F2275">
        <f>IF(tblCustRFM[[#This Row],[Recency]] &lt;= $L$4, 3, IF(tblCustRFM[[#This Row],[Recency]] &lt;= M2277, 2, 1))</f>
        <v>1</v>
      </c>
      <c r="G2275">
        <f>IF(tblCustRFM[[#This Row],[Frequency]] &gt;= L2278, 3, IF(tblCustRFM[[#This Row],[Frequency]] &gt;= M2278, 2, 1))</f>
        <v>3</v>
      </c>
      <c r="H2275">
        <f>IF(tblCustRFM[[#This Row],[Monetary]] &gt;= L2279, 3, IF(tblCustRFM[[#This Row],[Monetary]] &gt;= M2279, 2, 1))</f>
        <v>3</v>
      </c>
      <c r="I2275">
        <f>tblCustRFM[[#This Row],[RecencyTier]] + tblCustRFM[[#This Row],[FrequencyTier]] + tblCustRFM[[#This Row],[MonetaryTier]]</f>
        <v>7</v>
      </c>
    </row>
    <row r="2276" spans="1:9" x14ac:dyDescent="0.45">
      <c r="A2276" s="16">
        <v>4364</v>
      </c>
      <c r="B2276" s="10">
        <v>45329.051205131174</v>
      </c>
      <c r="C2276">
        <v>1</v>
      </c>
      <c r="D2276">
        <v>4216.6499999999996</v>
      </c>
      <c r="E2276" s="24">
        <f>INT(RFM_Pivot!$A$1 - tblCustRFM[[#This Row],[LastPurchaseDate]])</f>
        <v>327</v>
      </c>
      <c r="F2276">
        <f>IF(tblCustRFM[[#This Row],[Recency]] &lt;= $L$4, 3, IF(tblCustRFM[[#This Row],[Recency]] &lt;= M2278, 2, 1))</f>
        <v>1</v>
      </c>
      <c r="G2276">
        <f>IF(tblCustRFM[[#This Row],[Frequency]] &gt;= L2279, 3, IF(tblCustRFM[[#This Row],[Frequency]] &gt;= M2279, 2, 1))</f>
        <v>3</v>
      </c>
      <c r="H2276">
        <f>IF(tblCustRFM[[#This Row],[Monetary]] &gt;= L2280, 3, IF(tblCustRFM[[#This Row],[Monetary]] &gt;= M2280, 2, 1))</f>
        <v>3</v>
      </c>
      <c r="I2276">
        <f>tblCustRFM[[#This Row],[RecencyTier]] + tblCustRFM[[#This Row],[FrequencyTier]] + tblCustRFM[[#This Row],[MonetaryTier]]</f>
        <v>7</v>
      </c>
    </row>
    <row r="2277" spans="1:9" x14ac:dyDescent="0.45">
      <c r="A2277" s="16">
        <v>4365</v>
      </c>
      <c r="B2277" s="10">
        <v>45276.266926697528</v>
      </c>
      <c r="C2277">
        <v>1</v>
      </c>
      <c r="D2277">
        <v>19263</v>
      </c>
      <c r="E2277" s="24">
        <f>INT(RFM_Pivot!$A$1 - tblCustRFM[[#This Row],[LastPurchaseDate]])</f>
        <v>380</v>
      </c>
      <c r="F2277">
        <f>IF(tblCustRFM[[#This Row],[Recency]] &lt;= $L$4, 3, IF(tblCustRFM[[#This Row],[Recency]] &lt;= M2279, 2, 1))</f>
        <v>1</v>
      </c>
      <c r="G2277">
        <f>IF(tblCustRFM[[#This Row],[Frequency]] &gt;= L2280, 3, IF(tblCustRFM[[#This Row],[Frequency]] &gt;= M2280, 2, 1))</f>
        <v>3</v>
      </c>
      <c r="H2277">
        <f>IF(tblCustRFM[[#This Row],[Monetary]] &gt;= L2281, 3, IF(tblCustRFM[[#This Row],[Monetary]] &gt;= M2281, 2, 1))</f>
        <v>3</v>
      </c>
      <c r="I2277">
        <f>tblCustRFM[[#This Row],[RecencyTier]] + tblCustRFM[[#This Row],[FrequencyTier]] + tblCustRFM[[#This Row],[MonetaryTier]]</f>
        <v>7</v>
      </c>
    </row>
    <row r="2278" spans="1:9" x14ac:dyDescent="0.45">
      <c r="A2278" s="16">
        <v>4367</v>
      </c>
      <c r="B2278" s="10">
        <v>45558.732173225311</v>
      </c>
      <c r="C2278">
        <v>3</v>
      </c>
      <c r="D2278">
        <v>12325.01</v>
      </c>
      <c r="E2278" s="24">
        <f>INT(RFM_Pivot!$A$1 - tblCustRFM[[#This Row],[LastPurchaseDate]])</f>
        <v>98</v>
      </c>
      <c r="F2278">
        <f>IF(tblCustRFM[[#This Row],[Recency]] &lt;= $L$4, 3, IF(tblCustRFM[[#This Row],[Recency]] &lt;= M2280, 2, 1))</f>
        <v>3</v>
      </c>
      <c r="G2278">
        <f>IF(tblCustRFM[[#This Row],[Frequency]] &gt;= L2281, 3, IF(tblCustRFM[[#This Row],[Frequency]] &gt;= M2281, 2, 1))</f>
        <v>3</v>
      </c>
      <c r="H2278">
        <f>IF(tblCustRFM[[#This Row],[Monetary]] &gt;= L2282, 3, IF(tblCustRFM[[#This Row],[Monetary]] &gt;= M2282, 2, 1))</f>
        <v>3</v>
      </c>
      <c r="I2278">
        <f>tblCustRFM[[#This Row],[RecencyTier]] + tblCustRFM[[#This Row],[FrequencyTier]] + tblCustRFM[[#This Row],[MonetaryTier]]</f>
        <v>9</v>
      </c>
    </row>
    <row r="2279" spans="1:9" x14ac:dyDescent="0.45">
      <c r="A2279" s="16">
        <v>4368</v>
      </c>
      <c r="B2279" s="10">
        <v>44994.531753163581</v>
      </c>
      <c r="C2279">
        <v>1</v>
      </c>
      <c r="D2279">
        <v>4848.2</v>
      </c>
      <c r="E2279" s="24">
        <f>INT(RFM_Pivot!$A$1 - tblCustRFM[[#This Row],[LastPurchaseDate]])</f>
        <v>662</v>
      </c>
      <c r="F2279">
        <f>IF(tblCustRFM[[#This Row],[Recency]] &lt;= $L$4, 3, IF(tblCustRFM[[#This Row],[Recency]] &lt;= M2281, 2, 1))</f>
        <v>1</v>
      </c>
      <c r="G2279">
        <f>IF(tblCustRFM[[#This Row],[Frequency]] &gt;= L2282, 3, IF(tblCustRFM[[#This Row],[Frequency]] &gt;= M2282, 2, 1))</f>
        <v>3</v>
      </c>
      <c r="H2279">
        <f>IF(tblCustRFM[[#This Row],[Monetary]] &gt;= L2283, 3, IF(tblCustRFM[[#This Row],[Monetary]] &gt;= M2283, 2, 1))</f>
        <v>3</v>
      </c>
      <c r="I2279">
        <f>tblCustRFM[[#This Row],[RecencyTier]] + tblCustRFM[[#This Row],[FrequencyTier]] + tblCustRFM[[#This Row],[MonetaryTier]]</f>
        <v>7</v>
      </c>
    </row>
    <row r="2280" spans="1:9" x14ac:dyDescent="0.45">
      <c r="A2280" s="16">
        <v>4370</v>
      </c>
      <c r="B2280" s="10">
        <v>45438.562156211417</v>
      </c>
      <c r="C2280">
        <v>1</v>
      </c>
      <c r="D2280">
        <v>4781.2299999999996</v>
      </c>
      <c r="E2280" s="24">
        <f>INT(RFM_Pivot!$A$1 - tblCustRFM[[#This Row],[LastPurchaseDate]])</f>
        <v>218</v>
      </c>
      <c r="F2280">
        <f>IF(tblCustRFM[[#This Row],[Recency]] &lt;= $L$4, 3, IF(tblCustRFM[[#This Row],[Recency]] &lt;= M2282, 2, 1))</f>
        <v>1</v>
      </c>
      <c r="G2280">
        <f>IF(tblCustRFM[[#This Row],[Frequency]] &gt;= L2283, 3, IF(tblCustRFM[[#This Row],[Frequency]] &gt;= M2283, 2, 1))</f>
        <v>3</v>
      </c>
      <c r="H2280">
        <f>IF(tblCustRFM[[#This Row],[Monetary]] &gt;= L2284, 3, IF(tblCustRFM[[#This Row],[Monetary]] &gt;= M2284, 2, 1))</f>
        <v>3</v>
      </c>
      <c r="I2280">
        <f>tblCustRFM[[#This Row],[RecencyTier]] + tblCustRFM[[#This Row],[FrequencyTier]] + tblCustRFM[[#This Row],[MonetaryTier]]</f>
        <v>7</v>
      </c>
    </row>
    <row r="2281" spans="1:9" x14ac:dyDescent="0.45">
      <c r="A2281" s="16">
        <v>4373</v>
      </c>
      <c r="B2281" s="10">
        <v>45210.633363348767</v>
      </c>
      <c r="C2281">
        <v>2</v>
      </c>
      <c r="D2281">
        <v>7713.49</v>
      </c>
      <c r="E2281" s="24">
        <f>INT(RFM_Pivot!$A$1 - tblCustRFM[[#This Row],[LastPurchaseDate]])</f>
        <v>446</v>
      </c>
      <c r="F2281">
        <f>IF(tblCustRFM[[#This Row],[Recency]] &lt;= $L$4, 3, IF(tblCustRFM[[#This Row],[Recency]] &lt;= M2283, 2, 1))</f>
        <v>1</v>
      </c>
      <c r="G2281">
        <f>IF(tblCustRFM[[#This Row],[Frequency]] &gt;= L2284, 3, IF(tblCustRFM[[#This Row],[Frequency]] &gt;= M2284, 2, 1))</f>
        <v>3</v>
      </c>
      <c r="H2281">
        <f>IF(tblCustRFM[[#This Row],[Monetary]] &gt;= L2285, 3, IF(tblCustRFM[[#This Row],[Monetary]] &gt;= M2285, 2, 1))</f>
        <v>3</v>
      </c>
      <c r="I2281">
        <f>tblCustRFM[[#This Row],[RecencyTier]] + tblCustRFM[[#This Row],[FrequencyTier]] + tblCustRFM[[#This Row],[MonetaryTier]]</f>
        <v>7</v>
      </c>
    </row>
    <row r="2282" spans="1:9" x14ac:dyDescent="0.45">
      <c r="A2282" s="16">
        <v>4374</v>
      </c>
      <c r="B2282" s="10">
        <v>45483.972697260804</v>
      </c>
      <c r="C2282">
        <v>5</v>
      </c>
      <c r="D2282">
        <v>46021.32</v>
      </c>
      <c r="E2282" s="24">
        <f>INT(RFM_Pivot!$A$1 - tblCustRFM[[#This Row],[LastPurchaseDate]])</f>
        <v>173</v>
      </c>
      <c r="F2282">
        <f>IF(tblCustRFM[[#This Row],[Recency]] &lt;= $L$4, 3, IF(tblCustRFM[[#This Row],[Recency]] &lt;= M2284, 2, 1))</f>
        <v>1</v>
      </c>
      <c r="G2282">
        <f>IF(tblCustRFM[[#This Row],[Frequency]] &gt;= L2285, 3, IF(tblCustRFM[[#This Row],[Frequency]] &gt;= M2285, 2, 1))</f>
        <v>3</v>
      </c>
      <c r="H2282">
        <f>IF(tblCustRFM[[#This Row],[Monetary]] &gt;= L2286, 3, IF(tblCustRFM[[#This Row],[Monetary]] &gt;= M2286, 2, 1))</f>
        <v>3</v>
      </c>
      <c r="I2282">
        <f>tblCustRFM[[#This Row],[RecencyTier]] + tblCustRFM[[#This Row],[FrequencyTier]] + tblCustRFM[[#This Row],[MonetaryTier]]</f>
        <v>7</v>
      </c>
    </row>
    <row r="2283" spans="1:9" x14ac:dyDescent="0.45">
      <c r="A2283" s="16">
        <v>4376</v>
      </c>
      <c r="B2283" s="10">
        <v>44967.446044598764</v>
      </c>
      <c r="C2283">
        <v>1</v>
      </c>
      <c r="D2283">
        <v>4161.3100000000004</v>
      </c>
      <c r="E2283" s="24">
        <f>INT(RFM_Pivot!$A$1 - tblCustRFM[[#This Row],[LastPurchaseDate]])</f>
        <v>689</v>
      </c>
      <c r="F2283">
        <f>IF(tblCustRFM[[#This Row],[Recency]] &lt;= $L$4, 3, IF(tblCustRFM[[#This Row],[Recency]] &lt;= M2285, 2, 1))</f>
        <v>1</v>
      </c>
      <c r="G2283">
        <f>IF(tblCustRFM[[#This Row],[Frequency]] &gt;= L2286, 3, IF(tblCustRFM[[#This Row],[Frequency]] &gt;= M2286, 2, 1))</f>
        <v>3</v>
      </c>
      <c r="H2283">
        <f>IF(tblCustRFM[[#This Row],[Monetary]] &gt;= L2287, 3, IF(tblCustRFM[[#This Row],[Monetary]] &gt;= M2287, 2, 1))</f>
        <v>3</v>
      </c>
      <c r="I2283">
        <f>tblCustRFM[[#This Row],[RecencyTier]] + tblCustRFM[[#This Row],[FrequencyTier]] + tblCustRFM[[#This Row],[MonetaryTier]]</f>
        <v>7</v>
      </c>
    </row>
    <row r="2284" spans="1:9" x14ac:dyDescent="0.45">
      <c r="A2284" s="16">
        <v>4377</v>
      </c>
      <c r="B2284" s="10">
        <v>45474.189718981484</v>
      </c>
      <c r="C2284">
        <v>1</v>
      </c>
      <c r="D2284">
        <v>13536.12</v>
      </c>
      <c r="E2284" s="24">
        <f>INT(RFM_Pivot!$A$1 - tblCustRFM[[#This Row],[LastPurchaseDate]])</f>
        <v>182</v>
      </c>
      <c r="F2284">
        <f>IF(tblCustRFM[[#This Row],[Recency]] &lt;= $L$4, 3, IF(tblCustRFM[[#This Row],[Recency]] &lt;= M2286, 2, 1))</f>
        <v>1</v>
      </c>
      <c r="G2284">
        <f>IF(tblCustRFM[[#This Row],[Frequency]] &gt;= L2287, 3, IF(tblCustRFM[[#This Row],[Frequency]] &gt;= M2287, 2, 1))</f>
        <v>3</v>
      </c>
      <c r="H2284">
        <f>IF(tblCustRFM[[#This Row],[Monetary]] &gt;= L2288, 3, IF(tblCustRFM[[#This Row],[Monetary]] &gt;= M2288, 2, 1))</f>
        <v>3</v>
      </c>
      <c r="I2284">
        <f>tblCustRFM[[#This Row],[RecencyTier]] + tblCustRFM[[#This Row],[FrequencyTier]] + tblCustRFM[[#This Row],[MonetaryTier]]</f>
        <v>7</v>
      </c>
    </row>
    <row r="2285" spans="1:9" x14ac:dyDescent="0.45">
      <c r="A2285" s="16">
        <v>4378</v>
      </c>
      <c r="B2285" s="10">
        <v>45580.488348842591</v>
      </c>
      <c r="C2285">
        <v>1</v>
      </c>
      <c r="D2285">
        <v>11377.48</v>
      </c>
      <c r="E2285" s="24">
        <f>INT(RFM_Pivot!$A$1 - tblCustRFM[[#This Row],[LastPurchaseDate]])</f>
        <v>76</v>
      </c>
      <c r="F2285">
        <f>IF(tblCustRFM[[#This Row],[Recency]] &lt;= $L$4, 3, IF(tblCustRFM[[#This Row],[Recency]] &lt;= M2287, 2, 1))</f>
        <v>3</v>
      </c>
      <c r="G2285">
        <f>IF(tblCustRFM[[#This Row],[Frequency]] &gt;= L2288, 3, IF(tblCustRFM[[#This Row],[Frequency]] &gt;= M2288, 2, 1))</f>
        <v>3</v>
      </c>
      <c r="H2285">
        <f>IF(tblCustRFM[[#This Row],[Monetary]] &gt;= L2289, 3, IF(tblCustRFM[[#This Row],[Monetary]] &gt;= M2289, 2, 1))</f>
        <v>3</v>
      </c>
      <c r="I2285">
        <f>tblCustRFM[[#This Row],[RecencyTier]] + tblCustRFM[[#This Row],[FrequencyTier]] + tblCustRFM[[#This Row],[MonetaryTier]]</f>
        <v>9</v>
      </c>
    </row>
    <row r="2286" spans="1:9" x14ac:dyDescent="0.45">
      <c r="A2286" s="16">
        <v>4380</v>
      </c>
      <c r="B2286" s="10">
        <v>45501.859485956789</v>
      </c>
      <c r="C2286">
        <v>2</v>
      </c>
      <c r="D2286">
        <v>30250.28</v>
      </c>
      <c r="E2286" s="24">
        <f>INT(RFM_Pivot!$A$1 - tblCustRFM[[#This Row],[LastPurchaseDate]])</f>
        <v>155</v>
      </c>
      <c r="F2286">
        <f>IF(tblCustRFM[[#This Row],[Recency]] &lt;= $L$4, 3, IF(tblCustRFM[[#This Row],[Recency]] &lt;= M2288, 2, 1))</f>
        <v>1</v>
      </c>
      <c r="G2286">
        <f>IF(tblCustRFM[[#This Row],[Frequency]] &gt;= L2289, 3, IF(tblCustRFM[[#This Row],[Frequency]] &gt;= M2289, 2, 1))</f>
        <v>3</v>
      </c>
      <c r="H2286">
        <f>IF(tblCustRFM[[#This Row],[Monetary]] &gt;= L2290, 3, IF(tblCustRFM[[#This Row],[Monetary]] &gt;= M2290, 2, 1))</f>
        <v>3</v>
      </c>
      <c r="I2286">
        <f>tblCustRFM[[#This Row],[RecencyTier]] + tblCustRFM[[#This Row],[FrequencyTier]] + tblCustRFM[[#This Row],[MonetaryTier]]</f>
        <v>7</v>
      </c>
    </row>
    <row r="2287" spans="1:9" x14ac:dyDescent="0.45">
      <c r="A2287" s="16">
        <v>4381</v>
      </c>
      <c r="B2287" s="10">
        <v>45337.885088503084</v>
      </c>
      <c r="C2287">
        <v>1</v>
      </c>
      <c r="D2287">
        <v>5734.92</v>
      </c>
      <c r="E2287" s="24">
        <f>INT(RFM_Pivot!$A$1 - tblCustRFM[[#This Row],[LastPurchaseDate]])</f>
        <v>319</v>
      </c>
      <c r="F2287">
        <f>IF(tblCustRFM[[#This Row],[Recency]] &lt;= $L$4, 3, IF(tblCustRFM[[#This Row],[Recency]] &lt;= M2289, 2, 1))</f>
        <v>1</v>
      </c>
      <c r="G2287">
        <f>IF(tblCustRFM[[#This Row],[Frequency]] &gt;= L2290, 3, IF(tblCustRFM[[#This Row],[Frequency]] &gt;= M2290, 2, 1))</f>
        <v>3</v>
      </c>
      <c r="H2287">
        <f>IF(tblCustRFM[[#This Row],[Monetary]] &gt;= L2291, 3, IF(tblCustRFM[[#This Row],[Monetary]] &gt;= M2291, 2, 1))</f>
        <v>3</v>
      </c>
      <c r="I2287">
        <f>tblCustRFM[[#This Row],[RecencyTier]] + tblCustRFM[[#This Row],[FrequencyTier]] + tblCustRFM[[#This Row],[MonetaryTier]]</f>
        <v>7</v>
      </c>
    </row>
    <row r="2288" spans="1:9" x14ac:dyDescent="0.45">
      <c r="A2288" s="16">
        <v>4382</v>
      </c>
      <c r="B2288" s="10">
        <v>45362.34253425926</v>
      </c>
      <c r="C2288">
        <v>1</v>
      </c>
      <c r="D2288">
        <v>6755.45</v>
      </c>
      <c r="E2288" s="24">
        <f>INT(RFM_Pivot!$A$1 - tblCustRFM[[#This Row],[LastPurchaseDate]])</f>
        <v>294</v>
      </c>
      <c r="F2288">
        <f>IF(tblCustRFM[[#This Row],[Recency]] &lt;= $L$4, 3, IF(tblCustRFM[[#This Row],[Recency]] &lt;= M2290, 2, 1))</f>
        <v>1</v>
      </c>
      <c r="G2288">
        <f>IF(tblCustRFM[[#This Row],[Frequency]] &gt;= L2291, 3, IF(tblCustRFM[[#This Row],[Frequency]] &gt;= M2291, 2, 1))</f>
        <v>3</v>
      </c>
      <c r="H2288">
        <f>IF(tblCustRFM[[#This Row],[Monetary]] &gt;= L2292, 3, IF(tblCustRFM[[#This Row],[Monetary]] &gt;= M2292, 2, 1))</f>
        <v>3</v>
      </c>
      <c r="I2288">
        <f>tblCustRFM[[#This Row],[RecencyTier]] + tblCustRFM[[#This Row],[FrequencyTier]] + tblCustRFM[[#This Row],[MonetaryTier]]</f>
        <v>7</v>
      </c>
    </row>
    <row r="2289" spans="1:9" x14ac:dyDescent="0.45">
      <c r="A2289" s="16">
        <v>4384</v>
      </c>
      <c r="B2289" s="10">
        <v>45449.659265933638</v>
      </c>
      <c r="C2289">
        <v>2</v>
      </c>
      <c r="D2289">
        <v>16971.5</v>
      </c>
      <c r="E2289" s="24">
        <f>INT(RFM_Pivot!$A$1 - tblCustRFM[[#This Row],[LastPurchaseDate]])</f>
        <v>207</v>
      </c>
      <c r="F2289">
        <f>IF(tblCustRFM[[#This Row],[Recency]] &lt;= $L$4, 3, IF(tblCustRFM[[#This Row],[Recency]] &lt;= M2291, 2, 1))</f>
        <v>1</v>
      </c>
      <c r="G2289">
        <f>IF(tblCustRFM[[#This Row],[Frequency]] &gt;= L2292, 3, IF(tblCustRFM[[#This Row],[Frequency]] &gt;= M2292, 2, 1))</f>
        <v>3</v>
      </c>
      <c r="H2289">
        <f>IF(tblCustRFM[[#This Row],[Monetary]] &gt;= L2293, 3, IF(tblCustRFM[[#This Row],[Monetary]] &gt;= M2293, 2, 1))</f>
        <v>3</v>
      </c>
      <c r="I2289">
        <f>tblCustRFM[[#This Row],[RecencyTier]] + tblCustRFM[[#This Row],[FrequencyTier]] + tblCustRFM[[#This Row],[MonetaryTier]]</f>
        <v>7</v>
      </c>
    </row>
    <row r="2290" spans="1:9" x14ac:dyDescent="0.45">
      <c r="A2290" s="16">
        <v>4385</v>
      </c>
      <c r="B2290" s="10">
        <v>45443.745674575621</v>
      </c>
      <c r="C2290">
        <v>3</v>
      </c>
      <c r="D2290">
        <v>29015.68</v>
      </c>
      <c r="E2290" s="24">
        <f>INT(RFM_Pivot!$A$1 - tblCustRFM[[#This Row],[LastPurchaseDate]])</f>
        <v>213</v>
      </c>
      <c r="F2290">
        <f>IF(tblCustRFM[[#This Row],[Recency]] &lt;= $L$4, 3, IF(tblCustRFM[[#This Row],[Recency]] &lt;= M2292, 2, 1))</f>
        <v>1</v>
      </c>
      <c r="G2290">
        <f>IF(tblCustRFM[[#This Row],[Frequency]] &gt;= L2293, 3, IF(tblCustRFM[[#This Row],[Frequency]] &gt;= M2293, 2, 1))</f>
        <v>3</v>
      </c>
      <c r="H2290">
        <f>IF(tblCustRFM[[#This Row],[Monetary]] &gt;= L2294, 3, IF(tblCustRFM[[#This Row],[Monetary]] &gt;= M2294, 2, 1))</f>
        <v>3</v>
      </c>
      <c r="I2290">
        <f>tblCustRFM[[#This Row],[RecencyTier]] + tblCustRFM[[#This Row],[FrequencyTier]] + tblCustRFM[[#This Row],[MonetaryTier]]</f>
        <v>7</v>
      </c>
    </row>
    <row r="2291" spans="1:9" x14ac:dyDescent="0.45">
      <c r="A2291" s="16">
        <v>4389</v>
      </c>
      <c r="B2291" s="10">
        <v>45605.0918091821</v>
      </c>
      <c r="C2291">
        <v>3</v>
      </c>
      <c r="D2291">
        <v>13833.8</v>
      </c>
      <c r="E2291" s="24">
        <f>INT(RFM_Pivot!$A$1 - tblCustRFM[[#This Row],[LastPurchaseDate]])</f>
        <v>51</v>
      </c>
      <c r="F2291">
        <f>IF(tblCustRFM[[#This Row],[Recency]] &lt;= $L$4, 3, IF(tblCustRFM[[#This Row],[Recency]] &lt;= M2293, 2, 1))</f>
        <v>3</v>
      </c>
      <c r="G2291">
        <f>IF(tblCustRFM[[#This Row],[Frequency]] &gt;= L2294, 3, IF(tblCustRFM[[#This Row],[Frequency]] &gt;= M2294, 2, 1))</f>
        <v>3</v>
      </c>
      <c r="H2291">
        <f>IF(tblCustRFM[[#This Row],[Monetary]] &gt;= L2295, 3, IF(tblCustRFM[[#This Row],[Monetary]] &gt;= M2295, 2, 1))</f>
        <v>3</v>
      </c>
      <c r="I2291">
        <f>tblCustRFM[[#This Row],[RecencyTier]] + tblCustRFM[[#This Row],[FrequencyTier]] + tblCustRFM[[#This Row],[MonetaryTier]]</f>
        <v>9</v>
      </c>
    </row>
    <row r="2292" spans="1:9" x14ac:dyDescent="0.45">
      <c r="A2292" s="16">
        <v>4390</v>
      </c>
      <c r="B2292" s="10">
        <v>45082.870587075617</v>
      </c>
      <c r="C2292">
        <v>1</v>
      </c>
      <c r="D2292">
        <v>2557.08</v>
      </c>
      <c r="E2292" s="24">
        <f>INT(RFM_Pivot!$A$1 - tblCustRFM[[#This Row],[LastPurchaseDate]])</f>
        <v>574</v>
      </c>
      <c r="F2292">
        <f>IF(tblCustRFM[[#This Row],[Recency]] &lt;= $L$4, 3, IF(tblCustRFM[[#This Row],[Recency]] &lt;= M2294, 2, 1))</f>
        <v>1</v>
      </c>
      <c r="G2292">
        <f>IF(tblCustRFM[[#This Row],[Frequency]] &gt;= L2295, 3, IF(tblCustRFM[[#This Row],[Frequency]] &gt;= M2295, 2, 1))</f>
        <v>3</v>
      </c>
      <c r="H2292">
        <f>IF(tblCustRFM[[#This Row],[Monetary]] &gt;= L2296, 3, IF(tblCustRFM[[#This Row],[Monetary]] &gt;= M2296, 2, 1))</f>
        <v>3</v>
      </c>
      <c r="I2292">
        <f>tblCustRFM[[#This Row],[RecencyTier]] + tblCustRFM[[#This Row],[FrequencyTier]] + tblCustRFM[[#This Row],[MonetaryTier]]</f>
        <v>7</v>
      </c>
    </row>
    <row r="2293" spans="1:9" x14ac:dyDescent="0.45">
      <c r="A2293" s="16">
        <v>4391</v>
      </c>
      <c r="B2293" s="10">
        <v>45472.364536458335</v>
      </c>
      <c r="C2293">
        <v>3</v>
      </c>
      <c r="D2293">
        <v>11612.45</v>
      </c>
      <c r="E2293" s="24">
        <f>INT(RFM_Pivot!$A$1 - tblCustRFM[[#This Row],[LastPurchaseDate]])</f>
        <v>184</v>
      </c>
      <c r="F2293">
        <f>IF(tblCustRFM[[#This Row],[Recency]] &lt;= $L$4, 3, IF(tblCustRFM[[#This Row],[Recency]] &lt;= M2295, 2, 1))</f>
        <v>1</v>
      </c>
      <c r="G2293">
        <f>IF(tblCustRFM[[#This Row],[Frequency]] &gt;= L2296, 3, IF(tblCustRFM[[#This Row],[Frequency]] &gt;= M2296, 2, 1))</f>
        <v>3</v>
      </c>
      <c r="H2293">
        <f>IF(tblCustRFM[[#This Row],[Monetary]] &gt;= L2297, 3, IF(tblCustRFM[[#This Row],[Monetary]] &gt;= M2297, 2, 1))</f>
        <v>3</v>
      </c>
      <c r="I2293">
        <f>tblCustRFM[[#This Row],[RecencyTier]] + tblCustRFM[[#This Row],[FrequencyTier]] + tblCustRFM[[#This Row],[MonetaryTier]]</f>
        <v>7</v>
      </c>
    </row>
    <row r="2294" spans="1:9" x14ac:dyDescent="0.45">
      <c r="A2294" s="16">
        <v>4392</v>
      </c>
      <c r="B2294" s="10">
        <v>45359.714271412035</v>
      </c>
      <c r="C2294">
        <v>1</v>
      </c>
      <c r="D2294">
        <v>9489.9599999999991</v>
      </c>
      <c r="E2294" s="24">
        <f>INT(RFM_Pivot!$A$1 - tblCustRFM[[#This Row],[LastPurchaseDate]])</f>
        <v>297</v>
      </c>
      <c r="F2294">
        <f>IF(tblCustRFM[[#This Row],[Recency]] &lt;= $L$4, 3, IF(tblCustRFM[[#This Row],[Recency]] &lt;= M2296, 2, 1))</f>
        <v>1</v>
      </c>
      <c r="G2294">
        <f>IF(tblCustRFM[[#This Row],[Frequency]] &gt;= L2297, 3, IF(tblCustRFM[[#This Row],[Frequency]] &gt;= M2297, 2, 1))</f>
        <v>3</v>
      </c>
      <c r="H2294">
        <f>IF(tblCustRFM[[#This Row],[Monetary]] &gt;= L2298, 3, IF(tblCustRFM[[#This Row],[Monetary]] &gt;= M2298, 2, 1))</f>
        <v>3</v>
      </c>
      <c r="I2294">
        <f>tblCustRFM[[#This Row],[RecencyTier]] + tblCustRFM[[#This Row],[FrequencyTier]] + tblCustRFM[[#This Row],[MonetaryTier]]</f>
        <v>7</v>
      </c>
    </row>
    <row r="2295" spans="1:9" x14ac:dyDescent="0.45">
      <c r="A2295" s="16">
        <v>4394</v>
      </c>
      <c r="B2295" s="10">
        <v>44948.099109915122</v>
      </c>
      <c r="C2295">
        <v>1</v>
      </c>
      <c r="D2295">
        <v>6448.98</v>
      </c>
      <c r="E2295" s="24">
        <f>INT(RFM_Pivot!$A$1 - tblCustRFM[[#This Row],[LastPurchaseDate]])</f>
        <v>708</v>
      </c>
      <c r="F2295">
        <f>IF(tblCustRFM[[#This Row],[Recency]] &lt;= $L$4, 3, IF(tblCustRFM[[#This Row],[Recency]] &lt;= M2297, 2, 1))</f>
        <v>1</v>
      </c>
      <c r="G2295">
        <f>IF(tblCustRFM[[#This Row],[Frequency]] &gt;= L2298, 3, IF(tblCustRFM[[#This Row],[Frequency]] &gt;= M2298, 2, 1))</f>
        <v>3</v>
      </c>
      <c r="H2295">
        <f>IF(tblCustRFM[[#This Row],[Monetary]] &gt;= L2299, 3, IF(tblCustRFM[[#This Row],[Monetary]] &gt;= M2299, 2, 1))</f>
        <v>3</v>
      </c>
      <c r="I2295">
        <f>tblCustRFM[[#This Row],[RecencyTier]] + tblCustRFM[[#This Row],[FrequencyTier]] + tblCustRFM[[#This Row],[MonetaryTier]]</f>
        <v>7</v>
      </c>
    </row>
    <row r="2296" spans="1:9" x14ac:dyDescent="0.45">
      <c r="A2296" s="16">
        <v>4395</v>
      </c>
      <c r="B2296" s="10">
        <v>45574.574757484566</v>
      </c>
      <c r="C2296">
        <v>2</v>
      </c>
      <c r="D2296">
        <v>18281.07</v>
      </c>
      <c r="E2296" s="24">
        <f>INT(RFM_Pivot!$A$1 - tblCustRFM[[#This Row],[LastPurchaseDate]])</f>
        <v>82</v>
      </c>
      <c r="F2296">
        <f>IF(tblCustRFM[[#This Row],[Recency]] &lt;= $L$4, 3, IF(tblCustRFM[[#This Row],[Recency]] &lt;= M2298, 2, 1))</f>
        <v>3</v>
      </c>
      <c r="G2296">
        <f>IF(tblCustRFM[[#This Row],[Frequency]] &gt;= L2299, 3, IF(tblCustRFM[[#This Row],[Frequency]] &gt;= M2299, 2, 1))</f>
        <v>3</v>
      </c>
      <c r="H2296">
        <f>IF(tblCustRFM[[#This Row],[Monetary]] &gt;= L2300, 3, IF(tblCustRFM[[#This Row],[Monetary]] &gt;= M2300, 2, 1))</f>
        <v>3</v>
      </c>
      <c r="I2296">
        <f>tblCustRFM[[#This Row],[RecencyTier]] + tblCustRFM[[#This Row],[FrequencyTier]] + tblCustRFM[[#This Row],[MonetaryTier]]</f>
        <v>9</v>
      </c>
    </row>
    <row r="2297" spans="1:9" x14ac:dyDescent="0.45">
      <c r="A2297" s="16">
        <v>4397</v>
      </c>
      <c r="B2297" s="10">
        <v>45576.983998418211</v>
      </c>
      <c r="C2297">
        <v>1</v>
      </c>
      <c r="D2297">
        <v>11305.92</v>
      </c>
      <c r="E2297" s="24">
        <f>INT(RFM_Pivot!$A$1 - tblCustRFM[[#This Row],[LastPurchaseDate]])</f>
        <v>80</v>
      </c>
      <c r="F2297">
        <f>IF(tblCustRFM[[#This Row],[Recency]] &lt;= $L$4, 3, IF(tblCustRFM[[#This Row],[Recency]] &lt;= M2299, 2, 1))</f>
        <v>3</v>
      </c>
      <c r="G2297">
        <f>IF(tblCustRFM[[#This Row],[Frequency]] &gt;= L2300, 3, IF(tblCustRFM[[#This Row],[Frequency]] &gt;= M2300, 2, 1))</f>
        <v>3</v>
      </c>
      <c r="H2297">
        <f>IF(tblCustRFM[[#This Row],[Monetary]] &gt;= L2301, 3, IF(tblCustRFM[[#This Row],[Monetary]] &gt;= M2301, 2, 1))</f>
        <v>3</v>
      </c>
      <c r="I2297">
        <f>tblCustRFM[[#This Row],[RecencyTier]] + tblCustRFM[[#This Row],[FrequencyTier]] + tblCustRFM[[#This Row],[MonetaryTier]]</f>
        <v>9</v>
      </c>
    </row>
    <row r="2298" spans="1:9" x14ac:dyDescent="0.45">
      <c r="A2298" s="16">
        <v>4398</v>
      </c>
      <c r="B2298" s="10">
        <v>45311.894489429011</v>
      </c>
      <c r="C2298">
        <v>2</v>
      </c>
      <c r="D2298">
        <v>8100.84</v>
      </c>
      <c r="E2298" s="24">
        <f>INT(RFM_Pivot!$A$1 - tblCustRFM[[#This Row],[LastPurchaseDate]])</f>
        <v>345</v>
      </c>
      <c r="F2298">
        <f>IF(tblCustRFM[[#This Row],[Recency]] &lt;= $L$4, 3, IF(tblCustRFM[[#This Row],[Recency]] &lt;= M2300, 2, 1))</f>
        <v>1</v>
      </c>
      <c r="G2298">
        <f>IF(tblCustRFM[[#This Row],[Frequency]] &gt;= L2301, 3, IF(tblCustRFM[[#This Row],[Frequency]] &gt;= M2301, 2, 1))</f>
        <v>3</v>
      </c>
      <c r="H2298">
        <f>IF(tblCustRFM[[#This Row],[Monetary]] &gt;= L2302, 3, IF(tblCustRFM[[#This Row],[Monetary]] &gt;= M2302, 2, 1))</f>
        <v>3</v>
      </c>
      <c r="I2298">
        <f>tblCustRFM[[#This Row],[RecencyTier]] + tblCustRFM[[#This Row],[FrequencyTier]] + tblCustRFM[[#This Row],[MonetaryTier]]</f>
        <v>7</v>
      </c>
    </row>
    <row r="2299" spans="1:9" x14ac:dyDescent="0.45">
      <c r="A2299" s="16">
        <v>4399</v>
      </c>
      <c r="B2299" s="10">
        <v>45493.755675578701</v>
      </c>
      <c r="C2299">
        <v>1</v>
      </c>
      <c r="D2299">
        <v>2356.5</v>
      </c>
      <c r="E2299" s="24">
        <f>INT(RFM_Pivot!$A$1 - tblCustRFM[[#This Row],[LastPurchaseDate]])</f>
        <v>163</v>
      </c>
      <c r="F2299">
        <f>IF(tblCustRFM[[#This Row],[Recency]] &lt;= $L$4, 3, IF(tblCustRFM[[#This Row],[Recency]] &lt;= M2301, 2, 1))</f>
        <v>1</v>
      </c>
      <c r="G2299">
        <f>IF(tblCustRFM[[#This Row],[Frequency]] &gt;= L2302, 3, IF(tblCustRFM[[#This Row],[Frequency]] &gt;= M2302, 2, 1))</f>
        <v>3</v>
      </c>
      <c r="H2299">
        <f>IF(tblCustRFM[[#This Row],[Monetary]] &gt;= L2303, 3, IF(tblCustRFM[[#This Row],[Monetary]] &gt;= M2303, 2, 1))</f>
        <v>3</v>
      </c>
      <c r="I2299">
        <f>tblCustRFM[[#This Row],[RecencyTier]] + tblCustRFM[[#This Row],[FrequencyTier]] + tblCustRFM[[#This Row],[MonetaryTier]]</f>
        <v>7</v>
      </c>
    </row>
    <row r="2300" spans="1:9" x14ac:dyDescent="0.45">
      <c r="A2300" s="16">
        <v>4400</v>
      </c>
      <c r="B2300" s="10">
        <v>45448.272127199074</v>
      </c>
      <c r="C2300">
        <v>1</v>
      </c>
      <c r="D2300">
        <v>7669.86</v>
      </c>
      <c r="E2300" s="24">
        <f>INT(RFM_Pivot!$A$1 - tblCustRFM[[#This Row],[LastPurchaseDate]])</f>
        <v>208</v>
      </c>
      <c r="F2300">
        <f>IF(tblCustRFM[[#This Row],[Recency]] &lt;= $L$4, 3, IF(tblCustRFM[[#This Row],[Recency]] &lt;= M2302, 2, 1))</f>
        <v>1</v>
      </c>
      <c r="G2300">
        <f>IF(tblCustRFM[[#This Row],[Frequency]] &gt;= L2303, 3, IF(tblCustRFM[[#This Row],[Frequency]] &gt;= M2303, 2, 1))</f>
        <v>3</v>
      </c>
      <c r="H2300">
        <f>IF(tblCustRFM[[#This Row],[Monetary]] &gt;= L2304, 3, IF(tblCustRFM[[#This Row],[Monetary]] &gt;= M2304, 2, 1))</f>
        <v>3</v>
      </c>
      <c r="I2300">
        <f>tblCustRFM[[#This Row],[RecencyTier]] + tblCustRFM[[#This Row],[FrequencyTier]] + tblCustRFM[[#This Row],[MonetaryTier]]</f>
        <v>7</v>
      </c>
    </row>
    <row r="2301" spans="1:9" x14ac:dyDescent="0.45">
      <c r="A2301" s="16">
        <v>4401</v>
      </c>
      <c r="B2301" s="10">
        <v>45474.554755478392</v>
      </c>
      <c r="C2301">
        <v>2</v>
      </c>
      <c r="D2301">
        <v>15832.18</v>
      </c>
      <c r="E2301" s="24">
        <f>INT(RFM_Pivot!$A$1 - tblCustRFM[[#This Row],[LastPurchaseDate]])</f>
        <v>182</v>
      </c>
      <c r="F2301">
        <f>IF(tblCustRFM[[#This Row],[Recency]] &lt;= $L$4, 3, IF(tblCustRFM[[#This Row],[Recency]] &lt;= M2303, 2, 1))</f>
        <v>1</v>
      </c>
      <c r="G2301">
        <f>IF(tblCustRFM[[#This Row],[Frequency]] &gt;= L2304, 3, IF(tblCustRFM[[#This Row],[Frequency]] &gt;= M2304, 2, 1))</f>
        <v>3</v>
      </c>
      <c r="H2301">
        <f>IF(tblCustRFM[[#This Row],[Monetary]] &gt;= L2305, 3, IF(tblCustRFM[[#This Row],[Monetary]] &gt;= M2305, 2, 1))</f>
        <v>3</v>
      </c>
      <c r="I2301">
        <f>tblCustRFM[[#This Row],[RecencyTier]] + tblCustRFM[[#This Row],[FrequencyTier]] + tblCustRFM[[#This Row],[MonetaryTier]]</f>
        <v>7</v>
      </c>
    </row>
    <row r="2302" spans="1:9" x14ac:dyDescent="0.45">
      <c r="A2302" s="16">
        <v>4403</v>
      </c>
      <c r="B2302" s="10">
        <v>45441.555455555557</v>
      </c>
      <c r="C2302">
        <v>1</v>
      </c>
      <c r="D2302">
        <v>7475.65</v>
      </c>
      <c r="E2302" s="24">
        <f>INT(RFM_Pivot!$A$1 - tblCustRFM[[#This Row],[LastPurchaseDate]])</f>
        <v>215</v>
      </c>
      <c r="F2302">
        <f>IF(tblCustRFM[[#This Row],[Recency]] &lt;= $L$4, 3, IF(tblCustRFM[[#This Row],[Recency]] &lt;= M2304, 2, 1))</f>
        <v>1</v>
      </c>
      <c r="G2302">
        <f>IF(tblCustRFM[[#This Row],[Frequency]] &gt;= L2305, 3, IF(tblCustRFM[[#This Row],[Frequency]] &gt;= M2305, 2, 1))</f>
        <v>3</v>
      </c>
      <c r="H2302">
        <f>IF(tblCustRFM[[#This Row],[Monetary]] &gt;= L2306, 3, IF(tblCustRFM[[#This Row],[Monetary]] &gt;= M2306, 2, 1))</f>
        <v>3</v>
      </c>
      <c r="I2302">
        <f>tblCustRFM[[#This Row],[RecencyTier]] + tblCustRFM[[#This Row],[FrequencyTier]] + tblCustRFM[[#This Row],[MonetaryTier]]</f>
        <v>7</v>
      </c>
    </row>
    <row r="2303" spans="1:9" x14ac:dyDescent="0.45">
      <c r="A2303" s="16">
        <v>4406</v>
      </c>
      <c r="B2303" s="10">
        <v>45496.456945679012</v>
      </c>
      <c r="C2303">
        <v>5</v>
      </c>
      <c r="D2303">
        <v>51047.7</v>
      </c>
      <c r="E2303" s="24">
        <f>INT(RFM_Pivot!$A$1 - tblCustRFM[[#This Row],[LastPurchaseDate]])</f>
        <v>160</v>
      </c>
      <c r="F2303">
        <f>IF(tblCustRFM[[#This Row],[Recency]] &lt;= $L$4, 3, IF(tblCustRFM[[#This Row],[Recency]] &lt;= M2305, 2, 1))</f>
        <v>1</v>
      </c>
      <c r="G2303">
        <f>IF(tblCustRFM[[#This Row],[Frequency]] &gt;= L2306, 3, IF(tblCustRFM[[#This Row],[Frequency]] &gt;= M2306, 2, 1))</f>
        <v>3</v>
      </c>
      <c r="H2303">
        <f>IF(tblCustRFM[[#This Row],[Monetary]] &gt;= L2307, 3, IF(tblCustRFM[[#This Row],[Monetary]] &gt;= M2307, 2, 1))</f>
        <v>3</v>
      </c>
      <c r="I2303">
        <f>tblCustRFM[[#This Row],[RecencyTier]] + tblCustRFM[[#This Row],[FrequencyTier]] + tblCustRFM[[#This Row],[MonetaryTier]]</f>
        <v>7</v>
      </c>
    </row>
    <row r="2304" spans="1:9" x14ac:dyDescent="0.45">
      <c r="A2304" s="16">
        <v>4407</v>
      </c>
      <c r="B2304" s="10">
        <v>45569.610261033951</v>
      </c>
      <c r="C2304">
        <v>3</v>
      </c>
      <c r="D2304">
        <v>21820.46</v>
      </c>
      <c r="E2304" s="24">
        <f>INT(RFM_Pivot!$A$1 - tblCustRFM[[#This Row],[LastPurchaseDate]])</f>
        <v>87</v>
      </c>
      <c r="F2304">
        <f>IF(tblCustRFM[[#This Row],[Recency]] &lt;= $L$4, 3, IF(tblCustRFM[[#This Row],[Recency]] &lt;= M2306, 2, 1))</f>
        <v>3</v>
      </c>
      <c r="G2304">
        <f>IF(tblCustRFM[[#This Row],[Frequency]] &gt;= L2307, 3, IF(tblCustRFM[[#This Row],[Frequency]] &gt;= M2307, 2, 1))</f>
        <v>3</v>
      </c>
      <c r="H2304">
        <f>IF(tblCustRFM[[#This Row],[Monetary]] &gt;= L2308, 3, IF(tblCustRFM[[#This Row],[Monetary]] &gt;= M2308, 2, 1))</f>
        <v>3</v>
      </c>
      <c r="I2304">
        <f>tblCustRFM[[#This Row],[RecencyTier]] + tblCustRFM[[#This Row],[FrequencyTier]] + tblCustRFM[[#This Row],[MonetaryTier]]</f>
        <v>9</v>
      </c>
    </row>
    <row r="2305" spans="1:9" x14ac:dyDescent="0.45">
      <c r="A2305" s="16">
        <v>4408</v>
      </c>
      <c r="B2305" s="10">
        <v>45163.470647067901</v>
      </c>
      <c r="C2305">
        <v>1</v>
      </c>
      <c r="D2305">
        <v>16445.919999999998</v>
      </c>
      <c r="E2305" s="24">
        <f>INT(RFM_Pivot!$A$1 - tblCustRFM[[#This Row],[LastPurchaseDate]])</f>
        <v>493</v>
      </c>
      <c r="F2305">
        <f>IF(tblCustRFM[[#This Row],[Recency]] &lt;= $L$4, 3, IF(tblCustRFM[[#This Row],[Recency]] &lt;= M2307, 2, 1))</f>
        <v>1</v>
      </c>
      <c r="G2305">
        <f>IF(tblCustRFM[[#This Row],[Frequency]] &gt;= L2308, 3, IF(tblCustRFM[[#This Row],[Frequency]] &gt;= M2308, 2, 1))</f>
        <v>3</v>
      </c>
      <c r="H2305">
        <f>IF(tblCustRFM[[#This Row],[Monetary]] &gt;= L2309, 3, IF(tblCustRFM[[#This Row],[Monetary]] &gt;= M2309, 2, 1))</f>
        <v>3</v>
      </c>
      <c r="I2305">
        <f>tblCustRFM[[#This Row],[RecencyTier]] + tblCustRFM[[#This Row],[FrequencyTier]] + tblCustRFM[[#This Row],[MonetaryTier]]</f>
        <v>7</v>
      </c>
    </row>
    <row r="2306" spans="1:9" x14ac:dyDescent="0.45">
      <c r="A2306" s="16">
        <v>4409</v>
      </c>
      <c r="B2306" s="10">
        <v>45535.880888078704</v>
      </c>
      <c r="C2306">
        <v>1</v>
      </c>
      <c r="D2306">
        <v>745.23</v>
      </c>
      <c r="E2306" s="24">
        <f>INT(RFM_Pivot!$A$1 - tblCustRFM[[#This Row],[LastPurchaseDate]])</f>
        <v>121</v>
      </c>
      <c r="F2306">
        <f>IF(tblCustRFM[[#This Row],[Recency]] &lt;= $L$4, 3, IF(tblCustRFM[[#This Row],[Recency]] &lt;= M2308, 2, 1))</f>
        <v>1</v>
      </c>
      <c r="G2306">
        <f>IF(tblCustRFM[[#This Row],[Frequency]] &gt;= L2309, 3, IF(tblCustRFM[[#This Row],[Frequency]] &gt;= M2309, 2, 1))</f>
        <v>3</v>
      </c>
      <c r="H2306">
        <f>IF(tblCustRFM[[#This Row],[Monetary]] &gt;= L2310, 3, IF(tblCustRFM[[#This Row],[Monetary]] &gt;= M2310, 2, 1))</f>
        <v>3</v>
      </c>
      <c r="I2306">
        <f>tblCustRFM[[#This Row],[RecencyTier]] + tblCustRFM[[#This Row],[FrequencyTier]] + tblCustRFM[[#This Row],[MonetaryTier]]</f>
        <v>7</v>
      </c>
    </row>
    <row r="2307" spans="1:9" x14ac:dyDescent="0.45">
      <c r="A2307" s="16">
        <v>4412</v>
      </c>
      <c r="B2307" s="10">
        <v>45456.156915702159</v>
      </c>
      <c r="C2307">
        <v>1</v>
      </c>
      <c r="D2307">
        <v>4436.05</v>
      </c>
      <c r="E2307" s="24">
        <f>INT(RFM_Pivot!$A$1 - tblCustRFM[[#This Row],[LastPurchaseDate]])</f>
        <v>200</v>
      </c>
      <c r="F2307">
        <f>IF(tblCustRFM[[#This Row],[Recency]] &lt;= $L$4, 3, IF(tblCustRFM[[#This Row],[Recency]] &lt;= M2309, 2, 1))</f>
        <v>1</v>
      </c>
      <c r="G2307">
        <f>IF(tblCustRFM[[#This Row],[Frequency]] &gt;= L2310, 3, IF(tblCustRFM[[#This Row],[Frequency]] &gt;= M2310, 2, 1))</f>
        <v>3</v>
      </c>
      <c r="H2307">
        <f>IF(tblCustRFM[[#This Row],[Monetary]] &gt;= L2311, 3, IF(tblCustRFM[[#This Row],[Monetary]] &gt;= M2311, 2, 1))</f>
        <v>3</v>
      </c>
      <c r="I2307">
        <f>tblCustRFM[[#This Row],[RecencyTier]] + tblCustRFM[[#This Row],[FrequencyTier]] + tblCustRFM[[#This Row],[MonetaryTier]]</f>
        <v>7</v>
      </c>
    </row>
    <row r="2308" spans="1:9" x14ac:dyDescent="0.45">
      <c r="A2308" s="16">
        <v>4413</v>
      </c>
      <c r="B2308" s="10">
        <v>45506.385938618827</v>
      </c>
      <c r="C2308">
        <v>1</v>
      </c>
      <c r="D2308">
        <v>7641.46</v>
      </c>
      <c r="E2308" s="24">
        <f>INT(RFM_Pivot!$A$1 - tblCustRFM[[#This Row],[LastPurchaseDate]])</f>
        <v>150</v>
      </c>
      <c r="F2308">
        <f>IF(tblCustRFM[[#This Row],[Recency]] &lt;= $L$4, 3, IF(tblCustRFM[[#This Row],[Recency]] &lt;= M2310, 2, 1))</f>
        <v>1</v>
      </c>
      <c r="G2308">
        <f>IF(tblCustRFM[[#This Row],[Frequency]] &gt;= L2311, 3, IF(tblCustRFM[[#This Row],[Frequency]] &gt;= M2311, 2, 1))</f>
        <v>3</v>
      </c>
      <c r="H2308">
        <f>IF(tblCustRFM[[#This Row],[Monetary]] &gt;= L2312, 3, IF(tblCustRFM[[#This Row],[Monetary]] &gt;= M2312, 2, 1))</f>
        <v>3</v>
      </c>
      <c r="I2308">
        <f>tblCustRFM[[#This Row],[RecencyTier]] + tblCustRFM[[#This Row],[FrequencyTier]] + tblCustRFM[[#This Row],[MonetaryTier]]</f>
        <v>7</v>
      </c>
    </row>
    <row r="2309" spans="1:9" x14ac:dyDescent="0.45">
      <c r="A2309" s="16">
        <v>4414</v>
      </c>
      <c r="B2309" s="10">
        <v>45486.819981983026</v>
      </c>
      <c r="C2309">
        <v>2</v>
      </c>
      <c r="D2309">
        <v>12714.18</v>
      </c>
      <c r="E2309" s="24">
        <f>INT(RFM_Pivot!$A$1 - tblCustRFM[[#This Row],[LastPurchaseDate]])</f>
        <v>170</v>
      </c>
      <c r="F2309">
        <f>IF(tblCustRFM[[#This Row],[Recency]] &lt;= $L$4, 3, IF(tblCustRFM[[#This Row],[Recency]] &lt;= M2311, 2, 1))</f>
        <v>1</v>
      </c>
      <c r="G2309">
        <f>IF(tblCustRFM[[#This Row],[Frequency]] &gt;= L2312, 3, IF(tblCustRFM[[#This Row],[Frequency]] &gt;= M2312, 2, 1))</f>
        <v>3</v>
      </c>
      <c r="H2309">
        <f>IF(tblCustRFM[[#This Row],[Monetary]] &gt;= L2313, 3, IF(tblCustRFM[[#This Row],[Monetary]] &gt;= M2313, 2, 1))</f>
        <v>3</v>
      </c>
      <c r="I2309">
        <f>tblCustRFM[[#This Row],[RecencyTier]] + tblCustRFM[[#This Row],[FrequencyTier]] + tblCustRFM[[#This Row],[MonetaryTier]]</f>
        <v>7</v>
      </c>
    </row>
    <row r="2310" spans="1:9" x14ac:dyDescent="0.45">
      <c r="A2310" s="16">
        <v>4415</v>
      </c>
      <c r="B2310" s="10">
        <v>45119.885288541664</v>
      </c>
      <c r="C2310">
        <v>1</v>
      </c>
      <c r="D2310">
        <v>3653.75</v>
      </c>
      <c r="E2310" s="24">
        <f>INT(RFM_Pivot!$A$1 - tblCustRFM[[#This Row],[LastPurchaseDate]])</f>
        <v>537</v>
      </c>
      <c r="F2310">
        <f>IF(tblCustRFM[[#This Row],[Recency]] &lt;= $L$4, 3, IF(tblCustRFM[[#This Row],[Recency]] &lt;= M2312, 2, 1))</f>
        <v>1</v>
      </c>
      <c r="G2310">
        <f>IF(tblCustRFM[[#This Row],[Frequency]] &gt;= L2313, 3, IF(tblCustRFM[[#This Row],[Frequency]] &gt;= M2313, 2, 1))</f>
        <v>3</v>
      </c>
      <c r="H2310">
        <f>IF(tblCustRFM[[#This Row],[Monetary]] &gt;= L2314, 3, IF(tblCustRFM[[#This Row],[Monetary]] &gt;= M2314, 2, 1))</f>
        <v>3</v>
      </c>
      <c r="I2310">
        <f>tblCustRFM[[#This Row],[RecencyTier]] + tblCustRFM[[#This Row],[FrequencyTier]] + tblCustRFM[[#This Row],[MonetaryTier]]</f>
        <v>7</v>
      </c>
    </row>
    <row r="2311" spans="1:9" x14ac:dyDescent="0.45">
      <c r="A2311" s="16">
        <v>4416</v>
      </c>
      <c r="B2311" s="10">
        <v>45476.671967206792</v>
      </c>
      <c r="C2311">
        <v>2</v>
      </c>
      <c r="D2311">
        <v>7377.5</v>
      </c>
      <c r="E2311" s="24">
        <f>INT(RFM_Pivot!$A$1 - tblCustRFM[[#This Row],[LastPurchaseDate]])</f>
        <v>180</v>
      </c>
      <c r="F2311">
        <f>IF(tblCustRFM[[#This Row],[Recency]] &lt;= $L$4, 3, IF(tblCustRFM[[#This Row],[Recency]] &lt;= M2313, 2, 1))</f>
        <v>1</v>
      </c>
      <c r="G2311">
        <f>IF(tblCustRFM[[#This Row],[Frequency]] &gt;= L2314, 3, IF(tblCustRFM[[#This Row],[Frequency]] &gt;= M2314, 2, 1))</f>
        <v>3</v>
      </c>
      <c r="H2311">
        <f>IF(tblCustRFM[[#This Row],[Monetary]] &gt;= L2315, 3, IF(tblCustRFM[[#This Row],[Monetary]] &gt;= M2315, 2, 1))</f>
        <v>3</v>
      </c>
      <c r="I2311">
        <f>tblCustRFM[[#This Row],[RecencyTier]] + tblCustRFM[[#This Row],[FrequencyTier]] + tblCustRFM[[#This Row],[MonetaryTier]]</f>
        <v>7</v>
      </c>
    </row>
    <row r="2312" spans="1:9" x14ac:dyDescent="0.45">
      <c r="A2312" s="16">
        <v>4417</v>
      </c>
      <c r="B2312" s="10">
        <v>44994.896789660495</v>
      </c>
      <c r="C2312">
        <v>1</v>
      </c>
      <c r="D2312">
        <v>8236.17</v>
      </c>
      <c r="E2312" s="24">
        <f>INT(RFM_Pivot!$A$1 - tblCustRFM[[#This Row],[LastPurchaseDate]])</f>
        <v>662</v>
      </c>
      <c r="F2312">
        <f>IF(tblCustRFM[[#This Row],[Recency]] &lt;= $L$4, 3, IF(tblCustRFM[[#This Row],[Recency]] &lt;= M2314, 2, 1))</f>
        <v>1</v>
      </c>
      <c r="G2312">
        <f>IF(tblCustRFM[[#This Row],[Frequency]] &gt;= L2315, 3, IF(tblCustRFM[[#This Row],[Frequency]] &gt;= M2315, 2, 1))</f>
        <v>3</v>
      </c>
      <c r="H2312">
        <f>IF(tblCustRFM[[#This Row],[Monetary]] &gt;= L2316, 3, IF(tblCustRFM[[#This Row],[Monetary]] &gt;= M2316, 2, 1))</f>
        <v>3</v>
      </c>
      <c r="I2312">
        <f>tblCustRFM[[#This Row],[RecencyTier]] + tblCustRFM[[#This Row],[FrequencyTier]] + tblCustRFM[[#This Row],[MonetaryTier]]</f>
        <v>7</v>
      </c>
    </row>
    <row r="2313" spans="1:9" x14ac:dyDescent="0.45">
      <c r="A2313" s="16">
        <v>4419</v>
      </c>
      <c r="B2313" s="10">
        <v>44973.286628665126</v>
      </c>
      <c r="C2313">
        <v>1</v>
      </c>
      <c r="D2313">
        <v>2167.2600000000002</v>
      </c>
      <c r="E2313" s="24">
        <f>INT(RFM_Pivot!$A$1 - tblCustRFM[[#This Row],[LastPurchaseDate]])</f>
        <v>683</v>
      </c>
      <c r="F2313">
        <f>IF(tblCustRFM[[#This Row],[Recency]] &lt;= $L$4, 3, IF(tblCustRFM[[#This Row],[Recency]] &lt;= M2315, 2, 1))</f>
        <v>1</v>
      </c>
      <c r="G2313">
        <f>IF(tblCustRFM[[#This Row],[Frequency]] &gt;= L2316, 3, IF(tblCustRFM[[#This Row],[Frequency]] &gt;= M2316, 2, 1))</f>
        <v>3</v>
      </c>
      <c r="H2313">
        <f>IF(tblCustRFM[[#This Row],[Monetary]] &gt;= L2317, 3, IF(tblCustRFM[[#This Row],[Monetary]] &gt;= M2317, 2, 1))</f>
        <v>3</v>
      </c>
      <c r="I2313">
        <f>tblCustRFM[[#This Row],[RecencyTier]] + tblCustRFM[[#This Row],[FrequencyTier]] + tblCustRFM[[#This Row],[MonetaryTier]]</f>
        <v>7</v>
      </c>
    </row>
    <row r="2314" spans="1:9" x14ac:dyDescent="0.45">
      <c r="A2314" s="16">
        <v>4420</v>
      </c>
      <c r="B2314" s="10">
        <v>45128.64616462191</v>
      </c>
      <c r="C2314">
        <v>2</v>
      </c>
      <c r="D2314">
        <v>28808.37</v>
      </c>
      <c r="E2314" s="24">
        <f>INT(RFM_Pivot!$A$1 - tblCustRFM[[#This Row],[LastPurchaseDate]])</f>
        <v>528</v>
      </c>
      <c r="F2314">
        <f>IF(tblCustRFM[[#This Row],[Recency]] &lt;= $L$4, 3, IF(tblCustRFM[[#This Row],[Recency]] &lt;= M2316, 2, 1))</f>
        <v>1</v>
      </c>
      <c r="G2314">
        <f>IF(tblCustRFM[[#This Row],[Frequency]] &gt;= L2317, 3, IF(tblCustRFM[[#This Row],[Frequency]] &gt;= M2317, 2, 1))</f>
        <v>3</v>
      </c>
      <c r="H2314">
        <f>IF(tblCustRFM[[#This Row],[Monetary]] &gt;= L2318, 3, IF(tblCustRFM[[#This Row],[Monetary]] &gt;= M2318, 2, 1))</f>
        <v>3</v>
      </c>
      <c r="I2314">
        <f>tblCustRFM[[#This Row],[RecencyTier]] + tblCustRFM[[#This Row],[FrequencyTier]] + tblCustRFM[[#This Row],[MonetaryTier]]</f>
        <v>7</v>
      </c>
    </row>
    <row r="2315" spans="1:9" x14ac:dyDescent="0.45">
      <c r="A2315" s="16">
        <v>4423</v>
      </c>
      <c r="B2315" s="10">
        <v>45151.570457060188</v>
      </c>
      <c r="C2315">
        <v>1</v>
      </c>
      <c r="D2315">
        <v>23333.85</v>
      </c>
      <c r="E2315" s="24">
        <f>INT(RFM_Pivot!$A$1 - tblCustRFM[[#This Row],[LastPurchaseDate]])</f>
        <v>505</v>
      </c>
      <c r="F2315">
        <f>IF(tblCustRFM[[#This Row],[Recency]] &lt;= $L$4, 3, IF(tblCustRFM[[#This Row],[Recency]] &lt;= M2317, 2, 1))</f>
        <v>1</v>
      </c>
      <c r="G2315">
        <f>IF(tblCustRFM[[#This Row],[Frequency]] &gt;= L2318, 3, IF(tblCustRFM[[#This Row],[Frequency]] &gt;= M2318, 2, 1))</f>
        <v>3</v>
      </c>
      <c r="H2315">
        <f>IF(tblCustRFM[[#This Row],[Monetary]] &gt;= L2319, 3, IF(tblCustRFM[[#This Row],[Monetary]] &gt;= M2319, 2, 1))</f>
        <v>3</v>
      </c>
      <c r="I2315">
        <f>tblCustRFM[[#This Row],[RecencyTier]] + tblCustRFM[[#This Row],[FrequencyTier]] + tblCustRFM[[#This Row],[MonetaryTier]]</f>
        <v>7</v>
      </c>
    </row>
    <row r="2316" spans="1:9" x14ac:dyDescent="0.45">
      <c r="A2316" s="16">
        <v>4424</v>
      </c>
      <c r="B2316" s="10">
        <v>45554.789778973769</v>
      </c>
      <c r="C2316">
        <v>1</v>
      </c>
      <c r="D2316">
        <v>1403.16</v>
      </c>
      <c r="E2316" s="24">
        <f>INT(RFM_Pivot!$A$1 - tblCustRFM[[#This Row],[LastPurchaseDate]])</f>
        <v>102</v>
      </c>
      <c r="F2316">
        <f>IF(tblCustRFM[[#This Row],[Recency]] &lt;= $L$4, 3, IF(tblCustRFM[[#This Row],[Recency]] &lt;= M2318, 2, 1))</f>
        <v>3</v>
      </c>
      <c r="G2316">
        <f>IF(tblCustRFM[[#This Row],[Frequency]] &gt;= L2319, 3, IF(tblCustRFM[[#This Row],[Frequency]] &gt;= M2319, 2, 1))</f>
        <v>3</v>
      </c>
      <c r="H2316">
        <f>IF(tblCustRFM[[#This Row],[Monetary]] &gt;= L2320, 3, IF(tblCustRFM[[#This Row],[Monetary]] &gt;= M2320, 2, 1))</f>
        <v>3</v>
      </c>
      <c r="I2316">
        <f>tblCustRFM[[#This Row],[RecencyTier]] + tblCustRFM[[#This Row],[FrequencyTier]] + tblCustRFM[[#This Row],[MonetaryTier]]</f>
        <v>9</v>
      </c>
    </row>
    <row r="2317" spans="1:9" x14ac:dyDescent="0.45">
      <c r="A2317" s="16">
        <v>4426</v>
      </c>
      <c r="B2317" s="10">
        <v>45323.064606442902</v>
      </c>
      <c r="C2317">
        <v>2</v>
      </c>
      <c r="D2317">
        <v>9183.7800000000007</v>
      </c>
      <c r="E2317" s="24">
        <f>INT(RFM_Pivot!$A$1 - tblCustRFM[[#This Row],[LastPurchaseDate]])</f>
        <v>333</v>
      </c>
      <c r="F2317">
        <f>IF(tblCustRFM[[#This Row],[Recency]] &lt;= $L$4, 3, IF(tblCustRFM[[#This Row],[Recency]] &lt;= M2319, 2, 1))</f>
        <v>1</v>
      </c>
      <c r="G2317">
        <f>IF(tblCustRFM[[#This Row],[Frequency]] &gt;= L2320, 3, IF(tblCustRFM[[#This Row],[Frequency]] &gt;= M2320, 2, 1))</f>
        <v>3</v>
      </c>
      <c r="H2317">
        <f>IF(tblCustRFM[[#This Row],[Monetary]] &gt;= L2321, 3, IF(tblCustRFM[[#This Row],[Monetary]] &gt;= M2321, 2, 1))</f>
        <v>3</v>
      </c>
      <c r="I2317">
        <f>tblCustRFM[[#This Row],[RecencyTier]] + tblCustRFM[[#This Row],[FrequencyTier]] + tblCustRFM[[#This Row],[MonetaryTier]]</f>
        <v>7</v>
      </c>
    </row>
    <row r="2318" spans="1:9" x14ac:dyDescent="0.45">
      <c r="A2318" s="16">
        <v>4427</v>
      </c>
      <c r="B2318" s="10">
        <v>45036.43794378858</v>
      </c>
      <c r="C2318">
        <v>1</v>
      </c>
      <c r="D2318">
        <v>2222.41</v>
      </c>
      <c r="E2318" s="24">
        <f>INT(RFM_Pivot!$A$1 - tblCustRFM[[#This Row],[LastPurchaseDate]])</f>
        <v>620</v>
      </c>
      <c r="F2318">
        <f>IF(tblCustRFM[[#This Row],[Recency]] &lt;= $L$4, 3, IF(tblCustRFM[[#This Row],[Recency]] &lt;= M2320, 2, 1))</f>
        <v>1</v>
      </c>
      <c r="G2318">
        <f>IF(tblCustRFM[[#This Row],[Frequency]] &gt;= L2321, 3, IF(tblCustRFM[[#This Row],[Frequency]] &gt;= M2321, 2, 1))</f>
        <v>3</v>
      </c>
      <c r="H2318">
        <f>IF(tblCustRFM[[#This Row],[Monetary]] &gt;= L2322, 3, IF(tblCustRFM[[#This Row],[Monetary]] &gt;= M2322, 2, 1))</f>
        <v>3</v>
      </c>
      <c r="I2318">
        <f>tblCustRFM[[#This Row],[RecencyTier]] + tblCustRFM[[#This Row],[FrequencyTier]] + tblCustRFM[[#This Row],[MonetaryTier]]</f>
        <v>7</v>
      </c>
    </row>
    <row r="2319" spans="1:9" x14ac:dyDescent="0.45">
      <c r="A2319" s="16">
        <v>4428</v>
      </c>
      <c r="B2319" s="10">
        <v>45591.366436651231</v>
      </c>
      <c r="C2319">
        <v>1</v>
      </c>
      <c r="D2319">
        <v>1110.05</v>
      </c>
      <c r="E2319" s="24">
        <f>INT(RFM_Pivot!$A$1 - tblCustRFM[[#This Row],[LastPurchaseDate]])</f>
        <v>65</v>
      </c>
      <c r="F2319">
        <f>IF(tblCustRFM[[#This Row],[Recency]] &lt;= $L$4, 3, IF(tblCustRFM[[#This Row],[Recency]] &lt;= M2321, 2, 1))</f>
        <v>3</v>
      </c>
      <c r="G2319">
        <f>IF(tblCustRFM[[#This Row],[Frequency]] &gt;= L2322, 3, IF(tblCustRFM[[#This Row],[Frequency]] &gt;= M2322, 2, 1))</f>
        <v>3</v>
      </c>
      <c r="H2319">
        <f>IF(tblCustRFM[[#This Row],[Monetary]] &gt;= L2323, 3, IF(tblCustRFM[[#This Row],[Monetary]] &gt;= M2323, 2, 1))</f>
        <v>3</v>
      </c>
      <c r="I2319">
        <f>tblCustRFM[[#This Row],[RecencyTier]] + tblCustRFM[[#This Row],[FrequencyTier]] + tblCustRFM[[#This Row],[MonetaryTier]]</f>
        <v>9</v>
      </c>
    </row>
    <row r="2320" spans="1:9" x14ac:dyDescent="0.45">
      <c r="A2320" s="16">
        <v>4430</v>
      </c>
      <c r="B2320" s="10">
        <v>45560.703370331787</v>
      </c>
      <c r="C2320">
        <v>2</v>
      </c>
      <c r="D2320">
        <v>18862.57</v>
      </c>
      <c r="E2320" s="24">
        <f>INT(RFM_Pivot!$A$1 - tblCustRFM[[#This Row],[LastPurchaseDate]])</f>
        <v>96</v>
      </c>
      <c r="F2320">
        <f>IF(tblCustRFM[[#This Row],[Recency]] &lt;= $L$4, 3, IF(tblCustRFM[[#This Row],[Recency]] &lt;= M2322, 2, 1))</f>
        <v>3</v>
      </c>
      <c r="G2320">
        <f>IF(tblCustRFM[[#This Row],[Frequency]] &gt;= L2323, 3, IF(tblCustRFM[[#This Row],[Frequency]] &gt;= M2323, 2, 1))</f>
        <v>3</v>
      </c>
      <c r="H2320">
        <f>IF(tblCustRFM[[#This Row],[Monetary]] &gt;= L2324, 3, IF(tblCustRFM[[#This Row],[Monetary]] &gt;= M2324, 2, 1))</f>
        <v>3</v>
      </c>
      <c r="I2320">
        <f>tblCustRFM[[#This Row],[RecencyTier]] + tblCustRFM[[#This Row],[FrequencyTier]] + tblCustRFM[[#This Row],[MonetaryTier]]</f>
        <v>9</v>
      </c>
    </row>
    <row r="2321" spans="1:9" x14ac:dyDescent="0.45">
      <c r="A2321" s="16">
        <v>4431</v>
      </c>
      <c r="B2321" s="10">
        <v>45434.984798495374</v>
      </c>
      <c r="C2321">
        <v>1</v>
      </c>
      <c r="D2321">
        <v>24705.95</v>
      </c>
      <c r="E2321" s="24">
        <f>INT(RFM_Pivot!$A$1 - tblCustRFM[[#This Row],[LastPurchaseDate]])</f>
        <v>222</v>
      </c>
      <c r="F2321">
        <f>IF(tblCustRFM[[#This Row],[Recency]] &lt;= $L$4, 3, IF(tblCustRFM[[#This Row],[Recency]] &lt;= M2323, 2, 1))</f>
        <v>1</v>
      </c>
      <c r="G2321">
        <f>IF(tblCustRFM[[#This Row],[Frequency]] &gt;= L2324, 3, IF(tblCustRFM[[#This Row],[Frequency]] &gt;= M2324, 2, 1))</f>
        <v>3</v>
      </c>
      <c r="H2321">
        <f>IF(tblCustRFM[[#This Row],[Monetary]] &gt;= L2325, 3, IF(tblCustRFM[[#This Row],[Monetary]] &gt;= M2325, 2, 1))</f>
        <v>3</v>
      </c>
      <c r="I2321">
        <f>tblCustRFM[[#This Row],[RecencyTier]] + tblCustRFM[[#This Row],[FrequencyTier]] + tblCustRFM[[#This Row],[MonetaryTier]]</f>
        <v>7</v>
      </c>
    </row>
    <row r="2322" spans="1:9" x14ac:dyDescent="0.45">
      <c r="A2322" s="16">
        <v>4432</v>
      </c>
      <c r="B2322" s="10">
        <v>45294.591759182098</v>
      </c>
      <c r="C2322">
        <v>3</v>
      </c>
      <c r="D2322">
        <v>25920.28</v>
      </c>
      <c r="E2322" s="24">
        <f>INT(RFM_Pivot!$A$1 - tblCustRFM[[#This Row],[LastPurchaseDate]])</f>
        <v>362</v>
      </c>
      <c r="F2322">
        <f>IF(tblCustRFM[[#This Row],[Recency]] &lt;= $L$4, 3, IF(tblCustRFM[[#This Row],[Recency]] &lt;= M2324, 2, 1))</f>
        <v>1</v>
      </c>
      <c r="G2322">
        <f>IF(tblCustRFM[[#This Row],[Frequency]] &gt;= L2325, 3, IF(tblCustRFM[[#This Row],[Frequency]] &gt;= M2325, 2, 1))</f>
        <v>3</v>
      </c>
      <c r="H2322">
        <f>IF(tblCustRFM[[#This Row],[Monetary]] &gt;= L2326, 3, IF(tblCustRFM[[#This Row],[Monetary]] &gt;= M2326, 2, 1))</f>
        <v>3</v>
      </c>
      <c r="I2322">
        <f>tblCustRFM[[#This Row],[RecencyTier]] + tblCustRFM[[#This Row],[FrequencyTier]] + tblCustRFM[[#This Row],[MonetaryTier]]</f>
        <v>7</v>
      </c>
    </row>
    <row r="2323" spans="1:9" x14ac:dyDescent="0.45">
      <c r="A2323" s="16">
        <v>4435</v>
      </c>
      <c r="B2323" s="10">
        <v>45632.615561535495</v>
      </c>
      <c r="C2323">
        <v>3</v>
      </c>
      <c r="D2323">
        <v>25479.61</v>
      </c>
      <c r="E2323" s="24">
        <f>INT(RFM_Pivot!$A$1 - tblCustRFM[[#This Row],[LastPurchaseDate]])</f>
        <v>24</v>
      </c>
      <c r="F2323">
        <f>IF(tblCustRFM[[#This Row],[Recency]] &lt;= $L$4, 3, IF(tblCustRFM[[#This Row],[Recency]] &lt;= M2325, 2, 1))</f>
        <v>3</v>
      </c>
      <c r="G2323">
        <f>IF(tblCustRFM[[#This Row],[Frequency]] &gt;= L2326, 3, IF(tblCustRFM[[#This Row],[Frequency]] &gt;= M2326, 2, 1))</f>
        <v>3</v>
      </c>
      <c r="H2323">
        <f>IF(tblCustRFM[[#This Row],[Monetary]] &gt;= L2327, 3, IF(tblCustRFM[[#This Row],[Monetary]] &gt;= M2327, 2, 1))</f>
        <v>3</v>
      </c>
      <c r="I2323">
        <f>tblCustRFM[[#This Row],[RecencyTier]] + tblCustRFM[[#This Row],[FrequencyTier]] + tblCustRFM[[#This Row],[MonetaryTier]]</f>
        <v>9</v>
      </c>
    </row>
    <row r="2324" spans="1:9" x14ac:dyDescent="0.45">
      <c r="A2324" s="16">
        <v>4436</v>
      </c>
      <c r="B2324" s="10">
        <v>44945.835883603395</v>
      </c>
      <c r="C2324">
        <v>1</v>
      </c>
      <c r="D2324">
        <v>3044.97</v>
      </c>
      <c r="E2324" s="24">
        <f>INT(RFM_Pivot!$A$1 - tblCustRFM[[#This Row],[LastPurchaseDate]])</f>
        <v>711</v>
      </c>
      <c r="F2324">
        <f>IF(tblCustRFM[[#This Row],[Recency]] &lt;= $L$4, 3, IF(tblCustRFM[[#This Row],[Recency]] &lt;= M2326, 2, 1))</f>
        <v>1</v>
      </c>
      <c r="G2324">
        <f>IF(tblCustRFM[[#This Row],[Frequency]] &gt;= L2327, 3, IF(tblCustRFM[[#This Row],[Frequency]] &gt;= M2327, 2, 1))</f>
        <v>3</v>
      </c>
      <c r="H2324">
        <f>IF(tblCustRFM[[#This Row],[Monetary]] &gt;= L2328, 3, IF(tblCustRFM[[#This Row],[Monetary]] &gt;= M2328, 2, 1))</f>
        <v>3</v>
      </c>
      <c r="I2324">
        <f>tblCustRFM[[#This Row],[RecencyTier]] + tblCustRFM[[#This Row],[FrequencyTier]] + tblCustRFM[[#This Row],[MonetaryTier]]</f>
        <v>7</v>
      </c>
    </row>
    <row r="2325" spans="1:9" x14ac:dyDescent="0.45">
      <c r="A2325" s="16">
        <v>4439</v>
      </c>
      <c r="B2325" s="10">
        <v>45626.628962885799</v>
      </c>
      <c r="C2325">
        <v>2</v>
      </c>
      <c r="D2325">
        <v>7484.9</v>
      </c>
      <c r="E2325" s="24">
        <f>INT(RFM_Pivot!$A$1 - tblCustRFM[[#This Row],[LastPurchaseDate]])</f>
        <v>30</v>
      </c>
      <c r="F2325">
        <f>IF(tblCustRFM[[#This Row],[Recency]] &lt;= $L$4, 3, IF(tblCustRFM[[#This Row],[Recency]] &lt;= M2327, 2, 1))</f>
        <v>3</v>
      </c>
      <c r="G2325">
        <f>IF(tblCustRFM[[#This Row],[Frequency]] &gt;= L2328, 3, IF(tblCustRFM[[#This Row],[Frequency]] &gt;= M2328, 2, 1))</f>
        <v>3</v>
      </c>
      <c r="H2325">
        <f>IF(tblCustRFM[[#This Row],[Monetary]] &gt;= L2329, 3, IF(tblCustRFM[[#This Row],[Monetary]] &gt;= M2329, 2, 1))</f>
        <v>3</v>
      </c>
      <c r="I2325">
        <f>tblCustRFM[[#This Row],[RecencyTier]] + tblCustRFM[[#This Row],[FrequencyTier]] + tblCustRFM[[#This Row],[MonetaryTier]]</f>
        <v>9</v>
      </c>
    </row>
    <row r="2326" spans="1:9" x14ac:dyDescent="0.45">
      <c r="A2326" s="16">
        <v>4440</v>
      </c>
      <c r="B2326" s="10">
        <v>45308.682168209874</v>
      </c>
      <c r="C2326">
        <v>3</v>
      </c>
      <c r="D2326">
        <v>34987.24</v>
      </c>
      <c r="E2326" s="24">
        <f>INT(RFM_Pivot!$A$1 - tblCustRFM[[#This Row],[LastPurchaseDate]])</f>
        <v>348</v>
      </c>
      <c r="F2326">
        <f>IF(tblCustRFM[[#This Row],[Recency]] &lt;= $L$4, 3, IF(tblCustRFM[[#This Row],[Recency]] &lt;= M2328, 2, 1))</f>
        <v>1</v>
      </c>
      <c r="G2326">
        <f>IF(tblCustRFM[[#This Row],[Frequency]] &gt;= L2329, 3, IF(tblCustRFM[[#This Row],[Frequency]] &gt;= M2329, 2, 1))</f>
        <v>3</v>
      </c>
      <c r="H2326">
        <f>IF(tblCustRFM[[#This Row],[Monetary]] &gt;= L2330, 3, IF(tblCustRFM[[#This Row],[Monetary]] &gt;= M2330, 2, 1))</f>
        <v>3</v>
      </c>
      <c r="I2326">
        <f>tblCustRFM[[#This Row],[RecencyTier]] + tblCustRFM[[#This Row],[FrequencyTier]] + tblCustRFM[[#This Row],[MonetaryTier]]</f>
        <v>7</v>
      </c>
    </row>
    <row r="2327" spans="1:9" x14ac:dyDescent="0.45">
      <c r="A2327" s="16">
        <v>4442</v>
      </c>
      <c r="B2327" s="10">
        <v>45654.590759066356</v>
      </c>
      <c r="C2327">
        <v>1</v>
      </c>
      <c r="D2327">
        <v>20857.650000000001</v>
      </c>
      <c r="E2327" s="24">
        <f>INT(RFM_Pivot!$A$1 - tblCustRFM[[#This Row],[LastPurchaseDate]])</f>
        <v>2</v>
      </c>
      <c r="F2327">
        <f>IF(tblCustRFM[[#This Row],[Recency]] &lt;= $L$4, 3, IF(tblCustRFM[[#This Row],[Recency]] &lt;= M2329, 2, 1))</f>
        <v>3</v>
      </c>
      <c r="G2327">
        <f>IF(tblCustRFM[[#This Row],[Frequency]] &gt;= L2330, 3, IF(tblCustRFM[[#This Row],[Frequency]] &gt;= M2330, 2, 1))</f>
        <v>3</v>
      </c>
      <c r="H2327">
        <f>IF(tblCustRFM[[#This Row],[Monetary]] &gt;= L2331, 3, IF(tblCustRFM[[#This Row],[Monetary]] &gt;= M2331, 2, 1))</f>
        <v>3</v>
      </c>
      <c r="I2327">
        <f>tblCustRFM[[#This Row],[RecencyTier]] + tblCustRFM[[#This Row],[FrequencyTier]] + tblCustRFM[[#This Row],[MonetaryTier]]</f>
        <v>9</v>
      </c>
    </row>
    <row r="2328" spans="1:9" x14ac:dyDescent="0.45">
      <c r="A2328" s="16">
        <v>4443</v>
      </c>
      <c r="B2328" s="10">
        <v>45354.311731172842</v>
      </c>
      <c r="C2328">
        <v>1</v>
      </c>
      <c r="D2328">
        <v>1748.28</v>
      </c>
      <c r="E2328" s="24">
        <f>INT(RFM_Pivot!$A$1 - tblCustRFM[[#This Row],[LastPurchaseDate]])</f>
        <v>302</v>
      </c>
      <c r="F2328">
        <f>IF(tblCustRFM[[#This Row],[Recency]] &lt;= $L$4, 3, IF(tblCustRFM[[#This Row],[Recency]] &lt;= M2330, 2, 1))</f>
        <v>1</v>
      </c>
      <c r="G2328">
        <f>IF(tblCustRFM[[#This Row],[Frequency]] &gt;= L2331, 3, IF(tblCustRFM[[#This Row],[Frequency]] &gt;= M2331, 2, 1))</f>
        <v>3</v>
      </c>
      <c r="H2328">
        <f>IF(tblCustRFM[[#This Row],[Monetary]] &gt;= L2332, 3, IF(tblCustRFM[[#This Row],[Monetary]] &gt;= M2332, 2, 1))</f>
        <v>3</v>
      </c>
      <c r="I2328">
        <f>tblCustRFM[[#This Row],[RecencyTier]] + tblCustRFM[[#This Row],[FrequencyTier]] + tblCustRFM[[#This Row],[MonetaryTier]]</f>
        <v>7</v>
      </c>
    </row>
    <row r="2329" spans="1:9" x14ac:dyDescent="0.45">
      <c r="A2329" s="16">
        <v>4444</v>
      </c>
      <c r="B2329" s="10">
        <v>44947.004000385801</v>
      </c>
      <c r="C2329">
        <v>1</v>
      </c>
      <c r="D2329">
        <v>17447.25</v>
      </c>
      <c r="E2329" s="24">
        <f>INT(RFM_Pivot!$A$1 - tblCustRFM[[#This Row],[LastPurchaseDate]])</f>
        <v>709</v>
      </c>
      <c r="F2329">
        <f>IF(tblCustRFM[[#This Row],[Recency]] &lt;= $L$4, 3, IF(tblCustRFM[[#This Row],[Recency]] &lt;= M2331, 2, 1))</f>
        <v>1</v>
      </c>
      <c r="G2329">
        <f>IF(tblCustRFM[[#This Row],[Frequency]] &gt;= L2332, 3, IF(tblCustRFM[[#This Row],[Frequency]] &gt;= M2332, 2, 1))</f>
        <v>3</v>
      </c>
      <c r="H2329">
        <f>IF(tblCustRFM[[#This Row],[Monetary]] &gt;= L2333, 3, IF(tblCustRFM[[#This Row],[Monetary]] &gt;= M2333, 2, 1))</f>
        <v>3</v>
      </c>
      <c r="I2329">
        <f>tblCustRFM[[#This Row],[RecencyTier]] + tblCustRFM[[#This Row],[FrequencyTier]] + tblCustRFM[[#This Row],[MonetaryTier]]</f>
        <v>7</v>
      </c>
    </row>
    <row r="2330" spans="1:9" x14ac:dyDescent="0.45">
      <c r="A2330" s="16">
        <v>4446</v>
      </c>
      <c r="B2330" s="10">
        <v>45372.417541743824</v>
      </c>
      <c r="C2330">
        <v>2</v>
      </c>
      <c r="D2330">
        <v>9342.3799999999992</v>
      </c>
      <c r="E2330" s="24">
        <f>INT(RFM_Pivot!$A$1 - tblCustRFM[[#This Row],[LastPurchaseDate]])</f>
        <v>284</v>
      </c>
      <c r="F2330">
        <f>IF(tblCustRFM[[#This Row],[Recency]] &lt;= $L$4, 3, IF(tblCustRFM[[#This Row],[Recency]] &lt;= M2332, 2, 1))</f>
        <v>1</v>
      </c>
      <c r="G2330">
        <f>IF(tblCustRFM[[#This Row],[Frequency]] &gt;= L2333, 3, IF(tblCustRFM[[#This Row],[Frequency]] &gt;= M2333, 2, 1))</f>
        <v>3</v>
      </c>
      <c r="H2330">
        <f>IF(tblCustRFM[[#This Row],[Monetary]] &gt;= L2334, 3, IF(tblCustRFM[[#This Row],[Monetary]] &gt;= M2334, 2, 1))</f>
        <v>3</v>
      </c>
      <c r="I2330">
        <f>tblCustRFM[[#This Row],[RecencyTier]] + tblCustRFM[[#This Row],[FrequencyTier]] + tblCustRFM[[#This Row],[MonetaryTier]]</f>
        <v>7</v>
      </c>
    </row>
    <row r="2331" spans="1:9" x14ac:dyDescent="0.45">
      <c r="A2331" s="16">
        <v>4450</v>
      </c>
      <c r="B2331" s="10">
        <v>45160.331333140435</v>
      </c>
      <c r="C2331">
        <v>1</v>
      </c>
      <c r="D2331">
        <v>1752.53</v>
      </c>
      <c r="E2331" s="24">
        <f>INT(RFM_Pivot!$A$1 - tblCustRFM[[#This Row],[LastPurchaseDate]])</f>
        <v>496</v>
      </c>
      <c r="F2331">
        <f>IF(tblCustRFM[[#This Row],[Recency]] &lt;= $L$4, 3, IF(tblCustRFM[[#This Row],[Recency]] &lt;= M2333, 2, 1))</f>
        <v>1</v>
      </c>
      <c r="G2331">
        <f>IF(tblCustRFM[[#This Row],[Frequency]] &gt;= L2334, 3, IF(tblCustRFM[[#This Row],[Frequency]] &gt;= M2334, 2, 1))</f>
        <v>3</v>
      </c>
      <c r="H2331">
        <f>IF(tblCustRFM[[#This Row],[Monetary]] &gt;= L2335, 3, IF(tblCustRFM[[#This Row],[Monetary]] &gt;= M2335, 2, 1))</f>
        <v>3</v>
      </c>
      <c r="I2331">
        <f>tblCustRFM[[#This Row],[RecencyTier]] + tblCustRFM[[#This Row],[FrequencyTier]] + tblCustRFM[[#This Row],[MonetaryTier]]</f>
        <v>7</v>
      </c>
    </row>
    <row r="2332" spans="1:9" x14ac:dyDescent="0.45">
      <c r="A2332" s="16">
        <v>4451</v>
      </c>
      <c r="B2332" s="10">
        <v>45109.226222646605</v>
      </c>
      <c r="C2332">
        <v>2</v>
      </c>
      <c r="D2332">
        <v>25903.77</v>
      </c>
      <c r="E2332" s="24">
        <f>INT(RFM_Pivot!$A$1 - tblCustRFM[[#This Row],[LastPurchaseDate]])</f>
        <v>547</v>
      </c>
      <c r="F2332">
        <f>IF(tblCustRFM[[#This Row],[Recency]] &lt;= $L$4, 3, IF(tblCustRFM[[#This Row],[Recency]] &lt;= M2334, 2, 1))</f>
        <v>1</v>
      </c>
      <c r="G2332">
        <f>IF(tblCustRFM[[#This Row],[Frequency]] &gt;= L2335, 3, IF(tblCustRFM[[#This Row],[Frequency]] &gt;= M2335, 2, 1))</f>
        <v>3</v>
      </c>
      <c r="H2332">
        <f>IF(tblCustRFM[[#This Row],[Monetary]] &gt;= L2336, 3, IF(tblCustRFM[[#This Row],[Monetary]] &gt;= M2336, 2, 1))</f>
        <v>3</v>
      </c>
      <c r="I2332">
        <f>tblCustRFM[[#This Row],[RecencyTier]] + tblCustRFM[[#This Row],[FrequencyTier]] + tblCustRFM[[#This Row],[MonetaryTier]]</f>
        <v>7</v>
      </c>
    </row>
    <row r="2333" spans="1:9" x14ac:dyDescent="0.45">
      <c r="A2333" s="16">
        <v>4452</v>
      </c>
      <c r="B2333" s="10">
        <v>45002.635563541669</v>
      </c>
      <c r="C2333">
        <v>1</v>
      </c>
      <c r="D2333">
        <v>22147.9</v>
      </c>
      <c r="E2333" s="24">
        <f>INT(RFM_Pivot!$A$1 - tblCustRFM[[#This Row],[LastPurchaseDate]])</f>
        <v>654</v>
      </c>
      <c r="F2333">
        <f>IF(tblCustRFM[[#This Row],[Recency]] &lt;= $L$4, 3, IF(tblCustRFM[[#This Row],[Recency]] &lt;= M2335, 2, 1))</f>
        <v>1</v>
      </c>
      <c r="G2333">
        <f>IF(tblCustRFM[[#This Row],[Frequency]] &gt;= L2336, 3, IF(tblCustRFM[[#This Row],[Frequency]] &gt;= M2336, 2, 1))</f>
        <v>3</v>
      </c>
      <c r="H2333">
        <f>IF(tblCustRFM[[#This Row],[Monetary]] &gt;= L2337, 3, IF(tblCustRFM[[#This Row],[Monetary]] &gt;= M2337, 2, 1))</f>
        <v>3</v>
      </c>
      <c r="I2333">
        <f>tblCustRFM[[#This Row],[RecencyTier]] + tblCustRFM[[#This Row],[FrequencyTier]] + tblCustRFM[[#This Row],[MonetaryTier]]</f>
        <v>7</v>
      </c>
    </row>
    <row r="2334" spans="1:9" x14ac:dyDescent="0.45">
      <c r="A2334" s="16">
        <v>4453</v>
      </c>
      <c r="B2334" s="10">
        <v>45185.664866473766</v>
      </c>
      <c r="C2334">
        <v>2</v>
      </c>
      <c r="D2334">
        <v>2734.55</v>
      </c>
      <c r="E2334" s="24">
        <f>INT(RFM_Pivot!$A$1 - tblCustRFM[[#This Row],[LastPurchaseDate]])</f>
        <v>471</v>
      </c>
      <c r="F2334">
        <f>IF(tblCustRFM[[#This Row],[Recency]] &lt;= $L$4, 3, IF(tblCustRFM[[#This Row],[Recency]] &lt;= M2336, 2, 1))</f>
        <v>1</v>
      </c>
      <c r="G2334">
        <f>IF(tblCustRFM[[#This Row],[Frequency]] &gt;= L2337, 3, IF(tblCustRFM[[#This Row],[Frequency]] &gt;= M2337, 2, 1))</f>
        <v>3</v>
      </c>
      <c r="H2334">
        <f>IF(tblCustRFM[[#This Row],[Monetary]] &gt;= L2338, 3, IF(tblCustRFM[[#This Row],[Monetary]] &gt;= M2338, 2, 1))</f>
        <v>3</v>
      </c>
      <c r="I2334">
        <f>tblCustRFM[[#This Row],[RecencyTier]] + tblCustRFM[[#This Row],[FrequencyTier]] + tblCustRFM[[#This Row],[MonetaryTier]]</f>
        <v>7</v>
      </c>
    </row>
    <row r="2335" spans="1:9" x14ac:dyDescent="0.45">
      <c r="A2335" s="16">
        <v>4454</v>
      </c>
      <c r="B2335" s="10">
        <v>45414.834783487655</v>
      </c>
      <c r="C2335">
        <v>2</v>
      </c>
      <c r="D2335">
        <v>21146.240000000002</v>
      </c>
      <c r="E2335" s="24">
        <f>INT(RFM_Pivot!$A$1 - tblCustRFM[[#This Row],[LastPurchaseDate]])</f>
        <v>242</v>
      </c>
      <c r="F2335">
        <f>IF(tblCustRFM[[#This Row],[Recency]] &lt;= $L$4, 3, IF(tblCustRFM[[#This Row],[Recency]] &lt;= M2337, 2, 1))</f>
        <v>1</v>
      </c>
      <c r="G2335">
        <f>IF(tblCustRFM[[#This Row],[Frequency]] &gt;= L2338, 3, IF(tblCustRFM[[#This Row],[Frequency]] &gt;= M2338, 2, 1))</f>
        <v>3</v>
      </c>
      <c r="H2335">
        <f>IF(tblCustRFM[[#This Row],[Monetary]] &gt;= L2339, 3, IF(tblCustRFM[[#This Row],[Monetary]] &gt;= M2339, 2, 1))</f>
        <v>3</v>
      </c>
      <c r="I2335">
        <f>tblCustRFM[[#This Row],[RecencyTier]] + tblCustRFM[[#This Row],[FrequencyTier]] + tblCustRFM[[#This Row],[MonetaryTier]]</f>
        <v>7</v>
      </c>
    </row>
    <row r="2336" spans="1:9" x14ac:dyDescent="0.45">
      <c r="A2336" s="16">
        <v>4456</v>
      </c>
      <c r="B2336" s="10">
        <v>45123.389638966051</v>
      </c>
      <c r="C2336">
        <v>2</v>
      </c>
      <c r="D2336">
        <v>10294.09</v>
      </c>
      <c r="E2336" s="24">
        <f>INT(RFM_Pivot!$A$1 - tblCustRFM[[#This Row],[LastPurchaseDate]])</f>
        <v>533</v>
      </c>
      <c r="F2336">
        <f>IF(tblCustRFM[[#This Row],[Recency]] &lt;= $L$4, 3, IF(tblCustRFM[[#This Row],[Recency]] &lt;= M2338, 2, 1))</f>
        <v>1</v>
      </c>
      <c r="G2336">
        <f>IF(tblCustRFM[[#This Row],[Frequency]] &gt;= L2339, 3, IF(tblCustRFM[[#This Row],[Frequency]] &gt;= M2339, 2, 1))</f>
        <v>3</v>
      </c>
      <c r="H2336">
        <f>IF(tblCustRFM[[#This Row],[Monetary]] &gt;= L2340, 3, IF(tblCustRFM[[#This Row],[Monetary]] &gt;= M2340, 2, 1))</f>
        <v>3</v>
      </c>
      <c r="I2336">
        <f>tblCustRFM[[#This Row],[RecencyTier]] + tblCustRFM[[#This Row],[FrequencyTier]] + tblCustRFM[[#This Row],[MonetaryTier]]</f>
        <v>7</v>
      </c>
    </row>
    <row r="2337" spans="1:9" x14ac:dyDescent="0.45">
      <c r="A2337" s="16">
        <v>4457</v>
      </c>
      <c r="B2337" s="10">
        <v>45408.702170216049</v>
      </c>
      <c r="C2337">
        <v>1</v>
      </c>
      <c r="D2337">
        <v>4127.96</v>
      </c>
      <c r="E2337" s="24">
        <f>INT(RFM_Pivot!$A$1 - tblCustRFM[[#This Row],[LastPurchaseDate]])</f>
        <v>248</v>
      </c>
      <c r="F2337">
        <f>IF(tblCustRFM[[#This Row],[Recency]] &lt;= $L$4, 3, IF(tblCustRFM[[#This Row],[Recency]] &lt;= M2339, 2, 1))</f>
        <v>1</v>
      </c>
      <c r="G2337">
        <f>IF(tblCustRFM[[#This Row],[Frequency]] &gt;= L2340, 3, IF(tblCustRFM[[#This Row],[Frequency]] &gt;= M2340, 2, 1))</f>
        <v>3</v>
      </c>
      <c r="H2337">
        <f>IF(tblCustRFM[[#This Row],[Monetary]] &gt;= L2341, 3, IF(tblCustRFM[[#This Row],[Monetary]] &gt;= M2341, 2, 1))</f>
        <v>3</v>
      </c>
      <c r="I2337">
        <f>tblCustRFM[[#This Row],[RecencyTier]] + tblCustRFM[[#This Row],[FrequencyTier]] + tblCustRFM[[#This Row],[MonetaryTier]]</f>
        <v>7</v>
      </c>
    </row>
    <row r="2338" spans="1:9" x14ac:dyDescent="0.45">
      <c r="A2338" s="16">
        <v>4459</v>
      </c>
      <c r="B2338" s="10">
        <v>45357.597059722226</v>
      </c>
      <c r="C2338">
        <v>1</v>
      </c>
      <c r="D2338">
        <v>7117.2</v>
      </c>
      <c r="E2338" s="24">
        <f>INT(RFM_Pivot!$A$1 - tblCustRFM[[#This Row],[LastPurchaseDate]])</f>
        <v>299</v>
      </c>
      <c r="F2338">
        <f>IF(tblCustRFM[[#This Row],[Recency]] &lt;= $L$4, 3, IF(tblCustRFM[[#This Row],[Recency]] &lt;= M2340, 2, 1))</f>
        <v>1</v>
      </c>
      <c r="G2338">
        <f>IF(tblCustRFM[[#This Row],[Frequency]] &gt;= L2341, 3, IF(tblCustRFM[[#This Row],[Frequency]] &gt;= M2341, 2, 1))</f>
        <v>3</v>
      </c>
      <c r="H2338">
        <f>IF(tblCustRFM[[#This Row],[Monetary]] &gt;= L2342, 3, IF(tblCustRFM[[#This Row],[Monetary]] &gt;= M2342, 2, 1))</f>
        <v>3</v>
      </c>
      <c r="I2338">
        <f>tblCustRFM[[#This Row],[RecencyTier]] + tblCustRFM[[#This Row],[FrequencyTier]] + tblCustRFM[[#This Row],[MonetaryTier]]</f>
        <v>7</v>
      </c>
    </row>
    <row r="2339" spans="1:9" x14ac:dyDescent="0.45">
      <c r="A2339" s="16">
        <v>4462</v>
      </c>
      <c r="B2339" s="10">
        <v>45311.748474845677</v>
      </c>
      <c r="C2339">
        <v>2</v>
      </c>
      <c r="D2339">
        <v>28483.96</v>
      </c>
      <c r="E2339" s="24">
        <f>INT(RFM_Pivot!$A$1 - tblCustRFM[[#This Row],[LastPurchaseDate]])</f>
        <v>345</v>
      </c>
      <c r="F2339">
        <f>IF(tblCustRFM[[#This Row],[Recency]] &lt;= $L$4, 3, IF(tblCustRFM[[#This Row],[Recency]] &lt;= M2341, 2, 1))</f>
        <v>1</v>
      </c>
      <c r="G2339">
        <f>IF(tblCustRFM[[#This Row],[Frequency]] &gt;= L2342, 3, IF(tblCustRFM[[#This Row],[Frequency]] &gt;= M2342, 2, 1))</f>
        <v>3</v>
      </c>
      <c r="H2339">
        <f>IF(tblCustRFM[[#This Row],[Monetary]] &gt;= L2343, 3, IF(tblCustRFM[[#This Row],[Monetary]] &gt;= M2343, 2, 1))</f>
        <v>3</v>
      </c>
      <c r="I2339">
        <f>tblCustRFM[[#This Row],[RecencyTier]] + tblCustRFM[[#This Row],[FrequencyTier]] + tblCustRFM[[#This Row],[MonetaryTier]]</f>
        <v>7</v>
      </c>
    </row>
    <row r="2340" spans="1:9" x14ac:dyDescent="0.45">
      <c r="A2340" s="16">
        <v>4464</v>
      </c>
      <c r="B2340" s="10">
        <v>45615.96989699074</v>
      </c>
      <c r="C2340">
        <v>1</v>
      </c>
      <c r="D2340">
        <v>24000.1</v>
      </c>
      <c r="E2340" s="24">
        <f>INT(RFM_Pivot!$A$1 - tblCustRFM[[#This Row],[LastPurchaseDate]])</f>
        <v>41</v>
      </c>
      <c r="F2340">
        <f>IF(tblCustRFM[[#This Row],[Recency]] &lt;= $L$4, 3, IF(tblCustRFM[[#This Row],[Recency]] &lt;= M2342, 2, 1))</f>
        <v>3</v>
      </c>
      <c r="G2340">
        <f>IF(tblCustRFM[[#This Row],[Frequency]] &gt;= L2343, 3, IF(tblCustRFM[[#This Row],[Frequency]] &gt;= M2343, 2, 1))</f>
        <v>3</v>
      </c>
      <c r="H2340">
        <f>IF(tblCustRFM[[#This Row],[Monetary]] &gt;= L2344, 3, IF(tblCustRFM[[#This Row],[Monetary]] &gt;= M2344, 2, 1))</f>
        <v>3</v>
      </c>
      <c r="I2340">
        <f>tblCustRFM[[#This Row],[RecencyTier]] + tblCustRFM[[#This Row],[FrequencyTier]] + tblCustRFM[[#This Row],[MonetaryTier]]</f>
        <v>9</v>
      </c>
    </row>
    <row r="2341" spans="1:9" x14ac:dyDescent="0.45">
      <c r="A2341" s="16">
        <v>4465</v>
      </c>
      <c r="B2341" s="10">
        <v>45655.831883179009</v>
      </c>
      <c r="C2341">
        <v>1</v>
      </c>
      <c r="D2341">
        <v>5180.3999999999996</v>
      </c>
      <c r="E2341" s="24">
        <f>INT(RFM_Pivot!$A$1 - tblCustRFM[[#This Row],[LastPurchaseDate]])</f>
        <v>1</v>
      </c>
      <c r="F2341">
        <f>IF(tblCustRFM[[#This Row],[Recency]] &lt;= $L$4, 3, IF(tblCustRFM[[#This Row],[Recency]] &lt;= M2343, 2, 1))</f>
        <v>3</v>
      </c>
      <c r="G2341">
        <f>IF(tblCustRFM[[#This Row],[Frequency]] &gt;= L2344, 3, IF(tblCustRFM[[#This Row],[Frequency]] &gt;= M2344, 2, 1))</f>
        <v>3</v>
      </c>
      <c r="H2341">
        <f>IF(tblCustRFM[[#This Row],[Monetary]] &gt;= L2345, 3, IF(tblCustRFM[[#This Row],[Monetary]] &gt;= M2345, 2, 1))</f>
        <v>3</v>
      </c>
      <c r="I2341">
        <f>tblCustRFM[[#This Row],[RecencyTier]] + tblCustRFM[[#This Row],[FrequencyTier]] + tblCustRFM[[#This Row],[MonetaryTier]]</f>
        <v>9</v>
      </c>
    </row>
    <row r="2342" spans="1:9" x14ac:dyDescent="0.45">
      <c r="A2342" s="16">
        <v>4466</v>
      </c>
      <c r="B2342" s="10">
        <v>45621.37243722994</v>
      </c>
      <c r="C2342">
        <v>3</v>
      </c>
      <c r="D2342">
        <v>22922.67</v>
      </c>
      <c r="E2342" s="24">
        <f>INT(RFM_Pivot!$A$1 - tblCustRFM[[#This Row],[LastPurchaseDate]])</f>
        <v>35</v>
      </c>
      <c r="F2342">
        <f>IF(tblCustRFM[[#This Row],[Recency]] &lt;= $L$4, 3, IF(tblCustRFM[[#This Row],[Recency]] &lt;= M2344, 2, 1))</f>
        <v>3</v>
      </c>
      <c r="G2342">
        <f>IF(tblCustRFM[[#This Row],[Frequency]] &gt;= L2345, 3, IF(tblCustRFM[[#This Row],[Frequency]] &gt;= M2345, 2, 1))</f>
        <v>3</v>
      </c>
      <c r="H2342">
        <f>IF(tblCustRFM[[#This Row],[Monetary]] &gt;= L2346, 3, IF(tblCustRFM[[#This Row],[Monetary]] &gt;= M2346, 2, 1))</f>
        <v>3</v>
      </c>
      <c r="I2342">
        <f>tblCustRFM[[#This Row],[RecencyTier]] + tblCustRFM[[#This Row],[FrequencyTier]] + tblCustRFM[[#This Row],[MonetaryTier]]</f>
        <v>9</v>
      </c>
    </row>
    <row r="2343" spans="1:9" x14ac:dyDescent="0.45">
      <c r="A2343" s="16">
        <v>4471</v>
      </c>
      <c r="B2343" s="10">
        <v>45084.841784182099</v>
      </c>
      <c r="C2343">
        <v>1</v>
      </c>
      <c r="D2343">
        <v>4104.07</v>
      </c>
      <c r="E2343" s="24">
        <f>INT(RFM_Pivot!$A$1 - tblCustRFM[[#This Row],[LastPurchaseDate]])</f>
        <v>572</v>
      </c>
      <c r="F2343">
        <f>IF(tblCustRFM[[#This Row],[Recency]] &lt;= $L$4, 3, IF(tblCustRFM[[#This Row],[Recency]] &lt;= M2345, 2, 1))</f>
        <v>1</v>
      </c>
      <c r="G2343">
        <f>IF(tblCustRFM[[#This Row],[Frequency]] &gt;= L2346, 3, IF(tblCustRFM[[#This Row],[Frequency]] &gt;= M2346, 2, 1))</f>
        <v>3</v>
      </c>
      <c r="H2343">
        <f>IF(tblCustRFM[[#This Row],[Monetary]] &gt;= L2347, 3, IF(tblCustRFM[[#This Row],[Monetary]] &gt;= M2347, 2, 1))</f>
        <v>3</v>
      </c>
      <c r="I2343">
        <f>tblCustRFM[[#This Row],[RecencyTier]] + tblCustRFM[[#This Row],[FrequencyTier]] + tblCustRFM[[#This Row],[MonetaryTier]]</f>
        <v>7</v>
      </c>
    </row>
    <row r="2344" spans="1:9" x14ac:dyDescent="0.45">
      <c r="A2344" s="16">
        <v>4472</v>
      </c>
      <c r="B2344" s="10">
        <v>44976.060906095678</v>
      </c>
      <c r="C2344">
        <v>1</v>
      </c>
      <c r="D2344">
        <v>3628.49</v>
      </c>
      <c r="E2344" s="24">
        <f>INT(RFM_Pivot!$A$1 - tblCustRFM[[#This Row],[LastPurchaseDate]])</f>
        <v>680</v>
      </c>
      <c r="F2344">
        <f>IF(tblCustRFM[[#This Row],[Recency]] &lt;= $L$4, 3, IF(tblCustRFM[[#This Row],[Recency]] &lt;= M2346, 2, 1))</f>
        <v>1</v>
      </c>
      <c r="G2344">
        <f>IF(tblCustRFM[[#This Row],[Frequency]] &gt;= L2347, 3, IF(tblCustRFM[[#This Row],[Frequency]] &gt;= M2347, 2, 1))</f>
        <v>3</v>
      </c>
      <c r="H2344">
        <f>IF(tblCustRFM[[#This Row],[Monetary]] &gt;= L2348, 3, IF(tblCustRFM[[#This Row],[Monetary]] &gt;= M2348, 2, 1))</f>
        <v>3</v>
      </c>
      <c r="I2344">
        <f>tblCustRFM[[#This Row],[RecencyTier]] + tblCustRFM[[#This Row],[FrequencyTier]] + tblCustRFM[[#This Row],[MonetaryTier]]</f>
        <v>7</v>
      </c>
    </row>
    <row r="2345" spans="1:9" x14ac:dyDescent="0.45">
      <c r="A2345" s="16">
        <v>4475</v>
      </c>
      <c r="B2345" s="10">
        <v>45461.705470524692</v>
      </c>
      <c r="C2345">
        <v>1</v>
      </c>
      <c r="D2345">
        <v>3471.76</v>
      </c>
      <c r="E2345" s="24">
        <f>INT(RFM_Pivot!$A$1 - tblCustRFM[[#This Row],[LastPurchaseDate]])</f>
        <v>195</v>
      </c>
      <c r="F2345">
        <f>IF(tblCustRFM[[#This Row],[Recency]] &lt;= $L$4, 3, IF(tblCustRFM[[#This Row],[Recency]] &lt;= M2347, 2, 1))</f>
        <v>1</v>
      </c>
      <c r="G2345">
        <f>IF(tblCustRFM[[#This Row],[Frequency]] &gt;= L2348, 3, IF(tblCustRFM[[#This Row],[Frequency]] &gt;= M2348, 2, 1))</f>
        <v>3</v>
      </c>
      <c r="H2345">
        <f>IF(tblCustRFM[[#This Row],[Monetary]] &gt;= L2349, 3, IF(tblCustRFM[[#This Row],[Monetary]] &gt;= M2349, 2, 1))</f>
        <v>3</v>
      </c>
      <c r="I2345">
        <f>tblCustRFM[[#This Row],[RecencyTier]] + tblCustRFM[[#This Row],[FrequencyTier]] + tblCustRFM[[#This Row],[MonetaryTier]]</f>
        <v>7</v>
      </c>
    </row>
    <row r="2346" spans="1:9" x14ac:dyDescent="0.45">
      <c r="A2346" s="16">
        <v>4476</v>
      </c>
      <c r="B2346" s="10">
        <v>44994.823782368825</v>
      </c>
      <c r="C2346">
        <v>1</v>
      </c>
      <c r="D2346">
        <v>21482.5</v>
      </c>
      <c r="E2346" s="24">
        <f>INT(RFM_Pivot!$A$1 - tblCustRFM[[#This Row],[LastPurchaseDate]])</f>
        <v>662</v>
      </c>
      <c r="F2346">
        <f>IF(tblCustRFM[[#This Row],[Recency]] &lt;= $L$4, 3, IF(tblCustRFM[[#This Row],[Recency]] &lt;= M2348, 2, 1))</f>
        <v>1</v>
      </c>
      <c r="G2346">
        <f>IF(tblCustRFM[[#This Row],[Frequency]] &gt;= L2349, 3, IF(tblCustRFM[[#This Row],[Frequency]] &gt;= M2349, 2, 1))</f>
        <v>3</v>
      </c>
      <c r="H2346">
        <f>IF(tblCustRFM[[#This Row],[Monetary]] &gt;= L2350, 3, IF(tblCustRFM[[#This Row],[Monetary]] &gt;= M2350, 2, 1))</f>
        <v>3</v>
      </c>
      <c r="I2346">
        <f>tblCustRFM[[#This Row],[RecencyTier]] + tblCustRFM[[#This Row],[FrequencyTier]] + tblCustRFM[[#This Row],[MonetaryTier]]</f>
        <v>7</v>
      </c>
    </row>
    <row r="2347" spans="1:9" x14ac:dyDescent="0.45">
      <c r="A2347" s="16">
        <v>4483</v>
      </c>
      <c r="B2347" s="10">
        <v>45590.271327121911</v>
      </c>
      <c r="C2347">
        <v>5</v>
      </c>
      <c r="D2347">
        <v>31485.62</v>
      </c>
      <c r="E2347" s="24">
        <f>INT(RFM_Pivot!$A$1 - tblCustRFM[[#This Row],[LastPurchaseDate]])</f>
        <v>66</v>
      </c>
      <c r="F2347">
        <f>IF(tblCustRFM[[#This Row],[Recency]] &lt;= $L$4, 3, IF(tblCustRFM[[#This Row],[Recency]] &lt;= M2349, 2, 1))</f>
        <v>3</v>
      </c>
      <c r="G2347">
        <f>IF(tblCustRFM[[#This Row],[Frequency]] &gt;= L2350, 3, IF(tblCustRFM[[#This Row],[Frequency]] &gt;= M2350, 2, 1))</f>
        <v>3</v>
      </c>
      <c r="H2347">
        <f>IF(tblCustRFM[[#This Row],[Monetary]] &gt;= L2351, 3, IF(tblCustRFM[[#This Row],[Monetary]] &gt;= M2351, 2, 1))</f>
        <v>3</v>
      </c>
      <c r="I2347">
        <f>tblCustRFM[[#This Row],[RecencyTier]] + tblCustRFM[[#This Row],[FrequencyTier]] + tblCustRFM[[#This Row],[MonetaryTier]]</f>
        <v>9</v>
      </c>
    </row>
    <row r="2348" spans="1:9" x14ac:dyDescent="0.45">
      <c r="A2348" s="16">
        <v>4486</v>
      </c>
      <c r="B2348" s="10">
        <v>44967.592059182098</v>
      </c>
      <c r="C2348">
        <v>2</v>
      </c>
      <c r="D2348">
        <v>10033.52</v>
      </c>
      <c r="E2348" s="24">
        <f>INT(RFM_Pivot!$A$1 - tblCustRFM[[#This Row],[LastPurchaseDate]])</f>
        <v>689</v>
      </c>
      <c r="F2348">
        <f>IF(tblCustRFM[[#This Row],[Recency]] &lt;= $L$4, 3, IF(tblCustRFM[[#This Row],[Recency]] &lt;= M2350, 2, 1))</f>
        <v>1</v>
      </c>
      <c r="G2348">
        <f>IF(tblCustRFM[[#This Row],[Frequency]] &gt;= L2351, 3, IF(tblCustRFM[[#This Row],[Frequency]] &gt;= M2351, 2, 1))</f>
        <v>3</v>
      </c>
      <c r="H2348">
        <f>IF(tblCustRFM[[#This Row],[Monetary]] &gt;= L2352, 3, IF(tblCustRFM[[#This Row],[Monetary]] &gt;= M2352, 2, 1))</f>
        <v>3</v>
      </c>
      <c r="I2348">
        <f>tblCustRFM[[#This Row],[RecencyTier]] + tblCustRFM[[#This Row],[FrequencyTier]] + tblCustRFM[[#This Row],[MonetaryTier]]</f>
        <v>7</v>
      </c>
    </row>
    <row r="2349" spans="1:9" x14ac:dyDescent="0.45">
      <c r="A2349" s="16">
        <v>4487</v>
      </c>
      <c r="B2349" s="10">
        <v>45585.452845293206</v>
      </c>
      <c r="C2349">
        <v>1</v>
      </c>
      <c r="D2349">
        <v>13123.56</v>
      </c>
      <c r="E2349" s="24">
        <f>INT(RFM_Pivot!$A$1 - tblCustRFM[[#This Row],[LastPurchaseDate]])</f>
        <v>71</v>
      </c>
      <c r="F2349">
        <f>IF(tblCustRFM[[#This Row],[Recency]] &lt;= $L$4, 3, IF(tblCustRFM[[#This Row],[Recency]] &lt;= M2351, 2, 1))</f>
        <v>3</v>
      </c>
      <c r="G2349">
        <f>IF(tblCustRFM[[#This Row],[Frequency]] &gt;= L2352, 3, IF(tblCustRFM[[#This Row],[Frequency]] &gt;= M2352, 2, 1))</f>
        <v>3</v>
      </c>
      <c r="H2349">
        <f>IF(tblCustRFM[[#This Row],[Monetary]] &gt;= L2353, 3, IF(tblCustRFM[[#This Row],[Monetary]] &gt;= M2353, 2, 1))</f>
        <v>3</v>
      </c>
      <c r="I2349">
        <f>tblCustRFM[[#This Row],[RecencyTier]] + tblCustRFM[[#This Row],[FrequencyTier]] + tblCustRFM[[#This Row],[MonetaryTier]]</f>
        <v>9</v>
      </c>
    </row>
    <row r="2350" spans="1:9" x14ac:dyDescent="0.45">
      <c r="A2350" s="16">
        <v>4489</v>
      </c>
      <c r="B2350" s="10">
        <v>45162.813581365743</v>
      </c>
      <c r="C2350">
        <v>2</v>
      </c>
      <c r="D2350">
        <v>8616.8700000000008</v>
      </c>
      <c r="E2350" s="24">
        <f>INT(RFM_Pivot!$A$1 - tblCustRFM[[#This Row],[LastPurchaseDate]])</f>
        <v>494</v>
      </c>
      <c r="F2350">
        <f>IF(tblCustRFM[[#This Row],[Recency]] &lt;= $L$4, 3, IF(tblCustRFM[[#This Row],[Recency]] &lt;= M2352, 2, 1))</f>
        <v>1</v>
      </c>
      <c r="G2350">
        <f>IF(tblCustRFM[[#This Row],[Frequency]] &gt;= L2353, 3, IF(tblCustRFM[[#This Row],[Frequency]] &gt;= M2353, 2, 1))</f>
        <v>3</v>
      </c>
      <c r="H2350">
        <f>IF(tblCustRFM[[#This Row],[Monetary]] &gt;= L2354, 3, IF(tblCustRFM[[#This Row],[Monetary]] &gt;= M2354, 2, 1))</f>
        <v>3</v>
      </c>
      <c r="I2350">
        <f>tblCustRFM[[#This Row],[RecencyTier]] + tblCustRFM[[#This Row],[FrequencyTier]] + tblCustRFM[[#This Row],[MonetaryTier]]</f>
        <v>7</v>
      </c>
    </row>
    <row r="2351" spans="1:9" x14ac:dyDescent="0.45">
      <c r="A2351" s="16">
        <v>4490</v>
      </c>
      <c r="B2351" s="10">
        <v>45175.07880787037</v>
      </c>
      <c r="C2351">
        <v>3</v>
      </c>
      <c r="D2351">
        <v>29366.62</v>
      </c>
      <c r="E2351" s="24">
        <f>INT(RFM_Pivot!$A$1 - tblCustRFM[[#This Row],[LastPurchaseDate]])</f>
        <v>481</v>
      </c>
      <c r="F2351">
        <f>IF(tblCustRFM[[#This Row],[Recency]] &lt;= $L$4, 3, IF(tblCustRFM[[#This Row],[Recency]] &lt;= M2353, 2, 1))</f>
        <v>1</v>
      </c>
      <c r="G2351">
        <f>IF(tblCustRFM[[#This Row],[Frequency]] &gt;= L2354, 3, IF(tblCustRFM[[#This Row],[Frequency]] &gt;= M2354, 2, 1))</f>
        <v>3</v>
      </c>
      <c r="H2351">
        <f>IF(tblCustRFM[[#This Row],[Monetary]] &gt;= L2355, 3, IF(tblCustRFM[[#This Row],[Monetary]] &gt;= M2355, 2, 1))</f>
        <v>3</v>
      </c>
      <c r="I2351">
        <f>tblCustRFM[[#This Row],[RecencyTier]] + tblCustRFM[[#This Row],[FrequencyTier]] + tblCustRFM[[#This Row],[MonetaryTier]]</f>
        <v>7</v>
      </c>
    </row>
    <row r="2352" spans="1:9" x14ac:dyDescent="0.45">
      <c r="A2352" s="16">
        <v>4491</v>
      </c>
      <c r="B2352" s="10">
        <v>45348.982198225305</v>
      </c>
      <c r="C2352">
        <v>1</v>
      </c>
      <c r="D2352">
        <v>5036.7299999999996</v>
      </c>
      <c r="E2352" s="24">
        <f>INT(RFM_Pivot!$A$1 - tblCustRFM[[#This Row],[LastPurchaseDate]])</f>
        <v>308</v>
      </c>
      <c r="F2352">
        <f>IF(tblCustRFM[[#This Row],[Recency]] &lt;= $L$4, 3, IF(tblCustRFM[[#This Row],[Recency]] &lt;= M2354, 2, 1))</f>
        <v>1</v>
      </c>
      <c r="G2352">
        <f>IF(tblCustRFM[[#This Row],[Frequency]] &gt;= L2355, 3, IF(tblCustRFM[[#This Row],[Frequency]] &gt;= M2355, 2, 1))</f>
        <v>3</v>
      </c>
      <c r="H2352">
        <f>IF(tblCustRFM[[#This Row],[Monetary]] &gt;= L2356, 3, IF(tblCustRFM[[#This Row],[Monetary]] &gt;= M2356, 2, 1))</f>
        <v>3</v>
      </c>
      <c r="I2352">
        <f>tblCustRFM[[#This Row],[RecencyTier]] + tblCustRFM[[#This Row],[FrequencyTier]] + tblCustRFM[[#This Row],[MonetaryTier]]</f>
        <v>7</v>
      </c>
    </row>
    <row r="2353" spans="1:9" x14ac:dyDescent="0.45">
      <c r="A2353" s="16">
        <v>4493</v>
      </c>
      <c r="B2353" s="10">
        <v>45069.875287538584</v>
      </c>
      <c r="C2353">
        <v>1</v>
      </c>
      <c r="D2353">
        <v>5466.68</v>
      </c>
      <c r="E2353" s="24">
        <f>INT(RFM_Pivot!$A$1 - tblCustRFM[[#This Row],[LastPurchaseDate]])</f>
        <v>587</v>
      </c>
      <c r="F2353">
        <f>IF(tblCustRFM[[#This Row],[Recency]] &lt;= $L$4, 3, IF(tblCustRFM[[#This Row],[Recency]] &lt;= M2355, 2, 1))</f>
        <v>1</v>
      </c>
      <c r="G2353">
        <f>IF(tblCustRFM[[#This Row],[Frequency]] &gt;= L2356, 3, IF(tblCustRFM[[#This Row],[Frequency]] &gt;= M2356, 2, 1))</f>
        <v>3</v>
      </c>
      <c r="H2353">
        <f>IF(tblCustRFM[[#This Row],[Monetary]] &gt;= L2357, 3, IF(tblCustRFM[[#This Row],[Monetary]] &gt;= M2357, 2, 1))</f>
        <v>3</v>
      </c>
      <c r="I2353">
        <f>tblCustRFM[[#This Row],[RecencyTier]] + tblCustRFM[[#This Row],[FrequencyTier]] + tblCustRFM[[#This Row],[MonetaryTier]]</f>
        <v>7</v>
      </c>
    </row>
    <row r="2354" spans="1:9" x14ac:dyDescent="0.45">
      <c r="A2354" s="16">
        <v>4494</v>
      </c>
      <c r="B2354" s="10">
        <v>45272.762576273148</v>
      </c>
      <c r="C2354">
        <v>1</v>
      </c>
      <c r="D2354">
        <v>6351.52</v>
      </c>
      <c r="E2354" s="24">
        <f>INT(RFM_Pivot!$A$1 - tblCustRFM[[#This Row],[LastPurchaseDate]])</f>
        <v>384</v>
      </c>
      <c r="F2354">
        <f>IF(tblCustRFM[[#This Row],[Recency]] &lt;= $L$4, 3, IF(tblCustRFM[[#This Row],[Recency]] &lt;= M2356, 2, 1))</f>
        <v>1</v>
      </c>
      <c r="G2354">
        <f>IF(tblCustRFM[[#This Row],[Frequency]] &gt;= L2357, 3, IF(tblCustRFM[[#This Row],[Frequency]] &gt;= M2357, 2, 1))</f>
        <v>3</v>
      </c>
      <c r="H2354">
        <f>IF(tblCustRFM[[#This Row],[Monetary]] &gt;= L2358, 3, IF(tblCustRFM[[#This Row],[Monetary]] &gt;= M2358, 2, 1))</f>
        <v>3</v>
      </c>
      <c r="I2354">
        <f>tblCustRFM[[#This Row],[RecencyTier]] + tblCustRFM[[#This Row],[FrequencyTier]] + tblCustRFM[[#This Row],[MonetaryTier]]</f>
        <v>7</v>
      </c>
    </row>
    <row r="2355" spans="1:9" x14ac:dyDescent="0.45">
      <c r="A2355" s="16">
        <v>4495</v>
      </c>
      <c r="B2355" s="10">
        <v>45609.691269135801</v>
      </c>
      <c r="C2355">
        <v>1</v>
      </c>
      <c r="D2355">
        <v>17001.72</v>
      </c>
      <c r="E2355" s="24">
        <f>INT(RFM_Pivot!$A$1 - tblCustRFM[[#This Row],[LastPurchaseDate]])</f>
        <v>47</v>
      </c>
      <c r="F2355">
        <f>IF(tblCustRFM[[#This Row],[Recency]] &lt;= $L$4, 3, IF(tblCustRFM[[#This Row],[Recency]] &lt;= M2357, 2, 1))</f>
        <v>3</v>
      </c>
      <c r="G2355">
        <f>IF(tblCustRFM[[#This Row],[Frequency]] &gt;= L2358, 3, IF(tblCustRFM[[#This Row],[Frequency]] &gt;= M2358, 2, 1))</f>
        <v>3</v>
      </c>
      <c r="H2355">
        <f>IF(tblCustRFM[[#This Row],[Monetary]] &gt;= L2359, 3, IF(tblCustRFM[[#This Row],[Monetary]] &gt;= M2359, 2, 1))</f>
        <v>3</v>
      </c>
      <c r="I2355">
        <f>tblCustRFM[[#This Row],[RecencyTier]] + tblCustRFM[[#This Row],[FrequencyTier]] + tblCustRFM[[#This Row],[MonetaryTier]]</f>
        <v>9</v>
      </c>
    </row>
    <row r="2356" spans="1:9" x14ac:dyDescent="0.45">
      <c r="A2356" s="16">
        <v>4496</v>
      </c>
      <c r="B2356" s="10">
        <v>45277.654065393515</v>
      </c>
      <c r="C2356">
        <v>2</v>
      </c>
      <c r="D2356">
        <v>13508.16</v>
      </c>
      <c r="E2356" s="24">
        <f>INT(RFM_Pivot!$A$1 - tblCustRFM[[#This Row],[LastPurchaseDate]])</f>
        <v>379</v>
      </c>
      <c r="F2356">
        <f>IF(tblCustRFM[[#This Row],[Recency]] &lt;= $L$4, 3, IF(tblCustRFM[[#This Row],[Recency]] &lt;= M2358, 2, 1))</f>
        <v>1</v>
      </c>
      <c r="G2356">
        <f>IF(tblCustRFM[[#This Row],[Frequency]] &gt;= L2359, 3, IF(tblCustRFM[[#This Row],[Frequency]] &gt;= M2359, 2, 1))</f>
        <v>3</v>
      </c>
      <c r="H2356">
        <f>IF(tblCustRFM[[#This Row],[Monetary]] &gt;= L2360, 3, IF(tblCustRFM[[#This Row],[Monetary]] &gt;= M2360, 2, 1))</f>
        <v>3</v>
      </c>
      <c r="I2356">
        <f>tblCustRFM[[#This Row],[RecencyTier]] + tblCustRFM[[#This Row],[FrequencyTier]] + tblCustRFM[[#This Row],[MonetaryTier]]</f>
        <v>7</v>
      </c>
    </row>
    <row r="2357" spans="1:9" x14ac:dyDescent="0.45">
      <c r="A2357" s="16">
        <v>4497</v>
      </c>
      <c r="B2357" s="10">
        <v>45354.968796875</v>
      </c>
      <c r="C2357">
        <v>1</v>
      </c>
      <c r="D2357">
        <v>2095.1999999999998</v>
      </c>
      <c r="E2357" s="24">
        <f>INT(RFM_Pivot!$A$1 - tblCustRFM[[#This Row],[LastPurchaseDate]])</f>
        <v>302</v>
      </c>
      <c r="F2357">
        <f>IF(tblCustRFM[[#This Row],[Recency]] &lt;= $L$4, 3, IF(tblCustRFM[[#This Row],[Recency]] &lt;= M2359, 2, 1))</f>
        <v>1</v>
      </c>
      <c r="G2357">
        <f>IF(tblCustRFM[[#This Row],[Frequency]] &gt;= L2360, 3, IF(tblCustRFM[[#This Row],[Frequency]] &gt;= M2360, 2, 1))</f>
        <v>3</v>
      </c>
      <c r="H2357">
        <f>IF(tblCustRFM[[#This Row],[Monetary]] &gt;= L2361, 3, IF(tblCustRFM[[#This Row],[Monetary]] &gt;= M2361, 2, 1))</f>
        <v>3</v>
      </c>
      <c r="I2357">
        <f>tblCustRFM[[#This Row],[RecencyTier]] + tblCustRFM[[#This Row],[FrequencyTier]] + tblCustRFM[[#This Row],[MonetaryTier]]</f>
        <v>7</v>
      </c>
    </row>
    <row r="2358" spans="1:9" x14ac:dyDescent="0.45">
      <c r="A2358" s="16">
        <v>4499</v>
      </c>
      <c r="B2358" s="10">
        <v>45516.606960686731</v>
      </c>
      <c r="C2358">
        <v>1</v>
      </c>
      <c r="D2358">
        <v>2666.41</v>
      </c>
      <c r="E2358" s="24">
        <f>INT(RFM_Pivot!$A$1 - tblCustRFM[[#This Row],[LastPurchaseDate]])</f>
        <v>140</v>
      </c>
      <c r="F2358">
        <f>IF(tblCustRFM[[#This Row],[Recency]] &lt;= $L$4, 3, IF(tblCustRFM[[#This Row],[Recency]] &lt;= M2360, 2, 1))</f>
        <v>1</v>
      </c>
      <c r="G2358">
        <f>IF(tblCustRFM[[#This Row],[Frequency]] &gt;= L2361, 3, IF(tblCustRFM[[#This Row],[Frequency]] &gt;= M2361, 2, 1))</f>
        <v>3</v>
      </c>
      <c r="H2358">
        <f>IF(tblCustRFM[[#This Row],[Monetary]] &gt;= L2362, 3, IF(tblCustRFM[[#This Row],[Monetary]] &gt;= M2362, 2, 1))</f>
        <v>3</v>
      </c>
      <c r="I2358">
        <f>tblCustRFM[[#This Row],[RecencyTier]] + tblCustRFM[[#This Row],[FrequencyTier]] + tblCustRFM[[#This Row],[MonetaryTier]]</f>
        <v>7</v>
      </c>
    </row>
    <row r="2359" spans="1:9" x14ac:dyDescent="0.45">
      <c r="A2359" s="16">
        <v>4500</v>
      </c>
      <c r="B2359" s="10">
        <v>45116.818981905861</v>
      </c>
      <c r="C2359">
        <v>1</v>
      </c>
      <c r="D2359">
        <v>8944.5300000000007</v>
      </c>
      <c r="E2359" s="24">
        <f>INT(RFM_Pivot!$A$1 - tblCustRFM[[#This Row],[LastPurchaseDate]])</f>
        <v>540</v>
      </c>
      <c r="F2359">
        <f>IF(tblCustRFM[[#This Row],[Recency]] &lt;= $L$4, 3, IF(tblCustRFM[[#This Row],[Recency]] &lt;= M2361, 2, 1))</f>
        <v>1</v>
      </c>
      <c r="G2359">
        <f>IF(tblCustRFM[[#This Row],[Frequency]] &gt;= L2362, 3, IF(tblCustRFM[[#This Row],[Frequency]] &gt;= M2362, 2, 1))</f>
        <v>3</v>
      </c>
      <c r="H2359">
        <f>IF(tblCustRFM[[#This Row],[Monetary]] &gt;= L2363, 3, IF(tblCustRFM[[#This Row],[Monetary]] &gt;= M2363, 2, 1))</f>
        <v>3</v>
      </c>
      <c r="I2359">
        <f>tblCustRFM[[#This Row],[RecencyTier]] + tblCustRFM[[#This Row],[FrequencyTier]] + tblCustRFM[[#This Row],[MonetaryTier]]</f>
        <v>7</v>
      </c>
    </row>
    <row r="2360" spans="1:9" x14ac:dyDescent="0.45">
      <c r="A2360" s="16">
        <v>4504</v>
      </c>
      <c r="B2360" s="10">
        <v>45320.874387422838</v>
      </c>
      <c r="C2360">
        <v>2</v>
      </c>
      <c r="D2360">
        <v>16166.18</v>
      </c>
      <c r="E2360" s="24">
        <f>INT(RFM_Pivot!$A$1 - tblCustRFM[[#This Row],[LastPurchaseDate]])</f>
        <v>336</v>
      </c>
      <c r="F2360">
        <f>IF(tblCustRFM[[#This Row],[Recency]] &lt;= $L$4, 3, IF(tblCustRFM[[#This Row],[Recency]] &lt;= M2362, 2, 1))</f>
        <v>1</v>
      </c>
      <c r="G2360">
        <f>IF(tblCustRFM[[#This Row],[Frequency]] &gt;= L2363, 3, IF(tblCustRFM[[#This Row],[Frequency]] &gt;= M2363, 2, 1))</f>
        <v>3</v>
      </c>
      <c r="H2360">
        <f>IF(tblCustRFM[[#This Row],[Monetary]] &gt;= L2364, 3, IF(tblCustRFM[[#This Row],[Monetary]] &gt;= M2364, 2, 1))</f>
        <v>3</v>
      </c>
      <c r="I2360">
        <f>tblCustRFM[[#This Row],[RecencyTier]] + tblCustRFM[[#This Row],[FrequencyTier]] + tblCustRFM[[#This Row],[MonetaryTier]]</f>
        <v>7</v>
      </c>
    </row>
    <row r="2361" spans="1:9" x14ac:dyDescent="0.45">
      <c r="A2361" s="16">
        <v>4505</v>
      </c>
      <c r="B2361" s="10">
        <v>45203.916691666665</v>
      </c>
      <c r="C2361">
        <v>1</v>
      </c>
      <c r="D2361">
        <v>8280.32</v>
      </c>
      <c r="E2361" s="24">
        <f>INT(RFM_Pivot!$A$1 - tblCustRFM[[#This Row],[LastPurchaseDate]])</f>
        <v>453</v>
      </c>
      <c r="F2361">
        <f>IF(tblCustRFM[[#This Row],[Recency]] &lt;= $L$4, 3, IF(tblCustRFM[[#This Row],[Recency]] &lt;= M2363, 2, 1))</f>
        <v>1</v>
      </c>
      <c r="G2361">
        <f>IF(tblCustRFM[[#This Row],[Frequency]] &gt;= L2364, 3, IF(tblCustRFM[[#This Row],[Frequency]] &gt;= M2364, 2, 1))</f>
        <v>3</v>
      </c>
      <c r="H2361">
        <f>IF(tblCustRFM[[#This Row],[Monetary]] &gt;= L2365, 3, IF(tblCustRFM[[#This Row],[Monetary]] &gt;= M2365, 2, 1))</f>
        <v>3</v>
      </c>
      <c r="I2361">
        <f>tblCustRFM[[#This Row],[RecencyTier]] + tblCustRFM[[#This Row],[FrequencyTier]] + tblCustRFM[[#This Row],[MonetaryTier]]</f>
        <v>7</v>
      </c>
    </row>
    <row r="2362" spans="1:9" x14ac:dyDescent="0.45">
      <c r="A2362" s="16">
        <v>4506</v>
      </c>
      <c r="B2362" s="10">
        <v>44955.10781076389</v>
      </c>
      <c r="C2362">
        <v>1</v>
      </c>
      <c r="D2362">
        <v>14066.6</v>
      </c>
      <c r="E2362" s="24">
        <f>INT(RFM_Pivot!$A$1 - tblCustRFM[[#This Row],[LastPurchaseDate]])</f>
        <v>701</v>
      </c>
      <c r="F2362">
        <f>IF(tblCustRFM[[#This Row],[Recency]] &lt;= $L$4, 3, IF(tblCustRFM[[#This Row],[Recency]] &lt;= M2364, 2, 1))</f>
        <v>1</v>
      </c>
      <c r="G2362">
        <f>IF(tblCustRFM[[#This Row],[Frequency]] &gt;= L2365, 3, IF(tblCustRFM[[#This Row],[Frequency]] &gt;= M2365, 2, 1))</f>
        <v>3</v>
      </c>
      <c r="H2362">
        <f>IF(tblCustRFM[[#This Row],[Monetary]] &gt;= L2366, 3, IF(tblCustRFM[[#This Row],[Monetary]] &gt;= M2366, 2, 1))</f>
        <v>3</v>
      </c>
      <c r="I2362">
        <f>tblCustRFM[[#This Row],[RecencyTier]] + tblCustRFM[[#This Row],[FrequencyTier]] + tblCustRFM[[#This Row],[MonetaryTier]]</f>
        <v>7</v>
      </c>
    </row>
    <row r="2363" spans="1:9" x14ac:dyDescent="0.45">
      <c r="A2363" s="16">
        <v>4507</v>
      </c>
      <c r="B2363" s="10">
        <v>44995.845884567898</v>
      </c>
      <c r="C2363">
        <v>1</v>
      </c>
      <c r="D2363">
        <v>13066.5</v>
      </c>
      <c r="E2363" s="24">
        <f>INT(RFM_Pivot!$A$1 - tblCustRFM[[#This Row],[LastPurchaseDate]])</f>
        <v>661</v>
      </c>
      <c r="F2363">
        <f>IF(tblCustRFM[[#This Row],[Recency]] &lt;= $L$4, 3, IF(tblCustRFM[[#This Row],[Recency]] &lt;= M2365, 2, 1))</f>
        <v>1</v>
      </c>
      <c r="G2363">
        <f>IF(tblCustRFM[[#This Row],[Frequency]] &gt;= L2366, 3, IF(tblCustRFM[[#This Row],[Frequency]] &gt;= M2366, 2, 1))</f>
        <v>3</v>
      </c>
      <c r="H2363">
        <f>IF(tblCustRFM[[#This Row],[Monetary]] &gt;= L2367, 3, IF(tblCustRFM[[#This Row],[Monetary]] &gt;= M2367, 2, 1))</f>
        <v>3</v>
      </c>
      <c r="I2363">
        <f>tblCustRFM[[#This Row],[RecencyTier]] + tblCustRFM[[#This Row],[FrequencyTier]] + tblCustRFM[[#This Row],[MonetaryTier]]</f>
        <v>7</v>
      </c>
    </row>
    <row r="2364" spans="1:9" x14ac:dyDescent="0.45">
      <c r="A2364" s="16">
        <v>4510</v>
      </c>
      <c r="B2364" s="10">
        <v>45305.542854282408</v>
      </c>
      <c r="C2364">
        <v>3</v>
      </c>
      <c r="D2364">
        <v>38945.879999999997</v>
      </c>
      <c r="E2364" s="24">
        <f>INT(RFM_Pivot!$A$1 - tblCustRFM[[#This Row],[LastPurchaseDate]])</f>
        <v>351</v>
      </c>
      <c r="F2364">
        <f>IF(tblCustRFM[[#This Row],[Recency]] &lt;= $L$4, 3, IF(tblCustRFM[[#This Row],[Recency]] &lt;= M2366, 2, 1))</f>
        <v>1</v>
      </c>
      <c r="G2364">
        <f>IF(tblCustRFM[[#This Row],[Frequency]] &gt;= L2367, 3, IF(tblCustRFM[[#This Row],[Frequency]] &gt;= M2367, 2, 1))</f>
        <v>3</v>
      </c>
      <c r="H2364">
        <f>IF(tblCustRFM[[#This Row],[Monetary]] &gt;= L2368, 3, IF(tblCustRFM[[#This Row],[Monetary]] &gt;= M2368, 2, 1))</f>
        <v>3</v>
      </c>
      <c r="I2364">
        <f>tblCustRFM[[#This Row],[RecencyTier]] + tblCustRFM[[#This Row],[FrequencyTier]] + tblCustRFM[[#This Row],[MonetaryTier]]</f>
        <v>7</v>
      </c>
    </row>
    <row r="2365" spans="1:9" x14ac:dyDescent="0.45">
      <c r="A2365" s="16">
        <v>4511</v>
      </c>
      <c r="B2365" s="10">
        <v>45016.068906905864</v>
      </c>
      <c r="C2365">
        <v>1</v>
      </c>
      <c r="D2365">
        <v>281.7</v>
      </c>
      <c r="E2365" s="24">
        <f>INT(RFM_Pivot!$A$1 - tblCustRFM[[#This Row],[LastPurchaseDate]])</f>
        <v>640</v>
      </c>
      <c r="F2365">
        <f>IF(tblCustRFM[[#This Row],[Recency]] &lt;= $L$4, 3, IF(tblCustRFM[[#This Row],[Recency]] &lt;= M2367, 2, 1))</f>
        <v>1</v>
      </c>
      <c r="G2365">
        <f>IF(tblCustRFM[[#This Row],[Frequency]] &gt;= L2368, 3, IF(tblCustRFM[[#This Row],[Frequency]] &gt;= M2368, 2, 1))</f>
        <v>3</v>
      </c>
      <c r="H2365">
        <f>IF(tblCustRFM[[#This Row],[Monetary]] &gt;= L2369, 3, IF(tblCustRFM[[#This Row],[Monetary]] &gt;= M2369, 2, 1))</f>
        <v>3</v>
      </c>
      <c r="I2365">
        <f>tblCustRFM[[#This Row],[RecencyTier]] + tblCustRFM[[#This Row],[FrequencyTier]] + tblCustRFM[[#This Row],[MonetaryTier]]</f>
        <v>7</v>
      </c>
    </row>
    <row r="2366" spans="1:9" x14ac:dyDescent="0.45">
      <c r="A2366" s="16">
        <v>4512</v>
      </c>
      <c r="B2366" s="10">
        <v>45262.468546836419</v>
      </c>
      <c r="C2366">
        <v>1</v>
      </c>
      <c r="D2366">
        <v>10665.45</v>
      </c>
      <c r="E2366" s="24">
        <f>INT(RFM_Pivot!$A$1 - tblCustRFM[[#This Row],[LastPurchaseDate]])</f>
        <v>394</v>
      </c>
      <c r="F2366">
        <f>IF(tblCustRFM[[#This Row],[Recency]] &lt;= $L$4, 3, IF(tblCustRFM[[#This Row],[Recency]] &lt;= M2368, 2, 1))</f>
        <v>1</v>
      </c>
      <c r="G2366">
        <f>IF(tblCustRFM[[#This Row],[Frequency]] &gt;= L2369, 3, IF(tblCustRFM[[#This Row],[Frequency]] &gt;= M2369, 2, 1))</f>
        <v>3</v>
      </c>
      <c r="H2366">
        <f>IF(tblCustRFM[[#This Row],[Monetary]] &gt;= L2370, 3, IF(tblCustRFM[[#This Row],[Monetary]] &gt;= M2370, 2, 1))</f>
        <v>3</v>
      </c>
      <c r="I2366">
        <f>tblCustRFM[[#This Row],[RecencyTier]] + tblCustRFM[[#This Row],[FrequencyTier]] + tblCustRFM[[#This Row],[MonetaryTier]]</f>
        <v>7</v>
      </c>
    </row>
    <row r="2367" spans="1:9" x14ac:dyDescent="0.45">
      <c r="A2367" s="16">
        <v>4513</v>
      </c>
      <c r="B2367" s="10">
        <v>45416.951995216048</v>
      </c>
      <c r="C2367">
        <v>1</v>
      </c>
      <c r="D2367">
        <v>2580.9</v>
      </c>
      <c r="E2367" s="24">
        <f>INT(RFM_Pivot!$A$1 - tblCustRFM[[#This Row],[LastPurchaseDate]])</f>
        <v>240</v>
      </c>
      <c r="F2367">
        <f>IF(tblCustRFM[[#This Row],[Recency]] &lt;= $L$4, 3, IF(tblCustRFM[[#This Row],[Recency]] &lt;= M2369, 2, 1))</f>
        <v>1</v>
      </c>
      <c r="G2367">
        <f>IF(tblCustRFM[[#This Row],[Frequency]] &gt;= L2370, 3, IF(tblCustRFM[[#This Row],[Frequency]] &gt;= M2370, 2, 1))</f>
        <v>3</v>
      </c>
      <c r="H2367">
        <f>IF(tblCustRFM[[#This Row],[Monetary]] &gt;= L2371, 3, IF(tblCustRFM[[#This Row],[Monetary]] &gt;= M2371, 2, 1))</f>
        <v>3</v>
      </c>
      <c r="I2367">
        <f>tblCustRFM[[#This Row],[RecencyTier]] + tblCustRFM[[#This Row],[FrequencyTier]] + tblCustRFM[[#This Row],[MonetaryTier]]</f>
        <v>7</v>
      </c>
    </row>
    <row r="2368" spans="1:9" x14ac:dyDescent="0.45">
      <c r="A2368" s="16">
        <v>4514</v>
      </c>
      <c r="B2368" s="10">
        <v>45575.158815895062</v>
      </c>
      <c r="C2368">
        <v>1</v>
      </c>
      <c r="D2368">
        <v>8978.0400000000009</v>
      </c>
      <c r="E2368" s="24">
        <f>INT(RFM_Pivot!$A$1 - tblCustRFM[[#This Row],[LastPurchaseDate]])</f>
        <v>81</v>
      </c>
      <c r="F2368">
        <f>IF(tblCustRFM[[#This Row],[Recency]] &lt;= $L$4, 3, IF(tblCustRFM[[#This Row],[Recency]] &lt;= M2370, 2, 1))</f>
        <v>3</v>
      </c>
      <c r="G2368">
        <f>IF(tblCustRFM[[#This Row],[Frequency]] &gt;= L2371, 3, IF(tblCustRFM[[#This Row],[Frequency]] &gt;= M2371, 2, 1))</f>
        <v>3</v>
      </c>
      <c r="H2368">
        <f>IF(tblCustRFM[[#This Row],[Monetary]] &gt;= L2372, 3, IF(tblCustRFM[[#This Row],[Monetary]] &gt;= M2372, 2, 1))</f>
        <v>3</v>
      </c>
      <c r="I2368">
        <f>tblCustRFM[[#This Row],[RecencyTier]] + tblCustRFM[[#This Row],[FrequencyTier]] + tblCustRFM[[#This Row],[MonetaryTier]]</f>
        <v>9</v>
      </c>
    </row>
    <row r="2369" spans="1:9" x14ac:dyDescent="0.45">
      <c r="A2369" s="16">
        <v>4515</v>
      </c>
      <c r="B2369" s="10">
        <v>45441.48244822531</v>
      </c>
      <c r="C2369">
        <v>1</v>
      </c>
      <c r="D2369">
        <v>3867.35</v>
      </c>
      <c r="E2369" s="24">
        <f>INT(RFM_Pivot!$A$1 - tblCustRFM[[#This Row],[LastPurchaseDate]])</f>
        <v>215</v>
      </c>
      <c r="F2369">
        <f>IF(tblCustRFM[[#This Row],[Recency]] &lt;= $L$4, 3, IF(tblCustRFM[[#This Row],[Recency]] &lt;= M2371, 2, 1))</f>
        <v>1</v>
      </c>
      <c r="G2369">
        <f>IF(tblCustRFM[[#This Row],[Frequency]] &gt;= L2372, 3, IF(tblCustRFM[[#This Row],[Frequency]] &gt;= M2372, 2, 1))</f>
        <v>3</v>
      </c>
      <c r="H2369">
        <f>IF(tblCustRFM[[#This Row],[Monetary]] &gt;= L2373, 3, IF(tblCustRFM[[#This Row],[Monetary]] &gt;= M2373, 2, 1))</f>
        <v>3</v>
      </c>
      <c r="I2369">
        <f>tblCustRFM[[#This Row],[RecencyTier]] + tblCustRFM[[#This Row],[FrequencyTier]] + tblCustRFM[[#This Row],[MonetaryTier]]</f>
        <v>7</v>
      </c>
    </row>
    <row r="2370" spans="1:9" x14ac:dyDescent="0.45">
      <c r="A2370" s="16">
        <v>4516</v>
      </c>
      <c r="B2370" s="10">
        <v>45352.92459243827</v>
      </c>
      <c r="C2370">
        <v>3</v>
      </c>
      <c r="D2370">
        <v>26443.040000000001</v>
      </c>
      <c r="E2370" s="24">
        <f>INT(RFM_Pivot!$A$1 - tblCustRFM[[#This Row],[LastPurchaseDate]])</f>
        <v>304</v>
      </c>
      <c r="F2370">
        <f>IF(tblCustRFM[[#This Row],[Recency]] &lt;= $L$4, 3, IF(tblCustRFM[[#This Row],[Recency]] &lt;= M2372, 2, 1))</f>
        <v>1</v>
      </c>
      <c r="G2370">
        <f>IF(tblCustRFM[[#This Row],[Frequency]] &gt;= L2373, 3, IF(tblCustRFM[[#This Row],[Frequency]] &gt;= M2373, 2, 1))</f>
        <v>3</v>
      </c>
      <c r="H2370">
        <f>IF(tblCustRFM[[#This Row],[Monetary]] &gt;= L2374, 3, IF(tblCustRFM[[#This Row],[Monetary]] &gt;= M2374, 2, 1))</f>
        <v>3</v>
      </c>
      <c r="I2370">
        <f>tblCustRFM[[#This Row],[RecencyTier]] + tblCustRFM[[#This Row],[FrequencyTier]] + tblCustRFM[[#This Row],[MonetaryTier]]</f>
        <v>7</v>
      </c>
    </row>
    <row r="2371" spans="1:9" x14ac:dyDescent="0.45">
      <c r="A2371" s="16">
        <v>4517</v>
      </c>
      <c r="B2371" s="10">
        <v>44983.872687268522</v>
      </c>
      <c r="C2371">
        <v>1</v>
      </c>
      <c r="D2371">
        <v>7616.36</v>
      </c>
      <c r="E2371" s="24">
        <f>INT(RFM_Pivot!$A$1 - tblCustRFM[[#This Row],[LastPurchaseDate]])</f>
        <v>673</v>
      </c>
      <c r="F2371">
        <f>IF(tblCustRFM[[#This Row],[Recency]] &lt;= $L$4, 3, IF(tblCustRFM[[#This Row],[Recency]] &lt;= M2373, 2, 1))</f>
        <v>1</v>
      </c>
      <c r="G2371">
        <f>IF(tblCustRFM[[#This Row],[Frequency]] &gt;= L2374, 3, IF(tblCustRFM[[#This Row],[Frequency]] &gt;= M2374, 2, 1))</f>
        <v>3</v>
      </c>
      <c r="H2371">
        <f>IF(tblCustRFM[[#This Row],[Monetary]] &gt;= L2375, 3, IF(tblCustRFM[[#This Row],[Monetary]] &gt;= M2375, 2, 1))</f>
        <v>3</v>
      </c>
      <c r="I2371">
        <f>tblCustRFM[[#This Row],[RecencyTier]] + tblCustRFM[[#This Row],[FrequencyTier]] + tblCustRFM[[#This Row],[MonetaryTier]]</f>
        <v>7</v>
      </c>
    </row>
    <row r="2372" spans="1:9" x14ac:dyDescent="0.45">
      <c r="A2372" s="16">
        <v>4518</v>
      </c>
      <c r="B2372" s="10">
        <v>45331.752475231478</v>
      </c>
      <c r="C2372">
        <v>1</v>
      </c>
      <c r="D2372">
        <v>8745.68</v>
      </c>
      <c r="E2372" s="24">
        <f>INT(RFM_Pivot!$A$1 - tblCustRFM[[#This Row],[LastPurchaseDate]])</f>
        <v>325</v>
      </c>
      <c r="F2372">
        <f>IF(tblCustRFM[[#This Row],[Recency]] &lt;= $L$4, 3, IF(tblCustRFM[[#This Row],[Recency]] &lt;= M2374, 2, 1))</f>
        <v>1</v>
      </c>
      <c r="G2372">
        <f>IF(tblCustRFM[[#This Row],[Frequency]] &gt;= L2375, 3, IF(tblCustRFM[[#This Row],[Frequency]] &gt;= M2375, 2, 1))</f>
        <v>3</v>
      </c>
      <c r="H2372">
        <f>IF(tblCustRFM[[#This Row],[Monetary]] &gt;= L2376, 3, IF(tblCustRFM[[#This Row],[Monetary]] &gt;= M2376, 2, 1))</f>
        <v>3</v>
      </c>
      <c r="I2372">
        <f>tblCustRFM[[#This Row],[RecencyTier]] + tblCustRFM[[#This Row],[FrequencyTier]] + tblCustRFM[[#This Row],[MonetaryTier]]</f>
        <v>7</v>
      </c>
    </row>
    <row r="2373" spans="1:9" x14ac:dyDescent="0.45">
      <c r="A2373" s="16">
        <v>4520</v>
      </c>
      <c r="B2373" s="10">
        <v>45523.907690779321</v>
      </c>
      <c r="C2373">
        <v>1</v>
      </c>
      <c r="D2373">
        <v>14685.6</v>
      </c>
      <c r="E2373" s="24">
        <f>INT(RFM_Pivot!$A$1 - tblCustRFM[[#This Row],[LastPurchaseDate]])</f>
        <v>133</v>
      </c>
      <c r="F2373">
        <f>IF(tblCustRFM[[#This Row],[Recency]] &lt;= $L$4, 3, IF(tblCustRFM[[#This Row],[Recency]] &lt;= M2375, 2, 1))</f>
        <v>1</v>
      </c>
      <c r="G2373">
        <f>IF(tblCustRFM[[#This Row],[Frequency]] &gt;= L2376, 3, IF(tblCustRFM[[#This Row],[Frequency]] &gt;= M2376, 2, 1))</f>
        <v>3</v>
      </c>
      <c r="H2373">
        <f>IF(tblCustRFM[[#This Row],[Monetary]] &gt;= L2377, 3, IF(tblCustRFM[[#This Row],[Monetary]] &gt;= M2377, 2, 1))</f>
        <v>3</v>
      </c>
      <c r="I2373">
        <f>tblCustRFM[[#This Row],[RecencyTier]] + tblCustRFM[[#This Row],[FrequencyTier]] + tblCustRFM[[#This Row],[MonetaryTier]]</f>
        <v>7</v>
      </c>
    </row>
    <row r="2374" spans="1:9" x14ac:dyDescent="0.45">
      <c r="A2374" s="16">
        <v>4521</v>
      </c>
      <c r="B2374" s="10">
        <v>45200.99639965278</v>
      </c>
      <c r="C2374">
        <v>1</v>
      </c>
      <c r="D2374">
        <v>827.02</v>
      </c>
      <c r="E2374" s="24">
        <f>INT(RFM_Pivot!$A$1 - tblCustRFM[[#This Row],[LastPurchaseDate]])</f>
        <v>456</v>
      </c>
      <c r="F2374">
        <f>IF(tblCustRFM[[#This Row],[Recency]] &lt;= $L$4, 3, IF(tblCustRFM[[#This Row],[Recency]] &lt;= M2376, 2, 1))</f>
        <v>1</v>
      </c>
      <c r="G2374">
        <f>IF(tblCustRFM[[#This Row],[Frequency]] &gt;= L2377, 3, IF(tblCustRFM[[#This Row],[Frequency]] &gt;= M2377, 2, 1))</f>
        <v>3</v>
      </c>
      <c r="H2374">
        <f>IF(tblCustRFM[[#This Row],[Monetary]] &gt;= L2378, 3, IF(tblCustRFM[[#This Row],[Monetary]] &gt;= M2378, 2, 1))</f>
        <v>3</v>
      </c>
      <c r="I2374">
        <f>tblCustRFM[[#This Row],[RecencyTier]] + tblCustRFM[[#This Row],[FrequencyTier]] + tblCustRFM[[#This Row],[MonetaryTier]]</f>
        <v>7</v>
      </c>
    </row>
    <row r="2375" spans="1:9" x14ac:dyDescent="0.45">
      <c r="A2375" s="16">
        <v>4523</v>
      </c>
      <c r="B2375" s="10">
        <v>45545.006800694442</v>
      </c>
      <c r="C2375">
        <v>2</v>
      </c>
      <c r="D2375">
        <v>4853.1899999999996</v>
      </c>
      <c r="E2375" s="24">
        <f>INT(RFM_Pivot!$A$1 - tblCustRFM[[#This Row],[LastPurchaseDate]])</f>
        <v>111</v>
      </c>
      <c r="F2375">
        <f>IF(tblCustRFM[[#This Row],[Recency]] &lt;= $L$4, 3, IF(tblCustRFM[[#This Row],[Recency]] &lt;= M2377, 2, 1))</f>
        <v>3</v>
      </c>
      <c r="G2375">
        <f>IF(tblCustRFM[[#This Row],[Frequency]] &gt;= L2378, 3, IF(tblCustRFM[[#This Row],[Frequency]] &gt;= M2378, 2, 1))</f>
        <v>3</v>
      </c>
      <c r="H2375">
        <f>IF(tblCustRFM[[#This Row],[Monetary]] &gt;= L2379, 3, IF(tblCustRFM[[#This Row],[Monetary]] &gt;= M2379, 2, 1))</f>
        <v>3</v>
      </c>
      <c r="I2375">
        <f>tblCustRFM[[#This Row],[RecencyTier]] + tblCustRFM[[#This Row],[FrequencyTier]] + tblCustRFM[[#This Row],[MonetaryTier]]</f>
        <v>9</v>
      </c>
    </row>
    <row r="2376" spans="1:9" x14ac:dyDescent="0.45">
      <c r="A2376" s="16">
        <v>4525</v>
      </c>
      <c r="B2376" s="10">
        <v>45095.573857368829</v>
      </c>
      <c r="C2376">
        <v>1</v>
      </c>
      <c r="D2376">
        <v>2331.7600000000002</v>
      </c>
      <c r="E2376" s="24">
        <f>INT(RFM_Pivot!$A$1 - tblCustRFM[[#This Row],[LastPurchaseDate]])</f>
        <v>561</v>
      </c>
      <c r="F2376">
        <f>IF(tblCustRFM[[#This Row],[Recency]] &lt;= $L$4, 3, IF(tblCustRFM[[#This Row],[Recency]] &lt;= M2378, 2, 1))</f>
        <v>1</v>
      </c>
      <c r="G2376">
        <f>IF(tblCustRFM[[#This Row],[Frequency]] &gt;= L2379, 3, IF(tblCustRFM[[#This Row],[Frequency]] &gt;= M2379, 2, 1))</f>
        <v>3</v>
      </c>
      <c r="H2376">
        <f>IF(tblCustRFM[[#This Row],[Monetary]] &gt;= L2380, 3, IF(tblCustRFM[[#This Row],[Monetary]] &gt;= M2380, 2, 1))</f>
        <v>3</v>
      </c>
      <c r="I2376">
        <f>tblCustRFM[[#This Row],[RecencyTier]] + tblCustRFM[[#This Row],[FrequencyTier]] + tblCustRFM[[#This Row],[MonetaryTier]]</f>
        <v>7</v>
      </c>
    </row>
    <row r="2377" spans="1:9" x14ac:dyDescent="0.45">
      <c r="A2377" s="16">
        <v>4527</v>
      </c>
      <c r="B2377" s="10">
        <v>45627.724072415127</v>
      </c>
      <c r="C2377">
        <v>1</v>
      </c>
      <c r="D2377">
        <v>6059.24</v>
      </c>
      <c r="E2377" s="24">
        <f>INT(RFM_Pivot!$A$1 - tblCustRFM[[#This Row],[LastPurchaseDate]])</f>
        <v>29</v>
      </c>
      <c r="F2377">
        <f>IF(tblCustRFM[[#This Row],[Recency]] &lt;= $L$4, 3, IF(tblCustRFM[[#This Row],[Recency]] &lt;= M2379, 2, 1))</f>
        <v>3</v>
      </c>
      <c r="G2377">
        <f>IF(tblCustRFM[[#This Row],[Frequency]] &gt;= L2380, 3, IF(tblCustRFM[[#This Row],[Frequency]] &gt;= M2380, 2, 1))</f>
        <v>3</v>
      </c>
      <c r="H2377">
        <f>IF(tblCustRFM[[#This Row],[Monetary]] &gt;= L2381, 3, IF(tblCustRFM[[#This Row],[Monetary]] &gt;= M2381, 2, 1))</f>
        <v>3</v>
      </c>
      <c r="I2377">
        <f>tblCustRFM[[#This Row],[RecencyTier]] + tblCustRFM[[#This Row],[FrequencyTier]] + tblCustRFM[[#This Row],[MonetaryTier]]</f>
        <v>9</v>
      </c>
    </row>
    <row r="2378" spans="1:9" x14ac:dyDescent="0.45">
      <c r="A2378" s="16">
        <v>4530</v>
      </c>
      <c r="B2378" s="10">
        <v>45051.623462345677</v>
      </c>
      <c r="C2378">
        <v>2</v>
      </c>
      <c r="D2378">
        <v>2613.9</v>
      </c>
      <c r="E2378" s="24">
        <f>INT(RFM_Pivot!$A$1 - tblCustRFM[[#This Row],[LastPurchaseDate]])</f>
        <v>605</v>
      </c>
      <c r="F2378">
        <f>IF(tblCustRFM[[#This Row],[Recency]] &lt;= $L$4, 3, IF(tblCustRFM[[#This Row],[Recency]] &lt;= M2380, 2, 1))</f>
        <v>1</v>
      </c>
      <c r="G2378">
        <f>IF(tblCustRFM[[#This Row],[Frequency]] &gt;= L2381, 3, IF(tblCustRFM[[#This Row],[Frequency]] &gt;= M2381, 2, 1))</f>
        <v>3</v>
      </c>
      <c r="H2378">
        <f>IF(tblCustRFM[[#This Row],[Monetary]] &gt;= L2382, 3, IF(tblCustRFM[[#This Row],[Monetary]] &gt;= M2382, 2, 1))</f>
        <v>3</v>
      </c>
      <c r="I2378">
        <f>tblCustRFM[[#This Row],[RecencyTier]] + tblCustRFM[[#This Row],[FrequencyTier]] + tblCustRFM[[#This Row],[MonetaryTier]]</f>
        <v>7</v>
      </c>
    </row>
    <row r="2379" spans="1:9" x14ac:dyDescent="0.45">
      <c r="A2379" s="16">
        <v>4531</v>
      </c>
      <c r="B2379" s="10">
        <v>45473.605660570989</v>
      </c>
      <c r="C2379">
        <v>2</v>
      </c>
      <c r="D2379">
        <v>18935.84</v>
      </c>
      <c r="E2379" s="24">
        <f>INT(RFM_Pivot!$A$1 - tblCustRFM[[#This Row],[LastPurchaseDate]])</f>
        <v>183</v>
      </c>
      <c r="F2379">
        <f>IF(tblCustRFM[[#This Row],[Recency]] &lt;= $L$4, 3, IF(tblCustRFM[[#This Row],[Recency]] &lt;= M2381, 2, 1))</f>
        <v>1</v>
      </c>
      <c r="G2379">
        <f>IF(tblCustRFM[[#This Row],[Frequency]] &gt;= L2382, 3, IF(tblCustRFM[[#This Row],[Frequency]] &gt;= M2382, 2, 1))</f>
        <v>3</v>
      </c>
      <c r="H2379">
        <f>IF(tblCustRFM[[#This Row],[Monetary]] &gt;= L2383, 3, IF(tblCustRFM[[#This Row],[Monetary]] &gt;= M2383, 2, 1))</f>
        <v>3</v>
      </c>
      <c r="I2379">
        <f>tblCustRFM[[#This Row],[RecencyTier]] + tblCustRFM[[#This Row],[FrequencyTier]] + tblCustRFM[[#This Row],[MonetaryTier]]</f>
        <v>7</v>
      </c>
    </row>
    <row r="2380" spans="1:9" x14ac:dyDescent="0.45">
      <c r="A2380" s="16">
        <v>4534</v>
      </c>
      <c r="B2380" s="10">
        <v>45497.47904791667</v>
      </c>
      <c r="C2380">
        <v>2</v>
      </c>
      <c r="D2380">
        <v>16995.55</v>
      </c>
      <c r="E2380" s="24">
        <f>INT(RFM_Pivot!$A$1 - tblCustRFM[[#This Row],[LastPurchaseDate]])</f>
        <v>159</v>
      </c>
      <c r="F2380">
        <f>IF(tblCustRFM[[#This Row],[Recency]] &lt;= $L$4, 3, IF(tblCustRFM[[#This Row],[Recency]] &lt;= M2382, 2, 1))</f>
        <v>1</v>
      </c>
      <c r="G2380">
        <f>IF(tblCustRFM[[#This Row],[Frequency]] &gt;= L2383, 3, IF(tblCustRFM[[#This Row],[Frequency]] &gt;= M2383, 2, 1))</f>
        <v>3</v>
      </c>
      <c r="H2380">
        <f>IF(tblCustRFM[[#This Row],[Monetary]] &gt;= L2384, 3, IF(tblCustRFM[[#This Row],[Monetary]] &gt;= M2384, 2, 1))</f>
        <v>3</v>
      </c>
      <c r="I2380">
        <f>tblCustRFM[[#This Row],[RecencyTier]] + tblCustRFM[[#This Row],[FrequencyTier]] + tblCustRFM[[#This Row],[MonetaryTier]]</f>
        <v>7</v>
      </c>
    </row>
    <row r="2381" spans="1:9" x14ac:dyDescent="0.45">
      <c r="A2381" s="16">
        <v>4535</v>
      </c>
      <c r="B2381" s="10">
        <v>45650.940394058642</v>
      </c>
      <c r="C2381">
        <v>3</v>
      </c>
      <c r="D2381">
        <v>8857.6</v>
      </c>
      <c r="E2381" s="24">
        <f>INT(RFM_Pivot!$A$1 - tblCustRFM[[#This Row],[LastPurchaseDate]])</f>
        <v>6</v>
      </c>
      <c r="F2381">
        <f>IF(tblCustRFM[[#This Row],[Recency]] &lt;= $L$4, 3, IF(tblCustRFM[[#This Row],[Recency]] &lt;= M2383, 2, 1))</f>
        <v>3</v>
      </c>
      <c r="G2381">
        <f>IF(tblCustRFM[[#This Row],[Frequency]] &gt;= L2384, 3, IF(tblCustRFM[[#This Row],[Frequency]] &gt;= M2384, 2, 1))</f>
        <v>3</v>
      </c>
      <c r="H2381">
        <f>IF(tblCustRFM[[#This Row],[Monetary]] &gt;= L2385, 3, IF(tblCustRFM[[#This Row],[Monetary]] &gt;= M2385, 2, 1))</f>
        <v>3</v>
      </c>
      <c r="I2381">
        <f>tblCustRFM[[#This Row],[RecencyTier]] + tblCustRFM[[#This Row],[FrequencyTier]] + tblCustRFM[[#This Row],[MonetaryTier]]</f>
        <v>9</v>
      </c>
    </row>
    <row r="2382" spans="1:9" x14ac:dyDescent="0.45">
      <c r="A2382" s="16">
        <v>4536</v>
      </c>
      <c r="B2382" s="10">
        <v>45624.876787654321</v>
      </c>
      <c r="C2382">
        <v>2</v>
      </c>
      <c r="D2382">
        <v>3953.55</v>
      </c>
      <c r="E2382" s="24">
        <f>INT(RFM_Pivot!$A$1 - tblCustRFM[[#This Row],[LastPurchaseDate]])</f>
        <v>32</v>
      </c>
      <c r="F2382">
        <f>IF(tblCustRFM[[#This Row],[Recency]] &lt;= $L$4, 3, IF(tblCustRFM[[#This Row],[Recency]] &lt;= M2384, 2, 1))</f>
        <v>3</v>
      </c>
      <c r="G2382">
        <f>IF(tblCustRFM[[#This Row],[Frequency]] &gt;= L2385, 3, IF(tblCustRFM[[#This Row],[Frequency]] &gt;= M2385, 2, 1))</f>
        <v>3</v>
      </c>
      <c r="H2382">
        <f>IF(tblCustRFM[[#This Row],[Monetary]] &gt;= L2386, 3, IF(tblCustRFM[[#This Row],[Monetary]] &gt;= M2386, 2, 1))</f>
        <v>3</v>
      </c>
      <c r="I2382">
        <f>tblCustRFM[[#This Row],[RecencyTier]] + tblCustRFM[[#This Row],[FrequencyTier]] + tblCustRFM[[#This Row],[MonetaryTier]]</f>
        <v>9</v>
      </c>
    </row>
    <row r="2383" spans="1:9" x14ac:dyDescent="0.45">
      <c r="A2383" s="16">
        <v>4537</v>
      </c>
      <c r="B2383" s="10">
        <v>45077.103010300925</v>
      </c>
      <c r="C2383">
        <v>1</v>
      </c>
      <c r="D2383">
        <v>465.87</v>
      </c>
      <c r="E2383" s="24">
        <f>INT(RFM_Pivot!$A$1 - tblCustRFM[[#This Row],[LastPurchaseDate]])</f>
        <v>579</v>
      </c>
      <c r="F2383">
        <f>IF(tblCustRFM[[#This Row],[Recency]] &lt;= $L$4, 3, IF(tblCustRFM[[#This Row],[Recency]] &lt;= M2385, 2, 1))</f>
        <v>1</v>
      </c>
      <c r="G2383">
        <f>IF(tblCustRFM[[#This Row],[Frequency]] &gt;= L2386, 3, IF(tblCustRFM[[#This Row],[Frequency]] &gt;= M2386, 2, 1))</f>
        <v>3</v>
      </c>
      <c r="H2383">
        <f>IF(tblCustRFM[[#This Row],[Monetary]] &gt;= L2387, 3, IF(tblCustRFM[[#This Row],[Monetary]] &gt;= M2387, 2, 1))</f>
        <v>3</v>
      </c>
      <c r="I2383">
        <f>tblCustRFM[[#This Row],[RecencyTier]] + tblCustRFM[[#This Row],[FrequencyTier]] + tblCustRFM[[#This Row],[MonetaryTier]]</f>
        <v>7</v>
      </c>
    </row>
    <row r="2384" spans="1:9" x14ac:dyDescent="0.45">
      <c r="A2384" s="16">
        <v>4539</v>
      </c>
      <c r="B2384" s="10">
        <v>45361.758475848765</v>
      </c>
      <c r="C2384">
        <v>2</v>
      </c>
      <c r="D2384">
        <v>11042.88</v>
      </c>
      <c r="E2384" s="24">
        <f>INT(RFM_Pivot!$A$1 - tblCustRFM[[#This Row],[LastPurchaseDate]])</f>
        <v>295</v>
      </c>
      <c r="F2384">
        <f>IF(tblCustRFM[[#This Row],[Recency]] &lt;= $L$4, 3, IF(tblCustRFM[[#This Row],[Recency]] &lt;= M2386, 2, 1))</f>
        <v>1</v>
      </c>
      <c r="G2384">
        <f>IF(tblCustRFM[[#This Row],[Frequency]] &gt;= L2387, 3, IF(tblCustRFM[[#This Row],[Frequency]] &gt;= M2387, 2, 1))</f>
        <v>3</v>
      </c>
      <c r="H2384">
        <f>IF(tblCustRFM[[#This Row],[Monetary]] &gt;= L2388, 3, IF(tblCustRFM[[#This Row],[Monetary]] &gt;= M2388, 2, 1))</f>
        <v>3</v>
      </c>
      <c r="I2384">
        <f>tblCustRFM[[#This Row],[RecencyTier]] + tblCustRFM[[#This Row],[FrequencyTier]] + tblCustRFM[[#This Row],[MonetaryTier]]</f>
        <v>7</v>
      </c>
    </row>
    <row r="2385" spans="1:9" x14ac:dyDescent="0.45">
      <c r="A2385" s="16">
        <v>4540</v>
      </c>
      <c r="B2385" s="10">
        <v>45547.708070794753</v>
      </c>
      <c r="C2385">
        <v>1</v>
      </c>
      <c r="D2385">
        <v>11473</v>
      </c>
      <c r="E2385" s="24">
        <f>INT(RFM_Pivot!$A$1 - tblCustRFM[[#This Row],[LastPurchaseDate]])</f>
        <v>109</v>
      </c>
      <c r="F2385">
        <f>IF(tblCustRFM[[#This Row],[Recency]] &lt;= $L$4, 3, IF(tblCustRFM[[#This Row],[Recency]] &lt;= M2387, 2, 1))</f>
        <v>3</v>
      </c>
      <c r="G2385">
        <f>IF(tblCustRFM[[#This Row],[Frequency]] &gt;= L2388, 3, IF(tblCustRFM[[#This Row],[Frequency]] &gt;= M2388, 2, 1))</f>
        <v>3</v>
      </c>
      <c r="H2385">
        <f>IF(tblCustRFM[[#This Row],[Monetary]] &gt;= L2389, 3, IF(tblCustRFM[[#This Row],[Monetary]] &gt;= M2389, 2, 1))</f>
        <v>3</v>
      </c>
      <c r="I2385">
        <f>tblCustRFM[[#This Row],[RecencyTier]] + tblCustRFM[[#This Row],[FrequencyTier]] + tblCustRFM[[#This Row],[MonetaryTier]]</f>
        <v>9</v>
      </c>
    </row>
    <row r="2386" spans="1:9" x14ac:dyDescent="0.45">
      <c r="A2386" s="16">
        <v>4541</v>
      </c>
      <c r="B2386" s="10">
        <v>45470.393339313268</v>
      </c>
      <c r="C2386">
        <v>1</v>
      </c>
      <c r="D2386">
        <v>4482.12</v>
      </c>
      <c r="E2386" s="24">
        <f>INT(RFM_Pivot!$A$1 - tblCustRFM[[#This Row],[LastPurchaseDate]])</f>
        <v>186</v>
      </c>
      <c r="F2386">
        <f>IF(tblCustRFM[[#This Row],[Recency]] &lt;= $L$4, 3, IF(tblCustRFM[[#This Row],[Recency]] &lt;= M2388, 2, 1))</f>
        <v>1</v>
      </c>
      <c r="G2386">
        <f>IF(tblCustRFM[[#This Row],[Frequency]] &gt;= L2389, 3, IF(tblCustRFM[[#This Row],[Frequency]] &gt;= M2389, 2, 1))</f>
        <v>3</v>
      </c>
      <c r="H2386">
        <f>IF(tblCustRFM[[#This Row],[Monetary]] &gt;= L2390, 3, IF(tblCustRFM[[#This Row],[Monetary]] &gt;= M2390, 2, 1))</f>
        <v>3</v>
      </c>
      <c r="I2386">
        <f>tblCustRFM[[#This Row],[RecencyTier]] + tblCustRFM[[#This Row],[FrequencyTier]] + tblCustRFM[[#This Row],[MonetaryTier]]</f>
        <v>7</v>
      </c>
    </row>
    <row r="2387" spans="1:9" x14ac:dyDescent="0.45">
      <c r="A2387" s="16">
        <v>4542</v>
      </c>
      <c r="B2387" s="10">
        <v>45540.845384529319</v>
      </c>
      <c r="C2387">
        <v>1</v>
      </c>
      <c r="D2387">
        <v>3569.67</v>
      </c>
      <c r="E2387" s="24">
        <f>INT(RFM_Pivot!$A$1 - tblCustRFM[[#This Row],[LastPurchaseDate]])</f>
        <v>116</v>
      </c>
      <c r="F2387">
        <f>IF(tblCustRFM[[#This Row],[Recency]] &lt;= $L$4, 3, IF(tblCustRFM[[#This Row],[Recency]] &lt;= M2389, 2, 1))</f>
        <v>3</v>
      </c>
      <c r="G2387">
        <f>IF(tblCustRFM[[#This Row],[Frequency]] &gt;= L2390, 3, IF(tblCustRFM[[#This Row],[Frequency]] &gt;= M2390, 2, 1))</f>
        <v>3</v>
      </c>
      <c r="H2387">
        <f>IF(tblCustRFM[[#This Row],[Monetary]] &gt;= L2391, 3, IF(tblCustRFM[[#This Row],[Monetary]] &gt;= M2391, 2, 1))</f>
        <v>3</v>
      </c>
      <c r="I2387">
        <f>tblCustRFM[[#This Row],[RecencyTier]] + tblCustRFM[[#This Row],[FrequencyTier]] + tblCustRFM[[#This Row],[MonetaryTier]]</f>
        <v>9</v>
      </c>
    </row>
    <row r="2388" spans="1:9" x14ac:dyDescent="0.45">
      <c r="A2388" s="16">
        <v>4543</v>
      </c>
      <c r="B2388" s="10">
        <v>45410.162316242284</v>
      </c>
      <c r="C2388">
        <v>1</v>
      </c>
      <c r="D2388">
        <v>8702.9500000000007</v>
      </c>
      <c r="E2388" s="24">
        <f>INT(RFM_Pivot!$A$1 - tblCustRFM[[#This Row],[LastPurchaseDate]])</f>
        <v>246</v>
      </c>
      <c r="F2388">
        <f>IF(tblCustRFM[[#This Row],[Recency]] &lt;= $L$4, 3, IF(tblCustRFM[[#This Row],[Recency]] &lt;= M2390, 2, 1))</f>
        <v>1</v>
      </c>
      <c r="G2388">
        <f>IF(tblCustRFM[[#This Row],[Frequency]] &gt;= L2391, 3, IF(tblCustRFM[[#This Row],[Frequency]] &gt;= M2391, 2, 1))</f>
        <v>3</v>
      </c>
      <c r="H2388">
        <f>IF(tblCustRFM[[#This Row],[Monetary]] &gt;= L2392, 3, IF(tblCustRFM[[#This Row],[Monetary]] &gt;= M2392, 2, 1))</f>
        <v>3</v>
      </c>
      <c r="I2388">
        <f>tblCustRFM[[#This Row],[RecencyTier]] + tblCustRFM[[#This Row],[FrequencyTier]] + tblCustRFM[[#This Row],[MonetaryTier]]</f>
        <v>7</v>
      </c>
    </row>
    <row r="2389" spans="1:9" x14ac:dyDescent="0.45">
      <c r="A2389" s="16">
        <v>4544</v>
      </c>
      <c r="B2389" s="10">
        <v>45595.746874691358</v>
      </c>
      <c r="C2389">
        <v>1</v>
      </c>
      <c r="D2389">
        <v>1266.55</v>
      </c>
      <c r="E2389" s="24">
        <f>INT(RFM_Pivot!$A$1 - tblCustRFM[[#This Row],[LastPurchaseDate]])</f>
        <v>61</v>
      </c>
      <c r="F2389">
        <f>IF(tblCustRFM[[#This Row],[Recency]] &lt;= $L$4, 3, IF(tblCustRFM[[#This Row],[Recency]] &lt;= M2391, 2, 1))</f>
        <v>3</v>
      </c>
      <c r="G2389">
        <f>IF(tblCustRFM[[#This Row],[Frequency]] &gt;= L2392, 3, IF(tblCustRFM[[#This Row],[Frequency]] &gt;= M2392, 2, 1))</f>
        <v>3</v>
      </c>
      <c r="H2389">
        <f>IF(tblCustRFM[[#This Row],[Monetary]] &gt;= L2393, 3, IF(tblCustRFM[[#This Row],[Monetary]] &gt;= M2393, 2, 1))</f>
        <v>3</v>
      </c>
      <c r="I2389">
        <f>tblCustRFM[[#This Row],[RecencyTier]] + tblCustRFM[[#This Row],[FrequencyTier]] + tblCustRFM[[#This Row],[MonetaryTier]]</f>
        <v>9</v>
      </c>
    </row>
    <row r="2390" spans="1:9" x14ac:dyDescent="0.45">
      <c r="A2390" s="16">
        <v>4548</v>
      </c>
      <c r="B2390" s="10">
        <v>45440.606360648148</v>
      </c>
      <c r="C2390">
        <v>1</v>
      </c>
      <c r="D2390">
        <v>7914.26</v>
      </c>
      <c r="E2390" s="24">
        <f>INT(RFM_Pivot!$A$1 - tblCustRFM[[#This Row],[LastPurchaseDate]])</f>
        <v>216</v>
      </c>
      <c r="F2390">
        <f>IF(tblCustRFM[[#This Row],[Recency]] &lt;= $L$4, 3, IF(tblCustRFM[[#This Row],[Recency]] &lt;= M2392, 2, 1))</f>
        <v>1</v>
      </c>
      <c r="G2390">
        <f>IF(tblCustRFM[[#This Row],[Frequency]] &gt;= L2393, 3, IF(tblCustRFM[[#This Row],[Frequency]] &gt;= M2393, 2, 1))</f>
        <v>3</v>
      </c>
      <c r="H2390">
        <f>IF(tblCustRFM[[#This Row],[Monetary]] &gt;= L2394, 3, IF(tblCustRFM[[#This Row],[Monetary]] &gt;= M2394, 2, 1))</f>
        <v>3</v>
      </c>
      <c r="I2390">
        <f>tblCustRFM[[#This Row],[RecencyTier]] + tblCustRFM[[#This Row],[FrequencyTier]] + tblCustRFM[[#This Row],[MonetaryTier]]</f>
        <v>7</v>
      </c>
    </row>
    <row r="2391" spans="1:9" x14ac:dyDescent="0.45">
      <c r="A2391" s="16">
        <v>4549</v>
      </c>
      <c r="B2391" s="10">
        <v>45382.638563850305</v>
      </c>
      <c r="C2391">
        <v>2</v>
      </c>
      <c r="D2391">
        <v>12721.96</v>
      </c>
      <c r="E2391" s="24">
        <f>INT(RFM_Pivot!$A$1 - tblCustRFM[[#This Row],[LastPurchaseDate]])</f>
        <v>274</v>
      </c>
      <c r="F2391">
        <f>IF(tblCustRFM[[#This Row],[Recency]] &lt;= $L$4, 3, IF(tblCustRFM[[#This Row],[Recency]] &lt;= M2393, 2, 1))</f>
        <v>1</v>
      </c>
      <c r="G2391">
        <f>IF(tblCustRFM[[#This Row],[Frequency]] &gt;= L2394, 3, IF(tblCustRFM[[#This Row],[Frequency]] &gt;= M2394, 2, 1))</f>
        <v>3</v>
      </c>
      <c r="H2391">
        <f>IF(tblCustRFM[[#This Row],[Monetary]] &gt;= L2395, 3, IF(tblCustRFM[[#This Row],[Monetary]] &gt;= M2395, 2, 1))</f>
        <v>3</v>
      </c>
      <c r="I2391">
        <f>tblCustRFM[[#This Row],[RecencyTier]] + tblCustRFM[[#This Row],[FrequencyTier]] + tblCustRFM[[#This Row],[MonetaryTier]]</f>
        <v>7</v>
      </c>
    </row>
    <row r="2392" spans="1:9" x14ac:dyDescent="0.45">
      <c r="A2392" s="16">
        <v>4551</v>
      </c>
      <c r="B2392" s="10">
        <v>45430.458345833336</v>
      </c>
      <c r="C2392">
        <v>2</v>
      </c>
      <c r="D2392">
        <v>11790.14</v>
      </c>
      <c r="E2392" s="24">
        <f>INT(RFM_Pivot!$A$1 - tblCustRFM[[#This Row],[LastPurchaseDate]])</f>
        <v>226</v>
      </c>
      <c r="F2392">
        <f>IF(tblCustRFM[[#This Row],[Recency]] &lt;= $L$4, 3, IF(tblCustRFM[[#This Row],[Recency]] &lt;= M2394, 2, 1))</f>
        <v>1</v>
      </c>
      <c r="G2392">
        <f>IF(tblCustRFM[[#This Row],[Frequency]] &gt;= L2395, 3, IF(tblCustRFM[[#This Row],[Frequency]] &gt;= M2395, 2, 1))</f>
        <v>3</v>
      </c>
      <c r="H2392">
        <f>IF(tblCustRFM[[#This Row],[Monetary]] &gt;= L2396, 3, IF(tblCustRFM[[#This Row],[Monetary]] &gt;= M2396, 2, 1))</f>
        <v>3</v>
      </c>
      <c r="I2392">
        <f>tblCustRFM[[#This Row],[RecencyTier]] + tblCustRFM[[#This Row],[FrequencyTier]] + tblCustRFM[[#This Row],[MonetaryTier]]</f>
        <v>7</v>
      </c>
    </row>
    <row r="2393" spans="1:9" x14ac:dyDescent="0.45">
      <c r="A2393" s="16">
        <v>4552</v>
      </c>
      <c r="B2393" s="10">
        <v>45186.248924884261</v>
      </c>
      <c r="C2393">
        <v>1</v>
      </c>
      <c r="D2393">
        <v>1344.32</v>
      </c>
      <c r="E2393" s="24">
        <f>INT(RFM_Pivot!$A$1 - tblCustRFM[[#This Row],[LastPurchaseDate]])</f>
        <v>470</v>
      </c>
      <c r="F2393">
        <f>IF(tblCustRFM[[#This Row],[Recency]] &lt;= $L$4, 3, IF(tblCustRFM[[#This Row],[Recency]] &lt;= M2395, 2, 1))</f>
        <v>1</v>
      </c>
      <c r="G2393">
        <f>IF(tblCustRFM[[#This Row],[Frequency]] &gt;= L2396, 3, IF(tblCustRFM[[#This Row],[Frequency]] &gt;= M2396, 2, 1))</f>
        <v>3</v>
      </c>
      <c r="H2393">
        <f>IF(tblCustRFM[[#This Row],[Monetary]] &gt;= L2397, 3, IF(tblCustRFM[[#This Row],[Monetary]] &gt;= M2397, 2, 1))</f>
        <v>3</v>
      </c>
      <c r="I2393">
        <f>tblCustRFM[[#This Row],[RecencyTier]] + tblCustRFM[[#This Row],[FrequencyTier]] + tblCustRFM[[#This Row],[MonetaryTier]]</f>
        <v>7</v>
      </c>
    </row>
    <row r="2394" spans="1:9" x14ac:dyDescent="0.45">
      <c r="A2394" s="16">
        <v>4553</v>
      </c>
      <c r="B2394" s="10">
        <v>45533.325632561726</v>
      </c>
      <c r="C2394">
        <v>3</v>
      </c>
      <c r="D2394">
        <v>37734.44</v>
      </c>
      <c r="E2394" s="24">
        <f>INT(RFM_Pivot!$A$1 - tblCustRFM[[#This Row],[LastPurchaseDate]])</f>
        <v>123</v>
      </c>
      <c r="F2394">
        <f>IF(tblCustRFM[[#This Row],[Recency]] &lt;= $L$4, 3, IF(tblCustRFM[[#This Row],[Recency]] &lt;= M2396, 2, 1))</f>
        <v>1</v>
      </c>
      <c r="G2394">
        <f>IF(tblCustRFM[[#This Row],[Frequency]] &gt;= L2397, 3, IF(tblCustRFM[[#This Row],[Frequency]] &gt;= M2397, 2, 1))</f>
        <v>3</v>
      </c>
      <c r="H2394">
        <f>IF(tblCustRFM[[#This Row],[Monetary]] &gt;= L2398, 3, IF(tblCustRFM[[#This Row],[Monetary]] &gt;= M2398, 2, 1))</f>
        <v>3</v>
      </c>
      <c r="I2394">
        <f>tblCustRFM[[#This Row],[RecencyTier]] + tblCustRFM[[#This Row],[FrequencyTier]] + tblCustRFM[[#This Row],[MonetaryTier]]</f>
        <v>7</v>
      </c>
    </row>
    <row r="2395" spans="1:9" x14ac:dyDescent="0.45">
      <c r="A2395" s="16">
        <v>4554</v>
      </c>
      <c r="B2395" s="10">
        <v>45420.018301813274</v>
      </c>
      <c r="C2395">
        <v>2</v>
      </c>
      <c r="D2395">
        <v>18671</v>
      </c>
      <c r="E2395" s="24">
        <f>INT(RFM_Pivot!$A$1 - tblCustRFM[[#This Row],[LastPurchaseDate]])</f>
        <v>236</v>
      </c>
      <c r="F2395">
        <f>IF(tblCustRFM[[#This Row],[Recency]] &lt;= $L$4, 3, IF(tblCustRFM[[#This Row],[Recency]] &lt;= M2397, 2, 1))</f>
        <v>1</v>
      </c>
      <c r="G2395">
        <f>IF(tblCustRFM[[#This Row],[Frequency]] &gt;= L2398, 3, IF(tblCustRFM[[#This Row],[Frequency]] &gt;= M2398, 2, 1))</f>
        <v>3</v>
      </c>
      <c r="H2395">
        <f>IF(tblCustRFM[[#This Row],[Monetary]] &gt;= L2399, 3, IF(tblCustRFM[[#This Row],[Monetary]] &gt;= M2399, 2, 1))</f>
        <v>3</v>
      </c>
      <c r="I2395">
        <f>tblCustRFM[[#This Row],[RecencyTier]] + tblCustRFM[[#This Row],[FrequencyTier]] + tblCustRFM[[#This Row],[MonetaryTier]]</f>
        <v>7</v>
      </c>
    </row>
    <row r="2396" spans="1:9" x14ac:dyDescent="0.45">
      <c r="A2396" s="16">
        <v>4555</v>
      </c>
      <c r="B2396" s="10">
        <v>45353.143614351851</v>
      </c>
      <c r="C2396">
        <v>1</v>
      </c>
      <c r="D2396">
        <v>12421.3</v>
      </c>
      <c r="E2396" s="24">
        <f>INT(RFM_Pivot!$A$1 - tblCustRFM[[#This Row],[LastPurchaseDate]])</f>
        <v>303</v>
      </c>
      <c r="F2396">
        <f>IF(tblCustRFM[[#This Row],[Recency]] &lt;= $L$4, 3, IF(tblCustRFM[[#This Row],[Recency]] &lt;= M2398, 2, 1))</f>
        <v>1</v>
      </c>
      <c r="G2396">
        <f>IF(tblCustRFM[[#This Row],[Frequency]] &gt;= L2399, 3, IF(tblCustRFM[[#This Row],[Frequency]] &gt;= M2399, 2, 1))</f>
        <v>3</v>
      </c>
      <c r="H2396">
        <f>IF(tblCustRFM[[#This Row],[Monetary]] &gt;= L2400, 3, IF(tblCustRFM[[#This Row],[Monetary]] &gt;= M2400, 2, 1))</f>
        <v>3</v>
      </c>
      <c r="I2396">
        <f>tblCustRFM[[#This Row],[RecencyTier]] + tblCustRFM[[#This Row],[FrequencyTier]] + tblCustRFM[[#This Row],[MonetaryTier]]</f>
        <v>7</v>
      </c>
    </row>
    <row r="2397" spans="1:9" x14ac:dyDescent="0.45">
      <c r="A2397" s="16">
        <v>4556</v>
      </c>
      <c r="B2397" s="10">
        <v>44929.482248225308</v>
      </c>
      <c r="C2397">
        <v>1</v>
      </c>
      <c r="D2397">
        <v>13834.77</v>
      </c>
      <c r="E2397" s="24">
        <f>INT(RFM_Pivot!$A$1 - tblCustRFM[[#This Row],[LastPurchaseDate]])</f>
        <v>727</v>
      </c>
      <c r="F2397">
        <f>IF(tblCustRFM[[#This Row],[Recency]] &lt;= $L$4, 3, IF(tblCustRFM[[#This Row],[Recency]] &lt;= M2399, 2, 1))</f>
        <v>1</v>
      </c>
      <c r="G2397">
        <f>IF(tblCustRFM[[#This Row],[Frequency]] &gt;= L2400, 3, IF(tblCustRFM[[#This Row],[Frequency]] &gt;= M2400, 2, 1))</f>
        <v>3</v>
      </c>
      <c r="H2397">
        <f>IF(tblCustRFM[[#This Row],[Monetary]] &gt;= L2401, 3, IF(tblCustRFM[[#This Row],[Monetary]] &gt;= M2401, 2, 1))</f>
        <v>3</v>
      </c>
      <c r="I2397">
        <f>tblCustRFM[[#This Row],[RecencyTier]] + tblCustRFM[[#This Row],[FrequencyTier]] + tblCustRFM[[#This Row],[MonetaryTier]]</f>
        <v>7</v>
      </c>
    </row>
    <row r="2398" spans="1:9" x14ac:dyDescent="0.45">
      <c r="A2398" s="16">
        <v>4557</v>
      </c>
      <c r="B2398" s="10">
        <v>45365.84688468364</v>
      </c>
      <c r="C2398">
        <v>2</v>
      </c>
      <c r="D2398">
        <v>35171.29</v>
      </c>
      <c r="E2398" s="24">
        <f>INT(RFM_Pivot!$A$1 - tblCustRFM[[#This Row],[LastPurchaseDate]])</f>
        <v>291</v>
      </c>
      <c r="F2398">
        <f>IF(tblCustRFM[[#This Row],[Recency]] &lt;= $L$4, 3, IF(tblCustRFM[[#This Row],[Recency]] &lt;= M2400, 2, 1))</f>
        <v>1</v>
      </c>
      <c r="G2398">
        <f>IF(tblCustRFM[[#This Row],[Frequency]] &gt;= L2401, 3, IF(tblCustRFM[[#This Row],[Frequency]] &gt;= M2401, 2, 1))</f>
        <v>3</v>
      </c>
      <c r="H2398">
        <f>IF(tblCustRFM[[#This Row],[Monetary]] &gt;= L2402, 3, IF(tblCustRFM[[#This Row],[Monetary]] &gt;= M2402, 2, 1))</f>
        <v>3</v>
      </c>
      <c r="I2398">
        <f>tblCustRFM[[#This Row],[RecencyTier]] + tblCustRFM[[#This Row],[FrequencyTier]] + tblCustRFM[[#This Row],[MonetaryTier]]</f>
        <v>7</v>
      </c>
    </row>
    <row r="2399" spans="1:9" x14ac:dyDescent="0.45">
      <c r="A2399" s="16">
        <v>4558</v>
      </c>
      <c r="B2399" s="10">
        <v>45236.623962384256</v>
      </c>
      <c r="C2399">
        <v>2</v>
      </c>
      <c r="D2399">
        <v>14199.06</v>
      </c>
      <c r="E2399" s="24">
        <f>INT(RFM_Pivot!$A$1 - tblCustRFM[[#This Row],[LastPurchaseDate]])</f>
        <v>420</v>
      </c>
      <c r="F2399">
        <f>IF(tblCustRFM[[#This Row],[Recency]] &lt;= $L$4, 3, IF(tblCustRFM[[#This Row],[Recency]] &lt;= M2401, 2, 1))</f>
        <v>1</v>
      </c>
      <c r="G2399">
        <f>IF(tblCustRFM[[#This Row],[Frequency]] &gt;= L2402, 3, IF(tblCustRFM[[#This Row],[Frequency]] &gt;= M2402, 2, 1))</f>
        <v>3</v>
      </c>
      <c r="H2399">
        <f>IF(tblCustRFM[[#This Row],[Monetary]] &gt;= L2403, 3, IF(tblCustRFM[[#This Row],[Monetary]] &gt;= M2403, 2, 1))</f>
        <v>3</v>
      </c>
      <c r="I2399">
        <f>tblCustRFM[[#This Row],[RecencyTier]] + tblCustRFM[[#This Row],[FrequencyTier]] + tblCustRFM[[#This Row],[MonetaryTier]]</f>
        <v>7</v>
      </c>
    </row>
    <row r="2400" spans="1:9" x14ac:dyDescent="0.45">
      <c r="A2400" s="16">
        <v>4560</v>
      </c>
      <c r="B2400" s="10">
        <v>45283.640664043211</v>
      </c>
      <c r="C2400">
        <v>2</v>
      </c>
      <c r="D2400">
        <v>17094.57</v>
      </c>
      <c r="E2400" s="24">
        <f>INT(RFM_Pivot!$A$1 - tblCustRFM[[#This Row],[LastPurchaseDate]])</f>
        <v>373</v>
      </c>
      <c r="F2400">
        <f>IF(tblCustRFM[[#This Row],[Recency]] &lt;= $L$4, 3, IF(tblCustRFM[[#This Row],[Recency]] &lt;= M2402, 2, 1))</f>
        <v>1</v>
      </c>
      <c r="G2400">
        <f>IF(tblCustRFM[[#This Row],[Frequency]] &gt;= L2403, 3, IF(tblCustRFM[[#This Row],[Frequency]] &gt;= M2403, 2, 1))</f>
        <v>3</v>
      </c>
      <c r="H2400">
        <f>IF(tblCustRFM[[#This Row],[Monetary]] &gt;= L2404, 3, IF(tblCustRFM[[#This Row],[Monetary]] &gt;= M2404, 2, 1))</f>
        <v>3</v>
      </c>
      <c r="I2400">
        <f>tblCustRFM[[#This Row],[RecencyTier]] + tblCustRFM[[#This Row],[FrequencyTier]] + tblCustRFM[[#This Row],[MonetaryTier]]</f>
        <v>7</v>
      </c>
    </row>
    <row r="2401" spans="1:9" x14ac:dyDescent="0.45">
      <c r="A2401" s="16">
        <v>4561</v>
      </c>
      <c r="B2401" s="10">
        <v>45531.35443545525</v>
      </c>
      <c r="C2401">
        <v>4</v>
      </c>
      <c r="D2401">
        <v>38989.18</v>
      </c>
      <c r="E2401" s="24">
        <f>INT(RFM_Pivot!$A$1 - tblCustRFM[[#This Row],[LastPurchaseDate]])</f>
        <v>125</v>
      </c>
      <c r="F2401">
        <f>IF(tblCustRFM[[#This Row],[Recency]] &lt;= $L$4, 3, IF(tblCustRFM[[#This Row],[Recency]] &lt;= M2403, 2, 1))</f>
        <v>1</v>
      </c>
      <c r="G2401">
        <f>IF(tblCustRFM[[#This Row],[Frequency]] &gt;= L2404, 3, IF(tblCustRFM[[#This Row],[Frequency]] &gt;= M2404, 2, 1))</f>
        <v>3</v>
      </c>
      <c r="H2401">
        <f>IF(tblCustRFM[[#This Row],[Monetary]] &gt;= L2405, 3, IF(tblCustRFM[[#This Row],[Monetary]] &gt;= M2405, 2, 1))</f>
        <v>3</v>
      </c>
      <c r="I2401">
        <f>tblCustRFM[[#This Row],[RecencyTier]] + tblCustRFM[[#This Row],[FrequencyTier]] + tblCustRFM[[#This Row],[MonetaryTier]]</f>
        <v>7</v>
      </c>
    </row>
    <row r="2402" spans="1:9" x14ac:dyDescent="0.45">
      <c r="A2402" s="16">
        <v>4563</v>
      </c>
      <c r="B2402" s="10">
        <v>45537.852085223763</v>
      </c>
      <c r="C2402">
        <v>1</v>
      </c>
      <c r="D2402">
        <v>2625.44</v>
      </c>
      <c r="E2402" s="24">
        <f>INT(RFM_Pivot!$A$1 - tblCustRFM[[#This Row],[LastPurchaseDate]])</f>
        <v>119</v>
      </c>
      <c r="F2402">
        <f>IF(tblCustRFM[[#This Row],[Recency]] &lt;= $L$4, 3, IF(tblCustRFM[[#This Row],[Recency]] &lt;= M2404, 2, 1))</f>
        <v>3</v>
      </c>
      <c r="G2402">
        <f>IF(tblCustRFM[[#This Row],[Frequency]] &gt;= L2405, 3, IF(tblCustRFM[[#This Row],[Frequency]] &gt;= M2405, 2, 1))</f>
        <v>3</v>
      </c>
      <c r="H2402">
        <f>IF(tblCustRFM[[#This Row],[Monetary]] &gt;= L2406, 3, IF(tblCustRFM[[#This Row],[Monetary]] &gt;= M2406, 2, 1))</f>
        <v>3</v>
      </c>
      <c r="I2402">
        <f>tblCustRFM[[#This Row],[RecencyTier]] + tblCustRFM[[#This Row],[FrequencyTier]] + tblCustRFM[[#This Row],[MonetaryTier]]</f>
        <v>9</v>
      </c>
    </row>
    <row r="2403" spans="1:9" x14ac:dyDescent="0.45">
      <c r="A2403" s="16">
        <v>4564</v>
      </c>
      <c r="B2403" s="10">
        <v>45018.551155131172</v>
      </c>
      <c r="C2403">
        <v>1</v>
      </c>
      <c r="D2403">
        <v>23535.1</v>
      </c>
      <c r="E2403" s="24">
        <f>INT(RFM_Pivot!$A$1 - tblCustRFM[[#This Row],[LastPurchaseDate]])</f>
        <v>638</v>
      </c>
      <c r="F2403">
        <f>IF(tblCustRFM[[#This Row],[Recency]] &lt;= $L$4, 3, IF(tblCustRFM[[#This Row],[Recency]] &lt;= M2405, 2, 1))</f>
        <v>1</v>
      </c>
      <c r="G2403">
        <f>IF(tblCustRFM[[#This Row],[Frequency]] &gt;= L2406, 3, IF(tblCustRFM[[#This Row],[Frequency]] &gt;= M2406, 2, 1))</f>
        <v>3</v>
      </c>
      <c r="H2403">
        <f>IF(tblCustRFM[[#This Row],[Monetary]] &gt;= L2407, 3, IF(tblCustRFM[[#This Row],[Monetary]] &gt;= M2407, 2, 1))</f>
        <v>3</v>
      </c>
      <c r="I2403">
        <f>tblCustRFM[[#This Row],[RecencyTier]] + tblCustRFM[[#This Row],[FrequencyTier]] + tblCustRFM[[#This Row],[MonetaryTier]]</f>
        <v>7</v>
      </c>
    </row>
    <row r="2404" spans="1:9" x14ac:dyDescent="0.45">
      <c r="A2404" s="16">
        <v>4565</v>
      </c>
      <c r="B2404" s="10">
        <v>45317.443044290121</v>
      </c>
      <c r="C2404">
        <v>1</v>
      </c>
      <c r="D2404">
        <v>3482.94</v>
      </c>
      <c r="E2404" s="24">
        <f>INT(RFM_Pivot!$A$1 - tblCustRFM[[#This Row],[LastPurchaseDate]])</f>
        <v>339</v>
      </c>
      <c r="F2404">
        <f>IF(tblCustRFM[[#This Row],[Recency]] &lt;= $L$4, 3, IF(tblCustRFM[[#This Row],[Recency]] &lt;= M2406, 2, 1))</f>
        <v>1</v>
      </c>
      <c r="G2404">
        <f>IF(tblCustRFM[[#This Row],[Frequency]] &gt;= L2407, 3, IF(tblCustRFM[[#This Row],[Frequency]] &gt;= M2407, 2, 1))</f>
        <v>3</v>
      </c>
      <c r="H2404">
        <f>IF(tblCustRFM[[#This Row],[Monetary]] &gt;= L2408, 3, IF(tblCustRFM[[#This Row],[Monetary]] &gt;= M2408, 2, 1))</f>
        <v>3</v>
      </c>
      <c r="I2404">
        <f>tblCustRFM[[#This Row],[RecencyTier]] + tblCustRFM[[#This Row],[FrequencyTier]] + tblCustRFM[[#This Row],[MonetaryTier]]</f>
        <v>7</v>
      </c>
    </row>
    <row r="2405" spans="1:9" x14ac:dyDescent="0.45">
      <c r="A2405" s="16">
        <v>4566</v>
      </c>
      <c r="B2405" s="10">
        <v>45376.797979783951</v>
      </c>
      <c r="C2405">
        <v>1</v>
      </c>
      <c r="D2405">
        <v>23561.9</v>
      </c>
      <c r="E2405" s="24">
        <f>INT(RFM_Pivot!$A$1 - tblCustRFM[[#This Row],[LastPurchaseDate]])</f>
        <v>280</v>
      </c>
      <c r="F2405">
        <f>IF(tblCustRFM[[#This Row],[Recency]] &lt;= $L$4, 3, IF(tblCustRFM[[#This Row],[Recency]] &lt;= M2407, 2, 1))</f>
        <v>1</v>
      </c>
      <c r="G2405">
        <f>IF(tblCustRFM[[#This Row],[Frequency]] &gt;= L2408, 3, IF(tblCustRFM[[#This Row],[Frequency]] &gt;= M2408, 2, 1))</f>
        <v>3</v>
      </c>
      <c r="H2405">
        <f>IF(tblCustRFM[[#This Row],[Monetary]] &gt;= L2409, 3, IF(tblCustRFM[[#This Row],[Monetary]] &gt;= M2409, 2, 1))</f>
        <v>3</v>
      </c>
      <c r="I2405">
        <f>tblCustRFM[[#This Row],[RecencyTier]] + tblCustRFM[[#This Row],[FrequencyTier]] + tblCustRFM[[#This Row],[MonetaryTier]]</f>
        <v>7</v>
      </c>
    </row>
    <row r="2406" spans="1:9" x14ac:dyDescent="0.45">
      <c r="A2406" s="16">
        <v>4567</v>
      </c>
      <c r="B2406" s="10">
        <v>45496.894989506174</v>
      </c>
      <c r="C2406">
        <v>2</v>
      </c>
      <c r="D2406">
        <v>12340.76</v>
      </c>
      <c r="E2406" s="24">
        <f>INT(RFM_Pivot!$A$1 - tblCustRFM[[#This Row],[LastPurchaseDate]])</f>
        <v>160</v>
      </c>
      <c r="F2406">
        <f>IF(tblCustRFM[[#This Row],[Recency]] &lt;= $L$4, 3, IF(tblCustRFM[[#This Row],[Recency]] &lt;= M2408, 2, 1))</f>
        <v>1</v>
      </c>
      <c r="G2406">
        <f>IF(tblCustRFM[[#This Row],[Frequency]] &gt;= L2409, 3, IF(tblCustRFM[[#This Row],[Frequency]] &gt;= M2409, 2, 1))</f>
        <v>3</v>
      </c>
      <c r="H2406">
        <f>IF(tblCustRFM[[#This Row],[Monetary]] &gt;= L2410, 3, IF(tblCustRFM[[#This Row],[Monetary]] &gt;= M2410, 2, 1))</f>
        <v>3</v>
      </c>
      <c r="I2406">
        <f>tblCustRFM[[#This Row],[RecencyTier]] + tblCustRFM[[#This Row],[FrequencyTier]] + tblCustRFM[[#This Row],[MonetaryTier]]</f>
        <v>7</v>
      </c>
    </row>
    <row r="2407" spans="1:9" x14ac:dyDescent="0.45">
      <c r="A2407" s="16">
        <v>4568</v>
      </c>
      <c r="B2407" s="10">
        <v>45042.278527854942</v>
      </c>
      <c r="C2407">
        <v>1</v>
      </c>
      <c r="D2407">
        <v>6856.8</v>
      </c>
      <c r="E2407" s="24">
        <f>INT(RFM_Pivot!$A$1 - tblCustRFM[[#This Row],[LastPurchaseDate]])</f>
        <v>614</v>
      </c>
      <c r="F2407">
        <f>IF(tblCustRFM[[#This Row],[Recency]] &lt;= $L$4, 3, IF(tblCustRFM[[#This Row],[Recency]] &lt;= M2409, 2, 1))</f>
        <v>1</v>
      </c>
      <c r="G2407">
        <f>IF(tblCustRFM[[#This Row],[Frequency]] &gt;= L2410, 3, IF(tblCustRFM[[#This Row],[Frequency]] &gt;= M2410, 2, 1))</f>
        <v>3</v>
      </c>
      <c r="H2407">
        <f>IF(tblCustRFM[[#This Row],[Monetary]] &gt;= L2411, 3, IF(tblCustRFM[[#This Row],[Monetary]] &gt;= M2411, 2, 1))</f>
        <v>3</v>
      </c>
      <c r="I2407">
        <f>tblCustRFM[[#This Row],[RecencyTier]] + tblCustRFM[[#This Row],[FrequencyTier]] + tblCustRFM[[#This Row],[MonetaryTier]]</f>
        <v>7</v>
      </c>
    </row>
    <row r="2408" spans="1:9" x14ac:dyDescent="0.45">
      <c r="A2408" s="16">
        <v>4569</v>
      </c>
      <c r="B2408" s="10">
        <v>45300.651365123456</v>
      </c>
      <c r="C2408">
        <v>2</v>
      </c>
      <c r="D2408">
        <v>1739.84</v>
      </c>
      <c r="E2408" s="24">
        <f>INT(RFM_Pivot!$A$1 - tblCustRFM[[#This Row],[LastPurchaseDate]])</f>
        <v>356</v>
      </c>
      <c r="F2408">
        <f>IF(tblCustRFM[[#This Row],[Recency]] &lt;= $L$4, 3, IF(tblCustRFM[[#This Row],[Recency]] &lt;= M2410, 2, 1))</f>
        <v>1</v>
      </c>
      <c r="G2408">
        <f>IF(tblCustRFM[[#This Row],[Frequency]] &gt;= L2411, 3, IF(tblCustRFM[[#This Row],[Frequency]] &gt;= M2411, 2, 1))</f>
        <v>3</v>
      </c>
      <c r="H2408">
        <f>IF(tblCustRFM[[#This Row],[Monetary]] &gt;= L2412, 3, IF(tblCustRFM[[#This Row],[Monetary]] &gt;= M2412, 2, 1))</f>
        <v>3</v>
      </c>
      <c r="I2408">
        <f>tblCustRFM[[#This Row],[RecencyTier]] + tblCustRFM[[#This Row],[FrequencyTier]] + tblCustRFM[[#This Row],[MonetaryTier]]</f>
        <v>7</v>
      </c>
    </row>
    <row r="2409" spans="1:9" x14ac:dyDescent="0.45">
      <c r="A2409" s="16">
        <v>4572</v>
      </c>
      <c r="B2409" s="10">
        <v>44997.23302330247</v>
      </c>
      <c r="C2409">
        <v>1</v>
      </c>
      <c r="D2409">
        <v>17180.650000000001</v>
      </c>
      <c r="E2409" s="24">
        <f>INT(RFM_Pivot!$A$1 - tblCustRFM[[#This Row],[LastPurchaseDate]])</f>
        <v>659</v>
      </c>
      <c r="F2409">
        <f>IF(tblCustRFM[[#This Row],[Recency]] &lt;= $L$4, 3, IF(tblCustRFM[[#This Row],[Recency]] &lt;= M2411, 2, 1))</f>
        <v>1</v>
      </c>
      <c r="G2409">
        <f>IF(tblCustRFM[[#This Row],[Frequency]] &gt;= L2412, 3, IF(tblCustRFM[[#This Row],[Frequency]] &gt;= M2412, 2, 1))</f>
        <v>3</v>
      </c>
      <c r="H2409">
        <f>IF(tblCustRFM[[#This Row],[Monetary]] &gt;= L2413, 3, IF(tblCustRFM[[#This Row],[Monetary]] &gt;= M2413, 2, 1))</f>
        <v>3</v>
      </c>
      <c r="I2409">
        <f>tblCustRFM[[#This Row],[RecencyTier]] + tblCustRFM[[#This Row],[FrequencyTier]] + tblCustRFM[[#This Row],[MonetaryTier]]</f>
        <v>7</v>
      </c>
    </row>
    <row r="2410" spans="1:9" x14ac:dyDescent="0.45">
      <c r="A2410" s="16">
        <v>4573</v>
      </c>
      <c r="B2410" s="10">
        <v>45559.827282716047</v>
      </c>
      <c r="C2410">
        <v>1</v>
      </c>
      <c r="D2410">
        <v>4343.43</v>
      </c>
      <c r="E2410" s="24">
        <f>INT(RFM_Pivot!$A$1 - tblCustRFM[[#This Row],[LastPurchaseDate]])</f>
        <v>97</v>
      </c>
      <c r="F2410">
        <f>IF(tblCustRFM[[#This Row],[Recency]] &lt;= $L$4, 3, IF(tblCustRFM[[#This Row],[Recency]] &lt;= M2412, 2, 1))</f>
        <v>3</v>
      </c>
      <c r="G2410">
        <f>IF(tblCustRFM[[#This Row],[Frequency]] &gt;= L2413, 3, IF(tblCustRFM[[#This Row],[Frequency]] &gt;= M2413, 2, 1))</f>
        <v>3</v>
      </c>
      <c r="H2410">
        <f>IF(tblCustRFM[[#This Row],[Monetary]] &gt;= L2414, 3, IF(tblCustRFM[[#This Row],[Monetary]] &gt;= M2414, 2, 1))</f>
        <v>3</v>
      </c>
      <c r="I2410">
        <f>tblCustRFM[[#This Row],[RecencyTier]] + tblCustRFM[[#This Row],[FrequencyTier]] + tblCustRFM[[#This Row],[MonetaryTier]]</f>
        <v>9</v>
      </c>
    </row>
    <row r="2411" spans="1:9" x14ac:dyDescent="0.45">
      <c r="A2411" s="16">
        <v>4574</v>
      </c>
      <c r="B2411" s="10">
        <v>45550.701370138886</v>
      </c>
      <c r="C2411">
        <v>3</v>
      </c>
      <c r="D2411">
        <v>13495.3</v>
      </c>
      <c r="E2411" s="24">
        <f>INT(RFM_Pivot!$A$1 - tblCustRFM[[#This Row],[LastPurchaseDate]])</f>
        <v>106</v>
      </c>
      <c r="F2411">
        <f>IF(tblCustRFM[[#This Row],[Recency]] &lt;= $L$4, 3, IF(tblCustRFM[[#This Row],[Recency]] &lt;= M2413, 2, 1))</f>
        <v>3</v>
      </c>
      <c r="G2411">
        <f>IF(tblCustRFM[[#This Row],[Frequency]] &gt;= L2414, 3, IF(tblCustRFM[[#This Row],[Frequency]] &gt;= M2414, 2, 1))</f>
        <v>3</v>
      </c>
      <c r="H2411">
        <f>IF(tblCustRFM[[#This Row],[Monetary]] &gt;= L2415, 3, IF(tblCustRFM[[#This Row],[Monetary]] &gt;= M2415, 2, 1))</f>
        <v>3</v>
      </c>
      <c r="I2411">
        <f>tblCustRFM[[#This Row],[RecencyTier]] + tblCustRFM[[#This Row],[FrequencyTier]] + tblCustRFM[[#This Row],[MonetaryTier]]</f>
        <v>9</v>
      </c>
    </row>
    <row r="2412" spans="1:9" x14ac:dyDescent="0.45">
      <c r="A2412" s="16">
        <v>4575</v>
      </c>
      <c r="B2412" s="10">
        <v>45236.915991589507</v>
      </c>
      <c r="C2412">
        <v>1</v>
      </c>
      <c r="D2412">
        <v>6151.58</v>
      </c>
      <c r="E2412" s="24">
        <f>INT(RFM_Pivot!$A$1 - tblCustRFM[[#This Row],[LastPurchaseDate]])</f>
        <v>420</v>
      </c>
      <c r="F2412">
        <f>IF(tblCustRFM[[#This Row],[Recency]] &lt;= $L$4, 3, IF(tblCustRFM[[#This Row],[Recency]] &lt;= M2414, 2, 1))</f>
        <v>1</v>
      </c>
      <c r="G2412">
        <f>IF(tblCustRFM[[#This Row],[Frequency]] &gt;= L2415, 3, IF(tblCustRFM[[#This Row],[Frequency]] &gt;= M2415, 2, 1))</f>
        <v>3</v>
      </c>
      <c r="H2412">
        <f>IF(tblCustRFM[[#This Row],[Monetary]] &gt;= L2416, 3, IF(tblCustRFM[[#This Row],[Monetary]] &gt;= M2416, 2, 1))</f>
        <v>3</v>
      </c>
      <c r="I2412">
        <f>tblCustRFM[[#This Row],[RecencyTier]] + tblCustRFM[[#This Row],[FrequencyTier]] + tblCustRFM[[#This Row],[MonetaryTier]]</f>
        <v>7</v>
      </c>
    </row>
    <row r="2413" spans="1:9" x14ac:dyDescent="0.45">
      <c r="A2413" s="16">
        <v>4579</v>
      </c>
      <c r="B2413" s="10">
        <v>44976.279928009259</v>
      </c>
      <c r="C2413">
        <v>1</v>
      </c>
      <c r="D2413">
        <v>4975.03</v>
      </c>
      <c r="E2413" s="24">
        <f>INT(RFM_Pivot!$A$1 - tblCustRFM[[#This Row],[LastPurchaseDate]])</f>
        <v>680</v>
      </c>
      <c r="F2413">
        <f>IF(tblCustRFM[[#This Row],[Recency]] &lt;= $L$4, 3, IF(tblCustRFM[[#This Row],[Recency]] &lt;= M2415, 2, 1))</f>
        <v>1</v>
      </c>
      <c r="G2413">
        <f>IF(tblCustRFM[[#This Row],[Frequency]] &gt;= L2416, 3, IF(tblCustRFM[[#This Row],[Frequency]] &gt;= M2416, 2, 1))</f>
        <v>3</v>
      </c>
      <c r="H2413">
        <f>IF(tblCustRFM[[#This Row],[Monetary]] &gt;= L2417, 3, IF(tblCustRFM[[#This Row],[Monetary]] &gt;= M2417, 2, 1))</f>
        <v>3</v>
      </c>
      <c r="I2413">
        <f>tblCustRFM[[#This Row],[RecencyTier]] + tblCustRFM[[#This Row],[FrequencyTier]] + tblCustRFM[[#This Row],[MonetaryTier]]</f>
        <v>7</v>
      </c>
    </row>
    <row r="2414" spans="1:9" x14ac:dyDescent="0.45">
      <c r="A2414" s="16">
        <v>4580</v>
      </c>
      <c r="B2414" s="10">
        <v>45233.119611959875</v>
      </c>
      <c r="C2414">
        <v>1</v>
      </c>
      <c r="D2414">
        <v>4169.42</v>
      </c>
      <c r="E2414" s="24">
        <f>INT(RFM_Pivot!$A$1 - tblCustRFM[[#This Row],[LastPurchaseDate]])</f>
        <v>423</v>
      </c>
      <c r="F2414">
        <f>IF(tblCustRFM[[#This Row],[Recency]] &lt;= $L$4, 3, IF(tblCustRFM[[#This Row],[Recency]] &lt;= M2416, 2, 1))</f>
        <v>1</v>
      </c>
      <c r="G2414">
        <f>IF(tblCustRFM[[#This Row],[Frequency]] &gt;= L2417, 3, IF(tblCustRFM[[#This Row],[Frequency]] &gt;= M2417, 2, 1))</f>
        <v>3</v>
      </c>
      <c r="H2414">
        <f>IF(tblCustRFM[[#This Row],[Monetary]] &gt;= L2418, 3, IF(tblCustRFM[[#This Row],[Monetary]] &gt;= M2418, 2, 1))</f>
        <v>3</v>
      </c>
      <c r="I2414">
        <f>tblCustRFM[[#This Row],[RecencyTier]] + tblCustRFM[[#This Row],[FrequencyTier]] + tblCustRFM[[#This Row],[MonetaryTier]]</f>
        <v>7</v>
      </c>
    </row>
    <row r="2415" spans="1:9" x14ac:dyDescent="0.45">
      <c r="A2415" s="16">
        <v>4581</v>
      </c>
      <c r="B2415" s="10">
        <v>45450.535353510801</v>
      </c>
      <c r="C2415">
        <v>2</v>
      </c>
      <c r="D2415">
        <v>13758.22</v>
      </c>
      <c r="E2415" s="24">
        <f>INT(RFM_Pivot!$A$1 - tblCustRFM[[#This Row],[LastPurchaseDate]])</f>
        <v>206</v>
      </c>
      <c r="F2415">
        <f>IF(tblCustRFM[[#This Row],[Recency]] &lt;= $L$4, 3, IF(tblCustRFM[[#This Row],[Recency]] &lt;= M2417, 2, 1))</f>
        <v>1</v>
      </c>
      <c r="G2415">
        <f>IF(tblCustRFM[[#This Row],[Frequency]] &gt;= L2418, 3, IF(tblCustRFM[[#This Row],[Frequency]] &gt;= M2418, 2, 1))</f>
        <v>3</v>
      </c>
      <c r="H2415">
        <f>IF(tblCustRFM[[#This Row],[Monetary]] &gt;= L2419, 3, IF(tblCustRFM[[#This Row],[Monetary]] &gt;= M2419, 2, 1))</f>
        <v>3</v>
      </c>
      <c r="I2415">
        <f>tblCustRFM[[#This Row],[RecencyTier]] + tblCustRFM[[#This Row],[FrequencyTier]] + tblCustRFM[[#This Row],[MonetaryTier]]</f>
        <v>7</v>
      </c>
    </row>
    <row r="2416" spans="1:9" x14ac:dyDescent="0.45">
      <c r="A2416" s="16">
        <v>4583</v>
      </c>
      <c r="B2416" s="10">
        <v>45152.519551967591</v>
      </c>
      <c r="C2416">
        <v>1</v>
      </c>
      <c r="D2416">
        <v>4435.68</v>
      </c>
      <c r="E2416" s="24">
        <f>INT(RFM_Pivot!$A$1 - tblCustRFM[[#This Row],[LastPurchaseDate]])</f>
        <v>504</v>
      </c>
      <c r="F2416">
        <f>IF(tblCustRFM[[#This Row],[Recency]] &lt;= $L$4, 3, IF(tblCustRFM[[#This Row],[Recency]] &lt;= M2418, 2, 1))</f>
        <v>1</v>
      </c>
      <c r="G2416">
        <f>IF(tblCustRFM[[#This Row],[Frequency]] &gt;= L2419, 3, IF(tblCustRFM[[#This Row],[Frequency]] &gt;= M2419, 2, 1))</f>
        <v>3</v>
      </c>
      <c r="H2416">
        <f>IF(tblCustRFM[[#This Row],[Monetary]] &gt;= L2420, 3, IF(tblCustRFM[[#This Row],[Monetary]] &gt;= M2420, 2, 1))</f>
        <v>3</v>
      </c>
      <c r="I2416">
        <f>tblCustRFM[[#This Row],[RecencyTier]] + tblCustRFM[[#This Row],[FrequencyTier]] + tblCustRFM[[#This Row],[MonetaryTier]]</f>
        <v>7</v>
      </c>
    </row>
    <row r="2417" spans="1:9" x14ac:dyDescent="0.45">
      <c r="A2417" s="16">
        <v>4584</v>
      </c>
      <c r="B2417" s="10">
        <v>44967.665066512345</v>
      </c>
      <c r="C2417">
        <v>1</v>
      </c>
      <c r="D2417">
        <v>13933.08</v>
      </c>
      <c r="E2417" s="24">
        <f>INT(RFM_Pivot!$A$1 - tblCustRFM[[#This Row],[LastPurchaseDate]])</f>
        <v>689</v>
      </c>
      <c r="F2417">
        <f>IF(tblCustRFM[[#This Row],[Recency]] &lt;= $L$4, 3, IF(tblCustRFM[[#This Row],[Recency]] &lt;= M2419, 2, 1))</f>
        <v>1</v>
      </c>
      <c r="G2417">
        <f>IF(tblCustRFM[[#This Row],[Frequency]] &gt;= L2420, 3, IF(tblCustRFM[[#This Row],[Frequency]] &gt;= M2420, 2, 1))</f>
        <v>3</v>
      </c>
      <c r="H2417">
        <f>IF(tblCustRFM[[#This Row],[Monetary]] &gt;= L2421, 3, IF(tblCustRFM[[#This Row],[Monetary]] &gt;= M2421, 2, 1))</f>
        <v>3</v>
      </c>
      <c r="I2417">
        <f>tblCustRFM[[#This Row],[RecencyTier]] + tblCustRFM[[#This Row],[FrequencyTier]] + tblCustRFM[[#This Row],[MonetaryTier]]</f>
        <v>7</v>
      </c>
    </row>
    <row r="2418" spans="1:9" x14ac:dyDescent="0.45">
      <c r="A2418" s="16">
        <v>4586</v>
      </c>
      <c r="B2418" s="10">
        <v>45082.359535956792</v>
      </c>
      <c r="C2418">
        <v>1</v>
      </c>
      <c r="D2418">
        <v>17735.64</v>
      </c>
      <c r="E2418" s="24">
        <f>INT(RFM_Pivot!$A$1 - tblCustRFM[[#This Row],[LastPurchaseDate]])</f>
        <v>574</v>
      </c>
      <c r="F2418">
        <f>IF(tblCustRFM[[#This Row],[Recency]] &lt;= $L$4, 3, IF(tblCustRFM[[#This Row],[Recency]] &lt;= M2420, 2, 1))</f>
        <v>1</v>
      </c>
      <c r="G2418">
        <f>IF(tblCustRFM[[#This Row],[Frequency]] &gt;= L2421, 3, IF(tblCustRFM[[#This Row],[Frequency]] &gt;= M2421, 2, 1))</f>
        <v>3</v>
      </c>
      <c r="H2418">
        <f>IF(tblCustRFM[[#This Row],[Monetary]] &gt;= L2422, 3, IF(tblCustRFM[[#This Row],[Monetary]] &gt;= M2422, 2, 1))</f>
        <v>3</v>
      </c>
      <c r="I2418">
        <f>tblCustRFM[[#This Row],[RecencyTier]] + tblCustRFM[[#This Row],[FrequencyTier]] + tblCustRFM[[#This Row],[MonetaryTier]]</f>
        <v>7</v>
      </c>
    </row>
    <row r="2419" spans="1:9" x14ac:dyDescent="0.45">
      <c r="A2419" s="16">
        <v>4587</v>
      </c>
      <c r="B2419" s="10">
        <v>45482.220522067902</v>
      </c>
      <c r="C2419">
        <v>2</v>
      </c>
      <c r="D2419">
        <v>6656.48</v>
      </c>
      <c r="E2419" s="24">
        <f>INT(RFM_Pivot!$A$1 - tblCustRFM[[#This Row],[LastPurchaseDate]])</f>
        <v>174</v>
      </c>
      <c r="F2419">
        <f>IF(tblCustRFM[[#This Row],[Recency]] &lt;= $L$4, 3, IF(tblCustRFM[[#This Row],[Recency]] &lt;= M2421, 2, 1))</f>
        <v>1</v>
      </c>
      <c r="G2419">
        <f>IF(tblCustRFM[[#This Row],[Frequency]] &gt;= L2422, 3, IF(tblCustRFM[[#This Row],[Frequency]] &gt;= M2422, 2, 1))</f>
        <v>3</v>
      </c>
      <c r="H2419">
        <f>IF(tblCustRFM[[#This Row],[Monetary]] &gt;= L2423, 3, IF(tblCustRFM[[#This Row],[Monetary]] &gt;= M2423, 2, 1))</f>
        <v>3</v>
      </c>
      <c r="I2419">
        <f>tblCustRFM[[#This Row],[RecencyTier]] + tblCustRFM[[#This Row],[FrequencyTier]] + tblCustRFM[[#This Row],[MonetaryTier]]</f>
        <v>7</v>
      </c>
    </row>
    <row r="2420" spans="1:9" x14ac:dyDescent="0.45">
      <c r="A2420" s="16">
        <v>4590</v>
      </c>
      <c r="B2420" s="10">
        <v>45268.163116319447</v>
      </c>
      <c r="C2420">
        <v>1</v>
      </c>
      <c r="D2420">
        <v>12116.4</v>
      </c>
      <c r="E2420" s="24">
        <f>INT(RFM_Pivot!$A$1 - tblCustRFM[[#This Row],[LastPurchaseDate]])</f>
        <v>388</v>
      </c>
      <c r="F2420">
        <f>IF(tblCustRFM[[#This Row],[Recency]] &lt;= $L$4, 3, IF(tblCustRFM[[#This Row],[Recency]] &lt;= M2422, 2, 1))</f>
        <v>1</v>
      </c>
      <c r="G2420">
        <f>IF(tblCustRFM[[#This Row],[Frequency]] &gt;= L2423, 3, IF(tblCustRFM[[#This Row],[Frequency]] &gt;= M2423, 2, 1))</f>
        <v>3</v>
      </c>
      <c r="H2420">
        <f>IF(tblCustRFM[[#This Row],[Monetary]] &gt;= L2424, 3, IF(tblCustRFM[[#This Row],[Monetary]] &gt;= M2424, 2, 1))</f>
        <v>3</v>
      </c>
      <c r="I2420">
        <f>tblCustRFM[[#This Row],[RecencyTier]] + tblCustRFM[[#This Row],[FrequencyTier]] + tblCustRFM[[#This Row],[MonetaryTier]]</f>
        <v>7</v>
      </c>
    </row>
    <row r="2421" spans="1:9" x14ac:dyDescent="0.45">
      <c r="A2421" s="16">
        <v>4591</v>
      </c>
      <c r="B2421" s="10">
        <v>45039.066206635805</v>
      </c>
      <c r="C2421">
        <v>1</v>
      </c>
      <c r="D2421">
        <v>2628.08</v>
      </c>
      <c r="E2421" s="24">
        <f>INT(RFM_Pivot!$A$1 - tblCustRFM[[#This Row],[LastPurchaseDate]])</f>
        <v>617</v>
      </c>
      <c r="F2421">
        <f>IF(tblCustRFM[[#This Row],[Recency]] &lt;= $L$4, 3, IF(tblCustRFM[[#This Row],[Recency]] &lt;= M2423, 2, 1))</f>
        <v>1</v>
      </c>
      <c r="G2421">
        <f>IF(tblCustRFM[[#This Row],[Frequency]] &gt;= L2424, 3, IF(tblCustRFM[[#This Row],[Frequency]] &gt;= M2424, 2, 1))</f>
        <v>3</v>
      </c>
      <c r="H2421">
        <f>IF(tblCustRFM[[#This Row],[Monetary]] &gt;= L2425, 3, IF(tblCustRFM[[#This Row],[Monetary]] &gt;= M2425, 2, 1))</f>
        <v>3</v>
      </c>
      <c r="I2421">
        <f>tblCustRFM[[#This Row],[RecencyTier]] + tblCustRFM[[#This Row],[FrequencyTier]] + tblCustRFM[[#This Row],[MonetaryTier]]</f>
        <v>7</v>
      </c>
    </row>
    <row r="2422" spans="1:9" x14ac:dyDescent="0.45">
      <c r="A2422" s="16">
        <v>4593</v>
      </c>
      <c r="B2422" s="10">
        <v>45542.01350135031</v>
      </c>
      <c r="C2422">
        <v>1</v>
      </c>
      <c r="D2422">
        <v>3355.84</v>
      </c>
      <c r="E2422" s="24">
        <f>INT(RFM_Pivot!$A$1 - tblCustRFM[[#This Row],[LastPurchaseDate]])</f>
        <v>114</v>
      </c>
      <c r="F2422">
        <f>IF(tblCustRFM[[#This Row],[Recency]] &lt;= $L$4, 3, IF(tblCustRFM[[#This Row],[Recency]] &lt;= M2424, 2, 1))</f>
        <v>3</v>
      </c>
      <c r="G2422">
        <f>IF(tblCustRFM[[#This Row],[Frequency]] &gt;= L2425, 3, IF(tblCustRFM[[#This Row],[Frequency]] &gt;= M2425, 2, 1))</f>
        <v>3</v>
      </c>
      <c r="H2422">
        <f>IF(tblCustRFM[[#This Row],[Monetary]] &gt;= L2426, 3, IF(tblCustRFM[[#This Row],[Monetary]] &gt;= M2426, 2, 1))</f>
        <v>3</v>
      </c>
      <c r="I2422">
        <f>tblCustRFM[[#This Row],[RecencyTier]] + tblCustRFM[[#This Row],[FrequencyTier]] + tblCustRFM[[#This Row],[MonetaryTier]]</f>
        <v>9</v>
      </c>
    </row>
    <row r="2423" spans="1:9" x14ac:dyDescent="0.45">
      <c r="A2423" s="16">
        <v>4594</v>
      </c>
      <c r="B2423" s="10">
        <v>45003.073607368824</v>
      </c>
      <c r="C2423">
        <v>1</v>
      </c>
      <c r="D2423">
        <v>342.88</v>
      </c>
      <c r="E2423" s="24">
        <f>INT(RFM_Pivot!$A$1 - tblCustRFM[[#This Row],[LastPurchaseDate]])</f>
        <v>653</v>
      </c>
      <c r="F2423">
        <f>IF(tblCustRFM[[#This Row],[Recency]] &lt;= $L$4, 3, IF(tblCustRFM[[#This Row],[Recency]] &lt;= M2425, 2, 1))</f>
        <v>1</v>
      </c>
      <c r="G2423">
        <f>IF(tblCustRFM[[#This Row],[Frequency]] &gt;= L2426, 3, IF(tblCustRFM[[#This Row],[Frequency]] &gt;= M2426, 2, 1))</f>
        <v>3</v>
      </c>
      <c r="H2423">
        <f>IF(tblCustRFM[[#This Row],[Monetary]] &gt;= L2427, 3, IF(tblCustRFM[[#This Row],[Monetary]] &gt;= M2427, 2, 1))</f>
        <v>3</v>
      </c>
      <c r="I2423">
        <f>tblCustRFM[[#This Row],[RecencyTier]] + tblCustRFM[[#This Row],[FrequencyTier]] + tblCustRFM[[#This Row],[MonetaryTier]]</f>
        <v>7</v>
      </c>
    </row>
    <row r="2424" spans="1:9" x14ac:dyDescent="0.45">
      <c r="A2424" s="16">
        <v>4596</v>
      </c>
      <c r="B2424" s="10">
        <v>44982.266526658954</v>
      </c>
      <c r="C2424">
        <v>1</v>
      </c>
      <c r="D2424">
        <v>14125.52</v>
      </c>
      <c r="E2424" s="24">
        <f>INT(RFM_Pivot!$A$1 - tblCustRFM[[#This Row],[LastPurchaseDate]])</f>
        <v>674</v>
      </c>
      <c r="F2424">
        <f>IF(tblCustRFM[[#This Row],[Recency]] &lt;= $L$4, 3, IF(tblCustRFM[[#This Row],[Recency]] &lt;= M2426, 2, 1))</f>
        <v>1</v>
      </c>
      <c r="G2424">
        <f>IF(tblCustRFM[[#This Row],[Frequency]] &gt;= L2427, 3, IF(tblCustRFM[[#This Row],[Frequency]] &gt;= M2427, 2, 1))</f>
        <v>3</v>
      </c>
      <c r="H2424">
        <f>IF(tblCustRFM[[#This Row],[Monetary]] &gt;= L2428, 3, IF(tblCustRFM[[#This Row],[Monetary]] &gt;= M2428, 2, 1))</f>
        <v>3</v>
      </c>
      <c r="I2424">
        <f>tblCustRFM[[#This Row],[RecencyTier]] + tblCustRFM[[#This Row],[FrequencyTier]] + tblCustRFM[[#This Row],[MonetaryTier]]</f>
        <v>7</v>
      </c>
    </row>
    <row r="2425" spans="1:9" x14ac:dyDescent="0.45">
      <c r="A2425" s="16">
        <v>4598</v>
      </c>
      <c r="B2425" s="10">
        <v>45614.290729089509</v>
      </c>
      <c r="C2425">
        <v>4</v>
      </c>
      <c r="D2425">
        <v>56757.48</v>
      </c>
      <c r="E2425" s="24">
        <f>INT(RFM_Pivot!$A$1 - tblCustRFM[[#This Row],[LastPurchaseDate]])</f>
        <v>42</v>
      </c>
      <c r="F2425">
        <f>IF(tblCustRFM[[#This Row],[Recency]] &lt;= $L$4, 3, IF(tblCustRFM[[#This Row],[Recency]] &lt;= M2427, 2, 1))</f>
        <v>3</v>
      </c>
      <c r="G2425">
        <f>IF(tblCustRFM[[#This Row],[Frequency]] &gt;= L2428, 3, IF(tblCustRFM[[#This Row],[Frequency]] &gt;= M2428, 2, 1))</f>
        <v>3</v>
      </c>
      <c r="H2425">
        <f>IF(tblCustRFM[[#This Row],[Monetary]] &gt;= L2429, 3, IF(tblCustRFM[[#This Row],[Monetary]] &gt;= M2429, 2, 1))</f>
        <v>3</v>
      </c>
      <c r="I2425">
        <f>tblCustRFM[[#This Row],[RecencyTier]] + tblCustRFM[[#This Row],[FrequencyTier]] + tblCustRFM[[#This Row],[MonetaryTier]]</f>
        <v>9</v>
      </c>
    </row>
    <row r="2426" spans="1:9" x14ac:dyDescent="0.45">
      <c r="A2426" s="16">
        <v>4600</v>
      </c>
      <c r="B2426" s="10">
        <v>44996.794979513892</v>
      </c>
      <c r="C2426">
        <v>1</v>
      </c>
      <c r="D2426">
        <v>9004.35</v>
      </c>
      <c r="E2426" s="24">
        <f>INT(RFM_Pivot!$A$1 - tblCustRFM[[#This Row],[LastPurchaseDate]])</f>
        <v>660</v>
      </c>
      <c r="F2426">
        <f>IF(tblCustRFM[[#This Row],[Recency]] &lt;= $L$4, 3, IF(tblCustRFM[[#This Row],[Recency]] &lt;= M2428, 2, 1))</f>
        <v>1</v>
      </c>
      <c r="G2426">
        <f>IF(tblCustRFM[[#This Row],[Frequency]] &gt;= L2429, 3, IF(tblCustRFM[[#This Row],[Frequency]] &gt;= M2429, 2, 1))</f>
        <v>3</v>
      </c>
      <c r="H2426">
        <f>IF(tblCustRFM[[#This Row],[Monetary]] &gt;= L2430, 3, IF(tblCustRFM[[#This Row],[Monetary]] &gt;= M2430, 2, 1))</f>
        <v>3</v>
      </c>
      <c r="I2426">
        <f>tblCustRFM[[#This Row],[RecencyTier]] + tblCustRFM[[#This Row],[FrequencyTier]] + tblCustRFM[[#This Row],[MonetaryTier]]</f>
        <v>7</v>
      </c>
    </row>
    <row r="2427" spans="1:9" x14ac:dyDescent="0.45">
      <c r="A2427" s="16">
        <v>4602</v>
      </c>
      <c r="B2427" s="10">
        <v>45450.097309722223</v>
      </c>
      <c r="C2427">
        <v>1</v>
      </c>
      <c r="D2427">
        <v>7602.74</v>
      </c>
      <c r="E2427" s="24">
        <f>INT(RFM_Pivot!$A$1 - tblCustRFM[[#This Row],[LastPurchaseDate]])</f>
        <v>206</v>
      </c>
      <c r="F2427">
        <f>IF(tblCustRFM[[#This Row],[Recency]] &lt;= $L$4, 3, IF(tblCustRFM[[#This Row],[Recency]] &lt;= M2429, 2, 1))</f>
        <v>1</v>
      </c>
      <c r="G2427">
        <f>IF(tblCustRFM[[#This Row],[Frequency]] &gt;= L2430, 3, IF(tblCustRFM[[#This Row],[Frequency]] &gt;= M2430, 2, 1))</f>
        <v>3</v>
      </c>
      <c r="H2427">
        <f>IF(tblCustRFM[[#This Row],[Monetary]] &gt;= L2431, 3, IF(tblCustRFM[[#This Row],[Monetary]] &gt;= M2431, 2, 1))</f>
        <v>3</v>
      </c>
      <c r="I2427">
        <f>tblCustRFM[[#This Row],[RecencyTier]] + tblCustRFM[[#This Row],[FrequencyTier]] + tblCustRFM[[#This Row],[MonetaryTier]]</f>
        <v>7</v>
      </c>
    </row>
    <row r="2428" spans="1:9" x14ac:dyDescent="0.45">
      <c r="A2428" s="16">
        <v>4604</v>
      </c>
      <c r="B2428" s="10">
        <v>45097.399039891978</v>
      </c>
      <c r="C2428">
        <v>1</v>
      </c>
      <c r="D2428">
        <v>3054.96</v>
      </c>
      <c r="E2428" s="24">
        <f>INT(RFM_Pivot!$A$1 - tblCustRFM[[#This Row],[LastPurchaseDate]])</f>
        <v>559</v>
      </c>
      <c r="F2428">
        <f>IF(tblCustRFM[[#This Row],[Recency]] &lt;= $L$4, 3, IF(tblCustRFM[[#This Row],[Recency]] &lt;= M2430, 2, 1))</f>
        <v>1</v>
      </c>
      <c r="G2428">
        <f>IF(tblCustRFM[[#This Row],[Frequency]] &gt;= L2431, 3, IF(tblCustRFM[[#This Row],[Frequency]] &gt;= M2431, 2, 1))</f>
        <v>3</v>
      </c>
      <c r="H2428">
        <f>IF(tblCustRFM[[#This Row],[Monetary]] &gt;= L2432, 3, IF(tblCustRFM[[#This Row],[Monetary]] &gt;= M2432, 2, 1))</f>
        <v>3</v>
      </c>
      <c r="I2428">
        <f>tblCustRFM[[#This Row],[RecencyTier]] + tblCustRFM[[#This Row],[FrequencyTier]] + tblCustRFM[[#This Row],[MonetaryTier]]</f>
        <v>7</v>
      </c>
    </row>
    <row r="2429" spans="1:9" x14ac:dyDescent="0.45">
      <c r="A2429" s="16">
        <v>4605</v>
      </c>
      <c r="B2429" s="10">
        <v>45309.26622662037</v>
      </c>
      <c r="C2429">
        <v>1</v>
      </c>
      <c r="D2429">
        <v>180.91</v>
      </c>
      <c r="E2429" s="24">
        <f>INT(RFM_Pivot!$A$1 - tblCustRFM[[#This Row],[LastPurchaseDate]])</f>
        <v>347</v>
      </c>
      <c r="F2429">
        <f>IF(tblCustRFM[[#This Row],[Recency]] &lt;= $L$4, 3, IF(tblCustRFM[[#This Row],[Recency]] &lt;= M2431, 2, 1))</f>
        <v>1</v>
      </c>
      <c r="G2429">
        <f>IF(tblCustRFM[[#This Row],[Frequency]] &gt;= L2432, 3, IF(tblCustRFM[[#This Row],[Frequency]] &gt;= M2432, 2, 1))</f>
        <v>3</v>
      </c>
      <c r="H2429">
        <f>IF(tblCustRFM[[#This Row],[Monetary]] &gt;= L2433, 3, IF(tblCustRFM[[#This Row],[Monetary]] &gt;= M2433, 2, 1))</f>
        <v>3</v>
      </c>
      <c r="I2429">
        <f>tblCustRFM[[#This Row],[RecencyTier]] + tblCustRFM[[#This Row],[FrequencyTier]] + tblCustRFM[[#This Row],[MonetaryTier]]</f>
        <v>7</v>
      </c>
    </row>
    <row r="2430" spans="1:9" x14ac:dyDescent="0.45">
      <c r="A2430" s="16">
        <v>4606</v>
      </c>
      <c r="B2430" s="10">
        <v>45182.087508757715</v>
      </c>
      <c r="C2430">
        <v>1</v>
      </c>
      <c r="D2430">
        <v>12848.13</v>
      </c>
      <c r="E2430" s="24">
        <f>INT(RFM_Pivot!$A$1 - tblCustRFM[[#This Row],[LastPurchaseDate]])</f>
        <v>474</v>
      </c>
      <c r="F2430">
        <f>IF(tblCustRFM[[#This Row],[Recency]] &lt;= $L$4, 3, IF(tblCustRFM[[#This Row],[Recency]] &lt;= M2432, 2, 1))</f>
        <v>1</v>
      </c>
      <c r="G2430">
        <f>IF(tblCustRFM[[#This Row],[Frequency]] &gt;= L2433, 3, IF(tblCustRFM[[#This Row],[Frequency]] &gt;= M2433, 2, 1))</f>
        <v>3</v>
      </c>
      <c r="H2430">
        <f>IF(tblCustRFM[[#This Row],[Monetary]] &gt;= L2434, 3, IF(tblCustRFM[[#This Row],[Monetary]] &gt;= M2434, 2, 1))</f>
        <v>3</v>
      </c>
      <c r="I2430">
        <f>tblCustRFM[[#This Row],[RecencyTier]] + tblCustRFM[[#This Row],[FrequencyTier]] + tblCustRFM[[#This Row],[MonetaryTier]]</f>
        <v>7</v>
      </c>
    </row>
    <row r="2431" spans="1:9" x14ac:dyDescent="0.45">
      <c r="A2431" s="16">
        <v>4607</v>
      </c>
      <c r="B2431" s="10">
        <v>45157.484048418213</v>
      </c>
      <c r="C2431">
        <v>2</v>
      </c>
      <c r="D2431">
        <v>20649.05</v>
      </c>
      <c r="E2431" s="24">
        <f>INT(RFM_Pivot!$A$1 - tblCustRFM[[#This Row],[LastPurchaseDate]])</f>
        <v>499</v>
      </c>
      <c r="F2431">
        <f>IF(tblCustRFM[[#This Row],[Recency]] &lt;= $L$4, 3, IF(tblCustRFM[[#This Row],[Recency]] &lt;= M2433, 2, 1))</f>
        <v>1</v>
      </c>
      <c r="G2431">
        <f>IF(tblCustRFM[[#This Row],[Frequency]] &gt;= L2434, 3, IF(tblCustRFM[[#This Row],[Frequency]] &gt;= M2434, 2, 1))</f>
        <v>3</v>
      </c>
      <c r="H2431">
        <f>IF(tblCustRFM[[#This Row],[Monetary]] &gt;= L2435, 3, IF(tblCustRFM[[#This Row],[Monetary]] &gt;= M2435, 2, 1))</f>
        <v>3</v>
      </c>
      <c r="I2431">
        <f>tblCustRFM[[#This Row],[RecencyTier]] + tblCustRFM[[#This Row],[FrequencyTier]] + tblCustRFM[[#This Row],[MonetaryTier]]</f>
        <v>7</v>
      </c>
    </row>
    <row r="2432" spans="1:9" x14ac:dyDescent="0.45">
      <c r="A2432" s="16">
        <v>4610</v>
      </c>
      <c r="B2432" s="10">
        <v>45057.099009915124</v>
      </c>
      <c r="C2432">
        <v>3</v>
      </c>
      <c r="D2432">
        <v>25515.71</v>
      </c>
      <c r="E2432" s="24">
        <f>INT(RFM_Pivot!$A$1 - tblCustRFM[[#This Row],[LastPurchaseDate]])</f>
        <v>599</v>
      </c>
      <c r="F2432">
        <f>IF(tblCustRFM[[#This Row],[Recency]] &lt;= $L$4, 3, IF(tblCustRFM[[#This Row],[Recency]] &lt;= M2434, 2, 1))</f>
        <v>1</v>
      </c>
      <c r="G2432">
        <f>IF(tblCustRFM[[#This Row],[Frequency]] &gt;= L2435, 3, IF(tblCustRFM[[#This Row],[Frequency]] &gt;= M2435, 2, 1))</f>
        <v>3</v>
      </c>
      <c r="H2432">
        <f>IF(tblCustRFM[[#This Row],[Monetary]] &gt;= L2436, 3, IF(tblCustRFM[[#This Row],[Monetary]] &gt;= M2436, 2, 1))</f>
        <v>3</v>
      </c>
      <c r="I2432">
        <f>tblCustRFM[[#This Row],[RecencyTier]] + tblCustRFM[[#This Row],[FrequencyTier]] + tblCustRFM[[#This Row],[MonetaryTier]]</f>
        <v>7</v>
      </c>
    </row>
    <row r="2433" spans="1:9" x14ac:dyDescent="0.45">
      <c r="A2433" s="16">
        <v>4612</v>
      </c>
      <c r="B2433" s="10">
        <v>45566.616961689811</v>
      </c>
      <c r="C2433">
        <v>2</v>
      </c>
      <c r="D2433">
        <v>18162.599999999999</v>
      </c>
      <c r="E2433" s="24">
        <f>INT(RFM_Pivot!$A$1 - tblCustRFM[[#This Row],[LastPurchaseDate]])</f>
        <v>90</v>
      </c>
      <c r="F2433">
        <f>IF(tblCustRFM[[#This Row],[Recency]] &lt;= $L$4, 3, IF(tblCustRFM[[#This Row],[Recency]] &lt;= M2435, 2, 1))</f>
        <v>3</v>
      </c>
      <c r="G2433">
        <f>IF(tblCustRFM[[#This Row],[Frequency]] &gt;= L2436, 3, IF(tblCustRFM[[#This Row],[Frequency]] &gt;= M2436, 2, 1))</f>
        <v>3</v>
      </c>
      <c r="H2433">
        <f>IF(tblCustRFM[[#This Row],[Monetary]] &gt;= L2437, 3, IF(tblCustRFM[[#This Row],[Monetary]] &gt;= M2437, 2, 1))</f>
        <v>3</v>
      </c>
      <c r="I2433">
        <f>tblCustRFM[[#This Row],[RecencyTier]] + tblCustRFM[[#This Row],[FrequencyTier]] + tblCustRFM[[#This Row],[MonetaryTier]]</f>
        <v>9</v>
      </c>
    </row>
    <row r="2434" spans="1:9" x14ac:dyDescent="0.45">
      <c r="A2434" s="16">
        <v>4614</v>
      </c>
      <c r="B2434" s="10">
        <v>45514.051705169753</v>
      </c>
      <c r="C2434">
        <v>1</v>
      </c>
      <c r="D2434">
        <v>2507.83</v>
      </c>
      <c r="E2434" s="24">
        <f>INT(RFM_Pivot!$A$1 - tblCustRFM[[#This Row],[LastPurchaseDate]])</f>
        <v>142</v>
      </c>
      <c r="F2434">
        <f>IF(tblCustRFM[[#This Row],[Recency]] &lt;= $L$4, 3, IF(tblCustRFM[[#This Row],[Recency]] &lt;= M2436, 2, 1))</f>
        <v>1</v>
      </c>
      <c r="G2434">
        <f>IF(tblCustRFM[[#This Row],[Frequency]] &gt;= L2437, 3, IF(tblCustRFM[[#This Row],[Frequency]] &gt;= M2437, 2, 1))</f>
        <v>3</v>
      </c>
      <c r="H2434">
        <f>IF(tblCustRFM[[#This Row],[Monetary]] &gt;= L2438, 3, IF(tblCustRFM[[#This Row],[Monetary]] &gt;= M2438, 2, 1))</f>
        <v>3</v>
      </c>
      <c r="I2434">
        <f>tblCustRFM[[#This Row],[RecencyTier]] + tblCustRFM[[#This Row],[FrequencyTier]] + tblCustRFM[[#This Row],[MonetaryTier]]</f>
        <v>7</v>
      </c>
    </row>
    <row r="2435" spans="1:9" x14ac:dyDescent="0.45">
      <c r="A2435" s="16">
        <v>4618</v>
      </c>
      <c r="B2435" s="10">
        <v>45383.368636844134</v>
      </c>
      <c r="C2435">
        <v>2</v>
      </c>
      <c r="D2435">
        <v>5048.92</v>
      </c>
      <c r="E2435" s="24">
        <f>INT(RFM_Pivot!$A$1 - tblCustRFM[[#This Row],[LastPurchaseDate]])</f>
        <v>273</v>
      </c>
      <c r="F2435">
        <f>IF(tblCustRFM[[#This Row],[Recency]] &lt;= $L$4, 3, IF(tblCustRFM[[#This Row],[Recency]] &lt;= M2437, 2, 1))</f>
        <v>1</v>
      </c>
      <c r="G2435">
        <f>IF(tblCustRFM[[#This Row],[Frequency]] &gt;= L2438, 3, IF(tblCustRFM[[#This Row],[Frequency]] &gt;= M2438, 2, 1))</f>
        <v>3</v>
      </c>
      <c r="H2435">
        <f>IF(tblCustRFM[[#This Row],[Monetary]] &gt;= L2439, 3, IF(tblCustRFM[[#This Row],[Monetary]] &gt;= M2439, 2, 1))</f>
        <v>3</v>
      </c>
      <c r="I2435">
        <f>tblCustRFM[[#This Row],[RecencyTier]] + tblCustRFM[[#This Row],[FrequencyTier]] + tblCustRFM[[#This Row],[MonetaryTier]]</f>
        <v>7</v>
      </c>
    </row>
    <row r="2436" spans="1:9" x14ac:dyDescent="0.45">
      <c r="A2436" s="16">
        <v>4619</v>
      </c>
      <c r="B2436" s="10">
        <v>45152.30053005401</v>
      </c>
      <c r="C2436">
        <v>1</v>
      </c>
      <c r="D2436">
        <v>19291.439999999999</v>
      </c>
      <c r="E2436" s="24">
        <f>INT(RFM_Pivot!$A$1 - tblCustRFM[[#This Row],[LastPurchaseDate]])</f>
        <v>504</v>
      </c>
      <c r="F2436">
        <f>IF(tblCustRFM[[#This Row],[Recency]] &lt;= $L$4, 3, IF(tblCustRFM[[#This Row],[Recency]] &lt;= M2438, 2, 1))</f>
        <v>1</v>
      </c>
      <c r="G2436">
        <f>IF(tblCustRFM[[#This Row],[Frequency]] &gt;= L2439, 3, IF(tblCustRFM[[#This Row],[Frequency]] &gt;= M2439, 2, 1))</f>
        <v>3</v>
      </c>
      <c r="H2436">
        <f>IF(tblCustRFM[[#This Row],[Monetary]] &gt;= L2440, 3, IF(tblCustRFM[[#This Row],[Monetary]] &gt;= M2440, 2, 1))</f>
        <v>3</v>
      </c>
      <c r="I2436">
        <f>tblCustRFM[[#This Row],[RecencyTier]] + tblCustRFM[[#This Row],[FrequencyTier]] + tblCustRFM[[#This Row],[MonetaryTier]]</f>
        <v>7</v>
      </c>
    </row>
    <row r="2437" spans="1:9" x14ac:dyDescent="0.45">
      <c r="A2437" s="16">
        <v>4620</v>
      </c>
      <c r="B2437" s="10">
        <v>45439.219221913583</v>
      </c>
      <c r="C2437">
        <v>1</v>
      </c>
      <c r="D2437">
        <v>3389.65</v>
      </c>
      <c r="E2437" s="24">
        <f>INT(RFM_Pivot!$A$1 - tblCustRFM[[#This Row],[LastPurchaseDate]])</f>
        <v>217</v>
      </c>
      <c r="F2437">
        <f>IF(tblCustRFM[[#This Row],[Recency]] &lt;= $L$4, 3, IF(tblCustRFM[[#This Row],[Recency]] &lt;= M2439, 2, 1))</f>
        <v>1</v>
      </c>
      <c r="G2437">
        <f>IF(tblCustRFM[[#This Row],[Frequency]] &gt;= L2440, 3, IF(tblCustRFM[[#This Row],[Frequency]] &gt;= M2440, 2, 1))</f>
        <v>3</v>
      </c>
      <c r="H2437">
        <f>IF(tblCustRFM[[#This Row],[Monetary]] &gt;= L2441, 3, IF(tblCustRFM[[#This Row],[Monetary]] &gt;= M2441, 2, 1))</f>
        <v>3</v>
      </c>
      <c r="I2437">
        <f>tblCustRFM[[#This Row],[RecencyTier]] + tblCustRFM[[#This Row],[FrequencyTier]] + tblCustRFM[[#This Row],[MonetaryTier]]</f>
        <v>7</v>
      </c>
    </row>
    <row r="2438" spans="1:9" x14ac:dyDescent="0.45">
      <c r="A2438" s="16">
        <v>4621</v>
      </c>
      <c r="B2438" s="10">
        <v>45602.755575540126</v>
      </c>
      <c r="C2438">
        <v>3</v>
      </c>
      <c r="D2438">
        <v>17797.919999999998</v>
      </c>
      <c r="E2438" s="24">
        <f>INT(RFM_Pivot!$A$1 - tblCustRFM[[#This Row],[LastPurchaseDate]])</f>
        <v>54</v>
      </c>
      <c r="F2438">
        <f>IF(tblCustRFM[[#This Row],[Recency]] &lt;= $L$4, 3, IF(tblCustRFM[[#This Row],[Recency]] &lt;= M2440, 2, 1))</f>
        <v>3</v>
      </c>
      <c r="G2438">
        <f>IF(tblCustRFM[[#This Row],[Frequency]] &gt;= L2441, 3, IF(tblCustRFM[[#This Row],[Frequency]] &gt;= M2441, 2, 1))</f>
        <v>3</v>
      </c>
      <c r="H2438">
        <f>IF(tblCustRFM[[#This Row],[Monetary]] &gt;= L2442, 3, IF(tblCustRFM[[#This Row],[Monetary]] &gt;= M2442, 2, 1))</f>
        <v>3</v>
      </c>
      <c r="I2438">
        <f>tblCustRFM[[#This Row],[RecencyTier]] + tblCustRFM[[#This Row],[FrequencyTier]] + tblCustRFM[[#This Row],[MonetaryTier]]</f>
        <v>9</v>
      </c>
    </row>
    <row r="2439" spans="1:9" x14ac:dyDescent="0.45">
      <c r="A2439" s="16">
        <v>4622</v>
      </c>
      <c r="B2439" s="10">
        <v>45434.838783873456</v>
      </c>
      <c r="C2439">
        <v>2</v>
      </c>
      <c r="D2439">
        <v>7945.22</v>
      </c>
      <c r="E2439" s="24">
        <f>INT(RFM_Pivot!$A$1 - tblCustRFM[[#This Row],[LastPurchaseDate]])</f>
        <v>222</v>
      </c>
      <c r="F2439">
        <f>IF(tblCustRFM[[#This Row],[Recency]] &lt;= $L$4, 3, IF(tblCustRFM[[#This Row],[Recency]] &lt;= M2441, 2, 1))</f>
        <v>1</v>
      </c>
      <c r="G2439">
        <f>IF(tblCustRFM[[#This Row],[Frequency]] &gt;= L2442, 3, IF(tblCustRFM[[#This Row],[Frequency]] &gt;= M2442, 2, 1))</f>
        <v>3</v>
      </c>
      <c r="H2439">
        <f>IF(tblCustRFM[[#This Row],[Monetary]] &gt;= L2443, 3, IF(tblCustRFM[[#This Row],[Monetary]] &gt;= M2443, 2, 1))</f>
        <v>3</v>
      </c>
      <c r="I2439">
        <f>tblCustRFM[[#This Row],[RecencyTier]] + tblCustRFM[[#This Row],[FrequencyTier]] + tblCustRFM[[#This Row],[MonetaryTier]]</f>
        <v>7</v>
      </c>
    </row>
    <row r="2440" spans="1:9" x14ac:dyDescent="0.45">
      <c r="A2440" s="16">
        <v>4624</v>
      </c>
      <c r="B2440" s="10">
        <v>45298.826182600307</v>
      </c>
      <c r="C2440">
        <v>1</v>
      </c>
      <c r="D2440">
        <v>189.21</v>
      </c>
      <c r="E2440" s="24">
        <f>INT(RFM_Pivot!$A$1 - tblCustRFM[[#This Row],[LastPurchaseDate]])</f>
        <v>358</v>
      </c>
      <c r="F2440">
        <f>IF(tblCustRFM[[#This Row],[Recency]] &lt;= $L$4, 3, IF(tblCustRFM[[#This Row],[Recency]] &lt;= M2442, 2, 1))</f>
        <v>1</v>
      </c>
      <c r="G2440">
        <f>IF(tblCustRFM[[#This Row],[Frequency]] &gt;= L2443, 3, IF(tblCustRFM[[#This Row],[Frequency]] &gt;= M2443, 2, 1))</f>
        <v>3</v>
      </c>
      <c r="H2440">
        <f>IF(tblCustRFM[[#This Row],[Monetary]] &gt;= L2444, 3, IF(tblCustRFM[[#This Row],[Monetary]] &gt;= M2444, 2, 1))</f>
        <v>3</v>
      </c>
      <c r="I2440">
        <f>tblCustRFM[[#This Row],[RecencyTier]] + tblCustRFM[[#This Row],[FrequencyTier]] + tblCustRFM[[#This Row],[MonetaryTier]]</f>
        <v>7</v>
      </c>
    </row>
    <row r="2441" spans="1:9" x14ac:dyDescent="0.45">
      <c r="A2441" s="16">
        <v>4625</v>
      </c>
      <c r="B2441" s="10">
        <v>45356.574957484569</v>
      </c>
      <c r="C2441">
        <v>1</v>
      </c>
      <c r="D2441">
        <v>7002.21</v>
      </c>
      <c r="E2441" s="24">
        <f>INT(RFM_Pivot!$A$1 - tblCustRFM[[#This Row],[LastPurchaseDate]])</f>
        <v>300</v>
      </c>
      <c r="F2441">
        <f>IF(tblCustRFM[[#This Row],[Recency]] &lt;= $L$4, 3, IF(tblCustRFM[[#This Row],[Recency]] &lt;= M2443, 2, 1))</f>
        <v>1</v>
      </c>
      <c r="G2441">
        <f>IF(tblCustRFM[[#This Row],[Frequency]] &gt;= L2444, 3, IF(tblCustRFM[[#This Row],[Frequency]] &gt;= M2444, 2, 1))</f>
        <v>3</v>
      </c>
      <c r="H2441">
        <f>IF(tblCustRFM[[#This Row],[Monetary]] &gt;= L2445, 3, IF(tblCustRFM[[#This Row],[Monetary]] &gt;= M2445, 2, 1))</f>
        <v>3</v>
      </c>
      <c r="I2441">
        <f>tblCustRFM[[#This Row],[RecencyTier]] + tblCustRFM[[#This Row],[FrequencyTier]] + tblCustRFM[[#This Row],[MonetaryTier]]</f>
        <v>7</v>
      </c>
    </row>
    <row r="2442" spans="1:9" x14ac:dyDescent="0.45">
      <c r="A2442" s="16">
        <v>4626</v>
      </c>
      <c r="B2442" s="10">
        <v>45353.508650848766</v>
      </c>
      <c r="C2442">
        <v>1</v>
      </c>
      <c r="D2442">
        <v>4898.2</v>
      </c>
      <c r="E2442" s="24">
        <f>INT(RFM_Pivot!$A$1 - tblCustRFM[[#This Row],[LastPurchaseDate]])</f>
        <v>303</v>
      </c>
      <c r="F2442">
        <f>IF(tblCustRFM[[#This Row],[Recency]] &lt;= $L$4, 3, IF(tblCustRFM[[#This Row],[Recency]] &lt;= M2444, 2, 1))</f>
        <v>1</v>
      </c>
      <c r="G2442">
        <f>IF(tblCustRFM[[#This Row],[Frequency]] &gt;= L2445, 3, IF(tblCustRFM[[#This Row],[Frequency]] &gt;= M2445, 2, 1))</f>
        <v>3</v>
      </c>
      <c r="H2442">
        <f>IF(tblCustRFM[[#This Row],[Monetary]] &gt;= L2446, 3, IF(tblCustRFM[[#This Row],[Monetary]] &gt;= M2446, 2, 1))</f>
        <v>3</v>
      </c>
      <c r="I2442">
        <f>tblCustRFM[[#This Row],[RecencyTier]] + tblCustRFM[[#This Row],[FrequencyTier]] + tblCustRFM[[#This Row],[MonetaryTier]]</f>
        <v>7</v>
      </c>
    </row>
    <row r="2443" spans="1:9" x14ac:dyDescent="0.45">
      <c r="A2443" s="16">
        <v>4627</v>
      </c>
      <c r="B2443" s="10">
        <v>44966.861986188269</v>
      </c>
      <c r="C2443">
        <v>2</v>
      </c>
      <c r="D2443">
        <v>8028.17</v>
      </c>
      <c r="E2443" s="24">
        <f>INT(RFM_Pivot!$A$1 - tblCustRFM[[#This Row],[LastPurchaseDate]])</f>
        <v>690</v>
      </c>
      <c r="F2443">
        <f>IF(tblCustRFM[[#This Row],[Recency]] &lt;= $L$4, 3, IF(tblCustRFM[[#This Row],[Recency]] &lt;= M2445, 2, 1))</f>
        <v>1</v>
      </c>
      <c r="G2443">
        <f>IF(tblCustRFM[[#This Row],[Frequency]] &gt;= L2446, 3, IF(tblCustRFM[[#This Row],[Frequency]] &gt;= M2446, 2, 1))</f>
        <v>3</v>
      </c>
      <c r="H2443">
        <f>IF(tblCustRFM[[#This Row],[Monetary]] &gt;= L2447, 3, IF(tblCustRFM[[#This Row],[Monetary]] &gt;= M2447, 2, 1))</f>
        <v>3</v>
      </c>
      <c r="I2443">
        <f>tblCustRFM[[#This Row],[RecencyTier]] + tblCustRFM[[#This Row],[FrequencyTier]] + tblCustRFM[[#This Row],[MonetaryTier]]</f>
        <v>7</v>
      </c>
    </row>
    <row r="2444" spans="1:9" x14ac:dyDescent="0.45">
      <c r="A2444" s="16">
        <v>4628</v>
      </c>
      <c r="B2444" s="10">
        <v>45601.952495254627</v>
      </c>
      <c r="C2444">
        <v>2</v>
      </c>
      <c r="D2444">
        <v>9592.85</v>
      </c>
      <c r="E2444" s="24">
        <f>INT(RFM_Pivot!$A$1 - tblCustRFM[[#This Row],[LastPurchaseDate]])</f>
        <v>55</v>
      </c>
      <c r="F2444">
        <f>IF(tblCustRFM[[#This Row],[Recency]] &lt;= $L$4, 3, IF(tblCustRFM[[#This Row],[Recency]] &lt;= M2446, 2, 1))</f>
        <v>3</v>
      </c>
      <c r="G2444">
        <f>IF(tblCustRFM[[#This Row],[Frequency]] &gt;= L2447, 3, IF(tblCustRFM[[#This Row],[Frequency]] &gt;= M2447, 2, 1))</f>
        <v>3</v>
      </c>
      <c r="H2444">
        <f>IF(tblCustRFM[[#This Row],[Monetary]] &gt;= L2448, 3, IF(tblCustRFM[[#This Row],[Monetary]] &gt;= M2448, 2, 1))</f>
        <v>3</v>
      </c>
      <c r="I2444">
        <f>tblCustRFM[[#This Row],[RecencyTier]] + tblCustRFM[[#This Row],[FrequencyTier]] + tblCustRFM[[#This Row],[MonetaryTier]]</f>
        <v>9</v>
      </c>
    </row>
    <row r="2445" spans="1:9" x14ac:dyDescent="0.45">
      <c r="A2445" s="16">
        <v>4629</v>
      </c>
      <c r="B2445" s="10">
        <v>45538.509150925929</v>
      </c>
      <c r="C2445">
        <v>4</v>
      </c>
      <c r="D2445">
        <v>9694.2800000000007</v>
      </c>
      <c r="E2445" s="24">
        <f>INT(RFM_Pivot!$A$1 - tblCustRFM[[#This Row],[LastPurchaseDate]])</f>
        <v>118</v>
      </c>
      <c r="F2445">
        <f>IF(tblCustRFM[[#This Row],[Recency]] &lt;= $L$4, 3, IF(tblCustRFM[[#This Row],[Recency]] &lt;= M2447, 2, 1))</f>
        <v>3</v>
      </c>
      <c r="G2445">
        <f>IF(tblCustRFM[[#This Row],[Frequency]] &gt;= L2448, 3, IF(tblCustRFM[[#This Row],[Frequency]] &gt;= M2448, 2, 1))</f>
        <v>3</v>
      </c>
      <c r="H2445">
        <f>IF(tblCustRFM[[#This Row],[Monetary]] &gt;= L2449, 3, IF(tblCustRFM[[#This Row],[Monetary]] &gt;= M2449, 2, 1))</f>
        <v>3</v>
      </c>
      <c r="I2445">
        <f>tblCustRFM[[#This Row],[RecencyTier]] + tblCustRFM[[#This Row],[FrequencyTier]] + tblCustRFM[[#This Row],[MonetaryTier]]</f>
        <v>9</v>
      </c>
    </row>
    <row r="2446" spans="1:9" x14ac:dyDescent="0.45">
      <c r="A2446" s="16">
        <v>4630</v>
      </c>
      <c r="B2446" s="10">
        <v>45185.518851890432</v>
      </c>
      <c r="C2446">
        <v>2</v>
      </c>
      <c r="D2446">
        <v>21280.36</v>
      </c>
      <c r="E2446" s="24">
        <f>INT(RFM_Pivot!$A$1 - tblCustRFM[[#This Row],[LastPurchaseDate]])</f>
        <v>471</v>
      </c>
      <c r="F2446">
        <f>IF(tblCustRFM[[#This Row],[Recency]] &lt;= $L$4, 3, IF(tblCustRFM[[#This Row],[Recency]] &lt;= M2448, 2, 1))</f>
        <v>1</v>
      </c>
      <c r="G2446">
        <f>IF(tblCustRFM[[#This Row],[Frequency]] &gt;= L2449, 3, IF(tblCustRFM[[#This Row],[Frequency]] &gt;= M2449, 2, 1))</f>
        <v>3</v>
      </c>
      <c r="H2446">
        <f>IF(tblCustRFM[[#This Row],[Monetary]] &gt;= L2450, 3, IF(tblCustRFM[[#This Row],[Monetary]] &gt;= M2450, 2, 1))</f>
        <v>3</v>
      </c>
      <c r="I2446">
        <f>tblCustRFM[[#This Row],[RecencyTier]] + tblCustRFM[[#This Row],[FrequencyTier]] + tblCustRFM[[#This Row],[MonetaryTier]]</f>
        <v>7</v>
      </c>
    </row>
    <row r="2447" spans="1:9" x14ac:dyDescent="0.45">
      <c r="A2447" s="16">
        <v>4631</v>
      </c>
      <c r="B2447" s="10">
        <v>45582.532553240744</v>
      </c>
      <c r="C2447">
        <v>2</v>
      </c>
      <c r="D2447">
        <v>10325.59</v>
      </c>
      <c r="E2447" s="24">
        <f>INT(RFM_Pivot!$A$1 - tblCustRFM[[#This Row],[LastPurchaseDate]])</f>
        <v>74</v>
      </c>
      <c r="F2447">
        <f>IF(tblCustRFM[[#This Row],[Recency]] &lt;= $L$4, 3, IF(tblCustRFM[[#This Row],[Recency]] &lt;= M2449, 2, 1))</f>
        <v>3</v>
      </c>
      <c r="G2447">
        <f>IF(tblCustRFM[[#This Row],[Frequency]] &gt;= L2450, 3, IF(tblCustRFM[[#This Row],[Frequency]] &gt;= M2450, 2, 1))</f>
        <v>3</v>
      </c>
      <c r="H2447">
        <f>IF(tblCustRFM[[#This Row],[Monetary]] &gt;= L2451, 3, IF(tblCustRFM[[#This Row],[Monetary]] &gt;= M2451, 2, 1))</f>
        <v>3</v>
      </c>
      <c r="I2447">
        <f>tblCustRFM[[#This Row],[RecencyTier]] + tblCustRFM[[#This Row],[FrequencyTier]] + tblCustRFM[[#This Row],[MonetaryTier]]</f>
        <v>9</v>
      </c>
    </row>
    <row r="2448" spans="1:9" x14ac:dyDescent="0.45">
      <c r="A2448" s="16">
        <v>4632</v>
      </c>
      <c r="B2448" s="10">
        <v>45464.844784490742</v>
      </c>
      <c r="C2448">
        <v>1</v>
      </c>
      <c r="D2448">
        <v>3265.42</v>
      </c>
      <c r="E2448" s="24">
        <f>INT(RFM_Pivot!$A$1 - tblCustRFM[[#This Row],[LastPurchaseDate]])</f>
        <v>192</v>
      </c>
      <c r="F2448">
        <f>IF(tblCustRFM[[#This Row],[Recency]] &lt;= $L$4, 3, IF(tblCustRFM[[#This Row],[Recency]] &lt;= M2450, 2, 1))</f>
        <v>1</v>
      </c>
      <c r="G2448">
        <f>IF(tblCustRFM[[#This Row],[Frequency]] &gt;= L2451, 3, IF(tblCustRFM[[#This Row],[Frequency]] &gt;= M2451, 2, 1))</f>
        <v>3</v>
      </c>
      <c r="H2448">
        <f>IF(tblCustRFM[[#This Row],[Monetary]] &gt;= L2452, 3, IF(tblCustRFM[[#This Row],[Monetary]] &gt;= M2452, 2, 1))</f>
        <v>3</v>
      </c>
      <c r="I2448">
        <f>tblCustRFM[[#This Row],[RecencyTier]] + tblCustRFM[[#This Row],[FrequencyTier]] + tblCustRFM[[#This Row],[MonetaryTier]]</f>
        <v>7</v>
      </c>
    </row>
    <row r="2449" spans="1:9" x14ac:dyDescent="0.45">
      <c r="A2449" s="16">
        <v>4633</v>
      </c>
      <c r="B2449" s="10">
        <v>45029.867286728397</v>
      </c>
      <c r="C2449">
        <v>1</v>
      </c>
      <c r="D2449">
        <v>1880.95</v>
      </c>
      <c r="E2449" s="24">
        <f>INT(RFM_Pivot!$A$1 - tblCustRFM[[#This Row],[LastPurchaseDate]])</f>
        <v>627</v>
      </c>
      <c r="F2449">
        <f>IF(tblCustRFM[[#This Row],[Recency]] &lt;= $L$4, 3, IF(tblCustRFM[[#This Row],[Recency]] &lt;= M2451, 2, 1))</f>
        <v>1</v>
      </c>
      <c r="G2449">
        <f>IF(tblCustRFM[[#This Row],[Frequency]] &gt;= L2452, 3, IF(tblCustRFM[[#This Row],[Frequency]] &gt;= M2452, 2, 1))</f>
        <v>3</v>
      </c>
      <c r="H2449">
        <f>IF(tblCustRFM[[#This Row],[Monetary]] &gt;= L2453, 3, IF(tblCustRFM[[#This Row],[Monetary]] &gt;= M2453, 2, 1))</f>
        <v>3</v>
      </c>
      <c r="I2449">
        <f>tblCustRFM[[#This Row],[RecencyTier]] + tblCustRFM[[#This Row],[FrequencyTier]] + tblCustRFM[[#This Row],[MonetaryTier]]</f>
        <v>7</v>
      </c>
    </row>
    <row r="2450" spans="1:9" x14ac:dyDescent="0.45">
      <c r="A2450" s="16">
        <v>4636</v>
      </c>
      <c r="B2450" s="10">
        <v>45373.439643981481</v>
      </c>
      <c r="C2450">
        <v>3</v>
      </c>
      <c r="D2450">
        <v>8105.89</v>
      </c>
      <c r="E2450" s="24">
        <f>INT(RFM_Pivot!$A$1 - tblCustRFM[[#This Row],[LastPurchaseDate]])</f>
        <v>283</v>
      </c>
      <c r="F2450">
        <f>IF(tblCustRFM[[#This Row],[Recency]] &lt;= $L$4, 3, IF(tblCustRFM[[#This Row],[Recency]] &lt;= M2452, 2, 1))</f>
        <v>1</v>
      </c>
      <c r="G2450">
        <f>IF(tblCustRFM[[#This Row],[Frequency]] &gt;= L2453, 3, IF(tblCustRFM[[#This Row],[Frequency]] &gt;= M2453, 2, 1))</f>
        <v>3</v>
      </c>
      <c r="H2450">
        <f>IF(tblCustRFM[[#This Row],[Monetary]] &gt;= L2454, 3, IF(tblCustRFM[[#This Row],[Monetary]] &gt;= M2454, 2, 1))</f>
        <v>3</v>
      </c>
      <c r="I2450">
        <f>tblCustRFM[[#This Row],[RecencyTier]] + tblCustRFM[[#This Row],[FrequencyTier]] + tblCustRFM[[#This Row],[MonetaryTier]]</f>
        <v>7</v>
      </c>
    </row>
    <row r="2451" spans="1:9" x14ac:dyDescent="0.45">
      <c r="A2451" s="16">
        <v>4637</v>
      </c>
      <c r="B2451" s="10">
        <v>45266.045904591047</v>
      </c>
      <c r="C2451">
        <v>2</v>
      </c>
      <c r="D2451">
        <v>13794.73</v>
      </c>
      <c r="E2451" s="24">
        <f>INT(RFM_Pivot!$A$1 - tblCustRFM[[#This Row],[LastPurchaseDate]])</f>
        <v>390</v>
      </c>
      <c r="F2451">
        <f>IF(tblCustRFM[[#This Row],[Recency]] &lt;= $L$4, 3, IF(tblCustRFM[[#This Row],[Recency]] &lt;= M2453, 2, 1))</f>
        <v>1</v>
      </c>
      <c r="G2451">
        <f>IF(tblCustRFM[[#This Row],[Frequency]] &gt;= L2454, 3, IF(tblCustRFM[[#This Row],[Frequency]] &gt;= M2454, 2, 1))</f>
        <v>3</v>
      </c>
      <c r="H2451">
        <f>IF(tblCustRFM[[#This Row],[Monetary]] &gt;= L2455, 3, IF(tblCustRFM[[#This Row],[Monetary]] &gt;= M2455, 2, 1))</f>
        <v>3</v>
      </c>
      <c r="I2451">
        <f>tblCustRFM[[#This Row],[RecencyTier]] + tblCustRFM[[#This Row],[FrequencyTier]] + tblCustRFM[[#This Row],[MonetaryTier]]</f>
        <v>7</v>
      </c>
    </row>
    <row r="2452" spans="1:9" x14ac:dyDescent="0.45">
      <c r="A2452" s="16">
        <v>4638</v>
      </c>
      <c r="B2452" s="10">
        <v>45153.030603047839</v>
      </c>
      <c r="C2452">
        <v>2</v>
      </c>
      <c r="D2452">
        <v>18015.96</v>
      </c>
      <c r="E2452" s="24">
        <f>INT(RFM_Pivot!$A$1 - tblCustRFM[[#This Row],[LastPurchaseDate]])</f>
        <v>503</v>
      </c>
      <c r="F2452">
        <f>IF(tblCustRFM[[#This Row],[Recency]] &lt;= $L$4, 3, IF(tblCustRFM[[#This Row],[Recency]] &lt;= M2454, 2, 1))</f>
        <v>1</v>
      </c>
      <c r="G2452">
        <f>IF(tblCustRFM[[#This Row],[Frequency]] &gt;= L2455, 3, IF(tblCustRFM[[#This Row],[Frequency]] &gt;= M2455, 2, 1))</f>
        <v>3</v>
      </c>
      <c r="H2452">
        <f>IF(tblCustRFM[[#This Row],[Monetary]] &gt;= L2456, 3, IF(tblCustRFM[[#This Row],[Monetary]] &gt;= M2456, 2, 1))</f>
        <v>3</v>
      </c>
      <c r="I2452">
        <f>tblCustRFM[[#This Row],[RecencyTier]] + tblCustRFM[[#This Row],[FrequencyTier]] + tblCustRFM[[#This Row],[MonetaryTier]]</f>
        <v>7</v>
      </c>
    </row>
    <row r="2453" spans="1:9" x14ac:dyDescent="0.45">
      <c r="A2453" s="16">
        <v>4640</v>
      </c>
      <c r="B2453" s="10">
        <v>45010.958395833331</v>
      </c>
      <c r="C2453">
        <v>1</v>
      </c>
      <c r="D2453">
        <v>13796.84</v>
      </c>
      <c r="E2453" s="24">
        <f>INT(RFM_Pivot!$A$1 - tblCustRFM[[#This Row],[LastPurchaseDate]])</f>
        <v>646</v>
      </c>
      <c r="F2453">
        <f>IF(tblCustRFM[[#This Row],[Recency]] &lt;= $L$4, 3, IF(tblCustRFM[[#This Row],[Recency]] &lt;= M2455, 2, 1))</f>
        <v>1</v>
      </c>
      <c r="G2453">
        <f>IF(tblCustRFM[[#This Row],[Frequency]] &gt;= L2456, 3, IF(tblCustRFM[[#This Row],[Frequency]] &gt;= M2456, 2, 1))</f>
        <v>3</v>
      </c>
      <c r="H2453">
        <f>IF(tblCustRFM[[#This Row],[Monetary]] &gt;= L2457, 3, IF(tblCustRFM[[#This Row],[Monetary]] &gt;= M2457, 2, 1))</f>
        <v>3</v>
      </c>
      <c r="I2453">
        <f>tblCustRFM[[#This Row],[RecencyTier]] + tblCustRFM[[#This Row],[FrequencyTier]] + tblCustRFM[[#This Row],[MonetaryTier]]</f>
        <v>7</v>
      </c>
    </row>
    <row r="2454" spans="1:9" x14ac:dyDescent="0.45">
      <c r="A2454" s="16">
        <v>4641</v>
      </c>
      <c r="B2454" s="10">
        <v>45516.387938811728</v>
      </c>
      <c r="C2454">
        <v>3</v>
      </c>
      <c r="D2454">
        <v>25535.38</v>
      </c>
      <c r="E2454" s="24">
        <f>INT(RFM_Pivot!$A$1 - tblCustRFM[[#This Row],[LastPurchaseDate]])</f>
        <v>140</v>
      </c>
      <c r="F2454">
        <f>IF(tblCustRFM[[#This Row],[Recency]] &lt;= $L$4, 3, IF(tblCustRFM[[#This Row],[Recency]] &lt;= M2456, 2, 1))</f>
        <v>1</v>
      </c>
      <c r="G2454">
        <f>IF(tblCustRFM[[#This Row],[Frequency]] &gt;= L2457, 3, IF(tblCustRFM[[#This Row],[Frequency]] &gt;= M2457, 2, 1))</f>
        <v>3</v>
      </c>
      <c r="H2454">
        <f>IF(tblCustRFM[[#This Row],[Monetary]] &gt;= L2458, 3, IF(tblCustRFM[[#This Row],[Monetary]] &gt;= M2458, 2, 1))</f>
        <v>3</v>
      </c>
      <c r="I2454">
        <f>tblCustRFM[[#This Row],[RecencyTier]] + tblCustRFM[[#This Row],[FrequencyTier]] + tblCustRFM[[#This Row],[MonetaryTier]]</f>
        <v>7</v>
      </c>
    </row>
    <row r="2455" spans="1:9" x14ac:dyDescent="0.45">
      <c r="A2455" s="16">
        <v>4642</v>
      </c>
      <c r="B2455" s="10">
        <v>45383.733673379633</v>
      </c>
      <c r="C2455">
        <v>2</v>
      </c>
      <c r="D2455">
        <v>11625.81</v>
      </c>
      <c r="E2455" s="24">
        <f>INT(RFM_Pivot!$A$1 - tblCustRFM[[#This Row],[LastPurchaseDate]])</f>
        <v>273</v>
      </c>
      <c r="F2455">
        <f>IF(tblCustRFM[[#This Row],[Recency]] &lt;= $L$4, 3, IF(tblCustRFM[[#This Row],[Recency]] &lt;= M2457, 2, 1))</f>
        <v>1</v>
      </c>
      <c r="G2455">
        <f>IF(tblCustRFM[[#This Row],[Frequency]] &gt;= L2458, 3, IF(tblCustRFM[[#This Row],[Frequency]] &gt;= M2458, 2, 1))</f>
        <v>3</v>
      </c>
      <c r="H2455">
        <f>IF(tblCustRFM[[#This Row],[Monetary]] &gt;= L2459, 3, IF(tblCustRFM[[#This Row],[Monetary]] &gt;= M2459, 2, 1))</f>
        <v>3</v>
      </c>
      <c r="I2455">
        <f>tblCustRFM[[#This Row],[RecencyTier]] + tblCustRFM[[#This Row],[FrequencyTier]] + tblCustRFM[[#This Row],[MonetaryTier]]</f>
        <v>7</v>
      </c>
    </row>
    <row r="2456" spans="1:9" x14ac:dyDescent="0.45">
      <c r="A2456" s="16">
        <v>4644</v>
      </c>
      <c r="B2456" s="10">
        <v>45513.832683256172</v>
      </c>
      <c r="C2456">
        <v>5</v>
      </c>
      <c r="D2456">
        <v>32842.99</v>
      </c>
      <c r="E2456" s="24">
        <f>INT(RFM_Pivot!$A$1 - tblCustRFM[[#This Row],[LastPurchaseDate]])</f>
        <v>143</v>
      </c>
      <c r="F2456">
        <f>IF(tblCustRFM[[#This Row],[Recency]] &lt;= $L$4, 3, IF(tblCustRFM[[#This Row],[Recency]] &lt;= M2458, 2, 1))</f>
        <v>1</v>
      </c>
      <c r="G2456">
        <f>IF(tblCustRFM[[#This Row],[Frequency]] &gt;= L2459, 3, IF(tblCustRFM[[#This Row],[Frequency]] &gt;= M2459, 2, 1))</f>
        <v>3</v>
      </c>
      <c r="H2456">
        <f>IF(tblCustRFM[[#This Row],[Monetary]] &gt;= L2460, 3, IF(tblCustRFM[[#This Row],[Monetary]] &gt;= M2460, 2, 1))</f>
        <v>3</v>
      </c>
      <c r="I2456">
        <f>tblCustRFM[[#This Row],[RecencyTier]] + tblCustRFM[[#This Row],[FrequencyTier]] + tblCustRFM[[#This Row],[MonetaryTier]]</f>
        <v>7</v>
      </c>
    </row>
    <row r="2457" spans="1:9" x14ac:dyDescent="0.45">
      <c r="A2457" s="16">
        <v>4645</v>
      </c>
      <c r="B2457" s="10">
        <v>45352.778577854937</v>
      </c>
      <c r="C2457">
        <v>3</v>
      </c>
      <c r="D2457">
        <v>54614.34</v>
      </c>
      <c r="E2457" s="24">
        <f>INT(RFM_Pivot!$A$1 - tblCustRFM[[#This Row],[LastPurchaseDate]])</f>
        <v>304</v>
      </c>
      <c r="F2457">
        <f>IF(tblCustRFM[[#This Row],[Recency]] &lt;= $L$4, 3, IF(tblCustRFM[[#This Row],[Recency]] &lt;= M2459, 2, 1))</f>
        <v>1</v>
      </c>
      <c r="G2457">
        <f>IF(tblCustRFM[[#This Row],[Frequency]] &gt;= L2460, 3, IF(tblCustRFM[[#This Row],[Frequency]] &gt;= M2460, 2, 1))</f>
        <v>3</v>
      </c>
      <c r="H2457">
        <f>IF(tblCustRFM[[#This Row],[Monetary]] &gt;= L2461, 3, IF(tblCustRFM[[#This Row],[Monetary]] &gt;= M2461, 2, 1))</f>
        <v>3</v>
      </c>
      <c r="I2457">
        <f>tblCustRFM[[#This Row],[RecencyTier]] + tblCustRFM[[#This Row],[FrequencyTier]] + tblCustRFM[[#This Row],[MonetaryTier]]</f>
        <v>7</v>
      </c>
    </row>
    <row r="2458" spans="1:9" x14ac:dyDescent="0.45">
      <c r="A2458" s="16">
        <v>4648</v>
      </c>
      <c r="B2458" s="10">
        <v>45091.631463155863</v>
      </c>
      <c r="C2458">
        <v>1</v>
      </c>
      <c r="D2458">
        <v>12522.08</v>
      </c>
      <c r="E2458" s="24">
        <f>INT(RFM_Pivot!$A$1 - tblCustRFM[[#This Row],[LastPurchaseDate]])</f>
        <v>565</v>
      </c>
      <c r="F2458">
        <f>IF(tblCustRFM[[#This Row],[Recency]] &lt;= $L$4, 3, IF(tblCustRFM[[#This Row],[Recency]] &lt;= M2460, 2, 1))</f>
        <v>1</v>
      </c>
      <c r="G2458">
        <f>IF(tblCustRFM[[#This Row],[Frequency]] &gt;= L2461, 3, IF(tblCustRFM[[#This Row],[Frequency]] &gt;= M2461, 2, 1))</f>
        <v>3</v>
      </c>
      <c r="H2458">
        <f>IF(tblCustRFM[[#This Row],[Monetary]] &gt;= L2462, 3, IF(tblCustRFM[[#This Row],[Monetary]] &gt;= M2462, 2, 1))</f>
        <v>3</v>
      </c>
      <c r="I2458">
        <f>tblCustRFM[[#This Row],[RecencyTier]] + tblCustRFM[[#This Row],[FrequencyTier]] + tblCustRFM[[#This Row],[MonetaryTier]]</f>
        <v>7</v>
      </c>
    </row>
    <row r="2459" spans="1:9" x14ac:dyDescent="0.45">
      <c r="A2459" s="16">
        <v>4650</v>
      </c>
      <c r="B2459" s="10">
        <v>45439.146214621913</v>
      </c>
      <c r="C2459">
        <v>1</v>
      </c>
      <c r="D2459">
        <v>3306.82</v>
      </c>
      <c r="E2459" s="24">
        <f>INT(RFM_Pivot!$A$1 - tblCustRFM[[#This Row],[LastPurchaseDate]])</f>
        <v>217</v>
      </c>
      <c r="F2459">
        <f>IF(tblCustRFM[[#This Row],[Recency]] &lt;= $L$4, 3, IF(tblCustRFM[[#This Row],[Recency]] &lt;= M2461, 2, 1))</f>
        <v>1</v>
      </c>
      <c r="G2459">
        <f>IF(tblCustRFM[[#This Row],[Frequency]] &gt;= L2462, 3, IF(tblCustRFM[[#This Row],[Frequency]] &gt;= M2462, 2, 1))</f>
        <v>3</v>
      </c>
      <c r="H2459">
        <f>IF(tblCustRFM[[#This Row],[Monetary]] &gt;= L2463, 3, IF(tblCustRFM[[#This Row],[Monetary]] &gt;= M2463, 2, 1))</f>
        <v>3</v>
      </c>
      <c r="I2459">
        <f>tblCustRFM[[#This Row],[RecencyTier]] + tblCustRFM[[#This Row],[FrequencyTier]] + tblCustRFM[[#This Row],[MonetaryTier]]</f>
        <v>7</v>
      </c>
    </row>
    <row r="2460" spans="1:9" x14ac:dyDescent="0.45">
      <c r="A2460" s="16">
        <v>4653</v>
      </c>
      <c r="B2460" s="10">
        <v>45648.239123919753</v>
      </c>
      <c r="C2460">
        <v>2</v>
      </c>
      <c r="D2460">
        <v>10381.32</v>
      </c>
      <c r="E2460" s="24">
        <f>INT(RFM_Pivot!$A$1 - tblCustRFM[[#This Row],[LastPurchaseDate]])</f>
        <v>8</v>
      </c>
      <c r="F2460">
        <f>IF(tblCustRFM[[#This Row],[Recency]] &lt;= $L$4, 3, IF(tblCustRFM[[#This Row],[Recency]] &lt;= M2462, 2, 1))</f>
        <v>3</v>
      </c>
      <c r="G2460">
        <f>IF(tblCustRFM[[#This Row],[Frequency]] &gt;= L2463, 3, IF(tblCustRFM[[#This Row],[Frequency]] &gt;= M2463, 2, 1))</f>
        <v>3</v>
      </c>
      <c r="H2460">
        <f>IF(tblCustRFM[[#This Row],[Monetary]] &gt;= L2464, 3, IF(tblCustRFM[[#This Row],[Monetary]] &gt;= M2464, 2, 1))</f>
        <v>3</v>
      </c>
      <c r="I2460">
        <f>tblCustRFM[[#This Row],[RecencyTier]] + tblCustRFM[[#This Row],[FrequencyTier]] + tblCustRFM[[#This Row],[MonetaryTier]]</f>
        <v>9</v>
      </c>
    </row>
    <row r="2461" spans="1:9" x14ac:dyDescent="0.45">
      <c r="A2461" s="16">
        <v>4654</v>
      </c>
      <c r="B2461" s="10">
        <v>45051.842484259258</v>
      </c>
      <c r="C2461">
        <v>1</v>
      </c>
      <c r="D2461">
        <v>1780.56</v>
      </c>
      <c r="E2461" s="24">
        <f>INT(RFM_Pivot!$A$1 - tblCustRFM[[#This Row],[LastPurchaseDate]])</f>
        <v>605</v>
      </c>
      <c r="F2461">
        <f>IF(tblCustRFM[[#This Row],[Recency]] &lt;= $L$4, 3, IF(tblCustRFM[[#This Row],[Recency]] &lt;= M2463, 2, 1))</f>
        <v>1</v>
      </c>
      <c r="G2461">
        <f>IF(tblCustRFM[[#This Row],[Frequency]] &gt;= L2464, 3, IF(tblCustRFM[[#This Row],[Frequency]] &gt;= M2464, 2, 1))</f>
        <v>3</v>
      </c>
      <c r="H2461">
        <f>IF(tblCustRFM[[#This Row],[Monetary]] &gt;= L2465, 3, IF(tblCustRFM[[#This Row],[Monetary]] &gt;= M2465, 2, 1))</f>
        <v>3</v>
      </c>
      <c r="I2461">
        <f>tblCustRFM[[#This Row],[RecencyTier]] + tblCustRFM[[#This Row],[FrequencyTier]] + tblCustRFM[[#This Row],[MonetaryTier]]</f>
        <v>7</v>
      </c>
    </row>
    <row r="2462" spans="1:9" x14ac:dyDescent="0.45">
      <c r="A2462" s="16">
        <v>4655</v>
      </c>
      <c r="B2462" s="10">
        <v>45295.686868711418</v>
      </c>
      <c r="C2462">
        <v>2</v>
      </c>
      <c r="D2462">
        <v>6701.49</v>
      </c>
      <c r="E2462" s="24">
        <f>INT(RFM_Pivot!$A$1 - tblCustRFM[[#This Row],[LastPurchaseDate]])</f>
        <v>361</v>
      </c>
      <c r="F2462">
        <f>IF(tblCustRFM[[#This Row],[Recency]] &lt;= $L$4, 3, IF(tblCustRFM[[#This Row],[Recency]] &lt;= M2464, 2, 1))</f>
        <v>1</v>
      </c>
      <c r="G2462">
        <f>IF(tblCustRFM[[#This Row],[Frequency]] &gt;= L2465, 3, IF(tblCustRFM[[#This Row],[Frequency]] &gt;= M2465, 2, 1))</f>
        <v>3</v>
      </c>
      <c r="H2462">
        <f>IF(tblCustRFM[[#This Row],[Monetary]] &gt;= L2466, 3, IF(tblCustRFM[[#This Row],[Monetary]] &gt;= M2466, 2, 1))</f>
        <v>3</v>
      </c>
      <c r="I2462">
        <f>tblCustRFM[[#This Row],[RecencyTier]] + tblCustRFM[[#This Row],[FrequencyTier]] + tblCustRFM[[#This Row],[MonetaryTier]]</f>
        <v>7</v>
      </c>
    </row>
    <row r="2463" spans="1:9" x14ac:dyDescent="0.45">
      <c r="A2463" s="16">
        <v>4659</v>
      </c>
      <c r="B2463" s="10">
        <v>45609.399239930557</v>
      </c>
      <c r="C2463">
        <v>4</v>
      </c>
      <c r="D2463">
        <v>27417.47</v>
      </c>
      <c r="E2463" s="24">
        <f>INT(RFM_Pivot!$A$1 - tblCustRFM[[#This Row],[LastPurchaseDate]])</f>
        <v>47</v>
      </c>
      <c r="F2463">
        <f>IF(tblCustRFM[[#This Row],[Recency]] &lt;= $L$4, 3, IF(tblCustRFM[[#This Row],[Recency]] &lt;= M2465, 2, 1))</f>
        <v>3</v>
      </c>
      <c r="G2463">
        <f>IF(tblCustRFM[[#This Row],[Frequency]] &gt;= L2466, 3, IF(tblCustRFM[[#This Row],[Frequency]] &gt;= M2466, 2, 1))</f>
        <v>3</v>
      </c>
      <c r="H2463">
        <f>IF(tblCustRFM[[#This Row],[Monetary]] &gt;= L2467, 3, IF(tblCustRFM[[#This Row],[Monetary]] &gt;= M2467, 2, 1))</f>
        <v>3</v>
      </c>
      <c r="I2463">
        <f>tblCustRFM[[#This Row],[RecencyTier]] + tblCustRFM[[#This Row],[FrequencyTier]] + tblCustRFM[[#This Row],[MonetaryTier]]</f>
        <v>9</v>
      </c>
    </row>
    <row r="2464" spans="1:9" x14ac:dyDescent="0.45">
      <c r="A2464" s="16">
        <v>4660</v>
      </c>
      <c r="B2464" s="10">
        <v>45600.054305439815</v>
      </c>
      <c r="C2464">
        <v>1</v>
      </c>
      <c r="D2464">
        <v>8009.22</v>
      </c>
      <c r="E2464" s="24">
        <f>INT(RFM_Pivot!$A$1 - tblCustRFM[[#This Row],[LastPurchaseDate]])</f>
        <v>56</v>
      </c>
      <c r="F2464">
        <f>IF(tblCustRFM[[#This Row],[Recency]] &lt;= $L$4, 3, IF(tblCustRFM[[#This Row],[Recency]] &lt;= M2466, 2, 1))</f>
        <v>3</v>
      </c>
      <c r="G2464">
        <f>IF(tblCustRFM[[#This Row],[Frequency]] &gt;= L2467, 3, IF(tblCustRFM[[#This Row],[Frequency]] &gt;= M2467, 2, 1))</f>
        <v>3</v>
      </c>
      <c r="H2464">
        <f>IF(tblCustRFM[[#This Row],[Monetary]] &gt;= L2468, 3, IF(tblCustRFM[[#This Row],[Monetary]] &gt;= M2468, 2, 1))</f>
        <v>3</v>
      </c>
      <c r="I2464">
        <f>tblCustRFM[[#This Row],[RecencyTier]] + tblCustRFM[[#This Row],[FrequencyTier]] + tblCustRFM[[#This Row],[MonetaryTier]]</f>
        <v>9</v>
      </c>
    </row>
    <row r="2465" spans="1:9" x14ac:dyDescent="0.45">
      <c r="A2465" s="16">
        <v>4661</v>
      </c>
      <c r="B2465" s="10">
        <v>45325.838883873454</v>
      </c>
      <c r="C2465">
        <v>1</v>
      </c>
      <c r="D2465">
        <v>8659.58</v>
      </c>
      <c r="E2465" s="24">
        <f>INT(RFM_Pivot!$A$1 - tblCustRFM[[#This Row],[LastPurchaseDate]])</f>
        <v>331</v>
      </c>
      <c r="F2465">
        <f>IF(tblCustRFM[[#This Row],[Recency]] &lt;= $L$4, 3, IF(tblCustRFM[[#This Row],[Recency]] &lt;= M2467, 2, 1))</f>
        <v>1</v>
      </c>
      <c r="G2465">
        <f>IF(tblCustRFM[[#This Row],[Frequency]] &gt;= L2468, 3, IF(tblCustRFM[[#This Row],[Frequency]] &gt;= M2468, 2, 1))</f>
        <v>3</v>
      </c>
      <c r="H2465">
        <f>IF(tblCustRFM[[#This Row],[Monetary]] &gt;= L2469, 3, IF(tblCustRFM[[#This Row],[Monetary]] &gt;= M2469, 2, 1))</f>
        <v>3</v>
      </c>
      <c r="I2465">
        <f>tblCustRFM[[#This Row],[RecencyTier]] + tblCustRFM[[#This Row],[FrequencyTier]] + tblCustRFM[[#This Row],[MonetaryTier]]</f>
        <v>7</v>
      </c>
    </row>
    <row r="2466" spans="1:9" x14ac:dyDescent="0.45">
      <c r="A2466" s="16">
        <v>4662</v>
      </c>
      <c r="B2466" s="10">
        <v>45301.162416242281</v>
      </c>
      <c r="C2466">
        <v>1</v>
      </c>
      <c r="D2466">
        <v>1138.3800000000001</v>
      </c>
      <c r="E2466" s="24">
        <f>INT(RFM_Pivot!$A$1 - tblCustRFM[[#This Row],[LastPurchaseDate]])</f>
        <v>355</v>
      </c>
      <c r="F2466">
        <f>IF(tblCustRFM[[#This Row],[Recency]] &lt;= $L$4, 3, IF(tblCustRFM[[#This Row],[Recency]] &lt;= M2468, 2, 1))</f>
        <v>1</v>
      </c>
      <c r="G2466">
        <f>IF(tblCustRFM[[#This Row],[Frequency]] &gt;= L2469, 3, IF(tblCustRFM[[#This Row],[Frequency]] &gt;= M2469, 2, 1))</f>
        <v>3</v>
      </c>
      <c r="H2466">
        <f>IF(tblCustRFM[[#This Row],[Monetary]] &gt;= L2470, 3, IF(tblCustRFM[[#This Row],[Monetary]] &gt;= M2470, 2, 1))</f>
        <v>3</v>
      </c>
      <c r="I2466">
        <f>tblCustRFM[[#This Row],[RecencyTier]] + tblCustRFM[[#This Row],[FrequencyTier]] + tblCustRFM[[#This Row],[MonetaryTier]]</f>
        <v>7</v>
      </c>
    </row>
    <row r="2467" spans="1:9" x14ac:dyDescent="0.45">
      <c r="A2467" s="16">
        <v>4663</v>
      </c>
      <c r="B2467" s="10">
        <v>45533.544654475307</v>
      </c>
      <c r="C2467">
        <v>2</v>
      </c>
      <c r="D2467">
        <v>24574</v>
      </c>
      <c r="E2467" s="24">
        <f>INT(RFM_Pivot!$A$1 - tblCustRFM[[#This Row],[LastPurchaseDate]])</f>
        <v>123</v>
      </c>
      <c r="F2467">
        <f>IF(tblCustRFM[[#This Row],[Recency]] &lt;= $L$4, 3, IF(tblCustRFM[[#This Row],[Recency]] &lt;= M2469, 2, 1))</f>
        <v>1</v>
      </c>
      <c r="G2467">
        <f>IF(tblCustRFM[[#This Row],[Frequency]] &gt;= L2470, 3, IF(tblCustRFM[[#This Row],[Frequency]] &gt;= M2470, 2, 1))</f>
        <v>3</v>
      </c>
      <c r="H2467">
        <f>IF(tblCustRFM[[#This Row],[Monetary]] &gt;= L2471, 3, IF(tblCustRFM[[#This Row],[Monetary]] &gt;= M2471, 2, 1))</f>
        <v>3</v>
      </c>
      <c r="I2467">
        <f>tblCustRFM[[#This Row],[RecencyTier]] + tblCustRFM[[#This Row],[FrequencyTier]] + tblCustRFM[[#This Row],[MonetaryTier]]</f>
        <v>7</v>
      </c>
    </row>
    <row r="2468" spans="1:9" x14ac:dyDescent="0.45">
      <c r="A2468" s="16">
        <v>4664</v>
      </c>
      <c r="B2468" s="10">
        <v>45162.740574074072</v>
      </c>
      <c r="C2468">
        <v>1</v>
      </c>
      <c r="D2468">
        <v>6745.3</v>
      </c>
      <c r="E2468" s="24">
        <f>INT(RFM_Pivot!$A$1 - tblCustRFM[[#This Row],[LastPurchaseDate]])</f>
        <v>494</v>
      </c>
      <c r="F2468">
        <f>IF(tblCustRFM[[#This Row],[Recency]] &lt;= $L$4, 3, IF(tblCustRFM[[#This Row],[Recency]] &lt;= M2470, 2, 1))</f>
        <v>1</v>
      </c>
      <c r="G2468">
        <f>IF(tblCustRFM[[#This Row],[Frequency]] &gt;= L2471, 3, IF(tblCustRFM[[#This Row],[Frequency]] &gt;= M2471, 2, 1))</f>
        <v>3</v>
      </c>
      <c r="H2468">
        <f>IF(tblCustRFM[[#This Row],[Monetary]] &gt;= L2472, 3, IF(tblCustRFM[[#This Row],[Monetary]] &gt;= M2472, 2, 1))</f>
        <v>3</v>
      </c>
      <c r="I2468">
        <f>tblCustRFM[[#This Row],[RecencyTier]] + tblCustRFM[[#This Row],[FrequencyTier]] + tblCustRFM[[#This Row],[MonetaryTier]]</f>
        <v>7</v>
      </c>
    </row>
    <row r="2469" spans="1:9" x14ac:dyDescent="0.45">
      <c r="A2469" s="16">
        <v>4665</v>
      </c>
      <c r="B2469" s="10">
        <v>45036.948994907405</v>
      </c>
      <c r="C2469">
        <v>1</v>
      </c>
      <c r="D2469">
        <v>5681.46</v>
      </c>
      <c r="E2469" s="24">
        <f>INT(RFM_Pivot!$A$1 - tblCustRFM[[#This Row],[LastPurchaseDate]])</f>
        <v>620</v>
      </c>
      <c r="F2469">
        <f>IF(tblCustRFM[[#This Row],[Recency]] &lt;= $L$4, 3, IF(tblCustRFM[[#This Row],[Recency]] &lt;= M2471, 2, 1))</f>
        <v>1</v>
      </c>
      <c r="G2469">
        <f>IF(tblCustRFM[[#This Row],[Frequency]] &gt;= L2472, 3, IF(tblCustRFM[[#This Row],[Frequency]] &gt;= M2472, 2, 1))</f>
        <v>3</v>
      </c>
      <c r="H2469">
        <f>IF(tblCustRFM[[#This Row],[Monetary]] &gt;= L2473, 3, IF(tblCustRFM[[#This Row],[Monetary]] &gt;= M2473, 2, 1))</f>
        <v>3</v>
      </c>
      <c r="I2469">
        <f>tblCustRFM[[#This Row],[RecencyTier]] + tblCustRFM[[#This Row],[FrequencyTier]] + tblCustRFM[[#This Row],[MonetaryTier]]</f>
        <v>7</v>
      </c>
    </row>
    <row r="2470" spans="1:9" x14ac:dyDescent="0.45">
      <c r="A2470" s="16">
        <v>4666</v>
      </c>
      <c r="B2470" s="10">
        <v>45344.601760185185</v>
      </c>
      <c r="C2470">
        <v>1</v>
      </c>
      <c r="D2470">
        <v>20878.2</v>
      </c>
      <c r="E2470" s="24">
        <f>INT(RFM_Pivot!$A$1 - tblCustRFM[[#This Row],[LastPurchaseDate]])</f>
        <v>312</v>
      </c>
      <c r="F2470">
        <f>IF(tblCustRFM[[#This Row],[Recency]] &lt;= $L$4, 3, IF(tblCustRFM[[#This Row],[Recency]] &lt;= M2472, 2, 1))</f>
        <v>1</v>
      </c>
      <c r="G2470">
        <f>IF(tblCustRFM[[#This Row],[Frequency]] &gt;= L2473, 3, IF(tblCustRFM[[#This Row],[Frequency]] &gt;= M2473, 2, 1))</f>
        <v>3</v>
      </c>
      <c r="H2470">
        <f>IF(tblCustRFM[[#This Row],[Monetary]] &gt;= L2474, 3, IF(tblCustRFM[[#This Row],[Monetary]] &gt;= M2474, 2, 1))</f>
        <v>3</v>
      </c>
      <c r="I2470">
        <f>tblCustRFM[[#This Row],[RecencyTier]] + tblCustRFM[[#This Row],[FrequencyTier]] + tblCustRFM[[#This Row],[MonetaryTier]]</f>
        <v>7</v>
      </c>
    </row>
    <row r="2471" spans="1:9" x14ac:dyDescent="0.45">
      <c r="A2471" s="16">
        <v>4667</v>
      </c>
      <c r="B2471" s="10">
        <v>45151.862486265432</v>
      </c>
      <c r="C2471">
        <v>1</v>
      </c>
      <c r="D2471">
        <v>17861.439999999999</v>
      </c>
      <c r="E2471" s="24">
        <f>INT(RFM_Pivot!$A$1 - tblCustRFM[[#This Row],[LastPurchaseDate]])</f>
        <v>505</v>
      </c>
      <c r="F2471">
        <f>IF(tblCustRFM[[#This Row],[Recency]] &lt;= $L$4, 3, IF(tblCustRFM[[#This Row],[Recency]] &lt;= M2473, 2, 1))</f>
        <v>1</v>
      </c>
      <c r="G2471">
        <f>IF(tblCustRFM[[#This Row],[Frequency]] &gt;= L2474, 3, IF(tblCustRFM[[#This Row],[Frequency]] &gt;= M2474, 2, 1))</f>
        <v>3</v>
      </c>
      <c r="H2471">
        <f>IF(tblCustRFM[[#This Row],[Monetary]] &gt;= L2475, 3, IF(tblCustRFM[[#This Row],[Monetary]] &gt;= M2475, 2, 1))</f>
        <v>3</v>
      </c>
      <c r="I2471">
        <f>tblCustRFM[[#This Row],[RecencyTier]] + tblCustRFM[[#This Row],[FrequencyTier]] + tblCustRFM[[#This Row],[MonetaryTier]]</f>
        <v>7</v>
      </c>
    </row>
    <row r="2472" spans="1:9" x14ac:dyDescent="0.45">
      <c r="A2472" s="16">
        <v>4670</v>
      </c>
      <c r="B2472" s="10">
        <v>45544.860786072531</v>
      </c>
      <c r="C2472">
        <v>3</v>
      </c>
      <c r="D2472">
        <v>16440.75</v>
      </c>
      <c r="E2472" s="24">
        <f>INT(RFM_Pivot!$A$1 - tblCustRFM[[#This Row],[LastPurchaseDate]])</f>
        <v>112</v>
      </c>
      <c r="F2472">
        <f>IF(tblCustRFM[[#This Row],[Recency]] &lt;= $L$4, 3, IF(tblCustRFM[[#This Row],[Recency]] &lt;= M2474, 2, 1))</f>
        <v>3</v>
      </c>
      <c r="G2472">
        <f>IF(tblCustRFM[[#This Row],[Frequency]] &gt;= L2475, 3, IF(tblCustRFM[[#This Row],[Frequency]] &gt;= M2475, 2, 1))</f>
        <v>3</v>
      </c>
      <c r="H2472">
        <f>IF(tblCustRFM[[#This Row],[Monetary]] &gt;= L2476, 3, IF(tblCustRFM[[#This Row],[Monetary]] &gt;= M2476, 2, 1))</f>
        <v>3</v>
      </c>
      <c r="I2472">
        <f>tblCustRFM[[#This Row],[RecencyTier]] + tblCustRFM[[#This Row],[FrequencyTier]] + tblCustRFM[[#This Row],[MonetaryTier]]</f>
        <v>9</v>
      </c>
    </row>
    <row r="2473" spans="1:9" x14ac:dyDescent="0.45">
      <c r="A2473" s="16">
        <v>4671</v>
      </c>
      <c r="B2473" s="10">
        <v>45457.836083603397</v>
      </c>
      <c r="C2473">
        <v>1</v>
      </c>
      <c r="D2473">
        <v>7463.24</v>
      </c>
      <c r="E2473" s="24">
        <f>INT(RFM_Pivot!$A$1 - tblCustRFM[[#This Row],[LastPurchaseDate]])</f>
        <v>199</v>
      </c>
      <c r="F2473">
        <f>IF(tblCustRFM[[#This Row],[Recency]] &lt;= $L$4, 3, IF(tblCustRFM[[#This Row],[Recency]] &lt;= M2475, 2, 1))</f>
        <v>1</v>
      </c>
      <c r="G2473">
        <f>IF(tblCustRFM[[#This Row],[Frequency]] &gt;= L2476, 3, IF(tblCustRFM[[#This Row],[Frequency]] &gt;= M2476, 2, 1))</f>
        <v>3</v>
      </c>
      <c r="H2473">
        <f>IF(tblCustRFM[[#This Row],[Monetary]] &gt;= L2477, 3, IF(tblCustRFM[[#This Row],[Monetary]] &gt;= M2477, 2, 1))</f>
        <v>3</v>
      </c>
      <c r="I2473">
        <f>tblCustRFM[[#This Row],[RecencyTier]] + tblCustRFM[[#This Row],[FrequencyTier]] + tblCustRFM[[#This Row],[MonetaryTier]]</f>
        <v>7</v>
      </c>
    </row>
    <row r="2474" spans="1:9" x14ac:dyDescent="0.45">
      <c r="A2474" s="16">
        <v>4672</v>
      </c>
      <c r="B2474" s="10">
        <v>45317.954095408953</v>
      </c>
      <c r="C2474">
        <v>3</v>
      </c>
      <c r="D2474">
        <v>25172.720000000001</v>
      </c>
      <c r="E2474" s="24">
        <f>INT(RFM_Pivot!$A$1 - tblCustRFM[[#This Row],[LastPurchaseDate]])</f>
        <v>339</v>
      </c>
      <c r="F2474">
        <f>IF(tblCustRFM[[#This Row],[Recency]] &lt;= $L$4, 3, IF(tblCustRFM[[#This Row],[Recency]] &lt;= M2476, 2, 1))</f>
        <v>1</v>
      </c>
      <c r="G2474">
        <f>IF(tblCustRFM[[#This Row],[Frequency]] &gt;= L2477, 3, IF(tblCustRFM[[#This Row],[Frequency]] &gt;= M2477, 2, 1))</f>
        <v>3</v>
      </c>
      <c r="H2474">
        <f>IF(tblCustRFM[[#This Row],[Monetary]] &gt;= L2478, 3, IF(tblCustRFM[[#This Row],[Monetary]] &gt;= M2478, 2, 1))</f>
        <v>3</v>
      </c>
      <c r="I2474">
        <f>tblCustRFM[[#This Row],[RecencyTier]] + tblCustRFM[[#This Row],[FrequencyTier]] + tblCustRFM[[#This Row],[MonetaryTier]]</f>
        <v>7</v>
      </c>
    </row>
    <row r="2475" spans="1:9" x14ac:dyDescent="0.45">
      <c r="A2475" s="16">
        <v>4673</v>
      </c>
      <c r="B2475" s="10">
        <v>45380.66736674383</v>
      </c>
      <c r="C2475">
        <v>1</v>
      </c>
      <c r="D2475">
        <v>4379.2</v>
      </c>
      <c r="E2475" s="24">
        <f>INT(RFM_Pivot!$A$1 - tblCustRFM[[#This Row],[LastPurchaseDate]])</f>
        <v>276</v>
      </c>
      <c r="F2475">
        <f>IF(tblCustRFM[[#This Row],[Recency]] &lt;= $L$4, 3, IF(tblCustRFM[[#This Row],[Recency]] &lt;= M2477, 2, 1))</f>
        <v>1</v>
      </c>
      <c r="G2475">
        <f>IF(tblCustRFM[[#This Row],[Frequency]] &gt;= L2478, 3, IF(tblCustRFM[[#This Row],[Frequency]] &gt;= M2478, 2, 1))</f>
        <v>3</v>
      </c>
      <c r="H2475">
        <f>IF(tblCustRFM[[#This Row],[Monetary]] &gt;= L2479, 3, IF(tblCustRFM[[#This Row],[Monetary]] &gt;= M2479, 2, 1))</f>
        <v>3</v>
      </c>
      <c r="I2475">
        <f>tblCustRFM[[#This Row],[RecencyTier]] + tblCustRFM[[#This Row],[FrequencyTier]] + tblCustRFM[[#This Row],[MonetaryTier]]</f>
        <v>7</v>
      </c>
    </row>
    <row r="2476" spans="1:9" x14ac:dyDescent="0.45">
      <c r="A2476" s="16">
        <v>4674</v>
      </c>
      <c r="B2476" s="10">
        <v>45154.636763695991</v>
      </c>
      <c r="C2476">
        <v>2</v>
      </c>
      <c r="D2476">
        <v>27591.65</v>
      </c>
      <c r="E2476" s="24">
        <f>INT(RFM_Pivot!$A$1 - tblCustRFM[[#This Row],[LastPurchaseDate]])</f>
        <v>502</v>
      </c>
      <c r="F2476">
        <f>IF(tblCustRFM[[#This Row],[Recency]] &lt;= $L$4, 3, IF(tblCustRFM[[#This Row],[Recency]] &lt;= M2478, 2, 1))</f>
        <v>1</v>
      </c>
      <c r="G2476">
        <f>IF(tblCustRFM[[#This Row],[Frequency]] &gt;= L2479, 3, IF(tblCustRFM[[#This Row],[Frequency]] &gt;= M2479, 2, 1))</f>
        <v>3</v>
      </c>
      <c r="H2476">
        <f>IF(tblCustRFM[[#This Row],[Monetary]] &gt;= L2480, 3, IF(tblCustRFM[[#This Row],[Monetary]] &gt;= M2480, 2, 1))</f>
        <v>3</v>
      </c>
      <c r="I2476">
        <f>tblCustRFM[[#This Row],[RecencyTier]] + tblCustRFM[[#This Row],[FrequencyTier]] + tblCustRFM[[#This Row],[MonetaryTier]]</f>
        <v>7</v>
      </c>
    </row>
    <row r="2477" spans="1:9" x14ac:dyDescent="0.45">
      <c r="A2477" s="16">
        <v>4675</v>
      </c>
      <c r="B2477" s="10">
        <v>45574.136713657404</v>
      </c>
      <c r="C2477">
        <v>3</v>
      </c>
      <c r="D2477">
        <v>45645.919999999998</v>
      </c>
      <c r="E2477" s="24">
        <f>INT(RFM_Pivot!$A$1 - tblCustRFM[[#This Row],[LastPurchaseDate]])</f>
        <v>82</v>
      </c>
      <c r="F2477">
        <f>IF(tblCustRFM[[#This Row],[Recency]] &lt;= $L$4, 3, IF(tblCustRFM[[#This Row],[Recency]] &lt;= M2479, 2, 1))</f>
        <v>3</v>
      </c>
      <c r="G2477">
        <f>IF(tblCustRFM[[#This Row],[Frequency]] &gt;= L2480, 3, IF(tblCustRFM[[#This Row],[Frequency]] &gt;= M2480, 2, 1))</f>
        <v>3</v>
      </c>
      <c r="H2477">
        <f>IF(tblCustRFM[[#This Row],[Monetary]] &gt;= L2481, 3, IF(tblCustRFM[[#This Row],[Monetary]] &gt;= M2481, 2, 1))</f>
        <v>3</v>
      </c>
      <c r="I2477">
        <f>tblCustRFM[[#This Row],[RecencyTier]] + tblCustRFM[[#This Row],[FrequencyTier]] + tblCustRFM[[#This Row],[MonetaryTier]]</f>
        <v>9</v>
      </c>
    </row>
    <row r="2478" spans="1:9" x14ac:dyDescent="0.45">
      <c r="A2478" s="16">
        <v>4676</v>
      </c>
      <c r="B2478" s="10">
        <v>45608.085108487656</v>
      </c>
      <c r="C2478">
        <v>4</v>
      </c>
      <c r="D2478">
        <v>38487.14</v>
      </c>
      <c r="E2478" s="24">
        <f>INT(RFM_Pivot!$A$1 - tblCustRFM[[#This Row],[LastPurchaseDate]])</f>
        <v>48</v>
      </c>
      <c r="F2478">
        <f>IF(tblCustRFM[[#This Row],[Recency]] &lt;= $L$4, 3, IF(tblCustRFM[[#This Row],[Recency]] &lt;= M2480, 2, 1))</f>
        <v>3</v>
      </c>
      <c r="G2478">
        <f>IF(tblCustRFM[[#This Row],[Frequency]] &gt;= L2481, 3, IF(tblCustRFM[[#This Row],[Frequency]] &gt;= M2481, 2, 1))</f>
        <v>3</v>
      </c>
      <c r="H2478">
        <f>IF(tblCustRFM[[#This Row],[Monetary]] &gt;= L2482, 3, IF(tblCustRFM[[#This Row],[Monetary]] &gt;= M2482, 2, 1))</f>
        <v>3</v>
      </c>
      <c r="I2478">
        <f>tblCustRFM[[#This Row],[RecencyTier]] + tblCustRFM[[#This Row],[FrequencyTier]] + tblCustRFM[[#This Row],[MonetaryTier]]</f>
        <v>9</v>
      </c>
    </row>
    <row r="2479" spans="1:9" x14ac:dyDescent="0.45">
      <c r="A2479" s="16">
        <v>4677</v>
      </c>
      <c r="B2479" s="10">
        <v>45492.368536844137</v>
      </c>
      <c r="C2479">
        <v>2</v>
      </c>
      <c r="D2479">
        <v>18384.03</v>
      </c>
      <c r="E2479" s="24">
        <f>INT(RFM_Pivot!$A$1 - tblCustRFM[[#This Row],[LastPurchaseDate]])</f>
        <v>164</v>
      </c>
      <c r="F2479">
        <f>IF(tblCustRFM[[#This Row],[Recency]] &lt;= $L$4, 3, IF(tblCustRFM[[#This Row],[Recency]] &lt;= M2481, 2, 1))</f>
        <v>1</v>
      </c>
      <c r="G2479">
        <f>IF(tblCustRFM[[#This Row],[Frequency]] &gt;= L2482, 3, IF(tblCustRFM[[#This Row],[Frequency]] &gt;= M2482, 2, 1))</f>
        <v>3</v>
      </c>
      <c r="H2479">
        <f>IF(tblCustRFM[[#This Row],[Monetary]] &gt;= L2483, 3, IF(tblCustRFM[[#This Row],[Monetary]] &gt;= M2483, 2, 1))</f>
        <v>3</v>
      </c>
      <c r="I2479">
        <f>tblCustRFM[[#This Row],[RecencyTier]] + tblCustRFM[[#This Row],[FrequencyTier]] + tblCustRFM[[#This Row],[MonetaryTier]]</f>
        <v>7</v>
      </c>
    </row>
    <row r="2480" spans="1:9" x14ac:dyDescent="0.45">
      <c r="A2480" s="16">
        <v>4679</v>
      </c>
      <c r="B2480" s="10">
        <v>45647.144014390433</v>
      </c>
      <c r="C2480">
        <v>1</v>
      </c>
      <c r="D2480">
        <v>3612.25</v>
      </c>
      <c r="E2480" s="24">
        <f>INT(RFM_Pivot!$A$1 - tblCustRFM[[#This Row],[LastPurchaseDate]])</f>
        <v>9</v>
      </c>
      <c r="F2480">
        <f>IF(tblCustRFM[[#This Row],[Recency]] &lt;= $L$4, 3, IF(tblCustRFM[[#This Row],[Recency]] &lt;= M2482, 2, 1))</f>
        <v>3</v>
      </c>
      <c r="G2480">
        <f>IF(tblCustRFM[[#This Row],[Frequency]] &gt;= L2483, 3, IF(tblCustRFM[[#This Row],[Frequency]] &gt;= M2483, 2, 1))</f>
        <v>3</v>
      </c>
      <c r="H2480">
        <f>IF(tblCustRFM[[#This Row],[Monetary]] &gt;= L2484, 3, IF(tblCustRFM[[#This Row],[Monetary]] &gt;= M2484, 2, 1))</f>
        <v>3</v>
      </c>
      <c r="I2480">
        <f>tblCustRFM[[#This Row],[RecencyTier]] + tblCustRFM[[#This Row],[FrequencyTier]] + tblCustRFM[[#This Row],[MonetaryTier]]</f>
        <v>9</v>
      </c>
    </row>
    <row r="2481" spans="1:9" x14ac:dyDescent="0.45">
      <c r="A2481" s="16">
        <v>4680</v>
      </c>
      <c r="B2481" s="10">
        <v>45606.332933294754</v>
      </c>
      <c r="C2481">
        <v>1</v>
      </c>
      <c r="D2481">
        <v>3419.35</v>
      </c>
      <c r="E2481" s="24">
        <f>INT(RFM_Pivot!$A$1 - tblCustRFM[[#This Row],[LastPurchaseDate]])</f>
        <v>50</v>
      </c>
      <c r="F2481">
        <f>IF(tblCustRFM[[#This Row],[Recency]] &lt;= $L$4, 3, IF(tblCustRFM[[#This Row],[Recency]] &lt;= M2483, 2, 1))</f>
        <v>3</v>
      </c>
      <c r="G2481">
        <f>IF(tblCustRFM[[#This Row],[Frequency]] &gt;= L2484, 3, IF(tblCustRFM[[#This Row],[Frequency]] &gt;= M2484, 2, 1))</f>
        <v>3</v>
      </c>
      <c r="H2481">
        <f>IF(tblCustRFM[[#This Row],[Monetary]] &gt;= L2485, 3, IF(tblCustRFM[[#This Row],[Monetary]] &gt;= M2485, 2, 1))</f>
        <v>3</v>
      </c>
      <c r="I2481">
        <f>tblCustRFM[[#This Row],[RecencyTier]] + tblCustRFM[[#This Row],[FrequencyTier]] + tblCustRFM[[#This Row],[MonetaryTier]]</f>
        <v>9</v>
      </c>
    </row>
    <row r="2482" spans="1:9" x14ac:dyDescent="0.45">
      <c r="A2482" s="16">
        <v>4681</v>
      </c>
      <c r="B2482" s="10">
        <v>45345.331833179014</v>
      </c>
      <c r="C2482">
        <v>1</v>
      </c>
      <c r="D2482">
        <v>2504.96</v>
      </c>
      <c r="E2482" s="24">
        <f>INT(RFM_Pivot!$A$1 - tblCustRFM[[#This Row],[LastPurchaseDate]])</f>
        <v>311</v>
      </c>
      <c r="F2482">
        <f>IF(tblCustRFM[[#This Row],[Recency]] &lt;= $L$4, 3, IF(tblCustRFM[[#This Row],[Recency]] &lt;= M2484, 2, 1))</f>
        <v>1</v>
      </c>
      <c r="G2482">
        <f>IF(tblCustRFM[[#This Row],[Frequency]] &gt;= L2485, 3, IF(tblCustRFM[[#This Row],[Frequency]] &gt;= M2485, 2, 1))</f>
        <v>3</v>
      </c>
      <c r="H2482">
        <f>IF(tblCustRFM[[#This Row],[Monetary]] &gt;= L2486, 3, IF(tblCustRFM[[#This Row],[Monetary]] &gt;= M2486, 2, 1))</f>
        <v>3</v>
      </c>
      <c r="I2482">
        <f>tblCustRFM[[#This Row],[RecencyTier]] + tblCustRFM[[#This Row],[FrequencyTier]] + tblCustRFM[[#This Row],[MonetaryTier]]</f>
        <v>7</v>
      </c>
    </row>
    <row r="2483" spans="1:9" x14ac:dyDescent="0.45">
      <c r="A2483" s="16">
        <v>4683</v>
      </c>
      <c r="B2483" s="10">
        <v>45539.604260416665</v>
      </c>
      <c r="C2483">
        <v>3</v>
      </c>
      <c r="D2483">
        <v>34300.01</v>
      </c>
      <c r="E2483" s="24">
        <f>INT(RFM_Pivot!$A$1 - tblCustRFM[[#This Row],[LastPurchaseDate]])</f>
        <v>117</v>
      </c>
      <c r="F2483">
        <f>IF(tblCustRFM[[#This Row],[Recency]] &lt;= $L$4, 3, IF(tblCustRFM[[#This Row],[Recency]] &lt;= M2485, 2, 1))</f>
        <v>3</v>
      </c>
      <c r="G2483">
        <f>IF(tblCustRFM[[#This Row],[Frequency]] &gt;= L2486, 3, IF(tblCustRFM[[#This Row],[Frequency]] &gt;= M2486, 2, 1))</f>
        <v>3</v>
      </c>
      <c r="H2483">
        <f>IF(tblCustRFM[[#This Row],[Monetary]] &gt;= L2487, 3, IF(tblCustRFM[[#This Row],[Monetary]] &gt;= M2487, 2, 1))</f>
        <v>3</v>
      </c>
      <c r="I2483">
        <f>tblCustRFM[[#This Row],[RecencyTier]] + tblCustRFM[[#This Row],[FrequencyTier]] + tblCustRFM[[#This Row],[MonetaryTier]]</f>
        <v>9</v>
      </c>
    </row>
    <row r="2484" spans="1:9" x14ac:dyDescent="0.45">
      <c r="A2484" s="16">
        <v>4687</v>
      </c>
      <c r="B2484" s="10">
        <v>45184.277727777779</v>
      </c>
      <c r="C2484">
        <v>2</v>
      </c>
      <c r="D2484">
        <v>23518.84</v>
      </c>
      <c r="E2484" s="24">
        <f>INT(RFM_Pivot!$A$1 - tblCustRFM[[#This Row],[LastPurchaseDate]])</f>
        <v>472</v>
      </c>
      <c r="F2484">
        <f>IF(tblCustRFM[[#This Row],[Recency]] &lt;= $L$4, 3, IF(tblCustRFM[[#This Row],[Recency]] &lt;= M2486, 2, 1))</f>
        <v>1</v>
      </c>
      <c r="G2484">
        <f>IF(tblCustRFM[[#This Row],[Frequency]] &gt;= L2487, 3, IF(tblCustRFM[[#This Row],[Frequency]] &gt;= M2487, 2, 1))</f>
        <v>3</v>
      </c>
      <c r="H2484">
        <f>IF(tblCustRFM[[#This Row],[Monetary]] &gt;= L2488, 3, IF(tblCustRFM[[#This Row],[Monetary]] &gt;= M2488, 2, 1))</f>
        <v>3</v>
      </c>
      <c r="I2484">
        <f>tblCustRFM[[#This Row],[RecencyTier]] + tblCustRFM[[#This Row],[FrequencyTier]] + tblCustRFM[[#This Row],[MonetaryTier]]</f>
        <v>7</v>
      </c>
    </row>
    <row r="2485" spans="1:9" x14ac:dyDescent="0.45">
      <c r="A2485" s="16">
        <v>4688</v>
      </c>
      <c r="B2485" s="10">
        <v>45605.310831095681</v>
      </c>
      <c r="C2485">
        <v>3</v>
      </c>
      <c r="D2485">
        <v>13187.96</v>
      </c>
      <c r="E2485" s="24">
        <f>INT(RFM_Pivot!$A$1 - tblCustRFM[[#This Row],[LastPurchaseDate]])</f>
        <v>51</v>
      </c>
      <c r="F2485">
        <f>IF(tblCustRFM[[#This Row],[Recency]] &lt;= $L$4, 3, IF(tblCustRFM[[#This Row],[Recency]] &lt;= M2487, 2, 1))</f>
        <v>3</v>
      </c>
      <c r="G2485">
        <f>IF(tblCustRFM[[#This Row],[Frequency]] &gt;= L2488, 3, IF(tblCustRFM[[#This Row],[Frequency]] &gt;= M2488, 2, 1))</f>
        <v>3</v>
      </c>
      <c r="H2485">
        <f>IF(tblCustRFM[[#This Row],[Monetary]] &gt;= L2489, 3, IF(tblCustRFM[[#This Row],[Monetary]] &gt;= M2489, 2, 1))</f>
        <v>3</v>
      </c>
      <c r="I2485">
        <f>tblCustRFM[[#This Row],[RecencyTier]] + tblCustRFM[[#This Row],[FrequencyTier]] + tblCustRFM[[#This Row],[MonetaryTier]]</f>
        <v>9</v>
      </c>
    </row>
    <row r="2486" spans="1:9" x14ac:dyDescent="0.45">
      <c r="A2486" s="16">
        <v>4690</v>
      </c>
      <c r="B2486" s="10">
        <v>45418.777177739197</v>
      </c>
      <c r="C2486">
        <v>2</v>
      </c>
      <c r="D2486">
        <v>9546.2000000000007</v>
      </c>
      <c r="E2486" s="24">
        <f>INT(RFM_Pivot!$A$1 - tblCustRFM[[#This Row],[LastPurchaseDate]])</f>
        <v>238</v>
      </c>
      <c r="F2486">
        <f>IF(tblCustRFM[[#This Row],[Recency]] &lt;= $L$4, 3, IF(tblCustRFM[[#This Row],[Recency]] &lt;= M2488, 2, 1))</f>
        <v>1</v>
      </c>
      <c r="G2486">
        <f>IF(tblCustRFM[[#This Row],[Frequency]] &gt;= L2489, 3, IF(tblCustRFM[[#This Row],[Frequency]] &gt;= M2489, 2, 1))</f>
        <v>3</v>
      </c>
      <c r="H2486">
        <f>IF(tblCustRFM[[#This Row],[Monetary]] &gt;= L2490, 3, IF(tblCustRFM[[#This Row],[Monetary]] &gt;= M2490, 2, 1))</f>
        <v>3</v>
      </c>
      <c r="I2486">
        <f>tblCustRFM[[#This Row],[RecencyTier]] + tblCustRFM[[#This Row],[FrequencyTier]] + tblCustRFM[[#This Row],[MonetaryTier]]</f>
        <v>7</v>
      </c>
    </row>
    <row r="2487" spans="1:9" x14ac:dyDescent="0.45">
      <c r="A2487" s="16">
        <v>4695</v>
      </c>
      <c r="B2487" s="10">
        <v>45530.18631863426</v>
      </c>
      <c r="C2487">
        <v>2</v>
      </c>
      <c r="D2487">
        <v>16508.13</v>
      </c>
      <c r="E2487" s="24">
        <f>INT(RFM_Pivot!$A$1 - tblCustRFM[[#This Row],[LastPurchaseDate]])</f>
        <v>126</v>
      </c>
      <c r="F2487">
        <f>IF(tblCustRFM[[#This Row],[Recency]] &lt;= $L$4, 3, IF(tblCustRFM[[#This Row],[Recency]] &lt;= M2489, 2, 1))</f>
        <v>1</v>
      </c>
      <c r="G2487">
        <f>IF(tblCustRFM[[#This Row],[Frequency]] &gt;= L2490, 3, IF(tblCustRFM[[#This Row],[Frequency]] &gt;= M2490, 2, 1))</f>
        <v>3</v>
      </c>
      <c r="H2487">
        <f>IF(tblCustRFM[[#This Row],[Monetary]] &gt;= L2491, 3, IF(tblCustRFM[[#This Row],[Monetary]] &gt;= M2491, 2, 1))</f>
        <v>3</v>
      </c>
      <c r="I2487">
        <f>tblCustRFM[[#This Row],[RecencyTier]] + tblCustRFM[[#This Row],[FrequencyTier]] + tblCustRFM[[#This Row],[MonetaryTier]]</f>
        <v>7</v>
      </c>
    </row>
    <row r="2488" spans="1:9" x14ac:dyDescent="0.45">
      <c r="A2488" s="16">
        <v>4696</v>
      </c>
      <c r="B2488" s="10">
        <v>45451.484448456788</v>
      </c>
      <c r="C2488">
        <v>3</v>
      </c>
      <c r="D2488">
        <v>33486.620000000003</v>
      </c>
      <c r="E2488" s="24">
        <f>INT(RFM_Pivot!$A$1 - tblCustRFM[[#This Row],[LastPurchaseDate]])</f>
        <v>205</v>
      </c>
      <c r="F2488">
        <f>IF(tblCustRFM[[#This Row],[Recency]] &lt;= $L$4, 3, IF(tblCustRFM[[#This Row],[Recency]] &lt;= M2490, 2, 1))</f>
        <v>1</v>
      </c>
      <c r="G2488">
        <f>IF(tblCustRFM[[#This Row],[Frequency]] &gt;= L2491, 3, IF(tblCustRFM[[#This Row],[Frequency]] &gt;= M2491, 2, 1))</f>
        <v>3</v>
      </c>
      <c r="H2488">
        <f>IF(tblCustRFM[[#This Row],[Monetary]] &gt;= L2492, 3, IF(tblCustRFM[[#This Row],[Monetary]] &gt;= M2492, 2, 1))</f>
        <v>3</v>
      </c>
      <c r="I2488">
        <f>tblCustRFM[[#This Row],[RecencyTier]] + tblCustRFM[[#This Row],[FrequencyTier]] + tblCustRFM[[#This Row],[MonetaryTier]]</f>
        <v>7</v>
      </c>
    </row>
    <row r="2489" spans="1:9" x14ac:dyDescent="0.45">
      <c r="A2489" s="16">
        <v>4697</v>
      </c>
      <c r="B2489" s="10">
        <v>45396.217921797841</v>
      </c>
      <c r="C2489">
        <v>1</v>
      </c>
      <c r="D2489">
        <v>2836.94</v>
      </c>
      <c r="E2489" s="24">
        <f>INT(RFM_Pivot!$A$1 - tblCustRFM[[#This Row],[LastPurchaseDate]])</f>
        <v>260</v>
      </c>
      <c r="F2489">
        <f>IF(tblCustRFM[[#This Row],[Recency]] &lt;= $L$4, 3, IF(tblCustRFM[[#This Row],[Recency]] &lt;= M2491, 2, 1))</f>
        <v>1</v>
      </c>
      <c r="G2489">
        <f>IF(tblCustRFM[[#This Row],[Frequency]] &gt;= L2492, 3, IF(tblCustRFM[[#This Row],[Frequency]] &gt;= M2492, 2, 1))</f>
        <v>3</v>
      </c>
      <c r="H2489">
        <f>IF(tblCustRFM[[#This Row],[Monetary]] &gt;= L2493, 3, IF(tblCustRFM[[#This Row],[Monetary]] &gt;= M2493, 2, 1))</f>
        <v>3</v>
      </c>
      <c r="I2489">
        <f>tblCustRFM[[#This Row],[RecencyTier]] + tblCustRFM[[#This Row],[FrequencyTier]] + tblCustRFM[[#This Row],[MonetaryTier]]</f>
        <v>7</v>
      </c>
    </row>
    <row r="2490" spans="1:9" x14ac:dyDescent="0.45">
      <c r="A2490" s="16">
        <v>4699</v>
      </c>
      <c r="B2490" s="10">
        <v>45155.512851273146</v>
      </c>
      <c r="C2490">
        <v>2</v>
      </c>
      <c r="D2490">
        <v>22326.32</v>
      </c>
      <c r="E2490" s="24">
        <f>INT(RFM_Pivot!$A$1 - tblCustRFM[[#This Row],[LastPurchaseDate]])</f>
        <v>501</v>
      </c>
      <c r="F2490">
        <f>IF(tblCustRFM[[#This Row],[Recency]] &lt;= $L$4, 3, IF(tblCustRFM[[#This Row],[Recency]] &lt;= M2492, 2, 1))</f>
        <v>1</v>
      </c>
      <c r="G2490">
        <f>IF(tblCustRFM[[#This Row],[Frequency]] &gt;= L2493, 3, IF(tblCustRFM[[#This Row],[Frequency]] &gt;= M2493, 2, 1))</f>
        <v>3</v>
      </c>
      <c r="H2490">
        <f>IF(tblCustRFM[[#This Row],[Monetary]] &gt;= L2494, 3, IF(tblCustRFM[[#This Row],[Monetary]] &gt;= M2494, 2, 1))</f>
        <v>3</v>
      </c>
      <c r="I2490">
        <f>tblCustRFM[[#This Row],[RecencyTier]] + tblCustRFM[[#This Row],[FrequencyTier]] + tblCustRFM[[#This Row],[MonetaryTier]]</f>
        <v>7</v>
      </c>
    </row>
    <row r="2491" spans="1:9" x14ac:dyDescent="0.45">
      <c r="A2491" s="16">
        <v>4700</v>
      </c>
      <c r="B2491" s="10">
        <v>45188.439143904317</v>
      </c>
      <c r="C2491">
        <v>1</v>
      </c>
      <c r="D2491">
        <v>7465</v>
      </c>
      <c r="E2491" s="24">
        <f>INT(RFM_Pivot!$A$1 - tblCustRFM[[#This Row],[LastPurchaseDate]])</f>
        <v>468</v>
      </c>
      <c r="F2491">
        <f>IF(tblCustRFM[[#This Row],[Recency]] &lt;= $L$4, 3, IF(tblCustRFM[[#This Row],[Recency]] &lt;= M2493, 2, 1))</f>
        <v>1</v>
      </c>
      <c r="G2491">
        <f>IF(tblCustRFM[[#This Row],[Frequency]] &gt;= L2494, 3, IF(tblCustRFM[[#This Row],[Frequency]] &gt;= M2494, 2, 1))</f>
        <v>3</v>
      </c>
      <c r="H2491">
        <f>IF(tblCustRFM[[#This Row],[Monetary]] &gt;= L2495, 3, IF(tblCustRFM[[#This Row],[Monetary]] &gt;= M2495, 2, 1))</f>
        <v>3</v>
      </c>
      <c r="I2491">
        <f>tblCustRFM[[#This Row],[RecencyTier]] + tblCustRFM[[#This Row],[FrequencyTier]] + tblCustRFM[[#This Row],[MonetaryTier]]</f>
        <v>7</v>
      </c>
    </row>
    <row r="2492" spans="1:9" x14ac:dyDescent="0.45">
      <c r="A2492" s="16">
        <v>4701</v>
      </c>
      <c r="B2492" s="10">
        <v>45323.429642978394</v>
      </c>
      <c r="C2492">
        <v>3</v>
      </c>
      <c r="D2492">
        <v>22189.51</v>
      </c>
      <c r="E2492" s="24">
        <f>INT(RFM_Pivot!$A$1 - tblCustRFM[[#This Row],[LastPurchaseDate]])</f>
        <v>333</v>
      </c>
      <c r="F2492">
        <f>IF(tblCustRFM[[#This Row],[Recency]] &lt;= $L$4, 3, IF(tblCustRFM[[#This Row],[Recency]] &lt;= M2494, 2, 1))</f>
        <v>1</v>
      </c>
      <c r="G2492">
        <f>IF(tblCustRFM[[#This Row],[Frequency]] &gt;= L2495, 3, IF(tblCustRFM[[#This Row],[Frequency]] &gt;= M2495, 2, 1))</f>
        <v>3</v>
      </c>
      <c r="H2492">
        <f>IF(tblCustRFM[[#This Row],[Monetary]] &gt;= L2496, 3, IF(tblCustRFM[[#This Row],[Monetary]] &gt;= M2496, 2, 1))</f>
        <v>3</v>
      </c>
      <c r="I2492">
        <f>tblCustRFM[[#This Row],[RecencyTier]] + tblCustRFM[[#This Row],[FrequencyTier]] + tblCustRFM[[#This Row],[MonetaryTier]]</f>
        <v>7</v>
      </c>
    </row>
    <row r="2493" spans="1:9" x14ac:dyDescent="0.45">
      <c r="A2493" s="16">
        <v>4705</v>
      </c>
      <c r="B2493" s="10">
        <v>45591.585458526235</v>
      </c>
      <c r="C2493">
        <v>1</v>
      </c>
      <c r="D2493">
        <v>12827.7</v>
      </c>
      <c r="E2493" s="24">
        <f>INT(RFM_Pivot!$A$1 - tblCustRFM[[#This Row],[LastPurchaseDate]])</f>
        <v>65</v>
      </c>
      <c r="F2493">
        <f>IF(tblCustRFM[[#This Row],[Recency]] &lt;= $L$4, 3, IF(tblCustRFM[[#This Row],[Recency]] &lt;= M2495, 2, 1))</f>
        <v>3</v>
      </c>
      <c r="G2493">
        <f>IF(tblCustRFM[[#This Row],[Frequency]] &gt;= L2496, 3, IF(tblCustRFM[[#This Row],[Frequency]] &gt;= M2496, 2, 1))</f>
        <v>3</v>
      </c>
      <c r="H2493">
        <f>IF(tblCustRFM[[#This Row],[Monetary]] &gt;= L2497, 3, IF(tblCustRFM[[#This Row],[Monetary]] &gt;= M2497, 2, 1))</f>
        <v>3</v>
      </c>
      <c r="I2493">
        <f>tblCustRFM[[#This Row],[RecencyTier]] + tblCustRFM[[#This Row],[FrequencyTier]] + tblCustRFM[[#This Row],[MonetaryTier]]</f>
        <v>9</v>
      </c>
    </row>
    <row r="2494" spans="1:9" x14ac:dyDescent="0.45">
      <c r="A2494" s="16">
        <v>4708</v>
      </c>
      <c r="B2494" s="10">
        <v>45592.972597260799</v>
      </c>
      <c r="C2494">
        <v>1</v>
      </c>
      <c r="D2494">
        <v>7470.36</v>
      </c>
      <c r="E2494" s="24">
        <f>INT(RFM_Pivot!$A$1 - tblCustRFM[[#This Row],[LastPurchaseDate]])</f>
        <v>64</v>
      </c>
      <c r="F2494">
        <f>IF(tblCustRFM[[#This Row],[Recency]] &lt;= $L$4, 3, IF(tblCustRFM[[#This Row],[Recency]] &lt;= M2496, 2, 1))</f>
        <v>3</v>
      </c>
      <c r="G2494">
        <f>IF(tblCustRFM[[#This Row],[Frequency]] &gt;= L2497, 3, IF(tblCustRFM[[#This Row],[Frequency]] &gt;= M2497, 2, 1))</f>
        <v>3</v>
      </c>
      <c r="H2494">
        <f>IF(tblCustRFM[[#This Row],[Monetary]] &gt;= L2498, 3, IF(tblCustRFM[[#This Row],[Monetary]] &gt;= M2498, 2, 1))</f>
        <v>3</v>
      </c>
      <c r="I2494">
        <f>tblCustRFM[[#This Row],[RecencyTier]] + tblCustRFM[[#This Row],[FrequencyTier]] + tblCustRFM[[#This Row],[MonetaryTier]]</f>
        <v>9</v>
      </c>
    </row>
    <row r="2495" spans="1:9" x14ac:dyDescent="0.45">
      <c r="A2495" s="16">
        <v>4709</v>
      </c>
      <c r="B2495" s="10">
        <v>45144.561756172836</v>
      </c>
      <c r="C2495">
        <v>2</v>
      </c>
      <c r="D2495">
        <v>17615.48</v>
      </c>
      <c r="E2495" s="24">
        <f>INT(RFM_Pivot!$A$1 - tblCustRFM[[#This Row],[LastPurchaseDate]])</f>
        <v>512</v>
      </c>
      <c r="F2495">
        <f>IF(tblCustRFM[[#This Row],[Recency]] &lt;= $L$4, 3, IF(tblCustRFM[[#This Row],[Recency]] &lt;= M2497, 2, 1))</f>
        <v>1</v>
      </c>
      <c r="G2495">
        <f>IF(tblCustRFM[[#This Row],[Frequency]] &gt;= L2498, 3, IF(tblCustRFM[[#This Row],[Frequency]] &gt;= M2498, 2, 1))</f>
        <v>3</v>
      </c>
      <c r="H2495">
        <f>IF(tblCustRFM[[#This Row],[Monetary]] &gt;= L2499, 3, IF(tblCustRFM[[#This Row],[Monetary]] &gt;= M2499, 2, 1))</f>
        <v>3</v>
      </c>
      <c r="I2495">
        <f>tblCustRFM[[#This Row],[RecencyTier]] + tblCustRFM[[#This Row],[FrequencyTier]] + tblCustRFM[[#This Row],[MonetaryTier]]</f>
        <v>7</v>
      </c>
    </row>
    <row r="2496" spans="1:9" x14ac:dyDescent="0.45">
      <c r="A2496" s="16">
        <v>4711</v>
      </c>
      <c r="B2496" s="10">
        <v>45098.056105594136</v>
      </c>
      <c r="C2496">
        <v>1</v>
      </c>
      <c r="D2496">
        <v>10239.35</v>
      </c>
      <c r="E2496" s="24">
        <f>INT(RFM_Pivot!$A$1 - tblCustRFM[[#This Row],[LastPurchaseDate]])</f>
        <v>558</v>
      </c>
      <c r="F2496">
        <f>IF(tblCustRFM[[#This Row],[Recency]] &lt;= $L$4, 3, IF(tblCustRFM[[#This Row],[Recency]] &lt;= M2498, 2, 1))</f>
        <v>1</v>
      </c>
      <c r="G2496">
        <f>IF(tblCustRFM[[#This Row],[Frequency]] &gt;= L2499, 3, IF(tblCustRFM[[#This Row],[Frequency]] &gt;= M2499, 2, 1))</f>
        <v>3</v>
      </c>
      <c r="H2496">
        <f>IF(tblCustRFM[[#This Row],[Monetary]] &gt;= L2500, 3, IF(tblCustRFM[[#This Row],[Monetary]] &gt;= M2500, 2, 1))</f>
        <v>3</v>
      </c>
      <c r="I2496">
        <f>tblCustRFM[[#This Row],[RecencyTier]] + tblCustRFM[[#This Row],[FrequencyTier]] + tblCustRFM[[#This Row],[MonetaryTier]]</f>
        <v>7</v>
      </c>
    </row>
    <row r="2497" spans="1:9" x14ac:dyDescent="0.45">
      <c r="A2497" s="16">
        <v>4712</v>
      </c>
      <c r="B2497" s="10">
        <v>45047.973097299386</v>
      </c>
      <c r="C2497">
        <v>1</v>
      </c>
      <c r="D2497">
        <v>5109.25</v>
      </c>
      <c r="E2497" s="24">
        <f>INT(RFM_Pivot!$A$1 - tblCustRFM[[#This Row],[LastPurchaseDate]])</f>
        <v>609</v>
      </c>
      <c r="F2497">
        <f>IF(tblCustRFM[[#This Row],[Recency]] &lt;= $L$4, 3, IF(tblCustRFM[[#This Row],[Recency]] &lt;= M2499, 2, 1))</f>
        <v>1</v>
      </c>
      <c r="G2497">
        <f>IF(tblCustRFM[[#This Row],[Frequency]] &gt;= L2500, 3, IF(tblCustRFM[[#This Row],[Frequency]] &gt;= M2500, 2, 1))</f>
        <v>3</v>
      </c>
      <c r="H2497">
        <f>IF(tblCustRFM[[#This Row],[Monetary]] &gt;= L2501, 3, IF(tblCustRFM[[#This Row],[Monetary]] &gt;= M2501, 2, 1))</f>
        <v>3</v>
      </c>
      <c r="I2497">
        <f>tblCustRFM[[#This Row],[RecencyTier]] + tblCustRFM[[#This Row],[FrequencyTier]] + tblCustRFM[[#This Row],[MonetaryTier]]</f>
        <v>7</v>
      </c>
    </row>
    <row r="2498" spans="1:9" x14ac:dyDescent="0.45">
      <c r="A2498" s="16">
        <v>4713</v>
      </c>
      <c r="B2498" s="10">
        <v>45056.879988001543</v>
      </c>
      <c r="C2498">
        <v>1</v>
      </c>
      <c r="D2498">
        <v>10182.780000000001</v>
      </c>
      <c r="E2498" s="24">
        <f>INT(RFM_Pivot!$A$1 - tblCustRFM[[#This Row],[LastPurchaseDate]])</f>
        <v>600</v>
      </c>
      <c r="F2498">
        <f>IF(tblCustRFM[[#This Row],[Recency]] &lt;= $L$4, 3, IF(tblCustRFM[[#This Row],[Recency]] &lt;= M2500, 2, 1))</f>
        <v>1</v>
      </c>
      <c r="G2498">
        <f>IF(tblCustRFM[[#This Row],[Frequency]] &gt;= L2501, 3, IF(tblCustRFM[[#This Row],[Frequency]] &gt;= M2501, 2, 1))</f>
        <v>3</v>
      </c>
      <c r="H2498">
        <f>IF(tblCustRFM[[#This Row],[Monetary]] &gt;= L2502, 3, IF(tblCustRFM[[#This Row],[Monetary]] &gt;= M2502, 2, 1))</f>
        <v>3</v>
      </c>
      <c r="I2498">
        <f>tblCustRFM[[#This Row],[RecencyTier]] + tblCustRFM[[#This Row],[FrequencyTier]] + tblCustRFM[[#This Row],[MonetaryTier]]</f>
        <v>7</v>
      </c>
    </row>
    <row r="2499" spans="1:9" x14ac:dyDescent="0.45">
      <c r="A2499" s="16">
        <v>4714</v>
      </c>
      <c r="B2499" s="10">
        <v>45038.774177430554</v>
      </c>
      <c r="C2499">
        <v>1</v>
      </c>
      <c r="D2499">
        <v>5667.21</v>
      </c>
      <c r="E2499" s="24">
        <f>INT(RFM_Pivot!$A$1 - tblCustRFM[[#This Row],[LastPurchaseDate]])</f>
        <v>618</v>
      </c>
      <c r="F2499">
        <f>IF(tblCustRFM[[#This Row],[Recency]] &lt;= $L$4, 3, IF(tblCustRFM[[#This Row],[Recency]] &lt;= M2501, 2, 1))</f>
        <v>1</v>
      </c>
      <c r="G2499">
        <f>IF(tblCustRFM[[#This Row],[Frequency]] &gt;= L2502, 3, IF(tblCustRFM[[#This Row],[Frequency]] &gt;= M2502, 2, 1))</f>
        <v>3</v>
      </c>
      <c r="H2499">
        <f>IF(tblCustRFM[[#This Row],[Monetary]] &gt;= L2503, 3, IF(tblCustRFM[[#This Row],[Monetary]] &gt;= M2503, 2, 1))</f>
        <v>3</v>
      </c>
      <c r="I2499">
        <f>tblCustRFM[[#This Row],[RecencyTier]] + tblCustRFM[[#This Row],[FrequencyTier]] + tblCustRFM[[#This Row],[MonetaryTier]]</f>
        <v>7</v>
      </c>
    </row>
    <row r="2500" spans="1:9" x14ac:dyDescent="0.45">
      <c r="A2500" s="16">
        <v>4715</v>
      </c>
      <c r="B2500" s="10">
        <v>45270.645364544755</v>
      </c>
      <c r="C2500">
        <v>1</v>
      </c>
      <c r="D2500">
        <v>19715.32</v>
      </c>
      <c r="E2500" s="24">
        <f>INT(RFM_Pivot!$A$1 - tblCustRFM[[#This Row],[LastPurchaseDate]])</f>
        <v>386</v>
      </c>
      <c r="F2500">
        <f>IF(tblCustRFM[[#This Row],[Recency]] &lt;= $L$4, 3, IF(tblCustRFM[[#This Row],[Recency]] &lt;= M2502, 2, 1))</f>
        <v>1</v>
      </c>
      <c r="G2500">
        <f>IF(tblCustRFM[[#This Row],[Frequency]] &gt;= L2503, 3, IF(tblCustRFM[[#This Row],[Frequency]] &gt;= M2503, 2, 1))</f>
        <v>3</v>
      </c>
      <c r="H2500">
        <f>IF(tblCustRFM[[#This Row],[Monetary]] &gt;= L2504, 3, IF(tblCustRFM[[#This Row],[Monetary]] &gt;= M2504, 2, 1))</f>
        <v>3</v>
      </c>
      <c r="I2500">
        <f>tblCustRFM[[#This Row],[RecencyTier]] + tblCustRFM[[#This Row],[FrequencyTier]] + tblCustRFM[[#This Row],[MonetaryTier]]</f>
        <v>7</v>
      </c>
    </row>
    <row r="2501" spans="1:9" x14ac:dyDescent="0.45">
      <c r="A2501" s="16">
        <v>4716</v>
      </c>
      <c r="B2501" s="10">
        <v>45202.894589467593</v>
      </c>
      <c r="C2501">
        <v>2</v>
      </c>
      <c r="D2501">
        <v>27374.36</v>
      </c>
      <c r="E2501" s="24">
        <f>INT(RFM_Pivot!$A$1 - tblCustRFM[[#This Row],[LastPurchaseDate]])</f>
        <v>454</v>
      </c>
      <c r="F2501">
        <f>IF(tblCustRFM[[#This Row],[Recency]] &lt;= $L$4, 3, IF(tblCustRFM[[#This Row],[Recency]] &lt;= M2503, 2, 1))</f>
        <v>1</v>
      </c>
      <c r="G2501">
        <f>IF(tblCustRFM[[#This Row],[Frequency]] &gt;= L2504, 3, IF(tblCustRFM[[#This Row],[Frequency]] &gt;= M2504, 2, 1))</f>
        <v>3</v>
      </c>
      <c r="H2501">
        <f>IF(tblCustRFM[[#This Row],[Monetary]] &gt;= L2505, 3, IF(tblCustRFM[[#This Row],[Monetary]] &gt;= M2505, 2, 1))</f>
        <v>3</v>
      </c>
      <c r="I2501">
        <f>tblCustRFM[[#This Row],[RecencyTier]] + tblCustRFM[[#This Row],[FrequencyTier]] + tblCustRFM[[#This Row],[MonetaryTier]]</f>
        <v>7</v>
      </c>
    </row>
    <row r="2502" spans="1:9" x14ac:dyDescent="0.45">
      <c r="A2502" s="16">
        <v>4717</v>
      </c>
      <c r="B2502" s="10">
        <v>45597.499049922837</v>
      </c>
      <c r="C2502">
        <v>1</v>
      </c>
      <c r="D2502">
        <v>24215.1</v>
      </c>
      <c r="E2502" s="24">
        <f>INT(RFM_Pivot!$A$1 - tblCustRFM[[#This Row],[LastPurchaseDate]])</f>
        <v>59</v>
      </c>
      <c r="F2502">
        <f>IF(tblCustRFM[[#This Row],[Recency]] &lt;= $L$4, 3, IF(tblCustRFM[[#This Row],[Recency]] &lt;= M2504, 2, 1))</f>
        <v>3</v>
      </c>
      <c r="G2502">
        <f>IF(tblCustRFM[[#This Row],[Frequency]] &gt;= L2505, 3, IF(tblCustRFM[[#This Row],[Frequency]] &gt;= M2505, 2, 1))</f>
        <v>3</v>
      </c>
      <c r="H2502">
        <f>IF(tblCustRFM[[#This Row],[Monetary]] &gt;= L2506, 3, IF(tblCustRFM[[#This Row],[Monetary]] &gt;= M2506, 2, 1))</f>
        <v>3</v>
      </c>
      <c r="I2502">
        <f>tblCustRFM[[#This Row],[RecencyTier]] + tblCustRFM[[#This Row],[FrequencyTier]] + tblCustRFM[[#This Row],[MonetaryTier]]</f>
        <v>9</v>
      </c>
    </row>
    <row r="2503" spans="1:9" x14ac:dyDescent="0.45">
      <c r="A2503" s="16">
        <v>4718</v>
      </c>
      <c r="B2503" s="10">
        <v>45592.607560763892</v>
      </c>
      <c r="C2503">
        <v>4</v>
      </c>
      <c r="D2503">
        <v>46807.33</v>
      </c>
      <c r="E2503" s="24">
        <f>INT(RFM_Pivot!$A$1 - tblCustRFM[[#This Row],[LastPurchaseDate]])</f>
        <v>64</v>
      </c>
      <c r="F2503">
        <f>IF(tblCustRFM[[#This Row],[Recency]] &lt;= $L$4, 3, IF(tblCustRFM[[#This Row],[Recency]] &lt;= M2505, 2, 1))</f>
        <v>3</v>
      </c>
      <c r="G2503">
        <f>IF(tblCustRFM[[#This Row],[Frequency]] &gt;= L2506, 3, IF(tblCustRFM[[#This Row],[Frequency]] &gt;= M2506, 2, 1))</f>
        <v>3</v>
      </c>
      <c r="H2503">
        <f>IF(tblCustRFM[[#This Row],[Monetary]] &gt;= L2507, 3, IF(tblCustRFM[[#This Row],[Monetary]] &gt;= M2507, 2, 1))</f>
        <v>3</v>
      </c>
      <c r="I2503">
        <f>tblCustRFM[[#This Row],[RecencyTier]] + tblCustRFM[[#This Row],[FrequencyTier]] + tblCustRFM[[#This Row],[MonetaryTier]]</f>
        <v>9</v>
      </c>
    </row>
    <row r="2504" spans="1:9" x14ac:dyDescent="0.45">
      <c r="A2504" s="16">
        <v>4719</v>
      </c>
      <c r="B2504" s="10">
        <v>45190.118311844133</v>
      </c>
      <c r="C2504">
        <v>5</v>
      </c>
      <c r="D2504">
        <v>46780.82</v>
      </c>
      <c r="E2504" s="24">
        <f>INT(RFM_Pivot!$A$1 - tblCustRFM[[#This Row],[LastPurchaseDate]])</f>
        <v>466</v>
      </c>
      <c r="F2504">
        <f>IF(tblCustRFM[[#This Row],[Recency]] &lt;= $L$4, 3, IF(tblCustRFM[[#This Row],[Recency]] &lt;= M2506, 2, 1))</f>
        <v>1</v>
      </c>
      <c r="G2504">
        <f>IF(tblCustRFM[[#This Row],[Frequency]] &gt;= L2507, 3, IF(tblCustRFM[[#This Row],[Frequency]] &gt;= M2507, 2, 1))</f>
        <v>3</v>
      </c>
      <c r="H2504">
        <f>IF(tblCustRFM[[#This Row],[Monetary]] &gt;= L2508, 3, IF(tblCustRFM[[#This Row],[Monetary]] &gt;= M2508, 2, 1))</f>
        <v>3</v>
      </c>
      <c r="I2504">
        <f>tblCustRFM[[#This Row],[RecencyTier]] + tblCustRFM[[#This Row],[FrequencyTier]] + tblCustRFM[[#This Row],[MonetaryTier]]</f>
        <v>7</v>
      </c>
    </row>
    <row r="2505" spans="1:9" x14ac:dyDescent="0.45">
      <c r="A2505" s="16">
        <v>4720</v>
      </c>
      <c r="B2505" s="10">
        <v>45390.231323148146</v>
      </c>
      <c r="C2505">
        <v>2</v>
      </c>
      <c r="D2505">
        <v>12819.48</v>
      </c>
      <c r="E2505" s="24">
        <f>INT(RFM_Pivot!$A$1 - tblCustRFM[[#This Row],[LastPurchaseDate]])</f>
        <v>266</v>
      </c>
      <c r="F2505">
        <f>IF(tblCustRFM[[#This Row],[Recency]] &lt;= $L$4, 3, IF(tblCustRFM[[#This Row],[Recency]] &lt;= M2507, 2, 1))</f>
        <v>1</v>
      </c>
      <c r="G2505">
        <f>IF(tblCustRFM[[#This Row],[Frequency]] &gt;= L2508, 3, IF(tblCustRFM[[#This Row],[Frequency]] &gt;= M2508, 2, 1))</f>
        <v>3</v>
      </c>
      <c r="H2505">
        <f>IF(tblCustRFM[[#This Row],[Monetary]] &gt;= L2509, 3, IF(tblCustRFM[[#This Row],[Monetary]] &gt;= M2509, 2, 1))</f>
        <v>3</v>
      </c>
      <c r="I2505">
        <f>tblCustRFM[[#This Row],[RecencyTier]] + tblCustRFM[[#This Row],[FrequencyTier]] + tblCustRFM[[#This Row],[MonetaryTier]]</f>
        <v>7</v>
      </c>
    </row>
    <row r="2506" spans="1:9" x14ac:dyDescent="0.45">
      <c r="A2506" s="16">
        <v>4722</v>
      </c>
      <c r="B2506" s="10">
        <v>45472.072507253084</v>
      </c>
      <c r="C2506">
        <v>3</v>
      </c>
      <c r="D2506">
        <v>42197.7</v>
      </c>
      <c r="E2506" s="24">
        <f>INT(RFM_Pivot!$A$1 - tblCustRFM[[#This Row],[LastPurchaseDate]])</f>
        <v>184</v>
      </c>
      <c r="F2506">
        <f>IF(tblCustRFM[[#This Row],[Recency]] &lt;= $L$4, 3, IF(tblCustRFM[[#This Row],[Recency]] &lt;= M2508, 2, 1))</f>
        <v>1</v>
      </c>
      <c r="G2506">
        <f>IF(tblCustRFM[[#This Row],[Frequency]] &gt;= L2509, 3, IF(tblCustRFM[[#This Row],[Frequency]] &gt;= M2509, 2, 1))</f>
        <v>3</v>
      </c>
      <c r="H2506">
        <f>IF(tblCustRFM[[#This Row],[Monetary]] &gt;= L2510, 3, IF(tblCustRFM[[#This Row],[Monetary]] &gt;= M2510, 2, 1))</f>
        <v>3</v>
      </c>
      <c r="I2506">
        <f>tblCustRFM[[#This Row],[RecencyTier]] + tblCustRFM[[#This Row],[FrequencyTier]] + tblCustRFM[[#This Row],[MonetaryTier]]</f>
        <v>7</v>
      </c>
    </row>
    <row r="2507" spans="1:9" x14ac:dyDescent="0.45">
      <c r="A2507" s="16">
        <v>4723</v>
      </c>
      <c r="B2507" s="10">
        <v>45330.073307330247</v>
      </c>
      <c r="C2507">
        <v>1</v>
      </c>
      <c r="D2507">
        <v>569.54</v>
      </c>
      <c r="E2507" s="24">
        <f>INT(RFM_Pivot!$A$1 - tblCustRFM[[#This Row],[LastPurchaseDate]])</f>
        <v>326</v>
      </c>
      <c r="F2507">
        <f>IF(tblCustRFM[[#This Row],[Recency]] &lt;= $L$4, 3, IF(tblCustRFM[[#This Row],[Recency]] &lt;= M2509, 2, 1))</f>
        <v>1</v>
      </c>
      <c r="G2507">
        <f>IF(tblCustRFM[[#This Row],[Frequency]] &gt;= L2510, 3, IF(tblCustRFM[[#This Row],[Frequency]] &gt;= M2510, 2, 1))</f>
        <v>3</v>
      </c>
      <c r="H2507">
        <f>IF(tblCustRFM[[#This Row],[Monetary]] &gt;= L2511, 3, IF(tblCustRFM[[#This Row],[Monetary]] &gt;= M2511, 2, 1))</f>
        <v>3</v>
      </c>
      <c r="I2507">
        <f>tblCustRFM[[#This Row],[RecencyTier]] + tblCustRFM[[#This Row],[FrequencyTier]] + tblCustRFM[[#This Row],[MonetaryTier]]</f>
        <v>7</v>
      </c>
    </row>
    <row r="2508" spans="1:9" x14ac:dyDescent="0.45">
      <c r="A2508" s="16">
        <v>4724</v>
      </c>
      <c r="B2508" s="10">
        <v>45570.705370524694</v>
      </c>
      <c r="C2508">
        <v>1</v>
      </c>
      <c r="D2508">
        <v>19593.349999999999</v>
      </c>
      <c r="E2508" s="24">
        <f>INT(RFM_Pivot!$A$1 - tblCustRFM[[#This Row],[LastPurchaseDate]])</f>
        <v>86</v>
      </c>
      <c r="F2508">
        <f>IF(tblCustRFM[[#This Row],[Recency]] &lt;= $L$4, 3, IF(tblCustRFM[[#This Row],[Recency]] &lt;= M2510, 2, 1))</f>
        <v>3</v>
      </c>
      <c r="G2508">
        <f>IF(tblCustRFM[[#This Row],[Frequency]] &gt;= L2511, 3, IF(tblCustRFM[[#This Row],[Frequency]] &gt;= M2511, 2, 1))</f>
        <v>3</v>
      </c>
      <c r="H2508">
        <f>IF(tblCustRFM[[#This Row],[Monetary]] &gt;= L2512, 3, IF(tblCustRFM[[#This Row],[Monetary]] &gt;= M2512, 2, 1))</f>
        <v>3</v>
      </c>
      <c r="I2508">
        <f>tblCustRFM[[#This Row],[RecencyTier]] + tblCustRFM[[#This Row],[FrequencyTier]] + tblCustRFM[[#This Row],[MonetaryTier]]</f>
        <v>9</v>
      </c>
    </row>
    <row r="2509" spans="1:9" x14ac:dyDescent="0.45">
      <c r="A2509" s="16">
        <v>4725</v>
      </c>
      <c r="B2509" s="10">
        <v>45060.092309220679</v>
      </c>
      <c r="C2509">
        <v>1</v>
      </c>
      <c r="D2509">
        <v>5792.43</v>
      </c>
      <c r="E2509" s="24">
        <f>INT(RFM_Pivot!$A$1 - tblCustRFM[[#This Row],[LastPurchaseDate]])</f>
        <v>596</v>
      </c>
      <c r="F2509">
        <f>IF(tblCustRFM[[#This Row],[Recency]] &lt;= $L$4, 3, IF(tblCustRFM[[#This Row],[Recency]] &lt;= M2511, 2, 1))</f>
        <v>1</v>
      </c>
      <c r="G2509">
        <f>IF(tblCustRFM[[#This Row],[Frequency]] &gt;= L2512, 3, IF(tblCustRFM[[#This Row],[Frequency]] &gt;= M2512, 2, 1))</f>
        <v>3</v>
      </c>
      <c r="H2509">
        <f>IF(tblCustRFM[[#This Row],[Monetary]] &gt;= L2513, 3, IF(tblCustRFM[[#This Row],[Monetary]] &gt;= M2513, 2, 1))</f>
        <v>3</v>
      </c>
      <c r="I2509">
        <f>tblCustRFM[[#This Row],[RecencyTier]] + tblCustRFM[[#This Row],[FrequencyTier]] + tblCustRFM[[#This Row],[MonetaryTier]]</f>
        <v>7</v>
      </c>
    </row>
    <row r="2510" spans="1:9" x14ac:dyDescent="0.45">
      <c r="A2510" s="16">
        <v>4726</v>
      </c>
      <c r="B2510" s="10">
        <v>45048.338133796293</v>
      </c>
      <c r="C2510">
        <v>1</v>
      </c>
      <c r="D2510">
        <v>23946.799999999999</v>
      </c>
      <c r="E2510" s="24">
        <f>INT(RFM_Pivot!$A$1 - tblCustRFM[[#This Row],[LastPurchaseDate]])</f>
        <v>608</v>
      </c>
      <c r="F2510">
        <f>IF(tblCustRFM[[#This Row],[Recency]] &lt;= $L$4, 3, IF(tblCustRFM[[#This Row],[Recency]] &lt;= M2512, 2, 1))</f>
        <v>1</v>
      </c>
      <c r="G2510">
        <f>IF(tblCustRFM[[#This Row],[Frequency]] &gt;= L2513, 3, IF(tblCustRFM[[#This Row],[Frequency]] &gt;= M2513, 2, 1))</f>
        <v>3</v>
      </c>
      <c r="H2510">
        <f>IF(tblCustRFM[[#This Row],[Monetary]] &gt;= L2514, 3, IF(tblCustRFM[[#This Row],[Monetary]] &gt;= M2514, 2, 1))</f>
        <v>3</v>
      </c>
      <c r="I2510">
        <f>tblCustRFM[[#This Row],[RecencyTier]] + tblCustRFM[[#This Row],[FrequencyTier]] + tblCustRFM[[#This Row],[MonetaryTier]]</f>
        <v>7</v>
      </c>
    </row>
    <row r="2511" spans="1:9" x14ac:dyDescent="0.45">
      <c r="A2511" s="16">
        <v>4727</v>
      </c>
      <c r="B2511" s="10">
        <v>45443.015601581792</v>
      </c>
      <c r="C2511">
        <v>3</v>
      </c>
      <c r="D2511">
        <v>37686.75</v>
      </c>
      <c r="E2511" s="24">
        <f>INT(RFM_Pivot!$A$1 - tblCustRFM[[#This Row],[LastPurchaseDate]])</f>
        <v>213</v>
      </c>
      <c r="F2511">
        <f>IF(tblCustRFM[[#This Row],[Recency]] &lt;= $L$4, 3, IF(tblCustRFM[[#This Row],[Recency]] &lt;= M2513, 2, 1))</f>
        <v>1</v>
      </c>
      <c r="G2511">
        <f>IF(tblCustRFM[[#This Row],[Frequency]] &gt;= L2514, 3, IF(tblCustRFM[[#This Row],[Frequency]] &gt;= M2514, 2, 1))</f>
        <v>3</v>
      </c>
      <c r="H2511">
        <f>IF(tblCustRFM[[#This Row],[Monetary]] &gt;= L2515, 3, IF(tblCustRFM[[#This Row],[Monetary]] &gt;= M2515, 2, 1))</f>
        <v>3</v>
      </c>
      <c r="I2511">
        <f>tblCustRFM[[#This Row],[RecencyTier]] + tblCustRFM[[#This Row],[FrequencyTier]] + tblCustRFM[[#This Row],[MonetaryTier]]</f>
        <v>7</v>
      </c>
    </row>
    <row r="2512" spans="1:9" x14ac:dyDescent="0.45">
      <c r="A2512" s="16">
        <v>4729</v>
      </c>
      <c r="B2512" s="10">
        <v>45284.224722492283</v>
      </c>
      <c r="C2512">
        <v>1</v>
      </c>
      <c r="D2512">
        <v>4829.3999999999996</v>
      </c>
      <c r="E2512" s="24">
        <f>INT(RFM_Pivot!$A$1 - tblCustRFM[[#This Row],[LastPurchaseDate]])</f>
        <v>372</v>
      </c>
      <c r="F2512">
        <f>IF(tblCustRFM[[#This Row],[Recency]] &lt;= $L$4, 3, IF(tblCustRFM[[#This Row],[Recency]] &lt;= M2514, 2, 1))</f>
        <v>1</v>
      </c>
      <c r="G2512">
        <f>IF(tblCustRFM[[#This Row],[Frequency]] &gt;= L2515, 3, IF(tblCustRFM[[#This Row],[Frequency]] &gt;= M2515, 2, 1))</f>
        <v>3</v>
      </c>
      <c r="H2512">
        <f>IF(tblCustRFM[[#This Row],[Monetary]] &gt;= L2516, 3, IF(tblCustRFM[[#This Row],[Monetary]] &gt;= M2516, 2, 1))</f>
        <v>3</v>
      </c>
      <c r="I2512">
        <f>tblCustRFM[[#This Row],[RecencyTier]] + tblCustRFM[[#This Row],[FrequencyTier]] + tblCustRFM[[#This Row],[MonetaryTier]]</f>
        <v>7</v>
      </c>
    </row>
    <row r="2513" spans="1:9" x14ac:dyDescent="0.45">
      <c r="A2513" s="16">
        <v>4730</v>
      </c>
      <c r="B2513" s="10">
        <v>45124.557755787035</v>
      </c>
      <c r="C2513">
        <v>1</v>
      </c>
      <c r="D2513">
        <v>7688.7</v>
      </c>
      <c r="E2513" s="24">
        <f>INT(RFM_Pivot!$A$1 - tblCustRFM[[#This Row],[LastPurchaseDate]])</f>
        <v>532</v>
      </c>
      <c r="F2513">
        <f>IF(tblCustRFM[[#This Row],[Recency]] &lt;= $L$4, 3, IF(tblCustRFM[[#This Row],[Recency]] &lt;= M2515, 2, 1))</f>
        <v>1</v>
      </c>
      <c r="G2513">
        <f>IF(tblCustRFM[[#This Row],[Frequency]] &gt;= L2516, 3, IF(tblCustRFM[[#This Row],[Frequency]] &gt;= M2516, 2, 1))</f>
        <v>3</v>
      </c>
      <c r="H2513">
        <f>IF(tblCustRFM[[#This Row],[Monetary]] &gt;= L2517, 3, IF(tblCustRFM[[#This Row],[Monetary]] &gt;= M2517, 2, 1))</f>
        <v>3</v>
      </c>
      <c r="I2513">
        <f>tblCustRFM[[#This Row],[RecencyTier]] + tblCustRFM[[#This Row],[FrequencyTier]] + tblCustRFM[[#This Row],[MonetaryTier]]</f>
        <v>7</v>
      </c>
    </row>
    <row r="2514" spans="1:9" x14ac:dyDescent="0.45">
      <c r="A2514" s="16">
        <v>4731</v>
      </c>
      <c r="B2514" s="10">
        <v>45166.755975617285</v>
      </c>
      <c r="C2514">
        <v>1</v>
      </c>
      <c r="D2514">
        <v>1799.22</v>
      </c>
      <c r="E2514" s="24">
        <f>INT(RFM_Pivot!$A$1 - tblCustRFM[[#This Row],[LastPurchaseDate]])</f>
        <v>490</v>
      </c>
      <c r="F2514">
        <f>IF(tblCustRFM[[#This Row],[Recency]] &lt;= $L$4, 3, IF(tblCustRFM[[#This Row],[Recency]] &lt;= M2516, 2, 1))</f>
        <v>1</v>
      </c>
      <c r="G2514">
        <f>IF(tblCustRFM[[#This Row],[Frequency]] &gt;= L2517, 3, IF(tblCustRFM[[#This Row],[Frequency]] &gt;= M2517, 2, 1))</f>
        <v>3</v>
      </c>
      <c r="H2514">
        <f>IF(tblCustRFM[[#This Row],[Monetary]] &gt;= L2518, 3, IF(tblCustRFM[[#This Row],[Monetary]] &gt;= M2518, 2, 1))</f>
        <v>3</v>
      </c>
      <c r="I2514">
        <f>tblCustRFM[[#This Row],[RecencyTier]] + tblCustRFM[[#This Row],[FrequencyTier]] + tblCustRFM[[#This Row],[MonetaryTier]]</f>
        <v>7</v>
      </c>
    </row>
    <row r="2515" spans="1:9" x14ac:dyDescent="0.45">
      <c r="A2515" s="16">
        <v>4732</v>
      </c>
      <c r="B2515" s="10">
        <v>45332.774577469136</v>
      </c>
      <c r="C2515">
        <v>1</v>
      </c>
      <c r="D2515">
        <v>5953.71</v>
      </c>
      <c r="E2515" s="24">
        <f>INT(RFM_Pivot!$A$1 - tblCustRFM[[#This Row],[LastPurchaseDate]])</f>
        <v>324</v>
      </c>
      <c r="F2515">
        <f>IF(tblCustRFM[[#This Row],[Recency]] &lt;= $L$4, 3, IF(tblCustRFM[[#This Row],[Recency]] &lt;= M2517, 2, 1))</f>
        <v>1</v>
      </c>
      <c r="G2515">
        <f>IF(tblCustRFM[[#This Row],[Frequency]] &gt;= L2518, 3, IF(tblCustRFM[[#This Row],[Frequency]] &gt;= M2518, 2, 1))</f>
        <v>3</v>
      </c>
      <c r="H2515">
        <f>IF(tblCustRFM[[#This Row],[Monetary]] &gt;= L2519, 3, IF(tblCustRFM[[#This Row],[Monetary]] &gt;= M2519, 2, 1))</f>
        <v>3</v>
      </c>
      <c r="I2515">
        <f>tblCustRFM[[#This Row],[RecencyTier]] + tblCustRFM[[#This Row],[FrequencyTier]] + tblCustRFM[[#This Row],[MonetaryTier]]</f>
        <v>7</v>
      </c>
    </row>
    <row r="2516" spans="1:9" x14ac:dyDescent="0.45">
      <c r="A2516" s="16">
        <v>4734</v>
      </c>
      <c r="B2516" s="10">
        <v>45341.024402430558</v>
      </c>
      <c r="C2516">
        <v>1</v>
      </c>
      <c r="D2516">
        <v>3293.97</v>
      </c>
      <c r="E2516" s="24">
        <f>INT(RFM_Pivot!$A$1 - tblCustRFM[[#This Row],[LastPurchaseDate]])</f>
        <v>315</v>
      </c>
      <c r="F2516">
        <f>IF(tblCustRFM[[#This Row],[Recency]] &lt;= $L$4, 3, IF(tblCustRFM[[#This Row],[Recency]] &lt;= M2518, 2, 1))</f>
        <v>1</v>
      </c>
      <c r="G2516">
        <f>IF(tblCustRFM[[#This Row],[Frequency]] &gt;= L2519, 3, IF(tblCustRFM[[#This Row],[Frequency]] &gt;= M2519, 2, 1))</f>
        <v>3</v>
      </c>
      <c r="H2516">
        <f>IF(tblCustRFM[[#This Row],[Monetary]] &gt;= L2520, 3, IF(tblCustRFM[[#This Row],[Monetary]] &gt;= M2520, 2, 1))</f>
        <v>3</v>
      </c>
      <c r="I2516">
        <f>tblCustRFM[[#This Row],[RecencyTier]] + tblCustRFM[[#This Row],[FrequencyTier]] + tblCustRFM[[#This Row],[MonetaryTier]]</f>
        <v>7</v>
      </c>
    </row>
    <row r="2517" spans="1:9" x14ac:dyDescent="0.45">
      <c r="A2517" s="16">
        <v>4735</v>
      </c>
      <c r="B2517" s="10">
        <v>45404.467746759263</v>
      </c>
      <c r="C2517">
        <v>3</v>
      </c>
      <c r="D2517">
        <v>31749.56</v>
      </c>
      <c r="E2517" s="24">
        <f>INT(RFM_Pivot!$A$1 - tblCustRFM[[#This Row],[LastPurchaseDate]])</f>
        <v>252</v>
      </c>
      <c r="F2517">
        <f>IF(tblCustRFM[[#This Row],[Recency]] &lt;= $L$4, 3, IF(tblCustRFM[[#This Row],[Recency]] &lt;= M2519, 2, 1))</f>
        <v>1</v>
      </c>
      <c r="G2517">
        <f>IF(tblCustRFM[[#This Row],[Frequency]] &gt;= L2520, 3, IF(tblCustRFM[[#This Row],[Frequency]] &gt;= M2520, 2, 1))</f>
        <v>3</v>
      </c>
      <c r="H2517">
        <f>IF(tblCustRFM[[#This Row],[Monetary]] &gt;= L2521, 3, IF(tblCustRFM[[#This Row],[Monetary]] &gt;= M2521, 2, 1))</f>
        <v>3</v>
      </c>
      <c r="I2517">
        <f>tblCustRFM[[#This Row],[RecencyTier]] + tblCustRFM[[#This Row],[FrequencyTier]] + tblCustRFM[[#This Row],[MonetaryTier]]</f>
        <v>7</v>
      </c>
    </row>
    <row r="2518" spans="1:9" x14ac:dyDescent="0.45">
      <c r="A2518" s="16">
        <v>4736</v>
      </c>
      <c r="B2518" s="10">
        <v>45108.788178819443</v>
      </c>
      <c r="C2518">
        <v>1</v>
      </c>
      <c r="D2518">
        <v>2505.5100000000002</v>
      </c>
      <c r="E2518" s="24">
        <f>INT(RFM_Pivot!$A$1 - tblCustRFM[[#This Row],[LastPurchaseDate]])</f>
        <v>548</v>
      </c>
      <c r="F2518">
        <f>IF(tblCustRFM[[#This Row],[Recency]] &lt;= $L$4, 3, IF(tblCustRFM[[#This Row],[Recency]] &lt;= M2520, 2, 1))</f>
        <v>1</v>
      </c>
      <c r="G2518">
        <f>IF(tblCustRFM[[#This Row],[Frequency]] &gt;= L2521, 3, IF(tblCustRFM[[#This Row],[Frequency]] &gt;= M2521, 2, 1))</f>
        <v>3</v>
      </c>
      <c r="H2518">
        <f>IF(tblCustRFM[[#This Row],[Monetary]] &gt;= L2522, 3, IF(tblCustRFM[[#This Row],[Monetary]] &gt;= M2522, 2, 1))</f>
        <v>3</v>
      </c>
      <c r="I2518">
        <f>tblCustRFM[[#This Row],[RecencyTier]] + tblCustRFM[[#This Row],[FrequencyTier]] + tblCustRFM[[#This Row],[MonetaryTier]]</f>
        <v>7</v>
      </c>
    </row>
    <row r="2519" spans="1:9" x14ac:dyDescent="0.45">
      <c r="A2519" s="16">
        <v>4737</v>
      </c>
      <c r="B2519" s="10">
        <v>45399.357235725307</v>
      </c>
      <c r="C2519">
        <v>1</v>
      </c>
      <c r="D2519">
        <v>12999.78</v>
      </c>
      <c r="E2519" s="24">
        <f>INT(RFM_Pivot!$A$1 - tblCustRFM[[#This Row],[LastPurchaseDate]])</f>
        <v>257</v>
      </c>
      <c r="F2519">
        <f>IF(tblCustRFM[[#This Row],[Recency]] &lt;= $L$4, 3, IF(tblCustRFM[[#This Row],[Recency]] &lt;= M2521, 2, 1))</f>
        <v>1</v>
      </c>
      <c r="G2519">
        <f>IF(tblCustRFM[[#This Row],[Frequency]] &gt;= L2522, 3, IF(tblCustRFM[[#This Row],[Frequency]] &gt;= M2522, 2, 1))</f>
        <v>3</v>
      </c>
      <c r="H2519">
        <f>IF(tblCustRFM[[#This Row],[Monetary]] &gt;= L2523, 3, IF(tblCustRFM[[#This Row],[Monetary]] &gt;= M2523, 2, 1))</f>
        <v>3</v>
      </c>
      <c r="I2519">
        <f>tblCustRFM[[#This Row],[RecencyTier]] + tblCustRFM[[#This Row],[FrequencyTier]] + tblCustRFM[[#This Row],[MonetaryTier]]</f>
        <v>7</v>
      </c>
    </row>
    <row r="2520" spans="1:9" x14ac:dyDescent="0.45">
      <c r="A2520" s="16">
        <v>4738</v>
      </c>
      <c r="B2520" s="10">
        <v>45023.077607754632</v>
      </c>
      <c r="C2520">
        <v>1</v>
      </c>
      <c r="D2520">
        <v>172.64</v>
      </c>
      <c r="E2520" s="24">
        <f>INT(RFM_Pivot!$A$1 - tblCustRFM[[#This Row],[LastPurchaseDate]])</f>
        <v>633</v>
      </c>
      <c r="F2520">
        <f>IF(tblCustRFM[[#This Row],[Recency]] &lt;= $L$4, 3, IF(tblCustRFM[[#This Row],[Recency]] &lt;= M2522, 2, 1))</f>
        <v>1</v>
      </c>
      <c r="G2520">
        <f>IF(tblCustRFM[[#This Row],[Frequency]] &gt;= L2523, 3, IF(tblCustRFM[[#This Row],[Frequency]] &gt;= M2523, 2, 1))</f>
        <v>3</v>
      </c>
      <c r="H2520">
        <f>IF(tblCustRFM[[#This Row],[Monetary]] &gt;= L2524, 3, IF(tblCustRFM[[#This Row],[Monetary]] &gt;= M2524, 2, 1))</f>
        <v>3</v>
      </c>
      <c r="I2520">
        <f>tblCustRFM[[#This Row],[RecencyTier]] + tblCustRFM[[#This Row],[FrequencyTier]] + tblCustRFM[[#This Row],[MonetaryTier]]</f>
        <v>7</v>
      </c>
    </row>
    <row r="2521" spans="1:9" x14ac:dyDescent="0.45">
      <c r="A2521" s="16">
        <v>4740</v>
      </c>
      <c r="B2521" s="10">
        <v>45451.046404629633</v>
      </c>
      <c r="C2521">
        <v>2</v>
      </c>
      <c r="D2521">
        <v>2583.56</v>
      </c>
      <c r="E2521" s="24">
        <f>INT(RFM_Pivot!$A$1 - tblCustRFM[[#This Row],[LastPurchaseDate]])</f>
        <v>205</v>
      </c>
      <c r="F2521">
        <f>IF(tblCustRFM[[#This Row],[Recency]] &lt;= $L$4, 3, IF(tblCustRFM[[#This Row],[Recency]] &lt;= M2523, 2, 1))</f>
        <v>1</v>
      </c>
      <c r="G2521">
        <f>IF(tblCustRFM[[#This Row],[Frequency]] &gt;= L2524, 3, IF(tblCustRFM[[#This Row],[Frequency]] &gt;= M2524, 2, 1))</f>
        <v>3</v>
      </c>
      <c r="H2521">
        <f>IF(tblCustRFM[[#This Row],[Monetary]] &gt;= L2525, 3, IF(tblCustRFM[[#This Row],[Monetary]] &gt;= M2525, 2, 1))</f>
        <v>3</v>
      </c>
      <c r="I2521">
        <f>tblCustRFM[[#This Row],[RecencyTier]] + tblCustRFM[[#This Row],[FrequencyTier]] + tblCustRFM[[#This Row],[MonetaryTier]]</f>
        <v>7</v>
      </c>
    </row>
    <row r="2522" spans="1:9" x14ac:dyDescent="0.45">
      <c r="A2522" s="16">
        <v>4741</v>
      </c>
      <c r="B2522" s="10">
        <v>45517.702070216052</v>
      </c>
      <c r="C2522">
        <v>3</v>
      </c>
      <c r="D2522">
        <v>15143.19</v>
      </c>
      <c r="E2522" s="24">
        <f>INT(RFM_Pivot!$A$1 - tblCustRFM[[#This Row],[LastPurchaseDate]])</f>
        <v>139</v>
      </c>
      <c r="F2522">
        <f>IF(tblCustRFM[[#This Row],[Recency]] &lt;= $L$4, 3, IF(tblCustRFM[[#This Row],[Recency]] &lt;= M2524, 2, 1))</f>
        <v>1</v>
      </c>
      <c r="G2522">
        <f>IF(tblCustRFM[[#This Row],[Frequency]] &gt;= L2525, 3, IF(tblCustRFM[[#This Row],[Frequency]] &gt;= M2525, 2, 1))</f>
        <v>3</v>
      </c>
      <c r="H2522">
        <f>IF(tblCustRFM[[#This Row],[Monetary]] &gt;= L2526, 3, IF(tblCustRFM[[#This Row],[Monetary]] &gt;= M2526, 2, 1))</f>
        <v>3</v>
      </c>
      <c r="I2522">
        <f>tblCustRFM[[#This Row],[RecencyTier]] + tblCustRFM[[#This Row],[FrequencyTier]] + tblCustRFM[[#This Row],[MonetaryTier]]</f>
        <v>7</v>
      </c>
    </row>
    <row r="2523" spans="1:9" x14ac:dyDescent="0.45">
      <c r="A2523" s="16">
        <v>4743</v>
      </c>
      <c r="B2523" s="10">
        <v>45154.052705285496</v>
      </c>
      <c r="C2523">
        <v>1</v>
      </c>
      <c r="D2523">
        <v>10814.73</v>
      </c>
      <c r="E2523" s="24">
        <f>INT(RFM_Pivot!$A$1 - tblCustRFM[[#This Row],[LastPurchaseDate]])</f>
        <v>502</v>
      </c>
      <c r="F2523">
        <f>IF(tblCustRFM[[#This Row],[Recency]] &lt;= $L$4, 3, IF(tblCustRFM[[#This Row],[Recency]] &lt;= M2525, 2, 1))</f>
        <v>1</v>
      </c>
      <c r="G2523">
        <f>IF(tblCustRFM[[#This Row],[Frequency]] &gt;= L2526, 3, IF(tblCustRFM[[#This Row],[Frequency]] &gt;= M2526, 2, 1))</f>
        <v>3</v>
      </c>
      <c r="H2523">
        <f>IF(tblCustRFM[[#This Row],[Monetary]] &gt;= L2527, 3, IF(tblCustRFM[[#This Row],[Monetary]] &gt;= M2527, 2, 1))</f>
        <v>3</v>
      </c>
      <c r="I2523">
        <f>tblCustRFM[[#This Row],[RecencyTier]] + tblCustRFM[[#This Row],[FrequencyTier]] + tblCustRFM[[#This Row],[MonetaryTier]]</f>
        <v>7</v>
      </c>
    </row>
    <row r="2524" spans="1:9" x14ac:dyDescent="0.45">
      <c r="A2524" s="16">
        <v>4744</v>
      </c>
      <c r="B2524" s="10">
        <v>45261.373437345675</v>
      </c>
      <c r="C2524">
        <v>3</v>
      </c>
      <c r="D2524">
        <v>23734.880000000001</v>
      </c>
      <c r="E2524" s="24">
        <f>INT(RFM_Pivot!$A$1 - tblCustRFM[[#This Row],[LastPurchaseDate]])</f>
        <v>395</v>
      </c>
      <c r="F2524">
        <f>IF(tblCustRFM[[#This Row],[Recency]] &lt;= $L$4, 3, IF(tblCustRFM[[#This Row],[Recency]] &lt;= M2526, 2, 1))</f>
        <v>1</v>
      </c>
      <c r="G2524">
        <f>IF(tblCustRFM[[#This Row],[Frequency]] &gt;= L2527, 3, IF(tblCustRFM[[#This Row],[Frequency]] &gt;= M2527, 2, 1))</f>
        <v>3</v>
      </c>
      <c r="H2524">
        <f>IF(tblCustRFM[[#This Row],[Monetary]] &gt;= L2528, 3, IF(tblCustRFM[[#This Row],[Monetary]] &gt;= M2528, 2, 1))</f>
        <v>3</v>
      </c>
      <c r="I2524">
        <f>tblCustRFM[[#This Row],[RecencyTier]] + tblCustRFM[[#This Row],[FrequencyTier]] + tblCustRFM[[#This Row],[MonetaryTier]]</f>
        <v>7</v>
      </c>
    </row>
    <row r="2525" spans="1:9" x14ac:dyDescent="0.45">
      <c r="A2525" s="16">
        <v>4747</v>
      </c>
      <c r="B2525" s="10">
        <v>45508.503150308643</v>
      </c>
      <c r="C2525">
        <v>3</v>
      </c>
      <c r="D2525">
        <v>16159.23</v>
      </c>
      <c r="E2525" s="24">
        <f>INT(RFM_Pivot!$A$1 - tblCustRFM[[#This Row],[LastPurchaseDate]])</f>
        <v>148</v>
      </c>
      <c r="F2525">
        <f>IF(tblCustRFM[[#This Row],[Recency]] &lt;= $L$4, 3, IF(tblCustRFM[[#This Row],[Recency]] &lt;= M2527, 2, 1))</f>
        <v>1</v>
      </c>
      <c r="G2525">
        <f>IF(tblCustRFM[[#This Row],[Frequency]] &gt;= L2528, 3, IF(tblCustRFM[[#This Row],[Frequency]] &gt;= M2528, 2, 1))</f>
        <v>3</v>
      </c>
      <c r="H2525">
        <f>IF(tblCustRFM[[#This Row],[Monetary]] &gt;= L2529, 3, IF(tblCustRFM[[#This Row],[Monetary]] &gt;= M2529, 2, 1))</f>
        <v>3</v>
      </c>
      <c r="I2525">
        <f>tblCustRFM[[#This Row],[RecencyTier]] + tblCustRFM[[#This Row],[FrequencyTier]] + tblCustRFM[[#This Row],[MonetaryTier]]</f>
        <v>7</v>
      </c>
    </row>
    <row r="2526" spans="1:9" x14ac:dyDescent="0.45">
      <c r="A2526" s="16">
        <v>4748</v>
      </c>
      <c r="B2526" s="10">
        <v>45248.816181635804</v>
      </c>
      <c r="C2526">
        <v>4</v>
      </c>
      <c r="D2526">
        <v>20080.3</v>
      </c>
      <c r="E2526" s="24">
        <f>INT(RFM_Pivot!$A$1 - tblCustRFM[[#This Row],[LastPurchaseDate]])</f>
        <v>408</v>
      </c>
      <c r="F2526">
        <f>IF(tblCustRFM[[#This Row],[Recency]] &lt;= $L$4, 3, IF(tblCustRFM[[#This Row],[Recency]] &lt;= M2528, 2, 1))</f>
        <v>1</v>
      </c>
      <c r="G2526">
        <f>IF(tblCustRFM[[#This Row],[Frequency]] &gt;= L2529, 3, IF(tblCustRFM[[#This Row],[Frequency]] &gt;= M2529, 2, 1))</f>
        <v>3</v>
      </c>
      <c r="H2526">
        <f>IF(tblCustRFM[[#This Row],[Monetary]] &gt;= L2530, 3, IF(tblCustRFM[[#This Row],[Monetary]] &gt;= M2530, 2, 1))</f>
        <v>3</v>
      </c>
      <c r="I2526">
        <f>tblCustRFM[[#This Row],[RecencyTier]] + tblCustRFM[[#This Row],[FrequencyTier]] + tblCustRFM[[#This Row],[MonetaryTier]]</f>
        <v>7</v>
      </c>
    </row>
    <row r="2527" spans="1:9" x14ac:dyDescent="0.45">
      <c r="A2527" s="16">
        <v>4749</v>
      </c>
      <c r="B2527" s="10">
        <v>45645.245824575621</v>
      </c>
      <c r="C2527">
        <v>2</v>
      </c>
      <c r="D2527">
        <v>26773.74</v>
      </c>
      <c r="E2527" s="24">
        <f>INT(RFM_Pivot!$A$1 - tblCustRFM[[#This Row],[LastPurchaseDate]])</f>
        <v>11</v>
      </c>
      <c r="F2527">
        <f>IF(tblCustRFM[[#This Row],[Recency]] &lt;= $L$4, 3, IF(tblCustRFM[[#This Row],[Recency]] &lt;= M2529, 2, 1))</f>
        <v>3</v>
      </c>
      <c r="G2527">
        <f>IF(tblCustRFM[[#This Row],[Frequency]] &gt;= L2530, 3, IF(tblCustRFM[[#This Row],[Frequency]] &gt;= M2530, 2, 1))</f>
        <v>3</v>
      </c>
      <c r="H2527">
        <f>IF(tblCustRFM[[#This Row],[Monetary]] &gt;= L2531, 3, IF(tblCustRFM[[#This Row],[Monetary]] &gt;= M2531, 2, 1))</f>
        <v>3</v>
      </c>
      <c r="I2527">
        <f>tblCustRFM[[#This Row],[RecencyTier]] + tblCustRFM[[#This Row],[FrequencyTier]] + tblCustRFM[[#This Row],[MonetaryTier]]</f>
        <v>9</v>
      </c>
    </row>
    <row r="2528" spans="1:9" x14ac:dyDescent="0.45">
      <c r="A2528" s="16">
        <v>4750</v>
      </c>
      <c r="B2528" s="10">
        <v>45091.996499652778</v>
      </c>
      <c r="C2528">
        <v>1</v>
      </c>
      <c r="D2528">
        <v>2044.47</v>
      </c>
      <c r="E2528" s="24">
        <f>INT(RFM_Pivot!$A$1 - tblCustRFM[[#This Row],[LastPurchaseDate]])</f>
        <v>565</v>
      </c>
      <c r="F2528">
        <f>IF(tblCustRFM[[#This Row],[Recency]] &lt;= $L$4, 3, IF(tblCustRFM[[#This Row],[Recency]] &lt;= M2530, 2, 1))</f>
        <v>1</v>
      </c>
      <c r="G2528">
        <f>IF(tblCustRFM[[#This Row],[Frequency]] &gt;= L2531, 3, IF(tblCustRFM[[#This Row],[Frequency]] &gt;= M2531, 2, 1))</f>
        <v>3</v>
      </c>
      <c r="H2528">
        <f>IF(tblCustRFM[[#This Row],[Monetary]] &gt;= L2532, 3, IF(tblCustRFM[[#This Row],[Monetary]] &gt;= M2532, 2, 1))</f>
        <v>3</v>
      </c>
      <c r="I2528">
        <f>tblCustRFM[[#This Row],[RecencyTier]] + tblCustRFM[[#This Row],[FrequencyTier]] + tblCustRFM[[#This Row],[MonetaryTier]]</f>
        <v>7</v>
      </c>
    </row>
    <row r="2529" spans="1:9" x14ac:dyDescent="0.45">
      <c r="A2529" s="16">
        <v>4751</v>
      </c>
      <c r="B2529" s="10">
        <v>45563.331633179012</v>
      </c>
      <c r="C2529">
        <v>1</v>
      </c>
      <c r="D2529">
        <v>4140.71</v>
      </c>
      <c r="E2529" s="24">
        <f>INT(RFM_Pivot!$A$1 - tblCustRFM[[#This Row],[LastPurchaseDate]])</f>
        <v>93</v>
      </c>
      <c r="F2529">
        <f>IF(tblCustRFM[[#This Row],[Recency]] &lt;= $L$4, 3, IF(tblCustRFM[[#This Row],[Recency]] &lt;= M2531, 2, 1))</f>
        <v>3</v>
      </c>
      <c r="G2529">
        <f>IF(tblCustRFM[[#This Row],[Frequency]] &gt;= L2532, 3, IF(tblCustRFM[[#This Row],[Frequency]] &gt;= M2532, 2, 1))</f>
        <v>3</v>
      </c>
      <c r="H2529">
        <f>IF(tblCustRFM[[#This Row],[Monetary]] &gt;= L2533, 3, IF(tblCustRFM[[#This Row],[Monetary]] &gt;= M2533, 2, 1))</f>
        <v>3</v>
      </c>
      <c r="I2529">
        <f>tblCustRFM[[#This Row],[RecencyTier]] + tblCustRFM[[#This Row],[FrequencyTier]] + tblCustRFM[[#This Row],[MonetaryTier]]</f>
        <v>9</v>
      </c>
    </row>
    <row r="2530" spans="1:9" x14ac:dyDescent="0.45">
      <c r="A2530" s="16">
        <v>4754</v>
      </c>
      <c r="B2530" s="10">
        <v>45077.614061381173</v>
      </c>
      <c r="C2530">
        <v>1</v>
      </c>
      <c r="D2530">
        <v>12975.84</v>
      </c>
      <c r="E2530" s="24">
        <f>INT(RFM_Pivot!$A$1 - tblCustRFM[[#This Row],[LastPurchaseDate]])</f>
        <v>579</v>
      </c>
      <c r="F2530">
        <f>IF(tblCustRFM[[#This Row],[Recency]] &lt;= $L$4, 3, IF(tblCustRFM[[#This Row],[Recency]] &lt;= M2532, 2, 1))</f>
        <v>1</v>
      </c>
      <c r="G2530">
        <f>IF(tblCustRFM[[#This Row],[Frequency]] &gt;= L2533, 3, IF(tblCustRFM[[#This Row],[Frequency]] &gt;= M2533, 2, 1))</f>
        <v>3</v>
      </c>
      <c r="H2530">
        <f>IF(tblCustRFM[[#This Row],[Monetary]] &gt;= L2534, 3, IF(tblCustRFM[[#This Row],[Monetary]] &gt;= M2534, 2, 1))</f>
        <v>3</v>
      </c>
      <c r="I2530">
        <f>tblCustRFM[[#This Row],[RecencyTier]] + tblCustRFM[[#This Row],[FrequencyTier]] + tblCustRFM[[#This Row],[MonetaryTier]]</f>
        <v>7</v>
      </c>
    </row>
    <row r="2531" spans="1:9" x14ac:dyDescent="0.45">
      <c r="A2531" s="16">
        <v>4756</v>
      </c>
      <c r="B2531" s="10">
        <v>45502.735573533952</v>
      </c>
      <c r="C2531">
        <v>2</v>
      </c>
      <c r="D2531">
        <v>7838.62</v>
      </c>
      <c r="E2531" s="24">
        <f>INT(RFM_Pivot!$A$1 - tblCustRFM[[#This Row],[LastPurchaseDate]])</f>
        <v>154</v>
      </c>
      <c r="F2531">
        <f>IF(tblCustRFM[[#This Row],[Recency]] &lt;= $L$4, 3, IF(tblCustRFM[[#This Row],[Recency]] &lt;= M2533, 2, 1))</f>
        <v>1</v>
      </c>
      <c r="G2531">
        <f>IF(tblCustRFM[[#This Row],[Frequency]] &gt;= L2534, 3, IF(tblCustRFM[[#This Row],[Frequency]] &gt;= M2534, 2, 1))</f>
        <v>3</v>
      </c>
      <c r="H2531">
        <f>IF(tblCustRFM[[#This Row],[Monetary]] &gt;= L2535, 3, IF(tblCustRFM[[#This Row],[Monetary]] &gt;= M2535, 2, 1))</f>
        <v>3</v>
      </c>
      <c r="I2531">
        <f>tblCustRFM[[#This Row],[RecencyTier]] + tblCustRFM[[#This Row],[FrequencyTier]] + tblCustRFM[[#This Row],[MonetaryTier]]</f>
        <v>7</v>
      </c>
    </row>
    <row r="2532" spans="1:9" x14ac:dyDescent="0.45">
      <c r="A2532" s="16">
        <v>4757</v>
      </c>
      <c r="B2532" s="10">
        <v>45524.053705362654</v>
      </c>
      <c r="C2532">
        <v>1</v>
      </c>
      <c r="D2532">
        <v>8386.7999999999993</v>
      </c>
      <c r="E2532" s="24">
        <f>INT(RFM_Pivot!$A$1 - tblCustRFM[[#This Row],[LastPurchaseDate]])</f>
        <v>132</v>
      </c>
      <c r="F2532">
        <f>IF(tblCustRFM[[#This Row],[Recency]] &lt;= $L$4, 3, IF(tblCustRFM[[#This Row],[Recency]] &lt;= M2534, 2, 1))</f>
        <v>1</v>
      </c>
      <c r="G2532">
        <f>IF(tblCustRFM[[#This Row],[Frequency]] &gt;= L2535, 3, IF(tblCustRFM[[#This Row],[Frequency]] &gt;= M2535, 2, 1))</f>
        <v>3</v>
      </c>
      <c r="H2532">
        <f>IF(tblCustRFM[[#This Row],[Monetary]] &gt;= L2536, 3, IF(tblCustRFM[[#This Row],[Monetary]] &gt;= M2536, 2, 1))</f>
        <v>3</v>
      </c>
      <c r="I2532">
        <f>tblCustRFM[[#This Row],[RecencyTier]] + tblCustRFM[[#This Row],[FrequencyTier]] + tblCustRFM[[#This Row],[MonetaryTier]]</f>
        <v>7</v>
      </c>
    </row>
    <row r="2533" spans="1:9" x14ac:dyDescent="0.45">
      <c r="A2533" s="16">
        <v>4758</v>
      </c>
      <c r="B2533" s="10">
        <v>45481.052405246912</v>
      </c>
      <c r="C2533">
        <v>3</v>
      </c>
      <c r="D2533">
        <v>36059.61</v>
      </c>
      <c r="E2533" s="24">
        <f>INT(RFM_Pivot!$A$1 - tblCustRFM[[#This Row],[LastPurchaseDate]])</f>
        <v>175</v>
      </c>
      <c r="F2533">
        <f>IF(tblCustRFM[[#This Row],[Recency]] &lt;= $L$4, 3, IF(tblCustRFM[[#This Row],[Recency]] &lt;= M2535, 2, 1))</f>
        <v>1</v>
      </c>
      <c r="G2533">
        <f>IF(tblCustRFM[[#This Row],[Frequency]] &gt;= L2536, 3, IF(tblCustRFM[[#This Row],[Frequency]] &gt;= M2536, 2, 1))</f>
        <v>3</v>
      </c>
      <c r="H2533">
        <f>IF(tblCustRFM[[#This Row],[Monetary]] &gt;= L2537, 3, IF(tblCustRFM[[#This Row],[Monetary]] &gt;= M2537, 2, 1))</f>
        <v>3</v>
      </c>
      <c r="I2533">
        <f>tblCustRFM[[#This Row],[RecencyTier]] + tblCustRFM[[#This Row],[FrequencyTier]] + tblCustRFM[[#This Row],[MonetaryTier]]</f>
        <v>7</v>
      </c>
    </row>
    <row r="2534" spans="1:9" x14ac:dyDescent="0.45">
      <c r="A2534" s="16">
        <v>4759</v>
      </c>
      <c r="B2534" s="10">
        <v>45198.149114891974</v>
      </c>
      <c r="C2534">
        <v>1</v>
      </c>
      <c r="D2534">
        <v>233.48</v>
      </c>
      <c r="E2534" s="24">
        <f>INT(RFM_Pivot!$A$1 - tblCustRFM[[#This Row],[LastPurchaseDate]])</f>
        <v>458</v>
      </c>
      <c r="F2534">
        <f>IF(tblCustRFM[[#This Row],[Recency]] &lt;= $L$4, 3, IF(tblCustRFM[[#This Row],[Recency]] &lt;= M2536, 2, 1))</f>
        <v>1</v>
      </c>
      <c r="G2534">
        <f>IF(tblCustRFM[[#This Row],[Frequency]] &gt;= L2537, 3, IF(tblCustRFM[[#This Row],[Frequency]] &gt;= M2537, 2, 1))</f>
        <v>3</v>
      </c>
      <c r="H2534">
        <f>IF(tblCustRFM[[#This Row],[Monetary]] &gt;= L2538, 3, IF(tblCustRFM[[#This Row],[Monetary]] &gt;= M2538, 2, 1))</f>
        <v>3</v>
      </c>
      <c r="I2534">
        <f>tblCustRFM[[#This Row],[RecencyTier]] + tblCustRFM[[#This Row],[FrequencyTier]] + tblCustRFM[[#This Row],[MonetaryTier]]</f>
        <v>7</v>
      </c>
    </row>
    <row r="2535" spans="1:9" x14ac:dyDescent="0.45">
      <c r="A2535" s="16">
        <v>4760</v>
      </c>
      <c r="B2535" s="10">
        <v>45113.095609567899</v>
      </c>
      <c r="C2535">
        <v>2</v>
      </c>
      <c r="D2535">
        <v>23275.9</v>
      </c>
      <c r="E2535" s="24">
        <f>INT(RFM_Pivot!$A$1 - tblCustRFM[[#This Row],[LastPurchaseDate]])</f>
        <v>543</v>
      </c>
      <c r="F2535">
        <f>IF(tblCustRFM[[#This Row],[Recency]] &lt;= $L$4, 3, IF(tblCustRFM[[#This Row],[Recency]] &lt;= M2537, 2, 1))</f>
        <v>1</v>
      </c>
      <c r="G2535">
        <f>IF(tblCustRFM[[#This Row],[Frequency]] &gt;= L2538, 3, IF(tblCustRFM[[#This Row],[Frequency]] &gt;= M2538, 2, 1))</f>
        <v>3</v>
      </c>
      <c r="H2535">
        <f>IF(tblCustRFM[[#This Row],[Monetary]] &gt;= L2539, 3, IF(tblCustRFM[[#This Row],[Monetary]] &gt;= M2539, 2, 1))</f>
        <v>3</v>
      </c>
      <c r="I2535">
        <f>tblCustRFM[[#This Row],[RecencyTier]] + tblCustRFM[[#This Row],[FrequencyTier]] + tblCustRFM[[#This Row],[MonetaryTier]]</f>
        <v>7</v>
      </c>
    </row>
    <row r="2536" spans="1:9" x14ac:dyDescent="0.45">
      <c r="A2536" s="16">
        <v>4762</v>
      </c>
      <c r="B2536" s="10">
        <v>45032.495549575615</v>
      </c>
      <c r="C2536">
        <v>1</v>
      </c>
      <c r="D2536">
        <v>9132.8700000000008</v>
      </c>
      <c r="E2536" s="24">
        <f>INT(RFM_Pivot!$A$1 - tblCustRFM[[#This Row],[LastPurchaseDate]])</f>
        <v>624</v>
      </c>
      <c r="F2536">
        <f>IF(tblCustRFM[[#This Row],[Recency]] &lt;= $L$4, 3, IF(tblCustRFM[[#This Row],[Recency]] &lt;= M2538, 2, 1))</f>
        <v>1</v>
      </c>
      <c r="G2536">
        <f>IF(tblCustRFM[[#This Row],[Frequency]] &gt;= L2539, 3, IF(tblCustRFM[[#This Row],[Frequency]] &gt;= M2539, 2, 1))</f>
        <v>3</v>
      </c>
      <c r="H2536">
        <f>IF(tblCustRFM[[#This Row],[Monetary]] &gt;= L2540, 3, IF(tblCustRFM[[#This Row],[Monetary]] &gt;= M2540, 2, 1))</f>
        <v>3</v>
      </c>
      <c r="I2536">
        <f>tblCustRFM[[#This Row],[RecencyTier]] + tblCustRFM[[#This Row],[FrequencyTier]] + tblCustRFM[[#This Row],[MonetaryTier]]</f>
        <v>7</v>
      </c>
    </row>
    <row r="2537" spans="1:9" x14ac:dyDescent="0.45">
      <c r="A2537" s="16">
        <v>4763</v>
      </c>
      <c r="B2537" s="10">
        <v>44938.170117013891</v>
      </c>
      <c r="C2537">
        <v>1</v>
      </c>
      <c r="D2537">
        <v>3393.99</v>
      </c>
      <c r="E2537" s="24">
        <f>INT(RFM_Pivot!$A$1 - tblCustRFM[[#This Row],[LastPurchaseDate]])</f>
        <v>718</v>
      </c>
      <c r="F2537">
        <f>IF(tblCustRFM[[#This Row],[Recency]] &lt;= $L$4, 3, IF(tblCustRFM[[#This Row],[Recency]] &lt;= M2539, 2, 1))</f>
        <v>1</v>
      </c>
      <c r="G2537">
        <f>IF(tblCustRFM[[#This Row],[Frequency]] &gt;= L2540, 3, IF(tblCustRFM[[#This Row],[Frequency]] &gt;= M2540, 2, 1))</f>
        <v>3</v>
      </c>
      <c r="H2537">
        <f>IF(tblCustRFM[[#This Row],[Monetary]] &gt;= L2541, 3, IF(tblCustRFM[[#This Row],[Monetary]] &gt;= M2541, 2, 1))</f>
        <v>3</v>
      </c>
      <c r="I2537">
        <f>tblCustRFM[[#This Row],[RecencyTier]] + tblCustRFM[[#This Row],[FrequencyTier]] + tblCustRFM[[#This Row],[MonetaryTier]]</f>
        <v>7</v>
      </c>
    </row>
    <row r="2538" spans="1:9" x14ac:dyDescent="0.45">
      <c r="A2538" s="16">
        <v>4764</v>
      </c>
      <c r="B2538" s="10">
        <v>45189.607260725308</v>
      </c>
      <c r="C2538">
        <v>2</v>
      </c>
      <c r="D2538">
        <v>11448.78</v>
      </c>
      <c r="E2538" s="24">
        <f>INT(RFM_Pivot!$A$1 - tblCustRFM[[#This Row],[LastPurchaseDate]])</f>
        <v>467</v>
      </c>
      <c r="F2538">
        <f>IF(tblCustRFM[[#This Row],[Recency]] &lt;= $L$4, 3, IF(tblCustRFM[[#This Row],[Recency]] &lt;= M2540, 2, 1))</f>
        <v>1</v>
      </c>
      <c r="G2538">
        <f>IF(tblCustRFM[[#This Row],[Frequency]] &gt;= L2541, 3, IF(tblCustRFM[[#This Row],[Frequency]] &gt;= M2541, 2, 1))</f>
        <v>3</v>
      </c>
      <c r="H2538">
        <f>IF(tblCustRFM[[#This Row],[Monetary]] &gt;= L2542, 3, IF(tblCustRFM[[#This Row],[Monetary]] &gt;= M2542, 2, 1))</f>
        <v>3</v>
      </c>
      <c r="I2538">
        <f>tblCustRFM[[#This Row],[RecencyTier]] + tblCustRFM[[#This Row],[FrequencyTier]] + tblCustRFM[[#This Row],[MonetaryTier]]</f>
        <v>7</v>
      </c>
    </row>
    <row r="2539" spans="1:9" x14ac:dyDescent="0.45">
      <c r="A2539" s="16">
        <v>4765</v>
      </c>
      <c r="B2539" s="10">
        <v>45169.67626763117</v>
      </c>
      <c r="C2539">
        <v>1</v>
      </c>
      <c r="D2539">
        <v>13204.05</v>
      </c>
      <c r="E2539" s="24">
        <f>INT(RFM_Pivot!$A$1 - tblCustRFM[[#This Row],[LastPurchaseDate]])</f>
        <v>487</v>
      </c>
      <c r="F2539">
        <f>IF(tblCustRFM[[#This Row],[Recency]] &lt;= $L$4, 3, IF(tblCustRFM[[#This Row],[Recency]] &lt;= M2541, 2, 1))</f>
        <v>1</v>
      </c>
      <c r="G2539">
        <f>IF(tblCustRFM[[#This Row],[Frequency]] &gt;= L2542, 3, IF(tblCustRFM[[#This Row],[Frequency]] &gt;= M2542, 2, 1))</f>
        <v>3</v>
      </c>
      <c r="H2539">
        <f>IF(tblCustRFM[[#This Row],[Monetary]] &gt;= L2543, 3, IF(tblCustRFM[[#This Row],[Monetary]] &gt;= M2543, 2, 1))</f>
        <v>3</v>
      </c>
      <c r="I2539">
        <f>tblCustRFM[[#This Row],[RecencyTier]] + tblCustRFM[[#This Row],[FrequencyTier]] + tblCustRFM[[#This Row],[MonetaryTier]]</f>
        <v>7</v>
      </c>
    </row>
    <row r="2540" spans="1:9" x14ac:dyDescent="0.45">
      <c r="A2540" s="16">
        <v>4766</v>
      </c>
      <c r="B2540" s="10">
        <v>45652.254525462966</v>
      </c>
      <c r="C2540">
        <v>3</v>
      </c>
      <c r="D2540">
        <v>20276.400000000001</v>
      </c>
      <c r="E2540" s="24">
        <f>INT(RFM_Pivot!$A$1 - tblCustRFM[[#This Row],[LastPurchaseDate]])</f>
        <v>4</v>
      </c>
      <c r="F2540">
        <f>IF(tblCustRFM[[#This Row],[Recency]] &lt;= $L$4, 3, IF(tblCustRFM[[#This Row],[Recency]] &lt;= M2542, 2, 1))</f>
        <v>3</v>
      </c>
      <c r="G2540">
        <f>IF(tblCustRFM[[#This Row],[Frequency]] &gt;= L2543, 3, IF(tblCustRFM[[#This Row],[Frequency]] &gt;= M2543, 2, 1))</f>
        <v>3</v>
      </c>
      <c r="H2540">
        <f>IF(tblCustRFM[[#This Row],[Monetary]] &gt;= L2544, 3, IF(tblCustRFM[[#This Row],[Monetary]] &gt;= M2544, 2, 1))</f>
        <v>3</v>
      </c>
      <c r="I2540">
        <f>tblCustRFM[[#This Row],[RecencyTier]] + tblCustRFM[[#This Row],[FrequencyTier]] + tblCustRFM[[#This Row],[MonetaryTier]]</f>
        <v>9</v>
      </c>
    </row>
    <row r="2541" spans="1:9" x14ac:dyDescent="0.45">
      <c r="A2541" s="16">
        <v>4767</v>
      </c>
      <c r="B2541" s="10">
        <v>45322.699569945988</v>
      </c>
      <c r="C2541">
        <v>1</v>
      </c>
      <c r="D2541">
        <v>2727.94</v>
      </c>
      <c r="E2541" s="24">
        <f>INT(RFM_Pivot!$A$1 - tblCustRFM[[#This Row],[LastPurchaseDate]])</f>
        <v>334</v>
      </c>
      <c r="F2541">
        <f>IF(tblCustRFM[[#This Row],[Recency]] &lt;= $L$4, 3, IF(tblCustRFM[[#This Row],[Recency]] &lt;= M2543, 2, 1))</f>
        <v>1</v>
      </c>
      <c r="G2541">
        <f>IF(tblCustRFM[[#This Row],[Frequency]] &gt;= L2544, 3, IF(tblCustRFM[[#This Row],[Frequency]] &gt;= M2544, 2, 1))</f>
        <v>3</v>
      </c>
      <c r="H2541">
        <f>IF(tblCustRFM[[#This Row],[Monetary]] &gt;= L2545, 3, IF(tblCustRFM[[#This Row],[Monetary]] &gt;= M2545, 2, 1))</f>
        <v>3</v>
      </c>
      <c r="I2541">
        <f>tblCustRFM[[#This Row],[RecencyTier]] + tblCustRFM[[#This Row],[FrequencyTier]] + tblCustRFM[[#This Row],[MonetaryTier]]</f>
        <v>7</v>
      </c>
    </row>
    <row r="2542" spans="1:9" x14ac:dyDescent="0.45">
      <c r="A2542" s="16">
        <v>4768</v>
      </c>
      <c r="B2542" s="10">
        <v>45456.594959490743</v>
      </c>
      <c r="C2542">
        <v>2</v>
      </c>
      <c r="D2542">
        <v>10740.04</v>
      </c>
      <c r="E2542" s="24">
        <f>INT(RFM_Pivot!$A$1 - tblCustRFM[[#This Row],[LastPurchaseDate]])</f>
        <v>200</v>
      </c>
      <c r="F2542">
        <f>IF(tblCustRFM[[#This Row],[Recency]] &lt;= $L$4, 3, IF(tblCustRFM[[#This Row],[Recency]] &lt;= M2544, 2, 1))</f>
        <v>1</v>
      </c>
      <c r="G2542">
        <f>IF(tblCustRFM[[#This Row],[Frequency]] &gt;= L2545, 3, IF(tblCustRFM[[#This Row],[Frequency]] &gt;= M2545, 2, 1))</f>
        <v>3</v>
      </c>
      <c r="H2542">
        <f>IF(tblCustRFM[[#This Row],[Monetary]] &gt;= L2546, 3, IF(tblCustRFM[[#This Row],[Monetary]] &gt;= M2546, 2, 1))</f>
        <v>3</v>
      </c>
      <c r="I2542">
        <f>tblCustRFM[[#This Row],[RecencyTier]] + tblCustRFM[[#This Row],[FrequencyTier]] + tblCustRFM[[#This Row],[MonetaryTier]]</f>
        <v>7</v>
      </c>
    </row>
    <row r="2543" spans="1:9" x14ac:dyDescent="0.45">
      <c r="A2543" s="16">
        <v>4769</v>
      </c>
      <c r="B2543" s="10">
        <v>44951.238423842595</v>
      </c>
      <c r="C2543">
        <v>1</v>
      </c>
      <c r="D2543">
        <v>5848.83</v>
      </c>
      <c r="E2543" s="24">
        <f>INT(RFM_Pivot!$A$1 - tblCustRFM[[#This Row],[LastPurchaseDate]])</f>
        <v>705</v>
      </c>
      <c r="F2543">
        <f>IF(tblCustRFM[[#This Row],[Recency]] &lt;= $L$4, 3, IF(tblCustRFM[[#This Row],[Recency]] &lt;= M2545, 2, 1))</f>
        <v>1</v>
      </c>
      <c r="G2543">
        <f>IF(tblCustRFM[[#This Row],[Frequency]] &gt;= L2546, 3, IF(tblCustRFM[[#This Row],[Frequency]] &gt;= M2546, 2, 1))</f>
        <v>3</v>
      </c>
      <c r="H2543">
        <f>IF(tblCustRFM[[#This Row],[Monetary]] &gt;= L2547, 3, IF(tblCustRFM[[#This Row],[Monetary]] &gt;= M2547, 2, 1))</f>
        <v>3</v>
      </c>
      <c r="I2543">
        <f>tblCustRFM[[#This Row],[RecencyTier]] + tblCustRFM[[#This Row],[FrequencyTier]] + tblCustRFM[[#This Row],[MonetaryTier]]</f>
        <v>7</v>
      </c>
    </row>
    <row r="2544" spans="1:9" x14ac:dyDescent="0.45">
      <c r="A2544" s="16">
        <v>4770</v>
      </c>
      <c r="B2544" s="10">
        <v>45525.659865972222</v>
      </c>
      <c r="C2544">
        <v>3</v>
      </c>
      <c r="D2544">
        <v>30048.82</v>
      </c>
      <c r="E2544" s="24">
        <f>INT(RFM_Pivot!$A$1 - tblCustRFM[[#This Row],[LastPurchaseDate]])</f>
        <v>131</v>
      </c>
      <c r="F2544">
        <f>IF(tblCustRFM[[#This Row],[Recency]] &lt;= $L$4, 3, IF(tblCustRFM[[#This Row],[Recency]] &lt;= M2546, 2, 1))</f>
        <v>1</v>
      </c>
      <c r="G2544">
        <f>IF(tblCustRFM[[#This Row],[Frequency]] &gt;= L2547, 3, IF(tblCustRFM[[#This Row],[Frequency]] &gt;= M2547, 2, 1))</f>
        <v>3</v>
      </c>
      <c r="H2544">
        <f>IF(tblCustRFM[[#This Row],[Monetary]] &gt;= L2548, 3, IF(tblCustRFM[[#This Row],[Monetary]] &gt;= M2548, 2, 1))</f>
        <v>3</v>
      </c>
      <c r="I2544">
        <f>tblCustRFM[[#This Row],[RecencyTier]] + tblCustRFM[[#This Row],[FrequencyTier]] + tblCustRFM[[#This Row],[MonetaryTier]]</f>
        <v>7</v>
      </c>
    </row>
    <row r="2545" spans="1:9" x14ac:dyDescent="0.45">
      <c r="A2545" s="16">
        <v>4771</v>
      </c>
      <c r="B2545" s="10">
        <v>45420.602360223762</v>
      </c>
      <c r="C2545">
        <v>1</v>
      </c>
      <c r="D2545">
        <v>4674</v>
      </c>
      <c r="E2545" s="24">
        <f>INT(RFM_Pivot!$A$1 - tblCustRFM[[#This Row],[LastPurchaseDate]])</f>
        <v>236</v>
      </c>
      <c r="F2545">
        <f>IF(tblCustRFM[[#This Row],[Recency]] &lt;= $L$4, 3, IF(tblCustRFM[[#This Row],[Recency]] &lt;= M2547, 2, 1))</f>
        <v>1</v>
      </c>
      <c r="G2545">
        <f>IF(tblCustRFM[[#This Row],[Frequency]] &gt;= L2548, 3, IF(tblCustRFM[[#This Row],[Frequency]] &gt;= M2548, 2, 1))</f>
        <v>3</v>
      </c>
      <c r="H2545">
        <f>IF(tblCustRFM[[#This Row],[Monetary]] &gt;= L2549, 3, IF(tblCustRFM[[#This Row],[Monetary]] &gt;= M2549, 2, 1))</f>
        <v>3</v>
      </c>
      <c r="I2545">
        <f>tblCustRFM[[#This Row],[RecencyTier]] + tblCustRFM[[#This Row],[FrequencyTier]] + tblCustRFM[[#This Row],[MonetaryTier]]</f>
        <v>7</v>
      </c>
    </row>
    <row r="2546" spans="1:9" x14ac:dyDescent="0.45">
      <c r="A2546" s="16">
        <v>4772</v>
      </c>
      <c r="B2546" s="10">
        <v>45546.028902893515</v>
      </c>
      <c r="C2546">
        <v>1</v>
      </c>
      <c r="D2546">
        <v>3867.21</v>
      </c>
      <c r="E2546" s="24">
        <f>INT(RFM_Pivot!$A$1 - tblCustRFM[[#This Row],[LastPurchaseDate]])</f>
        <v>110</v>
      </c>
      <c r="F2546">
        <f>IF(tblCustRFM[[#This Row],[Recency]] &lt;= $L$4, 3, IF(tblCustRFM[[#This Row],[Recency]] &lt;= M2548, 2, 1))</f>
        <v>3</v>
      </c>
      <c r="G2546">
        <f>IF(tblCustRFM[[#This Row],[Frequency]] &gt;= L2549, 3, IF(tblCustRFM[[#This Row],[Frequency]] &gt;= M2549, 2, 1))</f>
        <v>3</v>
      </c>
      <c r="H2546">
        <f>IF(tblCustRFM[[#This Row],[Monetary]] &gt;= L2550, 3, IF(tblCustRFM[[#This Row],[Monetary]] &gt;= M2550, 2, 1))</f>
        <v>3</v>
      </c>
      <c r="I2546">
        <f>tblCustRFM[[#This Row],[RecencyTier]] + tblCustRFM[[#This Row],[FrequencyTier]] + tblCustRFM[[#This Row],[MonetaryTier]]</f>
        <v>9</v>
      </c>
    </row>
    <row r="2547" spans="1:9" x14ac:dyDescent="0.45">
      <c r="A2547" s="16">
        <v>4773</v>
      </c>
      <c r="B2547" s="10">
        <v>45533.69066905864</v>
      </c>
      <c r="C2547">
        <v>1</v>
      </c>
      <c r="D2547">
        <v>2863.21</v>
      </c>
      <c r="E2547" s="24">
        <f>INT(RFM_Pivot!$A$1 - tblCustRFM[[#This Row],[LastPurchaseDate]])</f>
        <v>123</v>
      </c>
      <c r="F2547">
        <f>IF(tblCustRFM[[#This Row],[Recency]] &lt;= $L$4, 3, IF(tblCustRFM[[#This Row],[Recency]] &lt;= M2549, 2, 1))</f>
        <v>1</v>
      </c>
      <c r="G2547">
        <f>IF(tblCustRFM[[#This Row],[Frequency]] &gt;= L2550, 3, IF(tblCustRFM[[#This Row],[Frequency]] &gt;= M2550, 2, 1))</f>
        <v>3</v>
      </c>
      <c r="H2547">
        <f>IF(tblCustRFM[[#This Row],[Monetary]] &gt;= L2551, 3, IF(tblCustRFM[[#This Row],[Monetary]] &gt;= M2551, 2, 1))</f>
        <v>3</v>
      </c>
      <c r="I2547">
        <f>tblCustRFM[[#This Row],[RecencyTier]] + tblCustRFM[[#This Row],[FrequencyTier]] + tblCustRFM[[#This Row],[MonetaryTier]]</f>
        <v>7</v>
      </c>
    </row>
    <row r="2548" spans="1:9" x14ac:dyDescent="0.45">
      <c r="A2548" s="16">
        <v>4775</v>
      </c>
      <c r="B2548" s="10">
        <v>45513.321632175925</v>
      </c>
      <c r="C2548">
        <v>3</v>
      </c>
      <c r="D2548">
        <v>22998.66</v>
      </c>
      <c r="E2548" s="24">
        <f>INT(RFM_Pivot!$A$1 - tblCustRFM[[#This Row],[LastPurchaseDate]])</f>
        <v>143</v>
      </c>
      <c r="F2548">
        <f>IF(tblCustRFM[[#This Row],[Recency]] &lt;= $L$4, 3, IF(tblCustRFM[[#This Row],[Recency]] &lt;= M2550, 2, 1))</f>
        <v>1</v>
      </c>
      <c r="G2548">
        <f>IF(tblCustRFM[[#This Row],[Frequency]] &gt;= L2551, 3, IF(tblCustRFM[[#This Row],[Frequency]] &gt;= M2551, 2, 1))</f>
        <v>3</v>
      </c>
      <c r="H2548">
        <f>IF(tblCustRFM[[#This Row],[Monetary]] &gt;= L2552, 3, IF(tblCustRFM[[#This Row],[Monetary]] &gt;= M2552, 2, 1))</f>
        <v>3</v>
      </c>
      <c r="I2548">
        <f>tblCustRFM[[#This Row],[RecencyTier]] + tblCustRFM[[#This Row],[FrequencyTier]] + tblCustRFM[[#This Row],[MonetaryTier]]</f>
        <v>7</v>
      </c>
    </row>
    <row r="2549" spans="1:9" x14ac:dyDescent="0.45">
      <c r="A2549" s="16">
        <v>4777</v>
      </c>
      <c r="B2549" s="10">
        <v>45451.192419251543</v>
      </c>
      <c r="C2549">
        <v>1</v>
      </c>
      <c r="D2549">
        <v>3342.54</v>
      </c>
      <c r="E2549" s="24">
        <f>INT(RFM_Pivot!$A$1 - tblCustRFM[[#This Row],[LastPurchaseDate]])</f>
        <v>205</v>
      </c>
      <c r="F2549">
        <f>IF(tblCustRFM[[#This Row],[Recency]] &lt;= $L$4, 3, IF(tblCustRFM[[#This Row],[Recency]] &lt;= M2551, 2, 1))</f>
        <v>1</v>
      </c>
      <c r="G2549">
        <f>IF(tblCustRFM[[#This Row],[Frequency]] &gt;= L2552, 3, IF(tblCustRFM[[#This Row],[Frequency]] &gt;= M2552, 2, 1))</f>
        <v>3</v>
      </c>
      <c r="H2549">
        <f>IF(tblCustRFM[[#This Row],[Monetary]] &gt;= L2553, 3, IF(tblCustRFM[[#This Row],[Monetary]] &gt;= M2553, 2, 1))</f>
        <v>3</v>
      </c>
      <c r="I2549">
        <f>tblCustRFM[[#This Row],[RecencyTier]] + tblCustRFM[[#This Row],[FrequencyTier]] + tblCustRFM[[#This Row],[MonetaryTier]]</f>
        <v>7</v>
      </c>
    </row>
    <row r="2550" spans="1:9" x14ac:dyDescent="0.45">
      <c r="A2550" s="16">
        <v>4778</v>
      </c>
      <c r="B2550" s="10">
        <v>45027.750075000004</v>
      </c>
      <c r="C2550">
        <v>1</v>
      </c>
      <c r="D2550">
        <v>8864.1200000000008</v>
      </c>
      <c r="E2550" s="24">
        <f>INT(RFM_Pivot!$A$1 - tblCustRFM[[#This Row],[LastPurchaseDate]])</f>
        <v>629</v>
      </c>
      <c r="F2550">
        <f>IF(tblCustRFM[[#This Row],[Recency]] &lt;= $L$4, 3, IF(tblCustRFM[[#This Row],[Recency]] &lt;= M2552, 2, 1))</f>
        <v>1</v>
      </c>
      <c r="G2550">
        <f>IF(tblCustRFM[[#This Row],[Frequency]] &gt;= L2553, 3, IF(tblCustRFM[[#This Row],[Frequency]] &gt;= M2553, 2, 1))</f>
        <v>3</v>
      </c>
      <c r="H2550">
        <f>IF(tblCustRFM[[#This Row],[Monetary]] &gt;= L2554, 3, IF(tblCustRFM[[#This Row],[Monetary]] &gt;= M2554, 2, 1))</f>
        <v>3</v>
      </c>
      <c r="I2550">
        <f>tblCustRFM[[#This Row],[RecencyTier]] + tblCustRFM[[#This Row],[FrequencyTier]] + tblCustRFM[[#This Row],[MonetaryTier]]</f>
        <v>7</v>
      </c>
    </row>
    <row r="2551" spans="1:9" x14ac:dyDescent="0.45">
      <c r="A2551" s="16">
        <v>4779</v>
      </c>
      <c r="B2551" s="10">
        <v>45307.076007600306</v>
      </c>
      <c r="C2551">
        <v>1</v>
      </c>
      <c r="D2551">
        <v>15411.56</v>
      </c>
      <c r="E2551" s="24">
        <f>INT(RFM_Pivot!$A$1 - tblCustRFM[[#This Row],[LastPurchaseDate]])</f>
        <v>349</v>
      </c>
      <c r="F2551">
        <f>IF(tblCustRFM[[#This Row],[Recency]] &lt;= $L$4, 3, IF(tblCustRFM[[#This Row],[Recency]] &lt;= M2553, 2, 1))</f>
        <v>1</v>
      </c>
      <c r="G2551">
        <f>IF(tblCustRFM[[#This Row],[Frequency]] &gt;= L2554, 3, IF(tblCustRFM[[#This Row],[Frequency]] &gt;= M2554, 2, 1))</f>
        <v>3</v>
      </c>
      <c r="H2551">
        <f>IF(tblCustRFM[[#This Row],[Monetary]] &gt;= L2555, 3, IF(tblCustRFM[[#This Row],[Monetary]] &gt;= M2555, 2, 1))</f>
        <v>3</v>
      </c>
      <c r="I2551">
        <f>tblCustRFM[[#This Row],[RecencyTier]] + tblCustRFM[[#This Row],[FrequencyTier]] + tblCustRFM[[#This Row],[MonetaryTier]]</f>
        <v>7</v>
      </c>
    </row>
    <row r="2552" spans="1:9" x14ac:dyDescent="0.45">
      <c r="A2552" s="16">
        <v>4782</v>
      </c>
      <c r="B2552" s="10">
        <v>45416.294929475305</v>
      </c>
      <c r="C2552">
        <v>1</v>
      </c>
      <c r="D2552">
        <v>4808.5600000000004</v>
      </c>
      <c r="E2552" s="24">
        <f>INT(RFM_Pivot!$A$1 - tblCustRFM[[#This Row],[LastPurchaseDate]])</f>
        <v>240</v>
      </c>
      <c r="F2552">
        <f>IF(tblCustRFM[[#This Row],[Recency]] &lt;= $L$4, 3, IF(tblCustRFM[[#This Row],[Recency]] &lt;= M2554, 2, 1))</f>
        <v>1</v>
      </c>
      <c r="G2552">
        <f>IF(tblCustRFM[[#This Row],[Frequency]] &gt;= L2555, 3, IF(tblCustRFM[[#This Row],[Frequency]] &gt;= M2555, 2, 1))</f>
        <v>3</v>
      </c>
      <c r="H2552">
        <f>IF(tblCustRFM[[#This Row],[Monetary]] &gt;= L2556, 3, IF(tblCustRFM[[#This Row],[Monetary]] &gt;= M2556, 2, 1))</f>
        <v>3</v>
      </c>
      <c r="I2552">
        <f>tblCustRFM[[#This Row],[RecencyTier]] + tblCustRFM[[#This Row],[FrequencyTier]] + tblCustRFM[[#This Row],[MonetaryTier]]</f>
        <v>7</v>
      </c>
    </row>
    <row r="2553" spans="1:9" x14ac:dyDescent="0.45">
      <c r="A2553" s="16">
        <v>4783</v>
      </c>
      <c r="B2553" s="10">
        <v>45323.137613773149</v>
      </c>
      <c r="C2553">
        <v>2</v>
      </c>
      <c r="D2553">
        <v>18782.28</v>
      </c>
      <c r="E2553" s="24">
        <f>INT(RFM_Pivot!$A$1 - tblCustRFM[[#This Row],[LastPurchaseDate]])</f>
        <v>333</v>
      </c>
      <c r="F2553">
        <f>IF(tblCustRFM[[#This Row],[Recency]] &lt;= $L$4, 3, IF(tblCustRFM[[#This Row],[Recency]] &lt;= M2555, 2, 1))</f>
        <v>1</v>
      </c>
      <c r="G2553">
        <f>IF(tblCustRFM[[#This Row],[Frequency]] &gt;= L2556, 3, IF(tblCustRFM[[#This Row],[Frequency]] &gt;= M2556, 2, 1))</f>
        <v>3</v>
      </c>
      <c r="H2553">
        <f>IF(tblCustRFM[[#This Row],[Monetary]] &gt;= L2557, 3, IF(tblCustRFM[[#This Row],[Monetary]] &gt;= M2557, 2, 1))</f>
        <v>3</v>
      </c>
      <c r="I2553">
        <f>tblCustRFM[[#This Row],[RecencyTier]] + tblCustRFM[[#This Row],[FrequencyTier]] + tblCustRFM[[#This Row],[MonetaryTier]]</f>
        <v>7</v>
      </c>
    </row>
    <row r="2554" spans="1:9" x14ac:dyDescent="0.45">
      <c r="A2554" s="16">
        <v>4785</v>
      </c>
      <c r="B2554" s="10">
        <v>45550.774377430556</v>
      </c>
      <c r="C2554">
        <v>1</v>
      </c>
      <c r="D2554">
        <v>12929.04</v>
      </c>
      <c r="E2554" s="24">
        <f>INT(RFM_Pivot!$A$1 - tblCustRFM[[#This Row],[LastPurchaseDate]])</f>
        <v>106</v>
      </c>
      <c r="F2554">
        <f>IF(tblCustRFM[[#This Row],[Recency]] &lt;= $L$4, 3, IF(tblCustRFM[[#This Row],[Recency]] &lt;= M2556, 2, 1))</f>
        <v>3</v>
      </c>
      <c r="G2554">
        <f>IF(tblCustRFM[[#This Row],[Frequency]] &gt;= L2557, 3, IF(tblCustRFM[[#This Row],[Frequency]] &gt;= M2557, 2, 1))</f>
        <v>3</v>
      </c>
      <c r="H2554">
        <f>IF(tblCustRFM[[#This Row],[Monetary]] &gt;= L2558, 3, IF(tblCustRFM[[#This Row],[Monetary]] &gt;= M2558, 2, 1))</f>
        <v>3</v>
      </c>
      <c r="I2554">
        <f>tblCustRFM[[#This Row],[RecencyTier]] + tblCustRFM[[#This Row],[FrequencyTier]] + tblCustRFM[[#This Row],[MonetaryTier]]</f>
        <v>9</v>
      </c>
    </row>
    <row r="2555" spans="1:9" x14ac:dyDescent="0.45">
      <c r="A2555" s="16">
        <v>4786</v>
      </c>
      <c r="B2555" s="10">
        <v>45280.939393942899</v>
      </c>
      <c r="C2555">
        <v>2</v>
      </c>
      <c r="D2555">
        <v>19099.72</v>
      </c>
      <c r="E2555" s="24">
        <f>INT(RFM_Pivot!$A$1 - tblCustRFM[[#This Row],[LastPurchaseDate]])</f>
        <v>376</v>
      </c>
      <c r="F2555">
        <f>IF(tblCustRFM[[#This Row],[Recency]] &lt;= $L$4, 3, IF(tblCustRFM[[#This Row],[Recency]] &lt;= M2557, 2, 1))</f>
        <v>1</v>
      </c>
      <c r="G2555">
        <f>IF(tblCustRFM[[#This Row],[Frequency]] &gt;= L2558, 3, IF(tblCustRFM[[#This Row],[Frequency]] &gt;= M2558, 2, 1))</f>
        <v>3</v>
      </c>
      <c r="H2555">
        <f>IF(tblCustRFM[[#This Row],[Monetary]] &gt;= L2559, 3, IF(tblCustRFM[[#This Row],[Monetary]] &gt;= M2559, 2, 1))</f>
        <v>3</v>
      </c>
      <c r="I2555">
        <f>tblCustRFM[[#This Row],[RecencyTier]] + tblCustRFM[[#This Row],[FrequencyTier]] + tblCustRFM[[#This Row],[MonetaryTier]]</f>
        <v>7</v>
      </c>
    </row>
    <row r="2556" spans="1:9" x14ac:dyDescent="0.45">
      <c r="A2556" s="16">
        <v>4787</v>
      </c>
      <c r="B2556" s="10">
        <v>45384.609760956788</v>
      </c>
      <c r="C2556">
        <v>1</v>
      </c>
      <c r="D2556">
        <v>1884.48</v>
      </c>
      <c r="E2556" s="24">
        <f>INT(RFM_Pivot!$A$1 - tblCustRFM[[#This Row],[LastPurchaseDate]])</f>
        <v>272</v>
      </c>
      <c r="F2556">
        <f>IF(tblCustRFM[[#This Row],[Recency]] &lt;= $L$4, 3, IF(tblCustRFM[[#This Row],[Recency]] &lt;= M2558, 2, 1))</f>
        <v>1</v>
      </c>
      <c r="G2556">
        <f>IF(tblCustRFM[[#This Row],[Frequency]] &gt;= L2559, 3, IF(tblCustRFM[[#This Row],[Frequency]] &gt;= M2559, 2, 1))</f>
        <v>3</v>
      </c>
      <c r="H2556">
        <f>IF(tblCustRFM[[#This Row],[Monetary]] &gt;= L2560, 3, IF(tblCustRFM[[#This Row],[Monetary]] &gt;= M2560, 2, 1))</f>
        <v>3</v>
      </c>
      <c r="I2556">
        <f>tblCustRFM[[#This Row],[RecencyTier]] + tblCustRFM[[#This Row],[FrequencyTier]] + tblCustRFM[[#This Row],[MonetaryTier]]</f>
        <v>7</v>
      </c>
    </row>
    <row r="2557" spans="1:9" x14ac:dyDescent="0.45">
      <c r="A2557" s="16">
        <v>4788</v>
      </c>
      <c r="B2557" s="10">
        <v>45031.546454629628</v>
      </c>
      <c r="C2557">
        <v>1</v>
      </c>
      <c r="D2557">
        <v>6744.98</v>
      </c>
      <c r="E2557" s="24">
        <f>INT(RFM_Pivot!$A$1 - tblCustRFM[[#This Row],[LastPurchaseDate]])</f>
        <v>625</v>
      </c>
      <c r="F2557">
        <f>IF(tblCustRFM[[#This Row],[Recency]] &lt;= $L$4, 3, IF(tblCustRFM[[#This Row],[Recency]] &lt;= M2559, 2, 1))</f>
        <v>1</v>
      </c>
      <c r="G2557">
        <f>IF(tblCustRFM[[#This Row],[Frequency]] &gt;= L2560, 3, IF(tblCustRFM[[#This Row],[Frequency]] &gt;= M2560, 2, 1))</f>
        <v>3</v>
      </c>
      <c r="H2557">
        <f>IF(tblCustRFM[[#This Row],[Monetary]] &gt;= L2561, 3, IF(tblCustRFM[[#This Row],[Monetary]] &gt;= M2561, 2, 1))</f>
        <v>3</v>
      </c>
      <c r="I2557">
        <f>tblCustRFM[[#This Row],[RecencyTier]] + tblCustRFM[[#This Row],[FrequencyTier]] + tblCustRFM[[#This Row],[MonetaryTier]]</f>
        <v>7</v>
      </c>
    </row>
    <row r="2558" spans="1:9" x14ac:dyDescent="0.45">
      <c r="A2558" s="16">
        <v>4789</v>
      </c>
      <c r="B2558" s="10">
        <v>45257.212021219137</v>
      </c>
      <c r="C2558">
        <v>1</v>
      </c>
      <c r="D2558">
        <v>23051.55</v>
      </c>
      <c r="E2558" s="24">
        <f>INT(RFM_Pivot!$A$1 - tblCustRFM[[#This Row],[LastPurchaseDate]])</f>
        <v>399</v>
      </c>
      <c r="F2558">
        <f>IF(tblCustRFM[[#This Row],[Recency]] &lt;= $L$4, 3, IF(tblCustRFM[[#This Row],[Recency]] &lt;= M2560, 2, 1))</f>
        <v>1</v>
      </c>
      <c r="G2558">
        <f>IF(tblCustRFM[[#This Row],[Frequency]] &gt;= L2561, 3, IF(tblCustRFM[[#This Row],[Frequency]] &gt;= M2561, 2, 1))</f>
        <v>3</v>
      </c>
      <c r="H2558">
        <f>IF(tblCustRFM[[#This Row],[Monetary]] &gt;= L2562, 3, IF(tblCustRFM[[#This Row],[Monetary]] &gt;= M2562, 2, 1))</f>
        <v>3</v>
      </c>
      <c r="I2558">
        <f>tblCustRFM[[#This Row],[RecencyTier]] + tblCustRFM[[#This Row],[FrequencyTier]] + tblCustRFM[[#This Row],[MonetaryTier]]</f>
        <v>7</v>
      </c>
    </row>
    <row r="2559" spans="1:9" x14ac:dyDescent="0.45">
      <c r="A2559" s="16">
        <v>4790</v>
      </c>
      <c r="B2559" s="10">
        <v>45490.10531053241</v>
      </c>
      <c r="C2559">
        <v>1</v>
      </c>
      <c r="D2559">
        <v>4263.8</v>
      </c>
      <c r="E2559" s="24">
        <f>INT(RFM_Pivot!$A$1 - tblCustRFM[[#This Row],[LastPurchaseDate]])</f>
        <v>166</v>
      </c>
      <c r="F2559">
        <f>IF(tblCustRFM[[#This Row],[Recency]] &lt;= $L$4, 3, IF(tblCustRFM[[#This Row],[Recency]] &lt;= M2561, 2, 1))</f>
        <v>1</v>
      </c>
      <c r="G2559">
        <f>IF(tblCustRFM[[#This Row],[Frequency]] &gt;= L2562, 3, IF(tblCustRFM[[#This Row],[Frequency]] &gt;= M2562, 2, 1))</f>
        <v>3</v>
      </c>
      <c r="H2559">
        <f>IF(tblCustRFM[[#This Row],[Monetary]] &gt;= L2563, 3, IF(tblCustRFM[[#This Row],[Monetary]] &gt;= M2563, 2, 1))</f>
        <v>3</v>
      </c>
      <c r="I2559">
        <f>tblCustRFM[[#This Row],[RecencyTier]] + tblCustRFM[[#This Row],[FrequencyTier]] + tblCustRFM[[#This Row],[MonetaryTier]]</f>
        <v>7</v>
      </c>
    </row>
    <row r="2560" spans="1:9" x14ac:dyDescent="0.45">
      <c r="A2560" s="16">
        <v>4791</v>
      </c>
      <c r="B2560" s="10">
        <v>45314.960796064814</v>
      </c>
      <c r="C2560">
        <v>2</v>
      </c>
      <c r="D2560">
        <v>24681.759999999998</v>
      </c>
      <c r="E2560" s="24">
        <f>INT(RFM_Pivot!$A$1 - tblCustRFM[[#This Row],[LastPurchaseDate]])</f>
        <v>342</v>
      </c>
      <c r="F2560">
        <f>IF(tblCustRFM[[#This Row],[Recency]] &lt;= $L$4, 3, IF(tblCustRFM[[#This Row],[Recency]] &lt;= M2562, 2, 1))</f>
        <v>1</v>
      </c>
      <c r="G2560">
        <f>IF(tblCustRFM[[#This Row],[Frequency]] &gt;= L2563, 3, IF(tblCustRFM[[#This Row],[Frequency]] &gt;= M2563, 2, 1))</f>
        <v>3</v>
      </c>
      <c r="H2560">
        <f>IF(tblCustRFM[[#This Row],[Monetary]] &gt;= L2564, 3, IF(tblCustRFM[[#This Row],[Monetary]] &gt;= M2564, 2, 1))</f>
        <v>3</v>
      </c>
      <c r="I2560">
        <f>tblCustRFM[[#This Row],[RecencyTier]] + tblCustRFM[[#This Row],[FrequencyTier]] + tblCustRFM[[#This Row],[MonetaryTier]]</f>
        <v>7</v>
      </c>
    </row>
    <row r="2561" spans="1:9" x14ac:dyDescent="0.45">
      <c r="A2561" s="16">
        <v>4792</v>
      </c>
      <c r="B2561" s="10">
        <v>45242.464546450617</v>
      </c>
      <c r="C2561">
        <v>2</v>
      </c>
      <c r="D2561">
        <v>27054.41</v>
      </c>
      <c r="E2561" s="24">
        <f>INT(RFM_Pivot!$A$1 - tblCustRFM[[#This Row],[LastPurchaseDate]])</f>
        <v>414</v>
      </c>
      <c r="F2561">
        <f>IF(tblCustRFM[[#This Row],[Recency]] &lt;= $L$4, 3, IF(tblCustRFM[[#This Row],[Recency]] &lt;= M2563, 2, 1))</f>
        <v>1</v>
      </c>
      <c r="G2561">
        <f>IF(tblCustRFM[[#This Row],[Frequency]] &gt;= L2564, 3, IF(tblCustRFM[[#This Row],[Frequency]] &gt;= M2564, 2, 1))</f>
        <v>3</v>
      </c>
      <c r="H2561">
        <f>IF(tblCustRFM[[#This Row],[Monetary]] &gt;= L2565, 3, IF(tblCustRFM[[#This Row],[Monetary]] &gt;= M2565, 2, 1))</f>
        <v>3</v>
      </c>
      <c r="I2561">
        <f>tblCustRFM[[#This Row],[RecencyTier]] + tblCustRFM[[#This Row],[FrequencyTier]] + tblCustRFM[[#This Row],[MonetaryTier]]</f>
        <v>7</v>
      </c>
    </row>
    <row r="2562" spans="1:9" x14ac:dyDescent="0.45">
      <c r="A2562" s="16">
        <v>4793</v>
      </c>
      <c r="B2562" s="10">
        <v>45424.398739853394</v>
      </c>
      <c r="C2562">
        <v>2</v>
      </c>
      <c r="D2562">
        <v>18346.740000000002</v>
      </c>
      <c r="E2562" s="24">
        <f>INT(RFM_Pivot!$A$1 - tblCustRFM[[#This Row],[LastPurchaseDate]])</f>
        <v>232</v>
      </c>
      <c r="F2562">
        <f>IF(tblCustRFM[[#This Row],[Recency]] &lt;= $L$4, 3, IF(tblCustRFM[[#This Row],[Recency]] &lt;= M2564, 2, 1))</f>
        <v>1</v>
      </c>
      <c r="G2562">
        <f>IF(tblCustRFM[[#This Row],[Frequency]] &gt;= L2565, 3, IF(tblCustRFM[[#This Row],[Frequency]] &gt;= M2565, 2, 1))</f>
        <v>3</v>
      </c>
      <c r="H2562">
        <f>IF(tblCustRFM[[#This Row],[Monetary]] &gt;= L2566, 3, IF(tblCustRFM[[#This Row],[Monetary]] &gt;= M2566, 2, 1))</f>
        <v>3</v>
      </c>
      <c r="I2562">
        <f>tblCustRFM[[#This Row],[RecencyTier]] + tblCustRFM[[#This Row],[FrequencyTier]] + tblCustRFM[[#This Row],[MonetaryTier]]</f>
        <v>7</v>
      </c>
    </row>
    <row r="2563" spans="1:9" x14ac:dyDescent="0.45">
      <c r="A2563" s="16">
        <v>4796</v>
      </c>
      <c r="B2563" s="10">
        <v>45137.991099112653</v>
      </c>
      <c r="C2563">
        <v>1</v>
      </c>
      <c r="D2563">
        <v>5335.34</v>
      </c>
      <c r="E2563" s="24">
        <f>INT(RFM_Pivot!$A$1 - tblCustRFM[[#This Row],[LastPurchaseDate]])</f>
        <v>519</v>
      </c>
      <c r="F2563">
        <f>IF(tblCustRFM[[#This Row],[Recency]] &lt;= $L$4, 3, IF(tblCustRFM[[#This Row],[Recency]] &lt;= M2565, 2, 1))</f>
        <v>1</v>
      </c>
      <c r="G2563">
        <f>IF(tblCustRFM[[#This Row],[Frequency]] &gt;= L2566, 3, IF(tblCustRFM[[#This Row],[Frequency]] &gt;= M2566, 2, 1))</f>
        <v>3</v>
      </c>
      <c r="H2563">
        <f>IF(tblCustRFM[[#This Row],[Monetary]] &gt;= L2567, 3, IF(tblCustRFM[[#This Row],[Monetary]] &gt;= M2567, 2, 1))</f>
        <v>3</v>
      </c>
      <c r="I2563">
        <f>tblCustRFM[[#This Row],[RecencyTier]] + tblCustRFM[[#This Row],[FrequencyTier]] + tblCustRFM[[#This Row],[MonetaryTier]]</f>
        <v>7</v>
      </c>
    </row>
    <row r="2564" spans="1:9" x14ac:dyDescent="0.45">
      <c r="A2564" s="16">
        <v>4797</v>
      </c>
      <c r="B2564" s="10">
        <v>45297.658065817901</v>
      </c>
      <c r="C2564">
        <v>2</v>
      </c>
      <c r="D2564">
        <v>22167</v>
      </c>
      <c r="E2564" s="24">
        <f>INT(RFM_Pivot!$A$1 - tblCustRFM[[#This Row],[LastPurchaseDate]])</f>
        <v>359</v>
      </c>
      <c r="F2564">
        <f>IF(tblCustRFM[[#This Row],[Recency]] &lt;= $L$4, 3, IF(tblCustRFM[[#This Row],[Recency]] &lt;= M2566, 2, 1))</f>
        <v>1</v>
      </c>
      <c r="G2564">
        <f>IF(tblCustRFM[[#This Row],[Frequency]] &gt;= L2567, 3, IF(tblCustRFM[[#This Row],[Frequency]] &gt;= M2567, 2, 1))</f>
        <v>3</v>
      </c>
      <c r="H2564">
        <f>IF(tblCustRFM[[#This Row],[Monetary]] &gt;= L2568, 3, IF(tblCustRFM[[#This Row],[Monetary]] &gt;= M2568, 2, 1))</f>
        <v>3</v>
      </c>
      <c r="I2564">
        <f>tblCustRFM[[#This Row],[RecencyTier]] + tblCustRFM[[#This Row],[FrequencyTier]] + tblCustRFM[[#This Row],[MonetaryTier]]</f>
        <v>7</v>
      </c>
    </row>
    <row r="2565" spans="1:9" x14ac:dyDescent="0.45">
      <c r="A2565" s="16">
        <v>4799</v>
      </c>
      <c r="B2565" s="10">
        <v>45386.507950810184</v>
      </c>
      <c r="C2565">
        <v>1</v>
      </c>
      <c r="D2565">
        <v>5620.45</v>
      </c>
      <c r="E2565" s="24">
        <f>INT(RFM_Pivot!$A$1 - tblCustRFM[[#This Row],[LastPurchaseDate]])</f>
        <v>270</v>
      </c>
      <c r="F2565">
        <f>IF(tblCustRFM[[#This Row],[Recency]] &lt;= $L$4, 3, IF(tblCustRFM[[#This Row],[Recency]] &lt;= M2567, 2, 1))</f>
        <v>1</v>
      </c>
      <c r="G2565">
        <f>IF(tblCustRFM[[#This Row],[Frequency]] &gt;= L2568, 3, IF(tblCustRFM[[#This Row],[Frequency]] &gt;= M2568, 2, 1))</f>
        <v>3</v>
      </c>
      <c r="H2565">
        <f>IF(tblCustRFM[[#This Row],[Monetary]] &gt;= L2569, 3, IF(tblCustRFM[[#This Row],[Monetary]] &gt;= M2569, 2, 1))</f>
        <v>3</v>
      </c>
      <c r="I2565">
        <f>tblCustRFM[[#This Row],[RecencyTier]] + tblCustRFM[[#This Row],[FrequencyTier]] + tblCustRFM[[#This Row],[MonetaryTier]]</f>
        <v>7</v>
      </c>
    </row>
    <row r="2566" spans="1:9" x14ac:dyDescent="0.45">
      <c r="A2566" s="16">
        <v>4801</v>
      </c>
      <c r="B2566" s="10">
        <v>45195.44784479167</v>
      </c>
      <c r="C2566">
        <v>1</v>
      </c>
      <c r="D2566">
        <v>3602.96</v>
      </c>
      <c r="E2566" s="24">
        <f>INT(RFM_Pivot!$A$1 - tblCustRFM[[#This Row],[LastPurchaseDate]])</f>
        <v>461</v>
      </c>
      <c r="F2566">
        <f>IF(tblCustRFM[[#This Row],[Recency]] &lt;= $L$4, 3, IF(tblCustRFM[[#This Row],[Recency]] &lt;= M2568, 2, 1))</f>
        <v>1</v>
      </c>
      <c r="G2566">
        <f>IF(tblCustRFM[[#This Row],[Frequency]] &gt;= L2569, 3, IF(tblCustRFM[[#This Row],[Frequency]] &gt;= M2569, 2, 1))</f>
        <v>3</v>
      </c>
      <c r="H2566">
        <f>IF(tblCustRFM[[#This Row],[Monetary]] &gt;= L2570, 3, IF(tblCustRFM[[#This Row],[Monetary]] &gt;= M2570, 2, 1))</f>
        <v>3</v>
      </c>
      <c r="I2566">
        <f>tblCustRFM[[#This Row],[RecencyTier]] + tblCustRFM[[#This Row],[FrequencyTier]] + tblCustRFM[[#This Row],[MonetaryTier]]</f>
        <v>7</v>
      </c>
    </row>
    <row r="2567" spans="1:9" x14ac:dyDescent="0.45">
      <c r="A2567" s="16">
        <v>4802</v>
      </c>
      <c r="B2567" s="10">
        <v>45171.209420949075</v>
      </c>
      <c r="C2567">
        <v>2</v>
      </c>
      <c r="D2567">
        <v>20113.43</v>
      </c>
      <c r="E2567" s="24">
        <f>INT(RFM_Pivot!$A$1 - tblCustRFM[[#This Row],[LastPurchaseDate]])</f>
        <v>485</v>
      </c>
      <c r="F2567">
        <f>IF(tblCustRFM[[#This Row],[Recency]] &lt;= $L$4, 3, IF(tblCustRFM[[#This Row],[Recency]] &lt;= M2569, 2, 1))</f>
        <v>1</v>
      </c>
      <c r="G2567">
        <f>IF(tblCustRFM[[#This Row],[Frequency]] &gt;= L2570, 3, IF(tblCustRFM[[#This Row],[Frequency]] &gt;= M2570, 2, 1))</f>
        <v>3</v>
      </c>
      <c r="H2567">
        <f>IF(tblCustRFM[[#This Row],[Monetary]] &gt;= L2571, 3, IF(tblCustRFM[[#This Row],[Monetary]] &gt;= M2571, 2, 1))</f>
        <v>3</v>
      </c>
      <c r="I2567">
        <f>tblCustRFM[[#This Row],[RecencyTier]] + tblCustRFM[[#This Row],[FrequencyTier]] + tblCustRFM[[#This Row],[MonetaryTier]]</f>
        <v>7</v>
      </c>
    </row>
    <row r="2568" spans="1:9" x14ac:dyDescent="0.45">
      <c r="A2568" s="16">
        <v>4803</v>
      </c>
      <c r="B2568" s="10">
        <v>45424.617761766975</v>
      </c>
      <c r="C2568">
        <v>1</v>
      </c>
      <c r="D2568">
        <v>5939.55</v>
      </c>
      <c r="E2568" s="24">
        <f>INT(RFM_Pivot!$A$1 - tblCustRFM[[#This Row],[LastPurchaseDate]])</f>
        <v>232</v>
      </c>
      <c r="F2568">
        <f>IF(tblCustRFM[[#This Row],[Recency]] &lt;= $L$4, 3, IF(tblCustRFM[[#This Row],[Recency]] &lt;= M2570, 2, 1))</f>
        <v>1</v>
      </c>
      <c r="G2568">
        <f>IF(tblCustRFM[[#This Row],[Frequency]] &gt;= L2571, 3, IF(tblCustRFM[[#This Row],[Frequency]] &gt;= M2571, 2, 1))</f>
        <v>3</v>
      </c>
      <c r="H2568">
        <f>IF(tblCustRFM[[#This Row],[Monetary]] &gt;= L2572, 3, IF(tblCustRFM[[#This Row],[Monetary]] &gt;= M2572, 2, 1))</f>
        <v>3</v>
      </c>
      <c r="I2568">
        <f>tblCustRFM[[#This Row],[RecencyTier]] + tblCustRFM[[#This Row],[FrequencyTier]] + tblCustRFM[[#This Row],[MonetaryTier]]</f>
        <v>7</v>
      </c>
    </row>
    <row r="2569" spans="1:9" x14ac:dyDescent="0.45">
      <c r="A2569" s="16">
        <v>4804</v>
      </c>
      <c r="B2569" s="10">
        <v>45645.610861072528</v>
      </c>
      <c r="C2569">
        <v>1</v>
      </c>
      <c r="D2569">
        <v>3035.55</v>
      </c>
      <c r="E2569" s="24">
        <f>INT(RFM_Pivot!$A$1 - tblCustRFM[[#This Row],[LastPurchaseDate]])</f>
        <v>11</v>
      </c>
      <c r="F2569">
        <f>IF(tblCustRFM[[#This Row],[Recency]] &lt;= $L$4, 3, IF(tblCustRFM[[#This Row],[Recency]] &lt;= M2571, 2, 1))</f>
        <v>3</v>
      </c>
      <c r="G2569">
        <f>IF(tblCustRFM[[#This Row],[Frequency]] &gt;= L2572, 3, IF(tblCustRFM[[#This Row],[Frequency]] &gt;= M2572, 2, 1))</f>
        <v>3</v>
      </c>
      <c r="H2569">
        <f>IF(tblCustRFM[[#This Row],[Monetary]] &gt;= L2573, 3, IF(tblCustRFM[[#This Row],[Monetary]] &gt;= M2573, 2, 1))</f>
        <v>3</v>
      </c>
      <c r="I2569">
        <f>tblCustRFM[[#This Row],[RecencyTier]] + tblCustRFM[[#This Row],[FrequencyTier]] + tblCustRFM[[#This Row],[MonetaryTier]]</f>
        <v>9</v>
      </c>
    </row>
    <row r="2570" spans="1:9" x14ac:dyDescent="0.45">
      <c r="A2570" s="16">
        <v>4805</v>
      </c>
      <c r="B2570" s="10">
        <v>45207.567056712964</v>
      </c>
      <c r="C2570">
        <v>1</v>
      </c>
      <c r="D2570">
        <v>4515</v>
      </c>
      <c r="E2570" s="24">
        <f>INT(RFM_Pivot!$A$1 - tblCustRFM[[#This Row],[LastPurchaseDate]])</f>
        <v>449</v>
      </c>
      <c r="F2570">
        <f>IF(tblCustRFM[[#This Row],[Recency]] &lt;= $L$4, 3, IF(tblCustRFM[[#This Row],[Recency]] &lt;= M2572, 2, 1))</f>
        <v>1</v>
      </c>
      <c r="G2570">
        <f>IF(tblCustRFM[[#This Row],[Frequency]] &gt;= L2573, 3, IF(tblCustRFM[[#This Row],[Frequency]] &gt;= M2573, 2, 1))</f>
        <v>3</v>
      </c>
      <c r="H2570">
        <f>IF(tblCustRFM[[#This Row],[Monetary]] &gt;= L2574, 3, IF(tblCustRFM[[#This Row],[Monetary]] &gt;= M2574, 2, 1))</f>
        <v>3</v>
      </c>
      <c r="I2570">
        <f>tblCustRFM[[#This Row],[RecencyTier]] + tblCustRFM[[#This Row],[FrequencyTier]] + tblCustRFM[[#This Row],[MonetaryTier]]</f>
        <v>7</v>
      </c>
    </row>
    <row r="2571" spans="1:9" x14ac:dyDescent="0.45">
      <c r="A2571" s="16">
        <v>4806</v>
      </c>
      <c r="B2571" s="10">
        <v>45230.783378317901</v>
      </c>
      <c r="C2571">
        <v>1</v>
      </c>
      <c r="D2571">
        <v>2987.57</v>
      </c>
      <c r="E2571" s="24">
        <f>INT(RFM_Pivot!$A$1 - tblCustRFM[[#This Row],[LastPurchaseDate]])</f>
        <v>426</v>
      </c>
      <c r="F2571">
        <f>IF(tblCustRFM[[#This Row],[Recency]] &lt;= $L$4, 3, IF(tblCustRFM[[#This Row],[Recency]] &lt;= M2573, 2, 1))</f>
        <v>1</v>
      </c>
      <c r="G2571">
        <f>IF(tblCustRFM[[#This Row],[Frequency]] &gt;= L2574, 3, IF(tblCustRFM[[#This Row],[Frequency]] &gt;= M2574, 2, 1))</f>
        <v>3</v>
      </c>
      <c r="H2571">
        <f>IF(tblCustRFM[[#This Row],[Monetary]] &gt;= L2575, 3, IF(tblCustRFM[[#This Row],[Monetary]] &gt;= M2575, 2, 1))</f>
        <v>3</v>
      </c>
      <c r="I2571">
        <f>tblCustRFM[[#This Row],[RecencyTier]] + tblCustRFM[[#This Row],[FrequencyTier]] + tblCustRFM[[#This Row],[MonetaryTier]]</f>
        <v>7</v>
      </c>
    </row>
    <row r="2572" spans="1:9" x14ac:dyDescent="0.45">
      <c r="A2572" s="16">
        <v>4807</v>
      </c>
      <c r="B2572" s="10">
        <v>45603.485648572532</v>
      </c>
      <c r="C2572">
        <v>2</v>
      </c>
      <c r="D2572">
        <v>9627.83</v>
      </c>
      <c r="E2572" s="24">
        <f>INT(RFM_Pivot!$A$1 - tblCustRFM[[#This Row],[LastPurchaseDate]])</f>
        <v>53</v>
      </c>
      <c r="F2572">
        <f>IF(tblCustRFM[[#This Row],[Recency]] &lt;= $L$4, 3, IF(tblCustRFM[[#This Row],[Recency]] &lt;= M2574, 2, 1))</f>
        <v>3</v>
      </c>
      <c r="G2572">
        <f>IF(tblCustRFM[[#This Row],[Frequency]] &gt;= L2575, 3, IF(tblCustRFM[[#This Row],[Frequency]] &gt;= M2575, 2, 1))</f>
        <v>3</v>
      </c>
      <c r="H2572">
        <f>IF(tblCustRFM[[#This Row],[Monetary]] &gt;= L2576, 3, IF(tblCustRFM[[#This Row],[Monetary]] &gt;= M2576, 2, 1))</f>
        <v>3</v>
      </c>
      <c r="I2572">
        <f>tblCustRFM[[#This Row],[RecencyTier]] + tblCustRFM[[#This Row],[FrequencyTier]] + tblCustRFM[[#This Row],[MonetaryTier]]</f>
        <v>9</v>
      </c>
    </row>
    <row r="2573" spans="1:9" x14ac:dyDescent="0.45">
      <c r="A2573" s="16">
        <v>4808</v>
      </c>
      <c r="B2573" s="10">
        <v>45451.776477662039</v>
      </c>
      <c r="C2573">
        <v>2</v>
      </c>
      <c r="D2573">
        <v>16853.25</v>
      </c>
      <c r="E2573" s="24">
        <f>INT(RFM_Pivot!$A$1 - tblCustRFM[[#This Row],[LastPurchaseDate]])</f>
        <v>205</v>
      </c>
      <c r="F2573">
        <f>IF(tblCustRFM[[#This Row],[Recency]] &lt;= $L$4, 3, IF(tblCustRFM[[#This Row],[Recency]] &lt;= M2575, 2, 1))</f>
        <v>1</v>
      </c>
      <c r="G2573">
        <f>IF(tblCustRFM[[#This Row],[Frequency]] &gt;= L2576, 3, IF(tblCustRFM[[#This Row],[Frequency]] &gt;= M2576, 2, 1))</f>
        <v>3</v>
      </c>
      <c r="H2573">
        <f>IF(tblCustRFM[[#This Row],[Monetary]] &gt;= L2577, 3, IF(tblCustRFM[[#This Row],[Monetary]] &gt;= M2577, 2, 1))</f>
        <v>3</v>
      </c>
      <c r="I2573">
        <f>tblCustRFM[[#This Row],[RecencyTier]] + tblCustRFM[[#This Row],[FrequencyTier]] + tblCustRFM[[#This Row],[MonetaryTier]]</f>
        <v>7</v>
      </c>
    </row>
    <row r="2574" spans="1:9" x14ac:dyDescent="0.45">
      <c r="A2574" s="16">
        <v>4809</v>
      </c>
      <c r="B2574" s="10">
        <v>45625.971897183641</v>
      </c>
      <c r="C2574">
        <v>2</v>
      </c>
      <c r="D2574">
        <v>6377.7</v>
      </c>
      <c r="E2574" s="24">
        <f>INT(RFM_Pivot!$A$1 - tblCustRFM[[#This Row],[LastPurchaseDate]])</f>
        <v>31</v>
      </c>
      <c r="F2574">
        <f>IF(tblCustRFM[[#This Row],[Recency]] &lt;= $L$4, 3, IF(tblCustRFM[[#This Row],[Recency]] &lt;= M2576, 2, 1))</f>
        <v>3</v>
      </c>
      <c r="G2574">
        <f>IF(tblCustRFM[[#This Row],[Frequency]] &gt;= L2577, 3, IF(tblCustRFM[[#This Row],[Frequency]] &gt;= M2577, 2, 1))</f>
        <v>3</v>
      </c>
      <c r="H2574">
        <f>IF(tblCustRFM[[#This Row],[Monetary]] &gt;= L2578, 3, IF(tblCustRFM[[#This Row],[Monetary]] &gt;= M2578, 2, 1))</f>
        <v>3</v>
      </c>
      <c r="I2574">
        <f>tblCustRFM[[#This Row],[RecencyTier]] + tblCustRFM[[#This Row],[FrequencyTier]] + tblCustRFM[[#This Row],[MonetaryTier]]</f>
        <v>9</v>
      </c>
    </row>
    <row r="2575" spans="1:9" x14ac:dyDescent="0.45">
      <c r="A2575" s="16">
        <v>4810</v>
      </c>
      <c r="B2575" s="10">
        <v>45631.593459336422</v>
      </c>
      <c r="C2575">
        <v>3</v>
      </c>
      <c r="D2575">
        <v>22416.04</v>
      </c>
      <c r="E2575" s="24">
        <f>INT(RFM_Pivot!$A$1 - tblCustRFM[[#This Row],[LastPurchaseDate]])</f>
        <v>25</v>
      </c>
      <c r="F2575">
        <f>IF(tblCustRFM[[#This Row],[Recency]] &lt;= $L$4, 3, IF(tblCustRFM[[#This Row],[Recency]] &lt;= M2577, 2, 1))</f>
        <v>3</v>
      </c>
      <c r="G2575">
        <f>IF(tblCustRFM[[#This Row],[Frequency]] &gt;= L2578, 3, IF(tblCustRFM[[#This Row],[Frequency]] &gt;= M2578, 2, 1))</f>
        <v>3</v>
      </c>
      <c r="H2575">
        <f>IF(tblCustRFM[[#This Row],[Monetary]] &gt;= L2579, 3, IF(tblCustRFM[[#This Row],[Monetary]] &gt;= M2579, 2, 1))</f>
        <v>3</v>
      </c>
      <c r="I2575">
        <f>tblCustRFM[[#This Row],[RecencyTier]] + tblCustRFM[[#This Row],[FrequencyTier]] + tblCustRFM[[#This Row],[MonetaryTier]]</f>
        <v>9</v>
      </c>
    </row>
    <row r="2576" spans="1:9" x14ac:dyDescent="0.45">
      <c r="A2576" s="16">
        <v>4811</v>
      </c>
      <c r="B2576" s="10">
        <v>45515.803880401232</v>
      </c>
      <c r="C2576">
        <v>2</v>
      </c>
      <c r="D2576">
        <v>15633.77</v>
      </c>
      <c r="E2576" s="24">
        <f>INT(RFM_Pivot!$A$1 - tblCustRFM[[#This Row],[LastPurchaseDate]])</f>
        <v>141</v>
      </c>
      <c r="F2576">
        <f>IF(tblCustRFM[[#This Row],[Recency]] &lt;= $L$4, 3, IF(tblCustRFM[[#This Row],[Recency]] &lt;= M2578, 2, 1))</f>
        <v>1</v>
      </c>
      <c r="G2576">
        <f>IF(tblCustRFM[[#This Row],[Frequency]] &gt;= L2579, 3, IF(tblCustRFM[[#This Row],[Frequency]] &gt;= M2579, 2, 1))</f>
        <v>3</v>
      </c>
      <c r="H2576">
        <f>IF(tblCustRFM[[#This Row],[Monetary]] &gt;= L2580, 3, IF(tblCustRFM[[#This Row],[Monetary]] &gt;= M2580, 2, 1))</f>
        <v>3</v>
      </c>
      <c r="I2576">
        <f>tblCustRFM[[#This Row],[RecencyTier]] + tblCustRFM[[#This Row],[FrequencyTier]] + tblCustRFM[[#This Row],[MonetaryTier]]</f>
        <v>7</v>
      </c>
    </row>
    <row r="2577" spans="1:9" x14ac:dyDescent="0.45">
      <c r="A2577" s="16">
        <v>4812</v>
      </c>
      <c r="B2577" s="10">
        <v>44983.36163614969</v>
      </c>
      <c r="C2577">
        <v>1</v>
      </c>
      <c r="D2577">
        <v>2991.59</v>
      </c>
      <c r="E2577" s="24">
        <f>INT(RFM_Pivot!$A$1 - tblCustRFM[[#This Row],[LastPurchaseDate]])</f>
        <v>673</v>
      </c>
      <c r="F2577">
        <f>IF(tblCustRFM[[#This Row],[Recency]] &lt;= $L$4, 3, IF(tblCustRFM[[#This Row],[Recency]] &lt;= M2579, 2, 1))</f>
        <v>1</v>
      </c>
      <c r="G2577">
        <f>IF(tblCustRFM[[#This Row],[Frequency]] &gt;= L2580, 3, IF(tblCustRFM[[#This Row],[Frequency]] &gt;= M2580, 2, 1))</f>
        <v>3</v>
      </c>
      <c r="H2577">
        <f>IF(tblCustRFM[[#This Row],[Monetary]] &gt;= L2581, 3, IF(tblCustRFM[[#This Row],[Monetary]] &gt;= M2581, 2, 1))</f>
        <v>3</v>
      </c>
      <c r="I2577">
        <f>tblCustRFM[[#This Row],[RecencyTier]] + tblCustRFM[[#This Row],[FrequencyTier]] + tblCustRFM[[#This Row],[MonetaryTier]]</f>
        <v>7</v>
      </c>
    </row>
    <row r="2578" spans="1:9" x14ac:dyDescent="0.45">
      <c r="A2578" s="16">
        <v>4814</v>
      </c>
      <c r="B2578" s="10">
        <v>45040.161316126541</v>
      </c>
      <c r="C2578">
        <v>1</v>
      </c>
      <c r="D2578">
        <v>8954.35</v>
      </c>
      <c r="E2578" s="24">
        <f>INT(RFM_Pivot!$A$1 - tblCustRFM[[#This Row],[LastPurchaseDate]])</f>
        <v>616</v>
      </c>
      <c r="F2578">
        <f>IF(tblCustRFM[[#This Row],[Recency]] &lt;= $L$4, 3, IF(tblCustRFM[[#This Row],[Recency]] &lt;= M2580, 2, 1))</f>
        <v>1</v>
      </c>
      <c r="G2578">
        <f>IF(tblCustRFM[[#This Row],[Frequency]] &gt;= L2581, 3, IF(tblCustRFM[[#This Row],[Frequency]] &gt;= M2581, 2, 1))</f>
        <v>3</v>
      </c>
      <c r="H2578">
        <f>IF(tblCustRFM[[#This Row],[Monetary]] &gt;= L2582, 3, IF(tblCustRFM[[#This Row],[Monetary]] &gt;= M2582, 2, 1))</f>
        <v>3</v>
      </c>
      <c r="I2578">
        <f>tblCustRFM[[#This Row],[RecencyTier]] + tblCustRFM[[#This Row],[FrequencyTier]] + tblCustRFM[[#This Row],[MonetaryTier]]</f>
        <v>7</v>
      </c>
    </row>
    <row r="2579" spans="1:9" x14ac:dyDescent="0.45">
      <c r="A2579" s="16">
        <v>4815</v>
      </c>
      <c r="B2579" s="10">
        <v>45379.864286419754</v>
      </c>
      <c r="C2579">
        <v>2</v>
      </c>
      <c r="D2579">
        <v>27876.77</v>
      </c>
      <c r="E2579" s="24">
        <f>INT(RFM_Pivot!$A$1 - tblCustRFM[[#This Row],[LastPurchaseDate]])</f>
        <v>277</v>
      </c>
      <c r="F2579">
        <f>IF(tblCustRFM[[#This Row],[Recency]] &lt;= $L$4, 3, IF(tblCustRFM[[#This Row],[Recency]] &lt;= M2581, 2, 1))</f>
        <v>1</v>
      </c>
      <c r="G2579">
        <f>IF(tblCustRFM[[#This Row],[Frequency]] &gt;= L2582, 3, IF(tblCustRFM[[#This Row],[Frequency]] &gt;= M2582, 2, 1))</f>
        <v>3</v>
      </c>
      <c r="H2579">
        <f>IF(tblCustRFM[[#This Row],[Monetary]] &gt;= L2583, 3, IF(tblCustRFM[[#This Row],[Monetary]] &gt;= M2583, 2, 1))</f>
        <v>3</v>
      </c>
      <c r="I2579">
        <f>tblCustRFM[[#This Row],[RecencyTier]] + tblCustRFM[[#This Row],[FrequencyTier]] + tblCustRFM[[#This Row],[MonetaryTier]]</f>
        <v>7</v>
      </c>
    </row>
    <row r="2580" spans="1:9" x14ac:dyDescent="0.45">
      <c r="A2580" s="16">
        <v>4816</v>
      </c>
      <c r="B2580" s="10">
        <v>45531.427442746914</v>
      </c>
      <c r="C2580">
        <v>2</v>
      </c>
      <c r="D2580">
        <v>24707.26</v>
      </c>
      <c r="E2580" s="24">
        <f>INT(RFM_Pivot!$A$1 - tblCustRFM[[#This Row],[LastPurchaseDate]])</f>
        <v>125</v>
      </c>
      <c r="F2580">
        <f>IF(tblCustRFM[[#This Row],[Recency]] &lt;= $L$4, 3, IF(tblCustRFM[[#This Row],[Recency]] &lt;= M2582, 2, 1))</f>
        <v>1</v>
      </c>
      <c r="G2580">
        <f>IF(tblCustRFM[[#This Row],[Frequency]] &gt;= L2583, 3, IF(tblCustRFM[[#This Row],[Frequency]] &gt;= M2583, 2, 1))</f>
        <v>3</v>
      </c>
      <c r="H2580">
        <f>IF(tblCustRFM[[#This Row],[Monetary]] &gt;= L2584, 3, IF(tblCustRFM[[#This Row],[Monetary]] &gt;= M2584, 2, 1))</f>
        <v>3</v>
      </c>
      <c r="I2580">
        <f>tblCustRFM[[#This Row],[RecencyTier]] + tblCustRFM[[#This Row],[FrequencyTier]] + tblCustRFM[[#This Row],[MonetaryTier]]</f>
        <v>7</v>
      </c>
    </row>
    <row r="2581" spans="1:9" x14ac:dyDescent="0.45">
      <c r="A2581" s="16">
        <v>4818</v>
      </c>
      <c r="B2581" s="10">
        <v>45578.152115200617</v>
      </c>
      <c r="C2581">
        <v>2</v>
      </c>
      <c r="D2581">
        <v>2074.15</v>
      </c>
      <c r="E2581" s="24">
        <f>INT(RFM_Pivot!$A$1 - tblCustRFM[[#This Row],[LastPurchaseDate]])</f>
        <v>78</v>
      </c>
      <c r="F2581">
        <f>IF(tblCustRFM[[#This Row],[Recency]] &lt;= $L$4, 3, IF(tblCustRFM[[#This Row],[Recency]] &lt;= M2583, 2, 1))</f>
        <v>3</v>
      </c>
      <c r="G2581">
        <f>IF(tblCustRFM[[#This Row],[Frequency]] &gt;= L2584, 3, IF(tblCustRFM[[#This Row],[Frequency]] &gt;= M2584, 2, 1))</f>
        <v>3</v>
      </c>
      <c r="H2581">
        <f>IF(tblCustRFM[[#This Row],[Monetary]] &gt;= L2585, 3, IF(tblCustRFM[[#This Row],[Monetary]] &gt;= M2585, 2, 1))</f>
        <v>3</v>
      </c>
      <c r="I2581">
        <f>tblCustRFM[[#This Row],[RecencyTier]] + tblCustRFM[[#This Row],[FrequencyTier]] + tblCustRFM[[#This Row],[MonetaryTier]]</f>
        <v>9</v>
      </c>
    </row>
    <row r="2582" spans="1:9" x14ac:dyDescent="0.45">
      <c r="A2582" s="16">
        <v>4819</v>
      </c>
      <c r="B2582" s="10">
        <v>45625.022802276231</v>
      </c>
      <c r="C2582">
        <v>1</v>
      </c>
      <c r="D2582">
        <v>4947.16</v>
      </c>
      <c r="E2582" s="24">
        <f>INT(RFM_Pivot!$A$1 - tblCustRFM[[#This Row],[LastPurchaseDate]])</f>
        <v>31</v>
      </c>
      <c r="F2582">
        <f>IF(tblCustRFM[[#This Row],[Recency]] &lt;= $L$4, 3, IF(tblCustRFM[[#This Row],[Recency]] &lt;= M2584, 2, 1))</f>
        <v>3</v>
      </c>
      <c r="G2582">
        <f>IF(tblCustRFM[[#This Row],[Frequency]] &gt;= L2585, 3, IF(tblCustRFM[[#This Row],[Frequency]] &gt;= M2585, 2, 1))</f>
        <v>3</v>
      </c>
      <c r="H2582">
        <f>IF(tblCustRFM[[#This Row],[Monetary]] &gt;= L2586, 3, IF(tblCustRFM[[#This Row],[Monetary]] &gt;= M2586, 2, 1))</f>
        <v>3</v>
      </c>
      <c r="I2582">
        <f>tblCustRFM[[#This Row],[RecencyTier]] + tblCustRFM[[#This Row],[FrequencyTier]] + tblCustRFM[[#This Row],[MonetaryTier]]</f>
        <v>9</v>
      </c>
    </row>
    <row r="2583" spans="1:9" x14ac:dyDescent="0.45">
      <c r="A2583" s="16">
        <v>4822</v>
      </c>
      <c r="B2583" s="10">
        <v>45605.01880189043</v>
      </c>
      <c r="C2583">
        <v>1</v>
      </c>
      <c r="D2583">
        <v>9091.36</v>
      </c>
      <c r="E2583" s="24">
        <f>INT(RFM_Pivot!$A$1 - tblCustRFM[[#This Row],[LastPurchaseDate]])</f>
        <v>51</v>
      </c>
      <c r="F2583">
        <f>IF(tblCustRFM[[#This Row],[Recency]] &lt;= $L$4, 3, IF(tblCustRFM[[#This Row],[Recency]] &lt;= M2585, 2, 1))</f>
        <v>3</v>
      </c>
      <c r="G2583">
        <f>IF(tblCustRFM[[#This Row],[Frequency]] &gt;= L2586, 3, IF(tblCustRFM[[#This Row],[Frequency]] &gt;= M2586, 2, 1))</f>
        <v>3</v>
      </c>
      <c r="H2583">
        <f>IF(tblCustRFM[[#This Row],[Monetary]] &gt;= L2587, 3, IF(tblCustRFM[[#This Row],[Monetary]] &gt;= M2587, 2, 1))</f>
        <v>3</v>
      </c>
      <c r="I2583">
        <f>tblCustRFM[[#This Row],[RecencyTier]] + tblCustRFM[[#This Row],[FrequencyTier]] + tblCustRFM[[#This Row],[MonetaryTier]]</f>
        <v>9</v>
      </c>
    </row>
    <row r="2584" spans="1:9" x14ac:dyDescent="0.45">
      <c r="A2584" s="16">
        <v>4823</v>
      </c>
      <c r="B2584" s="10">
        <v>45613.779677970677</v>
      </c>
      <c r="C2584">
        <v>3</v>
      </c>
      <c r="D2584">
        <v>28645.87</v>
      </c>
      <c r="E2584" s="24">
        <f>INT(RFM_Pivot!$A$1 - tblCustRFM[[#This Row],[LastPurchaseDate]])</f>
        <v>43</v>
      </c>
      <c r="F2584">
        <f>IF(tblCustRFM[[#This Row],[Recency]] &lt;= $L$4, 3, IF(tblCustRFM[[#This Row],[Recency]] &lt;= M2586, 2, 1))</f>
        <v>3</v>
      </c>
      <c r="G2584">
        <f>IF(tblCustRFM[[#This Row],[Frequency]] &gt;= L2587, 3, IF(tblCustRFM[[#This Row],[Frequency]] &gt;= M2587, 2, 1))</f>
        <v>3</v>
      </c>
      <c r="H2584">
        <f>IF(tblCustRFM[[#This Row],[Monetary]] &gt;= L2588, 3, IF(tblCustRFM[[#This Row],[Monetary]] &gt;= M2588, 2, 1))</f>
        <v>3</v>
      </c>
      <c r="I2584">
        <f>tblCustRFM[[#This Row],[RecencyTier]] + tblCustRFM[[#This Row],[FrequencyTier]] + tblCustRFM[[#This Row],[MonetaryTier]]</f>
        <v>9</v>
      </c>
    </row>
    <row r="2585" spans="1:9" x14ac:dyDescent="0.45">
      <c r="A2585" s="16">
        <v>4824</v>
      </c>
      <c r="B2585" s="10">
        <v>45154.271727160492</v>
      </c>
      <c r="C2585">
        <v>1</v>
      </c>
      <c r="D2585">
        <v>9961.36</v>
      </c>
      <c r="E2585" s="24">
        <f>INT(RFM_Pivot!$A$1 - tblCustRFM[[#This Row],[LastPurchaseDate]])</f>
        <v>502</v>
      </c>
      <c r="F2585">
        <f>IF(tblCustRFM[[#This Row],[Recency]] &lt;= $L$4, 3, IF(tblCustRFM[[#This Row],[Recency]] &lt;= M2587, 2, 1))</f>
        <v>1</v>
      </c>
      <c r="G2585">
        <f>IF(tblCustRFM[[#This Row],[Frequency]] &gt;= L2588, 3, IF(tblCustRFM[[#This Row],[Frequency]] &gt;= M2588, 2, 1))</f>
        <v>3</v>
      </c>
      <c r="H2585">
        <f>IF(tblCustRFM[[#This Row],[Monetary]] &gt;= L2589, 3, IF(tblCustRFM[[#This Row],[Monetary]] &gt;= M2589, 2, 1))</f>
        <v>3</v>
      </c>
      <c r="I2585">
        <f>tblCustRFM[[#This Row],[RecencyTier]] + tblCustRFM[[#This Row],[FrequencyTier]] + tblCustRFM[[#This Row],[MonetaryTier]]</f>
        <v>7</v>
      </c>
    </row>
    <row r="2586" spans="1:9" x14ac:dyDescent="0.45">
      <c r="A2586" s="16">
        <v>4825</v>
      </c>
      <c r="B2586" s="10">
        <v>45126.601960185188</v>
      </c>
      <c r="C2586">
        <v>1</v>
      </c>
      <c r="D2586">
        <v>4925.3900000000003</v>
      </c>
      <c r="E2586" s="24">
        <f>INT(RFM_Pivot!$A$1 - tblCustRFM[[#This Row],[LastPurchaseDate]])</f>
        <v>530</v>
      </c>
      <c r="F2586">
        <f>IF(tblCustRFM[[#This Row],[Recency]] &lt;= $L$4, 3, IF(tblCustRFM[[#This Row],[Recency]] &lt;= M2588, 2, 1))</f>
        <v>1</v>
      </c>
      <c r="G2586">
        <f>IF(tblCustRFM[[#This Row],[Frequency]] &gt;= L2589, 3, IF(tblCustRFM[[#This Row],[Frequency]] &gt;= M2589, 2, 1))</f>
        <v>3</v>
      </c>
      <c r="H2586">
        <f>IF(tblCustRFM[[#This Row],[Monetary]] &gt;= L2590, 3, IF(tblCustRFM[[#This Row],[Monetary]] &gt;= M2590, 2, 1))</f>
        <v>3</v>
      </c>
      <c r="I2586">
        <f>tblCustRFM[[#This Row],[RecencyTier]] + tblCustRFM[[#This Row],[FrequencyTier]] + tblCustRFM[[#This Row],[MonetaryTier]]</f>
        <v>7</v>
      </c>
    </row>
    <row r="2587" spans="1:9" x14ac:dyDescent="0.45">
      <c r="A2587" s="16">
        <v>4828</v>
      </c>
      <c r="B2587" s="10">
        <v>45110.540354050929</v>
      </c>
      <c r="C2587">
        <v>2</v>
      </c>
      <c r="D2587">
        <v>19975.96</v>
      </c>
      <c r="E2587" s="24">
        <f>INT(RFM_Pivot!$A$1 - tblCustRFM[[#This Row],[LastPurchaseDate]])</f>
        <v>546</v>
      </c>
      <c r="F2587">
        <f>IF(tblCustRFM[[#This Row],[Recency]] &lt;= $L$4, 3, IF(tblCustRFM[[#This Row],[Recency]] &lt;= M2589, 2, 1))</f>
        <v>1</v>
      </c>
      <c r="G2587">
        <f>IF(tblCustRFM[[#This Row],[Frequency]] &gt;= L2590, 3, IF(tblCustRFM[[#This Row],[Frequency]] &gt;= M2590, 2, 1))</f>
        <v>3</v>
      </c>
      <c r="H2587">
        <f>IF(tblCustRFM[[#This Row],[Monetary]] &gt;= L2591, 3, IF(tblCustRFM[[#This Row],[Monetary]] &gt;= M2591, 2, 1))</f>
        <v>3</v>
      </c>
      <c r="I2587">
        <f>tblCustRFM[[#This Row],[RecencyTier]] + tblCustRFM[[#This Row],[FrequencyTier]] + tblCustRFM[[#This Row],[MonetaryTier]]</f>
        <v>7</v>
      </c>
    </row>
    <row r="2588" spans="1:9" x14ac:dyDescent="0.45">
      <c r="A2588" s="16">
        <v>4829</v>
      </c>
      <c r="B2588" s="10">
        <v>45298.242124228396</v>
      </c>
      <c r="C2588">
        <v>1</v>
      </c>
      <c r="D2588">
        <v>2796.33</v>
      </c>
      <c r="E2588" s="24">
        <f>INT(RFM_Pivot!$A$1 - tblCustRFM[[#This Row],[LastPurchaseDate]])</f>
        <v>358</v>
      </c>
      <c r="F2588">
        <f>IF(tblCustRFM[[#This Row],[Recency]] &lt;= $L$4, 3, IF(tblCustRFM[[#This Row],[Recency]] &lt;= M2590, 2, 1))</f>
        <v>1</v>
      </c>
      <c r="G2588">
        <f>IF(tblCustRFM[[#This Row],[Frequency]] &gt;= L2591, 3, IF(tblCustRFM[[#This Row],[Frequency]] &gt;= M2591, 2, 1))</f>
        <v>3</v>
      </c>
      <c r="H2588">
        <f>IF(tblCustRFM[[#This Row],[Monetary]] &gt;= L2592, 3, IF(tblCustRFM[[#This Row],[Monetary]] &gt;= M2592, 2, 1))</f>
        <v>3</v>
      </c>
      <c r="I2588">
        <f>tblCustRFM[[#This Row],[RecencyTier]] + tblCustRFM[[#This Row],[FrequencyTier]] + tblCustRFM[[#This Row],[MonetaryTier]]</f>
        <v>7</v>
      </c>
    </row>
    <row r="2589" spans="1:9" x14ac:dyDescent="0.45">
      <c r="A2589" s="16">
        <v>4830</v>
      </c>
      <c r="B2589" s="10">
        <v>45309.850285030865</v>
      </c>
      <c r="C2589">
        <v>2</v>
      </c>
      <c r="D2589">
        <v>6555.34</v>
      </c>
      <c r="E2589" s="24">
        <f>INT(RFM_Pivot!$A$1 - tblCustRFM[[#This Row],[LastPurchaseDate]])</f>
        <v>347</v>
      </c>
      <c r="F2589">
        <f>IF(tblCustRFM[[#This Row],[Recency]] &lt;= $L$4, 3, IF(tblCustRFM[[#This Row],[Recency]] &lt;= M2591, 2, 1))</f>
        <v>1</v>
      </c>
      <c r="G2589">
        <f>IF(tblCustRFM[[#This Row],[Frequency]] &gt;= L2592, 3, IF(tblCustRFM[[#This Row],[Frequency]] &gt;= M2592, 2, 1))</f>
        <v>3</v>
      </c>
      <c r="H2589">
        <f>IF(tblCustRFM[[#This Row],[Monetary]] &gt;= L2593, 3, IF(tblCustRFM[[#This Row],[Monetary]] &gt;= M2593, 2, 1))</f>
        <v>3</v>
      </c>
      <c r="I2589">
        <f>tblCustRFM[[#This Row],[RecencyTier]] + tblCustRFM[[#This Row],[FrequencyTier]] + tblCustRFM[[#This Row],[MonetaryTier]]</f>
        <v>7</v>
      </c>
    </row>
    <row r="2590" spans="1:9" x14ac:dyDescent="0.45">
      <c r="A2590" s="16">
        <v>4831</v>
      </c>
      <c r="B2590" s="10">
        <v>45099.29722970679</v>
      </c>
      <c r="C2590">
        <v>1</v>
      </c>
      <c r="D2590">
        <v>5039.7</v>
      </c>
      <c r="E2590" s="24">
        <f>INT(RFM_Pivot!$A$1 - tblCustRFM[[#This Row],[LastPurchaseDate]])</f>
        <v>557</v>
      </c>
      <c r="F2590">
        <f>IF(tblCustRFM[[#This Row],[Recency]] &lt;= $L$4, 3, IF(tblCustRFM[[#This Row],[Recency]] &lt;= M2592, 2, 1))</f>
        <v>1</v>
      </c>
      <c r="G2590">
        <f>IF(tblCustRFM[[#This Row],[Frequency]] &gt;= L2593, 3, IF(tblCustRFM[[#This Row],[Frequency]] &gt;= M2593, 2, 1))</f>
        <v>3</v>
      </c>
      <c r="H2590">
        <f>IF(tblCustRFM[[#This Row],[Monetary]] &gt;= L2594, 3, IF(tblCustRFM[[#This Row],[Monetary]] &gt;= M2594, 2, 1))</f>
        <v>3</v>
      </c>
      <c r="I2590">
        <f>tblCustRFM[[#This Row],[RecencyTier]] + tblCustRFM[[#This Row],[FrequencyTier]] + tblCustRFM[[#This Row],[MonetaryTier]]</f>
        <v>7</v>
      </c>
    </row>
    <row r="2591" spans="1:9" x14ac:dyDescent="0.45">
      <c r="A2591" s="16">
        <v>4832</v>
      </c>
      <c r="B2591" s="10">
        <v>45367.234023418212</v>
      </c>
      <c r="C2591">
        <v>2</v>
      </c>
      <c r="D2591">
        <v>11381.44</v>
      </c>
      <c r="E2591" s="24">
        <f>INT(RFM_Pivot!$A$1 - tblCustRFM[[#This Row],[LastPurchaseDate]])</f>
        <v>289</v>
      </c>
      <c r="F2591">
        <f>IF(tblCustRFM[[#This Row],[Recency]] &lt;= $L$4, 3, IF(tblCustRFM[[#This Row],[Recency]] &lt;= M2593, 2, 1))</f>
        <v>1</v>
      </c>
      <c r="G2591">
        <f>IF(tblCustRFM[[#This Row],[Frequency]] &gt;= L2594, 3, IF(tblCustRFM[[#This Row],[Frequency]] &gt;= M2594, 2, 1))</f>
        <v>3</v>
      </c>
      <c r="H2591">
        <f>IF(tblCustRFM[[#This Row],[Monetary]] &gt;= L2595, 3, IF(tblCustRFM[[#This Row],[Monetary]] &gt;= M2595, 2, 1))</f>
        <v>3</v>
      </c>
      <c r="I2591">
        <f>tblCustRFM[[#This Row],[RecencyTier]] + tblCustRFM[[#This Row],[FrequencyTier]] + tblCustRFM[[#This Row],[MonetaryTier]]</f>
        <v>7</v>
      </c>
    </row>
    <row r="2592" spans="1:9" x14ac:dyDescent="0.45">
      <c r="A2592" s="16">
        <v>4835</v>
      </c>
      <c r="B2592" s="10">
        <v>45123.900690084876</v>
      </c>
      <c r="C2592">
        <v>1</v>
      </c>
      <c r="D2592">
        <v>4437.78</v>
      </c>
      <c r="E2592" s="24">
        <f>INT(RFM_Pivot!$A$1 - tblCustRFM[[#This Row],[LastPurchaseDate]])</f>
        <v>533</v>
      </c>
      <c r="F2592">
        <f>IF(tblCustRFM[[#This Row],[Recency]] &lt;= $L$4, 3, IF(tblCustRFM[[#This Row],[Recency]] &lt;= M2594, 2, 1))</f>
        <v>1</v>
      </c>
      <c r="G2592">
        <f>IF(tblCustRFM[[#This Row],[Frequency]] &gt;= L2595, 3, IF(tblCustRFM[[#This Row],[Frequency]] &gt;= M2595, 2, 1))</f>
        <v>3</v>
      </c>
      <c r="H2592">
        <f>IF(tblCustRFM[[#This Row],[Monetary]] &gt;= L2596, 3, IF(tblCustRFM[[#This Row],[Monetary]] &gt;= M2596, 2, 1))</f>
        <v>3</v>
      </c>
      <c r="I2592">
        <f>tblCustRFM[[#This Row],[RecencyTier]] + tblCustRFM[[#This Row],[FrequencyTier]] + tblCustRFM[[#This Row],[MonetaryTier]]</f>
        <v>7</v>
      </c>
    </row>
    <row r="2593" spans="1:9" x14ac:dyDescent="0.45">
      <c r="A2593" s="16">
        <v>4837</v>
      </c>
      <c r="B2593" s="10">
        <v>45628.527152739196</v>
      </c>
      <c r="C2593">
        <v>1</v>
      </c>
      <c r="D2593">
        <v>14198.34</v>
      </c>
      <c r="E2593" s="24">
        <f>INT(RFM_Pivot!$A$1 - tblCustRFM[[#This Row],[LastPurchaseDate]])</f>
        <v>28</v>
      </c>
      <c r="F2593">
        <f>IF(tblCustRFM[[#This Row],[Recency]] &lt;= $L$4, 3, IF(tblCustRFM[[#This Row],[Recency]] &lt;= M2595, 2, 1))</f>
        <v>3</v>
      </c>
      <c r="G2593">
        <f>IF(tblCustRFM[[#This Row],[Frequency]] &gt;= L2596, 3, IF(tblCustRFM[[#This Row],[Frequency]] &gt;= M2596, 2, 1))</f>
        <v>3</v>
      </c>
      <c r="H2593">
        <f>IF(tblCustRFM[[#This Row],[Monetary]] &gt;= L2597, 3, IF(tblCustRFM[[#This Row],[Monetary]] &gt;= M2597, 2, 1))</f>
        <v>3</v>
      </c>
      <c r="I2593">
        <f>tblCustRFM[[#This Row],[RecencyTier]] + tblCustRFM[[#This Row],[FrequencyTier]] + tblCustRFM[[#This Row],[MonetaryTier]]</f>
        <v>9</v>
      </c>
    </row>
    <row r="2594" spans="1:9" x14ac:dyDescent="0.45">
      <c r="A2594" s="16">
        <v>4838</v>
      </c>
      <c r="B2594" s="10">
        <v>45604.434743479935</v>
      </c>
      <c r="C2594">
        <v>1</v>
      </c>
      <c r="D2594">
        <v>988.4</v>
      </c>
      <c r="E2594" s="24">
        <f>INT(RFM_Pivot!$A$1 - tblCustRFM[[#This Row],[LastPurchaseDate]])</f>
        <v>52</v>
      </c>
      <c r="F2594">
        <f>IF(tblCustRFM[[#This Row],[Recency]] &lt;= $L$4, 3, IF(tblCustRFM[[#This Row],[Recency]] &lt;= M2596, 2, 1))</f>
        <v>3</v>
      </c>
      <c r="G2594">
        <f>IF(tblCustRFM[[#This Row],[Frequency]] &gt;= L2597, 3, IF(tblCustRFM[[#This Row],[Frequency]] &gt;= M2597, 2, 1))</f>
        <v>3</v>
      </c>
      <c r="H2594">
        <f>IF(tblCustRFM[[#This Row],[Monetary]] &gt;= L2598, 3, IF(tblCustRFM[[#This Row],[Monetary]] &gt;= M2598, 2, 1))</f>
        <v>3</v>
      </c>
      <c r="I2594">
        <f>tblCustRFM[[#This Row],[RecencyTier]] + tblCustRFM[[#This Row],[FrequencyTier]] + tblCustRFM[[#This Row],[MonetaryTier]]</f>
        <v>9</v>
      </c>
    </row>
    <row r="2595" spans="1:9" x14ac:dyDescent="0.45">
      <c r="A2595" s="16">
        <v>4839</v>
      </c>
      <c r="B2595" s="10">
        <v>45200.339333950615</v>
      </c>
      <c r="C2595">
        <v>2</v>
      </c>
      <c r="D2595">
        <v>5511.52</v>
      </c>
      <c r="E2595" s="24">
        <f>INT(RFM_Pivot!$A$1 - tblCustRFM[[#This Row],[LastPurchaseDate]])</f>
        <v>456</v>
      </c>
      <c r="F2595">
        <f>IF(tblCustRFM[[#This Row],[Recency]] &lt;= $L$4, 3, IF(tblCustRFM[[#This Row],[Recency]] &lt;= M2597, 2, 1))</f>
        <v>1</v>
      </c>
      <c r="G2595">
        <f>IF(tblCustRFM[[#This Row],[Frequency]] &gt;= L2598, 3, IF(tblCustRFM[[#This Row],[Frequency]] &gt;= M2598, 2, 1))</f>
        <v>3</v>
      </c>
      <c r="H2595">
        <f>IF(tblCustRFM[[#This Row],[Monetary]] &gt;= L2599, 3, IF(tblCustRFM[[#This Row],[Monetary]] &gt;= M2599, 2, 1))</f>
        <v>3</v>
      </c>
      <c r="I2595">
        <f>tblCustRFM[[#This Row],[RecencyTier]] + tblCustRFM[[#This Row],[FrequencyTier]] + tblCustRFM[[#This Row],[MonetaryTier]]</f>
        <v>7</v>
      </c>
    </row>
    <row r="2596" spans="1:9" x14ac:dyDescent="0.45">
      <c r="A2596" s="16">
        <v>4840</v>
      </c>
      <c r="B2596" s="10">
        <v>45330.657365740743</v>
      </c>
      <c r="C2596">
        <v>2</v>
      </c>
      <c r="D2596">
        <v>19965.55</v>
      </c>
      <c r="E2596" s="24">
        <f>INT(RFM_Pivot!$A$1 - tblCustRFM[[#This Row],[LastPurchaseDate]])</f>
        <v>326</v>
      </c>
      <c r="F2596">
        <f>IF(tblCustRFM[[#This Row],[Recency]] &lt;= $L$4, 3, IF(tblCustRFM[[#This Row],[Recency]] &lt;= M2598, 2, 1))</f>
        <v>1</v>
      </c>
      <c r="G2596">
        <f>IF(tblCustRFM[[#This Row],[Frequency]] &gt;= L2599, 3, IF(tblCustRFM[[#This Row],[Frequency]] &gt;= M2599, 2, 1))</f>
        <v>3</v>
      </c>
      <c r="H2596">
        <f>IF(tblCustRFM[[#This Row],[Monetary]] &gt;= L2600, 3, IF(tblCustRFM[[#This Row],[Monetary]] &gt;= M2600, 2, 1))</f>
        <v>3</v>
      </c>
      <c r="I2596">
        <f>tblCustRFM[[#This Row],[RecencyTier]] + tblCustRFM[[#This Row],[FrequencyTier]] + tblCustRFM[[#This Row],[MonetaryTier]]</f>
        <v>7</v>
      </c>
    </row>
    <row r="2597" spans="1:9" x14ac:dyDescent="0.45">
      <c r="A2597" s="16">
        <v>4841</v>
      </c>
      <c r="B2597" s="10">
        <v>45291.01440142747</v>
      </c>
      <c r="C2597">
        <v>2</v>
      </c>
      <c r="D2597">
        <v>9501.31</v>
      </c>
      <c r="E2597" s="24">
        <f>INT(RFM_Pivot!$A$1 - tblCustRFM[[#This Row],[LastPurchaseDate]])</f>
        <v>365</v>
      </c>
      <c r="F2597">
        <f>IF(tblCustRFM[[#This Row],[Recency]] &lt;= $L$4, 3, IF(tblCustRFM[[#This Row],[Recency]] &lt;= M2599, 2, 1))</f>
        <v>1</v>
      </c>
      <c r="G2597">
        <f>IF(tblCustRFM[[#This Row],[Frequency]] &gt;= L2600, 3, IF(tblCustRFM[[#This Row],[Frequency]] &gt;= M2600, 2, 1))</f>
        <v>3</v>
      </c>
      <c r="H2597">
        <f>IF(tblCustRFM[[#This Row],[Monetary]] &gt;= L2601, 3, IF(tblCustRFM[[#This Row],[Monetary]] &gt;= M2601, 2, 1))</f>
        <v>3</v>
      </c>
      <c r="I2597">
        <f>tblCustRFM[[#This Row],[RecencyTier]] + tblCustRFM[[#This Row],[FrequencyTier]] + tblCustRFM[[#This Row],[MonetaryTier]]</f>
        <v>7</v>
      </c>
    </row>
    <row r="2598" spans="1:9" x14ac:dyDescent="0.45">
      <c r="A2598" s="16">
        <v>4843</v>
      </c>
      <c r="B2598" s="10">
        <v>44930.942394251542</v>
      </c>
      <c r="C2598">
        <v>1</v>
      </c>
      <c r="D2598">
        <v>20060.5</v>
      </c>
      <c r="E2598" s="24">
        <f>INT(RFM_Pivot!$A$1 - tblCustRFM[[#This Row],[LastPurchaseDate]])</f>
        <v>726</v>
      </c>
      <c r="F2598">
        <f>IF(tblCustRFM[[#This Row],[Recency]] &lt;= $L$4, 3, IF(tblCustRFM[[#This Row],[Recency]] &lt;= M2600, 2, 1))</f>
        <v>1</v>
      </c>
      <c r="G2598">
        <f>IF(tblCustRFM[[#This Row],[Frequency]] &gt;= L2601, 3, IF(tblCustRFM[[#This Row],[Frequency]] &gt;= M2601, 2, 1))</f>
        <v>3</v>
      </c>
      <c r="H2598">
        <f>IF(tblCustRFM[[#This Row],[Monetary]] &gt;= L2602, 3, IF(tblCustRFM[[#This Row],[Monetary]] &gt;= M2602, 2, 1))</f>
        <v>3</v>
      </c>
      <c r="I2598">
        <f>tblCustRFM[[#This Row],[RecencyTier]] + tblCustRFM[[#This Row],[FrequencyTier]] + tblCustRFM[[#This Row],[MonetaryTier]]</f>
        <v>7</v>
      </c>
    </row>
    <row r="2599" spans="1:9" x14ac:dyDescent="0.45">
      <c r="A2599" s="16">
        <v>4845</v>
      </c>
      <c r="B2599" s="10">
        <v>45632.542554243824</v>
      </c>
      <c r="C2599">
        <v>5</v>
      </c>
      <c r="D2599">
        <v>47562.53</v>
      </c>
      <c r="E2599" s="24">
        <f>INT(RFM_Pivot!$A$1 - tblCustRFM[[#This Row],[LastPurchaseDate]])</f>
        <v>24</v>
      </c>
      <c r="F2599">
        <f>IF(tblCustRFM[[#This Row],[Recency]] &lt;= $L$4, 3, IF(tblCustRFM[[#This Row],[Recency]] &lt;= M2601, 2, 1))</f>
        <v>3</v>
      </c>
      <c r="G2599">
        <f>IF(tblCustRFM[[#This Row],[Frequency]] &gt;= L2602, 3, IF(tblCustRFM[[#This Row],[Frequency]] &gt;= M2602, 2, 1))</f>
        <v>3</v>
      </c>
      <c r="H2599">
        <f>IF(tblCustRFM[[#This Row],[Monetary]] &gt;= L2603, 3, IF(tblCustRFM[[#This Row],[Monetary]] &gt;= M2603, 2, 1))</f>
        <v>3</v>
      </c>
      <c r="I2599">
        <f>tblCustRFM[[#This Row],[RecencyTier]] + tblCustRFM[[#This Row],[FrequencyTier]] + tblCustRFM[[#This Row],[MonetaryTier]]</f>
        <v>9</v>
      </c>
    </row>
    <row r="2600" spans="1:9" x14ac:dyDescent="0.45">
      <c r="A2600" s="16">
        <v>4847</v>
      </c>
      <c r="B2600" s="10">
        <v>45236.769977006174</v>
      </c>
      <c r="C2600">
        <v>1</v>
      </c>
      <c r="D2600">
        <v>2909.46</v>
      </c>
      <c r="E2600" s="24">
        <f>INT(RFM_Pivot!$A$1 - tblCustRFM[[#This Row],[LastPurchaseDate]])</f>
        <v>420</v>
      </c>
      <c r="F2600">
        <f>IF(tblCustRFM[[#This Row],[Recency]] &lt;= $L$4, 3, IF(tblCustRFM[[#This Row],[Recency]] &lt;= M2602, 2, 1))</f>
        <v>1</v>
      </c>
      <c r="G2600">
        <f>IF(tblCustRFM[[#This Row],[Frequency]] &gt;= L2603, 3, IF(tblCustRFM[[#This Row],[Frequency]] &gt;= M2603, 2, 1))</f>
        <v>3</v>
      </c>
      <c r="H2600">
        <f>IF(tblCustRFM[[#This Row],[Monetary]] &gt;= L2604, 3, IF(tblCustRFM[[#This Row],[Monetary]] &gt;= M2604, 2, 1))</f>
        <v>3</v>
      </c>
      <c r="I2600">
        <f>tblCustRFM[[#This Row],[RecencyTier]] + tblCustRFM[[#This Row],[FrequencyTier]] + tblCustRFM[[#This Row],[MonetaryTier]]</f>
        <v>7</v>
      </c>
    </row>
    <row r="2601" spans="1:9" x14ac:dyDescent="0.45">
      <c r="A2601" s="16">
        <v>4849</v>
      </c>
      <c r="B2601" s="10">
        <v>45621.883488348765</v>
      </c>
      <c r="C2601">
        <v>3</v>
      </c>
      <c r="D2601">
        <v>16886.66</v>
      </c>
      <c r="E2601" s="24">
        <f>INT(RFM_Pivot!$A$1 - tblCustRFM[[#This Row],[LastPurchaseDate]])</f>
        <v>35</v>
      </c>
      <c r="F2601">
        <f>IF(tblCustRFM[[#This Row],[Recency]] &lt;= $L$4, 3, IF(tblCustRFM[[#This Row],[Recency]] &lt;= M2603, 2, 1))</f>
        <v>3</v>
      </c>
      <c r="G2601">
        <f>IF(tblCustRFM[[#This Row],[Frequency]] &gt;= L2604, 3, IF(tblCustRFM[[#This Row],[Frequency]] &gt;= M2604, 2, 1))</f>
        <v>3</v>
      </c>
      <c r="H2601">
        <f>IF(tblCustRFM[[#This Row],[Monetary]] &gt;= L2605, 3, IF(tblCustRFM[[#This Row],[Monetary]] &gt;= M2605, 2, 1))</f>
        <v>3</v>
      </c>
      <c r="I2601">
        <f>tblCustRFM[[#This Row],[RecencyTier]] + tblCustRFM[[#This Row],[FrequencyTier]] + tblCustRFM[[#This Row],[MonetaryTier]]</f>
        <v>9</v>
      </c>
    </row>
    <row r="2602" spans="1:9" x14ac:dyDescent="0.45">
      <c r="A2602" s="16">
        <v>4850</v>
      </c>
      <c r="B2602" s="10">
        <v>45585.59885987654</v>
      </c>
      <c r="C2602">
        <v>3</v>
      </c>
      <c r="D2602">
        <v>16238.66</v>
      </c>
      <c r="E2602" s="24">
        <f>INT(RFM_Pivot!$A$1 - tblCustRFM[[#This Row],[LastPurchaseDate]])</f>
        <v>71</v>
      </c>
      <c r="F2602">
        <f>IF(tblCustRFM[[#This Row],[Recency]] &lt;= $L$4, 3, IF(tblCustRFM[[#This Row],[Recency]] &lt;= M2604, 2, 1))</f>
        <v>3</v>
      </c>
      <c r="G2602">
        <f>IF(tblCustRFM[[#This Row],[Frequency]] &gt;= L2605, 3, IF(tblCustRFM[[#This Row],[Frequency]] &gt;= M2605, 2, 1))</f>
        <v>3</v>
      </c>
      <c r="H2602">
        <f>IF(tblCustRFM[[#This Row],[Monetary]] &gt;= L2606, 3, IF(tblCustRFM[[#This Row],[Monetary]] &gt;= M2606, 2, 1))</f>
        <v>3</v>
      </c>
      <c r="I2602">
        <f>tblCustRFM[[#This Row],[RecencyTier]] + tblCustRFM[[#This Row],[FrequencyTier]] + tblCustRFM[[#This Row],[MonetaryTier]]</f>
        <v>9</v>
      </c>
    </row>
    <row r="2603" spans="1:9" x14ac:dyDescent="0.45">
      <c r="A2603" s="16">
        <v>4853</v>
      </c>
      <c r="B2603" s="10">
        <v>45606.843984413579</v>
      </c>
      <c r="C2603">
        <v>1</v>
      </c>
      <c r="D2603">
        <v>7563.44</v>
      </c>
      <c r="E2603" s="24">
        <f>INT(RFM_Pivot!$A$1 - tblCustRFM[[#This Row],[LastPurchaseDate]])</f>
        <v>50</v>
      </c>
      <c r="F2603">
        <f>IF(tblCustRFM[[#This Row],[Recency]] &lt;= $L$4, 3, IF(tblCustRFM[[#This Row],[Recency]] &lt;= M2605, 2, 1))</f>
        <v>3</v>
      </c>
      <c r="G2603">
        <f>IF(tblCustRFM[[#This Row],[Frequency]] &gt;= L2606, 3, IF(tblCustRFM[[#This Row],[Frequency]] &gt;= M2606, 2, 1))</f>
        <v>3</v>
      </c>
      <c r="H2603">
        <f>IF(tblCustRFM[[#This Row],[Monetary]] &gt;= L2607, 3, IF(tblCustRFM[[#This Row],[Monetary]] &gt;= M2607, 2, 1))</f>
        <v>3</v>
      </c>
      <c r="I2603">
        <f>tblCustRFM[[#This Row],[RecencyTier]] + tblCustRFM[[#This Row],[FrequencyTier]] + tblCustRFM[[#This Row],[MonetaryTier]]</f>
        <v>9</v>
      </c>
    </row>
    <row r="2604" spans="1:9" x14ac:dyDescent="0.45">
      <c r="A2604" s="16">
        <v>4854</v>
      </c>
      <c r="B2604" s="10">
        <v>45275.536853665122</v>
      </c>
      <c r="C2604">
        <v>4</v>
      </c>
      <c r="D2604">
        <v>23920.69</v>
      </c>
      <c r="E2604" s="24">
        <f>INT(RFM_Pivot!$A$1 - tblCustRFM[[#This Row],[LastPurchaseDate]])</f>
        <v>381</v>
      </c>
      <c r="F2604">
        <f>IF(tblCustRFM[[#This Row],[Recency]] &lt;= $L$4, 3, IF(tblCustRFM[[#This Row],[Recency]] &lt;= M2606, 2, 1))</f>
        <v>1</v>
      </c>
      <c r="G2604">
        <f>IF(tblCustRFM[[#This Row],[Frequency]] &gt;= L2607, 3, IF(tblCustRFM[[#This Row],[Frequency]] &gt;= M2607, 2, 1))</f>
        <v>3</v>
      </c>
      <c r="H2604">
        <f>IF(tblCustRFM[[#This Row],[Monetary]] &gt;= L2608, 3, IF(tblCustRFM[[#This Row],[Monetary]] &gt;= M2608, 2, 1))</f>
        <v>3</v>
      </c>
      <c r="I2604">
        <f>tblCustRFM[[#This Row],[RecencyTier]] + tblCustRFM[[#This Row],[FrequencyTier]] + tblCustRFM[[#This Row],[MonetaryTier]]</f>
        <v>7</v>
      </c>
    </row>
    <row r="2605" spans="1:9" x14ac:dyDescent="0.45">
      <c r="A2605" s="16">
        <v>4856</v>
      </c>
      <c r="B2605" s="10">
        <v>45207.786078626545</v>
      </c>
      <c r="C2605">
        <v>1</v>
      </c>
      <c r="D2605">
        <v>3761.36</v>
      </c>
      <c r="E2605" s="24">
        <f>INT(RFM_Pivot!$A$1 - tblCustRFM[[#This Row],[LastPurchaseDate]])</f>
        <v>449</v>
      </c>
      <c r="F2605">
        <f>IF(tblCustRFM[[#This Row],[Recency]] &lt;= $L$4, 3, IF(tblCustRFM[[#This Row],[Recency]] &lt;= M2607, 2, 1))</f>
        <v>1</v>
      </c>
      <c r="G2605">
        <f>IF(tblCustRFM[[#This Row],[Frequency]] &gt;= L2608, 3, IF(tblCustRFM[[#This Row],[Frequency]] &gt;= M2608, 2, 1))</f>
        <v>3</v>
      </c>
      <c r="H2605">
        <f>IF(tblCustRFM[[#This Row],[Monetary]] &gt;= L2609, 3, IF(tblCustRFM[[#This Row],[Monetary]] &gt;= M2609, 2, 1))</f>
        <v>3</v>
      </c>
      <c r="I2605">
        <f>tblCustRFM[[#This Row],[RecencyTier]] + tblCustRFM[[#This Row],[FrequencyTier]] + tblCustRFM[[#This Row],[MonetaryTier]]</f>
        <v>7</v>
      </c>
    </row>
    <row r="2606" spans="1:9" x14ac:dyDescent="0.45">
      <c r="A2606" s="16">
        <v>4858</v>
      </c>
      <c r="B2606" s="10">
        <v>45534.201720177472</v>
      </c>
      <c r="C2606">
        <v>1</v>
      </c>
      <c r="D2606">
        <v>18813.599999999999</v>
      </c>
      <c r="E2606" s="24">
        <f>INT(RFM_Pivot!$A$1 - tblCustRFM[[#This Row],[LastPurchaseDate]])</f>
        <v>122</v>
      </c>
      <c r="F2606">
        <f>IF(tblCustRFM[[#This Row],[Recency]] &lt;= $L$4, 3, IF(tblCustRFM[[#This Row],[Recency]] &lt;= M2608, 2, 1))</f>
        <v>1</v>
      </c>
      <c r="G2606">
        <f>IF(tblCustRFM[[#This Row],[Frequency]] &gt;= L2609, 3, IF(tblCustRFM[[#This Row],[Frequency]] &gt;= M2609, 2, 1))</f>
        <v>3</v>
      </c>
      <c r="H2606">
        <f>IF(tblCustRFM[[#This Row],[Monetary]] &gt;= L2610, 3, IF(tblCustRFM[[#This Row],[Monetary]] &gt;= M2610, 2, 1))</f>
        <v>3</v>
      </c>
      <c r="I2606">
        <f>tblCustRFM[[#This Row],[RecencyTier]] + tblCustRFM[[#This Row],[FrequencyTier]] + tblCustRFM[[#This Row],[MonetaryTier]]</f>
        <v>7</v>
      </c>
    </row>
    <row r="2607" spans="1:9" x14ac:dyDescent="0.45">
      <c r="A2607" s="16">
        <v>4859</v>
      </c>
      <c r="B2607" s="10">
        <v>45633.856685686726</v>
      </c>
      <c r="C2607">
        <v>1</v>
      </c>
      <c r="D2607">
        <v>14667.36</v>
      </c>
      <c r="E2607" s="24">
        <f>INT(RFM_Pivot!$A$1 - tblCustRFM[[#This Row],[LastPurchaseDate]])</f>
        <v>23</v>
      </c>
      <c r="F2607">
        <f>IF(tblCustRFM[[#This Row],[Recency]] &lt;= $L$4, 3, IF(tblCustRFM[[#This Row],[Recency]] &lt;= M2609, 2, 1))</f>
        <v>3</v>
      </c>
      <c r="G2607">
        <f>IF(tblCustRFM[[#This Row],[Frequency]] &gt;= L2610, 3, IF(tblCustRFM[[#This Row],[Frequency]] &gt;= M2610, 2, 1))</f>
        <v>3</v>
      </c>
      <c r="H2607">
        <f>IF(tblCustRFM[[#This Row],[Monetary]] &gt;= L2611, 3, IF(tblCustRFM[[#This Row],[Monetary]] &gt;= M2611, 2, 1))</f>
        <v>3</v>
      </c>
      <c r="I2607">
        <f>tblCustRFM[[#This Row],[RecencyTier]] + tblCustRFM[[#This Row],[FrequencyTier]] + tblCustRFM[[#This Row],[MonetaryTier]]</f>
        <v>9</v>
      </c>
    </row>
    <row r="2608" spans="1:9" x14ac:dyDescent="0.45">
      <c r="A2608" s="16">
        <v>4861</v>
      </c>
      <c r="B2608" s="10">
        <v>45371.17641763117</v>
      </c>
      <c r="C2608">
        <v>2</v>
      </c>
      <c r="D2608">
        <v>17223.04</v>
      </c>
      <c r="E2608" s="24">
        <f>INT(RFM_Pivot!$A$1 - tblCustRFM[[#This Row],[LastPurchaseDate]])</f>
        <v>285</v>
      </c>
      <c r="F2608">
        <f>IF(tblCustRFM[[#This Row],[Recency]] &lt;= $L$4, 3, IF(tblCustRFM[[#This Row],[Recency]] &lt;= M2610, 2, 1))</f>
        <v>1</v>
      </c>
      <c r="G2608">
        <f>IF(tblCustRFM[[#This Row],[Frequency]] &gt;= L2611, 3, IF(tblCustRFM[[#This Row],[Frequency]] &gt;= M2611, 2, 1))</f>
        <v>3</v>
      </c>
      <c r="H2608">
        <f>IF(tblCustRFM[[#This Row],[Monetary]] &gt;= L2612, 3, IF(tblCustRFM[[#This Row],[Monetary]] &gt;= M2612, 2, 1))</f>
        <v>3</v>
      </c>
      <c r="I2608">
        <f>tblCustRFM[[#This Row],[RecencyTier]] + tblCustRFM[[#This Row],[FrequencyTier]] + tblCustRFM[[#This Row],[MonetaryTier]]</f>
        <v>7</v>
      </c>
    </row>
    <row r="2609" spans="1:9" x14ac:dyDescent="0.45">
      <c r="A2609" s="16">
        <v>4862</v>
      </c>
      <c r="B2609" s="10">
        <v>45642.033503356484</v>
      </c>
      <c r="C2609">
        <v>3</v>
      </c>
      <c r="D2609">
        <v>31889.89</v>
      </c>
      <c r="E2609" s="24">
        <f>INT(RFM_Pivot!$A$1 - tblCustRFM[[#This Row],[LastPurchaseDate]])</f>
        <v>14</v>
      </c>
      <c r="F2609">
        <f>IF(tblCustRFM[[#This Row],[Recency]] &lt;= $L$4, 3, IF(tblCustRFM[[#This Row],[Recency]] &lt;= M2611, 2, 1))</f>
        <v>3</v>
      </c>
      <c r="G2609">
        <f>IF(tblCustRFM[[#This Row],[Frequency]] &gt;= L2612, 3, IF(tblCustRFM[[#This Row],[Frequency]] &gt;= M2612, 2, 1))</f>
        <v>3</v>
      </c>
      <c r="H2609">
        <f>IF(tblCustRFM[[#This Row],[Monetary]] &gt;= L2613, 3, IF(tblCustRFM[[#This Row],[Monetary]] &gt;= M2613, 2, 1))</f>
        <v>3</v>
      </c>
      <c r="I2609">
        <f>tblCustRFM[[#This Row],[RecencyTier]] + tblCustRFM[[#This Row],[FrequencyTier]] + tblCustRFM[[#This Row],[MonetaryTier]]</f>
        <v>9</v>
      </c>
    </row>
    <row r="2610" spans="1:9" x14ac:dyDescent="0.45">
      <c r="A2610" s="16">
        <v>4863</v>
      </c>
      <c r="B2610" s="10">
        <v>45448.126112615741</v>
      </c>
      <c r="C2610">
        <v>2</v>
      </c>
      <c r="D2610">
        <v>4513.5</v>
      </c>
      <c r="E2610" s="24">
        <f>INT(RFM_Pivot!$A$1 - tblCustRFM[[#This Row],[LastPurchaseDate]])</f>
        <v>208</v>
      </c>
      <c r="F2610">
        <f>IF(tblCustRFM[[#This Row],[Recency]] &lt;= $L$4, 3, IF(tblCustRFM[[#This Row],[Recency]] &lt;= M2612, 2, 1))</f>
        <v>1</v>
      </c>
      <c r="G2610">
        <f>IF(tblCustRFM[[#This Row],[Frequency]] &gt;= L2613, 3, IF(tblCustRFM[[#This Row],[Frequency]] &gt;= M2613, 2, 1))</f>
        <v>3</v>
      </c>
      <c r="H2610">
        <f>IF(tblCustRFM[[#This Row],[Monetary]] &gt;= L2614, 3, IF(tblCustRFM[[#This Row],[Monetary]] &gt;= M2614, 2, 1))</f>
        <v>3</v>
      </c>
      <c r="I2610">
        <f>tblCustRFM[[#This Row],[RecencyTier]] + tblCustRFM[[#This Row],[FrequencyTier]] + tblCustRFM[[#This Row],[MonetaryTier]]</f>
        <v>7</v>
      </c>
    </row>
    <row r="2611" spans="1:9" x14ac:dyDescent="0.45">
      <c r="A2611" s="16">
        <v>4864</v>
      </c>
      <c r="B2611" s="10">
        <v>45098.275127507717</v>
      </c>
      <c r="C2611">
        <v>1</v>
      </c>
      <c r="D2611">
        <v>2636.64</v>
      </c>
      <c r="E2611" s="24">
        <f>INT(RFM_Pivot!$A$1 - tblCustRFM[[#This Row],[LastPurchaseDate]])</f>
        <v>558</v>
      </c>
      <c r="F2611">
        <f>IF(tblCustRFM[[#This Row],[Recency]] &lt;= $L$4, 3, IF(tblCustRFM[[#This Row],[Recency]] &lt;= M2613, 2, 1))</f>
        <v>1</v>
      </c>
      <c r="G2611">
        <f>IF(tblCustRFM[[#This Row],[Frequency]] &gt;= L2614, 3, IF(tblCustRFM[[#This Row],[Frequency]] &gt;= M2614, 2, 1))</f>
        <v>3</v>
      </c>
      <c r="H2611">
        <f>IF(tblCustRFM[[#This Row],[Monetary]] &gt;= L2615, 3, IF(tblCustRFM[[#This Row],[Monetary]] &gt;= M2615, 2, 1))</f>
        <v>3</v>
      </c>
      <c r="I2611">
        <f>tblCustRFM[[#This Row],[RecencyTier]] + tblCustRFM[[#This Row],[FrequencyTier]] + tblCustRFM[[#This Row],[MonetaryTier]]</f>
        <v>7</v>
      </c>
    </row>
    <row r="2612" spans="1:9" x14ac:dyDescent="0.45">
      <c r="A2612" s="16">
        <v>4866</v>
      </c>
      <c r="B2612" s="10">
        <v>45258.088108796299</v>
      </c>
      <c r="C2612">
        <v>2</v>
      </c>
      <c r="D2612">
        <v>7855.13</v>
      </c>
      <c r="E2612" s="24">
        <f>INT(RFM_Pivot!$A$1 - tblCustRFM[[#This Row],[LastPurchaseDate]])</f>
        <v>398</v>
      </c>
      <c r="F2612">
        <f>IF(tblCustRFM[[#This Row],[Recency]] &lt;= $L$4, 3, IF(tblCustRFM[[#This Row],[Recency]] &lt;= M2614, 2, 1))</f>
        <v>1</v>
      </c>
      <c r="G2612">
        <f>IF(tblCustRFM[[#This Row],[Frequency]] &gt;= L2615, 3, IF(tblCustRFM[[#This Row],[Frequency]] &gt;= M2615, 2, 1))</f>
        <v>3</v>
      </c>
      <c r="H2612">
        <f>IF(tblCustRFM[[#This Row],[Monetary]] &gt;= L2616, 3, IF(tblCustRFM[[#This Row],[Monetary]] &gt;= M2616, 2, 1))</f>
        <v>3</v>
      </c>
      <c r="I2612">
        <f>tblCustRFM[[#This Row],[RecencyTier]] + tblCustRFM[[#This Row],[FrequencyTier]] + tblCustRFM[[#This Row],[MonetaryTier]]</f>
        <v>7</v>
      </c>
    </row>
    <row r="2613" spans="1:9" x14ac:dyDescent="0.45">
      <c r="A2613" s="16">
        <v>4867</v>
      </c>
      <c r="B2613" s="10">
        <v>45424.325732561731</v>
      </c>
      <c r="C2613">
        <v>3</v>
      </c>
      <c r="D2613">
        <v>16363.96</v>
      </c>
      <c r="E2613" s="24">
        <f>INT(RFM_Pivot!$A$1 - tblCustRFM[[#This Row],[LastPurchaseDate]])</f>
        <v>232</v>
      </c>
      <c r="F2613">
        <f>IF(tblCustRFM[[#This Row],[Recency]] &lt;= $L$4, 3, IF(tblCustRFM[[#This Row],[Recency]] &lt;= M2615, 2, 1))</f>
        <v>1</v>
      </c>
      <c r="G2613">
        <f>IF(tblCustRFM[[#This Row],[Frequency]] &gt;= L2616, 3, IF(tblCustRFM[[#This Row],[Frequency]] &gt;= M2616, 2, 1))</f>
        <v>3</v>
      </c>
      <c r="H2613">
        <f>IF(tblCustRFM[[#This Row],[Monetary]] &gt;= L2617, 3, IF(tblCustRFM[[#This Row],[Monetary]] &gt;= M2617, 2, 1))</f>
        <v>3</v>
      </c>
      <c r="I2613">
        <f>tblCustRFM[[#This Row],[RecencyTier]] + tblCustRFM[[#This Row],[FrequencyTier]] + tblCustRFM[[#This Row],[MonetaryTier]]</f>
        <v>7</v>
      </c>
    </row>
    <row r="2614" spans="1:9" x14ac:dyDescent="0.45">
      <c r="A2614" s="16">
        <v>4868</v>
      </c>
      <c r="B2614" s="10">
        <v>45114.409740972224</v>
      </c>
      <c r="C2614">
        <v>1</v>
      </c>
      <c r="D2614">
        <v>3278.91</v>
      </c>
      <c r="E2614" s="24">
        <f>INT(RFM_Pivot!$A$1 - tblCustRFM[[#This Row],[LastPurchaseDate]])</f>
        <v>542</v>
      </c>
      <c r="F2614">
        <f>IF(tblCustRFM[[#This Row],[Recency]] &lt;= $L$4, 3, IF(tblCustRFM[[#This Row],[Recency]] &lt;= M2616, 2, 1))</f>
        <v>1</v>
      </c>
      <c r="G2614">
        <f>IF(tblCustRFM[[#This Row],[Frequency]] &gt;= L2617, 3, IF(tblCustRFM[[#This Row],[Frequency]] &gt;= M2617, 2, 1))</f>
        <v>3</v>
      </c>
      <c r="H2614">
        <f>IF(tblCustRFM[[#This Row],[Monetary]] &gt;= L2618, 3, IF(tblCustRFM[[#This Row],[Monetary]] &gt;= M2618, 2, 1))</f>
        <v>3</v>
      </c>
      <c r="I2614">
        <f>tblCustRFM[[#This Row],[RecencyTier]] + tblCustRFM[[#This Row],[FrequencyTier]] + tblCustRFM[[#This Row],[MonetaryTier]]</f>
        <v>7</v>
      </c>
    </row>
    <row r="2615" spans="1:9" x14ac:dyDescent="0.45">
      <c r="A2615" s="16">
        <v>4869</v>
      </c>
      <c r="B2615" s="10">
        <v>45613.341634182099</v>
      </c>
      <c r="C2615">
        <v>1</v>
      </c>
      <c r="D2615">
        <v>10074.049999999999</v>
      </c>
      <c r="E2615" s="24">
        <f>INT(RFM_Pivot!$A$1 - tblCustRFM[[#This Row],[LastPurchaseDate]])</f>
        <v>43</v>
      </c>
      <c r="F2615">
        <f>IF(tblCustRFM[[#This Row],[Recency]] &lt;= $L$4, 3, IF(tblCustRFM[[#This Row],[Recency]] &lt;= M2617, 2, 1))</f>
        <v>3</v>
      </c>
      <c r="G2615">
        <f>IF(tblCustRFM[[#This Row],[Frequency]] &gt;= L2618, 3, IF(tblCustRFM[[#This Row],[Frequency]] &gt;= M2618, 2, 1))</f>
        <v>3</v>
      </c>
      <c r="H2615">
        <f>IF(tblCustRFM[[#This Row],[Monetary]] &gt;= L2619, 3, IF(tblCustRFM[[#This Row],[Monetary]] &gt;= M2619, 2, 1))</f>
        <v>3</v>
      </c>
      <c r="I2615">
        <f>tblCustRFM[[#This Row],[RecencyTier]] + tblCustRFM[[#This Row],[FrequencyTier]] + tblCustRFM[[#This Row],[MonetaryTier]]</f>
        <v>9</v>
      </c>
    </row>
    <row r="2616" spans="1:9" x14ac:dyDescent="0.45">
      <c r="A2616" s="16">
        <v>4870</v>
      </c>
      <c r="B2616" s="10">
        <v>45418.193119328702</v>
      </c>
      <c r="C2616">
        <v>1</v>
      </c>
      <c r="D2616">
        <v>13223.61</v>
      </c>
      <c r="E2616" s="24">
        <f>INT(RFM_Pivot!$A$1 - tblCustRFM[[#This Row],[LastPurchaseDate]])</f>
        <v>238</v>
      </c>
      <c r="F2616">
        <f>IF(tblCustRFM[[#This Row],[Recency]] &lt;= $L$4, 3, IF(tblCustRFM[[#This Row],[Recency]] &lt;= M2618, 2, 1))</f>
        <v>1</v>
      </c>
      <c r="G2616">
        <f>IF(tblCustRFM[[#This Row],[Frequency]] &gt;= L2619, 3, IF(tblCustRFM[[#This Row],[Frequency]] &gt;= M2619, 2, 1))</f>
        <v>3</v>
      </c>
      <c r="H2616">
        <f>IF(tblCustRFM[[#This Row],[Monetary]] &gt;= L2620, 3, IF(tblCustRFM[[#This Row],[Monetary]] &gt;= M2620, 2, 1))</f>
        <v>3</v>
      </c>
      <c r="I2616">
        <f>tblCustRFM[[#This Row],[RecencyTier]] + tblCustRFM[[#This Row],[FrequencyTier]] + tblCustRFM[[#This Row],[MonetaryTier]]</f>
        <v>7</v>
      </c>
    </row>
    <row r="2617" spans="1:9" x14ac:dyDescent="0.45">
      <c r="A2617" s="16">
        <v>4871</v>
      </c>
      <c r="B2617" s="10">
        <v>45220.781378125001</v>
      </c>
      <c r="C2617">
        <v>1</v>
      </c>
      <c r="D2617">
        <v>10034.43</v>
      </c>
      <c r="E2617" s="24">
        <f>INT(RFM_Pivot!$A$1 - tblCustRFM[[#This Row],[LastPurchaseDate]])</f>
        <v>436</v>
      </c>
      <c r="F2617">
        <f>IF(tblCustRFM[[#This Row],[Recency]] &lt;= $L$4, 3, IF(tblCustRFM[[#This Row],[Recency]] &lt;= M2619, 2, 1))</f>
        <v>1</v>
      </c>
      <c r="G2617">
        <f>IF(tblCustRFM[[#This Row],[Frequency]] &gt;= L2620, 3, IF(tblCustRFM[[#This Row],[Frequency]] &gt;= M2620, 2, 1))</f>
        <v>3</v>
      </c>
      <c r="H2617">
        <f>IF(tblCustRFM[[#This Row],[Monetary]] &gt;= L2621, 3, IF(tblCustRFM[[#This Row],[Monetary]] &gt;= M2621, 2, 1))</f>
        <v>3</v>
      </c>
      <c r="I2617">
        <f>tblCustRFM[[#This Row],[RecencyTier]] + tblCustRFM[[#This Row],[FrequencyTier]] + tblCustRFM[[#This Row],[MonetaryTier]]</f>
        <v>7</v>
      </c>
    </row>
    <row r="2618" spans="1:9" x14ac:dyDescent="0.45">
      <c r="A2618" s="16">
        <v>4872</v>
      </c>
      <c r="B2618" s="10">
        <v>45532.814581442901</v>
      </c>
      <c r="C2618">
        <v>2</v>
      </c>
      <c r="D2618">
        <v>26688.53</v>
      </c>
      <c r="E2618" s="24">
        <f>INT(RFM_Pivot!$A$1 - tblCustRFM[[#This Row],[LastPurchaseDate]])</f>
        <v>124</v>
      </c>
      <c r="F2618">
        <f>IF(tblCustRFM[[#This Row],[Recency]] &lt;= $L$4, 3, IF(tblCustRFM[[#This Row],[Recency]] &lt;= M2620, 2, 1))</f>
        <v>1</v>
      </c>
      <c r="G2618">
        <f>IF(tblCustRFM[[#This Row],[Frequency]] &gt;= L2621, 3, IF(tblCustRFM[[#This Row],[Frequency]] &gt;= M2621, 2, 1))</f>
        <v>3</v>
      </c>
      <c r="H2618">
        <f>IF(tblCustRFM[[#This Row],[Monetary]] &gt;= L2622, 3, IF(tblCustRFM[[#This Row],[Monetary]] &gt;= M2622, 2, 1))</f>
        <v>3</v>
      </c>
      <c r="I2618">
        <f>tblCustRFM[[#This Row],[RecencyTier]] + tblCustRFM[[#This Row],[FrequencyTier]] + tblCustRFM[[#This Row],[MonetaryTier]]</f>
        <v>7</v>
      </c>
    </row>
    <row r="2619" spans="1:9" x14ac:dyDescent="0.45">
      <c r="A2619" s="16">
        <v>4873</v>
      </c>
      <c r="B2619" s="10">
        <v>45499.88828881173</v>
      </c>
      <c r="C2619">
        <v>1</v>
      </c>
      <c r="D2619">
        <v>9094.8799999999992</v>
      </c>
      <c r="E2619" s="24">
        <f>INT(RFM_Pivot!$A$1 - tblCustRFM[[#This Row],[LastPurchaseDate]])</f>
        <v>157</v>
      </c>
      <c r="F2619">
        <f>IF(tblCustRFM[[#This Row],[Recency]] &lt;= $L$4, 3, IF(tblCustRFM[[#This Row],[Recency]] &lt;= M2621, 2, 1))</f>
        <v>1</v>
      </c>
      <c r="G2619">
        <f>IF(tblCustRFM[[#This Row],[Frequency]] &gt;= L2622, 3, IF(tblCustRFM[[#This Row],[Frequency]] &gt;= M2622, 2, 1))</f>
        <v>3</v>
      </c>
      <c r="H2619">
        <f>IF(tblCustRFM[[#This Row],[Monetary]] &gt;= L2623, 3, IF(tblCustRFM[[#This Row],[Monetary]] &gt;= M2623, 2, 1))</f>
        <v>3</v>
      </c>
      <c r="I2619">
        <f>tblCustRFM[[#This Row],[RecencyTier]] + tblCustRFM[[#This Row],[FrequencyTier]] + tblCustRFM[[#This Row],[MonetaryTier]]</f>
        <v>7</v>
      </c>
    </row>
    <row r="2620" spans="1:9" x14ac:dyDescent="0.45">
      <c r="A2620" s="16">
        <v>4874</v>
      </c>
      <c r="B2620" s="10">
        <v>45336.351935185186</v>
      </c>
      <c r="C2620">
        <v>2</v>
      </c>
      <c r="D2620">
        <v>1121.58</v>
      </c>
      <c r="E2620" s="24">
        <f>INT(RFM_Pivot!$A$1 - tblCustRFM[[#This Row],[LastPurchaseDate]])</f>
        <v>320</v>
      </c>
      <c r="F2620">
        <f>IF(tblCustRFM[[#This Row],[Recency]] &lt;= $L$4, 3, IF(tblCustRFM[[#This Row],[Recency]] &lt;= M2622, 2, 1))</f>
        <v>1</v>
      </c>
      <c r="G2620">
        <f>IF(tblCustRFM[[#This Row],[Frequency]] &gt;= L2623, 3, IF(tblCustRFM[[#This Row],[Frequency]] &gt;= M2623, 2, 1))</f>
        <v>3</v>
      </c>
      <c r="H2620">
        <f>IF(tblCustRFM[[#This Row],[Monetary]] &gt;= L2624, 3, IF(tblCustRFM[[#This Row],[Monetary]] &gt;= M2624, 2, 1))</f>
        <v>3</v>
      </c>
      <c r="I2620">
        <f>tblCustRFM[[#This Row],[RecencyTier]] + tblCustRFM[[#This Row],[FrequencyTier]] + tblCustRFM[[#This Row],[MonetaryTier]]</f>
        <v>7</v>
      </c>
    </row>
    <row r="2621" spans="1:9" x14ac:dyDescent="0.45">
      <c r="A2621" s="16">
        <v>4875</v>
      </c>
      <c r="B2621" s="10">
        <v>45353.654665470676</v>
      </c>
      <c r="C2621">
        <v>2</v>
      </c>
      <c r="D2621">
        <v>6289.98</v>
      </c>
      <c r="E2621" s="24">
        <f>INT(RFM_Pivot!$A$1 - tblCustRFM[[#This Row],[LastPurchaseDate]])</f>
        <v>303</v>
      </c>
      <c r="F2621">
        <f>IF(tblCustRFM[[#This Row],[Recency]] &lt;= $L$4, 3, IF(tblCustRFM[[#This Row],[Recency]] &lt;= M2623, 2, 1))</f>
        <v>1</v>
      </c>
      <c r="G2621">
        <f>IF(tblCustRFM[[#This Row],[Frequency]] &gt;= L2624, 3, IF(tblCustRFM[[#This Row],[Frequency]] &gt;= M2624, 2, 1))</f>
        <v>3</v>
      </c>
      <c r="H2621">
        <f>IF(tblCustRFM[[#This Row],[Monetary]] &gt;= L2625, 3, IF(tblCustRFM[[#This Row],[Monetary]] &gt;= M2625, 2, 1))</f>
        <v>3</v>
      </c>
      <c r="I2621">
        <f>tblCustRFM[[#This Row],[RecencyTier]] + tblCustRFM[[#This Row],[FrequencyTier]] + tblCustRFM[[#This Row],[MonetaryTier]]</f>
        <v>7</v>
      </c>
    </row>
    <row r="2622" spans="1:9" x14ac:dyDescent="0.45">
      <c r="A2622" s="16">
        <v>4876</v>
      </c>
      <c r="B2622" s="10">
        <v>45391.983498341047</v>
      </c>
      <c r="C2622">
        <v>2</v>
      </c>
      <c r="D2622">
        <v>14699.98</v>
      </c>
      <c r="E2622" s="24">
        <f>INT(RFM_Pivot!$A$1 - tblCustRFM[[#This Row],[LastPurchaseDate]])</f>
        <v>265</v>
      </c>
      <c r="F2622">
        <f>IF(tblCustRFM[[#This Row],[Recency]] &lt;= $L$4, 3, IF(tblCustRFM[[#This Row],[Recency]] &lt;= M2624, 2, 1))</f>
        <v>1</v>
      </c>
      <c r="G2622">
        <f>IF(tblCustRFM[[#This Row],[Frequency]] &gt;= L2625, 3, IF(tblCustRFM[[#This Row],[Frequency]] &gt;= M2625, 2, 1))</f>
        <v>3</v>
      </c>
      <c r="H2622">
        <f>IF(tblCustRFM[[#This Row],[Monetary]] &gt;= L2626, 3, IF(tblCustRFM[[#This Row],[Monetary]] &gt;= M2626, 2, 1))</f>
        <v>3</v>
      </c>
      <c r="I2622">
        <f>tblCustRFM[[#This Row],[RecencyTier]] + tblCustRFM[[#This Row],[FrequencyTier]] + tblCustRFM[[#This Row],[MonetaryTier]]</f>
        <v>7</v>
      </c>
    </row>
    <row r="2623" spans="1:9" x14ac:dyDescent="0.45">
      <c r="A2623" s="16">
        <v>4878</v>
      </c>
      <c r="B2623" s="10">
        <v>45471.123412345682</v>
      </c>
      <c r="C2623">
        <v>1</v>
      </c>
      <c r="D2623">
        <v>6822.56</v>
      </c>
      <c r="E2623" s="24">
        <f>INT(RFM_Pivot!$A$1 - tblCustRFM[[#This Row],[LastPurchaseDate]])</f>
        <v>185</v>
      </c>
      <c r="F2623">
        <f>IF(tblCustRFM[[#This Row],[Recency]] &lt;= $L$4, 3, IF(tblCustRFM[[#This Row],[Recency]] &lt;= M2625, 2, 1))</f>
        <v>1</v>
      </c>
      <c r="G2623">
        <f>IF(tblCustRFM[[#This Row],[Frequency]] &gt;= L2626, 3, IF(tblCustRFM[[#This Row],[Frequency]] &gt;= M2626, 2, 1))</f>
        <v>3</v>
      </c>
      <c r="H2623">
        <f>IF(tblCustRFM[[#This Row],[Monetary]] &gt;= L2627, 3, IF(tblCustRFM[[#This Row],[Monetary]] &gt;= M2627, 2, 1))</f>
        <v>3</v>
      </c>
      <c r="I2623">
        <f>tblCustRFM[[#This Row],[RecencyTier]] + tblCustRFM[[#This Row],[FrequencyTier]] + tblCustRFM[[#This Row],[MonetaryTier]]</f>
        <v>7</v>
      </c>
    </row>
    <row r="2624" spans="1:9" x14ac:dyDescent="0.45">
      <c r="A2624" s="16">
        <v>4879</v>
      </c>
      <c r="B2624" s="10">
        <v>45633.199619984567</v>
      </c>
      <c r="C2624">
        <v>1</v>
      </c>
      <c r="D2624">
        <v>7151.38</v>
      </c>
      <c r="E2624" s="24">
        <f>INT(RFM_Pivot!$A$1 - tblCustRFM[[#This Row],[LastPurchaseDate]])</f>
        <v>23</v>
      </c>
      <c r="F2624">
        <f>IF(tblCustRFM[[#This Row],[Recency]] &lt;= $L$4, 3, IF(tblCustRFM[[#This Row],[Recency]] &lt;= M2626, 2, 1))</f>
        <v>3</v>
      </c>
      <c r="G2624">
        <f>IF(tblCustRFM[[#This Row],[Frequency]] &gt;= L2627, 3, IF(tblCustRFM[[#This Row],[Frequency]] &gt;= M2627, 2, 1))</f>
        <v>3</v>
      </c>
      <c r="H2624">
        <f>IF(tblCustRFM[[#This Row],[Monetary]] &gt;= L2628, 3, IF(tblCustRFM[[#This Row],[Monetary]] &gt;= M2628, 2, 1))</f>
        <v>3</v>
      </c>
      <c r="I2624">
        <f>tblCustRFM[[#This Row],[RecencyTier]] + tblCustRFM[[#This Row],[FrequencyTier]] + tblCustRFM[[#This Row],[MonetaryTier]]</f>
        <v>9</v>
      </c>
    </row>
    <row r="2625" spans="1:9" x14ac:dyDescent="0.45">
      <c r="A2625" s="16">
        <v>4880</v>
      </c>
      <c r="B2625" s="10">
        <v>45594.067706751543</v>
      </c>
      <c r="C2625">
        <v>2</v>
      </c>
      <c r="D2625">
        <v>29859.99</v>
      </c>
      <c r="E2625" s="24">
        <f>INT(RFM_Pivot!$A$1 - tblCustRFM[[#This Row],[LastPurchaseDate]])</f>
        <v>62</v>
      </c>
      <c r="F2625">
        <f>IF(tblCustRFM[[#This Row],[Recency]] &lt;= $L$4, 3, IF(tblCustRFM[[#This Row],[Recency]] &lt;= M2627, 2, 1))</f>
        <v>3</v>
      </c>
      <c r="G2625">
        <f>IF(tblCustRFM[[#This Row],[Frequency]] &gt;= L2628, 3, IF(tblCustRFM[[#This Row],[Frequency]] &gt;= M2628, 2, 1))</f>
        <v>3</v>
      </c>
      <c r="H2625">
        <f>IF(tblCustRFM[[#This Row],[Monetary]] &gt;= L2629, 3, IF(tblCustRFM[[#This Row],[Monetary]] &gt;= M2629, 2, 1))</f>
        <v>3</v>
      </c>
      <c r="I2625">
        <f>tblCustRFM[[#This Row],[RecencyTier]] + tblCustRFM[[#This Row],[FrequencyTier]] + tblCustRFM[[#This Row],[MonetaryTier]]</f>
        <v>9</v>
      </c>
    </row>
    <row r="2626" spans="1:9" x14ac:dyDescent="0.45">
      <c r="A2626" s="16">
        <v>4881</v>
      </c>
      <c r="B2626" s="10">
        <v>45656.780978086419</v>
      </c>
      <c r="C2626">
        <v>1</v>
      </c>
      <c r="D2626">
        <v>12598.6</v>
      </c>
      <c r="E2626" s="24">
        <f>INT(RFM_Pivot!$A$1 - tblCustRFM[[#This Row],[LastPurchaseDate]])</f>
        <v>0</v>
      </c>
      <c r="F2626">
        <f>IF(tblCustRFM[[#This Row],[Recency]] &lt;= $L$4, 3, IF(tblCustRFM[[#This Row],[Recency]] &lt;= M2628, 2, 1))</f>
        <v>3</v>
      </c>
      <c r="G2626">
        <f>IF(tblCustRFM[[#This Row],[Frequency]] &gt;= L2629, 3, IF(tblCustRFM[[#This Row],[Frequency]] &gt;= M2629, 2, 1))</f>
        <v>3</v>
      </c>
      <c r="H2626">
        <f>IF(tblCustRFM[[#This Row],[Monetary]] &gt;= L2630, 3, IF(tblCustRFM[[#This Row],[Monetary]] &gt;= M2630, 2, 1))</f>
        <v>3</v>
      </c>
      <c r="I2626">
        <f>tblCustRFM[[#This Row],[RecencyTier]] + tblCustRFM[[#This Row],[FrequencyTier]] + tblCustRFM[[#This Row],[MonetaryTier]]</f>
        <v>9</v>
      </c>
    </row>
    <row r="2627" spans="1:9" x14ac:dyDescent="0.45">
      <c r="A2627" s="16">
        <v>4882</v>
      </c>
      <c r="B2627" s="10">
        <v>45205.814881481485</v>
      </c>
      <c r="C2627">
        <v>1</v>
      </c>
      <c r="D2627">
        <v>9072.81</v>
      </c>
      <c r="E2627" s="24">
        <f>INT(RFM_Pivot!$A$1 - tblCustRFM[[#This Row],[LastPurchaseDate]])</f>
        <v>451</v>
      </c>
      <c r="F2627">
        <f>IF(tblCustRFM[[#This Row],[Recency]] &lt;= $L$4, 3, IF(tblCustRFM[[#This Row],[Recency]] &lt;= M2629, 2, 1))</f>
        <v>1</v>
      </c>
      <c r="G2627">
        <f>IF(tblCustRFM[[#This Row],[Frequency]] &gt;= L2630, 3, IF(tblCustRFM[[#This Row],[Frequency]] &gt;= M2630, 2, 1))</f>
        <v>3</v>
      </c>
      <c r="H2627">
        <f>IF(tblCustRFM[[#This Row],[Monetary]] &gt;= L2631, 3, IF(tblCustRFM[[#This Row],[Monetary]] &gt;= M2631, 2, 1))</f>
        <v>3</v>
      </c>
      <c r="I2627">
        <f>tblCustRFM[[#This Row],[RecencyTier]] + tblCustRFM[[#This Row],[FrequencyTier]] + tblCustRFM[[#This Row],[MonetaryTier]]</f>
        <v>7</v>
      </c>
    </row>
    <row r="2628" spans="1:9" x14ac:dyDescent="0.45">
      <c r="A2628" s="16">
        <v>4883</v>
      </c>
      <c r="B2628" s="10">
        <v>45555.519852006175</v>
      </c>
      <c r="C2628">
        <v>2</v>
      </c>
      <c r="D2628">
        <v>15846.64</v>
      </c>
      <c r="E2628" s="24">
        <f>INT(RFM_Pivot!$A$1 - tblCustRFM[[#This Row],[LastPurchaseDate]])</f>
        <v>101</v>
      </c>
      <c r="F2628">
        <f>IF(tblCustRFM[[#This Row],[Recency]] &lt;= $L$4, 3, IF(tblCustRFM[[#This Row],[Recency]] &lt;= M2630, 2, 1))</f>
        <v>3</v>
      </c>
      <c r="G2628">
        <f>IF(tblCustRFM[[#This Row],[Frequency]] &gt;= L2631, 3, IF(tblCustRFM[[#This Row],[Frequency]] &gt;= M2631, 2, 1))</f>
        <v>3</v>
      </c>
      <c r="H2628">
        <f>IF(tblCustRFM[[#This Row],[Monetary]] &gt;= L2632, 3, IF(tblCustRFM[[#This Row],[Monetary]] &gt;= M2632, 2, 1))</f>
        <v>3</v>
      </c>
      <c r="I2628">
        <f>tblCustRFM[[#This Row],[RecencyTier]] + tblCustRFM[[#This Row],[FrequencyTier]] + tblCustRFM[[#This Row],[MonetaryTier]]</f>
        <v>9</v>
      </c>
    </row>
    <row r="2629" spans="1:9" x14ac:dyDescent="0.45">
      <c r="A2629" s="16">
        <v>4885</v>
      </c>
      <c r="B2629" s="10">
        <v>45545.51785177469</v>
      </c>
      <c r="C2629">
        <v>2</v>
      </c>
      <c r="D2629">
        <v>11807.54</v>
      </c>
      <c r="E2629" s="24">
        <f>INT(RFM_Pivot!$A$1 - tblCustRFM[[#This Row],[LastPurchaseDate]])</f>
        <v>111</v>
      </c>
      <c r="F2629">
        <f>IF(tblCustRFM[[#This Row],[Recency]] &lt;= $L$4, 3, IF(tblCustRFM[[#This Row],[Recency]] &lt;= M2631, 2, 1))</f>
        <v>3</v>
      </c>
      <c r="G2629">
        <f>IF(tblCustRFM[[#This Row],[Frequency]] &gt;= L2632, 3, IF(tblCustRFM[[#This Row],[Frequency]] &gt;= M2632, 2, 1))</f>
        <v>3</v>
      </c>
      <c r="H2629">
        <f>IF(tblCustRFM[[#This Row],[Monetary]] &gt;= L2633, 3, IF(tblCustRFM[[#This Row],[Monetary]] &gt;= M2633, 2, 1))</f>
        <v>3</v>
      </c>
      <c r="I2629">
        <f>tblCustRFM[[#This Row],[RecencyTier]] + tblCustRFM[[#This Row],[FrequencyTier]] + tblCustRFM[[#This Row],[MonetaryTier]]</f>
        <v>9</v>
      </c>
    </row>
    <row r="2630" spans="1:9" x14ac:dyDescent="0.45">
      <c r="A2630" s="16">
        <v>4888</v>
      </c>
      <c r="B2630" s="10">
        <v>45519.527252700616</v>
      </c>
      <c r="C2630">
        <v>1</v>
      </c>
      <c r="D2630">
        <v>4144.3</v>
      </c>
      <c r="E2630" s="24">
        <f>INT(RFM_Pivot!$A$1 - tblCustRFM[[#This Row],[LastPurchaseDate]])</f>
        <v>137</v>
      </c>
      <c r="F2630">
        <f>IF(tblCustRFM[[#This Row],[Recency]] &lt;= $L$4, 3, IF(tblCustRFM[[#This Row],[Recency]] &lt;= M2632, 2, 1))</f>
        <v>1</v>
      </c>
      <c r="G2630">
        <f>IF(tblCustRFM[[#This Row],[Frequency]] &gt;= L2633, 3, IF(tblCustRFM[[#This Row],[Frequency]] &gt;= M2633, 2, 1))</f>
        <v>3</v>
      </c>
      <c r="H2630">
        <f>IF(tblCustRFM[[#This Row],[Monetary]] &gt;= L2634, 3, IF(tblCustRFM[[#This Row],[Monetary]] &gt;= M2634, 2, 1))</f>
        <v>3</v>
      </c>
      <c r="I2630">
        <f>tblCustRFM[[#This Row],[RecencyTier]] + tblCustRFM[[#This Row],[FrequencyTier]] + tblCustRFM[[#This Row],[MonetaryTier]]</f>
        <v>7</v>
      </c>
    </row>
    <row r="2631" spans="1:9" x14ac:dyDescent="0.45">
      <c r="A2631" s="16">
        <v>4890</v>
      </c>
      <c r="B2631" s="10">
        <v>44929.555255516978</v>
      </c>
      <c r="C2631">
        <v>1</v>
      </c>
      <c r="D2631">
        <v>5869.08</v>
      </c>
      <c r="E2631" s="24">
        <f>INT(RFM_Pivot!$A$1 - tblCustRFM[[#This Row],[LastPurchaseDate]])</f>
        <v>727</v>
      </c>
      <c r="F2631">
        <f>IF(tblCustRFM[[#This Row],[Recency]] &lt;= $L$4, 3, IF(tblCustRFM[[#This Row],[Recency]] &lt;= M2633, 2, 1))</f>
        <v>1</v>
      </c>
      <c r="G2631">
        <f>IF(tblCustRFM[[#This Row],[Frequency]] &gt;= L2634, 3, IF(tblCustRFM[[#This Row],[Frequency]] &gt;= M2634, 2, 1))</f>
        <v>3</v>
      </c>
      <c r="H2631">
        <f>IF(tblCustRFM[[#This Row],[Monetary]] &gt;= L2635, 3, IF(tblCustRFM[[#This Row],[Monetary]] &gt;= M2635, 2, 1))</f>
        <v>3</v>
      </c>
      <c r="I2631">
        <f>tblCustRFM[[#This Row],[RecencyTier]] + tblCustRFM[[#This Row],[FrequencyTier]] + tblCustRFM[[#This Row],[MonetaryTier]]</f>
        <v>7</v>
      </c>
    </row>
    <row r="2632" spans="1:9" x14ac:dyDescent="0.45">
      <c r="A2632" s="16">
        <v>4891</v>
      </c>
      <c r="B2632" s="10">
        <v>45560.922392245368</v>
      </c>
      <c r="C2632">
        <v>1</v>
      </c>
      <c r="D2632">
        <v>5276.64</v>
      </c>
      <c r="E2632" s="24">
        <f>INT(RFM_Pivot!$A$1 - tblCustRFM[[#This Row],[LastPurchaseDate]])</f>
        <v>96</v>
      </c>
      <c r="F2632">
        <f>IF(tblCustRFM[[#This Row],[Recency]] &lt;= $L$4, 3, IF(tblCustRFM[[#This Row],[Recency]] &lt;= M2634, 2, 1))</f>
        <v>3</v>
      </c>
      <c r="G2632">
        <f>IF(tblCustRFM[[#This Row],[Frequency]] &gt;= L2635, 3, IF(tblCustRFM[[#This Row],[Frequency]] &gt;= M2635, 2, 1))</f>
        <v>3</v>
      </c>
      <c r="H2632">
        <f>IF(tblCustRFM[[#This Row],[Monetary]] &gt;= L2636, 3, IF(tblCustRFM[[#This Row],[Monetary]] &gt;= M2636, 2, 1))</f>
        <v>3</v>
      </c>
      <c r="I2632">
        <f>tblCustRFM[[#This Row],[RecencyTier]] + tblCustRFM[[#This Row],[FrequencyTier]] + tblCustRFM[[#This Row],[MonetaryTier]]</f>
        <v>9</v>
      </c>
    </row>
    <row r="2633" spans="1:9" x14ac:dyDescent="0.45">
      <c r="A2633" s="16">
        <v>4892</v>
      </c>
      <c r="B2633" s="10">
        <v>45265.534853472222</v>
      </c>
      <c r="C2633">
        <v>1</v>
      </c>
      <c r="D2633">
        <v>9294.44</v>
      </c>
      <c r="E2633" s="24">
        <f>INT(RFM_Pivot!$A$1 - tblCustRFM[[#This Row],[LastPurchaseDate]])</f>
        <v>391</v>
      </c>
      <c r="F2633">
        <f>IF(tblCustRFM[[#This Row],[Recency]] &lt;= $L$4, 3, IF(tblCustRFM[[#This Row],[Recency]] &lt;= M2635, 2, 1))</f>
        <v>1</v>
      </c>
      <c r="G2633">
        <f>IF(tblCustRFM[[#This Row],[Frequency]] &gt;= L2636, 3, IF(tblCustRFM[[#This Row],[Frequency]] &gt;= M2636, 2, 1))</f>
        <v>3</v>
      </c>
      <c r="H2633">
        <f>IF(tblCustRFM[[#This Row],[Monetary]] &gt;= L2637, 3, IF(tblCustRFM[[#This Row],[Monetary]] &gt;= M2637, 2, 1))</f>
        <v>3</v>
      </c>
      <c r="I2633">
        <f>tblCustRFM[[#This Row],[RecencyTier]] + tblCustRFM[[#This Row],[FrequencyTier]] + tblCustRFM[[#This Row],[MonetaryTier]]</f>
        <v>7</v>
      </c>
    </row>
    <row r="2634" spans="1:9" x14ac:dyDescent="0.45">
      <c r="A2634" s="16">
        <v>4893</v>
      </c>
      <c r="B2634" s="10">
        <v>45188.512151195988</v>
      </c>
      <c r="C2634">
        <v>2</v>
      </c>
      <c r="D2634">
        <v>21335.53</v>
      </c>
      <c r="E2634" s="24">
        <f>INT(RFM_Pivot!$A$1 - tblCustRFM[[#This Row],[LastPurchaseDate]])</f>
        <v>468</v>
      </c>
      <c r="F2634">
        <f>IF(tblCustRFM[[#This Row],[Recency]] &lt;= $L$4, 3, IF(tblCustRFM[[#This Row],[Recency]] &lt;= M2636, 2, 1))</f>
        <v>1</v>
      </c>
      <c r="G2634">
        <f>IF(tblCustRFM[[#This Row],[Frequency]] &gt;= L2637, 3, IF(tblCustRFM[[#This Row],[Frequency]] &gt;= M2637, 2, 1))</f>
        <v>3</v>
      </c>
      <c r="H2634">
        <f>IF(tblCustRFM[[#This Row],[Monetary]] &gt;= L2638, 3, IF(tblCustRFM[[#This Row],[Monetary]] &gt;= M2638, 2, 1))</f>
        <v>3</v>
      </c>
      <c r="I2634">
        <f>tblCustRFM[[#This Row],[RecencyTier]] + tblCustRFM[[#This Row],[FrequencyTier]] + tblCustRFM[[#This Row],[MonetaryTier]]</f>
        <v>7</v>
      </c>
    </row>
    <row r="2635" spans="1:9" x14ac:dyDescent="0.45">
      <c r="A2635" s="16">
        <v>4895</v>
      </c>
      <c r="B2635" s="10">
        <v>45394.319731983021</v>
      </c>
      <c r="C2635">
        <v>1</v>
      </c>
      <c r="D2635">
        <v>7619.04</v>
      </c>
      <c r="E2635" s="24">
        <f>INT(RFM_Pivot!$A$1 - tblCustRFM[[#This Row],[LastPurchaseDate]])</f>
        <v>262</v>
      </c>
      <c r="F2635">
        <f>IF(tblCustRFM[[#This Row],[Recency]] &lt;= $L$4, 3, IF(tblCustRFM[[#This Row],[Recency]] &lt;= M2637, 2, 1))</f>
        <v>1</v>
      </c>
      <c r="G2635">
        <f>IF(tblCustRFM[[#This Row],[Frequency]] &gt;= L2638, 3, IF(tblCustRFM[[#This Row],[Frequency]] &gt;= M2638, 2, 1))</f>
        <v>3</v>
      </c>
      <c r="H2635">
        <f>IF(tblCustRFM[[#This Row],[Monetary]] &gt;= L2639, 3, IF(tblCustRFM[[#This Row],[Monetary]] &gt;= M2639, 2, 1))</f>
        <v>3</v>
      </c>
      <c r="I2635">
        <f>tblCustRFM[[#This Row],[RecencyTier]] + tblCustRFM[[#This Row],[FrequencyTier]] + tblCustRFM[[#This Row],[MonetaryTier]]</f>
        <v>7</v>
      </c>
    </row>
    <row r="2636" spans="1:9" x14ac:dyDescent="0.45">
      <c r="A2636" s="16">
        <v>4896</v>
      </c>
      <c r="B2636" s="10">
        <v>45451.557455748458</v>
      </c>
      <c r="C2636">
        <v>1</v>
      </c>
      <c r="D2636">
        <v>22229.25</v>
      </c>
      <c r="E2636" s="24">
        <f>INT(RFM_Pivot!$A$1 - tblCustRFM[[#This Row],[LastPurchaseDate]])</f>
        <v>205</v>
      </c>
      <c r="F2636">
        <f>IF(tblCustRFM[[#This Row],[Recency]] &lt;= $L$4, 3, IF(tblCustRFM[[#This Row],[Recency]] &lt;= M2638, 2, 1))</f>
        <v>1</v>
      </c>
      <c r="G2636">
        <f>IF(tblCustRFM[[#This Row],[Frequency]] &gt;= L2639, 3, IF(tblCustRFM[[#This Row],[Frequency]] &gt;= M2639, 2, 1))</f>
        <v>3</v>
      </c>
      <c r="H2636">
        <f>IF(tblCustRFM[[#This Row],[Monetary]] &gt;= L2640, 3, IF(tblCustRFM[[#This Row],[Monetary]] &gt;= M2640, 2, 1))</f>
        <v>3</v>
      </c>
      <c r="I2636">
        <f>tblCustRFM[[#This Row],[RecencyTier]] + tblCustRFM[[#This Row],[FrequencyTier]] + tblCustRFM[[#This Row],[MonetaryTier]]</f>
        <v>7</v>
      </c>
    </row>
    <row r="2637" spans="1:9" x14ac:dyDescent="0.45">
      <c r="A2637" s="16">
        <v>4897</v>
      </c>
      <c r="B2637" s="10">
        <v>45595.162816280863</v>
      </c>
      <c r="C2637">
        <v>2</v>
      </c>
      <c r="D2637">
        <v>22864.3</v>
      </c>
      <c r="E2637" s="24">
        <f>INT(RFM_Pivot!$A$1 - tblCustRFM[[#This Row],[LastPurchaseDate]])</f>
        <v>61</v>
      </c>
      <c r="F2637">
        <f>IF(tblCustRFM[[#This Row],[Recency]] &lt;= $L$4, 3, IF(tblCustRFM[[#This Row],[Recency]] &lt;= M2639, 2, 1))</f>
        <v>3</v>
      </c>
      <c r="G2637">
        <f>IF(tblCustRFM[[#This Row],[Frequency]] &gt;= L2640, 3, IF(tblCustRFM[[#This Row],[Frequency]] &gt;= M2640, 2, 1))</f>
        <v>3</v>
      </c>
      <c r="H2637">
        <f>IF(tblCustRFM[[#This Row],[Monetary]] &gt;= L2641, 3, IF(tblCustRFM[[#This Row],[Monetary]] &gt;= M2641, 2, 1))</f>
        <v>3</v>
      </c>
      <c r="I2637">
        <f>tblCustRFM[[#This Row],[RecencyTier]] + tblCustRFM[[#This Row],[FrequencyTier]] + tblCustRFM[[#This Row],[MonetaryTier]]</f>
        <v>9</v>
      </c>
    </row>
    <row r="2638" spans="1:9" x14ac:dyDescent="0.45">
      <c r="A2638" s="16">
        <v>4898</v>
      </c>
      <c r="B2638" s="10">
        <v>45641.376437654319</v>
      </c>
      <c r="C2638">
        <v>1</v>
      </c>
      <c r="D2638">
        <v>1338.6</v>
      </c>
      <c r="E2638" s="24">
        <f>INT(RFM_Pivot!$A$1 - tblCustRFM[[#This Row],[LastPurchaseDate]])</f>
        <v>15</v>
      </c>
      <c r="F2638">
        <f>IF(tblCustRFM[[#This Row],[Recency]] &lt;= $L$4, 3, IF(tblCustRFM[[#This Row],[Recency]] &lt;= M2640, 2, 1))</f>
        <v>3</v>
      </c>
      <c r="G2638">
        <f>IF(tblCustRFM[[#This Row],[Frequency]] &gt;= L2641, 3, IF(tblCustRFM[[#This Row],[Frequency]] &gt;= M2641, 2, 1))</f>
        <v>3</v>
      </c>
      <c r="H2638">
        <f>IF(tblCustRFM[[#This Row],[Monetary]] &gt;= L2642, 3, IF(tblCustRFM[[#This Row],[Monetary]] &gt;= M2642, 2, 1))</f>
        <v>3</v>
      </c>
      <c r="I2638">
        <f>tblCustRFM[[#This Row],[RecencyTier]] + tblCustRFM[[#This Row],[FrequencyTier]] + tblCustRFM[[#This Row],[MonetaryTier]]</f>
        <v>9</v>
      </c>
    </row>
    <row r="2639" spans="1:9" x14ac:dyDescent="0.45">
      <c r="A2639" s="16">
        <v>4899</v>
      </c>
      <c r="B2639" s="10">
        <v>45277.143014313275</v>
      </c>
      <c r="C2639">
        <v>1</v>
      </c>
      <c r="D2639">
        <v>2808.92</v>
      </c>
      <c r="E2639" s="24">
        <f>INT(RFM_Pivot!$A$1 - tblCustRFM[[#This Row],[LastPurchaseDate]])</f>
        <v>379</v>
      </c>
      <c r="F2639">
        <f>IF(tblCustRFM[[#This Row],[Recency]] &lt;= $L$4, 3, IF(tblCustRFM[[#This Row],[Recency]] &lt;= M2641, 2, 1))</f>
        <v>1</v>
      </c>
      <c r="G2639">
        <f>IF(tblCustRFM[[#This Row],[Frequency]] &gt;= L2642, 3, IF(tblCustRFM[[#This Row],[Frequency]] &gt;= M2642, 2, 1))</f>
        <v>3</v>
      </c>
      <c r="H2639">
        <f>IF(tblCustRFM[[#This Row],[Monetary]] &gt;= L2643, 3, IF(tblCustRFM[[#This Row],[Monetary]] &gt;= M2643, 2, 1))</f>
        <v>3</v>
      </c>
      <c r="I2639">
        <f>tblCustRFM[[#This Row],[RecencyTier]] + tblCustRFM[[#This Row],[FrequencyTier]] + tblCustRFM[[#This Row],[MonetaryTier]]</f>
        <v>7</v>
      </c>
    </row>
    <row r="2640" spans="1:9" x14ac:dyDescent="0.45">
      <c r="A2640" s="16">
        <v>4900</v>
      </c>
      <c r="B2640" s="10">
        <v>45514.343734374997</v>
      </c>
      <c r="C2640">
        <v>2</v>
      </c>
      <c r="D2640">
        <v>7434.17</v>
      </c>
      <c r="E2640" s="24">
        <f>INT(RFM_Pivot!$A$1 - tblCustRFM[[#This Row],[LastPurchaseDate]])</f>
        <v>142</v>
      </c>
      <c r="F2640">
        <f>IF(tblCustRFM[[#This Row],[Recency]] &lt;= $L$4, 3, IF(tblCustRFM[[#This Row],[Recency]] &lt;= M2642, 2, 1))</f>
        <v>1</v>
      </c>
      <c r="G2640">
        <f>IF(tblCustRFM[[#This Row],[Frequency]] &gt;= L2643, 3, IF(tblCustRFM[[#This Row],[Frequency]] &gt;= M2643, 2, 1))</f>
        <v>3</v>
      </c>
      <c r="H2640">
        <f>IF(tblCustRFM[[#This Row],[Monetary]] &gt;= L2644, 3, IF(tblCustRFM[[#This Row],[Monetary]] &gt;= M2644, 2, 1))</f>
        <v>3</v>
      </c>
      <c r="I2640">
        <f>tblCustRFM[[#This Row],[RecencyTier]] + tblCustRFM[[#This Row],[FrequencyTier]] + tblCustRFM[[#This Row],[MonetaryTier]]</f>
        <v>7</v>
      </c>
    </row>
    <row r="2641" spans="1:9" x14ac:dyDescent="0.45">
      <c r="A2641" s="16">
        <v>4901</v>
      </c>
      <c r="B2641" s="10">
        <v>45177.1230123071</v>
      </c>
      <c r="C2641">
        <v>1</v>
      </c>
      <c r="D2641">
        <v>2341.7399999999998</v>
      </c>
      <c r="E2641" s="24">
        <f>INT(RFM_Pivot!$A$1 - tblCustRFM[[#This Row],[LastPurchaseDate]])</f>
        <v>479</v>
      </c>
      <c r="F2641">
        <f>IF(tblCustRFM[[#This Row],[Recency]] &lt;= $L$4, 3, IF(tblCustRFM[[#This Row],[Recency]] &lt;= M2643, 2, 1))</f>
        <v>1</v>
      </c>
      <c r="G2641">
        <f>IF(tblCustRFM[[#This Row],[Frequency]] &gt;= L2644, 3, IF(tblCustRFM[[#This Row],[Frequency]] &gt;= M2644, 2, 1))</f>
        <v>3</v>
      </c>
      <c r="H2641">
        <f>IF(tblCustRFM[[#This Row],[Monetary]] &gt;= L2645, 3, IF(tblCustRFM[[#This Row],[Monetary]] &gt;= M2645, 2, 1))</f>
        <v>3</v>
      </c>
      <c r="I2641">
        <f>tblCustRFM[[#This Row],[RecencyTier]] + tblCustRFM[[#This Row],[FrequencyTier]] + tblCustRFM[[#This Row],[MonetaryTier]]</f>
        <v>7</v>
      </c>
    </row>
    <row r="2642" spans="1:9" x14ac:dyDescent="0.45">
      <c r="A2642" s="16">
        <v>4904</v>
      </c>
      <c r="B2642" s="10">
        <v>45231.586458641978</v>
      </c>
      <c r="C2642">
        <v>2</v>
      </c>
      <c r="D2642">
        <v>32980.019999999997</v>
      </c>
      <c r="E2642" s="24">
        <f>INT(RFM_Pivot!$A$1 - tblCustRFM[[#This Row],[LastPurchaseDate]])</f>
        <v>425</v>
      </c>
      <c r="F2642">
        <f>IF(tblCustRFM[[#This Row],[Recency]] &lt;= $L$4, 3, IF(tblCustRFM[[#This Row],[Recency]] &lt;= M2644, 2, 1))</f>
        <v>1</v>
      </c>
      <c r="G2642">
        <f>IF(tblCustRFM[[#This Row],[Frequency]] &gt;= L2645, 3, IF(tblCustRFM[[#This Row],[Frequency]] &gt;= M2645, 2, 1))</f>
        <v>3</v>
      </c>
      <c r="H2642">
        <f>IF(tblCustRFM[[#This Row],[Monetary]] &gt;= L2646, 3, IF(tblCustRFM[[#This Row],[Monetary]] &gt;= M2646, 2, 1))</f>
        <v>3</v>
      </c>
      <c r="I2642">
        <f>tblCustRFM[[#This Row],[RecencyTier]] + tblCustRFM[[#This Row],[FrequencyTier]] + tblCustRFM[[#This Row],[MonetaryTier]]</f>
        <v>7</v>
      </c>
    </row>
    <row r="2643" spans="1:9" x14ac:dyDescent="0.45">
      <c r="A2643" s="16">
        <v>4906</v>
      </c>
      <c r="B2643" s="10">
        <v>45394.830783063269</v>
      </c>
      <c r="C2643">
        <v>2</v>
      </c>
      <c r="D2643">
        <v>11043.86</v>
      </c>
      <c r="E2643" s="24">
        <f>INT(RFM_Pivot!$A$1 - tblCustRFM[[#This Row],[LastPurchaseDate]])</f>
        <v>262</v>
      </c>
      <c r="F2643">
        <f>IF(tblCustRFM[[#This Row],[Recency]] &lt;= $L$4, 3, IF(tblCustRFM[[#This Row],[Recency]] &lt;= M2645, 2, 1))</f>
        <v>1</v>
      </c>
      <c r="G2643">
        <f>IF(tblCustRFM[[#This Row],[Frequency]] &gt;= L2646, 3, IF(tblCustRFM[[#This Row],[Frequency]] &gt;= M2646, 2, 1))</f>
        <v>3</v>
      </c>
      <c r="H2643">
        <f>IF(tblCustRFM[[#This Row],[Monetary]] &gt;= L2647, 3, IF(tblCustRFM[[#This Row],[Monetary]] &gt;= M2647, 2, 1))</f>
        <v>3</v>
      </c>
      <c r="I2643">
        <f>tblCustRFM[[#This Row],[RecencyTier]] + tblCustRFM[[#This Row],[FrequencyTier]] + tblCustRFM[[#This Row],[MonetaryTier]]</f>
        <v>7</v>
      </c>
    </row>
    <row r="2644" spans="1:9" x14ac:dyDescent="0.45">
      <c r="A2644" s="16">
        <v>4907</v>
      </c>
      <c r="B2644" s="10">
        <v>45235.893889390434</v>
      </c>
      <c r="C2644">
        <v>1</v>
      </c>
      <c r="D2644">
        <v>3073.6</v>
      </c>
      <c r="E2644" s="24">
        <f>INT(RFM_Pivot!$A$1 - tblCustRFM[[#This Row],[LastPurchaseDate]])</f>
        <v>421</v>
      </c>
      <c r="F2644">
        <f>IF(tblCustRFM[[#This Row],[Recency]] &lt;= $L$4, 3, IF(tblCustRFM[[#This Row],[Recency]] &lt;= M2646, 2, 1))</f>
        <v>1</v>
      </c>
      <c r="G2644">
        <f>IF(tblCustRFM[[#This Row],[Frequency]] &gt;= L2647, 3, IF(tblCustRFM[[#This Row],[Frequency]] &gt;= M2647, 2, 1))</f>
        <v>3</v>
      </c>
      <c r="H2644">
        <f>IF(tblCustRFM[[#This Row],[Monetary]] &gt;= L2648, 3, IF(tblCustRFM[[#This Row],[Monetary]] &gt;= M2648, 2, 1))</f>
        <v>3</v>
      </c>
      <c r="I2644">
        <f>tblCustRFM[[#This Row],[RecencyTier]] + tblCustRFM[[#This Row],[FrequencyTier]] + tblCustRFM[[#This Row],[MonetaryTier]]</f>
        <v>7</v>
      </c>
    </row>
    <row r="2645" spans="1:9" x14ac:dyDescent="0.45">
      <c r="A2645" s="16">
        <v>4908</v>
      </c>
      <c r="B2645" s="10">
        <v>45342.630563040126</v>
      </c>
      <c r="C2645">
        <v>1</v>
      </c>
      <c r="D2645">
        <v>15388.15</v>
      </c>
      <c r="E2645" s="24">
        <f>INT(RFM_Pivot!$A$1 - tblCustRFM[[#This Row],[LastPurchaseDate]])</f>
        <v>314</v>
      </c>
      <c r="F2645">
        <f>IF(tblCustRFM[[#This Row],[Recency]] &lt;= $L$4, 3, IF(tblCustRFM[[#This Row],[Recency]] &lt;= M2647, 2, 1))</f>
        <v>1</v>
      </c>
      <c r="G2645">
        <f>IF(tblCustRFM[[#This Row],[Frequency]] &gt;= L2648, 3, IF(tblCustRFM[[#This Row],[Frequency]] &gt;= M2648, 2, 1))</f>
        <v>3</v>
      </c>
      <c r="H2645">
        <f>IF(tblCustRFM[[#This Row],[Monetary]] &gt;= L2649, 3, IF(tblCustRFM[[#This Row],[Monetary]] &gt;= M2649, 2, 1))</f>
        <v>3</v>
      </c>
      <c r="I2645">
        <f>tblCustRFM[[#This Row],[RecencyTier]] + tblCustRFM[[#This Row],[FrequencyTier]] + tblCustRFM[[#This Row],[MonetaryTier]]</f>
        <v>7</v>
      </c>
    </row>
    <row r="2646" spans="1:9" x14ac:dyDescent="0.45">
      <c r="A2646" s="16">
        <v>4909</v>
      </c>
      <c r="B2646" s="10">
        <v>45656.853985378089</v>
      </c>
      <c r="C2646">
        <v>2</v>
      </c>
      <c r="D2646">
        <v>8480.5</v>
      </c>
      <c r="E2646" s="24">
        <f>INT(RFM_Pivot!$A$1 - tblCustRFM[[#This Row],[LastPurchaseDate]])</f>
        <v>0</v>
      </c>
      <c r="F2646">
        <f>IF(tblCustRFM[[#This Row],[Recency]] &lt;= $L$4, 3, IF(tblCustRFM[[#This Row],[Recency]] &lt;= M2648, 2, 1))</f>
        <v>3</v>
      </c>
      <c r="G2646">
        <f>IF(tblCustRFM[[#This Row],[Frequency]] &gt;= L2649, 3, IF(tblCustRFM[[#This Row],[Frequency]] &gt;= M2649, 2, 1))</f>
        <v>3</v>
      </c>
      <c r="H2646">
        <f>IF(tblCustRFM[[#This Row],[Monetary]] &gt;= L2650, 3, IF(tblCustRFM[[#This Row],[Monetary]] &gt;= M2650, 2, 1))</f>
        <v>3</v>
      </c>
      <c r="I2646">
        <f>tblCustRFM[[#This Row],[RecencyTier]] + tblCustRFM[[#This Row],[FrequencyTier]] + tblCustRFM[[#This Row],[MonetaryTier]]</f>
        <v>9</v>
      </c>
    </row>
    <row r="2647" spans="1:9" x14ac:dyDescent="0.45">
      <c r="A2647" s="16">
        <v>4911</v>
      </c>
      <c r="B2647" s="10">
        <v>45034.977797762345</v>
      </c>
      <c r="C2647">
        <v>1</v>
      </c>
      <c r="D2647">
        <v>4696.8500000000004</v>
      </c>
      <c r="E2647" s="24">
        <f>INT(RFM_Pivot!$A$1 - tblCustRFM[[#This Row],[LastPurchaseDate]])</f>
        <v>622</v>
      </c>
      <c r="F2647">
        <f>IF(tblCustRFM[[#This Row],[Recency]] &lt;= $L$4, 3, IF(tblCustRFM[[#This Row],[Recency]] &lt;= M2649, 2, 1))</f>
        <v>1</v>
      </c>
      <c r="G2647">
        <f>IF(tblCustRFM[[#This Row],[Frequency]] &gt;= L2650, 3, IF(tblCustRFM[[#This Row],[Frequency]] &gt;= M2650, 2, 1))</f>
        <v>3</v>
      </c>
      <c r="H2647">
        <f>IF(tblCustRFM[[#This Row],[Monetary]] &gt;= L2651, 3, IF(tblCustRFM[[#This Row],[Monetary]] &gt;= M2651, 2, 1))</f>
        <v>3</v>
      </c>
      <c r="I2647">
        <f>tblCustRFM[[#This Row],[RecencyTier]] + tblCustRFM[[#This Row],[FrequencyTier]] + tblCustRFM[[#This Row],[MonetaryTier]]</f>
        <v>7</v>
      </c>
    </row>
    <row r="2648" spans="1:9" x14ac:dyDescent="0.45">
      <c r="A2648" s="16">
        <v>4913</v>
      </c>
      <c r="B2648" s="10">
        <v>44957.444044405864</v>
      </c>
      <c r="C2648">
        <v>1</v>
      </c>
      <c r="D2648">
        <v>16912.8</v>
      </c>
      <c r="E2648" s="24">
        <f>INT(RFM_Pivot!$A$1 - tblCustRFM[[#This Row],[LastPurchaseDate]])</f>
        <v>699</v>
      </c>
      <c r="F2648">
        <f>IF(tblCustRFM[[#This Row],[Recency]] &lt;= $L$4, 3, IF(tblCustRFM[[#This Row],[Recency]] &lt;= M2650, 2, 1))</f>
        <v>1</v>
      </c>
      <c r="G2648">
        <f>IF(tblCustRFM[[#This Row],[Frequency]] &gt;= L2651, 3, IF(tblCustRFM[[#This Row],[Frequency]] &gt;= M2651, 2, 1))</f>
        <v>3</v>
      </c>
      <c r="H2648">
        <f>IF(tblCustRFM[[#This Row],[Monetary]] &gt;= L2652, 3, IF(tblCustRFM[[#This Row],[Monetary]] &gt;= M2652, 2, 1))</f>
        <v>3</v>
      </c>
      <c r="I2648">
        <f>tblCustRFM[[#This Row],[RecencyTier]] + tblCustRFM[[#This Row],[FrequencyTier]] + tblCustRFM[[#This Row],[MonetaryTier]]</f>
        <v>7</v>
      </c>
    </row>
    <row r="2649" spans="1:9" x14ac:dyDescent="0.45">
      <c r="A2649" s="16">
        <v>4915</v>
      </c>
      <c r="B2649" s="10">
        <v>45213.407640779318</v>
      </c>
      <c r="C2649">
        <v>1</v>
      </c>
      <c r="D2649">
        <v>15270.8</v>
      </c>
      <c r="E2649" s="24">
        <f>INT(RFM_Pivot!$A$1 - tblCustRFM[[#This Row],[LastPurchaseDate]])</f>
        <v>443</v>
      </c>
      <c r="F2649">
        <f>IF(tblCustRFM[[#This Row],[Recency]] &lt;= $L$4, 3, IF(tblCustRFM[[#This Row],[Recency]] &lt;= M2651, 2, 1))</f>
        <v>1</v>
      </c>
      <c r="G2649">
        <f>IF(tblCustRFM[[#This Row],[Frequency]] &gt;= L2652, 3, IF(tblCustRFM[[#This Row],[Frequency]] &gt;= M2652, 2, 1))</f>
        <v>3</v>
      </c>
      <c r="H2649">
        <f>IF(tblCustRFM[[#This Row],[Monetary]] &gt;= L2653, 3, IF(tblCustRFM[[#This Row],[Monetary]] &gt;= M2653, 2, 1))</f>
        <v>3</v>
      </c>
      <c r="I2649">
        <f>tblCustRFM[[#This Row],[RecencyTier]] + tblCustRFM[[#This Row],[FrequencyTier]] + tblCustRFM[[#This Row],[MonetaryTier]]</f>
        <v>7</v>
      </c>
    </row>
    <row r="2650" spans="1:9" x14ac:dyDescent="0.45">
      <c r="A2650" s="16">
        <v>4916</v>
      </c>
      <c r="B2650" s="10">
        <v>45546.101910185185</v>
      </c>
      <c r="C2650">
        <v>1</v>
      </c>
      <c r="D2650">
        <v>232.43</v>
      </c>
      <c r="E2650" s="24">
        <f>INT(RFM_Pivot!$A$1 - tblCustRFM[[#This Row],[LastPurchaseDate]])</f>
        <v>110</v>
      </c>
      <c r="F2650">
        <f>IF(tblCustRFM[[#This Row],[Recency]] &lt;= $L$4, 3, IF(tblCustRFM[[#This Row],[Recency]] &lt;= M2652, 2, 1))</f>
        <v>3</v>
      </c>
      <c r="G2650">
        <f>IF(tblCustRFM[[#This Row],[Frequency]] &gt;= L2653, 3, IF(tblCustRFM[[#This Row],[Frequency]] &gt;= M2653, 2, 1))</f>
        <v>3</v>
      </c>
      <c r="H2650">
        <f>IF(tblCustRFM[[#This Row],[Monetary]] &gt;= L2654, 3, IF(tblCustRFM[[#This Row],[Monetary]] &gt;= M2654, 2, 1))</f>
        <v>3</v>
      </c>
      <c r="I2650">
        <f>tblCustRFM[[#This Row],[RecencyTier]] + tblCustRFM[[#This Row],[FrequencyTier]] + tblCustRFM[[#This Row],[MonetaryTier]]</f>
        <v>9</v>
      </c>
    </row>
    <row r="2651" spans="1:9" x14ac:dyDescent="0.45">
      <c r="A2651" s="16">
        <v>4917</v>
      </c>
      <c r="B2651" s="10">
        <v>45278.457145717592</v>
      </c>
      <c r="C2651">
        <v>1</v>
      </c>
      <c r="D2651">
        <v>10202.49</v>
      </c>
      <c r="E2651" s="24">
        <f>INT(RFM_Pivot!$A$1 - tblCustRFM[[#This Row],[LastPurchaseDate]])</f>
        <v>378</v>
      </c>
      <c r="F2651">
        <f>IF(tblCustRFM[[#This Row],[Recency]] &lt;= $L$4, 3, IF(tblCustRFM[[#This Row],[Recency]] &lt;= M2653, 2, 1))</f>
        <v>1</v>
      </c>
      <c r="G2651">
        <f>IF(tblCustRFM[[#This Row],[Frequency]] &gt;= L2654, 3, IF(tblCustRFM[[#This Row],[Frequency]] &gt;= M2654, 2, 1))</f>
        <v>3</v>
      </c>
      <c r="H2651">
        <f>IF(tblCustRFM[[#This Row],[Monetary]] &gt;= L2655, 3, IF(tblCustRFM[[#This Row],[Monetary]] &gt;= M2655, 2, 1))</f>
        <v>3</v>
      </c>
      <c r="I2651">
        <f>tblCustRFM[[#This Row],[RecencyTier]] + tblCustRFM[[#This Row],[FrequencyTier]] + tblCustRFM[[#This Row],[MonetaryTier]]</f>
        <v>7</v>
      </c>
    </row>
    <row r="2652" spans="1:9" x14ac:dyDescent="0.45">
      <c r="A2652" s="16">
        <v>4918</v>
      </c>
      <c r="B2652" s="10">
        <v>45313.71967195216</v>
      </c>
      <c r="C2652">
        <v>1</v>
      </c>
      <c r="D2652">
        <v>19639</v>
      </c>
      <c r="E2652" s="24">
        <f>INT(RFM_Pivot!$A$1 - tblCustRFM[[#This Row],[LastPurchaseDate]])</f>
        <v>343</v>
      </c>
      <c r="F2652">
        <f>IF(tblCustRFM[[#This Row],[Recency]] &lt;= $L$4, 3, IF(tblCustRFM[[#This Row],[Recency]] &lt;= M2654, 2, 1))</f>
        <v>1</v>
      </c>
      <c r="G2652">
        <f>IF(tblCustRFM[[#This Row],[Frequency]] &gt;= L2655, 3, IF(tblCustRFM[[#This Row],[Frequency]] &gt;= M2655, 2, 1))</f>
        <v>3</v>
      </c>
      <c r="H2652">
        <f>IF(tblCustRFM[[#This Row],[Monetary]] &gt;= L2656, 3, IF(tblCustRFM[[#This Row],[Monetary]] &gt;= M2656, 2, 1))</f>
        <v>3</v>
      </c>
      <c r="I2652">
        <f>tblCustRFM[[#This Row],[RecencyTier]] + tblCustRFM[[#This Row],[FrequencyTier]] + tblCustRFM[[#This Row],[MonetaryTier]]</f>
        <v>7</v>
      </c>
    </row>
    <row r="2653" spans="1:9" x14ac:dyDescent="0.45">
      <c r="A2653" s="16">
        <v>4920</v>
      </c>
      <c r="B2653" s="10">
        <v>45085.425842592595</v>
      </c>
      <c r="C2653">
        <v>1</v>
      </c>
      <c r="D2653">
        <v>4039.41</v>
      </c>
      <c r="E2653" s="24">
        <f>INT(RFM_Pivot!$A$1 - tblCustRFM[[#This Row],[LastPurchaseDate]])</f>
        <v>571</v>
      </c>
      <c r="F2653">
        <f>IF(tblCustRFM[[#This Row],[Recency]] &lt;= $L$4, 3, IF(tblCustRFM[[#This Row],[Recency]] &lt;= M2655, 2, 1))</f>
        <v>1</v>
      </c>
      <c r="G2653">
        <f>IF(tblCustRFM[[#This Row],[Frequency]] &gt;= L2656, 3, IF(tblCustRFM[[#This Row],[Frequency]] &gt;= M2656, 2, 1))</f>
        <v>3</v>
      </c>
      <c r="H2653">
        <f>IF(tblCustRFM[[#This Row],[Monetary]] &gt;= L2657, 3, IF(tblCustRFM[[#This Row],[Monetary]] &gt;= M2657, 2, 1))</f>
        <v>3</v>
      </c>
      <c r="I2653">
        <f>tblCustRFM[[#This Row],[RecencyTier]] + tblCustRFM[[#This Row],[FrequencyTier]] + tblCustRFM[[#This Row],[MonetaryTier]]</f>
        <v>7</v>
      </c>
    </row>
    <row r="2654" spans="1:9" x14ac:dyDescent="0.45">
      <c r="A2654" s="16">
        <v>4922</v>
      </c>
      <c r="B2654" s="10">
        <v>45165.368836882713</v>
      </c>
      <c r="C2654">
        <v>1</v>
      </c>
      <c r="D2654">
        <v>12418.95</v>
      </c>
      <c r="E2654" s="24">
        <f>INT(RFM_Pivot!$A$1 - tblCustRFM[[#This Row],[LastPurchaseDate]])</f>
        <v>491</v>
      </c>
      <c r="F2654">
        <f>IF(tblCustRFM[[#This Row],[Recency]] &lt;= $L$4, 3, IF(tblCustRFM[[#This Row],[Recency]] &lt;= M2656, 2, 1))</f>
        <v>1</v>
      </c>
      <c r="G2654">
        <f>IF(tblCustRFM[[#This Row],[Frequency]] &gt;= L2657, 3, IF(tblCustRFM[[#This Row],[Frequency]] &gt;= M2657, 2, 1))</f>
        <v>3</v>
      </c>
      <c r="H2654">
        <f>IF(tblCustRFM[[#This Row],[Monetary]] &gt;= L2658, 3, IF(tblCustRFM[[#This Row],[Monetary]] &gt;= M2658, 2, 1))</f>
        <v>3</v>
      </c>
      <c r="I2654">
        <f>tblCustRFM[[#This Row],[RecencyTier]] + tblCustRFM[[#This Row],[FrequencyTier]] + tblCustRFM[[#This Row],[MonetaryTier]]</f>
        <v>7</v>
      </c>
    </row>
    <row r="2655" spans="1:9" x14ac:dyDescent="0.45">
      <c r="A2655" s="16">
        <v>4923</v>
      </c>
      <c r="B2655" s="10">
        <v>45491.20042006173</v>
      </c>
      <c r="C2655">
        <v>2</v>
      </c>
      <c r="D2655">
        <v>7725.61</v>
      </c>
      <c r="E2655" s="24">
        <f>INT(RFM_Pivot!$A$1 - tblCustRFM[[#This Row],[LastPurchaseDate]])</f>
        <v>165</v>
      </c>
      <c r="F2655">
        <f>IF(tblCustRFM[[#This Row],[Recency]] &lt;= $L$4, 3, IF(tblCustRFM[[#This Row],[Recency]] &lt;= M2657, 2, 1))</f>
        <v>1</v>
      </c>
      <c r="G2655">
        <f>IF(tblCustRFM[[#This Row],[Frequency]] &gt;= L2658, 3, IF(tblCustRFM[[#This Row],[Frequency]] &gt;= M2658, 2, 1))</f>
        <v>3</v>
      </c>
      <c r="H2655">
        <f>IF(tblCustRFM[[#This Row],[Monetary]] &gt;= L2659, 3, IF(tblCustRFM[[#This Row],[Monetary]] &gt;= M2659, 2, 1))</f>
        <v>3</v>
      </c>
      <c r="I2655">
        <f>tblCustRFM[[#This Row],[RecencyTier]] + tblCustRFM[[#This Row],[FrequencyTier]] + tblCustRFM[[#This Row],[MonetaryTier]]</f>
        <v>7</v>
      </c>
    </row>
    <row r="2656" spans="1:9" x14ac:dyDescent="0.45">
      <c r="A2656" s="16">
        <v>4924</v>
      </c>
      <c r="B2656" s="10">
        <v>45334.015701581789</v>
      </c>
      <c r="C2656">
        <v>2</v>
      </c>
      <c r="D2656">
        <v>9768.19</v>
      </c>
      <c r="E2656" s="24">
        <f>INT(RFM_Pivot!$A$1 - tblCustRFM[[#This Row],[LastPurchaseDate]])</f>
        <v>322</v>
      </c>
      <c r="F2656">
        <f>IF(tblCustRFM[[#This Row],[Recency]] &lt;= $L$4, 3, IF(tblCustRFM[[#This Row],[Recency]] &lt;= M2658, 2, 1))</f>
        <v>1</v>
      </c>
      <c r="G2656">
        <f>IF(tblCustRFM[[#This Row],[Frequency]] &gt;= L2659, 3, IF(tblCustRFM[[#This Row],[Frequency]] &gt;= M2659, 2, 1))</f>
        <v>3</v>
      </c>
      <c r="H2656">
        <f>IF(tblCustRFM[[#This Row],[Monetary]] &gt;= L2660, 3, IF(tblCustRFM[[#This Row],[Monetary]] &gt;= M2660, 2, 1))</f>
        <v>3</v>
      </c>
      <c r="I2656">
        <f>tblCustRFM[[#This Row],[RecencyTier]] + tblCustRFM[[#This Row],[FrequencyTier]] + tblCustRFM[[#This Row],[MonetaryTier]]</f>
        <v>7</v>
      </c>
    </row>
    <row r="2657" spans="1:9" x14ac:dyDescent="0.45">
      <c r="A2657" s="16">
        <v>4925</v>
      </c>
      <c r="B2657" s="10">
        <v>44971.169416936726</v>
      </c>
      <c r="C2657">
        <v>1</v>
      </c>
      <c r="D2657">
        <v>8583.6299999999992</v>
      </c>
      <c r="E2657" s="24">
        <f>INT(RFM_Pivot!$A$1 - tblCustRFM[[#This Row],[LastPurchaseDate]])</f>
        <v>685</v>
      </c>
      <c r="F2657">
        <f>IF(tblCustRFM[[#This Row],[Recency]] &lt;= $L$4, 3, IF(tblCustRFM[[#This Row],[Recency]] &lt;= M2659, 2, 1))</f>
        <v>1</v>
      </c>
      <c r="G2657">
        <f>IF(tblCustRFM[[#This Row],[Frequency]] &gt;= L2660, 3, IF(tblCustRFM[[#This Row],[Frequency]] &gt;= M2660, 2, 1))</f>
        <v>3</v>
      </c>
      <c r="H2657">
        <f>IF(tblCustRFM[[#This Row],[Monetary]] &gt;= L2661, 3, IF(tblCustRFM[[#This Row],[Monetary]] &gt;= M2661, 2, 1))</f>
        <v>3</v>
      </c>
      <c r="I2657">
        <f>tblCustRFM[[#This Row],[RecencyTier]] + tblCustRFM[[#This Row],[FrequencyTier]] + tblCustRFM[[#This Row],[MonetaryTier]]</f>
        <v>7</v>
      </c>
    </row>
    <row r="2658" spans="1:9" x14ac:dyDescent="0.45">
      <c r="A2658" s="16">
        <v>4926</v>
      </c>
      <c r="B2658" s="10">
        <v>45071.846484645059</v>
      </c>
      <c r="C2658">
        <v>1</v>
      </c>
      <c r="D2658">
        <v>13964.13</v>
      </c>
      <c r="E2658" s="24">
        <f>INT(RFM_Pivot!$A$1 - tblCustRFM[[#This Row],[LastPurchaseDate]])</f>
        <v>585</v>
      </c>
      <c r="F2658">
        <f>IF(tblCustRFM[[#This Row],[Recency]] &lt;= $L$4, 3, IF(tblCustRFM[[#This Row],[Recency]] &lt;= M2660, 2, 1))</f>
        <v>1</v>
      </c>
      <c r="G2658">
        <f>IF(tblCustRFM[[#This Row],[Frequency]] &gt;= L2661, 3, IF(tblCustRFM[[#This Row],[Frequency]] &gt;= M2661, 2, 1))</f>
        <v>3</v>
      </c>
      <c r="H2658">
        <f>IF(tblCustRFM[[#This Row],[Monetary]] &gt;= L2662, 3, IF(tblCustRFM[[#This Row],[Monetary]] &gt;= M2662, 2, 1))</f>
        <v>3</v>
      </c>
      <c r="I2658">
        <f>tblCustRFM[[#This Row],[RecencyTier]] + tblCustRFM[[#This Row],[FrequencyTier]] + tblCustRFM[[#This Row],[MonetaryTier]]</f>
        <v>7</v>
      </c>
    </row>
    <row r="2659" spans="1:9" x14ac:dyDescent="0.45">
      <c r="A2659" s="16">
        <v>4927</v>
      </c>
      <c r="B2659" s="10">
        <v>45182.306530632719</v>
      </c>
      <c r="C2659">
        <v>1</v>
      </c>
      <c r="D2659">
        <v>13072.65</v>
      </c>
      <c r="E2659" s="24">
        <f>INT(RFM_Pivot!$A$1 - tblCustRFM[[#This Row],[LastPurchaseDate]])</f>
        <v>474</v>
      </c>
      <c r="F2659">
        <f>IF(tblCustRFM[[#This Row],[Recency]] &lt;= $L$4, 3, IF(tblCustRFM[[#This Row],[Recency]] &lt;= M2661, 2, 1))</f>
        <v>1</v>
      </c>
      <c r="G2659">
        <f>IF(tblCustRFM[[#This Row],[Frequency]] &gt;= L2662, 3, IF(tblCustRFM[[#This Row],[Frequency]] &gt;= M2662, 2, 1))</f>
        <v>3</v>
      </c>
      <c r="H2659">
        <f>IF(tblCustRFM[[#This Row],[Monetary]] &gt;= L2663, 3, IF(tblCustRFM[[#This Row],[Monetary]] &gt;= M2663, 2, 1))</f>
        <v>3</v>
      </c>
      <c r="I2659">
        <f>tblCustRFM[[#This Row],[RecencyTier]] + tblCustRFM[[#This Row],[FrequencyTier]] + tblCustRFM[[#This Row],[MonetaryTier]]</f>
        <v>7</v>
      </c>
    </row>
    <row r="2660" spans="1:9" x14ac:dyDescent="0.45">
      <c r="A2660" s="16">
        <v>4928</v>
      </c>
      <c r="B2660" s="10">
        <v>45626.70197017747</v>
      </c>
      <c r="C2660">
        <v>2</v>
      </c>
      <c r="D2660">
        <v>20021.12</v>
      </c>
      <c r="E2660" s="24">
        <f>INT(RFM_Pivot!$A$1 - tblCustRFM[[#This Row],[LastPurchaseDate]])</f>
        <v>30</v>
      </c>
      <c r="F2660">
        <f>IF(tblCustRFM[[#This Row],[Recency]] &lt;= $L$4, 3, IF(tblCustRFM[[#This Row],[Recency]] &lt;= M2662, 2, 1))</f>
        <v>3</v>
      </c>
      <c r="G2660">
        <f>IF(tblCustRFM[[#This Row],[Frequency]] &gt;= L2663, 3, IF(tblCustRFM[[#This Row],[Frequency]] &gt;= M2663, 2, 1))</f>
        <v>3</v>
      </c>
      <c r="H2660">
        <f>IF(tblCustRFM[[#This Row],[Monetary]] &gt;= L2664, 3, IF(tblCustRFM[[#This Row],[Monetary]] &gt;= M2664, 2, 1))</f>
        <v>3</v>
      </c>
      <c r="I2660">
        <f>tblCustRFM[[#This Row],[RecencyTier]] + tblCustRFM[[#This Row],[FrequencyTier]] + tblCustRFM[[#This Row],[MonetaryTier]]</f>
        <v>9</v>
      </c>
    </row>
    <row r="2661" spans="1:9" x14ac:dyDescent="0.45">
      <c r="A2661" s="16">
        <v>4929</v>
      </c>
      <c r="B2661" s="10">
        <v>45154.709770987654</v>
      </c>
      <c r="C2661">
        <v>1</v>
      </c>
      <c r="D2661">
        <v>2233.5</v>
      </c>
      <c r="E2661" s="24">
        <f>INT(RFM_Pivot!$A$1 - tblCustRFM[[#This Row],[LastPurchaseDate]])</f>
        <v>502</v>
      </c>
      <c r="F2661">
        <f>IF(tblCustRFM[[#This Row],[Recency]] &lt;= $L$4, 3, IF(tblCustRFM[[#This Row],[Recency]] &lt;= M2663, 2, 1))</f>
        <v>1</v>
      </c>
      <c r="G2661">
        <f>IF(tblCustRFM[[#This Row],[Frequency]] &gt;= L2664, 3, IF(tblCustRFM[[#This Row],[Frequency]] &gt;= M2664, 2, 1))</f>
        <v>3</v>
      </c>
      <c r="H2661">
        <f>IF(tblCustRFM[[#This Row],[Monetary]] &gt;= L2665, 3, IF(tblCustRFM[[#This Row],[Monetary]] &gt;= M2665, 2, 1))</f>
        <v>3</v>
      </c>
      <c r="I2661">
        <f>tblCustRFM[[#This Row],[RecencyTier]] + tblCustRFM[[#This Row],[FrequencyTier]] + tblCustRFM[[#This Row],[MonetaryTier]]</f>
        <v>7</v>
      </c>
    </row>
    <row r="2662" spans="1:9" x14ac:dyDescent="0.45">
      <c r="A2662" s="16">
        <v>4930</v>
      </c>
      <c r="B2662" s="10">
        <v>45022.201520138886</v>
      </c>
      <c r="C2662">
        <v>1</v>
      </c>
      <c r="D2662">
        <v>15740.64</v>
      </c>
      <c r="E2662" s="24">
        <f>INT(RFM_Pivot!$A$1 - tblCustRFM[[#This Row],[LastPurchaseDate]])</f>
        <v>634</v>
      </c>
      <c r="F2662">
        <f>IF(tblCustRFM[[#This Row],[Recency]] &lt;= $L$4, 3, IF(tblCustRFM[[#This Row],[Recency]] &lt;= M2664, 2, 1))</f>
        <v>1</v>
      </c>
      <c r="G2662">
        <f>IF(tblCustRFM[[#This Row],[Frequency]] &gt;= L2665, 3, IF(tblCustRFM[[#This Row],[Frequency]] &gt;= M2665, 2, 1))</f>
        <v>3</v>
      </c>
      <c r="H2662">
        <f>IF(tblCustRFM[[#This Row],[Monetary]] &gt;= L2666, 3, IF(tblCustRFM[[#This Row],[Monetary]] &gt;= M2666, 2, 1))</f>
        <v>3</v>
      </c>
      <c r="I2662">
        <f>tblCustRFM[[#This Row],[RecencyTier]] + tblCustRFM[[#This Row],[FrequencyTier]] + tblCustRFM[[#This Row],[MonetaryTier]]</f>
        <v>7</v>
      </c>
    </row>
    <row r="2663" spans="1:9" x14ac:dyDescent="0.45">
      <c r="A2663" s="16">
        <v>4932</v>
      </c>
      <c r="B2663" s="10">
        <v>45645.902890277779</v>
      </c>
      <c r="C2663">
        <v>6</v>
      </c>
      <c r="D2663">
        <v>51879.92</v>
      </c>
      <c r="E2663" s="24">
        <f>INT(RFM_Pivot!$A$1 - tblCustRFM[[#This Row],[LastPurchaseDate]])</f>
        <v>11</v>
      </c>
      <c r="F2663">
        <f>IF(tblCustRFM[[#This Row],[Recency]] &lt;= $L$4, 3, IF(tblCustRFM[[#This Row],[Recency]] &lt;= M2665, 2, 1))</f>
        <v>3</v>
      </c>
      <c r="G2663">
        <f>IF(tblCustRFM[[#This Row],[Frequency]] &gt;= L2666, 3, IF(tblCustRFM[[#This Row],[Frequency]] &gt;= M2666, 2, 1))</f>
        <v>3</v>
      </c>
      <c r="H2663">
        <f>IF(tblCustRFM[[#This Row],[Monetary]] &gt;= L2667, 3, IF(tblCustRFM[[#This Row],[Monetary]] &gt;= M2667, 2, 1))</f>
        <v>3</v>
      </c>
      <c r="I2663">
        <f>tblCustRFM[[#This Row],[RecencyTier]] + tblCustRFM[[#This Row],[FrequencyTier]] + tblCustRFM[[#This Row],[MonetaryTier]]</f>
        <v>9</v>
      </c>
    </row>
    <row r="2664" spans="1:9" x14ac:dyDescent="0.45">
      <c r="A2664" s="16">
        <v>4933</v>
      </c>
      <c r="B2664" s="10">
        <v>45463.749674961422</v>
      </c>
      <c r="C2664">
        <v>2</v>
      </c>
      <c r="D2664">
        <v>22147.29</v>
      </c>
      <c r="E2664" s="24">
        <f>INT(RFM_Pivot!$A$1 - tblCustRFM[[#This Row],[LastPurchaseDate]])</f>
        <v>193</v>
      </c>
      <c r="F2664">
        <f>IF(tblCustRFM[[#This Row],[Recency]] &lt;= $L$4, 3, IF(tblCustRFM[[#This Row],[Recency]] &lt;= M2666, 2, 1))</f>
        <v>1</v>
      </c>
      <c r="G2664">
        <f>IF(tblCustRFM[[#This Row],[Frequency]] &gt;= L2667, 3, IF(tblCustRFM[[#This Row],[Frequency]] &gt;= M2667, 2, 1))</f>
        <v>3</v>
      </c>
      <c r="H2664">
        <f>IF(tblCustRFM[[#This Row],[Monetary]] &gt;= L2668, 3, IF(tblCustRFM[[#This Row],[Monetary]] &gt;= M2668, 2, 1))</f>
        <v>3</v>
      </c>
      <c r="I2664">
        <f>tblCustRFM[[#This Row],[RecencyTier]] + tblCustRFM[[#This Row],[FrequencyTier]] + tblCustRFM[[#This Row],[MonetaryTier]]</f>
        <v>7</v>
      </c>
    </row>
    <row r="2665" spans="1:9" x14ac:dyDescent="0.45">
      <c r="A2665" s="16">
        <v>4935</v>
      </c>
      <c r="B2665" s="10">
        <v>45398.335133526234</v>
      </c>
      <c r="C2665">
        <v>2</v>
      </c>
      <c r="D2665">
        <v>18319.740000000002</v>
      </c>
      <c r="E2665" s="24">
        <f>INT(RFM_Pivot!$A$1 - tblCustRFM[[#This Row],[LastPurchaseDate]])</f>
        <v>258</v>
      </c>
      <c r="F2665">
        <f>IF(tblCustRFM[[#This Row],[Recency]] &lt;= $L$4, 3, IF(tblCustRFM[[#This Row],[Recency]] &lt;= M2667, 2, 1))</f>
        <v>1</v>
      </c>
      <c r="G2665">
        <f>IF(tblCustRFM[[#This Row],[Frequency]] &gt;= L2668, 3, IF(tblCustRFM[[#This Row],[Frequency]] &gt;= M2668, 2, 1))</f>
        <v>3</v>
      </c>
      <c r="H2665">
        <f>IF(tblCustRFM[[#This Row],[Monetary]] &gt;= L2669, 3, IF(tblCustRFM[[#This Row],[Monetary]] &gt;= M2669, 2, 1))</f>
        <v>3</v>
      </c>
      <c r="I2665">
        <f>tblCustRFM[[#This Row],[RecencyTier]] + tblCustRFM[[#This Row],[FrequencyTier]] + tblCustRFM[[#This Row],[MonetaryTier]]</f>
        <v>7</v>
      </c>
    </row>
    <row r="2666" spans="1:9" x14ac:dyDescent="0.45">
      <c r="A2666" s="16">
        <v>4936</v>
      </c>
      <c r="B2666" s="10">
        <v>45391.837483757714</v>
      </c>
      <c r="C2666">
        <v>1</v>
      </c>
      <c r="D2666">
        <v>16677.560000000001</v>
      </c>
      <c r="E2666" s="24">
        <f>INT(RFM_Pivot!$A$1 - tblCustRFM[[#This Row],[LastPurchaseDate]])</f>
        <v>265</v>
      </c>
      <c r="F2666">
        <f>IF(tblCustRFM[[#This Row],[Recency]] &lt;= $L$4, 3, IF(tblCustRFM[[#This Row],[Recency]] &lt;= M2668, 2, 1))</f>
        <v>1</v>
      </c>
      <c r="G2666">
        <f>IF(tblCustRFM[[#This Row],[Frequency]] &gt;= L2669, 3, IF(tblCustRFM[[#This Row],[Frequency]] &gt;= M2669, 2, 1))</f>
        <v>3</v>
      </c>
      <c r="H2666">
        <f>IF(tblCustRFM[[#This Row],[Monetary]] &gt;= L2670, 3, IF(tblCustRFM[[#This Row],[Monetary]] &gt;= M2670, 2, 1))</f>
        <v>3</v>
      </c>
      <c r="I2666">
        <f>tblCustRFM[[#This Row],[RecencyTier]] + tblCustRFM[[#This Row],[FrequencyTier]] + tblCustRFM[[#This Row],[MonetaryTier]]</f>
        <v>7</v>
      </c>
    </row>
    <row r="2667" spans="1:9" x14ac:dyDescent="0.45">
      <c r="A2667" s="16">
        <v>4937</v>
      </c>
      <c r="B2667" s="10">
        <v>45576.180918094135</v>
      </c>
      <c r="C2667">
        <v>1</v>
      </c>
      <c r="D2667">
        <v>2036.08</v>
      </c>
      <c r="E2667" s="24">
        <f>INT(RFM_Pivot!$A$1 - tblCustRFM[[#This Row],[LastPurchaseDate]])</f>
        <v>80</v>
      </c>
      <c r="F2667">
        <f>IF(tblCustRFM[[#This Row],[Recency]] &lt;= $L$4, 3, IF(tblCustRFM[[#This Row],[Recency]] &lt;= M2669, 2, 1))</f>
        <v>3</v>
      </c>
      <c r="G2667">
        <f>IF(tblCustRFM[[#This Row],[Frequency]] &gt;= L2670, 3, IF(tblCustRFM[[#This Row],[Frequency]] &gt;= M2670, 2, 1))</f>
        <v>3</v>
      </c>
      <c r="H2667">
        <f>IF(tblCustRFM[[#This Row],[Monetary]] &gt;= L2671, 3, IF(tblCustRFM[[#This Row],[Monetary]] &gt;= M2671, 2, 1))</f>
        <v>3</v>
      </c>
      <c r="I2667">
        <f>tblCustRFM[[#This Row],[RecencyTier]] + tblCustRFM[[#This Row],[FrequencyTier]] + tblCustRFM[[#This Row],[MonetaryTier]]</f>
        <v>9</v>
      </c>
    </row>
    <row r="2668" spans="1:9" x14ac:dyDescent="0.45">
      <c r="A2668" s="16">
        <v>4939</v>
      </c>
      <c r="B2668" s="10">
        <v>45642.398539853399</v>
      </c>
      <c r="C2668">
        <v>2</v>
      </c>
      <c r="D2668">
        <v>14520.25</v>
      </c>
      <c r="E2668" s="24">
        <f>INT(RFM_Pivot!$A$1 - tblCustRFM[[#This Row],[LastPurchaseDate]])</f>
        <v>14</v>
      </c>
      <c r="F2668">
        <f>IF(tblCustRFM[[#This Row],[Recency]] &lt;= $L$4, 3, IF(tblCustRFM[[#This Row],[Recency]] &lt;= M2670, 2, 1))</f>
        <v>3</v>
      </c>
      <c r="G2668">
        <f>IF(tblCustRFM[[#This Row],[Frequency]] &gt;= L2671, 3, IF(tblCustRFM[[#This Row],[Frequency]] &gt;= M2671, 2, 1))</f>
        <v>3</v>
      </c>
      <c r="H2668">
        <f>IF(tblCustRFM[[#This Row],[Monetary]] &gt;= L2672, 3, IF(tblCustRFM[[#This Row],[Monetary]] &gt;= M2672, 2, 1))</f>
        <v>3</v>
      </c>
      <c r="I2668">
        <f>tblCustRFM[[#This Row],[RecencyTier]] + tblCustRFM[[#This Row],[FrequencyTier]] + tblCustRFM[[#This Row],[MonetaryTier]]</f>
        <v>9</v>
      </c>
    </row>
    <row r="2669" spans="1:9" x14ac:dyDescent="0.45">
      <c r="A2669" s="16">
        <v>4940</v>
      </c>
      <c r="B2669" s="10">
        <v>45196.980998109568</v>
      </c>
      <c r="C2669">
        <v>1</v>
      </c>
      <c r="D2669">
        <v>1172.94</v>
      </c>
      <c r="E2669" s="24">
        <f>INT(RFM_Pivot!$A$1 - tblCustRFM[[#This Row],[LastPurchaseDate]])</f>
        <v>460</v>
      </c>
      <c r="F2669">
        <f>IF(tblCustRFM[[#This Row],[Recency]] &lt;= $L$4, 3, IF(tblCustRFM[[#This Row],[Recency]] &lt;= M2671, 2, 1))</f>
        <v>1</v>
      </c>
      <c r="G2669">
        <f>IF(tblCustRFM[[#This Row],[Frequency]] &gt;= L2672, 3, IF(tblCustRFM[[#This Row],[Frequency]] &gt;= M2672, 2, 1))</f>
        <v>3</v>
      </c>
      <c r="H2669">
        <f>IF(tblCustRFM[[#This Row],[Monetary]] &gt;= L2673, 3, IF(tblCustRFM[[#This Row],[Monetary]] &gt;= M2673, 2, 1))</f>
        <v>3</v>
      </c>
      <c r="I2669">
        <f>tblCustRFM[[#This Row],[RecencyTier]] + tblCustRFM[[#This Row],[FrequencyTier]] + tblCustRFM[[#This Row],[MonetaryTier]]</f>
        <v>7</v>
      </c>
    </row>
    <row r="2670" spans="1:9" x14ac:dyDescent="0.45">
      <c r="A2670" s="16">
        <v>4943</v>
      </c>
      <c r="B2670" s="10">
        <v>44930.650365046298</v>
      </c>
      <c r="C2670">
        <v>1</v>
      </c>
      <c r="D2670">
        <v>4275.3500000000004</v>
      </c>
      <c r="E2670" s="24">
        <f>INT(RFM_Pivot!$A$1 - tblCustRFM[[#This Row],[LastPurchaseDate]])</f>
        <v>726</v>
      </c>
      <c r="F2670">
        <f>IF(tblCustRFM[[#This Row],[Recency]] &lt;= $L$4, 3, IF(tblCustRFM[[#This Row],[Recency]] &lt;= M2672, 2, 1))</f>
        <v>1</v>
      </c>
      <c r="G2670">
        <f>IF(tblCustRFM[[#This Row],[Frequency]] &gt;= L2673, 3, IF(tblCustRFM[[#This Row],[Frequency]] &gt;= M2673, 2, 1))</f>
        <v>3</v>
      </c>
      <c r="H2670">
        <f>IF(tblCustRFM[[#This Row],[Monetary]] &gt;= L2674, 3, IF(tblCustRFM[[#This Row],[Monetary]] &gt;= M2674, 2, 1))</f>
        <v>3</v>
      </c>
      <c r="I2670">
        <f>tblCustRFM[[#This Row],[RecencyTier]] + tblCustRFM[[#This Row],[FrequencyTier]] + tblCustRFM[[#This Row],[MonetaryTier]]</f>
        <v>7</v>
      </c>
    </row>
    <row r="2671" spans="1:9" x14ac:dyDescent="0.45">
      <c r="A2671" s="16">
        <v>4945</v>
      </c>
      <c r="B2671" s="10">
        <v>45369.059205941361</v>
      </c>
      <c r="C2671">
        <v>1</v>
      </c>
      <c r="D2671">
        <v>13743.27</v>
      </c>
      <c r="E2671" s="24">
        <f>INT(RFM_Pivot!$A$1 - tblCustRFM[[#This Row],[LastPurchaseDate]])</f>
        <v>287</v>
      </c>
      <c r="F2671">
        <f>IF(tblCustRFM[[#This Row],[Recency]] &lt;= $L$4, 3, IF(tblCustRFM[[#This Row],[Recency]] &lt;= M2673, 2, 1))</f>
        <v>1</v>
      </c>
      <c r="G2671">
        <f>IF(tblCustRFM[[#This Row],[Frequency]] &gt;= L2674, 3, IF(tblCustRFM[[#This Row],[Frequency]] &gt;= M2674, 2, 1))</f>
        <v>3</v>
      </c>
      <c r="H2671">
        <f>IF(tblCustRFM[[#This Row],[Monetary]] &gt;= L2675, 3, IF(tblCustRFM[[#This Row],[Monetary]] &gt;= M2675, 2, 1))</f>
        <v>3</v>
      </c>
      <c r="I2671">
        <f>tblCustRFM[[#This Row],[RecencyTier]] + tblCustRFM[[#This Row],[FrequencyTier]] + tblCustRFM[[#This Row],[MonetaryTier]]</f>
        <v>7</v>
      </c>
    </row>
    <row r="2672" spans="1:9" x14ac:dyDescent="0.45">
      <c r="A2672" s="16">
        <v>4947</v>
      </c>
      <c r="B2672" s="10">
        <v>45153.32263225309</v>
      </c>
      <c r="C2672">
        <v>1</v>
      </c>
      <c r="D2672">
        <v>10591.89</v>
      </c>
      <c r="E2672" s="24">
        <f>INT(RFM_Pivot!$A$1 - tblCustRFM[[#This Row],[LastPurchaseDate]])</f>
        <v>503</v>
      </c>
      <c r="F2672">
        <f>IF(tblCustRFM[[#This Row],[Recency]] &lt;= $L$4, 3, IF(tblCustRFM[[#This Row],[Recency]] &lt;= M2674, 2, 1))</f>
        <v>1</v>
      </c>
      <c r="G2672">
        <f>IF(tblCustRFM[[#This Row],[Frequency]] &gt;= L2675, 3, IF(tblCustRFM[[#This Row],[Frequency]] &gt;= M2675, 2, 1))</f>
        <v>3</v>
      </c>
      <c r="H2672">
        <f>IF(tblCustRFM[[#This Row],[Monetary]] &gt;= L2676, 3, IF(tblCustRFM[[#This Row],[Monetary]] &gt;= M2676, 2, 1))</f>
        <v>3</v>
      </c>
      <c r="I2672">
        <f>tblCustRFM[[#This Row],[RecencyTier]] + tblCustRFM[[#This Row],[FrequencyTier]] + tblCustRFM[[#This Row],[MonetaryTier]]</f>
        <v>7</v>
      </c>
    </row>
    <row r="2673" spans="1:9" x14ac:dyDescent="0.45">
      <c r="A2673" s="16">
        <v>4949</v>
      </c>
      <c r="B2673" s="10">
        <v>45417.390039004633</v>
      </c>
      <c r="C2673">
        <v>1</v>
      </c>
      <c r="D2673">
        <v>6353.48</v>
      </c>
      <c r="E2673" s="24">
        <f>INT(RFM_Pivot!$A$1 - tblCustRFM[[#This Row],[LastPurchaseDate]])</f>
        <v>239</v>
      </c>
      <c r="F2673">
        <f>IF(tblCustRFM[[#This Row],[Recency]] &lt;= $L$4, 3, IF(tblCustRFM[[#This Row],[Recency]] &lt;= M2675, 2, 1))</f>
        <v>1</v>
      </c>
      <c r="G2673">
        <f>IF(tblCustRFM[[#This Row],[Frequency]] &gt;= L2676, 3, IF(tblCustRFM[[#This Row],[Frequency]] &gt;= M2676, 2, 1))</f>
        <v>3</v>
      </c>
      <c r="H2673">
        <f>IF(tblCustRFM[[#This Row],[Monetary]] &gt;= L2677, 3, IF(tblCustRFM[[#This Row],[Monetary]] &gt;= M2677, 2, 1))</f>
        <v>3</v>
      </c>
      <c r="I2673">
        <f>tblCustRFM[[#This Row],[RecencyTier]] + tblCustRFM[[#This Row],[FrequencyTier]] + tblCustRFM[[#This Row],[MonetaryTier]]</f>
        <v>7</v>
      </c>
    </row>
    <row r="2674" spans="1:9" x14ac:dyDescent="0.45">
      <c r="A2674" s="16">
        <v>4951</v>
      </c>
      <c r="B2674" s="10">
        <v>45546.61296130401</v>
      </c>
      <c r="C2674">
        <v>2</v>
      </c>
      <c r="D2674">
        <v>19357.189999999999</v>
      </c>
      <c r="E2674" s="24">
        <f>INT(RFM_Pivot!$A$1 - tblCustRFM[[#This Row],[LastPurchaseDate]])</f>
        <v>110</v>
      </c>
      <c r="F2674">
        <f>IF(tblCustRFM[[#This Row],[Recency]] &lt;= $L$4, 3, IF(tblCustRFM[[#This Row],[Recency]] &lt;= M2676, 2, 1))</f>
        <v>3</v>
      </c>
      <c r="G2674">
        <f>IF(tblCustRFM[[#This Row],[Frequency]] &gt;= L2677, 3, IF(tblCustRFM[[#This Row],[Frequency]] &gt;= M2677, 2, 1))</f>
        <v>3</v>
      </c>
      <c r="H2674">
        <f>IF(tblCustRFM[[#This Row],[Monetary]] &gt;= L2678, 3, IF(tblCustRFM[[#This Row],[Monetary]] &gt;= M2678, 2, 1))</f>
        <v>3</v>
      </c>
      <c r="I2674">
        <f>tblCustRFM[[#This Row],[RecencyTier]] + tblCustRFM[[#This Row],[FrequencyTier]] + tblCustRFM[[#This Row],[MonetaryTier]]</f>
        <v>9</v>
      </c>
    </row>
    <row r="2675" spans="1:9" x14ac:dyDescent="0.45">
      <c r="A2675" s="16">
        <v>4953</v>
      </c>
      <c r="B2675" s="10">
        <v>45042.9355935571</v>
      </c>
      <c r="C2675">
        <v>1</v>
      </c>
      <c r="D2675">
        <v>9140.2800000000007</v>
      </c>
      <c r="E2675" s="24">
        <f>INT(RFM_Pivot!$A$1 - tblCustRFM[[#This Row],[LastPurchaseDate]])</f>
        <v>614</v>
      </c>
      <c r="F2675">
        <f>IF(tblCustRFM[[#This Row],[Recency]] &lt;= $L$4, 3, IF(tblCustRFM[[#This Row],[Recency]] &lt;= M2677, 2, 1))</f>
        <v>1</v>
      </c>
      <c r="G2675">
        <f>IF(tblCustRFM[[#This Row],[Frequency]] &gt;= L2678, 3, IF(tblCustRFM[[#This Row],[Frequency]] &gt;= M2678, 2, 1))</f>
        <v>3</v>
      </c>
      <c r="H2675">
        <f>IF(tblCustRFM[[#This Row],[Monetary]] &gt;= L2679, 3, IF(tblCustRFM[[#This Row],[Monetary]] &gt;= M2679, 2, 1))</f>
        <v>3</v>
      </c>
      <c r="I2675">
        <f>tblCustRFM[[#This Row],[RecencyTier]] + tblCustRFM[[#This Row],[FrequencyTier]] + tblCustRFM[[#This Row],[MonetaryTier]]</f>
        <v>7</v>
      </c>
    </row>
    <row r="2676" spans="1:9" x14ac:dyDescent="0.45">
      <c r="A2676" s="16">
        <v>4954</v>
      </c>
      <c r="B2676" s="10">
        <v>45571.800480054015</v>
      </c>
      <c r="C2676">
        <v>1</v>
      </c>
      <c r="D2676">
        <v>3558.6</v>
      </c>
      <c r="E2676" s="24">
        <f>INT(RFM_Pivot!$A$1 - tblCustRFM[[#This Row],[LastPurchaseDate]])</f>
        <v>85</v>
      </c>
      <c r="F2676">
        <f>IF(tblCustRFM[[#This Row],[Recency]] &lt;= $L$4, 3, IF(tblCustRFM[[#This Row],[Recency]] &lt;= M2678, 2, 1))</f>
        <v>3</v>
      </c>
      <c r="G2676">
        <f>IF(tblCustRFM[[#This Row],[Frequency]] &gt;= L2679, 3, IF(tblCustRFM[[#This Row],[Frequency]] &gt;= M2679, 2, 1))</f>
        <v>3</v>
      </c>
      <c r="H2676">
        <f>IF(tblCustRFM[[#This Row],[Monetary]] &gt;= L2680, 3, IF(tblCustRFM[[#This Row],[Monetary]] &gt;= M2680, 2, 1))</f>
        <v>3</v>
      </c>
      <c r="I2676">
        <f>tblCustRFM[[#This Row],[RecencyTier]] + tblCustRFM[[#This Row],[FrequencyTier]] + tblCustRFM[[#This Row],[MonetaryTier]]</f>
        <v>9</v>
      </c>
    </row>
    <row r="2677" spans="1:9" x14ac:dyDescent="0.45">
      <c r="A2677" s="16">
        <v>4955</v>
      </c>
      <c r="B2677" s="10">
        <v>45629.695269521602</v>
      </c>
      <c r="C2677">
        <v>2</v>
      </c>
      <c r="D2677">
        <v>9482.7800000000007</v>
      </c>
      <c r="E2677" s="24">
        <f>INT(RFM_Pivot!$A$1 - tblCustRFM[[#This Row],[LastPurchaseDate]])</f>
        <v>27</v>
      </c>
      <c r="F2677">
        <f>IF(tblCustRFM[[#This Row],[Recency]] &lt;= $L$4, 3, IF(tblCustRFM[[#This Row],[Recency]] &lt;= M2679, 2, 1))</f>
        <v>3</v>
      </c>
      <c r="G2677">
        <f>IF(tblCustRFM[[#This Row],[Frequency]] &gt;= L2680, 3, IF(tblCustRFM[[#This Row],[Frequency]] &gt;= M2680, 2, 1))</f>
        <v>3</v>
      </c>
      <c r="H2677">
        <f>IF(tblCustRFM[[#This Row],[Monetary]] &gt;= L2681, 3, IF(tblCustRFM[[#This Row],[Monetary]] &gt;= M2681, 2, 1))</f>
        <v>3</v>
      </c>
      <c r="I2677">
        <f>tblCustRFM[[#This Row],[RecencyTier]] + tblCustRFM[[#This Row],[FrequencyTier]] + tblCustRFM[[#This Row],[MonetaryTier]]</f>
        <v>9</v>
      </c>
    </row>
    <row r="2678" spans="1:9" x14ac:dyDescent="0.45">
      <c r="A2678" s="16">
        <v>4956</v>
      </c>
      <c r="B2678" s="10">
        <v>45615.093809375001</v>
      </c>
      <c r="C2678">
        <v>2</v>
      </c>
      <c r="D2678">
        <v>9886.7800000000007</v>
      </c>
      <c r="E2678" s="24">
        <f>INT(RFM_Pivot!$A$1 - tblCustRFM[[#This Row],[LastPurchaseDate]])</f>
        <v>41</v>
      </c>
      <c r="F2678">
        <f>IF(tblCustRFM[[#This Row],[Recency]] &lt;= $L$4, 3, IF(tblCustRFM[[#This Row],[Recency]] &lt;= M2680, 2, 1))</f>
        <v>3</v>
      </c>
      <c r="G2678">
        <f>IF(tblCustRFM[[#This Row],[Frequency]] &gt;= L2681, 3, IF(tblCustRFM[[#This Row],[Frequency]] &gt;= M2681, 2, 1))</f>
        <v>3</v>
      </c>
      <c r="H2678">
        <f>IF(tblCustRFM[[#This Row],[Monetary]] &gt;= L2682, 3, IF(tblCustRFM[[#This Row],[Monetary]] &gt;= M2682, 2, 1))</f>
        <v>3</v>
      </c>
      <c r="I2678">
        <f>tblCustRFM[[#This Row],[RecencyTier]] + tblCustRFM[[#This Row],[FrequencyTier]] + tblCustRFM[[#This Row],[MonetaryTier]]</f>
        <v>9</v>
      </c>
    </row>
    <row r="2679" spans="1:9" x14ac:dyDescent="0.45">
      <c r="A2679" s="16">
        <v>4957</v>
      </c>
      <c r="B2679" s="10">
        <v>45637.434043402776</v>
      </c>
      <c r="C2679">
        <v>3</v>
      </c>
      <c r="D2679">
        <v>10522.05</v>
      </c>
      <c r="E2679" s="24">
        <f>INT(RFM_Pivot!$A$1 - tblCustRFM[[#This Row],[LastPurchaseDate]])</f>
        <v>19</v>
      </c>
      <c r="F2679">
        <f>IF(tblCustRFM[[#This Row],[Recency]] &lt;= $L$4, 3, IF(tblCustRFM[[#This Row],[Recency]] &lt;= M2681, 2, 1))</f>
        <v>3</v>
      </c>
      <c r="G2679">
        <f>IF(tblCustRFM[[#This Row],[Frequency]] &gt;= L2682, 3, IF(tblCustRFM[[#This Row],[Frequency]] &gt;= M2682, 2, 1))</f>
        <v>3</v>
      </c>
      <c r="H2679">
        <f>IF(tblCustRFM[[#This Row],[Monetary]] &gt;= L2683, 3, IF(tblCustRFM[[#This Row],[Monetary]] &gt;= M2683, 2, 1))</f>
        <v>3</v>
      </c>
      <c r="I2679">
        <f>tblCustRFM[[#This Row],[RecencyTier]] + tblCustRFM[[#This Row],[FrequencyTier]] + tblCustRFM[[#This Row],[MonetaryTier]]</f>
        <v>9</v>
      </c>
    </row>
    <row r="2680" spans="1:9" x14ac:dyDescent="0.45">
      <c r="A2680" s="16">
        <v>4959</v>
      </c>
      <c r="B2680" s="10">
        <v>45423.084608449077</v>
      </c>
      <c r="C2680">
        <v>4</v>
      </c>
      <c r="D2680">
        <v>55409.120000000003</v>
      </c>
      <c r="E2680" s="24">
        <f>INT(RFM_Pivot!$A$1 - tblCustRFM[[#This Row],[LastPurchaseDate]])</f>
        <v>233</v>
      </c>
      <c r="F2680">
        <f>IF(tblCustRFM[[#This Row],[Recency]] &lt;= $L$4, 3, IF(tblCustRFM[[#This Row],[Recency]] &lt;= M2682, 2, 1))</f>
        <v>1</v>
      </c>
      <c r="G2680">
        <f>IF(tblCustRFM[[#This Row],[Frequency]] &gt;= L2683, 3, IF(tblCustRFM[[#This Row],[Frequency]] &gt;= M2683, 2, 1))</f>
        <v>3</v>
      </c>
      <c r="H2680">
        <f>IF(tblCustRFM[[#This Row],[Monetary]] &gt;= L2684, 3, IF(tblCustRFM[[#This Row],[Monetary]] &gt;= M2684, 2, 1))</f>
        <v>3</v>
      </c>
      <c r="I2680">
        <f>tblCustRFM[[#This Row],[RecencyTier]] + tblCustRFM[[#This Row],[FrequencyTier]] + tblCustRFM[[#This Row],[MonetaryTier]]</f>
        <v>7</v>
      </c>
    </row>
    <row r="2681" spans="1:9" x14ac:dyDescent="0.45">
      <c r="A2681" s="16">
        <v>4960</v>
      </c>
      <c r="B2681" s="10">
        <v>45515.730873109569</v>
      </c>
      <c r="C2681">
        <v>2</v>
      </c>
      <c r="D2681">
        <v>2128.59</v>
      </c>
      <c r="E2681" s="24">
        <f>INT(RFM_Pivot!$A$1 - tblCustRFM[[#This Row],[LastPurchaseDate]])</f>
        <v>141</v>
      </c>
      <c r="F2681">
        <f>IF(tblCustRFM[[#This Row],[Recency]] &lt;= $L$4, 3, IF(tblCustRFM[[#This Row],[Recency]] &lt;= M2683, 2, 1))</f>
        <v>1</v>
      </c>
      <c r="G2681">
        <f>IF(tblCustRFM[[#This Row],[Frequency]] &gt;= L2684, 3, IF(tblCustRFM[[#This Row],[Frequency]] &gt;= M2684, 2, 1))</f>
        <v>3</v>
      </c>
      <c r="H2681">
        <f>IF(tblCustRFM[[#This Row],[Monetary]] &gt;= L2685, 3, IF(tblCustRFM[[#This Row],[Monetary]] &gt;= M2685, 2, 1))</f>
        <v>3</v>
      </c>
      <c r="I2681">
        <f>tblCustRFM[[#This Row],[RecencyTier]] + tblCustRFM[[#This Row],[FrequencyTier]] + tblCustRFM[[#This Row],[MonetaryTier]]</f>
        <v>7</v>
      </c>
    </row>
    <row r="2682" spans="1:9" x14ac:dyDescent="0.45">
      <c r="A2682" s="16">
        <v>4961</v>
      </c>
      <c r="B2682" s="10">
        <v>45230.564356442905</v>
      </c>
      <c r="C2682">
        <v>1</v>
      </c>
      <c r="D2682">
        <v>7621.84</v>
      </c>
      <c r="E2682" s="24">
        <f>INT(RFM_Pivot!$A$1 - tblCustRFM[[#This Row],[LastPurchaseDate]])</f>
        <v>426</v>
      </c>
      <c r="F2682">
        <f>IF(tblCustRFM[[#This Row],[Recency]] &lt;= $L$4, 3, IF(tblCustRFM[[#This Row],[Recency]] &lt;= M2684, 2, 1))</f>
        <v>1</v>
      </c>
      <c r="G2682">
        <f>IF(tblCustRFM[[#This Row],[Frequency]] &gt;= L2685, 3, IF(tblCustRFM[[#This Row],[Frequency]] &gt;= M2685, 2, 1))</f>
        <v>3</v>
      </c>
      <c r="H2682">
        <f>IF(tblCustRFM[[#This Row],[Monetary]] &gt;= L2686, 3, IF(tblCustRFM[[#This Row],[Monetary]] &gt;= M2686, 2, 1))</f>
        <v>3</v>
      </c>
      <c r="I2682">
        <f>tblCustRFM[[#This Row],[RecencyTier]] + tblCustRFM[[#This Row],[FrequencyTier]] + tblCustRFM[[#This Row],[MonetaryTier]]</f>
        <v>7</v>
      </c>
    </row>
    <row r="2683" spans="1:9" x14ac:dyDescent="0.45">
      <c r="A2683" s="16">
        <v>4962</v>
      </c>
      <c r="B2683" s="10">
        <v>45239.398239814815</v>
      </c>
      <c r="C2683">
        <v>1</v>
      </c>
      <c r="D2683">
        <v>1102.32</v>
      </c>
      <c r="E2683" s="24">
        <f>INT(RFM_Pivot!$A$1 - tblCustRFM[[#This Row],[LastPurchaseDate]])</f>
        <v>417</v>
      </c>
      <c r="F2683">
        <f>IF(tblCustRFM[[#This Row],[Recency]] &lt;= $L$4, 3, IF(tblCustRFM[[#This Row],[Recency]] &lt;= M2685, 2, 1))</f>
        <v>1</v>
      </c>
      <c r="G2683">
        <f>IF(tblCustRFM[[#This Row],[Frequency]] &gt;= L2686, 3, IF(tblCustRFM[[#This Row],[Frequency]] &gt;= M2686, 2, 1))</f>
        <v>3</v>
      </c>
      <c r="H2683">
        <f>IF(tblCustRFM[[#This Row],[Monetary]] &gt;= L2687, 3, IF(tblCustRFM[[#This Row],[Monetary]] &gt;= M2687, 2, 1))</f>
        <v>3</v>
      </c>
      <c r="I2683">
        <f>tblCustRFM[[#This Row],[RecencyTier]] + tblCustRFM[[#This Row],[FrequencyTier]] + tblCustRFM[[#This Row],[MonetaryTier]]</f>
        <v>7</v>
      </c>
    </row>
    <row r="2684" spans="1:9" x14ac:dyDescent="0.45">
      <c r="A2684" s="16">
        <v>4963</v>
      </c>
      <c r="B2684" s="10">
        <v>45576.253925385805</v>
      </c>
      <c r="C2684">
        <v>1</v>
      </c>
      <c r="D2684">
        <v>14091.32</v>
      </c>
      <c r="E2684" s="24">
        <f>INT(RFM_Pivot!$A$1 - tblCustRFM[[#This Row],[LastPurchaseDate]])</f>
        <v>80</v>
      </c>
      <c r="F2684">
        <f>IF(tblCustRFM[[#This Row],[Recency]] &lt;= $L$4, 3, IF(tblCustRFM[[#This Row],[Recency]] &lt;= M2686, 2, 1))</f>
        <v>3</v>
      </c>
      <c r="G2684">
        <f>IF(tblCustRFM[[#This Row],[Frequency]] &gt;= L2687, 3, IF(tblCustRFM[[#This Row],[Frequency]] &gt;= M2687, 2, 1))</f>
        <v>3</v>
      </c>
      <c r="H2684">
        <f>IF(tblCustRFM[[#This Row],[Monetary]] &gt;= L2688, 3, IF(tblCustRFM[[#This Row],[Monetary]] &gt;= M2688, 2, 1))</f>
        <v>3</v>
      </c>
      <c r="I2684">
        <f>tblCustRFM[[#This Row],[RecencyTier]] + tblCustRFM[[#This Row],[FrequencyTier]] + tblCustRFM[[#This Row],[MonetaryTier]]</f>
        <v>9</v>
      </c>
    </row>
    <row r="2685" spans="1:9" x14ac:dyDescent="0.45">
      <c r="A2685" s="16">
        <v>4965</v>
      </c>
      <c r="B2685" s="10">
        <v>45133.245624575618</v>
      </c>
      <c r="C2685">
        <v>1</v>
      </c>
      <c r="D2685">
        <v>2367.8000000000002</v>
      </c>
      <c r="E2685" s="24">
        <f>INT(RFM_Pivot!$A$1 - tblCustRFM[[#This Row],[LastPurchaseDate]])</f>
        <v>523</v>
      </c>
      <c r="F2685">
        <f>IF(tblCustRFM[[#This Row],[Recency]] &lt;= $L$4, 3, IF(tblCustRFM[[#This Row],[Recency]] &lt;= M2687, 2, 1))</f>
        <v>1</v>
      </c>
      <c r="G2685">
        <f>IF(tblCustRFM[[#This Row],[Frequency]] &gt;= L2688, 3, IF(tblCustRFM[[#This Row],[Frequency]] &gt;= M2688, 2, 1))</f>
        <v>3</v>
      </c>
      <c r="H2685">
        <f>IF(tblCustRFM[[#This Row],[Monetary]] &gt;= L2689, 3, IF(tblCustRFM[[#This Row],[Monetary]] &gt;= M2689, 2, 1))</f>
        <v>3</v>
      </c>
      <c r="I2685">
        <f>tblCustRFM[[#This Row],[RecencyTier]] + tblCustRFM[[#This Row],[FrequencyTier]] + tblCustRFM[[#This Row],[MonetaryTier]]</f>
        <v>7</v>
      </c>
    </row>
    <row r="2686" spans="1:9" x14ac:dyDescent="0.45">
      <c r="A2686" s="16">
        <v>4966</v>
      </c>
      <c r="B2686" s="10">
        <v>45260.716371643517</v>
      </c>
      <c r="C2686">
        <v>1</v>
      </c>
      <c r="D2686">
        <v>8876.2199999999993</v>
      </c>
      <c r="E2686" s="24">
        <f>INT(RFM_Pivot!$A$1 - tblCustRFM[[#This Row],[LastPurchaseDate]])</f>
        <v>396</v>
      </c>
      <c r="F2686">
        <f>IF(tblCustRFM[[#This Row],[Recency]] &lt;= $L$4, 3, IF(tblCustRFM[[#This Row],[Recency]] &lt;= M2688, 2, 1))</f>
        <v>1</v>
      </c>
      <c r="G2686">
        <f>IF(tblCustRFM[[#This Row],[Frequency]] &gt;= L2689, 3, IF(tblCustRFM[[#This Row],[Frequency]] &gt;= M2689, 2, 1))</f>
        <v>3</v>
      </c>
      <c r="H2686">
        <f>IF(tblCustRFM[[#This Row],[Monetary]] &gt;= L2690, 3, IF(tblCustRFM[[#This Row],[Monetary]] &gt;= M2690, 2, 1))</f>
        <v>3</v>
      </c>
      <c r="I2686">
        <f>tblCustRFM[[#This Row],[RecencyTier]] + tblCustRFM[[#This Row],[FrequencyTier]] + tblCustRFM[[#This Row],[MonetaryTier]]</f>
        <v>7</v>
      </c>
    </row>
    <row r="2687" spans="1:9" x14ac:dyDescent="0.45">
      <c r="A2687" s="16">
        <v>4967</v>
      </c>
      <c r="B2687" s="10">
        <v>45556.760976118829</v>
      </c>
      <c r="C2687">
        <v>2</v>
      </c>
      <c r="D2687">
        <v>21680</v>
      </c>
      <c r="E2687" s="24">
        <f>INT(RFM_Pivot!$A$1 - tblCustRFM[[#This Row],[LastPurchaseDate]])</f>
        <v>100</v>
      </c>
      <c r="F2687">
        <f>IF(tblCustRFM[[#This Row],[Recency]] &lt;= $L$4, 3, IF(tblCustRFM[[#This Row],[Recency]] &lt;= M2689, 2, 1))</f>
        <v>3</v>
      </c>
      <c r="G2687">
        <f>IF(tblCustRFM[[#This Row],[Frequency]] &gt;= L2690, 3, IF(tblCustRFM[[#This Row],[Frequency]] &gt;= M2690, 2, 1))</f>
        <v>3</v>
      </c>
      <c r="H2687">
        <f>IF(tblCustRFM[[#This Row],[Monetary]] &gt;= L2691, 3, IF(tblCustRFM[[#This Row],[Monetary]] &gt;= M2691, 2, 1))</f>
        <v>3</v>
      </c>
      <c r="I2687">
        <f>tblCustRFM[[#This Row],[RecencyTier]] + tblCustRFM[[#This Row],[FrequencyTier]] + tblCustRFM[[#This Row],[MonetaryTier]]</f>
        <v>9</v>
      </c>
    </row>
    <row r="2688" spans="1:9" x14ac:dyDescent="0.45">
      <c r="A2688" s="16">
        <v>4968</v>
      </c>
      <c r="B2688" s="10">
        <v>45297.804080401234</v>
      </c>
      <c r="C2688">
        <v>2</v>
      </c>
      <c r="D2688">
        <v>9558.43</v>
      </c>
      <c r="E2688" s="24">
        <f>INT(RFM_Pivot!$A$1 - tblCustRFM[[#This Row],[LastPurchaseDate]])</f>
        <v>359</v>
      </c>
      <c r="F2688">
        <f>IF(tblCustRFM[[#This Row],[Recency]] &lt;= $L$4, 3, IF(tblCustRFM[[#This Row],[Recency]] &lt;= M2690, 2, 1))</f>
        <v>1</v>
      </c>
      <c r="G2688">
        <f>IF(tblCustRFM[[#This Row],[Frequency]] &gt;= L2691, 3, IF(tblCustRFM[[#This Row],[Frequency]] &gt;= M2691, 2, 1))</f>
        <v>3</v>
      </c>
      <c r="H2688">
        <f>IF(tblCustRFM[[#This Row],[Monetary]] &gt;= L2692, 3, IF(tblCustRFM[[#This Row],[Monetary]] &gt;= M2692, 2, 1))</f>
        <v>3</v>
      </c>
      <c r="I2688">
        <f>tblCustRFM[[#This Row],[RecencyTier]] + tblCustRFM[[#This Row],[FrequencyTier]] + tblCustRFM[[#This Row],[MonetaryTier]]</f>
        <v>7</v>
      </c>
    </row>
    <row r="2689" spans="1:9" x14ac:dyDescent="0.45">
      <c r="A2689" s="16">
        <v>4969</v>
      </c>
      <c r="B2689" s="10">
        <v>45461.267426736114</v>
      </c>
      <c r="C2689">
        <v>2</v>
      </c>
      <c r="D2689">
        <v>13794.44</v>
      </c>
      <c r="E2689" s="24">
        <f>INT(RFM_Pivot!$A$1 - tblCustRFM[[#This Row],[LastPurchaseDate]])</f>
        <v>195</v>
      </c>
      <c r="F2689">
        <f>IF(tblCustRFM[[#This Row],[Recency]] &lt;= $L$4, 3, IF(tblCustRFM[[#This Row],[Recency]] &lt;= M2691, 2, 1))</f>
        <v>1</v>
      </c>
      <c r="G2689">
        <f>IF(tblCustRFM[[#This Row],[Frequency]] &gt;= L2692, 3, IF(tblCustRFM[[#This Row],[Frequency]] &gt;= M2692, 2, 1))</f>
        <v>3</v>
      </c>
      <c r="H2689">
        <f>IF(tblCustRFM[[#This Row],[Monetary]] &gt;= L2693, 3, IF(tblCustRFM[[#This Row],[Monetary]] &gt;= M2693, 2, 1))</f>
        <v>3</v>
      </c>
      <c r="I2689">
        <f>tblCustRFM[[#This Row],[RecencyTier]] + tblCustRFM[[#This Row],[FrequencyTier]] + tblCustRFM[[#This Row],[MonetaryTier]]</f>
        <v>7</v>
      </c>
    </row>
    <row r="2690" spans="1:9" x14ac:dyDescent="0.45">
      <c r="A2690" s="16">
        <v>4970</v>
      </c>
      <c r="B2690" s="10">
        <v>45569.537253742281</v>
      </c>
      <c r="C2690">
        <v>4</v>
      </c>
      <c r="D2690">
        <v>18863.82</v>
      </c>
      <c r="E2690" s="24">
        <f>INT(RFM_Pivot!$A$1 - tblCustRFM[[#This Row],[LastPurchaseDate]])</f>
        <v>87</v>
      </c>
      <c r="F2690">
        <f>IF(tblCustRFM[[#This Row],[Recency]] &lt;= $L$4, 3, IF(tblCustRFM[[#This Row],[Recency]] &lt;= M2692, 2, 1))</f>
        <v>3</v>
      </c>
      <c r="G2690">
        <f>IF(tblCustRFM[[#This Row],[Frequency]] &gt;= L2693, 3, IF(tblCustRFM[[#This Row],[Frequency]] &gt;= M2693, 2, 1))</f>
        <v>3</v>
      </c>
      <c r="H2690">
        <f>IF(tblCustRFM[[#This Row],[Monetary]] &gt;= L2694, 3, IF(tblCustRFM[[#This Row],[Monetary]] &gt;= M2694, 2, 1))</f>
        <v>3</v>
      </c>
      <c r="I2690">
        <f>tblCustRFM[[#This Row],[RecencyTier]] + tblCustRFM[[#This Row],[FrequencyTier]] + tblCustRFM[[#This Row],[MonetaryTier]]</f>
        <v>9</v>
      </c>
    </row>
    <row r="2691" spans="1:9" x14ac:dyDescent="0.45">
      <c r="A2691" s="16">
        <v>4972</v>
      </c>
      <c r="B2691" s="10">
        <v>45021.179417939813</v>
      </c>
      <c r="C2691">
        <v>1</v>
      </c>
      <c r="D2691">
        <v>7811.61</v>
      </c>
      <c r="E2691" s="24">
        <f>INT(RFM_Pivot!$A$1 - tblCustRFM[[#This Row],[LastPurchaseDate]])</f>
        <v>635</v>
      </c>
      <c r="F2691">
        <f>IF(tblCustRFM[[#This Row],[Recency]] &lt;= $L$4, 3, IF(tblCustRFM[[#This Row],[Recency]] &lt;= M2693, 2, 1))</f>
        <v>1</v>
      </c>
      <c r="G2691">
        <f>IF(tblCustRFM[[#This Row],[Frequency]] &gt;= L2694, 3, IF(tblCustRFM[[#This Row],[Frequency]] &gt;= M2694, 2, 1))</f>
        <v>3</v>
      </c>
      <c r="H2691">
        <f>IF(tblCustRFM[[#This Row],[Monetary]] &gt;= L2695, 3, IF(tblCustRFM[[#This Row],[Monetary]] &gt;= M2695, 2, 1))</f>
        <v>3</v>
      </c>
      <c r="I2691">
        <f>tblCustRFM[[#This Row],[RecencyTier]] + tblCustRFM[[#This Row],[FrequencyTier]] + tblCustRFM[[#This Row],[MonetaryTier]]</f>
        <v>7</v>
      </c>
    </row>
    <row r="2692" spans="1:9" x14ac:dyDescent="0.45">
      <c r="A2692" s="16">
        <v>4974</v>
      </c>
      <c r="B2692" s="10">
        <v>44958.466146604937</v>
      </c>
      <c r="C2692">
        <v>1</v>
      </c>
      <c r="D2692">
        <v>17633.55</v>
      </c>
      <c r="E2692" s="24">
        <f>INT(RFM_Pivot!$A$1 - tblCustRFM[[#This Row],[LastPurchaseDate]])</f>
        <v>698</v>
      </c>
      <c r="F2692">
        <f>IF(tblCustRFM[[#This Row],[Recency]] &lt;= $L$4, 3, IF(tblCustRFM[[#This Row],[Recency]] &lt;= M2694, 2, 1))</f>
        <v>1</v>
      </c>
      <c r="G2692">
        <f>IF(tblCustRFM[[#This Row],[Frequency]] &gt;= L2695, 3, IF(tblCustRFM[[#This Row],[Frequency]] &gt;= M2695, 2, 1))</f>
        <v>3</v>
      </c>
      <c r="H2692">
        <f>IF(tblCustRFM[[#This Row],[Monetary]] &gt;= L2696, 3, IF(tblCustRFM[[#This Row],[Monetary]] &gt;= M2696, 2, 1))</f>
        <v>3</v>
      </c>
      <c r="I2692">
        <f>tblCustRFM[[#This Row],[RecencyTier]] + tblCustRFM[[#This Row],[FrequencyTier]] + tblCustRFM[[#This Row],[MonetaryTier]]</f>
        <v>7</v>
      </c>
    </row>
    <row r="2693" spans="1:9" x14ac:dyDescent="0.45">
      <c r="A2693" s="16">
        <v>4976</v>
      </c>
      <c r="B2693" s="10">
        <v>45140.619361921294</v>
      </c>
      <c r="C2693">
        <v>1</v>
      </c>
      <c r="D2693">
        <v>3414.16</v>
      </c>
      <c r="E2693" s="24">
        <f>INT(RFM_Pivot!$A$1 - tblCustRFM[[#This Row],[LastPurchaseDate]])</f>
        <v>516</v>
      </c>
      <c r="F2693">
        <f>IF(tblCustRFM[[#This Row],[Recency]] &lt;= $L$4, 3, IF(tblCustRFM[[#This Row],[Recency]] &lt;= M2695, 2, 1))</f>
        <v>1</v>
      </c>
      <c r="G2693">
        <f>IF(tblCustRFM[[#This Row],[Frequency]] &gt;= L2696, 3, IF(tblCustRFM[[#This Row],[Frequency]] &gt;= M2696, 2, 1))</f>
        <v>3</v>
      </c>
      <c r="H2693">
        <f>IF(tblCustRFM[[#This Row],[Monetary]] &gt;= L2697, 3, IF(tblCustRFM[[#This Row],[Monetary]] &gt;= M2697, 2, 1))</f>
        <v>3</v>
      </c>
      <c r="I2693">
        <f>tblCustRFM[[#This Row],[RecencyTier]] + tblCustRFM[[#This Row],[FrequencyTier]] + tblCustRFM[[#This Row],[MonetaryTier]]</f>
        <v>7</v>
      </c>
    </row>
    <row r="2694" spans="1:9" x14ac:dyDescent="0.45">
      <c r="A2694" s="16">
        <v>4977</v>
      </c>
      <c r="B2694" s="10">
        <v>45255.532853279321</v>
      </c>
      <c r="C2694">
        <v>1</v>
      </c>
      <c r="D2694">
        <v>1164.3599999999999</v>
      </c>
      <c r="E2694" s="24">
        <f>INT(RFM_Pivot!$A$1 - tblCustRFM[[#This Row],[LastPurchaseDate]])</f>
        <v>401</v>
      </c>
      <c r="F2694">
        <f>IF(tblCustRFM[[#This Row],[Recency]] &lt;= $L$4, 3, IF(tblCustRFM[[#This Row],[Recency]] &lt;= M2696, 2, 1))</f>
        <v>1</v>
      </c>
      <c r="G2694">
        <f>IF(tblCustRFM[[#This Row],[Frequency]] &gt;= L2697, 3, IF(tblCustRFM[[#This Row],[Frequency]] &gt;= M2697, 2, 1))</f>
        <v>3</v>
      </c>
      <c r="H2694">
        <f>IF(tblCustRFM[[#This Row],[Monetary]] &gt;= L2698, 3, IF(tblCustRFM[[#This Row],[Monetary]] &gt;= M2698, 2, 1))</f>
        <v>3</v>
      </c>
      <c r="I2694">
        <f>tblCustRFM[[#This Row],[RecencyTier]] + tblCustRFM[[#This Row],[FrequencyTier]] + tblCustRFM[[#This Row],[MonetaryTier]]</f>
        <v>7</v>
      </c>
    </row>
    <row r="2695" spans="1:9" x14ac:dyDescent="0.45">
      <c r="A2695" s="16">
        <v>4981</v>
      </c>
      <c r="B2695" s="10">
        <v>45419.79927993827</v>
      </c>
      <c r="C2695">
        <v>3</v>
      </c>
      <c r="D2695">
        <v>18956.89</v>
      </c>
      <c r="E2695" s="24">
        <f>INT(RFM_Pivot!$A$1 - tblCustRFM[[#This Row],[LastPurchaseDate]])</f>
        <v>237</v>
      </c>
      <c r="F2695">
        <f>IF(tblCustRFM[[#This Row],[Recency]] &lt;= $L$4, 3, IF(tblCustRFM[[#This Row],[Recency]] &lt;= M2697, 2, 1))</f>
        <v>1</v>
      </c>
      <c r="G2695">
        <f>IF(tblCustRFM[[#This Row],[Frequency]] &gt;= L2698, 3, IF(tblCustRFM[[#This Row],[Frequency]] &gt;= M2698, 2, 1))</f>
        <v>3</v>
      </c>
      <c r="H2695">
        <f>IF(tblCustRFM[[#This Row],[Monetary]] &gt;= L2699, 3, IF(tblCustRFM[[#This Row],[Monetary]] &gt;= M2699, 2, 1))</f>
        <v>3</v>
      </c>
      <c r="I2695">
        <f>tblCustRFM[[#This Row],[RecencyTier]] + tblCustRFM[[#This Row],[FrequencyTier]] + tblCustRFM[[#This Row],[MonetaryTier]]</f>
        <v>7</v>
      </c>
    </row>
    <row r="2696" spans="1:9" x14ac:dyDescent="0.45">
      <c r="A2696" s="16">
        <v>4982</v>
      </c>
      <c r="B2696" s="10">
        <v>45246.260926080249</v>
      </c>
      <c r="C2696">
        <v>1</v>
      </c>
      <c r="D2696">
        <v>6642.86</v>
      </c>
      <c r="E2696" s="24">
        <f>INT(RFM_Pivot!$A$1 - tblCustRFM[[#This Row],[LastPurchaseDate]])</f>
        <v>410</v>
      </c>
      <c r="F2696">
        <f>IF(tblCustRFM[[#This Row],[Recency]] &lt;= $L$4, 3, IF(tblCustRFM[[#This Row],[Recency]] &lt;= M2698, 2, 1))</f>
        <v>1</v>
      </c>
      <c r="G2696">
        <f>IF(tblCustRFM[[#This Row],[Frequency]] &gt;= L2699, 3, IF(tblCustRFM[[#This Row],[Frequency]] &gt;= M2699, 2, 1))</f>
        <v>3</v>
      </c>
      <c r="H2696">
        <f>IF(tblCustRFM[[#This Row],[Monetary]] &gt;= L2700, 3, IF(tblCustRFM[[#This Row],[Monetary]] &gt;= M2700, 2, 1))</f>
        <v>3</v>
      </c>
      <c r="I2696">
        <f>tblCustRFM[[#This Row],[RecencyTier]] + tblCustRFM[[#This Row],[FrequencyTier]] + tblCustRFM[[#This Row],[MonetaryTier]]</f>
        <v>7</v>
      </c>
    </row>
    <row r="2697" spans="1:9" x14ac:dyDescent="0.45">
      <c r="A2697" s="16">
        <v>4983</v>
      </c>
      <c r="B2697" s="10">
        <v>45537.049004899694</v>
      </c>
      <c r="C2697">
        <v>3</v>
      </c>
      <c r="D2697">
        <v>22304.43</v>
      </c>
      <c r="E2697" s="24">
        <f>INT(RFM_Pivot!$A$1 - tblCustRFM[[#This Row],[LastPurchaseDate]])</f>
        <v>119</v>
      </c>
      <c r="F2697">
        <f>IF(tblCustRFM[[#This Row],[Recency]] &lt;= $L$4, 3, IF(tblCustRFM[[#This Row],[Recency]] &lt;= M2699, 2, 1))</f>
        <v>3</v>
      </c>
      <c r="G2697">
        <f>IF(tblCustRFM[[#This Row],[Frequency]] &gt;= L2700, 3, IF(tblCustRFM[[#This Row],[Frequency]] &gt;= M2700, 2, 1))</f>
        <v>3</v>
      </c>
      <c r="H2697">
        <f>IF(tblCustRFM[[#This Row],[Monetary]] &gt;= L2701, 3, IF(tblCustRFM[[#This Row],[Monetary]] &gt;= M2701, 2, 1))</f>
        <v>3</v>
      </c>
      <c r="I2697">
        <f>tblCustRFM[[#This Row],[RecencyTier]] + tblCustRFM[[#This Row],[FrequencyTier]] + tblCustRFM[[#This Row],[MonetaryTier]]</f>
        <v>9</v>
      </c>
    </row>
    <row r="2698" spans="1:9" x14ac:dyDescent="0.45">
      <c r="A2698" s="16">
        <v>4985</v>
      </c>
      <c r="B2698" s="10">
        <v>45460.537353742286</v>
      </c>
      <c r="C2698">
        <v>3</v>
      </c>
      <c r="D2698">
        <v>13692.75</v>
      </c>
      <c r="E2698" s="24">
        <f>INT(RFM_Pivot!$A$1 - tblCustRFM[[#This Row],[LastPurchaseDate]])</f>
        <v>196</v>
      </c>
      <c r="F2698">
        <f>IF(tblCustRFM[[#This Row],[Recency]] &lt;= $L$4, 3, IF(tblCustRFM[[#This Row],[Recency]] &lt;= M2700, 2, 1))</f>
        <v>1</v>
      </c>
      <c r="G2698">
        <f>IF(tblCustRFM[[#This Row],[Frequency]] &gt;= L2701, 3, IF(tblCustRFM[[#This Row],[Frequency]] &gt;= M2701, 2, 1))</f>
        <v>3</v>
      </c>
      <c r="H2698">
        <f>IF(tblCustRFM[[#This Row],[Monetary]] &gt;= L2702, 3, IF(tblCustRFM[[#This Row],[Monetary]] &gt;= M2702, 2, 1))</f>
        <v>3</v>
      </c>
      <c r="I2698">
        <f>tblCustRFM[[#This Row],[RecencyTier]] + tblCustRFM[[#This Row],[FrequencyTier]] + tblCustRFM[[#This Row],[MonetaryTier]]</f>
        <v>7</v>
      </c>
    </row>
    <row r="2699" spans="1:9" x14ac:dyDescent="0.45">
      <c r="A2699" s="16">
        <v>4987</v>
      </c>
      <c r="B2699" s="10">
        <v>44945.032803279319</v>
      </c>
      <c r="C2699">
        <v>1</v>
      </c>
      <c r="D2699">
        <v>9038.0499999999993</v>
      </c>
      <c r="E2699" s="24">
        <f>INT(RFM_Pivot!$A$1 - tblCustRFM[[#This Row],[LastPurchaseDate]])</f>
        <v>711</v>
      </c>
      <c r="F2699">
        <f>IF(tblCustRFM[[#This Row],[Recency]] &lt;= $L$4, 3, IF(tblCustRFM[[#This Row],[Recency]] &lt;= M2701, 2, 1))</f>
        <v>1</v>
      </c>
      <c r="G2699">
        <f>IF(tblCustRFM[[#This Row],[Frequency]] &gt;= L2702, 3, IF(tblCustRFM[[#This Row],[Frequency]] &gt;= M2702, 2, 1))</f>
        <v>3</v>
      </c>
      <c r="H2699">
        <f>IF(tblCustRFM[[#This Row],[Monetary]] &gt;= L2703, 3, IF(tblCustRFM[[#This Row],[Monetary]] &gt;= M2703, 2, 1))</f>
        <v>3</v>
      </c>
      <c r="I2699">
        <f>tblCustRFM[[#This Row],[RecencyTier]] + tblCustRFM[[#This Row],[FrequencyTier]] + tblCustRFM[[#This Row],[MonetaryTier]]</f>
        <v>7</v>
      </c>
    </row>
    <row r="2700" spans="1:9" x14ac:dyDescent="0.45">
      <c r="A2700" s="16">
        <v>4988</v>
      </c>
      <c r="B2700" s="10">
        <v>45509.963296334878</v>
      </c>
      <c r="C2700">
        <v>1</v>
      </c>
      <c r="D2700">
        <v>13025.7</v>
      </c>
      <c r="E2700" s="24">
        <f>INT(RFM_Pivot!$A$1 - tblCustRFM[[#This Row],[LastPurchaseDate]])</f>
        <v>147</v>
      </c>
      <c r="F2700">
        <f>IF(tblCustRFM[[#This Row],[Recency]] &lt;= $L$4, 3, IF(tblCustRFM[[#This Row],[Recency]] &lt;= M2702, 2, 1))</f>
        <v>1</v>
      </c>
      <c r="G2700">
        <f>IF(tblCustRFM[[#This Row],[Frequency]] &gt;= L2703, 3, IF(tblCustRFM[[#This Row],[Frequency]] &gt;= M2703, 2, 1))</f>
        <v>3</v>
      </c>
      <c r="H2700">
        <f>IF(tblCustRFM[[#This Row],[Monetary]] &gt;= L2704, 3, IF(tblCustRFM[[#This Row],[Monetary]] &gt;= M2704, 2, 1))</f>
        <v>3</v>
      </c>
      <c r="I2700">
        <f>tblCustRFM[[#This Row],[RecencyTier]] + tblCustRFM[[#This Row],[FrequencyTier]] + tblCustRFM[[#This Row],[MonetaryTier]]</f>
        <v>7</v>
      </c>
    </row>
    <row r="2701" spans="1:9" x14ac:dyDescent="0.45">
      <c r="A2701" s="16">
        <v>4990</v>
      </c>
      <c r="B2701" s="10">
        <v>45370.300330015431</v>
      </c>
      <c r="C2701">
        <v>1</v>
      </c>
      <c r="D2701">
        <v>14332.04</v>
      </c>
      <c r="E2701" s="24">
        <f>INT(RFM_Pivot!$A$1 - tblCustRFM[[#This Row],[LastPurchaseDate]])</f>
        <v>286</v>
      </c>
      <c r="F2701">
        <f>IF(tblCustRFM[[#This Row],[Recency]] &lt;= $L$4, 3, IF(tblCustRFM[[#This Row],[Recency]] &lt;= M2703, 2, 1))</f>
        <v>1</v>
      </c>
      <c r="G2701">
        <f>IF(tblCustRFM[[#This Row],[Frequency]] &gt;= L2704, 3, IF(tblCustRFM[[#This Row],[Frequency]] &gt;= M2704, 2, 1))</f>
        <v>3</v>
      </c>
      <c r="H2701">
        <f>IF(tblCustRFM[[#This Row],[Monetary]] &gt;= L2705, 3, IF(tblCustRFM[[#This Row],[Monetary]] &gt;= M2705, 2, 1))</f>
        <v>3</v>
      </c>
      <c r="I2701">
        <f>tblCustRFM[[#This Row],[RecencyTier]] + tblCustRFM[[#This Row],[FrequencyTier]] + tblCustRFM[[#This Row],[MonetaryTier]]</f>
        <v>7</v>
      </c>
    </row>
    <row r="2702" spans="1:9" x14ac:dyDescent="0.45">
      <c r="A2702" s="16">
        <v>4992</v>
      </c>
      <c r="B2702" s="10">
        <v>45357.743074305552</v>
      </c>
      <c r="C2702">
        <v>2</v>
      </c>
      <c r="D2702">
        <v>17812.3</v>
      </c>
      <c r="E2702" s="24">
        <f>INT(RFM_Pivot!$A$1 - tblCustRFM[[#This Row],[LastPurchaseDate]])</f>
        <v>299</v>
      </c>
      <c r="F2702">
        <f>IF(tblCustRFM[[#This Row],[Recency]] &lt;= $L$4, 3, IF(tblCustRFM[[#This Row],[Recency]] &lt;= M2704, 2, 1))</f>
        <v>1</v>
      </c>
      <c r="G2702">
        <f>IF(tblCustRFM[[#This Row],[Frequency]] &gt;= L2705, 3, IF(tblCustRFM[[#This Row],[Frequency]] &gt;= M2705, 2, 1))</f>
        <v>3</v>
      </c>
      <c r="H2702">
        <f>IF(tblCustRFM[[#This Row],[Monetary]] &gt;= L2706, 3, IF(tblCustRFM[[#This Row],[Monetary]] &gt;= M2706, 2, 1))</f>
        <v>3</v>
      </c>
      <c r="I2702">
        <f>tblCustRFM[[#This Row],[RecencyTier]] + tblCustRFM[[#This Row],[FrequencyTier]] + tblCustRFM[[#This Row],[MonetaryTier]]</f>
        <v>7</v>
      </c>
    </row>
    <row r="2703" spans="1:9" x14ac:dyDescent="0.45">
      <c r="A2703" s="16">
        <v>4993</v>
      </c>
      <c r="B2703" s="10">
        <v>45012.126512654322</v>
      </c>
      <c r="C2703">
        <v>1</v>
      </c>
      <c r="D2703">
        <v>3864.12</v>
      </c>
      <c r="E2703" s="24">
        <f>INT(RFM_Pivot!$A$1 - tblCustRFM[[#This Row],[LastPurchaseDate]])</f>
        <v>644</v>
      </c>
      <c r="F2703">
        <f>IF(tblCustRFM[[#This Row],[Recency]] &lt;= $L$4, 3, IF(tblCustRFM[[#This Row],[Recency]] &lt;= M2705, 2, 1))</f>
        <v>1</v>
      </c>
      <c r="G2703">
        <f>IF(tblCustRFM[[#This Row],[Frequency]] &gt;= L2706, 3, IF(tblCustRFM[[#This Row],[Frequency]] &gt;= M2706, 2, 1))</f>
        <v>3</v>
      </c>
      <c r="H2703">
        <f>IF(tblCustRFM[[#This Row],[Monetary]] &gt;= L2707, 3, IF(tblCustRFM[[#This Row],[Monetary]] &gt;= M2707, 2, 1))</f>
        <v>3</v>
      </c>
      <c r="I2703">
        <f>tblCustRFM[[#This Row],[RecencyTier]] + tblCustRFM[[#This Row],[FrequencyTier]] + tblCustRFM[[#This Row],[MonetaryTier]]</f>
        <v>7</v>
      </c>
    </row>
    <row r="2704" spans="1:9" x14ac:dyDescent="0.45">
      <c r="A2704" s="16">
        <v>4994</v>
      </c>
      <c r="B2704" s="10">
        <v>45437.321032098764</v>
      </c>
      <c r="C2704">
        <v>1</v>
      </c>
      <c r="D2704">
        <v>2431.66</v>
      </c>
      <c r="E2704" s="24">
        <f>INT(RFM_Pivot!$A$1 - tblCustRFM[[#This Row],[LastPurchaseDate]])</f>
        <v>219</v>
      </c>
      <c r="F2704">
        <f>IF(tblCustRFM[[#This Row],[Recency]] &lt;= $L$4, 3, IF(tblCustRFM[[#This Row],[Recency]] &lt;= M2706, 2, 1))</f>
        <v>1</v>
      </c>
      <c r="G2704">
        <f>IF(tblCustRFM[[#This Row],[Frequency]] &gt;= L2707, 3, IF(tblCustRFM[[#This Row],[Frequency]] &gt;= M2707, 2, 1))</f>
        <v>3</v>
      </c>
      <c r="H2704">
        <f>IF(tblCustRFM[[#This Row],[Monetary]] &gt;= L2708, 3, IF(tblCustRFM[[#This Row],[Monetary]] &gt;= M2708, 2, 1))</f>
        <v>3</v>
      </c>
      <c r="I2704">
        <f>tblCustRFM[[#This Row],[RecencyTier]] + tblCustRFM[[#This Row],[FrequencyTier]] + tblCustRFM[[#This Row],[MonetaryTier]]</f>
        <v>7</v>
      </c>
    </row>
    <row r="2705" spans="1:9" x14ac:dyDescent="0.45">
      <c r="A2705" s="16">
        <v>4996</v>
      </c>
      <c r="B2705" s="10">
        <v>45647.363036304014</v>
      </c>
      <c r="C2705">
        <v>1</v>
      </c>
      <c r="D2705">
        <v>13841.19</v>
      </c>
      <c r="E2705" s="24">
        <f>INT(RFM_Pivot!$A$1 - tblCustRFM[[#This Row],[LastPurchaseDate]])</f>
        <v>9</v>
      </c>
      <c r="F2705">
        <f>IF(tblCustRFM[[#This Row],[Recency]] &lt;= $L$4, 3, IF(tblCustRFM[[#This Row],[Recency]] &lt;= M2707, 2, 1))</f>
        <v>3</v>
      </c>
      <c r="G2705">
        <f>IF(tblCustRFM[[#This Row],[Frequency]] &gt;= L2708, 3, IF(tblCustRFM[[#This Row],[Frequency]] &gt;= M2708, 2, 1))</f>
        <v>3</v>
      </c>
      <c r="H2705">
        <f>IF(tblCustRFM[[#This Row],[Monetary]] &gt;= L2709, 3, IF(tblCustRFM[[#This Row],[Monetary]] &gt;= M2709, 2, 1))</f>
        <v>3</v>
      </c>
      <c r="I2705">
        <f>tblCustRFM[[#This Row],[RecencyTier]] + tblCustRFM[[#This Row],[FrequencyTier]] + tblCustRFM[[#This Row],[MonetaryTier]]</f>
        <v>9</v>
      </c>
    </row>
    <row r="2706" spans="1:9" x14ac:dyDescent="0.45">
      <c r="A2706" s="16">
        <v>4998</v>
      </c>
      <c r="B2706" s="10">
        <v>45407.096009606481</v>
      </c>
      <c r="C2706">
        <v>3</v>
      </c>
      <c r="D2706">
        <v>6522.31</v>
      </c>
      <c r="E2706" s="24">
        <f>INT(RFM_Pivot!$A$1 - tblCustRFM[[#This Row],[LastPurchaseDate]])</f>
        <v>249</v>
      </c>
      <c r="F2706">
        <f>IF(tblCustRFM[[#This Row],[Recency]] &lt;= $L$4, 3, IF(tblCustRFM[[#This Row],[Recency]] &lt;= M2708, 2, 1))</f>
        <v>1</v>
      </c>
      <c r="G2706">
        <f>IF(tblCustRFM[[#This Row],[Frequency]] &gt;= L2709, 3, IF(tblCustRFM[[#This Row],[Frequency]] &gt;= M2709, 2, 1))</f>
        <v>3</v>
      </c>
      <c r="H2706">
        <f>IF(tblCustRFM[[#This Row],[Monetary]] &gt;= L2710, 3, IF(tblCustRFM[[#This Row],[Monetary]] &gt;= M2710, 2, 1))</f>
        <v>3</v>
      </c>
      <c r="I2706">
        <f>tblCustRFM[[#This Row],[RecencyTier]] + tblCustRFM[[#This Row],[FrequencyTier]] + tblCustRFM[[#This Row],[MonetaryTier]]</f>
        <v>7</v>
      </c>
    </row>
    <row r="2707" spans="1:9" x14ac:dyDescent="0.45">
      <c r="A2707" s="16">
        <v>5000</v>
      </c>
      <c r="B2707" s="10">
        <v>45117.987098726851</v>
      </c>
      <c r="C2707">
        <v>4</v>
      </c>
      <c r="D2707">
        <v>40304.11</v>
      </c>
      <c r="E2707" s="24">
        <f>INT(RFM_Pivot!$A$1 - tblCustRFM[[#This Row],[LastPurchaseDate]])</f>
        <v>539</v>
      </c>
      <c r="F2707">
        <f>IF(tblCustRFM[[#This Row],[Recency]] &lt;= $L$4, 3, IF(tblCustRFM[[#This Row],[Recency]] &lt;= M2709, 2, 1))</f>
        <v>1</v>
      </c>
      <c r="G2707">
        <f>IF(tblCustRFM[[#This Row],[Frequency]] &gt;= L2710, 3, IF(tblCustRFM[[#This Row],[Frequency]] &gt;= M2710, 2, 1))</f>
        <v>3</v>
      </c>
      <c r="H2707">
        <f>IF(tblCustRFM[[#This Row],[Monetary]] &gt;= L2711, 3, IF(tblCustRFM[[#This Row],[Monetary]] &gt;= M2711, 2, 1))</f>
        <v>3</v>
      </c>
      <c r="I2707">
        <f>tblCustRFM[[#This Row],[RecencyTier]] + tblCustRFM[[#This Row],[FrequencyTier]] + tblCustRFM[[#This Row],[MonetaryTier]]</f>
        <v>7</v>
      </c>
    </row>
    <row r="2708" spans="1:9" x14ac:dyDescent="0.45">
      <c r="A2708" s="16">
        <v>5001</v>
      </c>
      <c r="B2708" s="10">
        <v>45525.805880594133</v>
      </c>
      <c r="C2708">
        <v>1</v>
      </c>
      <c r="D2708">
        <v>468.51</v>
      </c>
      <c r="E2708" s="24">
        <f>INT(RFM_Pivot!$A$1 - tblCustRFM[[#This Row],[LastPurchaseDate]])</f>
        <v>131</v>
      </c>
      <c r="F2708">
        <f>IF(tblCustRFM[[#This Row],[Recency]] &lt;= $L$4, 3, IF(tblCustRFM[[#This Row],[Recency]] &lt;= M2710, 2, 1))</f>
        <v>1</v>
      </c>
      <c r="G2708">
        <f>IF(tblCustRFM[[#This Row],[Frequency]] &gt;= L2711, 3, IF(tblCustRFM[[#This Row],[Frequency]] &gt;= M2711, 2, 1))</f>
        <v>3</v>
      </c>
      <c r="H2708">
        <f>IF(tblCustRFM[[#This Row],[Monetary]] &gt;= L2712, 3, IF(tblCustRFM[[#This Row],[Monetary]] &gt;= M2712, 2, 1))</f>
        <v>3</v>
      </c>
      <c r="I2708">
        <f>tblCustRFM[[#This Row],[RecencyTier]] + tblCustRFM[[#This Row],[FrequencyTier]] + tblCustRFM[[#This Row],[MonetaryTier]]</f>
        <v>7</v>
      </c>
    </row>
    <row r="2709" spans="1:9" x14ac:dyDescent="0.45">
      <c r="A2709" s="16">
        <v>5002</v>
      </c>
      <c r="B2709" s="10">
        <v>45345.696869675929</v>
      </c>
      <c r="C2709">
        <v>1</v>
      </c>
      <c r="D2709">
        <v>1097.82</v>
      </c>
      <c r="E2709" s="24">
        <f>INT(RFM_Pivot!$A$1 - tblCustRFM[[#This Row],[LastPurchaseDate]])</f>
        <v>311</v>
      </c>
      <c r="F2709">
        <f>IF(tblCustRFM[[#This Row],[Recency]] &lt;= $L$4, 3, IF(tblCustRFM[[#This Row],[Recency]] &lt;= M2711, 2, 1))</f>
        <v>1</v>
      </c>
      <c r="G2709">
        <f>IF(tblCustRFM[[#This Row],[Frequency]] &gt;= L2712, 3, IF(tblCustRFM[[#This Row],[Frequency]] &gt;= M2712, 2, 1))</f>
        <v>3</v>
      </c>
      <c r="H2709">
        <f>IF(tblCustRFM[[#This Row],[Monetary]] &gt;= L2713, 3, IF(tblCustRFM[[#This Row],[Monetary]] &gt;= M2713, 2, 1))</f>
        <v>3</v>
      </c>
      <c r="I2709">
        <f>tblCustRFM[[#This Row],[RecencyTier]] + tblCustRFM[[#This Row],[FrequencyTier]] + tblCustRFM[[#This Row],[MonetaryTier]]</f>
        <v>7</v>
      </c>
    </row>
    <row r="2710" spans="1:9" x14ac:dyDescent="0.45">
      <c r="A2710" s="16">
        <v>5005</v>
      </c>
      <c r="B2710" s="10">
        <v>45458.639163927466</v>
      </c>
      <c r="C2710">
        <v>3</v>
      </c>
      <c r="D2710">
        <v>29207.67</v>
      </c>
      <c r="E2710" s="24">
        <f>INT(RFM_Pivot!$A$1 - tblCustRFM[[#This Row],[LastPurchaseDate]])</f>
        <v>198</v>
      </c>
      <c r="F2710">
        <f>IF(tblCustRFM[[#This Row],[Recency]] &lt;= $L$4, 3, IF(tblCustRFM[[#This Row],[Recency]] &lt;= M2712, 2, 1))</f>
        <v>1</v>
      </c>
      <c r="G2710">
        <f>IF(tblCustRFM[[#This Row],[Frequency]] &gt;= L2713, 3, IF(tblCustRFM[[#This Row],[Frequency]] &gt;= M2713, 2, 1))</f>
        <v>3</v>
      </c>
      <c r="H2710">
        <f>IF(tblCustRFM[[#This Row],[Monetary]] &gt;= L2714, 3, IF(tblCustRFM[[#This Row],[Monetary]] &gt;= M2714, 2, 1))</f>
        <v>3</v>
      </c>
      <c r="I2710">
        <f>tblCustRFM[[#This Row],[RecencyTier]] + tblCustRFM[[#This Row],[FrequencyTier]] + tblCustRFM[[#This Row],[MonetaryTier]]</f>
        <v>7</v>
      </c>
    </row>
    <row r="2711" spans="1:9" x14ac:dyDescent="0.45">
      <c r="A2711" s="16">
        <v>5006</v>
      </c>
      <c r="B2711" s="10">
        <v>45400.598359837961</v>
      </c>
      <c r="C2711">
        <v>2</v>
      </c>
      <c r="D2711">
        <v>11866.71</v>
      </c>
      <c r="E2711" s="24">
        <f>INT(RFM_Pivot!$A$1 - tblCustRFM[[#This Row],[LastPurchaseDate]])</f>
        <v>256</v>
      </c>
      <c r="F2711">
        <f>IF(tblCustRFM[[#This Row],[Recency]] &lt;= $L$4, 3, IF(tblCustRFM[[#This Row],[Recency]] &lt;= M2713, 2, 1))</f>
        <v>1</v>
      </c>
      <c r="G2711">
        <f>IF(tblCustRFM[[#This Row],[Frequency]] &gt;= L2714, 3, IF(tblCustRFM[[#This Row],[Frequency]] &gt;= M2714, 2, 1))</f>
        <v>3</v>
      </c>
      <c r="H2711">
        <f>IF(tblCustRFM[[#This Row],[Monetary]] &gt;= L2715, 3, IF(tblCustRFM[[#This Row],[Monetary]] &gt;= M2715, 2, 1))</f>
        <v>3</v>
      </c>
      <c r="I2711">
        <f>tblCustRFM[[#This Row],[RecencyTier]] + tblCustRFM[[#This Row],[FrequencyTier]] + tblCustRFM[[#This Row],[MonetaryTier]]</f>
        <v>7</v>
      </c>
    </row>
    <row r="2712" spans="1:9" x14ac:dyDescent="0.45">
      <c r="A2712" s="16">
        <v>5008</v>
      </c>
      <c r="B2712" s="10">
        <v>45564.353735378085</v>
      </c>
      <c r="C2712">
        <v>3</v>
      </c>
      <c r="D2712">
        <v>31856.34</v>
      </c>
      <c r="E2712" s="24">
        <f>INT(RFM_Pivot!$A$1 - tblCustRFM[[#This Row],[LastPurchaseDate]])</f>
        <v>92</v>
      </c>
      <c r="F2712">
        <f>IF(tblCustRFM[[#This Row],[Recency]] &lt;= $L$4, 3, IF(tblCustRFM[[#This Row],[Recency]] &lt;= M2714, 2, 1))</f>
        <v>3</v>
      </c>
      <c r="G2712">
        <f>IF(tblCustRFM[[#This Row],[Frequency]] &gt;= L2715, 3, IF(tblCustRFM[[#This Row],[Frequency]] &gt;= M2715, 2, 1))</f>
        <v>3</v>
      </c>
      <c r="H2712">
        <f>IF(tblCustRFM[[#This Row],[Monetary]] &gt;= L2716, 3, IF(tblCustRFM[[#This Row],[Monetary]] &gt;= M2716, 2, 1))</f>
        <v>3</v>
      </c>
      <c r="I2712">
        <f>tblCustRFM[[#This Row],[RecencyTier]] + tblCustRFM[[#This Row],[FrequencyTier]] + tblCustRFM[[#This Row],[MonetaryTier]]</f>
        <v>9</v>
      </c>
    </row>
    <row r="2713" spans="1:9" x14ac:dyDescent="0.45">
      <c r="A2713" s="16">
        <v>5009</v>
      </c>
      <c r="B2713" s="10">
        <v>45441.847484760801</v>
      </c>
      <c r="C2713">
        <v>3</v>
      </c>
      <c r="D2713">
        <v>19277.71</v>
      </c>
      <c r="E2713" s="24">
        <f>INT(RFM_Pivot!$A$1 - tblCustRFM[[#This Row],[LastPurchaseDate]])</f>
        <v>215</v>
      </c>
      <c r="F2713">
        <f>IF(tblCustRFM[[#This Row],[Recency]] &lt;= $L$4, 3, IF(tblCustRFM[[#This Row],[Recency]] &lt;= M2715, 2, 1))</f>
        <v>1</v>
      </c>
      <c r="G2713">
        <f>IF(tblCustRFM[[#This Row],[Frequency]] &gt;= L2716, 3, IF(tblCustRFM[[#This Row],[Frequency]] &gt;= M2716, 2, 1))</f>
        <v>3</v>
      </c>
      <c r="H2713">
        <f>IF(tblCustRFM[[#This Row],[Monetary]] &gt;= L2717, 3, IF(tblCustRFM[[#This Row],[Monetary]] &gt;= M2717, 2, 1))</f>
        <v>3</v>
      </c>
      <c r="I2713">
        <f>tblCustRFM[[#This Row],[RecencyTier]] + tblCustRFM[[#This Row],[FrequencyTier]] + tblCustRFM[[#This Row],[MonetaryTier]]</f>
        <v>7</v>
      </c>
    </row>
    <row r="2714" spans="1:9" x14ac:dyDescent="0.45">
      <c r="A2714" s="16">
        <v>5011</v>
      </c>
      <c r="B2714" s="10">
        <v>45311.821482137348</v>
      </c>
      <c r="C2714">
        <v>1</v>
      </c>
      <c r="D2714">
        <v>8730.4</v>
      </c>
      <c r="E2714" s="24">
        <f>INT(RFM_Pivot!$A$1 - tblCustRFM[[#This Row],[LastPurchaseDate]])</f>
        <v>345</v>
      </c>
      <c r="F2714">
        <f>IF(tblCustRFM[[#This Row],[Recency]] &lt;= $L$4, 3, IF(tblCustRFM[[#This Row],[Recency]] &lt;= M2716, 2, 1))</f>
        <v>1</v>
      </c>
      <c r="G2714">
        <f>IF(tblCustRFM[[#This Row],[Frequency]] &gt;= L2717, 3, IF(tblCustRFM[[#This Row],[Frequency]] &gt;= M2717, 2, 1))</f>
        <v>3</v>
      </c>
      <c r="H2714">
        <f>IF(tblCustRFM[[#This Row],[Monetary]] &gt;= L2718, 3, IF(tblCustRFM[[#This Row],[Monetary]] &gt;= M2718, 2, 1))</f>
        <v>3</v>
      </c>
      <c r="I2714">
        <f>tblCustRFM[[#This Row],[RecencyTier]] + tblCustRFM[[#This Row],[FrequencyTier]] + tblCustRFM[[#This Row],[MonetaryTier]]</f>
        <v>7</v>
      </c>
    </row>
    <row r="2715" spans="1:9" x14ac:dyDescent="0.45">
      <c r="A2715" s="16">
        <v>5014</v>
      </c>
      <c r="B2715" s="10">
        <v>44948.902190239198</v>
      </c>
      <c r="C2715">
        <v>1</v>
      </c>
      <c r="D2715">
        <v>1643.88</v>
      </c>
      <c r="E2715" s="24">
        <f>INT(RFM_Pivot!$A$1 - tblCustRFM[[#This Row],[LastPurchaseDate]])</f>
        <v>708</v>
      </c>
      <c r="F2715">
        <f>IF(tblCustRFM[[#This Row],[Recency]] &lt;= $L$4, 3, IF(tblCustRFM[[#This Row],[Recency]] &lt;= M2717, 2, 1))</f>
        <v>1</v>
      </c>
      <c r="G2715">
        <f>IF(tblCustRFM[[#This Row],[Frequency]] &gt;= L2718, 3, IF(tblCustRFM[[#This Row],[Frequency]] &gt;= M2718, 2, 1))</f>
        <v>3</v>
      </c>
      <c r="H2715">
        <f>IF(tblCustRFM[[#This Row],[Monetary]] &gt;= L2719, 3, IF(tblCustRFM[[#This Row],[Monetary]] &gt;= M2719, 2, 1))</f>
        <v>3</v>
      </c>
      <c r="I2715">
        <f>tblCustRFM[[#This Row],[RecencyTier]] + tblCustRFM[[#This Row],[FrequencyTier]] + tblCustRFM[[#This Row],[MonetaryTier]]</f>
        <v>7</v>
      </c>
    </row>
    <row r="2716" spans="1:9" x14ac:dyDescent="0.45">
      <c r="A2716" s="16">
        <v>5016</v>
      </c>
      <c r="B2716" s="10">
        <v>45524.126712692901</v>
      </c>
      <c r="C2716">
        <v>3</v>
      </c>
      <c r="D2716">
        <v>13071.67</v>
      </c>
      <c r="E2716" s="24">
        <f>INT(RFM_Pivot!$A$1 - tblCustRFM[[#This Row],[LastPurchaseDate]])</f>
        <v>132</v>
      </c>
      <c r="F2716">
        <f>IF(tblCustRFM[[#This Row],[Recency]] &lt;= $L$4, 3, IF(tblCustRFM[[#This Row],[Recency]] &lt;= M2718, 2, 1))</f>
        <v>1</v>
      </c>
      <c r="G2716">
        <f>IF(tblCustRFM[[#This Row],[Frequency]] &gt;= L2719, 3, IF(tblCustRFM[[#This Row],[Frequency]] &gt;= M2719, 2, 1))</f>
        <v>3</v>
      </c>
      <c r="H2716">
        <f>IF(tblCustRFM[[#This Row],[Monetary]] &gt;= L2720, 3, IF(tblCustRFM[[#This Row],[Monetary]] &gt;= M2720, 2, 1))</f>
        <v>3</v>
      </c>
      <c r="I2716">
        <f>tblCustRFM[[#This Row],[RecencyTier]] + tblCustRFM[[#This Row],[FrequencyTier]] + tblCustRFM[[#This Row],[MonetaryTier]]</f>
        <v>7</v>
      </c>
    </row>
    <row r="2717" spans="1:9" x14ac:dyDescent="0.45">
      <c r="A2717" s="16">
        <v>5017</v>
      </c>
      <c r="B2717" s="10">
        <v>45176.02790277778</v>
      </c>
      <c r="C2717">
        <v>1</v>
      </c>
      <c r="D2717">
        <v>14129.79</v>
      </c>
      <c r="E2717" s="24">
        <f>INT(RFM_Pivot!$A$1 - tblCustRFM[[#This Row],[LastPurchaseDate]])</f>
        <v>480</v>
      </c>
      <c r="F2717">
        <f>IF(tblCustRFM[[#This Row],[Recency]] &lt;= $L$4, 3, IF(tblCustRFM[[#This Row],[Recency]] &lt;= M2719, 2, 1))</f>
        <v>1</v>
      </c>
      <c r="G2717">
        <f>IF(tblCustRFM[[#This Row],[Frequency]] &gt;= L2720, 3, IF(tblCustRFM[[#This Row],[Frequency]] &gt;= M2720, 2, 1))</f>
        <v>3</v>
      </c>
      <c r="H2717">
        <f>IF(tblCustRFM[[#This Row],[Monetary]] &gt;= L2721, 3, IF(tblCustRFM[[#This Row],[Monetary]] &gt;= M2721, 2, 1))</f>
        <v>3</v>
      </c>
      <c r="I2717">
        <f>tblCustRFM[[#This Row],[RecencyTier]] + tblCustRFM[[#This Row],[FrequencyTier]] + tblCustRFM[[#This Row],[MonetaryTier]]</f>
        <v>7</v>
      </c>
    </row>
    <row r="2718" spans="1:9" x14ac:dyDescent="0.45">
      <c r="A2718" s="16">
        <v>5018</v>
      </c>
      <c r="B2718" s="10">
        <v>45546.174917476848</v>
      </c>
      <c r="C2718">
        <v>3</v>
      </c>
      <c r="D2718">
        <v>12611.14</v>
      </c>
      <c r="E2718" s="24">
        <f>INT(RFM_Pivot!$A$1 - tblCustRFM[[#This Row],[LastPurchaseDate]])</f>
        <v>110</v>
      </c>
      <c r="F2718">
        <f>IF(tblCustRFM[[#This Row],[Recency]] &lt;= $L$4, 3, IF(tblCustRFM[[#This Row],[Recency]] &lt;= M2720, 2, 1))</f>
        <v>3</v>
      </c>
      <c r="G2718">
        <f>IF(tblCustRFM[[#This Row],[Frequency]] &gt;= L2721, 3, IF(tblCustRFM[[#This Row],[Frequency]] &gt;= M2721, 2, 1))</f>
        <v>3</v>
      </c>
      <c r="H2718">
        <f>IF(tblCustRFM[[#This Row],[Monetary]] &gt;= L2722, 3, IF(tblCustRFM[[#This Row],[Monetary]] &gt;= M2722, 2, 1))</f>
        <v>3</v>
      </c>
      <c r="I2718">
        <f>tblCustRFM[[#This Row],[RecencyTier]] + tblCustRFM[[#This Row],[FrequencyTier]] + tblCustRFM[[#This Row],[MonetaryTier]]</f>
        <v>9</v>
      </c>
    </row>
    <row r="2719" spans="1:9" x14ac:dyDescent="0.45">
      <c r="A2719" s="16">
        <v>5019</v>
      </c>
      <c r="B2719" s="10">
        <v>45570.26732673611</v>
      </c>
      <c r="C2719">
        <v>3</v>
      </c>
      <c r="D2719">
        <v>17727.189999999999</v>
      </c>
      <c r="E2719" s="24">
        <f>INT(RFM_Pivot!$A$1 - tblCustRFM[[#This Row],[LastPurchaseDate]])</f>
        <v>86</v>
      </c>
      <c r="F2719">
        <f>IF(tblCustRFM[[#This Row],[Recency]] &lt;= $L$4, 3, IF(tblCustRFM[[#This Row],[Recency]] &lt;= M2721, 2, 1))</f>
        <v>3</v>
      </c>
      <c r="G2719">
        <f>IF(tblCustRFM[[#This Row],[Frequency]] &gt;= L2722, 3, IF(tblCustRFM[[#This Row],[Frequency]] &gt;= M2722, 2, 1))</f>
        <v>3</v>
      </c>
      <c r="H2719">
        <f>IF(tblCustRFM[[#This Row],[Monetary]] &gt;= L2723, 3, IF(tblCustRFM[[#This Row],[Monetary]] &gt;= M2723, 2, 1))</f>
        <v>3</v>
      </c>
      <c r="I2719">
        <f>tblCustRFM[[#This Row],[RecencyTier]] + tblCustRFM[[#This Row],[FrequencyTier]] + tblCustRFM[[#This Row],[MonetaryTier]]</f>
        <v>9</v>
      </c>
    </row>
    <row r="2720" spans="1:9" x14ac:dyDescent="0.45">
      <c r="A2720" s="16">
        <v>5020</v>
      </c>
      <c r="B2720" s="10">
        <v>45117.038003780865</v>
      </c>
      <c r="C2720">
        <v>1</v>
      </c>
      <c r="D2720">
        <v>3954</v>
      </c>
      <c r="E2720" s="24">
        <f>INT(RFM_Pivot!$A$1 - tblCustRFM[[#This Row],[LastPurchaseDate]])</f>
        <v>539</v>
      </c>
      <c r="F2720">
        <f>IF(tblCustRFM[[#This Row],[Recency]] &lt;= $L$4, 3, IF(tblCustRFM[[#This Row],[Recency]] &lt;= M2722, 2, 1))</f>
        <v>1</v>
      </c>
      <c r="G2720">
        <f>IF(tblCustRFM[[#This Row],[Frequency]] &gt;= L2723, 3, IF(tblCustRFM[[#This Row],[Frequency]] &gt;= M2723, 2, 1))</f>
        <v>3</v>
      </c>
      <c r="H2720">
        <f>IF(tblCustRFM[[#This Row],[Monetary]] &gt;= L2724, 3, IF(tblCustRFM[[#This Row],[Monetary]] &gt;= M2724, 2, 1))</f>
        <v>3</v>
      </c>
      <c r="I2720">
        <f>tblCustRFM[[#This Row],[RecencyTier]] + tblCustRFM[[#This Row],[FrequencyTier]] + tblCustRFM[[#This Row],[MonetaryTier]]</f>
        <v>7</v>
      </c>
    </row>
    <row r="2721" spans="1:9" x14ac:dyDescent="0.45">
      <c r="A2721" s="16">
        <v>5021</v>
      </c>
      <c r="B2721" s="10">
        <v>44995.334833487657</v>
      </c>
      <c r="C2721">
        <v>1</v>
      </c>
      <c r="D2721">
        <v>10759.1</v>
      </c>
      <c r="E2721" s="24">
        <f>INT(RFM_Pivot!$A$1 - tblCustRFM[[#This Row],[LastPurchaseDate]])</f>
        <v>661</v>
      </c>
      <c r="F2721">
        <f>IF(tblCustRFM[[#This Row],[Recency]] &lt;= $L$4, 3, IF(tblCustRFM[[#This Row],[Recency]] &lt;= M2723, 2, 1))</f>
        <v>1</v>
      </c>
      <c r="G2721">
        <f>IF(tblCustRFM[[#This Row],[Frequency]] &gt;= L2724, 3, IF(tblCustRFM[[#This Row],[Frequency]] &gt;= M2724, 2, 1))</f>
        <v>3</v>
      </c>
      <c r="H2721">
        <f>IF(tblCustRFM[[#This Row],[Monetary]] &gt;= L2725, 3, IF(tblCustRFM[[#This Row],[Monetary]] &gt;= M2725, 2, 1))</f>
        <v>3</v>
      </c>
      <c r="I2721">
        <f>tblCustRFM[[#This Row],[RecencyTier]] + tblCustRFM[[#This Row],[FrequencyTier]] + tblCustRFM[[#This Row],[MonetaryTier]]</f>
        <v>7</v>
      </c>
    </row>
    <row r="2722" spans="1:9" x14ac:dyDescent="0.45">
      <c r="A2722" s="16">
        <v>5022</v>
      </c>
      <c r="B2722" s="10">
        <v>45348.325132523147</v>
      </c>
      <c r="C2722">
        <v>1</v>
      </c>
      <c r="D2722">
        <v>12949.45</v>
      </c>
      <c r="E2722" s="24">
        <f>INT(RFM_Pivot!$A$1 - tblCustRFM[[#This Row],[LastPurchaseDate]])</f>
        <v>308</v>
      </c>
      <c r="F2722">
        <f>IF(tblCustRFM[[#This Row],[Recency]] &lt;= $L$4, 3, IF(tblCustRFM[[#This Row],[Recency]] &lt;= M2724, 2, 1))</f>
        <v>1</v>
      </c>
      <c r="G2722">
        <f>IF(tblCustRFM[[#This Row],[Frequency]] &gt;= L2725, 3, IF(tblCustRFM[[#This Row],[Frequency]] &gt;= M2725, 2, 1))</f>
        <v>3</v>
      </c>
      <c r="H2722">
        <f>IF(tblCustRFM[[#This Row],[Monetary]] &gt;= L2726, 3, IF(tblCustRFM[[#This Row],[Monetary]] &gt;= M2726, 2, 1))</f>
        <v>3</v>
      </c>
      <c r="I2722">
        <f>tblCustRFM[[#This Row],[RecencyTier]] + tblCustRFM[[#This Row],[FrequencyTier]] + tblCustRFM[[#This Row],[MonetaryTier]]</f>
        <v>7</v>
      </c>
    </row>
    <row r="2723" spans="1:9" x14ac:dyDescent="0.45">
      <c r="A2723" s="16">
        <v>5023</v>
      </c>
      <c r="B2723" s="10">
        <v>45556.614961496911</v>
      </c>
      <c r="C2723">
        <v>2</v>
      </c>
      <c r="D2723">
        <v>14317.07</v>
      </c>
      <c r="E2723" s="24">
        <f>INT(RFM_Pivot!$A$1 - tblCustRFM[[#This Row],[LastPurchaseDate]])</f>
        <v>100</v>
      </c>
      <c r="F2723">
        <f>IF(tblCustRFM[[#This Row],[Recency]] &lt;= $L$4, 3, IF(tblCustRFM[[#This Row],[Recency]] &lt;= M2725, 2, 1))</f>
        <v>3</v>
      </c>
      <c r="G2723">
        <f>IF(tblCustRFM[[#This Row],[Frequency]] &gt;= L2726, 3, IF(tblCustRFM[[#This Row],[Frequency]] &gt;= M2726, 2, 1))</f>
        <v>3</v>
      </c>
      <c r="H2723">
        <f>IF(tblCustRFM[[#This Row],[Monetary]] &gt;= L2727, 3, IF(tblCustRFM[[#This Row],[Monetary]] &gt;= M2727, 2, 1))</f>
        <v>3</v>
      </c>
      <c r="I2723">
        <f>tblCustRFM[[#This Row],[RecencyTier]] + tblCustRFM[[#This Row],[FrequencyTier]] + tblCustRFM[[#This Row],[MonetaryTier]]</f>
        <v>9</v>
      </c>
    </row>
    <row r="2724" spans="1:9" x14ac:dyDescent="0.45">
      <c r="A2724" s="16">
        <v>5025</v>
      </c>
      <c r="B2724" s="10">
        <v>45388.917191743829</v>
      </c>
      <c r="C2724">
        <v>3</v>
      </c>
      <c r="D2724">
        <v>32184.1</v>
      </c>
      <c r="E2724" s="24">
        <f>INT(RFM_Pivot!$A$1 - tblCustRFM[[#This Row],[LastPurchaseDate]])</f>
        <v>268</v>
      </c>
      <c r="F2724">
        <f>IF(tblCustRFM[[#This Row],[Recency]] &lt;= $L$4, 3, IF(tblCustRFM[[#This Row],[Recency]] &lt;= M2726, 2, 1))</f>
        <v>1</v>
      </c>
      <c r="G2724">
        <f>IF(tblCustRFM[[#This Row],[Frequency]] &gt;= L2727, 3, IF(tblCustRFM[[#This Row],[Frequency]] &gt;= M2727, 2, 1))</f>
        <v>3</v>
      </c>
      <c r="H2724">
        <f>IF(tblCustRFM[[#This Row],[Monetary]] &gt;= L2728, 3, IF(tblCustRFM[[#This Row],[Monetary]] &gt;= M2728, 2, 1))</f>
        <v>3</v>
      </c>
      <c r="I2724">
        <f>tblCustRFM[[#This Row],[RecencyTier]] + tblCustRFM[[#This Row],[FrequencyTier]] + tblCustRFM[[#This Row],[MonetaryTier]]</f>
        <v>7</v>
      </c>
    </row>
    <row r="2725" spans="1:9" x14ac:dyDescent="0.45">
      <c r="A2725" s="16">
        <v>5027</v>
      </c>
      <c r="B2725" s="10">
        <v>45576.69196921296</v>
      </c>
      <c r="C2725">
        <v>2</v>
      </c>
      <c r="D2725">
        <v>11505.99</v>
      </c>
      <c r="E2725" s="24">
        <f>INT(RFM_Pivot!$A$1 - tblCustRFM[[#This Row],[LastPurchaseDate]])</f>
        <v>80</v>
      </c>
      <c r="F2725">
        <f>IF(tblCustRFM[[#This Row],[Recency]] &lt;= $L$4, 3, IF(tblCustRFM[[#This Row],[Recency]] &lt;= M2727, 2, 1))</f>
        <v>3</v>
      </c>
      <c r="G2725">
        <f>IF(tblCustRFM[[#This Row],[Frequency]] &gt;= L2728, 3, IF(tblCustRFM[[#This Row],[Frequency]] &gt;= M2728, 2, 1))</f>
        <v>3</v>
      </c>
      <c r="H2725">
        <f>IF(tblCustRFM[[#This Row],[Monetary]] &gt;= L2729, 3, IF(tblCustRFM[[#This Row],[Monetary]] &gt;= M2729, 2, 1))</f>
        <v>3</v>
      </c>
      <c r="I2725">
        <f>tblCustRFM[[#This Row],[RecencyTier]] + tblCustRFM[[#This Row],[FrequencyTier]] + tblCustRFM[[#This Row],[MonetaryTier]]</f>
        <v>9</v>
      </c>
    </row>
    <row r="2726" spans="1:9" x14ac:dyDescent="0.45">
      <c r="A2726" s="16">
        <v>5033</v>
      </c>
      <c r="B2726" s="10">
        <v>45113.387638773151</v>
      </c>
      <c r="C2726">
        <v>4</v>
      </c>
      <c r="D2726">
        <v>37264.660000000003</v>
      </c>
      <c r="E2726" s="24">
        <f>INT(RFM_Pivot!$A$1 - tblCustRFM[[#This Row],[LastPurchaseDate]])</f>
        <v>543</v>
      </c>
      <c r="F2726">
        <f>IF(tblCustRFM[[#This Row],[Recency]] &lt;= $L$4, 3, IF(tblCustRFM[[#This Row],[Recency]] &lt;= M2728, 2, 1))</f>
        <v>1</v>
      </c>
      <c r="G2726">
        <f>IF(tblCustRFM[[#This Row],[Frequency]] &gt;= L2729, 3, IF(tblCustRFM[[#This Row],[Frequency]] &gt;= M2729, 2, 1))</f>
        <v>3</v>
      </c>
      <c r="H2726">
        <f>IF(tblCustRFM[[#This Row],[Monetary]] &gt;= L2730, 3, IF(tblCustRFM[[#This Row],[Monetary]] &gt;= M2730, 2, 1))</f>
        <v>3</v>
      </c>
      <c r="I2726">
        <f>tblCustRFM[[#This Row],[RecencyTier]] + tblCustRFM[[#This Row],[FrequencyTier]] + tblCustRFM[[#This Row],[MonetaryTier]]</f>
        <v>7</v>
      </c>
    </row>
    <row r="2727" spans="1:9" x14ac:dyDescent="0.45">
      <c r="A2727" s="16">
        <v>5036</v>
      </c>
      <c r="B2727" s="10">
        <v>45442.869586959874</v>
      </c>
      <c r="C2727">
        <v>2</v>
      </c>
      <c r="D2727">
        <v>12251.47</v>
      </c>
      <c r="E2727" s="24">
        <f>INT(RFM_Pivot!$A$1 - tblCustRFM[[#This Row],[LastPurchaseDate]])</f>
        <v>214</v>
      </c>
      <c r="F2727">
        <f>IF(tblCustRFM[[#This Row],[Recency]] &lt;= $L$4, 3, IF(tblCustRFM[[#This Row],[Recency]] &lt;= M2729, 2, 1))</f>
        <v>1</v>
      </c>
      <c r="G2727">
        <f>IF(tblCustRFM[[#This Row],[Frequency]] &gt;= L2730, 3, IF(tblCustRFM[[#This Row],[Frequency]] &gt;= M2730, 2, 1))</f>
        <v>3</v>
      </c>
      <c r="H2727">
        <f>IF(tblCustRFM[[#This Row],[Monetary]] &gt;= L2731, 3, IF(tblCustRFM[[#This Row],[Monetary]] &gt;= M2731, 2, 1))</f>
        <v>3</v>
      </c>
      <c r="I2727">
        <f>tblCustRFM[[#This Row],[RecencyTier]] + tblCustRFM[[#This Row],[FrequencyTier]] + tblCustRFM[[#This Row],[MonetaryTier]]</f>
        <v>7</v>
      </c>
    </row>
    <row r="2728" spans="1:9" x14ac:dyDescent="0.45">
      <c r="A2728" s="16">
        <v>5037</v>
      </c>
      <c r="B2728" s="10">
        <v>45059.581258140432</v>
      </c>
      <c r="C2728">
        <v>1</v>
      </c>
      <c r="D2728">
        <v>2041.53</v>
      </c>
      <c r="E2728" s="24">
        <f>INT(RFM_Pivot!$A$1 - tblCustRFM[[#This Row],[LastPurchaseDate]])</f>
        <v>597</v>
      </c>
      <c r="F2728">
        <f>IF(tblCustRFM[[#This Row],[Recency]] &lt;= $L$4, 3, IF(tblCustRFM[[#This Row],[Recency]] &lt;= M2730, 2, 1))</f>
        <v>1</v>
      </c>
      <c r="G2728">
        <f>IF(tblCustRFM[[#This Row],[Frequency]] &gt;= L2731, 3, IF(tblCustRFM[[#This Row],[Frequency]] &gt;= M2731, 2, 1))</f>
        <v>3</v>
      </c>
      <c r="H2728">
        <f>IF(tblCustRFM[[#This Row],[Monetary]] &gt;= L2732, 3, IF(tblCustRFM[[#This Row],[Monetary]] &gt;= M2732, 2, 1))</f>
        <v>3</v>
      </c>
      <c r="I2728">
        <f>tblCustRFM[[#This Row],[RecencyTier]] + tblCustRFM[[#This Row],[FrequencyTier]] + tblCustRFM[[#This Row],[MonetaryTier]]</f>
        <v>7</v>
      </c>
    </row>
    <row r="2729" spans="1:9" x14ac:dyDescent="0.45">
      <c r="A2729" s="16">
        <v>5038</v>
      </c>
      <c r="B2729" s="10">
        <v>45591.658465856483</v>
      </c>
      <c r="C2729">
        <v>1</v>
      </c>
      <c r="D2729">
        <v>7596</v>
      </c>
      <c r="E2729" s="24">
        <f>INT(RFM_Pivot!$A$1 - tblCustRFM[[#This Row],[LastPurchaseDate]])</f>
        <v>65</v>
      </c>
      <c r="F2729">
        <f>IF(tblCustRFM[[#This Row],[Recency]] &lt;= $L$4, 3, IF(tblCustRFM[[#This Row],[Recency]] &lt;= M2731, 2, 1))</f>
        <v>3</v>
      </c>
      <c r="G2729">
        <f>IF(tblCustRFM[[#This Row],[Frequency]] &gt;= L2732, 3, IF(tblCustRFM[[#This Row],[Frequency]] &gt;= M2732, 2, 1))</f>
        <v>3</v>
      </c>
      <c r="H2729">
        <f>IF(tblCustRFM[[#This Row],[Monetary]] &gt;= L2733, 3, IF(tblCustRFM[[#This Row],[Monetary]] &gt;= M2733, 2, 1))</f>
        <v>3</v>
      </c>
      <c r="I2729">
        <f>tblCustRFM[[#This Row],[RecencyTier]] + tblCustRFM[[#This Row],[FrequencyTier]] + tblCustRFM[[#This Row],[MonetaryTier]]</f>
        <v>9</v>
      </c>
    </row>
    <row r="2730" spans="1:9" x14ac:dyDescent="0.45">
      <c r="A2730" s="16">
        <v>5039</v>
      </c>
      <c r="B2730" s="10">
        <v>45262.76057604167</v>
      </c>
      <c r="C2730">
        <v>1</v>
      </c>
      <c r="D2730">
        <v>1628.31</v>
      </c>
      <c r="E2730" s="24">
        <f>INT(RFM_Pivot!$A$1 - tblCustRFM[[#This Row],[LastPurchaseDate]])</f>
        <v>394</v>
      </c>
      <c r="F2730">
        <f>IF(tblCustRFM[[#This Row],[Recency]] &lt;= $L$4, 3, IF(tblCustRFM[[#This Row],[Recency]] &lt;= M2732, 2, 1))</f>
        <v>1</v>
      </c>
      <c r="G2730">
        <f>IF(tblCustRFM[[#This Row],[Frequency]] &gt;= L2733, 3, IF(tblCustRFM[[#This Row],[Frequency]] &gt;= M2733, 2, 1))</f>
        <v>3</v>
      </c>
      <c r="H2730">
        <f>IF(tblCustRFM[[#This Row],[Monetary]] &gt;= L2734, 3, IF(tblCustRFM[[#This Row],[Monetary]] &gt;= M2734, 2, 1))</f>
        <v>3</v>
      </c>
      <c r="I2730">
        <f>tblCustRFM[[#This Row],[RecencyTier]] + tblCustRFM[[#This Row],[FrequencyTier]] + tblCustRFM[[#This Row],[MonetaryTier]]</f>
        <v>7</v>
      </c>
    </row>
    <row r="2731" spans="1:9" x14ac:dyDescent="0.45">
      <c r="A2731" s="16">
        <v>5041</v>
      </c>
      <c r="B2731" s="10">
        <v>45280.355335532404</v>
      </c>
      <c r="C2731">
        <v>1</v>
      </c>
      <c r="D2731">
        <v>690.86</v>
      </c>
      <c r="E2731" s="24">
        <f>INT(RFM_Pivot!$A$1 - tblCustRFM[[#This Row],[LastPurchaseDate]])</f>
        <v>376</v>
      </c>
      <c r="F2731">
        <f>IF(tblCustRFM[[#This Row],[Recency]] &lt;= $L$4, 3, IF(tblCustRFM[[#This Row],[Recency]] &lt;= M2733, 2, 1))</f>
        <v>1</v>
      </c>
      <c r="G2731">
        <f>IF(tblCustRFM[[#This Row],[Frequency]] &gt;= L2734, 3, IF(tblCustRFM[[#This Row],[Frequency]] &gt;= M2734, 2, 1))</f>
        <v>3</v>
      </c>
      <c r="H2731">
        <f>IF(tblCustRFM[[#This Row],[Monetary]] &gt;= L2735, 3, IF(tblCustRFM[[#This Row],[Monetary]] &gt;= M2735, 2, 1))</f>
        <v>3</v>
      </c>
      <c r="I2731">
        <f>tblCustRFM[[#This Row],[RecencyTier]] + tblCustRFM[[#This Row],[FrequencyTier]] + tblCustRFM[[#This Row],[MonetaryTier]]</f>
        <v>7</v>
      </c>
    </row>
    <row r="2732" spans="1:9" x14ac:dyDescent="0.45">
      <c r="A2732" s="16">
        <v>5042</v>
      </c>
      <c r="B2732" s="10">
        <v>45375.191819174383</v>
      </c>
      <c r="C2732">
        <v>3</v>
      </c>
      <c r="D2732">
        <v>15097.04</v>
      </c>
      <c r="E2732" s="24">
        <f>INT(RFM_Pivot!$A$1 - tblCustRFM[[#This Row],[LastPurchaseDate]])</f>
        <v>281</v>
      </c>
      <c r="F2732">
        <f>IF(tblCustRFM[[#This Row],[Recency]] &lt;= $L$4, 3, IF(tblCustRFM[[#This Row],[Recency]] &lt;= M2734, 2, 1))</f>
        <v>1</v>
      </c>
      <c r="G2732">
        <f>IF(tblCustRFM[[#This Row],[Frequency]] &gt;= L2735, 3, IF(tblCustRFM[[#This Row],[Frequency]] &gt;= M2735, 2, 1))</f>
        <v>3</v>
      </c>
      <c r="H2732">
        <f>IF(tblCustRFM[[#This Row],[Monetary]] &gt;= L2736, 3, IF(tblCustRFM[[#This Row],[Monetary]] &gt;= M2736, 2, 1))</f>
        <v>3</v>
      </c>
      <c r="I2732">
        <f>tblCustRFM[[#This Row],[RecencyTier]] + tblCustRFM[[#This Row],[FrequencyTier]] + tblCustRFM[[#This Row],[MonetaryTier]]</f>
        <v>7</v>
      </c>
    </row>
    <row r="2733" spans="1:9" x14ac:dyDescent="0.45">
      <c r="A2733" s="16">
        <v>5047</v>
      </c>
      <c r="B2733" s="10">
        <v>45476.087908796297</v>
      </c>
      <c r="C2733">
        <v>1</v>
      </c>
      <c r="D2733">
        <v>13205.05</v>
      </c>
      <c r="E2733" s="24">
        <f>INT(RFM_Pivot!$A$1 - tblCustRFM[[#This Row],[LastPurchaseDate]])</f>
        <v>180</v>
      </c>
      <c r="F2733">
        <f>IF(tblCustRFM[[#This Row],[Recency]] &lt;= $L$4, 3, IF(tblCustRFM[[#This Row],[Recency]] &lt;= M2735, 2, 1))</f>
        <v>1</v>
      </c>
      <c r="G2733">
        <f>IF(tblCustRFM[[#This Row],[Frequency]] &gt;= L2736, 3, IF(tblCustRFM[[#This Row],[Frequency]] &gt;= M2736, 2, 1))</f>
        <v>3</v>
      </c>
      <c r="H2733">
        <f>IF(tblCustRFM[[#This Row],[Monetary]] &gt;= L2737, 3, IF(tblCustRFM[[#This Row],[Monetary]] &gt;= M2737, 2, 1))</f>
        <v>3</v>
      </c>
      <c r="I2733">
        <f>tblCustRFM[[#This Row],[RecencyTier]] + tblCustRFM[[#This Row],[FrequencyTier]] + tblCustRFM[[#This Row],[MonetaryTier]]</f>
        <v>7</v>
      </c>
    </row>
    <row r="2734" spans="1:9" x14ac:dyDescent="0.45">
      <c r="A2734" s="16">
        <v>5050</v>
      </c>
      <c r="B2734" s="10">
        <v>45450.900390046299</v>
      </c>
      <c r="C2734">
        <v>1</v>
      </c>
      <c r="D2734">
        <v>602.75</v>
      </c>
      <c r="E2734" s="24">
        <f>INT(RFM_Pivot!$A$1 - tblCustRFM[[#This Row],[LastPurchaseDate]])</f>
        <v>206</v>
      </c>
      <c r="F2734">
        <f>IF(tblCustRFM[[#This Row],[Recency]] &lt;= $L$4, 3, IF(tblCustRFM[[#This Row],[Recency]] &lt;= M2736, 2, 1))</f>
        <v>1</v>
      </c>
      <c r="G2734">
        <f>IF(tblCustRFM[[#This Row],[Frequency]] &gt;= L2737, 3, IF(tblCustRFM[[#This Row],[Frequency]] &gt;= M2737, 2, 1))</f>
        <v>3</v>
      </c>
      <c r="H2734">
        <f>IF(tblCustRFM[[#This Row],[Monetary]] &gt;= L2738, 3, IF(tblCustRFM[[#This Row],[Monetary]] &gt;= M2738, 2, 1))</f>
        <v>3</v>
      </c>
      <c r="I2734">
        <f>tblCustRFM[[#This Row],[RecencyTier]] + tblCustRFM[[#This Row],[FrequencyTier]] + tblCustRFM[[#This Row],[MonetaryTier]]</f>
        <v>7</v>
      </c>
    </row>
    <row r="2735" spans="1:9" x14ac:dyDescent="0.45">
      <c r="A2735" s="16">
        <v>5051</v>
      </c>
      <c r="B2735" s="10">
        <v>45240.128312847221</v>
      </c>
      <c r="C2735">
        <v>1</v>
      </c>
      <c r="D2735">
        <v>12744.84</v>
      </c>
      <c r="E2735" s="24">
        <f>INT(RFM_Pivot!$A$1 - tblCustRFM[[#This Row],[LastPurchaseDate]])</f>
        <v>416</v>
      </c>
      <c r="F2735">
        <f>IF(tblCustRFM[[#This Row],[Recency]] &lt;= $L$4, 3, IF(tblCustRFM[[#This Row],[Recency]] &lt;= M2737, 2, 1))</f>
        <v>1</v>
      </c>
      <c r="G2735">
        <f>IF(tblCustRFM[[#This Row],[Frequency]] &gt;= L2738, 3, IF(tblCustRFM[[#This Row],[Frequency]] &gt;= M2738, 2, 1))</f>
        <v>3</v>
      </c>
      <c r="H2735">
        <f>IF(tblCustRFM[[#This Row],[Monetary]] &gt;= L2739, 3, IF(tblCustRFM[[#This Row],[Monetary]] &gt;= M2739, 2, 1))</f>
        <v>3</v>
      </c>
      <c r="I2735">
        <f>tblCustRFM[[#This Row],[RecencyTier]] + tblCustRFM[[#This Row],[FrequencyTier]] + tblCustRFM[[#This Row],[MonetaryTier]]</f>
        <v>7</v>
      </c>
    </row>
    <row r="2736" spans="1:9" x14ac:dyDescent="0.45">
      <c r="A2736" s="16">
        <v>5052</v>
      </c>
      <c r="B2736" s="10">
        <v>45355.625862577159</v>
      </c>
      <c r="C2736">
        <v>1</v>
      </c>
      <c r="D2736">
        <v>13104.92</v>
      </c>
      <c r="E2736" s="24">
        <f>INT(RFM_Pivot!$A$1 - tblCustRFM[[#This Row],[LastPurchaseDate]])</f>
        <v>301</v>
      </c>
      <c r="F2736">
        <f>IF(tblCustRFM[[#This Row],[Recency]] &lt;= $L$4, 3, IF(tblCustRFM[[#This Row],[Recency]] &lt;= M2738, 2, 1))</f>
        <v>1</v>
      </c>
      <c r="G2736">
        <f>IF(tblCustRFM[[#This Row],[Frequency]] &gt;= L2739, 3, IF(tblCustRFM[[#This Row],[Frequency]] &gt;= M2739, 2, 1))</f>
        <v>3</v>
      </c>
      <c r="H2736">
        <f>IF(tblCustRFM[[#This Row],[Monetary]] &gt;= L2740, 3, IF(tblCustRFM[[#This Row],[Monetary]] &gt;= M2740, 2, 1))</f>
        <v>3</v>
      </c>
      <c r="I2736">
        <f>tblCustRFM[[#This Row],[RecencyTier]] + tblCustRFM[[#This Row],[FrequencyTier]] + tblCustRFM[[#This Row],[MonetaryTier]]</f>
        <v>7</v>
      </c>
    </row>
    <row r="2737" spans="1:9" x14ac:dyDescent="0.45">
      <c r="A2737" s="16">
        <v>5053</v>
      </c>
      <c r="B2737" s="10">
        <v>45576.107910802471</v>
      </c>
      <c r="C2737">
        <v>2</v>
      </c>
      <c r="D2737">
        <v>14408.03</v>
      </c>
      <c r="E2737" s="24">
        <f>INT(RFM_Pivot!$A$1 - tblCustRFM[[#This Row],[LastPurchaseDate]])</f>
        <v>80</v>
      </c>
      <c r="F2737">
        <f>IF(tblCustRFM[[#This Row],[Recency]] &lt;= $L$4, 3, IF(tblCustRFM[[#This Row],[Recency]] &lt;= M2739, 2, 1))</f>
        <v>3</v>
      </c>
      <c r="G2737">
        <f>IF(tblCustRFM[[#This Row],[Frequency]] &gt;= L2740, 3, IF(tblCustRFM[[#This Row],[Frequency]] &gt;= M2740, 2, 1))</f>
        <v>3</v>
      </c>
      <c r="H2737">
        <f>IF(tblCustRFM[[#This Row],[Monetary]] &gt;= L2741, 3, IF(tblCustRFM[[#This Row],[Monetary]] &gt;= M2741, 2, 1))</f>
        <v>3</v>
      </c>
      <c r="I2737">
        <f>tblCustRFM[[#This Row],[RecencyTier]] + tblCustRFM[[#This Row],[FrequencyTier]] + tblCustRFM[[#This Row],[MonetaryTier]]</f>
        <v>9</v>
      </c>
    </row>
    <row r="2738" spans="1:9" x14ac:dyDescent="0.45">
      <c r="A2738" s="16">
        <v>5054</v>
      </c>
      <c r="B2738" s="10">
        <v>45259.183218325619</v>
      </c>
      <c r="C2738">
        <v>1</v>
      </c>
      <c r="D2738">
        <v>2614.25</v>
      </c>
      <c r="E2738" s="24">
        <f>INT(RFM_Pivot!$A$1 - tblCustRFM[[#This Row],[LastPurchaseDate]])</f>
        <v>397</v>
      </c>
      <c r="F2738">
        <f>IF(tblCustRFM[[#This Row],[Recency]] &lt;= $L$4, 3, IF(tblCustRFM[[#This Row],[Recency]] &lt;= M2740, 2, 1))</f>
        <v>1</v>
      </c>
      <c r="G2738">
        <f>IF(tblCustRFM[[#This Row],[Frequency]] &gt;= L2741, 3, IF(tblCustRFM[[#This Row],[Frequency]] &gt;= M2741, 2, 1))</f>
        <v>3</v>
      </c>
      <c r="H2738">
        <f>IF(tblCustRFM[[#This Row],[Monetary]] &gt;= L2742, 3, IF(tblCustRFM[[#This Row],[Monetary]] &gt;= M2742, 2, 1))</f>
        <v>3</v>
      </c>
      <c r="I2738">
        <f>tblCustRFM[[#This Row],[RecencyTier]] + tblCustRFM[[#This Row],[FrequencyTier]] + tblCustRFM[[#This Row],[MonetaryTier]]</f>
        <v>7</v>
      </c>
    </row>
    <row r="2739" spans="1:9" x14ac:dyDescent="0.45">
      <c r="A2739" s="16">
        <v>5055</v>
      </c>
      <c r="B2739" s="10">
        <v>45415.41884189815</v>
      </c>
      <c r="C2739">
        <v>1</v>
      </c>
      <c r="D2739">
        <v>161.54</v>
      </c>
      <c r="E2739" s="24">
        <f>INT(RFM_Pivot!$A$1 - tblCustRFM[[#This Row],[LastPurchaseDate]])</f>
        <v>241</v>
      </c>
      <c r="F2739">
        <f>IF(tblCustRFM[[#This Row],[Recency]] &lt;= $L$4, 3, IF(tblCustRFM[[#This Row],[Recency]] &lt;= M2741, 2, 1))</f>
        <v>1</v>
      </c>
      <c r="G2739">
        <f>IF(tblCustRFM[[#This Row],[Frequency]] &gt;= L2742, 3, IF(tblCustRFM[[#This Row],[Frequency]] &gt;= M2742, 2, 1))</f>
        <v>3</v>
      </c>
      <c r="H2739">
        <f>IF(tblCustRFM[[#This Row],[Monetary]] &gt;= L2743, 3, IF(tblCustRFM[[#This Row],[Monetary]] &gt;= M2743, 2, 1))</f>
        <v>3</v>
      </c>
      <c r="I2739">
        <f>tblCustRFM[[#This Row],[RecencyTier]] + tblCustRFM[[#This Row],[FrequencyTier]] + tblCustRFM[[#This Row],[MonetaryTier]]</f>
        <v>7</v>
      </c>
    </row>
    <row r="2740" spans="1:9" x14ac:dyDescent="0.45">
      <c r="A2740" s="16">
        <v>5056</v>
      </c>
      <c r="B2740" s="10">
        <v>45278.238123804011</v>
      </c>
      <c r="C2740">
        <v>1</v>
      </c>
      <c r="D2740">
        <v>20604.2</v>
      </c>
      <c r="E2740" s="24">
        <f>INT(RFM_Pivot!$A$1 - tblCustRFM[[#This Row],[LastPurchaseDate]])</f>
        <v>378</v>
      </c>
      <c r="F2740">
        <f>IF(tblCustRFM[[#This Row],[Recency]] &lt;= $L$4, 3, IF(tblCustRFM[[#This Row],[Recency]] &lt;= M2742, 2, 1))</f>
        <v>1</v>
      </c>
      <c r="G2740">
        <f>IF(tblCustRFM[[#This Row],[Frequency]] &gt;= L2743, 3, IF(tblCustRFM[[#This Row],[Frequency]] &gt;= M2743, 2, 1))</f>
        <v>3</v>
      </c>
      <c r="H2740">
        <f>IF(tblCustRFM[[#This Row],[Monetary]] &gt;= L2744, 3, IF(tblCustRFM[[#This Row],[Monetary]] &gt;= M2744, 2, 1))</f>
        <v>3</v>
      </c>
      <c r="I2740">
        <f>tblCustRFM[[#This Row],[RecencyTier]] + tblCustRFM[[#This Row],[FrequencyTier]] + tblCustRFM[[#This Row],[MonetaryTier]]</f>
        <v>7</v>
      </c>
    </row>
    <row r="2741" spans="1:9" x14ac:dyDescent="0.45">
      <c r="A2741" s="16">
        <v>5059</v>
      </c>
      <c r="B2741" s="10">
        <v>45228.15511550926</v>
      </c>
      <c r="C2741">
        <v>1</v>
      </c>
      <c r="D2741">
        <v>12536.7</v>
      </c>
      <c r="E2741" s="24">
        <f>INT(RFM_Pivot!$A$1 - tblCustRFM[[#This Row],[LastPurchaseDate]])</f>
        <v>428</v>
      </c>
      <c r="F2741">
        <f>IF(tblCustRFM[[#This Row],[Recency]] &lt;= $L$4, 3, IF(tblCustRFM[[#This Row],[Recency]] &lt;= M2743, 2, 1))</f>
        <v>1</v>
      </c>
      <c r="G2741">
        <f>IF(tblCustRFM[[#This Row],[Frequency]] &gt;= L2744, 3, IF(tblCustRFM[[#This Row],[Frequency]] &gt;= M2744, 2, 1))</f>
        <v>3</v>
      </c>
      <c r="H2741">
        <f>IF(tblCustRFM[[#This Row],[Monetary]] &gt;= L2745, 3, IF(tblCustRFM[[#This Row],[Monetary]] &gt;= M2745, 2, 1))</f>
        <v>3</v>
      </c>
      <c r="I2741">
        <f>tblCustRFM[[#This Row],[RecencyTier]] + tblCustRFM[[#This Row],[FrequencyTier]] + tblCustRFM[[#This Row],[MonetaryTier]]</f>
        <v>7</v>
      </c>
    </row>
    <row r="2742" spans="1:9" x14ac:dyDescent="0.45">
      <c r="A2742" s="16">
        <v>5060</v>
      </c>
      <c r="B2742" s="10">
        <v>45566.470947106478</v>
      </c>
      <c r="C2742">
        <v>2</v>
      </c>
      <c r="D2742">
        <v>4836.4399999999996</v>
      </c>
      <c r="E2742" s="24">
        <f>INT(RFM_Pivot!$A$1 - tblCustRFM[[#This Row],[LastPurchaseDate]])</f>
        <v>90</v>
      </c>
      <c r="F2742">
        <f>IF(tblCustRFM[[#This Row],[Recency]] &lt;= $L$4, 3, IF(tblCustRFM[[#This Row],[Recency]] &lt;= M2744, 2, 1))</f>
        <v>3</v>
      </c>
      <c r="G2742">
        <f>IF(tblCustRFM[[#This Row],[Frequency]] &gt;= L2745, 3, IF(tblCustRFM[[#This Row],[Frequency]] &gt;= M2745, 2, 1))</f>
        <v>3</v>
      </c>
      <c r="H2742">
        <f>IF(tblCustRFM[[#This Row],[Monetary]] &gt;= L2746, 3, IF(tblCustRFM[[#This Row],[Monetary]] &gt;= M2746, 2, 1))</f>
        <v>3</v>
      </c>
      <c r="I2742">
        <f>tblCustRFM[[#This Row],[RecencyTier]] + tblCustRFM[[#This Row],[FrequencyTier]] + tblCustRFM[[#This Row],[MonetaryTier]]</f>
        <v>9</v>
      </c>
    </row>
    <row r="2743" spans="1:9" x14ac:dyDescent="0.45">
      <c r="A2743" s="16">
        <v>5061</v>
      </c>
      <c r="B2743" s="10">
        <v>44942.550555054011</v>
      </c>
      <c r="C2743">
        <v>1</v>
      </c>
      <c r="D2743">
        <v>20460</v>
      </c>
      <c r="E2743" s="24">
        <f>INT(RFM_Pivot!$A$1 - tblCustRFM[[#This Row],[LastPurchaseDate]])</f>
        <v>714</v>
      </c>
      <c r="F2743">
        <f>IF(tblCustRFM[[#This Row],[Recency]] &lt;= $L$4, 3, IF(tblCustRFM[[#This Row],[Recency]] &lt;= M2745, 2, 1))</f>
        <v>1</v>
      </c>
      <c r="G2743">
        <f>IF(tblCustRFM[[#This Row],[Frequency]] &gt;= L2746, 3, IF(tblCustRFM[[#This Row],[Frequency]] &gt;= M2746, 2, 1))</f>
        <v>3</v>
      </c>
      <c r="H2743">
        <f>IF(tblCustRFM[[#This Row],[Monetary]] &gt;= L2747, 3, IF(tblCustRFM[[#This Row],[Monetary]] &gt;= M2747, 2, 1))</f>
        <v>3</v>
      </c>
      <c r="I2743">
        <f>tblCustRFM[[#This Row],[RecencyTier]] + tblCustRFM[[#This Row],[FrequencyTier]] + tblCustRFM[[#This Row],[MonetaryTier]]</f>
        <v>7</v>
      </c>
    </row>
    <row r="2744" spans="1:9" x14ac:dyDescent="0.45">
      <c r="A2744" s="16">
        <v>5062</v>
      </c>
      <c r="B2744" s="10">
        <v>45646.851985185182</v>
      </c>
      <c r="C2744">
        <v>2</v>
      </c>
      <c r="D2744">
        <v>5554.94</v>
      </c>
      <c r="E2744" s="24">
        <f>INT(RFM_Pivot!$A$1 - tblCustRFM[[#This Row],[LastPurchaseDate]])</f>
        <v>10</v>
      </c>
      <c r="F2744">
        <f>IF(tblCustRFM[[#This Row],[Recency]] &lt;= $L$4, 3, IF(tblCustRFM[[#This Row],[Recency]] &lt;= M2746, 2, 1))</f>
        <v>3</v>
      </c>
      <c r="G2744">
        <f>IF(tblCustRFM[[#This Row],[Frequency]] &gt;= L2747, 3, IF(tblCustRFM[[#This Row],[Frequency]] &gt;= M2747, 2, 1))</f>
        <v>3</v>
      </c>
      <c r="H2744">
        <f>IF(tblCustRFM[[#This Row],[Monetary]] &gt;= L2748, 3, IF(tblCustRFM[[#This Row],[Monetary]] &gt;= M2748, 2, 1))</f>
        <v>3</v>
      </c>
      <c r="I2744">
        <f>tblCustRFM[[#This Row],[RecencyTier]] + tblCustRFM[[#This Row],[FrequencyTier]] + tblCustRFM[[#This Row],[MonetaryTier]]</f>
        <v>9</v>
      </c>
    </row>
    <row r="2745" spans="1:9" x14ac:dyDescent="0.45">
      <c r="A2745" s="16">
        <v>5063</v>
      </c>
      <c r="B2745" s="10">
        <v>45144.050705054011</v>
      </c>
      <c r="C2745">
        <v>1</v>
      </c>
      <c r="D2745">
        <v>2258.52</v>
      </c>
      <c r="E2745" s="24">
        <f>INT(RFM_Pivot!$A$1 - tblCustRFM[[#This Row],[LastPurchaseDate]])</f>
        <v>512</v>
      </c>
      <c r="F2745">
        <f>IF(tblCustRFM[[#This Row],[Recency]] &lt;= $L$4, 3, IF(tblCustRFM[[#This Row],[Recency]] &lt;= M2747, 2, 1))</f>
        <v>1</v>
      </c>
      <c r="G2745">
        <f>IF(tblCustRFM[[#This Row],[Frequency]] &gt;= L2748, 3, IF(tblCustRFM[[#This Row],[Frequency]] &gt;= M2748, 2, 1))</f>
        <v>3</v>
      </c>
      <c r="H2745">
        <f>IF(tblCustRFM[[#This Row],[Monetary]] &gt;= L2749, 3, IF(tblCustRFM[[#This Row],[Monetary]] &gt;= M2749, 2, 1))</f>
        <v>3</v>
      </c>
      <c r="I2745">
        <f>tblCustRFM[[#This Row],[RecencyTier]] + tblCustRFM[[#This Row],[FrequencyTier]] + tblCustRFM[[#This Row],[MonetaryTier]]</f>
        <v>7</v>
      </c>
    </row>
    <row r="2746" spans="1:9" x14ac:dyDescent="0.45">
      <c r="A2746" s="16">
        <v>5065</v>
      </c>
      <c r="B2746" s="10">
        <v>45383.952695254629</v>
      </c>
      <c r="C2746">
        <v>1</v>
      </c>
      <c r="D2746">
        <v>3760.44</v>
      </c>
      <c r="E2746" s="24">
        <f>INT(RFM_Pivot!$A$1 - tblCustRFM[[#This Row],[LastPurchaseDate]])</f>
        <v>273</v>
      </c>
      <c r="F2746">
        <f>IF(tblCustRFM[[#This Row],[Recency]] &lt;= $L$4, 3, IF(tblCustRFM[[#This Row],[Recency]] &lt;= M2748, 2, 1))</f>
        <v>1</v>
      </c>
      <c r="G2746">
        <f>IF(tblCustRFM[[#This Row],[Frequency]] &gt;= L2749, 3, IF(tblCustRFM[[#This Row],[Frequency]] &gt;= M2749, 2, 1))</f>
        <v>3</v>
      </c>
      <c r="H2746">
        <f>IF(tblCustRFM[[#This Row],[Monetary]] &gt;= L2750, 3, IF(tblCustRFM[[#This Row],[Monetary]] &gt;= M2750, 2, 1))</f>
        <v>3</v>
      </c>
      <c r="I2746">
        <f>tblCustRFM[[#This Row],[RecencyTier]] + tblCustRFM[[#This Row],[FrequencyTier]] + tblCustRFM[[#This Row],[MonetaryTier]]</f>
        <v>7</v>
      </c>
    </row>
    <row r="2747" spans="1:9" x14ac:dyDescent="0.45">
      <c r="A2747" s="16">
        <v>5066</v>
      </c>
      <c r="B2747" s="10">
        <v>45237.354035416669</v>
      </c>
      <c r="C2747">
        <v>1</v>
      </c>
      <c r="D2747">
        <v>7380.95</v>
      </c>
      <c r="E2747" s="24">
        <f>INT(RFM_Pivot!$A$1 - tblCustRFM[[#This Row],[LastPurchaseDate]])</f>
        <v>419</v>
      </c>
      <c r="F2747">
        <f>IF(tblCustRFM[[#This Row],[Recency]] &lt;= $L$4, 3, IF(tblCustRFM[[#This Row],[Recency]] &lt;= M2749, 2, 1))</f>
        <v>1</v>
      </c>
      <c r="G2747">
        <f>IF(tblCustRFM[[#This Row],[Frequency]] &gt;= L2750, 3, IF(tblCustRFM[[#This Row],[Frequency]] &gt;= M2750, 2, 1))</f>
        <v>3</v>
      </c>
      <c r="H2747">
        <f>IF(tblCustRFM[[#This Row],[Monetary]] &gt;= L2751, 3, IF(tblCustRFM[[#This Row],[Monetary]] &gt;= M2751, 2, 1))</f>
        <v>3</v>
      </c>
      <c r="I2747">
        <f>tblCustRFM[[#This Row],[RecencyTier]] + tblCustRFM[[#This Row],[FrequencyTier]] + tblCustRFM[[#This Row],[MonetaryTier]]</f>
        <v>7</v>
      </c>
    </row>
    <row r="2748" spans="1:9" x14ac:dyDescent="0.45">
      <c r="A2748" s="16">
        <v>5067</v>
      </c>
      <c r="B2748" s="10">
        <v>45390.304330439816</v>
      </c>
      <c r="C2748">
        <v>1</v>
      </c>
      <c r="D2748">
        <v>8309.9699999999993</v>
      </c>
      <c r="E2748" s="24">
        <f>INT(RFM_Pivot!$A$1 - tblCustRFM[[#This Row],[LastPurchaseDate]])</f>
        <v>266</v>
      </c>
      <c r="F2748">
        <f>IF(tblCustRFM[[#This Row],[Recency]] &lt;= $L$4, 3, IF(tblCustRFM[[#This Row],[Recency]] &lt;= M2750, 2, 1))</f>
        <v>1</v>
      </c>
      <c r="G2748">
        <f>IF(tblCustRFM[[#This Row],[Frequency]] &gt;= L2751, 3, IF(tblCustRFM[[#This Row],[Frequency]] &gt;= M2751, 2, 1))</f>
        <v>3</v>
      </c>
      <c r="H2748">
        <f>IF(tblCustRFM[[#This Row],[Monetary]] &gt;= L2752, 3, IF(tblCustRFM[[#This Row],[Monetary]] &gt;= M2752, 2, 1))</f>
        <v>3</v>
      </c>
      <c r="I2748">
        <f>tblCustRFM[[#This Row],[RecencyTier]] + tblCustRFM[[#This Row],[FrequencyTier]] + tblCustRFM[[#This Row],[MonetaryTier]]</f>
        <v>7</v>
      </c>
    </row>
    <row r="2749" spans="1:9" x14ac:dyDescent="0.45">
      <c r="A2749" s="16">
        <v>5068</v>
      </c>
      <c r="B2749" s="10">
        <v>45167.194019405862</v>
      </c>
      <c r="C2749">
        <v>1</v>
      </c>
      <c r="D2749">
        <v>279.66000000000003</v>
      </c>
      <c r="E2749" s="24">
        <f>INT(RFM_Pivot!$A$1 - tblCustRFM[[#This Row],[LastPurchaseDate]])</f>
        <v>489</v>
      </c>
      <c r="F2749">
        <f>IF(tblCustRFM[[#This Row],[Recency]] &lt;= $L$4, 3, IF(tblCustRFM[[#This Row],[Recency]] &lt;= M2751, 2, 1))</f>
        <v>1</v>
      </c>
      <c r="G2749">
        <f>IF(tblCustRFM[[#This Row],[Frequency]] &gt;= L2752, 3, IF(tblCustRFM[[#This Row],[Frequency]] &gt;= M2752, 2, 1))</f>
        <v>3</v>
      </c>
      <c r="H2749">
        <f>IF(tblCustRFM[[#This Row],[Monetary]] &gt;= L2753, 3, IF(tblCustRFM[[#This Row],[Monetary]] &gt;= M2753, 2, 1))</f>
        <v>3</v>
      </c>
      <c r="I2749">
        <f>tblCustRFM[[#This Row],[RecencyTier]] + tblCustRFM[[#This Row],[FrequencyTier]] + tblCustRFM[[#This Row],[MonetaryTier]]</f>
        <v>7</v>
      </c>
    </row>
    <row r="2750" spans="1:9" x14ac:dyDescent="0.45">
      <c r="A2750" s="16">
        <v>5070</v>
      </c>
      <c r="B2750" s="10">
        <v>45438.854185416669</v>
      </c>
      <c r="C2750">
        <v>2</v>
      </c>
      <c r="D2750">
        <v>7142.95</v>
      </c>
      <c r="E2750" s="24">
        <f>INT(RFM_Pivot!$A$1 - tblCustRFM[[#This Row],[LastPurchaseDate]])</f>
        <v>218</v>
      </c>
      <c r="F2750">
        <f>IF(tblCustRFM[[#This Row],[Recency]] &lt;= $L$4, 3, IF(tblCustRFM[[#This Row],[Recency]] &lt;= M2752, 2, 1))</f>
        <v>1</v>
      </c>
      <c r="G2750">
        <f>IF(tblCustRFM[[#This Row],[Frequency]] &gt;= L2753, 3, IF(tblCustRFM[[#This Row],[Frequency]] &gt;= M2753, 2, 1))</f>
        <v>3</v>
      </c>
      <c r="H2750">
        <f>IF(tblCustRFM[[#This Row],[Monetary]] &gt;= L2754, 3, IF(tblCustRFM[[#This Row],[Monetary]] &gt;= M2754, 2, 1))</f>
        <v>3</v>
      </c>
      <c r="I2750">
        <f>tblCustRFM[[#This Row],[RecencyTier]] + tblCustRFM[[#This Row],[FrequencyTier]] + tblCustRFM[[#This Row],[MonetaryTier]]</f>
        <v>7</v>
      </c>
    </row>
    <row r="2751" spans="1:9" x14ac:dyDescent="0.45">
      <c r="A2751" s="16">
        <v>5071</v>
      </c>
      <c r="B2751" s="10">
        <v>45407.82608260031</v>
      </c>
      <c r="C2751">
        <v>1</v>
      </c>
      <c r="D2751">
        <v>1450.23</v>
      </c>
      <c r="E2751" s="24">
        <f>INT(RFM_Pivot!$A$1 - tblCustRFM[[#This Row],[LastPurchaseDate]])</f>
        <v>249</v>
      </c>
      <c r="F2751">
        <f>IF(tblCustRFM[[#This Row],[Recency]] &lt;= $L$4, 3, IF(tblCustRFM[[#This Row],[Recency]] &lt;= M2753, 2, 1))</f>
        <v>1</v>
      </c>
      <c r="G2751">
        <f>IF(tblCustRFM[[#This Row],[Frequency]] &gt;= L2754, 3, IF(tblCustRFM[[#This Row],[Frequency]] &gt;= M2754, 2, 1))</f>
        <v>3</v>
      </c>
      <c r="H2751">
        <f>IF(tblCustRFM[[#This Row],[Monetary]] &gt;= L2755, 3, IF(tblCustRFM[[#This Row],[Monetary]] &gt;= M2755, 2, 1))</f>
        <v>3</v>
      </c>
      <c r="I2751">
        <f>tblCustRFM[[#This Row],[RecencyTier]] + tblCustRFM[[#This Row],[FrequencyTier]] + tblCustRFM[[#This Row],[MonetaryTier]]</f>
        <v>7</v>
      </c>
    </row>
    <row r="2752" spans="1:9" x14ac:dyDescent="0.45">
      <c r="A2752" s="16">
        <v>5072</v>
      </c>
      <c r="B2752" s="10">
        <v>45139.889288927472</v>
      </c>
      <c r="C2752">
        <v>1</v>
      </c>
      <c r="D2752">
        <v>3716.65</v>
      </c>
      <c r="E2752" s="24">
        <f>INT(RFM_Pivot!$A$1 - tblCustRFM[[#This Row],[LastPurchaseDate]])</f>
        <v>517</v>
      </c>
      <c r="F2752">
        <f>IF(tblCustRFM[[#This Row],[Recency]] &lt;= $L$4, 3, IF(tblCustRFM[[#This Row],[Recency]] &lt;= M2754, 2, 1))</f>
        <v>1</v>
      </c>
      <c r="G2752">
        <f>IF(tblCustRFM[[#This Row],[Frequency]] &gt;= L2755, 3, IF(tblCustRFM[[#This Row],[Frequency]] &gt;= M2755, 2, 1))</f>
        <v>3</v>
      </c>
      <c r="H2752">
        <f>IF(tblCustRFM[[#This Row],[Monetary]] &gt;= L2756, 3, IF(tblCustRFM[[#This Row],[Monetary]] &gt;= M2756, 2, 1))</f>
        <v>3</v>
      </c>
      <c r="I2752">
        <f>tblCustRFM[[#This Row],[RecencyTier]] + tblCustRFM[[#This Row],[FrequencyTier]] + tblCustRFM[[#This Row],[MonetaryTier]]</f>
        <v>7</v>
      </c>
    </row>
    <row r="2753" spans="1:9" x14ac:dyDescent="0.45">
      <c r="A2753" s="16">
        <v>5075</v>
      </c>
      <c r="B2753" s="10">
        <v>45610.129312924386</v>
      </c>
      <c r="C2753">
        <v>1</v>
      </c>
      <c r="D2753">
        <v>10936.72</v>
      </c>
      <c r="E2753" s="24">
        <f>INT(RFM_Pivot!$A$1 - tblCustRFM[[#This Row],[LastPurchaseDate]])</f>
        <v>46</v>
      </c>
      <c r="F2753">
        <f>IF(tblCustRFM[[#This Row],[Recency]] &lt;= $L$4, 3, IF(tblCustRFM[[#This Row],[Recency]] &lt;= M2755, 2, 1))</f>
        <v>3</v>
      </c>
      <c r="G2753">
        <f>IF(tblCustRFM[[#This Row],[Frequency]] &gt;= L2756, 3, IF(tblCustRFM[[#This Row],[Frequency]] &gt;= M2756, 2, 1))</f>
        <v>3</v>
      </c>
      <c r="H2753">
        <f>IF(tblCustRFM[[#This Row],[Monetary]] &gt;= L2757, 3, IF(tblCustRFM[[#This Row],[Monetary]] &gt;= M2757, 2, 1))</f>
        <v>3</v>
      </c>
      <c r="I2753">
        <f>tblCustRFM[[#This Row],[RecencyTier]] + tblCustRFM[[#This Row],[FrequencyTier]] + tblCustRFM[[#This Row],[MonetaryTier]]</f>
        <v>9</v>
      </c>
    </row>
    <row r="2754" spans="1:9" x14ac:dyDescent="0.45">
      <c r="A2754" s="16">
        <v>5076</v>
      </c>
      <c r="B2754" s="10">
        <v>45487.331033101851</v>
      </c>
      <c r="C2754">
        <v>3</v>
      </c>
      <c r="D2754">
        <v>8776.9</v>
      </c>
      <c r="E2754" s="24">
        <f>INT(RFM_Pivot!$A$1 - tblCustRFM[[#This Row],[LastPurchaseDate]])</f>
        <v>169</v>
      </c>
      <c r="F2754">
        <f>IF(tblCustRFM[[#This Row],[Recency]] &lt;= $L$4, 3, IF(tblCustRFM[[#This Row],[Recency]] &lt;= M2756, 2, 1))</f>
        <v>1</v>
      </c>
      <c r="G2754">
        <f>IF(tblCustRFM[[#This Row],[Frequency]] &gt;= L2757, 3, IF(tblCustRFM[[#This Row],[Frequency]] &gt;= M2757, 2, 1))</f>
        <v>3</v>
      </c>
      <c r="H2754">
        <f>IF(tblCustRFM[[#This Row],[Monetary]] &gt;= L2758, 3, IF(tblCustRFM[[#This Row],[Monetary]] &gt;= M2758, 2, 1))</f>
        <v>3</v>
      </c>
      <c r="I2754">
        <f>tblCustRFM[[#This Row],[RecencyTier]] + tblCustRFM[[#This Row],[FrequencyTier]] + tblCustRFM[[#This Row],[MonetaryTier]]</f>
        <v>7</v>
      </c>
    </row>
    <row r="2755" spans="1:9" x14ac:dyDescent="0.45">
      <c r="A2755" s="16">
        <v>5077</v>
      </c>
      <c r="B2755" s="10">
        <v>45620.131313155864</v>
      </c>
      <c r="C2755">
        <v>1</v>
      </c>
      <c r="D2755">
        <v>4508.62</v>
      </c>
      <c r="E2755" s="24">
        <f>INT(RFM_Pivot!$A$1 - tblCustRFM[[#This Row],[LastPurchaseDate]])</f>
        <v>36</v>
      </c>
      <c r="F2755">
        <f>IF(tblCustRFM[[#This Row],[Recency]] &lt;= $L$4, 3, IF(tblCustRFM[[#This Row],[Recency]] &lt;= M2757, 2, 1))</f>
        <v>3</v>
      </c>
      <c r="G2755">
        <f>IF(tblCustRFM[[#This Row],[Frequency]] &gt;= L2758, 3, IF(tblCustRFM[[#This Row],[Frequency]] &gt;= M2758, 2, 1))</f>
        <v>3</v>
      </c>
      <c r="H2755">
        <f>IF(tblCustRFM[[#This Row],[Monetary]] &gt;= L2759, 3, IF(tblCustRFM[[#This Row],[Monetary]] &gt;= M2759, 2, 1))</f>
        <v>3</v>
      </c>
      <c r="I2755">
        <f>tblCustRFM[[#This Row],[RecencyTier]] + tblCustRFM[[#This Row],[FrequencyTier]] + tblCustRFM[[#This Row],[MonetaryTier]]</f>
        <v>9</v>
      </c>
    </row>
    <row r="2756" spans="1:9" x14ac:dyDescent="0.45">
      <c r="A2756" s="16">
        <v>5078</v>
      </c>
      <c r="B2756" s="10">
        <v>45316.785978587963</v>
      </c>
      <c r="C2756">
        <v>2</v>
      </c>
      <c r="D2756">
        <v>5347.96</v>
      </c>
      <c r="E2756" s="24">
        <f>INT(RFM_Pivot!$A$1 - tblCustRFM[[#This Row],[LastPurchaseDate]])</f>
        <v>340</v>
      </c>
      <c r="F2756">
        <f>IF(tblCustRFM[[#This Row],[Recency]] &lt;= $L$4, 3, IF(tblCustRFM[[#This Row],[Recency]] &lt;= M2758, 2, 1))</f>
        <v>1</v>
      </c>
      <c r="G2756">
        <f>IF(tblCustRFM[[#This Row],[Frequency]] &gt;= L2759, 3, IF(tblCustRFM[[#This Row],[Frequency]] &gt;= M2759, 2, 1))</f>
        <v>3</v>
      </c>
      <c r="H2756">
        <f>IF(tblCustRFM[[#This Row],[Monetary]] &gt;= L2760, 3, IF(tblCustRFM[[#This Row],[Monetary]] &gt;= M2760, 2, 1))</f>
        <v>3</v>
      </c>
      <c r="I2756">
        <f>tblCustRFM[[#This Row],[RecencyTier]] + tblCustRFM[[#This Row],[FrequencyTier]] + tblCustRFM[[#This Row],[MonetaryTier]]</f>
        <v>7</v>
      </c>
    </row>
    <row r="2757" spans="1:9" x14ac:dyDescent="0.45">
      <c r="A2757" s="16">
        <v>5079</v>
      </c>
      <c r="B2757" s="10">
        <v>45099.078207831793</v>
      </c>
      <c r="C2757">
        <v>2</v>
      </c>
      <c r="D2757">
        <v>20287.14</v>
      </c>
      <c r="E2757" s="24">
        <f>INT(RFM_Pivot!$A$1 - tblCustRFM[[#This Row],[LastPurchaseDate]])</f>
        <v>557</v>
      </c>
      <c r="F2757">
        <f>IF(tblCustRFM[[#This Row],[Recency]] &lt;= $L$4, 3, IF(tblCustRFM[[#This Row],[Recency]] &lt;= M2759, 2, 1))</f>
        <v>1</v>
      </c>
      <c r="G2757">
        <f>IF(tblCustRFM[[#This Row],[Frequency]] &gt;= L2760, 3, IF(tblCustRFM[[#This Row],[Frequency]] &gt;= M2760, 2, 1))</f>
        <v>3</v>
      </c>
      <c r="H2757">
        <f>IF(tblCustRFM[[#This Row],[Monetary]] &gt;= L2761, 3, IF(tblCustRFM[[#This Row],[Monetary]] &gt;= M2761, 2, 1))</f>
        <v>3</v>
      </c>
      <c r="I2757">
        <f>tblCustRFM[[#This Row],[RecencyTier]] + tblCustRFM[[#This Row],[FrequencyTier]] + tblCustRFM[[#This Row],[MonetaryTier]]</f>
        <v>7</v>
      </c>
    </row>
    <row r="2758" spans="1:9" x14ac:dyDescent="0.45">
      <c r="A2758" s="16">
        <v>5080</v>
      </c>
      <c r="B2758" s="10">
        <v>45554.424742476855</v>
      </c>
      <c r="C2758">
        <v>1</v>
      </c>
      <c r="D2758">
        <v>5135.3999999999996</v>
      </c>
      <c r="E2758" s="24">
        <f>INT(RFM_Pivot!$A$1 - tblCustRFM[[#This Row],[LastPurchaseDate]])</f>
        <v>102</v>
      </c>
      <c r="F2758">
        <f>IF(tblCustRFM[[#This Row],[Recency]] &lt;= $L$4, 3, IF(tblCustRFM[[#This Row],[Recency]] &lt;= M2760, 2, 1))</f>
        <v>3</v>
      </c>
      <c r="G2758">
        <f>IF(tblCustRFM[[#This Row],[Frequency]] &gt;= L2761, 3, IF(tblCustRFM[[#This Row],[Frequency]] &gt;= M2761, 2, 1))</f>
        <v>3</v>
      </c>
      <c r="H2758">
        <f>IF(tblCustRFM[[#This Row],[Monetary]] &gt;= L2762, 3, IF(tblCustRFM[[#This Row],[Monetary]] &gt;= M2762, 2, 1))</f>
        <v>3</v>
      </c>
      <c r="I2758">
        <f>tblCustRFM[[#This Row],[RecencyTier]] + tblCustRFM[[#This Row],[FrequencyTier]] + tblCustRFM[[#This Row],[MonetaryTier]]</f>
        <v>9</v>
      </c>
    </row>
    <row r="2759" spans="1:9" x14ac:dyDescent="0.45">
      <c r="A2759" s="16">
        <v>5082</v>
      </c>
      <c r="B2759" s="10">
        <v>45159.601260146606</v>
      </c>
      <c r="C2759">
        <v>2</v>
      </c>
      <c r="D2759">
        <v>7780.52</v>
      </c>
      <c r="E2759" s="24">
        <f>INT(RFM_Pivot!$A$1 - tblCustRFM[[#This Row],[LastPurchaseDate]])</f>
        <v>497</v>
      </c>
      <c r="F2759">
        <f>IF(tblCustRFM[[#This Row],[Recency]] &lt;= $L$4, 3, IF(tblCustRFM[[#This Row],[Recency]] &lt;= M2761, 2, 1))</f>
        <v>1</v>
      </c>
      <c r="G2759">
        <f>IF(tblCustRFM[[#This Row],[Frequency]] &gt;= L2762, 3, IF(tblCustRFM[[#This Row],[Frequency]] &gt;= M2762, 2, 1))</f>
        <v>3</v>
      </c>
      <c r="H2759">
        <f>IF(tblCustRFM[[#This Row],[Monetary]] &gt;= L2763, 3, IF(tblCustRFM[[#This Row],[Monetary]] &gt;= M2763, 2, 1))</f>
        <v>3</v>
      </c>
      <c r="I2759">
        <f>tblCustRFM[[#This Row],[RecencyTier]] + tblCustRFM[[#This Row],[FrequencyTier]] + tblCustRFM[[#This Row],[MonetaryTier]]</f>
        <v>7</v>
      </c>
    </row>
    <row r="2760" spans="1:9" x14ac:dyDescent="0.45">
      <c r="A2760" s="16">
        <v>5083</v>
      </c>
      <c r="B2760" s="10">
        <v>45485.797879783953</v>
      </c>
      <c r="C2760">
        <v>1</v>
      </c>
      <c r="D2760">
        <v>5727.92</v>
      </c>
      <c r="E2760" s="24">
        <f>INT(RFM_Pivot!$A$1 - tblCustRFM[[#This Row],[LastPurchaseDate]])</f>
        <v>171</v>
      </c>
      <c r="F2760">
        <f>IF(tblCustRFM[[#This Row],[Recency]] &lt;= $L$4, 3, IF(tblCustRFM[[#This Row],[Recency]] &lt;= M2762, 2, 1))</f>
        <v>1</v>
      </c>
      <c r="G2760">
        <f>IF(tblCustRFM[[#This Row],[Frequency]] &gt;= L2763, 3, IF(tblCustRFM[[#This Row],[Frequency]] &gt;= M2763, 2, 1))</f>
        <v>3</v>
      </c>
      <c r="H2760">
        <f>IF(tblCustRFM[[#This Row],[Monetary]] &gt;= L2764, 3, IF(tblCustRFM[[#This Row],[Monetary]] &gt;= M2764, 2, 1))</f>
        <v>3</v>
      </c>
      <c r="I2760">
        <f>tblCustRFM[[#This Row],[RecencyTier]] + tblCustRFM[[#This Row],[FrequencyTier]] + tblCustRFM[[#This Row],[MonetaryTier]]</f>
        <v>7</v>
      </c>
    </row>
    <row r="2761" spans="1:9" x14ac:dyDescent="0.45">
      <c r="A2761" s="16">
        <v>5085</v>
      </c>
      <c r="B2761" s="10">
        <v>45261.884488464508</v>
      </c>
      <c r="C2761">
        <v>1</v>
      </c>
      <c r="D2761">
        <v>4047.47</v>
      </c>
      <c r="E2761" s="24">
        <f>INT(RFM_Pivot!$A$1 - tblCustRFM[[#This Row],[LastPurchaseDate]])</f>
        <v>395</v>
      </c>
      <c r="F2761">
        <f>IF(tblCustRFM[[#This Row],[Recency]] &lt;= $L$4, 3, IF(tblCustRFM[[#This Row],[Recency]] &lt;= M2763, 2, 1))</f>
        <v>1</v>
      </c>
      <c r="G2761">
        <f>IF(tblCustRFM[[#This Row],[Frequency]] &gt;= L2764, 3, IF(tblCustRFM[[#This Row],[Frequency]] &gt;= M2764, 2, 1))</f>
        <v>3</v>
      </c>
      <c r="H2761">
        <f>IF(tblCustRFM[[#This Row],[Monetary]] &gt;= L2765, 3, IF(tblCustRFM[[#This Row],[Monetary]] &gt;= M2765, 2, 1))</f>
        <v>3</v>
      </c>
      <c r="I2761">
        <f>tblCustRFM[[#This Row],[RecencyTier]] + tblCustRFM[[#This Row],[FrequencyTier]] + tblCustRFM[[#This Row],[MonetaryTier]]</f>
        <v>7</v>
      </c>
    </row>
    <row r="2762" spans="1:9" x14ac:dyDescent="0.45">
      <c r="A2762" s="16">
        <v>5086</v>
      </c>
      <c r="B2762" s="10">
        <v>45453.893689351855</v>
      </c>
      <c r="C2762">
        <v>4</v>
      </c>
      <c r="D2762">
        <v>27571.64</v>
      </c>
      <c r="E2762" s="24">
        <f>INT(RFM_Pivot!$A$1 - tblCustRFM[[#This Row],[LastPurchaseDate]])</f>
        <v>203</v>
      </c>
      <c r="F2762">
        <f>IF(tblCustRFM[[#This Row],[Recency]] &lt;= $L$4, 3, IF(tblCustRFM[[#This Row],[Recency]] &lt;= M2764, 2, 1))</f>
        <v>1</v>
      </c>
      <c r="G2762">
        <f>IF(tblCustRFM[[#This Row],[Frequency]] &gt;= L2765, 3, IF(tblCustRFM[[#This Row],[Frequency]] &gt;= M2765, 2, 1))</f>
        <v>3</v>
      </c>
      <c r="H2762">
        <f>IF(tblCustRFM[[#This Row],[Monetary]] &gt;= L2766, 3, IF(tblCustRFM[[#This Row],[Monetary]] &gt;= M2766, 2, 1))</f>
        <v>3</v>
      </c>
      <c r="I2762">
        <f>tblCustRFM[[#This Row],[RecencyTier]] + tblCustRFM[[#This Row],[FrequencyTier]] + tblCustRFM[[#This Row],[MonetaryTier]]</f>
        <v>7</v>
      </c>
    </row>
    <row r="2763" spans="1:9" x14ac:dyDescent="0.45">
      <c r="A2763" s="16">
        <v>5087</v>
      </c>
      <c r="B2763" s="10">
        <v>45570.048304822529</v>
      </c>
      <c r="C2763">
        <v>1</v>
      </c>
      <c r="D2763">
        <v>4314.3599999999997</v>
      </c>
      <c r="E2763" s="24">
        <f>INT(RFM_Pivot!$A$1 - tblCustRFM[[#This Row],[LastPurchaseDate]])</f>
        <v>86</v>
      </c>
      <c r="F2763">
        <f>IF(tblCustRFM[[#This Row],[Recency]] &lt;= $L$4, 3, IF(tblCustRFM[[#This Row],[Recency]] &lt;= M2765, 2, 1))</f>
        <v>3</v>
      </c>
      <c r="G2763">
        <f>IF(tblCustRFM[[#This Row],[Frequency]] &gt;= L2766, 3, IF(tblCustRFM[[#This Row],[Frequency]] &gt;= M2766, 2, 1))</f>
        <v>3</v>
      </c>
      <c r="H2763">
        <f>IF(tblCustRFM[[#This Row],[Monetary]] &gt;= L2767, 3, IF(tblCustRFM[[#This Row],[Monetary]] &gt;= M2767, 2, 1))</f>
        <v>3</v>
      </c>
      <c r="I2763">
        <f>tblCustRFM[[#This Row],[RecencyTier]] + tblCustRFM[[#This Row],[FrequencyTier]] + tblCustRFM[[#This Row],[MonetaryTier]]</f>
        <v>9</v>
      </c>
    </row>
    <row r="2764" spans="1:9" x14ac:dyDescent="0.45">
      <c r="A2764" s="16">
        <v>5088</v>
      </c>
      <c r="B2764" s="10">
        <v>45534.712771257713</v>
      </c>
      <c r="C2764">
        <v>2</v>
      </c>
      <c r="D2764">
        <v>7343.89</v>
      </c>
      <c r="E2764" s="24">
        <f>INT(RFM_Pivot!$A$1 - tblCustRFM[[#This Row],[LastPurchaseDate]])</f>
        <v>122</v>
      </c>
      <c r="F2764">
        <f>IF(tblCustRFM[[#This Row],[Recency]] &lt;= $L$4, 3, IF(tblCustRFM[[#This Row],[Recency]] &lt;= M2766, 2, 1))</f>
        <v>1</v>
      </c>
      <c r="G2764">
        <f>IF(tblCustRFM[[#This Row],[Frequency]] &gt;= L2767, 3, IF(tblCustRFM[[#This Row],[Frequency]] &gt;= M2767, 2, 1))</f>
        <v>3</v>
      </c>
      <c r="H2764">
        <f>IF(tblCustRFM[[#This Row],[Monetary]] &gt;= L2768, 3, IF(tblCustRFM[[#This Row],[Monetary]] &gt;= M2768, 2, 1))</f>
        <v>3</v>
      </c>
      <c r="I2764">
        <f>tblCustRFM[[#This Row],[RecencyTier]] + tblCustRFM[[#This Row],[FrequencyTier]] + tblCustRFM[[#This Row],[MonetaryTier]]</f>
        <v>7</v>
      </c>
    </row>
    <row r="2765" spans="1:9" x14ac:dyDescent="0.45">
      <c r="A2765" s="16">
        <v>5090</v>
      </c>
      <c r="B2765" s="10">
        <v>45010.593359336417</v>
      </c>
      <c r="C2765">
        <v>1</v>
      </c>
      <c r="D2765">
        <v>3973.34</v>
      </c>
      <c r="E2765" s="24">
        <f>INT(RFM_Pivot!$A$1 - tblCustRFM[[#This Row],[LastPurchaseDate]])</f>
        <v>646</v>
      </c>
      <c r="F2765">
        <f>IF(tblCustRFM[[#This Row],[Recency]] &lt;= $L$4, 3, IF(tblCustRFM[[#This Row],[Recency]] &lt;= M2767, 2, 1))</f>
        <v>1</v>
      </c>
      <c r="G2765">
        <f>IF(tblCustRFM[[#This Row],[Frequency]] &gt;= L2768, 3, IF(tblCustRFM[[#This Row],[Frequency]] &gt;= M2768, 2, 1))</f>
        <v>3</v>
      </c>
      <c r="H2765">
        <f>IF(tblCustRFM[[#This Row],[Monetary]] &gt;= L2769, 3, IF(tblCustRFM[[#This Row],[Monetary]] &gt;= M2769, 2, 1))</f>
        <v>3</v>
      </c>
      <c r="I2765">
        <f>tblCustRFM[[#This Row],[RecencyTier]] + tblCustRFM[[#This Row],[FrequencyTier]] + tblCustRFM[[#This Row],[MonetaryTier]]</f>
        <v>7</v>
      </c>
    </row>
    <row r="2766" spans="1:9" x14ac:dyDescent="0.45">
      <c r="A2766" s="16">
        <v>5091</v>
      </c>
      <c r="B2766" s="10">
        <v>45529.31023101852</v>
      </c>
      <c r="C2766">
        <v>1</v>
      </c>
      <c r="D2766">
        <v>7992.32</v>
      </c>
      <c r="E2766" s="24">
        <f>INT(RFM_Pivot!$A$1 - tblCustRFM[[#This Row],[LastPurchaseDate]])</f>
        <v>127</v>
      </c>
      <c r="F2766">
        <f>IF(tblCustRFM[[#This Row],[Recency]] &lt;= $L$4, 3, IF(tblCustRFM[[#This Row],[Recency]] &lt;= M2768, 2, 1))</f>
        <v>1</v>
      </c>
      <c r="G2766">
        <f>IF(tblCustRFM[[#This Row],[Frequency]] &gt;= L2769, 3, IF(tblCustRFM[[#This Row],[Frequency]] &gt;= M2769, 2, 1))</f>
        <v>3</v>
      </c>
      <c r="H2766">
        <f>IF(tblCustRFM[[#This Row],[Monetary]] &gt;= L2770, 3, IF(tblCustRFM[[#This Row],[Monetary]] &gt;= M2770, 2, 1))</f>
        <v>3</v>
      </c>
      <c r="I2766">
        <f>tblCustRFM[[#This Row],[RecencyTier]] + tblCustRFM[[#This Row],[FrequencyTier]] + tblCustRFM[[#This Row],[MonetaryTier]]</f>
        <v>7</v>
      </c>
    </row>
    <row r="2767" spans="1:9" x14ac:dyDescent="0.45">
      <c r="A2767" s="16">
        <v>5092</v>
      </c>
      <c r="B2767" s="10">
        <v>45519.089208912039</v>
      </c>
      <c r="C2767">
        <v>1</v>
      </c>
      <c r="D2767">
        <v>6401.37</v>
      </c>
      <c r="E2767" s="24">
        <f>INT(RFM_Pivot!$A$1 - tblCustRFM[[#This Row],[LastPurchaseDate]])</f>
        <v>137</v>
      </c>
      <c r="F2767">
        <f>IF(tblCustRFM[[#This Row],[Recency]] &lt;= $L$4, 3, IF(tblCustRFM[[#This Row],[Recency]] &lt;= M2769, 2, 1))</f>
        <v>1</v>
      </c>
      <c r="G2767">
        <f>IF(tblCustRFM[[#This Row],[Frequency]] &gt;= L2770, 3, IF(tblCustRFM[[#This Row],[Frequency]] &gt;= M2770, 2, 1))</f>
        <v>3</v>
      </c>
      <c r="H2767">
        <f>IF(tblCustRFM[[#This Row],[Monetary]] &gt;= L2771, 3, IF(tblCustRFM[[#This Row],[Monetary]] &gt;= M2771, 2, 1))</f>
        <v>3</v>
      </c>
      <c r="I2767">
        <f>tblCustRFM[[#This Row],[RecencyTier]] + tblCustRFM[[#This Row],[FrequencyTier]] + tblCustRFM[[#This Row],[MonetaryTier]]</f>
        <v>7</v>
      </c>
    </row>
    <row r="2768" spans="1:9" x14ac:dyDescent="0.45">
      <c r="A2768" s="16">
        <v>5094</v>
      </c>
      <c r="B2768" s="10">
        <v>45553.256625655864</v>
      </c>
      <c r="C2768">
        <v>1</v>
      </c>
      <c r="D2768">
        <v>852.18</v>
      </c>
      <c r="E2768" s="24">
        <f>INT(RFM_Pivot!$A$1 - tblCustRFM[[#This Row],[LastPurchaseDate]])</f>
        <v>103</v>
      </c>
      <c r="F2768">
        <f>IF(tblCustRFM[[#This Row],[Recency]] &lt;= $L$4, 3, IF(tblCustRFM[[#This Row],[Recency]] &lt;= M2770, 2, 1))</f>
        <v>3</v>
      </c>
      <c r="G2768">
        <f>IF(tblCustRFM[[#This Row],[Frequency]] &gt;= L2771, 3, IF(tblCustRFM[[#This Row],[Frequency]] &gt;= M2771, 2, 1))</f>
        <v>3</v>
      </c>
      <c r="H2768">
        <f>IF(tblCustRFM[[#This Row],[Monetary]] &gt;= L2772, 3, IF(tblCustRFM[[#This Row],[Monetary]] &gt;= M2772, 2, 1))</f>
        <v>3</v>
      </c>
      <c r="I2768">
        <f>tblCustRFM[[#This Row],[RecencyTier]] + tblCustRFM[[#This Row],[FrequencyTier]] + tblCustRFM[[#This Row],[MonetaryTier]]</f>
        <v>9</v>
      </c>
    </row>
    <row r="2769" spans="1:9" x14ac:dyDescent="0.45">
      <c r="A2769" s="16">
        <v>5095</v>
      </c>
      <c r="B2769" s="10">
        <v>45370.665366550929</v>
      </c>
      <c r="C2769">
        <v>1</v>
      </c>
      <c r="D2769">
        <v>11882.16</v>
      </c>
      <c r="E2769" s="24">
        <f>INT(RFM_Pivot!$A$1 - tblCustRFM[[#This Row],[LastPurchaseDate]])</f>
        <v>286</v>
      </c>
      <c r="F2769">
        <f>IF(tblCustRFM[[#This Row],[Recency]] &lt;= $L$4, 3, IF(tblCustRFM[[#This Row],[Recency]] &lt;= M2771, 2, 1))</f>
        <v>1</v>
      </c>
      <c r="G2769">
        <f>IF(tblCustRFM[[#This Row],[Frequency]] &gt;= L2772, 3, IF(tblCustRFM[[#This Row],[Frequency]] &gt;= M2772, 2, 1))</f>
        <v>3</v>
      </c>
      <c r="H2769">
        <f>IF(tblCustRFM[[#This Row],[Monetary]] &gt;= L2773, 3, IF(tblCustRFM[[#This Row],[Monetary]] &gt;= M2773, 2, 1))</f>
        <v>3</v>
      </c>
      <c r="I2769">
        <f>tblCustRFM[[#This Row],[RecencyTier]] + tblCustRFM[[#This Row],[FrequencyTier]] + tblCustRFM[[#This Row],[MonetaryTier]]</f>
        <v>7</v>
      </c>
    </row>
    <row r="2770" spans="1:9" x14ac:dyDescent="0.45">
      <c r="A2770" s="16">
        <v>5099</v>
      </c>
      <c r="B2770" s="10">
        <v>45532.522552276234</v>
      </c>
      <c r="C2770">
        <v>1</v>
      </c>
      <c r="D2770">
        <v>2337.8200000000002</v>
      </c>
      <c r="E2770" s="24">
        <f>INT(RFM_Pivot!$A$1 - tblCustRFM[[#This Row],[LastPurchaseDate]])</f>
        <v>124</v>
      </c>
      <c r="F2770">
        <f>IF(tblCustRFM[[#This Row],[Recency]] &lt;= $L$4, 3, IF(tblCustRFM[[#This Row],[Recency]] &lt;= M2772, 2, 1))</f>
        <v>1</v>
      </c>
      <c r="G2770">
        <f>IF(tblCustRFM[[#This Row],[Frequency]] &gt;= L2773, 3, IF(tblCustRFM[[#This Row],[Frequency]] &gt;= M2773, 2, 1))</f>
        <v>3</v>
      </c>
      <c r="H2770">
        <f>IF(tblCustRFM[[#This Row],[Monetary]] &gt;= L2774, 3, IF(tblCustRFM[[#This Row],[Monetary]] &gt;= M2774, 2, 1))</f>
        <v>3</v>
      </c>
      <c r="I2770">
        <f>tblCustRFM[[#This Row],[RecencyTier]] + tblCustRFM[[#This Row],[FrequencyTier]] + tblCustRFM[[#This Row],[MonetaryTier]]</f>
        <v>7</v>
      </c>
    </row>
    <row r="2771" spans="1:9" x14ac:dyDescent="0.45">
      <c r="A2771" s="16">
        <v>5102</v>
      </c>
      <c r="B2771" s="10">
        <v>45540.772377237656</v>
      </c>
      <c r="C2771">
        <v>2</v>
      </c>
      <c r="D2771">
        <v>13454.62</v>
      </c>
      <c r="E2771" s="24">
        <f>INT(RFM_Pivot!$A$1 - tblCustRFM[[#This Row],[LastPurchaseDate]])</f>
        <v>116</v>
      </c>
      <c r="F2771">
        <f>IF(tblCustRFM[[#This Row],[Recency]] &lt;= $L$4, 3, IF(tblCustRFM[[#This Row],[Recency]] &lt;= M2773, 2, 1))</f>
        <v>3</v>
      </c>
      <c r="G2771">
        <f>IF(tblCustRFM[[#This Row],[Frequency]] &gt;= L2774, 3, IF(tblCustRFM[[#This Row],[Frequency]] &gt;= M2774, 2, 1))</f>
        <v>3</v>
      </c>
      <c r="H2771">
        <f>IF(tblCustRFM[[#This Row],[Monetary]] &gt;= L2775, 3, IF(tblCustRFM[[#This Row],[Monetary]] &gt;= M2775, 2, 1))</f>
        <v>3</v>
      </c>
      <c r="I2771">
        <f>tblCustRFM[[#This Row],[RecencyTier]] + tblCustRFM[[#This Row],[FrequencyTier]] + tblCustRFM[[#This Row],[MonetaryTier]]</f>
        <v>9</v>
      </c>
    </row>
    <row r="2772" spans="1:9" x14ac:dyDescent="0.45">
      <c r="A2772" s="16">
        <v>5103</v>
      </c>
      <c r="B2772" s="10">
        <v>45261.081408140431</v>
      </c>
      <c r="C2772">
        <v>1</v>
      </c>
      <c r="D2772">
        <v>6264.42</v>
      </c>
      <c r="E2772" s="24">
        <f>INT(RFM_Pivot!$A$1 - tblCustRFM[[#This Row],[LastPurchaseDate]])</f>
        <v>395</v>
      </c>
      <c r="F2772">
        <f>IF(tblCustRFM[[#This Row],[Recency]] &lt;= $L$4, 3, IF(tblCustRFM[[#This Row],[Recency]] &lt;= M2774, 2, 1))</f>
        <v>1</v>
      </c>
      <c r="G2772">
        <f>IF(tblCustRFM[[#This Row],[Frequency]] &gt;= L2775, 3, IF(tblCustRFM[[#This Row],[Frequency]] &gt;= M2775, 2, 1))</f>
        <v>3</v>
      </c>
      <c r="H2772">
        <f>IF(tblCustRFM[[#This Row],[Monetary]] &gt;= L2776, 3, IF(tblCustRFM[[#This Row],[Monetary]] &gt;= M2776, 2, 1))</f>
        <v>3</v>
      </c>
      <c r="I2772">
        <f>tblCustRFM[[#This Row],[RecencyTier]] + tblCustRFM[[#This Row],[FrequencyTier]] + tblCustRFM[[#This Row],[MonetaryTier]]</f>
        <v>7</v>
      </c>
    </row>
    <row r="2773" spans="1:9" x14ac:dyDescent="0.45">
      <c r="A2773" s="16">
        <v>5107</v>
      </c>
      <c r="B2773" s="10">
        <v>45061.552455246914</v>
      </c>
      <c r="C2773">
        <v>3</v>
      </c>
      <c r="D2773">
        <v>43192.15</v>
      </c>
      <c r="E2773" s="24">
        <f>INT(RFM_Pivot!$A$1 - tblCustRFM[[#This Row],[LastPurchaseDate]])</f>
        <v>595</v>
      </c>
      <c r="F2773">
        <f>IF(tblCustRFM[[#This Row],[Recency]] &lt;= $L$4, 3, IF(tblCustRFM[[#This Row],[Recency]] &lt;= M2775, 2, 1))</f>
        <v>1</v>
      </c>
      <c r="G2773">
        <f>IF(tblCustRFM[[#This Row],[Frequency]] &gt;= L2776, 3, IF(tblCustRFM[[#This Row],[Frequency]] &gt;= M2776, 2, 1))</f>
        <v>3</v>
      </c>
      <c r="H2773">
        <f>IF(tblCustRFM[[#This Row],[Monetary]] &gt;= L2777, 3, IF(tblCustRFM[[#This Row],[Monetary]] &gt;= M2777, 2, 1))</f>
        <v>3</v>
      </c>
      <c r="I2773">
        <f>tblCustRFM[[#This Row],[RecencyTier]] + tblCustRFM[[#This Row],[FrequencyTier]] + tblCustRFM[[#This Row],[MonetaryTier]]</f>
        <v>7</v>
      </c>
    </row>
    <row r="2774" spans="1:9" x14ac:dyDescent="0.45">
      <c r="A2774" s="16">
        <v>5108</v>
      </c>
      <c r="B2774" s="10">
        <v>45502.297529745367</v>
      </c>
      <c r="C2774">
        <v>2</v>
      </c>
      <c r="D2774">
        <v>9376.7999999999993</v>
      </c>
      <c r="E2774" s="24">
        <f>INT(RFM_Pivot!$A$1 - tblCustRFM[[#This Row],[LastPurchaseDate]])</f>
        <v>154</v>
      </c>
      <c r="F2774">
        <f>IF(tblCustRFM[[#This Row],[Recency]] &lt;= $L$4, 3, IF(tblCustRFM[[#This Row],[Recency]] &lt;= M2776, 2, 1))</f>
        <v>1</v>
      </c>
      <c r="G2774">
        <f>IF(tblCustRFM[[#This Row],[Frequency]] &gt;= L2777, 3, IF(tblCustRFM[[#This Row],[Frequency]] &gt;= M2777, 2, 1))</f>
        <v>3</v>
      </c>
      <c r="H2774">
        <f>IF(tblCustRFM[[#This Row],[Monetary]] &gt;= L2778, 3, IF(tblCustRFM[[#This Row],[Monetary]] &gt;= M2778, 2, 1))</f>
        <v>3</v>
      </c>
      <c r="I2774">
        <f>tblCustRFM[[#This Row],[RecencyTier]] + tblCustRFM[[#This Row],[FrequencyTier]] + tblCustRFM[[#This Row],[MonetaryTier]]</f>
        <v>7</v>
      </c>
    </row>
    <row r="2775" spans="1:9" x14ac:dyDescent="0.45">
      <c r="A2775" s="16">
        <v>5109</v>
      </c>
      <c r="B2775" s="10">
        <v>45469.882288233028</v>
      </c>
      <c r="C2775">
        <v>3</v>
      </c>
      <c r="D2775">
        <v>38078.449999999997</v>
      </c>
      <c r="E2775" s="24">
        <f>INT(RFM_Pivot!$A$1 - tblCustRFM[[#This Row],[LastPurchaseDate]])</f>
        <v>187</v>
      </c>
      <c r="F2775">
        <f>IF(tblCustRFM[[#This Row],[Recency]] &lt;= $L$4, 3, IF(tblCustRFM[[#This Row],[Recency]] &lt;= M2777, 2, 1))</f>
        <v>1</v>
      </c>
      <c r="G2775">
        <f>IF(tblCustRFM[[#This Row],[Frequency]] &gt;= L2778, 3, IF(tblCustRFM[[#This Row],[Frequency]] &gt;= M2778, 2, 1))</f>
        <v>3</v>
      </c>
      <c r="H2775">
        <f>IF(tblCustRFM[[#This Row],[Monetary]] &gt;= L2779, 3, IF(tblCustRFM[[#This Row],[Monetary]] &gt;= M2779, 2, 1))</f>
        <v>3</v>
      </c>
      <c r="I2775">
        <f>tblCustRFM[[#This Row],[RecencyTier]] + tblCustRFM[[#This Row],[FrequencyTier]] + tblCustRFM[[#This Row],[MonetaryTier]]</f>
        <v>7</v>
      </c>
    </row>
    <row r="2776" spans="1:9" x14ac:dyDescent="0.45">
      <c r="A2776" s="16">
        <v>5112</v>
      </c>
      <c r="B2776" s="10">
        <v>45514.854785455245</v>
      </c>
      <c r="C2776">
        <v>1</v>
      </c>
      <c r="D2776">
        <v>7694.75</v>
      </c>
      <c r="E2776" s="24">
        <f>INT(RFM_Pivot!$A$1 - tblCustRFM[[#This Row],[LastPurchaseDate]])</f>
        <v>142</v>
      </c>
      <c r="F2776">
        <f>IF(tblCustRFM[[#This Row],[Recency]] &lt;= $L$4, 3, IF(tblCustRFM[[#This Row],[Recency]] &lt;= M2778, 2, 1))</f>
        <v>1</v>
      </c>
      <c r="G2776">
        <f>IF(tblCustRFM[[#This Row],[Frequency]] &gt;= L2779, 3, IF(tblCustRFM[[#This Row],[Frequency]] &gt;= M2779, 2, 1))</f>
        <v>3</v>
      </c>
      <c r="H2776">
        <f>IF(tblCustRFM[[#This Row],[Monetary]] &gt;= L2780, 3, IF(tblCustRFM[[#This Row],[Monetary]] &gt;= M2780, 2, 1))</f>
        <v>3</v>
      </c>
      <c r="I2776">
        <f>tblCustRFM[[#This Row],[RecencyTier]] + tblCustRFM[[#This Row],[FrequencyTier]] + tblCustRFM[[#This Row],[MonetaryTier]]</f>
        <v>7</v>
      </c>
    </row>
    <row r="2777" spans="1:9" x14ac:dyDescent="0.45">
      <c r="A2777" s="16">
        <v>5114</v>
      </c>
      <c r="B2777" s="10">
        <v>45546.320932098766</v>
      </c>
      <c r="C2777">
        <v>2</v>
      </c>
      <c r="D2777">
        <v>8443.5400000000009</v>
      </c>
      <c r="E2777" s="24">
        <f>INT(RFM_Pivot!$A$1 - tblCustRFM[[#This Row],[LastPurchaseDate]])</f>
        <v>110</v>
      </c>
      <c r="F2777">
        <f>IF(tblCustRFM[[#This Row],[Recency]] &lt;= $L$4, 3, IF(tblCustRFM[[#This Row],[Recency]] &lt;= M2779, 2, 1))</f>
        <v>3</v>
      </c>
      <c r="G2777">
        <f>IF(tblCustRFM[[#This Row],[Frequency]] &gt;= L2780, 3, IF(tblCustRFM[[#This Row],[Frequency]] &gt;= M2780, 2, 1))</f>
        <v>3</v>
      </c>
      <c r="H2777">
        <f>IF(tblCustRFM[[#This Row],[Monetary]] &gt;= L2781, 3, IF(tblCustRFM[[#This Row],[Monetary]] &gt;= M2781, 2, 1))</f>
        <v>3</v>
      </c>
      <c r="I2777">
        <f>tblCustRFM[[#This Row],[RecencyTier]] + tblCustRFM[[#This Row],[FrequencyTier]] + tblCustRFM[[#This Row],[MonetaryTier]]</f>
        <v>9</v>
      </c>
    </row>
    <row r="2778" spans="1:9" x14ac:dyDescent="0.45">
      <c r="A2778" s="16">
        <v>5116</v>
      </c>
      <c r="B2778" s="10">
        <v>45027.969096913577</v>
      </c>
      <c r="C2778">
        <v>1</v>
      </c>
      <c r="D2778">
        <v>17433.8</v>
      </c>
      <c r="E2778" s="24">
        <f>INT(RFM_Pivot!$A$1 - tblCustRFM[[#This Row],[LastPurchaseDate]])</f>
        <v>629</v>
      </c>
      <c r="F2778">
        <f>IF(tblCustRFM[[#This Row],[Recency]] &lt;= $L$4, 3, IF(tblCustRFM[[#This Row],[Recency]] &lt;= M2780, 2, 1))</f>
        <v>1</v>
      </c>
      <c r="G2778">
        <f>IF(tblCustRFM[[#This Row],[Frequency]] &gt;= L2781, 3, IF(tblCustRFM[[#This Row],[Frequency]] &gt;= M2781, 2, 1))</f>
        <v>3</v>
      </c>
      <c r="H2778">
        <f>IF(tblCustRFM[[#This Row],[Monetary]] &gt;= L2782, 3, IF(tblCustRFM[[#This Row],[Monetary]] &gt;= M2782, 2, 1))</f>
        <v>3</v>
      </c>
      <c r="I2778">
        <f>tblCustRFM[[#This Row],[RecencyTier]] + tblCustRFM[[#This Row],[FrequencyTier]] + tblCustRFM[[#This Row],[MonetaryTier]]</f>
        <v>7</v>
      </c>
    </row>
    <row r="2779" spans="1:9" x14ac:dyDescent="0.45">
      <c r="A2779" s="16">
        <v>5117</v>
      </c>
      <c r="B2779" s="10">
        <v>45231.951495138892</v>
      </c>
      <c r="C2779">
        <v>3</v>
      </c>
      <c r="D2779">
        <v>4673.3599999999997</v>
      </c>
      <c r="E2779" s="24">
        <f>INT(RFM_Pivot!$A$1 - tblCustRFM[[#This Row],[LastPurchaseDate]])</f>
        <v>425</v>
      </c>
      <c r="F2779">
        <f>IF(tblCustRFM[[#This Row],[Recency]] &lt;= $L$4, 3, IF(tblCustRFM[[#This Row],[Recency]] &lt;= M2781, 2, 1))</f>
        <v>1</v>
      </c>
      <c r="G2779">
        <f>IF(tblCustRFM[[#This Row],[Frequency]] &gt;= L2782, 3, IF(tblCustRFM[[#This Row],[Frequency]] &gt;= M2782, 2, 1))</f>
        <v>3</v>
      </c>
      <c r="H2779">
        <f>IF(tblCustRFM[[#This Row],[Monetary]] &gt;= L2783, 3, IF(tblCustRFM[[#This Row],[Monetary]] &gt;= M2783, 2, 1))</f>
        <v>3</v>
      </c>
      <c r="I2779">
        <f>tblCustRFM[[#This Row],[RecencyTier]] + tblCustRFM[[#This Row],[FrequencyTier]] + tblCustRFM[[#This Row],[MonetaryTier]]</f>
        <v>7</v>
      </c>
    </row>
    <row r="2780" spans="1:9" x14ac:dyDescent="0.45">
      <c r="A2780" s="16">
        <v>5118</v>
      </c>
      <c r="B2780" s="10">
        <v>45519.746274614197</v>
      </c>
      <c r="C2780">
        <v>1</v>
      </c>
      <c r="D2780">
        <v>13670.01</v>
      </c>
      <c r="E2780" s="24">
        <f>INT(RFM_Pivot!$A$1 - tblCustRFM[[#This Row],[LastPurchaseDate]])</f>
        <v>137</v>
      </c>
      <c r="F2780">
        <f>IF(tblCustRFM[[#This Row],[Recency]] &lt;= $L$4, 3, IF(tblCustRFM[[#This Row],[Recency]] &lt;= M2782, 2, 1))</f>
        <v>1</v>
      </c>
      <c r="G2780">
        <f>IF(tblCustRFM[[#This Row],[Frequency]] &gt;= L2783, 3, IF(tblCustRFM[[#This Row],[Frequency]] &gt;= M2783, 2, 1))</f>
        <v>3</v>
      </c>
      <c r="H2780">
        <f>IF(tblCustRFM[[#This Row],[Monetary]] &gt;= L2784, 3, IF(tblCustRFM[[#This Row],[Monetary]] &gt;= M2784, 2, 1))</f>
        <v>3</v>
      </c>
      <c r="I2780">
        <f>tblCustRFM[[#This Row],[RecencyTier]] + tblCustRFM[[#This Row],[FrequencyTier]] + tblCustRFM[[#This Row],[MonetaryTier]]</f>
        <v>7</v>
      </c>
    </row>
    <row r="2781" spans="1:9" x14ac:dyDescent="0.45">
      <c r="A2781" s="16">
        <v>5120</v>
      </c>
      <c r="B2781" s="10">
        <v>45173.691669174383</v>
      </c>
      <c r="C2781">
        <v>1</v>
      </c>
      <c r="D2781">
        <v>1740.27</v>
      </c>
      <c r="E2781" s="24">
        <f>INT(RFM_Pivot!$A$1 - tblCustRFM[[#This Row],[LastPurchaseDate]])</f>
        <v>483</v>
      </c>
      <c r="F2781">
        <f>IF(tblCustRFM[[#This Row],[Recency]] &lt;= $L$4, 3, IF(tblCustRFM[[#This Row],[Recency]] &lt;= M2783, 2, 1))</f>
        <v>1</v>
      </c>
      <c r="G2781">
        <f>IF(tblCustRFM[[#This Row],[Frequency]] &gt;= L2784, 3, IF(tblCustRFM[[#This Row],[Frequency]] &gt;= M2784, 2, 1))</f>
        <v>3</v>
      </c>
      <c r="H2781">
        <f>IF(tblCustRFM[[#This Row],[Monetary]] &gt;= L2785, 3, IF(tblCustRFM[[#This Row],[Monetary]] &gt;= M2785, 2, 1))</f>
        <v>3</v>
      </c>
      <c r="I2781">
        <f>tblCustRFM[[#This Row],[RecencyTier]] + tblCustRFM[[#This Row],[FrequencyTier]] + tblCustRFM[[#This Row],[MonetaryTier]]</f>
        <v>7</v>
      </c>
    </row>
    <row r="2782" spans="1:9" x14ac:dyDescent="0.45">
      <c r="A2782" s="16">
        <v>5121</v>
      </c>
      <c r="B2782" s="10">
        <v>45650.57535752315</v>
      </c>
      <c r="C2782">
        <v>1</v>
      </c>
      <c r="D2782">
        <v>1038.5999999999999</v>
      </c>
      <c r="E2782" s="24">
        <f>INT(RFM_Pivot!$A$1 - tblCustRFM[[#This Row],[LastPurchaseDate]])</f>
        <v>6</v>
      </c>
      <c r="F2782">
        <f>IF(tblCustRFM[[#This Row],[Recency]] &lt;= $L$4, 3, IF(tblCustRFM[[#This Row],[Recency]] &lt;= M2784, 2, 1))</f>
        <v>3</v>
      </c>
      <c r="G2782">
        <f>IF(tblCustRFM[[#This Row],[Frequency]] &gt;= L2785, 3, IF(tblCustRFM[[#This Row],[Frequency]] &gt;= M2785, 2, 1))</f>
        <v>3</v>
      </c>
      <c r="H2782">
        <f>IF(tblCustRFM[[#This Row],[Monetary]] &gt;= L2786, 3, IF(tblCustRFM[[#This Row],[Monetary]] &gt;= M2786, 2, 1))</f>
        <v>3</v>
      </c>
      <c r="I2782">
        <f>tblCustRFM[[#This Row],[RecencyTier]] + tblCustRFM[[#This Row],[FrequencyTier]] + tblCustRFM[[#This Row],[MonetaryTier]]</f>
        <v>9</v>
      </c>
    </row>
    <row r="2783" spans="1:9" x14ac:dyDescent="0.45">
      <c r="A2783" s="16">
        <v>5124</v>
      </c>
      <c r="B2783" s="10">
        <v>45007.527052700614</v>
      </c>
      <c r="C2783">
        <v>1</v>
      </c>
      <c r="D2783">
        <v>11747.08</v>
      </c>
      <c r="E2783" s="24">
        <f>INT(RFM_Pivot!$A$1 - tblCustRFM[[#This Row],[LastPurchaseDate]])</f>
        <v>649</v>
      </c>
      <c r="F2783">
        <f>IF(tblCustRFM[[#This Row],[Recency]] &lt;= $L$4, 3, IF(tblCustRFM[[#This Row],[Recency]] &lt;= M2785, 2, 1))</f>
        <v>1</v>
      </c>
      <c r="G2783">
        <f>IF(tblCustRFM[[#This Row],[Frequency]] &gt;= L2786, 3, IF(tblCustRFM[[#This Row],[Frequency]] &gt;= M2786, 2, 1))</f>
        <v>3</v>
      </c>
      <c r="H2783">
        <f>IF(tblCustRFM[[#This Row],[Monetary]] &gt;= L2787, 3, IF(tblCustRFM[[#This Row],[Monetary]] &gt;= M2787, 2, 1))</f>
        <v>3</v>
      </c>
      <c r="I2783">
        <f>tblCustRFM[[#This Row],[RecencyTier]] + tblCustRFM[[#This Row],[FrequencyTier]] + tblCustRFM[[#This Row],[MonetaryTier]]</f>
        <v>7</v>
      </c>
    </row>
    <row r="2784" spans="1:9" x14ac:dyDescent="0.45">
      <c r="A2784" s="16">
        <v>5129</v>
      </c>
      <c r="B2784" s="10">
        <v>45652.035503549385</v>
      </c>
      <c r="C2784">
        <v>1</v>
      </c>
      <c r="D2784">
        <v>14250.1</v>
      </c>
      <c r="E2784" s="24">
        <f>INT(RFM_Pivot!$A$1 - tblCustRFM[[#This Row],[LastPurchaseDate]])</f>
        <v>4</v>
      </c>
      <c r="F2784">
        <f>IF(tblCustRFM[[#This Row],[Recency]] &lt;= $L$4, 3, IF(tblCustRFM[[#This Row],[Recency]] &lt;= M2786, 2, 1))</f>
        <v>3</v>
      </c>
      <c r="G2784">
        <f>IF(tblCustRFM[[#This Row],[Frequency]] &gt;= L2787, 3, IF(tblCustRFM[[#This Row],[Frequency]] &gt;= M2787, 2, 1))</f>
        <v>3</v>
      </c>
      <c r="H2784">
        <f>IF(tblCustRFM[[#This Row],[Monetary]] &gt;= L2788, 3, IF(tblCustRFM[[#This Row],[Monetary]] &gt;= M2788, 2, 1))</f>
        <v>3</v>
      </c>
      <c r="I2784">
        <f>tblCustRFM[[#This Row],[RecencyTier]] + tblCustRFM[[#This Row],[FrequencyTier]] + tblCustRFM[[#This Row],[MonetaryTier]]</f>
        <v>9</v>
      </c>
    </row>
    <row r="2785" spans="1:9" x14ac:dyDescent="0.45">
      <c r="A2785" s="16">
        <v>5131</v>
      </c>
      <c r="B2785" s="10">
        <v>45256.189918981479</v>
      </c>
      <c r="C2785">
        <v>2</v>
      </c>
      <c r="D2785">
        <v>28697.81</v>
      </c>
      <c r="E2785" s="24">
        <f>INT(RFM_Pivot!$A$1 - tblCustRFM[[#This Row],[LastPurchaseDate]])</f>
        <v>400</v>
      </c>
      <c r="F2785">
        <f>IF(tblCustRFM[[#This Row],[Recency]] &lt;= $L$4, 3, IF(tblCustRFM[[#This Row],[Recency]] &lt;= M2787, 2, 1))</f>
        <v>1</v>
      </c>
      <c r="G2785">
        <f>IF(tblCustRFM[[#This Row],[Frequency]] &gt;= L2788, 3, IF(tblCustRFM[[#This Row],[Frequency]] &gt;= M2788, 2, 1))</f>
        <v>3</v>
      </c>
      <c r="H2785">
        <f>IF(tblCustRFM[[#This Row],[Monetary]] &gt;= L2789, 3, IF(tblCustRFM[[#This Row],[Monetary]] &gt;= M2789, 2, 1))</f>
        <v>3</v>
      </c>
      <c r="I2785">
        <f>tblCustRFM[[#This Row],[RecencyTier]] + tblCustRFM[[#This Row],[FrequencyTier]] + tblCustRFM[[#This Row],[MonetaryTier]]</f>
        <v>7</v>
      </c>
    </row>
    <row r="2786" spans="1:9" x14ac:dyDescent="0.45">
      <c r="A2786" s="16">
        <v>5133</v>
      </c>
      <c r="B2786" s="10">
        <v>45432.283528356478</v>
      </c>
      <c r="C2786">
        <v>3</v>
      </c>
      <c r="D2786">
        <v>21271.37</v>
      </c>
      <c r="E2786" s="24">
        <f>INT(RFM_Pivot!$A$1 - tblCustRFM[[#This Row],[LastPurchaseDate]])</f>
        <v>224</v>
      </c>
      <c r="F2786">
        <f>IF(tblCustRFM[[#This Row],[Recency]] &lt;= $L$4, 3, IF(tblCustRFM[[#This Row],[Recency]] &lt;= M2788, 2, 1))</f>
        <v>1</v>
      </c>
      <c r="G2786">
        <f>IF(tblCustRFM[[#This Row],[Frequency]] &gt;= L2789, 3, IF(tblCustRFM[[#This Row],[Frequency]] &gt;= M2789, 2, 1))</f>
        <v>3</v>
      </c>
      <c r="H2786">
        <f>IF(tblCustRFM[[#This Row],[Monetary]] &gt;= L2790, 3, IF(tblCustRFM[[#This Row],[Monetary]] &gt;= M2790, 2, 1))</f>
        <v>3</v>
      </c>
      <c r="I2786">
        <f>tblCustRFM[[#This Row],[RecencyTier]] + tblCustRFM[[#This Row],[FrequencyTier]] + tblCustRFM[[#This Row],[MonetaryTier]]</f>
        <v>7</v>
      </c>
    </row>
    <row r="2787" spans="1:9" x14ac:dyDescent="0.45">
      <c r="A2787" s="16">
        <v>5134</v>
      </c>
      <c r="B2787" s="10">
        <v>45444.329732986109</v>
      </c>
      <c r="C2787">
        <v>2</v>
      </c>
      <c r="D2787">
        <v>15913.02</v>
      </c>
      <c r="E2787" s="24">
        <f>INT(RFM_Pivot!$A$1 - tblCustRFM[[#This Row],[LastPurchaseDate]])</f>
        <v>212</v>
      </c>
      <c r="F2787">
        <f>IF(tblCustRFM[[#This Row],[Recency]] &lt;= $L$4, 3, IF(tblCustRFM[[#This Row],[Recency]] &lt;= M2789, 2, 1))</f>
        <v>1</v>
      </c>
      <c r="G2787">
        <f>IF(tblCustRFM[[#This Row],[Frequency]] &gt;= L2790, 3, IF(tblCustRFM[[#This Row],[Frequency]] &gt;= M2790, 2, 1))</f>
        <v>3</v>
      </c>
      <c r="H2787">
        <f>IF(tblCustRFM[[#This Row],[Monetary]] &gt;= L2791, 3, IF(tblCustRFM[[#This Row],[Monetary]] &gt;= M2791, 2, 1))</f>
        <v>3</v>
      </c>
      <c r="I2787">
        <f>tblCustRFM[[#This Row],[RecencyTier]] + tblCustRFM[[#This Row],[FrequencyTier]] + tblCustRFM[[#This Row],[MonetaryTier]]</f>
        <v>7</v>
      </c>
    </row>
    <row r="2788" spans="1:9" x14ac:dyDescent="0.45">
      <c r="A2788" s="16">
        <v>5135</v>
      </c>
      <c r="B2788" s="10">
        <v>45642.909590972224</v>
      </c>
      <c r="C2788">
        <v>3</v>
      </c>
      <c r="D2788">
        <v>15326.9</v>
      </c>
      <c r="E2788" s="24">
        <f>INT(RFM_Pivot!$A$1 - tblCustRFM[[#This Row],[LastPurchaseDate]])</f>
        <v>14</v>
      </c>
      <c r="F2788">
        <f>IF(tblCustRFM[[#This Row],[Recency]] &lt;= $L$4, 3, IF(tblCustRFM[[#This Row],[Recency]] &lt;= M2790, 2, 1))</f>
        <v>3</v>
      </c>
      <c r="G2788">
        <f>IF(tblCustRFM[[#This Row],[Frequency]] &gt;= L2791, 3, IF(tblCustRFM[[#This Row],[Frequency]] &gt;= M2791, 2, 1))</f>
        <v>3</v>
      </c>
      <c r="H2788">
        <f>IF(tblCustRFM[[#This Row],[Monetary]] &gt;= L2792, 3, IF(tblCustRFM[[#This Row],[Monetary]] &gt;= M2792, 2, 1))</f>
        <v>3</v>
      </c>
      <c r="I2788">
        <f>tblCustRFM[[#This Row],[RecencyTier]] + tblCustRFM[[#This Row],[FrequencyTier]] + tblCustRFM[[#This Row],[MonetaryTier]]</f>
        <v>9</v>
      </c>
    </row>
    <row r="2789" spans="1:9" x14ac:dyDescent="0.45">
      <c r="A2789" s="16">
        <v>5136</v>
      </c>
      <c r="B2789" s="10">
        <v>45488.864186419756</v>
      </c>
      <c r="C2789">
        <v>2</v>
      </c>
      <c r="D2789">
        <v>5651.95</v>
      </c>
      <c r="E2789" s="24">
        <f>INT(RFM_Pivot!$A$1 - tblCustRFM[[#This Row],[LastPurchaseDate]])</f>
        <v>168</v>
      </c>
      <c r="F2789">
        <f>IF(tblCustRFM[[#This Row],[Recency]] &lt;= $L$4, 3, IF(tblCustRFM[[#This Row],[Recency]] &lt;= M2791, 2, 1))</f>
        <v>1</v>
      </c>
      <c r="G2789">
        <f>IF(tblCustRFM[[#This Row],[Frequency]] &gt;= L2792, 3, IF(tblCustRFM[[#This Row],[Frequency]] &gt;= M2792, 2, 1))</f>
        <v>3</v>
      </c>
      <c r="H2789">
        <f>IF(tblCustRFM[[#This Row],[Monetary]] &gt;= L2793, 3, IF(tblCustRFM[[#This Row],[Monetary]] &gt;= M2793, 2, 1))</f>
        <v>3</v>
      </c>
      <c r="I2789">
        <f>tblCustRFM[[#This Row],[RecencyTier]] + tblCustRFM[[#This Row],[FrequencyTier]] + tblCustRFM[[#This Row],[MonetaryTier]]</f>
        <v>7</v>
      </c>
    </row>
    <row r="2790" spans="1:9" x14ac:dyDescent="0.45">
      <c r="A2790" s="16">
        <v>5137</v>
      </c>
      <c r="B2790" s="10">
        <v>45351.610461033953</v>
      </c>
      <c r="C2790">
        <v>1</v>
      </c>
      <c r="D2790">
        <v>14091.8</v>
      </c>
      <c r="E2790" s="24">
        <f>INT(RFM_Pivot!$A$1 - tblCustRFM[[#This Row],[LastPurchaseDate]])</f>
        <v>305</v>
      </c>
      <c r="F2790">
        <f>IF(tblCustRFM[[#This Row],[Recency]] &lt;= $L$4, 3, IF(tblCustRFM[[#This Row],[Recency]] &lt;= M2792, 2, 1))</f>
        <v>1</v>
      </c>
      <c r="G2790">
        <f>IF(tblCustRFM[[#This Row],[Frequency]] &gt;= L2793, 3, IF(tblCustRFM[[#This Row],[Frequency]] &gt;= M2793, 2, 1))</f>
        <v>3</v>
      </c>
      <c r="H2790">
        <f>IF(tblCustRFM[[#This Row],[Monetary]] &gt;= L2794, 3, IF(tblCustRFM[[#This Row],[Monetary]] &gt;= M2794, 2, 1))</f>
        <v>3</v>
      </c>
      <c r="I2790">
        <f>tblCustRFM[[#This Row],[RecencyTier]] + tblCustRFM[[#This Row],[FrequencyTier]] + tblCustRFM[[#This Row],[MonetaryTier]]</f>
        <v>7</v>
      </c>
    </row>
    <row r="2791" spans="1:9" x14ac:dyDescent="0.45">
      <c r="A2791" s="16">
        <v>5138</v>
      </c>
      <c r="B2791" s="10">
        <v>45175.881888194446</v>
      </c>
      <c r="C2791">
        <v>1</v>
      </c>
      <c r="D2791">
        <v>636.55999999999995</v>
      </c>
      <c r="E2791" s="24">
        <f>INT(RFM_Pivot!$A$1 - tblCustRFM[[#This Row],[LastPurchaseDate]])</f>
        <v>481</v>
      </c>
      <c r="F2791">
        <f>IF(tblCustRFM[[#This Row],[Recency]] &lt;= $L$4, 3, IF(tblCustRFM[[#This Row],[Recency]] &lt;= M2793, 2, 1))</f>
        <v>1</v>
      </c>
      <c r="G2791">
        <f>IF(tblCustRFM[[#This Row],[Frequency]] &gt;= L2794, 3, IF(tblCustRFM[[#This Row],[Frequency]] &gt;= M2794, 2, 1))</f>
        <v>3</v>
      </c>
      <c r="H2791">
        <f>IF(tblCustRFM[[#This Row],[Monetary]] &gt;= L2795, 3, IF(tblCustRFM[[#This Row],[Monetary]] &gt;= M2795, 2, 1))</f>
        <v>3</v>
      </c>
      <c r="I2791">
        <f>tblCustRFM[[#This Row],[RecencyTier]] + tblCustRFM[[#This Row],[FrequencyTier]] + tblCustRFM[[#This Row],[MonetaryTier]]</f>
        <v>7</v>
      </c>
    </row>
    <row r="2792" spans="1:9" x14ac:dyDescent="0.45">
      <c r="A2792" s="16">
        <v>5141</v>
      </c>
      <c r="B2792" s="10">
        <v>45382.784578472223</v>
      </c>
      <c r="C2792">
        <v>1</v>
      </c>
      <c r="D2792">
        <v>2647.35</v>
      </c>
      <c r="E2792" s="24">
        <f>INT(RFM_Pivot!$A$1 - tblCustRFM[[#This Row],[LastPurchaseDate]])</f>
        <v>274</v>
      </c>
      <c r="F2792">
        <f>IF(tblCustRFM[[#This Row],[Recency]] &lt;= $L$4, 3, IF(tblCustRFM[[#This Row],[Recency]] &lt;= M2794, 2, 1))</f>
        <v>1</v>
      </c>
      <c r="G2792">
        <f>IF(tblCustRFM[[#This Row],[Frequency]] &gt;= L2795, 3, IF(tblCustRFM[[#This Row],[Frequency]] &gt;= M2795, 2, 1))</f>
        <v>3</v>
      </c>
      <c r="H2792">
        <f>IF(tblCustRFM[[#This Row],[Monetary]] &gt;= L2796, 3, IF(tblCustRFM[[#This Row],[Monetary]] &gt;= M2796, 2, 1))</f>
        <v>3</v>
      </c>
      <c r="I2792">
        <f>tblCustRFM[[#This Row],[RecencyTier]] + tblCustRFM[[#This Row],[FrequencyTier]] + tblCustRFM[[#This Row],[MonetaryTier]]</f>
        <v>7</v>
      </c>
    </row>
    <row r="2793" spans="1:9" x14ac:dyDescent="0.45">
      <c r="A2793" s="16">
        <v>5142</v>
      </c>
      <c r="B2793" s="10">
        <v>44952.552555246912</v>
      </c>
      <c r="C2793">
        <v>1</v>
      </c>
      <c r="D2793">
        <v>4674.82</v>
      </c>
      <c r="E2793" s="24">
        <f>INT(RFM_Pivot!$A$1 - tblCustRFM[[#This Row],[LastPurchaseDate]])</f>
        <v>704</v>
      </c>
      <c r="F2793">
        <f>IF(tblCustRFM[[#This Row],[Recency]] &lt;= $L$4, 3, IF(tblCustRFM[[#This Row],[Recency]] &lt;= M2795, 2, 1))</f>
        <v>1</v>
      </c>
      <c r="G2793">
        <f>IF(tblCustRFM[[#This Row],[Frequency]] &gt;= L2796, 3, IF(tblCustRFM[[#This Row],[Frequency]] &gt;= M2796, 2, 1))</f>
        <v>3</v>
      </c>
      <c r="H2793">
        <f>IF(tblCustRFM[[#This Row],[Monetary]] &gt;= L2797, 3, IF(tblCustRFM[[#This Row],[Monetary]] &gt;= M2797, 2, 1))</f>
        <v>3</v>
      </c>
      <c r="I2793">
        <f>tblCustRFM[[#This Row],[RecencyTier]] + tblCustRFM[[#This Row],[FrequencyTier]] + tblCustRFM[[#This Row],[MonetaryTier]]</f>
        <v>7</v>
      </c>
    </row>
    <row r="2794" spans="1:9" x14ac:dyDescent="0.45">
      <c r="A2794" s="16">
        <v>5143</v>
      </c>
      <c r="B2794" s="10">
        <v>45213.772677276233</v>
      </c>
      <c r="C2794">
        <v>2</v>
      </c>
      <c r="D2794">
        <v>33496.31</v>
      </c>
      <c r="E2794" s="24">
        <f>INT(RFM_Pivot!$A$1 - tblCustRFM[[#This Row],[LastPurchaseDate]])</f>
        <v>443</v>
      </c>
      <c r="F2794">
        <f>IF(tblCustRFM[[#This Row],[Recency]] &lt;= $L$4, 3, IF(tblCustRFM[[#This Row],[Recency]] &lt;= M2796, 2, 1))</f>
        <v>1</v>
      </c>
      <c r="G2794">
        <f>IF(tblCustRFM[[#This Row],[Frequency]] &gt;= L2797, 3, IF(tblCustRFM[[#This Row],[Frequency]] &gt;= M2797, 2, 1))</f>
        <v>3</v>
      </c>
      <c r="H2794">
        <f>IF(tblCustRFM[[#This Row],[Monetary]] &gt;= L2798, 3, IF(tblCustRFM[[#This Row],[Monetary]] &gt;= M2798, 2, 1))</f>
        <v>3</v>
      </c>
      <c r="I2794">
        <f>tblCustRFM[[#This Row],[RecencyTier]] + tblCustRFM[[#This Row],[FrequencyTier]] + tblCustRFM[[#This Row],[MonetaryTier]]</f>
        <v>7</v>
      </c>
    </row>
    <row r="2795" spans="1:9" x14ac:dyDescent="0.45">
      <c r="A2795" s="16">
        <v>5144</v>
      </c>
      <c r="B2795" s="10">
        <v>45487.842084220676</v>
      </c>
      <c r="C2795">
        <v>2</v>
      </c>
      <c r="D2795">
        <v>941.19</v>
      </c>
      <c r="E2795" s="24">
        <f>INT(RFM_Pivot!$A$1 - tblCustRFM[[#This Row],[LastPurchaseDate]])</f>
        <v>169</v>
      </c>
      <c r="F2795">
        <f>IF(tblCustRFM[[#This Row],[Recency]] &lt;= $L$4, 3, IF(tblCustRFM[[#This Row],[Recency]] &lt;= M2797, 2, 1))</f>
        <v>1</v>
      </c>
      <c r="G2795">
        <f>IF(tblCustRFM[[#This Row],[Frequency]] &gt;= L2798, 3, IF(tblCustRFM[[#This Row],[Frequency]] &gt;= M2798, 2, 1))</f>
        <v>3</v>
      </c>
      <c r="H2795">
        <f>IF(tblCustRFM[[#This Row],[Monetary]] &gt;= L2799, 3, IF(tblCustRFM[[#This Row],[Monetary]] &gt;= M2799, 2, 1))</f>
        <v>3</v>
      </c>
      <c r="I2795">
        <f>tblCustRFM[[#This Row],[RecencyTier]] + tblCustRFM[[#This Row],[FrequencyTier]] + tblCustRFM[[#This Row],[MonetaryTier]]</f>
        <v>7</v>
      </c>
    </row>
    <row r="2796" spans="1:9" x14ac:dyDescent="0.45">
      <c r="A2796" s="16">
        <v>5145</v>
      </c>
      <c r="B2796" s="10">
        <v>45208.589158912037</v>
      </c>
      <c r="C2796">
        <v>1</v>
      </c>
      <c r="D2796">
        <v>8343.82</v>
      </c>
      <c r="E2796" s="24">
        <f>INT(RFM_Pivot!$A$1 - tblCustRFM[[#This Row],[LastPurchaseDate]])</f>
        <v>448</v>
      </c>
      <c r="F2796">
        <f>IF(tblCustRFM[[#This Row],[Recency]] &lt;= $L$4, 3, IF(tblCustRFM[[#This Row],[Recency]] &lt;= M2798, 2, 1))</f>
        <v>1</v>
      </c>
      <c r="G2796">
        <f>IF(tblCustRFM[[#This Row],[Frequency]] &gt;= L2799, 3, IF(tblCustRFM[[#This Row],[Frequency]] &gt;= M2799, 2, 1))</f>
        <v>3</v>
      </c>
      <c r="H2796">
        <f>IF(tblCustRFM[[#This Row],[Monetary]] &gt;= L2800, 3, IF(tblCustRFM[[#This Row],[Monetary]] &gt;= M2800, 2, 1))</f>
        <v>3</v>
      </c>
      <c r="I2796">
        <f>tblCustRFM[[#This Row],[RecencyTier]] + tblCustRFM[[#This Row],[FrequencyTier]] + tblCustRFM[[#This Row],[MonetaryTier]]</f>
        <v>7</v>
      </c>
    </row>
    <row r="2797" spans="1:9" x14ac:dyDescent="0.45">
      <c r="A2797" s="16">
        <v>5146</v>
      </c>
      <c r="B2797" s="10">
        <v>45050.528352816356</v>
      </c>
      <c r="C2797">
        <v>3</v>
      </c>
      <c r="D2797">
        <v>7389.69</v>
      </c>
      <c r="E2797" s="24">
        <f>INT(RFM_Pivot!$A$1 - tblCustRFM[[#This Row],[LastPurchaseDate]])</f>
        <v>606</v>
      </c>
      <c r="F2797">
        <f>IF(tblCustRFM[[#This Row],[Recency]] &lt;= $L$4, 3, IF(tblCustRFM[[#This Row],[Recency]] &lt;= M2799, 2, 1))</f>
        <v>1</v>
      </c>
      <c r="G2797">
        <f>IF(tblCustRFM[[#This Row],[Frequency]] &gt;= L2800, 3, IF(tblCustRFM[[#This Row],[Frequency]] &gt;= M2800, 2, 1))</f>
        <v>3</v>
      </c>
      <c r="H2797">
        <f>IF(tblCustRFM[[#This Row],[Monetary]] &gt;= L2801, 3, IF(tblCustRFM[[#This Row],[Monetary]] &gt;= M2801, 2, 1))</f>
        <v>3</v>
      </c>
      <c r="I2797">
        <f>tblCustRFM[[#This Row],[RecencyTier]] + tblCustRFM[[#This Row],[FrequencyTier]] + tblCustRFM[[#This Row],[MonetaryTier]]</f>
        <v>7</v>
      </c>
    </row>
    <row r="2798" spans="1:9" x14ac:dyDescent="0.45">
      <c r="A2798" s="16">
        <v>5150</v>
      </c>
      <c r="B2798" s="10">
        <v>45566.397939776238</v>
      </c>
      <c r="C2798">
        <v>4</v>
      </c>
      <c r="D2798">
        <v>29074.86</v>
      </c>
      <c r="E2798" s="24">
        <f>INT(RFM_Pivot!$A$1 - tblCustRFM[[#This Row],[LastPurchaseDate]])</f>
        <v>90</v>
      </c>
      <c r="F2798">
        <f>IF(tblCustRFM[[#This Row],[Recency]] &lt;= $L$4, 3, IF(tblCustRFM[[#This Row],[Recency]] &lt;= M2800, 2, 1))</f>
        <v>3</v>
      </c>
      <c r="G2798">
        <f>IF(tblCustRFM[[#This Row],[Frequency]] &gt;= L2801, 3, IF(tblCustRFM[[#This Row],[Frequency]] &gt;= M2801, 2, 1))</f>
        <v>3</v>
      </c>
      <c r="H2798">
        <f>IF(tblCustRFM[[#This Row],[Monetary]] &gt;= L2802, 3, IF(tblCustRFM[[#This Row],[Monetary]] &gt;= M2802, 2, 1))</f>
        <v>3</v>
      </c>
      <c r="I2798">
        <f>tblCustRFM[[#This Row],[RecencyTier]] + tblCustRFM[[#This Row],[FrequencyTier]] + tblCustRFM[[#This Row],[MonetaryTier]]</f>
        <v>9</v>
      </c>
    </row>
    <row r="2799" spans="1:9" x14ac:dyDescent="0.45">
      <c r="A2799" s="16">
        <v>5151</v>
      </c>
      <c r="B2799" s="10">
        <v>45510.693369328706</v>
      </c>
      <c r="C2799">
        <v>3</v>
      </c>
      <c r="D2799">
        <v>23143.360000000001</v>
      </c>
      <c r="E2799" s="24">
        <f>INT(RFM_Pivot!$A$1 - tblCustRFM[[#This Row],[LastPurchaseDate]])</f>
        <v>146</v>
      </c>
      <c r="F2799">
        <f>IF(tblCustRFM[[#This Row],[Recency]] &lt;= $L$4, 3, IF(tblCustRFM[[#This Row],[Recency]] &lt;= M2801, 2, 1))</f>
        <v>1</v>
      </c>
      <c r="G2799">
        <f>IF(tblCustRFM[[#This Row],[Frequency]] &gt;= L2802, 3, IF(tblCustRFM[[#This Row],[Frequency]] &gt;= M2802, 2, 1))</f>
        <v>3</v>
      </c>
      <c r="H2799">
        <f>IF(tblCustRFM[[#This Row],[Monetary]] &gt;= L2803, 3, IF(tblCustRFM[[#This Row],[Monetary]] &gt;= M2803, 2, 1))</f>
        <v>3</v>
      </c>
      <c r="I2799">
        <f>tblCustRFM[[#This Row],[RecencyTier]] + tblCustRFM[[#This Row],[FrequencyTier]] + tblCustRFM[[#This Row],[MonetaryTier]]</f>
        <v>7</v>
      </c>
    </row>
    <row r="2800" spans="1:9" x14ac:dyDescent="0.45">
      <c r="A2800" s="16">
        <v>5152</v>
      </c>
      <c r="B2800" s="10">
        <v>45338.323132330246</v>
      </c>
      <c r="C2800">
        <v>2</v>
      </c>
      <c r="D2800">
        <v>9960.25</v>
      </c>
      <c r="E2800" s="24">
        <f>INT(RFM_Pivot!$A$1 - tblCustRFM[[#This Row],[LastPurchaseDate]])</f>
        <v>318</v>
      </c>
      <c r="F2800">
        <f>IF(tblCustRFM[[#This Row],[Recency]] &lt;= $L$4, 3, IF(tblCustRFM[[#This Row],[Recency]] &lt;= M2802, 2, 1))</f>
        <v>1</v>
      </c>
      <c r="G2800">
        <f>IF(tblCustRFM[[#This Row],[Frequency]] &gt;= L2803, 3, IF(tblCustRFM[[#This Row],[Frequency]] &gt;= M2803, 2, 1))</f>
        <v>3</v>
      </c>
      <c r="H2800">
        <f>IF(tblCustRFM[[#This Row],[Monetary]] &gt;= L2804, 3, IF(tblCustRFM[[#This Row],[Monetary]] &gt;= M2804, 2, 1))</f>
        <v>3</v>
      </c>
      <c r="I2800">
        <f>tblCustRFM[[#This Row],[RecencyTier]] + tblCustRFM[[#This Row],[FrequencyTier]] + tblCustRFM[[#This Row],[MonetaryTier]]</f>
        <v>7</v>
      </c>
    </row>
    <row r="2801" spans="1:9" x14ac:dyDescent="0.45">
      <c r="A2801" s="16">
        <v>5154</v>
      </c>
      <c r="B2801" s="10">
        <v>45121.856485648146</v>
      </c>
      <c r="C2801">
        <v>1</v>
      </c>
      <c r="D2801">
        <v>790.76</v>
      </c>
      <c r="E2801" s="24">
        <f>INT(RFM_Pivot!$A$1 - tblCustRFM[[#This Row],[LastPurchaseDate]])</f>
        <v>535</v>
      </c>
      <c r="F2801">
        <f>IF(tblCustRFM[[#This Row],[Recency]] &lt;= $L$4, 3, IF(tblCustRFM[[#This Row],[Recency]] &lt;= M2803, 2, 1))</f>
        <v>1</v>
      </c>
      <c r="G2801">
        <f>IF(tblCustRFM[[#This Row],[Frequency]] &gt;= L2804, 3, IF(tblCustRFM[[#This Row],[Frequency]] &gt;= M2804, 2, 1))</f>
        <v>3</v>
      </c>
      <c r="H2801">
        <f>IF(tblCustRFM[[#This Row],[Monetary]] &gt;= L2805, 3, IF(tblCustRFM[[#This Row],[Monetary]] &gt;= M2805, 2, 1))</f>
        <v>3</v>
      </c>
      <c r="I2801">
        <f>tblCustRFM[[#This Row],[RecencyTier]] + tblCustRFM[[#This Row],[FrequencyTier]] + tblCustRFM[[#This Row],[MonetaryTier]]</f>
        <v>7</v>
      </c>
    </row>
    <row r="2802" spans="1:9" x14ac:dyDescent="0.45">
      <c r="A2802" s="16">
        <v>5155</v>
      </c>
      <c r="B2802" s="10">
        <v>45619.109210918206</v>
      </c>
      <c r="C2802">
        <v>3</v>
      </c>
      <c r="D2802">
        <v>15725.05</v>
      </c>
      <c r="E2802" s="24">
        <f>INT(RFM_Pivot!$A$1 - tblCustRFM[[#This Row],[LastPurchaseDate]])</f>
        <v>37</v>
      </c>
      <c r="F2802">
        <f>IF(tblCustRFM[[#This Row],[Recency]] &lt;= $L$4, 3, IF(tblCustRFM[[#This Row],[Recency]] &lt;= M2804, 2, 1))</f>
        <v>3</v>
      </c>
      <c r="G2802">
        <f>IF(tblCustRFM[[#This Row],[Frequency]] &gt;= L2805, 3, IF(tblCustRFM[[#This Row],[Frequency]] &gt;= M2805, 2, 1))</f>
        <v>3</v>
      </c>
      <c r="H2802">
        <f>IF(tblCustRFM[[#This Row],[Monetary]] &gt;= L2806, 3, IF(tblCustRFM[[#This Row],[Monetary]] &gt;= M2806, 2, 1))</f>
        <v>3</v>
      </c>
      <c r="I2802">
        <f>tblCustRFM[[#This Row],[RecencyTier]] + tblCustRFM[[#This Row],[FrequencyTier]] + tblCustRFM[[#This Row],[MonetaryTier]]</f>
        <v>9</v>
      </c>
    </row>
    <row r="2803" spans="1:9" x14ac:dyDescent="0.45">
      <c r="A2803" s="16">
        <v>5157</v>
      </c>
      <c r="B2803" s="10">
        <v>45391.326432638889</v>
      </c>
      <c r="C2803">
        <v>2</v>
      </c>
      <c r="D2803">
        <v>35930.97</v>
      </c>
      <c r="E2803" s="24">
        <f>INT(RFM_Pivot!$A$1 - tblCustRFM[[#This Row],[LastPurchaseDate]])</f>
        <v>265</v>
      </c>
      <c r="F2803">
        <f>IF(tblCustRFM[[#This Row],[Recency]] &lt;= $L$4, 3, IF(tblCustRFM[[#This Row],[Recency]] &lt;= M2805, 2, 1))</f>
        <v>1</v>
      </c>
      <c r="G2803">
        <f>IF(tblCustRFM[[#This Row],[Frequency]] &gt;= L2806, 3, IF(tblCustRFM[[#This Row],[Frequency]] &gt;= M2806, 2, 1))</f>
        <v>3</v>
      </c>
      <c r="H2803">
        <f>IF(tblCustRFM[[#This Row],[Monetary]] &gt;= L2807, 3, IF(tblCustRFM[[#This Row],[Monetary]] &gt;= M2807, 2, 1))</f>
        <v>3</v>
      </c>
      <c r="I2803">
        <f>tblCustRFM[[#This Row],[RecencyTier]] + tblCustRFM[[#This Row],[FrequencyTier]] + tblCustRFM[[#This Row],[MonetaryTier]]</f>
        <v>7</v>
      </c>
    </row>
    <row r="2804" spans="1:9" x14ac:dyDescent="0.45">
      <c r="A2804" s="16">
        <v>5158</v>
      </c>
      <c r="B2804" s="10">
        <v>44971.096409645063</v>
      </c>
      <c r="C2804">
        <v>1</v>
      </c>
      <c r="D2804">
        <v>4082.74</v>
      </c>
      <c r="E2804" s="24">
        <f>INT(RFM_Pivot!$A$1 - tblCustRFM[[#This Row],[LastPurchaseDate]])</f>
        <v>685</v>
      </c>
      <c r="F2804">
        <f>IF(tblCustRFM[[#This Row],[Recency]] &lt;= $L$4, 3, IF(tblCustRFM[[#This Row],[Recency]] &lt;= M2806, 2, 1))</f>
        <v>1</v>
      </c>
      <c r="G2804">
        <f>IF(tblCustRFM[[#This Row],[Frequency]] &gt;= L2807, 3, IF(tblCustRFM[[#This Row],[Frequency]] &gt;= M2807, 2, 1))</f>
        <v>3</v>
      </c>
      <c r="H2804">
        <f>IF(tblCustRFM[[#This Row],[Monetary]] &gt;= L2808, 3, IF(tblCustRFM[[#This Row],[Monetary]] &gt;= M2808, 2, 1))</f>
        <v>3</v>
      </c>
      <c r="I2804">
        <f>tblCustRFM[[#This Row],[RecencyTier]] + tblCustRFM[[#This Row],[FrequencyTier]] + tblCustRFM[[#This Row],[MonetaryTier]]</f>
        <v>7</v>
      </c>
    </row>
    <row r="2805" spans="1:9" x14ac:dyDescent="0.45">
      <c r="A2805" s="16">
        <v>5159</v>
      </c>
      <c r="B2805" s="10">
        <v>45246.625962577164</v>
      </c>
      <c r="C2805">
        <v>1</v>
      </c>
      <c r="D2805">
        <v>8913.66</v>
      </c>
      <c r="E2805" s="24">
        <f>INT(RFM_Pivot!$A$1 - tblCustRFM[[#This Row],[LastPurchaseDate]])</f>
        <v>410</v>
      </c>
      <c r="F2805">
        <f>IF(tblCustRFM[[#This Row],[Recency]] &lt;= $L$4, 3, IF(tblCustRFM[[#This Row],[Recency]] &lt;= M2807, 2, 1))</f>
        <v>1</v>
      </c>
      <c r="G2805">
        <f>IF(tblCustRFM[[#This Row],[Frequency]] &gt;= L2808, 3, IF(tblCustRFM[[#This Row],[Frequency]] &gt;= M2808, 2, 1))</f>
        <v>3</v>
      </c>
      <c r="H2805">
        <f>IF(tblCustRFM[[#This Row],[Monetary]] &gt;= L2809, 3, IF(tblCustRFM[[#This Row],[Monetary]] &gt;= M2809, 2, 1))</f>
        <v>3</v>
      </c>
      <c r="I2805">
        <f>tblCustRFM[[#This Row],[RecencyTier]] + tblCustRFM[[#This Row],[FrequencyTier]] + tblCustRFM[[#This Row],[MonetaryTier]]</f>
        <v>7</v>
      </c>
    </row>
    <row r="2806" spans="1:9" x14ac:dyDescent="0.45">
      <c r="A2806" s="16">
        <v>5160</v>
      </c>
      <c r="B2806" s="10">
        <v>45163.981698186726</v>
      </c>
      <c r="C2806">
        <v>1</v>
      </c>
      <c r="D2806">
        <v>1080.33</v>
      </c>
      <c r="E2806" s="24">
        <f>INT(RFM_Pivot!$A$1 - tblCustRFM[[#This Row],[LastPurchaseDate]])</f>
        <v>493</v>
      </c>
      <c r="F2806">
        <f>IF(tblCustRFM[[#This Row],[Recency]] &lt;= $L$4, 3, IF(tblCustRFM[[#This Row],[Recency]] &lt;= M2808, 2, 1))</f>
        <v>1</v>
      </c>
      <c r="G2806">
        <f>IF(tblCustRFM[[#This Row],[Frequency]] &gt;= L2809, 3, IF(tblCustRFM[[#This Row],[Frequency]] &gt;= M2809, 2, 1))</f>
        <v>3</v>
      </c>
      <c r="H2806">
        <f>IF(tblCustRFM[[#This Row],[Monetary]] &gt;= L2810, 3, IF(tblCustRFM[[#This Row],[Monetary]] &gt;= M2810, 2, 1))</f>
        <v>3</v>
      </c>
      <c r="I2806">
        <f>tblCustRFM[[#This Row],[RecencyTier]] + tblCustRFM[[#This Row],[FrequencyTier]] + tblCustRFM[[#This Row],[MonetaryTier]]</f>
        <v>7</v>
      </c>
    </row>
    <row r="2807" spans="1:9" x14ac:dyDescent="0.45">
      <c r="A2807" s="16">
        <v>5161</v>
      </c>
      <c r="B2807" s="10">
        <v>45375.118811882719</v>
      </c>
      <c r="C2807">
        <v>1</v>
      </c>
      <c r="D2807">
        <v>3740.28</v>
      </c>
      <c r="E2807" s="24">
        <f>INT(RFM_Pivot!$A$1 - tblCustRFM[[#This Row],[LastPurchaseDate]])</f>
        <v>281</v>
      </c>
      <c r="F2807">
        <f>IF(tblCustRFM[[#This Row],[Recency]] &lt;= $L$4, 3, IF(tblCustRFM[[#This Row],[Recency]] &lt;= M2809, 2, 1))</f>
        <v>1</v>
      </c>
      <c r="G2807">
        <f>IF(tblCustRFM[[#This Row],[Frequency]] &gt;= L2810, 3, IF(tblCustRFM[[#This Row],[Frequency]] &gt;= M2810, 2, 1))</f>
        <v>3</v>
      </c>
      <c r="H2807">
        <f>IF(tblCustRFM[[#This Row],[Monetary]] &gt;= L2811, 3, IF(tblCustRFM[[#This Row],[Monetary]] &gt;= M2811, 2, 1))</f>
        <v>3</v>
      </c>
      <c r="I2807">
        <f>tblCustRFM[[#This Row],[RecencyTier]] + tblCustRFM[[#This Row],[FrequencyTier]] + tblCustRFM[[#This Row],[MonetaryTier]]</f>
        <v>7</v>
      </c>
    </row>
    <row r="2808" spans="1:9" x14ac:dyDescent="0.45">
      <c r="A2808" s="16">
        <v>5163</v>
      </c>
      <c r="B2808" s="10">
        <v>45362.415541550923</v>
      </c>
      <c r="C2808">
        <v>1</v>
      </c>
      <c r="D2808">
        <v>8886.4</v>
      </c>
      <c r="E2808" s="24">
        <f>INT(RFM_Pivot!$A$1 - tblCustRFM[[#This Row],[LastPurchaseDate]])</f>
        <v>294</v>
      </c>
      <c r="F2808">
        <f>IF(tblCustRFM[[#This Row],[Recency]] &lt;= $L$4, 3, IF(tblCustRFM[[#This Row],[Recency]] &lt;= M2810, 2, 1))</f>
        <v>1</v>
      </c>
      <c r="G2808">
        <f>IF(tblCustRFM[[#This Row],[Frequency]] &gt;= L2811, 3, IF(tblCustRFM[[#This Row],[Frequency]] &gt;= M2811, 2, 1))</f>
        <v>3</v>
      </c>
      <c r="H2808">
        <f>IF(tblCustRFM[[#This Row],[Monetary]] &gt;= L2812, 3, IF(tblCustRFM[[#This Row],[Monetary]] &gt;= M2812, 2, 1))</f>
        <v>3</v>
      </c>
      <c r="I2808">
        <f>tblCustRFM[[#This Row],[RecencyTier]] + tblCustRFM[[#This Row],[FrequencyTier]] + tblCustRFM[[#This Row],[MonetaryTier]]</f>
        <v>7</v>
      </c>
    </row>
    <row r="2809" spans="1:9" x14ac:dyDescent="0.45">
      <c r="A2809" s="16">
        <v>5164</v>
      </c>
      <c r="B2809" s="10">
        <v>45176.684968479938</v>
      </c>
      <c r="C2809">
        <v>2</v>
      </c>
      <c r="D2809">
        <v>9346.6200000000008</v>
      </c>
      <c r="E2809" s="24">
        <f>INT(RFM_Pivot!$A$1 - tblCustRFM[[#This Row],[LastPurchaseDate]])</f>
        <v>480</v>
      </c>
      <c r="F2809">
        <f>IF(tblCustRFM[[#This Row],[Recency]] &lt;= $L$4, 3, IF(tblCustRFM[[#This Row],[Recency]] &lt;= M2811, 2, 1))</f>
        <v>1</v>
      </c>
      <c r="G2809">
        <f>IF(tblCustRFM[[#This Row],[Frequency]] &gt;= L2812, 3, IF(tblCustRFM[[#This Row],[Frequency]] &gt;= M2812, 2, 1))</f>
        <v>3</v>
      </c>
      <c r="H2809">
        <f>IF(tblCustRFM[[#This Row],[Monetary]] &gt;= L2813, 3, IF(tblCustRFM[[#This Row],[Monetary]] &gt;= M2813, 2, 1))</f>
        <v>3</v>
      </c>
      <c r="I2809">
        <f>tblCustRFM[[#This Row],[RecencyTier]] + tblCustRFM[[#This Row],[FrequencyTier]] + tblCustRFM[[#This Row],[MonetaryTier]]</f>
        <v>7</v>
      </c>
    </row>
    <row r="2810" spans="1:9" x14ac:dyDescent="0.45">
      <c r="A2810" s="16">
        <v>5167</v>
      </c>
      <c r="B2810" s="10">
        <v>45031.619461959875</v>
      </c>
      <c r="C2810">
        <v>1</v>
      </c>
      <c r="D2810">
        <v>3773.8</v>
      </c>
      <c r="E2810" s="24">
        <f>INT(RFM_Pivot!$A$1 - tblCustRFM[[#This Row],[LastPurchaseDate]])</f>
        <v>625</v>
      </c>
      <c r="F2810">
        <f>IF(tblCustRFM[[#This Row],[Recency]] &lt;= $L$4, 3, IF(tblCustRFM[[#This Row],[Recency]] &lt;= M2812, 2, 1))</f>
        <v>1</v>
      </c>
      <c r="G2810">
        <f>IF(tblCustRFM[[#This Row],[Frequency]] &gt;= L2813, 3, IF(tblCustRFM[[#This Row],[Frequency]] &gt;= M2813, 2, 1))</f>
        <v>3</v>
      </c>
      <c r="H2810">
        <f>IF(tblCustRFM[[#This Row],[Monetary]] &gt;= L2814, 3, IF(tblCustRFM[[#This Row],[Monetary]] &gt;= M2814, 2, 1))</f>
        <v>3</v>
      </c>
      <c r="I2810">
        <f>tblCustRFM[[#This Row],[RecencyTier]] + tblCustRFM[[#This Row],[FrequencyTier]] + tblCustRFM[[#This Row],[MonetaryTier]]</f>
        <v>7</v>
      </c>
    </row>
    <row r="2811" spans="1:9" x14ac:dyDescent="0.45">
      <c r="A2811" s="16">
        <v>5171</v>
      </c>
      <c r="B2811" s="10">
        <v>44961.240424035495</v>
      </c>
      <c r="C2811">
        <v>1</v>
      </c>
      <c r="D2811">
        <v>1316.92</v>
      </c>
      <c r="E2811" s="24">
        <f>INT(RFM_Pivot!$A$1 - tblCustRFM[[#This Row],[LastPurchaseDate]])</f>
        <v>695</v>
      </c>
      <c r="F2811">
        <f>IF(tblCustRFM[[#This Row],[Recency]] &lt;= $L$4, 3, IF(tblCustRFM[[#This Row],[Recency]] &lt;= M2813, 2, 1))</f>
        <v>1</v>
      </c>
      <c r="G2811">
        <f>IF(tblCustRFM[[#This Row],[Frequency]] &gt;= L2814, 3, IF(tblCustRFM[[#This Row],[Frequency]] &gt;= M2814, 2, 1))</f>
        <v>3</v>
      </c>
      <c r="H2811">
        <f>IF(tblCustRFM[[#This Row],[Monetary]] &gt;= L2815, 3, IF(tblCustRFM[[#This Row],[Monetary]] &gt;= M2815, 2, 1))</f>
        <v>3</v>
      </c>
      <c r="I2811">
        <f>tblCustRFM[[#This Row],[RecencyTier]] + tblCustRFM[[#This Row],[FrequencyTier]] + tblCustRFM[[#This Row],[MonetaryTier]]</f>
        <v>7</v>
      </c>
    </row>
    <row r="2812" spans="1:9" x14ac:dyDescent="0.45">
      <c r="A2812" s="16">
        <v>5172</v>
      </c>
      <c r="B2812" s="10">
        <v>45198.441144097225</v>
      </c>
      <c r="C2812">
        <v>1</v>
      </c>
      <c r="D2812">
        <v>5878.82</v>
      </c>
      <c r="E2812" s="24">
        <f>INT(RFM_Pivot!$A$1 - tblCustRFM[[#This Row],[LastPurchaseDate]])</f>
        <v>458</v>
      </c>
      <c r="F2812">
        <f>IF(tblCustRFM[[#This Row],[Recency]] &lt;= $L$4, 3, IF(tblCustRFM[[#This Row],[Recency]] &lt;= M2814, 2, 1))</f>
        <v>1</v>
      </c>
      <c r="G2812">
        <f>IF(tblCustRFM[[#This Row],[Frequency]] &gt;= L2815, 3, IF(tblCustRFM[[#This Row],[Frequency]] &gt;= M2815, 2, 1))</f>
        <v>3</v>
      </c>
      <c r="H2812">
        <f>IF(tblCustRFM[[#This Row],[Monetary]] &gt;= L2816, 3, IF(tblCustRFM[[#This Row],[Monetary]] &gt;= M2816, 2, 1))</f>
        <v>3</v>
      </c>
      <c r="I2812">
        <f>tblCustRFM[[#This Row],[RecencyTier]] + tblCustRFM[[#This Row],[FrequencyTier]] + tblCustRFM[[#This Row],[MonetaryTier]]</f>
        <v>7</v>
      </c>
    </row>
    <row r="2813" spans="1:9" x14ac:dyDescent="0.45">
      <c r="A2813" s="16">
        <v>5173</v>
      </c>
      <c r="B2813" s="10">
        <v>45164.930793094136</v>
      </c>
      <c r="C2813">
        <v>1</v>
      </c>
      <c r="D2813">
        <v>2201.66</v>
      </c>
      <c r="E2813" s="24">
        <f>INT(RFM_Pivot!$A$1 - tblCustRFM[[#This Row],[LastPurchaseDate]])</f>
        <v>492</v>
      </c>
      <c r="F2813">
        <f>IF(tblCustRFM[[#This Row],[Recency]] &lt;= $L$4, 3, IF(tblCustRFM[[#This Row],[Recency]] &lt;= M2815, 2, 1))</f>
        <v>1</v>
      </c>
      <c r="G2813">
        <f>IF(tblCustRFM[[#This Row],[Frequency]] &gt;= L2816, 3, IF(tblCustRFM[[#This Row],[Frequency]] &gt;= M2816, 2, 1))</f>
        <v>3</v>
      </c>
      <c r="H2813">
        <f>IF(tblCustRFM[[#This Row],[Monetary]] &gt;= L2817, 3, IF(tblCustRFM[[#This Row],[Monetary]] &gt;= M2817, 2, 1))</f>
        <v>3</v>
      </c>
      <c r="I2813">
        <f>tblCustRFM[[#This Row],[RecencyTier]] + tblCustRFM[[#This Row],[FrequencyTier]] + tblCustRFM[[#This Row],[MonetaryTier]]</f>
        <v>7</v>
      </c>
    </row>
    <row r="2814" spans="1:9" x14ac:dyDescent="0.45">
      <c r="A2814" s="16">
        <v>5174</v>
      </c>
      <c r="B2814" s="10">
        <v>45302.038503858028</v>
      </c>
      <c r="C2814">
        <v>1</v>
      </c>
      <c r="D2814">
        <v>5083.41</v>
      </c>
      <c r="E2814" s="24">
        <f>INT(RFM_Pivot!$A$1 - tblCustRFM[[#This Row],[LastPurchaseDate]])</f>
        <v>354</v>
      </c>
      <c r="F2814">
        <f>IF(tblCustRFM[[#This Row],[Recency]] &lt;= $L$4, 3, IF(tblCustRFM[[#This Row],[Recency]] &lt;= M2816, 2, 1))</f>
        <v>1</v>
      </c>
      <c r="G2814">
        <f>IF(tblCustRFM[[#This Row],[Frequency]] &gt;= L2817, 3, IF(tblCustRFM[[#This Row],[Frequency]] &gt;= M2817, 2, 1))</f>
        <v>3</v>
      </c>
      <c r="H2814">
        <f>IF(tblCustRFM[[#This Row],[Monetary]] &gt;= L2818, 3, IF(tblCustRFM[[#This Row],[Monetary]] &gt;= M2818, 2, 1))</f>
        <v>3</v>
      </c>
      <c r="I2814">
        <f>tblCustRFM[[#This Row],[RecencyTier]] + tblCustRFM[[#This Row],[FrequencyTier]] + tblCustRFM[[#This Row],[MonetaryTier]]</f>
        <v>7</v>
      </c>
    </row>
    <row r="2815" spans="1:9" x14ac:dyDescent="0.45">
      <c r="A2815" s="16">
        <v>5175</v>
      </c>
      <c r="B2815" s="10">
        <v>45524.929792978393</v>
      </c>
      <c r="C2815">
        <v>3</v>
      </c>
      <c r="D2815">
        <v>23935.119999999999</v>
      </c>
      <c r="E2815" s="24">
        <f>INT(RFM_Pivot!$A$1 - tblCustRFM[[#This Row],[LastPurchaseDate]])</f>
        <v>132</v>
      </c>
      <c r="F2815">
        <f>IF(tblCustRFM[[#This Row],[Recency]] &lt;= $L$4, 3, IF(tblCustRFM[[#This Row],[Recency]] &lt;= M2817, 2, 1))</f>
        <v>1</v>
      </c>
      <c r="G2815">
        <f>IF(tblCustRFM[[#This Row],[Frequency]] &gt;= L2818, 3, IF(tblCustRFM[[#This Row],[Frequency]] &gt;= M2818, 2, 1))</f>
        <v>3</v>
      </c>
      <c r="H2815">
        <f>IF(tblCustRFM[[#This Row],[Monetary]] &gt;= L2819, 3, IF(tblCustRFM[[#This Row],[Monetary]] &gt;= M2819, 2, 1))</f>
        <v>3</v>
      </c>
      <c r="I2815">
        <f>tblCustRFM[[#This Row],[RecencyTier]] + tblCustRFM[[#This Row],[FrequencyTier]] + tblCustRFM[[#This Row],[MonetaryTier]]</f>
        <v>7</v>
      </c>
    </row>
    <row r="2816" spans="1:9" x14ac:dyDescent="0.45">
      <c r="A2816" s="16">
        <v>5177</v>
      </c>
      <c r="B2816" s="10">
        <v>45190.775377546299</v>
      </c>
      <c r="C2816">
        <v>2</v>
      </c>
      <c r="D2816">
        <v>26763.56</v>
      </c>
      <c r="E2816" s="24">
        <f>INT(RFM_Pivot!$A$1 - tblCustRFM[[#This Row],[LastPurchaseDate]])</f>
        <v>466</v>
      </c>
      <c r="F2816">
        <f>IF(tblCustRFM[[#This Row],[Recency]] &lt;= $L$4, 3, IF(tblCustRFM[[#This Row],[Recency]] &lt;= M2818, 2, 1))</f>
        <v>1</v>
      </c>
      <c r="G2816">
        <f>IF(tblCustRFM[[#This Row],[Frequency]] &gt;= L2819, 3, IF(tblCustRFM[[#This Row],[Frequency]] &gt;= M2819, 2, 1))</f>
        <v>3</v>
      </c>
      <c r="H2816">
        <f>IF(tblCustRFM[[#This Row],[Monetary]] &gt;= L2820, 3, IF(tblCustRFM[[#This Row],[Monetary]] &gt;= M2820, 2, 1))</f>
        <v>3</v>
      </c>
      <c r="I2816">
        <f>tblCustRFM[[#This Row],[RecencyTier]] + tblCustRFM[[#This Row],[FrequencyTier]] + tblCustRFM[[#This Row],[MonetaryTier]]</f>
        <v>7</v>
      </c>
    </row>
    <row r="2817" spans="1:9" x14ac:dyDescent="0.45">
      <c r="A2817" s="16">
        <v>5178</v>
      </c>
      <c r="B2817" s="10">
        <v>45104.042704282409</v>
      </c>
      <c r="C2817">
        <v>2</v>
      </c>
      <c r="D2817">
        <v>22552.68</v>
      </c>
      <c r="E2817" s="24">
        <f>INT(RFM_Pivot!$A$1 - tblCustRFM[[#This Row],[LastPurchaseDate]])</f>
        <v>552</v>
      </c>
      <c r="F2817">
        <f>IF(tblCustRFM[[#This Row],[Recency]] &lt;= $L$4, 3, IF(tblCustRFM[[#This Row],[Recency]] &lt;= M2819, 2, 1))</f>
        <v>1</v>
      </c>
      <c r="G2817">
        <f>IF(tblCustRFM[[#This Row],[Frequency]] &gt;= L2820, 3, IF(tblCustRFM[[#This Row],[Frequency]] &gt;= M2820, 2, 1))</f>
        <v>3</v>
      </c>
      <c r="H2817">
        <f>IF(tblCustRFM[[#This Row],[Monetary]] &gt;= L2821, 3, IF(tblCustRFM[[#This Row],[Monetary]] &gt;= M2821, 2, 1))</f>
        <v>3</v>
      </c>
      <c r="I2817">
        <f>tblCustRFM[[#This Row],[RecencyTier]] + tblCustRFM[[#This Row],[FrequencyTier]] + tblCustRFM[[#This Row],[MonetaryTier]]</f>
        <v>7</v>
      </c>
    </row>
    <row r="2818" spans="1:9" x14ac:dyDescent="0.45">
      <c r="A2818" s="16">
        <v>5179</v>
      </c>
      <c r="B2818" s="10">
        <v>45418.996199614201</v>
      </c>
      <c r="C2818">
        <v>2</v>
      </c>
      <c r="D2818">
        <v>10694.38</v>
      </c>
      <c r="E2818" s="24">
        <f>INT(RFM_Pivot!$A$1 - tblCustRFM[[#This Row],[LastPurchaseDate]])</f>
        <v>238</v>
      </c>
      <c r="F2818">
        <f>IF(tblCustRFM[[#This Row],[Recency]] &lt;= $L$4, 3, IF(tblCustRFM[[#This Row],[Recency]] &lt;= M2820, 2, 1))</f>
        <v>1</v>
      </c>
      <c r="G2818">
        <f>IF(tblCustRFM[[#This Row],[Frequency]] &gt;= L2821, 3, IF(tblCustRFM[[#This Row],[Frequency]] &gt;= M2821, 2, 1))</f>
        <v>3</v>
      </c>
      <c r="H2818">
        <f>IF(tblCustRFM[[#This Row],[Monetary]] &gt;= L2822, 3, IF(tblCustRFM[[#This Row],[Monetary]] &gt;= M2822, 2, 1))</f>
        <v>3</v>
      </c>
      <c r="I2818">
        <f>tblCustRFM[[#This Row],[RecencyTier]] + tblCustRFM[[#This Row],[FrequencyTier]] + tblCustRFM[[#This Row],[MonetaryTier]]</f>
        <v>7</v>
      </c>
    </row>
    <row r="2819" spans="1:9" x14ac:dyDescent="0.45">
      <c r="A2819" s="16">
        <v>5180</v>
      </c>
      <c r="B2819" s="10">
        <v>45530.770377044755</v>
      </c>
      <c r="C2819">
        <v>2</v>
      </c>
      <c r="D2819">
        <v>7402.06</v>
      </c>
      <c r="E2819" s="24">
        <f>INT(RFM_Pivot!$A$1 - tblCustRFM[[#This Row],[LastPurchaseDate]])</f>
        <v>126</v>
      </c>
      <c r="F2819">
        <f>IF(tblCustRFM[[#This Row],[Recency]] &lt;= $L$4, 3, IF(tblCustRFM[[#This Row],[Recency]] &lt;= M2821, 2, 1))</f>
        <v>1</v>
      </c>
      <c r="G2819">
        <f>IF(tblCustRFM[[#This Row],[Frequency]] &gt;= L2822, 3, IF(tblCustRFM[[#This Row],[Frequency]] &gt;= M2822, 2, 1))</f>
        <v>3</v>
      </c>
      <c r="H2819">
        <f>IF(tblCustRFM[[#This Row],[Monetary]] &gt;= L2823, 3, IF(tblCustRFM[[#This Row],[Monetary]] &gt;= M2823, 2, 1))</f>
        <v>3</v>
      </c>
      <c r="I2819">
        <f>tblCustRFM[[#This Row],[RecencyTier]] + tblCustRFM[[#This Row],[FrequencyTier]] + tblCustRFM[[#This Row],[MonetaryTier]]</f>
        <v>7</v>
      </c>
    </row>
    <row r="2820" spans="1:9" x14ac:dyDescent="0.45">
      <c r="A2820" s="16">
        <v>5181</v>
      </c>
      <c r="B2820" s="10">
        <v>45574.428742862656</v>
      </c>
      <c r="C2820">
        <v>1</v>
      </c>
      <c r="D2820">
        <v>2299.5300000000002</v>
      </c>
      <c r="E2820" s="24">
        <f>INT(RFM_Pivot!$A$1 - tblCustRFM[[#This Row],[LastPurchaseDate]])</f>
        <v>82</v>
      </c>
      <c r="F2820">
        <f>IF(tblCustRFM[[#This Row],[Recency]] &lt;= $L$4, 3, IF(tblCustRFM[[#This Row],[Recency]] &lt;= M2822, 2, 1))</f>
        <v>3</v>
      </c>
      <c r="G2820">
        <f>IF(tblCustRFM[[#This Row],[Frequency]] &gt;= L2823, 3, IF(tblCustRFM[[#This Row],[Frequency]] &gt;= M2823, 2, 1))</f>
        <v>3</v>
      </c>
      <c r="H2820">
        <f>IF(tblCustRFM[[#This Row],[Monetary]] &gt;= L2824, 3, IF(tblCustRFM[[#This Row],[Monetary]] &gt;= M2824, 2, 1))</f>
        <v>3</v>
      </c>
      <c r="I2820">
        <f>tblCustRFM[[#This Row],[RecencyTier]] + tblCustRFM[[#This Row],[FrequencyTier]] + tblCustRFM[[#This Row],[MonetaryTier]]</f>
        <v>9</v>
      </c>
    </row>
    <row r="2821" spans="1:9" x14ac:dyDescent="0.45">
      <c r="A2821" s="16">
        <v>5182</v>
      </c>
      <c r="B2821" s="10">
        <v>45550.117311728398</v>
      </c>
      <c r="C2821">
        <v>2</v>
      </c>
      <c r="D2821">
        <v>9292.2000000000007</v>
      </c>
      <c r="E2821" s="24">
        <f>INT(RFM_Pivot!$A$1 - tblCustRFM[[#This Row],[LastPurchaseDate]])</f>
        <v>106</v>
      </c>
      <c r="F2821">
        <f>IF(tblCustRFM[[#This Row],[Recency]] &lt;= $L$4, 3, IF(tblCustRFM[[#This Row],[Recency]] &lt;= M2823, 2, 1))</f>
        <v>3</v>
      </c>
      <c r="G2821">
        <f>IF(tblCustRFM[[#This Row],[Frequency]] &gt;= L2824, 3, IF(tblCustRFM[[#This Row],[Frequency]] &gt;= M2824, 2, 1))</f>
        <v>3</v>
      </c>
      <c r="H2821">
        <f>IF(tblCustRFM[[#This Row],[Monetary]] &gt;= L2825, 3, IF(tblCustRFM[[#This Row],[Monetary]] &gt;= M2825, 2, 1))</f>
        <v>3</v>
      </c>
      <c r="I2821">
        <f>tblCustRFM[[#This Row],[RecencyTier]] + tblCustRFM[[#This Row],[FrequencyTier]] + tblCustRFM[[#This Row],[MonetaryTier]]</f>
        <v>9</v>
      </c>
    </row>
    <row r="2822" spans="1:9" x14ac:dyDescent="0.45">
      <c r="A2822" s="16">
        <v>5183</v>
      </c>
      <c r="B2822" s="10">
        <v>45606.259926003084</v>
      </c>
      <c r="C2822">
        <v>3</v>
      </c>
      <c r="D2822">
        <v>24197.35</v>
      </c>
      <c r="E2822" s="24">
        <f>INT(RFM_Pivot!$A$1 - tblCustRFM[[#This Row],[LastPurchaseDate]])</f>
        <v>50</v>
      </c>
      <c r="F2822">
        <f>IF(tblCustRFM[[#This Row],[Recency]] &lt;= $L$4, 3, IF(tblCustRFM[[#This Row],[Recency]] &lt;= M2824, 2, 1))</f>
        <v>3</v>
      </c>
      <c r="G2822">
        <f>IF(tblCustRFM[[#This Row],[Frequency]] &gt;= L2825, 3, IF(tblCustRFM[[#This Row],[Frequency]] &gt;= M2825, 2, 1))</f>
        <v>3</v>
      </c>
      <c r="H2822">
        <f>IF(tblCustRFM[[#This Row],[Monetary]] &gt;= L2826, 3, IF(tblCustRFM[[#This Row],[Monetary]] &gt;= M2826, 2, 1))</f>
        <v>3</v>
      </c>
      <c r="I2822">
        <f>tblCustRFM[[#This Row],[RecencyTier]] + tblCustRFM[[#This Row],[FrequencyTier]] + tblCustRFM[[#This Row],[MonetaryTier]]</f>
        <v>9</v>
      </c>
    </row>
    <row r="2823" spans="1:9" x14ac:dyDescent="0.45">
      <c r="A2823" s="16">
        <v>5184</v>
      </c>
      <c r="B2823" s="10">
        <v>45531.792479243828</v>
      </c>
      <c r="C2823">
        <v>1</v>
      </c>
      <c r="D2823">
        <v>7607.3</v>
      </c>
      <c r="E2823" s="24">
        <f>INT(RFM_Pivot!$A$1 - tblCustRFM[[#This Row],[LastPurchaseDate]])</f>
        <v>125</v>
      </c>
      <c r="F2823">
        <f>IF(tblCustRFM[[#This Row],[Recency]] &lt;= $L$4, 3, IF(tblCustRFM[[#This Row],[Recency]] &lt;= M2825, 2, 1))</f>
        <v>1</v>
      </c>
      <c r="G2823">
        <f>IF(tblCustRFM[[#This Row],[Frequency]] &gt;= L2826, 3, IF(tblCustRFM[[#This Row],[Frequency]] &gt;= M2826, 2, 1))</f>
        <v>3</v>
      </c>
      <c r="H2823">
        <f>IF(tblCustRFM[[#This Row],[Monetary]] &gt;= L2827, 3, IF(tblCustRFM[[#This Row],[Monetary]] &gt;= M2827, 2, 1))</f>
        <v>3</v>
      </c>
      <c r="I2823">
        <f>tblCustRFM[[#This Row],[RecencyTier]] + tblCustRFM[[#This Row],[FrequencyTier]] + tblCustRFM[[#This Row],[MonetaryTier]]</f>
        <v>7</v>
      </c>
    </row>
    <row r="2824" spans="1:9" x14ac:dyDescent="0.45">
      <c r="A2824" s="16">
        <v>5185</v>
      </c>
      <c r="B2824" s="10">
        <v>45544.203720370373</v>
      </c>
      <c r="C2824">
        <v>2</v>
      </c>
      <c r="D2824">
        <v>16824.3</v>
      </c>
      <c r="E2824" s="24">
        <f>INT(RFM_Pivot!$A$1 - tblCustRFM[[#This Row],[LastPurchaseDate]])</f>
        <v>112</v>
      </c>
      <c r="F2824">
        <f>IF(tblCustRFM[[#This Row],[Recency]] &lt;= $L$4, 3, IF(tblCustRFM[[#This Row],[Recency]] &lt;= M2826, 2, 1))</f>
        <v>3</v>
      </c>
      <c r="G2824">
        <f>IF(tblCustRFM[[#This Row],[Frequency]] &gt;= L2827, 3, IF(tblCustRFM[[#This Row],[Frequency]] &gt;= M2827, 2, 1))</f>
        <v>3</v>
      </c>
      <c r="H2824">
        <f>IF(tblCustRFM[[#This Row],[Monetary]] &gt;= L2828, 3, IF(tblCustRFM[[#This Row],[Monetary]] &gt;= M2828, 2, 1))</f>
        <v>3</v>
      </c>
      <c r="I2824">
        <f>tblCustRFM[[#This Row],[RecencyTier]] + tblCustRFM[[#This Row],[FrequencyTier]] + tblCustRFM[[#This Row],[MonetaryTier]]</f>
        <v>9</v>
      </c>
    </row>
    <row r="2825" spans="1:9" x14ac:dyDescent="0.45">
      <c r="A2825" s="16">
        <v>5186</v>
      </c>
      <c r="B2825" s="10">
        <v>44965.401840200619</v>
      </c>
      <c r="C2825">
        <v>1</v>
      </c>
      <c r="D2825">
        <v>1996.98</v>
      </c>
      <c r="E2825" s="24">
        <f>INT(RFM_Pivot!$A$1 - tblCustRFM[[#This Row],[LastPurchaseDate]])</f>
        <v>691</v>
      </c>
      <c r="F2825">
        <f>IF(tblCustRFM[[#This Row],[Recency]] &lt;= $L$4, 3, IF(tblCustRFM[[#This Row],[Recency]] &lt;= M2827, 2, 1))</f>
        <v>1</v>
      </c>
      <c r="G2825">
        <f>IF(tblCustRFM[[#This Row],[Frequency]] &gt;= L2828, 3, IF(tblCustRFM[[#This Row],[Frequency]] &gt;= M2828, 2, 1))</f>
        <v>3</v>
      </c>
      <c r="H2825">
        <f>IF(tblCustRFM[[#This Row],[Monetary]] &gt;= L2829, 3, IF(tblCustRFM[[#This Row],[Monetary]] &gt;= M2829, 2, 1))</f>
        <v>3</v>
      </c>
      <c r="I2825">
        <f>tblCustRFM[[#This Row],[RecencyTier]] + tblCustRFM[[#This Row],[FrequencyTier]] + tblCustRFM[[#This Row],[MonetaryTier]]</f>
        <v>7</v>
      </c>
    </row>
    <row r="2826" spans="1:9" x14ac:dyDescent="0.45">
      <c r="A2826" s="16">
        <v>5187</v>
      </c>
      <c r="B2826" s="10">
        <v>45593.556655671295</v>
      </c>
      <c r="C2826">
        <v>1</v>
      </c>
      <c r="D2826">
        <v>9178.6</v>
      </c>
      <c r="E2826" s="24">
        <f>INT(RFM_Pivot!$A$1 - tblCustRFM[[#This Row],[LastPurchaseDate]])</f>
        <v>63</v>
      </c>
      <c r="F2826">
        <f>IF(tblCustRFM[[#This Row],[Recency]] &lt;= $L$4, 3, IF(tblCustRFM[[#This Row],[Recency]] &lt;= M2828, 2, 1))</f>
        <v>3</v>
      </c>
      <c r="G2826">
        <f>IF(tblCustRFM[[#This Row],[Frequency]] &gt;= L2829, 3, IF(tblCustRFM[[#This Row],[Frequency]] &gt;= M2829, 2, 1))</f>
        <v>3</v>
      </c>
      <c r="H2826">
        <f>IF(tblCustRFM[[#This Row],[Monetary]] &gt;= L2830, 3, IF(tblCustRFM[[#This Row],[Monetary]] &gt;= M2830, 2, 1))</f>
        <v>3</v>
      </c>
      <c r="I2826">
        <f>tblCustRFM[[#This Row],[RecencyTier]] + tblCustRFM[[#This Row],[FrequencyTier]] + tblCustRFM[[#This Row],[MonetaryTier]]</f>
        <v>9</v>
      </c>
    </row>
    <row r="2827" spans="1:9" x14ac:dyDescent="0.45">
      <c r="A2827" s="16">
        <v>5188</v>
      </c>
      <c r="B2827" s="10">
        <v>45187.05200520833</v>
      </c>
      <c r="C2827">
        <v>2</v>
      </c>
      <c r="D2827">
        <v>8525.7099999999991</v>
      </c>
      <c r="E2827" s="24">
        <f>INT(RFM_Pivot!$A$1 - tblCustRFM[[#This Row],[LastPurchaseDate]])</f>
        <v>469</v>
      </c>
      <c r="F2827">
        <f>IF(tblCustRFM[[#This Row],[Recency]] &lt;= $L$4, 3, IF(tblCustRFM[[#This Row],[Recency]] &lt;= M2829, 2, 1))</f>
        <v>1</v>
      </c>
      <c r="G2827">
        <f>IF(tblCustRFM[[#This Row],[Frequency]] &gt;= L2830, 3, IF(tblCustRFM[[#This Row],[Frequency]] &gt;= M2830, 2, 1))</f>
        <v>3</v>
      </c>
      <c r="H2827">
        <f>IF(tblCustRFM[[#This Row],[Monetary]] &gt;= L2831, 3, IF(tblCustRFM[[#This Row],[Monetary]] &gt;= M2831, 2, 1))</f>
        <v>3</v>
      </c>
      <c r="I2827">
        <f>tblCustRFM[[#This Row],[RecencyTier]] + tblCustRFM[[#This Row],[FrequencyTier]] + tblCustRFM[[#This Row],[MonetaryTier]]</f>
        <v>7</v>
      </c>
    </row>
    <row r="2828" spans="1:9" x14ac:dyDescent="0.45">
      <c r="A2828" s="16">
        <v>5190</v>
      </c>
      <c r="B2828" s="10">
        <v>45565.667866782409</v>
      </c>
      <c r="C2828">
        <v>1</v>
      </c>
      <c r="D2828">
        <v>6117.45</v>
      </c>
      <c r="E2828" s="24">
        <f>INT(RFM_Pivot!$A$1 - tblCustRFM[[#This Row],[LastPurchaseDate]])</f>
        <v>91</v>
      </c>
      <c r="F2828">
        <f>IF(tblCustRFM[[#This Row],[Recency]] &lt;= $L$4, 3, IF(tblCustRFM[[#This Row],[Recency]] &lt;= M2830, 2, 1))</f>
        <v>3</v>
      </c>
      <c r="G2828">
        <f>IF(tblCustRFM[[#This Row],[Frequency]] &gt;= L2831, 3, IF(tblCustRFM[[#This Row],[Frequency]] &gt;= M2831, 2, 1))</f>
        <v>3</v>
      </c>
      <c r="H2828">
        <f>IF(tblCustRFM[[#This Row],[Monetary]] &gt;= L2832, 3, IF(tblCustRFM[[#This Row],[Monetary]] &gt;= M2832, 2, 1))</f>
        <v>3</v>
      </c>
      <c r="I2828">
        <f>tblCustRFM[[#This Row],[RecencyTier]] + tblCustRFM[[#This Row],[FrequencyTier]] + tblCustRFM[[#This Row],[MonetaryTier]]</f>
        <v>9</v>
      </c>
    </row>
    <row r="2829" spans="1:9" x14ac:dyDescent="0.45">
      <c r="A2829" s="16">
        <v>5195</v>
      </c>
      <c r="B2829" s="10">
        <v>45390.377337731479</v>
      </c>
      <c r="C2829">
        <v>2</v>
      </c>
      <c r="D2829">
        <v>4259.01</v>
      </c>
      <c r="E2829" s="24">
        <f>INT(RFM_Pivot!$A$1 - tblCustRFM[[#This Row],[LastPurchaseDate]])</f>
        <v>266</v>
      </c>
      <c r="F2829">
        <f>IF(tblCustRFM[[#This Row],[Recency]] &lt;= $L$4, 3, IF(tblCustRFM[[#This Row],[Recency]] &lt;= M2831, 2, 1))</f>
        <v>1</v>
      </c>
      <c r="G2829">
        <f>IF(tblCustRFM[[#This Row],[Frequency]] &gt;= L2832, 3, IF(tblCustRFM[[#This Row],[Frequency]] &gt;= M2832, 2, 1))</f>
        <v>3</v>
      </c>
      <c r="H2829">
        <f>IF(tblCustRFM[[#This Row],[Monetary]] &gt;= L2833, 3, IF(tblCustRFM[[#This Row],[Monetary]] &gt;= M2833, 2, 1))</f>
        <v>3</v>
      </c>
      <c r="I2829">
        <f>tblCustRFM[[#This Row],[RecencyTier]] + tblCustRFM[[#This Row],[FrequencyTier]] + tblCustRFM[[#This Row],[MonetaryTier]]</f>
        <v>7</v>
      </c>
    </row>
    <row r="2830" spans="1:9" x14ac:dyDescent="0.45">
      <c r="A2830" s="16">
        <v>5196</v>
      </c>
      <c r="B2830" s="10">
        <v>45408.191119097224</v>
      </c>
      <c r="C2830">
        <v>2</v>
      </c>
      <c r="D2830">
        <v>8258.58</v>
      </c>
      <c r="E2830" s="24">
        <f>INT(RFM_Pivot!$A$1 - tblCustRFM[[#This Row],[LastPurchaseDate]])</f>
        <v>248</v>
      </c>
      <c r="F2830">
        <f>IF(tblCustRFM[[#This Row],[Recency]] &lt;= $L$4, 3, IF(tblCustRFM[[#This Row],[Recency]] &lt;= M2832, 2, 1))</f>
        <v>1</v>
      </c>
      <c r="G2830">
        <f>IF(tblCustRFM[[#This Row],[Frequency]] &gt;= L2833, 3, IF(tblCustRFM[[#This Row],[Frequency]] &gt;= M2833, 2, 1))</f>
        <v>3</v>
      </c>
      <c r="H2830">
        <f>IF(tblCustRFM[[#This Row],[Monetary]] &gt;= L2834, 3, IF(tblCustRFM[[#This Row],[Monetary]] &gt;= M2834, 2, 1))</f>
        <v>3</v>
      </c>
      <c r="I2830">
        <f>tblCustRFM[[#This Row],[RecencyTier]] + tblCustRFM[[#This Row],[FrequencyTier]] + tblCustRFM[[#This Row],[MonetaryTier]]</f>
        <v>7</v>
      </c>
    </row>
    <row r="2831" spans="1:9" x14ac:dyDescent="0.45">
      <c r="A2831" s="16">
        <v>5197</v>
      </c>
      <c r="B2831" s="10">
        <v>45032.203520331794</v>
      </c>
      <c r="C2831">
        <v>2</v>
      </c>
      <c r="D2831">
        <v>13054.88</v>
      </c>
      <c r="E2831" s="24">
        <f>INT(RFM_Pivot!$A$1 - tblCustRFM[[#This Row],[LastPurchaseDate]])</f>
        <v>624</v>
      </c>
      <c r="F2831">
        <f>IF(tblCustRFM[[#This Row],[Recency]] &lt;= $L$4, 3, IF(tblCustRFM[[#This Row],[Recency]] &lt;= M2833, 2, 1))</f>
        <v>1</v>
      </c>
      <c r="G2831">
        <f>IF(tblCustRFM[[#This Row],[Frequency]] &gt;= L2834, 3, IF(tblCustRFM[[#This Row],[Frequency]] &gt;= M2834, 2, 1))</f>
        <v>3</v>
      </c>
      <c r="H2831">
        <f>IF(tblCustRFM[[#This Row],[Monetary]] &gt;= L2835, 3, IF(tblCustRFM[[#This Row],[Monetary]] &gt;= M2835, 2, 1))</f>
        <v>3</v>
      </c>
      <c r="I2831">
        <f>tblCustRFM[[#This Row],[RecencyTier]] + tblCustRFM[[#This Row],[FrequencyTier]] + tblCustRFM[[#This Row],[MonetaryTier]]</f>
        <v>7</v>
      </c>
    </row>
    <row r="2832" spans="1:9" x14ac:dyDescent="0.45">
      <c r="A2832" s="16">
        <v>5198</v>
      </c>
      <c r="B2832" s="10">
        <v>45237.062006211418</v>
      </c>
      <c r="C2832">
        <v>1</v>
      </c>
      <c r="D2832">
        <v>5033.1000000000004</v>
      </c>
      <c r="E2832" s="24">
        <f>INT(RFM_Pivot!$A$1 - tblCustRFM[[#This Row],[LastPurchaseDate]])</f>
        <v>419</v>
      </c>
      <c r="F2832">
        <f>IF(tblCustRFM[[#This Row],[Recency]] &lt;= $L$4, 3, IF(tblCustRFM[[#This Row],[Recency]] &lt;= M2834, 2, 1))</f>
        <v>1</v>
      </c>
      <c r="G2832">
        <f>IF(tblCustRFM[[#This Row],[Frequency]] &gt;= L2835, 3, IF(tblCustRFM[[#This Row],[Frequency]] &gt;= M2835, 2, 1))</f>
        <v>3</v>
      </c>
      <c r="H2832">
        <f>IF(tblCustRFM[[#This Row],[Monetary]] &gt;= L2836, 3, IF(tblCustRFM[[#This Row],[Monetary]] &gt;= M2836, 2, 1))</f>
        <v>3</v>
      </c>
      <c r="I2832">
        <f>tblCustRFM[[#This Row],[RecencyTier]] + tblCustRFM[[#This Row],[FrequencyTier]] + tblCustRFM[[#This Row],[MonetaryTier]]</f>
        <v>7</v>
      </c>
    </row>
    <row r="2833" spans="1:9" x14ac:dyDescent="0.45">
      <c r="A2833" s="16">
        <v>5199</v>
      </c>
      <c r="B2833" s="10">
        <v>45162.010501041666</v>
      </c>
      <c r="C2833">
        <v>2</v>
      </c>
      <c r="D2833">
        <v>20557.77</v>
      </c>
      <c r="E2833" s="24">
        <f>INT(RFM_Pivot!$A$1 - tblCustRFM[[#This Row],[LastPurchaseDate]])</f>
        <v>494</v>
      </c>
      <c r="F2833">
        <f>IF(tblCustRFM[[#This Row],[Recency]] &lt;= $L$4, 3, IF(tblCustRFM[[#This Row],[Recency]] &lt;= M2835, 2, 1))</f>
        <v>1</v>
      </c>
      <c r="G2833">
        <f>IF(tblCustRFM[[#This Row],[Frequency]] &gt;= L2836, 3, IF(tblCustRFM[[#This Row],[Frequency]] &gt;= M2836, 2, 1))</f>
        <v>3</v>
      </c>
      <c r="H2833">
        <f>IF(tblCustRFM[[#This Row],[Monetary]] &gt;= L2837, 3, IF(tblCustRFM[[#This Row],[Monetary]] &gt;= M2837, 2, 1))</f>
        <v>3</v>
      </c>
      <c r="I2833">
        <f>tblCustRFM[[#This Row],[RecencyTier]] + tblCustRFM[[#This Row],[FrequencyTier]] + tblCustRFM[[#This Row],[MonetaryTier]]</f>
        <v>7</v>
      </c>
    </row>
    <row r="2834" spans="1:9" x14ac:dyDescent="0.45">
      <c r="A2834" s="16">
        <v>5200</v>
      </c>
      <c r="B2834" s="10">
        <v>45618.160116010804</v>
      </c>
      <c r="C2834">
        <v>5</v>
      </c>
      <c r="D2834">
        <v>50237.54</v>
      </c>
      <c r="E2834" s="24">
        <f>INT(RFM_Pivot!$A$1 - tblCustRFM[[#This Row],[LastPurchaseDate]])</f>
        <v>38</v>
      </c>
      <c r="F2834">
        <f>IF(tblCustRFM[[#This Row],[Recency]] &lt;= $L$4, 3, IF(tblCustRFM[[#This Row],[Recency]] &lt;= M2836, 2, 1))</f>
        <v>3</v>
      </c>
      <c r="G2834">
        <f>IF(tblCustRFM[[#This Row],[Frequency]] &gt;= L2837, 3, IF(tblCustRFM[[#This Row],[Frequency]] &gt;= M2837, 2, 1))</f>
        <v>3</v>
      </c>
      <c r="H2834">
        <f>IF(tblCustRFM[[#This Row],[Monetary]] &gt;= L2838, 3, IF(tblCustRFM[[#This Row],[Monetary]] &gt;= M2838, 2, 1))</f>
        <v>3</v>
      </c>
      <c r="I2834">
        <f>tblCustRFM[[#This Row],[RecencyTier]] + tblCustRFM[[#This Row],[FrequencyTier]] + tblCustRFM[[#This Row],[MonetaryTier]]</f>
        <v>9</v>
      </c>
    </row>
    <row r="2835" spans="1:9" x14ac:dyDescent="0.45">
      <c r="A2835" s="16">
        <v>5203</v>
      </c>
      <c r="B2835" s="10">
        <v>45010.082308217592</v>
      </c>
      <c r="C2835">
        <v>1</v>
      </c>
      <c r="D2835">
        <v>530.96</v>
      </c>
      <c r="E2835" s="24">
        <f>INT(RFM_Pivot!$A$1 - tblCustRFM[[#This Row],[LastPurchaseDate]])</f>
        <v>646</v>
      </c>
      <c r="F2835">
        <f>IF(tblCustRFM[[#This Row],[Recency]] &lt;= $L$4, 3, IF(tblCustRFM[[#This Row],[Recency]] &lt;= M2837, 2, 1))</f>
        <v>1</v>
      </c>
      <c r="G2835">
        <f>IF(tblCustRFM[[#This Row],[Frequency]] &gt;= L2838, 3, IF(tblCustRFM[[#This Row],[Frequency]] &gt;= M2838, 2, 1))</f>
        <v>3</v>
      </c>
      <c r="H2835">
        <f>IF(tblCustRFM[[#This Row],[Monetary]] &gt;= L2839, 3, IF(tblCustRFM[[#This Row],[Monetary]] &gt;= M2839, 2, 1))</f>
        <v>3</v>
      </c>
      <c r="I2835">
        <f>tblCustRFM[[#This Row],[RecencyTier]] + tblCustRFM[[#This Row],[FrequencyTier]] + tblCustRFM[[#This Row],[MonetaryTier]]</f>
        <v>7</v>
      </c>
    </row>
    <row r="2836" spans="1:9" x14ac:dyDescent="0.45">
      <c r="A2836" s="16">
        <v>5204</v>
      </c>
      <c r="B2836" s="10">
        <v>45218.15311531636</v>
      </c>
      <c r="C2836">
        <v>1</v>
      </c>
      <c r="D2836">
        <v>3536.12</v>
      </c>
      <c r="E2836" s="24">
        <f>INT(RFM_Pivot!$A$1 - tblCustRFM[[#This Row],[LastPurchaseDate]])</f>
        <v>438</v>
      </c>
      <c r="F2836">
        <f>IF(tblCustRFM[[#This Row],[Recency]] &lt;= $L$4, 3, IF(tblCustRFM[[#This Row],[Recency]] &lt;= M2838, 2, 1))</f>
        <v>1</v>
      </c>
      <c r="G2836">
        <f>IF(tblCustRFM[[#This Row],[Frequency]] &gt;= L2839, 3, IF(tblCustRFM[[#This Row],[Frequency]] &gt;= M2839, 2, 1))</f>
        <v>3</v>
      </c>
      <c r="H2836">
        <f>IF(tblCustRFM[[#This Row],[Monetary]] &gt;= L2840, 3, IF(tblCustRFM[[#This Row],[Monetary]] &gt;= M2840, 2, 1))</f>
        <v>3</v>
      </c>
      <c r="I2836">
        <f>tblCustRFM[[#This Row],[RecencyTier]] + tblCustRFM[[#This Row],[FrequencyTier]] + tblCustRFM[[#This Row],[MonetaryTier]]</f>
        <v>7</v>
      </c>
    </row>
    <row r="2837" spans="1:9" x14ac:dyDescent="0.45">
      <c r="A2837" s="16">
        <v>5206</v>
      </c>
      <c r="B2837" s="10">
        <v>45279.333233333331</v>
      </c>
      <c r="C2837">
        <v>2</v>
      </c>
      <c r="D2837">
        <v>25218.25</v>
      </c>
      <c r="E2837" s="24">
        <f>INT(RFM_Pivot!$A$1 - tblCustRFM[[#This Row],[LastPurchaseDate]])</f>
        <v>377</v>
      </c>
      <c r="F2837">
        <f>IF(tblCustRFM[[#This Row],[Recency]] &lt;= $L$4, 3, IF(tblCustRFM[[#This Row],[Recency]] &lt;= M2839, 2, 1))</f>
        <v>1</v>
      </c>
      <c r="G2837">
        <f>IF(tblCustRFM[[#This Row],[Frequency]] &gt;= L2840, 3, IF(tblCustRFM[[#This Row],[Frequency]] &gt;= M2840, 2, 1))</f>
        <v>3</v>
      </c>
      <c r="H2837">
        <f>IF(tblCustRFM[[#This Row],[Monetary]] &gt;= L2841, 3, IF(tblCustRFM[[#This Row],[Monetary]] &gt;= M2841, 2, 1))</f>
        <v>3</v>
      </c>
      <c r="I2837">
        <f>tblCustRFM[[#This Row],[RecencyTier]] + tblCustRFM[[#This Row],[FrequencyTier]] + tblCustRFM[[#This Row],[MonetaryTier]]</f>
        <v>7</v>
      </c>
    </row>
    <row r="2838" spans="1:9" x14ac:dyDescent="0.45">
      <c r="A2838" s="16">
        <v>5207</v>
      </c>
      <c r="B2838" s="10">
        <v>45391.618461844133</v>
      </c>
      <c r="C2838">
        <v>1</v>
      </c>
      <c r="D2838">
        <v>6575.43</v>
      </c>
      <c r="E2838" s="24">
        <f>INT(RFM_Pivot!$A$1 - tblCustRFM[[#This Row],[LastPurchaseDate]])</f>
        <v>265</v>
      </c>
      <c r="F2838">
        <f>IF(tblCustRFM[[#This Row],[Recency]] &lt;= $L$4, 3, IF(tblCustRFM[[#This Row],[Recency]] &lt;= M2840, 2, 1))</f>
        <v>1</v>
      </c>
      <c r="G2838">
        <f>IF(tblCustRFM[[#This Row],[Frequency]] &gt;= L2841, 3, IF(tblCustRFM[[#This Row],[Frequency]] &gt;= M2841, 2, 1))</f>
        <v>3</v>
      </c>
      <c r="H2838">
        <f>IF(tblCustRFM[[#This Row],[Monetary]] &gt;= L2842, 3, IF(tblCustRFM[[#This Row],[Monetary]] &gt;= M2842, 2, 1))</f>
        <v>3</v>
      </c>
      <c r="I2838">
        <f>tblCustRFM[[#This Row],[RecencyTier]] + tblCustRFM[[#This Row],[FrequencyTier]] + tblCustRFM[[#This Row],[MonetaryTier]]</f>
        <v>7</v>
      </c>
    </row>
    <row r="2839" spans="1:9" x14ac:dyDescent="0.45">
      <c r="A2839" s="16">
        <v>5208</v>
      </c>
      <c r="B2839" s="10">
        <v>45129.960296026235</v>
      </c>
      <c r="C2839">
        <v>2</v>
      </c>
      <c r="D2839">
        <v>11589.75</v>
      </c>
      <c r="E2839" s="24">
        <f>INT(RFM_Pivot!$A$1 - tblCustRFM[[#This Row],[LastPurchaseDate]])</f>
        <v>527</v>
      </c>
      <c r="F2839">
        <f>IF(tblCustRFM[[#This Row],[Recency]] &lt;= $L$4, 3, IF(tblCustRFM[[#This Row],[Recency]] &lt;= M2841, 2, 1))</f>
        <v>1</v>
      </c>
      <c r="G2839">
        <f>IF(tblCustRFM[[#This Row],[Frequency]] &gt;= L2842, 3, IF(tblCustRFM[[#This Row],[Frequency]] &gt;= M2842, 2, 1))</f>
        <v>3</v>
      </c>
      <c r="H2839">
        <f>IF(tblCustRFM[[#This Row],[Monetary]] &gt;= L2843, 3, IF(tblCustRFM[[#This Row],[Monetary]] &gt;= M2843, 2, 1))</f>
        <v>3</v>
      </c>
      <c r="I2839">
        <f>tblCustRFM[[#This Row],[RecencyTier]] + tblCustRFM[[#This Row],[FrequencyTier]] + tblCustRFM[[#This Row],[MonetaryTier]]</f>
        <v>7</v>
      </c>
    </row>
    <row r="2840" spans="1:9" x14ac:dyDescent="0.45">
      <c r="A2840" s="16">
        <v>5210</v>
      </c>
      <c r="B2840" s="10">
        <v>45433.816681674383</v>
      </c>
      <c r="C2840">
        <v>1</v>
      </c>
      <c r="D2840">
        <v>3592.72</v>
      </c>
      <c r="E2840" s="24">
        <f>INT(RFM_Pivot!$A$1 - tblCustRFM[[#This Row],[LastPurchaseDate]])</f>
        <v>223</v>
      </c>
      <c r="F2840">
        <f>IF(tblCustRFM[[#This Row],[Recency]] &lt;= $L$4, 3, IF(tblCustRFM[[#This Row],[Recency]] &lt;= M2842, 2, 1))</f>
        <v>1</v>
      </c>
      <c r="G2840">
        <f>IF(tblCustRFM[[#This Row],[Frequency]] &gt;= L2843, 3, IF(tblCustRFM[[#This Row],[Frequency]] &gt;= M2843, 2, 1))</f>
        <v>3</v>
      </c>
      <c r="H2840">
        <f>IF(tblCustRFM[[#This Row],[Monetary]] &gt;= L2844, 3, IF(tblCustRFM[[#This Row],[Monetary]] &gt;= M2844, 2, 1))</f>
        <v>3</v>
      </c>
      <c r="I2840">
        <f>tblCustRFM[[#This Row],[RecencyTier]] + tblCustRFM[[#This Row],[FrequencyTier]] + tblCustRFM[[#This Row],[MonetaryTier]]</f>
        <v>7</v>
      </c>
    </row>
    <row r="2841" spans="1:9" x14ac:dyDescent="0.45">
      <c r="A2841" s="16">
        <v>5211</v>
      </c>
      <c r="B2841" s="10">
        <v>45442.50455046296</v>
      </c>
      <c r="C2841">
        <v>2</v>
      </c>
      <c r="D2841">
        <v>7940.24</v>
      </c>
      <c r="E2841" s="24">
        <f>INT(RFM_Pivot!$A$1 - tblCustRFM[[#This Row],[LastPurchaseDate]])</f>
        <v>214</v>
      </c>
      <c r="F2841">
        <f>IF(tblCustRFM[[#This Row],[Recency]] &lt;= $L$4, 3, IF(tblCustRFM[[#This Row],[Recency]] &lt;= M2843, 2, 1))</f>
        <v>1</v>
      </c>
      <c r="G2841">
        <f>IF(tblCustRFM[[#This Row],[Frequency]] &gt;= L2844, 3, IF(tblCustRFM[[#This Row],[Frequency]] &gt;= M2844, 2, 1))</f>
        <v>3</v>
      </c>
      <c r="H2841">
        <f>IF(tblCustRFM[[#This Row],[Monetary]] &gt;= L2845, 3, IF(tblCustRFM[[#This Row],[Monetary]] &gt;= M2845, 2, 1))</f>
        <v>3</v>
      </c>
      <c r="I2841">
        <f>tblCustRFM[[#This Row],[RecencyTier]] + tblCustRFM[[#This Row],[FrequencyTier]] + tblCustRFM[[#This Row],[MonetaryTier]]</f>
        <v>7</v>
      </c>
    </row>
    <row r="2842" spans="1:9" x14ac:dyDescent="0.45">
      <c r="A2842" s="16">
        <v>5212</v>
      </c>
      <c r="B2842" s="10">
        <v>45319.487248726851</v>
      </c>
      <c r="C2842">
        <v>2</v>
      </c>
      <c r="D2842">
        <v>8503.17</v>
      </c>
      <c r="E2842" s="24">
        <f>INT(RFM_Pivot!$A$1 - tblCustRFM[[#This Row],[LastPurchaseDate]])</f>
        <v>337</v>
      </c>
      <c r="F2842">
        <f>IF(tblCustRFM[[#This Row],[Recency]] &lt;= $L$4, 3, IF(tblCustRFM[[#This Row],[Recency]] &lt;= M2844, 2, 1))</f>
        <v>1</v>
      </c>
      <c r="G2842">
        <f>IF(tblCustRFM[[#This Row],[Frequency]] &gt;= L2845, 3, IF(tblCustRFM[[#This Row],[Frequency]] &gt;= M2845, 2, 1))</f>
        <v>3</v>
      </c>
      <c r="H2842">
        <f>IF(tblCustRFM[[#This Row],[Monetary]] &gt;= L2846, 3, IF(tblCustRFM[[#This Row],[Monetary]] &gt;= M2846, 2, 1))</f>
        <v>3</v>
      </c>
      <c r="I2842">
        <f>tblCustRFM[[#This Row],[RecencyTier]] + tblCustRFM[[#This Row],[FrequencyTier]] + tblCustRFM[[#This Row],[MonetaryTier]]</f>
        <v>7</v>
      </c>
    </row>
    <row r="2843" spans="1:9" x14ac:dyDescent="0.45">
      <c r="A2843" s="16">
        <v>5213</v>
      </c>
      <c r="B2843" s="10">
        <v>45655.393839390432</v>
      </c>
      <c r="C2843">
        <v>4</v>
      </c>
      <c r="D2843">
        <v>26228.83</v>
      </c>
      <c r="E2843" s="24">
        <f>INT(RFM_Pivot!$A$1 - tblCustRFM[[#This Row],[LastPurchaseDate]])</f>
        <v>1</v>
      </c>
      <c r="F2843">
        <f>IF(tblCustRFM[[#This Row],[Recency]] &lt;= $L$4, 3, IF(tblCustRFM[[#This Row],[Recency]] &lt;= M2845, 2, 1))</f>
        <v>3</v>
      </c>
      <c r="G2843">
        <f>IF(tblCustRFM[[#This Row],[Frequency]] &gt;= L2846, 3, IF(tblCustRFM[[#This Row],[Frequency]] &gt;= M2846, 2, 1))</f>
        <v>3</v>
      </c>
      <c r="H2843">
        <f>IF(tblCustRFM[[#This Row],[Monetary]] &gt;= L2847, 3, IF(tblCustRFM[[#This Row],[Monetary]] &gt;= M2847, 2, 1))</f>
        <v>3</v>
      </c>
      <c r="I2843">
        <f>tblCustRFM[[#This Row],[RecencyTier]] + tblCustRFM[[#This Row],[FrequencyTier]] + tblCustRFM[[#This Row],[MonetaryTier]]</f>
        <v>9</v>
      </c>
    </row>
    <row r="2844" spans="1:9" x14ac:dyDescent="0.45">
      <c r="A2844" s="16">
        <v>5214</v>
      </c>
      <c r="B2844" s="10">
        <v>45612.027502739198</v>
      </c>
      <c r="C2844">
        <v>2</v>
      </c>
      <c r="D2844">
        <v>15979.96</v>
      </c>
      <c r="E2844" s="24">
        <f>INT(RFM_Pivot!$A$1 - tblCustRFM[[#This Row],[LastPurchaseDate]])</f>
        <v>44</v>
      </c>
      <c r="F2844">
        <f>IF(tblCustRFM[[#This Row],[Recency]] &lt;= $L$4, 3, IF(tblCustRFM[[#This Row],[Recency]] &lt;= M2846, 2, 1))</f>
        <v>3</v>
      </c>
      <c r="G2844">
        <f>IF(tblCustRFM[[#This Row],[Frequency]] &gt;= L2847, 3, IF(tblCustRFM[[#This Row],[Frequency]] &gt;= M2847, 2, 1))</f>
        <v>3</v>
      </c>
      <c r="H2844">
        <f>IF(tblCustRFM[[#This Row],[Monetary]] &gt;= L2848, 3, IF(tblCustRFM[[#This Row],[Monetary]] &gt;= M2848, 2, 1))</f>
        <v>3</v>
      </c>
      <c r="I2844">
        <f>tblCustRFM[[#This Row],[RecencyTier]] + tblCustRFM[[#This Row],[FrequencyTier]] + tblCustRFM[[#This Row],[MonetaryTier]]</f>
        <v>9</v>
      </c>
    </row>
    <row r="2845" spans="1:9" x14ac:dyDescent="0.45">
      <c r="A2845" s="16">
        <v>5215</v>
      </c>
      <c r="B2845" s="10">
        <v>45656.634963503086</v>
      </c>
      <c r="C2845">
        <v>1</v>
      </c>
      <c r="D2845">
        <v>7413.86</v>
      </c>
      <c r="E2845" s="24">
        <f>INT(RFM_Pivot!$A$1 - tblCustRFM[[#This Row],[LastPurchaseDate]])</f>
        <v>0</v>
      </c>
      <c r="F2845">
        <f>IF(tblCustRFM[[#This Row],[Recency]] &lt;= $L$4, 3, IF(tblCustRFM[[#This Row],[Recency]] &lt;= M2847, 2, 1))</f>
        <v>3</v>
      </c>
      <c r="G2845">
        <f>IF(tblCustRFM[[#This Row],[Frequency]] &gt;= L2848, 3, IF(tblCustRFM[[#This Row],[Frequency]] &gt;= M2848, 2, 1))</f>
        <v>3</v>
      </c>
      <c r="H2845">
        <f>IF(tblCustRFM[[#This Row],[Monetary]] &gt;= L2849, 3, IF(tblCustRFM[[#This Row],[Monetary]] &gt;= M2849, 2, 1))</f>
        <v>3</v>
      </c>
      <c r="I2845">
        <f>tblCustRFM[[#This Row],[RecencyTier]] + tblCustRFM[[#This Row],[FrequencyTier]] + tblCustRFM[[#This Row],[MonetaryTier]]</f>
        <v>9</v>
      </c>
    </row>
    <row r="2846" spans="1:9" x14ac:dyDescent="0.45">
      <c r="A2846" s="16">
        <v>5217</v>
      </c>
      <c r="B2846" s="10">
        <v>45515.949894984566</v>
      </c>
      <c r="C2846">
        <v>1</v>
      </c>
      <c r="D2846">
        <v>18214.2</v>
      </c>
      <c r="E2846" s="24">
        <f>INT(RFM_Pivot!$A$1 - tblCustRFM[[#This Row],[LastPurchaseDate]])</f>
        <v>141</v>
      </c>
      <c r="F2846">
        <f>IF(tblCustRFM[[#This Row],[Recency]] &lt;= $L$4, 3, IF(tblCustRFM[[#This Row],[Recency]] &lt;= M2848, 2, 1))</f>
        <v>1</v>
      </c>
      <c r="G2846">
        <f>IF(tblCustRFM[[#This Row],[Frequency]] &gt;= L2849, 3, IF(tblCustRFM[[#This Row],[Frequency]] &gt;= M2849, 2, 1))</f>
        <v>3</v>
      </c>
      <c r="H2846">
        <f>IF(tblCustRFM[[#This Row],[Monetary]] &gt;= L2850, 3, IF(tblCustRFM[[#This Row],[Monetary]] &gt;= M2850, 2, 1))</f>
        <v>3</v>
      </c>
      <c r="I2846">
        <f>tblCustRFM[[#This Row],[RecencyTier]] + tblCustRFM[[#This Row],[FrequencyTier]] + tblCustRFM[[#This Row],[MonetaryTier]]</f>
        <v>7</v>
      </c>
    </row>
    <row r="2847" spans="1:9" x14ac:dyDescent="0.45">
      <c r="A2847" s="16">
        <v>5218</v>
      </c>
      <c r="B2847" s="10">
        <v>45539.969296913579</v>
      </c>
      <c r="C2847">
        <v>4</v>
      </c>
      <c r="D2847">
        <v>15227.59</v>
      </c>
      <c r="E2847" s="24">
        <f>INT(RFM_Pivot!$A$1 - tblCustRFM[[#This Row],[LastPurchaseDate]])</f>
        <v>117</v>
      </c>
      <c r="F2847">
        <f>IF(tblCustRFM[[#This Row],[Recency]] &lt;= $L$4, 3, IF(tblCustRFM[[#This Row],[Recency]] &lt;= M2849, 2, 1))</f>
        <v>3</v>
      </c>
      <c r="G2847">
        <f>IF(tblCustRFM[[#This Row],[Frequency]] &gt;= L2850, 3, IF(tblCustRFM[[#This Row],[Frequency]] &gt;= M2850, 2, 1))</f>
        <v>3</v>
      </c>
      <c r="H2847">
        <f>IF(tblCustRFM[[#This Row],[Monetary]] &gt;= L2851, 3, IF(tblCustRFM[[#This Row],[Monetary]] &gt;= M2851, 2, 1))</f>
        <v>3</v>
      </c>
      <c r="I2847">
        <f>tblCustRFM[[#This Row],[RecencyTier]] + tblCustRFM[[#This Row],[FrequencyTier]] + tblCustRFM[[#This Row],[MonetaryTier]]</f>
        <v>9</v>
      </c>
    </row>
    <row r="2848" spans="1:9" x14ac:dyDescent="0.45">
      <c r="A2848" s="16">
        <v>5222</v>
      </c>
      <c r="B2848" s="10">
        <v>45354.165716589509</v>
      </c>
      <c r="C2848">
        <v>1</v>
      </c>
      <c r="D2848">
        <v>3117.58</v>
      </c>
      <c r="E2848" s="24">
        <f>INT(RFM_Pivot!$A$1 - tblCustRFM[[#This Row],[LastPurchaseDate]])</f>
        <v>302</v>
      </c>
      <c r="F2848">
        <f>IF(tblCustRFM[[#This Row],[Recency]] &lt;= $L$4, 3, IF(tblCustRFM[[#This Row],[Recency]] &lt;= M2850, 2, 1))</f>
        <v>1</v>
      </c>
      <c r="G2848">
        <f>IF(tblCustRFM[[#This Row],[Frequency]] &gt;= L2851, 3, IF(tblCustRFM[[#This Row],[Frequency]] &gt;= M2851, 2, 1))</f>
        <v>3</v>
      </c>
      <c r="H2848">
        <f>IF(tblCustRFM[[#This Row],[Monetary]] &gt;= L2852, 3, IF(tblCustRFM[[#This Row],[Monetary]] &gt;= M2852, 2, 1))</f>
        <v>3</v>
      </c>
      <c r="I2848">
        <f>tblCustRFM[[#This Row],[RecencyTier]] + tblCustRFM[[#This Row],[FrequencyTier]] + tblCustRFM[[#This Row],[MonetaryTier]]</f>
        <v>7</v>
      </c>
    </row>
    <row r="2849" spans="1:9" x14ac:dyDescent="0.45">
      <c r="A2849" s="16">
        <v>5223</v>
      </c>
      <c r="B2849" s="10">
        <v>45445.497849768515</v>
      </c>
      <c r="C2849">
        <v>2</v>
      </c>
      <c r="D2849">
        <v>16767.38</v>
      </c>
      <c r="E2849" s="24">
        <f>INT(RFM_Pivot!$A$1 - tblCustRFM[[#This Row],[LastPurchaseDate]])</f>
        <v>211</v>
      </c>
      <c r="F2849">
        <f>IF(tblCustRFM[[#This Row],[Recency]] &lt;= $L$4, 3, IF(tblCustRFM[[#This Row],[Recency]] &lt;= M2851, 2, 1))</f>
        <v>1</v>
      </c>
      <c r="G2849">
        <f>IF(tblCustRFM[[#This Row],[Frequency]] &gt;= L2852, 3, IF(tblCustRFM[[#This Row],[Frequency]] &gt;= M2852, 2, 1))</f>
        <v>3</v>
      </c>
      <c r="H2849">
        <f>IF(tblCustRFM[[#This Row],[Monetary]] &gt;= L2853, 3, IF(tblCustRFM[[#This Row],[Monetary]] &gt;= M2853, 2, 1))</f>
        <v>3</v>
      </c>
      <c r="I2849">
        <f>tblCustRFM[[#This Row],[RecencyTier]] + tblCustRFM[[#This Row],[FrequencyTier]] + tblCustRFM[[#This Row],[MonetaryTier]]</f>
        <v>7</v>
      </c>
    </row>
    <row r="2850" spans="1:9" x14ac:dyDescent="0.45">
      <c r="A2850" s="16">
        <v>5224</v>
      </c>
      <c r="B2850" s="10">
        <v>45403.007600771605</v>
      </c>
      <c r="C2850">
        <v>1</v>
      </c>
      <c r="D2850">
        <v>154.68</v>
      </c>
      <c r="E2850" s="24">
        <f>INT(RFM_Pivot!$A$1 - tblCustRFM[[#This Row],[LastPurchaseDate]])</f>
        <v>253</v>
      </c>
      <c r="F2850">
        <f>IF(tblCustRFM[[#This Row],[Recency]] &lt;= $L$4, 3, IF(tblCustRFM[[#This Row],[Recency]] &lt;= M2852, 2, 1))</f>
        <v>1</v>
      </c>
      <c r="G2850">
        <f>IF(tblCustRFM[[#This Row],[Frequency]] &gt;= L2853, 3, IF(tblCustRFM[[#This Row],[Frequency]] &gt;= M2853, 2, 1))</f>
        <v>3</v>
      </c>
      <c r="H2850">
        <f>IF(tblCustRFM[[#This Row],[Monetary]] &gt;= L2854, 3, IF(tblCustRFM[[#This Row],[Monetary]] &gt;= M2854, 2, 1))</f>
        <v>3</v>
      </c>
      <c r="I2850">
        <f>tblCustRFM[[#This Row],[RecencyTier]] + tblCustRFM[[#This Row],[FrequencyTier]] + tblCustRFM[[#This Row],[MonetaryTier]]</f>
        <v>7</v>
      </c>
    </row>
    <row r="2851" spans="1:9" x14ac:dyDescent="0.45">
      <c r="A2851" s="16">
        <v>5225</v>
      </c>
      <c r="B2851" s="10">
        <v>45303.498649845678</v>
      </c>
      <c r="C2851">
        <v>4</v>
      </c>
      <c r="D2851">
        <v>51548.04</v>
      </c>
      <c r="E2851" s="24">
        <f>INT(RFM_Pivot!$A$1 - tblCustRFM[[#This Row],[LastPurchaseDate]])</f>
        <v>353</v>
      </c>
      <c r="F2851">
        <f>IF(tblCustRFM[[#This Row],[Recency]] &lt;= $L$4, 3, IF(tblCustRFM[[#This Row],[Recency]] &lt;= M2853, 2, 1))</f>
        <v>1</v>
      </c>
      <c r="G2851">
        <f>IF(tblCustRFM[[#This Row],[Frequency]] &gt;= L2854, 3, IF(tblCustRFM[[#This Row],[Frequency]] &gt;= M2854, 2, 1))</f>
        <v>3</v>
      </c>
      <c r="H2851">
        <f>IF(tblCustRFM[[#This Row],[Monetary]] &gt;= L2855, 3, IF(tblCustRFM[[#This Row],[Monetary]] &gt;= M2855, 2, 1))</f>
        <v>3</v>
      </c>
      <c r="I2851">
        <f>tblCustRFM[[#This Row],[RecencyTier]] + tblCustRFM[[#This Row],[FrequencyTier]] + tblCustRFM[[#This Row],[MonetaryTier]]</f>
        <v>7</v>
      </c>
    </row>
    <row r="2852" spans="1:9" x14ac:dyDescent="0.45">
      <c r="A2852" s="16">
        <v>5227</v>
      </c>
      <c r="B2852" s="10">
        <v>45621.737473765432</v>
      </c>
      <c r="C2852">
        <v>2</v>
      </c>
      <c r="D2852">
        <v>30290.2</v>
      </c>
      <c r="E2852" s="24">
        <f>INT(RFM_Pivot!$A$1 - tblCustRFM[[#This Row],[LastPurchaseDate]])</f>
        <v>35</v>
      </c>
      <c r="F2852">
        <f>IF(tblCustRFM[[#This Row],[Recency]] &lt;= $L$4, 3, IF(tblCustRFM[[#This Row],[Recency]] &lt;= M2854, 2, 1))</f>
        <v>3</v>
      </c>
      <c r="G2852">
        <f>IF(tblCustRFM[[#This Row],[Frequency]] &gt;= L2855, 3, IF(tblCustRFM[[#This Row],[Frequency]] &gt;= M2855, 2, 1))</f>
        <v>3</v>
      </c>
      <c r="H2852">
        <f>IF(tblCustRFM[[#This Row],[Monetary]] &gt;= L2856, 3, IF(tblCustRFM[[#This Row],[Monetary]] &gt;= M2856, 2, 1))</f>
        <v>3</v>
      </c>
      <c r="I2852">
        <f>tblCustRFM[[#This Row],[RecencyTier]] + tblCustRFM[[#This Row],[FrequencyTier]] + tblCustRFM[[#This Row],[MonetaryTier]]</f>
        <v>9</v>
      </c>
    </row>
    <row r="2853" spans="1:9" x14ac:dyDescent="0.45">
      <c r="A2853" s="16">
        <v>5228</v>
      </c>
      <c r="B2853" s="10">
        <v>45574.355735570985</v>
      </c>
      <c r="C2853">
        <v>3</v>
      </c>
      <c r="D2853">
        <v>31429.53</v>
      </c>
      <c r="E2853" s="24">
        <f>INT(RFM_Pivot!$A$1 - tblCustRFM[[#This Row],[LastPurchaseDate]])</f>
        <v>82</v>
      </c>
      <c r="F2853">
        <f>IF(tblCustRFM[[#This Row],[Recency]] &lt;= $L$4, 3, IF(tblCustRFM[[#This Row],[Recency]] &lt;= M2855, 2, 1))</f>
        <v>3</v>
      </c>
      <c r="G2853">
        <f>IF(tblCustRFM[[#This Row],[Frequency]] &gt;= L2856, 3, IF(tblCustRFM[[#This Row],[Frequency]] &gt;= M2856, 2, 1))</f>
        <v>3</v>
      </c>
      <c r="H2853">
        <f>IF(tblCustRFM[[#This Row],[Monetary]] &gt;= L2857, 3, IF(tblCustRFM[[#This Row],[Monetary]] &gt;= M2857, 2, 1))</f>
        <v>3</v>
      </c>
      <c r="I2853">
        <f>tblCustRFM[[#This Row],[RecencyTier]] + tblCustRFM[[#This Row],[FrequencyTier]] + tblCustRFM[[#This Row],[MonetaryTier]]</f>
        <v>9</v>
      </c>
    </row>
    <row r="2854" spans="1:9" x14ac:dyDescent="0.45">
      <c r="A2854" s="16">
        <v>5232</v>
      </c>
      <c r="B2854" s="10">
        <v>45430.969396952161</v>
      </c>
      <c r="C2854">
        <v>4</v>
      </c>
      <c r="D2854">
        <v>14697.92</v>
      </c>
      <c r="E2854" s="24">
        <f>INT(RFM_Pivot!$A$1 - tblCustRFM[[#This Row],[LastPurchaseDate]])</f>
        <v>226</v>
      </c>
      <c r="F2854">
        <f>IF(tblCustRFM[[#This Row],[Recency]] &lt;= $L$4, 3, IF(tblCustRFM[[#This Row],[Recency]] &lt;= M2856, 2, 1))</f>
        <v>1</v>
      </c>
      <c r="G2854">
        <f>IF(tblCustRFM[[#This Row],[Frequency]] &gt;= L2857, 3, IF(tblCustRFM[[#This Row],[Frequency]] &gt;= M2857, 2, 1))</f>
        <v>3</v>
      </c>
      <c r="H2854">
        <f>IF(tblCustRFM[[#This Row],[Monetary]] &gt;= L2858, 3, IF(tblCustRFM[[#This Row],[Monetary]] &gt;= M2858, 2, 1))</f>
        <v>3</v>
      </c>
      <c r="I2854">
        <f>tblCustRFM[[#This Row],[RecencyTier]] + tblCustRFM[[#This Row],[FrequencyTier]] + tblCustRFM[[#This Row],[MonetaryTier]]</f>
        <v>7</v>
      </c>
    </row>
    <row r="2855" spans="1:9" x14ac:dyDescent="0.45">
      <c r="A2855" s="16">
        <v>5233</v>
      </c>
      <c r="B2855" s="10">
        <v>45551.139413966048</v>
      </c>
      <c r="C2855">
        <v>1</v>
      </c>
      <c r="D2855">
        <v>8723.43</v>
      </c>
      <c r="E2855" s="24">
        <f>INT(RFM_Pivot!$A$1 - tblCustRFM[[#This Row],[LastPurchaseDate]])</f>
        <v>105</v>
      </c>
      <c r="F2855">
        <f>IF(tblCustRFM[[#This Row],[Recency]] &lt;= $L$4, 3, IF(tblCustRFM[[#This Row],[Recency]] &lt;= M2857, 2, 1))</f>
        <v>3</v>
      </c>
      <c r="G2855">
        <f>IF(tblCustRFM[[#This Row],[Frequency]] &gt;= L2858, 3, IF(tblCustRFM[[#This Row],[Frequency]] &gt;= M2858, 2, 1))</f>
        <v>3</v>
      </c>
      <c r="H2855">
        <f>IF(tblCustRFM[[#This Row],[Monetary]] &gt;= L2859, 3, IF(tblCustRFM[[#This Row],[Monetary]] &gt;= M2859, 2, 1))</f>
        <v>3</v>
      </c>
      <c r="I2855">
        <f>tblCustRFM[[#This Row],[RecencyTier]] + tblCustRFM[[#This Row],[FrequencyTier]] + tblCustRFM[[#This Row],[MonetaryTier]]</f>
        <v>9</v>
      </c>
    </row>
    <row r="2856" spans="1:9" x14ac:dyDescent="0.45">
      <c r="A2856" s="16">
        <v>5234</v>
      </c>
      <c r="B2856" s="10">
        <v>45452.214521450616</v>
      </c>
      <c r="C2856">
        <v>3</v>
      </c>
      <c r="D2856">
        <v>11554.52</v>
      </c>
      <c r="E2856" s="24">
        <f>INT(RFM_Pivot!$A$1 - tblCustRFM[[#This Row],[LastPurchaseDate]])</f>
        <v>204</v>
      </c>
      <c r="F2856">
        <f>IF(tblCustRFM[[#This Row],[Recency]] &lt;= $L$4, 3, IF(tblCustRFM[[#This Row],[Recency]] &lt;= M2858, 2, 1))</f>
        <v>1</v>
      </c>
      <c r="G2856">
        <f>IF(tblCustRFM[[#This Row],[Frequency]] &gt;= L2859, 3, IF(tblCustRFM[[#This Row],[Frequency]] &gt;= M2859, 2, 1))</f>
        <v>3</v>
      </c>
      <c r="H2856">
        <f>IF(tblCustRFM[[#This Row],[Monetary]] &gt;= L2860, 3, IF(tblCustRFM[[#This Row],[Monetary]] &gt;= M2860, 2, 1))</f>
        <v>3</v>
      </c>
      <c r="I2856">
        <f>tblCustRFM[[#This Row],[RecencyTier]] + tblCustRFM[[#This Row],[FrequencyTier]] + tblCustRFM[[#This Row],[MonetaryTier]]</f>
        <v>7</v>
      </c>
    </row>
    <row r="2857" spans="1:9" x14ac:dyDescent="0.45">
      <c r="A2857" s="16">
        <v>5235</v>
      </c>
      <c r="B2857" s="10">
        <v>45389.50125011574</v>
      </c>
      <c r="C2857">
        <v>1</v>
      </c>
      <c r="D2857">
        <v>1940.32</v>
      </c>
      <c r="E2857" s="24">
        <f>INT(RFM_Pivot!$A$1 - tblCustRFM[[#This Row],[LastPurchaseDate]])</f>
        <v>267</v>
      </c>
      <c r="F2857">
        <f>IF(tblCustRFM[[#This Row],[Recency]] &lt;= $L$4, 3, IF(tblCustRFM[[#This Row],[Recency]] &lt;= M2859, 2, 1))</f>
        <v>1</v>
      </c>
      <c r="G2857">
        <f>IF(tblCustRFM[[#This Row],[Frequency]] &gt;= L2860, 3, IF(tblCustRFM[[#This Row],[Frequency]] &gt;= M2860, 2, 1))</f>
        <v>3</v>
      </c>
      <c r="H2857">
        <f>IF(tblCustRFM[[#This Row],[Monetary]] &gt;= L2861, 3, IF(tblCustRFM[[#This Row],[Monetary]] &gt;= M2861, 2, 1))</f>
        <v>3</v>
      </c>
      <c r="I2857">
        <f>tblCustRFM[[#This Row],[RecencyTier]] + tblCustRFM[[#This Row],[FrequencyTier]] + tblCustRFM[[#This Row],[MonetaryTier]]</f>
        <v>7</v>
      </c>
    </row>
    <row r="2858" spans="1:9" x14ac:dyDescent="0.45">
      <c r="A2858" s="16">
        <v>5236</v>
      </c>
      <c r="B2858" s="10">
        <v>45186.832983294757</v>
      </c>
      <c r="C2858">
        <v>2</v>
      </c>
      <c r="D2858">
        <v>2232.85</v>
      </c>
      <c r="E2858" s="24">
        <f>INT(RFM_Pivot!$A$1 - tblCustRFM[[#This Row],[LastPurchaseDate]])</f>
        <v>470</v>
      </c>
      <c r="F2858">
        <f>IF(tblCustRFM[[#This Row],[Recency]] &lt;= $L$4, 3, IF(tblCustRFM[[#This Row],[Recency]] &lt;= M2860, 2, 1))</f>
        <v>1</v>
      </c>
      <c r="G2858">
        <f>IF(tblCustRFM[[#This Row],[Frequency]] &gt;= L2861, 3, IF(tblCustRFM[[#This Row],[Frequency]] &gt;= M2861, 2, 1))</f>
        <v>3</v>
      </c>
      <c r="H2858">
        <f>IF(tblCustRFM[[#This Row],[Monetary]] &gt;= L2862, 3, IF(tblCustRFM[[#This Row],[Monetary]] &gt;= M2862, 2, 1))</f>
        <v>3</v>
      </c>
      <c r="I2858">
        <f>tblCustRFM[[#This Row],[RecencyTier]] + tblCustRFM[[#This Row],[FrequencyTier]] + tblCustRFM[[#This Row],[MonetaryTier]]</f>
        <v>7</v>
      </c>
    </row>
    <row r="2859" spans="1:9" x14ac:dyDescent="0.45">
      <c r="A2859" s="16">
        <v>5238</v>
      </c>
      <c r="B2859" s="10">
        <v>45543.911691165122</v>
      </c>
      <c r="C2859">
        <v>1</v>
      </c>
      <c r="D2859">
        <v>6407.94</v>
      </c>
      <c r="E2859" s="24">
        <f>INT(RFM_Pivot!$A$1 - tblCustRFM[[#This Row],[LastPurchaseDate]])</f>
        <v>113</v>
      </c>
      <c r="F2859">
        <f>IF(tblCustRFM[[#This Row],[Recency]] &lt;= $L$4, 3, IF(tblCustRFM[[#This Row],[Recency]] &lt;= M2861, 2, 1))</f>
        <v>3</v>
      </c>
      <c r="G2859">
        <f>IF(tblCustRFM[[#This Row],[Frequency]] &gt;= L2862, 3, IF(tblCustRFM[[#This Row],[Frequency]] &gt;= M2862, 2, 1))</f>
        <v>3</v>
      </c>
      <c r="H2859">
        <f>IF(tblCustRFM[[#This Row],[Monetary]] &gt;= L2863, 3, IF(tblCustRFM[[#This Row],[Monetary]] &gt;= M2863, 2, 1))</f>
        <v>3</v>
      </c>
      <c r="I2859">
        <f>tblCustRFM[[#This Row],[RecencyTier]] + tblCustRFM[[#This Row],[FrequencyTier]] + tblCustRFM[[#This Row],[MonetaryTier]]</f>
        <v>9</v>
      </c>
    </row>
    <row r="2860" spans="1:9" x14ac:dyDescent="0.45">
      <c r="A2860" s="16">
        <v>5239</v>
      </c>
      <c r="B2860" s="10">
        <v>45524.491749189816</v>
      </c>
      <c r="C2860">
        <v>2</v>
      </c>
      <c r="D2860">
        <v>7147.45</v>
      </c>
      <c r="E2860" s="24">
        <f>INT(RFM_Pivot!$A$1 - tblCustRFM[[#This Row],[LastPurchaseDate]])</f>
        <v>132</v>
      </c>
      <c r="F2860">
        <f>IF(tblCustRFM[[#This Row],[Recency]] &lt;= $L$4, 3, IF(tblCustRFM[[#This Row],[Recency]] &lt;= M2862, 2, 1))</f>
        <v>1</v>
      </c>
      <c r="G2860">
        <f>IF(tblCustRFM[[#This Row],[Frequency]] &gt;= L2863, 3, IF(tblCustRFM[[#This Row],[Frequency]] &gt;= M2863, 2, 1))</f>
        <v>3</v>
      </c>
      <c r="H2860">
        <f>IF(tblCustRFM[[#This Row],[Monetary]] &gt;= L2864, 3, IF(tblCustRFM[[#This Row],[Monetary]] &gt;= M2864, 2, 1))</f>
        <v>3</v>
      </c>
      <c r="I2860">
        <f>tblCustRFM[[#This Row],[RecencyTier]] + tblCustRFM[[#This Row],[FrequencyTier]] + tblCustRFM[[#This Row],[MonetaryTier]]</f>
        <v>7</v>
      </c>
    </row>
    <row r="2861" spans="1:9" x14ac:dyDescent="0.45">
      <c r="A2861" s="16">
        <v>5240</v>
      </c>
      <c r="B2861" s="10">
        <v>45475.722872299382</v>
      </c>
      <c r="C2861">
        <v>1</v>
      </c>
      <c r="D2861">
        <v>4016.2</v>
      </c>
      <c r="E2861" s="24">
        <f>INT(RFM_Pivot!$A$1 - tblCustRFM[[#This Row],[LastPurchaseDate]])</f>
        <v>181</v>
      </c>
      <c r="F2861">
        <f>IF(tblCustRFM[[#This Row],[Recency]] &lt;= $L$4, 3, IF(tblCustRFM[[#This Row],[Recency]] &lt;= M2863, 2, 1))</f>
        <v>1</v>
      </c>
      <c r="G2861">
        <f>IF(tblCustRFM[[#This Row],[Frequency]] &gt;= L2864, 3, IF(tblCustRFM[[#This Row],[Frequency]] &gt;= M2864, 2, 1))</f>
        <v>3</v>
      </c>
      <c r="H2861">
        <f>IF(tblCustRFM[[#This Row],[Monetary]] &gt;= L2865, 3, IF(tblCustRFM[[#This Row],[Monetary]] &gt;= M2865, 2, 1))</f>
        <v>3</v>
      </c>
      <c r="I2861">
        <f>tblCustRFM[[#This Row],[RecencyTier]] + tblCustRFM[[#This Row],[FrequencyTier]] + tblCustRFM[[#This Row],[MonetaryTier]]</f>
        <v>7</v>
      </c>
    </row>
    <row r="2862" spans="1:9" x14ac:dyDescent="0.45">
      <c r="A2862" s="16">
        <v>5241</v>
      </c>
      <c r="B2862" s="10">
        <v>45412.20652064043</v>
      </c>
      <c r="C2862">
        <v>1</v>
      </c>
      <c r="D2862">
        <v>1575.97</v>
      </c>
      <c r="E2862" s="24">
        <f>INT(RFM_Pivot!$A$1 - tblCustRFM[[#This Row],[LastPurchaseDate]])</f>
        <v>244</v>
      </c>
      <c r="F2862">
        <f>IF(tblCustRFM[[#This Row],[Recency]] &lt;= $L$4, 3, IF(tblCustRFM[[#This Row],[Recency]] &lt;= M2864, 2, 1))</f>
        <v>1</v>
      </c>
      <c r="G2862">
        <f>IF(tblCustRFM[[#This Row],[Frequency]] &gt;= L2865, 3, IF(tblCustRFM[[#This Row],[Frequency]] &gt;= M2865, 2, 1))</f>
        <v>3</v>
      </c>
      <c r="H2862">
        <f>IF(tblCustRFM[[#This Row],[Monetary]] &gt;= L2866, 3, IF(tblCustRFM[[#This Row],[Monetary]] &gt;= M2866, 2, 1))</f>
        <v>3</v>
      </c>
      <c r="I2862">
        <f>tblCustRFM[[#This Row],[RecencyTier]] + tblCustRFM[[#This Row],[FrequencyTier]] + tblCustRFM[[#This Row],[MonetaryTier]]</f>
        <v>7</v>
      </c>
    </row>
    <row r="2863" spans="1:9" x14ac:dyDescent="0.45">
      <c r="A2863" s="16">
        <v>5242</v>
      </c>
      <c r="B2863" s="10">
        <v>45515.876887692903</v>
      </c>
      <c r="C2863">
        <v>2</v>
      </c>
      <c r="D2863">
        <v>14769.52</v>
      </c>
      <c r="E2863" s="24">
        <f>INT(RFM_Pivot!$A$1 - tblCustRFM[[#This Row],[LastPurchaseDate]])</f>
        <v>141</v>
      </c>
      <c r="F2863">
        <f>IF(tblCustRFM[[#This Row],[Recency]] &lt;= $L$4, 3, IF(tblCustRFM[[#This Row],[Recency]] &lt;= M2865, 2, 1))</f>
        <v>1</v>
      </c>
      <c r="G2863">
        <f>IF(tblCustRFM[[#This Row],[Frequency]] &gt;= L2866, 3, IF(tblCustRFM[[#This Row],[Frequency]] &gt;= M2866, 2, 1))</f>
        <v>3</v>
      </c>
      <c r="H2863">
        <f>IF(tblCustRFM[[#This Row],[Monetary]] &gt;= L2867, 3, IF(tblCustRFM[[#This Row],[Monetary]] &gt;= M2867, 2, 1))</f>
        <v>3</v>
      </c>
      <c r="I2863">
        <f>tblCustRFM[[#This Row],[RecencyTier]] + tblCustRFM[[#This Row],[FrequencyTier]] + tblCustRFM[[#This Row],[MonetaryTier]]</f>
        <v>7</v>
      </c>
    </row>
    <row r="2864" spans="1:9" x14ac:dyDescent="0.45">
      <c r="A2864" s="16">
        <v>5243</v>
      </c>
      <c r="B2864" s="10">
        <v>45490.689368942898</v>
      </c>
      <c r="C2864">
        <v>3</v>
      </c>
      <c r="D2864">
        <v>4428.45</v>
      </c>
      <c r="E2864" s="24">
        <f>INT(RFM_Pivot!$A$1 - tblCustRFM[[#This Row],[LastPurchaseDate]])</f>
        <v>166</v>
      </c>
      <c r="F2864">
        <f>IF(tblCustRFM[[#This Row],[Recency]] &lt;= $L$4, 3, IF(tblCustRFM[[#This Row],[Recency]] &lt;= M2866, 2, 1))</f>
        <v>1</v>
      </c>
      <c r="G2864">
        <f>IF(tblCustRFM[[#This Row],[Frequency]] &gt;= L2867, 3, IF(tblCustRFM[[#This Row],[Frequency]] &gt;= M2867, 2, 1))</f>
        <v>3</v>
      </c>
      <c r="H2864">
        <f>IF(tblCustRFM[[#This Row],[Monetary]] &gt;= L2868, 3, IF(tblCustRFM[[#This Row],[Monetary]] &gt;= M2868, 2, 1))</f>
        <v>3</v>
      </c>
      <c r="I2864">
        <f>tblCustRFM[[#This Row],[RecencyTier]] + tblCustRFM[[#This Row],[FrequencyTier]] + tblCustRFM[[#This Row],[MonetaryTier]]</f>
        <v>7</v>
      </c>
    </row>
    <row r="2865" spans="1:9" x14ac:dyDescent="0.45">
      <c r="A2865" s="16">
        <v>5247</v>
      </c>
      <c r="B2865" s="10">
        <v>45225.526852700619</v>
      </c>
      <c r="C2865">
        <v>1</v>
      </c>
      <c r="D2865">
        <v>1140.45</v>
      </c>
      <c r="E2865" s="24">
        <f>INT(RFM_Pivot!$A$1 - tblCustRFM[[#This Row],[LastPurchaseDate]])</f>
        <v>431</v>
      </c>
      <c r="F2865">
        <f>IF(tblCustRFM[[#This Row],[Recency]] &lt;= $L$4, 3, IF(tblCustRFM[[#This Row],[Recency]] &lt;= M2867, 2, 1))</f>
        <v>1</v>
      </c>
      <c r="G2865">
        <f>IF(tblCustRFM[[#This Row],[Frequency]] &gt;= L2868, 3, IF(tblCustRFM[[#This Row],[Frequency]] &gt;= M2868, 2, 1))</f>
        <v>3</v>
      </c>
      <c r="H2865">
        <f>IF(tblCustRFM[[#This Row],[Monetary]] &gt;= L2869, 3, IF(tblCustRFM[[#This Row],[Monetary]] &gt;= M2869, 2, 1))</f>
        <v>3</v>
      </c>
      <c r="I2865">
        <f>tblCustRFM[[#This Row],[RecencyTier]] + tblCustRFM[[#This Row],[FrequencyTier]] + tblCustRFM[[#This Row],[MonetaryTier]]</f>
        <v>7</v>
      </c>
    </row>
    <row r="2866" spans="1:9" x14ac:dyDescent="0.45">
      <c r="A2866" s="16">
        <v>5248</v>
      </c>
      <c r="B2866" s="10">
        <v>45287.729072916663</v>
      </c>
      <c r="C2866">
        <v>1</v>
      </c>
      <c r="D2866">
        <v>9912.9500000000007</v>
      </c>
      <c r="E2866" s="24">
        <f>INT(RFM_Pivot!$A$1 - tblCustRFM[[#This Row],[LastPurchaseDate]])</f>
        <v>369</v>
      </c>
      <c r="F2866">
        <f>IF(tblCustRFM[[#This Row],[Recency]] &lt;= $L$4, 3, IF(tblCustRFM[[#This Row],[Recency]] &lt;= M2868, 2, 1))</f>
        <v>1</v>
      </c>
      <c r="G2866">
        <f>IF(tblCustRFM[[#This Row],[Frequency]] &gt;= L2869, 3, IF(tblCustRFM[[#This Row],[Frequency]] &gt;= M2869, 2, 1))</f>
        <v>3</v>
      </c>
      <c r="H2866">
        <f>IF(tblCustRFM[[#This Row],[Monetary]] &gt;= L2870, 3, IF(tblCustRFM[[#This Row],[Monetary]] &gt;= M2870, 2, 1))</f>
        <v>3</v>
      </c>
      <c r="I2866">
        <f>tblCustRFM[[#This Row],[RecencyTier]] + tblCustRFM[[#This Row],[FrequencyTier]] + tblCustRFM[[#This Row],[MonetaryTier]]</f>
        <v>7</v>
      </c>
    </row>
    <row r="2867" spans="1:9" x14ac:dyDescent="0.45">
      <c r="A2867" s="16">
        <v>5249</v>
      </c>
      <c r="B2867" s="10">
        <v>45103.677667785494</v>
      </c>
      <c r="C2867">
        <v>2</v>
      </c>
      <c r="D2867">
        <v>28734.5</v>
      </c>
      <c r="E2867" s="24">
        <f>INT(RFM_Pivot!$A$1 - tblCustRFM[[#This Row],[LastPurchaseDate]])</f>
        <v>553</v>
      </c>
      <c r="F2867">
        <f>IF(tblCustRFM[[#This Row],[Recency]] &lt;= $L$4, 3, IF(tblCustRFM[[#This Row],[Recency]] &lt;= M2869, 2, 1))</f>
        <v>1</v>
      </c>
      <c r="G2867">
        <f>IF(tblCustRFM[[#This Row],[Frequency]] &gt;= L2870, 3, IF(tblCustRFM[[#This Row],[Frequency]] &gt;= M2870, 2, 1))</f>
        <v>3</v>
      </c>
      <c r="H2867">
        <f>IF(tblCustRFM[[#This Row],[Monetary]] &gt;= L2871, 3, IF(tblCustRFM[[#This Row],[Monetary]] &gt;= M2871, 2, 1))</f>
        <v>3</v>
      </c>
      <c r="I2867">
        <f>tblCustRFM[[#This Row],[RecencyTier]] + tblCustRFM[[#This Row],[FrequencyTier]] + tblCustRFM[[#This Row],[MonetaryTier]]</f>
        <v>7</v>
      </c>
    </row>
    <row r="2868" spans="1:9" x14ac:dyDescent="0.45">
      <c r="A2868" s="16">
        <v>5250</v>
      </c>
      <c r="B2868" s="10">
        <v>45607.209020910494</v>
      </c>
      <c r="C2868">
        <v>1</v>
      </c>
      <c r="D2868">
        <v>6603.06</v>
      </c>
      <c r="E2868" s="24">
        <f>INT(RFM_Pivot!$A$1 - tblCustRFM[[#This Row],[LastPurchaseDate]])</f>
        <v>49</v>
      </c>
      <c r="F2868">
        <f>IF(tblCustRFM[[#This Row],[Recency]] &lt;= $L$4, 3, IF(tblCustRFM[[#This Row],[Recency]] &lt;= M2870, 2, 1))</f>
        <v>3</v>
      </c>
      <c r="G2868">
        <f>IF(tblCustRFM[[#This Row],[Frequency]] &gt;= L2871, 3, IF(tblCustRFM[[#This Row],[Frequency]] &gt;= M2871, 2, 1))</f>
        <v>3</v>
      </c>
      <c r="H2868">
        <f>IF(tblCustRFM[[#This Row],[Monetary]] &gt;= L2872, 3, IF(tblCustRFM[[#This Row],[Monetary]] &gt;= M2872, 2, 1))</f>
        <v>3</v>
      </c>
      <c r="I2868">
        <f>tblCustRFM[[#This Row],[RecencyTier]] + tblCustRFM[[#This Row],[FrequencyTier]] + tblCustRFM[[#This Row],[MonetaryTier]]</f>
        <v>9</v>
      </c>
    </row>
    <row r="2869" spans="1:9" x14ac:dyDescent="0.45">
      <c r="A2869" s="16">
        <v>5251</v>
      </c>
      <c r="B2869" s="10">
        <v>45196.396939699072</v>
      </c>
      <c r="C2869">
        <v>1</v>
      </c>
      <c r="D2869">
        <v>9119</v>
      </c>
      <c r="E2869" s="24">
        <f>INT(RFM_Pivot!$A$1 - tblCustRFM[[#This Row],[LastPurchaseDate]])</f>
        <v>460</v>
      </c>
      <c r="F2869">
        <f>IF(tblCustRFM[[#This Row],[Recency]] &lt;= $L$4, 3, IF(tblCustRFM[[#This Row],[Recency]] &lt;= M2871, 2, 1))</f>
        <v>1</v>
      </c>
      <c r="G2869">
        <f>IF(tblCustRFM[[#This Row],[Frequency]] &gt;= L2872, 3, IF(tblCustRFM[[#This Row],[Frequency]] &gt;= M2872, 2, 1))</f>
        <v>3</v>
      </c>
      <c r="H2869">
        <f>IF(tblCustRFM[[#This Row],[Monetary]] &gt;= L2873, 3, IF(tblCustRFM[[#This Row],[Monetary]] &gt;= M2873, 2, 1))</f>
        <v>3</v>
      </c>
      <c r="I2869">
        <f>tblCustRFM[[#This Row],[RecencyTier]] + tblCustRFM[[#This Row],[FrequencyTier]] + tblCustRFM[[#This Row],[MonetaryTier]]</f>
        <v>7</v>
      </c>
    </row>
    <row r="2870" spans="1:9" x14ac:dyDescent="0.45">
      <c r="A2870" s="16">
        <v>5253</v>
      </c>
      <c r="B2870" s="10">
        <v>45564.645764583336</v>
      </c>
      <c r="C2870">
        <v>1</v>
      </c>
      <c r="D2870">
        <v>11930.13</v>
      </c>
      <c r="E2870" s="24">
        <f>INT(RFM_Pivot!$A$1 - tblCustRFM[[#This Row],[LastPurchaseDate]])</f>
        <v>92</v>
      </c>
      <c r="F2870">
        <f>IF(tblCustRFM[[#This Row],[Recency]] &lt;= $L$4, 3, IF(tblCustRFM[[#This Row],[Recency]] &lt;= M2872, 2, 1))</f>
        <v>3</v>
      </c>
      <c r="G2870">
        <f>IF(tblCustRFM[[#This Row],[Frequency]] &gt;= L2873, 3, IF(tblCustRFM[[#This Row],[Frequency]] &gt;= M2873, 2, 1))</f>
        <v>3</v>
      </c>
      <c r="H2870">
        <f>IF(tblCustRFM[[#This Row],[Monetary]] &gt;= L2874, 3, IF(tblCustRFM[[#This Row],[Monetary]] &gt;= M2874, 2, 1))</f>
        <v>3</v>
      </c>
      <c r="I2870">
        <f>tblCustRFM[[#This Row],[RecencyTier]] + tblCustRFM[[#This Row],[FrequencyTier]] + tblCustRFM[[#This Row],[MonetaryTier]]</f>
        <v>9</v>
      </c>
    </row>
    <row r="2871" spans="1:9" x14ac:dyDescent="0.45">
      <c r="A2871" s="16">
        <v>5255</v>
      </c>
      <c r="B2871" s="10">
        <v>45057.172017206787</v>
      </c>
      <c r="C2871">
        <v>1</v>
      </c>
      <c r="D2871">
        <v>1783.41</v>
      </c>
      <c r="E2871" s="24">
        <f>INT(RFM_Pivot!$A$1 - tblCustRFM[[#This Row],[LastPurchaseDate]])</f>
        <v>599</v>
      </c>
      <c r="F2871">
        <f>IF(tblCustRFM[[#This Row],[Recency]] &lt;= $L$4, 3, IF(tblCustRFM[[#This Row],[Recency]] &lt;= M2873, 2, 1))</f>
        <v>1</v>
      </c>
      <c r="G2871">
        <f>IF(tblCustRFM[[#This Row],[Frequency]] &gt;= L2874, 3, IF(tblCustRFM[[#This Row],[Frequency]] &gt;= M2874, 2, 1))</f>
        <v>3</v>
      </c>
      <c r="H2871">
        <f>IF(tblCustRFM[[#This Row],[Monetary]] &gt;= L2875, 3, IF(tblCustRFM[[#This Row],[Monetary]] &gt;= M2875, 2, 1))</f>
        <v>3</v>
      </c>
      <c r="I2871">
        <f>tblCustRFM[[#This Row],[RecencyTier]] + tblCustRFM[[#This Row],[FrequencyTier]] + tblCustRFM[[#This Row],[MonetaryTier]]</f>
        <v>7</v>
      </c>
    </row>
    <row r="2872" spans="1:9" x14ac:dyDescent="0.45">
      <c r="A2872" s="16">
        <v>5258</v>
      </c>
      <c r="B2872" s="10">
        <v>45127.332033217594</v>
      </c>
      <c r="C2872">
        <v>1</v>
      </c>
      <c r="D2872">
        <v>5745.86</v>
      </c>
      <c r="E2872" s="24">
        <f>INT(RFM_Pivot!$A$1 - tblCustRFM[[#This Row],[LastPurchaseDate]])</f>
        <v>529</v>
      </c>
      <c r="F2872">
        <f>IF(tblCustRFM[[#This Row],[Recency]] &lt;= $L$4, 3, IF(tblCustRFM[[#This Row],[Recency]] &lt;= M2874, 2, 1))</f>
        <v>1</v>
      </c>
      <c r="G2872">
        <f>IF(tblCustRFM[[#This Row],[Frequency]] &gt;= L2875, 3, IF(tblCustRFM[[#This Row],[Frequency]] &gt;= M2875, 2, 1))</f>
        <v>3</v>
      </c>
      <c r="H2872">
        <f>IF(tblCustRFM[[#This Row],[Monetary]] &gt;= L2876, 3, IF(tblCustRFM[[#This Row],[Monetary]] &gt;= M2876, 2, 1))</f>
        <v>3</v>
      </c>
      <c r="I2872">
        <f>tblCustRFM[[#This Row],[RecencyTier]] + tblCustRFM[[#This Row],[FrequencyTier]] + tblCustRFM[[#This Row],[MonetaryTier]]</f>
        <v>7</v>
      </c>
    </row>
    <row r="2873" spans="1:9" x14ac:dyDescent="0.45">
      <c r="A2873" s="16">
        <v>5259</v>
      </c>
      <c r="B2873" s="10">
        <v>45434.765776581793</v>
      </c>
      <c r="C2873">
        <v>2</v>
      </c>
      <c r="D2873">
        <v>9277.02</v>
      </c>
      <c r="E2873" s="24">
        <f>INT(RFM_Pivot!$A$1 - tblCustRFM[[#This Row],[LastPurchaseDate]])</f>
        <v>222</v>
      </c>
      <c r="F2873">
        <f>IF(tblCustRFM[[#This Row],[Recency]] &lt;= $L$4, 3, IF(tblCustRFM[[#This Row],[Recency]] &lt;= M2875, 2, 1))</f>
        <v>1</v>
      </c>
      <c r="G2873">
        <f>IF(tblCustRFM[[#This Row],[Frequency]] &gt;= L2876, 3, IF(tblCustRFM[[#This Row],[Frequency]] &gt;= M2876, 2, 1))</f>
        <v>3</v>
      </c>
      <c r="H2873">
        <f>IF(tblCustRFM[[#This Row],[Monetary]] &gt;= L2877, 3, IF(tblCustRFM[[#This Row],[Monetary]] &gt;= M2877, 2, 1))</f>
        <v>3</v>
      </c>
      <c r="I2873">
        <f>tblCustRFM[[#This Row],[RecencyTier]] + tblCustRFM[[#This Row],[FrequencyTier]] + tblCustRFM[[#This Row],[MonetaryTier]]</f>
        <v>7</v>
      </c>
    </row>
    <row r="2874" spans="1:9" x14ac:dyDescent="0.45">
      <c r="A2874" s="16">
        <v>5260</v>
      </c>
      <c r="B2874" s="10">
        <v>45451.630463040121</v>
      </c>
      <c r="C2874">
        <v>2</v>
      </c>
      <c r="D2874">
        <v>11041.15</v>
      </c>
      <c r="E2874" s="24">
        <f>INT(RFM_Pivot!$A$1 - tblCustRFM[[#This Row],[LastPurchaseDate]])</f>
        <v>205</v>
      </c>
      <c r="F2874">
        <f>IF(tblCustRFM[[#This Row],[Recency]] &lt;= $L$4, 3, IF(tblCustRFM[[#This Row],[Recency]] &lt;= M2876, 2, 1))</f>
        <v>1</v>
      </c>
      <c r="G2874">
        <f>IF(tblCustRFM[[#This Row],[Frequency]] &gt;= L2877, 3, IF(tblCustRFM[[#This Row],[Frequency]] &gt;= M2877, 2, 1))</f>
        <v>3</v>
      </c>
      <c r="H2874">
        <f>IF(tblCustRFM[[#This Row],[Monetary]] &gt;= L2878, 3, IF(tblCustRFM[[#This Row],[Monetary]] &gt;= M2878, 2, 1))</f>
        <v>3</v>
      </c>
      <c r="I2874">
        <f>tblCustRFM[[#This Row],[RecencyTier]] + tblCustRFM[[#This Row],[FrequencyTier]] + tblCustRFM[[#This Row],[MonetaryTier]]</f>
        <v>7</v>
      </c>
    </row>
    <row r="2875" spans="1:9" x14ac:dyDescent="0.45">
      <c r="A2875" s="16">
        <v>5261</v>
      </c>
      <c r="B2875" s="10">
        <v>45559.243224305559</v>
      </c>
      <c r="C2875">
        <v>4</v>
      </c>
      <c r="D2875">
        <v>27207.93</v>
      </c>
      <c r="E2875" s="24">
        <f>INT(RFM_Pivot!$A$1 - tblCustRFM[[#This Row],[LastPurchaseDate]])</f>
        <v>97</v>
      </c>
      <c r="F2875">
        <f>IF(tblCustRFM[[#This Row],[Recency]] &lt;= $L$4, 3, IF(tblCustRFM[[#This Row],[Recency]] &lt;= M2877, 2, 1))</f>
        <v>3</v>
      </c>
      <c r="G2875">
        <f>IF(tblCustRFM[[#This Row],[Frequency]] &gt;= L2878, 3, IF(tblCustRFM[[#This Row],[Frequency]] &gt;= M2878, 2, 1))</f>
        <v>3</v>
      </c>
      <c r="H2875">
        <f>IF(tblCustRFM[[#This Row],[Monetary]] &gt;= L2879, 3, IF(tblCustRFM[[#This Row],[Monetary]] &gt;= M2879, 2, 1))</f>
        <v>3</v>
      </c>
      <c r="I2875">
        <f>tblCustRFM[[#This Row],[RecencyTier]] + tblCustRFM[[#This Row],[FrequencyTier]] + tblCustRFM[[#This Row],[MonetaryTier]]</f>
        <v>9</v>
      </c>
    </row>
    <row r="2876" spans="1:9" x14ac:dyDescent="0.45">
      <c r="A2876" s="16">
        <v>5262</v>
      </c>
      <c r="B2876" s="10">
        <v>45579.466246604941</v>
      </c>
      <c r="C2876">
        <v>2</v>
      </c>
      <c r="D2876">
        <v>11637.01</v>
      </c>
      <c r="E2876" s="24">
        <f>INT(RFM_Pivot!$A$1 - tblCustRFM[[#This Row],[LastPurchaseDate]])</f>
        <v>77</v>
      </c>
      <c r="F2876">
        <f>IF(tblCustRFM[[#This Row],[Recency]] &lt;= $L$4, 3, IF(tblCustRFM[[#This Row],[Recency]] &lt;= M2878, 2, 1))</f>
        <v>3</v>
      </c>
      <c r="G2876">
        <f>IF(tblCustRFM[[#This Row],[Frequency]] &gt;= L2879, 3, IF(tblCustRFM[[#This Row],[Frequency]] &gt;= M2879, 2, 1))</f>
        <v>3</v>
      </c>
      <c r="H2876">
        <f>IF(tblCustRFM[[#This Row],[Monetary]] &gt;= L2880, 3, IF(tblCustRFM[[#This Row],[Monetary]] &gt;= M2880, 2, 1))</f>
        <v>3</v>
      </c>
      <c r="I2876">
        <f>tblCustRFM[[#This Row],[RecencyTier]] + tblCustRFM[[#This Row],[FrequencyTier]] + tblCustRFM[[#This Row],[MonetaryTier]]</f>
        <v>9</v>
      </c>
    </row>
    <row r="2877" spans="1:9" x14ac:dyDescent="0.45">
      <c r="A2877" s="16">
        <v>5263</v>
      </c>
      <c r="B2877" s="10">
        <v>45006.358935879631</v>
      </c>
      <c r="C2877">
        <v>1</v>
      </c>
      <c r="D2877">
        <v>8519.4599999999991</v>
      </c>
      <c r="E2877" s="24">
        <f>INT(RFM_Pivot!$A$1 - tblCustRFM[[#This Row],[LastPurchaseDate]])</f>
        <v>650</v>
      </c>
      <c r="F2877">
        <f>IF(tblCustRFM[[#This Row],[Recency]] &lt;= $L$4, 3, IF(tblCustRFM[[#This Row],[Recency]] &lt;= M2879, 2, 1))</f>
        <v>1</v>
      </c>
      <c r="G2877">
        <f>IF(tblCustRFM[[#This Row],[Frequency]] &gt;= L2880, 3, IF(tblCustRFM[[#This Row],[Frequency]] &gt;= M2880, 2, 1))</f>
        <v>3</v>
      </c>
      <c r="H2877">
        <f>IF(tblCustRFM[[#This Row],[Monetary]] &gt;= L2881, 3, IF(tblCustRFM[[#This Row],[Monetary]] &gt;= M2881, 2, 1))</f>
        <v>3</v>
      </c>
      <c r="I2877">
        <f>tblCustRFM[[#This Row],[RecencyTier]] + tblCustRFM[[#This Row],[FrequencyTier]] + tblCustRFM[[#This Row],[MonetaryTier]]</f>
        <v>7</v>
      </c>
    </row>
    <row r="2878" spans="1:9" x14ac:dyDescent="0.45">
      <c r="A2878" s="16">
        <v>5264</v>
      </c>
      <c r="B2878" s="10">
        <v>45469.663266319447</v>
      </c>
      <c r="C2878">
        <v>2</v>
      </c>
      <c r="D2878">
        <v>24656.49</v>
      </c>
      <c r="E2878" s="24">
        <f>INT(RFM_Pivot!$A$1 - tblCustRFM[[#This Row],[LastPurchaseDate]])</f>
        <v>187</v>
      </c>
      <c r="F2878">
        <f>IF(tblCustRFM[[#This Row],[Recency]] &lt;= $L$4, 3, IF(tblCustRFM[[#This Row],[Recency]] &lt;= M2880, 2, 1))</f>
        <v>1</v>
      </c>
      <c r="G2878">
        <f>IF(tblCustRFM[[#This Row],[Frequency]] &gt;= L2881, 3, IF(tblCustRFM[[#This Row],[Frequency]] &gt;= M2881, 2, 1))</f>
        <v>3</v>
      </c>
      <c r="H2878">
        <f>IF(tblCustRFM[[#This Row],[Monetary]] &gt;= L2882, 3, IF(tblCustRFM[[#This Row],[Monetary]] &gt;= M2882, 2, 1))</f>
        <v>3</v>
      </c>
      <c r="I2878">
        <f>tblCustRFM[[#This Row],[RecencyTier]] + tblCustRFM[[#This Row],[FrequencyTier]] + tblCustRFM[[#This Row],[MonetaryTier]]</f>
        <v>7</v>
      </c>
    </row>
    <row r="2879" spans="1:9" x14ac:dyDescent="0.45">
      <c r="A2879" s="16">
        <v>5266</v>
      </c>
      <c r="B2879" s="10">
        <v>45237.792079205246</v>
      </c>
      <c r="C2879">
        <v>1</v>
      </c>
      <c r="D2879">
        <v>20458.95</v>
      </c>
      <c r="E2879" s="24">
        <f>INT(RFM_Pivot!$A$1 - tblCustRFM[[#This Row],[LastPurchaseDate]])</f>
        <v>419</v>
      </c>
      <c r="F2879">
        <f>IF(tblCustRFM[[#This Row],[Recency]] &lt;= $L$4, 3, IF(tblCustRFM[[#This Row],[Recency]] &lt;= M2881, 2, 1))</f>
        <v>1</v>
      </c>
      <c r="G2879">
        <f>IF(tblCustRFM[[#This Row],[Frequency]] &gt;= L2882, 3, IF(tblCustRFM[[#This Row],[Frequency]] &gt;= M2882, 2, 1))</f>
        <v>3</v>
      </c>
      <c r="H2879">
        <f>IF(tblCustRFM[[#This Row],[Monetary]] &gt;= L2883, 3, IF(tblCustRFM[[#This Row],[Monetary]] &gt;= M2883, 2, 1))</f>
        <v>3</v>
      </c>
      <c r="I2879">
        <f>tblCustRFM[[#This Row],[RecencyTier]] + tblCustRFM[[#This Row],[FrequencyTier]] + tblCustRFM[[#This Row],[MonetaryTier]]</f>
        <v>7</v>
      </c>
    </row>
    <row r="2880" spans="1:9" x14ac:dyDescent="0.45">
      <c r="A2880" s="16">
        <v>5267</v>
      </c>
      <c r="B2880" s="10">
        <v>45609.034203433643</v>
      </c>
      <c r="C2880">
        <v>2</v>
      </c>
      <c r="D2880">
        <v>29794.65</v>
      </c>
      <c r="E2880" s="24">
        <f>INT(RFM_Pivot!$A$1 - tblCustRFM[[#This Row],[LastPurchaseDate]])</f>
        <v>47</v>
      </c>
      <c r="F2880">
        <f>IF(tblCustRFM[[#This Row],[Recency]] &lt;= $L$4, 3, IF(tblCustRFM[[#This Row],[Recency]] &lt;= M2882, 2, 1))</f>
        <v>3</v>
      </c>
      <c r="G2880">
        <f>IF(tblCustRFM[[#This Row],[Frequency]] &gt;= L2883, 3, IF(tblCustRFM[[#This Row],[Frequency]] &gt;= M2883, 2, 1))</f>
        <v>3</v>
      </c>
      <c r="H2880">
        <f>IF(tblCustRFM[[#This Row],[Monetary]] &gt;= L2884, 3, IF(tblCustRFM[[#This Row],[Monetary]] &gt;= M2884, 2, 1))</f>
        <v>3</v>
      </c>
      <c r="I2880">
        <f>tblCustRFM[[#This Row],[RecencyTier]] + tblCustRFM[[#This Row],[FrequencyTier]] + tblCustRFM[[#This Row],[MonetaryTier]]</f>
        <v>9</v>
      </c>
    </row>
    <row r="2881" spans="1:9" x14ac:dyDescent="0.45">
      <c r="A2881" s="16">
        <v>5268</v>
      </c>
      <c r="B2881" s="10">
        <v>45532.449544945986</v>
      </c>
      <c r="C2881">
        <v>3</v>
      </c>
      <c r="D2881">
        <v>11605.08</v>
      </c>
      <c r="E2881" s="24">
        <f>INT(RFM_Pivot!$A$1 - tblCustRFM[[#This Row],[LastPurchaseDate]])</f>
        <v>124</v>
      </c>
      <c r="F2881">
        <f>IF(tblCustRFM[[#This Row],[Recency]] &lt;= $L$4, 3, IF(tblCustRFM[[#This Row],[Recency]] &lt;= M2883, 2, 1))</f>
        <v>1</v>
      </c>
      <c r="G2881">
        <f>IF(tblCustRFM[[#This Row],[Frequency]] &gt;= L2884, 3, IF(tblCustRFM[[#This Row],[Frequency]] &gt;= M2884, 2, 1))</f>
        <v>3</v>
      </c>
      <c r="H2881">
        <f>IF(tblCustRFM[[#This Row],[Monetary]] &gt;= L2885, 3, IF(tblCustRFM[[#This Row],[Monetary]] &gt;= M2885, 2, 1))</f>
        <v>3</v>
      </c>
      <c r="I2881">
        <f>tblCustRFM[[#This Row],[RecencyTier]] + tblCustRFM[[#This Row],[FrequencyTier]] + tblCustRFM[[#This Row],[MonetaryTier]]</f>
        <v>7</v>
      </c>
    </row>
    <row r="2882" spans="1:9" x14ac:dyDescent="0.45">
      <c r="A2882" s="16">
        <v>5270</v>
      </c>
      <c r="B2882" s="10">
        <v>45280.501350154322</v>
      </c>
      <c r="C2882">
        <v>2</v>
      </c>
      <c r="D2882">
        <v>15097.66</v>
      </c>
      <c r="E2882" s="24">
        <f>INT(RFM_Pivot!$A$1 - tblCustRFM[[#This Row],[LastPurchaseDate]])</f>
        <v>376</v>
      </c>
      <c r="F2882">
        <f>IF(tblCustRFM[[#This Row],[Recency]] &lt;= $L$4, 3, IF(tblCustRFM[[#This Row],[Recency]] &lt;= M2884, 2, 1))</f>
        <v>1</v>
      </c>
      <c r="G2882">
        <f>IF(tblCustRFM[[#This Row],[Frequency]] &gt;= L2885, 3, IF(tblCustRFM[[#This Row],[Frequency]] &gt;= M2885, 2, 1))</f>
        <v>3</v>
      </c>
      <c r="H2882">
        <f>IF(tblCustRFM[[#This Row],[Monetary]] &gt;= L2886, 3, IF(tblCustRFM[[#This Row],[Monetary]] &gt;= M2886, 2, 1))</f>
        <v>3</v>
      </c>
      <c r="I2882">
        <f>tblCustRFM[[#This Row],[RecencyTier]] + tblCustRFM[[#This Row],[FrequencyTier]] + tblCustRFM[[#This Row],[MonetaryTier]]</f>
        <v>7</v>
      </c>
    </row>
    <row r="2883" spans="1:9" x14ac:dyDescent="0.45">
      <c r="A2883" s="16">
        <v>5271</v>
      </c>
      <c r="B2883" s="10">
        <v>45388.55215520833</v>
      </c>
      <c r="C2883">
        <v>1</v>
      </c>
      <c r="D2883">
        <v>724.28</v>
      </c>
      <c r="E2883" s="24">
        <f>INT(RFM_Pivot!$A$1 - tblCustRFM[[#This Row],[LastPurchaseDate]])</f>
        <v>268</v>
      </c>
      <c r="F2883">
        <f>IF(tblCustRFM[[#This Row],[Recency]] &lt;= $L$4, 3, IF(tblCustRFM[[#This Row],[Recency]] &lt;= M2885, 2, 1))</f>
        <v>1</v>
      </c>
      <c r="G2883">
        <f>IF(tblCustRFM[[#This Row],[Frequency]] &gt;= L2886, 3, IF(tblCustRFM[[#This Row],[Frequency]] &gt;= M2886, 2, 1))</f>
        <v>3</v>
      </c>
      <c r="H2883">
        <f>IF(tblCustRFM[[#This Row],[Monetary]] &gt;= L2887, 3, IF(tblCustRFM[[#This Row],[Monetary]] &gt;= M2887, 2, 1))</f>
        <v>3</v>
      </c>
      <c r="I2883">
        <f>tblCustRFM[[#This Row],[RecencyTier]] + tblCustRFM[[#This Row],[FrequencyTier]] + tblCustRFM[[#This Row],[MonetaryTier]]</f>
        <v>7</v>
      </c>
    </row>
    <row r="2884" spans="1:9" x14ac:dyDescent="0.45">
      <c r="A2884" s="16">
        <v>5272</v>
      </c>
      <c r="B2884" s="10">
        <v>45322.626562654325</v>
      </c>
      <c r="C2884">
        <v>1</v>
      </c>
      <c r="D2884">
        <v>19347.96</v>
      </c>
      <c r="E2884" s="24">
        <f>INT(RFM_Pivot!$A$1 - tblCustRFM[[#This Row],[LastPurchaseDate]])</f>
        <v>334</v>
      </c>
      <c r="F2884">
        <f>IF(tblCustRFM[[#This Row],[Recency]] &lt;= $L$4, 3, IF(tblCustRFM[[#This Row],[Recency]] &lt;= M2886, 2, 1))</f>
        <v>1</v>
      </c>
      <c r="G2884">
        <f>IF(tblCustRFM[[#This Row],[Frequency]] &gt;= L2887, 3, IF(tblCustRFM[[#This Row],[Frequency]] &gt;= M2887, 2, 1))</f>
        <v>3</v>
      </c>
      <c r="H2884">
        <f>IF(tblCustRFM[[#This Row],[Monetary]] &gt;= L2888, 3, IF(tblCustRFM[[#This Row],[Monetary]] &gt;= M2888, 2, 1))</f>
        <v>3</v>
      </c>
      <c r="I2884">
        <f>tblCustRFM[[#This Row],[RecencyTier]] + tblCustRFM[[#This Row],[FrequencyTier]] + tblCustRFM[[#This Row],[MonetaryTier]]</f>
        <v>7</v>
      </c>
    </row>
    <row r="2885" spans="1:9" x14ac:dyDescent="0.45">
      <c r="A2885" s="16">
        <v>5273</v>
      </c>
      <c r="B2885" s="10">
        <v>45362.926592669755</v>
      </c>
      <c r="C2885">
        <v>1</v>
      </c>
      <c r="D2885">
        <v>7602.64</v>
      </c>
      <c r="E2885" s="24">
        <f>INT(RFM_Pivot!$A$1 - tblCustRFM[[#This Row],[LastPurchaseDate]])</f>
        <v>294</v>
      </c>
      <c r="F2885">
        <f>IF(tblCustRFM[[#This Row],[Recency]] &lt;= $L$4, 3, IF(tblCustRFM[[#This Row],[Recency]] &lt;= M2887, 2, 1))</f>
        <v>1</v>
      </c>
      <c r="G2885">
        <f>IF(tblCustRFM[[#This Row],[Frequency]] &gt;= L2888, 3, IF(tblCustRFM[[#This Row],[Frequency]] &gt;= M2888, 2, 1))</f>
        <v>3</v>
      </c>
      <c r="H2885">
        <f>IF(tblCustRFM[[#This Row],[Monetary]] &gt;= L2889, 3, IF(tblCustRFM[[#This Row],[Monetary]] &gt;= M2889, 2, 1))</f>
        <v>3</v>
      </c>
      <c r="I2885">
        <f>tblCustRFM[[#This Row],[RecencyTier]] + tblCustRFM[[#This Row],[FrequencyTier]] + tblCustRFM[[#This Row],[MonetaryTier]]</f>
        <v>7</v>
      </c>
    </row>
    <row r="2886" spans="1:9" x14ac:dyDescent="0.45">
      <c r="A2886" s="16">
        <v>5274</v>
      </c>
      <c r="B2886" s="10">
        <v>45600.784378433644</v>
      </c>
      <c r="C2886">
        <v>1</v>
      </c>
      <c r="D2886">
        <v>6053.36</v>
      </c>
      <c r="E2886" s="24">
        <f>INT(RFM_Pivot!$A$1 - tblCustRFM[[#This Row],[LastPurchaseDate]])</f>
        <v>56</v>
      </c>
      <c r="F2886">
        <f>IF(tblCustRFM[[#This Row],[Recency]] &lt;= $L$4, 3, IF(tblCustRFM[[#This Row],[Recency]] &lt;= M2888, 2, 1))</f>
        <v>3</v>
      </c>
      <c r="G2886">
        <f>IF(tblCustRFM[[#This Row],[Frequency]] &gt;= L2889, 3, IF(tblCustRFM[[#This Row],[Frequency]] &gt;= M2889, 2, 1))</f>
        <v>3</v>
      </c>
      <c r="H2886">
        <f>IF(tblCustRFM[[#This Row],[Monetary]] &gt;= L2890, 3, IF(tblCustRFM[[#This Row],[Monetary]] &gt;= M2890, 2, 1))</f>
        <v>3</v>
      </c>
      <c r="I2886">
        <f>tblCustRFM[[#This Row],[RecencyTier]] + tblCustRFM[[#This Row],[FrequencyTier]] + tblCustRFM[[#This Row],[MonetaryTier]]</f>
        <v>9</v>
      </c>
    </row>
    <row r="2887" spans="1:9" x14ac:dyDescent="0.45">
      <c r="A2887" s="16">
        <v>5275</v>
      </c>
      <c r="B2887" s="10">
        <v>45327.810081018521</v>
      </c>
      <c r="C2887">
        <v>1</v>
      </c>
      <c r="D2887">
        <v>21586.7</v>
      </c>
      <c r="E2887" s="24">
        <f>INT(RFM_Pivot!$A$1 - tblCustRFM[[#This Row],[LastPurchaseDate]])</f>
        <v>329</v>
      </c>
      <c r="F2887">
        <f>IF(tblCustRFM[[#This Row],[Recency]] &lt;= $L$4, 3, IF(tblCustRFM[[#This Row],[Recency]] &lt;= M2889, 2, 1))</f>
        <v>1</v>
      </c>
      <c r="G2887">
        <f>IF(tblCustRFM[[#This Row],[Frequency]] &gt;= L2890, 3, IF(tblCustRFM[[#This Row],[Frequency]] &gt;= M2890, 2, 1))</f>
        <v>3</v>
      </c>
      <c r="H2887">
        <f>IF(tblCustRFM[[#This Row],[Monetary]] &gt;= L2891, 3, IF(tblCustRFM[[#This Row],[Monetary]] &gt;= M2891, 2, 1))</f>
        <v>3</v>
      </c>
      <c r="I2887">
        <f>tblCustRFM[[#This Row],[RecencyTier]] + tblCustRFM[[#This Row],[FrequencyTier]] + tblCustRFM[[#This Row],[MonetaryTier]]</f>
        <v>7</v>
      </c>
    </row>
    <row r="2888" spans="1:9" x14ac:dyDescent="0.45">
      <c r="A2888" s="16">
        <v>5276</v>
      </c>
      <c r="B2888" s="10">
        <v>45582.824582445988</v>
      </c>
      <c r="C2888">
        <v>2</v>
      </c>
      <c r="D2888">
        <v>24461.52</v>
      </c>
      <c r="E2888" s="24">
        <f>INT(RFM_Pivot!$A$1 - tblCustRFM[[#This Row],[LastPurchaseDate]])</f>
        <v>74</v>
      </c>
      <c r="F2888">
        <f>IF(tblCustRFM[[#This Row],[Recency]] &lt;= $L$4, 3, IF(tblCustRFM[[#This Row],[Recency]] &lt;= M2890, 2, 1))</f>
        <v>3</v>
      </c>
      <c r="G2888">
        <f>IF(tblCustRFM[[#This Row],[Frequency]] &gt;= L2891, 3, IF(tblCustRFM[[#This Row],[Frequency]] &gt;= M2891, 2, 1))</f>
        <v>3</v>
      </c>
      <c r="H2888">
        <f>IF(tblCustRFM[[#This Row],[Monetary]] &gt;= L2892, 3, IF(tblCustRFM[[#This Row],[Monetary]] &gt;= M2892, 2, 1))</f>
        <v>3</v>
      </c>
      <c r="I2888">
        <f>tblCustRFM[[#This Row],[RecencyTier]] + tblCustRFM[[#This Row],[FrequencyTier]] + tblCustRFM[[#This Row],[MonetaryTier]]</f>
        <v>9</v>
      </c>
    </row>
    <row r="2889" spans="1:9" x14ac:dyDescent="0.45">
      <c r="A2889" s="16">
        <v>5277</v>
      </c>
      <c r="B2889" s="10">
        <v>45442.723572376541</v>
      </c>
      <c r="C2889">
        <v>2</v>
      </c>
      <c r="D2889">
        <v>4865.32</v>
      </c>
      <c r="E2889" s="24">
        <f>INT(RFM_Pivot!$A$1 - tblCustRFM[[#This Row],[LastPurchaseDate]])</f>
        <v>214</v>
      </c>
      <c r="F2889">
        <f>IF(tblCustRFM[[#This Row],[Recency]] &lt;= $L$4, 3, IF(tblCustRFM[[#This Row],[Recency]] &lt;= M2891, 2, 1))</f>
        <v>1</v>
      </c>
      <c r="G2889">
        <f>IF(tblCustRFM[[#This Row],[Frequency]] &gt;= L2892, 3, IF(tblCustRFM[[#This Row],[Frequency]] &gt;= M2892, 2, 1))</f>
        <v>3</v>
      </c>
      <c r="H2889">
        <f>IF(tblCustRFM[[#This Row],[Monetary]] &gt;= L2893, 3, IF(tblCustRFM[[#This Row],[Monetary]] &gt;= M2893, 2, 1))</f>
        <v>3</v>
      </c>
      <c r="I2889">
        <f>tblCustRFM[[#This Row],[RecencyTier]] + tblCustRFM[[#This Row],[FrequencyTier]] + tblCustRFM[[#This Row],[MonetaryTier]]</f>
        <v>7</v>
      </c>
    </row>
    <row r="2890" spans="1:9" x14ac:dyDescent="0.45">
      <c r="A2890" s="16">
        <v>5278</v>
      </c>
      <c r="B2890" s="10">
        <v>45014.681768171293</v>
      </c>
      <c r="C2890">
        <v>1</v>
      </c>
      <c r="D2890">
        <v>16562.8</v>
      </c>
      <c r="E2890" s="24">
        <f>INT(RFM_Pivot!$A$1 - tblCustRFM[[#This Row],[LastPurchaseDate]])</f>
        <v>642</v>
      </c>
      <c r="F2890">
        <f>IF(tblCustRFM[[#This Row],[Recency]] &lt;= $L$4, 3, IF(tblCustRFM[[#This Row],[Recency]] &lt;= M2892, 2, 1))</f>
        <v>1</v>
      </c>
      <c r="G2890">
        <f>IF(tblCustRFM[[#This Row],[Frequency]] &gt;= L2893, 3, IF(tblCustRFM[[#This Row],[Frequency]] &gt;= M2893, 2, 1))</f>
        <v>3</v>
      </c>
      <c r="H2890">
        <f>IF(tblCustRFM[[#This Row],[Monetary]] &gt;= L2894, 3, IF(tblCustRFM[[#This Row],[Monetary]] &gt;= M2894, 2, 1))</f>
        <v>3</v>
      </c>
      <c r="I2890">
        <f>tblCustRFM[[#This Row],[RecencyTier]] + tblCustRFM[[#This Row],[FrequencyTier]] + tblCustRFM[[#This Row],[MonetaryTier]]</f>
        <v>7</v>
      </c>
    </row>
    <row r="2891" spans="1:9" x14ac:dyDescent="0.45">
      <c r="A2891" s="16">
        <v>5282</v>
      </c>
      <c r="B2891" s="10">
        <v>45249.765276543207</v>
      </c>
      <c r="C2891">
        <v>2</v>
      </c>
      <c r="D2891">
        <v>21049.27</v>
      </c>
      <c r="E2891" s="24">
        <f>INT(RFM_Pivot!$A$1 - tblCustRFM[[#This Row],[LastPurchaseDate]])</f>
        <v>407</v>
      </c>
      <c r="F2891">
        <f>IF(tblCustRFM[[#This Row],[Recency]] &lt;= $L$4, 3, IF(tblCustRFM[[#This Row],[Recency]] &lt;= M2893, 2, 1))</f>
        <v>1</v>
      </c>
      <c r="G2891">
        <f>IF(tblCustRFM[[#This Row],[Frequency]] &gt;= L2894, 3, IF(tblCustRFM[[#This Row],[Frequency]] &gt;= M2894, 2, 1))</f>
        <v>3</v>
      </c>
      <c r="H2891">
        <f>IF(tblCustRFM[[#This Row],[Monetary]] &gt;= L2895, 3, IF(tblCustRFM[[#This Row],[Monetary]] &gt;= M2895, 2, 1))</f>
        <v>3</v>
      </c>
      <c r="I2891">
        <f>tblCustRFM[[#This Row],[RecencyTier]] + tblCustRFM[[#This Row],[FrequencyTier]] + tblCustRFM[[#This Row],[MonetaryTier]]</f>
        <v>7</v>
      </c>
    </row>
    <row r="2892" spans="1:9" x14ac:dyDescent="0.45">
      <c r="A2892" s="16">
        <v>5283</v>
      </c>
      <c r="B2892" s="10">
        <v>45086.958995910492</v>
      </c>
      <c r="C2892">
        <v>1</v>
      </c>
      <c r="D2892">
        <v>704.97</v>
      </c>
      <c r="E2892" s="24">
        <f>INT(RFM_Pivot!$A$1 - tblCustRFM[[#This Row],[LastPurchaseDate]])</f>
        <v>570</v>
      </c>
      <c r="F2892">
        <f>IF(tblCustRFM[[#This Row],[Recency]] &lt;= $L$4, 3, IF(tblCustRFM[[#This Row],[Recency]] &lt;= M2894, 2, 1))</f>
        <v>1</v>
      </c>
      <c r="G2892">
        <f>IF(tblCustRFM[[#This Row],[Frequency]] &gt;= L2895, 3, IF(tblCustRFM[[#This Row],[Frequency]] &gt;= M2895, 2, 1))</f>
        <v>3</v>
      </c>
      <c r="H2892">
        <f>IF(tblCustRFM[[#This Row],[Monetary]] &gt;= L2896, 3, IF(tblCustRFM[[#This Row],[Monetary]] &gt;= M2896, 2, 1))</f>
        <v>3</v>
      </c>
      <c r="I2892">
        <f>tblCustRFM[[#This Row],[RecencyTier]] + tblCustRFM[[#This Row],[FrequencyTier]] + tblCustRFM[[#This Row],[MonetaryTier]]</f>
        <v>7</v>
      </c>
    </row>
    <row r="2893" spans="1:9" x14ac:dyDescent="0.45">
      <c r="A2893" s="16">
        <v>5284</v>
      </c>
      <c r="B2893" s="10">
        <v>45522.447544753086</v>
      </c>
      <c r="C2893">
        <v>3</v>
      </c>
      <c r="D2893">
        <v>12718.14</v>
      </c>
      <c r="E2893" s="24">
        <f>INT(RFM_Pivot!$A$1 - tblCustRFM[[#This Row],[LastPurchaseDate]])</f>
        <v>134</v>
      </c>
      <c r="F2893">
        <f>IF(tblCustRFM[[#This Row],[Recency]] &lt;= $L$4, 3, IF(tblCustRFM[[#This Row],[Recency]] &lt;= M2895, 2, 1))</f>
        <v>1</v>
      </c>
      <c r="G2893">
        <f>IF(tblCustRFM[[#This Row],[Frequency]] &gt;= L2896, 3, IF(tblCustRFM[[#This Row],[Frequency]] &gt;= M2896, 2, 1))</f>
        <v>3</v>
      </c>
      <c r="H2893">
        <f>IF(tblCustRFM[[#This Row],[Monetary]] &gt;= L2897, 3, IF(tblCustRFM[[#This Row],[Monetary]] &gt;= M2897, 2, 1))</f>
        <v>3</v>
      </c>
      <c r="I2893">
        <f>tblCustRFM[[#This Row],[RecencyTier]] + tblCustRFM[[#This Row],[FrequencyTier]] + tblCustRFM[[#This Row],[MonetaryTier]]</f>
        <v>7</v>
      </c>
    </row>
    <row r="2894" spans="1:9" x14ac:dyDescent="0.45">
      <c r="A2894" s="16">
        <v>5285</v>
      </c>
      <c r="B2894" s="10">
        <v>45074.18271828704</v>
      </c>
      <c r="C2894">
        <v>1</v>
      </c>
      <c r="D2894">
        <v>4153.6400000000003</v>
      </c>
      <c r="E2894" s="24">
        <f>INT(RFM_Pivot!$A$1 - tblCustRFM[[#This Row],[LastPurchaseDate]])</f>
        <v>582</v>
      </c>
      <c r="F2894">
        <f>IF(tblCustRFM[[#This Row],[Recency]] &lt;= $L$4, 3, IF(tblCustRFM[[#This Row],[Recency]] &lt;= M2896, 2, 1))</f>
        <v>1</v>
      </c>
      <c r="G2894">
        <f>IF(tblCustRFM[[#This Row],[Frequency]] &gt;= L2897, 3, IF(tblCustRFM[[#This Row],[Frequency]] &gt;= M2897, 2, 1))</f>
        <v>3</v>
      </c>
      <c r="H2894">
        <f>IF(tblCustRFM[[#This Row],[Monetary]] &gt;= L2898, 3, IF(tblCustRFM[[#This Row],[Monetary]] &gt;= M2898, 2, 1))</f>
        <v>3</v>
      </c>
      <c r="I2894">
        <f>tblCustRFM[[#This Row],[RecencyTier]] + tblCustRFM[[#This Row],[FrequencyTier]] + tblCustRFM[[#This Row],[MonetaryTier]]</f>
        <v>7</v>
      </c>
    </row>
    <row r="2895" spans="1:9" x14ac:dyDescent="0.45">
      <c r="A2895" s="16">
        <v>5286</v>
      </c>
      <c r="B2895" s="10">
        <v>45023.004600462962</v>
      </c>
      <c r="C2895">
        <v>1</v>
      </c>
      <c r="D2895">
        <v>11448.72</v>
      </c>
      <c r="E2895" s="24">
        <f>INT(RFM_Pivot!$A$1 - tblCustRFM[[#This Row],[LastPurchaseDate]])</f>
        <v>633</v>
      </c>
      <c r="F2895">
        <f>IF(tblCustRFM[[#This Row],[Recency]] &lt;= $L$4, 3, IF(tblCustRFM[[#This Row],[Recency]] &lt;= M2897, 2, 1))</f>
        <v>1</v>
      </c>
      <c r="G2895">
        <f>IF(tblCustRFM[[#This Row],[Frequency]] &gt;= L2898, 3, IF(tblCustRFM[[#This Row],[Frequency]] &gt;= M2898, 2, 1))</f>
        <v>3</v>
      </c>
      <c r="H2895">
        <f>IF(tblCustRFM[[#This Row],[Monetary]] &gt;= L2899, 3, IF(tblCustRFM[[#This Row],[Monetary]] &gt;= M2899, 2, 1))</f>
        <v>3</v>
      </c>
      <c r="I2895">
        <f>tblCustRFM[[#This Row],[RecencyTier]] + tblCustRFM[[#This Row],[FrequencyTier]] + tblCustRFM[[#This Row],[MonetaryTier]]</f>
        <v>7</v>
      </c>
    </row>
    <row r="2896" spans="1:9" x14ac:dyDescent="0.45">
      <c r="A2896" s="16">
        <v>5287</v>
      </c>
      <c r="B2896" s="10">
        <v>45500.837383757716</v>
      </c>
      <c r="C2896">
        <v>4</v>
      </c>
      <c r="D2896">
        <v>40088.06</v>
      </c>
      <c r="E2896" s="24">
        <f>INT(RFM_Pivot!$A$1 - tblCustRFM[[#This Row],[LastPurchaseDate]])</f>
        <v>156</v>
      </c>
      <c r="F2896">
        <f>IF(tblCustRFM[[#This Row],[Recency]] &lt;= $L$4, 3, IF(tblCustRFM[[#This Row],[Recency]] &lt;= M2898, 2, 1))</f>
        <v>1</v>
      </c>
      <c r="G2896">
        <f>IF(tblCustRFM[[#This Row],[Frequency]] &gt;= L2899, 3, IF(tblCustRFM[[#This Row],[Frequency]] &gt;= M2899, 2, 1))</f>
        <v>3</v>
      </c>
      <c r="H2896">
        <f>IF(tblCustRFM[[#This Row],[Monetary]] &gt;= L2900, 3, IF(tblCustRFM[[#This Row],[Monetary]] &gt;= M2900, 2, 1))</f>
        <v>3</v>
      </c>
      <c r="I2896">
        <f>tblCustRFM[[#This Row],[RecencyTier]] + tblCustRFM[[#This Row],[FrequencyTier]] + tblCustRFM[[#This Row],[MonetaryTier]]</f>
        <v>7</v>
      </c>
    </row>
    <row r="2897" spans="1:9" x14ac:dyDescent="0.45">
      <c r="A2897" s="16">
        <v>5289</v>
      </c>
      <c r="B2897" s="10">
        <v>44985.040804089505</v>
      </c>
      <c r="C2897">
        <v>1</v>
      </c>
      <c r="D2897">
        <v>1151.2</v>
      </c>
      <c r="E2897" s="24">
        <f>INT(RFM_Pivot!$A$1 - tblCustRFM[[#This Row],[LastPurchaseDate]])</f>
        <v>671</v>
      </c>
      <c r="F2897">
        <f>IF(tblCustRFM[[#This Row],[Recency]] &lt;= $L$4, 3, IF(tblCustRFM[[#This Row],[Recency]] &lt;= M2899, 2, 1))</f>
        <v>1</v>
      </c>
      <c r="G2897">
        <f>IF(tblCustRFM[[#This Row],[Frequency]] &gt;= L2900, 3, IF(tblCustRFM[[#This Row],[Frequency]] &gt;= M2900, 2, 1))</f>
        <v>3</v>
      </c>
      <c r="H2897">
        <f>IF(tblCustRFM[[#This Row],[Monetary]] &gt;= L2901, 3, IF(tblCustRFM[[#This Row],[Monetary]] &gt;= M2901, 2, 1))</f>
        <v>3</v>
      </c>
      <c r="I2897">
        <f>tblCustRFM[[#This Row],[RecencyTier]] + tblCustRFM[[#This Row],[FrequencyTier]] + tblCustRFM[[#This Row],[MonetaryTier]]</f>
        <v>7</v>
      </c>
    </row>
    <row r="2898" spans="1:9" x14ac:dyDescent="0.45">
      <c r="A2898" s="16">
        <v>5290</v>
      </c>
      <c r="B2898" s="10">
        <v>45246.187918788579</v>
      </c>
      <c r="C2898">
        <v>2</v>
      </c>
      <c r="D2898">
        <v>20901.43</v>
      </c>
      <c r="E2898" s="24">
        <f>INT(RFM_Pivot!$A$1 - tblCustRFM[[#This Row],[LastPurchaseDate]])</f>
        <v>410</v>
      </c>
      <c r="F2898">
        <f>IF(tblCustRFM[[#This Row],[Recency]] &lt;= $L$4, 3, IF(tblCustRFM[[#This Row],[Recency]] &lt;= M2900, 2, 1))</f>
        <v>1</v>
      </c>
      <c r="G2898">
        <f>IF(tblCustRFM[[#This Row],[Frequency]] &gt;= L2901, 3, IF(tblCustRFM[[#This Row],[Frequency]] &gt;= M2901, 2, 1))</f>
        <v>3</v>
      </c>
      <c r="H2898">
        <f>IF(tblCustRFM[[#This Row],[Monetary]] &gt;= L2902, 3, IF(tblCustRFM[[#This Row],[Monetary]] &gt;= M2902, 2, 1))</f>
        <v>3</v>
      </c>
      <c r="I2898">
        <f>tblCustRFM[[#This Row],[RecencyTier]] + tblCustRFM[[#This Row],[FrequencyTier]] + tblCustRFM[[#This Row],[MonetaryTier]]</f>
        <v>7</v>
      </c>
    </row>
    <row r="2899" spans="1:9" x14ac:dyDescent="0.45">
      <c r="A2899" s="16">
        <v>5292</v>
      </c>
      <c r="B2899" s="10">
        <v>45568.004100424383</v>
      </c>
      <c r="C2899">
        <v>1</v>
      </c>
      <c r="D2899">
        <v>4255.74</v>
      </c>
      <c r="E2899" s="24">
        <f>INT(RFM_Pivot!$A$1 - tblCustRFM[[#This Row],[LastPurchaseDate]])</f>
        <v>88</v>
      </c>
      <c r="F2899">
        <f>IF(tblCustRFM[[#This Row],[Recency]] &lt;= $L$4, 3, IF(tblCustRFM[[#This Row],[Recency]] &lt;= M2901, 2, 1))</f>
        <v>3</v>
      </c>
      <c r="G2899">
        <f>IF(tblCustRFM[[#This Row],[Frequency]] &gt;= L2902, 3, IF(tblCustRFM[[#This Row],[Frequency]] &gt;= M2902, 2, 1))</f>
        <v>3</v>
      </c>
      <c r="H2899">
        <f>IF(tblCustRFM[[#This Row],[Monetary]] &gt;= L2903, 3, IF(tblCustRFM[[#This Row],[Monetary]] &gt;= M2903, 2, 1))</f>
        <v>3</v>
      </c>
      <c r="I2899">
        <f>tblCustRFM[[#This Row],[RecencyTier]] + tblCustRFM[[#This Row],[FrequencyTier]] + tblCustRFM[[#This Row],[MonetaryTier]]</f>
        <v>9</v>
      </c>
    </row>
    <row r="2900" spans="1:9" x14ac:dyDescent="0.45">
      <c r="A2900" s="16">
        <v>5293</v>
      </c>
      <c r="B2900" s="10">
        <v>45043.300630054015</v>
      </c>
      <c r="C2900">
        <v>1</v>
      </c>
      <c r="D2900">
        <v>5792.3</v>
      </c>
      <c r="E2900" s="24">
        <f>INT(RFM_Pivot!$A$1 - tblCustRFM[[#This Row],[LastPurchaseDate]])</f>
        <v>613</v>
      </c>
      <c r="F2900">
        <f>IF(tblCustRFM[[#This Row],[Recency]] &lt;= $L$4, 3, IF(tblCustRFM[[#This Row],[Recency]] &lt;= M2902, 2, 1))</f>
        <v>1</v>
      </c>
      <c r="G2900">
        <f>IF(tblCustRFM[[#This Row],[Frequency]] &gt;= L2903, 3, IF(tblCustRFM[[#This Row],[Frequency]] &gt;= M2903, 2, 1))</f>
        <v>3</v>
      </c>
      <c r="H2900">
        <f>IF(tblCustRFM[[#This Row],[Monetary]] &gt;= L2904, 3, IF(tblCustRFM[[#This Row],[Monetary]] &gt;= M2904, 2, 1))</f>
        <v>3</v>
      </c>
      <c r="I2900">
        <f>tblCustRFM[[#This Row],[RecencyTier]] + tblCustRFM[[#This Row],[FrequencyTier]] + tblCustRFM[[#This Row],[MonetaryTier]]</f>
        <v>7</v>
      </c>
    </row>
    <row r="2901" spans="1:9" x14ac:dyDescent="0.45">
      <c r="A2901" s="16">
        <v>5295</v>
      </c>
      <c r="B2901" s="10">
        <v>45627.651065123457</v>
      </c>
      <c r="C2901">
        <v>1</v>
      </c>
      <c r="D2901">
        <v>5888.48</v>
      </c>
      <c r="E2901" s="24">
        <f>INT(RFM_Pivot!$A$1 - tblCustRFM[[#This Row],[LastPurchaseDate]])</f>
        <v>29</v>
      </c>
      <c r="F2901">
        <f>IF(tblCustRFM[[#This Row],[Recency]] &lt;= $L$4, 3, IF(tblCustRFM[[#This Row],[Recency]] &lt;= M2903, 2, 1))</f>
        <v>3</v>
      </c>
      <c r="G2901">
        <f>IF(tblCustRFM[[#This Row],[Frequency]] &gt;= L2904, 3, IF(tblCustRFM[[#This Row],[Frequency]] &gt;= M2904, 2, 1))</f>
        <v>3</v>
      </c>
      <c r="H2901">
        <f>IF(tblCustRFM[[#This Row],[Monetary]] &gt;= L2905, 3, IF(tblCustRFM[[#This Row],[Monetary]] &gt;= M2905, 2, 1))</f>
        <v>3</v>
      </c>
      <c r="I2901">
        <f>tblCustRFM[[#This Row],[RecencyTier]] + tblCustRFM[[#This Row],[FrequencyTier]] + tblCustRFM[[#This Row],[MonetaryTier]]</f>
        <v>9</v>
      </c>
    </row>
    <row r="2902" spans="1:9" x14ac:dyDescent="0.45">
      <c r="A2902" s="16">
        <v>5297</v>
      </c>
      <c r="B2902" s="10">
        <v>44931.307430748457</v>
      </c>
      <c r="C2902">
        <v>1</v>
      </c>
      <c r="D2902">
        <v>11987.61</v>
      </c>
      <c r="E2902" s="24">
        <f>INT(RFM_Pivot!$A$1 - tblCustRFM[[#This Row],[LastPurchaseDate]])</f>
        <v>725</v>
      </c>
      <c r="F2902">
        <f>IF(tblCustRFM[[#This Row],[Recency]] &lt;= $L$4, 3, IF(tblCustRFM[[#This Row],[Recency]] &lt;= M2904, 2, 1))</f>
        <v>1</v>
      </c>
      <c r="G2902">
        <f>IF(tblCustRFM[[#This Row],[Frequency]] &gt;= L2905, 3, IF(tblCustRFM[[#This Row],[Frequency]] &gt;= M2905, 2, 1))</f>
        <v>3</v>
      </c>
      <c r="H2902">
        <f>IF(tblCustRFM[[#This Row],[Monetary]] &gt;= L2906, 3, IF(tblCustRFM[[#This Row],[Monetary]] &gt;= M2906, 2, 1))</f>
        <v>3</v>
      </c>
      <c r="I2902">
        <f>tblCustRFM[[#This Row],[RecencyTier]] + tblCustRFM[[#This Row],[FrequencyTier]] + tblCustRFM[[#This Row],[MonetaryTier]]</f>
        <v>7</v>
      </c>
    </row>
    <row r="2903" spans="1:9" x14ac:dyDescent="0.45">
      <c r="A2903" s="16">
        <v>5298</v>
      </c>
      <c r="B2903" s="10">
        <v>45505.582858294751</v>
      </c>
      <c r="C2903">
        <v>3</v>
      </c>
      <c r="D2903">
        <v>41838.9</v>
      </c>
      <c r="E2903" s="24">
        <f>INT(RFM_Pivot!$A$1 - tblCustRFM[[#This Row],[LastPurchaseDate]])</f>
        <v>151</v>
      </c>
      <c r="F2903">
        <f>IF(tblCustRFM[[#This Row],[Recency]] &lt;= $L$4, 3, IF(tblCustRFM[[#This Row],[Recency]] &lt;= M2905, 2, 1))</f>
        <v>1</v>
      </c>
      <c r="G2903">
        <f>IF(tblCustRFM[[#This Row],[Frequency]] &gt;= L2906, 3, IF(tblCustRFM[[#This Row],[Frequency]] &gt;= M2906, 2, 1))</f>
        <v>3</v>
      </c>
      <c r="H2903">
        <f>IF(tblCustRFM[[#This Row],[Monetary]] &gt;= L2907, 3, IF(tblCustRFM[[#This Row],[Monetary]] &gt;= M2907, 2, 1))</f>
        <v>3</v>
      </c>
      <c r="I2903">
        <f>tblCustRFM[[#This Row],[RecencyTier]] + tblCustRFM[[#This Row],[FrequencyTier]] + tblCustRFM[[#This Row],[MonetaryTier]]</f>
        <v>7</v>
      </c>
    </row>
    <row r="2904" spans="1:9" x14ac:dyDescent="0.45">
      <c r="A2904" s="16">
        <v>5299</v>
      </c>
      <c r="B2904" s="10">
        <v>45535.077807793212</v>
      </c>
      <c r="C2904">
        <v>2</v>
      </c>
      <c r="D2904">
        <v>13040.82</v>
      </c>
      <c r="E2904" s="24">
        <f>INT(RFM_Pivot!$A$1 - tblCustRFM[[#This Row],[LastPurchaseDate]])</f>
        <v>121</v>
      </c>
      <c r="F2904">
        <f>IF(tblCustRFM[[#This Row],[Recency]] &lt;= $L$4, 3, IF(tblCustRFM[[#This Row],[Recency]] &lt;= M2906, 2, 1))</f>
        <v>1</v>
      </c>
      <c r="G2904">
        <f>IF(tblCustRFM[[#This Row],[Frequency]] &gt;= L2907, 3, IF(tblCustRFM[[#This Row],[Frequency]] &gt;= M2907, 2, 1))</f>
        <v>3</v>
      </c>
      <c r="H2904">
        <f>IF(tblCustRFM[[#This Row],[Monetary]] &gt;= L2908, 3, IF(tblCustRFM[[#This Row],[Monetary]] &gt;= M2908, 2, 1))</f>
        <v>3</v>
      </c>
      <c r="I2904">
        <f>tblCustRFM[[#This Row],[RecencyTier]] + tblCustRFM[[#This Row],[FrequencyTier]] + tblCustRFM[[#This Row],[MonetaryTier]]</f>
        <v>7</v>
      </c>
    </row>
    <row r="2905" spans="1:9" x14ac:dyDescent="0.45">
      <c r="A2905" s="16">
        <v>5300</v>
      </c>
      <c r="B2905" s="10">
        <v>45509.087208719138</v>
      </c>
      <c r="C2905">
        <v>2</v>
      </c>
      <c r="D2905">
        <v>12382.26</v>
      </c>
      <c r="E2905" s="24">
        <f>INT(RFM_Pivot!$A$1 - tblCustRFM[[#This Row],[LastPurchaseDate]])</f>
        <v>147</v>
      </c>
      <c r="F2905">
        <f>IF(tblCustRFM[[#This Row],[Recency]] &lt;= $L$4, 3, IF(tblCustRFM[[#This Row],[Recency]] &lt;= M2907, 2, 1))</f>
        <v>1</v>
      </c>
      <c r="G2905">
        <f>IF(tblCustRFM[[#This Row],[Frequency]] &gt;= L2908, 3, IF(tblCustRFM[[#This Row],[Frequency]] &gt;= M2908, 2, 1))</f>
        <v>3</v>
      </c>
      <c r="H2905">
        <f>IF(tblCustRFM[[#This Row],[Monetary]] &gt;= L2909, 3, IF(tblCustRFM[[#This Row],[Monetary]] &gt;= M2909, 2, 1))</f>
        <v>3</v>
      </c>
      <c r="I2905">
        <f>tblCustRFM[[#This Row],[RecencyTier]] + tblCustRFM[[#This Row],[FrequencyTier]] + tblCustRFM[[#This Row],[MonetaryTier]]</f>
        <v>7</v>
      </c>
    </row>
    <row r="2906" spans="1:9" x14ac:dyDescent="0.45">
      <c r="A2906" s="16">
        <v>5302</v>
      </c>
      <c r="B2906" s="10">
        <v>45507.919091898148</v>
      </c>
      <c r="C2906">
        <v>1</v>
      </c>
      <c r="D2906">
        <v>1701.67</v>
      </c>
      <c r="E2906" s="24">
        <f>INT(RFM_Pivot!$A$1 - tblCustRFM[[#This Row],[LastPurchaseDate]])</f>
        <v>149</v>
      </c>
      <c r="F2906">
        <f>IF(tblCustRFM[[#This Row],[Recency]] &lt;= $L$4, 3, IF(tblCustRFM[[#This Row],[Recency]] &lt;= M2908, 2, 1))</f>
        <v>1</v>
      </c>
      <c r="G2906">
        <f>IF(tblCustRFM[[#This Row],[Frequency]] &gt;= L2909, 3, IF(tblCustRFM[[#This Row],[Frequency]] &gt;= M2909, 2, 1))</f>
        <v>3</v>
      </c>
      <c r="H2906">
        <f>IF(tblCustRFM[[#This Row],[Monetary]] &gt;= L2910, 3, IF(tblCustRFM[[#This Row],[Monetary]] &gt;= M2910, 2, 1))</f>
        <v>3</v>
      </c>
      <c r="I2906">
        <f>tblCustRFM[[#This Row],[RecencyTier]] + tblCustRFM[[#This Row],[FrequencyTier]] + tblCustRFM[[#This Row],[MonetaryTier]]</f>
        <v>7</v>
      </c>
    </row>
    <row r="2907" spans="1:9" x14ac:dyDescent="0.45">
      <c r="A2907" s="16">
        <v>5305</v>
      </c>
      <c r="B2907" s="10">
        <v>45375.994899498459</v>
      </c>
      <c r="C2907">
        <v>1</v>
      </c>
      <c r="D2907">
        <v>14007.06</v>
      </c>
      <c r="E2907" s="24">
        <f>INT(RFM_Pivot!$A$1 - tblCustRFM[[#This Row],[LastPurchaseDate]])</f>
        <v>281</v>
      </c>
      <c r="F2907">
        <f>IF(tblCustRFM[[#This Row],[Recency]] &lt;= $L$4, 3, IF(tblCustRFM[[#This Row],[Recency]] &lt;= M2909, 2, 1))</f>
        <v>1</v>
      </c>
      <c r="G2907">
        <f>IF(tblCustRFM[[#This Row],[Frequency]] &gt;= L2910, 3, IF(tblCustRFM[[#This Row],[Frequency]] &gt;= M2910, 2, 1))</f>
        <v>3</v>
      </c>
      <c r="H2907">
        <f>IF(tblCustRFM[[#This Row],[Monetary]] &gt;= L2911, 3, IF(tblCustRFM[[#This Row],[Monetary]] &gt;= M2911, 2, 1))</f>
        <v>3</v>
      </c>
      <c r="I2907">
        <f>tblCustRFM[[#This Row],[RecencyTier]] + tblCustRFM[[#This Row],[FrequencyTier]] + tblCustRFM[[#This Row],[MonetaryTier]]</f>
        <v>7</v>
      </c>
    </row>
    <row r="2908" spans="1:9" x14ac:dyDescent="0.45">
      <c r="A2908" s="16">
        <v>5306</v>
      </c>
      <c r="B2908" s="10">
        <v>45263.490649074076</v>
      </c>
      <c r="C2908">
        <v>1</v>
      </c>
      <c r="D2908">
        <v>3426.09</v>
      </c>
      <c r="E2908" s="24">
        <f>INT(RFM_Pivot!$A$1 - tblCustRFM[[#This Row],[LastPurchaseDate]])</f>
        <v>393</v>
      </c>
      <c r="F2908">
        <f>IF(tblCustRFM[[#This Row],[Recency]] &lt;= $L$4, 3, IF(tblCustRFM[[#This Row],[Recency]] &lt;= M2910, 2, 1))</f>
        <v>1</v>
      </c>
      <c r="G2908">
        <f>IF(tblCustRFM[[#This Row],[Frequency]] &gt;= L2911, 3, IF(tblCustRFM[[#This Row],[Frequency]] &gt;= M2911, 2, 1))</f>
        <v>3</v>
      </c>
      <c r="H2908">
        <f>IF(tblCustRFM[[#This Row],[Monetary]] &gt;= L2912, 3, IF(tblCustRFM[[#This Row],[Monetary]] &gt;= M2912, 2, 1))</f>
        <v>3</v>
      </c>
      <c r="I2908">
        <f>tblCustRFM[[#This Row],[RecencyTier]] + tblCustRFM[[#This Row],[FrequencyTier]] + tblCustRFM[[#This Row],[MonetaryTier]]</f>
        <v>7</v>
      </c>
    </row>
    <row r="2909" spans="1:9" x14ac:dyDescent="0.45">
      <c r="A2909" s="16">
        <v>5307</v>
      </c>
      <c r="B2909" s="10">
        <v>45159.090209027781</v>
      </c>
      <c r="C2909">
        <v>1</v>
      </c>
      <c r="D2909">
        <v>4477.53</v>
      </c>
      <c r="E2909" s="24">
        <f>INT(RFM_Pivot!$A$1 - tblCustRFM[[#This Row],[LastPurchaseDate]])</f>
        <v>497</v>
      </c>
      <c r="F2909">
        <f>IF(tblCustRFM[[#This Row],[Recency]] &lt;= $L$4, 3, IF(tblCustRFM[[#This Row],[Recency]] &lt;= M2911, 2, 1))</f>
        <v>1</v>
      </c>
      <c r="G2909">
        <f>IF(tblCustRFM[[#This Row],[Frequency]] &gt;= L2912, 3, IF(tblCustRFM[[#This Row],[Frequency]] &gt;= M2912, 2, 1))</f>
        <v>3</v>
      </c>
      <c r="H2909">
        <f>IF(tblCustRFM[[#This Row],[Monetary]] &gt;= L2913, 3, IF(tblCustRFM[[#This Row],[Monetary]] &gt;= M2913, 2, 1))</f>
        <v>3</v>
      </c>
      <c r="I2909">
        <f>tblCustRFM[[#This Row],[RecencyTier]] + tblCustRFM[[#This Row],[FrequencyTier]] + tblCustRFM[[#This Row],[MonetaryTier]]</f>
        <v>7</v>
      </c>
    </row>
    <row r="2910" spans="1:9" x14ac:dyDescent="0.45">
      <c r="A2910" s="16">
        <v>5310</v>
      </c>
      <c r="B2910" s="10">
        <v>45606.478947878088</v>
      </c>
      <c r="C2910">
        <v>2</v>
      </c>
      <c r="D2910">
        <v>22958.639999999999</v>
      </c>
      <c r="E2910" s="24">
        <f>INT(RFM_Pivot!$A$1 - tblCustRFM[[#This Row],[LastPurchaseDate]])</f>
        <v>50</v>
      </c>
      <c r="F2910">
        <f>IF(tblCustRFM[[#This Row],[Recency]] &lt;= $L$4, 3, IF(tblCustRFM[[#This Row],[Recency]] &lt;= M2912, 2, 1))</f>
        <v>3</v>
      </c>
      <c r="G2910">
        <f>IF(tblCustRFM[[#This Row],[Frequency]] &gt;= L2913, 3, IF(tblCustRFM[[#This Row],[Frequency]] &gt;= M2913, 2, 1))</f>
        <v>3</v>
      </c>
      <c r="H2910">
        <f>IF(tblCustRFM[[#This Row],[Monetary]] &gt;= L2914, 3, IF(tblCustRFM[[#This Row],[Monetary]] &gt;= M2914, 2, 1))</f>
        <v>3</v>
      </c>
      <c r="I2910">
        <f>tblCustRFM[[#This Row],[RecencyTier]] + tblCustRFM[[#This Row],[FrequencyTier]] + tblCustRFM[[#This Row],[MonetaryTier]]</f>
        <v>9</v>
      </c>
    </row>
    <row r="2911" spans="1:9" x14ac:dyDescent="0.45">
      <c r="A2911" s="16">
        <v>5311</v>
      </c>
      <c r="B2911" s="10">
        <v>45520.111311149689</v>
      </c>
      <c r="C2911">
        <v>4</v>
      </c>
      <c r="D2911">
        <v>36284.47</v>
      </c>
      <c r="E2911" s="24">
        <f>INT(RFM_Pivot!$A$1 - tblCustRFM[[#This Row],[LastPurchaseDate]])</f>
        <v>136</v>
      </c>
      <c r="F2911">
        <f>IF(tblCustRFM[[#This Row],[Recency]] &lt;= $L$4, 3, IF(tblCustRFM[[#This Row],[Recency]] &lt;= M2913, 2, 1))</f>
        <v>1</v>
      </c>
      <c r="G2911">
        <f>IF(tblCustRFM[[#This Row],[Frequency]] &gt;= L2914, 3, IF(tblCustRFM[[#This Row],[Frequency]] &gt;= M2914, 2, 1))</f>
        <v>3</v>
      </c>
      <c r="H2911">
        <f>IF(tblCustRFM[[#This Row],[Monetary]] &gt;= L2915, 3, IF(tblCustRFM[[#This Row],[Monetary]] &gt;= M2915, 2, 1))</f>
        <v>3</v>
      </c>
      <c r="I2911">
        <f>tblCustRFM[[#This Row],[RecencyTier]] + tblCustRFM[[#This Row],[FrequencyTier]] + tblCustRFM[[#This Row],[MonetaryTier]]</f>
        <v>7</v>
      </c>
    </row>
    <row r="2912" spans="1:9" x14ac:dyDescent="0.45">
      <c r="A2912" s="16">
        <v>5312</v>
      </c>
      <c r="B2912" s="10">
        <v>45294.737773765431</v>
      </c>
      <c r="C2912">
        <v>2</v>
      </c>
      <c r="D2912">
        <v>27298.7</v>
      </c>
      <c r="E2912" s="24">
        <f>INT(RFM_Pivot!$A$1 - tblCustRFM[[#This Row],[LastPurchaseDate]])</f>
        <v>362</v>
      </c>
      <c r="F2912">
        <f>IF(tblCustRFM[[#This Row],[Recency]] &lt;= $L$4, 3, IF(tblCustRFM[[#This Row],[Recency]] &lt;= M2914, 2, 1))</f>
        <v>1</v>
      </c>
      <c r="G2912">
        <f>IF(tblCustRFM[[#This Row],[Frequency]] &gt;= L2915, 3, IF(tblCustRFM[[#This Row],[Frequency]] &gt;= M2915, 2, 1))</f>
        <v>3</v>
      </c>
      <c r="H2912">
        <f>IF(tblCustRFM[[#This Row],[Monetary]] &gt;= L2916, 3, IF(tblCustRFM[[#This Row],[Monetary]] &gt;= M2916, 2, 1))</f>
        <v>3</v>
      </c>
      <c r="I2912">
        <f>tblCustRFM[[#This Row],[RecencyTier]] + tblCustRFM[[#This Row],[FrequencyTier]] + tblCustRFM[[#This Row],[MonetaryTier]]</f>
        <v>7</v>
      </c>
    </row>
    <row r="2913" spans="1:9" x14ac:dyDescent="0.45">
      <c r="A2913" s="16">
        <v>5314</v>
      </c>
      <c r="B2913" s="10">
        <v>45341.462446257719</v>
      </c>
      <c r="C2913">
        <v>1</v>
      </c>
      <c r="D2913">
        <v>2758.47</v>
      </c>
      <c r="E2913" s="24">
        <f>INT(RFM_Pivot!$A$1 - tblCustRFM[[#This Row],[LastPurchaseDate]])</f>
        <v>315</v>
      </c>
      <c r="F2913">
        <f>IF(tblCustRFM[[#This Row],[Recency]] &lt;= $L$4, 3, IF(tblCustRFM[[#This Row],[Recency]] &lt;= M2915, 2, 1))</f>
        <v>1</v>
      </c>
      <c r="G2913">
        <f>IF(tblCustRFM[[#This Row],[Frequency]] &gt;= L2916, 3, IF(tblCustRFM[[#This Row],[Frequency]] &gt;= M2916, 2, 1))</f>
        <v>3</v>
      </c>
      <c r="H2913">
        <f>IF(tblCustRFM[[#This Row],[Monetary]] &gt;= L2917, 3, IF(tblCustRFM[[#This Row],[Monetary]] &gt;= M2917, 2, 1))</f>
        <v>3</v>
      </c>
      <c r="I2913">
        <f>tblCustRFM[[#This Row],[RecencyTier]] + tblCustRFM[[#This Row],[FrequencyTier]] + tblCustRFM[[#This Row],[MonetaryTier]]</f>
        <v>7</v>
      </c>
    </row>
    <row r="2914" spans="1:9" x14ac:dyDescent="0.45">
      <c r="A2914" s="16">
        <v>5316</v>
      </c>
      <c r="B2914" s="10">
        <v>45157.046004591051</v>
      </c>
      <c r="C2914">
        <v>1</v>
      </c>
      <c r="D2914">
        <v>3665.78</v>
      </c>
      <c r="E2914" s="24">
        <f>INT(RFM_Pivot!$A$1 - tblCustRFM[[#This Row],[LastPurchaseDate]])</f>
        <v>499</v>
      </c>
      <c r="F2914">
        <f>IF(tblCustRFM[[#This Row],[Recency]] &lt;= $L$4, 3, IF(tblCustRFM[[#This Row],[Recency]] &lt;= M2916, 2, 1))</f>
        <v>1</v>
      </c>
      <c r="G2914">
        <f>IF(tblCustRFM[[#This Row],[Frequency]] &gt;= L2917, 3, IF(tblCustRFM[[#This Row],[Frequency]] &gt;= M2917, 2, 1))</f>
        <v>3</v>
      </c>
      <c r="H2914">
        <f>IF(tblCustRFM[[#This Row],[Monetary]] &gt;= L2918, 3, IF(tblCustRFM[[#This Row],[Monetary]] &gt;= M2918, 2, 1))</f>
        <v>3</v>
      </c>
      <c r="I2914">
        <f>tblCustRFM[[#This Row],[RecencyTier]] + tblCustRFM[[#This Row],[FrequencyTier]] + tblCustRFM[[#This Row],[MonetaryTier]]</f>
        <v>7</v>
      </c>
    </row>
    <row r="2915" spans="1:9" x14ac:dyDescent="0.45">
      <c r="A2915" s="16">
        <v>5317</v>
      </c>
      <c r="B2915" s="10">
        <v>45629.476247646606</v>
      </c>
      <c r="C2915">
        <v>2</v>
      </c>
      <c r="D2915">
        <v>25117.99</v>
      </c>
      <c r="E2915" s="24">
        <f>INT(RFM_Pivot!$A$1 - tblCustRFM[[#This Row],[LastPurchaseDate]])</f>
        <v>27</v>
      </c>
      <c r="F2915">
        <f>IF(tblCustRFM[[#This Row],[Recency]] &lt;= $L$4, 3, IF(tblCustRFM[[#This Row],[Recency]] &lt;= M2917, 2, 1))</f>
        <v>3</v>
      </c>
      <c r="G2915">
        <f>IF(tblCustRFM[[#This Row],[Frequency]] &gt;= L2918, 3, IF(tblCustRFM[[#This Row],[Frequency]] &gt;= M2918, 2, 1))</f>
        <v>3</v>
      </c>
      <c r="H2915">
        <f>IF(tblCustRFM[[#This Row],[Monetary]] &gt;= L2919, 3, IF(tblCustRFM[[#This Row],[Monetary]] &gt;= M2919, 2, 1))</f>
        <v>3</v>
      </c>
      <c r="I2915">
        <f>tblCustRFM[[#This Row],[RecencyTier]] + tblCustRFM[[#This Row],[FrequencyTier]] + tblCustRFM[[#This Row],[MonetaryTier]]</f>
        <v>9</v>
      </c>
    </row>
    <row r="2916" spans="1:9" x14ac:dyDescent="0.45">
      <c r="A2916" s="16">
        <v>5318</v>
      </c>
      <c r="B2916" s="10">
        <v>45116.088908873455</v>
      </c>
      <c r="C2916">
        <v>1</v>
      </c>
      <c r="D2916">
        <v>4574.8</v>
      </c>
      <c r="E2916" s="24">
        <f>INT(RFM_Pivot!$A$1 - tblCustRFM[[#This Row],[LastPurchaseDate]])</f>
        <v>540</v>
      </c>
      <c r="F2916">
        <f>IF(tblCustRFM[[#This Row],[Recency]] &lt;= $L$4, 3, IF(tblCustRFM[[#This Row],[Recency]] &lt;= M2918, 2, 1))</f>
        <v>1</v>
      </c>
      <c r="G2916">
        <f>IF(tblCustRFM[[#This Row],[Frequency]] &gt;= L2919, 3, IF(tblCustRFM[[#This Row],[Frequency]] &gt;= M2919, 2, 1))</f>
        <v>3</v>
      </c>
      <c r="H2916">
        <f>IF(tblCustRFM[[#This Row],[Monetary]] &gt;= L2920, 3, IF(tblCustRFM[[#This Row],[Monetary]] &gt;= M2920, 2, 1))</f>
        <v>3</v>
      </c>
      <c r="I2916">
        <f>tblCustRFM[[#This Row],[RecencyTier]] + tblCustRFM[[#This Row],[FrequencyTier]] + tblCustRFM[[#This Row],[MonetaryTier]]</f>
        <v>7</v>
      </c>
    </row>
    <row r="2917" spans="1:9" x14ac:dyDescent="0.45">
      <c r="A2917" s="16">
        <v>5319</v>
      </c>
      <c r="B2917" s="10">
        <v>45247.210021026236</v>
      </c>
      <c r="C2917">
        <v>1</v>
      </c>
      <c r="D2917">
        <v>1296.3599999999999</v>
      </c>
      <c r="E2917" s="24">
        <f>INT(RFM_Pivot!$A$1 - tblCustRFM[[#This Row],[LastPurchaseDate]])</f>
        <v>409</v>
      </c>
      <c r="F2917">
        <f>IF(tblCustRFM[[#This Row],[Recency]] &lt;= $L$4, 3, IF(tblCustRFM[[#This Row],[Recency]] &lt;= M2919, 2, 1))</f>
        <v>1</v>
      </c>
      <c r="G2917">
        <f>IF(tblCustRFM[[#This Row],[Frequency]] &gt;= L2920, 3, IF(tblCustRFM[[#This Row],[Frequency]] &gt;= M2920, 2, 1))</f>
        <v>3</v>
      </c>
      <c r="H2917">
        <f>IF(tblCustRFM[[#This Row],[Monetary]] &gt;= L2921, 3, IF(tblCustRFM[[#This Row],[Monetary]] &gt;= M2921, 2, 1))</f>
        <v>3</v>
      </c>
      <c r="I2917">
        <f>tblCustRFM[[#This Row],[RecencyTier]] + tblCustRFM[[#This Row],[FrequencyTier]] + tblCustRFM[[#This Row],[MonetaryTier]]</f>
        <v>7</v>
      </c>
    </row>
    <row r="2918" spans="1:9" x14ac:dyDescent="0.45">
      <c r="A2918" s="16">
        <v>5320</v>
      </c>
      <c r="B2918" s="10">
        <v>45554.643764390436</v>
      </c>
      <c r="C2918">
        <v>2</v>
      </c>
      <c r="D2918">
        <v>7913.1</v>
      </c>
      <c r="E2918" s="24">
        <f>INT(RFM_Pivot!$A$1 - tblCustRFM[[#This Row],[LastPurchaseDate]])</f>
        <v>102</v>
      </c>
      <c r="F2918">
        <f>IF(tblCustRFM[[#This Row],[Recency]] &lt;= $L$4, 3, IF(tblCustRFM[[#This Row],[Recency]] &lt;= M2920, 2, 1))</f>
        <v>3</v>
      </c>
      <c r="G2918">
        <f>IF(tblCustRFM[[#This Row],[Frequency]] &gt;= L2921, 3, IF(tblCustRFM[[#This Row],[Frequency]] &gt;= M2921, 2, 1))</f>
        <v>3</v>
      </c>
      <c r="H2918">
        <f>IF(tblCustRFM[[#This Row],[Monetary]] &gt;= L2922, 3, IF(tblCustRFM[[#This Row],[Monetary]] &gt;= M2922, 2, 1))</f>
        <v>3</v>
      </c>
      <c r="I2918">
        <f>tblCustRFM[[#This Row],[RecencyTier]] + tblCustRFM[[#This Row],[FrequencyTier]] + tblCustRFM[[#This Row],[MonetaryTier]]</f>
        <v>9</v>
      </c>
    </row>
    <row r="2919" spans="1:9" x14ac:dyDescent="0.45">
      <c r="A2919" s="16">
        <v>5321</v>
      </c>
      <c r="B2919" s="10">
        <v>45509.598259837963</v>
      </c>
      <c r="C2919">
        <v>3</v>
      </c>
      <c r="D2919">
        <v>26156.55</v>
      </c>
      <c r="E2919" s="24">
        <f>INT(RFM_Pivot!$A$1 - tblCustRFM[[#This Row],[LastPurchaseDate]])</f>
        <v>147</v>
      </c>
      <c r="F2919">
        <f>IF(tblCustRFM[[#This Row],[Recency]] &lt;= $L$4, 3, IF(tblCustRFM[[#This Row],[Recency]] &lt;= M2921, 2, 1))</f>
        <v>1</v>
      </c>
      <c r="G2919">
        <f>IF(tblCustRFM[[#This Row],[Frequency]] &gt;= L2922, 3, IF(tblCustRFM[[#This Row],[Frequency]] &gt;= M2922, 2, 1))</f>
        <v>3</v>
      </c>
      <c r="H2919">
        <f>IF(tblCustRFM[[#This Row],[Monetary]] &gt;= L2923, 3, IF(tblCustRFM[[#This Row],[Monetary]] &gt;= M2923, 2, 1))</f>
        <v>3</v>
      </c>
      <c r="I2919">
        <f>tblCustRFM[[#This Row],[RecencyTier]] + tblCustRFM[[#This Row],[FrequencyTier]] + tblCustRFM[[#This Row],[MonetaryTier]]</f>
        <v>7</v>
      </c>
    </row>
    <row r="2920" spans="1:9" x14ac:dyDescent="0.45">
      <c r="A2920" s="16">
        <v>5322</v>
      </c>
      <c r="B2920" s="10">
        <v>45222.460546064816</v>
      </c>
      <c r="C2920">
        <v>1</v>
      </c>
      <c r="D2920">
        <v>19452.400000000001</v>
      </c>
      <c r="E2920" s="24">
        <f>INT(RFM_Pivot!$A$1 - tblCustRFM[[#This Row],[LastPurchaseDate]])</f>
        <v>434</v>
      </c>
      <c r="F2920">
        <f>IF(tblCustRFM[[#This Row],[Recency]] &lt;= $L$4, 3, IF(tblCustRFM[[#This Row],[Recency]] &lt;= M2922, 2, 1))</f>
        <v>1</v>
      </c>
      <c r="G2920">
        <f>IF(tblCustRFM[[#This Row],[Frequency]] &gt;= L2923, 3, IF(tblCustRFM[[#This Row],[Frequency]] &gt;= M2923, 2, 1))</f>
        <v>3</v>
      </c>
      <c r="H2920">
        <f>IF(tblCustRFM[[#This Row],[Monetary]] &gt;= L2924, 3, IF(tblCustRFM[[#This Row],[Monetary]] &gt;= M2924, 2, 1))</f>
        <v>3</v>
      </c>
      <c r="I2920">
        <f>tblCustRFM[[#This Row],[RecencyTier]] + tblCustRFM[[#This Row],[FrequencyTier]] + tblCustRFM[[#This Row],[MonetaryTier]]</f>
        <v>7</v>
      </c>
    </row>
    <row r="2921" spans="1:9" x14ac:dyDescent="0.45">
      <c r="A2921" s="16">
        <v>5323</v>
      </c>
      <c r="B2921" s="10">
        <v>45480.468346836416</v>
      </c>
      <c r="C2921">
        <v>1</v>
      </c>
      <c r="D2921">
        <v>2597.48</v>
      </c>
      <c r="E2921" s="24">
        <f>INT(RFM_Pivot!$A$1 - tblCustRFM[[#This Row],[LastPurchaseDate]])</f>
        <v>176</v>
      </c>
      <c r="F2921">
        <f>IF(tblCustRFM[[#This Row],[Recency]] &lt;= $L$4, 3, IF(tblCustRFM[[#This Row],[Recency]] &lt;= M2923, 2, 1))</f>
        <v>1</v>
      </c>
      <c r="G2921">
        <f>IF(tblCustRFM[[#This Row],[Frequency]] &gt;= L2924, 3, IF(tblCustRFM[[#This Row],[Frequency]] &gt;= M2924, 2, 1))</f>
        <v>3</v>
      </c>
      <c r="H2921">
        <f>IF(tblCustRFM[[#This Row],[Monetary]] &gt;= L2925, 3, IF(tblCustRFM[[#This Row],[Monetary]] &gt;= M2925, 2, 1))</f>
        <v>3</v>
      </c>
      <c r="I2921">
        <f>tblCustRFM[[#This Row],[RecencyTier]] + tblCustRFM[[#This Row],[FrequencyTier]] + tblCustRFM[[#This Row],[MonetaryTier]]</f>
        <v>7</v>
      </c>
    </row>
    <row r="2922" spans="1:9" x14ac:dyDescent="0.45">
      <c r="A2922" s="16">
        <v>5324</v>
      </c>
      <c r="B2922" s="10">
        <v>44984.237723765429</v>
      </c>
      <c r="C2922">
        <v>1</v>
      </c>
      <c r="D2922">
        <v>236.61</v>
      </c>
      <c r="E2922" s="24">
        <f>INT(RFM_Pivot!$A$1 - tblCustRFM[[#This Row],[LastPurchaseDate]])</f>
        <v>672</v>
      </c>
      <c r="F2922">
        <f>IF(tblCustRFM[[#This Row],[Recency]] &lt;= $L$4, 3, IF(tblCustRFM[[#This Row],[Recency]] &lt;= M2924, 2, 1))</f>
        <v>1</v>
      </c>
      <c r="G2922">
        <f>IF(tblCustRFM[[#This Row],[Frequency]] &gt;= L2925, 3, IF(tblCustRFM[[#This Row],[Frequency]] &gt;= M2925, 2, 1))</f>
        <v>3</v>
      </c>
      <c r="H2922">
        <f>IF(tblCustRFM[[#This Row],[Monetary]] &gt;= L2926, 3, IF(tblCustRFM[[#This Row],[Monetary]] &gt;= M2926, 2, 1))</f>
        <v>3</v>
      </c>
      <c r="I2922">
        <f>tblCustRFM[[#This Row],[RecencyTier]] + tblCustRFM[[#This Row],[FrequencyTier]] + tblCustRFM[[#This Row],[MonetaryTier]]</f>
        <v>7</v>
      </c>
    </row>
    <row r="2923" spans="1:9" x14ac:dyDescent="0.45">
      <c r="A2923" s="16">
        <v>5326</v>
      </c>
      <c r="B2923" s="10">
        <v>45436.517951813272</v>
      </c>
      <c r="C2923">
        <v>2</v>
      </c>
      <c r="D2923">
        <v>10713.22</v>
      </c>
      <c r="E2923" s="24">
        <f>INT(RFM_Pivot!$A$1 - tblCustRFM[[#This Row],[LastPurchaseDate]])</f>
        <v>220</v>
      </c>
      <c r="F2923">
        <f>IF(tblCustRFM[[#This Row],[Recency]] &lt;= $L$4, 3, IF(tblCustRFM[[#This Row],[Recency]] &lt;= M2925, 2, 1))</f>
        <v>1</v>
      </c>
      <c r="G2923">
        <f>IF(tblCustRFM[[#This Row],[Frequency]] &gt;= L2926, 3, IF(tblCustRFM[[#This Row],[Frequency]] &gt;= M2926, 2, 1))</f>
        <v>3</v>
      </c>
      <c r="H2923">
        <f>IF(tblCustRFM[[#This Row],[Monetary]] &gt;= L2927, 3, IF(tblCustRFM[[#This Row],[Monetary]] &gt;= M2927, 2, 1))</f>
        <v>3</v>
      </c>
      <c r="I2923">
        <f>tblCustRFM[[#This Row],[RecencyTier]] + tblCustRFM[[#This Row],[FrequencyTier]] + tblCustRFM[[#This Row],[MonetaryTier]]</f>
        <v>7</v>
      </c>
    </row>
    <row r="2924" spans="1:9" x14ac:dyDescent="0.45">
      <c r="A2924" s="16">
        <v>5327</v>
      </c>
      <c r="B2924" s="10">
        <v>45630.717371720682</v>
      </c>
      <c r="C2924">
        <v>2</v>
      </c>
      <c r="D2924">
        <v>24936.49</v>
      </c>
      <c r="E2924" s="24">
        <f>INT(RFM_Pivot!$A$1 - tblCustRFM[[#This Row],[LastPurchaseDate]])</f>
        <v>26</v>
      </c>
      <c r="F2924">
        <f>IF(tblCustRFM[[#This Row],[Recency]] &lt;= $L$4, 3, IF(tblCustRFM[[#This Row],[Recency]] &lt;= M2926, 2, 1))</f>
        <v>3</v>
      </c>
      <c r="G2924">
        <f>IF(tblCustRFM[[#This Row],[Frequency]] &gt;= L2927, 3, IF(tblCustRFM[[#This Row],[Frequency]] &gt;= M2927, 2, 1))</f>
        <v>3</v>
      </c>
      <c r="H2924">
        <f>IF(tblCustRFM[[#This Row],[Monetary]] &gt;= L2928, 3, IF(tblCustRFM[[#This Row],[Monetary]] &gt;= M2928, 2, 1))</f>
        <v>3</v>
      </c>
      <c r="I2924">
        <f>tblCustRFM[[#This Row],[RecencyTier]] + tblCustRFM[[#This Row],[FrequencyTier]] + tblCustRFM[[#This Row],[MonetaryTier]]</f>
        <v>9</v>
      </c>
    </row>
    <row r="2925" spans="1:9" x14ac:dyDescent="0.45">
      <c r="A2925" s="16">
        <v>5329</v>
      </c>
      <c r="B2925" s="10">
        <v>45614.363736381172</v>
      </c>
      <c r="C2925">
        <v>1</v>
      </c>
      <c r="D2925">
        <v>13730.2</v>
      </c>
      <c r="E2925" s="24">
        <f>INT(RFM_Pivot!$A$1 - tblCustRFM[[#This Row],[LastPurchaseDate]])</f>
        <v>42</v>
      </c>
      <c r="F2925">
        <f>IF(tblCustRFM[[#This Row],[Recency]] &lt;= $L$4, 3, IF(tblCustRFM[[#This Row],[Recency]] &lt;= M2927, 2, 1))</f>
        <v>3</v>
      </c>
      <c r="G2925">
        <f>IF(tblCustRFM[[#This Row],[Frequency]] &gt;= L2928, 3, IF(tblCustRFM[[#This Row],[Frequency]] &gt;= M2928, 2, 1))</f>
        <v>3</v>
      </c>
      <c r="H2925">
        <f>IF(tblCustRFM[[#This Row],[Monetary]] &gt;= L2929, 3, IF(tblCustRFM[[#This Row],[Monetary]] &gt;= M2929, 2, 1))</f>
        <v>3</v>
      </c>
      <c r="I2925">
        <f>tblCustRFM[[#This Row],[RecencyTier]] + tblCustRFM[[#This Row],[FrequencyTier]] + tblCustRFM[[#This Row],[MonetaryTier]]</f>
        <v>9</v>
      </c>
    </row>
    <row r="2926" spans="1:9" x14ac:dyDescent="0.45">
      <c r="A2926" s="16">
        <v>5330</v>
      </c>
      <c r="B2926" s="10">
        <v>45561.798479861114</v>
      </c>
      <c r="C2926">
        <v>3</v>
      </c>
      <c r="D2926">
        <v>15735.64</v>
      </c>
      <c r="E2926" s="24">
        <f>INT(RFM_Pivot!$A$1 - tblCustRFM[[#This Row],[LastPurchaseDate]])</f>
        <v>95</v>
      </c>
      <c r="F2926">
        <f>IF(tblCustRFM[[#This Row],[Recency]] &lt;= $L$4, 3, IF(tblCustRFM[[#This Row],[Recency]] &lt;= M2928, 2, 1))</f>
        <v>3</v>
      </c>
      <c r="G2926">
        <f>IF(tblCustRFM[[#This Row],[Frequency]] &gt;= L2929, 3, IF(tblCustRFM[[#This Row],[Frequency]] &gt;= M2929, 2, 1))</f>
        <v>3</v>
      </c>
      <c r="H2926">
        <f>IF(tblCustRFM[[#This Row],[Monetary]] &gt;= L2930, 3, IF(tblCustRFM[[#This Row],[Monetary]] &gt;= M2930, 2, 1))</f>
        <v>3</v>
      </c>
      <c r="I2926">
        <f>tblCustRFM[[#This Row],[RecencyTier]] + tblCustRFM[[#This Row],[FrequencyTier]] + tblCustRFM[[#This Row],[MonetaryTier]]</f>
        <v>9</v>
      </c>
    </row>
    <row r="2927" spans="1:9" x14ac:dyDescent="0.45">
      <c r="A2927" s="16">
        <v>5331</v>
      </c>
      <c r="B2927" s="10">
        <v>45468.933193325618</v>
      </c>
      <c r="C2927">
        <v>2</v>
      </c>
      <c r="D2927">
        <v>13797.2</v>
      </c>
      <c r="E2927" s="24">
        <f>INT(RFM_Pivot!$A$1 - tblCustRFM[[#This Row],[LastPurchaseDate]])</f>
        <v>188</v>
      </c>
      <c r="F2927">
        <f>IF(tblCustRFM[[#This Row],[Recency]] &lt;= $L$4, 3, IF(tblCustRFM[[#This Row],[Recency]] &lt;= M2929, 2, 1))</f>
        <v>1</v>
      </c>
      <c r="G2927">
        <f>IF(tblCustRFM[[#This Row],[Frequency]] &gt;= L2930, 3, IF(tblCustRFM[[#This Row],[Frequency]] &gt;= M2930, 2, 1))</f>
        <v>3</v>
      </c>
      <c r="H2927">
        <f>IF(tblCustRFM[[#This Row],[Monetary]] &gt;= L2931, 3, IF(tblCustRFM[[#This Row],[Monetary]] &gt;= M2931, 2, 1))</f>
        <v>3</v>
      </c>
      <c r="I2927">
        <f>tblCustRFM[[#This Row],[RecencyTier]] + tblCustRFM[[#This Row],[FrequencyTier]] + tblCustRFM[[#This Row],[MonetaryTier]]</f>
        <v>7</v>
      </c>
    </row>
    <row r="2928" spans="1:9" x14ac:dyDescent="0.45">
      <c r="A2928" s="16">
        <v>5332</v>
      </c>
      <c r="B2928" s="10">
        <v>45514.270727083334</v>
      </c>
      <c r="C2928">
        <v>2</v>
      </c>
      <c r="D2928">
        <v>32118.91</v>
      </c>
      <c r="E2928" s="24">
        <f>INT(RFM_Pivot!$A$1 - tblCustRFM[[#This Row],[LastPurchaseDate]])</f>
        <v>142</v>
      </c>
      <c r="F2928">
        <f>IF(tblCustRFM[[#This Row],[Recency]] &lt;= $L$4, 3, IF(tblCustRFM[[#This Row],[Recency]] &lt;= M2930, 2, 1))</f>
        <v>1</v>
      </c>
      <c r="G2928">
        <f>IF(tblCustRFM[[#This Row],[Frequency]] &gt;= L2931, 3, IF(tblCustRFM[[#This Row],[Frequency]] &gt;= M2931, 2, 1))</f>
        <v>3</v>
      </c>
      <c r="H2928">
        <f>IF(tblCustRFM[[#This Row],[Monetary]] &gt;= L2932, 3, IF(tblCustRFM[[#This Row],[Monetary]] &gt;= M2932, 2, 1))</f>
        <v>3</v>
      </c>
      <c r="I2928">
        <f>tblCustRFM[[#This Row],[RecencyTier]] + tblCustRFM[[#This Row],[FrequencyTier]] + tblCustRFM[[#This Row],[MonetaryTier]]</f>
        <v>7</v>
      </c>
    </row>
    <row r="2929" spans="1:9" x14ac:dyDescent="0.45">
      <c r="A2929" s="16">
        <v>5334</v>
      </c>
      <c r="B2929" s="10">
        <v>45196.031903202158</v>
      </c>
      <c r="C2929">
        <v>1</v>
      </c>
      <c r="D2929">
        <v>14791.23</v>
      </c>
      <c r="E2929" s="24">
        <f>INT(RFM_Pivot!$A$1 - tblCustRFM[[#This Row],[LastPurchaseDate]])</f>
        <v>460</v>
      </c>
      <c r="F2929">
        <f>IF(tblCustRFM[[#This Row],[Recency]] &lt;= $L$4, 3, IF(tblCustRFM[[#This Row],[Recency]] &lt;= M2931, 2, 1))</f>
        <v>1</v>
      </c>
      <c r="G2929">
        <f>IF(tblCustRFM[[#This Row],[Frequency]] &gt;= L2932, 3, IF(tblCustRFM[[#This Row],[Frequency]] &gt;= M2932, 2, 1))</f>
        <v>3</v>
      </c>
      <c r="H2929">
        <f>IF(tblCustRFM[[#This Row],[Monetary]] &gt;= L2933, 3, IF(tblCustRFM[[#This Row],[Monetary]] &gt;= M2933, 2, 1))</f>
        <v>3</v>
      </c>
      <c r="I2929">
        <f>tblCustRFM[[#This Row],[RecencyTier]] + tblCustRFM[[#This Row],[FrequencyTier]] + tblCustRFM[[#This Row],[MonetaryTier]]</f>
        <v>7</v>
      </c>
    </row>
    <row r="2930" spans="1:9" x14ac:dyDescent="0.45">
      <c r="A2930" s="16">
        <v>5335</v>
      </c>
      <c r="B2930" s="10">
        <v>45634.075707561729</v>
      </c>
      <c r="C2930">
        <v>2</v>
      </c>
      <c r="D2930">
        <v>13876.7</v>
      </c>
      <c r="E2930" s="24">
        <f>INT(RFM_Pivot!$A$1 - tblCustRFM[[#This Row],[LastPurchaseDate]])</f>
        <v>22</v>
      </c>
      <c r="F2930">
        <f>IF(tblCustRFM[[#This Row],[Recency]] &lt;= $L$4, 3, IF(tblCustRFM[[#This Row],[Recency]] &lt;= M2932, 2, 1))</f>
        <v>3</v>
      </c>
      <c r="G2930">
        <f>IF(tblCustRFM[[#This Row],[Frequency]] &gt;= L2933, 3, IF(tblCustRFM[[#This Row],[Frequency]] &gt;= M2933, 2, 1))</f>
        <v>3</v>
      </c>
      <c r="H2930">
        <f>IF(tblCustRFM[[#This Row],[Monetary]] &gt;= L2934, 3, IF(tblCustRFM[[#This Row],[Monetary]] &gt;= M2934, 2, 1))</f>
        <v>3</v>
      </c>
      <c r="I2930">
        <f>tblCustRFM[[#This Row],[RecencyTier]] + tblCustRFM[[#This Row],[FrequencyTier]] + tblCustRFM[[#This Row],[MonetaryTier]]</f>
        <v>9</v>
      </c>
    </row>
    <row r="2931" spans="1:9" x14ac:dyDescent="0.45">
      <c r="A2931" s="16">
        <v>5340</v>
      </c>
      <c r="B2931" s="10">
        <v>45285.465846604937</v>
      </c>
      <c r="C2931">
        <v>2</v>
      </c>
      <c r="D2931">
        <v>15977.04</v>
      </c>
      <c r="E2931" s="24">
        <f>INT(RFM_Pivot!$A$1 - tblCustRFM[[#This Row],[LastPurchaseDate]])</f>
        <v>371</v>
      </c>
      <c r="F2931">
        <f>IF(tblCustRFM[[#This Row],[Recency]] &lt;= $L$4, 3, IF(tblCustRFM[[#This Row],[Recency]] &lt;= M2933, 2, 1))</f>
        <v>1</v>
      </c>
      <c r="G2931">
        <f>IF(tblCustRFM[[#This Row],[Frequency]] &gt;= L2934, 3, IF(tblCustRFM[[#This Row],[Frequency]] &gt;= M2934, 2, 1))</f>
        <v>3</v>
      </c>
      <c r="H2931">
        <f>IF(tblCustRFM[[#This Row],[Monetary]] &gt;= L2935, 3, IF(tblCustRFM[[#This Row],[Monetary]] &gt;= M2935, 2, 1))</f>
        <v>3</v>
      </c>
      <c r="I2931">
        <f>tblCustRFM[[#This Row],[RecencyTier]] + tblCustRFM[[#This Row],[FrequencyTier]] + tblCustRFM[[#This Row],[MonetaryTier]]</f>
        <v>7</v>
      </c>
    </row>
    <row r="2932" spans="1:9" x14ac:dyDescent="0.45">
      <c r="A2932" s="16">
        <v>5341</v>
      </c>
      <c r="B2932" s="10">
        <v>45610.567356751541</v>
      </c>
      <c r="C2932">
        <v>1</v>
      </c>
      <c r="D2932">
        <v>10146.15</v>
      </c>
      <c r="E2932" s="24">
        <f>INT(RFM_Pivot!$A$1 - tblCustRFM[[#This Row],[LastPurchaseDate]])</f>
        <v>46</v>
      </c>
      <c r="F2932">
        <f>IF(tblCustRFM[[#This Row],[Recency]] &lt;= $L$4, 3, IF(tblCustRFM[[#This Row],[Recency]] &lt;= M2934, 2, 1))</f>
        <v>3</v>
      </c>
      <c r="G2932">
        <f>IF(tblCustRFM[[#This Row],[Frequency]] &gt;= L2935, 3, IF(tblCustRFM[[#This Row],[Frequency]] &gt;= M2935, 2, 1))</f>
        <v>3</v>
      </c>
      <c r="H2932">
        <f>IF(tblCustRFM[[#This Row],[Monetary]] &gt;= L2936, 3, IF(tblCustRFM[[#This Row],[Monetary]] &gt;= M2936, 2, 1))</f>
        <v>3</v>
      </c>
      <c r="I2932">
        <f>tblCustRFM[[#This Row],[RecencyTier]] + tblCustRFM[[#This Row],[FrequencyTier]] + tblCustRFM[[#This Row],[MonetaryTier]]</f>
        <v>9</v>
      </c>
    </row>
    <row r="2933" spans="1:9" x14ac:dyDescent="0.45">
      <c r="A2933" s="16">
        <v>5346</v>
      </c>
      <c r="B2933" s="10">
        <v>45015.630863078703</v>
      </c>
      <c r="C2933">
        <v>1</v>
      </c>
      <c r="D2933">
        <v>982.24</v>
      </c>
      <c r="E2933" s="24">
        <f>INT(RFM_Pivot!$A$1 - tblCustRFM[[#This Row],[LastPurchaseDate]])</f>
        <v>641</v>
      </c>
      <c r="F2933">
        <f>IF(tblCustRFM[[#This Row],[Recency]] &lt;= $L$4, 3, IF(tblCustRFM[[#This Row],[Recency]] &lt;= M2935, 2, 1))</f>
        <v>1</v>
      </c>
      <c r="G2933">
        <f>IF(tblCustRFM[[#This Row],[Frequency]] &gt;= L2936, 3, IF(tblCustRFM[[#This Row],[Frequency]] &gt;= M2936, 2, 1))</f>
        <v>3</v>
      </c>
      <c r="H2933">
        <f>IF(tblCustRFM[[#This Row],[Monetary]] &gt;= L2937, 3, IF(tblCustRFM[[#This Row],[Monetary]] &gt;= M2937, 2, 1))</f>
        <v>3</v>
      </c>
      <c r="I2933">
        <f>tblCustRFM[[#This Row],[RecencyTier]] + tblCustRFM[[#This Row],[FrequencyTier]] + tblCustRFM[[#This Row],[MonetaryTier]]</f>
        <v>7</v>
      </c>
    </row>
    <row r="2934" spans="1:9" x14ac:dyDescent="0.45">
      <c r="A2934" s="16">
        <v>5348</v>
      </c>
      <c r="B2934" s="10">
        <v>45496.967996797837</v>
      </c>
      <c r="C2934">
        <v>1</v>
      </c>
      <c r="D2934">
        <v>8975.9699999999993</v>
      </c>
      <c r="E2934" s="24">
        <f>INT(RFM_Pivot!$A$1 - tblCustRFM[[#This Row],[LastPurchaseDate]])</f>
        <v>160</v>
      </c>
      <c r="F2934">
        <f>IF(tblCustRFM[[#This Row],[Recency]] &lt;= $L$4, 3, IF(tblCustRFM[[#This Row],[Recency]] &lt;= M2936, 2, 1))</f>
        <v>1</v>
      </c>
      <c r="G2934">
        <f>IF(tblCustRFM[[#This Row],[Frequency]] &gt;= L2937, 3, IF(tblCustRFM[[#This Row],[Frequency]] &gt;= M2937, 2, 1))</f>
        <v>3</v>
      </c>
      <c r="H2934">
        <f>IF(tblCustRFM[[#This Row],[Monetary]] &gt;= L2938, 3, IF(tblCustRFM[[#This Row],[Monetary]] &gt;= M2938, 2, 1))</f>
        <v>3</v>
      </c>
      <c r="I2934">
        <f>tblCustRFM[[#This Row],[RecencyTier]] + tblCustRFM[[#This Row],[FrequencyTier]] + tblCustRFM[[#This Row],[MonetaryTier]]</f>
        <v>7</v>
      </c>
    </row>
    <row r="2935" spans="1:9" x14ac:dyDescent="0.45">
      <c r="A2935" s="16">
        <v>5349</v>
      </c>
      <c r="B2935" s="10">
        <v>45636.046904706789</v>
      </c>
      <c r="C2935">
        <v>3</v>
      </c>
      <c r="D2935">
        <v>9715.25</v>
      </c>
      <c r="E2935" s="24">
        <f>INT(RFM_Pivot!$A$1 - tblCustRFM[[#This Row],[LastPurchaseDate]])</f>
        <v>20</v>
      </c>
      <c r="F2935">
        <f>IF(tblCustRFM[[#This Row],[Recency]] &lt;= $L$4, 3, IF(tblCustRFM[[#This Row],[Recency]] &lt;= M2937, 2, 1))</f>
        <v>3</v>
      </c>
      <c r="G2935">
        <f>IF(tblCustRFM[[#This Row],[Frequency]] &gt;= L2938, 3, IF(tblCustRFM[[#This Row],[Frequency]] &gt;= M2938, 2, 1))</f>
        <v>3</v>
      </c>
      <c r="H2935">
        <f>IF(tblCustRFM[[#This Row],[Monetary]] &gt;= L2939, 3, IF(tblCustRFM[[#This Row],[Monetary]] &gt;= M2939, 2, 1))</f>
        <v>3</v>
      </c>
      <c r="I2935">
        <f>tblCustRFM[[#This Row],[RecencyTier]] + tblCustRFM[[#This Row],[FrequencyTier]] + tblCustRFM[[#This Row],[MonetaryTier]]</f>
        <v>9</v>
      </c>
    </row>
    <row r="2936" spans="1:9" x14ac:dyDescent="0.45">
      <c r="A2936" s="16">
        <v>5350</v>
      </c>
      <c r="B2936" s="10">
        <v>45565.521852199076</v>
      </c>
      <c r="C2936">
        <v>2</v>
      </c>
      <c r="D2936">
        <v>21727.7</v>
      </c>
      <c r="E2936" s="24">
        <f>INT(RFM_Pivot!$A$1 - tblCustRFM[[#This Row],[LastPurchaseDate]])</f>
        <v>91</v>
      </c>
      <c r="F2936">
        <f>IF(tblCustRFM[[#This Row],[Recency]] &lt;= $L$4, 3, IF(tblCustRFM[[#This Row],[Recency]] &lt;= M2938, 2, 1))</f>
        <v>3</v>
      </c>
      <c r="G2936">
        <f>IF(tblCustRFM[[#This Row],[Frequency]] &gt;= L2939, 3, IF(tblCustRFM[[#This Row],[Frequency]] &gt;= M2939, 2, 1))</f>
        <v>3</v>
      </c>
      <c r="H2936">
        <f>IF(tblCustRFM[[#This Row],[Monetary]] &gt;= L2940, 3, IF(tblCustRFM[[#This Row],[Monetary]] &gt;= M2940, 2, 1))</f>
        <v>3</v>
      </c>
      <c r="I2936">
        <f>tblCustRFM[[#This Row],[RecencyTier]] + tblCustRFM[[#This Row],[FrequencyTier]] + tblCustRFM[[#This Row],[MonetaryTier]]</f>
        <v>9</v>
      </c>
    </row>
    <row r="2937" spans="1:9" x14ac:dyDescent="0.45">
      <c r="A2937" s="16">
        <v>5354</v>
      </c>
      <c r="B2937" s="10">
        <v>45616.91899189815</v>
      </c>
      <c r="C2937">
        <v>4</v>
      </c>
      <c r="D2937">
        <v>20816.64</v>
      </c>
      <c r="E2937" s="24">
        <f>INT(RFM_Pivot!$A$1 - tblCustRFM[[#This Row],[LastPurchaseDate]])</f>
        <v>40</v>
      </c>
      <c r="F2937">
        <f>IF(tblCustRFM[[#This Row],[Recency]] &lt;= $L$4, 3, IF(tblCustRFM[[#This Row],[Recency]] &lt;= M2939, 2, 1))</f>
        <v>3</v>
      </c>
      <c r="G2937">
        <f>IF(tblCustRFM[[#This Row],[Frequency]] &gt;= L2940, 3, IF(tblCustRFM[[#This Row],[Frequency]] &gt;= M2940, 2, 1))</f>
        <v>3</v>
      </c>
      <c r="H2937">
        <f>IF(tblCustRFM[[#This Row],[Monetary]] &gt;= L2941, 3, IF(tblCustRFM[[#This Row],[Monetary]] &gt;= M2941, 2, 1))</f>
        <v>3</v>
      </c>
      <c r="I2937">
        <f>tblCustRFM[[#This Row],[RecencyTier]] + tblCustRFM[[#This Row],[FrequencyTier]] + tblCustRFM[[#This Row],[MonetaryTier]]</f>
        <v>9</v>
      </c>
    </row>
    <row r="2938" spans="1:9" x14ac:dyDescent="0.45">
      <c r="A2938" s="16">
        <v>5355</v>
      </c>
      <c r="B2938" s="10">
        <v>45552.380538040125</v>
      </c>
      <c r="C2938">
        <v>1</v>
      </c>
      <c r="D2938">
        <v>1218.5999999999999</v>
      </c>
      <c r="E2938" s="24">
        <f>INT(RFM_Pivot!$A$1 - tblCustRFM[[#This Row],[LastPurchaseDate]])</f>
        <v>104</v>
      </c>
      <c r="F2938">
        <f>IF(tblCustRFM[[#This Row],[Recency]] &lt;= $L$4, 3, IF(tblCustRFM[[#This Row],[Recency]] &lt;= M2940, 2, 1))</f>
        <v>3</v>
      </c>
      <c r="G2938">
        <f>IF(tblCustRFM[[#This Row],[Frequency]] &gt;= L2941, 3, IF(tblCustRFM[[#This Row],[Frequency]] &gt;= M2941, 2, 1))</f>
        <v>3</v>
      </c>
      <c r="H2938">
        <f>IF(tblCustRFM[[#This Row],[Monetary]] &gt;= L2942, 3, IF(tblCustRFM[[#This Row],[Monetary]] &gt;= M2942, 2, 1))</f>
        <v>3</v>
      </c>
      <c r="I2938">
        <f>tblCustRFM[[#This Row],[RecencyTier]] + tblCustRFM[[#This Row],[FrequencyTier]] + tblCustRFM[[#This Row],[MonetaryTier]]</f>
        <v>9</v>
      </c>
    </row>
    <row r="2939" spans="1:9" x14ac:dyDescent="0.45">
      <c r="A2939" s="16">
        <v>5356</v>
      </c>
      <c r="B2939" s="10">
        <v>45040.453345331793</v>
      </c>
      <c r="C2939">
        <v>1</v>
      </c>
      <c r="D2939">
        <v>3811.92</v>
      </c>
      <c r="E2939" s="24">
        <f>INT(RFM_Pivot!$A$1 - tblCustRFM[[#This Row],[LastPurchaseDate]])</f>
        <v>616</v>
      </c>
      <c r="F2939">
        <f>IF(tblCustRFM[[#This Row],[Recency]] &lt;= $L$4, 3, IF(tblCustRFM[[#This Row],[Recency]] &lt;= M2941, 2, 1))</f>
        <v>1</v>
      </c>
      <c r="G2939">
        <f>IF(tblCustRFM[[#This Row],[Frequency]] &gt;= L2942, 3, IF(tblCustRFM[[#This Row],[Frequency]] &gt;= M2942, 2, 1))</f>
        <v>3</v>
      </c>
      <c r="H2939">
        <f>IF(tblCustRFM[[#This Row],[Monetary]] &gt;= L2943, 3, IF(tblCustRFM[[#This Row],[Monetary]] &gt;= M2943, 2, 1))</f>
        <v>3</v>
      </c>
      <c r="I2939">
        <f>tblCustRFM[[#This Row],[RecencyTier]] + tblCustRFM[[#This Row],[FrequencyTier]] + tblCustRFM[[#This Row],[MonetaryTier]]</f>
        <v>7</v>
      </c>
    </row>
    <row r="2940" spans="1:9" x14ac:dyDescent="0.45">
      <c r="A2940" s="16">
        <v>5357</v>
      </c>
      <c r="B2940" s="10">
        <v>45447.03100308642</v>
      </c>
      <c r="C2940">
        <v>2</v>
      </c>
      <c r="D2940">
        <v>10893.43</v>
      </c>
      <c r="E2940" s="24">
        <f>INT(RFM_Pivot!$A$1 - tblCustRFM[[#This Row],[LastPurchaseDate]])</f>
        <v>209</v>
      </c>
      <c r="F2940">
        <f>IF(tblCustRFM[[#This Row],[Recency]] &lt;= $L$4, 3, IF(tblCustRFM[[#This Row],[Recency]] &lt;= M2942, 2, 1))</f>
        <v>1</v>
      </c>
      <c r="G2940">
        <f>IF(tblCustRFM[[#This Row],[Frequency]] &gt;= L2943, 3, IF(tblCustRFM[[#This Row],[Frequency]] &gt;= M2943, 2, 1))</f>
        <v>3</v>
      </c>
      <c r="H2940">
        <f>IF(tblCustRFM[[#This Row],[Monetary]] &gt;= L2944, 3, IF(tblCustRFM[[#This Row],[Monetary]] &gt;= M2944, 2, 1))</f>
        <v>3</v>
      </c>
      <c r="I2940">
        <f>tblCustRFM[[#This Row],[RecencyTier]] + tblCustRFM[[#This Row],[FrequencyTier]] + tblCustRFM[[#This Row],[MonetaryTier]]</f>
        <v>7</v>
      </c>
    </row>
    <row r="2941" spans="1:9" x14ac:dyDescent="0.45">
      <c r="A2941" s="16">
        <v>5358</v>
      </c>
      <c r="B2941" s="10">
        <v>45055.638863888889</v>
      </c>
      <c r="C2941">
        <v>1</v>
      </c>
      <c r="D2941">
        <v>3414.76</v>
      </c>
      <c r="E2941" s="24">
        <f>INT(RFM_Pivot!$A$1 - tblCustRFM[[#This Row],[LastPurchaseDate]])</f>
        <v>601</v>
      </c>
      <c r="F2941">
        <f>IF(tblCustRFM[[#This Row],[Recency]] &lt;= $L$4, 3, IF(tblCustRFM[[#This Row],[Recency]] &lt;= M2943, 2, 1))</f>
        <v>1</v>
      </c>
      <c r="G2941">
        <f>IF(tblCustRFM[[#This Row],[Frequency]] &gt;= L2944, 3, IF(tblCustRFM[[#This Row],[Frequency]] &gt;= M2944, 2, 1))</f>
        <v>3</v>
      </c>
      <c r="H2941">
        <f>IF(tblCustRFM[[#This Row],[Monetary]] &gt;= L2945, 3, IF(tblCustRFM[[#This Row],[Monetary]] &gt;= M2945, 2, 1))</f>
        <v>3</v>
      </c>
      <c r="I2941">
        <f>tblCustRFM[[#This Row],[RecencyTier]] + tblCustRFM[[#This Row],[FrequencyTier]] + tblCustRFM[[#This Row],[MonetaryTier]]</f>
        <v>7</v>
      </c>
    </row>
    <row r="2942" spans="1:9" x14ac:dyDescent="0.45">
      <c r="A2942" s="16">
        <v>5359</v>
      </c>
      <c r="B2942" s="10">
        <v>45622.467546759261</v>
      </c>
      <c r="C2942">
        <v>1</v>
      </c>
      <c r="D2942">
        <v>11937.85</v>
      </c>
      <c r="E2942" s="24">
        <f>INT(RFM_Pivot!$A$1 - tblCustRFM[[#This Row],[LastPurchaseDate]])</f>
        <v>34</v>
      </c>
      <c r="F2942">
        <f>IF(tblCustRFM[[#This Row],[Recency]] &lt;= $L$4, 3, IF(tblCustRFM[[#This Row],[Recency]] &lt;= M2944, 2, 1))</f>
        <v>3</v>
      </c>
      <c r="G2942">
        <f>IF(tblCustRFM[[#This Row],[Frequency]] &gt;= L2945, 3, IF(tblCustRFM[[#This Row],[Frequency]] &gt;= M2945, 2, 1))</f>
        <v>3</v>
      </c>
      <c r="H2942">
        <f>IF(tblCustRFM[[#This Row],[Monetary]] &gt;= L2946, 3, IF(tblCustRFM[[#This Row],[Monetary]] &gt;= M2946, 2, 1))</f>
        <v>3</v>
      </c>
      <c r="I2942">
        <f>tblCustRFM[[#This Row],[RecencyTier]] + tblCustRFM[[#This Row],[FrequencyTier]] + tblCustRFM[[#This Row],[MonetaryTier]]</f>
        <v>9</v>
      </c>
    </row>
    <row r="2943" spans="1:9" x14ac:dyDescent="0.45">
      <c r="A2943" s="16">
        <v>5360</v>
      </c>
      <c r="B2943" s="10">
        <v>44961.313431327158</v>
      </c>
      <c r="C2943">
        <v>1</v>
      </c>
      <c r="D2943">
        <v>140.88</v>
      </c>
      <c r="E2943" s="24">
        <f>INT(RFM_Pivot!$A$1 - tblCustRFM[[#This Row],[LastPurchaseDate]])</f>
        <v>695</v>
      </c>
      <c r="F2943">
        <f>IF(tblCustRFM[[#This Row],[Recency]] &lt;= $L$4, 3, IF(tblCustRFM[[#This Row],[Recency]] &lt;= M2945, 2, 1))</f>
        <v>1</v>
      </c>
      <c r="G2943">
        <f>IF(tblCustRFM[[#This Row],[Frequency]] &gt;= L2946, 3, IF(tblCustRFM[[#This Row],[Frequency]] &gt;= M2946, 2, 1))</f>
        <v>3</v>
      </c>
      <c r="H2943">
        <f>IF(tblCustRFM[[#This Row],[Monetary]] &gt;= L2947, 3, IF(tblCustRFM[[#This Row],[Monetary]] &gt;= M2947, 2, 1))</f>
        <v>3</v>
      </c>
      <c r="I2943">
        <f>tblCustRFM[[#This Row],[RecencyTier]] + tblCustRFM[[#This Row],[FrequencyTier]] + tblCustRFM[[#This Row],[MonetaryTier]]</f>
        <v>7</v>
      </c>
    </row>
    <row r="2944" spans="1:9" x14ac:dyDescent="0.45">
      <c r="A2944" s="16">
        <v>5361</v>
      </c>
      <c r="B2944" s="10">
        <v>45016.214921489198</v>
      </c>
      <c r="C2944">
        <v>1</v>
      </c>
      <c r="D2944">
        <v>19436.64</v>
      </c>
      <c r="E2944" s="24">
        <f>INT(RFM_Pivot!$A$1 - tblCustRFM[[#This Row],[LastPurchaseDate]])</f>
        <v>640</v>
      </c>
      <c r="F2944">
        <f>IF(tblCustRFM[[#This Row],[Recency]] &lt;= $L$4, 3, IF(tblCustRFM[[#This Row],[Recency]] &lt;= M2946, 2, 1))</f>
        <v>1</v>
      </c>
      <c r="G2944">
        <f>IF(tblCustRFM[[#This Row],[Frequency]] &gt;= L2947, 3, IF(tblCustRFM[[#This Row],[Frequency]] &gt;= M2947, 2, 1))</f>
        <v>3</v>
      </c>
      <c r="H2944">
        <f>IF(tblCustRFM[[#This Row],[Monetary]] &gt;= L2948, 3, IF(tblCustRFM[[#This Row],[Monetary]] &gt;= M2948, 2, 1))</f>
        <v>3</v>
      </c>
      <c r="I2944">
        <f>tblCustRFM[[#This Row],[RecencyTier]] + tblCustRFM[[#This Row],[FrequencyTier]] + tblCustRFM[[#This Row],[MonetaryTier]]</f>
        <v>7</v>
      </c>
    </row>
    <row r="2945" spans="1:9" x14ac:dyDescent="0.45">
      <c r="A2945" s="16">
        <v>5362</v>
      </c>
      <c r="B2945" s="10">
        <v>45406.803980401237</v>
      </c>
      <c r="C2945">
        <v>2</v>
      </c>
      <c r="D2945">
        <v>21957.05</v>
      </c>
      <c r="E2945" s="24">
        <f>INT(RFM_Pivot!$A$1 - tblCustRFM[[#This Row],[LastPurchaseDate]])</f>
        <v>250</v>
      </c>
      <c r="F2945">
        <f>IF(tblCustRFM[[#This Row],[Recency]] &lt;= $L$4, 3, IF(tblCustRFM[[#This Row],[Recency]] &lt;= M2947, 2, 1))</f>
        <v>1</v>
      </c>
      <c r="G2945">
        <f>IF(tblCustRFM[[#This Row],[Frequency]] &gt;= L2948, 3, IF(tblCustRFM[[#This Row],[Frequency]] &gt;= M2948, 2, 1))</f>
        <v>3</v>
      </c>
      <c r="H2945">
        <f>IF(tblCustRFM[[#This Row],[Monetary]] &gt;= L2949, 3, IF(tblCustRFM[[#This Row],[Monetary]] &gt;= M2949, 2, 1))</f>
        <v>3</v>
      </c>
      <c r="I2945">
        <f>tblCustRFM[[#This Row],[RecencyTier]] + tblCustRFM[[#This Row],[FrequencyTier]] + tblCustRFM[[#This Row],[MonetaryTier]]</f>
        <v>7</v>
      </c>
    </row>
    <row r="2946" spans="1:9" x14ac:dyDescent="0.45">
      <c r="A2946" s="16">
        <v>5363</v>
      </c>
      <c r="B2946" s="10">
        <v>44973.65166516204</v>
      </c>
      <c r="C2946">
        <v>1</v>
      </c>
      <c r="D2946">
        <v>1770.5</v>
      </c>
      <c r="E2946" s="24">
        <f>INT(RFM_Pivot!$A$1 - tblCustRFM[[#This Row],[LastPurchaseDate]])</f>
        <v>683</v>
      </c>
      <c r="F2946">
        <f>IF(tblCustRFM[[#This Row],[Recency]] &lt;= $L$4, 3, IF(tblCustRFM[[#This Row],[Recency]] &lt;= M2948, 2, 1))</f>
        <v>1</v>
      </c>
      <c r="G2946">
        <f>IF(tblCustRFM[[#This Row],[Frequency]] &gt;= L2949, 3, IF(tblCustRFM[[#This Row],[Frequency]] &gt;= M2949, 2, 1))</f>
        <v>3</v>
      </c>
      <c r="H2946">
        <f>IF(tblCustRFM[[#This Row],[Monetary]] &gt;= L2950, 3, IF(tblCustRFM[[#This Row],[Monetary]] &gt;= M2950, 2, 1))</f>
        <v>3</v>
      </c>
      <c r="I2946">
        <f>tblCustRFM[[#This Row],[RecencyTier]] + tblCustRFM[[#This Row],[FrequencyTier]] + tblCustRFM[[#This Row],[MonetaryTier]]</f>
        <v>7</v>
      </c>
    </row>
    <row r="2947" spans="1:9" x14ac:dyDescent="0.45">
      <c r="A2947" s="16">
        <v>5364</v>
      </c>
      <c r="B2947" s="10">
        <v>45648.896189621912</v>
      </c>
      <c r="C2947">
        <v>2</v>
      </c>
      <c r="D2947">
        <v>6002.85</v>
      </c>
      <c r="E2947" s="24">
        <f>INT(RFM_Pivot!$A$1 - tblCustRFM[[#This Row],[LastPurchaseDate]])</f>
        <v>8</v>
      </c>
      <c r="F2947">
        <f>IF(tblCustRFM[[#This Row],[Recency]] &lt;= $L$4, 3, IF(tblCustRFM[[#This Row],[Recency]] &lt;= M2949, 2, 1))</f>
        <v>3</v>
      </c>
      <c r="G2947">
        <f>IF(tblCustRFM[[#This Row],[Frequency]] &gt;= L2950, 3, IF(tblCustRFM[[#This Row],[Frequency]] &gt;= M2950, 2, 1))</f>
        <v>3</v>
      </c>
      <c r="H2947">
        <f>IF(tblCustRFM[[#This Row],[Monetary]] &gt;= L2951, 3, IF(tblCustRFM[[#This Row],[Monetary]] &gt;= M2951, 2, 1))</f>
        <v>3</v>
      </c>
      <c r="I2947">
        <f>tblCustRFM[[#This Row],[RecencyTier]] + tblCustRFM[[#This Row],[FrequencyTier]] + tblCustRFM[[#This Row],[MonetaryTier]]</f>
        <v>9</v>
      </c>
    </row>
    <row r="2948" spans="1:9" x14ac:dyDescent="0.45">
      <c r="A2948" s="16">
        <v>5365</v>
      </c>
      <c r="B2948" s="10">
        <v>45493.244624459876</v>
      </c>
      <c r="C2948">
        <v>1</v>
      </c>
      <c r="D2948">
        <v>1705.08</v>
      </c>
      <c r="E2948" s="24">
        <f>INT(RFM_Pivot!$A$1 - tblCustRFM[[#This Row],[LastPurchaseDate]])</f>
        <v>163</v>
      </c>
      <c r="F2948">
        <f>IF(tblCustRFM[[#This Row],[Recency]] &lt;= $L$4, 3, IF(tblCustRFM[[#This Row],[Recency]] &lt;= M2950, 2, 1))</f>
        <v>1</v>
      </c>
      <c r="G2948">
        <f>IF(tblCustRFM[[#This Row],[Frequency]] &gt;= L2951, 3, IF(tblCustRFM[[#This Row],[Frequency]] &gt;= M2951, 2, 1))</f>
        <v>3</v>
      </c>
      <c r="H2948">
        <f>IF(tblCustRFM[[#This Row],[Monetary]] &gt;= L2952, 3, IF(tblCustRFM[[#This Row],[Monetary]] &gt;= M2952, 2, 1))</f>
        <v>3</v>
      </c>
      <c r="I2948">
        <f>tblCustRFM[[#This Row],[RecencyTier]] + tblCustRFM[[#This Row],[FrequencyTier]] + tblCustRFM[[#This Row],[MonetaryTier]]</f>
        <v>7</v>
      </c>
    </row>
    <row r="2949" spans="1:9" x14ac:dyDescent="0.45">
      <c r="A2949" s="16">
        <v>5366</v>
      </c>
      <c r="B2949" s="10">
        <v>45488.426142631171</v>
      </c>
      <c r="C2949">
        <v>2</v>
      </c>
      <c r="D2949">
        <v>20213.259999999998</v>
      </c>
      <c r="E2949" s="24">
        <f>INT(RFM_Pivot!$A$1 - tblCustRFM[[#This Row],[LastPurchaseDate]])</f>
        <v>168</v>
      </c>
      <c r="F2949">
        <f>IF(tblCustRFM[[#This Row],[Recency]] &lt;= $L$4, 3, IF(tblCustRFM[[#This Row],[Recency]] &lt;= M2951, 2, 1))</f>
        <v>1</v>
      </c>
      <c r="G2949">
        <f>IF(tblCustRFM[[#This Row],[Frequency]] &gt;= L2952, 3, IF(tblCustRFM[[#This Row],[Frequency]] &gt;= M2952, 2, 1))</f>
        <v>3</v>
      </c>
      <c r="H2949">
        <f>IF(tblCustRFM[[#This Row],[Monetary]] &gt;= L2953, 3, IF(tblCustRFM[[#This Row],[Monetary]] &gt;= M2953, 2, 1))</f>
        <v>3</v>
      </c>
      <c r="I2949">
        <f>tblCustRFM[[#This Row],[RecencyTier]] + tblCustRFM[[#This Row],[FrequencyTier]] + tblCustRFM[[#This Row],[MonetaryTier]]</f>
        <v>7</v>
      </c>
    </row>
    <row r="2950" spans="1:9" x14ac:dyDescent="0.45">
      <c r="A2950" s="16">
        <v>5368</v>
      </c>
      <c r="B2950" s="10">
        <v>45534.63976396605</v>
      </c>
      <c r="C2950">
        <v>3</v>
      </c>
      <c r="D2950">
        <v>45786.38</v>
      </c>
      <c r="E2950" s="24">
        <f>INT(RFM_Pivot!$A$1 - tblCustRFM[[#This Row],[LastPurchaseDate]])</f>
        <v>122</v>
      </c>
      <c r="F2950">
        <f>IF(tblCustRFM[[#This Row],[Recency]] &lt;= $L$4, 3, IF(tblCustRFM[[#This Row],[Recency]] &lt;= M2952, 2, 1))</f>
        <v>1</v>
      </c>
      <c r="G2950">
        <f>IF(tblCustRFM[[#This Row],[Frequency]] &gt;= L2953, 3, IF(tblCustRFM[[#This Row],[Frequency]] &gt;= M2953, 2, 1))</f>
        <v>3</v>
      </c>
      <c r="H2950">
        <f>IF(tblCustRFM[[#This Row],[Monetary]] &gt;= L2954, 3, IF(tblCustRFM[[#This Row],[Monetary]] &gt;= M2954, 2, 1))</f>
        <v>3</v>
      </c>
      <c r="I2950">
        <f>tblCustRFM[[#This Row],[RecencyTier]] + tblCustRFM[[#This Row],[FrequencyTier]] + tblCustRFM[[#This Row],[MonetaryTier]]</f>
        <v>7</v>
      </c>
    </row>
    <row r="2951" spans="1:9" x14ac:dyDescent="0.45">
      <c r="A2951" s="16">
        <v>5369</v>
      </c>
      <c r="B2951" s="10">
        <v>45154.855785570988</v>
      </c>
      <c r="C2951">
        <v>1</v>
      </c>
      <c r="D2951">
        <v>17487.349999999999</v>
      </c>
      <c r="E2951" s="24">
        <f>INT(RFM_Pivot!$A$1 - tblCustRFM[[#This Row],[LastPurchaseDate]])</f>
        <v>502</v>
      </c>
      <c r="F2951">
        <f>IF(tblCustRFM[[#This Row],[Recency]] &lt;= $L$4, 3, IF(tblCustRFM[[#This Row],[Recency]] &lt;= M2953, 2, 1))</f>
        <v>1</v>
      </c>
      <c r="G2951">
        <f>IF(tblCustRFM[[#This Row],[Frequency]] &gt;= L2954, 3, IF(tblCustRFM[[#This Row],[Frequency]] &gt;= M2954, 2, 1))</f>
        <v>3</v>
      </c>
      <c r="H2951">
        <f>IF(tblCustRFM[[#This Row],[Monetary]] &gt;= L2955, 3, IF(tblCustRFM[[#This Row],[Monetary]] &gt;= M2955, 2, 1))</f>
        <v>3</v>
      </c>
      <c r="I2951">
        <f>tblCustRFM[[#This Row],[RecencyTier]] + tblCustRFM[[#This Row],[FrequencyTier]] + tblCustRFM[[#This Row],[MonetaryTier]]</f>
        <v>7</v>
      </c>
    </row>
    <row r="2952" spans="1:9" x14ac:dyDescent="0.45">
      <c r="A2952" s="16">
        <v>5370</v>
      </c>
      <c r="B2952" s="10">
        <v>45531.208420833333</v>
      </c>
      <c r="C2952">
        <v>2</v>
      </c>
      <c r="D2952">
        <v>16423.599999999999</v>
      </c>
      <c r="E2952" s="24">
        <f>INT(RFM_Pivot!$A$1 - tblCustRFM[[#This Row],[LastPurchaseDate]])</f>
        <v>125</v>
      </c>
      <c r="F2952">
        <f>IF(tblCustRFM[[#This Row],[Recency]] &lt;= $L$4, 3, IF(tblCustRFM[[#This Row],[Recency]] &lt;= M2954, 2, 1))</f>
        <v>1</v>
      </c>
      <c r="G2952">
        <f>IF(tblCustRFM[[#This Row],[Frequency]] &gt;= L2955, 3, IF(tblCustRFM[[#This Row],[Frequency]] &gt;= M2955, 2, 1))</f>
        <v>3</v>
      </c>
      <c r="H2952">
        <f>IF(tblCustRFM[[#This Row],[Monetary]] &gt;= L2956, 3, IF(tblCustRFM[[#This Row],[Monetary]] &gt;= M2956, 2, 1))</f>
        <v>3</v>
      </c>
      <c r="I2952">
        <f>tblCustRFM[[#This Row],[RecencyTier]] + tblCustRFM[[#This Row],[FrequencyTier]] + tblCustRFM[[#This Row],[MonetaryTier]]</f>
        <v>7</v>
      </c>
    </row>
    <row r="2953" spans="1:9" x14ac:dyDescent="0.45">
      <c r="A2953" s="16">
        <v>5372</v>
      </c>
      <c r="B2953" s="10">
        <v>45355.041804166663</v>
      </c>
      <c r="C2953">
        <v>1</v>
      </c>
      <c r="D2953">
        <v>5322.64</v>
      </c>
      <c r="E2953" s="24">
        <f>INT(RFM_Pivot!$A$1 - tblCustRFM[[#This Row],[LastPurchaseDate]])</f>
        <v>301</v>
      </c>
      <c r="F2953">
        <f>IF(tblCustRFM[[#This Row],[Recency]] &lt;= $L$4, 3, IF(tblCustRFM[[#This Row],[Recency]] &lt;= M2955, 2, 1))</f>
        <v>1</v>
      </c>
      <c r="G2953">
        <f>IF(tblCustRFM[[#This Row],[Frequency]] &gt;= L2956, 3, IF(tblCustRFM[[#This Row],[Frequency]] &gt;= M2956, 2, 1))</f>
        <v>3</v>
      </c>
      <c r="H2953">
        <f>IF(tblCustRFM[[#This Row],[Monetary]] &gt;= L2957, 3, IF(tblCustRFM[[#This Row],[Monetary]] &gt;= M2957, 2, 1))</f>
        <v>3</v>
      </c>
      <c r="I2953">
        <f>tblCustRFM[[#This Row],[RecencyTier]] + tblCustRFM[[#This Row],[FrequencyTier]] + tblCustRFM[[#This Row],[MonetaryTier]]</f>
        <v>7</v>
      </c>
    </row>
    <row r="2954" spans="1:9" x14ac:dyDescent="0.45">
      <c r="A2954" s="16">
        <v>5374</v>
      </c>
      <c r="B2954" s="10">
        <v>45570.121312114199</v>
      </c>
      <c r="C2954">
        <v>1</v>
      </c>
      <c r="D2954">
        <v>6413.05</v>
      </c>
      <c r="E2954" s="24">
        <f>INT(RFM_Pivot!$A$1 - tblCustRFM[[#This Row],[LastPurchaseDate]])</f>
        <v>86</v>
      </c>
      <c r="F2954">
        <f>IF(tblCustRFM[[#This Row],[Recency]] &lt;= $L$4, 3, IF(tblCustRFM[[#This Row],[Recency]] &lt;= M2956, 2, 1))</f>
        <v>3</v>
      </c>
      <c r="G2954">
        <f>IF(tblCustRFM[[#This Row],[Frequency]] &gt;= L2957, 3, IF(tblCustRFM[[#This Row],[Frequency]] &gt;= M2957, 2, 1))</f>
        <v>3</v>
      </c>
      <c r="H2954">
        <f>IF(tblCustRFM[[#This Row],[Monetary]] &gt;= L2958, 3, IF(tblCustRFM[[#This Row],[Monetary]] &gt;= M2958, 2, 1))</f>
        <v>3</v>
      </c>
      <c r="I2954">
        <f>tblCustRFM[[#This Row],[RecencyTier]] + tblCustRFM[[#This Row],[FrequencyTier]] + tblCustRFM[[#This Row],[MonetaryTier]]</f>
        <v>9</v>
      </c>
    </row>
    <row r="2955" spans="1:9" x14ac:dyDescent="0.45">
      <c r="A2955" s="16">
        <v>5376</v>
      </c>
      <c r="B2955" s="10">
        <v>45396.874987499999</v>
      </c>
      <c r="C2955">
        <v>1</v>
      </c>
      <c r="D2955">
        <v>7735.4</v>
      </c>
      <c r="E2955" s="24">
        <f>INT(RFM_Pivot!$A$1 - tblCustRFM[[#This Row],[LastPurchaseDate]])</f>
        <v>260</v>
      </c>
      <c r="F2955">
        <f>IF(tblCustRFM[[#This Row],[Recency]] &lt;= $L$4, 3, IF(tblCustRFM[[#This Row],[Recency]] &lt;= M2957, 2, 1))</f>
        <v>1</v>
      </c>
      <c r="G2955">
        <f>IF(tblCustRFM[[#This Row],[Frequency]] &gt;= L2958, 3, IF(tblCustRFM[[#This Row],[Frequency]] &gt;= M2958, 2, 1))</f>
        <v>3</v>
      </c>
      <c r="H2955">
        <f>IF(tblCustRFM[[#This Row],[Monetary]] &gt;= L2959, 3, IF(tblCustRFM[[#This Row],[Monetary]] &gt;= M2959, 2, 1))</f>
        <v>3</v>
      </c>
      <c r="I2955">
        <f>tblCustRFM[[#This Row],[RecencyTier]] + tblCustRFM[[#This Row],[FrequencyTier]] + tblCustRFM[[#This Row],[MonetaryTier]]</f>
        <v>7</v>
      </c>
    </row>
    <row r="2956" spans="1:9" x14ac:dyDescent="0.45">
      <c r="A2956" s="16">
        <v>5377</v>
      </c>
      <c r="B2956" s="10">
        <v>45583.554655478394</v>
      </c>
      <c r="C2956">
        <v>1</v>
      </c>
      <c r="D2956">
        <v>17274.3</v>
      </c>
      <c r="E2956" s="24">
        <f>INT(RFM_Pivot!$A$1 - tblCustRFM[[#This Row],[LastPurchaseDate]])</f>
        <v>73</v>
      </c>
      <c r="F2956">
        <f>IF(tblCustRFM[[#This Row],[Recency]] &lt;= $L$4, 3, IF(tblCustRFM[[#This Row],[Recency]] &lt;= M2958, 2, 1))</f>
        <v>3</v>
      </c>
      <c r="G2956">
        <f>IF(tblCustRFM[[#This Row],[Frequency]] &gt;= L2959, 3, IF(tblCustRFM[[#This Row],[Frequency]] &gt;= M2959, 2, 1))</f>
        <v>3</v>
      </c>
      <c r="H2956">
        <f>IF(tblCustRFM[[#This Row],[Monetary]] &gt;= L2960, 3, IF(tblCustRFM[[#This Row],[Monetary]] &gt;= M2960, 2, 1))</f>
        <v>3</v>
      </c>
      <c r="I2956">
        <f>tblCustRFM[[#This Row],[RecencyTier]] + tblCustRFM[[#This Row],[FrequencyTier]] + tblCustRFM[[#This Row],[MonetaryTier]]</f>
        <v>9</v>
      </c>
    </row>
    <row r="2957" spans="1:9" x14ac:dyDescent="0.45">
      <c r="A2957" s="16">
        <v>5378</v>
      </c>
      <c r="B2957" s="10">
        <v>45405.270827083332</v>
      </c>
      <c r="C2957">
        <v>3</v>
      </c>
      <c r="D2957">
        <v>28580.16</v>
      </c>
      <c r="E2957" s="24">
        <f>INT(RFM_Pivot!$A$1 - tblCustRFM[[#This Row],[LastPurchaseDate]])</f>
        <v>251</v>
      </c>
      <c r="F2957">
        <f>IF(tblCustRFM[[#This Row],[Recency]] &lt;= $L$4, 3, IF(tblCustRFM[[#This Row],[Recency]] &lt;= M2959, 2, 1))</f>
        <v>1</v>
      </c>
      <c r="G2957">
        <f>IF(tblCustRFM[[#This Row],[Frequency]] &gt;= L2960, 3, IF(tblCustRFM[[#This Row],[Frequency]] &gt;= M2960, 2, 1))</f>
        <v>3</v>
      </c>
      <c r="H2957">
        <f>IF(tblCustRFM[[#This Row],[Monetary]] &gt;= L2961, 3, IF(tblCustRFM[[#This Row],[Monetary]] &gt;= M2961, 2, 1))</f>
        <v>3</v>
      </c>
      <c r="I2957">
        <f>tblCustRFM[[#This Row],[RecencyTier]] + tblCustRFM[[#This Row],[FrequencyTier]] + tblCustRFM[[#This Row],[MonetaryTier]]</f>
        <v>7</v>
      </c>
    </row>
    <row r="2958" spans="1:9" x14ac:dyDescent="0.45">
      <c r="A2958" s="16">
        <v>5379</v>
      </c>
      <c r="B2958" s="10">
        <v>45342.776577662036</v>
      </c>
      <c r="C2958">
        <v>1</v>
      </c>
      <c r="D2958">
        <v>2034.3</v>
      </c>
      <c r="E2958" s="24">
        <f>INT(RFM_Pivot!$A$1 - tblCustRFM[[#This Row],[LastPurchaseDate]])</f>
        <v>314</v>
      </c>
      <c r="F2958">
        <f>IF(tblCustRFM[[#This Row],[Recency]] &lt;= $L$4, 3, IF(tblCustRFM[[#This Row],[Recency]] &lt;= M2960, 2, 1))</f>
        <v>1</v>
      </c>
      <c r="G2958">
        <f>IF(tblCustRFM[[#This Row],[Frequency]] &gt;= L2961, 3, IF(tblCustRFM[[#This Row],[Frequency]] &gt;= M2961, 2, 1))</f>
        <v>3</v>
      </c>
      <c r="H2958">
        <f>IF(tblCustRFM[[#This Row],[Monetary]] &gt;= L2962, 3, IF(tblCustRFM[[#This Row],[Monetary]] &gt;= M2962, 2, 1))</f>
        <v>3</v>
      </c>
      <c r="I2958">
        <f>tblCustRFM[[#This Row],[RecencyTier]] + tblCustRFM[[#This Row],[FrequencyTier]] + tblCustRFM[[#This Row],[MonetaryTier]]</f>
        <v>7</v>
      </c>
    </row>
    <row r="2959" spans="1:9" x14ac:dyDescent="0.45">
      <c r="A2959" s="16">
        <v>5380</v>
      </c>
      <c r="B2959" s="10">
        <v>44997.45204521605</v>
      </c>
      <c r="C2959">
        <v>2</v>
      </c>
      <c r="D2959">
        <v>12414.92</v>
      </c>
      <c r="E2959" s="24">
        <f>INT(RFM_Pivot!$A$1 - tblCustRFM[[#This Row],[LastPurchaseDate]])</f>
        <v>659</v>
      </c>
      <c r="F2959">
        <f>IF(tblCustRFM[[#This Row],[Recency]] &lt;= $L$4, 3, IF(tblCustRFM[[#This Row],[Recency]] &lt;= M2961, 2, 1))</f>
        <v>1</v>
      </c>
      <c r="G2959">
        <f>IF(tblCustRFM[[#This Row],[Frequency]] &gt;= L2962, 3, IF(tblCustRFM[[#This Row],[Frequency]] &gt;= M2962, 2, 1))</f>
        <v>3</v>
      </c>
      <c r="H2959">
        <f>IF(tblCustRFM[[#This Row],[Monetary]] &gt;= L2963, 3, IF(tblCustRFM[[#This Row],[Monetary]] &gt;= M2963, 2, 1))</f>
        <v>3</v>
      </c>
      <c r="I2959">
        <f>tblCustRFM[[#This Row],[RecencyTier]] + tblCustRFM[[#This Row],[FrequencyTier]] + tblCustRFM[[#This Row],[MonetaryTier]]</f>
        <v>7</v>
      </c>
    </row>
    <row r="2960" spans="1:9" x14ac:dyDescent="0.45">
      <c r="A2960" s="16">
        <v>5381</v>
      </c>
      <c r="B2960" s="10">
        <v>45425.420842091051</v>
      </c>
      <c r="C2960">
        <v>1</v>
      </c>
      <c r="D2960">
        <v>19628.04</v>
      </c>
      <c r="E2960" s="24">
        <f>INT(RFM_Pivot!$A$1 - tblCustRFM[[#This Row],[LastPurchaseDate]])</f>
        <v>231</v>
      </c>
      <c r="F2960">
        <f>IF(tblCustRFM[[#This Row],[Recency]] &lt;= $L$4, 3, IF(tblCustRFM[[#This Row],[Recency]] &lt;= M2962, 2, 1))</f>
        <v>1</v>
      </c>
      <c r="G2960">
        <f>IF(tblCustRFM[[#This Row],[Frequency]] &gt;= L2963, 3, IF(tblCustRFM[[#This Row],[Frequency]] &gt;= M2963, 2, 1))</f>
        <v>3</v>
      </c>
      <c r="H2960">
        <f>IF(tblCustRFM[[#This Row],[Monetary]] &gt;= L2964, 3, IF(tblCustRFM[[#This Row],[Monetary]] &gt;= M2964, 2, 1))</f>
        <v>3</v>
      </c>
      <c r="I2960">
        <f>tblCustRFM[[#This Row],[RecencyTier]] + tblCustRFM[[#This Row],[FrequencyTier]] + tblCustRFM[[#This Row],[MonetaryTier]]</f>
        <v>7</v>
      </c>
    </row>
    <row r="2961" spans="1:9" x14ac:dyDescent="0.45">
      <c r="A2961" s="16">
        <v>5382</v>
      </c>
      <c r="B2961" s="10">
        <v>45505.071807175926</v>
      </c>
      <c r="C2961">
        <v>1</v>
      </c>
      <c r="D2961">
        <v>9751.56</v>
      </c>
      <c r="E2961" s="24">
        <f>INT(RFM_Pivot!$A$1 - tblCustRFM[[#This Row],[LastPurchaseDate]])</f>
        <v>151</v>
      </c>
      <c r="F2961">
        <f>IF(tblCustRFM[[#This Row],[Recency]] &lt;= $L$4, 3, IF(tblCustRFM[[#This Row],[Recency]] &lt;= M2963, 2, 1))</f>
        <v>1</v>
      </c>
      <c r="G2961">
        <f>IF(tblCustRFM[[#This Row],[Frequency]] &gt;= L2964, 3, IF(tblCustRFM[[#This Row],[Frequency]] &gt;= M2964, 2, 1))</f>
        <v>3</v>
      </c>
      <c r="H2961">
        <f>IF(tblCustRFM[[#This Row],[Monetary]] &gt;= L2965, 3, IF(tblCustRFM[[#This Row],[Monetary]] &gt;= M2965, 2, 1))</f>
        <v>3</v>
      </c>
      <c r="I2961">
        <f>tblCustRFM[[#This Row],[RecencyTier]] + tblCustRFM[[#This Row],[FrequencyTier]] + tblCustRFM[[#This Row],[MonetaryTier]]</f>
        <v>7</v>
      </c>
    </row>
    <row r="2962" spans="1:9" x14ac:dyDescent="0.45">
      <c r="A2962" s="16">
        <v>5383</v>
      </c>
      <c r="B2962" s="10">
        <v>45202.529552970678</v>
      </c>
      <c r="C2962">
        <v>1</v>
      </c>
      <c r="D2962">
        <v>17214.04</v>
      </c>
      <c r="E2962" s="24">
        <f>INT(RFM_Pivot!$A$1 - tblCustRFM[[#This Row],[LastPurchaseDate]])</f>
        <v>454</v>
      </c>
      <c r="F2962">
        <f>IF(tblCustRFM[[#This Row],[Recency]] &lt;= $L$4, 3, IF(tblCustRFM[[#This Row],[Recency]] &lt;= M2964, 2, 1))</f>
        <v>1</v>
      </c>
      <c r="G2962">
        <f>IF(tblCustRFM[[#This Row],[Frequency]] &gt;= L2965, 3, IF(tblCustRFM[[#This Row],[Frequency]] &gt;= M2965, 2, 1))</f>
        <v>3</v>
      </c>
      <c r="H2962">
        <f>IF(tblCustRFM[[#This Row],[Monetary]] &gt;= L2966, 3, IF(tblCustRFM[[#This Row],[Monetary]] &gt;= M2966, 2, 1))</f>
        <v>3</v>
      </c>
      <c r="I2962">
        <f>tblCustRFM[[#This Row],[RecencyTier]] + tblCustRFM[[#This Row],[FrequencyTier]] + tblCustRFM[[#This Row],[MonetaryTier]]</f>
        <v>7</v>
      </c>
    </row>
    <row r="2963" spans="1:9" x14ac:dyDescent="0.45">
      <c r="A2963" s="16">
        <v>5384</v>
      </c>
      <c r="B2963" s="10">
        <v>45184.715771566356</v>
      </c>
      <c r="C2963">
        <v>1</v>
      </c>
      <c r="D2963">
        <v>6401.16</v>
      </c>
      <c r="E2963" s="24">
        <f>INT(RFM_Pivot!$A$1 - tblCustRFM[[#This Row],[LastPurchaseDate]])</f>
        <v>472</v>
      </c>
      <c r="F2963">
        <f>IF(tblCustRFM[[#This Row],[Recency]] &lt;= $L$4, 3, IF(tblCustRFM[[#This Row],[Recency]] &lt;= M2965, 2, 1))</f>
        <v>1</v>
      </c>
      <c r="G2963">
        <f>IF(tblCustRFM[[#This Row],[Frequency]] &gt;= L2966, 3, IF(tblCustRFM[[#This Row],[Frequency]] &gt;= M2966, 2, 1))</f>
        <v>3</v>
      </c>
      <c r="H2963">
        <f>IF(tblCustRFM[[#This Row],[Monetary]] &gt;= L2967, 3, IF(tblCustRFM[[#This Row],[Monetary]] &gt;= M2967, 2, 1))</f>
        <v>3</v>
      </c>
      <c r="I2963">
        <f>tblCustRFM[[#This Row],[RecencyTier]] + tblCustRFM[[#This Row],[FrequencyTier]] + tblCustRFM[[#This Row],[MonetaryTier]]</f>
        <v>7</v>
      </c>
    </row>
    <row r="2964" spans="1:9" x14ac:dyDescent="0.45">
      <c r="A2964" s="16">
        <v>5386</v>
      </c>
      <c r="B2964" s="10">
        <v>45269.404240432101</v>
      </c>
      <c r="C2964">
        <v>1</v>
      </c>
      <c r="D2964">
        <v>6816.33</v>
      </c>
      <c r="E2964" s="24">
        <f>INT(RFM_Pivot!$A$1 - tblCustRFM[[#This Row],[LastPurchaseDate]])</f>
        <v>387</v>
      </c>
      <c r="F2964">
        <f>IF(tblCustRFM[[#This Row],[Recency]] &lt;= $L$4, 3, IF(tblCustRFM[[#This Row],[Recency]] &lt;= M2966, 2, 1))</f>
        <v>1</v>
      </c>
      <c r="G2964">
        <f>IF(tblCustRFM[[#This Row],[Frequency]] &gt;= L2967, 3, IF(tblCustRFM[[#This Row],[Frequency]] &gt;= M2967, 2, 1))</f>
        <v>3</v>
      </c>
      <c r="H2964">
        <f>IF(tblCustRFM[[#This Row],[Monetary]] &gt;= L2968, 3, IF(tblCustRFM[[#This Row],[Monetary]] &gt;= M2968, 2, 1))</f>
        <v>3</v>
      </c>
      <c r="I2964">
        <f>tblCustRFM[[#This Row],[RecencyTier]] + tblCustRFM[[#This Row],[FrequencyTier]] + tblCustRFM[[#This Row],[MonetaryTier]]</f>
        <v>7</v>
      </c>
    </row>
    <row r="2965" spans="1:9" x14ac:dyDescent="0.45">
      <c r="A2965" s="16">
        <v>5388</v>
      </c>
      <c r="B2965" s="10">
        <v>45017.164016396608</v>
      </c>
      <c r="C2965">
        <v>1</v>
      </c>
      <c r="D2965">
        <v>2852.9</v>
      </c>
      <c r="E2965" s="24">
        <f>INT(RFM_Pivot!$A$1 - tblCustRFM[[#This Row],[LastPurchaseDate]])</f>
        <v>639</v>
      </c>
      <c r="F2965">
        <f>IF(tblCustRFM[[#This Row],[Recency]] &lt;= $L$4, 3, IF(tblCustRFM[[#This Row],[Recency]] &lt;= M2967, 2, 1))</f>
        <v>1</v>
      </c>
      <c r="G2965">
        <f>IF(tblCustRFM[[#This Row],[Frequency]] &gt;= L2968, 3, IF(tblCustRFM[[#This Row],[Frequency]] &gt;= M2968, 2, 1))</f>
        <v>3</v>
      </c>
      <c r="H2965">
        <f>IF(tblCustRFM[[#This Row],[Monetary]] &gt;= L2969, 3, IF(tblCustRFM[[#This Row],[Monetary]] &gt;= M2969, 2, 1))</f>
        <v>3</v>
      </c>
      <c r="I2965">
        <f>tblCustRFM[[#This Row],[RecencyTier]] + tblCustRFM[[#This Row],[FrequencyTier]] + tblCustRFM[[#This Row],[MonetaryTier]]</f>
        <v>7</v>
      </c>
    </row>
    <row r="2966" spans="1:9" x14ac:dyDescent="0.45">
      <c r="A2966" s="16">
        <v>5389</v>
      </c>
      <c r="B2966" s="10">
        <v>44940.141314120374</v>
      </c>
      <c r="C2966">
        <v>1</v>
      </c>
      <c r="D2966">
        <v>183.9</v>
      </c>
      <c r="E2966" s="24">
        <f>INT(RFM_Pivot!$A$1 - tblCustRFM[[#This Row],[LastPurchaseDate]])</f>
        <v>716</v>
      </c>
      <c r="F2966">
        <f>IF(tblCustRFM[[#This Row],[Recency]] &lt;= $L$4, 3, IF(tblCustRFM[[#This Row],[Recency]] &lt;= M2968, 2, 1))</f>
        <v>1</v>
      </c>
      <c r="G2966">
        <f>IF(tblCustRFM[[#This Row],[Frequency]] &gt;= L2969, 3, IF(tblCustRFM[[#This Row],[Frequency]] &gt;= M2969, 2, 1))</f>
        <v>3</v>
      </c>
      <c r="H2966">
        <f>IF(tblCustRFM[[#This Row],[Monetary]] &gt;= L2970, 3, IF(tblCustRFM[[#This Row],[Monetary]] &gt;= M2970, 2, 1))</f>
        <v>3</v>
      </c>
      <c r="I2966">
        <f>tblCustRFM[[#This Row],[RecencyTier]] + tblCustRFM[[#This Row],[FrequencyTier]] + tblCustRFM[[#This Row],[MonetaryTier]]</f>
        <v>7</v>
      </c>
    </row>
    <row r="2967" spans="1:9" x14ac:dyDescent="0.45">
      <c r="A2967" s="16">
        <v>5390</v>
      </c>
      <c r="B2967" s="10">
        <v>45497.041004089508</v>
      </c>
      <c r="C2967">
        <v>2</v>
      </c>
      <c r="D2967">
        <v>18057.68</v>
      </c>
      <c r="E2967" s="24">
        <f>INT(RFM_Pivot!$A$1 - tblCustRFM[[#This Row],[LastPurchaseDate]])</f>
        <v>159</v>
      </c>
      <c r="F2967">
        <f>IF(tblCustRFM[[#This Row],[Recency]] &lt;= $L$4, 3, IF(tblCustRFM[[#This Row],[Recency]] &lt;= M2969, 2, 1))</f>
        <v>1</v>
      </c>
      <c r="G2967">
        <f>IF(tblCustRFM[[#This Row],[Frequency]] &gt;= L2970, 3, IF(tblCustRFM[[#This Row],[Frequency]] &gt;= M2970, 2, 1))</f>
        <v>3</v>
      </c>
      <c r="H2967">
        <f>IF(tblCustRFM[[#This Row],[Monetary]] &gt;= L2971, 3, IF(tblCustRFM[[#This Row],[Monetary]] &gt;= M2971, 2, 1))</f>
        <v>3</v>
      </c>
      <c r="I2967">
        <f>tblCustRFM[[#This Row],[RecencyTier]] + tblCustRFM[[#This Row],[FrequencyTier]] + tblCustRFM[[#This Row],[MonetaryTier]]</f>
        <v>7</v>
      </c>
    </row>
    <row r="2968" spans="1:9" x14ac:dyDescent="0.45">
      <c r="A2968" s="16">
        <v>5392</v>
      </c>
      <c r="B2968" s="10">
        <v>45477.840083989198</v>
      </c>
      <c r="C2968">
        <v>1</v>
      </c>
      <c r="D2968">
        <v>1040.75</v>
      </c>
      <c r="E2968" s="24">
        <f>INT(RFM_Pivot!$A$1 - tblCustRFM[[#This Row],[LastPurchaseDate]])</f>
        <v>179</v>
      </c>
      <c r="F2968">
        <f>IF(tblCustRFM[[#This Row],[Recency]] &lt;= $L$4, 3, IF(tblCustRFM[[#This Row],[Recency]] &lt;= M2970, 2, 1))</f>
        <v>1</v>
      </c>
      <c r="G2968">
        <f>IF(tblCustRFM[[#This Row],[Frequency]] &gt;= L2971, 3, IF(tblCustRFM[[#This Row],[Frequency]] &gt;= M2971, 2, 1))</f>
        <v>3</v>
      </c>
      <c r="H2968">
        <f>IF(tblCustRFM[[#This Row],[Monetary]] &gt;= L2972, 3, IF(tblCustRFM[[#This Row],[Monetary]] &gt;= M2972, 2, 1))</f>
        <v>3</v>
      </c>
      <c r="I2968">
        <f>tblCustRFM[[#This Row],[RecencyTier]] + tblCustRFM[[#This Row],[FrequencyTier]] + tblCustRFM[[#This Row],[MonetaryTier]]</f>
        <v>7</v>
      </c>
    </row>
    <row r="2969" spans="1:9" x14ac:dyDescent="0.45">
      <c r="A2969" s="16">
        <v>5394</v>
      </c>
      <c r="B2969" s="10">
        <v>45567.274027391977</v>
      </c>
      <c r="C2969">
        <v>2</v>
      </c>
      <c r="D2969">
        <v>8854.4</v>
      </c>
      <c r="E2969" s="24">
        <f>INT(RFM_Pivot!$A$1 - tblCustRFM[[#This Row],[LastPurchaseDate]])</f>
        <v>89</v>
      </c>
      <c r="F2969">
        <f>IF(tblCustRFM[[#This Row],[Recency]] &lt;= $L$4, 3, IF(tblCustRFM[[#This Row],[Recency]] &lt;= M2971, 2, 1))</f>
        <v>3</v>
      </c>
      <c r="G2969">
        <f>IF(tblCustRFM[[#This Row],[Frequency]] &gt;= L2972, 3, IF(tblCustRFM[[#This Row],[Frequency]] &gt;= M2972, 2, 1))</f>
        <v>3</v>
      </c>
      <c r="H2969">
        <f>IF(tblCustRFM[[#This Row],[Monetary]] &gt;= L2973, 3, IF(tblCustRFM[[#This Row],[Monetary]] &gt;= M2973, 2, 1))</f>
        <v>3</v>
      </c>
      <c r="I2969">
        <f>tblCustRFM[[#This Row],[RecencyTier]] + tblCustRFM[[#This Row],[FrequencyTier]] + tblCustRFM[[#This Row],[MonetaryTier]]</f>
        <v>9</v>
      </c>
    </row>
    <row r="2970" spans="1:9" x14ac:dyDescent="0.45">
      <c r="A2970" s="16">
        <v>5396</v>
      </c>
      <c r="B2970" s="10">
        <v>45173.910691049379</v>
      </c>
      <c r="C2970">
        <v>1</v>
      </c>
      <c r="D2970">
        <v>4598.3</v>
      </c>
      <c r="E2970" s="24">
        <f>INT(RFM_Pivot!$A$1 - tblCustRFM[[#This Row],[LastPurchaseDate]])</f>
        <v>483</v>
      </c>
      <c r="F2970">
        <f>IF(tblCustRFM[[#This Row],[Recency]] &lt;= $L$4, 3, IF(tblCustRFM[[#This Row],[Recency]] &lt;= M2972, 2, 1))</f>
        <v>1</v>
      </c>
      <c r="G2970">
        <f>IF(tblCustRFM[[#This Row],[Frequency]] &gt;= L2973, 3, IF(tblCustRFM[[#This Row],[Frequency]] &gt;= M2973, 2, 1))</f>
        <v>3</v>
      </c>
      <c r="H2970">
        <f>IF(tblCustRFM[[#This Row],[Monetary]] &gt;= L2974, 3, IF(tblCustRFM[[#This Row],[Monetary]] &gt;= M2974, 2, 1))</f>
        <v>3</v>
      </c>
      <c r="I2970">
        <f>tblCustRFM[[#This Row],[RecencyTier]] + tblCustRFM[[#This Row],[FrequencyTier]] + tblCustRFM[[#This Row],[MonetaryTier]]</f>
        <v>7</v>
      </c>
    </row>
    <row r="2971" spans="1:9" x14ac:dyDescent="0.45">
      <c r="A2971" s="16">
        <v>5399</v>
      </c>
      <c r="B2971" s="10">
        <v>45270.426342631174</v>
      </c>
      <c r="C2971">
        <v>2</v>
      </c>
      <c r="D2971">
        <v>14970.96</v>
      </c>
      <c r="E2971" s="24">
        <f>INT(RFM_Pivot!$A$1 - tblCustRFM[[#This Row],[LastPurchaseDate]])</f>
        <v>386</v>
      </c>
      <c r="F2971">
        <f>IF(tblCustRFM[[#This Row],[Recency]] &lt;= $L$4, 3, IF(tblCustRFM[[#This Row],[Recency]] &lt;= M2973, 2, 1))</f>
        <v>1</v>
      </c>
      <c r="G2971">
        <f>IF(tblCustRFM[[#This Row],[Frequency]] &gt;= L2974, 3, IF(tblCustRFM[[#This Row],[Frequency]] &gt;= M2974, 2, 1))</f>
        <v>3</v>
      </c>
      <c r="H2971">
        <f>IF(tblCustRFM[[#This Row],[Monetary]] &gt;= L2975, 3, IF(tblCustRFM[[#This Row],[Monetary]] &gt;= M2975, 2, 1))</f>
        <v>3</v>
      </c>
      <c r="I2971">
        <f>tblCustRFM[[#This Row],[RecencyTier]] + tblCustRFM[[#This Row],[FrequencyTier]] + tblCustRFM[[#This Row],[MonetaryTier]]</f>
        <v>7</v>
      </c>
    </row>
    <row r="2972" spans="1:9" x14ac:dyDescent="0.45">
      <c r="A2972" s="16">
        <v>5402</v>
      </c>
      <c r="B2972" s="10">
        <v>45386.434943479937</v>
      </c>
      <c r="C2972">
        <v>3</v>
      </c>
      <c r="D2972">
        <v>37008.69</v>
      </c>
      <c r="E2972" s="24">
        <f>INT(RFM_Pivot!$A$1 - tblCustRFM[[#This Row],[LastPurchaseDate]])</f>
        <v>270</v>
      </c>
      <c r="F2972">
        <f>IF(tblCustRFM[[#This Row],[Recency]] &lt;= $L$4, 3, IF(tblCustRFM[[#This Row],[Recency]] &lt;= M2974, 2, 1))</f>
        <v>1</v>
      </c>
      <c r="G2972">
        <f>IF(tblCustRFM[[#This Row],[Frequency]] &gt;= L2975, 3, IF(tblCustRFM[[#This Row],[Frequency]] &gt;= M2975, 2, 1))</f>
        <v>3</v>
      </c>
      <c r="H2972">
        <f>IF(tblCustRFM[[#This Row],[Monetary]] &gt;= L2976, 3, IF(tblCustRFM[[#This Row],[Monetary]] &gt;= M2976, 2, 1))</f>
        <v>3</v>
      </c>
      <c r="I2972">
        <f>tblCustRFM[[#This Row],[RecencyTier]] + tblCustRFM[[#This Row],[FrequencyTier]] + tblCustRFM[[#This Row],[MonetaryTier]]</f>
        <v>7</v>
      </c>
    </row>
    <row r="2973" spans="1:9" x14ac:dyDescent="0.45">
      <c r="A2973" s="16">
        <v>5403</v>
      </c>
      <c r="B2973" s="10">
        <v>45571.727472762344</v>
      </c>
      <c r="C2973">
        <v>1</v>
      </c>
      <c r="D2973">
        <v>5656.3</v>
      </c>
      <c r="E2973" s="24">
        <f>INT(RFM_Pivot!$A$1 - tblCustRFM[[#This Row],[LastPurchaseDate]])</f>
        <v>85</v>
      </c>
      <c r="F2973">
        <f>IF(tblCustRFM[[#This Row],[Recency]] &lt;= $L$4, 3, IF(tblCustRFM[[#This Row],[Recency]] &lt;= M2975, 2, 1))</f>
        <v>3</v>
      </c>
      <c r="G2973">
        <f>IF(tblCustRFM[[#This Row],[Frequency]] &gt;= L2976, 3, IF(tblCustRFM[[#This Row],[Frequency]] &gt;= M2976, 2, 1))</f>
        <v>3</v>
      </c>
      <c r="H2973">
        <f>IF(tblCustRFM[[#This Row],[Monetary]] &gt;= L2977, 3, IF(tblCustRFM[[#This Row],[Monetary]] &gt;= M2977, 2, 1))</f>
        <v>3</v>
      </c>
      <c r="I2973">
        <f>tblCustRFM[[#This Row],[RecencyTier]] + tblCustRFM[[#This Row],[FrequencyTier]] + tblCustRFM[[#This Row],[MonetaryTier]]</f>
        <v>9</v>
      </c>
    </row>
    <row r="2974" spans="1:9" x14ac:dyDescent="0.45">
      <c r="A2974" s="16">
        <v>5405</v>
      </c>
      <c r="B2974" s="10">
        <v>45214.721772183642</v>
      </c>
      <c r="C2974">
        <v>1</v>
      </c>
      <c r="D2974">
        <v>10622.45</v>
      </c>
      <c r="E2974" s="24">
        <f>INT(RFM_Pivot!$A$1 - tblCustRFM[[#This Row],[LastPurchaseDate]])</f>
        <v>442</v>
      </c>
      <c r="F2974">
        <f>IF(tblCustRFM[[#This Row],[Recency]] &lt;= $L$4, 3, IF(tblCustRFM[[#This Row],[Recency]] &lt;= M2976, 2, 1))</f>
        <v>1</v>
      </c>
      <c r="G2974">
        <f>IF(tblCustRFM[[#This Row],[Frequency]] &gt;= L2977, 3, IF(tblCustRFM[[#This Row],[Frequency]] &gt;= M2977, 2, 1))</f>
        <v>3</v>
      </c>
      <c r="H2974">
        <f>IF(tblCustRFM[[#This Row],[Monetary]] &gt;= L2978, 3, IF(tblCustRFM[[#This Row],[Monetary]] &gt;= M2978, 2, 1))</f>
        <v>3</v>
      </c>
      <c r="I2974">
        <f>tblCustRFM[[#This Row],[RecencyTier]] + tblCustRFM[[#This Row],[FrequencyTier]] + tblCustRFM[[#This Row],[MonetaryTier]]</f>
        <v>7</v>
      </c>
    </row>
    <row r="2975" spans="1:9" x14ac:dyDescent="0.45">
      <c r="A2975" s="16">
        <v>5406</v>
      </c>
      <c r="B2975" s="10">
        <v>45607.428042785497</v>
      </c>
      <c r="C2975">
        <v>2</v>
      </c>
      <c r="D2975">
        <v>24777.79</v>
      </c>
      <c r="E2975" s="24">
        <f>INT(RFM_Pivot!$A$1 - tblCustRFM[[#This Row],[LastPurchaseDate]])</f>
        <v>49</v>
      </c>
      <c r="F2975">
        <f>IF(tblCustRFM[[#This Row],[Recency]] &lt;= $L$4, 3, IF(tblCustRFM[[#This Row],[Recency]] &lt;= M2977, 2, 1))</f>
        <v>3</v>
      </c>
      <c r="G2975">
        <f>IF(tblCustRFM[[#This Row],[Frequency]] &gt;= L2978, 3, IF(tblCustRFM[[#This Row],[Frequency]] &gt;= M2978, 2, 1))</f>
        <v>3</v>
      </c>
      <c r="H2975">
        <f>IF(tblCustRFM[[#This Row],[Monetary]] &gt;= L2979, 3, IF(tblCustRFM[[#This Row],[Monetary]] &gt;= M2979, 2, 1))</f>
        <v>3</v>
      </c>
      <c r="I2975">
        <f>tblCustRFM[[#This Row],[RecencyTier]] + tblCustRFM[[#This Row],[FrequencyTier]] + tblCustRFM[[#This Row],[MonetaryTier]]</f>
        <v>9</v>
      </c>
    </row>
    <row r="2976" spans="1:9" x14ac:dyDescent="0.45">
      <c r="A2976" s="16">
        <v>5408</v>
      </c>
      <c r="B2976" s="10">
        <v>45578.663166319442</v>
      </c>
      <c r="C2976">
        <v>2</v>
      </c>
      <c r="D2976">
        <v>12025.59</v>
      </c>
      <c r="E2976" s="24">
        <f>INT(RFM_Pivot!$A$1 - tblCustRFM[[#This Row],[LastPurchaseDate]])</f>
        <v>78</v>
      </c>
      <c r="F2976">
        <f>IF(tblCustRFM[[#This Row],[Recency]] &lt;= $L$4, 3, IF(tblCustRFM[[#This Row],[Recency]] &lt;= M2978, 2, 1))</f>
        <v>3</v>
      </c>
      <c r="G2976">
        <f>IF(tblCustRFM[[#This Row],[Frequency]] &gt;= L2979, 3, IF(tblCustRFM[[#This Row],[Frequency]] &gt;= M2979, 2, 1))</f>
        <v>3</v>
      </c>
      <c r="H2976">
        <f>IF(tblCustRFM[[#This Row],[Monetary]] &gt;= L2980, 3, IF(tblCustRFM[[#This Row],[Monetary]] &gt;= M2980, 2, 1))</f>
        <v>3</v>
      </c>
      <c r="I2976">
        <f>tblCustRFM[[#This Row],[RecencyTier]] + tblCustRFM[[#This Row],[FrequencyTier]] + tblCustRFM[[#This Row],[MonetaryTier]]</f>
        <v>9</v>
      </c>
    </row>
    <row r="2977" spans="1:9" x14ac:dyDescent="0.45">
      <c r="A2977" s="16">
        <v>5409</v>
      </c>
      <c r="B2977" s="10">
        <v>45459.296229629632</v>
      </c>
      <c r="C2977">
        <v>1</v>
      </c>
      <c r="D2977">
        <v>8738.31</v>
      </c>
      <c r="E2977" s="24">
        <f>INT(RFM_Pivot!$A$1 - tblCustRFM[[#This Row],[LastPurchaseDate]])</f>
        <v>197</v>
      </c>
      <c r="F2977">
        <f>IF(tblCustRFM[[#This Row],[Recency]] &lt;= $L$4, 3, IF(tblCustRFM[[#This Row],[Recency]] &lt;= M2979, 2, 1))</f>
        <v>1</v>
      </c>
      <c r="G2977">
        <f>IF(tblCustRFM[[#This Row],[Frequency]] &gt;= L2980, 3, IF(tblCustRFM[[#This Row],[Frequency]] &gt;= M2980, 2, 1))</f>
        <v>3</v>
      </c>
      <c r="H2977">
        <f>IF(tblCustRFM[[#This Row],[Monetary]] &gt;= L2981, 3, IF(tblCustRFM[[#This Row],[Monetary]] &gt;= M2981, 2, 1))</f>
        <v>3</v>
      </c>
      <c r="I2977">
        <f>tblCustRFM[[#This Row],[RecencyTier]] + tblCustRFM[[#This Row],[FrequencyTier]] + tblCustRFM[[#This Row],[MonetaryTier]]</f>
        <v>7</v>
      </c>
    </row>
    <row r="2978" spans="1:9" x14ac:dyDescent="0.45">
      <c r="A2978" s="16">
        <v>5412</v>
      </c>
      <c r="B2978" s="10">
        <v>45612.903590354937</v>
      </c>
      <c r="C2978">
        <v>2</v>
      </c>
      <c r="D2978">
        <v>1982.17</v>
      </c>
      <c r="E2978" s="24">
        <f>INT(RFM_Pivot!$A$1 - tblCustRFM[[#This Row],[LastPurchaseDate]])</f>
        <v>44</v>
      </c>
      <c r="F2978">
        <f>IF(tblCustRFM[[#This Row],[Recency]] &lt;= $L$4, 3, IF(tblCustRFM[[#This Row],[Recency]] &lt;= M2980, 2, 1))</f>
        <v>3</v>
      </c>
      <c r="G2978">
        <f>IF(tblCustRFM[[#This Row],[Frequency]] &gt;= L2981, 3, IF(tblCustRFM[[#This Row],[Frequency]] &gt;= M2981, 2, 1))</f>
        <v>3</v>
      </c>
      <c r="H2978">
        <f>IF(tblCustRFM[[#This Row],[Monetary]] &gt;= L2982, 3, IF(tblCustRFM[[#This Row],[Monetary]] &gt;= M2982, 2, 1))</f>
        <v>3</v>
      </c>
      <c r="I2978">
        <f>tblCustRFM[[#This Row],[RecencyTier]] + tblCustRFM[[#This Row],[FrequencyTier]] + tblCustRFM[[#This Row],[MonetaryTier]]</f>
        <v>9</v>
      </c>
    </row>
    <row r="2979" spans="1:9" x14ac:dyDescent="0.45">
      <c r="A2979" s="16">
        <v>5413</v>
      </c>
      <c r="B2979" s="10">
        <v>44937.659065895059</v>
      </c>
      <c r="C2979">
        <v>1</v>
      </c>
      <c r="D2979">
        <v>7512.45</v>
      </c>
      <c r="E2979" s="24">
        <f>INT(RFM_Pivot!$A$1 - tblCustRFM[[#This Row],[LastPurchaseDate]])</f>
        <v>719</v>
      </c>
      <c r="F2979">
        <f>IF(tblCustRFM[[#This Row],[Recency]] &lt;= $L$4, 3, IF(tblCustRFM[[#This Row],[Recency]] &lt;= M2981, 2, 1))</f>
        <v>1</v>
      </c>
      <c r="G2979">
        <f>IF(tblCustRFM[[#This Row],[Frequency]] &gt;= L2982, 3, IF(tblCustRFM[[#This Row],[Frequency]] &gt;= M2982, 2, 1))</f>
        <v>3</v>
      </c>
      <c r="H2979">
        <f>IF(tblCustRFM[[#This Row],[Monetary]] &gt;= L2983, 3, IF(tblCustRFM[[#This Row],[Monetary]] &gt;= M2983, 2, 1))</f>
        <v>3</v>
      </c>
      <c r="I2979">
        <f>tblCustRFM[[#This Row],[RecencyTier]] + tblCustRFM[[#This Row],[FrequencyTier]] + tblCustRFM[[#This Row],[MonetaryTier]]</f>
        <v>7</v>
      </c>
    </row>
    <row r="2980" spans="1:9" x14ac:dyDescent="0.45">
      <c r="A2980" s="16">
        <v>5414</v>
      </c>
      <c r="B2980" s="10">
        <v>45575.888888888891</v>
      </c>
      <c r="C2980">
        <v>1</v>
      </c>
      <c r="D2980">
        <v>14154.04</v>
      </c>
      <c r="E2980" s="24">
        <f>INT(RFM_Pivot!$A$1 - tblCustRFM[[#This Row],[LastPurchaseDate]])</f>
        <v>81</v>
      </c>
      <c r="F2980">
        <f>IF(tblCustRFM[[#This Row],[Recency]] &lt;= $L$4, 3, IF(tblCustRFM[[#This Row],[Recency]] &lt;= M2982, 2, 1))</f>
        <v>3</v>
      </c>
      <c r="G2980">
        <f>IF(tblCustRFM[[#This Row],[Frequency]] &gt;= L2983, 3, IF(tblCustRFM[[#This Row],[Frequency]] &gt;= M2983, 2, 1))</f>
        <v>3</v>
      </c>
      <c r="H2980">
        <f>IF(tblCustRFM[[#This Row],[Monetary]] &gt;= L2984, 3, IF(tblCustRFM[[#This Row],[Monetary]] &gt;= M2984, 2, 1))</f>
        <v>3</v>
      </c>
      <c r="I2980">
        <f>tblCustRFM[[#This Row],[RecencyTier]] + tblCustRFM[[#This Row],[FrequencyTier]] + tblCustRFM[[#This Row],[MonetaryTier]]</f>
        <v>9</v>
      </c>
    </row>
    <row r="2981" spans="1:9" x14ac:dyDescent="0.45">
      <c r="A2981" s="16">
        <v>5415</v>
      </c>
      <c r="B2981" s="10">
        <v>45417.75507550154</v>
      </c>
      <c r="C2981">
        <v>1</v>
      </c>
      <c r="D2981">
        <v>2649.8</v>
      </c>
      <c r="E2981" s="24">
        <f>INT(RFM_Pivot!$A$1 - tblCustRFM[[#This Row],[LastPurchaseDate]])</f>
        <v>239</v>
      </c>
      <c r="F2981">
        <f>IF(tblCustRFM[[#This Row],[Recency]] &lt;= $L$4, 3, IF(tblCustRFM[[#This Row],[Recency]] &lt;= M2983, 2, 1))</f>
        <v>1</v>
      </c>
      <c r="G2981">
        <f>IF(tblCustRFM[[#This Row],[Frequency]] &gt;= L2984, 3, IF(tblCustRFM[[#This Row],[Frequency]] &gt;= M2984, 2, 1))</f>
        <v>3</v>
      </c>
      <c r="H2981">
        <f>IF(tblCustRFM[[#This Row],[Monetary]] &gt;= L2985, 3, IF(tblCustRFM[[#This Row],[Monetary]] &gt;= M2985, 2, 1))</f>
        <v>3</v>
      </c>
      <c r="I2981">
        <f>tblCustRFM[[#This Row],[RecencyTier]] + tblCustRFM[[#This Row],[FrequencyTier]] + tblCustRFM[[#This Row],[MonetaryTier]]</f>
        <v>7</v>
      </c>
    </row>
    <row r="2982" spans="1:9" x14ac:dyDescent="0.45">
      <c r="A2982" s="16">
        <v>5416</v>
      </c>
      <c r="B2982" s="10">
        <v>45457.544054398146</v>
      </c>
      <c r="C2982">
        <v>1</v>
      </c>
      <c r="D2982">
        <v>8329.86</v>
      </c>
      <c r="E2982" s="24">
        <f>INT(RFM_Pivot!$A$1 - tblCustRFM[[#This Row],[LastPurchaseDate]])</f>
        <v>199</v>
      </c>
      <c r="F2982">
        <f>IF(tblCustRFM[[#This Row],[Recency]] &lt;= $L$4, 3, IF(tblCustRFM[[#This Row],[Recency]] &lt;= M2984, 2, 1))</f>
        <v>1</v>
      </c>
      <c r="G2982">
        <f>IF(tblCustRFM[[#This Row],[Frequency]] &gt;= L2985, 3, IF(tblCustRFM[[#This Row],[Frequency]] &gt;= M2985, 2, 1))</f>
        <v>3</v>
      </c>
      <c r="H2982">
        <f>IF(tblCustRFM[[#This Row],[Monetary]] &gt;= L2986, 3, IF(tblCustRFM[[#This Row],[Monetary]] &gt;= M2986, 2, 1))</f>
        <v>3</v>
      </c>
      <c r="I2982">
        <f>tblCustRFM[[#This Row],[RecencyTier]] + tblCustRFM[[#This Row],[FrequencyTier]] + tblCustRFM[[#This Row],[MonetaryTier]]</f>
        <v>7</v>
      </c>
    </row>
    <row r="2983" spans="1:9" x14ac:dyDescent="0.45">
      <c r="A2983" s="16">
        <v>5418</v>
      </c>
      <c r="B2983" s="10">
        <v>45446.811981211416</v>
      </c>
      <c r="C2983">
        <v>1</v>
      </c>
      <c r="D2983">
        <v>7147.68</v>
      </c>
      <c r="E2983" s="24">
        <f>INT(RFM_Pivot!$A$1 - tblCustRFM[[#This Row],[LastPurchaseDate]])</f>
        <v>210</v>
      </c>
      <c r="F2983">
        <f>IF(tblCustRFM[[#This Row],[Recency]] &lt;= $L$4, 3, IF(tblCustRFM[[#This Row],[Recency]] &lt;= M2985, 2, 1))</f>
        <v>1</v>
      </c>
      <c r="G2983">
        <f>IF(tblCustRFM[[#This Row],[Frequency]] &gt;= L2986, 3, IF(tblCustRFM[[#This Row],[Frequency]] &gt;= M2986, 2, 1))</f>
        <v>3</v>
      </c>
      <c r="H2983">
        <f>IF(tblCustRFM[[#This Row],[Monetary]] &gt;= L2987, 3, IF(tblCustRFM[[#This Row],[Monetary]] &gt;= M2987, 2, 1))</f>
        <v>3</v>
      </c>
      <c r="I2983">
        <f>tblCustRFM[[#This Row],[RecencyTier]] + tblCustRFM[[#This Row],[FrequencyTier]] + tblCustRFM[[#This Row],[MonetaryTier]]</f>
        <v>7</v>
      </c>
    </row>
    <row r="2984" spans="1:9" x14ac:dyDescent="0.45">
      <c r="A2984" s="16">
        <v>5419</v>
      </c>
      <c r="B2984" s="10">
        <v>45579.977297723766</v>
      </c>
      <c r="C2984">
        <v>2</v>
      </c>
      <c r="D2984">
        <v>33582</v>
      </c>
      <c r="E2984" s="24">
        <f>INT(RFM_Pivot!$A$1 - tblCustRFM[[#This Row],[LastPurchaseDate]])</f>
        <v>77</v>
      </c>
      <c r="F2984">
        <f>IF(tblCustRFM[[#This Row],[Recency]] &lt;= $L$4, 3, IF(tblCustRFM[[#This Row],[Recency]] &lt;= M2986, 2, 1))</f>
        <v>3</v>
      </c>
      <c r="G2984">
        <f>IF(tblCustRFM[[#This Row],[Frequency]] &gt;= L2987, 3, IF(tblCustRFM[[#This Row],[Frequency]] &gt;= M2987, 2, 1))</f>
        <v>3</v>
      </c>
      <c r="H2984">
        <f>IF(tblCustRFM[[#This Row],[Monetary]] &gt;= L2988, 3, IF(tblCustRFM[[#This Row],[Monetary]] &gt;= M2988, 2, 1))</f>
        <v>3</v>
      </c>
      <c r="I2984">
        <f>tblCustRFM[[#This Row],[RecencyTier]] + tblCustRFM[[#This Row],[FrequencyTier]] + tblCustRFM[[#This Row],[MonetaryTier]]</f>
        <v>9</v>
      </c>
    </row>
    <row r="2985" spans="1:9" x14ac:dyDescent="0.45">
      <c r="A2985" s="16">
        <v>5421</v>
      </c>
      <c r="B2985" s="10">
        <v>45364.459745987653</v>
      </c>
      <c r="C2985">
        <v>1</v>
      </c>
      <c r="D2985">
        <v>1871.1</v>
      </c>
      <c r="E2985" s="24">
        <f>INT(RFM_Pivot!$A$1 - tblCustRFM[[#This Row],[LastPurchaseDate]])</f>
        <v>292</v>
      </c>
      <c r="F2985">
        <f>IF(tblCustRFM[[#This Row],[Recency]] &lt;= $L$4, 3, IF(tblCustRFM[[#This Row],[Recency]] &lt;= M2987, 2, 1))</f>
        <v>1</v>
      </c>
      <c r="G2985">
        <f>IF(tblCustRFM[[#This Row],[Frequency]] &gt;= L2988, 3, IF(tblCustRFM[[#This Row],[Frequency]] &gt;= M2988, 2, 1))</f>
        <v>3</v>
      </c>
      <c r="H2985">
        <f>IF(tblCustRFM[[#This Row],[Monetary]] &gt;= L2989, 3, IF(tblCustRFM[[#This Row],[Monetary]] &gt;= M2989, 2, 1))</f>
        <v>3</v>
      </c>
      <c r="I2985">
        <f>tblCustRFM[[#This Row],[RecencyTier]] + tblCustRFM[[#This Row],[FrequencyTier]] + tblCustRFM[[#This Row],[MonetaryTier]]</f>
        <v>7</v>
      </c>
    </row>
    <row r="2986" spans="1:9" x14ac:dyDescent="0.45">
      <c r="A2986" s="16">
        <v>5422</v>
      </c>
      <c r="B2986" s="10">
        <v>45154.198719868829</v>
      </c>
      <c r="C2986">
        <v>2</v>
      </c>
      <c r="D2986">
        <v>13127.55</v>
      </c>
      <c r="E2986" s="24">
        <f>INT(RFM_Pivot!$A$1 - tblCustRFM[[#This Row],[LastPurchaseDate]])</f>
        <v>502</v>
      </c>
      <c r="F2986">
        <f>IF(tblCustRFM[[#This Row],[Recency]] &lt;= $L$4, 3, IF(tblCustRFM[[#This Row],[Recency]] &lt;= M2988, 2, 1))</f>
        <v>1</v>
      </c>
      <c r="G2986">
        <f>IF(tblCustRFM[[#This Row],[Frequency]] &gt;= L2989, 3, IF(tblCustRFM[[#This Row],[Frequency]] &gt;= M2989, 2, 1))</f>
        <v>3</v>
      </c>
      <c r="H2986">
        <f>IF(tblCustRFM[[#This Row],[Monetary]] &gt;= L2990, 3, IF(tblCustRFM[[#This Row],[Monetary]] &gt;= M2990, 2, 1))</f>
        <v>3</v>
      </c>
      <c r="I2986">
        <f>tblCustRFM[[#This Row],[RecencyTier]] + tblCustRFM[[#This Row],[FrequencyTier]] + tblCustRFM[[#This Row],[MonetaryTier]]</f>
        <v>7</v>
      </c>
    </row>
    <row r="2987" spans="1:9" x14ac:dyDescent="0.45">
      <c r="A2987" s="16">
        <v>5423</v>
      </c>
      <c r="B2987" s="10">
        <v>45397.167016705243</v>
      </c>
      <c r="C2987">
        <v>1</v>
      </c>
      <c r="D2987">
        <v>21787.7</v>
      </c>
      <c r="E2987" s="24">
        <f>INT(RFM_Pivot!$A$1 - tblCustRFM[[#This Row],[LastPurchaseDate]])</f>
        <v>259</v>
      </c>
      <c r="F2987">
        <f>IF(tblCustRFM[[#This Row],[Recency]] &lt;= $L$4, 3, IF(tblCustRFM[[#This Row],[Recency]] &lt;= M2989, 2, 1))</f>
        <v>1</v>
      </c>
      <c r="G2987">
        <f>IF(tblCustRFM[[#This Row],[Frequency]] &gt;= L2990, 3, IF(tblCustRFM[[#This Row],[Frequency]] &gt;= M2990, 2, 1))</f>
        <v>3</v>
      </c>
      <c r="H2987">
        <f>IF(tblCustRFM[[#This Row],[Monetary]] &gt;= L2991, 3, IF(tblCustRFM[[#This Row],[Monetary]] &gt;= M2991, 2, 1))</f>
        <v>3</v>
      </c>
      <c r="I2987">
        <f>tblCustRFM[[#This Row],[RecencyTier]] + tblCustRFM[[#This Row],[FrequencyTier]] + tblCustRFM[[#This Row],[MonetaryTier]]</f>
        <v>7</v>
      </c>
    </row>
    <row r="2988" spans="1:9" x14ac:dyDescent="0.45">
      <c r="A2988" s="16">
        <v>5424</v>
      </c>
      <c r="B2988" s="10">
        <v>45140.108310841046</v>
      </c>
      <c r="C2988">
        <v>1</v>
      </c>
      <c r="D2988">
        <v>14606.82</v>
      </c>
      <c r="E2988" s="24">
        <f>INT(RFM_Pivot!$A$1 - tblCustRFM[[#This Row],[LastPurchaseDate]])</f>
        <v>516</v>
      </c>
      <c r="F2988">
        <f>IF(tblCustRFM[[#This Row],[Recency]] &lt;= $L$4, 3, IF(tblCustRFM[[#This Row],[Recency]] &lt;= M2990, 2, 1))</f>
        <v>1</v>
      </c>
      <c r="G2988">
        <f>IF(tblCustRFM[[#This Row],[Frequency]] &gt;= L2991, 3, IF(tblCustRFM[[#This Row],[Frequency]] &gt;= M2991, 2, 1))</f>
        <v>3</v>
      </c>
      <c r="H2988">
        <f>IF(tblCustRFM[[#This Row],[Monetary]] &gt;= L2992, 3, IF(tblCustRFM[[#This Row],[Monetary]] &gt;= M2992, 2, 1))</f>
        <v>3</v>
      </c>
      <c r="I2988">
        <f>tblCustRFM[[#This Row],[RecencyTier]] + tblCustRFM[[#This Row],[FrequencyTier]] + tblCustRFM[[#This Row],[MonetaryTier]]</f>
        <v>7</v>
      </c>
    </row>
    <row r="2989" spans="1:9" x14ac:dyDescent="0.45">
      <c r="A2989" s="16">
        <v>5425</v>
      </c>
      <c r="B2989" s="10">
        <v>45002.270527044755</v>
      </c>
      <c r="C2989">
        <v>1</v>
      </c>
      <c r="D2989">
        <v>6474.72</v>
      </c>
      <c r="E2989" s="24">
        <f>INT(RFM_Pivot!$A$1 - tblCustRFM[[#This Row],[LastPurchaseDate]])</f>
        <v>654</v>
      </c>
      <c r="F2989">
        <f>IF(tblCustRFM[[#This Row],[Recency]] &lt;= $L$4, 3, IF(tblCustRFM[[#This Row],[Recency]] &lt;= M2991, 2, 1))</f>
        <v>1</v>
      </c>
      <c r="G2989">
        <f>IF(tblCustRFM[[#This Row],[Frequency]] &gt;= L2992, 3, IF(tblCustRFM[[#This Row],[Frequency]] &gt;= M2992, 2, 1))</f>
        <v>3</v>
      </c>
      <c r="H2989">
        <f>IF(tblCustRFM[[#This Row],[Monetary]] &gt;= L2993, 3, IF(tblCustRFM[[#This Row],[Monetary]] &gt;= M2993, 2, 1))</f>
        <v>3</v>
      </c>
      <c r="I2989">
        <f>tblCustRFM[[#This Row],[RecencyTier]] + tblCustRFM[[#This Row],[FrequencyTier]] + tblCustRFM[[#This Row],[MonetaryTier]]</f>
        <v>7</v>
      </c>
    </row>
    <row r="2990" spans="1:9" x14ac:dyDescent="0.45">
      <c r="A2990" s="16">
        <v>5426</v>
      </c>
      <c r="B2990" s="10">
        <v>45177.342034220681</v>
      </c>
      <c r="C2990">
        <v>3</v>
      </c>
      <c r="D2990">
        <v>6874.41</v>
      </c>
      <c r="E2990" s="24">
        <f>INT(RFM_Pivot!$A$1 - tblCustRFM[[#This Row],[LastPurchaseDate]])</f>
        <v>479</v>
      </c>
      <c r="F2990">
        <f>IF(tblCustRFM[[#This Row],[Recency]] &lt;= $L$4, 3, IF(tblCustRFM[[#This Row],[Recency]] &lt;= M2992, 2, 1))</f>
        <v>1</v>
      </c>
      <c r="G2990">
        <f>IF(tblCustRFM[[#This Row],[Frequency]] &gt;= L2993, 3, IF(tblCustRFM[[#This Row],[Frequency]] &gt;= M2993, 2, 1))</f>
        <v>3</v>
      </c>
      <c r="H2990">
        <f>IF(tblCustRFM[[#This Row],[Monetary]] &gt;= L2994, 3, IF(tblCustRFM[[#This Row],[Monetary]] &gt;= M2994, 2, 1))</f>
        <v>3</v>
      </c>
      <c r="I2990">
        <f>tblCustRFM[[#This Row],[RecencyTier]] + tblCustRFM[[#This Row],[FrequencyTier]] + tblCustRFM[[#This Row],[MonetaryTier]]</f>
        <v>7</v>
      </c>
    </row>
    <row r="2991" spans="1:9" x14ac:dyDescent="0.45">
      <c r="A2991" s="16">
        <v>5427</v>
      </c>
      <c r="B2991" s="10">
        <v>45255.970897106483</v>
      </c>
      <c r="C2991">
        <v>1</v>
      </c>
      <c r="D2991">
        <v>185.55</v>
      </c>
      <c r="E2991" s="24">
        <f>INT(RFM_Pivot!$A$1 - tblCustRFM[[#This Row],[LastPurchaseDate]])</f>
        <v>401</v>
      </c>
      <c r="F2991">
        <f>IF(tblCustRFM[[#This Row],[Recency]] &lt;= $L$4, 3, IF(tblCustRFM[[#This Row],[Recency]] &lt;= M2993, 2, 1))</f>
        <v>1</v>
      </c>
      <c r="G2991">
        <f>IF(tblCustRFM[[#This Row],[Frequency]] &gt;= L2994, 3, IF(tblCustRFM[[#This Row],[Frequency]] &gt;= M2994, 2, 1))</f>
        <v>3</v>
      </c>
      <c r="H2991">
        <f>IF(tblCustRFM[[#This Row],[Monetary]] &gt;= L2995, 3, IF(tblCustRFM[[#This Row],[Monetary]] &gt;= M2995, 2, 1))</f>
        <v>3</v>
      </c>
      <c r="I2991">
        <f>tblCustRFM[[#This Row],[RecencyTier]] + tblCustRFM[[#This Row],[FrequencyTier]] + tblCustRFM[[#This Row],[MonetaryTier]]</f>
        <v>7</v>
      </c>
    </row>
    <row r="2992" spans="1:9" x14ac:dyDescent="0.45">
      <c r="A2992" s="16">
        <v>5428</v>
      </c>
      <c r="B2992" s="10">
        <v>45524.564756481479</v>
      </c>
      <c r="C2992">
        <v>2</v>
      </c>
      <c r="D2992">
        <v>14774.68</v>
      </c>
      <c r="E2992" s="24">
        <f>INT(RFM_Pivot!$A$1 - tblCustRFM[[#This Row],[LastPurchaseDate]])</f>
        <v>132</v>
      </c>
      <c r="F2992">
        <f>IF(tblCustRFM[[#This Row],[Recency]] &lt;= $L$4, 3, IF(tblCustRFM[[#This Row],[Recency]] &lt;= M2994, 2, 1))</f>
        <v>1</v>
      </c>
      <c r="G2992">
        <f>IF(tblCustRFM[[#This Row],[Frequency]] &gt;= L2995, 3, IF(tblCustRFM[[#This Row],[Frequency]] &gt;= M2995, 2, 1))</f>
        <v>3</v>
      </c>
      <c r="H2992">
        <f>IF(tblCustRFM[[#This Row],[Monetary]] &gt;= L2996, 3, IF(tblCustRFM[[#This Row],[Monetary]] &gt;= M2996, 2, 1))</f>
        <v>3</v>
      </c>
      <c r="I2992">
        <f>tblCustRFM[[#This Row],[RecencyTier]] + tblCustRFM[[#This Row],[FrequencyTier]] + tblCustRFM[[#This Row],[MonetaryTier]]</f>
        <v>7</v>
      </c>
    </row>
    <row r="2993" spans="1:9" x14ac:dyDescent="0.45">
      <c r="A2993" s="16">
        <v>5430</v>
      </c>
      <c r="B2993" s="10">
        <v>45012.929592978398</v>
      </c>
      <c r="C2993">
        <v>1</v>
      </c>
      <c r="D2993">
        <v>2170.91</v>
      </c>
      <c r="E2993" s="24">
        <f>INT(RFM_Pivot!$A$1 - tblCustRFM[[#This Row],[LastPurchaseDate]])</f>
        <v>644</v>
      </c>
      <c r="F2993">
        <f>IF(tblCustRFM[[#This Row],[Recency]] &lt;= $L$4, 3, IF(tblCustRFM[[#This Row],[Recency]] &lt;= M2995, 2, 1))</f>
        <v>1</v>
      </c>
      <c r="G2993">
        <f>IF(tblCustRFM[[#This Row],[Frequency]] &gt;= L2996, 3, IF(tblCustRFM[[#This Row],[Frequency]] &gt;= M2996, 2, 1))</f>
        <v>3</v>
      </c>
      <c r="H2993">
        <f>IF(tblCustRFM[[#This Row],[Monetary]] &gt;= L2997, 3, IF(tblCustRFM[[#This Row],[Monetary]] &gt;= M2997, 2, 1))</f>
        <v>3</v>
      </c>
      <c r="I2993">
        <f>tblCustRFM[[#This Row],[RecencyTier]] + tblCustRFM[[#This Row],[FrequencyTier]] + tblCustRFM[[#This Row],[MonetaryTier]]</f>
        <v>7</v>
      </c>
    </row>
    <row r="2994" spans="1:9" x14ac:dyDescent="0.45">
      <c r="A2994" s="16">
        <v>5431</v>
      </c>
      <c r="B2994" s="10">
        <v>45615.312831288582</v>
      </c>
      <c r="C2994">
        <v>4</v>
      </c>
      <c r="D2994">
        <v>34099.31</v>
      </c>
      <c r="E2994" s="24">
        <f>INT(RFM_Pivot!$A$1 - tblCustRFM[[#This Row],[LastPurchaseDate]])</f>
        <v>41</v>
      </c>
      <c r="F2994">
        <f>IF(tblCustRFM[[#This Row],[Recency]] &lt;= $L$4, 3, IF(tblCustRFM[[#This Row],[Recency]] &lt;= M2996, 2, 1))</f>
        <v>3</v>
      </c>
      <c r="G2994">
        <f>IF(tblCustRFM[[#This Row],[Frequency]] &gt;= L2997, 3, IF(tblCustRFM[[#This Row],[Frequency]] &gt;= M2997, 2, 1))</f>
        <v>3</v>
      </c>
      <c r="H2994">
        <f>IF(tblCustRFM[[#This Row],[Monetary]] &gt;= L2998, 3, IF(tblCustRFM[[#This Row],[Monetary]] &gt;= M2998, 2, 1))</f>
        <v>3</v>
      </c>
      <c r="I2994">
        <f>tblCustRFM[[#This Row],[RecencyTier]] + tblCustRFM[[#This Row],[FrequencyTier]] + tblCustRFM[[#This Row],[MonetaryTier]]</f>
        <v>9</v>
      </c>
    </row>
    <row r="2995" spans="1:9" x14ac:dyDescent="0.45">
      <c r="A2995" s="16">
        <v>5432</v>
      </c>
      <c r="B2995" s="10">
        <v>44979.492249228395</v>
      </c>
      <c r="C2995">
        <v>1</v>
      </c>
      <c r="D2995">
        <v>1318.29</v>
      </c>
      <c r="E2995" s="24">
        <f>INT(RFM_Pivot!$A$1 - tblCustRFM[[#This Row],[LastPurchaseDate]])</f>
        <v>677</v>
      </c>
      <c r="F2995">
        <f>IF(tblCustRFM[[#This Row],[Recency]] &lt;= $L$4, 3, IF(tblCustRFM[[#This Row],[Recency]] &lt;= M2997, 2, 1))</f>
        <v>1</v>
      </c>
      <c r="G2995">
        <f>IF(tblCustRFM[[#This Row],[Frequency]] &gt;= L2998, 3, IF(tblCustRFM[[#This Row],[Frequency]] &gt;= M2998, 2, 1))</f>
        <v>3</v>
      </c>
      <c r="H2995">
        <f>IF(tblCustRFM[[#This Row],[Monetary]] &gt;= L2999, 3, IF(tblCustRFM[[#This Row],[Monetary]] &gt;= M2999, 2, 1))</f>
        <v>3</v>
      </c>
      <c r="I2995">
        <f>tblCustRFM[[#This Row],[RecencyTier]] + tblCustRFM[[#This Row],[FrequencyTier]] + tblCustRFM[[#This Row],[MonetaryTier]]</f>
        <v>7</v>
      </c>
    </row>
    <row r="2996" spans="1:9" x14ac:dyDescent="0.45">
      <c r="A2996" s="16">
        <v>5433</v>
      </c>
      <c r="B2996" s="10">
        <v>45375.264826466053</v>
      </c>
      <c r="C2996">
        <v>2</v>
      </c>
      <c r="D2996">
        <v>24038.240000000002</v>
      </c>
      <c r="E2996" s="24">
        <f>INT(RFM_Pivot!$A$1 - tblCustRFM[[#This Row],[LastPurchaseDate]])</f>
        <v>281</v>
      </c>
      <c r="F2996">
        <f>IF(tblCustRFM[[#This Row],[Recency]] &lt;= $L$4, 3, IF(tblCustRFM[[#This Row],[Recency]] &lt;= M2998, 2, 1))</f>
        <v>1</v>
      </c>
      <c r="G2996">
        <f>IF(tblCustRFM[[#This Row],[Frequency]] &gt;= L2999, 3, IF(tblCustRFM[[#This Row],[Frequency]] &gt;= M2999, 2, 1))</f>
        <v>3</v>
      </c>
      <c r="H2996">
        <f>IF(tblCustRFM[[#This Row],[Monetary]] &gt;= L3000, 3, IF(tblCustRFM[[#This Row],[Monetary]] &gt;= M3000, 2, 1))</f>
        <v>3</v>
      </c>
      <c r="I2996">
        <f>tblCustRFM[[#This Row],[RecencyTier]] + tblCustRFM[[#This Row],[FrequencyTier]] + tblCustRFM[[#This Row],[MonetaryTier]]</f>
        <v>7</v>
      </c>
    </row>
    <row r="2997" spans="1:9" x14ac:dyDescent="0.45">
      <c r="A2997" s="16">
        <v>5434</v>
      </c>
      <c r="B2997" s="10">
        <v>45189.169216936731</v>
      </c>
      <c r="C2997">
        <v>1</v>
      </c>
      <c r="D2997">
        <v>1713.02</v>
      </c>
      <c r="E2997" s="24">
        <f>INT(RFM_Pivot!$A$1 - tblCustRFM[[#This Row],[LastPurchaseDate]])</f>
        <v>467</v>
      </c>
      <c r="F2997">
        <f>IF(tblCustRFM[[#This Row],[Recency]] &lt;= $L$4, 3, IF(tblCustRFM[[#This Row],[Recency]] &lt;= M2999, 2, 1))</f>
        <v>1</v>
      </c>
      <c r="G2997">
        <f>IF(tblCustRFM[[#This Row],[Frequency]] &gt;= L3000, 3, IF(tblCustRFM[[#This Row],[Frequency]] &gt;= M3000, 2, 1))</f>
        <v>3</v>
      </c>
      <c r="H2997">
        <f>IF(tblCustRFM[[#This Row],[Monetary]] &gt;= L3001, 3, IF(tblCustRFM[[#This Row],[Monetary]] &gt;= M3001, 2, 1))</f>
        <v>3</v>
      </c>
      <c r="I2997">
        <f>tblCustRFM[[#This Row],[RecencyTier]] + tblCustRFM[[#This Row],[FrequencyTier]] + tblCustRFM[[#This Row],[MonetaryTier]]</f>
        <v>7</v>
      </c>
    </row>
    <row r="2998" spans="1:9" x14ac:dyDescent="0.45">
      <c r="A2998" s="16">
        <v>5435</v>
      </c>
      <c r="B2998" s="10">
        <v>45302.695569560186</v>
      </c>
      <c r="C2998">
        <v>2</v>
      </c>
      <c r="D2998">
        <v>8500.4500000000007</v>
      </c>
      <c r="E2998" s="24">
        <f>INT(RFM_Pivot!$A$1 - tblCustRFM[[#This Row],[LastPurchaseDate]])</f>
        <v>354</v>
      </c>
      <c r="F2998">
        <f>IF(tblCustRFM[[#This Row],[Recency]] &lt;= $L$4, 3, IF(tblCustRFM[[#This Row],[Recency]] &lt;= M3000, 2, 1))</f>
        <v>1</v>
      </c>
      <c r="G2998">
        <f>IF(tblCustRFM[[#This Row],[Frequency]] &gt;= L3001, 3, IF(tblCustRFM[[#This Row],[Frequency]] &gt;= M3001, 2, 1))</f>
        <v>3</v>
      </c>
      <c r="H2998">
        <f>IF(tblCustRFM[[#This Row],[Monetary]] &gt;= L3002, 3, IF(tblCustRFM[[#This Row],[Monetary]] &gt;= M3002, 2, 1))</f>
        <v>3</v>
      </c>
      <c r="I2998">
        <f>tblCustRFM[[#This Row],[RecencyTier]] + tblCustRFM[[#This Row],[FrequencyTier]] + tblCustRFM[[#This Row],[MonetaryTier]]</f>
        <v>7</v>
      </c>
    </row>
    <row r="2999" spans="1:9" x14ac:dyDescent="0.45">
      <c r="A2999" s="16">
        <v>5437</v>
      </c>
      <c r="B2999" s="10">
        <v>45061.333433333333</v>
      </c>
      <c r="C2999">
        <v>1</v>
      </c>
      <c r="D2999">
        <v>10926.2</v>
      </c>
      <c r="E2999" s="24">
        <f>INT(RFM_Pivot!$A$1 - tblCustRFM[[#This Row],[LastPurchaseDate]])</f>
        <v>595</v>
      </c>
      <c r="F2999">
        <f>IF(tblCustRFM[[#This Row],[Recency]] &lt;= $L$4, 3, IF(tblCustRFM[[#This Row],[Recency]] &lt;= M3001, 2, 1))</f>
        <v>1</v>
      </c>
      <c r="G2999">
        <f>IF(tblCustRFM[[#This Row],[Frequency]] &gt;= L3002, 3, IF(tblCustRFM[[#This Row],[Frequency]] &gt;= M3002, 2, 1))</f>
        <v>3</v>
      </c>
      <c r="H2999">
        <f>IF(tblCustRFM[[#This Row],[Monetary]] &gt;= L3003, 3, IF(tblCustRFM[[#This Row],[Monetary]] &gt;= M3003, 2, 1))</f>
        <v>3</v>
      </c>
      <c r="I2999">
        <f>tblCustRFM[[#This Row],[RecencyTier]] + tblCustRFM[[#This Row],[FrequencyTier]] + tblCustRFM[[#This Row],[MonetaryTier]]</f>
        <v>7</v>
      </c>
    </row>
    <row r="3000" spans="1:9" x14ac:dyDescent="0.45">
      <c r="A3000" s="16">
        <v>5439</v>
      </c>
      <c r="B3000" s="10">
        <v>45449.07520752315</v>
      </c>
      <c r="C3000">
        <v>2</v>
      </c>
      <c r="D3000">
        <v>2659.45</v>
      </c>
      <c r="E3000" s="24">
        <f>INT(RFM_Pivot!$A$1 - tblCustRFM[[#This Row],[LastPurchaseDate]])</f>
        <v>207</v>
      </c>
      <c r="F3000">
        <f>IF(tblCustRFM[[#This Row],[Recency]] &lt;= $L$4, 3, IF(tblCustRFM[[#This Row],[Recency]] &lt;= M3002, 2, 1))</f>
        <v>1</v>
      </c>
      <c r="G3000">
        <f>IF(tblCustRFM[[#This Row],[Frequency]] &gt;= L3003, 3, IF(tblCustRFM[[#This Row],[Frequency]] &gt;= M3003, 2, 1))</f>
        <v>3</v>
      </c>
      <c r="H3000">
        <f>IF(tblCustRFM[[#This Row],[Monetary]] &gt;= L3004, 3, IF(tblCustRFM[[#This Row],[Monetary]] &gt;= M3004, 2, 1))</f>
        <v>3</v>
      </c>
      <c r="I3000">
        <f>tblCustRFM[[#This Row],[RecencyTier]] + tblCustRFM[[#This Row],[FrequencyTier]] + tblCustRFM[[#This Row],[MonetaryTier]]</f>
        <v>7</v>
      </c>
    </row>
    <row r="3001" spans="1:9" x14ac:dyDescent="0.45">
      <c r="A3001" s="16">
        <v>5440</v>
      </c>
      <c r="B3001" s="10">
        <v>45228.447144714504</v>
      </c>
      <c r="C3001">
        <v>2</v>
      </c>
      <c r="D3001">
        <v>27239.03</v>
      </c>
      <c r="E3001" s="24">
        <f>INT(RFM_Pivot!$A$1 - tblCustRFM[[#This Row],[LastPurchaseDate]])</f>
        <v>428</v>
      </c>
      <c r="F3001">
        <f>IF(tblCustRFM[[#This Row],[Recency]] &lt;= $L$4, 3, IF(tblCustRFM[[#This Row],[Recency]] &lt;= M3003, 2, 1))</f>
        <v>1</v>
      </c>
      <c r="G3001">
        <f>IF(tblCustRFM[[#This Row],[Frequency]] &gt;= L3004, 3, IF(tblCustRFM[[#This Row],[Frequency]] &gt;= M3004, 2, 1))</f>
        <v>3</v>
      </c>
      <c r="H3001">
        <f>IF(tblCustRFM[[#This Row],[Monetary]] &gt;= L3005, 3, IF(tblCustRFM[[#This Row],[Monetary]] &gt;= M3005, 2, 1))</f>
        <v>3</v>
      </c>
      <c r="I3001">
        <f>tblCustRFM[[#This Row],[RecencyTier]] + tblCustRFM[[#This Row],[FrequencyTier]] + tblCustRFM[[#This Row],[MonetaryTier]]</f>
        <v>7</v>
      </c>
    </row>
    <row r="3002" spans="1:9" x14ac:dyDescent="0.45">
      <c r="A3002" s="16">
        <v>5443</v>
      </c>
      <c r="B3002" s="10">
        <v>45599.178217824076</v>
      </c>
      <c r="C3002">
        <v>3</v>
      </c>
      <c r="D3002">
        <v>22859.32</v>
      </c>
      <c r="E3002" s="24">
        <f>INT(RFM_Pivot!$A$1 - tblCustRFM[[#This Row],[LastPurchaseDate]])</f>
        <v>57</v>
      </c>
      <c r="F3002">
        <f>IF(tblCustRFM[[#This Row],[Recency]] &lt;= $L$4, 3, IF(tblCustRFM[[#This Row],[Recency]] &lt;= M3004, 2, 1))</f>
        <v>3</v>
      </c>
      <c r="G3002">
        <f>IF(tblCustRFM[[#This Row],[Frequency]] &gt;= L3005, 3, IF(tblCustRFM[[#This Row],[Frequency]] &gt;= M3005, 2, 1))</f>
        <v>3</v>
      </c>
      <c r="H3002">
        <f>IF(tblCustRFM[[#This Row],[Monetary]] &gt;= L3006, 3, IF(tblCustRFM[[#This Row],[Monetary]] &gt;= M3006, 2, 1))</f>
        <v>3</v>
      </c>
      <c r="I3002">
        <f>tblCustRFM[[#This Row],[RecencyTier]] + tblCustRFM[[#This Row],[FrequencyTier]] + tblCustRFM[[#This Row],[MonetaryTier]]</f>
        <v>9</v>
      </c>
    </row>
    <row r="3003" spans="1:9" x14ac:dyDescent="0.45">
      <c r="A3003" s="16">
        <v>5444</v>
      </c>
      <c r="B3003" s="10">
        <v>45153.176617669757</v>
      </c>
      <c r="C3003">
        <v>1</v>
      </c>
      <c r="D3003">
        <v>11014.44</v>
      </c>
      <c r="E3003" s="24">
        <f>INT(RFM_Pivot!$A$1 - tblCustRFM[[#This Row],[LastPurchaseDate]])</f>
        <v>503</v>
      </c>
      <c r="F3003">
        <f>IF(tblCustRFM[[#This Row],[Recency]] &lt;= $L$4, 3, IF(tblCustRFM[[#This Row],[Recency]] &lt;= M3005, 2, 1))</f>
        <v>1</v>
      </c>
      <c r="G3003">
        <f>IF(tblCustRFM[[#This Row],[Frequency]] &gt;= L3006, 3, IF(tblCustRFM[[#This Row],[Frequency]] &gt;= M3006, 2, 1))</f>
        <v>3</v>
      </c>
      <c r="H3003">
        <f>IF(tblCustRFM[[#This Row],[Monetary]] &gt;= L3007, 3, IF(tblCustRFM[[#This Row],[Monetary]] &gt;= M3007, 2, 1))</f>
        <v>3</v>
      </c>
      <c r="I3003">
        <f>tblCustRFM[[#This Row],[RecencyTier]] + tblCustRFM[[#This Row],[FrequencyTier]] + tblCustRFM[[#This Row],[MonetaryTier]]</f>
        <v>7</v>
      </c>
    </row>
    <row r="3004" spans="1:9" x14ac:dyDescent="0.45">
      <c r="A3004" s="16">
        <v>5445</v>
      </c>
      <c r="B3004" s="10">
        <v>45051.550455054014</v>
      </c>
      <c r="C3004">
        <v>1</v>
      </c>
      <c r="D3004">
        <v>2394.66</v>
      </c>
      <c r="E3004" s="24">
        <f>INT(RFM_Pivot!$A$1 - tblCustRFM[[#This Row],[LastPurchaseDate]])</f>
        <v>605</v>
      </c>
      <c r="F3004">
        <f>IF(tblCustRFM[[#This Row],[Recency]] &lt;= $L$4, 3, IF(tblCustRFM[[#This Row],[Recency]] &lt;= M3006, 2, 1))</f>
        <v>1</v>
      </c>
      <c r="G3004">
        <f>IF(tblCustRFM[[#This Row],[Frequency]] &gt;= L3007, 3, IF(tblCustRFM[[#This Row],[Frequency]] &gt;= M3007, 2, 1))</f>
        <v>3</v>
      </c>
      <c r="H3004">
        <f>IF(tblCustRFM[[#This Row],[Monetary]] &gt;= L3008, 3, IF(tblCustRFM[[#This Row],[Monetary]] &gt;= M3008, 2, 1))</f>
        <v>3</v>
      </c>
      <c r="I3004">
        <f>tblCustRFM[[#This Row],[RecencyTier]] + tblCustRFM[[#This Row],[FrequencyTier]] + tblCustRFM[[#This Row],[MonetaryTier]]</f>
        <v>7</v>
      </c>
    </row>
    <row r="3005" spans="1:9" x14ac:dyDescent="0.45">
      <c r="A3005" s="16">
        <v>5451</v>
      </c>
      <c r="B3005" s="10">
        <v>44993.801680169752</v>
      </c>
      <c r="C3005">
        <v>1</v>
      </c>
      <c r="D3005">
        <v>5097.68</v>
      </c>
      <c r="E3005" s="24">
        <f>INT(RFM_Pivot!$A$1 - tblCustRFM[[#This Row],[LastPurchaseDate]])</f>
        <v>663</v>
      </c>
      <c r="F3005">
        <f>IF(tblCustRFM[[#This Row],[Recency]] &lt;= $L$4, 3, IF(tblCustRFM[[#This Row],[Recency]] &lt;= M3007, 2, 1))</f>
        <v>1</v>
      </c>
      <c r="G3005">
        <f>IF(tblCustRFM[[#This Row],[Frequency]] &gt;= L3008, 3, IF(tblCustRFM[[#This Row],[Frequency]] &gt;= M3008, 2, 1))</f>
        <v>3</v>
      </c>
      <c r="H3005">
        <f>IF(tblCustRFM[[#This Row],[Monetary]] &gt;= L3009, 3, IF(tblCustRFM[[#This Row],[Monetary]] &gt;= M3009, 2, 1))</f>
        <v>3</v>
      </c>
      <c r="I3005">
        <f>tblCustRFM[[#This Row],[RecencyTier]] + tblCustRFM[[#This Row],[FrequencyTier]] + tblCustRFM[[#This Row],[MonetaryTier]]</f>
        <v>7</v>
      </c>
    </row>
    <row r="3006" spans="1:9" x14ac:dyDescent="0.45">
      <c r="A3006" s="16">
        <v>5452</v>
      </c>
      <c r="B3006" s="10">
        <v>45342.265526543211</v>
      </c>
      <c r="C3006">
        <v>2</v>
      </c>
      <c r="D3006">
        <v>21888.55</v>
      </c>
      <c r="E3006" s="24">
        <f>INT(RFM_Pivot!$A$1 - tblCustRFM[[#This Row],[LastPurchaseDate]])</f>
        <v>314</v>
      </c>
      <c r="F3006">
        <f>IF(tblCustRFM[[#This Row],[Recency]] &lt;= $L$4, 3, IF(tblCustRFM[[#This Row],[Recency]] &lt;= M3008, 2, 1))</f>
        <v>1</v>
      </c>
      <c r="G3006">
        <f>IF(tblCustRFM[[#This Row],[Frequency]] &gt;= L3009, 3, IF(tblCustRFM[[#This Row],[Frequency]] &gt;= M3009, 2, 1))</f>
        <v>3</v>
      </c>
      <c r="H3006">
        <f>IF(tblCustRFM[[#This Row],[Monetary]] &gt;= L3010, 3, IF(tblCustRFM[[#This Row],[Monetary]] &gt;= M3010, 2, 1))</f>
        <v>3</v>
      </c>
      <c r="I3006">
        <f>tblCustRFM[[#This Row],[RecencyTier]] + tblCustRFM[[#This Row],[FrequencyTier]] + tblCustRFM[[#This Row],[MonetaryTier]]</f>
        <v>7</v>
      </c>
    </row>
    <row r="3007" spans="1:9" x14ac:dyDescent="0.45">
      <c r="A3007" s="16">
        <v>5453</v>
      </c>
      <c r="B3007" s="10">
        <v>45378.477147723766</v>
      </c>
      <c r="C3007">
        <v>1</v>
      </c>
      <c r="D3007">
        <v>1663.12</v>
      </c>
      <c r="E3007" s="24">
        <f>INT(RFM_Pivot!$A$1 - tblCustRFM[[#This Row],[LastPurchaseDate]])</f>
        <v>278</v>
      </c>
      <c r="F3007">
        <f>IF(tblCustRFM[[#This Row],[Recency]] &lt;= $L$4, 3, IF(tblCustRFM[[#This Row],[Recency]] &lt;= M3009, 2, 1))</f>
        <v>1</v>
      </c>
      <c r="G3007">
        <f>IF(tblCustRFM[[#This Row],[Frequency]] &gt;= L3010, 3, IF(tblCustRFM[[#This Row],[Frequency]] &gt;= M3010, 2, 1))</f>
        <v>3</v>
      </c>
      <c r="H3007">
        <f>IF(tblCustRFM[[#This Row],[Monetary]] &gt;= L3011, 3, IF(tblCustRFM[[#This Row],[Monetary]] &gt;= M3011, 2, 1))</f>
        <v>3</v>
      </c>
      <c r="I3007">
        <f>tblCustRFM[[#This Row],[RecencyTier]] + tblCustRFM[[#This Row],[FrequencyTier]] + tblCustRFM[[#This Row],[MonetaryTier]]</f>
        <v>7</v>
      </c>
    </row>
    <row r="3008" spans="1:9" x14ac:dyDescent="0.45">
      <c r="A3008" s="16">
        <v>5456</v>
      </c>
      <c r="B3008" s="10">
        <v>45170.552355246917</v>
      </c>
      <c r="C3008">
        <v>1</v>
      </c>
      <c r="D3008">
        <v>3790.89</v>
      </c>
      <c r="E3008" s="24">
        <f>INT(RFM_Pivot!$A$1 - tblCustRFM[[#This Row],[LastPurchaseDate]])</f>
        <v>486</v>
      </c>
      <c r="F3008">
        <f>IF(tblCustRFM[[#This Row],[Recency]] &lt;= $L$4, 3, IF(tblCustRFM[[#This Row],[Recency]] &lt;= M3010, 2, 1))</f>
        <v>1</v>
      </c>
      <c r="G3008">
        <f>IF(tblCustRFM[[#This Row],[Frequency]] &gt;= L3011, 3, IF(tblCustRFM[[#This Row],[Frequency]] &gt;= M3011, 2, 1))</f>
        <v>3</v>
      </c>
      <c r="H3008">
        <f>IF(tblCustRFM[[#This Row],[Monetary]] &gt;= L3012, 3, IF(tblCustRFM[[#This Row],[Monetary]] &gt;= M3012, 2, 1))</f>
        <v>3</v>
      </c>
      <c r="I3008">
        <f>tblCustRFM[[#This Row],[RecencyTier]] + tblCustRFM[[#This Row],[FrequencyTier]] + tblCustRFM[[#This Row],[MonetaryTier]]</f>
        <v>7</v>
      </c>
    </row>
    <row r="3009" spans="1:9" x14ac:dyDescent="0.45">
      <c r="A3009" s="16">
        <v>5457</v>
      </c>
      <c r="B3009" s="10">
        <v>45638.821182098764</v>
      </c>
      <c r="C3009">
        <v>1</v>
      </c>
      <c r="D3009">
        <v>6688.8</v>
      </c>
      <c r="E3009" s="24">
        <f>INT(RFM_Pivot!$A$1 - tblCustRFM[[#This Row],[LastPurchaseDate]])</f>
        <v>18</v>
      </c>
      <c r="F3009">
        <f>IF(tblCustRFM[[#This Row],[Recency]] &lt;= $L$4, 3, IF(tblCustRFM[[#This Row],[Recency]] &lt;= M3011, 2, 1))</f>
        <v>3</v>
      </c>
      <c r="G3009">
        <f>IF(tblCustRFM[[#This Row],[Frequency]] &gt;= L3012, 3, IF(tblCustRFM[[#This Row],[Frequency]] &gt;= M3012, 2, 1))</f>
        <v>3</v>
      </c>
      <c r="H3009">
        <f>IF(tblCustRFM[[#This Row],[Monetary]] &gt;= L3013, 3, IF(tblCustRFM[[#This Row],[Monetary]] &gt;= M3013, 2, 1))</f>
        <v>3</v>
      </c>
      <c r="I3009">
        <f>tblCustRFM[[#This Row],[RecencyTier]] + tblCustRFM[[#This Row],[FrequencyTier]] + tblCustRFM[[#This Row],[MonetaryTier]]</f>
        <v>9</v>
      </c>
    </row>
    <row r="3010" spans="1:9" x14ac:dyDescent="0.45">
      <c r="A3010" s="16">
        <v>5458</v>
      </c>
      <c r="B3010" s="10">
        <v>45438.416141589507</v>
      </c>
      <c r="C3010">
        <v>3</v>
      </c>
      <c r="D3010">
        <v>12858</v>
      </c>
      <c r="E3010" s="24">
        <f>INT(RFM_Pivot!$A$1 - tblCustRFM[[#This Row],[LastPurchaseDate]])</f>
        <v>218</v>
      </c>
      <c r="F3010">
        <f>IF(tblCustRFM[[#This Row],[Recency]] &lt;= $L$4, 3, IF(tblCustRFM[[#This Row],[Recency]] &lt;= M3012, 2, 1))</f>
        <v>1</v>
      </c>
      <c r="G3010">
        <f>IF(tblCustRFM[[#This Row],[Frequency]] &gt;= L3013, 3, IF(tblCustRFM[[#This Row],[Frequency]] &gt;= M3013, 2, 1))</f>
        <v>3</v>
      </c>
      <c r="H3010">
        <f>IF(tblCustRFM[[#This Row],[Monetary]] &gt;= L3014, 3, IF(tblCustRFM[[#This Row],[Monetary]] &gt;= M3014, 2, 1))</f>
        <v>3</v>
      </c>
      <c r="I3010">
        <f>tblCustRFM[[#This Row],[RecencyTier]] + tblCustRFM[[#This Row],[FrequencyTier]] + tblCustRFM[[#This Row],[MonetaryTier]]</f>
        <v>7</v>
      </c>
    </row>
    <row r="3011" spans="1:9" x14ac:dyDescent="0.45">
      <c r="A3011" s="16">
        <v>5460</v>
      </c>
      <c r="B3011" s="10">
        <v>45587.570057021607</v>
      </c>
      <c r="C3011">
        <v>3</v>
      </c>
      <c r="D3011">
        <v>44281.65</v>
      </c>
      <c r="E3011" s="24">
        <f>INT(RFM_Pivot!$A$1 - tblCustRFM[[#This Row],[LastPurchaseDate]])</f>
        <v>69</v>
      </c>
      <c r="F3011">
        <f>IF(tblCustRFM[[#This Row],[Recency]] &lt;= $L$4, 3, IF(tblCustRFM[[#This Row],[Recency]] &lt;= M3013, 2, 1))</f>
        <v>3</v>
      </c>
      <c r="G3011">
        <f>IF(tblCustRFM[[#This Row],[Frequency]] &gt;= L3014, 3, IF(tblCustRFM[[#This Row],[Frequency]] &gt;= M3014, 2, 1))</f>
        <v>3</v>
      </c>
      <c r="H3011">
        <f>IF(tblCustRFM[[#This Row],[Monetary]] &gt;= L3015, 3, IF(tblCustRFM[[#This Row],[Monetary]] &gt;= M3015, 2, 1))</f>
        <v>3</v>
      </c>
      <c r="I3011">
        <f>tblCustRFM[[#This Row],[RecencyTier]] + tblCustRFM[[#This Row],[FrequencyTier]] + tblCustRFM[[#This Row],[MonetaryTier]]</f>
        <v>9</v>
      </c>
    </row>
    <row r="3012" spans="1:9" x14ac:dyDescent="0.45">
      <c r="A3012" s="16">
        <v>5465</v>
      </c>
      <c r="B3012" s="10">
        <v>44952.917591743826</v>
      </c>
      <c r="C3012">
        <v>1</v>
      </c>
      <c r="D3012">
        <v>4237.43</v>
      </c>
      <c r="E3012" s="24">
        <f>INT(RFM_Pivot!$A$1 - tblCustRFM[[#This Row],[LastPurchaseDate]])</f>
        <v>704</v>
      </c>
      <c r="F3012">
        <f>IF(tblCustRFM[[#This Row],[Recency]] &lt;= $L$4, 3, IF(tblCustRFM[[#This Row],[Recency]] &lt;= M3014, 2, 1))</f>
        <v>1</v>
      </c>
      <c r="G3012">
        <f>IF(tblCustRFM[[#This Row],[Frequency]] &gt;= L3015, 3, IF(tblCustRFM[[#This Row],[Frequency]] &gt;= M3015, 2, 1))</f>
        <v>3</v>
      </c>
      <c r="H3012">
        <f>IF(tblCustRFM[[#This Row],[Monetary]] &gt;= L3016, 3, IF(tblCustRFM[[#This Row],[Monetary]] &gt;= M3016, 2, 1))</f>
        <v>3</v>
      </c>
      <c r="I3012">
        <f>tblCustRFM[[#This Row],[RecencyTier]] + tblCustRFM[[#This Row],[FrequencyTier]] + tblCustRFM[[#This Row],[MonetaryTier]]</f>
        <v>7</v>
      </c>
    </row>
    <row r="3013" spans="1:9" x14ac:dyDescent="0.45">
      <c r="A3013" s="16">
        <v>5466</v>
      </c>
      <c r="B3013" s="10">
        <v>45421.113411342594</v>
      </c>
      <c r="C3013">
        <v>1</v>
      </c>
      <c r="D3013">
        <v>2572.87</v>
      </c>
      <c r="E3013" s="24">
        <f>INT(RFM_Pivot!$A$1 - tblCustRFM[[#This Row],[LastPurchaseDate]])</f>
        <v>235</v>
      </c>
      <c r="F3013">
        <f>IF(tblCustRFM[[#This Row],[Recency]] &lt;= $L$4, 3, IF(tblCustRFM[[#This Row],[Recency]] &lt;= M3015, 2, 1))</f>
        <v>1</v>
      </c>
      <c r="G3013">
        <f>IF(tblCustRFM[[#This Row],[Frequency]] &gt;= L3016, 3, IF(tblCustRFM[[#This Row],[Frequency]] &gt;= M3016, 2, 1))</f>
        <v>3</v>
      </c>
      <c r="H3013">
        <f>IF(tblCustRFM[[#This Row],[Monetary]] &gt;= L3017, 3, IF(tblCustRFM[[#This Row],[Monetary]] &gt;= M3017, 2, 1))</f>
        <v>3</v>
      </c>
      <c r="I3013">
        <f>tblCustRFM[[#This Row],[RecencyTier]] + tblCustRFM[[#This Row],[FrequencyTier]] + tblCustRFM[[#This Row],[MonetaryTier]]</f>
        <v>7</v>
      </c>
    </row>
    <row r="3014" spans="1:9" x14ac:dyDescent="0.45">
      <c r="A3014" s="16">
        <v>5468</v>
      </c>
      <c r="B3014" s="10">
        <v>45380.302330246916</v>
      </c>
      <c r="C3014">
        <v>2</v>
      </c>
      <c r="D3014">
        <v>5915.77</v>
      </c>
      <c r="E3014" s="24">
        <f>INT(RFM_Pivot!$A$1 - tblCustRFM[[#This Row],[LastPurchaseDate]])</f>
        <v>276</v>
      </c>
      <c r="F3014">
        <f>IF(tblCustRFM[[#This Row],[Recency]] &lt;= $L$4, 3, IF(tblCustRFM[[#This Row],[Recency]] &lt;= M3016, 2, 1))</f>
        <v>1</v>
      </c>
      <c r="G3014">
        <f>IF(tblCustRFM[[#This Row],[Frequency]] &gt;= L3017, 3, IF(tblCustRFM[[#This Row],[Frequency]] &gt;= M3017, 2, 1))</f>
        <v>3</v>
      </c>
      <c r="H3014">
        <f>IF(tblCustRFM[[#This Row],[Monetary]] &gt;= L3018, 3, IF(tblCustRFM[[#This Row],[Monetary]] &gt;= M3018, 2, 1))</f>
        <v>3</v>
      </c>
      <c r="I3014">
        <f>tblCustRFM[[#This Row],[RecencyTier]] + tblCustRFM[[#This Row],[FrequencyTier]] + tblCustRFM[[#This Row],[MonetaryTier]]</f>
        <v>7</v>
      </c>
    </row>
    <row r="3015" spans="1:9" x14ac:dyDescent="0.45">
      <c r="A3015" s="16">
        <v>5470</v>
      </c>
      <c r="B3015" s="10">
        <v>45044.979797955246</v>
      </c>
      <c r="C3015">
        <v>1</v>
      </c>
      <c r="D3015">
        <v>1603.8</v>
      </c>
      <c r="E3015" s="24">
        <f>INT(RFM_Pivot!$A$1 - tblCustRFM[[#This Row],[LastPurchaseDate]])</f>
        <v>612</v>
      </c>
      <c r="F3015">
        <f>IF(tblCustRFM[[#This Row],[Recency]] &lt;= $L$4, 3, IF(tblCustRFM[[#This Row],[Recency]] &lt;= M3017, 2, 1))</f>
        <v>1</v>
      </c>
      <c r="G3015">
        <f>IF(tblCustRFM[[#This Row],[Frequency]] &gt;= L3018, 3, IF(tblCustRFM[[#This Row],[Frequency]] &gt;= M3018, 2, 1))</f>
        <v>3</v>
      </c>
      <c r="H3015">
        <f>IF(tblCustRFM[[#This Row],[Monetary]] &gt;= L3019, 3, IF(tblCustRFM[[#This Row],[Monetary]] &gt;= M3019, 2, 1))</f>
        <v>3</v>
      </c>
      <c r="I3015">
        <f>tblCustRFM[[#This Row],[RecencyTier]] + tblCustRFM[[#This Row],[FrequencyTier]] + tblCustRFM[[#This Row],[MonetaryTier]]</f>
        <v>7</v>
      </c>
    </row>
    <row r="3016" spans="1:9" x14ac:dyDescent="0.45">
      <c r="A3016" s="16">
        <v>5471</v>
      </c>
      <c r="B3016" s="10">
        <v>45292.036503626543</v>
      </c>
      <c r="C3016">
        <v>2</v>
      </c>
      <c r="D3016">
        <v>7056.68</v>
      </c>
      <c r="E3016" s="24">
        <f>INT(RFM_Pivot!$A$1 - tblCustRFM[[#This Row],[LastPurchaseDate]])</f>
        <v>364</v>
      </c>
      <c r="F3016">
        <f>IF(tblCustRFM[[#This Row],[Recency]] &lt;= $L$4, 3, IF(tblCustRFM[[#This Row],[Recency]] &lt;= M3018, 2, 1))</f>
        <v>1</v>
      </c>
      <c r="G3016">
        <f>IF(tblCustRFM[[#This Row],[Frequency]] &gt;= L3019, 3, IF(tblCustRFM[[#This Row],[Frequency]] &gt;= M3019, 2, 1))</f>
        <v>3</v>
      </c>
      <c r="H3016">
        <f>IF(tblCustRFM[[#This Row],[Monetary]] &gt;= L3020, 3, IF(tblCustRFM[[#This Row],[Monetary]] &gt;= M3020, 2, 1))</f>
        <v>3</v>
      </c>
      <c r="I3016">
        <f>tblCustRFM[[#This Row],[RecencyTier]] + tblCustRFM[[#This Row],[FrequencyTier]] + tblCustRFM[[#This Row],[MonetaryTier]]</f>
        <v>7</v>
      </c>
    </row>
    <row r="3017" spans="1:9" x14ac:dyDescent="0.45">
      <c r="A3017" s="16">
        <v>5473</v>
      </c>
      <c r="B3017" s="10">
        <v>45030.305330516974</v>
      </c>
      <c r="C3017">
        <v>1</v>
      </c>
      <c r="D3017">
        <v>4909.2</v>
      </c>
      <c r="E3017" s="24">
        <f>INT(RFM_Pivot!$A$1 - tblCustRFM[[#This Row],[LastPurchaseDate]])</f>
        <v>626</v>
      </c>
      <c r="F3017">
        <f>IF(tblCustRFM[[#This Row],[Recency]] &lt;= $L$4, 3, IF(tblCustRFM[[#This Row],[Recency]] &lt;= M3019, 2, 1))</f>
        <v>1</v>
      </c>
      <c r="G3017">
        <f>IF(tblCustRFM[[#This Row],[Frequency]] &gt;= L3020, 3, IF(tblCustRFM[[#This Row],[Frequency]] &gt;= M3020, 2, 1))</f>
        <v>3</v>
      </c>
      <c r="H3017">
        <f>IF(tblCustRFM[[#This Row],[Monetary]] &gt;= L3021, 3, IF(tblCustRFM[[#This Row],[Monetary]] &gt;= M3021, 2, 1))</f>
        <v>3</v>
      </c>
      <c r="I3017">
        <f>tblCustRFM[[#This Row],[RecencyTier]] + tblCustRFM[[#This Row],[FrequencyTier]] + tblCustRFM[[#This Row],[MonetaryTier]]</f>
        <v>7</v>
      </c>
    </row>
    <row r="3018" spans="1:9" x14ac:dyDescent="0.45">
      <c r="A3018" s="16">
        <v>5474</v>
      </c>
      <c r="B3018" s="10">
        <v>45405.41684170525</v>
      </c>
      <c r="C3018">
        <v>1</v>
      </c>
      <c r="D3018">
        <v>172.34</v>
      </c>
      <c r="E3018" s="24">
        <f>INT(RFM_Pivot!$A$1 - tblCustRFM[[#This Row],[LastPurchaseDate]])</f>
        <v>251</v>
      </c>
      <c r="F3018">
        <f>IF(tblCustRFM[[#This Row],[Recency]] &lt;= $L$4, 3, IF(tblCustRFM[[#This Row],[Recency]] &lt;= M3020, 2, 1))</f>
        <v>1</v>
      </c>
      <c r="G3018">
        <f>IF(tblCustRFM[[#This Row],[Frequency]] &gt;= L3021, 3, IF(tblCustRFM[[#This Row],[Frequency]] &gt;= M3021, 2, 1))</f>
        <v>3</v>
      </c>
      <c r="H3018">
        <f>IF(tblCustRFM[[#This Row],[Monetary]] &gt;= L3022, 3, IF(tblCustRFM[[#This Row],[Monetary]] &gt;= M3022, 2, 1))</f>
        <v>3</v>
      </c>
      <c r="I3018">
        <f>tblCustRFM[[#This Row],[RecencyTier]] + tblCustRFM[[#This Row],[FrequencyTier]] + tblCustRFM[[#This Row],[MonetaryTier]]</f>
        <v>7</v>
      </c>
    </row>
    <row r="3019" spans="1:9" x14ac:dyDescent="0.45">
      <c r="A3019" s="16">
        <v>5476</v>
      </c>
      <c r="B3019" s="10">
        <v>45289.992299228397</v>
      </c>
      <c r="C3019">
        <v>1</v>
      </c>
      <c r="D3019">
        <v>9853.44</v>
      </c>
      <c r="E3019" s="24">
        <f>INT(RFM_Pivot!$A$1 - tblCustRFM[[#This Row],[LastPurchaseDate]])</f>
        <v>367</v>
      </c>
      <c r="F3019">
        <f>IF(tblCustRFM[[#This Row],[Recency]] &lt;= $L$4, 3, IF(tblCustRFM[[#This Row],[Recency]] &lt;= M3021, 2, 1))</f>
        <v>1</v>
      </c>
      <c r="G3019">
        <f>IF(tblCustRFM[[#This Row],[Frequency]] &gt;= L3022, 3, IF(tblCustRFM[[#This Row],[Frequency]] &gt;= M3022, 2, 1))</f>
        <v>3</v>
      </c>
      <c r="H3019">
        <f>IF(tblCustRFM[[#This Row],[Monetary]] &gt;= L3023, 3, IF(tblCustRFM[[#This Row],[Monetary]] &gt;= M3023, 2, 1))</f>
        <v>3</v>
      </c>
      <c r="I3019">
        <f>tblCustRFM[[#This Row],[RecencyTier]] + tblCustRFM[[#This Row],[FrequencyTier]] + tblCustRFM[[#This Row],[MonetaryTier]]</f>
        <v>7</v>
      </c>
    </row>
    <row r="3020" spans="1:9" x14ac:dyDescent="0.45">
      <c r="A3020" s="16">
        <v>5477</v>
      </c>
      <c r="B3020" s="10">
        <v>45595.819881983021</v>
      </c>
      <c r="C3020">
        <v>3</v>
      </c>
      <c r="D3020">
        <v>14490.35</v>
      </c>
      <c r="E3020" s="24">
        <f>INT(RFM_Pivot!$A$1 - tblCustRFM[[#This Row],[LastPurchaseDate]])</f>
        <v>61</v>
      </c>
      <c r="F3020">
        <f>IF(tblCustRFM[[#This Row],[Recency]] &lt;= $L$4, 3, IF(tblCustRFM[[#This Row],[Recency]] &lt;= M3022, 2, 1))</f>
        <v>3</v>
      </c>
      <c r="G3020">
        <f>IF(tblCustRFM[[#This Row],[Frequency]] &gt;= L3023, 3, IF(tblCustRFM[[#This Row],[Frequency]] &gt;= M3023, 2, 1))</f>
        <v>3</v>
      </c>
      <c r="H3020">
        <f>IF(tblCustRFM[[#This Row],[Monetary]] &gt;= L3024, 3, IF(tblCustRFM[[#This Row],[Monetary]] &gt;= M3024, 2, 1))</f>
        <v>3</v>
      </c>
      <c r="I3020">
        <f>tblCustRFM[[#This Row],[RecencyTier]] + tblCustRFM[[#This Row],[FrequencyTier]] + tblCustRFM[[#This Row],[MonetaryTier]]</f>
        <v>9</v>
      </c>
    </row>
    <row r="3021" spans="1:9" x14ac:dyDescent="0.45">
      <c r="A3021" s="16">
        <v>5478</v>
      </c>
      <c r="B3021" s="10">
        <v>45216.984998495369</v>
      </c>
      <c r="C3021">
        <v>2</v>
      </c>
      <c r="D3021">
        <v>13603.99</v>
      </c>
      <c r="E3021" s="24">
        <f>INT(RFM_Pivot!$A$1 - tblCustRFM[[#This Row],[LastPurchaseDate]])</f>
        <v>440</v>
      </c>
      <c r="F3021">
        <f>IF(tblCustRFM[[#This Row],[Recency]] &lt;= $L$4, 3, IF(tblCustRFM[[#This Row],[Recency]] &lt;= M3023, 2, 1))</f>
        <v>1</v>
      </c>
      <c r="G3021">
        <f>IF(tblCustRFM[[#This Row],[Frequency]] &gt;= L3024, 3, IF(tblCustRFM[[#This Row],[Frequency]] &gt;= M3024, 2, 1))</f>
        <v>3</v>
      </c>
      <c r="H3021">
        <f>IF(tblCustRFM[[#This Row],[Monetary]] &gt;= L3025, 3, IF(tblCustRFM[[#This Row],[Monetary]] &gt;= M3025, 2, 1))</f>
        <v>3</v>
      </c>
      <c r="I3021">
        <f>tblCustRFM[[#This Row],[RecencyTier]] + tblCustRFM[[#This Row],[FrequencyTier]] + tblCustRFM[[#This Row],[MonetaryTier]]</f>
        <v>7</v>
      </c>
    </row>
    <row r="3022" spans="1:9" x14ac:dyDescent="0.45">
      <c r="A3022" s="16">
        <v>5479</v>
      </c>
      <c r="B3022" s="10">
        <v>45294.445744560187</v>
      </c>
      <c r="C3022">
        <v>1</v>
      </c>
      <c r="D3022">
        <v>3324.68</v>
      </c>
      <c r="E3022" s="24">
        <f>INT(RFM_Pivot!$A$1 - tblCustRFM[[#This Row],[LastPurchaseDate]])</f>
        <v>362</v>
      </c>
      <c r="F3022">
        <f>IF(tblCustRFM[[#This Row],[Recency]] &lt;= $L$4, 3, IF(tblCustRFM[[#This Row],[Recency]] &lt;= M3024, 2, 1))</f>
        <v>1</v>
      </c>
      <c r="G3022">
        <f>IF(tblCustRFM[[#This Row],[Frequency]] &gt;= L3025, 3, IF(tblCustRFM[[#This Row],[Frequency]] &gt;= M3025, 2, 1))</f>
        <v>3</v>
      </c>
      <c r="H3022">
        <f>IF(tblCustRFM[[#This Row],[Monetary]] &gt;= L3026, 3, IF(tblCustRFM[[#This Row],[Monetary]] &gt;= M3026, 2, 1))</f>
        <v>3</v>
      </c>
      <c r="I3022">
        <f>tblCustRFM[[#This Row],[RecencyTier]] + tblCustRFM[[#This Row],[FrequencyTier]] + tblCustRFM[[#This Row],[MonetaryTier]]</f>
        <v>7</v>
      </c>
    </row>
    <row r="3023" spans="1:9" x14ac:dyDescent="0.45">
      <c r="A3023" s="16">
        <v>5480</v>
      </c>
      <c r="B3023" s="10">
        <v>45463.968696875003</v>
      </c>
      <c r="C3023">
        <v>1</v>
      </c>
      <c r="D3023">
        <v>11448.85</v>
      </c>
      <c r="E3023" s="24">
        <f>INT(RFM_Pivot!$A$1 - tblCustRFM[[#This Row],[LastPurchaseDate]])</f>
        <v>193</v>
      </c>
      <c r="F3023">
        <f>IF(tblCustRFM[[#This Row],[Recency]] &lt;= $L$4, 3, IF(tblCustRFM[[#This Row],[Recency]] &lt;= M3025, 2, 1))</f>
        <v>1</v>
      </c>
      <c r="G3023">
        <f>IF(tblCustRFM[[#This Row],[Frequency]] &gt;= L3026, 3, IF(tblCustRFM[[#This Row],[Frequency]] &gt;= M3026, 2, 1))</f>
        <v>3</v>
      </c>
      <c r="H3023">
        <f>IF(tblCustRFM[[#This Row],[Monetary]] &gt;= L3027, 3, IF(tblCustRFM[[#This Row],[Monetary]] &gt;= M3027, 2, 1))</f>
        <v>3</v>
      </c>
      <c r="I3023">
        <f>tblCustRFM[[#This Row],[RecencyTier]] + tblCustRFM[[#This Row],[FrequencyTier]] + tblCustRFM[[#This Row],[MonetaryTier]]</f>
        <v>7</v>
      </c>
    </row>
    <row r="3024" spans="1:9" x14ac:dyDescent="0.45">
      <c r="A3024" s="16">
        <v>5481</v>
      </c>
      <c r="B3024" s="10">
        <v>45067.539053896602</v>
      </c>
      <c r="C3024">
        <v>1</v>
      </c>
      <c r="D3024">
        <v>14275.36</v>
      </c>
      <c r="E3024" s="24">
        <f>INT(RFM_Pivot!$A$1 - tblCustRFM[[#This Row],[LastPurchaseDate]])</f>
        <v>589</v>
      </c>
      <c r="F3024">
        <f>IF(tblCustRFM[[#This Row],[Recency]] &lt;= $L$4, 3, IF(tblCustRFM[[#This Row],[Recency]] &lt;= M3026, 2, 1))</f>
        <v>1</v>
      </c>
      <c r="G3024">
        <f>IF(tblCustRFM[[#This Row],[Frequency]] &gt;= L3027, 3, IF(tblCustRFM[[#This Row],[Frequency]] &gt;= M3027, 2, 1))</f>
        <v>3</v>
      </c>
      <c r="H3024">
        <f>IF(tblCustRFM[[#This Row],[Monetary]] &gt;= L3028, 3, IF(tblCustRFM[[#This Row],[Monetary]] &gt;= M3028, 2, 1))</f>
        <v>3</v>
      </c>
      <c r="I3024">
        <f>tblCustRFM[[#This Row],[RecencyTier]] + tblCustRFM[[#This Row],[FrequencyTier]] + tblCustRFM[[#This Row],[MonetaryTier]]</f>
        <v>7</v>
      </c>
    </row>
    <row r="3025" spans="1:9" x14ac:dyDescent="0.45">
      <c r="A3025" s="16">
        <v>5482</v>
      </c>
      <c r="B3025" s="10">
        <v>45522.885588541663</v>
      </c>
      <c r="C3025">
        <v>3</v>
      </c>
      <c r="D3025">
        <v>11056.38</v>
      </c>
      <c r="E3025" s="24">
        <f>INT(RFM_Pivot!$A$1 - tblCustRFM[[#This Row],[LastPurchaseDate]])</f>
        <v>134</v>
      </c>
      <c r="F3025">
        <f>IF(tblCustRFM[[#This Row],[Recency]] &lt;= $L$4, 3, IF(tblCustRFM[[#This Row],[Recency]] &lt;= M3027, 2, 1))</f>
        <v>1</v>
      </c>
      <c r="G3025">
        <f>IF(tblCustRFM[[#This Row],[Frequency]] &gt;= L3028, 3, IF(tblCustRFM[[#This Row],[Frequency]] &gt;= M3028, 2, 1))</f>
        <v>3</v>
      </c>
      <c r="H3025">
        <f>IF(tblCustRFM[[#This Row],[Monetary]] &gt;= L3029, 3, IF(tblCustRFM[[#This Row],[Monetary]] &gt;= M3029, 2, 1))</f>
        <v>3</v>
      </c>
      <c r="I3025">
        <f>tblCustRFM[[#This Row],[RecencyTier]] + tblCustRFM[[#This Row],[FrequencyTier]] + tblCustRFM[[#This Row],[MonetaryTier]]</f>
        <v>7</v>
      </c>
    </row>
    <row r="3026" spans="1:9" x14ac:dyDescent="0.45">
      <c r="A3026" s="16">
        <v>5483</v>
      </c>
      <c r="B3026" s="10">
        <v>45522.520552044756</v>
      </c>
      <c r="C3026">
        <v>1</v>
      </c>
      <c r="D3026">
        <v>240.52</v>
      </c>
      <c r="E3026" s="24">
        <f>INT(RFM_Pivot!$A$1 - tblCustRFM[[#This Row],[LastPurchaseDate]])</f>
        <v>134</v>
      </c>
      <c r="F3026">
        <f>IF(tblCustRFM[[#This Row],[Recency]] &lt;= $L$4, 3, IF(tblCustRFM[[#This Row],[Recency]] &lt;= M3028, 2, 1))</f>
        <v>1</v>
      </c>
      <c r="G3026">
        <f>IF(tblCustRFM[[#This Row],[Frequency]] &gt;= L3029, 3, IF(tblCustRFM[[#This Row],[Frequency]] &gt;= M3029, 2, 1))</f>
        <v>3</v>
      </c>
      <c r="H3026">
        <f>IF(tblCustRFM[[#This Row],[Monetary]] &gt;= L3030, 3, IF(tblCustRFM[[#This Row],[Monetary]] &gt;= M3030, 2, 1))</f>
        <v>3</v>
      </c>
      <c r="I3026">
        <f>tblCustRFM[[#This Row],[RecencyTier]] + tblCustRFM[[#This Row],[FrequencyTier]] + tblCustRFM[[#This Row],[MonetaryTier]]</f>
        <v>7</v>
      </c>
    </row>
    <row r="3027" spans="1:9" x14ac:dyDescent="0.45">
      <c r="A3027" s="16">
        <v>5485</v>
      </c>
      <c r="B3027" s="10">
        <v>45233.995699575615</v>
      </c>
      <c r="C3027">
        <v>2</v>
      </c>
      <c r="D3027">
        <v>6515.07</v>
      </c>
      <c r="E3027" s="24">
        <f>INT(RFM_Pivot!$A$1 - tblCustRFM[[#This Row],[LastPurchaseDate]])</f>
        <v>423</v>
      </c>
      <c r="F3027">
        <f>IF(tblCustRFM[[#This Row],[Recency]] &lt;= $L$4, 3, IF(tblCustRFM[[#This Row],[Recency]] &lt;= M3029, 2, 1))</f>
        <v>1</v>
      </c>
      <c r="G3027">
        <f>IF(tblCustRFM[[#This Row],[Frequency]] &gt;= L3030, 3, IF(tblCustRFM[[#This Row],[Frequency]] &gt;= M3030, 2, 1))</f>
        <v>3</v>
      </c>
      <c r="H3027">
        <f>IF(tblCustRFM[[#This Row],[Monetary]] &gt;= L3031, 3, IF(tblCustRFM[[#This Row],[Monetary]] &gt;= M3031, 2, 1))</f>
        <v>3</v>
      </c>
      <c r="I3027">
        <f>tblCustRFM[[#This Row],[RecencyTier]] + tblCustRFM[[#This Row],[FrequencyTier]] + tblCustRFM[[#This Row],[MonetaryTier]]</f>
        <v>7</v>
      </c>
    </row>
    <row r="3028" spans="1:9" x14ac:dyDescent="0.45">
      <c r="A3028" s="16">
        <v>5487</v>
      </c>
      <c r="B3028" s="10">
        <v>45302.622562268516</v>
      </c>
      <c r="C3028">
        <v>1</v>
      </c>
      <c r="D3028">
        <v>1275.0899999999999</v>
      </c>
      <c r="E3028" s="24">
        <f>INT(RFM_Pivot!$A$1 - tblCustRFM[[#This Row],[LastPurchaseDate]])</f>
        <v>354</v>
      </c>
      <c r="F3028">
        <f>IF(tblCustRFM[[#This Row],[Recency]] &lt;= $L$4, 3, IF(tblCustRFM[[#This Row],[Recency]] &lt;= M3030, 2, 1))</f>
        <v>1</v>
      </c>
      <c r="G3028">
        <f>IF(tblCustRFM[[#This Row],[Frequency]] &gt;= L3031, 3, IF(tblCustRFM[[#This Row],[Frequency]] &gt;= M3031, 2, 1))</f>
        <v>3</v>
      </c>
      <c r="H3028">
        <f>IF(tblCustRFM[[#This Row],[Monetary]] &gt;= L3032, 3, IF(tblCustRFM[[#This Row],[Monetary]] &gt;= M3032, 2, 1))</f>
        <v>3</v>
      </c>
      <c r="I3028">
        <f>tblCustRFM[[#This Row],[RecencyTier]] + tblCustRFM[[#This Row],[FrequencyTier]] + tblCustRFM[[#This Row],[MonetaryTier]]</f>
        <v>7</v>
      </c>
    </row>
    <row r="3029" spans="1:9" x14ac:dyDescent="0.45">
      <c r="A3029" s="16">
        <v>5488</v>
      </c>
      <c r="B3029" s="10">
        <v>44934.884788464507</v>
      </c>
      <c r="C3029">
        <v>1</v>
      </c>
      <c r="D3029">
        <v>9564.48</v>
      </c>
      <c r="E3029" s="24">
        <f>INT(RFM_Pivot!$A$1 - tblCustRFM[[#This Row],[LastPurchaseDate]])</f>
        <v>722</v>
      </c>
      <c r="F3029">
        <f>IF(tblCustRFM[[#This Row],[Recency]] &lt;= $L$4, 3, IF(tblCustRFM[[#This Row],[Recency]] &lt;= M3031, 2, 1))</f>
        <v>1</v>
      </c>
      <c r="G3029">
        <f>IF(tblCustRFM[[#This Row],[Frequency]] &gt;= L3032, 3, IF(tblCustRFM[[#This Row],[Frequency]] &gt;= M3032, 2, 1))</f>
        <v>3</v>
      </c>
      <c r="H3029">
        <f>IF(tblCustRFM[[#This Row],[Monetary]] &gt;= L3033, 3, IF(tblCustRFM[[#This Row],[Monetary]] &gt;= M3033, 2, 1))</f>
        <v>3</v>
      </c>
      <c r="I3029">
        <f>tblCustRFM[[#This Row],[RecencyTier]] + tblCustRFM[[#This Row],[FrequencyTier]] + tblCustRFM[[#This Row],[MonetaryTier]]</f>
        <v>7</v>
      </c>
    </row>
    <row r="3030" spans="1:9" x14ac:dyDescent="0.45">
      <c r="A3030" s="16">
        <v>5490</v>
      </c>
      <c r="B3030" s="10">
        <v>45508.284128395062</v>
      </c>
      <c r="C3030">
        <v>1</v>
      </c>
      <c r="D3030">
        <v>19906.599999999999</v>
      </c>
      <c r="E3030" s="24">
        <f>INT(RFM_Pivot!$A$1 - tblCustRFM[[#This Row],[LastPurchaseDate]])</f>
        <v>148</v>
      </c>
      <c r="F3030">
        <f>IF(tblCustRFM[[#This Row],[Recency]] &lt;= $L$4, 3, IF(tblCustRFM[[#This Row],[Recency]] &lt;= M3032, 2, 1))</f>
        <v>1</v>
      </c>
      <c r="G3030">
        <f>IF(tblCustRFM[[#This Row],[Frequency]] &gt;= L3033, 3, IF(tblCustRFM[[#This Row],[Frequency]] &gt;= M3033, 2, 1))</f>
        <v>3</v>
      </c>
      <c r="H3030">
        <f>IF(tblCustRFM[[#This Row],[Monetary]] &gt;= L3034, 3, IF(tblCustRFM[[#This Row],[Monetary]] &gt;= M3034, 2, 1))</f>
        <v>3</v>
      </c>
      <c r="I3030">
        <f>tblCustRFM[[#This Row],[RecencyTier]] + tblCustRFM[[#This Row],[FrequencyTier]] + tblCustRFM[[#This Row],[MonetaryTier]]</f>
        <v>7</v>
      </c>
    </row>
    <row r="3031" spans="1:9" x14ac:dyDescent="0.45">
      <c r="A3031" s="16">
        <v>5491</v>
      </c>
      <c r="B3031" s="10">
        <v>45479.008200810182</v>
      </c>
      <c r="C3031">
        <v>5</v>
      </c>
      <c r="D3031">
        <v>51722.09</v>
      </c>
      <c r="E3031" s="24">
        <f>INT(RFM_Pivot!$A$1 - tblCustRFM[[#This Row],[LastPurchaseDate]])</f>
        <v>177</v>
      </c>
      <c r="F3031">
        <f>IF(tblCustRFM[[#This Row],[Recency]] &lt;= $L$4, 3, IF(tblCustRFM[[#This Row],[Recency]] &lt;= M3033, 2, 1))</f>
        <v>1</v>
      </c>
      <c r="G3031">
        <f>IF(tblCustRFM[[#This Row],[Frequency]] &gt;= L3034, 3, IF(tblCustRFM[[#This Row],[Frequency]] &gt;= M3034, 2, 1))</f>
        <v>3</v>
      </c>
      <c r="H3031">
        <f>IF(tblCustRFM[[#This Row],[Monetary]] &gt;= L3035, 3, IF(tblCustRFM[[#This Row],[Monetary]] &gt;= M3035, 2, 1))</f>
        <v>3</v>
      </c>
      <c r="I3031">
        <f>tblCustRFM[[#This Row],[RecencyTier]] + tblCustRFM[[#This Row],[FrequencyTier]] + tblCustRFM[[#This Row],[MonetaryTier]]</f>
        <v>7</v>
      </c>
    </row>
    <row r="3032" spans="1:9" x14ac:dyDescent="0.45">
      <c r="A3032" s="16">
        <v>5492</v>
      </c>
      <c r="B3032" s="10">
        <v>45394.903790393517</v>
      </c>
      <c r="C3032">
        <v>3</v>
      </c>
      <c r="D3032">
        <v>27762.98</v>
      </c>
      <c r="E3032" s="24">
        <f>INT(RFM_Pivot!$A$1 - tblCustRFM[[#This Row],[LastPurchaseDate]])</f>
        <v>262</v>
      </c>
      <c r="F3032">
        <f>IF(tblCustRFM[[#This Row],[Recency]] &lt;= $L$4, 3, IF(tblCustRFM[[#This Row],[Recency]] &lt;= M3034, 2, 1))</f>
        <v>1</v>
      </c>
      <c r="G3032">
        <f>IF(tblCustRFM[[#This Row],[Frequency]] &gt;= L3035, 3, IF(tblCustRFM[[#This Row],[Frequency]] &gt;= M3035, 2, 1))</f>
        <v>3</v>
      </c>
      <c r="H3032">
        <f>IF(tblCustRFM[[#This Row],[Monetary]] &gt;= L3036, 3, IF(tblCustRFM[[#This Row],[Monetary]] &gt;= M3036, 2, 1))</f>
        <v>3</v>
      </c>
      <c r="I3032">
        <f>tblCustRFM[[#This Row],[RecencyTier]] + tblCustRFM[[#This Row],[FrequencyTier]] + tblCustRFM[[#This Row],[MonetaryTier]]</f>
        <v>7</v>
      </c>
    </row>
    <row r="3033" spans="1:9" x14ac:dyDescent="0.45">
      <c r="A3033" s="16">
        <v>5493</v>
      </c>
      <c r="B3033" s="10">
        <v>45310.142314236109</v>
      </c>
      <c r="C3033">
        <v>4</v>
      </c>
      <c r="D3033">
        <v>17383.939999999999</v>
      </c>
      <c r="E3033" s="24">
        <f>INT(RFM_Pivot!$A$1 - tblCustRFM[[#This Row],[LastPurchaseDate]])</f>
        <v>346</v>
      </c>
      <c r="F3033">
        <f>IF(tblCustRFM[[#This Row],[Recency]] &lt;= $L$4, 3, IF(tblCustRFM[[#This Row],[Recency]] &lt;= M3035, 2, 1))</f>
        <v>1</v>
      </c>
      <c r="G3033">
        <f>IF(tblCustRFM[[#This Row],[Frequency]] &gt;= L3036, 3, IF(tblCustRFM[[#This Row],[Frequency]] &gt;= M3036, 2, 1))</f>
        <v>3</v>
      </c>
      <c r="H3033">
        <f>IF(tblCustRFM[[#This Row],[Monetary]] &gt;= L3037, 3, IF(tblCustRFM[[#This Row],[Monetary]] &gt;= M3037, 2, 1))</f>
        <v>3</v>
      </c>
      <c r="I3033">
        <f>tblCustRFM[[#This Row],[RecencyTier]] + tblCustRFM[[#This Row],[FrequencyTier]] + tblCustRFM[[#This Row],[MonetaryTier]]</f>
        <v>7</v>
      </c>
    </row>
    <row r="3034" spans="1:9" x14ac:dyDescent="0.45">
      <c r="A3034" s="16">
        <v>5494</v>
      </c>
      <c r="B3034" s="10">
        <v>45126.309930979936</v>
      </c>
      <c r="C3034">
        <v>2</v>
      </c>
      <c r="D3034">
        <v>25363.599999999999</v>
      </c>
      <c r="E3034" s="24">
        <f>INT(RFM_Pivot!$A$1 - tblCustRFM[[#This Row],[LastPurchaseDate]])</f>
        <v>530</v>
      </c>
      <c r="F3034">
        <f>IF(tblCustRFM[[#This Row],[Recency]] &lt;= $L$4, 3, IF(tblCustRFM[[#This Row],[Recency]] &lt;= M3036, 2, 1))</f>
        <v>1</v>
      </c>
      <c r="G3034">
        <f>IF(tblCustRFM[[#This Row],[Frequency]] &gt;= L3037, 3, IF(tblCustRFM[[#This Row],[Frequency]] &gt;= M3037, 2, 1))</f>
        <v>3</v>
      </c>
      <c r="H3034">
        <f>IF(tblCustRFM[[#This Row],[Monetary]] &gt;= L3038, 3, IF(tblCustRFM[[#This Row],[Monetary]] &gt;= M3038, 2, 1))</f>
        <v>3</v>
      </c>
      <c r="I3034">
        <f>tblCustRFM[[#This Row],[RecencyTier]] + tblCustRFM[[#This Row],[FrequencyTier]] + tblCustRFM[[#This Row],[MonetaryTier]]</f>
        <v>7</v>
      </c>
    </row>
    <row r="3035" spans="1:9" x14ac:dyDescent="0.45">
      <c r="A3035" s="16">
        <v>5495</v>
      </c>
      <c r="B3035" s="10">
        <v>44950.800380015433</v>
      </c>
      <c r="C3035">
        <v>1</v>
      </c>
      <c r="D3035">
        <v>3369.27</v>
      </c>
      <c r="E3035" s="24">
        <f>INT(RFM_Pivot!$A$1 - tblCustRFM[[#This Row],[LastPurchaseDate]])</f>
        <v>706</v>
      </c>
      <c r="F3035">
        <f>IF(tblCustRFM[[#This Row],[Recency]] &lt;= $L$4, 3, IF(tblCustRFM[[#This Row],[Recency]] &lt;= M3037, 2, 1))</f>
        <v>1</v>
      </c>
      <c r="G3035">
        <f>IF(tblCustRFM[[#This Row],[Frequency]] &gt;= L3038, 3, IF(tblCustRFM[[#This Row],[Frequency]] &gt;= M3038, 2, 1))</f>
        <v>3</v>
      </c>
      <c r="H3035">
        <f>IF(tblCustRFM[[#This Row],[Monetary]] &gt;= L3039, 3, IF(tblCustRFM[[#This Row],[Monetary]] &gt;= M3039, 2, 1))</f>
        <v>3</v>
      </c>
      <c r="I3035">
        <f>tblCustRFM[[#This Row],[RecencyTier]] + tblCustRFM[[#This Row],[FrequencyTier]] + tblCustRFM[[#This Row],[MonetaryTier]]</f>
        <v>7</v>
      </c>
    </row>
    <row r="3036" spans="1:9" x14ac:dyDescent="0.45">
      <c r="A3036" s="16">
        <v>5496</v>
      </c>
      <c r="B3036" s="10">
        <v>44945.2518251929</v>
      </c>
      <c r="C3036">
        <v>1</v>
      </c>
      <c r="D3036">
        <v>2020.76</v>
      </c>
      <c r="E3036" s="24">
        <f>INT(RFM_Pivot!$A$1 - tblCustRFM[[#This Row],[LastPurchaseDate]])</f>
        <v>711</v>
      </c>
      <c r="F3036">
        <f>IF(tblCustRFM[[#This Row],[Recency]] &lt;= $L$4, 3, IF(tblCustRFM[[#This Row],[Recency]] &lt;= M3038, 2, 1))</f>
        <v>1</v>
      </c>
      <c r="G3036">
        <f>IF(tblCustRFM[[#This Row],[Frequency]] &gt;= L3039, 3, IF(tblCustRFM[[#This Row],[Frequency]] &gt;= M3039, 2, 1))</f>
        <v>3</v>
      </c>
      <c r="H3036">
        <f>IF(tblCustRFM[[#This Row],[Monetary]] &gt;= L3040, 3, IF(tblCustRFM[[#This Row],[Monetary]] &gt;= M3040, 2, 1))</f>
        <v>3</v>
      </c>
      <c r="I3036">
        <f>tblCustRFM[[#This Row],[RecencyTier]] + tblCustRFM[[#This Row],[FrequencyTier]] + tblCustRFM[[#This Row],[MonetaryTier]]</f>
        <v>7</v>
      </c>
    </row>
    <row r="3037" spans="1:9" x14ac:dyDescent="0.45">
      <c r="A3037" s="16">
        <v>5497</v>
      </c>
      <c r="B3037" s="10">
        <v>45336.570957098767</v>
      </c>
      <c r="C3037">
        <v>2</v>
      </c>
      <c r="D3037">
        <v>29869.56</v>
      </c>
      <c r="E3037" s="24">
        <f>INT(RFM_Pivot!$A$1 - tblCustRFM[[#This Row],[LastPurchaseDate]])</f>
        <v>320</v>
      </c>
      <c r="F3037">
        <f>IF(tblCustRFM[[#This Row],[Recency]] &lt;= $L$4, 3, IF(tblCustRFM[[#This Row],[Recency]] &lt;= M3039, 2, 1))</f>
        <v>1</v>
      </c>
      <c r="G3037">
        <f>IF(tblCustRFM[[#This Row],[Frequency]] &gt;= L3040, 3, IF(tblCustRFM[[#This Row],[Frequency]] &gt;= M3040, 2, 1))</f>
        <v>3</v>
      </c>
      <c r="H3037">
        <f>IF(tblCustRFM[[#This Row],[Monetary]] &gt;= L3041, 3, IF(tblCustRFM[[#This Row],[Monetary]] &gt;= M3041, 2, 1))</f>
        <v>3</v>
      </c>
      <c r="I3037">
        <f>tblCustRFM[[#This Row],[RecencyTier]] + tblCustRFM[[#This Row],[FrequencyTier]] + tblCustRFM[[#This Row],[MonetaryTier]]</f>
        <v>7</v>
      </c>
    </row>
    <row r="3038" spans="1:9" x14ac:dyDescent="0.45">
      <c r="A3038" s="16">
        <v>5498</v>
      </c>
      <c r="B3038" s="10">
        <v>45427.2460246142</v>
      </c>
      <c r="C3038">
        <v>1</v>
      </c>
      <c r="D3038">
        <v>1560.08</v>
      </c>
      <c r="E3038" s="24">
        <f>INT(RFM_Pivot!$A$1 - tblCustRFM[[#This Row],[LastPurchaseDate]])</f>
        <v>229</v>
      </c>
      <c r="F3038">
        <f>IF(tblCustRFM[[#This Row],[Recency]] &lt;= $L$4, 3, IF(tblCustRFM[[#This Row],[Recency]] &lt;= M3040, 2, 1))</f>
        <v>1</v>
      </c>
      <c r="G3038">
        <f>IF(tblCustRFM[[#This Row],[Frequency]] &gt;= L3041, 3, IF(tblCustRFM[[#This Row],[Frequency]] &gt;= M3041, 2, 1))</f>
        <v>3</v>
      </c>
      <c r="H3038">
        <f>IF(tblCustRFM[[#This Row],[Monetary]] &gt;= L3042, 3, IF(tblCustRFM[[#This Row],[Monetary]] &gt;= M3042, 2, 1))</f>
        <v>3</v>
      </c>
      <c r="I3038">
        <f>tblCustRFM[[#This Row],[RecencyTier]] + tblCustRFM[[#This Row],[FrequencyTier]] + tblCustRFM[[#This Row],[MonetaryTier]]</f>
        <v>7</v>
      </c>
    </row>
    <row r="3039" spans="1:9" x14ac:dyDescent="0.45">
      <c r="A3039" s="16">
        <v>5499</v>
      </c>
      <c r="B3039" s="10">
        <v>44943.499649961421</v>
      </c>
      <c r="C3039">
        <v>1</v>
      </c>
      <c r="D3039">
        <v>4871.9799999999996</v>
      </c>
      <c r="E3039" s="24">
        <f>INT(RFM_Pivot!$A$1 - tblCustRFM[[#This Row],[LastPurchaseDate]])</f>
        <v>713</v>
      </c>
      <c r="F3039">
        <f>IF(tblCustRFM[[#This Row],[Recency]] &lt;= $L$4, 3, IF(tblCustRFM[[#This Row],[Recency]] &lt;= M3041, 2, 1))</f>
        <v>1</v>
      </c>
      <c r="G3039">
        <f>IF(tblCustRFM[[#This Row],[Frequency]] &gt;= L3042, 3, IF(tblCustRFM[[#This Row],[Frequency]] &gt;= M3042, 2, 1))</f>
        <v>3</v>
      </c>
      <c r="H3039">
        <f>IF(tblCustRFM[[#This Row],[Monetary]] &gt;= L3043, 3, IF(tblCustRFM[[#This Row],[Monetary]] &gt;= M3043, 2, 1))</f>
        <v>3</v>
      </c>
      <c r="I3039">
        <f>tblCustRFM[[#This Row],[RecencyTier]] + tblCustRFM[[#This Row],[FrequencyTier]] + tblCustRFM[[#This Row],[MonetaryTier]]</f>
        <v>7</v>
      </c>
    </row>
    <row r="3040" spans="1:9" x14ac:dyDescent="0.45">
      <c r="A3040" s="16">
        <v>5500</v>
      </c>
      <c r="B3040" s="10">
        <v>45329.343234336418</v>
      </c>
      <c r="C3040">
        <v>3</v>
      </c>
      <c r="D3040">
        <v>19124.349999999999</v>
      </c>
      <c r="E3040" s="24">
        <f>INT(RFM_Pivot!$A$1 - tblCustRFM[[#This Row],[LastPurchaseDate]])</f>
        <v>327</v>
      </c>
      <c r="F3040">
        <f>IF(tblCustRFM[[#This Row],[Recency]] &lt;= $L$4, 3, IF(tblCustRFM[[#This Row],[Recency]] &lt;= M3042, 2, 1))</f>
        <v>1</v>
      </c>
      <c r="G3040">
        <f>IF(tblCustRFM[[#This Row],[Frequency]] &gt;= L3043, 3, IF(tblCustRFM[[#This Row],[Frequency]] &gt;= M3043, 2, 1))</f>
        <v>3</v>
      </c>
      <c r="H3040">
        <f>IF(tblCustRFM[[#This Row],[Monetary]] &gt;= L3044, 3, IF(tblCustRFM[[#This Row],[Monetary]] &gt;= M3044, 2, 1))</f>
        <v>3</v>
      </c>
      <c r="I3040">
        <f>tblCustRFM[[#This Row],[RecencyTier]] + tblCustRFM[[#This Row],[FrequencyTier]] + tblCustRFM[[#This Row],[MonetaryTier]]</f>
        <v>7</v>
      </c>
    </row>
    <row r="3041" spans="1:9" x14ac:dyDescent="0.45">
      <c r="A3041" s="16">
        <v>5503</v>
      </c>
      <c r="B3041" s="10">
        <v>45529.967296720679</v>
      </c>
      <c r="C3041">
        <v>1</v>
      </c>
      <c r="D3041">
        <v>7064.12</v>
      </c>
      <c r="E3041" s="24">
        <f>INT(RFM_Pivot!$A$1 - tblCustRFM[[#This Row],[LastPurchaseDate]])</f>
        <v>127</v>
      </c>
      <c r="F3041">
        <f>IF(tblCustRFM[[#This Row],[Recency]] &lt;= $L$4, 3, IF(tblCustRFM[[#This Row],[Recency]] &lt;= M3043, 2, 1))</f>
        <v>1</v>
      </c>
      <c r="G3041">
        <f>IF(tblCustRFM[[#This Row],[Frequency]] &gt;= L3044, 3, IF(tblCustRFM[[#This Row],[Frequency]] &gt;= M3044, 2, 1))</f>
        <v>3</v>
      </c>
      <c r="H3041">
        <f>IF(tblCustRFM[[#This Row],[Monetary]] &gt;= L3045, 3, IF(tblCustRFM[[#This Row],[Monetary]] &gt;= M3045, 2, 1))</f>
        <v>3</v>
      </c>
      <c r="I3041">
        <f>tblCustRFM[[#This Row],[RecencyTier]] + tblCustRFM[[#This Row],[FrequencyTier]] + tblCustRFM[[#This Row],[MonetaryTier]]</f>
        <v>7</v>
      </c>
    </row>
    <row r="3042" spans="1:9" x14ac:dyDescent="0.45">
      <c r="A3042" s="16">
        <v>5507</v>
      </c>
      <c r="B3042" s="10">
        <v>45500.545354552472</v>
      </c>
      <c r="C3042">
        <v>3</v>
      </c>
      <c r="D3042">
        <v>16997.04</v>
      </c>
      <c r="E3042" s="24">
        <f>INT(RFM_Pivot!$A$1 - tblCustRFM[[#This Row],[LastPurchaseDate]])</f>
        <v>156</v>
      </c>
      <c r="F3042">
        <f>IF(tblCustRFM[[#This Row],[Recency]] &lt;= $L$4, 3, IF(tblCustRFM[[#This Row],[Recency]] &lt;= M3044, 2, 1))</f>
        <v>1</v>
      </c>
      <c r="G3042">
        <f>IF(tblCustRFM[[#This Row],[Frequency]] &gt;= L3045, 3, IF(tblCustRFM[[#This Row],[Frequency]] &gt;= M3045, 2, 1))</f>
        <v>3</v>
      </c>
      <c r="H3042">
        <f>IF(tblCustRFM[[#This Row],[Monetary]] &gt;= L3046, 3, IF(tblCustRFM[[#This Row],[Monetary]] &gt;= M3046, 2, 1))</f>
        <v>3</v>
      </c>
      <c r="I3042">
        <f>tblCustRFM[[#This Row],[RecencyTier]] + tblCustRFM[[#This Row],[FrequencyTier]] + tblCustRFM[[#This Row],[MonetaryTier]]</f>
        <v>7</v>
      </c>
    </row>
    <row r="3043" spans="1:9" x14ac:dyDescent="0.45">
      <c r="A3043" s="16">
        <v>5508</v>
      </c>
      <c r="B3043" s="10">
        <v>45454.696769675924</v>
      </c>
      <c r="C3043">
        <v>1</v>
      </c>
      <c r="D3043">
        <v>4638.13</v>
      </c>
      <c r="E3043" s="24">
        <f>INT(RFM_Pivot!$A$1 - tblCustRFM[[#This Row],[LastPurchaseDate]])</f>
        <v>202</v>
      </c>
      <c r="F3043">
        <f>IF(tblCustRFM[[#This Row],[Recency]] &lt;= $L$4, 3, IF(tblCustRFM[[#This Row],[Recency]] &lt;= M3045, 2, 1))</f>
        <v>1</v>
      </c>
      <c r="G3043">
        <f>IF(tblCustRFM[[#This Row],[Frequency]] &gt;= L3046, 3, IF(tblCustRFM[[#This Row],[Frequency]] &gt;= M3046, 2, 1))</f>
        <v>3</v>
      </c>
      <c r="H3043">
        <f>IF(tblCustRFM[[#This Row],[Monetary]] &gt;= L3047, 3, IF(tblCustRFM[[#This Row],[Monetary]] &gt;= M3047, 2, 1))</f>
        <v>3</v>
      </c>
      <c r="I3043">
        <f>tblCustRFM[[#This Row],[RecencyTier]] + tblCustRFM[[#This Row],[FrequencyTier]] + tblCustRFM[[#This Row],[MonetaryTier]]</f>
        <v>7</v>
      </c>
    </row>
    <row r="3044" spans="1:9" x14ac:dyDescent="0.45">
      <c r="A3044" s="16">
        <v>5511</v>
      </c>
      <c r="B3044" s="10">
        <v>45571.508450848763</v>
      </c>
      <c r="C3044">
        <v>1</v>
      </c>
      <c r="D3044">
        <v>796.7</v>
      </c>
      <c r="E3044" s="24">
        <f>INT(RFM_Pivot!$A$1 - tblCustRFM[[#This Row],[LastPurchaseDate]])</f>
        <v>85</v>
      </c>
      <c r="F3044">
        <f>IF(tblCustRFM[[#This Row],[Recency]] &lt;= $L$4, 3, IF(tblCustRFM[[#This Row],[Recency]] &lt;= M3046, 2, 1))</f>
        <v>3</v>
      </c>
      <c r="G3044">
        <f>IF(tblCustRFM[[#This Row],[Frequency]] &gt;= L3047, 3, IF(tblCustRFM[[#This Row],[Frequency]] &gt;= M3047, 2, 1))</f>
        <v>3</v>
      </c>
      <c r="H3044">
        <f>IF(tblCustRFM[[#This Row],[Monetary]] &gt;= L3048, 3, IF(tblCustRFM[[#This Row],[Monetary]] &gt;= M3048, 2, 1))</f>
        <v>3</v>
      </c>
      <c r="I3044">
        <f>tblCustRFM[[#This Row],[RecencyTier]] + tblCustRFM[[#This Row],[FrequencyTier]] + tblCustRFM[[#This Row],[MonetaryTier]]</f>
        <v>9</v>
      </c>
    </row>
    <row r="3045" spans="1:9" x14ac:dyDescent="0.45">
      <c r="A3045" s="16">
        <v>5512</v>
      </c>
      <c r="B3045" s="10">
        <v>45530.624362422837</v>
      </c>
      <c r="C3045">
        <v>4</v>
      </c>
      <c r="D3045">
        <v>28498.78</v>
      </c>
      <c r="E3045" s="24">
        <f>INT(RFM_Pivot!$A$1 - tblCustRFM[[#This Row],[LastPurchaseDate]])</f>
        <v>126</v>
      </c>
      <c r="F3045">
        <f>IF(tblCustRFM[[#This Row],[Recency]] &lt;= $L$4, 3, IF(tblCustRFM[[#This Row],[Recency]] &lt;= M3047, 2, 1))</f>
        <v>1</v>
      </c>
      <c r="G3045">
        <f>IF(tblCustRFM[[#This Row],[Frequency]] &gt;= L3048, 3, IF(tblCustRFM[[#This Row],[Frequency]] &gt;= M3048, 2, 1))</f>
        <v>3</v>
      </c>
      <c r="H3045">
        <f>IF(tblCustRFM[[#This Row],[Monetary]] &gt;= L3049, 3, IF(tblCustRFM[[#This Row],[Monetary]] &gt;= M3049, 2, 1))</f>
        <v>3</v>
      </c>
      <c r="I3045">
        <f>tblCustRFM[[#This Row],[RecencyTier]] + tblCustRFM[[#This Row],[FrequencyTier]] + tblCustRFM[[#This Row],[MonetaryTier]]</f>
        <v>7</v>
      </c>
    </row>
    <row r="3046" spans="1:9" x14ac:dyDescent="0.45">
      <c r="A3046" s="16">
        <v>5513</v>
      </c>
      <c r="B3046" s="10">
        <v>45597.64506450617</v>
      </c>
      <c r="C3046">
        <v>1</v>
      </c>
      <c r="D3046">
        <v>1734.55</v>
      </c>
      <c r="E3046" s="24">
        <f>INT(RFM_Pivot!$A$1 - tblCustRFM[[#This Row],[LastPurchaseDate]])</f>
        <v>59</v>
      </c>
      <c r="F3046">
        <f>IF(tblCustRFM[[#This Row],[Recency]] &lt;= $L$4, 3, IF(tblCustRFM[[#This Row],[Recency]] &lt;= M3048, 2, 1))</f>
        <v>3</v>
      </c>
      <c r="G3046">
        <f>IF(tblCustRFM[[#This Row],[Frequency]] &gt;= L3049, 3, IF(tblCustRFM[[#This Row],[Frequency]] &gt;= M3049, 2, 1))</f>
        <v>3</v>
      </c>
      <c r="H3046">
        <f>IF(tblCustRFM[[#This Row],[Monetary]] &gt;= L3050, 3, IF(tblCustRFM[[#This Row],[Monetary]] &gt;= M3050, 2, 1))</f>
        <v>3</v>
      </c>
      <c r="I3046">
        <f>tblCustRFM[[#This Row],[RecencyTier]] + tblCustRFM[[#This Row],[FrequencyTier]] + tblCustRFM[[#This Row],[MonetaryTier]]</f>
        <v>9</v>
      </c>
    </row>
    <row r="3047" spans="1:9" x14ac:dyDescent="0.45">
      <c r="A3047" s="16">
        <v>5515</v>
      </c>
      <c r="B3047" s="10">
        <v>45511.93449344136</v>
      </c>
      <c r="C3047">
        <v>1</v>
      </c>
      <c r="D3047">
        <v>2878.8</v>
      </c>
      <c r="E3047" s="24">
        <f>INT(RFM_Pivot!$A$1 - tblCustRFM[[#This Row],[LastPurchaseDate]])</f>
        <v>145</v>
      </c>
      <c r="F3047">
        <f>IF(tblCustRFM[[#This Row],[Recency]] &lt;= $L$4, 3, IF(tblCustRFM[[#This Row],[Recency]] &lt;= M3049, 2, 1))</f>
        <v>1</v>
      </c>
      <c r="G3047">
        <f>IF(tblCustRFM[[#This Row],[Frequency]] &gt;= L3050, 3, IF(tblCustRFM[[#This Row],[Frequency]] &gt;= M3050, 2, 1))</f>
        <v>3</v>
      </c>
      <c r="H3047">
        <f>IF(tblCustRFM[[#This Row],[Monetary]] &gt;= L3051, 3, IF(tblCustRFM[[#This Row],[Monetary]] &gt;= M3051, 2, 1))</f>
        <v>3</v>
      </c>
      <c r="I3047">
        <f>tblCustRFM[[#This Row],[RecencyTier]] + tblCustRFM[[#This Row],[FrequencyTier]] + tblCustRFM[[#This Row],[MonetaryTier]]</f>
        <v>7</v>
      </c>
    </row>
    <row r="3048" spans="1:9" x14ac:dyDescent="0.45">
      <c r="A3048" s="16">
        <v>5516</v>
      </c>
      <c r="B3048" s="10">
        <v>45340.951395138887</v>
      </c>
      <c r="C3048">
        <v>2</v>
      </c>
      <c r="D3048">
        <v>26662</v>
      </c>
      <c r="E3048" s="24">
        <f>INT(RFM_Pivot!$A$1 - tblCustRFM[[#This Row],[LastPurchaseDate]])</f>
        <v>316</v>
      </c>
      <c r="F3048">
        <f>IF(tblCustRFM[[#This Row],[Recency]] &lt;= $L$4, 3, IF(tblCustRFM[[#This Row],[Recency]] &lt;= M3050, 2, 1))</f>
        <v>1</v>
      </c>
      <c r="G3048">
        <f>IF(tblCustRFM[[#This Row],[Frequency]] &gt;= L3051, 3, IF(tblCustRFM[[#This Row],[Frequency]] &gt;= M3051, 2, 1))</f>
        <v>3</v>
      </c>
      <c r="H3048">
        <f>IF(tblCustRFM[[#This Row],[Monetary]] &gt;= L3052, 3, IF(tblCustRFM[[#This Row],[Monetary]] &gt;= M3052, 2, 1))</f>
        <v>3</v>
      </c>
      <c r="I3048">
        <f>tblCustRFM[[#This Row],[RecencyTier]] + tblCustRFM[[#This Row],[FrequencyTier]] + tblCustRFM[[#This Row],[MonetaryTier]]</f>
        <v>7</v>
      </c>
    </row>
    <row r="3049" spans="1:9" x14ac:dyDescent="0.45">
      <c r="A3049" s="16">
        <v>5517</v>
      </c>
      <c r="B3049" s="10">
        <v>45329.489248919752</v>
      </c>
      <c r="C3049">
        <v>2</v>
      </c>
      <c r="D3049">
        <v>18401.650000000001</v>
      </c>
      <c r="E3049" s="24">
        <f>INT(RFM_Pivot!$A$1 - tblCustRFM[[#This Row],[LastPurchaseDate]])</f>
        <v>327</v>
      </c>
      <c r="F3049">
        <f>IF(tblCustRFM[[#This Row],[Recency]] &lt;= $L$4, 3, IF(tblCustRFM[[#This Row],[Recency]] &lt;= M3051, 2, 1))</f>
        <v>1</v>
      </c>
      <c r="G3049">
        <f>IF(tblCustRFM[[#This Row],[Frequency]] &gt;= L3052, 3, IF(tblCustRFM[[#This Row],[Frequency]] &gt;= M3052, 2, 1))</f>
        <v>3</v>
      </c>
      <c r="H3049">
        <f>IF(tblCustRFM[[#This Row],[Monetary]] &gt;= L3053, 3, IF(tblCustRFM[[#This Row],[Monetary]] &gt;= M3053, 2, 1))</f>
        <v>3</v>
      </c>
      <c r="I3049">
        <f>tblCustRFM[[#This Row],[RecencyTier]] + tblCustRFM[[#This Row],[FrequencyTier]] + tblCustRFM[[#This Row],[MonetaryTier]]</f>
        <v>7</v>
      </c>
    </row>
    <row r="3050" spans="1:9" x14ac:dyDescent="0.45">
      <c r="A3050" s="16">
        <v>5521</v>
      </c>
      <c r="B3050" s="10">
        <v>45470.539353935186</v>
      </c>
      <c r="C3050">
        <v>1</v>
      </c>
      <c r="D3050">
        <v>7204.8</v>
      </c>
      <c r="E3050" s="24">
        <f>INT(RFM_Pivot!$A$1 - tblCustRFM[[#This Row],[LastPurchaseDate]])</f>
        <v>186</v>
      </c>
      <c r="F3050">
        <f>IF(tblCustRFM[[#This Row],[Recency]] &lt;= $L$4, 3, IF(tblCustRFM[[#This Row],[Recency]] &lt;= M3052, 2, 1))</f>
        <v>1</v>
      </c>
      <c r="G3050">
        <f>IF(tblCustRFM[[#This Row],[Frequency]] &gt;= L3053, 3, IF(tblCustRFM[[#This Row],[Frequency]] &gt;= M3053, 2, 1))</f>
        <v>3</v>
      </c>
      <c r="H3050">
        <f>IF(tblCustRFM[[#This Row],[Monetary]] &gt;= L3054, 3, IF(tblCustRFM[[#This Row],[Monetary]] &gt;= M3054, 2, 1))</f>
        <v>3</v>
      </c>
      <c r="I3050">
        <f>tblCustRFM[[#This Row],[RecencyTier]] + tblCustRFM[[#This Row],[FrequencyTier]] + tblCustRFM[[#This Row],[MonetaryTier]]</f>
        <v>7</v>
      </c>
    </row>
    <row r="3051" spans="1:9" x14ac:dyDescent="0.45">
      <c r="A3051" s="16">
        <v>5522</v>
      </c>
      <c r="B3051" s="10">
        <v>45543.108610841053</v>
      </c>
      <c r="C3051">
        <v>2</v>
      </c>
      <c r="D3051">
        <v>7905.69</v>
      </c>
      <c r="E3051" s="24">
        <f>INT(RFM_Pivot!$A$1 - tblCustRFM[[#This Row],[LastPurchaseDate]])</f>
        <v>113</v>
      </c>
      <c r="F3051">
        <f>IF(tblCustRFM[[#This Row],[Recency]] &lt;= $L$4, 3, IF(tblCustRFM[[#This Row],[Recency]] &lt;= M3053, 2, 1))</f>
        <v>3</v>
      </c>
      <c r="G3051">
        <f>IF(tblCustRFM[[#This Row],[Frequency]] &gt;= L3054, 3, IF(tblCustRFM[[#This Row],[Frequency]] &gt;= M3054, 2, 1))</f>
        <v>3</v>
      </c>
      <c r="H3051">
        <f>IF(tblCustRFM[[#This Row],[Monetary]] &gt;= L3055, 3, IF(tblCustRFM[[#This Row],[Monetary]] &gt;= M3055, 2, 1))</f>
        <v>3</v>
      </c>
      <c r="I3051">
        <f>tblCustRFM[[#This Row],[RecencyTier]] + tblCustRFM[[#This Row],[FrequencyTier]] + tblCustRFM[[#This Row],[MonetaryTier]]</f>
        <v>9</v>
      </c>
    </row>
    <row r="3052" spans="1:9" x14ac:dyDescent="0.45">
      <c r="A3052" s="16">
        <v>5523</v>
      </c>
      <c r="B3052" s="10">
        <v>45137.261026080247</v>
      </c>
      <c r="C3052">
        <v>1</v>
      </c>
      <c r="D3052">
        <v>472.95</v>
      </c>
      <c r="E3052" s="24">
        <f>INT(RFM_Pivot!$A$1 - tblCustRFM[[#This Row],[LastPurchaseDate]])</f>
        <v>519</v>
      </c>
      <c r="F3052">
        <f>IF(tblCustRFM[[#This Row],[Recency]] &lt;= $L$4, 3, IF(tblCustRFM[[#This Row],[Recency]] &lt;= M3054, 2, 1))</f>
        <v>1</v>
      </c>
      <c r="G3052">
        <f>IF(tblCustRFM[[#This Row],[Frequency]] &gt;= L3055, 3, IF(tblCustRFM[[#This Row],[Frequency]] &gt;= M3055, 2, 1))</f>
        <v>3</v>
      </c>
      <c r="H3052">
        <f>IF(tblCustRFM[[#This Row],[Monetary]] &gt;= L3056, 3, IF(tblCustRFM[[#This Row],[Monetary]] &gt;= M3056, 2, 1))</f>
        <v>3</v>
      </c>
      <c r="I3052">
        <f>tblCustRFM[[#This Row],[RecencyTier]] + tblCustRFM[[#This Row],[FrequencyTier]] + tblCustRFM[[#This Row],[MonetaryTier]]</f>
        <v>7</v>
      </c>
    </row>
    <row r="3053" spans="1:9" x14ac:dyDescent="0.45">
      <c r="A3053" s="16">
        <v>5524</v>
      </c>
      <c r="B3053" s="10">
        <v>45346.207920794754</v>
      </c>
      <c r="C3053">
        <v>5</v>
      </c>
      <c r="D3053">
        <v>44429.54</v>
      </c>
      <c r="E3053" s="24">
        <f>INT(RFM_Pivot!$A$1 - tblCustRFM[[#This Row],[LastPurchaseDate]])</f>
        <v>310</v>
      </c>
      <c r="F3053">
        <f>IF(tblCustRFM[[#This Row],[Recency]] &lt;= $L$4, 3, IF(tblCustRFM[[#This Row],[Recency]] &lt;= M3055, 2, 1))</f>
        <v>1</v>
      </c>
      <c r="G3053">
        <f>IF(tblCustRFM[[#This Row],[Frequency]] &gt;= L3056, 3, IF(tblCustRFM[[#This Row],[Frequency]] &gt;= M3056, 2, 1))</f>
        <v>3</v>
      </c>
      <c r="H3053">
        <f>IF(tblCustRFM[[#This Row],[Monetary]] &gt;= L3057, 3, IF(tblCustRFM[[#This Row],[Monetary]] &gt;= M3057, 2, 1))</f>
        <v>3</v>
      </c>
      <c r="I3053">
        <f>tblCustRFM[[#This Row],[RecencyTier]] + tblCustRFM[[#This Row],[FrequencyTier]] + tblCustRFM[[#This Row],[MonetaryTier]]</f>
        <v>7</v>
      </c>
    </row>
    <row r="3054" spans="1:9" x14ac:dyDescent="0.45">
      <c r="A3054" s="16">
        <v>5526</v>
      </c>
      <c r="B3054" s="10">
        <v>45612.830583063274</v>
      </c>
      <c r="C3054">
        <v>1</v>
      </c>
      <c r="D3054">
        <v>3842.06</v>
      </c>
      <c r="E3054" s="24">
        <f>INT(RFM_Pivot!$A$1 - tblCustRFM[[#This Row],[LastPurchaseDate]])</f>
        <v>44</v>
      </c>
      <c r="F3054">
        <f>IF(tblCustRFM[[#This Row],[Recency]] &lt;= $L$4, 3, IF(tblCustRFM[[#This Row],[Recency]] &lt;= M3056, 2, 1))</f>
        <v>3</v>
      </c>
      <c r="G3054">
        <f>IF(tblCustRFM[[#This Row],[Frequency]] &gt;= L3057, 3, IF(tblCustRFM[[#This Row],[Frequency]] &gt;= M3057, 2, 1))</f>
        <v>3</v>
      </c>
      <c r="H3054">
        <f>IF(tblCustRFM[[#This Row],[Monetary]] &gt;= L3058, 3, IF(tblCustRFM[[#This Row],[Monetary]] &gt;= M3058, 2, 1))</f>
        <v>3</v>
      </c>
      <c r="I3054">
        <f>tblCustRFM[[#This Row],[RecencyTier]] + tblCustRFM[[#This Row],[FrequencyTier]] + tblCustRFM[[#This Row],[MonetaryTier]]</f>
        <v>9</v>
      </c>
    </row>
    <row r="3055" spans="1:9" x14ac:dyDescent="0.45">
      <c r="A3055" s="16">
        <v>5529</v>
      </c>
      <c r="B3055" s="10">
        <v>45512.299529938275</v>
      </c>
      <c r="C3055">
        <v>3</v>
      </c>
      <c r="D3055">
        <v>18775.91</v>
      </c>
      <c r="E3055" s="24">
        <f>INT(RFM_Pivot!$A$1 - tblCustRFM[[#This Row],[LastPurchaseDate]])</f>
        <v>144</v>
      </c>
      <c r="F3055">
        <f>IF(tblCustRFM[[#This Row],[Recency]] &lt;= $L$4, 3, IF(tblCustRFM[[#This Row],[Recency]] &lt;= M3057, 2, 1))</f>
        <v>1</v>
      </c>
      <c r="G3055">
        <f>IF(tblCustRFM[[#This Row],[Frequency]] &gt;= L3058, 3, IF(tblCustRFM[[#This Row],[Frequency]] &gt;= M3058, 2, 1))</f>
        <v>3</v>
      </c>
      <c r="H3055">
        <f>IF(tblCustRFM[[#This Row],[Monetary]] &gt;= L3059, 3, IF(tblCustRFM[[#This Row],[Monetary]] &gt;= M3059, 2, 1))</f>
        <v>3</v>
      </c>
      <c r="I3055">
        <f>tblCustRFM[[#This Row],[RecencyTier]] + tblCustRFM[[#This Row],[FrequencyTier]] + tblCustRFM[[#This Row],[MonetaryTier]]</f>
        <v>7</v>
      </c>
    </row>
    <row r="3056" spans="1:9" x14ac:dyDescent="0.45">
      <c r="A3056" s="16">
        <v>5530</v>
      </c>
      <c r="B3056" s="10">
        <v>45336.424942515434</v>
      </c>
      <c r="C3056">
        <v>3</v>
      </c>
      <c r="D3056">
        <v>24087.29</v>
      </c>
      <c r="E3056" s="24">
        <f>INT(RFM_Pivot!$A$1 - tblCustRFM[[#This Row],[LastPurchaseDate]])</f>
        <v>320</v>
      </c>
      <c r="F3056">
        <f>IF(tblCustRFM[[#This Row],[Recency]] &lt;= $L$4, 3, IF(tblCustRFM[[#This Row],[Recency]] &lt;= M3058, 2, 1))</f>
        <v>1</v>
      </c>
      <c r="G3056">
        <f>IF(tblCustRFM[[#This Row],[Frequency]] &gt;= L3059, 3, IF(tblCustRFM[[#This Row],[Frequency]] &gt;= M3059, 2, 1))</f>
        <v>3</v>
      </c>
      <c r="H3056">
        <f>IF(tblCustRFM[[#This Row],[Monetary]] &gt;= L3060, 3, IF(tblCustRFM[[#This Row],[Monetary]] &gt;= M3060, 2, 1))</f>
        <v>3</v>
      </c>
      <c r="I3056">
        <f>tblCustRFM[[#This Row],[RecencyTier]] + tblCustRFM[[#This Row],[FrequencyTier]] + tblCustRFM[[#This Row],[MonetaryTier]]</f>
        <v>7</v>
      </c>
    </row>
    <row r="3057" spans="1:9" x14ac:dyDescent="0.45">
      <c r="A3057" s="16">
        <v>5531</v>
      </c>
      <c r="B3057" s="10">
        <v>45072.941594135802</v>
      </c>
      <c r="C3057">
        <v>1</v>
      </c>
      <c r="D3057">
        <v>6594.28</v>
      </c>
      <c r="E3057" s="24">
        <f>INT(RFM_Pivot!$A$1 - tblCustRFM[[#This Row],[LastPurchaseDate]])</f>
        <v>584</v>
      </c>
      <c r="F3057">
        <f>IF(tblCustRFM[[#This Row],[Recency]] &lt;= $L$4, 3, IF(tblCustRFM[[#This Row],[Recency]] &lt;= M3059, 2, 1))</f>
        <v>1</v>
      </c>
      <c r="G3057">
        <f>IF(tblCustRFM[[#This Row],[Frequency]] &gt;= L3060, 3, IF(tblCustRFM[[#This Row],[Frequency]] &gt;= M3060, 2, 1))</f>
        <v>3</v>
      </c>
      <c r="H3057">
        <f>IF(tblCustRFM[[#This Row],[Monetary]] &gt;= L3061, 3, IF(tblCustRFM[[#This Row],[Monetary]] &gt;= M3061, 2, 1))</f>
        <v>3</v>
      </c>
      <c r="I3057">
        <f>tblCustRFM[[#This Row],[RecencyTier]] + tblCustRFM[[#This Row],[FrequencyTier]] + tblCustRFM[[#This Row],[MonetaryTier]]</f>
        <v>7</v>
      </c>
    </row>
    <row r="3058" spans="1:9" x14ac:dyDescent="0.45">
      <c r="A3058" s="16">
        <v>5532</v>
      </c>
      <c r="B3058" s="10">
        <v>45415.637863773147</v>
      </c>
      <c r="C3058">
        <v>1</v>
      </c>
      <c r="D3058">
        <v>11115.92</v>
      </c>
      <c r="E3058" s="24">
        <f>INT(RFM_Pivot!$A$1 - tblCustRFM[[#This Row],[LastPurchaseDate]])</f>
        <v>241</v>
      </c>
      <c r="F3058">
        <f>IF(tblCustRFM[[#This Row],[Recency]] &lt;= $L$4, 3, IF(tblCustRFM[[#This Row],[Recency]] &lt;= M3060, 2, 1))</f>
        <v>1</v>
      </c>
      <c r="G3058">
        <f>IF(tblCustRFM[[#This Row],[Frequency]] &gt;= L3061, 3, IF(tblCustRFM[[#This Row],[Frequency]] &gt;= M3061, 2, 1))</f>
        <v>3</v>
      </c>
      <c r="H3058">
        <f>IF(tblCustRFM[[#This Row],[Monetary]] &gt;= L3062, 3, IF(tblCustRFM[[#This Row],[Monetary]] &gt;= M3062, 2, 1))</f>
        <v>3</v>
      </c>
      <c r="I3058">
        <f>tblCustRFM[[#This Row],[RecencyTier]] + tblCustRFM[[#This Row],[FrequencyTier]] + tblCustRFM[[#This Row],[MonetaryTier]]</f>
        <v>7</v>
      </c>
    </row>
    <row r="3059" spans="1:9" x14ac:dyDescent="0.45">
      <c r="A3059" s="16">
        <v>5534</v>
      </c>
      <c r="B3059" s="10">
        <v>45386.069906983023</v>
      </c>
      <c r="C3059">
        <v>2</v>
      </c>
      <c r="D3059">
        <v>11851.25</v>
      </c>
      <c r="E3059" s="24">
        <f>INT(RFM_Pivot!$A$1 - tblCustRFM[[#This Row],[LastPurchaseDate]])</f>
        <v>270</v>
      </c>
      <c r="F3059">
        <f>IF(tblCustRFM[[#This Row],[Recency]] &lt;= $L$4, 3, IF(tblCustRFM[[#This Row],[Recency]] &lt;= M3061, 2, 1))</f>
        <v>1</v>
      </c>
      <c r="G3059">
        <f>IF(tblCustRFM[[#This Row],[Frequency]] &gt;= L3062, 3, IF(tblCustRFM[[#This Row],[Frequency]] &gt;= M3062, 2, 1))</f>
        <v>3</v>
      </c>
      <c r="H3059">
        <f>IF(tblCustRFM[[#This Row],[Monetary]] &gt;= L3063, 3, IF(tblCustRFM[[#This Row],[Monetary]] &gt;= M3063, 2, 1))</f>
        <v>3</v>
      </c>
      <c r="I3059">
        <f>tblCustRFM[[#This Row],[RecencyTier]] + tblCustRFM[[#This Row],[FrequencyTier]] + tblCustRFM[[#This Row],[MonetaryTier]]</f>
        <v>7</v>
      </c>
    </row>
    <row r="3060" spans="1:9" x14ac:dyDescent="0.45">
      <c r="A3060" s="16">
        <v>5535</v>
      </c>
      <c r="B3060" s="10">
        <v>45532.084508449072</v>
      </c>
      <c r="C3060">
        <v>2</v>
      </c>
      <c r="D3060">
        <v>24483.03</v>
      </c>
      <c r="E3060" s="24">
        <f>INT(RFM_Pivot!$A$1 - tblCustRFM[[#This Row],[LastPurchaseDate]])</f>
        <v>124</v>
      </c>
      <c r="F3060">
        <f>IF(tblCustRFM[[#This Row],[Recency]] &lt;= $L$4, 3, IF(tblCustRFM[[#This Row],[Recency]] &lt;= M3062, 2, 1))</f>
        <v>1</v>
      </c>
      <c r="G3060">
        <f>IF(tblCustRFM[[#This Row],[Frequency]] &gt;= L3063, 3, IF(tblCustRFM[[#This Row],[Frequency]] &gt;= M3063, 2, 1))</f>
        <v>3</v>
      </c>
      <c r="H3060">
        <f>IF(tblCustRFM[[#This Row],[Monetary]] &gt;= L3064, 3, IF(tblCustRFM[[#This Row],[Monetary]] &gt;= M3064, 2, 1))</f>
        <v>3</v>
      </c>
      <c r="I3060">
        <f>tblCustRFM[[#This Row],[RecencyTier]] + tblCustRFM[[#This Row],[FrequencyTier]] + tblCustRFM[[#This Row],[MonetaryTier]]</f>
        <v>7</v>
      </c>
    </row>
    <row r="3061" spans="1:9" x14ac:dyDescent="0.45">
      <c r="A3061" s="16">
        <v>5537</v>
      </c>
      <c r="B3061" s="10">
        <v>45509.452245216053</v>
      </c>
      <c r="C3061">
        <v>2</v>
      </c>
      <c r="D3061">
        <v>9553.7099999999991</v>
      </c>
      <c r="E3061" s="24">
        <f>INT(RFM_Pivot!$A$1 - tblCustRFM[[#This Row],[LastPurchaseDate]])</f>
        <v>147</v>
      </c>
      <c r="F3061">
        <f>IF(tblCustRFM[[#This Row],[Recency]] &lt;= $L$4, 3, IF(tblCustRFM[[#This Row],[Recency]] &lt;= M3063, 2, 1))</f>
        <v>1</v>
      </c>
      <c r="G3061">
        <f>IF(tblCustRFM[[#This Row],[Frequency]] &gt;= L3064, 3, IF(tblCustRFM[[#This Row],[Frequency]] &gt;= M3064, 2, 1))</f>
        <v>3</v>
      </c>
      <c r="H3061">
        <f>IF(tblCustRFM[[#This Row],[Monetary]] &gt;= L3065, 3, IF(tblCustRFM[[#This Row],[Monetary]] &gt;= M3065, 2, 1))</f>
        <v>3</v>
      </c>
      <c r="I3061">
        <f>tblCustRFM[[#This Row],[RecencyTier]] + tblCustRFM[[#This Row],[FrequencyTier]] + tblCustRFM[[#This Row],[MonetaryTier]]</f>
        <v>7</v>
      </c>
    </row>
    <row r="3062" spans="1:9" x14ac:dyDescent="0.45">
      <c r="A3062" s="16">
        <v>5538</v>
      </c>
      <c r="B3062" s="10">
        <v>45445.789878973766</v>
      </c>
      <c r="C3062">
        <v>3</v>
      </c>
      <c r="D3062">
        <v>41893.839999999997</v>
      </c>
      <c r="E3062" s="24">
        <f>INT(RFM_Pivot!$A$1 - tblCustRFM[[#This Row],[LastPurchaseDate]])</f>
        <v>211</v>
      </c>
      <c r="F3062">
        <f>IF(tblCustRFM[[#This Row],[Recency]] &lt;= $L$4, 3, IF(tblCustRFM[[#This Row],[Recency]] &lt;= M3064, 2, 1))</f>
        <v>1</v>
      </c>
      <c r="G3062">
        <f>IF(tblCustRFM[[#This Row],[Frequency]] &gt;= L3065, 3, IF(tblCustRFM[[#This Row],[Frequency]] &gt;= M3065, 2, 1))</f>
        <v>3</v>
      </c>
      <c r="H3062">
        <f>IF(tblCustRFM[[#This Row],[Monetary]] &gt;= L3066, 3, IF(tblCustRFM[[#This Row],[Monetary]] &gt;= M3066, 2, 1))</f>
        <v>3</v>
      </c>
      <c r="I3062">
        <f>tblCustRFM[[#This Row],[RecencyTier]] + tblCustRFM[[#This Row],[FrequencyTier]] + tblCustRFM[[#This Row],[MonetaryTier]]</f>
        <v>7</v>
      </c>
    </row>
    <row r="3063" spans="1:9" x14ac:dyDescent="0.45">
      <c r="A3063" s="16">
        <v>5539</v>
      </c>
      <c r="B3063" s="10">
        <v>45283.0566056713</v>
      </c>
      <c r="C3063">
        <v>1</v>
      </c>
      <c r="D3063">
        <v>2659.38</v>
      </c>
      <c r="E3063" s="24">
        <f>INT(RFM_Pivot!$A$1 - tblCustRFM[[#This Row],[LastPurchaseDate]])</f>
        <v>373</v>
      </c>
      <c r="F3063">
        <f>IF(tblCustRFM[[#This Row],[Recency]] &lt;= $L$4, 3, IF(tblCustRFM[[#This Row],[Recency]] &lt;= M3065, 2, 1))</f>
        <v>1</v>
      </c>
      <c r="G3063">
        <f>IF(tblCustRFM[[#This Row],[Frequency]] &gt;= L3066, 3, IF(tblCustRFM[[#This Row],[Frequency]] &gt;= M3066, 2, 1))</f>
        <v>3</v>
      </c>
      <c r="H3063">
        <f>IF(tblCustRFM[[#This Row],[Monetary]] &gt;= L3067, 3, IF(tblCustRFM[[#This Row],[Monetary]] &gt;= M3067, 2, 1))</f>
        <v>3</v>
      </c>
      <c r="I3063">
        <f>tblCustRFM[[#This Row],[RecencyTier]] + tblCustRFM[[#This Row],[FrequencyTier]] + tblCustRFM[[#This Row],[MonetaryTier]]</f>
        <v>7</v>
      </c>
    </row>
    <row r="3064" spans="1:9" x14ac:dyDescent="0.45">
      <c r="A3064" s="16">
        <v>5541</v>
      </c>
      <c r="B3064" s="10">
        <v>45580.853385339506</v>
      </c>
      <c r="C3064">
        <v>3</v>
      </c>
      <c r="D3064">
        <v>31452.880000000001</v>
      </c>
      <c r="E3064" s="24">
        <f>INT(RFM_Pivot!$A$1 - tblCustRFM[[#This Row],[LastPurchaseDate]])</f>
        <v>76</v>
      </c>
      <c r="F3064">
        <f>IF(tblCustRFM[[#This Row],[Recency]] &lt;= $L$4, 3, IF(tblCustRFM[[#This Row],[Recency]] &lt;= M3066, 2, 1))</f>
        <v>3</v>
      </c>
      <c r="G3064">
        <f>IF(tblCustRFM[[#This Row],[Frequency]] &gt;= L3067, 3, IF(tblCustRFM[[#This Row],[Frequency]] &gt;= M3067, 2, 1))</f>
        <v>3</v>
      </c>
      <c r="H3064">
        <f>IF(tblCustRFM[[#This Row],[Monetary]] &gt;= L3068, 3, IF(tblCustRFM[[#This Row],[Monetary]] &gt;= M3068, 2, 1))</f>
        <v>3</v>
      </c>
      <c r="I3064">
        <f>tblCustRFM[[#This Row],[RecencyTier]] + tblCustRFM[[#This Row],[FrequencyTier]] + tblCustRFM[[#This Row],[MonetaryTier]]</f>
        <v>9</v>
      </c>
    </row>
    <row r="3065" spans="1:9" x14ac:dyDescent="0.45">
      <c r="A3065" s="16">
        <v>5542</v>
      </c>
      <c r="B3065" s="10">
        <v>45448.418141820985</v>
      </c>
      <c r="C3065">
        <v>1</v>
      </c>
      <c r="D3065">
        <v>12587.72</v>
      </c>
      <c r="E3065" s="24">
        <f>INT(RFM_Pivot!$A$1 - tblCustRFM[[#This Row],[LastPurchaseDate]])</f>
        <v>208</v>
      </c>
      <c r="F3065">
        <f>IF(tblCustRFM[[#This Row],[Recency]] &lt;= $L$4, 3, IF(tblCustRFM[[#This Row],[Recency]] &lt;= M3067, 2, 1))</f>
        <v>1</v>
      </c>
      <c r="G3065">
        <f>IF(tblCustRFM[[#This Row],[Frequency]] &gt;= L3068, 3, IF(tblCustRFM[[#This Row],[Frequency]] &gt;= M3068, 2, 1))</f>
        <v>3</v>
      </c>
      <c r="H3065">
        <f>IF(tblCustRFM[[#This Row],[Monetary]] &gt;= L3069, 3, IF(tblCustRFM[[#This Row],[Monetary]] &gt;= M3069, 2, 1))</f>
        <v>3</v>
      </c>
      <c r="I3065">
        <f>tblCustRFM[[#This Row],[RecencyTier]] + tblCustRFM[[#This Row],[FrequencyTier]] + tblCustRFM[[#This Row],[MonetaryTier]]</f>
        <v>7</v>
      </c>
    </row>
    <row r="3066" spans="1:9" x14ac:dyDescent="0.45">
      <c r="A3066" s="16">
        <v>5543</v>
      </c>
      <c r="B3066" s="10">
        <v>45627.79707970679</v>
      </c>
      <c r="C3066">
        <v>3</v>
      </c>
      <c r="D3066">
        <v>45540.27</v>
      </c>
      <c r="E3066" s="24">
        <f>INT(RFM_Pivot!$A$1 - tblCustRFM[[#This Row],[LastPurchaseDate]])</f>
        <v>29</v>
      </c>
      <c r="F3066">
        <f>IF(tblCustRFM[[#This Row],[Recency]] &lt;= $L$4, 3, IF(tblCustRFM[[#This Row],[Recency]] &lt;= M3068, 2, 1))</f>
        <v>3</v>
      </c>
      <c r="G3066">
        <f>IF(tblCustRFM[[#This Row],[Frequency]] &gt;= L3069, 3, IF(tblCustRFM[[#This Row],[Frequency]] &gt;= M3069, 2, 1))</f>
        <v>3</v>
      </c>
      <c r="H3066">
        <f>IF(tblCustRFM[[#This Row],[Monetary]] &gt;= L3070, 3, IF(tblCustRFM[[#This Row],[Monetary]] &gt;= M3070, 2, 1))</f>
        <v>3</v>
      </c>
      <c r="I3066">
        <f>tblCustRFM[[#This Row],[RecencyTier]] + tblCustRFM[[#This Row],[FrequencyTier]] + tblCustRFM[[#This Row],[MonetaryTier]]</f>
        <v>9</v>
      </c>
    </row>
    <row r="3067" spans="1:9" x14ac:dyDescent="0.45">
      <c r="A3067" s="16">
        <v>5544</v>
      </c>
      <c r="B3067" s="10">
        <v>44973.140614043208</v>
      </c>
      <c r="C3067">
        <v>1</v>
      </c>
      <c r="D3067">
        <v>8282.94</v>
      </c>
      <c r="E3067" s="24">
        <f>INT(RFM_Pivot!$A$1 - tblCustRFM[[#This Row],[LastPurchaseDate]])</f>
        <v>683</v>
      </c>
      <c r="F3067">
        <f>IF(tblCustRFM[[#This Row],[Recency]] &lt;= $L$4, 3, IF(tblCustRFM[[#This Row],[Recency]] &lt;= M3069, 2, 1))</f>
        <v>1</v>
      </c>
      <c r="G3067">
        <f>IF(tblCustRFM[[#This Row],[Frequency]] &gt;= L3070, 3, IF(tblCustRFM[[#This Row],[Frequency]] &gt;= M3070, 2, 1))</f>
        <v>3</v>
      </c>
      <c r="H3067">
        <f>IF(tblCustRFM[[#This Row],[Monetary]] &gt;= L3071, 3, IF(tblCustRFM[[#This Row],[Monetary]] &gt;= M3071, 2, 1))</f>
        <v>3</v>
      </c>
      <c r="I3067">
        <f>tblCustRFM[[#This Row],[RecencyTier]] + tblCustRFM[[#This Row],[FrequencyTier]] + tblCustRFM[[#This Row],[MonetaryTier]]</f>
        <v>7</v>
      </c>
    </row>
    <row r="3068" spans="1:9" x14ac:dyDescent="0.45">
      <c r="A3068" s="16">
        <v>5545</v>
      </c>
      <c r="B3068" s="10">
        <v>45184.423742361112</v>
      </c>
      <c r="C3068">
        <v>1</v>
      </c>
      <c r="D3068">
        <v>19051.72</v>
      </c>
      <c r="E3068" s="24">
        <f>INT(RFM_Pivot!$A$1 - tblCustRFM[[#This Row],[LastPurchaseDate]])</f>
        <v>472</v>
      </c>
      <c r="F3068">
        <f>IF(tblCustRFM[[#This Row],[Recency]] &lt;= $L$4, 3, IF(tblCustRFM[[#This Row],[Recency]] &lt;= M3070, 2, 1))</f>
        <v>1</v>
      </c>
      <c r="G3068">
        <f>IF(tblCustRFM[[#This Row],[Frequency]] &gt;= L3071, 3, IF(tblCustRFM[[#This Row],[Frequency]] &gt;= M3071, 2, 1))</f>
        <v>3</v>
      </c>
      <c r="H3068">
        <f>IF(tblCustRFM[[#This Row],[Monetary]] &gt;= L3072, 3, IF(tblCustRFM[[#This Row],[Monetary]] &gt;= M3072, 2, 1))</f>
        <v>3</v>
      </c>
      <c r="I3068">
        <f>tblCustRFM[[#This Row],[RecencyTier]] + tblCustRFM[[#This Row],[FrequencyTier]] + tblCustRFM[[#This Row],[MonetaryTier]]</f>
        <v>7</v>
      </c>
    </row>
    <row r="3069" spans="1:9" x14ac:dyDescent="0.45">
      <c r="A3069" s="16">
        <v>5547</v>
      </c>
      <c r="B3069" s="10">
        <v>45001.68646863426</v>
      </c>
      <c r="C3069">
        <v>1</v>
      </c>
      <c r="D3069">
        <v>5021.76</v>
      </c>
      <c r="E3069" s="24">
        <f>INT(RFM_Pivot!$A$1 - tblCustRFM[[#This Row],[LastPurchaseDate]])</f>
        <v>655</v>
      </c>
      <c r="F3069">
        <f>IF(tblCustRFM[[#This Row],[Recency]] &lt;= $L$4, 3, IF(tblCustRFM[[#This Row],[Recency]] &lt;= M3071, 2, 1))</f>
        <v>1</v>
      </c>
      <c r="G3069">
        <f>IF(tblCustRFM[[#This Row],[Frequency]] &gt;= L3072, 3, IF(tblCustRFM[[#This Row],[Frequency]] &gt;= M3072, 2, 1))</f>
        <v>3</v>
      </c>
      <c r="H3069">
        <f>IF(tblCustRFM[[#This Row],[Monetary]] &gt;= L3073, 3, IF(tblCustRFM[[#This Row],[Monetary]] &gt;= M3073, 2, 1))</f>
        <v>3</v>
      </c>
      <c r="I3069">
        <f>tblCustRFM[[#This Row],[RecencyTier]] + tblCustRFM[[#This Row],[FrequencyTier]] + tblCustRFM[[#This Row],[MonetaryTier]]</f>
        <v>7</v>
      </c>
    </row>
    <row r="3070" spans="1:9" x14ac:dyDescent="0.45">
      <c r="A3070" s="16">
        <v>5548</v>
      </c>
      <c r="B3070" s="10">
        <v>44942.988598842596</v>
      </c>
      <c r="C3070">
        <v>1</v>
      </c>
      <c r="D3070">
        <v>8575.9</v>
      </c>
      <c r="E3070" s="24">
        <f>INT(RFM_Pivot!$A$1 - tblCustRFM[[#This Row],[LastPurchaseDate]])</f>
        <v>714</v>
      </c>
      <c r="F3070">
        <f>IF(tblCustRFM[[#This Row],[Recency]] &lt;= $L$4, 3, IF(tblCustRFM[[#This Row],[Recency]] &lt;= M3072, 2, 1))</f>
        <v>1</v>
      </c>
      <c r="G3070">
        <f>IF(tblCustRFM[[#This Row],[Frequency]] &gt;= L3073, 3, IF(tblCustRFM[[#This Row],[Frequency]] &gt;= M3073, 2, 1))</f>
        <v>3</v>
      </c>
      <c r="H3070">
        <f>IF(tblCustRFM[[#This Row],[Monetary]] &gt;= L3074, 3, IF(tblCustRFM[[#This Row],[Monetary]] &gt;= M3074, 2, 1))</f>
        <v>3</v>
      </c>
      <c r="I3070">
        <f>tblCustRFM[[#This Row],[RecencyTier]] + tblCustRFM[[#This Row],[FrequencyTier]] + tblCustRFM[[#This Row],[MonetaryTier]]</f>
        <v>7</v>
      </c>
    </row>
    <row r="3071" spans="1:9" x14ac:dyDescent="0.45">
      <c r="A3071" s="16">
        <v>5549</v>
      </c>
      <c r="B3071" s="10">
        <v>45581.948494868826</v>
      </c>
      <c r="C3071">
        <v>1</v>
      </c>
      <c r="D3071">
        <v>6779.4</v>
      </c>
      <c r="E3071" s="24">
        <f>INT(RFM_Pivot!$A$1 - tblCustRFM[[#This Row],[LastPurchaseDate]])</f>
        <v>75</v>
      </c>
      <c r="F3071">
        <f>IF(tblCustRFM[[#This Row],[Recency]] &lt;= $L$4, 3, IF(tblCustRFM[[#This Row],[Recency]] &lt;= M3073, 2, 1))</f>
        <v>3</v>
      </c>
      <c r="G3071">
        <f>IF(tblCustRFM[[#This Row],[Frequency]] &gt;= L3074, 3, IF(tblCustRFM[[#This Row],[Frequency]] &gt;= M3074, 2, 1))</f>
        <v>3</v>
      </c>
      <c r="H3071">
        <f>IF(tblCustRFM[[#This Row],[Monetary]] &gt;= L3075, 3, IF(tblCustRFM[[#This Row],[Monetary]] &gt;= M3075, 2, 1))</f>
        <v>3</v>
      </c>
      <c r="I3071">
        <f>tblCustRFM[[#This Row],[RecencyTier]] + tblCustRFM[[#This Row],[FrequencyTier]] + tblCustRFM[[#This Row],[MonetaryTier]]</f>
        <v>9</v>
      </c>
    </row>
    <row r="3072" spans="1:9" x14ac:dyDescent="0.45">
      <c r="A3072" s="16">
        <v>5550</v>
      </c>
      <c r="B3072" s="10">
        <v>45400.963396334875</v>
      </c>
      <c r="C3072">
        <v>1</v>
      </c>
      <c r="D3072">
        <v>1451.5</v>
      </c>
      <c r="E3072" s="24">
        <f>INT(RFM_Pivot!$A$1 - tblCustRFM[[#This Row],[LastPurchaseDate]])</f>
        <v>256</v>
      </c>
      <c r="F3072">
        <f>IF(tblCustRFM[[#This Row],[Recency]] &lt;= $L$4, 3, IF(tblCustRFM[[#This Row],[Recency]] &lt;= M3074, 2, 1))</f>
        <v>1</v>
      </c>
      <c r="G3072">
        <f>IF(tblCustRFM[[#This Row],[Frequency]] &gt;= L3075, 3, IF(tblCustRFM[[#This Row],[Frequency]] &gt;= M3075, 2, 1))</f>
        <v>3</v>
      </c>
      <c r="H3072">
        <f>IF(tblCustRFM[[#This Row],[Monetary]] &gt;= L3076, 3, IF(tblCustRFM[[#This Row],[Monetary]] &gt;= M3076, 2, 1))</f>
        <v>3</v>
      </c>
      <c r="I3072">
        <f>tblCustRFM[[#This Row],[RecencyTier]] + tblCustRFM[[#This Row],[FrequencyTier]] + tblCustRFM[[#This Row],[MonetaryTier]]</f>
        <v>7</v>
      </c>
    </row>
    <row r="3073" spans="1:9" x14ac:dyDescent="0.45">
      <c r="A3073" s="16">
        <v>5551</v>
      </c>
      <c r="B3073" s="10">
        <v>45378.6231623071</v>
      </c>
      <c r="C3073">
        <v>1</v>
      </c>
      <c r="D3073">
        <v>11384.5</v>
      </c>
      <c r="E3073" s="24">
        <f>INT(RFM_Pivot!$A$1 - tblCustRFM[[#This Row],[LastPurchaseDate]])</f>
        <v>278</v>
      </c>
      <c r="F3073">
        <f>IF(tblCustRFM[[#This Row],[Recency]] &lt;= $L$4, 3, IF(tblCustRFM[[#This Row],[Recency]] &lt;= M3075, 2, 1))</f>
        <v>1</v>
      </c>
      <c r="G3073">
        <f>IF(tblCustRFM[[#This Row],[Frequency]] &gt;= L3076, 3, IF(tblCustRFM[[#This Row],[Frequency]] &gt;= M3076, 2, 1))</f>
        <v>3</v>
      </c>
      <c r="H3073">
        <f>IF(tblCustRFM[[#This Row],[Monetary]] &gt;= L3077, 3, IF(tblCustRFM[[#This Row],[Monetary]] &gt;= M3077, 2, 1))</f>
        <v>3</v>
      </c>
      <c r="I3073">
        <f>tblCustRFM[[#This Row],[RecencyTier]] + tblCustRFM[[#This Row],[FrequencyTier]] + tblCustRFM[[#This Row],[MonetaryTier]]</f>
        <v>7</v>
      </c>
    </row>
    <row r="3074" spans="1:9" x14ac:dyDescent="0.45">
      <c r="A3074" s="16">
        <v>5552</v>
      </c>
      <c r="B3074" s="10">
        <v>45239.106210609571</v>
      </c>
      <c r="C3074">
        <v>2</v>
      </c>
      <c r="D3074">
        <v>6188.28</v>
      </c>
      <c r="E3074" s="24">
        <f>INT(RFM_Pivot!$A$1 - tblCustRFM[[#This Row],[LastPurchaseDate]])</f>
        <v>417</v>
      </c>
      <c r="F3074">
        <f>IF(tblCustRFM[[#This Row],[Recency]] &lt;= $L$4, 3, IF(tblCustRFM[[#This Row],[Recency]] &lt;= M3076, 2, 1))</f>
        <v>1</v>
      </c>
      <c r="G3074">
        <f>IF(tblCustRFM[[#This Row],[Frequency]] &gt;= L3077, 3, IF(tblCustRFM[[#This Row],[Frequency]] &gt;= M3077, 2, 1))</f>
        <v>3</v>
      </c>
      <c r="H3074">
        <f>IF(tblCustRFM[[#This Row],[Monetary]] &gt;= L3078, 3, IF(tblCustRFM[[#This Row],[Monetary]] &gt;= M3078, 2, 1))</f>
        <v>3</v>
      </c>
      <c r="I3074">
        <f>tblCustRFM[[#This Row],[RecencyTier]] + tblCustRFM[[#This Row],[FrequencyTier]] + tblCustRFM[[#This Row],[MonetaryTier]]</f>
        <v>7</v>
      </c>
    </row>
    <row r="3075" spans="1:9" x14ac:dyDescent="0.45">
      <c r="A3075" s="16">
        <v>5555</v>
      </c>
      <c r="B3075" s="10">
        <v>45647.947094714509</v>
      </c>
      <c r="C3075">
        <v>5</v>
      </c>
      <c r="D3075">
        <v>46572.7</v>
      </c>
      <c r="E3075" s="24">
        <f>INT(RFM_Pivot!$A$1 - tblCustRFM[[#This Row],[LastPurchaseDate]])</f>
        <v>9</v>
      </c>
      <c r="F3075">
        <f>IF(tblCustRFM[[#This Row],[Recency]] &lt;= $L$4, 3, IF(tblCustRFM[[#This Row],[Recency]] &lt;= M3077, 2, 1))</f>
        <v>3</v>
      </c>
      <c r="G3075">
        <f>IF(tblCustRFM[[#This Row],[Frequency]] &gt;= L3078, 3, IF(tblCustRFM[[#This Row],[Frequency]] &gt;= M3078, 2, 1))</f>
        <v>3</v>
      </c>
      <c r="H3075">
        <f>IF(tblCustRFM[[#This Row],[Monetary]] &gt;= L3079, 3, IF(tblCustRFM[[#This Row],[Monetary]] &gt;= M3079, 2, 1))</f>
        <v>3</v>
      </c>
      <c r="I3075">
        <f>tblCustRFM[[#This Row],[RecencyTier]] + tblCustRFM[[#This Row],[FrequencyTier]] + tblCustRFM[[#This Row],[MonetaryTier]]</f>
        <v>9</v>
      </c>
    </row>
    <row r="3076" spans="1:9" x14ac:dyDescent="0.45">
      <c r="A3076" s="16">
        <v>5557</v>
      </c>
      <c r="B3076" s="10">
        <v>45156.680968094137</v>
      </c>
      <c r="C3076">
        <v>1</v>
      </c>
      <c r="D3076">
        <v>2860.9</v>
      </c>
      <c r="E3076" s="24">
        <f>INT(RFM_Pivot!$A$1 - tblCustRFM[[#This Row],[LastPurchaseDate]])</f>
        <v>500</v>
      </c>
      <c r="F3076">
        <f>IF(tblCustRFM[[#This Row],[Recency]] &lt;= $L$4, 3, IF(tblCustRFM[[#This Row],[Recency]] &lt;= M3078, 2, 1))</f>
        <v>1</v>
      </c>
      <c r="G3076">
        <f>IF(tblCustRFM[[#This Row],[Frequency]] &gt;= L3079, 3, IF(tblCustRFM[[#This Row],[Frequency]] &gt;= M3079, 2, 1))</f>
        <v>3</v>
      </c>
      <c r="H3076">
        <f>IF(tblCustRFM[[#This Row],[Monetary]] &gt;= L3080, 3, IF(tblCustRFM[[#This Row],[Monetary]] &gt;= M3080, 2, 1))</f>
        <v>3</v>
      </c>
      <c r="I3076">
        <f>tblCustRFM[[#This Row],[RecencyTier]] + tblCustRFM[[#This Row],[FrequencyTier]] + tblCustRFM[[#This Row],[MonetaryTier]]</f>
        <v>7</v>
      </c>
    </row>
    <row r="3077" spans="1:9" x14ac:dyDescent="0.45">
      <c r="A3077" s="16">
        <v>5558</v>
      </c>
      <c r="B3077" s="10">
        <v>45643.201620177468</v>
      </c>
      <c r="C3077">
        <v>2</v>
      </c>
      <c r="D3077">
        <v>3010.16</v>
      </c>
      <c r="E3077" s="24">
        <f>INT(RFM_Pivot!$A$1 - tblCustRFM[[#This Row],[LastPurchaseDate]])</f>
        <v>13</v>
      </c>
      <c r="F3077">
        <f>IF(tblCustRFM[[#This Row],[Recency]] &lt;= $L$4, 3, IF(tblCustRFM[[#This Row],[Recency]] &lt;= M3079, 2, 1))</f>
        <v>3</v>
      </c>
      <c r="G3077">
        <f>IF(tblCustRFM[[#This Row],[Frequency]] &gt;= L3080, 3, IF(tblCustRFM[[#This Row],[Frequency]] &gt;= M3080, 2, 1))</f>
        <v>3</v>
      </c>
      <c r="H3077">
        <f>IF(tblCustRFM[[#This Row],[Monetary]] &gt;= L3081, 3, IF(tblCustRFM[[#This Row],[Monetary]] &gt;= M3081, 2, 1))</f>
        <v>3</v>
      </c>
      <c r="I3077">
        <f>tblCustRFM[[#This Row],[RecencyTier]] + tblCustRFM[[#This Row],[FrequencyTier]] + tblCustRFM[[#This Row],[MonetaryTier]]</f>
        <v>9</v>
      </c>
    </row>
    <row r="3078" spans="1:9" x14ac:dyDescent="0.45">
      <c r="A3078" s="16">
        <v>5559</v>
      </c>
      <c r="B3078" s="10">
        <v>45493.171617168213</v>
      </c>
      <c r="C3078">
        <v>2</v>
      </c>
      <c r="D3078">
        <v>8256.98</v>
      </c>
      <c r="E3078" s="24">
        <f>INT(RFM_Pivot!$A$1 - tblCustRFM[[#This Row],[LastPurchaseDate]])</f>
        <v>163</v>
      </c>
      <c r="F3078">
        <f>IF(tblCustRFM[[#This Row],[Recency]] &lt;= $L$4, 3, IF(tblCustRFM[[#This Row],[Recency]] &lt;= M3080, 2, 1))</f>
        <v>1</v>
      </c>
      <c r="G3078">
        <f>IF(tblCustRFM[[#This Row],[Frequency]] &gt;= L3081, 3, IF(tblCustRFM[[#This Row],[Frequency]] &gt;= M3081, 2, 1))</f>
        <v>3</v>
      </c>
      <c r="H3078">
        <f>IF(tblCustRFM[[#This Row],[Monetary]] &gt;= L3082, 3, IF(tblCustRFM[[#This Row],[Monetary]] &gt;= M3082, 2, 1))</f>
        <v>3</v>
      </c>
      <c r="I3078">
        <f>tblCustRFM[[#This Row],[RecencyTier]] + tblCustRFM[[#This Row],[FrequencyTier]] + tblCustRFM[[#This Row],[MonetaryTier]]</f>
        <v>7</v>
      </c>
    </row>
    <row r="3079" spans="1:9" x14ac:dyDescent="0.45">
      <c r="A3079" s="16">
        <v>5562</v>
      </c>
      <c r="B3079" s="10">
        <v>45525.951895177466</v>
      </c>
      <c r="C3079">
        <v>1</v>
      </c>
      <c r="D3079">
        <v>12105.04</v>
      </c>
      <c r="E3079" s="24">
        <f>INT(RFM_Pivot!$A$1 - tblCustRFM[[#This Row],[LastPurchaseDate]])</f>
        <v>131</v>
      </c>
      <c r="F3079">
        <f>IF(tblCustRFM[[#This Row],[Recency]] &lt;= $L$4, 3, IF(tblCustRFM[[#This Row],[Recency]] &lt;= M3081, 2, 1))</f>
        <v>1</v>
      </c>
      <c r="G3079">
        <f>IF(tblCustRFM[[#This Row],[Frequency]] &gt;= L3082, 3, IF(tblCustRFM[[#This Row],[Frequency]] &gt;= M3082, 2, 1))</f>
        <v>3</v>
      </c>
      <c r="H3079">
        <f>IF(tblCustRFM[[#This Row],[Monetary]] &gt;= L3083, 3, IF(tblCustRFM[[#This Row],[Monetary]] &gt;= M3083, 2, 1))</f>
        <v>3</v>
      </c>
      <c r="I3079">
        <f>tblCustRFM[[#This Row],[RecencyTier]] + tblCustRFM[[#This Row],[FrequencyTier]] + tblCustRFM[[#This Row],[MonetaryTier]]</f>
        <v>7</v>
      </c>
    </row>
    <row r="3080" spans="1:9" x14ac:dyDescent="0.45">
      <c r="A3080" s="16">
        <v>5563</v>
      </c>
      <c r="B3080" s="10">
        <v>45253.926692669753</v>
      </c>
      <c r="C3080">
        <v>1</v>
      </c>
      <c r="D3080">
        <v>778.4</v>
      </c>
      <c r="E3080" s="24">
        <f>INT(RFM_Pivot!$A$1 - tblCustRFM[[#This Row],[LastPurchaseDate]])</f>
        <v>403</v>
      </c>
      <c r="F3080">
        <f>IF(tblCustRFM[[#This Row],[Recency]] &lt;= $L$4, 3, IF(tblCustRFM[[#This Row],[Recency]] &lt;= M3082, 2, 1))</f>
        <v>1</v>
      </c>
      <c r="G3080">
        <f>IF(tblCustRFM[[#This Row],[Frequency]] &gt;= L3083, 3, IF(tblCustRFM[[#This Row],[Frequency]] &gt;= M3083, 2, 1))</f>
        <v>3</v>
      </c>
      <c r="H3080">
        <f>IF(tblCustRFM[[#This Row],[Monetary]] &gt;= L3084, 3, IF(tblCustRFM[[#This Row],[Monetary]] &gt;= M3084, 2, 1))</f>
        <v>3</v>
      </c>
      <c r="I3080">
        <f>tblCustRFM[[#This Row],[RecencyTier]] + tblCustRFM[[#This Row],[FrequencyTier]] + tblCustRFM[[#This Row],[MonetaryTier]]</f>
        <v>7</v>
      </c>
    </row>
    <row r="3081" spans="1:9" x14ac:dyDescent="0.45">
      <c r="A3081" s="16">
        <v>5565</v>
      </c>
      <c r="B3081" s="10">
        <v>45307.441044097221</v>
      </c>
      <c r="C3081">
        <v>1</v>
      </c>
      <c r="D3081">
        <v>5545.8</v>
      </c>
      <c r="E3081" s="24">
        <f>INT(RFM_Pivot!$A$1 - tblCustRFM[[#This Row],[LastPurchaseDate]])</f>
        <v>349</v>
      </c>
      <c r="F3081">
        <f>IF(tblCustRFM[[#This Row],[Recency]] &lt;= $L$4, 3, IF(tblCustRFM[[#This Row],[Recency]] &lt;= M3083, 2, 1))</f>
        <v>1</v>
      </c>
      <c r="G3081">
        <f>IF(tblCustRFM[[#This Row],[Frequency]] &gt;= L3084, 3, IF(tblCustRFM[[#This Row],[Frequency]] &gt;= M3084, 2, 1))</f>
        <v>3</v>
      </c>
      <c r="H3081">
        <f>IF(tblCustRFM[[#This Row],[Monetary]] &gt;= L3085, 3, IF(tblCustRFM[[#This Row],[Monetary]] &gt;= M3085, 2, 1))</f>
        <v>3</v>
      </c>
      <c r="I3081">
        <f>tblCustRFM[[#This Row],[RecencyTier]] + tblCustRFM[[#This Row],[FrequencyTier]] + tblCustRFM[[#This Row],[MonetaryTier]]</f>
        <v>7</v>
      </c>
    </row>
    <row r="3082" spans="1:9" x14ac:dyDescent="0.45">
      <c r="A3082" s="16">
        <v>5566</v>
      </c>
      <c r="B3082" s="10">
        <v>45461.486448649688</v>
      </c>
      <c r="C3082">
        <v>4</v>
      </c>
      <c r="D3082">
        <v>35829.71</v>
      </c>
      <c r="E3082" s="24">
        <f>INT(RFM_Pivot!$A$1 - tblCustRFM[[#This Row],[LastPurchaseDate]])</f>
        <v>195</v>
      </c>
      <c r="F3082">
        <f>IF(tblCustRFM[[#This Row],[Recency]] &lt;= $L$4, 3, IF(tblCustRFM[[#This Row],[Recency]] &lt;= M3084, 2, 1))</f>
        <v>1</v>
      </c>
      <c r="G3082">
        <f>IF(tblCustRFM[[#This Row],[Frequency]] &gt;= L3085, 3, IF(tblCustRFM[[#This Row],[Frequency]] &gt;= M3085, 2, 1))</f>
        <v>3</v>
      </c>
      <c r="H3082">
        <f>IF(tblCustRFM[[#This Row],[Monetary]] &gt;= L3086, 3, IF(tblCustRFM[[#This Row],[Monetary]] &gt;= M3086, 2, 1))</f>
        <v>3</v>
      </c>
      <c r="I3082">
        <f>tblCustRFM[[#This Row],[RecencyTier]] + tblCustRFM[[#This Row],[FrequencyTier]] + tblCustRFM[[#This Row],[MonetaryTier]]</f>
        <v>7</v>
      </c>
    </row>
    <row r="3083" spans="1:9" x14ac:dyDescent="0.45">
      <c r="A3083" s="16">
        <v>5567</v>
      </c>
      <c r="B3083" s="10">
        <v>45584.211721180553</v>
      </c>
      <c r="C3083">
        <v>4</v>
      </c>
      <c r="D3083">
        <v>38428.550000000003</v>
      </c>
      <c r="E3083" s="24">
        <f>INT(RFM_Pivot!$A$1 - tblCustRFM[[#This Row],[LastPurchaseDate]])</f>
        <v>72</v>
      </c>
      <c r="F3083">
        <f>IF(tblCustRFM[[#This Row],[Recency]] &lt;= $L$4, 3, IF(tblCustRFM[[#This Row],[Recency]] &lt;= M3085, 2, 1))</f>
        <v>3</v>
      </c>
      <c r="G3083">
        <f>IF(tblCustRFM[[#This Row],[Frequency]] &gt;= L3086, 3, IF(tblCustRFM[[#This Row],[Frequency]] &gt;= M3086, 2, 1))</f>
        <v>3</v>
      </c>
      <c r="H3083">
        <f>IF(tblCustRFM[[#This Row],[Monetary]] &gt;= L3087, 3, IF(tblCustRFM[[#This Row],[Monetary]] &gt;= M3087, 2, 1))</f>
        <v>3</v>
      </c>
      <c r="I3083">
        <f>tblCustRFM[[#This Row],[RecencyTier]] + tblCustRFM[[#This Row],[FrequencyTier]] + tblCustRFM[[#This Row],[MonetaryTier]]</f>
        <v>9</v>
      </c>
    </row>
    <row r="3084" spans="1:9" x14ac:dyDescent="0.45">
      <c r="A3084" s="16">
        <v>5568</v>
      </c>
      <c r="B3084" s="10">
        <v>45514.562756288578</v>
      </c>
      <c r="C3084">
        <v>1</v>
      </c>
      <c r="D3084">
        <v>4626.6899999999996</v>
      </c>
      <c r="E3084" s="24">
        <f>INT(RFM_Pivot!$A$1 - tblCustRFM[[#This Row],[LastPurchaseDate]])</f>
        <v>142</v>
      </c>
      <c r="F3084">
        <f>IF(tblCustRFM[[#This Row],[Recency]] &lt;= $L$4, 3, IF(tblCustRFM[[#This Row],[Recency]] &lt;= M3086, 2, 1))</f>
        <v>1</v>
      </c>
      <c r="G3084">
        <f>IF(tblCustRFM[[#This Row],[Frequency]] &gt;= L3087, 3, IF(tblCustRFM[[#This Row],[Frequency]] &gt;= M3087, 2, 1))</f>
        <v>3</v>
      </c>
      <c r="H3084">
        <f>IF(tblCustRFM[[#This Row],[Monetary]] &gt;= L3088, 3, IF(tblCustRFM[[#This Row],[Monetary]] &gt;= M3088, 2, 1))</f>
        <v>3</v>
      </c>
      <c r="I3084">
        <f>tblCustRFM[[#This Row],[RecencyTier]] + tblCustRFM[[#This Row],[FrequencyTier]] + tblCustRFM[[#This Row],[MonetaryTier]]</f>
        <v>7</v>
      </c>
    </row>
    <row r="3085" spans="1:9" x14ac:dyDescent="0.45">
      <c r="A3085" s="16">
        <v>5569</v>
      </c>
      <c r="B3085" s="10">
        <v>45392.786578665124</v>
      </c>
      <c r="C3085">
        <v>2</v>
      </c>
      <c r="D3085">
        <v>9443.8700000000008</v>
      </c>
      <c r="E3085" s="24">
        <f>INT(RFM_Pivot!$A$1 - tblCustRFM[[#This Row],[LastPurchaseDate]])</f>
        <v>264</v>
      </c>
      <c r="F3085">
        <f>IF(tblCustRFM[[#This Row],[Recency]] &lt;= $L$4, 3, IF(tblCustRFM[[#This Row],[Recency]] &lt;= M3087, 2, 1))</f>
        <v>1</v>
      </c>
      <c r="G3085">
        <f>IF(tblCustRFM[[#This Row],[Frequency]] &gt;= L3088, 3, IF(tblCustRFM[[#This Row],[Frequency]] &gt;= M3088, 2, 1))</f>
        <v>3</v>
      </c>
      <c r="H3085">
        <f>IF(tblCustRFM[[#This Row],[Monetary]] &gt;= L3089, 3, IF(tblCustRFM[[#This Row],[Monetary]] &gt;= M3089, 2, 1))</f>
        <v>3</v>
      </c>
      <c r="I3085">
        <f>tblCustRFM[[#This Row],[RecencyTier]] + tblCustRFM[[#This Row],[FrequencyTier]] + tblCustRFM[[#This Row],[MonetaryTier]]</f>
        <v>7</v>
      </c>
    </row>
    <row r="3086" spans="1:9" x14ac:dyDescent="0.45">
      <c r="A3086" s="16">
        <v>5570</v>
      </c>
      <c r="B3086" s="10">
        <v>45595.454845486114</v>
      </c>
      <c r="C3086">
        <v>2</v>
      </c>
      <c r="D3086">
        <v>6020.38</v>
      </c>
      <c r="E3086" s="24">
        <f>INT(RFM_Pivot!$A$1 - tblCustRFM[[#This Row],[LastPurchaseDate]])</f>
        <v>61</v>
      </c>
      <c r="F3086">
        <f>IF(tblCustRFM[[#This Row],[Recency]] &lt;= $L$4, 3, IF(tblCustRFM[[#This Row],[Recency]] &lt;= M3088, 2, 1))</f>
        <v>3</v>
      </c>
      <c r="G3086">
        <f>IF(tblCustRFM[[#This Row],[Frequency]] &gt;= L3089, 3, IF(tblCustRFM[[#This Row],[Frequency]] &gt;= M3089, 2, 1))</f>
        <v>3</v>
      </c>
      <c r="H3086">
        <f>IF(tblCustRFM[[#This Row],[Monetary]] &gt;= L3090, 3, IF(tblCustRFM[[#This Row],[Monetary]] &gt;= M3090, 2, 1))</f>
        <v>3</v>
      </c>
      <c r="I3086">
        <f>tblCustRFM[[#This Row],[RecencyTier]] + tblCustRFM[[#This Row],[FrequencyTier]] + tblCustRFM[[#This Row],[MonetaryTier]]</f>
        <v>9</v>
      </c>
    </row>
    <row r="3087" spans="1:9" x14ac:dyDescent="0.45">
      <c r="A3087" s="16">
        <v>5571</v>
      </c>
      <c r="B3087" s="10">
        <v>45258.964196412038</v>
      </c>
      <c r="C3087">
        <v>1</v>
      </c>
      <c r="D3087">
        <v>18249.080000000002</v>
      </c>
      <c r="E3087" s="24">
        <f>INT(RFM_Pivot!$A$1 - tblCustRFM[[#This Row],[LastPurchaseDate]])</f>
        <v>398</v>
      </c>
      <c r="F3087">
        <f>IF(tblCustRFM[[#This Row],[Recency]] &lt;= $L$4, 3, IF(tblCustRFM[[#This Row],[Recency]] &lt;= M3089, 2, 1))</f>
        <v>1</v>
      </c>
      <c r="G3087">
        <f>IF(tblCustRFM[[#This Row],[Frequency]] &gt;= L3090, 3, IF(tblCustRFM[[#This Row],[Frequency]] &gt;= M3090, 2, 1))</f>
        <v>3</v>
      </c>
      <c r="H3087">
        <f>IF(tblCustRFM[[#This Row],[Monetary]] &gt;= L3091, 3, IF(tblCustRFM[[#This Row],[Monetary]] &gt;= M3091, 2, 1))</f>
        <v>3</v>
      </c>
      <c r="I3087">
        <f>tblCustRFM[[#This Row],[RecencyTier]] + tblCustRFM[[#This Row],[FrequencyTier]] + tblCustRFM[[#This Row],[MonetaryTier]]</f>
        <v>7</v>
      </c>
    </row>
    <row r="3088" spans="1:9" x14ac:dyDescent="0.45">
      <c r="A3088" s="16">
        <v>5573</v>
      </c>
      <c r="B3088" s="10">
        <v>45348.909190933642</v>
      </c>
      <c r="C3088">
        <v>1</v>
      </c>
      <c r="D3088">
        <v>7983.86</v>
      </c>
      <c r="E3088" s="24">
        <f>INT(RFM_Pivot!$A$1 - tblCustRFM[[#This Row],[LastPurchaseDate]])</f>
        <v>308</v>
      </c>
      <c r="F3088">
        <f>IF(tblCustRFM[[#This Row],[Recency]] &lt;= $L$4, 3, IF(tblCustRFM[[#This Row],[Recency]] &lt;= M3090, 2, 1))</f>
        <v>1</v>
      </c>
      <c r="G3088">
        <f>IF(tblCustRFM[[#This Row],[Frequency]] &gt;= L3091, 3, IF(tblCustRFM[[#This Row],[Frequency]] &gt;= M3091, 2, 1))</f>
        <v>3</v>
      </c>
      <c r="H3088">
        <f>IF(tblCustRFM[[#This Row],[Monetary]] &gt;= L3092, 3, IF(tblCustRFM[[#This Row],[Monetary]] &gt;= M3092, 2, 1))</f>
        <v>3</v>
      </c>
      <c r="I3088">
        <f>tblCustRFM[[#This Row],[RecencyTier]] + tblCustRFM[[#This Row],[FrequencyTier]] + tblCustRFM[[#This Row],[MonetaryTier]]</f>
        <v>7</v>
      </c>
    </row>
    <row r="3089" spans="1:9" x14ac:dyDescent="0.45">
      <c r="A3089" s="16">
        <v>5575</v>
      </c>
      <c r="B3089" s="10">
        <v>45328.175117515435</v>
      </c>
      <c r="C3089">
        <v>1</v>
      </c>
      <c r="D3089">
        <v>3306.21</v>
      </c>
      <c r="E3089" s="24">
        <f>INT(RFM_Pivot!$A$1 - tblCustRFM[[#This Row],[LastPurchaseDate]])</f>
        <v>328</v>
      </c>
      <c r="F3089">
        <f>IF(tblCustRFM[[#This Row],[Recency]] &lt;= $L$4, 3, IF(tblCustRFM[[#This Row],[Recency]] &lt;= M3091, 2, 1))</f>
        <v>1</v>
      </c>
      <c r="G3089">
        <f>IF(tblCustRFM[[#This Row],[Frequency]] &gt;= L3092, 3, IF(tblCustRFM[[#This Row],[Frequency]] &gt;= M3092, 2, 1))</f>
        <v>3</v>
      </c>
      <c r="H3089">
        <f>IF(tblCustRFM[[#This Row],[Monetary]] &gt;= L3093, 3, IF(tblCustRFM[[#This Row],[Monetary]] &gt;= M3093, 2, 1))</f>
        <v>3</v>
      </c>
      <c r="I3089">
        <f>tblCustRFM[[#This Row],[RecencyTier]] + tblCustRFM[[#This Row],[FrequencyTier]] + tblCustRFM[[#This Row],[MonetaryTier]]</f>
        <v>7</v>
      </c>
    </row>
    <row r="3090" spans="1:9" x14ac:dyDescent="0.45">
      <c r="A3090" s="16">
        <v>5576</v>
      </c>
      <c r="B3090" s="10">
        <v>45544.422742283954</v>
      </c>
      <c r="C3090">
        <v>3</v>
      </c>
      <c r="D3090">
        <v>11215.78</v>
      </c>
      <c r="E3090" s="24">
        <f>INT(RFM_Pivot!$A$1 - tblCustRFM[[#This Row],[LastPurchaseDate]])</f>
        <v>112</v>
      </c>
      <c r="F3090">
        <f>IF(tblCustRFM[[#This Row],[Recency]] &lt;= $L$4, 3, IF(tblCustRFM[[#This Row],[Recency]] &lt;= M3092, 2, 1))</f>
        <v>3</v>
      </c>
      <c r="G3090">
        <f>IF(tblCustRFM[[#This Row],[Frequency]] &gt;= L3093, 3, IF(tblCustRFM[[#This Row],[Frequency]] &gt;= M3093, 2, 1))</f>
        <v>3</v>
      </c>
      <c r="H3090">
        <f>IF(tblCustRFM[[#This Row],[Monetary]] &gt;= L3094, 3, IF(tblCustRFM[[#This Row],[Monetary]] &gt;= M3094, 2, 1))</f>
        <v>3</v>
      </c>
      <c r="I3090">
        <f>tblCustRFM[[#This Row],[RecencyTier]] + tblCustRFM[[#This Row],[FrequencyTier]] + tblCustRFM[[#This Row],[MonetaryTier]]</f>
        <v>9</v>
      </c>
    </row>
    <row r="3091" spans="1:9" x14ac:dyDescent="0.45">
      <c r="A3091" s="16">
        <v>5577</v>
      </c>
      <c r="B3091" s="10">
        <v>45107.036003587964</v>
      </c>
      <c r="C3091">
        <v>1</v>
      </c>
      <c r="D3091">
        <v>9848.02</v>
      </c>
      <c r="E3091" s="24">
        <f>INT(RFM_Pivot!$A$1 - tblCustRFM[[#This Row],[LastPurchaseDate]])</f>
        <v>549</v>
      </c>
      <c r="F3091">
        <f>IF(tblCustRFM[[#This Row],[Recency]] &lt;= $L$4, 3, IF(tblCustRFM[[#This Row],[Recency]] &lt;= M3093, 2, 1))</f>
        <v>1</v>
      </c>
      <c r="G3091">
        <f>IF(tblCustRFM[[#This Row],[Frequency]] &gt;= L3094, 3, IF(tblCustRFM[[#This Row],[Frequency]] &gt;= M3094, 2, 1))</f>
        <v>3</v>
      </c>
      <c r="H3091">
        <f>IF(tblCustRFM[[#This Row],[Monetary]] &gt;= L3095, 3, IF(tblCustRFM[[#This Row],[Monetary]] &gt;= M3095, 2, 1))</f>
        <v>3</v>
      </c>
      <c r="I3091">
        <f>tblCustRFM[[#This Row],[RecencyTier]] + tblCustRFM[[#This Row],[FrequencyTier]] + tblCustRFM[[#This Row],[MonetaryTier]]</f>
        <v>7</v>
      </c>
    </row>
    <row r="3092" spans="1:9" x14ac:dyDescent="0.45">
      <c r="A3092" s="16">
        <v>5578</v>
      </c>
      <c r="B3092" s="10">
        <v>45559.608260841051</v>
      </c>
      <c r="C3092">
        <v>2</v>
      </c>
      <c r="D3092">
        <v>10105.91</v>
      </c>
      <c r="E3092" s="24">
        <f>INT(RFM_Pivot!$A$1 - tblCustRFM[[#This Row],[LastPurchaseDate]])</f>
        <v>97</v>
      </c>
      <c r="F3092">
        <f>IF(tblCustRFM[[#This Row],[Recency]] &lt;= $L$4, 3, IF(tblCustRFM[[#This Row],[Recency]] &lt;= M3094, 2, 1))</f>
        <v>3</v>
      </c>
      <c r="G3092">
        <f>IF(tblCustRFM[[#This Row],[Frequency]] &gt;= L3095, 3, IF(tblCustRFM[[#This Row],[Frequency]] &gt;= M3095, 2, 1))</f>
        <v>3</v>
      </c>
      <c r="H3092">
        <f>IF(tblCustRFM[[#This Row],[Monetary]] &gt;= L3096, 3, IF(tblCustRFM[[#This Row],[Monetary]] &gt;= M3096, 2, 1))</f>
        <v>3</v>
      </c>
      <c r="I3092">
        <f>tblCustRFM[[#This Row],[RecencyTier]] + tblCustRFM[[#This Row],[FrequencyTier]] + tblCustRFM[[#This Row],[MonetaryTier]]</f>
        <v>9</v>
      </c>
    </row>
    <row r="3093" spans="1:9" x14ac:dyDescent="0.45">
      <c r="A3093" s="16">
        <v>5579</v>
      </c>
      <c r="B3093" s="10">
        <v>45144.853785378087</v>
      </c>
      <c r="C3093">
        <v>1</v>
      </c>
      <c r="D3093">
        <v>2610.33</v>
      </c>
      <c r="E3093" s="24">
        <f>INT(RFM_Pivot!$A$1 - tblCustRFM[[#This Row],[LastPurchaseDate]])</f>
        <v>512</v>
      </c>
      <c r="F3093">
        <f>IF(tblCustRFM[[#This Row],[Recency]] &lt;= $L$4, 3, IF(tblCustRFM[[#This Row],[Recency]] &lt;= M3095, 2, 1))</f>
        <v>1</v>
      </c>
      <c r="G3093">
        <f>IF(tblCustRFM[[#This Row],[Frequency]] &gt;= L3096, 3, IF(tblCustRFM[[#This Row],[Frequency]] &gt;= M3096, 2, 1))</f>
        <v>3</v>
      </c>
      <c r="H3093">
        <f>IF(tblCustRFM[[#This Row],[Monetary]] &gt;= L3097, 3, IF(tblCustRFM[[#This Row],[Monetary]] &gt;= M3097, 2, 1))</f>
        <v>3</v>
      </c>
      <c r="I3093">
        <f>tblCustRFM[[#This Row],[RecencyTier]] + tblCustRFM[[#This Row],[FrequencyTier]] + tblCustRFM[[#This Row],[MonetaryTier]]</f>
        <v>7</v>
      </c>
    </row>
    <row r="3094" spans="1:9" x14ac:dyDescent="0.45">
      <c r="A3094" s="16">
        <v>5581</v>
      </c>
      <c r="B3094" s="10">
        <v>45426.15091508488</v>
      </c>
      <c r="C3094">
        <v>1</v>
      </c>
      <c r="D3094">
        <v>1892.14</v>
      </c>
      <c r="E3094" s="24">
        <f>INT(RFM_Pivot!$A$1 - tblCustRFM[[#This Row],[LastPurchaseDate]])</f>
        <v>230</v>
      </c>
      <c r="F3094">
        <f>IF(tblCustRFM[[#This Row],[Recency]] &lt;= $L$4, 3, IF(tblCustRFM[[#This Row],[Recency]] &lt;= M3096, 2, 1))</f>
        <v>1</v>
      </c>
      <c r="G3094">
        <f>IF(tblCustRFM[[#This Row],[Frequency]] &gt;= L3097, 3, IF(tblCustRFM[[#This Row],[Frequency]] &gt;= M3097, 2, 1))</f>
        <v>3</v>
      </c>
      <c r="H3094">
        <f>IF(tblCustRFM[[#This Row],[Monetary]] &gt;= L3098, 3, IF(tblCustRFM[[#This Row],[Monetary]] &gt;= M3098, 2, 1))</f>
        <v>3</v>
      </c>
      <c r="I3094">
        <f>tblCustRFM[[#This Row],[RecencyTier]] + tblCustRFM[[#This Row],[FrequencyTier]] + tblCustRFM[[#This Row],[MonetaryTier]]</f>
        <v>7</v>
      </c>
    </row>
    <row r="3095" spans="1:9" x14ac:dyDescent="0.45">
      <c r="A3095" s="16">
        <v>5582</v>
      </c>
      <c r="B3095" s="10">
        <v>45324.305730594133</v>
      </c>
      <c r="C3095">
        <v>1</v>
      </c>
      <c r="D3095">
        <v>8325.9599999999991</v>
      </c>
      <c r="E3095" s="24">
        <f>INT(RFM_Pivot!$A$1 - tblCustRFM[[#This Row],[LastPurchaseDate]])</f>
        <v>332</v>
      </c>
      <c r="F3095">
        <f>IF(tblCustRFM[[#This Row],[Recency]] &lt;= $L$4, 3, IF(tblCustRFM[[#This Row],[Recency]] &lt;= M3097, 2, 1))</f>
        <v>1</v>
      </c>
      <c r="G3095">
        <f>IF(tblCustRFM[[#This Row],[Frequency]] &gt;= L3098, 3, IF(tblCustRFM[[#This Row],[Frequency]] &gt;= M3098, 2, 1))</f>
        <v>3</v>
      </c>
      <c r="H3095">
        <f>IF(tblCustRFM[[#This Row],[Monetary]] &gt;= L3099, 3, IF(tblCustRFM[[#This Row],[Monetary]] &gt;= M3099, 2, 1))</f>
        <v>3</v>
      </c>
      <c r="I3095">
        <f>tblCustRFM[[#This Row],[RecencyTier]] + tblCustRFM[[#This Row],[FrequencyTier]] + tblCustRFM[[#This Row],[MonetaryTier]]</f>
        <v>7</v>
      </c>
    </row>
    <row r="3096" spans="1:9" x14ac:dyDescent="0.45">
      <c r="A3096" s="16">
        <v>5583</v>
      </c>
      <c r="B3096" s="10">
        <v>45075.350835069446</v>
      </c>
      <c r="C3096">
        <v>1</v>
      </c>
      <c r="D3096">
        <v>8702.2999999999993</v>
      </c>
      <c r="E3096" s="24">
        <f>INT(RFM_Pivot!$A$1 - tblCustRFM[[#This Row],[LastPurchaseDate]])</f>
        <v>581</v>
      </c>
      <c r="F3096">
        <f>IF(tblCustRFM[[#This Row],[Recency]] &lt;= $L$4, 3, IF(tblCustRFM[[#This Row],[Recency]] &lt;= M3098, 2, 1))</f>
        <v>1</v>
      </c>
      <c r="G3096">
        <f>IF(tblCustRFM[[#This Row],[Frequency]] &gt;= L3099, 3, IF(tblCustRFM[[#This Row],[Frequency]] &gt;= M3099, 2, 1))</f>
        <v>3</v>
      </c>
      <c r="H3096">
        <f>IF(tblCustRFM[[#This Row],[Monetary]] &gt;= L3100, 3, IF(tblCustRFM[[#This Row],[Monetary]] &gt;= M3100, 2, 1))</f>
        <v>3</v>
      </c>
      <c r="I3096">
        <f>tblCustRFM[[#This Row],[RecencyTier]] + tblCustRFM[[#This Row],[FrequencyTier]] + tblCustRFM[[#This Row],[MonetaryTier]]</f>
        <v>7</v>
      </c>
    </row>
    <row r="3097" spans="1:9" x14ac:dyDescent="0.45">
      <c r="A3097" s="16">
        <v>5584</v>
      </c>
      <c r="B3097" s="10">
        <v>45537.925092515434</v>
      </c>
      <c r="C3097">
        <v>2</v>
      </c>
      <c r="D3097">
        <v>20565.75</v>
      </c>
      <c r="E3097" s="24">
        <f>INT(RFM_Pivot!$A$1 - tblCustRFM[[#This Row],[LastPurchaseDate]])</f>
        <v>119</v>
      </c>
      <c r="F3097">
        <f>IF(tblCustRFM[[#This Row],[Recency]] &lt;= $L$4, 3, IF(tblCustRFM[[#This Row],[Recency]] &lt;= M3099, 2, 1))</f>
        <v>3</v>
      </c>
      <c r="G3097">
        <f>IF(tblCustRFM[[#This Row],[Frequency]] &gt;= L3100, 3, IF(tblCustRFM[[#This Row],[Frequency]] &gt;= M3100, 2, 1))</f>
        <v>3</v>
      </c>
      <c r="H3097">
        <f>IF(tblCustRFM[[#This Row],[Monetary]] &gt;= L3101, 3, IF(tblCustRFM[[#This Row],[Monetary]] &gt;= M3101, 2, 1))</f>
        <v>3</v>
      </c>
      <c r="I3097">
        <f>tblCustRFM[[#This Row],[RecencyTier]] + tblCustRFM[[#This Row],[FrequencyTier]] + tblCustRFM[[#This Row],[MonetaryTier]]</f>
        <v>9</v>
      </c>
    </row>
    <row r="3098" spans="1:9" x14ac:dyDescent="0.45">
      <c r="A3098" s="16">
        <v>5585</v>
      </c>
      <c r="B3098" s="10">
        <v>45043.592659259259</v>
      </c>
      <c r="C3098">
        <v>1</v>
      </c>
      <c r="D3098">
        <v>9728.7000000000007</v>
      </c>
      <c r="E3098" s="24">
        <f>INT(RFM_Pivot!$A$1 - tblCustRFM[[#This Row],[LastPurchaseDate]])</f>
        <v>613</v>
      </c>
      <c r="F3098">
        <f>IF(tblCustRFM[[#This Row],[Recency]] &lt;= $L$4, 3, IF(tblCustRFM[[#This Row],[Recency]] &lt;= M3100, 2, 1))</f>
        <v>1</v>
      </c>
      <c r="G3098">
        <f>IF(tblCustRFM[[#This Row],[Frequency]] &gt;= L3101, 3, IF(tblCustRFM[[#This Row],[Frequency]] &gt;= M3101, 2, 1))</f>
        <v>3</v>
      </c>
      <c r="H3098">
        <f>IF(tblCustRFM[[#This Row],[Monetary]] &gt;= L3102, 3, IF(tblCustRFM[[#This Row],[Monetary]] &gt;= M3102, 2, 1))</f>
        <v>3</v>
      </c>
      <c r="I3098">
        <f>tblCustRFM[[#This Row],[RecencyTier]] + tblCustRFM[[#This Row],[FrequencyTier]] + tblCustRFM[[#This Row],[MonetaryTier]]</f>
        <v>7</v>
      </c>
    </row>
    <row r="3099" spans="1:9" x14ac:dyDescent="0.45">
      <c r="A3099" s="16">
        <v>5586</v>
      </c>
      <c r="B3099" s="10">
        <v>45243.48664864969</v>
      </c>
      <c r="C3099">
        <v>1</v>
      </c>
      <c r="D3099">
        <v>6854.22</v>
      </c>
      <c r="E3099" s="24">
        <f>INT(RFM_Pivot!$A$1 - tblCustRFM[[#This Row],[LastPurchaseDate]])</f>
        <v>413</v>
      </c>
      <c r="F3099">
        <f>IF(tblCustRFM[[#This Row],[Recency]] &lt;= $L$4, 3, IF(tblCustRFM[[#This Row],[Recency]] &lt;= M3101, 2, 1))</f>
        <v>1</v>
      </c>
      <c r="G3099">
        <f>IF(tblCustRFM[[#This Row],[Frequency]] &gt;= L3102, 3, IF(tblCustRFM[[#This Row],[Frequency]] &gt;= M3102, 2, 1))</f>
        <v>3</v>
      </c>
      <c r="H3099">
        <f>IF(tblCustRFM[[#This Row],[Monetary]] &gt;= L3103, 3, IF(tblCustRFM[[#This Row],[Monetary]] &gt;= M3103, 2, 1))</f>
        <v>3</v>
      </c>
      <c r="I3099">
        <f>tblCustRFM[[#This Row],[RecencyTier]] + tblCustRFM[[#This Row],[FrequencyTier]] + tblCustRFM[[#This Row],[MonetaryTier]]</f>
        <v>7</v>
      </c>
    </row>
    <row r="3100" spans="1:9" x14ac:dyDescent="0.45">
      <c r="A3100" s="16">
        <v>5587</v>
      </c>
      <c r="B3100" s="10">
        <v>45571.216421643519</v>
      </c>
      <c r="C3100">
        <v>1</v>
      </c>
      <c r="D3100">
        <v>15152.25</v>
      </c>
      <c r="E3100" s="24">
        <f>INT(RFM_Pivot!$A$1 - tblCustRFM[[#This Row],[LastPurchaseDate]])</f>
        <v>85</v>
      </c>
      <c r="F3100">
        <f>IF(tblCustRFM[[#This Row],[Recency]] &lt;= $L$4, 3, IF(tblCustRFM[[#This Row],[Recency]] &lt;= M3102, 2, 1))</f>
        <v>3</v>
      </c>
      <c r="G3100">
        <f>IF(tblCustRFM[[#This Row],[Frequency]] &gt;= L3103, 3, IF(tblCustRFM[[#This Row],[Frequency]] &gt;= M3103, 2, 1))</f>
        <v>3</v>
      </c>
      <c r="H3100">
        <f>IF(tblCustRFM[[#This Row],[Monetary]] &gt;= L3104, 3, IF(tblCustRFM[[#This Row],[Monetary]] &gt;= M3104, 2, 1))</f>
        <v>3</v>
      </c>
      <c r="I3100">
        <f>tblCustRFM[[#This Row],[RecencyTier]] + tblCustRFM[[#This Row],[FrequencyTier]] + tblCustRFM[[#This Row],[MonetaryTier]]</f>
        <v>9</v>
      </c>
    </row>
    <row r="3101" spans="1:9" x14ac:dyDescent="0.45">
      <c r="A3101" s="16">
        <v>5588</v>
      </c>
      <c r="B3101" s="10">
        <v>45293.350635069444</v>
      </c>
      <c r="C3101">
        <v>1</v>
      </c>
      <c r="D3101">
        <v>206.89</v>
      </c>
      <c r="E3101" s="24">
        <f>INT(RFM_Pivot!$A$1 - tblCustRFM[[#This Row],[LastPurchaseDate]])</f>
        <v>363</v>
      </c>
      <c r="F3101">
        <f>IF(tblCustRFM[[#This Row],[Recency]] &lt;= $L$4, 3, IF(tblCustRFM[[#This Row],[Recency]] &lt;= M3103, 2, 1))</f>
        <v>1</v>
      </c>
      <c r="G3101">
        <f>IF(tblCustRFM[[#This Row],[Frequency]] &gt;= L3104, 3, IF(tblCustRFM[[#This Row],[Frequency]] &gt;= M3104, 2, 1))</f>
        <v>3</v>
      </c>
      <c r="H3101">
        <f>IF(tblCustRFM[[#This Row],[Monetary]] &gt;= L3105, 3, IF(tblCustRFM[[#This Row],[Monetary]] &gt;= M3105, 2, 1))</f>
        <v>3</v>
      </c>
      <c r="I3101">
        <f>tblCustRFM[[#This Row],[RecencyTier]] + tblCustRFM[[#This Row],[FrequencyTier]] + tblCustRFM[[#This Row],[MonetaryTier]]</f>
        <v>7</v>
      </c>
    </row>
    <row r="3102" spans="1:9" x14ac:dyDescent="0.45">
      <c r="A3102" s="16">
        <v>5589</v>
      </c>
      <c r="B3102" s="10">
        <v>45208.078107831789</v>
      </c>
      <c r="C3102">
        <v>1</v>
      </c>
      <c r="D3102">
        <v>146.41999999999999</v>
      </c>
      <c r="E3102" s="24">
        <f>INT(RFM_Pivot!$A$1 - tblCustRFM[[#This Row],[LastPurchaseDate]])</f>
        <v>448</v>
      </c>
      <c r="F3102">
        <f>IF(tblCustRFM[[#This Row],[Recency]] &lt;= $L$4, 3, IF(tblCustRFM[[#This Row],[Recency]] &lt;= M3104, 2, 1))</f>
        <v>1</v>
      </c>
      <c r="G3102">
        <f>IF(tblCustRFM[[#This Row],[Frequency]] &gt;= L3105, 3, IF(tblCustRFM[[#This Row],[Frequency]] &gt;= M3105, 2, 1))</f>
        <v>3</v>
      </c>
      <c r="H3102">
        <f>IF(tblCustRFM[[#This Row],[Monetary]] &gt;= L3106, 3, IF(tblCustRFM[[#This Row],[Monetary]] &gt;= M3106, 2, 1))</f>
        <v>3</v>
      </c>
      <c r="I3102">
        <f>tblCustRFM[[#This Row],[RecencyTier]] + tblCustRFM[[#This Row],[FrequencyTier]] + tblCustRFM[[#This Row],[MonetaryTier]]</f>
        <v>7</v>
      </c>
    </row>
    <row r="3103" spans="1:9" x14ac:dyDescent="0.45">
      <c r="A3103" s="16">
        <v>5591</v>
      </c>
      <c r="B3103" s="10">
        <v>45232.60856084105</v>
      </c>
      <c r="C3103">
        <v>2</v>
      </c>
      <c r="D3103">
        <v>27417.45</v>
      </c>
      <c r="E3103" s="24">
        <f>INT(RFM_Pivot!$A$1 - tblCustRFM[[#This Row],[LastPurchaseDate]])</f>
        <v>424</v>
      </c>
      <c r="F3103">
        <f>IF(tblCustRFM[[#This Row],[Recency]] &lt;= $L$4, 3, IF(tblCustRFM[[#This Row],[Recency]] &lt;= M3105, 2, 1))</f>
        <v>1</v>
      </c>
      <c r="G3103">
        <f>IF(tblCustRFM[[#This Row],[Frequency]] &gt;= L3106, 3, IF(tblCustRFM[[#This Row],[Frequency]] &gt;= M3106, 2, 1))</f>
        <v>3</v>
      </c>
      <c r="H3103">
        <f>IF(tblCustRFM[[#This Row],[Monetary]] &gt;= L3107, 3, IF(tblCustRFM[[#This Row],[Monetary]] &gt;= M3107, 2, 1))</f>
        <v>3</v>
      </c>
      <c r="I3103">
        <f>tblCustRFM[[#This Row],[RecencyTier]] + tblCustRFM[[#This Row],[FrequencyTier]] + tblCustRFM[[#This Row],[MonetaryTier]]</f>
        <v>7</v>
      </c>
    </row>
    <row r="3104" spans="1:9" x14ac:dyDescent="0.45">
      <c r="A3104" s="16">
        <v>5592</v>
      </c>
      <c r="B3104" s="10">
        <v>45068.926192631174</v>
      </c>
      <c r="C3104">
        <v>1</v>
      </c>
      <c r="D3104">
        <v>15455.88</v>
      </c>
      <c r="E3104" s="24">
        <f>INT(RFM_Pivot!$A$1 - tblCustRFM[[#This Row],[LastPurchaseDate]])</f>
        <v>588</v>
      </c>
      <c r="F3104">
        <f>IF(tblCustRFM[[#This Row],[Recency]] &lt;= $L$4, 3, IF(tblCustRFM[[#This Row],[Recency]] &lt;= M3106, 2, 1))</f>
        <v>1</v>
      </c>
      <c r="G3104">
        <f>IF(tblCustRFM[[#This Row],[Frequency]] &gt;= L3107, 3, IF(tblCustRFM[[#This Row],[Frequency]] &gt;= M3107, 2, 1))</f>
        <v>3</v>
      </c>
      <c r="H3104">
        <f>IF(tblCustRFM[[#This Row],[Monetary]] &gt;= L3108, 3, IF(tblCustRFM[[#This Row],[Monetary]] &gt;= M3108, 2, 1))</f>
        <v>3</v>
      </c>
      <c r="I3104">
        <f>tblCustRFM[[#This Row],[RecencyTier]] + tblCustRFM[[#This Row],[FrequencyTier]] + tblCustRFM[[#This Row],[MonetaryTier]]</f>
        <v>7</v>
      </c>
    </row>
    <row r="3105" spans="1:9" x14ac:dyDescent="0.45">
      <c r="A3105" s="16">
        <v>5593</v>
      </c>
      <c r="B3105" s="10">
        <v>45509.890289043207</v>
      </c>
      <c r="C3105">
        <v>2</v>
      </c>
      <c r="D3105">
        <v>19914.349999999999</v>
      </c>
      <c r="E3105" s="24">
        <f>INT(RFM_Pivot!$A$1 - tblCustRFM[[#This Row],[LastPurchaseDate]])</f>
        <v>147</v>
      </c>
      <c r="F3105">
        <f>IF(tblCustRFM[[#This Row],[Recency]] &lt;= $L$4, 3, IF(tblCustRFM[[#This Row],[Recency]] &lt;= M3107, 2, 1))</f>
        <v>1</v>
      </c>
      <c r="G3105">
        <f>IF(tblCustRFM[[#This Row],[Frequency]] &gt;= L3108, 3, IF(tblCustRFM[[#This Row],[Frequency]] &gt;= M3108, 2, 1))</f>
        <v>3</v>
      </c>
      <c r="H3105">
        <f>IF(tblCustRFM[[#This Row],[Monetary]] &gt;= L3109, 3, IF(tblCustRFM[[#This Row],[Monetary]] &gt;= M3109, 2, 1))</f>
        <v>3</v>
      </c>
      <c r="I3105">
        <f>tblCustRFM[[#This Row],[RecencyTier]] + tblCustRFM[[#This Row],[FrequencyTier]] + tblCustRFM[[#This Row],[MonetaryTier]]</f>
        <v>7</v>
      </c>
    </row>
    <row r="3106" spans="1:9" x14ac:dyDescent="0.45">
      <c r="A3106" s="16">
        <v>5594</v>
      </c>
      <c r="B3106" s="10">
        <v>45199.682268248456</v>
      </c>
      <c r="C3106">
        <v>1</v>
      </c>
      <c r="D3106">
        <v>18827.36</v>
      </c>
      <c r="E3106" s="24">
        <f>INT(RFM_Pivot!$A$1 - tblCustRFM[[#This Row],[LastPurchaseDate]])</f>
        <v>457</v>
      </c>
      <c r="F3106">
        <f>IF(tblCustRFM[[#This Row],[Recency]] &lt;= $L$4, 3, IF(tblCustRFM[[#This Row],[Recency]] &lt;= M3108, 2, 1))</f>
        <v>1</v>
      </c>
      <c r="G3106">
        <f>IF(tblCustRFM[[#This Row],[Frequency]] &gt;= L3109, 3, IF(tblCustRFM[[#This Row],[Frequency]] &gt;= M3109, 2, 1))</f>
        <v>3</v>
      </c>
      <c r="H3106">
        <f>IF(tblCustRFM[[#This Row],[Monetary]] &gt;= L3110, 3, IF(tblCustRFM[[#This Row],[Monetary]] &gt;= M3110, 2, 1))</f>
        <v>3</v>
      </c>
      <c r="I3106">
        <f>tblCustRFM[[#This Row],[RecencyTier]] + tblCustRFM[[#This Row],[FrequencyTier]] + tblCustRFM[[#This Row],[MonetaryTier]]</f>
        <v>7</v>
      </c>
    </row>
    <row r="3107" spans="1:9" x14ac:dyDescent="0.45">
      <c r="A3107" s="16">
        <v>5595</v>
      </c>
      <c r="B3107" s="10">
        <v>45167.559055902777</v>
      </c>
      <c r="C3107">
        <v>1</v>
      </c>
      <c r="D3107">
        <v>2417.34</v>
      </c>
      <c r="E3107" s="24">
        <f>INT(RFM_Pivot!$A$1 - tblCustRFM[[#This Row],[LastPurchaseDate]])</f>
        <v>489</v>
      </c>
      <c r="F3107">
        <f>IF(tblCustRFM[[#This Row],[Recency]] &lt;= $L$4, 3, IF(tblCustRFM[[#This Row],[Recency]] &lt;= M3109, 2, 1))</f>
        <v>1</v>
      </c>
      <c r="G3107">
        <f>IF(tblCustRFM[[#This Row],[Frequency]] &gt;= L3110, 3, IF(tblCustRFM[[#This Row],[Frequency]] &gt;= M3110, 2, 1))</f>
        <v>3</v>
      </c>
      <c r="H3107">
        <f>IF(tblCustRFM[[#This Row],[Monetary]] &gt;= L3111, 3, IF(tblCustRFM[[#This Row],[Monetary]] &gt;= M3111, 2, 1))</f>
        <v>3</v>
      </c>
      <c r="I3107">
        <f>tblCustRFM[[#This Row],[RecencyTier]] + tblCustRFM[[#This Row],[FrequencyTier]] + tblCustRFM[[#This Row],[MonetaryTier]]</f>
        <v>7</v>
      </c>
    </row>
    <row r="3108" spans="1:9" x14ac:dyDescent="0.45">
      <c r="A3108" s="16">
        <v>5596</v>
      </c>
      <c r="B3108" s="10">
        <v>45103.093609374999</v>
      </c>
      <c r="C3108">
        <v>1</v>
      </c>
      <c r="D3108">
        <v>4629.55</v>
      </c>
      <c r="E3108" s="24">
        <f>INT(RFM_Pivot!$A$1 - tblCustRFM[[#This Row],[LastPurchaseDate]])</f>
        <v>553</v>
      </c>
      <c r="F3108">
        <f>IF(tblCustRFM[[#This Row],[Recency]] &lt;= $L$4, 3, IF(tblCustRFM[[#This Row],[Recency]] &lt;= M3110, 2, 1))</f>
        <v>1</v>
      </c>
      <c r="G3108">
        <f>IF(tblCustRFM[[#This Row],[Frequency]] &gt;= L3111, 3, IF(tblCustRFM[[#This Row],[Frequency]] &gt;= M3111, 2, 1))</f>
        <v>3</v>
      </c>
      <c r="H3108">
        <f>IF(tblCustRFM[[#This Row],[Monetary]] &gt;= L3112, 3, IF(tblCustRFM[[#This Row],[Monetary]] &gt;= M3112, 2, 1))</f>
        <v>3</v>
      </c>
      <c r="I3108">
        <f>tblCustRFM[[#This Row],[RecencyTier]] + tblCustRFM[[#This Row],[FrequencyTier]] + tblCustRFM[[#This Row],[MonetaryTier]]</f>
        <v>7</v>
      </c>
    </row>
    <row r="3109" spans="1:9" x14ac:dyDescent="0.45">
      <c r="A3109" s="16">
        <v>5597</v>
      </c>
      <c r="B3109" s="10">
        <v>45379.499249922839</v>
      </c>
      <c r="C3109">
        <v>1</v>
      </c>
      <c r="D3109">
        <v>1401.45</v>
      </c>
      <c r="E3109" s="24">
        <f>INT(RFM_Pivot!$A$1 - tblCustRFM[[#This Row],[LastPurchaseDate]])</f>
        <v>277</v>
      </c>
      <c r="F3109">
        <f>IF(tblCustRFM[[#This Row],[Recency]] &lt;= $L$4, 3, IF(tblCustRFM[[#This Row],[Recency]] &lt;= M3111, 2, 1))</f>
        <v>1</v>
      </c>
      <c r="G3109">
        <f>IF(tblCustRFM[[#This Row],[Frequency]] &gt;= L3112, 3, IF(tblCustRFM[[#This Row],[Frequency]] &gt;= M3112, 2, 1))</f>
        <v>3</v>
      </c>
      <c r="H3109">
        <f>IF(tblCustRFM[[#This Row],[Monetary]] &gt;= L3113, 3, IF(tblCustRFM[[#This Row],[Monetary]] &gt;= M3113, 2, 1))</f>
        <v>3</v>
      </c>
      <c r="I3109">
        <f>tblCustRFM[[#This Row],[RecencyTier]] + tblCustRFM[[#This Row],[FrequencyTier]] + tblCustRFM[[#This Row],[MonetaryTier]]</f>
        <v>7</v>
      </c>
    </row>
    <row r="3110" spans="1:9" x14ac:dyDescent="0.45">
      <c r="A3110" s="16">
        <v>5598</v>
      </c>
      <c r="B3110" s="10">
        <v>45441.62846284722</v>
      </c>
      <c r="C3110">
        <v>2</v>
      </c>
      <c r="D3110">
        <v>10302.74</v>
      </c>
      <c r="E3110" s="24">
        <f>INT(RFM_Pivot!$A$1 - tblCustRFM[[#This Row],[LastPurchaseDate]])</f>
        <v>215</v>
      </c>
      <c r="F3110">
        <f>IF(tblCustRFM[[#This Row],[Recency]] &lt;= $L$4, 3, IF(tblCustRFM[[#This Row],[Recency]] &lt;= M3112, 2, 1))</f>
        <v>1</v>
      </c>
      <c r="G3110">
        <f>IF(tblCustRFM[[#This Row],[Frequency]] &gt;= L3113, 3, IF(tblCustRFM[[#This Row],[Frequency]] &gt;= M3113, 2, 1))</f>
        <v>3</v>
      </c>
      <c r="H3110">
        <f>IF(tblCustRFM[[#This Row],[Monetary]] &gt;= L3114, 3, IF(tblCustRFM[[#This Row],[Monetary]] &gt;= M3114, 2, 1))</f>
        <v>3</v>
      </c>
      <c r="I3110">
        <f>tblCustRFM[[#This Row],[RecencyTier]] + tblCustRFM[[#This Row],[FrequencyTier]] + tblCustRFM[[#This Row],[MonetaryTier]]</f>
        <v>7</v>
      </c>
    </row>
    <row r="3111" spans="1:9" x14ac:dyDescent="0.45">
      <c r="A3111" s="16">
        <v>5599</v>
      </c>
      <c r="B3111" s="10">
        <v>45039.869286921297</v>
      </c>
      <c r="C3111">
        <v>1</v>
      </c>
      <c r="D3111">
        <v>10991.95</v>
      </c>
      <c r="E3111" s="24">
        <f>INT(RFM_Pivot!$A$1 - tblCustRFM[[#This Row],[LastPurchaseDate]])</f>
        <v>617</v>
      </c>
      <c r="F3111">
        <f>IF(tblCustRFM[[#This Row],[Recency]] &lt;= $L$4, 3, IF(tblCustRFM[[#This Row],[Recency]] &lt;= M3113, 2, 1))</f>
        <v>1</v>
      </c>
      <c r="G3111">
        <f>IF(tblCustRFM[[#This Row],[Frequency]] &gt;= L3114, 3, IF(tblCustRFM[[#This Row],[Frequency]] &gt;= M3114, 2, 1))</f>
        <v>3</v>
      </c>
      <c r="H3111">
        <f>IF(tblCustRFM[[#This Row],[Monetary]] &gt;= L3115, 3, IF(tblCustRFM[[#This Row],[Monetary]] &gt;= M3115, 2, 1))</f>
        <v>3</v>
      </c>
      <c r="I3111">
        <f>tblCustRFM[[#This Row],[RecencyTier]] + tblCustRFM[[#This Row],[FrequencyTier]] + tblCustRFM[[#This Row],[MonetaryTier]]</f>
        <v>7</v>
      </c>
    </row>
    <row r="3112" spans="1:9" x14ac:dyDescent="0.45">
      <c r="A3112" s="16">
        <v>5601</v>
      </c>
      <c r="B3112" s="10">
        <v>45404.832783294754</v>
      </c>
      <c r="C3112">
        <v>1</v>
      </c>
      <c r="D3112">
        <v>4562.3</v>
      </c>
      <c r="E3112" s="24">
        <f>INT(RFM_Pivot!$A$1 - tblCustRFM[[#This Row],[LastPurchaseDate]])</f>
        <v>252</v>
      </c>
      <c r="F3112">
        <f>IF(tblCustRFM[[#This Row],[Recency]] &lt;= $L$4, 3, IF(tblCustRFM[[#This Row],[Recency]] &lt;= M3114, 2, 1))</f>
        <v>1</v>
      </c>
      <c r="G3112">
        <f>IF(tblCustRFM[[#This Row],[Frequency]] &gt;= L3115, 3, IF(tblCustRFM[[#This Row],[Frequency]] &gt;= M3115, 2, 1))</f>
        <v>3</v>
      </c>
      <c r="H3112">
        <f>IF(tblCustRFM[[#This Row],[Monetary]] &gt;= L3116, 3, IF(tblCustRFM[[#This Row],[Monetary]] &gt;= M3116, 2, 1))</f>
        <v>3</v>
      </c>
      <c r="I3112">
        <f>tblCustRFM[[#This Row],[RecencyTier]] + tblCustRFM[[#This Row],[FrequencyTier]] + tblCustRFM[[#This Row],[MonetaryTier]]</f>
        <v>7</v>
      </c>
    </row>
    <row r="3113" spans="1:9" x14ac:dyDescent="0.45">
      <c r="A3113" s="16">
        <v>5603</v>
      </c>
      <c r="B3113" s="10">
        <v>45287.875087499997</v>
      </c>
      <c r="C3113">
        <v>2</v>
      </c>
      <c r="D3113">
        <v>7069.1</v>
      </c>
      <c r="E3113" s="24">
        <f>INT(RFM_Pivot!$A$1 - tblCustRFM[[#This Row],[LastPurchaseDate]])</f>
        <v>369</v>
      </c>
      <c r="F3113">
        <f>IF(tblCustRFM[[#This Row],[Recency]] &lt;= $L$4, 3, IF(tblCustRFM[[#This Row],[Recency]] &lt;= M3115, 2, 1))</f>
        <v>1</v>
      </c>
      <c r="G3113">
        <f>IF(tblCustRFM[[#This Row],[Frequency]] &gt;= L3116, 3, IF(tblCustRFM[[#This Row],[Frequency]] &gt;= M3116, 2, 1))</f>
        <v>3</v>
      </c>
      <c r="H3113">
        <f>IF(tblCustRFM[[#This Row],[Monetary]] &gt;= L3117, 3, IF(tblCustRFM[[#This Row],[Monetary]] &gt;= M3117, 2, 1))</f>
        <v>3</v>
      </c>
      <c r="I3113">
        <f>tblCustRFM[[#This Row],[RecencyTier]] + tblCustRFM[[#This Row],[FrequencyTier]] + tblCustRFM[[#This Row],[MonetaryTier]]</f>
        <v>7</v>
      </c>
    </row>
    <row r="3114" spans="1:9" x14ac:dyDescent="0.45">
      <c r="A3114" s="16">
        <v>5606</v>
      </c>
      <c r="B3114" s="10">
        <v>45596.695969598768</v>
      </c>
      <c r="C3114">
        <v>1</v>
      </c>
      <c r="D3114">
        <v>21493.9</v>
      </c>
      <c r="E3114" s="24">
        <f>INT(RFM_Pivot!$A$1 - tblCustRFM[[#This Row],[LastPurchaseDate]])</f>
        <v>60</v>
      </c>
      <c r="F3114">
        <f>IF(tblCustRFM[[#This Row],[Recency]] &lt;= $L$4, 3, IF(tblCustRFM[[#This Row],[Recency]] &lt;= M3116, 2, 1))</f>
        <v>3</v>
      </c>
      <c r="G3114">
        <f>IF(tblCustRFM[[#This Row],[Frequency]] &gt;= L3117, 3, IF(tblCustRFM[[#This Row],[Frequency]] &gt;= M3117, 2, 1))</f>
        <v>3</v>
      </c>
      <c r="H3114">
        <f>IF(tblCustRFM[[#This Row],[Monetary]] &gt;= L3118, 3, IF(tblCustRFM[[#This Row],[Monetary]] &gt;= M3118, 2, 1))</f>
        <v>3</v>
      </c>
      <c r="I3114">
        <f>tblCustRFM[[#This Row],[RecencyTier]] + tblCustRFM[[#This Row],[FrequencyTier]] + tblCustRFM[[#This Row],[MonetaryTier]]</f>
        <v>9</v>
      </c>
    </row>
    <row r="3115" spans="1:9" x14ac:dyDescent="0.45">
      <c r="A3115" s="16">
        <v>5607</v>
      </c>
      <c r="B3115" s="10">
        <v>45445.570857098763</v>
      </c>
      <c r="C3115">
        <v>2</v>
      </c>
      <c r="D3115">
        <v>7683.62</v>
      </c>
      <c r="E3115" s="24">
        <f>INT(RFM_Pivot!$A$1 - tblCustRFM[[#This Row],[LastPurchaseDate]])</f>
        <v>211</v>
      </c>
      <c r="F3115">
        <f>IF(tblCustRFM[[#This Row],[Recency]] &lt;= $L$4, 3, IF(tblCustRFM[[#This Row],[Recency]] &lt;= M3117, 2, 1))</f>
        <v>1</v>
      </c>
      <c r="G3115">
        <f>IF(tblCustRFM[[#This Row],[Frequency]] &gt;= L3118, 3, IF(tblCustRFM[[#This Row],[Frequency]] &gt;= M3118, 2, 1))</f>
        <v>3</v>
      </c>
      <c r="H3115">
        <f>IF(tblCustRFM[[#This Row],[Monetary]] &gt;= L3119, 3, IF(tblCustRFM[[#This Row],[Monetary]] &gt;= M3119, 2, 1))</f>
        <v>3</v>
      </c>
      <c r="I3115">
        <f>tblCustRFM[[#This Row],[RecencyTier]] + tblCustRFM[[#This Row],[FrequencyTier]] + tblCustRFM[[#This Row],[MonetaryTier]]</f>
        <v>7</v>
      </c>
    </row>
    <row r="3116" spans="1:9" x14ac:dyDescent="0.45">
      <c r="A3116" s="16">
        <v>5608</v>
      </c>
      <c r="B3116" s="10">
        <v>45522.082508256171</v>
      </c>
      <c r="C3116">
        <v>1</v>
      </c>
      <c r="D3116">
        <v>8926.1</v>
      </c>
      <c r="E3116" s="24">
        <f>INT(RFM_Pivot!$A$1 - tblCustRFM[[#This Row],[LastPurchaseDate]])</f>
        <v>134</v>
      </c>
      <c r="F3116">
        <f>IF(tblCustRFM[[#This Row],[Recency]] &lt;= $L$4, 3, IF(tblCustRFM[[#This Row],[Recency]] &lt;= M3118, 2, 1))</f>
        <v>1</v>
      </c>
      <c r="G3116">
        <f>IF(tblCustRFM[[#This Row],[Frequency]] &gt;= L3119, 3, IF(tblCustRFM[[#This Row],[Frequency]] &gt;= M3119, 2, 1))</f>
        <v>3</v>
      </c>
      <c r="H3116">
        <f>IF(tblCustRFM[[#This Row],[Monetary]] &gt;= L3120, 3, IF(tblCustRFM[[#This Row],[Monetary]] &gt;= M3120, 2, 1))</f>
        <v>3</v>
      </c>
      <c r="I3116">
        <f>tblCustRFM[[#This Row],[RecencyTier]] + tblCustRFM[[#This Row],[FrequencyTier]] + tblCustRFM[[#This Row],[MonetaryTier]]</f>
        <v>7</v>
      </c>
    </row>
    <row r="3117" spans="1:9" x14ac:dyDescent="0.45">
      <c r="A3117" s="16">
        <v>5611</v>
      </c>
      <c r="B3117" s="10">
        <v>45508.138113811729</v>
      </c>
      <c r="C3117">
        <v>3</v>
      </c>
      <c r="D3117">
        <v>5110.29</v>
      </c>
      <c r="E3117" s="24">
        <f>INT(RFM_Pivot!$A$1 - tblCustRFM[[#This Row],[LastPurchaseDate]])</f>
        <v>148</v>
      </c>
      <c r="F3117">
        <f>IF(tblCustRFM[[#This Row],[Recency]] &lt;= $L$4, 3, IF(tblCustRFM[[#This Row],[Recency]] &lt;= M3119, 2, 1))</f>
        <v>1</v>
      </c>
      <c r="G3117">
        <f>IF(tblCustRFM[[#This Row],[Frequency]] &gt;= L3120, 3, IF(tblCustRFM[[#This Row],[Frequency]] &gt;= M3120, 2, 1))</f>
        <v>3</v>
      </c>
      <c r="H3117">
        <f>IF(tblCustRFM[[#This Row],[Monetary]] &gt;= L3121, 3, IF(tblCustRFM[[#This Row],[Monetary]] &gt;= M3121, 2, 1))</f>
        <v>3</v>
      </c>
      <c r="I3117">
        <f>tblCustRFM[[#This Row],[RecencyTier]] + tblCustRFM[[#This Row],[FrequencyTier]] + tblCustRFM[[#This Row],[MonetaryTier]]</f>
        <v>7</v>
      </c>
    </row>
    <row r="3118" spans="1:9" x14ac:dyDescent="0.45">
      <c r="A3118" s="16">
        <v>5612</v>
      </c>
      <c r="B3118" s="10">
        <v>45045.344834490737</v>
      </c>
      <c r="C3118">
        <v>2</v>
      </c>
      <c r="D3118">
        <v>7303.68</v>
      </c>
      <c r="E3118" s="24">
        <f>INT(RFM_Pivot!$A$1 - tblCustRFM[[#This Row],[LastPurchaseDate]])</f>
        <v>611</v>
      </c>
      <c r="F3118">
        <f>IF(tblCustRFM[[#This Row],[Recency]] &lt;= $L$4, 3, IF(tblCustRFM[[#This Row],[Recency]] &lt;= M3120, 2, 1))</f>
        <v>1</v>
      </c>
      <c r="G3118">
        <f>IF(tblCustRFM[[#This Row],[Frequency]] &gt;= L3121, 3, IF(tblCustRFM[[#This Row],[Frequency]] &gt;= M3121, 2, 1))</f>
        <v>3</v>
      </c>
      <c r="H3118">
        <f>IF(tblCustRFM[[#This Row],[Monetary]] &gt;= L3122, 3, IF(tblCustRFM[[#This Row],[Monetary]] &gt;= M3122, 2, 1))</f>
        <v>3</v>
      </c>
      <c r="I3118">
        <f>tblCustRFM[[#This Row],[RecencyTier]] + tblCustRFM[[#This Row],[FrequencyTier]] + tblCustRFM[[#This Row],[MonetaryTier]]</f>
        <v>7</v>
      </c>
    </row>
    <row r="3119" spans="1:9" x14ac:dyDescent="0.45">
      <c r="A3119" s="16">
        <v>5613</v>
      </c>
      <c r="B3119" s="10">
        <v>45442.285528549386</v>
      </c>
      <c r="C3119">
        <v>1</v>
      </c>
      <c r="D3119">
        <v>4884.3900000000003</v>
      </c>
      <c r="E3119" s="24">
        <f>INT(RFM_Pivot!$A$1 - tblCustRFM[[#This Row],[LastPurchaseDate]])</f>
        <v>214</v>
      </c>
      <c r="F3119">
        <f>IF(tblCustRFM[[#This Row],[Recency]] &lt;= $L$4, 3, IF(tblCustRFM[[#This Row],[Recency]] &lt;= M3121, 2, 1))</f>
        <v>1</v>
      </c>
      <c r="G3119">
        <f>IF(tblCustRFM[[#This Row],[Frequency]] &gt;= L3122, 3, IF(tblCustRFM[[#This Row],[Frequency]] &gt;= M3122, 2, 1))</f>
        <v>3</v>
      </c>
      <c r="H3119">
        <f>IF(tblCustRFM[[#This Row],[Monetary]] &gt;= L3123, 3, IF(tblCustRFM[[#This Row],[Monetary]] &gt;= M3123, 2, 1))</f>
        <v>3</v>
      </c>
      <c r="I3119">
        <f>tblCustRFM[[#This Row],[RecencyTier]] + tblCustRFM[[#This Row],[FrequencyTier]] + tblCustRFM[[#This Row],[MonetaryTier]]</f>
        <v>7</v>
      </c>
    </row>
    <row r="3120" spans="1:9" x14ac:dyDescent="0.45">
      <c r="A3120" s="16">
        <v>5615</v>
      </c>
      <c r="B3120" s="10">
        <v>45628.089108912034</v>
      </c>
      <c r="C3120">
        <v>3</v>
      </c>
      <c r="D3120">
        <v>22862.04</v>
      </c>
      <c r="E3120" s="24">
        <f>INT(RFM_Pivot!$A$1 - tblCustRFM[[#This Row],[LastPurchaseDate]])</f>
        <v>28</v>
      </c>
      <c r="F3120">
        <f>IF(tblCustRFM[[#This Row],[Recency]] &lt;= $L$4, 3, IF(tblCustRFM[[#This Row],[Recency]] &lt;= M3122, 2, 1))</f>
        <v>3</v>
      </c>
      <c r="G3120">
        <f>IF(tblCustRFM[[#This Row],[Frequency]] &gt;= L3123, 3, IF(tblCustRFM[[#This Row],[Frequency]] &gt;= M3123, 2, 1))</f>
        <v>3</v>
      </c>
      <c r="H3120">
        <f>IF(tblCustRFM[[#This Row],[Monetary]] &gt;= L3124, 3, IF(tblCustRFM[[#This Row],[Monetary]] &gt;= M3124, 2, 1))</f>
        <v>3</v>
      </c>
      <c r="I3120">
        <f>tblCustRFM[[#This Row],[RecencyTier]] + tblCustRFM[[#This Row],[FrequencyTier]] + tblCustRFM[[#This Row],[MonetaryTier]]</f>
        <v>9</v>
      </c>
    </row>
    <row r="3121" spans="1:9" x14ac:dyDescent="0.45">
      <c r="A3121" s="16">
        <v>5616</v>
      </c>
      <c r="B3121" s="10">
        <v>45492.222522260803</v>
      </c>
      <c r="C3121">
        <v>3</v>
      </c>
      <c r="D3121">
        <v>4231.84</v>
      </c>
      <c r="E3121" s="24">
        <f>INT(RFM_Pivot!$A$1 - tblCustRFM[[#This Row],[LastPurchaseDate]])</f>
        <v>164</v>
      </c>
      <c r="F3121">
        <f>IF(tblCustRFM[[#This Row],[Recency]] &lt;= $L$4, 3, IF(tblCustRFM[[#This Row],[Recency]] &lt;= M3123, 2, 1))</f>
        <v>1</v>
      </c>
      <c r="G3121">
        <f>IF(tblCustRFM[[#This Row],[Frequency]] &gt;= L3124, 3, IF(tblCustRFM[[#This Row],[Frequency]] &gt;= M3124, 2, 1))</f>
        <v>3</v>
      </c>
      <c r="H3121">
        <f>IF(tblCustRFM[[#This Row],[Monetary]] &gt;= L3125, 3, IF(tblCustRFM[[#This Row],[Monetary]] &gt;= M3125, 2, 1))</f>
        <v>3</v>
      </c>
      <c r="I3121">
        <f>tblCustRFM[[#This Row],[RecencyTier]] + tblCustRFM[[#This Row],[FrequencyTier]] + tblCustRFM[[#This Row],[MonetaryTier]]</f>
        <v>7</v>
      </c>
    </row>
    <row r="3122" spans="1:9" x14ac:dyDescent="0.45">
      <c r="A3122" s="16">
        <v>5617</v>
      </c>
      <c r="B3122" s="10">
        <v>45651.378437847219</v>
      </c>
      <c r="C3122">
        <v>1</v>
      </c>
      <c r="D3122">
        <v>13497.84</v>
      </c>
      <c r="E3122" s="24">
        <f>INT(RFM_Pivot!$A$1 - tblCustRFM[[#This Row],[LastPurchaseDate]])</f>
        <v>5</v>
      </c>
      <c r="F3122">
        <f>IF(tblCustRFM[[#This Row],[Recency]] &lt;= $L$4, 3, IF(tblCustRFM[[#This Row],[Recency]] &lt;= M3124, 2, 1))</f>
        <v>3</v>
      </c>
      <c r="G3122">
        <f>IF(tblCustRFM[[#This Row],[Frequency]] &gt;= L3125, 3, IF(tblCustRFM[[#This Row],[Frequency]] &gt;= M3125, 2, 1))</f>
        <v>3</v>
      </c>
      <c r="H3122">
        <f>IF(tblCustRFM[[#This Row],[Monetary]] &gt;= L3126, 3, IF(tblCustRFM[[#This Row],[Monetary]] &gt;= M3126, 2, 1))</f>
        <v>3</v>
      </c>
      <c r="I3122">
        <f>tblCustRFM[[#This Row],[RecencyTier]] + tblCustRFM[[#This Row],[FrequencyTier]] + tblCustRFM[[#This Row],[MonetaryTier]]</f>
        <v>9</v>
      </c>
    </row>
    <row r="3123" spans="1:9" x14ac:dyDescent="0.45">
      <c r="A3123" s="16">
        <v>5619</v>
      </c>
      <c r="B3123" s="10">
        <v>45398.408140817904</v>
      </c>
      <c r="C3123">
        <v>1</v>
      </c>
      <c r="D3123">
        <v>1545.22</v>
      </c>
      <c r="E3123" s="24">
        <f>INT(RFM_Pivot!$A$1 - tblCustRFM[[#This Row],[LastPurchaseDate]])</f>
        <v>258</v>
      </c>
      <c r="F3123">
        <f>IF(tblCustRFM[[#This Row],[Recency]] &lt;= $L$4, 3, IF(tblCustRFM[[#This Row],[Recency]] &lt;= M3125, 2, 1))</f>
        <v>1</v>
      </c>
      <c r="G3123">
        <f>IF(tblCustRFM[[#This Row],[Frequency]] &gt;= L3126, 3, IF(tblCustRFM[[#This Row],[Frequency]] &gt;= M3126, 2, 1))</f>
        <v>3</v>
      </c>
      <c r="H3123">
        <f>IF(tblCustRFM[[#This Row],[Monetary]] &gt;= L3127, 3, IF(tblCustRFM[[#This Row],[Monetary]] &gt;= M3127, 2, 1))</f>
        <v>3</v>
      </c>
      <c r="I3123">
        <f>tblCustRFM[[#This Row],[RecencyTier]] + tblCustRFM[[#This Row],[FrequencyTier]] + tblCustRFM[[#This Row],[MonetaryTier]]</f>
        <v>7</v>
      </c>
    </row>
    <row r="3124" spans="1:9" x14ac:dyDescent="0.45">
      <c r="A3124" s="16">
        <v>5620</v>
      </c>
      <c r="B3124" s="10">
        <v>45337.59305929784</v>
      </c>
      <c r="C3124">
        <v>2</v>
      </c>
      <c r="D3124">
        <v>27918.880000000001</v>
      </c>
      <c r="E3124" s="24">
        <f>INT(RFM_Pivot!$A$1 - tblCustRFM[[#This Row],[LastPurchaseDate]])</f>
        <v>319</v>
      </c>
      <c r="F3124">
        <f>IF(tblCustRFM[[#This Row],[Recency]] &lt;= $L$4, 3, IF(tblCustRFM[[#This Row],[Recency]] &lt;= M3126, 2, 1))</f>
        <v>1</v>
      </c>
      <c r="G3124">
        <f>IF(tblCustRFM[[#This Row],[Frequency]] &gt;= L3127, 3, IF(tblCustRFM[[#This Row],[Frequency]] &gt;= M3127, 2, 1))</f>
        <v>3</v>
      </c>
      <c r="H3124">
        <f>IF(tblCustRFM[[#This Row],[Monetary]] &gt;= L3128, 3, IF(tblCustRFM[[#This Row],[Monetary]] &gt;= M3128, 2, 1))</f>
        <v>3</v>
      </c>
      <c r="I3124">
        <f>tblCustRFM[[#This Row],[RecencyTier]] + tblCustRFM[[#This Row],[FrequencyTier]] + tblCustRFM[[#This Row],[MonetaryTier]]</f>
        <v>7</v>
      </c>
    </row>
    <row r="3125" spans="1:9" x14ac:dyDescent="0.45">
      <c r="A3125" s="16">
        <v>5621</v>
      </c>
      <c r="B3125" s="10">
        <v>45637.580058024694</v>
      </c>
      <c r="C3125">
        <v>3</v>
      </c>
      <c r="D3125">
        <v>20719.169999999998</v>
      </c>
      <c r="E3125" s="24">
        <f>INT(RFM_Pivot!$A$1 - tblCustRFM[[#This Row],[LastPurchaseDate]])</f>
        <v>19</v>
      </c>
      <c r="F3125">
        <f>IF(tblCustRFM[[#This Row],[Recency]] &lt;= $L$4, 3, IF(tblCustRFM[[#This Row],[Recency]] &lt;= M3127, 2, 1))</f>
        <v>3</v>
      </c>
      <c r="G3125">
        <f>IF(tblCustRFM[[#This Row],[Frequency]] &gt;= L3128, 3, IF(tblCustRFM[[#This Row],[Frequency]] &gt;= M3128, 2, 1))</f>
        <v>3</v>
      </c>
      <c r="H3125">
        <f>IF(tblCustRFM[[#This Row],[Monetary]] &gt;= L3129, 3, IF(tblCustRFM[[#This Row],[Monetary]] &gt;= M3129, 2, 1))</f>
        <v>3</v>
      </c>
      <c r="I3125">
        <f>tblCustRFM[[#This Row],[RecencyTier]] + tblCustRFM[[#This Row],[FrequencyTier]] + tblCustRFM[[#This Row],[MonetaryTier]]</f>
        <v>9</v>
      </c>
    </row>
    <row r="3126" spans="1:9" x14ac:dyDescent="0.45">
      <c r="A3126" s="16">
        <v>5623</v>
      </c>
      <c r="B3126" s="10">
        <v>45288.240124035496</v>
      </c>
      <c r="C3126">
        <v>1</v>
      </c>
      <c r="D3126">
        <v>1269.53</v>
      </c>
      <c r="E3126" s="24">
        <f>INT(RFM_Pivot!$A$1 - tblCustRFM[[#This Row],[LastPurchaseDate]])</f>
        <v>368</v>
      </c>
      <c r="F3126">
        <f>IF(tblCustRFM[[#This Row],[Recency]] &lt;= $L$4, 3, IF(tblCustRFM[[#This Row],[Recency]] &lt;= M3128, 2, 1))</f>
        <v>1</v>
      </c>
      <c r="G3126">
        <f>IF(tblCustRFM[[#This Row],[Frequency]] &gt;= L3129, 3, IF(tblCustRFM[[#This Row],[Frequency]] &gt;= M3129, 2, 1))</f>
        <v>3</v>
      </c>
      <c r="H3126">
        <f>IF(tblCustRFM[[#This Row],[Monetary]] &gt;= L3130, 3, IF(tblCustRFM[[#This Row],[Monetary]] &gt;= M3130, 2, 1))</f>
        <v>3</v>
      </c>
      <c r="I3126">
        <f>tblCustRFM[[#This Row],[RecencyTier]] + tblCustRFM[[#This Row],[FrequencyTier]] + tblCustRFM[[#This Row],[MonetaryTier]]</f>
        <v>7</v>
      </c>
    </row>
    <row r="3127" spans="1:9" x14ac:dyDescent="0.45">
      <c r="A3127" s="16">
        <v>5624</v>
      </c>
      <c r="B3127" s="10">
        <v>45232.389538966047</v>
      </c>
      <c r="C3127">
        <v>2</v>
      </c>
      <c r="D3127">
        <v>10910.67</v>
      </c>
      <c r="E3127" s="24">
        <f>INT(RFM_Pivot!$A$1 - tblCustRFM[[#This Row],[LastPurchaseDate]])</f>
        <v>424</v>
      </c>
      <c r="F3127">
        <f>IF(tblCustRFM[[#This Row],[Recency]] &lt;= $L$4, 3, IF(tblCustRFM[[#This Row],[Recency]] &lt;= M3129, 2, 1))</f>
        <v>1</v>
      </c>
      <c r="G3127">
        <f>IF(tblCustRFM[[#This Row],[Frequency]] &gt;= L3130, 3, IF(tblCustRFM[[#This Row],[Frequency]] &gt;= M3130, 2, 1))</f>
        <v>3</v>
      </c>
      <c r="H3127">
        <f>IF(tblCustRFM[[#This Row],[Monetary]] &gt;= L3131, 3, IF(tblCustRFM[[#This Row],[Monetary]] &gt;= M3131, 2, 1))</f>
        <v>3</v>
      </c>
      <c r="I3127">
        <f>tblCustRFM[[#This Row],[RecencyTier]] + tblCustRFM[[#This Row],[FrequencyTier]] + tblCustRFM[[#This Row],[MonetaryTier]]</f>
        <v>7</v>
      </c>
    </row>
    <row r="3128" spans="1:9" x14ac:dyDescent="0.45">
      <c r="A3128" s="16">
        <v>5626</v>
      </c>
      <c r="B3128" s="10">
        <v>45321.896489660496</v>
      </c>
      <c r="C3128">
        <v>1</v>
      </c>
      <c r="D3128">
        <v>12820.38</v>
      </c>
      <c r="E3128" s="24">
        <f>INT(RFM_Pivot!$A$1 - tblCustRFM[[#This Row],[LastPurchaseDate]])</f>
        <v>335</v>
      </c>
      <c r="F3128">
        <f>IF(tblCustRFM[[#This Row],[Recency]] &lt;= $L$4, 3, IF(tblCustRFM[[#This Row],[Recency]] &lt;= M3130, 2, 1))</f>
        <v>1</v>
      </c>
      <c r="G3128">
        <f>IF(tblCustRFM[[#This Row],[Frequency]] &gt;= L3131, 3, IF(tblCustRFM[[#This Row],[Frequency]] &gt;= M3131, 2, 1))</f>
        <v>3</v>
      </c>
      <c r="H3128">
        <f>IF(tblCustRFM[[#This Row],[Monetary]] &gt;= L3132, 3, IF(tblCustRFM[[#This Row],[Monetary]] &gt;= M3132, 2, 1))</f>
        <v>3</v>
      </c>
      <c r="I3128">
        <f>tblCustRFM[[#This Row],[RecencyTier]] + tblCustRFM[[#This Row],[FrequencyTier]] + tblCustRFM[[#This Row],[MonetaryTier]]</f>
        <v>7</v>
      </c>
    </row>
    <row r="3129" spans="1:9" x14ac:dyDescent="0.45">
      <c r="A3129" s="16">
        <v>5627</v>
      </c>
      <c r="B3129" s="10">
        <v>45204.646764660494</v>
      </c>
      <c r="C3129">
        <v>1</v>
      </c>
      <c r="D3129">
        <v>5768.26</v>
      </c>
      <c r="E3129" s="24">
        <f>INT(RFM_Pivot!$A$1 - tblCustRFM[[#This Row],[LastPurchaseDate]])</f>
        <v>452</v>
      </c>
      <c r="F3129">
        <f>IF(tblCustRFM[[#This Row],[Recency]] &lt;= $L$4, 3, IF(tblCustRFM[[#This Row],[Recency]] &lt;= M3131, 2, 1))</f>
        <v>1</v>
      </c>
      <c r="G3129">
        <f>IF(tblCustRFM[[#This Row],[Frequency]] &gt;= L3132, 3, IF(tblCustRFM[[#This Row],[Frequency]] &gt;= M3132, 2, 1))</f>
        <v>3</v>
      </c>
      <c r="H3129">
        <f>IF(tblCustRFM[[#This Row],[Monetary]] &gt;= L3133, 3, IF(tblCustRFM[[#This Row],[Monetary]] &gt;= M3133, 2, 1))</f>
        <v>3</v>
      </c>
      <c r="I3129">
        <f>tblCustRFM[[#This Row],[RecencyTier]] + tblCustRFM[[#This Row],[FrequencyTier]] + tblCustRFM[[#This Row],[MonetaryTier]]</f>
        <v>7</v>
      </c>
    </row>
    <row r="3130" spans="1:9" x14ac:dyDescent="0.45">
      <c r="A3130" s="16">
        <v>5628</v>
      </c>
      <c r="B3130" s="10">
        <v>45101.487448765431</v>
      </c>
      <c r="C3130">
        <v>1</v>
      </c>
      <c r="D3130">
        <v>9699.9599999999991</v>
      </c>
      <c r="E3130" s="24">
        <f>INT(RFM_Pivot!$A$1 - tblCustRFM[[#This Row],[LastPurchaseDate]])</f>
        <v>555</v>
      </c>
      <c r="F3130">
        <f>IF(tblCustRFM[[#This Row],[Recency]] &lt;= $L$4, 3, IF(tblCustRFM[[#This Row],[Recency]] &lt;= M3132, 2, 1))</f>
        <v>1</v>
      </c>
      <c r="G3130">
        <f>IF(tblCustRFM[[#This Row],[Frequency]] &gt;= L3133, 3, IF(tblCustRFM[[#This Row],[Frequency]] &gt;= M3133, 2, 1))</f>
        <v>3</v>
      </c>
      <c r="H3130">
        <f>IF(tblCustRFM[[#This Row],[Monetary]] &gt;= L3134, 3, IF(tblCustRFM[[#This Row],[Monetary]] &gt;= M3134, 2, 1))</f>
        <v>3</v>
      </c>
      <c r="I3130">
        <f>tblCustRFM[[#This Row],[RecencyTier]] + tblCustRFM[[#This Row],[FrequencyTier]] + tblCustRFM[[#This Row],[MonetaryTier]]</f>
        <v>7</v>
      </c>
    </row>
    <row r="3131" spans="1:9" x14ac:dyDescent="0.45">
      <c r="A3131" s="16">
        <v>5631</v>
      </c>
      <c r="B3131" s="10">
        <v>45382.273527353398</v>
      </c>
      <c r="C3131">
        <v>2</v>
      </c>
      <c r="D3131">
        <v>31300.880000000001</v>
      </c>
      <c r="E3131" s="24">
        <f>INT(RFM_Pivot!$A$1 - tblCustRFM[[#This Row],[LastPurchaseDate]])</f>
        <v>274</v>
      </c>
      <c r="F3131">
        <f>IF(tblCustRFM[[#This Row],[Recency]] &lt;= $L$4, 3, IF(tblCustRFM[[#This Row],[Recency]] &lt;= M3133, 2, 1))</f>
        <v>1</v>
      </c>
      <c r="G3131">
        <f>IF(tblCustRFM[[#This Row],[Frequency]] &gt;= L3134, 3, IF(tblCustRFM[[#This Row],[Frequency]] &gt;= M3134, 2, 1))</f>
        <v>3</v>
      </c>
      <c r="H3131">
        <f>IF(tblCustRFM[[#This Row],[Monetary]] &gt;= L3135, 3, IF(tblCustRFM[[#This Row],[Monetary]] &gt;= M3135, 2, 1))</f>
        <v>3</v>
      </c>
      <c r="I3131">
        <f>tblCustRFM[[#This Row],[RecencyTier]] + tblCustRFM[[#This Row],[FrequencyTier]] + tblCustRFM[[#This Row],[MonetaryTier]]</f>
        <v>7</v>
      </c>
    </row>
    <row r="3132" spans="1:9" x14ac:dyDescent="0.45">
      <c r="A3132" s="16">
        <v>5632</v>
      </c>
      <c r="B3132" s="10">
        <v>44982.120512037036</v>
      </c>
      <c r="C3132">
        <v>1</v>
      </c>
      <c r="D3132">
        <v>2667.1</v>
      </c>
      <c r="E3132" s="24">
        <f>INT(RFM_Pivot!$A$1 - tblCustRFM[[#This Row],[LastPurchaseDate]])</f>
        <v>674</v>
      </c>
      <c r="F3132">
        <f>IF(tblCustRFM[[#This Row],[Recency]] &lt;= $L$4, 3, IF(tblCustRFM[[#This Row],[Recency]] &lt;= M3134, 2, 1))</f>
        <v>1</v>
      </c>
      <c r="G3132">
        <f>IF(tblCustRFM[[#This Row],[Frequency]] &gt;= L3135, 3, IF(tblCustRFM[[#This Row],[Frequency]] &gt;= M3135, 2, 1))</f>
        <v>3</v>
      </c>
      <c r="H3132">
        <f>IF(tblCustRFM[[#This Row],[Monetary]] &gt;= L3136, 3, IF(tblCustRFM[[#This Row],[Monetary]] &gt;= M3136, 2, 1))</f>
        <v>3</v>
      </c>
      <c r="I3132">
        <f>tblCustRFM[[#This Row],[RecencyTier]] + tblCustRFM[[#This Row],[FrequencyTier]] + tblCustRFM[[#This Row],[MonetaryTier]]</f>
        <v>7</v>
      </c>
    </row>
    <row r="3133" spans="1:9" x14ac:dyDescent="0.45">
      <c r="A3133" s="16">
        <v>5633</v>
      </c>
      <c r="B3133" s="10">
        <v>45324.743774382718</v>
      </c>
      <c r="C3133">
        <v>2</v>
      </c>
      <c r="D3133">
        <v>11541.91</v>
      </c>
      <c r="E3133" s="24">
        <f>INT(RFM_Pivot!$A$1 - tblCustRFM[[#This Row],[LastPurchaseDate]])</f>
        <v>332</v>
      </c>
      <c r="F3133">
        <f>IF(tblCustRFM[[#This Row],[Recency]] &lt;= $L$4, 3, IF(tblCustRFM[[#This Row],[Recency]] &lt;= M3135, 2, 1))</f>
        <v>1</v>
      </c>
      <c r="G3133">
        <f>IF(tblCustRFM[[#This Row],[Frequency]] &gt;= L3136, 3, IF(tblCustRFM[[#This Row],[Frequency]] &gt;= M3136, 2, 1))</f>
        <v>3</v>
      </c>
      <c r="H3133">
        <f>IF(tblCustRFM[[#This Row],[Monetary]] &gt;= L3137, 3, IF(tblCustRFM[[#This Row],[Monetary]] &gt;= M3137, 2, 1))</f>
        <v>3</v>
      </c>
      <c r="I3133">
        <f>tblCustRFM[[#This Row],[RecencyTier]] + tblCustRFM[[#This Row],[FrequencyTier]] + tblCustRFM[[#This Row],[MonetaryTier]]</f>
        <v>7</v>
      </c>
    </row>
    <row r="3134" spans="1:9" x14ac:dyDescent="0.45">
      <c r="A3134" s="16">
        <v>5635</v>
      </c>
      <c r="B3134" s="10">
        <v>45547.781078125001</v>
      </c>
      <c r="C3134">
        <v>1</v>
      </c>
      <c r="D3134">
        <v>11316.81</v>
      </c>
      <c r="E3134" s="24">
        <f>INT(RFM_Pivot!$A$1 - tblCustRFM[[#This Row],[LastPurchaseDate]])</f>
        <v>109</v>
      </c>
      <c r="F3134">
        <f>IF(tblCustRFM[[#This Row],[Recency]] &lt;= $L$4, 3, IF(tblCustRFM[[#This Row],[Recency]] &lt;= M3136, 2, 1))</f>
        <v>3</v>
      </c>
      <c r="G3134">
        <f>IF(tblCustRFM[[#This Row],[Frequency]] &gt;= L3137, 3, IF(tblCustRFM[[#This Row],[Frequency]] &gt;= M3137, 2, 1))</f>
        <v>3</v>
      </c>
      <c r="H3134">
        <f>IF(tblCustRFM[[#This Row],[Monetary]] &gt;= L3138, 3, IF(tblCustRFM[[#This Row],[Monetary]] &gt;= M3138, 2, 1))</f>
        <v>3</v>
      </c>
      <c r="I3134">
        <f>tblCustRFM[[#This Row],[RecencyTier]] + tblCustRFM[[#This Row],[FrequencyTier]] + tblCustRFM[[#This Row],[MonetaryTier]]</f>
        <v>9</v>
      </c>
    </row>
    <row r="3135" spans="1:9" x14ac:dyDescent="0.45">
      <c r="A3135" s="16">
        <v>5636</v>
      </c>
      <c r="B3135" s="10">
        <v>45418.631163117287</v>
      </c>
      <c r="C3135">
        <v>2</v>
      </c>
      <c r="D3135">
        <v>16281.99</v>
      </c>
      <c r="E3135" s="24">
        <f>INT(RFM_Pivot!$A$1 - tblCustRFM[[#This Row],[LastPurchaseDate]])</f>
        <v>238</v>
      </c>
      <c r="F3135">
        <f>IF(tblCustRFM[[#This Row],[Recency]] &lt;= $L$4, 3, IF(tblCustRFM[[#This Row],[Recency]] &lt;= M3137, 2, 1))</f>
        <v>1</v>
      </c>
      <c r="G3135">
        <f>IF(tblCustRFM[[#This Row],[Frequency]] &gt;= L3138, 3, IF(tblCustRFM[[#This Row],[Frequency]] &gt;= M3138, 2, 1))</f>
        <v>3</v>
      </c>
      <c r="H3135">
        <f>IF(tblCustRFM[[#This Row],[Monetary]] &gt;= L3139, 3, IF(tblCustRFM[[#This Row],[Monetary]] &gt;= M3139, 2, 1))</f>
        <v>3</v>
      </c>
      <c r="I3135">
        <f>tblCustRFM[[#This Row],[RecencyTier]] + tblCustRFM[[#This Row],[FrequencyTier]] + tblCustRFM[[#This Row],[MonetaryTier]]</f>
        <v>7</v>
      </c>
    </row>
    <row r="3136" spans="1:9" x14ac:dyDescent="0.45">
      <c r="A3136" s="16">
        <v>5637</v>
      </c>
      <c r="B3136" s="10">
        <v>45541.13741373457</v>
      </c>
      <c r="C3136">
        <v>3</v>
      </c>
      <c r="D3136">
        <v>20351.04</v>
      </c>
      <c r="E3136" s="24">
        <f>INT(RFM_Pivot!$A$1 - tblCustRFM[[#This Row],[LastPurchaseDate]])</f>
        <v>115</v>
      </c>
      <c r="F3136">
        <f>IF(tblCustRFM[[#This Row],[Recency]] &lt;= $L$4, 3, IF(tblCustRFM[[#This Row],[Recency]] &lt;= M3138, 2, 1))</f>
        <v>3</v>
      </c>
      <c r="G3136">
        <f>IF(tblCustRFM[[#This Row],[Frequency]] &gt;= L3139, 3, IF(tblCustRFM[[#This Row],[Frequency]] &gt;= M3139, 2, 1))</f>
        <v>3</v>
      </c>
      <c r="H3136">
        <f>IF(tblCustRFM[[#This Row],[Monetary]] &gt;= L3140, 3, IF(tblCustRFM[[#This Row],[Monetary]] &gt;= M3140, 2, 1))</f>
        <v>3</v>
      </c>
      <c r="I3136">
        <f>tblCustRFM[[#This Row],[RecencyTier]] + tblCustRFM[[#This Row],[FrequencyTier]] + tblCustRFM[[#This Row],[MonetaryTier]]</f>
        <v>9</v>
      </c>
    </row>
    <row r="3137" spans="1:9" x14ac:dyDescent="0.45">
      <c r="A3137" s="16">
        <v>5640</v>
      </c>
      <c r="B3137" s="10">
        <v>45483.680668055553</v>
      </c>
      <c r="C3137">
        <v>1</v>
      </c>
      <c r="D3137">
        <v>4409</v>
      </c>
      <c r="E3137" s="24">
        <f>INT(RFM_Pivot!$A$1 - tblCustRFM[[#This Row],[LastPurchaseDate]])</f>
        <v>173</v>
      </c>
      <c r="F3137">
        <f>IF(tblCustRFM[[#This Row],[Recency]] &lt;= $L$4, 3, IF(tblCustRFM[[#This Row],[Recency]] &lt;= M3139, 2, 1))</f>
        <v>1</v>
      </c>
      <c r="G3137">
        <f>IF(tblCustRFM[[#This Row],[Frequency]] &gt;= L3140, 3, IF(tblCustRFM[[#This Row],[Frequency]] &gt;= M3140, 2, 1))</f>
        <v>3</v>
      </c>
      <c r="H3137">
        <f>IF(tblCustRFM[[#This Row],[Monetary]] &gt;= L3141, 3, IF(tblCustRFM[[#This Row],[Monetary]] &gt;= M3141, 2, 1))</f>
        <v>3</v>
      </c>
      <c r="I3137">
        <f>tblCustRFM[[#This Row],[RecencyTier]] + tblCustRFM[[#This Row],[FrequencyTier]] + tblCustRFM[[#This Row],[MonetaryTier]]</f>
        <v>7</v>
      </c>
    </row>
    <row r="3138" spans="1:9" x14ac:dyDescent="0.45">
      <c r="A3138" s="16">
        <v>5642</v>
      </c>
      <c r="B3138" s="10">
        <v>44946.565956597224</v>
      </c>
      <c r="C3138">
        <v>1</v>
      </c>
      <c r="D3138">
        <v>1569.06</v>
      </c>
      <c r="E3138" s="24">
        <f>INT(RFM_Pivot!$A$1 - tblCustRFM[[#This Row],[LastPurchaseDate]])</f>
        <v>710</v>
      </c>
      <c r="F3138">
        <f>IF(tblCustRFM[[#This Row],[Recency]] &lt;= $L$4, 3, IF(tblCustRFM[[#This Row],[Recency]] &lt;= M3140, 2, 1))</f>
        <v>1</v>
      </c>
      <c r="G3138">
        <f>IF(tblCustRFM[[#This Row],[Frequency]] &gt;= L3141, 3, IF(tblCustRFM[[#This Row],[Frequency]] &gt;= M3141, 2, 1))</f>
        <v>3</v>
      </c>
      <c r="H3138">
        <f>IF(tblCustRFM[[#This Row],[Monetary]] &gt;= L3142, 3, IF(tblCustRFM[[#This Row],[Monetary]] &gt;= M3142, 2, 1))</f>
        <v>3</v>
      </c>
      <c r="I3138">
        <f>tblCustRFM[[#This Row],[RecencyTier]] + tblCustRFM[[#This Row],[FrequencyTier]] + tblCustRFM[[#This Row],[MonetaryTier]]</f>
        <v>7</v>
      </c>
    </row>
    <row r="3139" spans="1:9" x14ac:dyDescent="0.45">
      <c r="A3139" s="16">
        <v>5644</v>
      </c>
      <c r="B3139" s="10">
        <v>45497.260026003089</v>
      </c>
      <c r="C3139">
        <v>2</v>
      </c>
      <c r="D3139">
        <v>45796.55</v>
      </c>
      <c r="E3139" s="24">
        <f>INT(RFM_Pivot!$A$1 - tblCustRFM[[#This Row],[LastPurchaseDate]])</f>
        <v>159</v>
      </c>
      <c r="F3139">
        <f>IF(tblCustRFM[[#This Row],[Recency]] &lt;= $L$4, 3, IF(tblCustRFM[[#This Row],[Recency]] &lt;= M3141, 2, 1))</f>
        <v>1</v>
      </c>
      <c r="G3139">
        <f>IF(tblCustRFM[[#This Row],[Frequency]] &gt;= L3142, 3, IF(tblCustRFM[[#This Row],[Frequency]] &gt;= M3142, 2, 1))</f>
        <v>3</v>
      </c>
      <c r="H3139">
        <f>IF(tblCustRFM[[#This Row],[Monetary]] &gt;= L3143, 3, IF(tblCustRFM[[#This Row],[Monetary]] &gt;= M3143, 2, 1))</f>
        <v>3</v>
      </c>
      <c r="I3139">
        <f>tblCustRFM[[#This Row],[RecencyTier]] + tblCustRFM[[#This Row],[FrequencyTier]] + tblCustRFM[[#This Row],[MonetaryTier]]</f>
        <v>7</v>
      </c>
    </row>
    <row r="3140" spans="1:9" x14ac:dyDescent="0.45">
      <c r="A3140" s="16">
        <v>5645</v>
      </c>
      <c r="B3140" s="10">
        <v>45302.476547646605</v>
      </c>
      <c r="C3140">
        <v>1</v>
      </c>
      <c r="D3140">
        <v>4879.4399999999996</v>
      </c>
      <c r="E3140" s="24">
        <f>INT(RFM_Pivot!$A$1 - tblCustRFM[[#This Row],[LastPurchaseDate]])</f>
        <v>354</v>
      </c>
      <c r="F3140">
        <f>IF(tblCustRFM[[#This Row],[Recency]] &lt;= $L$4, 3, IF(tblCustRFM[[#This Row],[Recency]] &lt;= M3142, 2, 1))</f>
        <v>1</v>
      </c>
      <c r="G3140">
        <f>IF(tblCustRFM[[#This Row],[Frequency]] &gt;= L3143, 3, IF(tblCustRFM[[#This Row],[Frequency]] &gt;= M3143, 2, 1))</f>
        <v>3</v>
      </c>
      <c r="H3140">
        <f>IF(tblCustRFM[[#This Row],[Monetary]] &gt;= L3144, 3, IF(tblCustRFM[[#This Row],[Monetary]] &gt;= M3144, 2, 1))</f>
        <v>3</v>
      </c>
      <c r="I3140">
        <f>tblCustRFM[[#This Row],[RecencyTier]] + tblCustRFM[[#This Row],[FrequencyTier]] + tblCustRFM[[#This Row],[MonetaryTier]]</f>
        <v>7</v>
      </c>
    </row>
    <row r="3141" spans="1:9" x14ac:dyDescent="0.45">
      <c r="A3141" s="16">
        <v>5646</v>
      </c>
      <c r="B3141" s="10">
        <v>45624.146714660492</v>
      </c>
      <c r="C3141">
        <v>2</v>
      </c>
      <c r="D3141">
        <v>2714.72</v>
      </c>
      <c r="E3141" s="24">
        <f>INT(RFM_Pivot!$A$1 - tblCustRFM[[#This Row],[LastPurchaseDate]])</f>
        <v>32</v>
      </c>
      <c r="F3141">
        <f>IF(tblCustRFM[[#This Row],[Recency]] &lt;= $L$4, 3, IF(tblCustRFM[[#This Row],[Recency]] &lt;= M3143, 2, 1))</f>
        <v>3</v>
      </c>
      <c r="G3141">
        <f>IF(tblCustRFM[[#This Row],[Frequency]] &gt;= L3144, 3, IF(tblCustRFM[[#This Row],[Frequency]] &gt;= M3144, 2, 1))</f>
        <v>3</v>
      </c>
      <c r="H3141">
        <f>IF(tblCustRFM[[#This Row],[Monetary]] &gt;= L3145, 3, IF(tblCustRFM[[#This Row],[Monetary]] &gt;= M3145, 2, 1))</f>
        <v>3</v>
      </c>
      <c r="I3141">
        <f>tblCustRFM[[#This Row],[RecencyTier]] + tblCustRFM[[#This Row],[FrequencyTier]] + tblCustRFM[[#This Row],[MonetaryTier]]</f>
        <v>9</v>
      </c>
    </row>
    <row r="3142" spans="1:9" x14ac:dyDescent="0.45">
      <c r="A3142" s="16">
        <v>5647</v>
      </c>
      <c r="B3142" s="10">
        <v>45446.738973919753</v>
      </c>
      <c r="C3142">
        <v>2</v>
      </c>
      <c r="D3142">
        <v>24143.09</v>
      </c>
      <c r="E3142" s="24">
        <f>INT(RFM_Pivot!$A$1 - tblCustRFM[[#This Row],[LastPurchaseDate]])</f>
        <v>210</v>
      </c>
      <c r="F3142">
        <f>IF(tblCustRFM[[#This Row],[Recency]] &lt;= $L$4, 3, IF(tblCustRFM[[#This Row],[Recency]] &lt;= M3144, 2, 1))</f>
        <v>1</v>
      </c>
      <c r="G3142">
        <f>IF(tblCustRFM[[#This Row],[Frequency]] &gt;= L3145, 3, IF(tblCustRFM[[#This Row],[Frequency]] &gt;= M3145, 2, 1))</f>
        <v>3</v>
      </c>
      <c r="H3142">
        <f>IF(tblCustRFM[[#This Row],[Monetary]] &gt;= L3146, 3, IF(tblCustRFM[[#This Row],[Monetary]] &gt;= M3146, 2, 1))</f>
        <v>3</v>
      </c>
      <c r="I3142">
        <f>tblCustRFM[[#This Row],[RecencyTier]] + tblCustRFM[[#This Row],[FrequencyTier]] + tblCustRFM[[#This Row],[MonetaryTier]]</f>
        <v>7</v>
      </c>
    </row>
    <row r="3143" spans="1:9" x14ac:dyDescent="0.45">
      <c r="A3143" s="16">
        <v>5648</v>
      </c>
      <c r="B3143" s="10">
        <v>45539.312231211421</v>
      </c>
      <c r="C3143">
        <v>3</v>
      </c>
      <c r="D3143">
        <v>14702</v>
      </c>
      <c r="E3143" s="24">
        <f>INT(RFM_Pivot!$A$1 - tblCustRFM[[#This Row],[LastPurchaseDate]])</f>
        <v>117</v>
      </c>
      <c r="F3143">
        <f>IF(tblCustRFM[[#This Row],[Recency]] &lt;= $L$4, 3, IF(tblCustRFM[[#This Row],[Recency]] &lt;= M3145, 2, 1))</f>
        <v>3</v>
      </c>
      <c r="G3143">
        <f>IF(tblCustRFM[[#This Row],[Frequency]] &gt;= L3146, 3, IF(tblCustRFM[[#This Row],[Frequency]] &gt;= M3146, 2, 1))</f>
        <v>3</v>
      </c>
      <c r="H3143">
        <f>IF(tblCustRFM[[#This Row],[Monetary]] &gt;= L3147, 3, IF(tblCustRFM[[#This Row],[Monetary]] &gt;= M3147, 2, 1))</f>
        <v>3</v>
      </c>
      <c r="I3143">
        <f>tblCustRFM[[#This Row],[RecencyTier]] + tblCustRFM[[#This Row],[FrequencyTier]] + tblCustRFM[[#This Row],[MonetaryTier]]</f>
        <v>9</v>
      </c>
    </row>
    <row r="3144" spans="1:9" x14ac:dyDescent="0.45">
      <c r="A3144" s="16">
        <v>5650</v>
      </c>
      <c r="B3144" s="10">
        <v>45612.684568441357</v>
      </c>
      <c r="C3144">
        <v>2</v>
      </c>
      <c r="D3144">
        <v>7019.06</v>
      </c>
      <c r="E3144" s="24">
        <f>INT(RFM_Pivot!$A$1 - tblCustRFM[[#This Row],[LastPurchaseDate]])</f>
        <v>44</v>
      </c>
      <c r="F3144">
        <f>IF(tblCustRFM[[#This Row],[Recency]] &lt;= $L$4, 3, IF(tblCustRFM[[#This Row],[Recency]] &lt;= M3146, 2, 1))</f>
        <v>3</v>
      </c>
      <c r="G3144">
        <f>IF(tblCustRFM[[#This Row],[Frequency]] &gt;= L3147, 3, IF(tblCustRFM[[#This Row],[Frequency]] &gt;= M3147, 2, 1))</f>
        <v>3</v>
      </c>
      <c r="H3144">
        <f>IF(tblCustRFM[[#This Row],[Monetary]] &gt;= L3148, 3, IF(tblCustRFM[[#This Row],[Monetary]] &gt;= M3148, 2, 1))</f>
        <v>3</v>
      </c>
      <c r="I3144">
        <f>tblCustRFM[[#This Row],[RecencyTier]] + tblCustRFM[[#This Row],[FrequencyTier]] + tblCustRFM[[#This Row],[MonetaryTier]]</f>
        <v>9</v>
      </c>
    </row>
    <row r="3145" spans="1:9" x14ac:dyDescent="0.45">
      <c r="A3145" s="16">
        <v>5651</v>
      </c>
      <c r="B3145" s="10">
        <v>45395.99889988426</v>
      </c>
      <c r="C3145">
        <v>2</v>
      </c>
      <c r="D3145">
        <v>12241.8</v>
      </c>
      <c r="E3145" s="24">
        <f>INT(RFM_Pivot!$A$1 - tblCustRFM[[#This Row],[LastPurchaseDate]])</f>
        <v>261</v>
      </c>
      <c r="F3145">
        <f>IF(tblCustRFM[[#This Row],[Recency]] &lt;= $L$4, 3, IF(tblCustRFM[[#This Row],[Recency]] &lt;= M3147, 2, 1))</f>
        <v>1</v>
      </c>
      <c r="G3145">
        <f>IF(tblCustRFM[[#This Row],[Frequency]] &gt;= L3148, 3, IF(tblCustRFM[[#This Row],[Frequency]] &gt;= M3148, 2, 1))</f>
        <v>3</v>
      </c>
      <c r="H3145">
        <f>IF(tblCustRFM[[#This Row],[Monetary]] &gt;= L3149, 3, IF(tblCustRFM[[#This Row],[Monetary]] &gt;= M3149, 2, 1))</f>
        <v>3</v>
      </c>
      <c r="I3145">
        <f>tblCustRFM[[#This Row],[RecencyTier]] + tblCustRFM[[#This Row],[FrequencyTier]] + tblCustRFM[[#This Row],[MonetaryTier]]</f>
        <v>7</v>
      </c>
    </row>
    <row r="3146" spans="1:9" x14ac:dyDescent="0.45">
      <c r="A3146" s="16">
        <v>5652</v>
      </c>
      <c r="B3146" s="10">
        <v>45392.275527546299</v>
      </c>
      <c r="C3146">
        <v>2</v>
      </c>
      <c r="D3146">
        <v>7038.59</v>
      </c>
      <c r="E3146" s="24">
        <f>INT(RFM_Pivot!$A$1 - tblCustRFM[[#This Row],[LastPurchaseDate]])</f>
        <v>264</v>
      </c>
      <c r="F3146">
        <f>IF(tblCustRFM[[#This Row],[Recency]] &lt;= $L$4, 3, IF(tblCustRFM[[#This Row],[Recency]] &lt;= M3148, 2, 1))</f>
        <v>1</v>
      </c>
      <c r="G3146">
        <f>IF(tblCustRFM[[#This Row],[Frequency]] &gt;= L3149, 3, IF(tblCustRFM[[#This Row],[Frequency]] &gt;= M3149, 2, 1))</f>
        <v>3</v>
      </c>
      <c r="H3146">
        <f>IF(tblCustRFM[[#This Row],[Monetary]] &gt;= L3150, 3, IF(tblCustRFM[[#This Row],[Monetary]] &gt;= M3150, 2, 1))</f>
        <v>3</v>
      </c>
      <c r="I3146">
        <f>tblCustRFM[[#This Row],[RecencyTier]] + tblCustRFM[[#This Row],[FrequencyTier]] + tblCustRFM[[#This Row],[MonetaryTier]]</f>
        <v>7</v>
      </c>
    </row>
    <row r="3147" spans="1:9" x14ac:dyDescent="0.45">
      <c r="A3147" s="16">
        <v>5654</v>
      </c>
      <c r="B3147" s="10">
        <v>45321.458445833334</v>
      </c>
      <c r="C3147">
        <v>3</v>
      </c>
      <c r="D3147">
        <v>40202.28</v>
      </c>
      <c r="E3147" s="24">
        <f>INT(RFM_Pivot!$A$1 - tblCustRFM[[#This Row],[LastPurchaseDate]])</f>
        <v>335</v>
      </c>
      <c r="F3147">
        <f>IF(tblCustRFM[[#This Row],[Recency]] &lt;= $L$4, 3, IF(tblCustRFM[[#This Row],[Recency]] &lt;= M3149, 2, 1))</f>
        <v>1</v>
      </c>
      <c r="G3147">
        <f>IF(tblCustRFM[[#This Row],[Frequency]] &gt;= L3150, 3, IF(tblCustRFM[[#This Row],[Frequency]] &gt;= M3150, 2, 1))</f>
        <v>3</v>
      </c>
      <c r="H3147">
        <f>IF(tblCustRFM[[#This Row],[Monetary]] &gt;= L3151, 3, IF(tblCustRFM[[#This Row],[Monetary]] &gt;= M3151, 2, 1))</f>
        <v>3</v>
      </c>
      <c r="I3147">
        <f>tblCustRFM[[#This Row],[RecencyTier]] + tblCustRFM[[#This Row],[FrequencyTier]] + tblCustRFM[[#This Row],[MonetaryTier]]</f>
        <v>7</v>
      </c>
    </row>
    <row r="3148" spans="1:9" x14ac:dyDescent="0.45">
      <c r="A3148" s="16">
        <v>5655</v>
      </c>
      <c r="B3148" s="10">
        <v>45420.456345640428</v>
      </c>
      <c r="C3148">
        <v>1</v>
      </c>
      <c r="D3148">
        <v>15013.32</v>
      </c>
      <c r="E3148" s="24">
        <f>INT(RFM_Pivot!$A$1 - tblCustRFM[[#This Row],[LastPurchaseDate]])</f>
        <v>236</v>
      </c>
      <c r="F3148">
        <f>IF(tblCustRFM[[#This Row],[Recency]] &lt;= $L$4, 3, IF(tblCustRFM[[#This Row],[Recency]] &lt;= M3150, 2, 1))</f>
        <v>1</v>
      </c>
      <c r="G3148">
        <f>IF(tblCustRFM[[#This Row],[Frequency]] &gt;= L3151, 3, IF(tblCustRFM[[#This Row],[Frequency]] &gt;= M3151, 2, 1))</f>
        <v>3</v>
      </c>
      <c r="H3148">
        <f>IF(tblCustRFM[[#This Row],[Monetary]] &gt;= L3152, 3, IF(tblCustRFM[[#This Row],[Monetary]] &gt;= M3152, 2, 1))</f>
        <v>3</v>
      </c>
      <c r="I3148">
        <f>tblCustRFM[[#This Row],[RecencyTier]] + tblCustRFM[[#This Row],[FrequencyTier]] + tblCustRFM[[#This Row],[MonetaryTier]]</f>
        <v>7</v>
      </c>
    </row>
    <row r="3149" spans="1:9" x14ac:dyDescent="0.45">
      <c r="A3149" s="16">
        <v>5656</v>
      </c>
      <c r="B3149" s="10">
        <v>45616.407940817902</v>
      </c>
      <c r="C3149">
        <v>3</v>
      </c>
      <c r="D3149">
        <v>28238.560000000001</v>
      </c>
      <c r="E3149" s="24">
        <f>INT(RFM_Pivot!$A$1 - tblCustRFM[[#This Row],[LastPurchaseDate]])</f>
        <v>40</v>
      </c>
      <c r="F3149">
        <f>IF(tblCustRFM[[#This Row],[Recency]] &lt;= $L$4, 3, IF(tblCustRFM[[#This Row],[Recency]] &lt;= M3151, 2, 1))</f>
        <v>3</v>
      </c>
      <c r="G3149">
        <f>IF(tblCustRFM[[#This Row],[Frequency]] &gt;= L3152, 3, IF(tblCustRFM[[#This Row],[Frequency]] &gt;= M3152, 2, 1))</f>
        <v>3</v>
      </c>
      <c r="H3149">
        <f>IF(tblCustRFM[[#This Row],[Monetary]] &gt;= L3153, 3, IF(tblCustRFM[[#This Row],[Monetary]] &gt;= M3153, 2, 1))</f>
        <v>3</v>
      </c>
      <c r="I3149">
        <f>tblCustRFM[[#This Row],[RecencyTier]] + tblCustRFM[[#This Row],[FrequencyTier]] + tblCustRFM[[#This Row],[MonetaryTier]]</f>
        <v>9</v>
      </c>
    </row>
    <row r="3150" spans="1:9" x14ac:dyDescent="0.45">
      <c r="A3150" s="16">
        <v>5657</v>
      </c>
      <c r="B3150" s="10">
        <v>45300.9433943287</v>
      </c>
      <c r="C3150">
        <v>1</v>
      </c>
      <c r="D3150">
        <v>10135.24</v>
      </c>
      <c r="E3150" s="24">
        <f>INT(RFM_Pivot!$A$1 - tblCustRFM[[#This Row],[LastPurchaseDate]])</f>
        <v>356</v>
      </c>
      <c r="F3150">
        <f>IF(tblCustRFM[[#This Row],[Recency]] &lt;= $L$4, 3, IF(tblCustRFM[[#This Row],[Recency]] &lt;= M3152, 2, 1))</f>
        <v>1</v>
      </c>
      <c r="G3150">
        <f>IF(tblCustRFM[[#This Row],[Frequency]] &gt;= L3153, 3, IF(tblCustRFM[[#This Row],[Frequency]] &gt;= M3153, 2, 1))</f>
        <v>3</v>
      </c>
      <c r="H3150">
        <f>IF(tblCustRFM[[#This Row],[Monetary]] &gt;= L3154, 3, IF(tblCustRFM[[#This Row],[Monetary]] &gt;= M3154, 2, 1))</f>
        <v>3</v>
      </c>
      <c r="I3150">
        <f>tblCustRFM[[#This Row],[RecencyTier]] + tblCustRFM[[#This Row],[FrequencyTier]] + tblCustRFM[[#This Row],[MonetaryTier]]</f>
        <v>7</v>
      </c>
    </row>
    <row r="3151" spans="1:9" x14ac:dyDescent="0.45">
      <c r="A3151" s="16">
        <v>5658</v>
      </c>
      <c r="B3151" s="10">
        <v>45281.304430439814</v>
      </c>
      <c r="C3151">
        <v>3</v>
      </c>
      <c r="D3151">
        <v>28108.68</v>
      </c>
      <c r="E3151" s="24">
        <f>INT(RFM_Pivot!$A$1 - tblCustRFM[[#This Row],[LastPurchaseDate]])</f>
        <v>375</v>
      </c>
      <c r="F3151">
        <f>IF(tblCustRFM[[#This Row],[Recency]] &lt;= $L$4, 3, IF(tblCustRFM[[#This Row],[Recency]] &lt;= M3153, 2, 1))</f>
        <v>1</v>
      </c>
      <c r="G3151">
        <f>IF(tblCustRFM[[#This Row],[Frequency]] &gt;= L3154, 3, IF(tblCustRFM[[#This Row],[Frequency]] &gt;= M3154, 2, 1))</f>
        <v>3</v>
      </c>
      <c r="H3151">
        <f>IF(tblCustRFM[[#This Row],[Monetary]] &gt;= L3155, 3, IF(tblCustRFM[[#This Row],[Monetary]] &gt;= M3155, 2, 1))</f>
        <v>3</v>
      </c>
      <c r="I3151">
        <f>tblCustRFM[[#This Row],[RecencyTier]] + tblCustRFM[[#This Row],[FrequencyTier]] + tblCustRFM[[#This Row],[MonetaryTier]]</f>
        <v>7</v>
      </c>
    </row>
    <row r="3152" spans="1:9" x14ac:dyDescent="0.45">
      <c r="A3152" s="16">
        <v>5659</v>
      </c>
      <c r="B3152" s="10">
        <v>45525.73287330247</v>
      </c>
      <c r="C3152">
        <v>1</v>
      </c>
      <c r="D3152">
        <v>13632.6</v>
      </c>
      <c r="E3152" s="24">
        <f>INT(RFM_Pivot!$A$1 - tblCustRFM[[#This Row],[LastPurchaseDate]])</f>
        <v>131</v>
      </c>
      <c r="F3152">
        <f>IF(tblCustRFM[[#This Row],[Recency]] &lt;= $L$4, 3, IF(tblCustRFM[[#This Row],[Recency]] &lt;= M3154, 2, 1))</f>
        <v>1</v>
      </c>
      <c r="G3152">
        <f>IF(tblCustRFM[[#This Row],[Frequency]] &gt;= L3155, 3, IF(tblCustRFM[[#This Row],[Frequency]] &gt;= M3155, 2, 1))</f>
        <v>3</v>
      </c>
      <c r="H3152">
        <f>IF(tblCustRFM[[#This Row],[Monetary]] &gt;= L3156, 3, IF(tblCustRFM[[#This Row],[Monetary]] &gt;= M3156, 2, 1))</f>
        <v>3</v>
      </c>
      <c r="I3152">
        <f>tblCustRFM[[#This Row],[RecencyTier]] + tblCustRFM[[#This Row],[FrequencyTier]] + tblCustRFM[[#This Row],[MonetaryTier]]</f>
        <v>7</v>
      </c>
    </row>
    <row r="3153" spans="1:9" x14ac:dyDescent="0.45">
      <c r="A3153" s="16">
        <v>5661</v>
      </c>
      <c r="B3153" s="10">
        <v>45652.400540046299</v>
      </c>
      <c r="C3153">
        <v>2</v>
      </c>
      <c r="D3153">
        <v>5934.48</v>
      </c>
      <c r="E3153" s="24">
        <f>INT(RFM_Pivot!$A$1 - tblCustRFM[[#This Row],[LastPurchaseDate]])</f>
        <v>4</v>
      </c>
      <c r="F3153">
        <f>IF(tblCustRFM[[#This Row],[Recency]] &lt;= $L$4, 3, IF(tblCustRFM[[#This Row],[Recency]] &lt;= M3155, 2, 1))</f>
        <v>3</v>
      </c>
      <c r="G3153">
        <f>IF(tblCustRFM[[#This Row],[Frequency]] &gt;= L3156, 3, IF(tblCustRFM[[#This Row],[Frequency]] &gt;= M3156, 2, 1))</f>
        <v>3</v>
      </c>
      <c r="H3153">
        <f>IF(tblCustRFM[[#This Row],[Monetary]] &gt;= L3157, 3, IF(tblCustRFM[[#This Row],[Monetary]] &gt;= M3157, 2, 1))</f>
        <v>3</v>
      </c>
      <c r="I3153">
        <f>tblCustRFM[[#This Row],[RecencyTier]] + tblCustRFM[[#This Row],[FrequencyTier]] + tblCustRFM[[#This Row],[MonetaryTier]]</f>
        <v>9</v>
      </c>
    </row>
    <row r="3154" spans="1:9" x14ac:dyDescent="0.45">
      <c r="A3154" s="16">
        <v>5662</v>
      </c>
      <c r="B3154" s="10">
        <v>45436.444944483024</v>
      </c>
      <c r="C3154">
        <v>2</v>
      </c>
      <c r="D3154">
        <v>10315.799999999999</v>
      </c>
      <c r="E3154" s="24">
        <f>INT(RFM_Pivot!$A$1 - tblCustRFM[[#This Row],[LastPurchaseDate]])</f>
        <v>220</v>
      </c>
      <c r="F3154">
        <f>IF(tblCustRFM[[#This Row],[Recency]] &lt;= $L$4, 3, IF(tblCustRFM[[#This Row],[Recency]] &lt;= M3156, 2, 1))</f>
        <v>1</v>
      </c>
      <c r="G3154">
        <f>IF(tblCustRFM[[#This Row],[Frequency]] &gt;= L3157, 3, IF(tblCustRFM[[#This Row],[Frequency]] &gt;= M3157, 2, 1))</f>
        <v>3</v>
      </c>
      <c r="H3154">
        <f>IF(tblCustRFM[[#This Row],[Monetary]] &gt;= L3158, 3, IF(tblCustRFM[[#This Row],[Monetary]] &gt;= M3158, 2, 1))</f>
        <v>3</v>
      </c>
      <c r="I3154">
        <f>tblCustRFM[[#This Row],[RecencyTier]] + tblCustRFM[[#This Row],[FrequencyTier]] + tblCustRFM[[#This Row],[MonetaryTier]]</f>
        <v>7</v>
      </c>
    </row>
    <row r="3155" spans="1:9" x14ac:dyDescent="0.45">
      <c r="A3155" s="16">
        <v>5663</v>
      </c>
      <c r="B3155" s="10">
        <v>45476.525952584874</v>
      </c>
      <c r="C3155">
        <v>2</v>
      </c>
      <c r="D3155">
        <v>12431.71</v>
      </c>
      <c r="E3155" s="24">
        <f>INT(RFM_Pivot!$A$1 - tblCustRFM[[#This Row],[LastPurchaseDate]])</f>
        <v>180</v>
      </c>
      <c r="F3155">
        <f>IF(tblCustRFM[[#This Row],[Recency]] &lt;= $L$4, 3, IF(tblCustRFM[[#This Row],[Recency]] &lt;= M3157, 2, 1))</f>
        <v>1</v>
      </c>
      <c r="G3155">
        <f>IF(tblCustRFM[[#This Row],[Frequency]] &gt;= L3158, 3, IF(tblCustRFM[[#This Row],[Frequency]] &gt;= M3158, 2, 1))</f>
        <v>3</v>
      </c>
      <c r="H3155">
        <f>IF(tblCustRFM[[#This Row],[Monetary]] &gt;= L3159, 3, IF(tblCustRFM[[#This Row],[Monetary]] &gt;= M3159, 2, 1))</f>
        <v>3</v>
      </c>
      <c r="I3155">
        <f>tblCustRFM[[#This Row],[RecencyTier]] + tblCustRFM[[#This Row],[FrequencyTier]] + tblCustRFM[[#This Row],[MonetaryTier]]</f>
        <v>7</v>
      </c>
    </row>
    <row r="3156" spans="1:9" x14ac:dyDescent="0.45">
      <c r="A3156" s="16">
        <v>5666</v>
      </c>
      <c r="B3156" s="10">
        <v>45638.164116396605</v>
      </c>
      <c r="C3156">
        <v>2</v>
      </c>
      <c r="D3156">
        <v>6807.81</v>
      </c>
      <c r="E3156" s="24">
        <f>INT(RFM_Pivot!$A$1 - tblCustRFM[[#This Row],[LastPurchaseDate]])</f>
        <v>18</v>
      </c>
      <c r="F3156">
        <f>IF(tblCustRFM[[#This Row],[Recency]] &lt;= $L$4, 3, IF(tblCustRFM[[#This Row],[Recency]] &lt;= M3158, 2, 1))</f>
        <v>3</v>
      </c>
      <c r="G3156">
        <f>IF(tblCustRFM[[#This Row],[Frequency]] &gt;= L3159, 3, IF(tblCustRFM[[#This Row],[Frequency]] &gt;= M3159, 2, 1))</f>
        <v>3</v>
      </c>
      <c r="H3156">
        <f>IF(tblCustRFM[[#This Row],[Monetary]] &gt;= L3160, 3, IF(tblCustRFM[[#This Row],[Monetary]] &gt;= M3160, 2, 1))</f>
        <v>3</v>
      </c>
      <c r="I3156">
        <f>tblCustRFM[[#This Row],[RecencyTier]] + tblCustRFM[[#This Row],[FrequencyTier]] + tblCustRFM[[#This Row],[MonetaryTier]]</f>
        <v>9</v>
      </c>
    </row>
    <row r="3157" spans="1:9" x14ac:dyDescent="0.45">
      <c r="A3157" s="16">
        <v>5668</v>
      </c>
      <c r="B3157" s="10">
        <v>45228.885188503089</v>
      </c>
      <c r="C3157">
        <v>1</v>
      </c>
      <c r="D3157">
        <v>9369.7999999999993</v>
      </c>
      <c r="E3157" s="24">
        <f>INT(RFM_Pivot!$A$1 - tblCustRFM[[#This Row],[LastPurchaseDate]])</f>
        <v>428</v>
      </c>
      <c r="F3157">
        <f>IF(tblCustRFM[[#This Row],[Recency]] &lt;= $L$4, 3, IF(tblCustRFM[[#This Row],[Recency]] &lt;= M3159, 2, 1))</f>
        <v>1</v>
      </c>
      <c r="G3157">
        <f>IF(tblCustRFM[[#This Row],[Frequency]] &gt;= L3160, 3, IF(tblCustRFM[[#This Row],[Frequency]] &gt;= M3160, 2, 1))</f>
        <v>3</v>
      </c>
      <c r="H3157">
        <f>IF(tblCustRFM[[#This Row],[Monetary]] &gt;= L3161, 3, IF(tblCustRFM[[#This Row],[Monetary]] &gt;= M3161, 2, 1))</f>
        <v>3</v>
      </c>
      <c r="I3157">
        <f>tblCustRFM[[#This Row],[RecencyTier]] + tblCustRFM[[#This Row],[FrequencyTier]] + tblCustRFM[[#This Row],[MonetaryTier]]</f>
        <v>7</v>
      </c>
    </row>
    <row r="3158" spans="1:9" x14ac:dyDescent="0.45">
      <c r="A3158" s="16">
        <v>5669</v>
      </c>
      <c r="B3158" s="10">
        <v>45116.015901581792</v>
      </c>
      <c r="C3158">
        <v>1</v>
      </c>
      <c r="D3158">
        <v>3174.66</v>
      </c>
      <c r="E3158" s="24">
        <f>INT(RFM_Pivot!$A$1 - tblCustRFM[[#This Row],[LastPurchaseDate]])</f>
        <v>540</v>
      </c>
      <c r="F3158">
        <f>IF(tblCustRFM[[#This Row],[Recency]] &lt;= $L$4, 3, IF(tblCustRFM[[#This Row],[Recency]] &lt;= M3160, 2, 1))</f>
        <v>1</v>
      </c>
      <c r="G3158">
        <f>IF(tblCustRFM[[#This Row],[Frequency]] &gt;= L3161, 3, IF(tblCustRFM[[#This Row],[Frequency]] &gt;= M3161, 2, 1))</f>
        <v>3</v>
      </c>
      <c r="H3158">
        <f>IF(tblCustRFM[[#This Row],[Monetary]] &gt;= L3162, 3, IF(tblCustRFM[[#This Row],[Monetary]] &gt;= M3162, 2, 1))</f>
        <v>3</v>
      </c>
      <c r="I3158">
        <f>tblCustRFM[[#This Row],[RecencyTier]] + tblCustRFM[[#This Row],[FrequencyTier]] + tblCustRFM[[#This Row],[MonetaryTier]]</f>
        <v>7</v>
      </c>
    </row>
    <row r="3159" spans="1:9" x14ac:dyDescent="0.45">
      <c r="A3159" s="16">
        <v>5670</v>
      </c>
      <c r="B3159" s="10">
        <v>45494.266726658949</v>
      </c>
      <c r="C3159">
        <v>4</v>
      </c>
      <c r="D3159">
        <v>33646.04</v>
      </c>
      <c r="E3159" s="24">
        <f>INT(RFM_Pivot!$A$1 - tblCustRFM[[#This Row],[LastPurchaseDate]])</f>
        <v>162</v>
      </c>
      <c r="F3159">
        <f>IF(tblCustRFM[[#This Row],[Recency]] &lt;= $L$4, 3, IF(tblCustRFM[[#This Row],[Recency]] &lt;= M3161, 2, 1))</f>
        <v>1</v>
      </c>
      <c r="G3159">
        <f>IF(tblCustRFM[[#This Row],[Frequency]] &gt;= L3162, 3, IF(tblCustRFM[[#This Row],[Frequency]] &gt;= M3162, 2, 1))</f>
        <v>3</v>
      </c>
      <c r="H3159">
        <f>IF(tblCustRFM[[#This Row],[Monetary]] &gt;= L3163, 3, IF(tblCustRFM[[#This Row],[Monetary]] &gt;= M3163, 2, 1))</f>
        <v>3</v>
      </c>
      <c r="I3159">
        <f>tblCustRFM[[#This Row],[RecencyTier]] + tblCustRFM[[#This Row],[FrequencyTier]] + tblCustRFM[[#This Row],[MonetaryTier]]</f>
        <v>7</v>
      </c>
    </row>
    <row r="3160" spans="1:9" x14ac:dyDescent="0.45">
      <c r="A3160" s="16">
        <v>5673</v>
      </c>
      <c r="B3160" s="10">
        <v>45575.085808564814</v>
      </c>
      <c r="C3160">
        <v>3</v>
      </c>
      <c r="D3160">
        <v>12540.3</v>
      </c>
      <c r="E3160" s="24">
        <f>INT(RFM_Pivot!$A$1 - tblCustRFM[[#This Row],[LastPurchaseDate]])</f>
        <v>81</v>
      </c>
      <c r="F3160">
        <f>IF(tblCustRFM[[#This Row],[Recency]] &lt;= $L$4, 3, IF(tblCustRFM[[#This Row],[Recency]] &lt;= M3162, 2, 1))</f>
        <v>3</v>
      </c>
      <c r="G3160">
        <f>IF(tblCustRFM[[#This Row],[Frequency]] &gt;= L3163, 3, IF(tblCustRFM[[#This Row],[Frequency]] &gt;= M3163, 2, 1))</f>
        <v>3</v>
      </c>
      <c r="H3160">
        <f>IF(tblCustRFM[[#This Row],[Monetary]] &gt;= L3164, 3, IF(tblCustRFM[[#This Row],[Monetary]] &gt;= M3164, 2, 1))</f>
        <v>3</v>
      </c>
      <c r="I3160">
        <f>tblCustRFM[[#This Row],[RecencyTier]] + tblCustRFM[[#This Row],[FrequencyTier]] + tblCustRFM[[#This Row],[MonetaryTier]]</f>
        <v>9</v>
      </c>
    </row>
    <row r="3161" spans="1:9" x14ac:dyDescent="0.45">
      <c r="A3161" s="16">
        <v>5674</v>
      </c>
      <c r="B3161" s="10">
        <v>45392.49454945988</v>
      </c>
      <c r="C3161">
        <v>1</v>
      </c>
      <c r="D3161">
        <v>7151.52</v>
      </c>
      <c r="E3161" s="24">
        <f>INT(RFM_Pivot!$A$1 - tblCustRFM[[#This Row],[LastPurchaseDate]])</f>
        <v>264</v>
      </c>
      <c r="F3161">
        <f>IF(tblCustRFM[[#This Row],[Recency]] &lt;= $L$4, 3, IF(tblCustRFM[[#This Row],[Recency]] &lt;= M3163, 2, 1))</f>
        <v>1</v>
      </c>
      <c r="G3161">
        <f>IF(tblCustRFM[[#This Row],[Frequency]] &gt;= L3164, 3, IF(tblCustRFM[[#This Row],[Frequency]] &gt;= M3164, 2, 1))</f>
        <v>3</v>
      </c>
      <c r="H3161">
        <f>IF(tblCustRFM[[#This Row],[Monetary]] &gt;= L3165, 3, IF(tblCustRFM[[#This Row],[Monetary]] &gt;= M3165, 2, 1))</f>
        <v>3</v>
      </c>
      <c r="I3161">
        <f>tblCustRFM[[#This Row],[RecencyTier]] + tblCustRFM[[#This Row],[FrequencyTier]] + tblCustRFM[[#This Row],[MonetaryTier]]</f>
        <v>7</v>
      </c>
    </row>
    <row r="3162" spans="1:9" x14ac:dyDescent="0.45">
      <c r="A3162" s="16">
        <v>5675</v>
      </c>
      <c r="B3162" s="10">
        <v>45583.408640856484</v>
      </c>
      <c r="C3162">
        <v>5</v>
      </c>
      <c r="D3162">
        <v>38264.080000000002</v>
      </c>
      <c r="E3162" s="24">
        <f>INT(RFM_Pivot!$A$1 - tblCustRFM[[#This Row],[LastPurchaseDate]])</f>
        <v>73</v>
      </c>
      <c r="F3162">
        <f>IF(tblCustRFM[[#This Row],[Recency]] &lt;= $L$4, 3, IF(tblCustRFM[[#This Row],[Recency]] &lt;= M3164, 2, 1))</f>
        <v>3</v>
      </c>
      <c r="G3162">
        <f>IF(tblCustRFM[[#This Row],[Frequency]] &gt;= L3165, 3, IF(tblCustRFM[[#This Row],[Frequency]] &gt;= M3165, 2, 1))</f>
        <v>3</v>
      </c>
      <c r="H3162">
        <f>IF(tblCustRFM[[#This Row],[Monetary]] &gt;= L3166, 3, IF(tblCustRFM[[#This Row],[Monetary]] &gt;= M3166, 2, 1))</f>
        <v>3</v>
      </c>
      <c r="I3162">
        <f>tblCustRFM[[#This Row],[RecencyTier]] + tblCustRFM[[#This Row],[FrequencyTier]] + tblCustRFM[[#This Row],[MonetaryTier]]</f>
        <v>9</v>
      </c>
    </row>
    <row r="3163" spans="1:9" x14ac:dyDescent="0.45">
      <c r="A3163" s="16">
        <v>5677</v>
      </c>
      <c r="B3163" s="10">
        <v>45582.605560570984</v>
      </c>
      <c r="C3163">
        <v>3</v>
      </c>
      <c r="D3163">
        <v>20921.419999999998</v>
      </c>
      <c r="E3163" s="24">
        <f>INT(RFM_Pivot!$A$1 - tblCustRFM[[#This Row],[LastPurchaseDate]])</f>
        <v>74</v>
      </c>
      <c r="F3163">
        <f>IF(tblCustRFM[[#This Row],[Recency]] &lt;= $L$4, 3, IF(tblCustRFM[[#This Row],[Recency]] &lt;= M3165, 2, 1))</f>
        <v>3</v>
      </c>
      <c r="G3163">
        <f>IF(tblCustRFM[[#This Row],[Frequency]] &gt;= L3166, 3, IF(tblCustRFM[[#This Row],[Frequency]] &gt;= M3166, 2, 1))</f>
        <v>3</v>
      </c>
      <c r="H3163">
        <f>IF(tblCustRFM[[#This Row],[Monetary]] &gt;= L3167, 3, IF(tblCustRFM[[#This Row],[Monetary]] &gt;= M3167, 2, 1))</f>
        <v>3</v>
      </c>
      <c r="I3163">
        <f>tblCustRFM[[#This Row],[RecencyTier]] + tblCustRFM[[#This Row],[FrequencyTier]] + tblCustRFM[[#This Row],[MonetaryTier]]</f>
        <v>9</v>
      </c>
    </row>
    <row r="3164" spans="1:9" x14ac:dyDescent="0.45">
      <c r="A3164" s="16">
        <v>5678</v>
      </c>
      <c r="B3164" s="10">
        <v>45193.40364035494</v>
      </c>
      <c r="C3164">
        <v>1</v>
      </c>
      <c r="D3164">
        <v>2485.48</v>
      </c>
      <c r="E3164" s="24">
        <f>INT(RFM_Pivot!$A$1 - tblCustRFM[[#This Row],[LastPurchaseDate]])</f>
        <v>463</v>
      </c>
      <c r="F3164">
        <f>IF(tblCustRFM[[#This Row],[Recency]] &lt;= $L$4, 3, IF(tblCustRFM[[#This Row],[Recency]] &lt;= M3166, 2, 1))</f>
        <v>1</v>
      </c>
      <c r="G3164">
        <f>IF(tblCustRFM[[#This Row],[Frequency]] &gt;= L3167, 3, IF(tblCustRFM[[#This Row],[Frequency]] &gt;= M3167, 2, 1))</f>
        <v>3</v>
      </c>
      <c r="H3164">
        <f>IF(tblCustRFM[[#This Row],[Monetary]] &gt;= L3168, 3, IF(tblCustRFM[[#This Row],[Monetary]] &gt;= M3168, 2, 1))</f>
        <v>3</v>
      </c>
      <c r="I3164">
        <f>tblCustRFM[[#This Row],[RecencyTier]] + tblCustRFM[[#This Row],[FrequencyTier]] + tblCustRFM[[#This Row],[MonetaryTier]]</f>
        <v>7</v>
      </c>
    </row>
    <row r="3165" spans="1:9" x14ac:dyDescent="0.45">
      <c r="A3165" s="16">
        <v>5681</v>
      </c>
      <c r="B3165" s="10">
        <v>45591.147414737658</v>
      </c>
      <c r="C3165">
        <v>1</v>
      </c>
      <c r="D3165">
        <v>21001.15</v>
      </c>
      <c r="E3165" s="24">
        <f>INT(RFM_Pivot!$A$1 - tblCustRFM[[#This Row],[LastPurchaseDate]])</f>
        <v>65</v>
      </c>
      <c r="F3165">
        <f>IF(tblCustRFM[[#This Row],[Recency]] &lt;= $L$4, 3, IF(tblCustRFM[[#This Row],[Recency]] &lt;= M3167, 2, 1))</f>
        <v>3</v>
      </c>
      <c r="G3165">
        <f>IF(tblCustRFM[[#This Row],[Frequency]] &gt;= L3168, 3, IF(tblCustRFM[[#This Row],[Frequency]] &gt;= M3168, 2, 1))</f>
        <v>3</v>
      </c>
      <c r="H3165">
        <f>IF(tblCustRFM[[#This Row],[Monetary]] &gt;= L3169, 3, IF(tblCustRFM[[#This Row],[Monetary]] &gt;= M3169, 2, 1))</f>
        <v>3</v>
      </c>
      <c r="I3165">
        <f>tblCustRFM[[#This Row],[RecencyTier]] + tblCustRFM[[#This Row],[FrequencyTier]] + tblCustRFM[[#This Row],[MonetaryTier]]</f>
        <v>9</v>
      </c>
    </row>
    <row r="3166" spans="1:9" x14ac:dyDescent="0.45">
      <c r="A3166" s="16">
        <v>5683</v>
      </c>
      <c r="B3166" s="10">
        <v>45280.574357445985</v>
      </c>
      <c r="C3166">
        <v>2</v>
      </c>
      <c r="D3166">
        <v>7219.51</v>
      </c>
      <c r="E3166" s="24">
        <f>INT(RFM_Pivot!$A$1 - tblCustRFM[[#This Row],[LastPurchaseDate]])</f>
        <v>376</v>
      </c>
      <c r="F3166">
        <f>IF(tblCustRFM[[#This Row],[Recency]] &lt;= $L$4, 3, IF(tblCustRFM[[#This Row],[Recency]] &lt;= M3168, 2, 1))</f>
        <v>1</v>
      </c>
      <c r="G3166">
        <f>IF(tblCustRFM[[#This Row],[Frequency]] &gt;= L3169, 3, IF(tblCustRFM[[#This Row],[Frequency]] &gt;= M3169, 2, 1))</f>
        <v>3</v>
      </c>
      <c r="H3166">
        <f>IF(tblCustRFM[[#This Row],[Monetary]] &gt;= L3170, 3, IF(tblCustRFM[[#This Row],[Monetary]] &gt;= M3170, 2, 1))</f>
        <v>3</v>
      </c>
      <c r="I3166">
        <f>tblCustRFM[[#This Row],[RecencyTier]] + tblCustRFM[[#This Row],[FrequencyTier]] + tblCustRFM[[#This Row],[MonetaryTier]]</f>
        <v>7</v>
      </c>
    </row>
    <row r="3167" spans="1:9" x14ac:dyDescent="0.45">
      <c r="A3167" s="16">
        <v>5684</v>
      </c>
      <c r="B3167" s="10">
        <v>45525.513851388889</v>
      </c>
      <c r="C3167">
        <v>1</v>
      </c>
      <c r="D3167">
        <v>5673.86</v>
      </c>
      <c r="E3167" s="24">
        <f>INT(RFM_Pivot!$A$1 - tblCustRFM[[#This Row],[LastPurchaseDate]])</f>
        <v>131</v>
      </c>
      <c r="F3167">
        <f>IF(tblCustRFM[[#This Row],[Recency]] &lt;= $L$4, 3, IF(tblCustRFM[[#This Row],[Recency]] &lt;= M3169, 2, 1))</f>
        <v>1</v>
      </c>
      <c r="G3167">
        <f>IF(tblCustRFM[[#This Row],[Frequency]] &gt;= L3170, 3, IF(tblCustRFM[[#This Row],[Frequency]] &gt;= M3170, 2, 1))</f>
        <v>3</v>
      </c>
      <c r="H3167">
        <f>IF(tblCustRFM[[#This Row],[Monetary]] &gt;= L3171, 3, IF(tblCustRFM[[#This Row],[Monetary]] &gt;= M3171, 2, 1))</f>
        <v>3</v>
      </c>
      <c r="I3167">
        <f>tblCustRFM[[#This Row],[RecencyTier]] + tblCustRFM[[#This Row],[FrequencyTier]] + tblCustRFM[[#This Row],[MonetaryTier]]</f>
        <v>7</v>
      </c>
    </row>
    <row r="3168" spans="1:9" x14ac:dyDescent="0.45">
      <c r="A3168" s="16">
        <v>5686</v>
      </c>
      <c r="B3168" s="10">
        <v>45244.289728973767</v>
      </c>
      <c r="C3168">
        <v>1</v>
      </c>
      <c r="D3168">
        <v>7812.26</v>
      </c>
      <c r="E3168" s="24">
        <f>INT(RFM_Pivot!$A$1 - tblCustRFM[[#This Row],[LastPurchaseDate]])</f>
        <v>412</v>
      </c>
      <c r="F3168">
        <f>IF(tblCustRFM[[#This Row],[Recency]] &lt;= $L$4, 3, IF(tblCustRFM[[#This Row],[Recency]] &lt;= M3170, 2, 1))</f>
        <v>1</v>
      </c>
      <c r="G3168">
        <f>IF(tblCustRFM[[#This Row],[Frequency]] &gt;= L3171, 3, IF(tblCustRFM[[#This Row],[Frequency]] &gt;= M3171, 2, 1))</f>
        <v>3</v>
      </c>
      <c r="H3168">
        <f>IF(tblCustRFM[[#This Row],[Monetary]] &gt;= L3172, 3, IF(tblCustRFM[[#This Row],[Monetary]] &gt;= M3172, 2, 1))</f>
        <v>3</v>
      </c>
      <c r="I3168">
        <f>tblCustRFM[[#This Row],[RecencyTier]] + tblCustRFM[[#This Row],[FrequencyTier]] + tblCustRFM[[#This Row],[MonetaryTier]]</f>
        <v>7</v>
      </c>
    </row>
    <row r="3169" spans="1:9" x14ac:dyDescent="0.45">
      <c r="A3169" s="16">
        <v>5687</v>
      </c>
      <c r="B3169" s="10">
        <v>45633.491649151234</v>
      </c>
      <c r="C3169">
        <v>1</v>
      </c>
      <c r="D3169">
        <v>932.97</v>
      </c>
      <c r="E3169" s="24">
        <f>INT(RFM_Pivot!$A$1 - tblCustRFM[[#This Row],[LastPurchaseDate]])</f>
        <v>23</v>
      </c>
      <c r="F3169">
        <f>IF(tblCustRFM[[#This Row],[Recency]] &lt;= $L$4, 3, IF(tblCustRFM[[#This Row],[Recency]] &lt;= M3171, 2, 1))</f>
        <v>3</v>
      </c>
      <c r="G3169">
        <f>IF(tblCustRFM[[#This Row],[Frequency]] &gt;= L3172, 3, IF(tblCustRFM[[#This Row],[Frequency]] &gt;= M3172, 2, 1))</f>
        <v>3</v>
      </c>
      <c r="H3169">
        <f>IF(tblCustRFM[[#This Row],[Monetary]] &gt;= L3173, 3, IF(tblCustRFM[[#This Row],[Monetary]] &gt;= M3173, 2, 1))</f>
        <v>3</v>
      </c>
      <c r="I3169">
        <f>tblCustRFM[[#This Row],[RecencyTier]] + tblCustRFM[[#This Row],[FrequencyTier]] + tblCustRFM[[#This Row],[MonetaryTier]]</f>
        <v>9</v>
      </c>
    </row>
    <row r="3170" spans="1:9" x14ac:dyDescent="0.45">
      <c r="A3170" s="16">
        <v>5689</v>
      </c>
      <c r="B3170" s="10">
        <v>45361.466446643521</v>
      </c>
      <c r="C3170">
        <v>1</v>
      </c>
      <c r="D3170">
        <v>266.60000000000002</v>
      </c>
      <c r="E3170" s="24">
        <f>INT(RFM_Pivot!$A$1 - tblCustRFM[[#This Row],[LastPurchaseDate]])</f>
        <v>295</v>
      </c>
      <c r="F3170">
        <f>IF(tblCustRFM[[#This Row],[Recency]] &lt;= $L$4, 3, IF(tblCustRFM[[#This Row],[Recency]] &lt;= M3172, 2, 1))</f>
        <v>1</v>
      </c>
      <c r="G3170">
        <f>IF(tblCustRFM[[#This Row],[Frequency]] &gt;= L3173, 3, IF(tblCustRFM[[#This Row],[Frequency]] &gt;= M3173, 2, 1))</f>
        <v>3</v>
      </c>
      <c r="H3170">
        <f>IF(tblCustRFM[[#This Row],[Monetary]] &gt;= L3174, 3, IF(tblCustRFM[[#This Row],[Monetary]] &gt;= M3174, 2, 1))</f>
        <v>3</v>
      </c>
      <c r="I3170">
        <f>tblCustRFM[[#This Row],[RecencyTier]] + tblCustRFM[[#This Row],[FrequencyTier]] + tblCustRFM[[#This Row],[MonetaryTier]]</f>
        <v>7</v>
      </c>
    </row>
    <row r="3171" spans="1:9" x14ac:dyDescent="0.45">
      <c r="A3171" s="16">
        <v>5690</v>
      </c>
      <c r="B3171" s="10">
        <v>45448.856185609569</v>
      </c>
      <c r="C3171">
        <v>2</v>
      </c>
      <c r="D3171">
        <v>13739.11</v>
      </c>
      <c r="E3171" s="24">
        <f>INT(RFM_Pivot!$A$1 - tblCustRFM[[#This Row],[LastPurchaseDate]])</f>
        <v>208</v>
      </c>
      <c r="F3171">
        <f>IF(tblCustRFM[[#This Row],[Recency]] &lt;= $L$4, 3, IF(tblCustRFM[[#This Row],[Recency]] &lt;= M3173, 2, 1))</f>
        <v>1</v>
      </c>
      <c r="G3171">
        <f>IF(tblCustRFM[[#This Row],[Frequency]] &gt;= L3174, 3, IF(tblCustRFM[[#This Row],[Frequency]] &gt;= M3174, 2, 1))</f>
        <v>3</v>
      </c>
      <c r="H3171">
        <f>IF(tblCustRFM[[#This Row],[Monetary]] &gt;= L3175, 3, IF(tblCustRFM[[#This Row],[Monetary]] &gt;= M3175, 2, 1))</f>
        <v>3</v>
      </c>
      <c r="I3171">
        <f>tblCustRFM[[#This Row],[RecencyTier]] + tblCustRFM[[#This Row],[FrequencyTier]] + tblCustRFM[[#This Row],[MonetaryTier]]</f>
        <v>7</v>
      </c>
    </row>
    <row r="3172" spans="1:9" x14ac:dyDescent="0.45">
      <c r="A3172" s="16">
        <v>5692</v>
      </c>
      <c r="B3172" s="10">
        <v>45579.904290432096</v>
      </c>
      <c r="C3172">
        <v>1</v>
      </c>
      <c r="D3172">
        <v>18836.5</v>
      </c>
      <c r="E3172" s="24">
        <f>INT(RFM_Pivot!$A$1 - tblCustRFM[[#This Row],[LastPurchaseDate]])</f>
        <v>77</v>
      </c>
      <c r="F3172">
        <f>IF(tblCustRFM[[#This Row],[Recency]] &lt;= $L$4, 3, IF(tblCustRFM[[#This Row],[Recency]] &lt;= M3174, 2, 1))</f>
        <v>3</v>
      </c>
      <c r="G3172">
        <f>IF(tblCustRFM[[#This Row],[Frequency]] &gt;= L3175, 3, IF(tblCustRFM[[#This Row],[Frequency]] &gt;= M3175, 2, 1))</f>
        <v>3</v>
      </c>
      <c r="H3172">
        <f>IF(tblCustRFM[[#This Row],[Monetary]] &gt;= L3176, 3, IF(tblCustRFM[[#This Row],[Monetary]] &gt;= M3176, 2, 1))</f>
        <v>3</v>
      </c>
      <c r="I3172">
        <f>tblCustRFM[[#This Row],[RecencyTier]] + tblCustRFM[[#This Row],[FrequencyTier]] + tblCustRFM[[#This Row],[MonetaryTier]]</f>
        <v>9</v>
      </c>
    </row>
    <row r="3173" spans="1:9" x14ac:dyDescent="0.45">
      <c r="A3173" s="16">
        <v>5694</v>
      </c>
      <c r="B3173" s="10">
        <v>45653.057605748458</v>
      </c>
      <c r="C3173">
        <v>1</v>
      </c>
      <c r="D3173">
        <v>1034.6400000000001</v>
      </c>
      <c r="E3173" s="24">
        <f>INT(RFM_Pivot!$A$1 - tblCustRFM[[#This Row],[LastPurchaseDate]])</f>
        <v>3</v>
      </c>
      <c r="F3173">
        <f>IF(tblCustRFM[[#This Row],[Recency]] &lt;= $L$4, 3, IF(tblCustRFM[[#This Row],[Recency]] &lt;= M3175, 2, 1))</f>
        <v>3</v>
      </c>
      <c r="G3173">
        <f>IF(tblCustRFM[[#This Row],[Frequency]] &gt;= L3176, 3, IF(tblCustRFM[[#This Row],[Frequency]] &gt;= M3176, 2, 1))</f>
        <v>3</v>
      </c>
      <c r="H3173">
        <f>IF(tblCustRFM[[#This Row],[Monetary]] &gt;= L3177, 3, IF(tblCustRFM[[#This Row],[Monetary]] &gt;= M3177, 2, 1))</f>
        <v>3</v>
      </c>
      <c r="I3173">
        <f>tblCustRFM[[#This Row],[RecencyTier]] + tblCustRFM[[#This Row],[FrequencyTier]] + tblCustRFM[[#This Row],[MonetaryTier]]</f>
        <v>9</v>
      </c>
    </row>
    <row r="3174" spans="1:9" x14ac:dyDescent="0.45">
      <c r="A3174" s="16">
        <v>5695</v>
      </c>
      <c r="B3174" s="10">
        <v>45523.542654282406</v>
      </c>
      <c r="C3174">
        <v>1</v>
      </c>
      <c r="D3174">
        <v>8804.2199999999993</v>
      </c>
      <c r="E3174" s="24">
        <f>INT(RFM_Pivot!$A$1 - tblCustRFM[[#This Row],[LastPurchaseDate]])</f>
        <v>133</v>
      </c>
      <c r="F3174">
        <f>IF(tblCustRFM[[#This Row],[Recency]] &lt;= $L$4, 3, IF(tblCustRFM[[#This Row],[Recency]] &lt;= M3176, 2, 1))</f>
        <v>1</v>
      </c>
      <c r="G3174">
        <f>IF(tblCustRFM[[#This Row],[Frequency]] &gt;= L3177, 3, IF(tblCustRFM[[#This Row],[Frequency]] &gt;= M3177, 2, 1))</f>
        <v>3</v>
      </c>
      <c r="H3174">
        <f>IF(tblCustRFM[[#This Row],[Monetary]] &gt;= L3178, 3, IF(tblCustRFM[[#This Row],[Monetary]] &gt;= M3178, 2, 1))</f>
        <v>3</v>
      </c>
      <c r="I3174">
        <f>tblCustRFM[[#This Row],[RecencyTier]] + tblCustRFM[[#This Row],[FrequencyTier]] + tblCustRFM[[#This Row],[MonetaryTier]]</f>
        <v>7</v>
      </c>
    </row>
    <row r="3175" spans="1:9" x14ac:dyDescent="0.45">
      <c r="A3175" s="16">
        <v>5697</v>
      </c>
      <c r="B3175" s="10">
        <v>45110.394339429011</v>
      </c>
      <c r="C3175">
        <v>1</v>
      </c>
      <c r="D3175">
        <v>10491.96</v>
      </c>
      <c r="E3175" s="24">
        <f>INT(RFM_Pivot!$A$1 - tblCustRFM[[#This Row],[LastPurchaseDate]])</f>
        <v>546</v>
      </c>
      <c r="F3175">
        <f>IF(tblCustRFM[[#This Row],[Recency]] &lt;= $L$4, 3, IF(tblCustRFM[[#This Row],[Recency]] &lt;= M3177, 2, 1))</f>
        <v>1</v>
      </c>
      <c r="G3175">
        <f>IF(tblCustRFM[[#This Row],[Frequency]] &gt;= L3178, 3, IF(tblCustRFM[[#This Row],[Frequency]] &gt;= M3178, 2, 1))</f>
        <v>3</v>
      </c>
      <c r="H3175">
        <f>IF(tblCustRFM[[#This Row],[Monetary]] &gt;= L3179, 3, IF(tblCustRFM[[#This Row],[Monetary]] &gt;= M3179, 2, 1))</f>
        <v>3</v>
      </c>
      <c r="I3175">
        <f>tblCustRFM[[#This Row],[RecencyTier]] + tblCustRFM[[#This Row],[FrequencyTier]] + tblCustRFM[[#This Row],[MonetaryTier]]</f>
        <v>7</v>
      </c>
    </row>
    <row r="3176" spans="1:9" x14ac:dyDescent="0.45">
      <c r="A3176" s="16">
        <v>5698</v>
      </c>
      <c r="B3176" s="10">
        <v>45380.521352121912</v>
      </c>
      <c r="C3176">
        <v>1</v>
      </c>
      <c r="D3176">
        <v>13126.88</v>
      </c>
      <c r="E3176" s="24">
        <f>INT(RFM_Pivot!$A$1 - tblCustRFM[[#This Row],[LastPurchaseDate]])</f>
        <v>276</v>
      </c>
      <c r="F3176">
        <f>IF(tblCustRFM[[#This Row],[Recency]] &lt;= $L$4, 3, IF(tblCustRFM[[#This Row],[Recency]] &lt;= M3178, 2, 1))</f>
        <v>1</v>
      </c>
      <c r="G3176">
        <f>IF(tblCustRFM[[#This Row],[Frequency]] &gt;= L3179, 3, IF(tblCustRFM[[#This Row],[Frequency]] &gt;= M3179, 2, 1))</f>
        <v>3</v>
      </c>
      <c r="H3176">
        <f>IF(tblCustRFM[[#This Row],[Monetary]] &gt;= L3180, 3, IF(tblCustRFM[[#This Row],[Monetary]] &gt;= M3180, 2, 1))</f>
        <v>3</v>
      </c>
      <c r="I3176">
        <f>tblCustRFM[[#This Row],[RecencyTier]] + tblCustRFM[[#This Row],[FrequencyTier]] + tblCustRFM[[#This Row],[MonetaryTier]]</f>
        <v>7</v>
      </c>
    </row>
    <row r="3177" spans="1:9" x14ac:dyDescent="0.45">
      <c r="A3177" s="16">
        <v>5699</v>
      </c>
      <c r="B3177" s="10">
        <v>45126.893989390432</v>
      </c>
      <c r="C3177">
        <v>1</v>
      </c>
      <c r="D3177">
        <v>15166.85</v>
      </c>
      <c r="E3177" s="24">
        <f>INT(RFM_Pivot!$A$1 - tblCustRFM[[#This Row],[LastPurchaseDate]])</f>
        <v>530</v>
      </c>
      <c r="F3177">
        <f>IF(tblCustRFM[[#This Row],[Recency]] &lt;= $L$4, 3, IF(tblCustRFM[[#This Row],[Recency]] &lt;= M3179, 2, 1))</f>
        <v>1</v>
      </c>
      <c r="G3177">
        <f>IF(tblCustRFM[[#This Row],[Frequency]] &gt;= L3180, 3, IF(tblCustRFM[[#This Row],[Frequency]] &gt;= M3180, 2, 1))</f>
        <v>3</v>
      </c>
      <c r="H3177">
        <f>IF(tblCustRFM[[#This Row],[Monetary]] &gt;= L3181, 3, IF(tblCustRFM[[#This Row],[Monetary]] &gt;= M3181, 2, 1))</f>
        <v>3</v>
      </c>
      <c r="I3177">
        <f>tblCustRFM[[#This Row],[RecencyTier]] + tblCustRFM[[#This Row],[FrequencyTier]] + tblCustRFM[[#This Row],[MonetaryTier]]</f>
        <v>7</v>
      </c>
    </row>
    <row r="3178" spans="1:9" x14ac:dyDescent="0.45">
      <c r="A3178" s="16">
        <v>5700</v>
      </c>
      <c r="B3178" s="10">
        <v>45413.082608256176</v>
      </c>
      <c r="C3178">
        <v>1</v>
      </c>
      <c r="D3178">
        <v>23715.95</v>
      </c>
      <c r="E3178" s="24">
        <f>INT(RFM_Pivot!$A$1 - tblCustRFM[[#This Row],[LastPurchaseDate]])</f>
        <v>243</v>
      </c>
      <c r="F3178">
        <f>IF(tblCustRFM[[#This Row],[Recency]] &lt;= $L$4, 3, IF(tblCustRFM[[#This Row],[Recency]] &lt;= M3180, 2, 1))</f>
        <v>1</v>
      </c>
      <c r="G3178">
        <f>IF(tblCustRFM[[#This Row],[Frequency]] &gt;= L3181, 3, IF(tblCustRFM[[#This Row],[Frequency]] &gt;= M3181, 2, 1))</f>
        <v>3</v>
      </c>
      <c r="H3178">
        <f>IF(tblCustRFM[[#This Row],[Monetary]] &gt;= L3182, 3, IF(tblCustRFM[[#This Row],[Monetary]] &gt;= M3182, 2, 1))</f>
        <v>3</v>
      </c>
      <c r="I3178">
        <f>tblCustRFM[[#This Row],[RecencyTier]] + tblCustRFM[[#This Row],[FrequencyTier]] + tblCustRFM[[#This Row],[MonetaryTier]]</f>
        <v>7</v>
      </c>
    </row>
    <row r="3179" spans="1:9" x14ac:dyDescent="0.45">
      <c r="A3179" s="16">
        <v>5701</v>
      </c>
      <c r="B3179" s="10">
        <v>45485.505850578702</v>
      </c>
      <c r="C3179">
        <v>1</v>
      </c>
      <c r="D3179">
        <v>3423.52</v>
      </c>
      <c r="E3179" s="24">
        <f>INT(RFM_Pivot!$A$1 - tblCustRFM[[#This Row],[LastPurchaseDate]])</f>
        <v>171</v>
      </c>
      <c r="F3179">
        <f>IF(tblCustRFM[[#This Row],[Recency]] &lt;= $L$4, 3, IF(tblCustRFM[[#This Row],[Recency]] &lt;= M3181, 2, 1))</f>
        <v>1</v>
      </c>
      <c r="G3179">
        <f>IF(tblCustRFM[[#This Row],[Frequency]] &gt;= L3182, 3, IF(tblCustRFM[[#This Row],[Frequency]] &gt;= M3182, 2, 1))</f>
        <v>3</v>
      </c>
      <c r="H3179">
        <f>IF(tblCustRFM[[#This Row],[Monetary]] &gt;= L3183, 3, IF(tblCustRFM[[#This Row],[Monetary]] &gt;= M3183, 2, 1))</f>
        <v>3</v>
      </c>
      <c r="I3179">
        <f>tblCustRFM[[#This Row],[RecencyTier]] + tblCustRFM[[#This Row],[FrequencyTier]] + tblCustRFM[[#This Row],[MonetaryTier]]</f>
        <v>7</v>
      </c>
    </row>
    <row r="3180" spans="1:9" x14ac:dyDescent="0.45">
      <c r="A3180" s="16">
        <v>5703</v>
      </c>
      <c r="B3180" s="10">
        <v>45312.405540547843</v>
      </c>
      <c r="C3180">
        <v>2</v>
      </c>
      <c r="D3180">
        <v>3308.77</v>
      </c>
      <c r="E3180" s="24">
        <f>INT(RFM_Pivot!$A$1 - tblCustRFM[[#This Row],[LastPurchaseDate]])</f>
        <v>344</v>
      </c>
      <c r="F3180">
        <f>IF(tblCustRFM[[#This Row],[Recency]] &lt;= $L$4, 3, IF(tblCustRFM[[#This Row],[Recency]] &lt;= M3182, 2, 1))</f>
        <v>1</v>
      </c>
      <c r="G3180">
        <f>IF(tblCustRFM[[#This Row],[Frequency]] &gt;= L3183, 3, IF(tblCustRFM[[#This Row],[Frequency]] &gt;= M3183, 2, 1))</f>
        <v>3</v>
      </c>
      <c r="H3180">
        <f>IF(tblCustRFM[[#This Row],[Monetary]] &gt;= L3184, 3, IF(tblCustRFM[[#This Row],[Monetary]] &gt;= M3184, 2, 1))</f>
        <v>3</v>
      </c>
      <c r="I3180">
        <f>tblCustRFM[[#This Row],[RecencyTier]] + tblCustRFM[[#This Row],[FrequencyTier]] + tblCustRFM[[#This Row],[MonetaryTier]]</f>
        <v>7</v>
      </c>
    </row>
    <row r="3181" spans="1:9" x14ac:dyDescent="0.45">
      <c r="A3181" s="16">
        <v>5704</v>
      </c>
      <c r="B3181" s="10">
        <v>45318.830183024693</v>
      </c>
      <c r="C3181">
        <v>1</v>
      </c>
      <c r="D3181">
        <v>10376.040000000001</v>
      </c>
      <c r="E3181" s="24">
        <f>INT(RFM_Pivot!$A$1 - tblCustRFM[[#This Row],[LastPurchaseDate]])</f>
        <v>338</v>
      </c>
      <c r="F3181">
        <f>IF(tblCustRFM[[#This Row],[Recency]] &lt;= $L$4, 3, IF(tblCustRFM[[#This Row],[Recency]] &lt;= M3183, 2, 1))</f>
        <v>1</v>
      </c>
      <c r="G3181">
        <f>IF(tblCustRFM[[#This Row],[Frequency]] &gt;= L3184, 3, IF(tblCustRFM[[#This Row],[Frequency]] &gt;= M3184, 2, 1))</f>
        <v>3</v>
      </c>
      <c r="H3181">
        <f>IF(tblCustRFM[[#This Row],[Monetary]] &gt;= L3185, 3, IF(tblCustRFM[[#This Row],[Monetary]] &gt;= M3185, 2, 1))</f>
        <v>3</v>
      </c>
      <c r="I3181">
        <f>tblCustRFM[[#This Row],[RecencyTier]] + tblCustRFM[[#This Row],[FrequencyTier]] + tblCustRFM[[#This Row],[MonetaryTier]]</f>
        <v>7</v>
      </c>
    </row>
    <row r="3182" spans="1:9" x14ac:dyDescent="0.45">
      <c r="A3182" s="16">
        <v>5709</v>
      </c>
      <c r="B3182" s="10">
        <v>45380.010301041664</v>
      </c>
      <c r="C3182">
        <v>1</v>
      </c>
      <c r="D3182">
        <v>23344.15</v>
      </c>
      <c r="E3182" s="24">
        <f>INT(RFM_Pivot!$A$1 - tblCustRFM[[#This Row],[LastPurchaseDate]])</f>
        <v>276</v>
      </c>
      <c r="F3182">
        <f>IF(tblCustRFM[[#This Row],[Recency]] &lt;= $L$4, 3, IF(tblCustRFM[[#This Row],[Recency]] &lt;= M3184, 2, 1))</f>
        <v>1</v>
      </c>
      <c r="G3182">
        <f>IF(tblCustRFM[[#This Row],[Frequency]] &gt;= L3185, 3, IF(tblCustRFM[[#This Row],[Frequency]] &gt;= M3185, 2, 1))</f>
        <v>3</v>
      </c>
      <c r="H3182">
        <f>IF(tblCustRFM[[#This Row],[Monetary]] &gt;= L3186, 3, IF(tblCustRFM[[#This Row],[Monetary]] &gt;= M3186, 2, 1))</f>
        <v>3</v>
      </c>
      <c r="I3182">
        <f>tblCustRFM[[#This Row],[RecencyTier]] + tblCustRFM[[#This Row],[FrequencyTier]] + tblCustRFM[[#This Row],[MonetaryTier]]</f>
        <v>7</v>
      </c>
    </row>
    <row r="3183" spans="1:9" x14ac:dyDescent="0.45">
      <c r="A3183" s="16">
        <v>5710</v>
      </c>
      <c r="B3183" s="10">
        <v>45632.688568865742</v>
      </c>
      <c r="C3183">
        <v>2</v>
      </c>
      <c r="D3183">
        <v>12226.86</v>
      </c>
      <c r="E3183" s="24">
        <f>INT(RFM_Pivot!$A$1 - tblCustRFM[[#This Row],[LastPurchaseDate]])</f>
        <v>24</v>
      </c>
      <c r="F3183">
        <f>IF(tblCustRFM[[#This Row],[Recency]] &lt;= $L$4, 3, IF(tblCustRFM[[#This Row],[Recency]] &lt;= M3185, 2, 1))</f>
        <v>3</v>
      </c>
      <c r="G3183">
        <f>IF(tblCustRFM[[#This Row],[Frequency]] &gt;= L3186, 3, IF(tblCustRFM[[#This Row],[Frequency]] &gt;= M3186, 2, 1))</f>
        <v>3</v>
      </c>
      <c r="H3183">
        <f>IF(tblCustRFM[[#This Row],[Monetary]] &gt;= L3187, 3, IF(tblCustRFM[[#This Row],[Monetary]] &gt;= M3187, 2, 1))</f>
        <v>3</v>
      </c>
      <c r="I3183">
        <f>tblCustRFM[[#This Row],[RecencyTier]] + tblCustRFM[[#This Row],[FrequencyTier]] + tblCustRFM[[#This Row],[MonetaryTier]]</f>
        <v>9</v>
      </c>
    </row>
    <row r="3184" spans="1:9" x14ac:dyDescent="0.45">
      <c r="A3184" s="16">
        <v>5711</v>
      </c>
      <c r="B3184" s="10">
        <v>45518.140114004629</v>
      </c>
      <c r="C3184">
        <v>2</v>
      </c>
      <c r="D3184">
        <v>29585.45</v>
      </c>
      <c r="E3184" s="24">
        <f>INT(RFM_Pivot!$A$1 - tblCustRFM[[#This Row],[LastPurchaseDate]])</f>
        <v>138</v>
      </c>
      <c r="F3184">
        <f>IF(tblCustRFM[[#This Row],[Recency]] &lt;= $L$4, 3, IF(tblCustRFM[[#This Row],[Recency]] &lt;= M3186, 2, 1))</f>
        <v>1</v>
      </c>
      <c r="G3184">
        <f>IF(tblCustRFM[[#This Row],[Frequency]] &gt;= L3187, 3, IF(tblCustRFM[[#This Row],[Frequency]] &gt;= M3187, 2, 1))</f>
        <v>3</v>
      </c>
      <c r="H3184">
        <f>IF(tblCustRFM[[#This Row],[Monetary]] &gt;= L3188, 3, IF(tblCustRFM[[#This Row],[Monetary]] &gt;= M3188, 2, 1))</f>
        <v>3</v>
      </c>
      <c r="I3184">
        <f>tblCustRFM[[#This Row],[RecencyTier]] + tblCustRFM[[#This Row],[FrequencyTier]] + tblCustRFM[[#This Row],[MonetaryTier]]</f>
        <v>7</v>
      </c>
    </row>
    <row r="3185" spans="1:9" x14ac:dyDescent="0.45">
      <c r="A3185" s="16">
        <v>5712</v>
      </c>
      <c r="B3185" s="10">
        <v>45441.263426350306</v>
      </c>
      <c r="C3185">
        <v>2</v>
      </c>
      <c r="D3185">
        <v>9484.3700000000008</v>
      </c>
      <c r="E3185" s="24">
        <f>INT(RFM_Pivot!$A$1 - tblCustRFM[[#This Row],[LastPurchaseDate]])</f>
        <v>215</v>
      </c>
      <c r="F3185">
        <f>IF(tblCustRFM[[#This Row],[Recency]] &lt;= $L$4, 3, IF(tblCustRFM[[#This Row],[Recency]] &lt;= M3187, 2, 1))</f>
        <v>1</v>
      </c>
      <c r="G3185">
        <f>IF(tblCustRFM[[#This Row],[Frequency]] &gt;= L3188, 3, IF(tblCustRFM[[#This Row],[Frequency]] &gt;= M3188, 2, 1))</f>
        <v>3</v>
      </c>
      <c r="H3185">
        <f>IF(tblCustRFM[[#This Row],[Monetary]] &gt;= L3189, 3, IF(tblCustRFM[[#This Row],[Monetary]] &gt;= M3189, 2, 1))</f>
        <v>3</v>
      </c>
      <c r="I3185">
        <f>tblCustRFM[[#This Row],[RecencyTier]] + tblCustRFM[[#This Row],[FrequencyTier]] + tblCustRFM[[#This Row],[MonetaryTier]]</f>
        <v>7</v>
      </c>
    </row>
    <row r="3186" spans="1:9" x14ac:dyDescent="0.45">
      <c r="A3186" s="16">
        <v>5713</v>
      </c>
      <c r="B3186" s="10">
        <v>45249.181218132719</v>
      </c>
      <c r="C3186">
        <v>3</v>
      </c>
      <c r="D3186">
        <v>28096.19</v>
      </c>
      <c r="E3186" s="24">
        <f>INT(RFM_Pivot!$A$1 - tblCustRFM[[#This Row],[LastPurchaseDate]])</f>
        <v>407</v>
      </c>
      <c r="F3186">
        <f>IF(tblCustRFM[[#This Row],[Recency]] &lt;= $L$4, 3, IF(tblCustRFM[[#This Row],[Recency]] &lt;= M3188, 2, 1))</f>
        <v>1</v>
      </c>
      <c r="G3186">
        <f>IF(tblCustRFM[[#This Row],[Frequency]] &gt;= L3189, 3, IF(tblCustRFM[[#This Row],[Frequency]] &gt;= M3189, 2, 1))</f>
        <v>3</v>
      </c>
      <c r="H3186">
        <f>IF(tblCustRFM[[#This Row],[Monetary]] &gt;= L3190, 3, IF(tblCustRFM[[#This Row],[Monetary]] &gt;= M3190, 2, 1))</f>
        <v>3</v>
      </c>
      <c r="I3186">
        <f>tblCustRFM[[#This Row],[RecencyTier]] + tblCustRFM[[#This Row],[FrequencyTier]] + tblCustRFM[[#This Row],[MonetaryTier]]</f>
        <v>7</v>
      </c>
    </row>
    <row r="3187" spans="1:9" x14ac:dyDescent="0.45">
      <c r="A3187" s="16">
        <v>5717</v>
      </c>
      <c r="B3187" s="10">
        <v>45632.834583449076</v>
      </c>
      <c r="C3187">
        <v>2</v>
      </c>
      <c r="D3187">
        <v>9929.84</v>
      </c>
      <c r="E3187" s="24">
        <f>INT(RFM_Pivot!$A$1 - tblCustRFM[[#This Row],[LastPurchaseDate]])</f>
        <v>24</v>
      </c>
      <c r="F3187">
        <f>IF(tblCustRFM[[#This Row],[Recency]] &lt;= $L$4, 3, IF(tblCustRFM[[#This Row],[Recency]] &lt;= M3189, 2, 1))</f>
        <v>3</v>
      </c>
      <c r="G3187">
        <f>IF(tblCustRFM[[#This Row],[Frequency]] &gt;= L3190, 3, IF(tblCustRFM[[#This Row],[Frequency]] &gt;= M3190, 2, 1))</f>
        <v>3</v>
      </c>
      <c r="H3187">
        <f>IF(tblCustRFM[[#This Row],[Monetary]] &gt;= L3191, 3, IF(tblCustRFM[[#This Row],[Monetary]] &gt;= M3191, 2, 1))</f>
        <v>3</v>
      </c>
      <c r="I3187">
        <f>tblCustRFM[[#This Row],[RecencyTier]] + tblCustRFM[[#This Row],[FrequencyTier]] + tblCustRFM[[#This Row],[MonetaryTier]]</f>
        <v>9</v>
      </c>
    </row>
    <row r="3188" spans="1:9" x14ac:dyDescent="0.45">
      <c r="A3188" s="16">
        <v>5719</v>
      </c>
      <c r="B3188" s="10">
        <v>45069.583258333332</v>
      </c>
      <c r="C3188">
        <v>2</v>
      </c>
      <c r="D3188">
        <v>4860.17</v>
      </c>
      <c r="E3188" s="24">
        <f>INT(RFM_Pivot!$A$1 - tblCustRFM[[#This Row],[LastPurchaseDate]])</f>
        <v>587</v>
      </c>
      <c r="F3188">
        <f>IF(tblCustRFM[[#This Row],[Recency]] &lt;= $L$4, 3, IF(tblCustRFM[[#This Row],[Recency]] &lt;= M3190, 2, 1))</f>
        <v>1</v>
      </c>
      <c r="G3188">
        <f>IF(tblCustRFM[[#This Row],[Frequency]] &gt;= L3191, 3, IF(tblCustRFM[[#This Row],[Frequency]] &gt;= M3191, 2, 1))</f>
        <v>3</v>
      </c>
      <c r="H3188">
        <f>IF(tblCustRFM[[#This Row],[Monetary]] &gt;= L3192, 3, IF(tblCustRFM[[#This Row],[Monetary]] &gt;= M3192, 2, 1))</f>
        <v>3</v>
      </c>
      <c r="I3188">
        <f>tblCustRFM[[#This Row],[RecencyTier]] + tblCustRFM[[#This Row],[FrequencyTier]] + tblCustRFM[[#This Row],[MonetaryTier]]</f>
        <v>7</v>
      </c>
    </row>
    <row r="3189" spans="1:9" x14ac:dyDescent="0.45">
      <c r="A3189" s="16">
        <v>5722</v>
      </c>
      <c r="B3189" s="10">
        <v>45544.05770578704</v>
      </c>
      <c r="C3189">
        <v>1</v>
      </c>
      <c r="D3189">
        <v>2703.39</v>
      </c>
      <c r="E3189" s="24">
        <f>INT(RFM_Pivot!$A$1 - tblCustRFM[[#This Row],[LastPurchaseDate]])</f>
        <v>112</v>
      </c>
      <c r="F3189">
        <f>IF(tblCustRFM[[#This Row],[Recency]] &lt;= $L$4, 3, IF(tblCustRFM[[#This Row],[Recency]] &lt;= M3191, 2, 1))</f>
        <v>3</v>
      </c>
      <c r="G3189">
        <f>IF(tblCustRFM[[#This Row],[Frequency]] &gt;= L3192, 3, IF(tblCustRFM[[#This Row],[Frequency]] &gt;= M3192, 2, 1))</f>
        <v>3</v>
      </c>
      <c r="H3189">
        <f>IF(tblCustRFM[[#This Row],[Monetary]] &gt;= L3193, 3, IF(tblCustRFM[[#This Row],[Monetary]] &gt;= M3193, 2, 1))</f>
        <v>3</v>
      </c>
      <c r="I3189">
        <f>tblCustRFM[[#This Row],[RecencyTier]] + tblCustRFM[[#This Row],[FrequencyTier]] + tblCustRFM[[#This Row],[MonetaryTier]]</f>
        <v>9</v>
      </c>
    </row>
    <row r="3190" spans="1:9" x14ac:dyDescent="0.45">
      <c r="A3190" s="16">
        <v>5725</v>
      </c>
      <c r="B3190" s="10">
        <v>45509.014201427468</v>
      </c>
      <c r="C3190">
        <v>3</v>
      </c>
      <c r="D3190">
        <v>30303.72</v>
      </c>
      <c r="E3190" s="24">
        <f>INT(RFM_Pivot!$A$1 - tblCustRFM[[#This Row],[LastPurchaseDate]])</f>
        <v>147</v>
      </c>
      <c r="F3190">
        <f>IF(tblCustRFM[[#This Row],[Recency]] &lt;= $L$4, 3, IF(tblCustRFM[[#This Row],[Recency]] &lt;= M3192, 2, 1))</f>
        <v>1</v>
      </c>
      <c r="G3190">
        <f>IF(tblCustRFM[[#This Row],[Frequency]] &gt;= L3193, 3, IF(tblCustRFM[[#This Row],[Frequency]] &gt;= M3193, 2, 1))</f>
        <v>3</v>
      </c>
      <c r="H3190">
        <f>IF(tblCustRFM[[#This Row],[Monetary]] &gt;= L3194, 3, IF(tblCustRFM[[#This Row],[Monetary]] &gt;= M3194, 2, 1))</f>
        <v>3</v>
      </c>
      <c r="I3190">
        <f>tblCustRFM[[#This Row],[RecencyTier]] + tblCustRFM[[#This Row],[FrequencyTier]] + tblCustRFM[[#This Row],[MonetaryTier]]</f>
        <v>7</v>
      </c>
    </row>
    <row r="3191" spans="1:9" x14ac:dyDescent="0.45">
      <c r="A3191" s="16">
        <v>5726</v>
      </c>
      <c r="B3191" s="10">
        <v>45329.927292746914</v>
      </c>
      <c r="C3191">
        <v>1</v>
      </c>
      <c r="D3191">
        <v>736.56</v>
      </c>
      <c r="E3191" s="24">
        <f>INT(RFM_Pivot!$A$1 - tblCustRFM[[#This Row],[LastPurchaseDate]])</f>
        <v>327</v>
      </c>
      <c r="F3191">
        <f>IF(tblCustRFM[[#This Row],[Recency]] &lt;= $L$4, 3, IF(tblCustRFM[[#This Row],[Recency]] &lt;= M3193, 2, 1))</f>
        <v>1</v>
      </c>
      <c r="G3191">
        <f>IF(tblCustRFM[[#This Row],[Frequency]] &gt;= L3194, 3, IF(tblCustRFM[[#This Row],[Frequency]] &gt;= M3194, 2, 1))</f>
        <v>3</v>
      </c>
      <c r="H3191">
        <f>IF(tblCustRFM[[#This Row],[Monetary]] &gt;= L3195, 3, IF(tblCustRFM[[#This Row],[Monetary]] &gt;= M3195, 2, 1))</f>
        <v>3</v>
      </c>
      <c r="I3191">
        <f>tblCustRFM[[#This Row],[RecencyTier]] + tblCustRFM[[#This Row],[FrequencyTier]] + tblCustRFM[[#This Row],[MonetaryTier]]</f>
        <v>7</v>
      </c>
    </row>
    <row r="3192" spans="1:9" x14ac:dyDescent="0.45">
      <c r="A3192" s="16">
        <v>5727</v>
      </c>
      <c r="B3192" s="10">
        <v>45584.649764969137</v>
      </c>
      <c r="C3192">
        <v>3</v>
      </c>
      <c r="D3192">
        <v>29014.13</v>
      </c>
      <c r="E3192" s="24">
        <f>INT(RFM_Pivot!$A$1 - tblCustRFM[[#This Row],[LastPurchaseDate]])</f>
        <v>72</v>
      </c>
      <c r="F3192">
        <f>IF(tblCustRFM[[#This Row],[Recency]] &lt;= $L$4, 3, IF(tblCustRFM[[#This Row],[Recency]] &lt;= M3194, 2, 1))</f>
        <v>3</v>
      </c>
      <c r="G3192">
        <f>IF(tblCustRFM[[#This Row],[Frequency]] &gt;= L3195, 3, IF(tblCustRFM[[#This Row],[Frequency]] &gt;= M3195, 2, 1))</f>
        <v>3</v>
      </c>
      <c r="H3192">
        <f>IF(tblCustRFM[[#This Row],[Monetary]] &gt;= L3196, 3, IF(tblCustRFM[[#This Row],[Monetary]] &gt;= M3196, 2, 1))</f>
        <v>3</v>
      </c>
      <c r="I3192">
        <f>tblCustRFM[[#This Row],[RecencyTier]] + tblCustRFM[[#This Row],[FrequencyTier]] + tblCustRFM[[#This Row],[MonetaryTier]]</f>
        <v>9</v>
      </c>
    </row>
    <row r="3193" spans="1:9" x14ac:dyDescent="0.45">
      <c r="A3193" s="16">
        <v>5728</v>
      </c>
      <c r="B3193" s="10">
        <v>45136.895989583332</v>
      </c>
      <c r="C3193">
        <v>1</v>
      </c>
      <c r="D3193">
        <v>8888.3700000000008</v>
      </c>
      <c r="E3193" s="24">
        <f>INT(RFM_Pivot!$A$1 - tblCustRFM[[#This Row],[LastPurchaseDate]])</f>
        <v>520</v>
      </c>
      <c r="F3193">
        <f>IF(tblCustRFM[[#This Row],[Recency]] &lt;= $L$4, 3, IF(tblCustRFM[[#This Row],[Recency]] &lt;= M3195, 2, 1))</f>
        <v>1</v>
      </c>
      <c r="G3193">
        <f>IF(tblCustRFM[[#This Row],[Frequency]] &gt;= L3196, 3, IF(tblCustRFM[[#This Row],[Frequency]] &gt;= M3196, 2, 1))</f>
        <v>3</v>
      </c>
      <c r="H3193">
        <f>IF(tblCustRFM[[#This Row],[Monetary]] &gt;= L3197, 3, IF(tblCustRFM[[#This Row],[Monetary]] &gt;= M3197, 2, 1))</f>
        <v>3</v>
      </c>
      <c r="I3193">
        <f>tblCustRFM[[#This Row],[RecencyTier]] + tblCustRFM[[#This Row],[FrequencyTier]] + tblCustRFM[[#This Row],[MonetaryTier]]</f>
        <v>7</v>
      </c>
    </row>
    <row r="3194" spans="1:9" x14ac:dyDescent="0.45">
      <c r="A3194" s="16">
        <v>5729</v>
      </c>
      <c r="B3194" s="10">
        <v>45527.704070408952</v>
      </c>
      <c r="C3194">
        <v>3</v>
      </c>
      <c r="D3194">
        <v>16215.48</v>
      </c>
      <c r="E3194" s="24">
        <f>INT(RFM_Pivot!$A$1 - tblCustRFM[[#This Row],[LastPurchaseDate]])</f>
        <v>129</v>
      </c>
      <c r="F3194">
        <f>IF(tblCustRFM[[#This Row],[Recency]] &lt;= $L$4, 3, IF(tblCustRFM[[#This Row],[Recency]] &lt;= M3196, 2, 1))</f>
        <v>1</v>
      </c>
      <c r="G3194">
        <f>IF(tblCustRFM[[#This Row],[Frequency]] &gt;= L3197, 3, IF(tblCustRFM[[#This Row],[Frequency]] &gt;= M3197, 2, 1))</f>
        <v>3</v>
      </c>
      <c r="H3194">
        <f>IF(tblCustRFM[[#This Row],[Monetary]] &gt;= L3198, 3, IF(tblCustRFM[[#This Row],[Monetary]] &gt;= M3198, 2, 1))</f>
        <v>3</v>
      </c>
      <c r="I3194">
        <f>tblCustRFM[[#This Row],[RecencyTier]] + tblCustRFM[[#This Row],[FrequencyTier]] + tblCustRFM[[#This Row],[MonetaryTier]]</f>
        <v>7</v>
      </c>
    </row>
    <row r="3195" spans="1:9" x14ac:dyDescent="0.45">
      <c r="A3195" s="16">
        <v>5732</v>
      </c>
      <c r="B3195" s="10">
        <v>45374.096709683639</v>
      </c>
      <c r="C3195">
        <v>3</v>
      </c>
      <c r="D3195">
        <v>17988.07</v>
      </c>
      <c r="E3195" s="24">
        <f>INT(RFM_Pivot!$A$1 - tblCustRFM[[#This Row],[LastPurchaseDate]])</f>
        <v>282</v>
      </c>
      <c r="F3195">
        <f>IF(tblCustRFM[[#This Row],[Recency]] &lt;= $L$4, 3, IF(tblCustRFM[[#This Row],[Recency]] &lt;= M3197, 2, 1))</f>
        <v>1</v>
      </c>
      <c r="G3195">
        <f>IF(tblCustRFM[[#This Row],[Frequency]] &gt;= L3198, 3, IF(tblCustRFM[[#This Row],[Frequency]] &gt;= M3198, 2, 1))</f>
        <v>3</v>
      </c>
      <c r="H3195">
        <f>IF(tblCustRFM[[#This Row],[Monetary]] &gt;= L3199, 3, IF(tblCustRFM[[#This Row],[Monetary]] &gt;= M3199, 2, 1))</f>
        <v>3</v>
      </c>
      <c r="I3195">
        <f>tblCustRFM[[#This Row],[RecencyTier]] + tblCustRFM[[#This Row],[FrequencyTier]] + tblCustRFM[[#This Row],[MonetaryTier]]</f>
        <v>7</v>
      </c>
    </row>
    <row r="3196" spans="1:9" x14ac:dyDescent="0.45">
      <c r="A3196" s="16">
        <v>5733</v>
      </c>
      <c r="B3196" s="10">
        <v>45184.861786188274</v>
      </c>
      <c r="C3196">
        <v>1</v>
      </c>
      <c r="D3196">
        <v>4369.38</v>
      </c>
      <c r="E3196" s="24">
        <f>INT(RFM_Pivot!$A$1 - tblCustRFM[[#This Row],[LastPurchaseDate]])</f>
        <v>472</v>
      </c>
      <c r="F3196">
        <f>IF(tblCustRFM[[#This Row],[Recency]] &lt;= $L$4, 3, IF(tblCustRFM[[#This Row],[Recency]] &lt;= M3198, 2, 1))</f>
        <v>1</v>
      </c>
      <c r="G3196">
        <f>IF(tblCustRFM[[#This Row],[Frequency]] &gt;= L3199, 3, IF(tblCustRFM[[#This Row],[Frequency]] &gt;= M3199, 2, 1))</f>
        <v>3</v>
      </c>
      <c r="H3196">
        <f>IF(tblCustRFM[[#This Row],[Monetary]] &gt;= L3200, 3, IF(tblCustRFM[[#This Row],[Monetary]] &gt;= M3200, 2, 1))</f>
        <v>3</v>
      </c>
      <c r="I3196">
        <f>tblCustRFM[[#This Row],[RecencyTier]] + tblCustRFM[[#This Row],[FrequencyTier]] + tblCustRFM[[#This Row],[MonetaryTier]]</f>
        <v>7</v>
      </c>
    </row>
    <row r="3197" spans="1:9" x14ac:dyDescent="0.45">
      <c r="A3197" s="16">
        <v>5734</v>
      </c>
      <c r="B3197" s="10">
        <v>45317.735073495372</v>
      </c>
      <c r="C3197">
        <v>1</v>
      </c>
      <c r="D3197">
        <v>1272.25</v>
      </c>
      <c r="E3197" s="24">
        <f>INT(RFM_Pivot!$A$1 - tblCustRFM[[#This Row],[LastPurchaseDate]])</f>
        <v>339</v>
      </c>
      <c r="F3197">
        <f>IF(tblCustRFM[[#This Row],[Recency]] &lt;= $L$4, 3, IF(tblCustRFM[[#This Row],[Recency]] &lt;= M3199, 2, 1))</f>
        <v>1</v>
      </c>
      <c r="G3197">
        <f>IF(tblCustRFM[[#This Row],[Frequency]] &gt;= L3200, 3, IF(tblCustRFM[[#This Row],[Frequency]] &gt;= M3200, 2, 1))</f>
        <v>3</v>
      </c>
      <c r="H3197">
        <f>IF(tblCustRFM[[#This Row],[Monetary]] &gt;= L3201, 3, IF(tblCustRFM[[#This Row],[Monetary]] &gt;= M3201, 2, 1))</f>
        <v>3</v>
      </c>
      <c r="I3197">
        <f>tblCustRFM[[#This Row],[RecencyTier]] + tblCustRFM[[#This Row],[FrequencyTier]] + tblCustRFM[[#This Row],[MonetaryTier]]</f>
        <v>7</v>
      </c>
    </row>
    <row r="3198" spans="1:9" x14ac:dyDescent="0.45">
      <c r="A3198" s="16">
        <v>5735</v>
      </c>
      <c r="B3198" s="10">
        <v>45655.685868595676</v>
      </c>
      <c r="C3198">
        <v>3</v>
      </c>
      <c r="D3198">
        <v>25180.58</v>
      </c>
      <c r="E3198" s="24">
        <f>INT(RFM_Pivot!$A$1 - tblCustRFM[[#This Row],[LastPurchaseDate]])</f>
        <v>1</v>
      </c>
      <c r="F3198">
        <f>IF(tblCustRFM[[#This Row],[Recency]] &lt;= $L$4, 3, IF(tblCustRFM[[#This Row],[Recency]] &lt;= M3200, 2, 1))</f>
        <v>3</v>
      </c>
      <c r="G3198">
        <f>IF(tblCustRFM[[#This Row],[Frequency]] &gt;= L3201, 3, IF(tblCustRFM[[#This Row],[Frequency]] &gt;= M3201, 2, 1))</f>
        <v>3</v>
      </c>
      <c r="H3198">
        <f>IF(tblCustRFM[[#This Row],[Monetary]] &gt;= L3202, 3, IF(tblCustRFM[[#This Row],[Monetary]] &gt;= M3202, 2, 1))</f>
        <v>3</v>
      </c>
      <c r="I3198">
        <f>tblCustRFM[[#This Row],[RecencyTier]] + tblCustRFM[[#This Row],[FrequencyTier]] + tblCustRFM[[#This Row],[MonetaryTier]]</f>
        <v>9</v>
      </c>
    </row>
    <row r="3199" spans="1:9" x14ac:dyDescent="0.45">
      <c r="A3199" s="16">
        <v>5736</v>
      </c>
      <c r="B3199" s="10">
        <v>45359.057205709876</v>
      </c>
      <c r="C3199">
        <v>2</v>
      </c>
      <c r="D3199">
        <v>12497.14</v>
      </c>
      <c r="E3199" s="24">
        <f>INT(RFM_Pivot!$A$1 - tblCustRFM[[#This Row],[LastPurchaseDate]])</f>
        <v>297</v>
      </c>
      <c r="F3199">
        <f>IF(tblCustRFM[[#This Row],[Recency]] &lt;= $L$4, 3, IF(tblCustRFM[[#This Row],[Recency]] &lt;= M3201, 2, 1))</f>
        <v>1</v>
      </c>
      <c r="G3199">
        <f>IF(tblCustRFM[[#This Row],[Frequency]] &gt;= L3202, 3, IF(tblCustRFM[[#This Row],[Frequency]] &gt;= M3202, 2, 1))</f>
        <v>3</v>
      </c>
      <c r="H3199">
        <f>IF(tblCustRFM[[#This Row],[Monetary]] &gt;= L3203, 3, IF(tblCustRFM[[#This Row],[Monetary]] &gt;= M3203, 2, 1))</f>
        <v>3</v>
      </c>
      <c r="I3199">
        <f>tblCustRFM[[#This Row],[RecencyTier]] + tblCustRFM[[#This Row],[FrequencyTier]] + tblCustRFM[[#This Row],[MonetaryTier]]</f>
        <v>7</v>
      </c>
    </row>
    <row r="3200" spans="1:9" x14ac:dyDescent="0.45">
      <c r="A3200" s="16">
        <v>5737</v>
      </c>
      <c r="B3200" s="10">
        <v>45065.348834876546</v>
      </c>
      <c r="C3200">
        <v>2</v>
      </c>
      <c r="D3200">
        <v>6345.26</v>
      </c>
      <c r="E3200" s="24">
        <f>INT(RFM_Pivot!$A$1 - tblCustRFM[[#This Row],[LastPurchaseDate]])</f>
        <v>591</v>
      </c>
      <c r="F3200">
        <f>IF(tblCustRFM[[#This Row],[Recency]] &lt;= $L$4, 3, IF(tblCustRFM[[#This Row],[Recency]] &lt;= M3202, 2, 1))</f>
        <v>1</v>
      </c>
      <c r="G3200">
        <f>IF(tblCustRFM[[#This Row],[Frequency]] &gt;= L3203, 3, IF(tblCustRFM[[#This Row],[Frequency]] &gt;= M3203, 2, 1))</f>
        <v>3</v>
      </c>
      <c r="H3200">
        <f>IF(tblCustRFM[[#This Row],[Monetary]] &gt;= L3204, 3, IF(tblCustRFM[[#This Row],[Monetary]] &gt;= M3204, 2, 1))</f>
        <v>3</v>
      </c>
      <c r="I3200">
        <f>tblCustRFM[[#This Row],[RecencyTier]] + tblCustRFM[[#This Row],[FrequencyTier]] + tblCustRFM[[#This Row],[MonetaryTier]]</f>
        <v>7</v>
      </c>
    </row>
    <row r="3201" spans="1:9" x14ac:dyDescent="0.45">
      <c r="A3201" s="16">
        <v>5741</v>
      </c>
      <c r="B3201" s="10">
        <v>45102.363536342593</v>
      </c>
      <c r="C3201">
        <v>1</v>
      </c>
      <c r="D3201">
        <v>16362.4</v>
      </c>
      <c r="E3201" s="24">
        <f>INT(RFM_Pivot!$A$1 - tblCustRFM[[#This Row],[LastPurchaseDate]])</f>
        <v>554</v>
      </c>
      <c r="F3201">
        <f>IF(tblCustRFM[[#This Row],[Recency]] &lt;= $L$4, 3, IF(tblCustRFM[[#This Row],[Recency]] &lt;= M3203, 2, 1))</f>
        <v>1</v>
      </c>
      <c r="G3201">
        <f>IF(tblCustRFM[[#This Row],[Frequency]] &gt;= L3204, 3, IF(tblCustRFM[[#This Row],[Frequency]] &gt;= M3204, 2, 1))</f>
        <v>3</v>
      </c>
      <c r="H3201">
        <f>IF(tblCustRFM[[#This Row],[Monetary]] &gt;= L3205, 3, IF(tblCustRFM[[#This Row],[Monetary]] &gt;= M3205, 2, 1))</f>
        <v>3</v>
      </c>
      <c r="I3201">
        <f>tblCustRFM[[#This Row],[RecencyTier]] + tblCustRFM[[#This Row],[FrequencyTier]] + tblCustRFM[[#This Row],[MonetaryTier]]</f>
        <v>7</v>
      </c>
    </row>
    <row r="3202" spans="1:9" x14ac:dyDescent="0.45">
      <c r="A3202" s="16">
        <v>5744</v>
      </c>
      <c r="B3202" s="10">
        <v>45179.021202121912</v>
      </c>
      <c r="C3202">
        <v>1</v>
      </c>
      <c r="D3202">
        <v>13755.9</v>
      </c>
      <c r="E3202" s="24">
        <f>INT(RFM_Pivot!$A$1 - tblCustRFM[[#This Row],[LastPurchaseDate]])</f>
        <v>477</v>
      </c>
      <c r="F3202">
        <f>IF(tblCustRFM[[#This Row],[Recency]] &lt;= $L$4, 3, IF(tblCustRFM[[#This Row],[Recency]] &lt;= M3204, 2, 1))</f>
        <v>1</v>
      </c>
      <c r="G3202">
        <f>IF(tblCustRFM[[#This Row],[Frequency]] &gt;= L3205, 3, IF(tblCustRFM[[#This Row],[Frequency]] &gt;= M3205, 2, 1))</f>
        <v>3</v>
      </c>
      <c r="H3202">
        <f>IF(tblCustRFM[[#This Row],[Monetary]] &gt;= L3206, 3, IF(tblCustRFM[[#This Row],[Monetary]] &gt;= M3206, 2, 1))</f>
        <v>3</v>
      </c>
      <c r="I3202">
        <f>tblCustRFM[[#This Row],[RecencyTier]] + tblCustRFM[[#This Row],[FrequencyTier]] + tblCustRFM[[#This Row],[MonetaryTier]]</f>
        <v>7</v>
      </c>
    </row>
    <row r="3203" spans="1:9" x14ac:dyDescent="0.45">
      <c r="A3203" s="16">
        <v>5746</v>
      </c>
      <c r="B3203" s="10">
        <v>45611.224422453706</v>
      </c>
      <c r="C3203">
        <v>1</v>
      </c>
      <c r="D3203">
        <v>495.34</v>
      </c>
      <c r="E3203" s="24">
        <f>INT(RFM_Pivot!$A$1 - tblCustRFM[[#This Row],[LastPurchaseDate]])</f>
        <v>45</v>
      </c>
      <c r="F3203">
        <f>IF(tblCustRFM[[#This Row],[Recency]] &lt;= $L$4, 3, IF(tblCustRFM[[#This Row],[Recency]] &lt;= M3205, 2, 1))</f>
        <v>3</v>
      </c>
      <c r="G3203">
        <f>IF(tblCustRFM[[#This Row],[Frequency]] &gt;= L3206, 3, IF(tblCustRFM[[#This Row],[Frequency]] &gt;= M3206, 2, 1))</f>
        <v>3</v>
      </c>
      <c r="H3203">
        <f>IF(tblCustRFM[[#This Row],[Monetary]] &gt;= L3207, 3, IF(tblCustRFM[[#This Row],[Monetary]] &gt;= M3207, 2, 1))</f>
        <v>3</v>
      </c>
      <c r="I3203">
        <f>tblCustRFM[[#This Row],[RecencyTier]] + tblCustRFM[[#This Row],[FrequencyTier]] + tblCustRFM[[#This Row],[MonetaryTier]]</f>
        <v>9</v>
      </c>
    </row>
    <row r="3204" spans="1:9" x14ac:dyDescent="0.45">
      <c r="A3204" s="16">
        <v>5747</v>
      </c>
      <c r="B3204" s="10">
        <v>45591.001400154324</v>
      </c>
      <c r="C3204">
        <v>1</v>
      </c>
      <c r="D3204">
        <v>10502.75</v>
      </c>
      <c r="E3204" s="24">
        <f>INT(RFM_Pivot!$A$1 - tblCustRFM[[#This Row],[LastPurchaseDate]])</f>
        <v>65</v>
      </c>
      <c r="F3204">
        <f>IF(tblCustRFM[[#This Row],[Recency]] &lt;= $L$4, 3, IF(tblCustRFM[[#This Row],[Recency]] &lt;= M3206, 2, 1))</f>
        <v>3</v>
      </c>
      <c r="G3204">
        <f>IF(tblCustRFM[[#This Row],[Frequency]] &gt;= L3207, 3, IF(tblCustRFM[[#This Row],[Frequency]] &gt;= M3207, 2, 1))</f>
        <v>3</v>
      </c>
      <c r="H3204">
        <f>IF(tblCustRFM[[#This Row],[Monetary]] &gt;= L3208, 3, IF(tblCustRFM[[#This Row],[Monetary]] &gt;= M3208, 2, 1))</f>
        <v>3</v>
      </c>
      <c r="I3204">
        <f>tblCustRFM[[#This Row],[RecencyTier]] + tblCustRFM[[#This Row],[FrequencyTier]] + tblCustRFM[[#This Row],[MonetaryTier]]</f>
        <v>9</v>
      </c>
    </row>
    <row r="3205" spans="1:9" x14ac:dyDescent="0.45">
      <c r="A3205" s="16">
        <v>5748</v>
      </c>
      <c r="B3205" s="10">
        <v>44965.693869405863</v>
      </c>
      <c r="C3205">
        <v>1</v>
      </c>
      <c r="D3205">
        <v>7550.02</v>
      </c>
      <c r="E3205" s="24">
        <f>INT(RFM_Pivot!$A$1 - tblCustRFM[[#This Row],[LastPurchaseDate]])</f>
        <v>691</v>
      </c>
      <c r="F3205">
        <f>IF(tblCustRFM[[#This Row],[Recency]] &lt;= $L$4, 3, IF(tblCustRFM[[#This Row],[Recency]] &lt;= M3207, 2, 1))</f>
        <v>1</v>
      </c>
      <c r="G3205">
        <f>IF(tblCustRFM[[#This Row],[Frequency]] &gt;= L3208, 3, IF(tblCustRFM[[#This Row],[Frequency]] &gt;= M3208, 2, 1))</f>
        <v>3</v>
      </c>
      <c r="H3205">
        <f>IF(tblCustRFM[[#This Row],[Monetary]] &gt;= L3209, 3, IF(tblCustRFM[[#This Row],[Monetary]] &gt;= M3209, 2, 1))</f>
        <v>3</v>
      </c>
      <c r="I3205">
        <f>tblCustRFM[[#This Row],[RecencyTier]] + tblCustRFM[[#This Row],[FrequencyTier]] + tblCustRFM[[#This Row],[MonetaryTier]]</f>
        <v>7</v>
      </c>
    </row>
    <row r="3206" spans="1:9" x14ac:dyDescent="0.45">
      <c r="A3206" s="16">
        <v>5749</v>
      </c>
      <c r="B3206" s="10">
        <v>45422.646564660492</v>
      </c>
      <c r="C3206">
        <v>2</v>
      </c>
      <c r="D3206">
        <v>14909.84</v>
      </c>
      <c r="E3206" s="24">
        <f>INT(RFM_Pivot!$A$1 - tblCustRFM[[#This Row],[LastPurchaseDate]])</f>
        <v>234</v>
      </c>
      <c r="F3206">
        <f>IF(tblCustRFM[[#This Row],[Recency]] &lt;= $L$4, 3, IF(tblCustRFM[[#This Row],[Recency]] &lt;= M3208, 2, 1))</f>
        <v>1</v>
      </c>
      <c r="G3206">
        <f>IF(tblCustRFM[[#This Row],[Frequency]] &gt;= L3209, 3, IF(tblCustRFM[[#This Row],[Frequency]] &gt;= M3209, 2, 1))</f>
        <v>3</v>
      </c>
      <c r="H3206">
        <f>IF(tblCustRFM[[#This Row],[Monetary]] &gt;= L3210, 3, IF(tblCustRFM[[#This Row],[Monetary]] &gt;= M3210, 2, 1))</f>
        <v>3</v>
      </c>
      <c r="I3206">
        <f>tblCustRFM[[#This Row],[RecencyTier]] + tblCustRFM[[#This Row],[FrequencyTier]] + tblCustRFM[[#This Row],[MonetaryTier]]</f>
        <v>7</v>
      </c>
    </row>
    <row r="3207" spans="1:9" x14ac:dyDescent="0.45">
      <c r="A3207" s="16">
        <v>5752</v>
      </c>
      <c r="B3207" s="10">
        <v>45365.189818981482</v>
      </c>
      <c r="C3207">
        <v>2</v>
      </c>
      <c r="D3207">
        <v>15436.3</v>
      </c>
      <c r="E3207" s="24">
        <f>INT(RFM_Pivot!$A$1 - tblCustRFM[[#This Row],[LastPurchaseDate]])</f>
        <v>291</v>
      </c>
      <c r="F3207">
        <f>IF(tblCustRFM[[#This Row],[Recency]] &lt;= $L$4, 3, IF(tblCustRFM[[#This Row],[Recency]] &lt;= M3209, 2, 1))</f>
        <v>1</v>
      </c>
      <c r="G3207">
        <f>IF(tblCustRFM[[#This Row],[Frequency]] &gt;= L3210, 3, IF(tblCustRFM[[#This Row],[Frequency]] &gt;= M3210, 2, 1))</f>
        <v>3</v>
      </c>
      <c r="H3207">
        <f>IF(tblCustRFM[[#This Row],[Monetary]] &gt;= L3211, 3, IF(tblCustRFM[[#This Row],[Monetary]] &gt;= M3211, 2, 1))</f>
        <v>3</v>
      </c>
      <c r="I3207">
        <f>tblCustRFM[[#This Row],[RecencyTier]] + tblCustRFM[[#This Row],[FrequencyTier]] + tblCustRFM[[#This Row],[MonetaryTier]]</f>
        <v>7</v>
      </c>
    </row>
    <row r="3208" spans="1:9" x14ac:dyDescent="0.45">
      <c r="A3208" s="16">
        <v>5753</v>
      </c>
      <c r="B3208" s="10">
        <v>45399.795279513892</v>
      </c>
      <c r="C3208">
        <v>2</v>
      </c>
      <c r="D3208">
        <v>11258.22</v>
      </c>
      <c r="E3208" s="24">
        <f>INT(RFM_Pivot!$A$1 - tblCustRFM[[#This Row],[LastPurchaseDate]])</f>
        <v>257</v>
      </c>
      <c r="F3208">
        <f>IF(tblCustRFM[[#This Row],[Recency]] &lt;= $L$4, 3, IF(tblCustRFM[[#This Row],[Recency]] &lt;= M3210, 2, 1))</f>
        <v>1</v>
      </c>
      <c r="G3208">
        <f>IF(tblCustRFM[[#This Row],[Frequency]] &gt;= L3211, 3, IF(tblCustRFM[[#This Row],[Frequency]] &gt;= M3211, 2, 1))</f>
        <v>3</v>
      </c>
      <c r="H3208">
        <f>IF(tblCustRFM[[#This Row],[Monetary]] &gt;= L3212, 3, IF(tblCustRFM[[#This Row],[Monetary]] &gt;= M3212, 2, 1))</f>
        <v>3</v>
      </c>
      <c r="I3208">
        <f>tblCustRFM[[#This Row],[RecencyTier]] + tblCustRFM[[#This Row],[FrequencyTier]] + tblCustRFM[[#This Row],[MonetaryTier]]</f>
        <v>7</v>
      </c>
    </row>
    <row r="3209" spans="1:9" x14ac:dyDescent="0.45">
      <c r="A3209" s="16">
        <v>5756</v>
      </c>
      <c r="B3209" s="10">
        <v>45636.119911998459</v>
      </c>
      <c r="C3209">
        <v>1</v>
      </c>
      <c r="D3209">
        <v>1119.26</v>
      </c>
      <c r="E3209" s="24">
        <f>INT(RFM_Pivot!$A$1 - tblCustRFM[[#This Row],[LastPurchaseDate]])</f>
        <v>20</v>
      </c>
      <c r="F3209">
        <f>IF(tblCustRFM[[#This Row],[Recency]] &lt;= $L$4, 3, IF(tblCustRFM[[#This Row],[Recency]] &lt;= M3211, 2, 1))</f>
        <v>3</v>
      </c>
      <c r="G3209">
        <f>IF(tblCustRFM[[#This Row],[Frequency]] &gt;= L3212, 3, IF(tblCustRFM[[#This Row],[Frequency]] &gt;= M3212, 2, 1))</f>
        <v>3</v>
      </c>
      <c r="H3209">
        <f>IF(tblCustRFM[[#This Row],[Monetary]] &gt;= L3213, 3, IF(tblCustRFM[[#This Row],[Monetary]] &gt;= M3213, 2, 1))</f>
        <v>3</v>
      </c>
      <c r="I3209">
        <f>tblCustRFM[[#This Row],[RecencyTier]] + tblCustRFM[[#This Row],[FrequencyTier]] + tblCustRFM[[#This Row],[MonetaryTier]]</f>
        <v>9</v>
      </c>
    </row>
    <row r="3210" spans="1:9" x14ac:dyDescent="0.45">
      <c r="A3210" s="16">
        <v>5757</v>
      </c>
      <c r="B3210" s="10">
        <v>45184.642764274693</v>
      </c>
      <c r="C3210">
        <v>4</v>
      </c>
      <c r="D3210">
        <v>29113.43</v>
      </c>
      <c r="E3210" s="24">
        <f>INT(RFM_Pivot!$A$1 - tblCustRFM[[#This Row],[LastPurchaseDate]])</f>
        <v>472</v>
      </c>
      <c r="F3210">
        <f>IF(tblCustRFM[[#This Row],[Recency]] &lt;= $L$4, 3, IF(tblCustRFM[[#This Row],[Recency]] &lt;= M3212, 2, 1))</f>
        <v>1</v>
      </c>
      <c r="G3210">
        <f>IF(tblCustRFM[[#This Row],[Frequency]] &gt;= L3213, 3, IF(tblCustRFM[[#This Row],[Frequency]] &gt;= M3213, 2, 1))</f>
        <v>3</v>
      </c>
      <c r="H3210">
        <f>IF(tblCustRFM[[#This Row],[Monetary]] &gt;= L3214, 3, IF(tblCustRFM[[#This Row],[Monetary]] &gt;= M3214, 2, 1))</f>
        <v>3</v>
      </c>
      <c r="I3210">
        <f>tblCustRFM[[#This Row],[RecencyTier]] + tblCustRFM[[#This Row],[FrequencyTier]] + tblCustRFM[[#This Row],[MonetaryTier]]</f>
        <v>7</v>
      </c>
    </row>
    <row r="3211" spans="1:9" x14ac:dyDescent="0.45">
      <c r="A3211" s="16">
        <v>5758</v>
      </c>
      <c r="B3211" s="10">
        <v>45341.608460841053</v>
      </c>
      <c r="C3211">
        <v>2</v>
      </c>
      <c r="D3211">
        <v>7447.3</v>
      </c>
      <c r="E3211" s="24">
        <f>INT(RFM_Pivot!$A$1 - tblCustRFM[[#This Row],[LastPurchaseDate]])</f>
        <v>315</v>
      </c>
      <c r="F3211">
        <f>IF(tblCustRFM[[#This Row],[Recency]] &lt;= $L$4, 3, IF(tblCustRFM[[#This Row],[Recency]] &lt;= M3213, 2, 1))</f>
        <v>1</v>
      </c>
      <c r="G3211">
        <f>IF(tblCustRFM[[#This Row],[Frequency]] &gt;= L3214, 3, IF(tblCustRFM[[#This Row],[Frequency]] &gt;= M3214, 2, 1))</f>
        <v>3</v>
      </c>
      <c r="H3211">
        <f>IF(tblCustRFM[[#This Row],[Monetary]] &gt;= L3215, 3, IF(tblCustRFM[[#This Row],[Monetary]] &gt;= M3215, 2, 1))</f>
        <v>3</v>
      </c>
      <c r="I3211">
        <f>tblCustRFM[[#This Row],[RecencyTier]] + tblCustRFM[[#This Row],[FrequencyTier]] + tblCustRFM[[#This Row],[MonetaryTier]]</f>
        <v>7</v>
      </c>
    </row>
    <row r="3212" spans="1:9" x14ac:dyDescent="0.45">
      <c r="A3212" s="16">
        <v>5759</v>
      </c>
      <c r="B3212" s="10">
        <v>45596.111911188273</v>
      </c>
      <c r="C3212">
        <v>2</v>
      </c>
      <c r="D3212">
        <v>11452.38</v>
      </c>
      <c r="E3212" s="24">
        <f>INT(RFM_Pivot!$A$1 - tblCustRFM[[#This Row],[LastPurchaseDate]])</f>
        <v>60</v>
      </c>
      <c r="F3212">
        <f>IF(tblCustRFM[[#This Row],[Recency]] &lt;= $L$4, 3, IF(tblCustRFM[[#This Row],[Recency]] &lt;= M3214, 2, 1))</f>
        <v>3</v>
      </c>
      <c r="G3212">
        <f>IF(tblCustRFM[[#This Row],[Frequency]] &gt;= L3215, 3, IF(tblCustRFM[[#This Row],[Frequency]] &gt;= M3215, 2, 1))</f>
        <v>3</v>
      </c>
      <c r="H3212">
        <f>IF(tblCustRFM[[#This Row],[Monetary]] &gt;= L3216, 3, IF(tblCustRFM[[#This Row],[Monetary]] &gt;= M3216, 2, 1))</f>
        <v>3</v>
      </c>
      <c r="I3212">
        <f>tblCustRFM[[#This Row],[RecencyTier]] + tblCustRFM[[#This Row],[FrequencyTier]] + tblCustRFM[[#This Row],[MonetaryTier]]</f>
        <v>9</v>
      </c>
    </row>
    <row r="3213" spans="1:9" x14ac:dyDescent="0.45">
      <c r="A3213" s="16">
        <v>5760</v>
      </c>
      <c r="B3213" s="10">
        <v>45569.756275617285</v>
      </c>
      <c r="C3213">
        <v>3</v>
      </c>
      <c r="D3213">
        <v>14850.45</v>
      </c>
      <c r="E3213" s="24">
        <f>INT(RFM_Pivot!$A$1 - tblCustRFM[[#This Row],[LastPurchaseDate]])</f>
        <v>87</v>
      </c>
      <c r="F3213">
        <f>IF(tblCustRFM[[#This Row],[Recency]] &lt;= $L$4, 3, IF(tblCustRFM[[#This Row],[Recency]] &lt;= M3215, 2, 1))</f>
        <v>3</v>
      </c>
      <c r="G3213">
        <f>IF(tblCustRFM[[#This Row],[Frequency]] &gt;= L3216, 3, IF(tblCustRFM[[#This Row],[Frequency]] &gt;= M3216, 2, 1))</f>
        <v>3</v>
      </c>
      <c r="H3213">
        <f>IF(tblCustRFM[[#This Row],[Monetary]] &gt;= L3217, 3, IF(tblCustRFM[[#This Row],[Monetary]] &gt;= M3217, 2, 1))</f>
        <v>3</v>
      </c>
      <c r="I3213">
        <f>tblCustRFM[[#This Row],[RecencyTier]] + tblCustRFM[[#This Row],[FrequencyTier]] + tblCustRFM[[#This Row],[MonetaryTier]]</f>
        <v>9</v>
      </c>
    </row>
    <row r="3214" spans="1:9" x14ac:dyDescent="0.45">
      <c r="A3214" s="16">
        <v>5761</v>
      </c>
      <c r="B3214" s="10">
        <v>45565.229822993824</v>
      </c>
      <c r="C3214">
        <v>2</v>
      </c>
      <c r="D3214">
        <v>1679.78</v>
      </c>
      <c r="E3214" s="24">
        <f>INT(RFM_Pivot!$A$1 - tblCustRFM[[#This Row],[LastPurchaseDate]])</f>
        <v>91</v>
      </c>
      <c r="F3214">
        <f>IF(tblCustRFM[[#This Row],[Recency]] &lt;= $L$4, 3, IF(tblCustRFM[[#This Row],[Recency]] &lt;= M3216, 2, 1))</f>
        <v>3</v>
      </c>
      <c r="G3214">
        <f>IF(tblCustRFM[[#This Row],[Frequency]] &gt;= L3217, 3, IF(tblCustRFM[[#This Row],[Frequency]] &gt;= M3217, 2, 1))</f>
        <v>3</v>
      </c>
      <c r="H3214">
        <f>IF(tblCustRFM[[#This Row],[Monetary]] &gt;= L3218, 3, IF(tblCustRFM[[#This Row],[Monetary]] &gt;= M3218, 2, 1))</f>
        <v>3</v>
      </c>
      <c r="I3214">
        <f>tblCustRFM[[#This Row],[RecencyTier]] + tblCustRFM[[#This Row],[FrequencyTier]] + tblCustRFM[[#This Row],[MonetaryTier]]</f>
        <v>9</v>
      </c>
    </row>
    <row r="3215" spans="1:9" x14ac:dyDescent="0.45">
      <c r="A3215" s="16">
        <v>5763</v>
      </c>
      <c r="B3215" s="10">
        <v>45424.033703356479</v>
      </c>
      <c r="C3215">
        <v>3</v>
      </c>
      <c r="D3215">
        <v>23897.05</v>
      </c>
      <c r="E3215" s="24">
        <f>INT(RFM_Pivot!$A$1 - tblCustRFM[[#This Row],[LastPurchaseDate]])</f>
        <v>232</v>
      </c>
      <c r="F3215">
        <f>IF(tblCustRFM[[#This Row],[Recency]] &lt;= $L$4, 3, IF(tblCustRFM[[#This Row],[Recency]] &lt;= M3217, 2, 1))</f>
        <v>1</v>
      </c>
      <c r="G3215">
        <f>IF(tblCustRFM[[#This Row],[Frequency]] &gt;= L3218, 3, IF(tblCustRFM[[#This Row],[Frequency]] &gt;= M3218, 2, 1))</f>
        <v>3</v>
      </c>
      <c r="H3215">
        <f>IF(tblCustRFM[[#This Row],[Monetary]] &gt;= L3219, 3, IF(tblCustRFM[[#This Row],[Monetary]] &gt;= M3219, 2, 1))</f>
        <v>3</v>
      </c>
      <c r="I3215">
        <f>tblCustRFM[[#This Row],[RecencyTier]] + tblCustRFM[[#This Row],[FrequencyTier]] + tblCustRFM[[#This Row],[MonetaryTier]]</f>
        <v>7</v>
      </c>
    </row>
    <row r="3216" spans="1:9" x14ac:dyDescent="0.45">
      <c r="A3216" s="16">
        <v>5765</v>
      </c>
      <c r="B3216" s="10">
        <v>45566.543954398148</v>
      </c>
      <c r="C3216">
        <v>2</v>
      </c>
      <c r="D3216">
        <v>11340.6</v>
      </c>
      <c r="E3216" s="24">
        <f>INT(RFM_Pivot!$A$1 - tblCustRFM[[#This Row],[LastPurchaseDate]])</f>
        <v>90</v>
      </c>
      <c r="F3216">
        <f>IF(tblCustRFM[[#This Row],[Recency]] &lt;= $L$4, 3, IF(tblCustRFM[[#This Row],[Recency]] &lt;= M3218, 2, 1))</f>
        <v>3</v>
      </c>
      <c r="G3216">
        <f>IF(tblCustRFM[[#This Row],[Frequency]] &gt;= L3219, 3, IF(tblCustRFM[[#This Row],[Frequency]] &gt;= M3219, 2, 1))</f>
        <v>3</v>
      </c>
      <c r="H3216">
        <f>IF(tblCustRFM[[#This Row],[Monetary]] &gt;= L3220, 3, IF(tblCustRFM[[#This Row],[Monetary]] &gt;= M3220, 2, 1))</f>
        <v>3</v>
      </c>
      <c r="I3216">
        <f>tblCustRFM[[#This Row],[RecencyTier]] + tblCustRFM[[#This Row],[FrequencyTier]] + tblCustRFM[[#This Row],[MonetaryTier]]</f>
        <v>9</v>
      </c>
    </row>
    <row r="3217" spans="1:9" x14ac:dyDescent="0.45">
      <c r="A3217" s="16">
        <v>5766</v>
      </c>
      <c r="B3217" s="10">
        <v>45387.895089506172</v>
      </c>
      <c r="C3217">
        <v>1</v>
      </c>
      <c r="D3217">
        <v>9172.85</v>
      </c>
      <c r="E3217" s="24">
        <f>INT(RFM_Pivot!$A$1 - tblCustRFM[[#This Row],[LastPurchaseDate]])</f>
        <v>269</v>
      </c>
      <c r="F3217">
        <f>IF(tblCustRFM[[#This Row],[Recency]] &lt;= $L$4, 3, IF(tblCustRFM[[#This Row],[Recency]] &lt;= M3219, 2, 1))</f>
        <v>1</v>
      </c>
      <c r="G3217">
        <f>IF(tblCustRFM[[#This Row],[Frequency]] &gt;= L3220, 3, IF(tblCustRFM[[#This Row],[Frequency]] &gt;= M3220, 2, 1))</f>
        <v>3</v>
      </c>
      <c r="H3217">
        <f>IF(tblCustRFM[[#This Row],[Monetary]] &gt;= L3221, 3, IF(tblCustRFM[[#This Row],[Monetary]] &gt;= M3221, 2, 1))</f>
        <v>3</v>
      </c>
      <c r="I3217">
        <f>tblCustRFM[[#This Row],[RecencyTier]] + tblCustRFM[[#This Row],[FrequencyTier]] + tblCustRFM[[#This Row],[MonetaryTier]]</f>
        <v>7</v>
      </c>
    </row>
    <row r="3218" spans="1:9" x14ac:dyDescent="0.45">
      <c r="A3218" s="16">
        <v>5769</v>
      </c>
      <c r="B3218" s="10">
        <v>45255.824882484565</v>
      </c>
      <c r="C3218">
        <v>2</v>
      </c>
      <c r="D3218">
        <v>13994.21</v>
      </c>
      <c r="E3218" s="24">
        <f>INT(RFM_Pivot!$A$1 - tblCustRFM[[#This Row],[LastPurchaseDate]])</f>
        <v>401</v>
      </c>
      <c r="F3218">
        <f>IF(tblCustRFM[[#This Row],[Recency]] &lt;= $L$4, 3, IF(tblCustRFM[[#This Row],[Recency]] &lt;= M3220, 2, 1))</f>
        <v>1</v>
      </c>
      <c r="G3218">
        <f>IF(tblCustRFM[[#This Row],[Frequency]] &gt;= L3221, 3, IF(tblCustRFM[[#This Row],[Frequency]] &gt;= M3221, 2, 1))</f>
        <v>3</v>
      </c>
      <c r="H3218">
        <f>IF(tblCustRFM[[#This Row],[Monetary]] &gt;= L3222, 3, IF(tblCustRFM[[#This Row],[Monetary]] &gt;= M3222, 2, 1))</f>
        <v>3</v>
      </c>
      <c r="I3218">
        <f>tblCustRFM[[#This Row],[RecencyTier]] + tblCustRFM[[#This Row],[FrequencyTier]] + tblCustRFM[[#This Row],[MonetaryTier]]</f>
        <v>7</v>
      </c>
    </row>
    <row r="3219" spans="1:9" x14ac:dyDescent="0.45">
      <c r="A3219" s="16">
        <v>5773</v>
      </c>
      <c r="B3219" s="10">
        <v>45380.229322916668</v>
      </c>
      <c r="C3219">
        <v>1</v>
      </c>
      <c r="D3219">
        <v>2118.84</v>
      </c>
      <c r="E3219" s="24">
        <f>INT(RFM_Pivot!$A$1 - tblCustRFM[[#This Row],[LastPurchaseDate]])</f>
        <v>276</v>
      </c>
      <c r="F3219">
        <f>IF(tblCustRFM[[#This Row],[Recency]] &lt;= $L$4, 3, IF(tblCustRFM[[#This Row],[Recency]] &lt;= M3221, 2, 1))</f>
        <v>1</v>
      </c>
      <c r="G3219">
        <f>IF(tblCustRFM[[#This Row],[Frequency]] &gt;= L3222, 3, IF(tblCustRFM[[#This Row],[Frequency]] &gt;= M3222, 2, 1))</f>
        <v>3</v>
      </c>
      <c r="H3219">
        <f>IF(tblCustRFM[[#This Row],[Monetary]] &gt;= L3223, 3, IF(tblCustRFM[[#This Row],[Monetary]] &gt;= M3223, 2, 1))</f>
        <v>3</v>
      </c>
      <c r="I3219">
        <f>tblCustRFM[[#This Row],[RecencyTier]] + tblCustRFM[[#This Row],[FrequencyTier]] + tblCustRFM[[#This Row],[MonetaryTier]]</f>
        <v>7</v>
      </c>
    </row>
    <row r="3220" spans="1:9" x14ac:dyDescent="0.45">
      <c r="A3220" s="16">
        <v>5774</v>
      </c>
      <c r="B3220" s="10">
        <v>45212.75057507716</v>
      </c>
      <c r="C3220">
        <v>1</v>
      </c>
      <c r="D3220">
        <v>11335.68</v>
      </c>
      <c r="E3220" s="24">
        <f>INT(RFM_Pivot!$A$1 - tblCustRFM[[#This Row],[LastPurchaseDate]])</f>
        <v>444</v>
      </c>
      <c r="F3220">
        <f>IF(tblCustRFM[[#This Row],[Recency]] &lt;= $L$4, 3, IF(tblCustRFM[[#This Row],[Recency]] &lt;= M3222, 2, 1))</f>
        <v>1</v>
      </c>
      <c r="G3220">
        <f>IF(tblCustRFM[[#This Row],[Frequency]] &gt;= L3223, 3, IF(tblCustRFM[[#This Row],[Frequency]] &gt;= M3223, 2, 1))</f>
        <v>3</v>
      </c>
      <c r="H3220">
        <f>IF(tblCustRFM[[#This Row],[Monetary]] &gt;= L3224, 3, IF(tblCustRFM[[#This Row],[Monetary]] &gt;= M3224, 2, 1))</f>
        <v>3</v>
      </c>
      <c r="I3220">
        <f>tblCustRFM[[#This Row],[RecencyTier]] + tblCustRFM[[#This Row],[FrequencyTier]] + tblCustRFM[[#This Row],[MonetaryTier]]</f>
        <v>7</v>
      </c>
    </row>
    <row r="3221" spans="1:9" x14ac:dyDescent="0.45">
      <c r="A3221" s="16">
        <v>5775</v>
      </c>
      <c r="B3221" s="10">
        <v>45535.807880787041</v>
      </c>
      <c r="C3221">
        <v>1</v>
      </c>
      <c r="D3221">
        <v>18282.2</v>
      </c>
      <c r="E3221" s="24">
        <f>INT(RFM_Pivot!$A$1 - tblCustRFM[[#This Row],[LastPurchaseDate]])</f>
        <v>121</v>
      </c>
      <c r="F3221">
        <f>IF(tblCustRFM[[#This Row],[Recency]] &lt;= $L$4, 3, IF(tblCustRFM[[#This Row],[Recency]] &lt;= M3223, 2, 1))</f>
        <v>1</v>
      </c>
      <c r="G3221">
        <f>IF(tblCustRFM[[#This Row],[Frequency]] &gt;= L3224, 3, IF(tblCustRFM[[#This Row],[Frequency]] &gt;= M3224, 2, 1))</f>
        <v>3</v>
      </c>
      <c r="H3221">
        <f>IF(tblCustRFM[[#This Row],[Monetary]] &gt;= L3225, 3, IF(tblCustRFM[[#This Row],[Monetary]] &gt;= M3225, 2, 1))</f>
        <v>3</v>
      </c>
      <c r="I3221">
        <f>tblCustRFM[[#This Row],[RecencyTier]] + tblCustRFM[[#This Row],[FrequencyTier]] + tblCustRFM[[#This Row],[MonetaryTier]]</f>
        <v>7</v>
      </c>
    </row>
    <row r="3222" spans="1:9" x14ac:dyDescent="0.45">
      <c r="A3222" s="16">
        <v>5776</v>
      </c>
      <c r="B3222" s="10">
        <v>45158.506150617286</v>
      </c>
      <c r="C3222">
        <v>1</v>
      </c>
      <c r="D3222">
        <v>1760.13</v>
      </c>
      <c r="E3222" s="24">
        <f>INT(RFM_Pivot!$A$1 - tblCustRFM[[#This Row],[LastPurchaseDate]])</f>
        <v>498</v>
      </c>
      <c r="F3222">
        <f>IF(tblCustRFM[[#This Row],[Recency]] &lt;= $L$4, 3, IF(tblCustRFM[[#This Row],[Recency]] &lt;= M3224, 2, 1))</f>
        <v>1</v>
      </c>
      <c r="G3222">
        <f>IF(tblCustRFM[[#This Row],[Frequency]] &gt;= L3225, 3, IF(tblCustRFM[[#This Row],[Frequency]] &gt;= M3225, 2, 1))</f>
        <v>3</v>
      </c>
      <c r="H3222">
        <f>IF(tblCustRFM[[#This Row],[Monetary]] &gt;= L3226, 3, IF(tblCustRFM[[#This Row],[Monetary]] &gt;= M3226, 2, 1))</f>
        <v>3</v>
      </c>
      <c r="I3222">
        <f>tblCustRFM[[#This Row],[RecencyTier]] + tblCustRFM[[#This Row],[FrequencyTier]] + tblCustRFM[[#This Row],[MonetaryTier]]</f>
        <v>7</v>
      </c>
    </row>
    <row r="3223" spans="1:9" x14ac:dyDescent="0.45">
      <c r="A3223" s="16">
        <v>5777</v>
      </c>
      <c r="B3223" s="10">
        <v>45371.541454128084</v>
      </c>
      <c r="C3223">
        <v>3</v>
      </c>
      <c r="D3223">
        <v>30868.31</v>
      </c>
      <c r="E3223" s="24">
        <f>INT(RFM_Pivot!$A$1 - tblCustRFM[[#This Row],[LastPurchaseDate]])</f>
        <v>285</v>
      </c>
      <c r="F3223">
        <f>IF(tblCustRFM[[#This Row],[Recency]] &lt;= $L$4, 3, IF(tblCustRFM[[#This Row],[Recency]] &lt;= M3225, 2, 1))</f>
        <v>1</v>
      </c>
      <c r="G3223">
        <f>IF(tblCustRFM[[#This Row],[Frequency]] &gt;= L3226, 3, IF(tblCustRFM[[#This Row],[Frequency]] &gt;= M3226, 2, 1))</f>
        <v>3</v>
      </c>
      <c r="H3223">
        <f>IF(tblCustRFM[[#This Row],[Monetary]] &gt;= L3227, 3, IF(tblCustRFM[[#This Row],[Monetary]] &gt;= M3227, 2, 1))</f>
        <v>3</v>
      </c>
      <c r="I3223">
        <f>tblCustRFM[[#This Row],[RecencyTier]] + tblCustRFM[[#This Row],[FrequencyTier]] + tblCustRFM[[#This Row],[MonetaryTier]]</f>
        <v>7</v>
      </c>
    </row>
    <row r="3224" spans="1:9" x14ac:dyDescent="0.45">
      <c r="A3224" s="16">
        <v>5778</v>
      </c>
      <c r="B3224" s="10">
        <v>45128.792179205244</v>
      </c>
      <c r="C3224">
        <v>1</v>
      </c>
      <c r="D3224">
        <v>1334.05</v>
      </c>
      <c r="E3224" s="24">
        <f>INT(RFM_Pivot!$A$1 - tblCustRFM[[#This Row],[LastPurchaseDate]])</f>
        <v>528</v>
      </c>
      <c r="F3224">
        <f>IF(tblCustRFM[[#This Row],[Recency]] &lt;= $L$4, 3, IF(tblCustRFM[[#This Row],[Recency]] &lt;= M3226, 2, 1))</f>
        <v>1</v>
      </c>
      <c r="G3224">
        <f>IF(tblCustRFM[[#This Row],[Frequency]] &gt;= L3227, 3, IF(tblCustRFM[[#This Row],[Frequency]] &gt;= M3227, 2, 1))</f>
        <v>3</v>
      </c>
      <c r="H3224">
        <f>IF(tblCustRFM[[#This Row],[Monetary]] &gt;= L3228, 3, IF(tblCustRFM[[#This Row],[Monetary]] &gt;= M3228, 2, 1))</f>
        <v>3</v>
      </c>
      <c r="I3224">
        <f>tblCustRFM[[#This Row],[RecencyTier]] + tblCustRFM[[#This Row],[FrequencyTier]] + tblCustRFM[[#This Row],[MonetaryTier]]</f>
        <v>7</v>
      </c>
    </row>
    <row r="3225" spans="1:9" x14ac:dyDescent="0.45">
      <c r="A3225" s="16">
        <v>5780</v>
      </c>
      <c r="B3225" s="10">
        <v>45267.579057908952</v>
      </c>
      <c r="C3225">
        <v>6</v>
      </c>
      <c r="D3225">
        <v>15380.39</v>
      </c>
      <c r="E3225" s="24">
        <f>INT(RFM_Pivot!$A$1 - tblCustRFM[[#This Row],[LastPurchaseDate]])</f>
        <v>389</v>
      </c>
      <c r="F3225">
        <f>IF(tblCustRFM[[#This Row],[Recency]] &lt;= $L$4, 3, IF(tblCustRFM[[#This Row],[Recency]] &lt;= M3227, 2, 1))</f>
        <v>1</v>
      </c>
      <c r="G3225">
        <f>IF(tblCustRFM[[#This Row],[Frequency]] &gt;= L3228, 3, IF(tblCustRFM[[#This Row],[Frequency]] &gt;= M3228, 2, 1))</f>
        <v>3</v>
      </c>
      <c r="H3225">
        <f>IF(tblCustRFM[[#This Row],[Monetary]] &gt;= L3229, 3, IF(tblCustRFM[[#This Row],[Monetary]] &gt;= M3229, 2, 1))</f>
        <v>3</v>
      </c>
      <c r="I3225">
        <f>tblCustRFM[[#This Row],[RecencyTier]] + tblCustRFM[[#This Row],[FrequencyTier]] + tblCustRFM[[#This Row],[MonetaryTier]]</f>
        <v>7</v>
      </c>
    </row>
    <row r="3226" spans="1:9" x14ac:dyDescent="0.45">
      <c r="A3226" s="16">
        <v>5781</v>
      </c>
      <c r="B3226" s="10">
        <v>45148.066106597224</v>
      </c>
      <c r="C3226">
        <v>1</v>
      </c>
      <c r="D3226">
        <v>11382.48</v>
      </c>
      <c r="E3226" s="24">
        <f>INT(RFM_Pivot!$A$1 - tblCustRFM[[#This Row],[LastPurchaseDate]])</f>
        <v>508</v>
      </c>
      <c r="F3226">
        <f>IF(tblCustRFM[[#This Row],[Recency]] &lt;= $L$4, 3, IF(tblCustRFM[[#This Row],[Recency]] &lt;= M3228, 2, 1))</f>
        <v>1</v>
      </c>
      <c r="G3226">
        <f>IF(tblCustRFM[[#This Row],[Frequency]] &gt;= L3229, 3, IF(tblCustRFM[[#This Row],[Frequency]] &gt;= M3229, 2, 1))</f>
        <v>3</v>
      </c>
      <c r="H3226">
        <f>IF(tblCustRFM[[#This Row],[Monetary]] &gt;= L3230, 3, IF(tblCustRFM[[#This Row],[Monetary]] &gt;= M3230, 2, 1))</f>
        <v>3</v>
      </c>
      <c r="I3226">
        <f>tblCustRFM[[#This Row],[RecencyTier]] + tblCustRFM[[#This Row],[FrequencyTier]] + tblCustRFM[[#This Row],[MonetaryTier]]</f>
        <v>7</v>
      </c>
    </row>
    <row r="3227" spans="1:9" x14ac:dyDescent="0.45">
      <c r="A3227" s="16">
        <v>5782</v>
      </c>
      <c r="B3227" s="10">
        <v>45545.152815277776</v>
      </c>
      <c r="C3227">
        <v>2</v>
      </c>
      <c r="D3227">
        <v>21372.62</v>
      </c>
      <c r="E3227" s="24">
        <f>INT(RFM_Pivot!$A$1 - tblCustRFM[[#This Row],[LastPurchaseDate]])</f>
        <v>111</v>
      </c>
      <c r="F3227">
        <f>IF(tblCustRFM[[#This Row],[Recency]] &lt;= $L$4, 3, IF(tblCustRFM[[#This Row],[Recency]] &lt;= M3229, 2, 1))</f>
        <v>3</v>
      </c>
      <c r="G3227">
        <f>IF(tblCustRFM[[#This Row],[Frequency]] &gt;= L3230, 3, IF(tblCustRFM[[#This Row],[Frequency]] &gt;= M3230, 2, 1))</f>
        <v>3</v>
      </c>
      <c r="H3227">
        <f>IF(tblCustRFM[[#This Row],[Monetary]] &gt;= L3231, 3, IF(tblCustRFM[[#This Row],[Monetary]] &gt;= M3231, 2, 1))</f>
        <v>3</v>
      </c>
      <c r="I3227">
        <f>tblCustRFM[[#This Row],[RecencyTier]] + tblCustRFM[[#This Row],[FrequencyTier]] + tblCustRFM[[#This Row],[MonetaryTier]]</f>
        <v>9</v>
      </c>
    </row>
    <row r="3228" spans="1:9" x14ac:dyDescent="0.45">
      <c r="A3228" s="16">
        <v>5784</v>
      </c>
      <c r="B3228" s="10">
        <v>45535.442844290126</v>
      </c>
      <c r="C3228">
        <v>5</v>
      </c>
      <c r="D3228">
        <v>47591.51</v>
      </c>
      <c r="E3228" s="24">
        <f>INT(RFM_Pivot!$A$1 - tblCustRFM[[#This Row],[LastPurchaseDate]])</f>
        <v>121</v>
      </c>
      <c r="F3228">
        <f>IF(tblCustRFM[[#This Row],[Recency]] &lt;= $L$4, 3, IF(tblCustRFM[[#This Row],[Recency]] &lt;= M3230, 2, 1))</f>
        <v>1</v>
      </c>
      <c r="G3228">
        <f>IF(tblCustRFM[[#This Row],[Frequency]] &gt;= L3231, 3, IF(tblCustRFM[[#This Row],[Frequency]] &gt;= M3231, 2, 1))</f>
        <v>3</v>
      </c>
      <c r="H3228">
        <f>IF(tblCustRFM[[#This Row],[Monetary]] &gt;= L3232, 3, IF(tblCustRFM[[#This Row],[Monetary]] &gt;= M3232, 2, 1))</f>
        <v>3</v>
      </c>
      <c r="I3228">
        <f>tblCustRFM[[#This Row],[RecencyTier]] + tblCustRFM[[#This Row],[FrequencyTier]] + tblCustRFM[[#This Row],[MonetaryTier]]</f>
        <v>7</v>
      </c>
    </row>
    <row r="3229" spans="1:9" x14ac:dyDescent="0.45">
      <c r="A3229" s="16">
        <v>5786</v>
      </c>
      <c r="B3229" s="10">
        <v>45647.436043595677</v>
      </c>
      <c r="C3229">
        <v>1</v>
      </c>
      <c r="D3229">
        <v>10079.200000000001</v>
      </c>
      <c r="E3229" s="24">
        <f>INT(RFM_Pivot!$A$1 - tblCustRFM[[#This Row],[LastPurchaseDate]])</f>
        <v>9</v>
      </c>
      <c r="F3229">
        <f>IF(tblCustRFM[[#This Row],[Recency]] &lt;= $L$4, 3, IF(tblCustRFM[[#This Row],[Recency]] &lt;= M3231, 2, 1))</f>
        <v>3</v>
      </c>
      <c r="G3229">
        <f>IF(tblCustRFM[[#This Row],[Frequency]] &gt;= L3232, 3, IF(tblCustRFM[[#This Row],[Frequency]] &gt;= M3232, 2, 1))</f>
        <v>3</v>
      </c>
      <c r="H3229">
        <f>IF(tblCustRFM[[#This Row],[Monetary]] &gt;= L3233, 3, IF(tblCustRFM[[#This Row],[Monetary]] &gt;= M3233, 2, 1))</f>
        <v>3</v>
      </c>
      <c r="I3229">
        <f>tblCustRFM[[#This Row],[RecencyTier]] + tblCustRFM[[#This Row],[FrequencyTier]] + tblCustRFM[[#This Row],[MonetaryTier]]</f>
        <v>9</v>
      </c>
    </row>
    <row r="3230" spans="1:9" x14ac:dyDescent="0.45">
      <c r="A3230" s="16">
        <v>5788</v>
      </c>
      <c r="B3230" s="10">
        <v>45007.381038117281</v>
      </c>
      <c r="C3230">
        <v>1</v>
      </c>
      <c r="D3230">
        <v>2044.75</v>
      </c>
      <c r="E3230" s="24">
        <f>INT(RFM_Pivot!$A$1 - tblCustRFM[[#This Row],[LastPurchaseDate]])</f>
        <v>649</v>
      </c>
      <c r="F3230">
        <f>IF(tblCustRFM[[#This Row],[Recency]] &lt;= $L$4, 3, IF(tblCustRFM[[#This Row],[Recency]] &lt;= M3232, 2, 1))</f>
        <v>1</v>
      </c>
      <c r="G3230">
        <f>IF(tblCustRFM[[#This Row],[Frequency]] &gt;= L3233, 3, IF(tblCustRFM[[#This Row],[Frequency]] &gt;= M3233, 2, 1))</f>
        <v>3</v>
      </c>
      <c r="H3230">
        <f>IF(tblCustRFM[[#This Row],[Monetary]] &gt;= L3234, 3, IF(tblCustRFM[[#This Row],[Monetary]] &gt;= M3234, 2, 1))</f>
        <v>3</v>
      </c>
      <c r="I3230">
        <f>tblCustRFM[[#This Row],[RecencyTier]] + tblCustRFM[[#This Row],[FrequencyTier]] + tblCustRFM[[#This Row],[MonetaryTier]]</f>
        <v>7</v>
      </c>
    </row>
    <row r="3231" spans="1:9" x14ac:dyDescent="0.45">
      <c r="A3231" s="16">
        <v>5790</v>
      </c>
      <c r="B3231" s="10">
        <v>45106.013901388891</v>
      </c>
      <c r="C3231">
        <v>2</v>
      </c>
      <c r="D3231">
        <v>25620.54</v>
      </c>
      <c r="E3231" s="24">
        <f>INT(RFM_Pivot!$A$1 - tblCustRFM[[#This Row],[LastPurchaseDate]])</f>
        <v>550</v>
      </c>
      <c r="F3231">
        <f>IF(tblCustRFM[[#This Row],[Recency]] &lt;= $L$4, 3, IF(tblCustRFM[[#This Row],[Recency]] &lt;= M3233, 2, 1))</f>
        <v>1</v>
      </c>
      <c r="G3231">
        <f>IF(tblCustRFM[[#This Row],[Frequency]] &gt;= L3234, 3, IF(tblCustRFM[[#This Row],[Frequency]] &gt;= M3234, 2, 1))</f>
        <v>3</v>
      </c>
      <c r="H3231">
        <f>IF(tblCustRFM[[#This Row],[Monetary]] &gt;= L3235, 3, IF(tblCustRFM[[#This Row],[Monetary]] &gt;= M3235, 2, 1))</f>
        <v>3</v>
      </c>
      <c r="I3231">
        <f>tblCustRFM[[#This Row],[RecencyTier]] + tblCustRFM[[#This Row],[FrequencyTier]] + tblCustRFM[[#This Row],[MonetaryTier]]</f>
        <v>7</v>
      </c>
    </row>
    <row r="3232" spans="1:9" x14ac:dyDescent="0.45">
      <c r="A3232" s="16">
        <v>5791</v>
      </c>
      <c r="B3232" s="10">
        <v>45634.951795177469</v>
      </c>
      <c r="C3232">
        <v>2</v>
      </c>
      <c r="D3232">
        <v>21755.3</v>
      </c>
      <c r="E3232" s="24">
        <f>INT(RFM_Pivot!$A$1 - tblCustRFM[[#This Row],[LastPurchaseDate]])</f>
        <v>22</v>
      </c>
      <c r="F3232">
        <f>IF(tblCustRFM[[#This Row],[Recency]] &lt;= $L$4, 3, IF(tblCustRFM[[#This Row],[Recency]] &lt;= M3234, 2, 1))</f>
        <v>3</v>
      </c>
      <c r="G3232">
        <f>IF(tblCustRFM[[#This Row],[Frequency]] &gt;= L3235, 3, IF(tblCustRFM[[#This Row],[Frequency]] &gt;= M3235, 2, 1))</f>
        <v>3</v>
      </c>
      <c r="H3232">
        <f>IF(tblCustRFM[[#This Row],[Monetary]] &gt;= L3236, 3, IF(tblCustRFM[[#This Row],[Monetary]] &gt;= M3236, 2, 1))</f>
        <v>3</v>
      </c>
      <c r="I3232">
        <f>tblCustRFM[[#This Row],[RecencyTier]] + tblCustRFM[[#This Row],[FrequencyTier]] + tblCustRFM[[#This Row],[MonetaryTier]]</f>
        <v>9</v>
      </c>
    </row>
    <row r="3233" spans="1:9" x14ac:dyDescent="0.45">
      <c r="A3233" s="16">
        <v>5792</v>
      </c>
      <c r="B3233" s="10">
        <v>45409.797279706792</v>
      </c>
      <c r="C3233">
        <v>1</v>
      </c>
      <c r="D3233">
        <v>13599.33</v>
      </c>
      <c r="E3233" s="24">
        <f>INT(RFM_Pivot!$A$1 - tblCustRFM[[#This Row],[LastPurchaseDate]])</f>
        <v>247</v>
      </c>
      <c r="F3233">
        <f>IF(tblCustRFM[[#This Row],[Recency]] &lt;= $L$4, 3, IF(tblCustRFM[[#This Row],[Recency]] &lt;= M3235, 2, 1))</f>
        <v>1</v>
      </c>
      <c r="G3233">
        <f>IF(tblCustRFM[[#This Row],[Frequency]] &gt;= L3236, 3, IF(tblCustRFM[[#This Row],[Frequency]] &gt;= M3236, 2, 1))</f>
        <v>3</v>
      </c>
      <c r="H3233">
        <f>IF(tblCustRFM[[#This Row],[Monetary]] &gt;= L3237, 3, IF(tblCustRFM[[#This Row],[Monetary]] &gt;= M3237, 2, 1))</f>
        <v>3</v>
      </c>
      <c r="I3233">
        <f>tblCustRFM[[#This Row],[RecencyTier]] + tblCustRFM[[#This Row],[FrequencyTier]] + tblCustRFM[[#This Row],[MonetaryTier]]</f>
        <v>7</v>
      </c>
    </row>
    <row r="3234" spans="1:9" x14ac:dyDescent="0.45">
      <c r="A3234" s="16">
        <v>5793</v>
      </c>
      <c r="B3234" s="10">
        <v>45499.669266936726</v>
      </c>
      <c r="C3234">
        <v>1</v>
      </c>
      <c r="D3234">
        <v>2421.5100000000002</v>
      </c>
      <c r="E3234" s="24">
        <f>INT(RFM_Pivot!$A$1 - tblCustRFM[[#This Row],[LastPurchaseDate]])</f>
        <v>157</v>
      </c>
      <c r="F3234">
        <f>IF(tblCustRFM[[#This Row],[Recency]] &lt;= $L$4, 3, IF(tblCustRFM[[#This Row],[Recency]] &lt;= M3236, 2, 1))</f>
        <v>1</v>
      </c>
      <c r="G3234">
        <f>IF(tblCustRFM[[#This Row],[Frequency]] &gt;= L3237, 3, IF(tblCustRFM[[#This Row],[Frequency]] &gt;= M3237, 2, 1))</f>
        <v>3</v>
      </c>
      <c r="H3234">
        <f>IF(tblCustRFM[[#This Row],[Monetary]] &gt;= L3238, 3, IF(tblCustRFM[[#This Row],[Monetary]] &gt;= M3238, 2, 1))</f>
        <v>3</v>
      </c>
      <c r="I3234">
        <f>tblCustRFM[[#This Row],[RecencyTier]] + tblCustRFM[[#This Row],[FrequencyTier]] + tblCustRFM[[#This Row],[MonetaryTier]]</f>
        <v>7</v>
      </c>
    </row>
    <row r="3235" spans="1:9" x14ac:dyDescent="0.45">
      <c r="A3235" s="16">
        <v>5795</v>
      </c>
      <c r="B3235" s="10">
        <v>45468.27612762346</v>
      </c>
      <c r="C3235">
        <v>3</v>
      </c>
      <c r="D3235">
        <v>20713.72</v>
      </c>
      <c r="E3235" s="24">
        <f>INT(RFM_Pivot!$A$1 - tblCustRFM[[#This Row],[LastPurchaseDate]])</f>
        <v>188</v>
      </c>
      <c r="F3235">
        <f>IF(tblCustRFM[[#This Row],[Recency]] &lt;= $L$4, 3, IF(tblCustRFM[[#This Row],[Recency]] &lt;= M3237, 2, 1))</f>
        <v>1</v>
      </c>
      <c r="G3235">
        <f>IF(tblCustRFM[[#This Row],[Frequency]] &gt;= L3238, 3, IF(tblCustRFM[[#This Row],[Frequency]] &gt;= M3238, 2, 1))</f>
        <v>3</v>
      </c>
      <c r="H3235">
        <f>IF(tblCustRFM[[#This Row],[Monetary]] &gt;= L3239, 3, IF(tblCustRFM[[#This Row],[Monetary]] &gt;= M3239, 2, 1))</f>
        <v>3</v>
      </c>
      <c r="I3235">
        <f>tblCustRFM[[#This Row],[RecencyTier]] + tblCustRFM[[#This Row],[FrequencyTier]] + tblCustRFM[[#This Row],[MonetaryTier]]</f>
        <v>7</v>
      </c>
    </row>
    <row r="3236" spans="1:9" x14ac:dyDescent="0.45">
      <c r="A3236" s="16">
        <v>5796</v>
      </c>
      <c r="B3236" s="10">
        <v>45596.622962307098</v>
      </c>
      <c r="C3236">
        <v>3</v>
      </c>
      <c r="D3236">
        <v>27014.09</v>
      </c>
      <c r="E3236" s="24">
        <f>INT(RFM_Pivot!$A$1 - tblCustRFM[[#This Row],[LastPurchaseDate]])</f>
        <v>60</v>
      </c>
      <c r="F3236">
        <f>IF(tblCustRFM[[#This Row],[Recency]] &lt;= $L$4, 3, IF(tblCustRFM[[#This Row],[Recency]] &lt;= M3238, 2, 1))</f>
        <v>3</v>
      </c>
      <c r="G3236">
        <f>IF(tblCustRFM[[#This Row],[Frequency]] &gt;= L3239, 3, IF(tblCustRFM[[#This Row],[Frequency]] &gt;= M3239, 2, 1))</f>
        <v>3</v>
      </c>
      <c r="H3236">
        <f>IF(tblCustRFM[[#This Row],[Monetary]] &gt;= L3240, 3, IF(tblCustRFM[[#This Row],[Monetary]] &gt;= M3240, 2, 1))</f>
        <v>3</v>
      </c>
      <c r="I3236">
        <f>tblCustRFM[[#This Row],[RecencyTier]] + tblCustRFM[[#This Row],[FrequencyTier]] + tblCustRFM[[#This Row],[MonetaryTier]]</f>
        <v>9</v>
      </c>
    </row>
    <row r="3237" spans="1:9" x14ac:dyDescent="0.45">
      <c r="A3237" s="16">
        <v>5797</v>
      </c>
      <c r="B3237" s="10">
        <v>45301.308430864199</v>
      </c>
      <c r="C3237">
        <v>1</v>
      </c>
      <c r="D3237">
        <v>20881.849999999999</v>
      </c>
      <c r="E3237" s="24">
        <f>INT(RFM_Pivot!$A$1 - tblCustRFM[[#This Row],[LastPurchaseDate]])</f>
        <v>355</v>
      </c>
      <c r="F3237">
        <f>IF(tblCustRFM[[#This Row],[Recency]] &lt;= $L$4, 3, IF(tblCustRFM[[#This Row],[Recency]] &lt;= M3239, 2, 1))</f>
        <v>1</v>
      </c>
      <c r="G3237">
        <f>IF(tblCustRFM[[#This Row],[Frequency]] &gt;= L3240, 3, IF(tblCustRFM[[#This Row],[Frequency]] &gt;= M3240, 2, 1))</f>
        <v>3</v>
      </c>
      <c r="H3237">
        <f>IF(tblCustRFM[[#This Row],[Monetary]] &gt;= L3241, 3, IF(tblCustRFM[[#This Row],[Monetary]] &gt;= M3241, 2, 1))</f>
        <v>3</v>
      </c>
      <c r="I3237">
        <f>tblCustRFM[[#This Row],[RecencyTier]] + tblCustRFM[[#This Row],[FrequencyTier]] + tblCustRFM[[#This Row],[MonetaryTier]]</f>
        <v>7</v>
      </c>
    </row>
    <row r="3238" spans="1:9" x14ac:dyDescent="0.45">
      <c r="A3238" s="16">
        <v>5798</v>
      </c>
      <c r="B3238" s="10">
        <v>45639.770277006173</v>
      </c>
      <c r="C3238">
        <v>3</v>
      </c>
      <c r="D3238">
        <v>18020.39</v>
      </c>
      <c r="E3238" s="24">
        <f>INT(RFM_Pivot!$A$1 - tblCustRFM[[#This Row],[LastPurchaseDate]])</f>
        <v>17</v>
      </c>
      <c r="F3238">
        <f>IF(tblCustRFM[[#This Row],[Recency]] &lt;= $L$4, 3, IF(tblCustRFM[[#This Row],[Recency]] &lt;= M3240, 2, 1))</f>
        <v>3</v>
      </c>
      <c r="G3238">
        <f>IF(tblCustRFM[[#This Row],[Frequency]] &gt;= L3241, 3, IF(tblCustRFM[[#This Row],[Frequency]] &gt;= M3241, 2, 1))</f>
        <v>3</v>
      </c>
      <c r="H3238">
        <f>IF(tblCustRFM[[#This Row],[Monetary]] &gt;= L3242, 3, IF(tblCustRFM[[#This Row],[Monetary]] &gt;= M3242, 2, 1))</f>
        <v>3</v>
      </c>
      <c r="I3238">
        <f>tblCustRFM[[#This Row],[RecencyTier]] + tblCustRFM[[#This Row],[FrequencyTier]] + tblCustRFM[[#This Row],[MonetaryTier]]</f>
        <v>9</v>
      </c>
    </row>
    <row r="3239" spans="1:9" x14ac:dyDescent="0.45">
      <c r="A3239" s="16">
        <v>5799</v>
      </c>
      <c r="B3239" s="10">
        <v>45630.425342515431</v>
      </c>
      <c r="C3239">
        <v>2</v>
      </c>
      <c r="D3239">
        <v>24176.240000000002</v>
      </c>
      <c r="E3239" s="24">
        <f>INT(RFM_Pivot!$A$1 - tblCustRFM[[#This Row],[LastPurchaseDate]])</f>
        <v>26</v>
      </c>
      <c r="F3239">
        <f>IF(tblCustRFM[[#This Row],[Recency]] &lt;= $L$4, 3, IF(tblCustRFM[[#This Row],[Recency]] &lt;= M3241, 2, 1))</f>
        <v>3</v>
      </c>
      <c r="G3239">
        <f>IF(tblCustRFM[[#This Row],[Frequency]] &gt;= L3242, 3, IF(tblCustRFM[[#This Row],[Frequency]] &gt;= M3242, 2, 1))</f>
        <v>3</v>
      </c>
      <c r="H3239">
        <f>IF(tblCustRFM[[#This Row],[Monetary]] &gt;= L3243, 3, IF(tblCustRFM[[#This Row],[Monetary]] &gt;= M3243, 2, 1))</f>
        <v>3</v>
      </c>
      <c r="I3239">
        <f>tblCustRFM[[#This Row],[RecencyTier]] + tblCustRFM[[#This Row],[FrequencyTier]] + tblCustRFM[[#This Row],[MonetaryTier]]</f>
        <v>9</v>
      </c>
    </row>
    <row r="3240" spans="1:9" x14ac:dyDescent="0.45">
      <c r="A3240" s="16">
        <v>5803</v>
      </c>
      <c r="B3240" s="10">
        <v>45503.100610069443</v>
      </c>
      <c r="C3240">
        <v>1</v>
      </c>
      <c r="D3240">
        <v>13891.16</v>
      </c>
      <c r="E3240" s="24">
        <f>INT(RFM_Pivot!$A$1 - tblCustRFM[[#This Row],[LastPurchaseDate]])</f>
        <v>153</v>
      </c>
      <c r="F3240">
        <f>IF(tblCustRFM[[#This Row],[Recency]] &lt;= $L$4, 3, IF(tblCustRFM[[#This Row],[Recency]] &lt;= M3242, 2, 1))</f>
        <v>1</v>
      </c>
      <c r="G3240">
        <f>IF(tblCustRFM[[#This Row],[Frequency]] &gt;= L3243, 3, IF(tblCustRFM[[#This Row],[Frequency]] &gt;= M3243, 2, 1))</f>
        <v>3</v>
      </c>
      <c r="H3240">
        <f>IF(tblCustRFM[[#This Row],[Monetary]] &gt;= L3244, 3, IF(tblCustRFM[[#This Row],[Monetary]] &gt;= M3244, 2, 1))</f>
        <v>3</v>
      </c>
      <c r="I3240">
        <f>tblCustRFM[[#This Row],[RecencyTier]] + tblCustRFM[[#This Row],[FrequencyTier]] + tblCustRFM[[#This Row],[MonetaryTier]]</f>
        <v>7</v>
      </c>
    </row>
    <row r="3241" spans="1:9" x14ac:dyDescent="0.45">
      <c r="A3241" s="16">
        <v>5804</v>
      </c>
      <c r="B3241" s="10">
        <v>45200.631363155866</v>
      </c>
      <c r="C3241">
        <v>2</v>
      </c>
      <c r="D3241">
        <v>29480.05</v>
      </c>
      <c r="E3241" s="24">
        <f>INT(RFM_Pivot!$A$1 - tblCustRFM[[#This Row],[LastPurchaseDate]])</f>
        <v>456</v>
      </c>
      <c r="F3241">
        <f>IF(tblCustRFM[[#This Row],[Recency]] &lt;= $L$4, 3, IF(tblCustRFM[[#This Row],[Recency]] &lt;= M3243, 2, 1))</f>
        <v>1</v>
      </c>
      <c r="G3241">
        <f>IF(tblCustRFM[[#This Row],[Frequency]] &gt;= L3244, 3, IF(tblCustRFM[[#This Row],[Frequency]] &gt;= M3244, 2, 1))</f>
        <v>3</v>
      </c>
      <c r="H3241">
        <f>IF(tblCustRFM[[#This Row],[Monetary]] &gt;= L3245, 3, IF(tblCustRFM[[#This Row],[Monetary]] &gt;= M3245, 2, 1))</f>
        <v>3</v>
      </c>
      <c r="I3241">
        <f>tblCustRFM[[#This Row],[RecencyTier]] + tblCustRFM[[#This Row],[FrequencyTier]] + tblCustRFM[[#This Row],[MonetaryTier]]</f>
        <v>7</v>
      </c>
    </row>
    <row r="3242" spans="1:9" x14ac:dyDescent="0.45">
      <c r="A3242" s="16">
        <v>5805</v>
      </c>
      <c r="B3242" s="10">
        <v>45017.894089429014</v>
      </c>
      <c r="C3242">
        <v>1</v>
      </c>
      <c r="D3242">
        <v>12029.35</v>
      </c>
      <c r="E3242" s="24">
        <f>INT(RFM_Pivot!$A$1 - tblCustRFM[[#This Row],[LastPurchaseDate]])</f>
        <v>639</v>
      </c>
      <c r="F3242">
        <f>IF(tblCustRFM[[#This Row],[Recency]] &lt;= $L$4, 3, IF(tblCustRFM[[#This Row],[Recency]] &lt;= M3244, 2, 1))</f>
        <v>1</v>
      </c>
      <c r="G3242">
        <f>IF(tblCustRFM[[#This Row],[Frequency]] &gt;= L3245, 3, IF(tblCustRFM[[#This Row],[Frequency]] &gt;= M3245, 2, 1))</f>
        <v>3</v>
      </c>
      <c r="H3242">
        <f>IF(tblCustRFM[[#This Row],[Monetary]] &gt;= L3246, 3, IF(tblCustRFM[[#This Row],[Monetary]] &gt;= M3246, 2, 1))</f>
        <v>3</v>
      </c>
      <c r="I3242">
        <f>tblCustRFM[[#This Row],[RecencyTier]] + tblCustRFM[[#This Row],[FrequencyTier]] + tblCustRFM[[#This Row],[MonetaryTier]]</f>
        <v>7</v>
      </c>
    </row>
    <row r="3243" spans="1:9" x14ac:dyDescent="0.45">
      <c r="A3243" s="16">
        <v>5806</v>
      </c>
      <c r="B3243" s="10">
        <v>45048.484148418211</v>
      </c>
      <c r="C3243">
        <v>2</v>
      </c>
      <c r="D3243">
        <v>8024.79</v>
      </c>
      <c r="E3243" s="24">
        <f>INT(RFM_Pivot!$A$1 - tblCustRFM[[#This Row],[LastPurchaseDate]])</f>
        <v>608</v>
      </c>
      <c r="F3243">
        <f>IF(tblCustRFM[[#This Row],[Recency]] &lt;= $L$4, 3, IF(tblCustRFM[[#This Row],[Recency]] &lt;= M3245, 2, 1))</f>
        <v>1</v>
      </c>
      <c r="G3243">
        <f>IF(tblCustRFM[[#This Row],[Frequency]] &gt;= L3246, 3, IF(tblCustRFM[[#This Row],[Frequency]] &gt;= M3246, 2, 1))</f>
        <v>3</v>
      </c>
      <c r="H3243">
        <f>IF(tblCustRFM[[#This Row],[Monetary]] &gt;= L3247, 3, IF(tblCustRFM[[#This Row],[Monetary]] &gt;= M3247, 2, 1))</f>
        <v>3</v>
      </c>
      <c r="I3243">
        <f>tblCustRFM[[#This Row],[RecencyTier]] + tblCustRFM[[#This Row],[FrequencyTier]] + tblCustRFM[[#This Row],[MonetaryTier]]</f>
        <v>7</v>
      </c>
    </row>
    <row r="3244" spans="1:9" x14ac:dyDescent="0.45">
      <c r="A3244" s="16">
        <v>5808</v>
      </c>
      <c r="B3244" s="10">
        <v>45429.509250925927</v>
      </c>
      <c r="C3244">
        <v>1</v>
      </c>
      <c r="D3244">
        <v>5388.56</v>
      </c>
      <c r="E3244" s="24">
        <f>INT(RFM_Pivot!$A$1 - tblCustRFM[[#This Row],[LastPurchaseDate]])</f>
        <v>227</v>
      </c>
      <c r="F3244">
        <f>IF(tblCustRFM[[#This Row],[Recency]] &lt;= $L$4, 3, IF(tblCustRFM[[#This Row],[Recency]] &lt;= M3246, 2, 1))</f>
        <v>1</v>
      </c>
      <c r="G3244">
        <f>IF(tblCustRFM[[#This Row],[Frequency]] &gt;= L3247, 3, IF(tblCustRFM[[#This Row],[Frequency]] &gt;= M3247, 2, 1))</f>
        <v>3</v>
      </c>
      <c r="H3244">
        <f>IF(tblCustRFM[[#This Row],[Monetary]] &gt;= L3248, 3, IF(tblCustRFM[[#This Row],[Monetary]] &gt;= M3248, 2, 1))</f>
        <v>3</v>
      </c>
      <c r="I3244">
        <f>tblCustRFM[[#This Row],[RecencyTier]] + tblCustRFM[[#This Row],[FrequencyTier]] + tblCustRFM[[#This Row],[MonetaryTier]]</f>
        <v>7</v>
      </c>
    </row>
    <row r="3245" spans="1:9" x14ac:dyDescent="0.45">
      <c r="A3245" s="16">
        <v>5809</v>
      </c>
      <c r="B3245" s="10">
        <v>44972.410541049379</v>
      </c>
      <c r="C3245">
        <v>1</v>
      </c>
      <c r="D3245">
        <v>8974.32</v>
      </c>
      <c r="E3245" s="24">
        <f>INT(RFM_Pivot!$A$1 - tblCustRFM[[#This Row],[LastPurchaseDate]])</f>
        <v>684</v>
      </c>
      <c r="F3245">
        <f>IF(tblCustRFM[[#This Row],[Recency]] &lt;= $L$4, 3, IF(tblCustRFM[[#This Row],[Recency]] &lt;= M3247, 2, 1))</f>
        <v>1</v>
      </c>
      <c r="G3245">
        <f>IF(tblCustRFM[[#This Row],[Frequency]] &gt;= L3248, 3, IF(tblCustRFM[[#This Row],[Frequency]] &gt;= M3248, 2, 1))</f>
        <v>3</v>
      </c>
      <c r="H3245">
        <f>IF(tblCustRFM[[#This Row],[Monetary]] &gt;= L3249, 3, IF(tblCustRFM[[#This Row],[Monetary]] &gt;= M3249, 2, 1))</f>
        <v>3</v>
      </c>
      <c r="I3245">
        <f>tblCustRFM[[#This Row],[RecencyTier]] + tblCustRFM[[#This Row],[FrequencyTier]] + tblCustRFM[[#This Row],[MonetaryTier]]</f>
        <v>7</v>
      </c>
    </row>
    <row r="3246" spans="1:9" x14ac:dyDescent="0.45">
      <c r="A3246" s="16">
        <v>5810</v>
      </c>
      <c r="B3246" s="10">
        <v>45481.125412538582</v>
      </c>
      <c r="C3246">
        <v>1</v>
      </c>
      <c r="D3246">
        <v>9983.48</v>
      </c>
      <c r="E3246" s="24">
        <f>INT(RFM_Pivot!$A$1 - tblCustRFM[[#This Row],[LastPurchaseDate]])</f>
        <v>175</v>
      </c>
      <c r="F3246">
        <f>IF(tblCustRFM[[#This Row],[Recency]] &lt;= $L$4, 3, IF(tblCustRFM[[#This Row],[Recency]] &lt;= M3248, 2, 1))</f>
        <v>1</v>
      </c>
      <c r="G3246">
        <f>IF(tblCustRFM[[#This Row],[Frequency]] &gt;= L3249, 3, IF(tblCustRFM[[#This Row],[Frequency]] &gt;= M3249, 2, 1))</f>
        <v>3</v>
      </c>
      <c r="H3246">
        <f>IF(tblCustRFM[[#This Row],[Monetary]] &gt;= L3250, 3, IF(tblCustRFM[[#This Row],[Monetary]] &gt;= M3250, 2, 1))</f>
        <v>3</v>
      </c>
      <c r="I3246">
        <f>tblCustRFM[[#This Row],[RecencyTier]] + tblCustRFM[[#This Row],[FrequencyTier]] + tblCustRFM[[#This Row],[MonetaryTier]]</f>
        <v>7</v>
      </c>
    </row>
    <row r="3247" spans="1:9" x14ac:dyDescent="0.45">
      <c r="A3247" s="16">
        <v>5811</v>
      </c>
      <c r="B3247" s="10">
        <v>45463.530653047841</v>
      </c>
      <c r="C3247">
        <v>2</v>
      </c>
      <c r="D3247">
        <v>8661.41</v>
      </c>
      <c r="E3247" s="24">
        <f>INT(RFM_Pivot!$A$1 - tblCustRFM[[#This Row],[LastPurchaseDate]])</f>
        <v>193</v>
      </c>
      <c r="F3247">
        <f>IF(tblCustRFM[[#This Row],[Recency]] &lt;= $L$4, 3, IF(tblCustRFM[[#This Row],[Recency]] &lt;= M3249, 2, 1))</f>
        <v>1</v>
      </c>
      <c r="G3247">
        <f>IF(tblCustRFM[[#This Row],[Frequency]] &gt;= L3250, 3, IF(tblCustRFM[[#This Row],[Frequency]] &gt;= M3250, 2, 1))</f>
        <v>3</v>
      </c>
      <c r="H3247">
        <f>IF(tblCustRFM[[#This Row],[Monetary]] &gt;= L3251, 3, IF(tblCustRFM[[#This Row],[Monetary]] &gt;= M3251, 2, 1))</f>
        <v>3</v>
      </c>
      <c r="I3247">
        <f>tblCustRFM[[#This Row],[RecencyTier]] + tblCustRFM[[#This Row],[FrequencyTier]] + tblCustRFM[[#This Row],[MonetaryTier]]</f>
        <v>7</v>
      </c>
    </row>
    <row r="3248" spans="1:9" x14ac:dyDescent="0.45">
      <c r="A3248" s="16">
        <v>5813</v>
      </c>
      <c r="B3248" s="10">
        <v>45300.578357831793</v>
      </c>
      <c r="C3248">
        <v>1</v>
      </c>
      <c r="D3248">
        <v>2367.84</v>
      </c>
      <c r="E3248" s="24">
        <f>INT(RFM_Pivot!$A$1 - tblCustRFM[[#This Row],[LastPurchaseDate]])</f>
        <v>356</v>
      </c>
      <c r="F3248">
        <f>IF(tblCustRFM[[#This Row],[Recency]] &lt;= $L$4, 3, IF(tblCustRFM[[#This Row],[Recency]] &lt;= M3250, 2, 1))</f>
        <v>1</v>
      </c>
      <c r="G3248">
        <f>IF(tblCustRFM[[#This Row],[Frequency]] &gt;= L3251, 3, IF(tblCustRFM[[#This Row],[Frequency]] &gt;= M3251, 2, 1))</f>
        <v>3</v>
      </c>
      <c r="H3248">
        <f>IF(tblCustRFM[[#This Row],[Monetary]] &gt;= L3252, 3, IF(tblCustRFM[[#This Row],[Monetary]] &gt;= M3252, 2, 1))</f>
        <v>3</v>
      </c>
      <c r="I3248">
        <f>tblCustRFM[[#This Row],[RecencyTier]] + tblCustRFM[[#This Row],[FrequencyTier]] + tblCustRFM[[#This Row],[MonetaryTier]]</f>
        <v>7</v>
      </c>
    </row>
    <row r="3249" spans="1:9" x14ac:dyDescent="0.45">
      <c r="A3249" s="16">
        <v>5814</v>
      </c>
      <c r="B3249" s="10">
        <v>45494.5587558642</v>
      </c>
      <c r="C3249">
        <v>1</v>
      </c>
      <c r="D3249">
        <v>753.95</v>
      </c>
      <c r="E3249" s="24">
        <f>INT(RFM_Pivot!$A$1 - tblCustRFM[[#This Row],[LastPurchaseDate]])</f>
        <v>162</v>
      </c>
      <c r="F3249">
        <f>IF(tblCustRFM[[#This Row],[Recency]] &lt;= $L$4, 3, IF(tblCustRFM[[#This Row],[Recency]] &lt;= M3251, 2, 1))</f>
        <v>1</v>
      </c>
      <c r="G3249">
        <f>IF(tblCustRFM[[#This Row],[Frequency]] &gt;= L3252, 3, IF(tblCustRFM[[#This Row],[Frequency]] &gt;= M3252, 2, 1))</f>
        <v>3</v>
      </c>
      <c r="H3249">
        <f>IF(tblCustRFM[[#This Row],[Monetary]] &gt;= L3253, 3, IF(tblCustRFM[[#This Row],[Monetary]] &gt;= M3253, 2, 1))</f>
        <v>3</v>
      </c>
      <c r="I3249">
        <f>tblCustRFM[[#This Row],[RecencyTier]] + tblCustRFM[[#This Row],[FrequencyTier]] + tblCustRFM[[#This Row],[MonetaryTier]]</f>
        <v>7</v>
      </c>
    </row>
    <row r="3250" spans="1:9" x14ac:dyDescent="0.45">
      <c r="A3250" s="16">
        <v>5815</v>
      </c>
      <c r="B3250" s="10">
        <v>45265.680868094132</v>
      </c>
      <c r="C3250">
        <v>3</v>
      </c>
      <c r="D3250">
        <v>24198.48</v>
      </c>
      <c r="E3250" s="24">
        <f>INT(RFM_Pivot!$A$1 - tblCustRFM[[#This Row],[LastPurchaseDate]])</f>
        <v>391</v>
      </c>
      <c r="F3250">
        <f>IF(tblCustRFM[[#This Row],[Recency]] &lt;= $L$4, 3, IF(tblCustRFM[[#This Row],[Recency]] &lt;= M3252, 2, 1))</f>
        <v>1</v>
      </c>
      <c r="G3250">
        <f>IF(tblCustRFM[[#This Row],[Frequency]] &gt;= L3253, 3, IF(tblCustRFM[[#This Row],[Frequency]] &gt;= M3253, 2, 1))</f>
        <v>3</v>
      </c>
      <c r="H3250">
        <f>IF(tblCustRFM[[#This Row],[Monetary]] &gt;= L3254, 3, IF(tblCustRFM[[#This Row],[Monetary]] &gt;= M3254, 2, 1))</f>
        <v>3</v>
      </c>
      <c r="I3250">
        <f>tblCustRFM[[#This Row],[RecencyTier]] + tblCustRFM[[#This Row],[FrequencyTier]] + tblCustRFM[[#This Row],[MonetaryTier]]</f>
        <v>7</v>
      </c>
    </row>
    <row r="3251" spans="1:9" x14ac:dyDescent="0.45">
      <c r="A3251" s="16">
        <v>5817</v>
      </c>
      <c r="B3251" s="10">
        <v>45537.998099807097</v>
      </c>
      <c r="C3251">
        <v>1</v>
      </c>
      <c r="D3251">
        <v>18539.68</v>
      </c>
      <c r="E3251" s="24">
        <f>INT(RFM_Pivot!$A$1 - tblCustRFM[[#This Row],[LastPurchaseDate]])</f>
        <v>119</v>
      </c>
      <c r="F3251">
        <f>IF(tblCustRFM[[#This Row],[Recency]] &lt;= $L$4, 3, IF(tblCustRFM[[#This Row],[Recency]] &lt;= M3253, 2, 1))</f>
        <v>3</v>
      </c>
      <c r="G3251">
        <f>IF(tblCustRFM[[#This Row],[Frequency]] &gt;= L3254, 3, IF(tblCustRFM[[#This Row],[Frequency]] &gt;= M3254, 2, 1))</f>
        <v>3</v>
      </c>
      <c r="H3251">
        <f>IF(tblCustRFM[[#This Row],[Monetary]] &gt;= L3255, 3, IF(tblCustRFM[[#This Row],[Monetary]] &gt;= M3255, 2, 1))</f>
        <v>3</v>
      </c>
      <c r="I3251">
        <f>tblCustRFM[[#This Row],[RecencyTier]] + tblCustRFM[[#This Row],[FrequencyTier]] + tblCustRFM[[#This Row],[MonetaryTier]]</f>
        <v>9</v>
      </c>
    </row>
    <row r="3252" spans="1:9" x14ac:dyDescent="0.45">
      <c r="A3252" s="16">
        <v>5818</v>
      </c>
      <c r="B3252" s="10">
        <v>45288.094109413578</v>
      </c>
      <c r="C3252">
        <v>1</v>
      </c>
      <c r="D3252">
        <v>3066.72</v>
      </c>
      <c r="E3252" s="24">
        <f>INT(RFM_Pivot!$A$1 - tblCustRFM[[#This Row],[LastPurchaseDate]])</f>
        <v>368</v>
      </c>
      <c r="F3252">
        <f>IF(tblCustRFM[[#This Row],[Recency]] &lt;= $L$4, 3, IF(tblCustRFM[[#This Row],[Recency]] &lt;= M3254, 2, 1))</f>
        <v>1</v>
      </c>
      <c r="G3252">
        <f>IF(tblCustRFM[[#This Row],[Frequency]] &gt;= L3255, 3, IF(tblCustRFM[[#This Row],[Frequency]] &gt;= M3255, 2, 1))</f>
        <v>3</v>
      </c>
      <c r="H3252">
        <f>IF(tblCustRFM[[#This Row],[Monetary]] &gt;= L3256, 3, IF(tblCustRFM[[#This Row],[Monetary]] &gt;= M3256, 2, 1))</f>
        <v>3</v>
      </c>
      <c r="I3252">
        <f>tblCustRFM[[#This Row],[RecencyTier]] + tblCustRFM[[#This Row],[FrequencyTier]] + tblCustRFM[[#This Row],[MonetaryTier]]</f>
        <v>7</v>
      </c>
    </row>
    <row r="3253" spans="1:9" x14ac:dyDescent="0.45">
      <c r="A3253" s="16">
        <v>5820</v>
      </c>
      <c r="B3253" s="10">
        <v>45216.838983912035</v>
      </c>
      <c r="C3253">
        <v>2</v>
      </c>
      <c r="D3253">
        <v>28576.16</v>
      </c>
      <c r="E3253" s="24">
        <f>INT(RFM_Pivot!$A$1 - tblCustRFM[[#This Row],[LastPurchaseDate]])</f>
        <v>440</v>
      </c>
      <c r="F3253">
        <f>IF(tblCustRFM[[#This Row],[Recency]] &lt;= $L$4, 3, IF(tblCustRFM[[#This Row],[Recency]] &lt;= M3255, 2, 1))</f>
        <v>1</v>
      </c>
      <c r="G3253">
        <f>IF(tblCustRFM[[#This Row],[Frequency]] &gt;= L3256, 3, IF(tblCustRFM[[#This Row],[Frequency]] &gt;= M3256, 2, 1))</f>
        <v>3</v>
      </c>
      <c r="H3253">
        <f>IF(tblCustRFM[[#This Row],[Monetary]] &gt;= L3257, 3, IF(tblCustRFM[[#This Row],[Monetary]] &gt;= M3257, 2, 1))</f>
        <v>3</v>
      </c>
      <c r="I3253">
        <f>tblCustRFM[[#This Row],[RecencyTier]] + tblCustRFM[[#This Row],[FrequencyTier]] + tblCustRFM[[#This Row],[MonetaryTier]]</f>
        <v>7</v>
      </c>
    </row>
    <row r="3254" spans="1:9" x14ac:dyDescent="0.45">
      <c r="A3254" s="16">
        <v>5821</v>
      </c>
      <c r="B3254" s="10">
        <v>45169.165216512345</v>
      </c>
      <c r="C3254">
        <v>1</v>
      </c>
      <c r="D3254">
        <v>1079.98</v>
      </c>
      <c r="E3254" s="24">
        <f>INT(RFM_Pivot!$A$1 - tblCustRFM[[#This Row],[LastPurchaseDate]])</f>
        <v>487</v>
      </c>
      <c r="F3254">
        <f>IF(tblCustRFM[[#This Row],[Recency]] &lt;= $L$4, 3, IF(tblCustRFM[[#This Row],[Recency]] &lt;= M3256, 2, 1))</f>
        <v>1</v>
      </c>
      <c r="G3254">
        <f>IF(tblCustRFM[[#This Row],[Frequency]] &gt;= L3257, 3, IF(tblCustRFM[[#This Row],[Frequency]] &gt;= M3257, 2, 1))</f>
        <v>3</v>
      </c>
      <c r="H3254">
        <f>IF(tblCustRFM[[#This Row],[Monetary]] &gt;= L3258, 3, IF(tblCustRFM[[#This Row],[Monetary]] &gt;= M3258, 2, 1))</f>
        <v>3</v>
      </c>
      <c r="I3254">
        <f>tblCustRFM[[#This Row],[RecencyTier]] + tblCustRFM[[#This Row],[FrequencyTier]] + tblCustRFM[[#This Row],[MonetaryTier]]</f>
        <v>7</v>
      </c>
    </row>
    <row r="3255" spans="1:9" x14ac:dyDescent="0.45">
      <c r="A3255" s="16">
        <v>5823</v>
      </c>
      <c r="B3255" s="10">
        <v>45318.903190316356</v>
      </c>
      <c r="C3255">
        <v>1</v>
      </c>
      <c r="D3255">
        <v>1266</v>
      </c>
      <c r="E3255" s="24">
        <f>INT(RFM_Pivot!$A$1 - tblCustRFM[[#This Row],[LastPurchaseDate]])</f>
        <v>338</v>
      </c>
      <c r="F3255">
        <f>IF(tblCustRFM[[#This Row],[Recency]] &lt;= $L$4, 3, IF(tblCustRFM[[#This Row],[Recency]] &lt;= M3257, 2, 1))</f>
        <v>1</v>
      </c>
      <c r="G3255">
        <f>IF(tblCustRFM[[#This Row],[Frequency]] &gt;= L3258, 3, IF(tblCustRFM[[#This Row],[Frequency]] &gt;= M3258, 2, 1))</f>
        <v>3</v>
      </c>
      <c r="H3255">
        <f>IF(tblCustRFM[[#This Row],[Monetary]] &gt;= L3259, 3, IF(tblCustRFM[[#This Row],[Monetary]] &gt;= M3259, 2, 1))</f>
        <v>3</v>
      </c>
      <c r="I3255">
        <f>tblCustRFM[[#This Row],[RecencyTier]] + tblCustRFM[[#This Row],[FrequencyTier]] + tblCustRFM[[#This Row],[MonetaryTier]]</f>
        <v>7</v>
      </c>
    </row>
    <row r="3256" spans="1:9" x14ac:dyDescent="0.45">
      <c r="A3256" s="16">
        <v>5825</v>
      </c>
      <c r="B3256" s="10">
        <v>45597.207020717593</v>
      </c>
      <c r="C3256">
        <v>2</v>
      </c>
      <c r="D3256">
        <v>19669.32</v>
      </c>
      <c r="E3256" s="24">
        <f>INT(RFM_Pivot!$A$1 - tblCustRFM[[#This Row],[LastPurchaseDate]])</f>
        <v>59</v>
      </c>
      <c r="F3256">
        <f>IF(tblCustRFM[[#This Row],[Recency]] &lt;= $L$4, 3, IF(tblCustRFM[[#This Row],[Recency]] &lt;= M3258, 2, 1))</f>
        <v>3</v>
      </c>
      <c r="G3256">
        <f>IF(tblCustRFM[[#This Row],[Frequency]] &gt;= L3259, 3, IF(tblCustRFM[[#This Row],[Frequency]] &gt;= M3259, 2, 1))</f>
        <v>3</v>
      </c>
      <c r="H3256">
        <f>IF(tblCustRFM[[#This Row],[Monetary]] &gt;= L3260, 3, IF(tblCustRFM[[#This Row],[Monetary]] &gt;= M3260, 2, 1))</f>
        <v>3</v>
      </c>
      <c r="I3256">
        <f>tblCustRFM[[#This Row],[RecencyTier]] + tblCustRFM[[#This Row],[FrequencyTier]] + tblCustRFM[[#This Row],[MonetaryTier]]</f>
        <v>9</v>
      </c>
    </row>
    <row r="3257" spans="1:9" x14ac:dyDescent="0.45">
      <c r="A3257" s="16">
        <v>5827</v>
      </c>
      <c r="B3257" s="10">
        <v>45236.112911304015</v>
      </c>
      <c r="C3257">
        <v>1</v>
      </c>
      <c r="D3257">
        <v>10260.24</v>
      </c>
      <c r="E3257" s="24">
        <f>INT(RFM_Pivot!$A$1 - tblCustRFM[[#This Row],[LastPurchaseDate]])</f>
        <v>420</v>
      </c>
      <c r="F3257">
        <f>IF(tblCustRFM[[#This Row],[Recency]] &lt;= $L$4, 3, IF(tblCustRFM[[#This Row],[Recency]] &lt;= M3259, 2, 1))</f>
        <v>1</v>
      </c>
      <c r="G3257">
        <f>IF(tblCustRFM[[#This Row],[Frequency]] &gt;= L3260, 3, IF(tblCustRFM[[#This Row],[Frequency]] &gt;= M3260, 2, 1))</f>
        <v>3</v>
      </c>
      <c r="H3257">
        <f>IF(tblCustRFM[[#This Row],[Monetary]] &gt;= L3261, 3, IF(tblCustRFM[[#This Row],[Monetary]] &gt;= M3261, 2, 1))</f>
        <v>3</v>
      </c>
      <c r="I3257">
        <f>tblCustRFM[[#This Row],[RecencyTier]] + tblCustRFM[[#This Row],[FrequencyTier]] + tblCustRFM[[#This Row],[MonetaryTier]]</f>
        <v>7</v>
      </c>
    </row>
    <row r="3258" spans="1:9" x14ac:dyDescent="0.45">
      <c r="A3258" s="16">
        <v>5829</v>
      </c>
      <c r="B3258" s="10">
        <v>45600.346334645059</v>
      </c>
      <c r="C3258">
        <v>1</v>
      </c>
      <c r="D3258">
        <v>1780.79</v>
      </c>
      <c r="E3258" s="24">
        <f>INT(RFM_Pivot!$A$1 - tblCustRFM[[#This Row],[LastPurchaseDate]])</f>
        <v>56</v>
      </c>
      <c r="F3258">
        <f>IF(tblCustRFM[[#This Row],[Recency]] &lt;= $L$4, 3, IF(tblCustRFM[[#This Row],[Recency]] &lt;= M3260, 2, 1))</f>
        <v>3</v>
      </c>
      <c r="G3258">
        <f>IF(tblCustRFM[[#This Row],[Frequency]] &gt;= L3261, 3, IF(tblCustRFM[[#This Row],[Frequency]] &gt;= M3261, 2, 1))</f>
        <v>3</v>
      </c>
      <c r="H3258">
        <f>IF(tblCustRFM[[#This Row],[Monetary]] &gt;= L3262, 3, IF(tblCustRFM[[#This Row],[Monetary]] &gt;= M3262, 2, 1))</f>
        <v>3</v>
      </c>
      <c r="I3258">
        <f>tblCustRFM[[#This Row],[RecencyTier]] + tblCustRFM[[#This Row],[FrequencyTier]] + tblCustRFM[[#This Row],[MonetaryTier]]</f>
        <v>9</v>
      </c>
    </row>
    <row r="3259" spans="1:9" x14ac:dyDescent="0.45">
      <c r="A3259" s="16">
        <v>5830</v>
      </c>
      <c r="B3259" s="10">
        <v>45644.807780787036</v>
      </c>
      <c r="C3259">
        <v>2</v>
      </c>
      <c r="D3259">
        <v>17329.02</v>
      </c>
      <c r="E3259" s="24">
        <f>INT(RFM_Pivot!$A$1 - tblCustRFM[[#This Row],[LastPurchaseDate]])</f>
        <v>12</v>
      </c>
      <c r="F3259">
        <f>IF(tblCustRFM[[#This Row],[Recency]] &lt;= $L$4, 3, IF(tblCustRFM[[#This Row],[Recency]] &lt;= M3261, 2, 1))</f>
        <v>3</v>
      </c>
      <c r="G3259">
        <f>IF(tblCustRFM[[#This Row],[Frequency]] &gt;= L3262, 3, IF(tblCustRFM[[#This Row],[Frequency]] &gt;= M3262, 2, 1))</f>
        <v>3</v>
      </c>
      <c r="H3259">
        <f>IF(tblCustRFM[[#This Row],[Monetary]] &gt;= L3263, 3, IF(tblCustRFM[[#This Row],[Monetary]] &gt;= M3263, 2, 1))</f>
        <v>3</v>
      </c>
      <c r="I3259">
        <f>tblCustRFM[[#This Row],[RecencyTier]] + tblCustRFM[[#This Row],[FrequencyTier]] + tblCustRFM[[#This Row],[MonetaryTier]]</f>
        <v>9</v>
      </c>
    </row>
    <row r="3260" spans="1:9" x14ac:dyDescent="0.45">
      <c r="A3260" s="16">
        <v>5831</v>
      </c>
      <c r="B3260" s="10">
        <v>45004.241724151238</v>
      </c>
      <c r="C3260">
        <v>1</v>
      </c>
      <c r="D3260">
        <v>2577.5500000000002</v>
      </c>
      <c r="E3260" s="24">
        <f>INT(RFM_Pivot!$A$1 - tblCustRFM[[#This Row],[LastPurchaseDate]])</f>
        <v>652</v>
      </c>
      <c r="F3260">
        <f>IF(tblCustRFM[[#This Row],[Recency]] &lt;= $L$4, 3, IF(tblCustRFM[[#This Row],[Recency]] &lt;= M3262, 2, 1))</f>
        <v>1</v>
      </c>
      <c r="G3260">
        <f>IF(tblCustRFM[[#This Row],[Frequency]] &gt;= L3263, 3, IF(tblCustRFM[[#This Row],[Frequency]] &gt;= M3263, 2, 1))</f>
        <v>3</v>
      </c>
      <c r="H3260">
        <f>IF(tblCustRFM[[#This Row],[Monetary]] &gt;= L3264, 3, IF(tblCustRFM[[#This Row],[Monetary]] &gt;= M3264, 2, 1))</f>
        <v>3</v>
      </c>
      <c r="I3260">
        <f>tblCustRFM[[#This Row],[RecencyTier]] + tblCustRFM[[#This Row],[FrequencyTier]] + tblCustRFM[[#This Row],[MonetaryTier]]</f>
        <v>7</v>
      </c>
    </row>
    <row r="3261" spans="1:9" x14ac:dyDescent="0.45">
      <c r="A3261" s="16">
        <v>5833</v>
      </c>
      <c r="B3261" s="10">
        <v>45555.081808179013</v>
      </c>
      <c r="C3261">
        <v>2</v>
      </c>
      <c r="D3261">
        <v>9467.51</v>
      </c>
      <c r="E3261" s="24">
        <f>INT(RFM_Pivot!$A$1 - tblCustRFM[[#This Row],[LastPurchaseDate]])</f>
        <v>101</v>
      </c>
      <c r="F3261">
        <f>IF(tblCustRFM[[#This Row],[Recency]] &lt;= $L$4, 3, IF(tblCustRFM[[#This Row],[Recency]] &lt;= M3263, 2, 1))</f>
        <v>3</v>
      </c>
      <c r="G3261">
        <f>IF(tblCustRFM[[#This Row],[Frequency]] &gt;= L3264, 3, IF(tblCustRFM[[#This Row],[Frequency]] &gt;= M3264, 2, 1))</f>
        <v>3</v>
      </c>
      <c r="H3261">
        <f>IF(tblCustRFM[[#This Row],[Monetary]] &gt;= L3265, 3, IF(tblCustRFM[[#This Row],[Monetary]] &gt;= M3265, 2, 1))</f>
        <v>3</v>
      </c>
      <c r="I3261">
        <f>tblCustRFM[[#This Row],[RecencyTier]] + tblCustRFM[[#This Row],[FrequencyTier]] + tblCustRFM[[#This Row],[MonetaryTier]]</f>
        <v>9</v>
      </c>
    </row>
    <row r="3262" spans="1:9" x14ac:dyDescent="0.45">
      <c r="A3262" s="16">
        <v>5835</v>
      </c>
      <c r="B3262" s="10">
        <v>44969.052205208332</v>
      </c>
      <c r="C3262">
        <v>1</v>
      </c>
      <c r="D3262">
        <v>14583.45</v>
      </c>
      <c r="E3262" s="24">
        <f>INT(RFM_Pivot!$A$1 - tblCustRFM[[#This Row],[LastPurchaseDate]])</f>
        <v>687</v>
      </c>
      <c r="F3262">
        <f>IF(tblCustRFM[[#This Row],[Recency]] &lt;= $L$4, 3, IF(tblCustRFM[[#This Row],[Recency]] &lt;= M3264, 2, 1))</f>
        <v>1</v>
      </c>
      <c r="G3262">
        <f>IF(tblCustRFM[[#This Row],[Frequency]] &gt;= L3265, 3, IF(tblCustRFM[[#This Row],[Frequency]] &gt;= M3265, 2, 1))</f>
        <v>3</v>
      </c>
      <c r="H3262">
        <f>IF(tblCustRFM[[#This Row],[Monetary]] &gt;= L3266, 3, IF(tblCustRFM[[#This Row],[Monetary]] &gt;= M3266, 2, 1))</f>
        <v>3</v>
      </c>
      <c r="I3262">
        <f>tblCustRFM[[#This Row],[RecencyTier]] + tblCustRFM[[#This Row],[FrequencyTier]] + tblCustRFM[[#This Row],[MonetaryTier]]</f>
        <v>7</v>
      </c>
    </row>
    <row r="3263" spans="1:9" x14ac:dyDescent="0.45">
      <c r="A3263" s="16">
        <v>5837</v>
      </c>
      <c r="B3263" s="10">
        <v>45264.366736689815</v>
      </c>
      <c r="C3263">
        <v>2</v>
      </c>
      <c r="D3263">
        <v>14256.38</v>
      </c>
      <c r="E3263" s="24">
        <f>INT(RFM_Pivot!$A$1 - tblCustRFM[[#This Row],[LastPurchaseDate]])</f>
        <v>392</v>
      </c>
      <c r="F3263">
        <f>IF(tblCustRFM[[#This Row],[Recency]] &lt;= $L$4, 3, IF(tblCustRFM[[#This Row],[Recency]] &lt;= M3265, 2, 1))</f>
        <v>1</v>
      </c>
      <c r="G3263">
        <f>IF(tblCustRFM[[#This Row],[Frequency]] &gt;= L3266, 3, IF(tblCustRFM[[#This Row],[Frequency]] &gt;= M3266, 2, 1))</f>
        <v>3</v>
      </c>
      <c r="H3263">
        <f>IF(tblCustRFM[[#This Row],[Monetary]] &gt;= L3267, 3, IF(tblCustRFM[[#This Row],[Monetary]] &gt;= M3267, 2, 1))</f>
        <v>3</v>
      </c>
      <c r="I3263">
        <f>tblCustRFM[[#This Row],[RecencyTier]] + tblCustRFM[[#This Row],[FrequencyTier]] + tblCustRFM[[#This Row],[MonetaryTier]]</f>
        <v>7</v>
      </c>
    </row>
    <row r="3264" spans="1:9" x14ac:dyDescent="0.45">
      <c r="A3264" s="16">
        <v>5838</v>
      </c>
      <c r="B3264" s="10">
        <v>45495.945894598764</v>
      </c>
      <c r="C3264">
        <v>1</v>
      </c>
      <c r="D3264">
        <v>646.62</v>
      </c>
      <c r="E3264" s="24">
        <f>INT(RFM_Pivot!$A$1 - tblCustRFM[[#This Row],[LastPurchaseDate]])</f>
        <v>161</v>
      </c>
      <c r="F3264">
        <f>IF(tblCustRFM[[#This Row],[Recency]] &lt;= $L$4, 3, IF(tblCustRFM[[#This Row],[Recency]] &lt;= M3266, 2, 1))</f>
        <v>1</v>
      </c>
      <c r="G3264">
        <f>IF(tblCustRFM[[#This Row],[Frequency]] &gt;= L3267, 3, IF(tblCustRFM[[#This Row],[Frequency]] &gt;= M3267, 2, 1))</f>
        <v>3</v>
      </c>
      <c r="H3264">
        <f>IF(tblCustRFM[[#This Row],[Monetary]] &gt;= L3268, 3, IF(tblCustRFM[[#This Row],[Monetary]] &gt;= M3268, 2, 1))</f>
        <v>3</v>
      </c>
      <c r="I3264">
        <f>tblCustRFM[[#This Row],[RecencyTier]] + tblCustRFM[[#This Row],[FrequencyTier]] + tblCustRFM[[#This Row],[MonetaryTier]]</f>
        <v>7</v>
      </c>
    </row>
    <row r="3265" spans="1:9" x14ac:dyDescent="0.45">
      <c r="A3265" s="16">
        <v>5839</v>
      </c>
      <c r="B3265" s="10">
        <v>45637.361036111113</v>
      </c>
      <c r="C3265">
        <v>2</v>
      </c>
      <c r="D3265">
        <v>6260</v>
      </c>
      <c r="E3265" s="24">
        <f>INT(RFM_Pivot!$A$1 - tblCustRFM[[#This Row],[LastPurchaseDate]])</f>
        <v>19</v>
      </c>
      <c r="F3265">
        <f>IF(tblCustRFM[[#This Row],[Recency]] &lt;= $L$4, 3, IF(tblCustRFM[[#This Row],[Recency]] &lt;= M3267, 2, 1))</f>
        <v>3</v>
      </c>
      <c r="G3265">
        <f>IF(tblCustRFM[[#This Row],[Frequency]] &gt;= L3268, 3, IF(tblCustRFM[[#This Row],[Frequency]] &gt;= M3268, 2, 1))</f>
        <v>3</v>
      </c>
      <c r="H3265">
        <f>IF(tblCustRFM[[#This Row],[Monetary]] &gt;= L3269, 3, IF(tblCustRFM[[#This Row],[Monetary]] &gt;= M3269, 2, 1))</f>
        <v>3</v>
      </c>
      <c r="I3265">
        <f>tblCustRFM[[#This Row],[RecencyTier]] + tblCustRFM[[#This Row],[FrequencyTier]] + tblCustRFM[[#This Row],[MonetaryTier]]</f>
        <v>9</v>
      </c>
    </row>
    <row r="3266" spans="1:9" x14ac:dyDescent="0.45">
      <c r="A3266" s="16">
        <v>5840</v>
      </c>
      <c r="B3266" s="10">
        <v>45636.922992283951</v>
      </c>
      <c r="C3266">
        <v>1</v>
      </c>
      <c r="D3266">
        <v>16674.16</v>
      </c>
      <c r="E3266" s="24">
        <f>INT(RFM_Pivot!$A$1 - tblCustRFM[[#This Row],[LastPurchaseDate]])</f>
        <v>20</v>
      </c>
      <c r="F3266">
        <f>IF(tblCustRFM[[#This Row],[Recency]] &lt;= $L$4, 3, IF(tblCustRFM[[#This Row],[Recency]] &lt;= M3268, 2, 1))</f>
        <v>3</v>
      </c>
      <c r="G3266">
        <f>IF(tblCustRFM[[#This Row],[Frequency]] &gt;= L3269, 3, IF(tblCustRFM[[#This Row],[Frequency]] &gt;= M3269, 2, 1))</f>
        <v>3</v>
      </c>
      <c r="H3266">
        <f>IF(tblCustRFM[[#This Row],[Monetary]] &gt;= L3270, 3, IF(tblCustRFM[[#This Row],[Monetary]] &gt;= M3270, 2, 1))</f>
        <v>3</v>
      </c>
      <c r="I3266">
        <f>tblCustRFM[[#This Row],[RecencyTier]] + tblCustRFM[[#This Row],[FrequencyTier]] + tblCustRFM[[#This Row],[MonetaryTier]]</f>
        <v>9</v>
      </c>
    </row>
    <row r="3267" spans="1:9" x14ac:dyDescent="0.45">
      <c r="A3267" s="16">
        <v>5841</v>
      </c>
      <c r="B3267" s="10">
        <v>45424.25272527006</v>
      </c>
      <c r="C3267">
        <v>3</v>
      </c>
      <c r="D3267">
        <v>5915.09</v>
      </c>
      <c r="E3267" s="24">
        <f>INT(RFM_Pivot!$A$1 - tblCustRFM[[#This Row],[LastPurchaseDate]])</f>
        <v>232</v>
      </c>
      <c r="F3267">
        <f>IF(tblCustRFM[[#This Row],[Recency]] &lt;= $L$4, 3, IF(tblCustRFM[[#This Row],[Recency]] &lt;= M3269, 2, 1))</f>
        <v>1</v>
      </c>
      <c r="G3267">
        <f>IF(tblCustRFM[[#This Row],[Frequency]] &gt;= L3270, 3, IF(tblCustRFM[[#This Row],[Frequency]] &gt;= M3270, 2, 1))</f>
        <v>3</v>
      </c>
      <c r="H3267">
        <f>IF(tblCustRFM[[#This Row],[Monetary]] &gt;= L3271, 3, IF(tblCustRFM[[#This Row],[Monetary]] &gt;= M3271, 2, 1))</f>
        <v>3</v>
      </c>
      <c r="I3267">
        <f>tblCustRFM[[#This Row],[RecencyTier]] + tblCustRFM[[#This Row],[FrequencyTier]] + tblCustRFM[[#This Row],[MonetaryTier]]</f>
        <v>7</v>
      </c>
    </row>
    <row r="3268" spans="1:9" x14ac:dyDescent="0.45">
      <c r="A3268" s="16">
        <v>5845</v>
      </c>
      <c r="B3268" s="10">
        <v>45370.446344637348</v>
      </c>
      <c r="C3268">
        <v>1</v>
      </c>
      <c r="D3268">
        <v>10297.36</v>
      </c>
      <c r="E3268" s="24">
        <f>INT(RFM_Pivot!$A$1 - tblCustRFM[[#This Row],[LastPurchaseDate]])</f>
        <v>286</v>
      </c>
      <c r="F3268">
        <f>IF(tblCustRFM[[#This Row],[Recency]] &lt;= $L$4, 3, IF(tblCustRFM[[#This Row],[Recency]] &lt;= M3270, 2, 1))</f>
        <v>1</v>
      </c>
      <c r="G3268">
        <f>IF(tblCustRFM[[#This Row],[Frequency]] &gt;= L3271, 3, IF(tblCustRFM[[#This Row],[Frequency]] &gt;= M3271, 2, 1))</f>
        <v>3</v>
      </c>
      <c r="H3268">
        <f>IF(tblCustRFM[[#This Row],[Monetary]] &gt;= L3272, 3, IF(tblCustRFM[[#This Row],[Monetary]] &gt;= M3272, 2, 1))</f>
        <v>3</v>
      </c>
      <c r="I3268">
        <f>tblCustRFM[[#This Row],[RecencyTier]] + tblCustRFM[[#This Row],[FrequencyTier]] + tblCustRFM[[#This Row],[MonetaryTier]]</f>
        <v>7</v>
      </c>
    </row>
    <row r="3269" spans="1:9" x14ac:dyDescent="0.45">
      <c r="A3269" s="16">
        <v>5846</v>
      </c>
      <c r="B3269" s="10">
        <v>45587.132013194445</v>
      </c>
      <c r="C3269">
        <v>4</v>
      </c>
      <c r="D3269">
        <v>31169.97</v>
      </c>
      <c r="E3269" s="24">
        <f>INT(RFM_Pivot!$A$1 - tblCustRFM[[#This Row],[LastPurchaseDate]])</f>
        <v>69</v>
      </c>
      <c r="F3269">
        <f>IF(tblCustRFM[[#This Row],[Recency]] &lt;= $L$4, 3, IF(tblCustRFM[[#This Row],[Recency]] &lt;= M3271, 2, 1))</f>
        <v>3</v>
      </c>
      <c r="G3269">
        <f>IF(tblCustRFM[[#This Row],[Frequency]] &gt;= L3272, 3, IF(tblCustRFM[[#This Row],[Frequency]] &gt;= M3272, 2, 1))</f>
        <v>3</v>
      </c>
      <c r="H3269">
        <f>IF(tblCustRFM[[#This Row],[Monetary]] &gt;= L3273, 3, IF(tblCustRFM[[#This Row],[Monetary]] &gt;= M3273, 2, 1))</f>
        <v>3</v>
      </c>
      <c r="I3269">
        <f>tblCustRFM[[#This Row],[RecencyTier]] + tblCustRFM[[#This Row],[FrequencyTier]] + tblCustRFM[[#This Row],[MonetaryTier]]</f>
        <v>9</v>
      </c>
    </row>
    <row r="3270" spans="1:9" x14ac:dyDescent="0.45">
      <c r="A3270" s="16">
        <v>5849</v>
      </c>
      <c r="B3270" s="10">
        <v>44965.766876697533</v>
      </c>
      <c r="C3270">
        <v>1</v>
      </c>
      <c r="D3270">
        <v>7394.45</v>
      </c>
      <c r="E3270" s="24">
        <f>INT(RFM_Pivot!$A$1 - tblCustRFM[[#This Row],[LastPurchaseDate]])</f>
        <v>691</v>
      </c>
      <c r="F3270">
        <f>IF(tblCustRFM[[#This Row],[Recency]] &lt;= $L$4, 3, IF(tblCustRFM[[#This Row],[Recency]] &lt;= M3272, 2, 1))</f>
        <v>1</v>
      </c>
      <c r="G3270">
        <f>IF(tblCustRFM[[#This Row],[Frequency]] &gt;= L3273, 3, IF(tblCustRFM[[#This Row],[Frequency]] &gt;= M3273, 2, 1))</f>
        <v>3</v>
      </c>
      <c r="H3270">
        <f>IF(tblCustRFM[[#This Row],[Monetary]] &gt;= L3274, 3, IF(tblCustRFM[[#This Row],[Monetary]] &gt;= M3274, 2, 1))</f>
        <v>3</v>
      </c>
      <c r="I3270">
        <f>tblCustRFM[[#This Row],[RecencyTier]] + tblCustRFM[[#This Row],[FrequencyTier]] + tblCustRFM[[#This Row],[MonetaryTier]]</f>
        <v>7</v>
      </c>
    </row>
    <row r="3271" spans="1:9" x14ac:dyDescent="0.45">
      <c r="A3271" s="16">
        <v>5853</v>
      </c>
      <c r="B3271" s="10">
        <v>45577.203020293207</v>
      </c>
      <c r="C3271">
        <v>2</v>
      </c>
      <c r="D3271">
        <v>14929.92</v>
      </c>
      <c r="E3271" s="24">
        <f>INT(RFM_Pivot!$A$1 - tblCustRFM[[#This Row],[LastPurchaseDate]])</f>
        <v>79</v>
      </c>
      <c r="F3271">
        <f>IF(tblCustRFM[[#This Row],[Recency]] &lt;= $L$4, 3, IF(tblCustRFM[[#This Row],[Recency]] &lt;= M3273, 2, 1))</f>
        <v>3</v>
      </c>
      <c r="G3271">
        <f>IF(tblCustRFM[[#This Row],[Frequency]] &gt;= L3274, 3, IF(tblCustRFM[[#This Row],[Frequency]] &gt;= M3274, 2, 1))</f>
        <v>3</v>
      </c>
      <c r="H3271">
        <f>IF(tblCustRFM[[#This Row],[Monetary]] &gt;= L3275, 3, IF(tblCustRFM[[#This Row],[Monetary]] &gt;= M3275, 2, 1))</f>
        <v>3</v>
      </c>
      <c r="I3271">
        <f>tblCustRFM[[#This Row],[RecencyTier]] + tblCustRFM[[#This Row],[FrequencyTier]] + tblCustRFM[[#This Row],[MonetaryTier]]</f>
        <v>9</v>
      </c>
    </row>
    <row r="3272" spans="1:9" x14ac:dyDescent="0.45">
      <c r="A3272" s="16">
        <v>5854</v>
      </c>
      <c r="B3272" s="10">
        <v>44975.476847685182</v>
      </c>
      <c r="C3272">
        <v>1</v>
      </c>
      <c r="D3272">
        <v>12121.65</v>
      </c>
      <c r="E3272" s="24">
        <f>INT(RFM_Pivot!$A$1 - tblCustRFM[[#This Row],[LastPurchaseDate]])</f>
        <v>681</v>
      </c>
      <c r="F3272">
        <f>IF(tblCustRFM[[#This Row],[Recency]] &lt;= $L$4, 3, IF(tblCustRFM[[#This Row],[Recency]] &lt;= M3274, 2, 1))</f>
        <v>1</v>
      </c>
      <c r="G3272">
        <f>IF(tblCustRFM[[#This Row],[Frequency]] &gt;= L3275, 3, IF(tblCustRFM[[#This Row],[Frequency]] &gt;= M3275, 2, 1))</f>
        <v>3</v>
      </c>
      <c r="H3272">
        <f>IF(tblCustRFM[[#This Row],[Monetary]] &gt;= L3276, 3, IF(tblCustRFM[[#This Row],[Monetary]] &gt;= M3276, 2, 1))</f>
        <v>3</v>
      </c>
      <c r="I3272">
        <f>tblCustRFM[[#This Row],[RecencyTier]] + tblCustRFM[[#This Row],[FrequencyTier]] + tblCustRFM[[#This Row],[MonetaryTier]]</f>
        <v>7</v>
      </c>
    </row>
    <row r="3273" spans="1:9" x14ac:dyDescent="0.45">
      <c r="A3273" s="16">
        <v>5855</v>
      </c>
      <c r="B3273" s="10">
        <v>45170.114311419755</v>
      </c>
      <c r="C3273">
        <v>1</v>
      </c>
      <c r="D3273">
        <v>14515.4</v>
      </c>
      <c r="E3273" s="24">
        <f>INT(RFM_Pivot!$A$1 - tblCustRFM[[#This Row],[LastPurchaseDate]])</f>
        <v>486</v>
      </c>
      <c r="F3273">
        <f>IF(tblCustRFM[[#This Row],[Recency]] &lt;= $L$4, 3, IF(tblCustRFM[[#This Row],[Recency]] &lt;= M3275, 2, 1))</f>
        <v>1</v>
      </c>
      <c r="G3273">
        <f>IF(tblCustRFM[[#This Row],[Frequency]] &gt;= L3276, 3, IF(tblCustRFM[[#This Row],[Frequency]] &gt;= M3276, 2, 1))</f>
        <v>3</v>
      </c>
      <c r="H3273">
        <f>IF(tblCustRFM[[#This Row],[Monetary]] &gt;= L3277, 3, IF(tblCustRFM[[#This Row],[Monetary]] &gt;= M3277, 2, 1))</f>
        <v>3</v>
      </c>
      <c r="I3273">
        <f>tblCustRFM[[#This Row],[RecencyTier]] + tblCustRFM[[#This Row],[FrequencyTier]] + tblCustRFM[[#This Row],[MonetaryTier]]</f>
        <v>7</v>
      </c>
    </row>
    <row r="3274" spans="1:9" x14ac:dyDescent="0.45">
      <c r="A3274" s="16">
        <v>5857</v>
      </c>
      <c r="B3274" s="10">
        <v>45575.450845061729</v>
      </c>
      <c r="C3274">
        <v>2</v>
      </c>
      <c r="D3274">
        <v>17437.02</v>
      </c>
      <c r="E3274" s="24">
        <f>INT(RFM_Pivot!$A$1 - tblCustRFM[[#This Row],[LastPurchaseDate]])</f>
        <v>81</v>
      </c>
      <c r="F3274">
        <f>IF(tblCustRFM[[#This Row],[Recency]] &lt;= $L$4, 3, IF(tblCustRFM[[#This Row],[Recency]] &lt;= M3276, 2, 1))</f>
        <v>3</v>
      </c>
      <c r="G3274">
        <f>IF(tblCustRFM[[#This Row],[Frequency]] &gt;= L3277, 3, IF(tblCustRFM[[#This Row],[Frequency]] &gt;= M3277, 2, 1))</f>
        <v>3</v>
      </c>
      <c r="H3274">
        <f>IF(tblCustRFM[[#This Row],[Monetary]] &gt;= L3278, 3, IF(tblCustRFM[[#This Row],[Monetary]] &gt;= M3278, 2, 1))</f>
        <v>3</v>
      </c>
      <c r="I3274">
        <f>tblCustRFM[[#This Row],[RecencyTier]] + tblCustRFM[[#This Row],[FrequencyTier]] + tblCustRFM[[#This Row],[MonetaryTier]]</f>
        <v>9</v>
      </c>
    </row>
    <row r="3275" spans="1:9" x14ac:dyDescent="0.45">
      <c r="A3275" s="16">
        <v>5858</v>
      </c>
      <c r="B3275" s="10">
        <v>45588.154115432102</v>
      </c>
      <c r="C3275">
        <v>2</v>
      </c>
      <c r="D3275">
        <v>14418.67</v>
      </c>
      <c r="E3275" s="24">
        <f>INT(RFM_Pivot!$A$1 - tblCustRFM[[#This Row],[LastPurchaseDate]])</f>
        <v>68</v>
      </c>
      <c r="F3275">
        <f>IF(tblCustRFM[[#This Row],[Recency]] &lt;= $L$4, 3, IF(tblCustRFM[[#This Row],[Recency]] &lt;= M3277, 2, 1))</f>
        <v>3</v>
      </c>
      <c r="G3275">
        <f>IF(tblCustRFM[[#This Row],[Frequency]] &gt;= L3278, 3, IF(tblCustRFM[[#This Row],[Frequency]] &gt;= M3278, 2, 1))</f>
        <v>3</v>
      </c>
      <c r="H3275">
        <f>IF(tblCustRFM[[#This Row],[Monetary]] &gt;= L3279, 3, IF(tblCustRFM[[#This Row],[Monetary]] &gt;= M3279, 2, 1))</f>
        <v>3</v>
      </c>
      <c r="I3275">
        <f>tblCustRFM[[#This Row],[RecencyTier]] + tblCustRFM[[#This Row],[FrequencyTier]] + tblCustRFM[[#This Row],[MonetaryTier]]</f>
        <v>9</v>
      </c>
    </row>
    <row r="3276" spans="1:9" x14ac:dyDescent="0.45">
      <c r="A3276" s="16">
        <v>5859</v>
      </c>
      <c r="B3276" s="10">
        <v>45431.480448032409</v>
      </c>
      <c r="C3276">
        <v>2</v>
      </c>
      <c r="D3276">
        <v>25700.6</v>
      </c>
      <c r="E3276" s="24">
        <f>INT(RFM_Pivot!$A$1 - tblCustRFM[[#This Row],[LastPurchaseDate]])</f>
        <v>225</v>
      </c>
      <c r="F3276">
        <f>IF(tblCustRFM[[#This Row],[Recency]] &lt;= $L$4, 3, IF(tblCustRFM[[#This Row],[Recency]] &lt;= M3278, 2, 1))</f>
        <v>1</v>
      </c>
      <c r="G3276">
        <f>IF(tblCustRFM[[#This Row],[Frequency]] &gt;= L3279, 3, IF(tblCustRFM[[#This Row],[Frequency]] &gt;= M3279, 2, 1))</f>
        <v>3</v>
      </c>
      <c r="H3276">
        <f>IF(tblCustRFM[[#This Row],[Monetary]] &gt;= L3280, 3, IF(tblCustRFM[[#This Row],[Monetary]] &gt;= M3280, 2, 1))</f>
        <v>3</v>
      </c>
      <c r="I3276">
        <f>tblCustRFM[[#This Row],[RecencyTier]] + tblCustRFM[[#This Row],[FrequencyTier]] + tblCustRFM[[#This Row],[MonetaryTier]]</f>
        <v>7</v>
      </c>
    </row>
    <row r="3277" spans="1:9" x14ac:dyDescent="0.45">
      <c r="A3277" s="16">
        <v>5861</v>
      </c>
      <c r="B3277" s="10">
        <v>45640.792379243831</v>
      </c>
      <c r="C3277">
        <v>2</v>
      </c>
      <c r="D3277">
        <v>11145.85</v>
      </c>
      <c r="E3277" s="24">
        <f>INT(RFM_Pivot!$A$1 - tblCustRFM[[#This Row],[LastPurchaseDate]])</f>
        <v>16</v>
      </c>
      <c r="F3277">
        <f>IF(tblCustRFM[[#This Row],[Recency]] &lt;= $L$4, 3, IF(tblCustRFM[[#This Row],[Recency]] &lt;= M3279, 2, 1))</f>
        <v>3</v>
      </c>
      <c r="G3277">
        <f>IF(tblCustRFM[[#This Row],[Frequency]] &gt;= L3280, 3, IF(tblCustRFM[[#This Row],[Frequency]] &gt;= M3280, 2, 1))</f>
        <v>3</v>
      </c>
      <c r="H3277">
        <f>IF(tblCustRFM[[#This Row],[Monetary]] &gt;= L3281, 3, IF(tblCustRFM[[#This Row],[Monetary]] &gt;= M3281, 2, 1))</f>
        <v>3</v>
      </c>
      <c r="I3277">
        <f>tblCustRFM[[#This Row],[RecencyTier]] + tblCustRFM[[#This Row],[FrequencyTier]] + tblCustRFM[[#This Row],[MonetaryTier]]</f>
        <v>9</v>
      </c>
    </row>
    <row r="3278" spans="1:9" x14ac:dyDescent="0.45">
      <c r="A3278" s="16">
        <v>5864</v>
      </c>
      <c r="B3278" s="10">
        <v>45461.121412152781</v>
      </c>
      <c r="C3278">
        <v>2</v>
      </c>
      <c r="D3278">
        <v>7533.95</v>
      </c>
      <c r="E3278" s="24">
        <f>INT(RFM_Pivot!$A$1 - tblCustRFM[[#This Row],[LastPurchaseDate]])</f>
        <v>195</v>
      </c>
      <c r="F3278">
        <f>IF(tblCustRFM[[#This Row],[Recency]] &lt;= $L$4, 3, IF(tblCustRFM[[#This Row],[Recency]] &lt;= M3280, 2, 1))</f>
        <v>1</v>
      </c>
      <c r="G3278">
        <f>IF(tblCustRFM[[#This Row],[Frequency]] &gt;= L3281, 3, IF(tblCustRFM[[#This Row],[Frequency]] &gt;= M3281, 2, 1))</f>
        <v>3</v>
      </c>
      <c r="H3278">
        <f>IF(tblCustRFM[[#This Row],[Monetary]] &gt;= L3282, 3, IF(tblCustRFM[[#This Row],[Monetary]] &gt;= M3282, 2, 1))</f>
        <v>3</v>
      </c>
      <c r="I3278">
        <f>tblCustRFM[[#This Row],[RecencyTier]] + tblCustRFM[[#This Row],[FrequencyTier]] + tblCustRFM[[#This Row],[MonetaryTier]]</f>
        <v>7</v>
      </c>
    </row>
    <row r="3279" spans="1:9" x14ac:dyDescent="0.45">
      <c r="A3279" s="16">
        <v>5865</v>
      </c>
      <c r="B3279" s="10">
        <v>45518.505150501544</v>
      </c>
      <c r="C3279">
        <v>1</v>
      </c>
      <c r="D3279">
        <v>19324.96</v>
      </c>
      <c r="E3279" s="24">
        <f>INT(RFM_Pivot!$A$1 - tblCustRFM[[#This Row],[LastPurchaseDate]])</f>
        <v>138</v>
      </c>
      <c r="F3279">
        <f>IF(tblCustRFM[[#This Row],[Recency]] &lt;= $L$4, 3, IF(tblCustRFM[[#This Row],[Recency]] &lt;= M3281, 2, 1))</f>
        <v>1</v>
      </c>
      <c r="G3279">
        <f>IF(tblCustRFM[[#This Row],[Frequency]] &gt;= L3282, 3, IF(tblCustRFM[[#This Row],[Frequency]] &gt;= M3282, 2, 1))</f>
        <v>3</v>
      </c>
      <c r="H3279">
        <f>IF(tblCustRFM[[#This Row],[Monetary]] &gt;= L3283, 3, IF(tblCustRFM[[#This Row],[Monetary]] &gt;= M3283, 2, 1))</f>
        <v>3</v>
      </c>
      <c r="I3279">
        <f>tblCustRFM[[#This Row],[RecencyTier]] + tblCustRFM[[#This Row],[FrequencyTier]] + tblCustRFM[[#This Row],[MonetaryTier]]</f>
        <v>7</v>
      </c>
    </row>
    <row r="3280" spans="1:9" x14ac:dyDescent="0.45">
      <c r="A3280" s="16">
        <v>5867</v>
      </c>
      <c r="B3280" s="10">
        <v>45570.559355941361</v>
      </c>
      <c r="C3280">
        <v>1</v>
      </c>
      <c r="D3280">
        <v>8420.4</v>
      </c>
      <c r="E3280" s="24">
        <f>INT(RFM_Pivot!$A$1 - tblCustRFM[[#This Row],[LastPurchaseDate]])</f>
        <v>86</v>
      </c>
      <c r="F3280">
        <f>IF(tblCustRFM[[#This Row],[Recency]] &lt;= $L$4, 3, IF(tblCustRFM[[#This Row],[Recency]] &lt;= M3282, 2, 1))</f>
        <v>3</v>
      </c>
      <c r="G3280">
        <f>IF(tblCustRFM[[#This Row],[Frequency]] &gt;= L3283, 3, IF(tblCustRFM[[#This Row],[Frequency]] &gt;= M3283, 2, 1))</f>
        <v>3</v>
      </c>
      <c r="H3280">
        <f>IF(tblCustRFM[[#This Row],[Monetary]] &gt;= L3284, 3, IF(tblCustRFM[[#This Row],[Monetary]] &gt;= M3284, 2, 1))</f>
        <v>3</v>
      </c>
      <c r="I3280">
        <f>tblCustRFM[[#This Row],[RecencyTier]] + tblCustRFM[[#This Row],[FrequencyTier]] + tblCustRFM[[#This Row],[MonetaryTier]]</f>
        <v>9</v>
      </c>
    </row>
    <row r="3281" spans="1:9" x14ac:dyDescent="0.45">
      <c r="A3281" s="16">
        <v>5868</v>
      </c>
      <c r="B3281" s="10">
        <v>45409.140214004627</v>
      </c>
      <c r="C3281">
        <v>2</v>
      </c>
      <c r="D3281">
        <v>4026.91</v>
      </c>
      <c r="E3281" s="24">
        <f>INT(RFM_Pivot!$A$1 - tblCustRFM[[#This Row],[LastPurchaseDate]])</f>
        <v>247</v>
      </c>
      <c r="F3281">
        <f>IF(tblCustRFM[[#This Row],[Recency]] &lt;= $L$4, 3, IF(tblCustRFM[[#This Row],[Recency]] &lt;= M3283, 2, 1))</f>
        <v>1</v>
      </c>
      <c r="G3281">
        <f>IF(tblCustRFM[[#This Row],[Frequency]] &gt;= L3284, 3, IF(tblCustRFM[[#This Row],[Frequency]] &gt;= M3284, 2, 1))</f>
        <v>3</v>
      </c>
      <c r="H3281">
        <f>IF(tblCustRFM[[#This Row],[Monetary]] &gt;= L3285, 3, IF(tblCustRFM[[#This Row],[Monetary]] &gt;= M3285, 2, 1))</f>
        <v>3</v>
      </c>
      <c r="I3281">
        <f>tblCustRFM[[#This Row],[RecencyTier]] + tblCustRFM[[#This Row],[FrequencyTier]] + tblCustRFM[[#This Row],[MonetaryTier]]</f>
        <v>7</v>
      </c>
    </row>
    <row r="3282" spans="1:9" x14ac:dyDescent="0.45">
      <c r="A3282" s="16">
        <v>5869</v>
      </c>
      <c r="B3282" s="10">
        <v>45400.45234521605</v>
      </c>
      <c r="C3282">
        <v>3</v>
      </c>
      <c r="D3282">
        <v>21873.49</v>
      </c>
      <c r="E3282" s="24">
        <f>INT(RFM_Pivot!$A$1 - tblCustRFM[[#This Row],[LastPurchaseDate]])</f>
        <v>256</v>
      </c>
      <c r="F3282">
        <f>IF(tblCustRFM[[#This Row],[Recency]] &lt;= $L$4, 3, IF(tblCustRFM[[#This Row],[Recency]] &lt;= M3284, 2, 1))</f>
        <v>1</v>
      </c>
      <c r="G3282">
        <f>IF(tblCustRFM[[#This Row],[Frequency]] &gt;= L3285, 3, IF(tblCustRFM[[#This Row],[Frequency]] &gt;= M3285, 2, 1))</f>
        <v>3</v>
      </c>
      <c r="H3282">
        <f>IF(tblCustRFM[[#This Row],[Monetary]] &gt;= L3286, 3, IF(tblCustRFM[[#This Row],[Monetary]] &gt;= M3286, 2, 1))</f>
        <v>3</v>
      </c>
      <c r="I3282">
        <f>tblCustRFM[[#This Row],[RecencyTier]] + tblCustRFM[[#This Row],[FrequencyTier]] + tblCustRFM[[#This Row],[MonetaryTier]]</f>
        <v>7</v>
      </c>
    </row>
    <row r="3283" spans="1:9" x14ac:dyDescent="0.45">
      <c r="A3283" s="16">
        <v>5872</v>
      </c>
      <c r="B3283" s="10">
        <v>45654.006700655867</v>
      </c>
      <c r="C3283">
        <v>1</v>
      </c>
      <c r="D3283">
        <v>15078.8</v>
      </c>
      <c r="E3283" s="24">
        <f>INT(RFM_Pivot!$A$1 - tblCustRFM[[#This Row],[LastPurchaseDate]])</f>
        <v>2</v>
      </c>
      <c r="F3283">
        <f>IF(tblCustRFM[[#This Row],[Recency]] &lt;= $L$4, 3, IF(tblCustRFM[[#This Row],[Recency]] &lt;= M3285, 2, 1))</f>
        <v>3</v>
      </c>
      <c r="G3283">
        <f>IF(tblCustRFM[[#This Row],[Frequency]] &gt;= L3286, 3, IF(tblCustRFM[[#This Row],[Frequency]] &gt;= M3286, 2, 1))</f>
        <v>3</v>
      </c>
      <c r="H3283">
        <f>IF(tblCustRFM[[#This Row],[Monetary]] &gt;= L3287, 3, IF(tblCustRFM[[#This Row],[Monetary]] &gt;= M3287, 2, 1))</f>
        <v>3</v>
      </c>
      <c r="I3283">
        <f>tblCustRFM[[#This Row],[RecencyTier]] + tblCustRFM[[#This Row],[FrequencyTier]] + tblCustRFM[[#This Row],[MonetaryTier]]</f>
        <v>9</v>
      </c>
    </row>
    <row r="3284" spans="1:9" x14ac:dyDescent="0.45">
      <c r="A3284" s="16">
        <v>5873</v>
      </c>
      <c r="B3284" s="10">
        <v>45253.050605054013</v>
      </c>
      <c r="C3284">
        <v>3</v>
      </c>
      <c r="D3284">
        <v>34881.919999999998</v>
      </c>
      <c r="E3284" s="24">
        <f>INT(RFM_Pivot!$A$1 - tblCustRFM[[#This Row],[LastPurchaseDate]])</f>
        <v>403</v>
      </c>
      <c r="F3284">
        <f>IF(tblCustRFM[[#This Row],[Recency]] &lt;= $L$4, 3, IF(tblCustRFM[[#This Row],[Recency]] &lt;= M3286, 2, 1))</f>
        <v>1</v>
      </c>
      <c r="G3284">
        <f>IF(tblCustRFM[[#This Row],[Frequency]] &gt;= L3287, 3, IF(tblCustRFM[[#This Row],[Frequency]] &gt;= M3287, 2, 1))</f>
        <v>3</v>
      </c>
      <c r="H3284">
        <f>IF(tblCustRFM[[#This Row],[Monetary]] &gt;= L3288, 3, IF(tblCustRFM[[#This Row],[Monetary]] &gt;= M3288, 2, 1))</f>
        <v>3</v>
      </c>
      <c r="I3284">
        <f>tblCustRFM[[#This Row],[RecencyTier]] + tblCustRFM[[#This Row],[FrequencyTier]] + tblCustRFM[[#This Row],[MonetaryTier]]</f>
        <v>7</v>
      </c>
    </row>
    <row r="3285" spans="1:9" x14ac:dyDescent="0.45">
      <c r="A3285" s="16">
        <v>5875</v>
      </c>
      <c r="B3285" s="10">
        <v>45263.709670987657</v>
      </c>
      <c r="C3285">
        <v>4</v>
      </c>
      <c r="D3285">
        <v>21459.7</v>
      </c>
      <c r="E3285" s="24">
        <f>INT(RFM_Pivot!$A$1 - tblCustRFM[[#This Row],[LastPurchaseDate]])</f>
        <v>393</v>
      </c>
      <c r="F3285">
        <f>IF(tblCustRFM[[#This Row],[Recency]] &lt;= $L$4, 3, IF(tblCustRFM[[#This Row],[Recency]] &lt;= M3287, 2, 1))</f>
        <v>1</v>
      </c>
      <c r="G3285">
        <f>IF(tblCustRFM[[#This Row],[Frequency]] &gt;= L3288, 3, IF(tblCustRFM[[#This Row],[Frequency]] &gt;= M3288, 2, 1))</f>
        <v>3</v>
      </c>
      <c r="H3285">
        <f>IF(tblCustRFM[[#This Row],[Monetary]] &gt;= L3289, 3, IF(tblCustRFM[[#This Row],[Monetary]] &gt;= M3289, 2, 1))</f>
        <v>3</v>
      </c>
      <c r="I3285">
        <f>tblCustRFM[[#This Row],[RecencyTier]] + tblCustRFM[[#This Row],[FrequencyTier]] + tblCustRFM[[#This Row],[MonetaryTier]]</f>
        <v>7</v>
      </c>
    </row>
    <row r="3286" spans="1:9" x14ac:dyDescent="0.45">
      <c r="A3286" s="16">
        <v>5876</v>
      </c>
      <c r="B3286" s="10">
        <v>45218.518151813274</v>
      </c>
      <c r="C3286">
        <v>2</v>
      </c>
      <c r="D3286">
        <v>10447.700000000001</v>
      </c>
      <c r="E3286" s="24">
        <f>INT(RFM_Pivot!$A$1 - tblCustRFM[[#This Row],[LastPurchaseDate]])</f>
        <v>438</v>
      </c>
      <c r="F3286">
        <f>IF(tblCustRFM[[#This Row],[Recency]] &lt;= $L$4, 3, IF(tblCustRFM[[#This Row],[Recency]] &lt;= M3288, 2, 1))</f>
        <v>1</v>
      </c>
      <c r="G3286">
        <f>IF(tblCustRFM[[#This Row],[Frequency]] &gt;= L3289, 3, IF(tblCustRFM[[#This Row],[Frequency]] &gt;= M3289, 2, 1))</f>
        <v>3</v>
      </c>
      <c r="H3286">
        <f>IF(tblCustRFM[[#This Row],[Monetary]] &gt;= L3290, 3, IF(tblCustRFM[[#This Row],[Monetary]] &gt;= M3290, 2, 1))</f>
        <v>3</v>
      </c>
      <c r="I3286">
        <f>tblCustRFM[[#This Row],[RecencyTier]] + tblCustRFM[[#This Row],[FrequencyTier]] + tblCustRFM[[#This Row],[MonetaryTier]]</f>
        <v>7</v>
      </c>
    </row>
    <row r="3287" spans="1:9" x14ac:dyDescent="0.45">
      <c r="A3287" s="16">
        <v>5878</v>
      </c>
      <c r="B3287" s="10">
        <v>45645.683868402775</v>
      </c>
      <c r="C3287">
        <v>1</v>
      </c>
      <c r="D3287">
        <v>5123.82</v>
      </c>
      <c r="E3287" s="24">
        <f>INT(RFM_Pivot!$A$1 - tblCustRFM[[#This Row],[LastPurchaseDate]])</f>
        <v>11</v>
      </c>
      <c r="F3287">
        <f>IF(tblCustRFM[[#This Row],[Recency]] &lt;= $L$4, 3, IF(tblCustRFM[[#This Row],[Recency]] &lt;= M3289, 2, 1))</f>
        <v>3</v>
      </c>
      <c r="G3287">
        <f>IF(tblCustRFM[[#This Row],[Frequency]] &gt;= L3290, 3, IF(tblCustRFM[[#This Row],[Frequency]] &gt;= M3290, 2, 1))</f>
        <v>3</v>
      </c>
      <c r="H3287">
        <f>IF(tblCustRFM[[#This Row],[Monetary]] &gt;= L3291, 3, IF(tblCustRFM[[#This Row],[Monetary]] &gt;= M3291, 2, 1))</f>
        <v>3</v>
      </c>
      <c r="I3287">
        <f>tblCustRFM[[#This Row],[RecencyTier]] + tblCustRFM[[#This Row],[FrequencyTier]] + tblCustRFM[[#This Row],[MonetaryTier]]</f>
        <v>9</v>
      </c>
    </row>
    <row r="3288" spans="1:9" x14ac:dyDescent="0.45">
      <c r="A3288" s="16">
        <v>5879</v>
      </c>
      <c r="B3288" s="10">
        <v>45447.104010416668</v>
      </c>
      <c r="C3288">
        <v>1</v>
      </c>
      <c r="D3288">
        <v>17703.48</v>
      </c>
      <c r="E3288" s="24">
        <f>INT(RFM_Pivot!$A$1 - tblCustRFM[[#This Row],[LastPurchaseDate]])</f>
        <v>209</v>
      </c>
      <c r="F3288">
        <f>IF(tblCustRFM[[#This Row],[Recency]] &lt;= $L$4, 3, IF(tblCustRFM[[#This Row],[Recency]] &lt;= M3290, 2, 1))</f>
        <v>1</v>
      </c>
      <c r="G3288">
        <f>IF(tblCustRFM[[#This Row],[Frequency]] &gt;= L3291, 3, IF(tblCustRFM[[#This Row],[Frequency]] &gt;= M3291, 2, 1))</f>
        <v>3</v>
      </c>
      <c r="H3288">
        <f>IF(tblCustRFM[[#This Row],[Monetary]] &gt;= L3292, 3, IF(tblCustRFM[[#This Row],[Monetary]] &gt;= M3292, 2, 1))</f>
        <v>3</v>
      </c>
      <c r="I3288">
        <f>tblCustRFM[[#This Row],[RecencyTier]] + tblCustRFM[[#This Row],[FrequencyTier]] + tblCustRFM[[#This Row],[MonetaryTier]]</f>
        <v>7</v>
      </c>
    </row>
    <row r="3289" spans="1:9" x14ac:dyDescent="0.45">
      <c r="A3289" s="16">
        <v>5882</v>
      </c>
      <c r="B3289" s="10">
        <v>45050.674367438274</v>
      </c>
      <c r="C3289">
        <v>1</v>
      </c>
      <c r="D3289">
        <v>8029.02</v>
      </c>
      <c r="E3289" s="24">
        <f>INT(RFM_Pivot!$A$1 - tblCustRFM[[#This Row],[LastPurchaseDate]])</f>
        <v>606</v>
      </c>
      <c r="F3289">
        <f>IF(tblCustRFM[[#This Row],[Recency]] &lt;= $L$4, 3, IF(tblCustRFM[[#This Row],[Recency]] &lt;= M3291, 2, 1))</f>
        <v>1</v>
      </c>
      <c r="G3289">
        <f>IF(tblCustRFM[[#This Row],[Frequency]] &gt;= L3292, 3, IF(tblCustRFM[[#This Row],[Frequency]] &gt;= M3292, 2, 1))</f>
        <v>3</v>
      </c>
      <c r="H3289">
        <f>IF(tblCustRFM[[#This Row],[Monetary]] &gt;= L3293, 3, IF(tblCustRFM[[#This Row],[Monetary]] &gt;= M3293, 2, 1))</f>
        <v>3</v>
      </c>
      <c r="I3289">
        <f>tblCustRFM[[#This Row],[RecencyTier]] + tblCustRFM[[#This Row],[FrequencyTier]] + tblCustRFM[[#This Row],[MonetaryTier]]</f>
        <v>7</v>
      </c>
    </row>
    <row r="3290" spans="1:9" x14ac:dyDescent="0.45">
      <c r="A3290" s="16">
        <v>5883</v>
      </c>
      <c r="B3290" s="10">
        <v>45254.802780285492</v>
      </c>
      <c r="C3290">
        <v>1</v>
      </c>
      <c r="D3290">
        <v>121.1</v>
      </c>
      <c r="E3290" s="24">
        <f>INT(RFM_Pivot!$A$1 - tblCustRFM[[#This Row],[LastPurchaseDate]])</f>
        <v>402</v>
      </c>
      <c r="F3290">
        <f>IF(tblCustRFM[[#This Row],[Recency]] &lt;= $L$4, 3, IF(tblCustRFM[[#This Row],[Recency]] &lt;= M3292, 2, 1))</f>
        <v>1</v>
      </c>
      <c r="G3290">
        <f>IF(tblCustRFM[[#This Row],[Frequency]] &gt;= L3293, 3, IF(tblCustRFM[[#This Row],[Frequency]] &gt;= M3293, 2, 1))</f>
        <v>3</v>
      </c>
      <c r="H3290">
        <f>IF(tblCustRFM[[#This Row],[Monetary]] &gt;= L3294, 3, IF(tblCustRFM[[#This Row],[Monetary]] &gt;= M3294, 2, 1))</f>
        <v>3</v>
      </c>
      <c r="I3290">
        <f>tblCustRFM[[#This Row],[RecencyTier]] + tblCustRFM[[#This Row],[FrequencyTier]] + tblCustRFM[[#This Row],[MonetaryTier]]</f>
        <v>7</v>
      </c>
    </row>
    <row r="3291" spans="1:9" x14ac:dyDescent="0.45">
      <c r="A3291" s="16">
        <v>5886</v>
      </c>
      <c r="B3291" s="10">
        <v>45398.262126195987</v>
      </c>
      <c r="C3291">
        <v>2</v>
      </c>
      <c r="D3291">
        <v>16206.38</v>
      </c>
      <c r="E3291" s="24">
        <f>INT(RFM_Pivot!$A$1 - tblCustRFM[[#This Row],[LastPurchaseDate]])</f>
        <v>258</v>
      </c>
      <c r="F3291">
        <f>IF(tblCustRFM[[#This Row],[Recency]] &lt;= $L$4, 3, IF(tblCustRFM[[#This Row],[Recency]] &lt;= M3293, 2, 1))</f>
        <v>1</v>
      </c>
      <c r="G3291">
        <f>IF(tblCustRFM[[#This Row],[Frequency]] &gt;= L3294, 3, IF(tblCustRFM[[#This Row],[Frequency]] &gt;= M3294, 2, 1))</f>
        <v>3</v>
      </c>
      <c r="H3291">
        <f>IF(tblCustRFM[[#This Row],[Monetary]] &gt;= L3295, 3, IF(tblCustRFM[[#This Row],[Monetary]] &gt;= M3295, 2, 1))</f>
        <v>3</v>
      </c>
      <c r="I3291">
        <f>tblCustRFM[[#This Row],[RecencyTier]] + tblCustRFM[[#This Row],[FrequencyTier]] + tblCustRFM[[#This Row],[MonetaryTier]]</f>
        <v>7</v>
      </c>
    </row>
    <row r="3292" spans="1:9" x14ac:dyDescent="0.45">
      <c r="A3292" s="16">
        <v>5887</v>
      </c>
      <c r="B3292" s="10">
        <v>45338.104110416665</v>
      </c>
      <c r="C3292">
        <v>3</v>
      </c>
      <c r="D3292">
        <v>28849.360000000001</v>
      </c>
      <c r="E3292" s="24">
        <f>INT(RFM_Pivot!$A$1 - tblCustRFM[[#This Row],[LastPurchaseDate]])</f>
        <v>318</v>
      </c>
      <c r="F3292">
        <f>IF(tblCustRFM[[#This Row],[Recency]] &lt;= $L$4, 3, IF(tblCustRFM[[#This Row],[Recency]] &lt;= M3294, 2, 1))</f>
        <v>1</v>
      </c>
      <c r="G3292">
        <f>IF(tblCustRFM[[#This Row],[Frequency]] &gt;= L3295, 3, IF(tblCustRFM[[#This Row],[Frequency]] &gt;= M3295, 2, 1))</f>
        <v>3</v>
      </c>
      <c r="H3292">
        <f>IF(tblCustRFM[[#This Row],[Monetary]] &gt;= L3296, 3, IF(tblCustRFM[[#This Row],[Monetary]] &gt;= M3296, 2, 1))</f>
        <v>3</v>
      </c>
      <c r="I3292">
        <f>tblCustRFM[[#This Row],[RecencyTier]] + tblCustRFM[[#This Row],[FrequencyTier]] + tblCustRFM[[#This Row],[MonetaryTier]]</f>
        <v>7</v>
      </c>
    </row>
    <row r="3293" spans="1:9" x14ac:dyDescent="0.45">
      <c r="A3293" s="16">
        <v>5888</v>
      </c>
      <c r="B3293" s="10">
        <v>45548.438143827159</v>
      </c>
      <c r="C3293">
        <v>2</v>
      </c>
      <c r="D3293">
        <v>21819.200000000001</v>
      </c>
      <c r="E3293" s="24">
        <f>INT(RFM_Pivot!$A$1 - tblCustRFM[[#This Row],[LastPurchaseDate]])</f>
        <v>108</v>
      </c>
      <c r="F3293">
        <f>IF(tblCustRFM[[#This Row],[Recency]] &lt;= $L$4, 3, IF(tblCustRFM[[#This Row],[Recency]] &lt;= M3295, 2, 1))</f>
        <v>3</v>
      </c>
      <c r="G3293">
        <f>IF(tblCustRFM[[#This Row],[Frequency]] &gt;= L3296, 3, IF(tblCustRFM[[#This Row],[Frequency]] &gt;= M3296, 2, 1))</f>
        <v>3</v>
      </c>
      <c r="H3293">
        <f>IF(tblCustRFM[[#This Row],[Monetary]] &gt;= L3297, 3, IF(tblCustRFM[[#This Row],[Monetary]] &gt;= M3297, 2, 1))</f>
        <v>3</v>
      </c>
      <c r="I3293">
        <f>tblCustRFM[[#This Row],[RecencyTier]] + tblCustRFM[[#This Row],[FrequencyTier]] + tblCustRFM[[#This Row],[MonetaryTier]]</f>
        <v>9</v>
      </c>
    </row>
    <row r="3294" spans="1:9" x14ac:dyDescent="0.45">
      <c r="A3294" s="16">
        <v>5889</v>
      </c>
      <c r="B3294" s="10">
        <v>45637.288028819443</v>
      </c>
      <c r="C3294">
        <v>1</v>
      </c>
      <c r="D3294">
        <v>4038.92</v>
      </c>
      <c r="E3294" s="24">
        <f>INT(RFM_Pivot!$A$1 - tblCustRFM[[#This Row],[LastPurchaseDate]])</f>
        <v>19</v>
      </c>
      <c r="F3294">
        <f>IF(tblCustRFM[[#This Row],[Recency]] &lt;= $L$4, 3, IF(tblCustRFM[[#This Row],[Recency]] &lt;= M3296, 2, 1))</f>
        <v>3</v>
      </c>
      <c r="G3294">
        <f>IF(tblCustRFM[[#This Row],[Frequency]] &gt;= L3297, 3, IF(tblCustRFM[[#This Row],[Frequency]] &gt;= M3297, 2, 1))</f>
        <v>3</v>
      </c>
      <c r="H3294">
        <f>IF(tblCustRFM[[#This Row],[Monetary]] &gt;= L3298, 3, IF(tblCustRFM[[#This Row],[Monetary]] &gt;= M3298, 2, 1))</f>
        <v>3</v>
      </c>
      <c r="I3294">
        <f>tblCustRFM[[#This Row],[RecencyTier]] + tblCustRFM[[#This Row],[FrequencyTier]] + tblCustRFM[[#This Row],[MonetaryTier]]</f>
        <v>9</v>
      </c>
    </row>
    <row r="3295" spans="1:9" x14ac:dyDescent="0.45">
      <c r="A3295" s="16">
        <v>5890</v>
      </c>
      <c r="B3295" s="10">
        <v>45505.509851003088</v>
      </c>
      <c r="C3295">
        <v>2</v>
      </c>
      <c r="D3295">
        <v>22734.07</v>
      </c>
      <c r="E3295" s="24">
        <f>INT(RFM_Pivot!$A$1 - tblCustRFM[[#This Row],[LastPurchaseDate]])</f>
        <v>151</v>
      </c>
      <c r="F3295">
        <f>IF(tblCustRFM[[#This Row],[Recency]] &lt;= $L$4, 3, IF(tblCustRFM[[#This Row],[Recency]] &lt;= M3297, 2, 1))</f>
        <v>1</v>
      </c>
      <c r="G3295">
        <f>IF(tblCustRFM[[#This Row],[Frequency]] &gt;= L3298, 3, IF(tblCustRFM[[#This Row],[Frequency]] &gt;= M3298, 2, 1))</f>
        <v>3</v>
      </c>
      <c r="H3295">
        <f>IF(tblCustRFM[[#This Row],[Monetary]] &gt;= L3299, 3, IF(tblCustRFM[[#This Row],[Monetary]] &gt;= M3299, 2, 1))</f>
        <v>3</v>
      </c>
      <c r="I3295">
        <f>tblCustRFM[[#This Row],[RecencyTier]] + tblCustRFM[[#This Row],[FrequencyTier]] + tblCustRFM[[#This Row],[MonetaryTier]]</f>
        <v>7</v>
      </c>
    </row>
    <row r="3296" spans="1:9" x14ac:dyDescent="0.45">
      <c r="A3296" s="16">
        <v>5891</v>
      </c>
      <c r="B3296" s="10">
        <v>45224.066706674384</v>
      </c>
      <c r="C3296">
        <v>1</v>
      </c>
      <c r="D3296">
        <v>4455.3900000000003</v>
      </c>
      <c r="E3296" s="24">
        <f>INT(RFM_Pivot!$A$1 - tblCustRFM[[#This Row],[LastPurchaseDate]])</f>
        <v>432</v>
      </c>
      <c r="F3296">
        <f>IF(tblCustRFM[[#This Row],[Recency]] &lt;= $L$4, 3, IF(tblCustRFM[[#This Row],[Recency]] &lt;= M3298, 2, 1))</f>
        <v>1</v>
      </c>
      <c r="G3296">
        <f>IF(tblCustRFM[[#This Row],[Frequency]] &gt;= L3299, 3, IF(tblCustRFM[[#This Row],[Frequency]] &gt;= M3299, 2, 1))</f>
        <v>3</v>
      </c>
      <c r="H3296">
        <f>IF(tblCustRFM[[#This Row],[Monetary]] &gt;= L3300, 3, IF(tblCustRFM[[#This Row],[Monetary]] &gt;= M3300, 2, 1))</f>
        <v>3</v>
      </c>
      <c r="I3296">
        <f>tblCustRFM[[#This Row],[RecencyTier]] + tblCustRFM[[#This Row],[FrequencyTier]] + tblCustRFM[[#This Row],[MonetaryTier]]</f>
        <v>7</v>
      </c>
    </row>
    <row r="3297" spans="1:9" x14ac:dyDescent="0.45">
      <c r="A3297" s="16">
        <v>5892</v>
      </c>
      <c r="B3297" s="10">
        <v>44975.768876890434</v>
      </c>
      <c r="C3297">
        <v>1</v>
      </c>
      <c r="D3297">
        <v>4999.5</v>
      </c>
      <c r="E3297" s="24">
        <f>INT(RFM_Pivot!$A$1 - tblCustRFM[[#This Row],[LastPurchaseDate]])</f>
        <v>681</v>
      </c>
      <c r="F3297">
        <f>IF(tblCustRFM[[#This Row],[Recency]] &lt;= $L$4, 3, IF(tblCustRFM[[#This Row],[Recency]] &lt;= M3299, 2, 1))</f>
        <v>1</v>
      </c>
      <c r="G3297">
        <f>IF(tblCustRFM[[#This Row],[Frequency]] &gt;= L3300, 3, IF(tblCustRFM[[#This Row],[Frequency]] &gt;= M3300, 2, 1))</f>
        <v>3</v>
      </c>
      <c r="H3297">
        <f>IF(tblCustRFM[[#This Row],[Monetary]] &gt;= L3301, 3, IF(tblCustRFM[[#This Row],[Monetary]] &gt;= M3301, 2, 1))</f>
        <v>3</v>
      </c>
      <c r="I3297">
        <f>tblCustRFM[[#This Row],[RecencyTier]] + tblCustRFM[[#This Row],[FrequencyTier]] + tblCustRFM[[#This Row],[MonetaryTier]]</f>
        <v>7</v>
      </c>
    </row>
    <row r="3298" spans="1:9" x14ac:dyDescent="0.45">
      <c r="A3298" s="16">
        <v>5893</v>
      </c>
      <c r="B3298" s="10">
        <v>45504.706770679011</v>
      </c>
      <c r="C3298">
        <v>3</v>
      </c>
      <c r="D3298">
        <v>27326.240000000002</v>
      </c>
      <c r="E3298" s="24">
        <f>INT(RFM_Pivot!$A$1 - tblCustRFM[[#This Row],[LastPurchaseDate]])</f>
        <v>152</v>
      </c>
      <c r="F3298">
        <f>IF(tblCustRFM[[#This Row],[Recency]] &lt;= $L$4, 3, IF(tblCustRFM[[#This Row],[Recency]] &lt;= M3300, 2, 1))</f>
        <v>1</v>
      </c>
      <c r="G3298">
        <f>IF(tblCustRFM[[#This Row],[Frequency]] &gt;= L3301, 3, IF(tblCustRFM[[#This Row],[Frequency]] &gt;= M3301, 2, 1))</f>
        <v>3</v>
      </c>
      <c r="H3298">
        <f>IF(tblCustRFM[[#This Row],[Monetary]] &gt;= L3302, 3, IF(tblCustRFM[[#This Row],[Monetary]] &gt;= M3302, 2, 1))</f>
        <v>3</v>
      </c>
      <c r="I3298">
        <f>tblCustRFM[[#This Row],[RecencyTier]] + tblCustRFM[[#This Row],[FrequencyTier]] + tblCustRFM[[#This Row],[MonetaryTier]]</f>
        <v>7</v>
      </c>
    </row>
    <row r="3299" spans="1:9" x14ac:dyDescent="0.45">
      <c r="A3299" s="16">
        <v>5895</v>
      </c>
      <c r="B3299" s="10">
        <v>45235.601860185183</v>
      </c>
      <c r="C3299">
        <v>2</v>
      </c>
      <c r="D3299">
        <v>10684.96</v>
      </c>
      <c r="E3299" s="24">
        <f>INT(RFM_Pivot!$A$1 - tblCustRFM[[#This Row],[LastPurchaseDate]])</f>
        <v>421</v>
      </c>
      <c r="F3299">
        <f>IF(tblCustRFM[[#This Row],[Recency]] &lt;= $L$4, 3, IF(tblCustRFM[[#This Row],[Recency]] &lt;= M3301, 2, 1))</f>
        <v>1</v>
      </c>
      <c r="G3299">
        <f>IF(tblCustRFM[[#This Row],[Frequency]] &gt;= L3302, 3, IF(tblCustRFM[[#This Row],[Frequency]] &gt;= M3302, 2, 1))</f>
        <v>3</v>
      </c>
      <c r="H3299">
        <f>IF(tblCustRFM[[#This Row],[Monetary]] &gt;= L3303, 3, IF(tblCustRFM[[#This Row],[Monetary]] &gt;= M3303, 2, 1))</f>
        <v>3</v>
      </c>
      <c r="I3299">
        <f>tblCustRFM[[#This Row],[RecencyTier]] + tblCustRFM[[#This Row],[FrequencyTier]] + tblCustRFM[[#This Row],[MonetaryTier]]</f>
        <v>7</v>
      </c>
    </row>
    <row r="3300" spans="1:9" x14ac:dyDescent="0.45">
      <c r="A3300" s="16">
        <v>5897</v>
      </c>
      <c r="B3300" s="10">
        <v>45305.834883487652</v>
      </c>
      <c r="C3300">
        <v>3</v>
      </c>
      <c r="D3300">
        <v>22122.19</v>
      </c>
      <c r="E3300" s="24">
        <f>INT(RFM_Pivot!$A$1 - tblCustRFM[[#This Row],[LastPurchaseDate]])</f>
        <v>351</v>
      </c>
      <c r="F3300">
        <f>IF(tblCustRFM[[#This Row],[Recency]] &lt;= $L$4, 3, IF(tblCustRFM[[#This Row],[Recency]] &lt;= M3302, 2, 1))</f>
        <v>1</v>
      </c>
      <c r="G3300">
        <f>IF(tblCustRFM[[#This Row],[Frequency]] &gt;= L3303, 3, IF(tblCustRFM[[#This Row],[Frequency]] &gt;= M3303, 2, 1))</f>
        <v>3</v>
      </c>
      <c r="H3300">
        <f>IF(tblCustRFM[[#This Row],[Monetary]] &gt;= L3304, 3, IF(tblCustRFM[[#This Row],[Monetary]] &gt;= M3304, 2, 1))</f>
        <v>3</v>
      </c>
      <c r="I3300">
        <f>tblCustRFM[[#This Row],[RecencyTier]] + tblCustRFM[[#This Row],[FrequencyTier]] + tblCustRFM[[#This Row],[MonetaryTier]]</f>
        <v>7</v>
      </c>
    </row>
    <row r="3301" spans="1:9" x14ac:dyDescent="0.45">
      <c r="A3301" s="16">
        <v>5898</v>
      </c>
      <c r="B3301" s="10">
        <v>45620.20432040895</v>
      </c>
      <c r="C3301">
        <v>2</v>
      </c>
      <c r="D3301">
        <v>13794.43</v>
      </c>
      <c r="E3301" s="24">
        <f>INT(RFM_Pivot!$A$1 - tblCustRFM[[#This Row],[LastPurchaseDate]])</f>
        <v>36</v>
      </c>
      <c r="F3301">
        <f>IF(tblCustRFM[[#This Row],[Recency]] &lt;= $L$4, 3, IF(tblCustRFM[[#This Row],[Recency]] &lt;= M3303, 2, 1))</f>
        <v>3</v>
      </c>
      <c r="G3301">
        <f>IF(tblCustRFM[[#This Row],[Frequency]] &gt;= L3304, 3, IF(tblCustRFM[[#This Row],[Frequency]] &gt;= M3304, 2, 1))</f>
        <v>3</v>
      </c>
      <c r="H3301">
        <f>IF(tblCustRFM[[#This Row],[Monetary]] &gt;= L3305, 3, IF(tblCustRFM[[#This Row],[Monetary]] &gt;= M3305, 2, 1))</f>
        <v>3</v>
      </c>
      <c r="I3301">
        <f>tblCustRFM[[#This Row],[RecencyTier]] + tblCustRFM[[#This Row],[FrequencyTier]] + tblCustRFM[[#This Row],[MonetaryTier]]</f>
        <v>9</v>
      </c>
    </row>
    <row r="3302" spans="1:9" x14ac:dyDescent="0.45">
      <c r="A3302" s="16">
        <v>5904</v>
      </c>
      <c r="B3302" s="10">
        <v>45035.853885378085</v>
      </c>
      <c r="C3302">
        <v>1</v>
      </c>
      <c r="D3302">
        <v>4830.67</v>
      </c>
      <c r="E3302" s="24">
        <f>INT(RFM_Pivot!$A$1 - tblCustRFM[[#This Row],[LastPurchaseDate]])</f>
        <v>621</v>
      </c>
      <c r="F3302">
        <f>IF(tblCustRFM[[#This Row],[Recency]] &lt;= $L$4, 3, IF(tblCustRFM[[#This Row],[Recency]] &lt;= M3304, 2, 1))</f>
        <v>1</v>
      </c>
      <c r="G3302">
        <f>IF(tblCustRFM[[#This Row],[Frequency]] &gt;= L3305, 3, IF(tblCustRFM[[#This Row],[Frequency]] &gt;= M3305, 2, 1))</f>
        <v>3</v>
      </c>
      <c r="H3302">
        <f>IF(tblCustRFM[[#This Row],[Monetary]] &gt;= L3306, 3, IF(tblCustRFM[[#This Row],[Monetary]] &gt;= M3306, 2, 1))</f>
        <v>3</v>
      </c>
      <c r="I3302">
        <f>tblCustRFM[[#This Row],[RecencyTier]] + tblCustRFM[[#This Row],[FrequencyTier]] + tblCustRFM[[#This Row],[MonetaryTier]]</f>
        <v>7</v>
      </c>
    </row>
    <row r="3303" spans="1:9" x14ac:dyDescent="0.45">
      <c r="A3303" s="16">
        <v>5906</v>
      </c>
      <c r="B3303" s="10">
        <v>45239.617261728396</v>
      </c>
      <c r="C3303">
        <v>1</v>
      </c>
      <c r="D3303">
        <v>7702.26</v>
      </c>
      <c r="E3303" s="24">
        <f>INT(RFM_Pivot!$A$1 - tblCustRFM[[#This Row],[LastPurchaseDate]])</f>
        <v>417</v>
      </c>
      <c r="F3303">
        <f>IF(tblCustRFM[[#This Row],[Recency]] &lt;= $L$4, 3, IF(tblCustRFM[[#This Row],[Recency]] &lt;= M3305, 2, 1))</f>
        <v>1</v>
      </c>
      <c r="G3303">
        <f>IF(tblCustRFM[[#This Row],[Frequency]] &gt;= L3306, 3, IF(tblCustRFM[[#This Row],[Frequency]] &gt;= M3306, 2, 1))</f>
        <v>3</v>
      </c>
      <c r="H3303">
        <f>IF(tblCustRFM[[#This Row],[Monetary]] &gt;= L3307, 3, IF(tblCustRFM[[#This Row],[Monetary]] &gt;= M3307, 2, 1))</f>
        <v>3</v>
      </c>
      <c r="I3303">
        <f>tblCustRFM[[#This Row],[RecencyTier]] + tblCustRFM[[#This Row],[FrequencyTier]] + tblCustRFM[[#This Row],[MonetaryTier]]</f>
        <v>7</v>
      </c>
    </row>
    <row r="3304" spans="1:9" x14ac:dyDescent="0.45">
      <c r="A3304" s="16">
        <v>5908</v>
      </c>
      <c r="B3304" s="10">
        <v>45284.735773572531</v>
      </c>
      <c r="C3304">
        <v>1</v>
      </c>
      <c r="D3304">
        <v>14862.72</v>
      </c>
      <c r="E3304" s="24">
        <f>INT(RFM_Pivot!$A$1 - tblCustRFM[[#This Row],[LastPurchaseDate]])</f>
        <v>372</v>
      </c>
      <c r="F3304">
        <f>IF(tblCustRFM[[#This Row],[Recency]] &lt;= $L$4, 3, IF(tblCustRFM[[#This Row],[Recency]] &lt;= M3306, 2, 1))</f>
        <v>1</v>
      </c>
      <c r="G3304">
        <f>IF(tblCustRFM[[#This Row],[Frequency]] &gt;= L3307, 3, IF(tblCustRFM[[#This Row],[Frequency]] &gt;= M3307, 2, 1))</f>
        <v>3</v>
      </c>
      <c r="H3304">
        <f>IF(tblCustRFM[[#This Row],[Monetary]] &gt;= L3308, 3, IF(tblCustRFM[[#This Row],[Monetary]] &gt;= M3308, 2, 1))</f>
        <v>3</v>
      </c>
      <c r="I3304">
        <f>tblCustRFM[[#This Row],[RecencyTier]] + tblCustRFM[[#This Row],[FrequencyTier]] + tblCustRFM[[#This Row],[MonetaryTier]]</f>
        <v>7</v>
      </c>
    </row>
    <row r="3305" spans="1:9" x14ac:dyDescent="0.45">
      <c r="A3305" s="16">
        <v>5909</v>
      </c>
      <c r="B3305" s="10">
        <v>45046.074907484566</v>
      </c>
      <c r="C3305">
        <v>1</v>
      </c>
      <c r="D3305">
        <v>7698.84</v>
      </c>
      <c r="E3305" s="24">
        <f>INT(RFM_Pivot!$A$1 - tblCustRFM[[#This Row],[LastPurchaseDate]])</f>
        <v>610</v>
      </c>
      <c r="F3305">
        <f>IF(tblCustRFM[[#This Row],[Recency]] &lt;= $L$4, 3, IF(tblCustRFM[[#This Row],[Recency]] &lt;= M3307, 2, 1))</f>
        <v>1</v>
      </c>
      <c r="G3305">
        <f>IF(tblCustRFM[[#This Row],[Frequency]] &gt;= L3308, 3, IF(tblCustRFM[[#This Row],[Frequency]] &gt;= M3308, 2, 1))</f>
        <v>3</v>
      </c>
      <c r="H3305">
        <f>IF(tblCustRFM[[#This Row],[Monetary]] &gt;= L3309, 3, IF(tblCustRFM[[#This Row],[Monetary]] &gt;= M3309, 2, 1))</f>
        <v>3</v>
      </c>
      <c r="I3305">
        <f>tblCustRFM[[#This Row],[RecencyTier]] + tblCustRFM[[#This Row],[FrequencyTier]] + tblCustRFM[[#This Row],[MonetaryTier]]</f>
        <v>7</v>
      </c>
    </row>
    <row r="3306" spans="1:9" x14ac:dyDescent="0.45">
      <c r="A3306" s="16">
        <v>5910</v>
      </c>
      <c r="B3306" s="10">
        <v>44967.08100810185</v>
      </c>
      <c r="C3306">
        <v>1</v>
      </c>
      <c r="D3306">
        <v>14172.2</v>
      </c>
      <c r="E3306" s="24">
        <f>INT(RFM_Pivot!$A$1 - tblCustRFM[[#This Row],[LastPurchaseDate]])</f>
        <v>689</v>
      </c>
      <c r="F3306">
        <f>IF(tblCustRFM[[#This Row],[Recency]] &lt;= $L$4, 3, IF(tblCustRFM[[#This Row],[Recency]] &lt;= M3308, 2, 1))</f>
        <v>1</v>
      </c>
      <c r="G3306">
        <f>IF(tblCustRFM[[#This Row],[Frequency]] &gt;= L3309, 3, IF(tblCustRFM[[#This Row],[Frequency]] &gt;= M3309, 2, 1))</f>
        <v>3</v>
      </c>
      <c r="H3306">
        <f>IF(tblCustRFM[[#This Row],[Monetary]] &gt;= L3310, 3, IF(tblCustRFM[[#This Row],[Monetary]] &gt;= M3310, 2, 1))</f>
        <v>3</v>
      </c>
      <c r="I3306">
        <f>tblCustRFM[[#This Row],[RecencyTier]] + tblCustRFM[[#This Row],[FrequencyTier]] + tblCustRFM[[#This Row],[MonetaryTier]]</f>
        <v>7</v>
      </c>
    </row>
    <row r="3307" spans="1:9" x14ac:dyDescent="0.45">
      <c r="A3307" s="16">
        <v>5911</v>
      </c>
      <c r="B3307" s="10">
        <v>45427.538053819444</v>
      </c>
      <c r="C3307">
        <v>3</v>
      </c>
      <c r="D3307">
        <v>22045.200000000001</v>
      </c>
      <c r="E3307" s="24">
        <f>INT(RFM_Pivot!$A$1 - tblCustRFM[[#This Row],[LastPurchaseDate]])</f>
        <v>229</v>
      </c>
      <c r="F3307">
        <f>IF(tblCustRFM[[#This Row],[Recency]] &lt;= $L$4, 3, IF(tblCustRFM[[#This Row],[Recency]] &lt;= M3309, 2, 1))</f>
        <v>1</v>
      </c>
      <c r="G3307">
        <f>IF(tblCustRFM[[#This Row],[Frequency]] &gt;= L3310, 3, IF(tblCustRFM[[#This Row],[Frequency]] &gt;= M3310, 2, 1))</f>
        <v>3</v>
      </c>
      <c r="H3307">
        <f>IF(tblCustRFM[[#This Row],[Monetary]] &gt;= L3311, 3, IF(tblCustRFM[[#This Row],[Monetary]] &gt;= M3311, 2, 1))</f>
        <v>3</v>
      </c>
      <c r="I3307">
        <f>tblCustRFM[[#This Row],[RecencyTier]] + tblCustRFM[[#This Row],[FrequencyTier]] + tblCustRFM[[#This Row],[MonetaryTier]]</f>
        <v>7</v>
      </c>
    </row>
    <row r="3308" spans="1:9" x14ac:dyDescent="0.45">
      <c r="A3308" s="16">
        <v>5912</v>
      </c>
      <c r="B3308" s="10">
        <v>45111.051405131169</v>
      </c>
      <c r="C3308">
        <v>1</v>
      </c>
      <c r="D3308">
        <v>3379.43</v>
      </c>
      <c r="E3308" s="24">
        <f>INT(RFM_Pivot!$A$1 - tblCustRFM[[#This Row],[LastPurchaseDate]])</f>
        <v>545</v>
      </c>
      <c r="F3308">
        <f>IF(tblCustRFM[[#This Row],[Recency]] &lt;= $L$4, 3, IF(tblCustRFM[[#This Row],[Recency]] &lt;= M3310, 2, 1))</f>
        <v>1</v>
      </c>
      <c r="G3308">
        <f>IF(tblCustRFM[[#This Row],[Frequency]] &gt;= L3311, 3, IF(tblCustRFM[[#This Row],[Frequency]] &gt;= M3311, 2, 1))</f>
        <v>3</v>
      </c>
      <c r="H3308">
        <f>IF(tblCustRFM[[#This Row],[Monetary]] &gt;= L3312, 3, IF(tblCustRFM[[#This Row],[Monetary]] &gt;= M3312, 2, 1))</f>
        <v>3</v>
      </c>
      <c r="I3308">
        <f>tblCustRFM[[#This Row],[RecencyTier]] + tblCustRFM[[#This Row],[FrequencyTier]] + tblCustRFM[[#This Row],[MonetaryTier]]</f>
        <v>7</v>
      </c>
    </row>
    <row r="3309" spans="1:9" x14ac:dyDescent="0.45">
      <c r="A3309" s="16">
        <v>5916</v>
      </c>
      <c r="B3309" s="10">
        <v>45618.525152507718</v>
      </c>
      <c r="C3309">
        <v>3</v>
      </c>
      <c r="D3309">
        <v>30314.14</v>
      </c>
      <c r="E3309" s="24">
        <f>INT(RFM_Pivot!$A$1 - tblCustRFM[[#This Row],[LastPurchaseDate]])</f>
        <v>38</v>
      </c>
      <c r="F3309">
        <f>IF(tblCustRFM[[#This Row],[Recency]] &lt;= $L$4, 3, IF(tblCustRFM[[#This Row],[Recency]] &lt;= M3311, 2, 1))</f>
        <v>3</v>
      </c>
      <c r="G3309">
        <f>IF(tblCustRFM[[#This Row],[Frequency]] &gt;= L3312, 3, IF(tblCustRFM[[#This Row],[Frequency]] &gt;= M3312, 2, 1))</f>
        <v>3</v>
      </c>
      <c r="H3309">
        <f>IF(tblCustRFM[[#This Row],[Monetary]] &gt;= L3313, 3, IF(tblCustRFM[[#This Row],[Monetary]] &gt;= M3313, 2, 1))</f>
        <v>3</v>
      </c>
      <c r="I3309">
        <f>tblCustRFM[[#This Row],[RecencyTier]] + tblCustRFM[[#This Row],[FrequencyTier]] + tblCustRFM[[#This Row],[MonetaryTier]]</f>
        <v>9</v>
      </c>
    </row>
    <row r="3310" spans="1:9" x14ac:dyDescent="0.45">
      <c r="A3310" s="16">
        <v>5917</v>
      </c>
      <c r="B3310" s="10">
        <v>45387.603060300928</v>
      </c>
      <c r="C3310">
        <v>3</v>
      </c>
      <c r="D3310">
        <v>8850.09</v>
      </c>
      <c r="E3310" s="24">
        <f>INT(RFM_Pivot!$A$1 - tblCustRFM[[#This Row],[LastPurchaseDate]])</f>
        <v>269</v>
      </c>
      <c r="F3310">
        <f>IF(tblCustRFM[[#This Row],[Recency]] &lt;= $L$4, 3, IF(tblCustRFM[[#This Row],[Recency]] &lt;= M3312, 2, 1))</f>
        <v>1</v>
      </c>
      <c r="G3310">
        <f>IF(tblCustRFM[[#This Row],[Frequency]] &gt;= L3313, 3, IF(tblCustRFM[[#This Row],[Frequency]] &gt;= M3313, 2, 1))</f>
        <v>3</v>
      </c>
      <c r="H3310">
        <f>IF(tblCustRFM[[#This Row],[Monetary]] &gt;= L3314, 3, IF(tblCustRFM[[#This Row],[Monetary]] &gt;= M3314, 2, 1))</f>
        <v>3</v>
      </c>
      <c r="I3310">
        <f>tblCustRFM[[#This Row],[RecencyTier]] + tblCustRFM[[#This Row],[FrequencyTier]] + tblCustRFM[[#This Row],[MonetaryTier]]</f>
        <v>7</v>
      </c>
    </row>
    <row r="3311" spans="1:9" x14ac:dyDescent="0.45">
      <c r="A3311" s="16">
        <v>5919</v>
      </c>
      <c r="B3311" s="10">
        <v>45639.259225925925</v>
      </c>
      <c r="C3311">
        <v>1</v>
      </c>
      <c r="D3311">
        <v>20061.3</v>
      </c>
      <c r="E3311" s="24">
        <f>INT(RFM_Pivot!$A$1 - tblCustRFM[[#This Row],[LastPurchaseDate]])</f>
        <v>17</v>
      </c>
      <c r="F3311">
        <f>IF(tblCustRFM[[#This Row],[Recency]] &lt;= $L$4, 3, IF(tblCustRFM[[#This Row],[Recency]] &lt;= M3313, 2, 1))</f>
        <v>3</v>
      </c>
      <c r="G3311">
        <f>IF(tblCustRFM[[#This Row],[Frequency]] &gt;= L3314, 3, IF(tblCustRFM[[#This Row],[Frequency]] &gt;= M3314, 2, 1))</f>
        <v>3</v>
      </c>
      <c r="H3311">
        <f>IF(tblCustRFM[[#This Row],[Monetary]] &gt;= L3315, 3, IF(tblCustRFM[[#This Row],[Monetary]] &gt;= M3315, 2, 1))</f>
        <v>3</v>
      </c>
      <c r="I3311">
        <f>tblCustRFM[[#This Row],[RecencyTier]] + tblCustRFM[[#This Row],[FrequencyTier]] + tblCustRFM[[#This Row],[MonetaryTier]]</f>
        <v>9</v>
      </c>
    </row>
    <row r="3312" spans="1:9" x14ac:dyDescent="0.45">
      <c r="A3312" s="16">
        <v>5920</v>
      </c>
      <c r="B3312" s="10">
        <v>45409.432243209878</v>
      </c>
      <c r="C3312">
        <v>5</v>
      </c>
      <c r="D3312">
        <v>28569.1</v>
      </c>
      <c r="E3312" s="24">
        <f>INT(RFM_Pivot!$A$1 - tblCustRFM[[#This Row],[LastPurchaseDate]])</f>
        <v>247</v>
      </c>
      <c r="F3312">
        <f>IF(tblCustRFM[[#This Row],[Recency]] &lt;= $L$4, 3, IF(tblCustRFM[[#This Row],[Recency]] &lt;= M3314, 2, 1))</f>
        <v>1</v>
      </c>
      <c r="G3312">
        <f>IF(tblCustRFM[[#This Row],[Frequency]] &gt;= L3315, 3, IF(tblCustRFM[[#This Row],[Frequency]] &gt;= M3315, 2, 1))</f>
        <v>3</v>
      </c>
      <c r="H3312">
        <f>IF(tblCustRFM[[#This Row],[Monetary]] &gt;= L3316, 3, IF(tblCustRFM[[#This Row],[Monetary]] &gt;= M3316, 2, 1))</f>
        <v>3</v>
      </c>
      <c r="I3312">
        <f>tblCustRFM[[#This Row],[RecencyTier]] + tblCustRFM[[#This Row],[FrequencyTier]] + tblCustRFM[[#This Row],[MonetaryTier]]</f>
        <v>7</v>
      </c>
    </row>
    <row r="3313" spans="1:9" x14ac:dyDescent="0.45">
      <c r="A3313" s="16">
        <v>5922</v>
      </c>
      <c r="B3313" s="10">
        <v>45477.767076697528</v>
      </c>
      <c r="C3313">
        <v>3</v>
      </c>
      <c r="D3313">
        <v>7731.77</v>
      </c>
      <c r="E3313" s="24">
        <f>INT(RFM_Pivot!$A$1 - tblCustRFM[[#This Row],[LastPurchaseDate]])</f>
        <v>179</v>
      </c>
      <c r="F3313">
        <f>IF(tblCustRFM[[#This Row],[Recency]] &lt;= $L$4, 3, IF(tblCustRFM[[#This Row],[Recency]] &lt;= M3315, 2, 1))</f>
        <v>1</v>
      </c>
      <c r="G3313">
        <f>IF(tblCustRFM[[#This Row],[Frequency]] &gt;= L3316, 3, IF(tblCustRFM[[#This Row],[Frequency]] &gt;= M3316, 2, 1))</f>
        <v>3</v>
      </c>
      <c r="H3313">
        <f>IF(tblCustRFM[[#This Row],[Monetary]] &gt;= L3317, 3, IF(tblCustRFM[[#This Row],[Monetary]] &gt;= M3317, 2, 1))</f>
        <v>3</v>
      </c>
      <c r="I3313">
        <f>tblCustRFM[[#This Row],[RecencyTier]] + tblCustRFM[[#This Row],[FrequencyTier]] + tblCustRFM[[#This Row],[MonetaryTier]]</f>
        <v>7</v>
      </c>
    </row>
    <row r="3314" spans="1:9" x14ac:dyDescent="0.45">
      <c r="A3314" s="16">
        <v>5923</v>
      </c>
      <c r="B3314" s="10">
        <v>45603.120612075618</v>
      </c>
      <c r="C3314">
        <v>1</v>
      </c>
      <c r="D3314">
        <v>4747.04</v>
      </c>
      <c r="E3314" s="24">
        <f>INT(RFM_Pivot!$A$1 - tblCustRFM[[#This Row],[LastPurchaseDate]])</f>
        <v>53</v>
      </c>
      <c r="F3314">
        <f>IF(tblCustRFM[[#This Row],[Recency]] &lt;= $L$4, 3, IF(tblCustRFM[[#This Row],[Recency]] &lt;= M3316, 2, 1))</f>
        <v>3</v>
      </c>
      <c r="G3314">
        <f>IF(tblCustRFM[[#This Row],[Frequency]] &gt;= L3317, 3, IF(tblCustRFM[[#This Row],[Frequency]] &gt;= M3317, 2, 1))</f>
        <v>3</v>
      </c>
      <c r="H3314">
        <f>IF(tblCustRFM[[#This Row],[Monetary]] &gt;= L3318, 3, IF(tblCustRFM[[#This Row],[Monetary]] &gt;= M3318, 2, 1))</f>
        <v>3</v>
      </c>
      <c r="I3314">
        <f>tblCustRFM[[#This Row],[RecencyTier]] + tblCustRFM[[#This Row],[FrequencyTier]] + tblCustRFM[[#This Row],[MonetaryTier]]</f>
        <v>9</v>
      </c>
    </row>
    <row r="3315" spans="1:9" x14ac:dyDescent="0.45">
      <c r="A3315" s="16">
        <v>5924</v>
      </c>
      <c r="B3315" s="10">
        <v>45415.710871103394</v>
      </c>
      <c r="C3315">
        <v>1</v>
      </c>
      <c r="D3315">
        <v>4824.25</v>
      </c>
      <c r="E3315" s="24">
        <f>INT(RFM_Pivot!$A$1 - tblCustRFM[[#This Row],[LastPurchaseDate]])</f>
        <v>241</v>
      </c>
      <c r="F3315">
        <f>IF(tblCustRFM[[#This Row],[Recency]] &lt;= $L$4, 3, IF(tblCustRFM[[#This Row],[Recency]] &lt;= M3317, 2, 1))</f>
        <v>1</v>
      </c>
      <c r="G3315">
        <f>IF(tblCustRFM[[#This Row],[Frequency]] &gt;= L3318, 3, IF(tblCustRFM[[#This Row],[Frequency]] &gt;= M3318, 2, 1))</f>
        <v>3</v>
      </c>
      <c r="H3315">
        <f>IF(tblCustRFM[[#This Row],[Monetary]] &gt;= L3319, 3, IF(tblCustRFM[[#This Row],[Monetary]] &gt;= M3319, 2, 1))</f>
        <v>3</v>
      </c>
      <c r="I3315">
        <f>tblCustRFM[[#This Row],[RecencyTier]] + tblCustRFM[[#This Row],[FrequencyTier]] + tblCustRFM[[#This Row],[MonetaryTier]]</f>
        <v>7</v>
      </c>
    </row>
    <row r="3316" spans="1:9" x14ac:dyDescent="0.45">
      <c r="A3316" s="16">
        <v>5925</v>
      </c>
      <c r="B3316" s="10">
        <v>45560.192319251546</v>
      </c>
      <c r="C3316">
        <v>1</v>
      </c>
      <c r="D3316">
        <v>378.03</v>
      </c>
      <c r="E3316" s="24">
        <f>INT(RFM_Pivot!$A$1 - tblCustRFM[[#This Row],[LastPurchaseDate]])</f>
        <v>96</v>
      </c>
      <c r="F3316">
        <f>IF(tblCustRFM[[#This Row],[Recency]] &lt;= $L$4, 3, IF(tblCustRFM[[#This Row],[Recency]] &lt;= M3318, 2, 1))</f>
        <v>3</v>
      </c>
      <c r="G3316">
        <f>IF(tblCustRFM[[#This Row],[Frequency]] &gt;= L3319, 3, IF(tblCustRFM[[#This Row],[Frequency]] &gt;= M3319, 2, 1))</f>
        <v>3</v>
      </c>
      <c r="H3316">
        <f>IF(tblCustRFM[[#This Row],[Monetary]] &gt;= L3320, 3, IF(tblCustRFM[[#This Row],[Monetary]] &gt;= M3320, 2, 1))</f>
        <v>3</v>
      </c>
      <c r="I3316">
        <f>tblCustRFM[[#This Row],[RecencyTier]] + tblCustRFM[[#This Row],[FrequencyTier]] + tblCustRFM[[#This Row],[MonetaryTier]]</f>
        <v>9</v>
      </c>
    </row>
    <row r="3317" spans="1:9" x14ac:dyDescent="0.45">
      <c r="A3317" s="16">
        <v>5926</v>
      </c>
      <c r="B3317" s="10">
        <v>45582.16751674383</v>
      </c>
      <c r="C3317">
        <v>3</v>
      </c>
      <c r="D3317">
        <v>24439.360000000001</v>
      </c>
      <c r="E3317" s="24">
        <f>INT(RFM_Pivot!$A$1 - tblCustRFM[[#This Row],[LastPurchaseDate]])</f>
        <v>74</v>
      </c>
      <c r="F3317">
        <f>IF(tblCustRFM[[#This Row],[Recency]] &lt;= $L$4, 3, IF(tblCustRFM[[#This Row],[Recency]] &lt;= M3319, 2, 1))</f>
        <v>3</v>
      </c>
      <c r="G3317">
        <f>IF(tblCustRFM[[#This Row],[Frequency]] &gt;= L3320, 3, IF(tblCustRFM[[#This Row],[Frequency]] &gt;= M3320, 2, 1))</f>
        <v>3</v>
      </c>
      <c r="H3317">
        <f>IF(tblCustRFM[[#This Row],[Monetary]] &gt;= L3321, 3, IF(tblCustRFM[[#This Row],[Monetary]] &gt;= M3321, 2, 1))</f>
        <v>3</v>
      </c>
      <c r="I3317">
        <f>tblCustRFM[[#This Row],[RecencyTier]] + tblCustRFM[[#This Row],[FrequencyTier]] + tblCustRFM[[#This Row],[MonetaryTier]]</f>
        <v>9</v>
      </c>
    </row>
    <row r="3318" spans="1:9" x14ac:dyDescent="0.45">
      <c r="A3318" s="16">
        <v>5927</v>
      </c>
      <c r="B3318" s="10">
        <v>45521.133413348769</v>
      </c>
      <c r="C3318">
        <v>2</v>
      </c>
      <c r="D3318">
        <v>17711.78</v>
      </c>
      <c r="E3318" s="24">
        <f>INT(RFM_Pivot!$A$1 - tblCustRFM[[#This Row],[LastPurchaseDate]])</f>
        <v>135</v>
      </c>
      <c r="F3318">
        <f>IF(tblCustRFM[[#This Row],[Recency]] &lt;= $L$4, 3, IF(tblCustRFM[[#This Row],[Recency]] &lt;= M3320, 2, 1))</f>
        <v>1</v>
      </c>
      <c r="G3318">
        <f>IF(tblCustRFM[[#This Row],[Frequency]] &gt;= L3321, 3, IF(tblCustRFM[[#This Row],[Frequency]] &gt;= M3321, 2, 1))</f>
        <v>3</v>
      </c>
      <c r="H3318">
        <f>IF(tblCustRFM[[#This Row],[Monetary]] &gt;= L3322, 3, IF(tblCustRFM[[#This Row],[Monetary]] &gt;= M3322, 2, 1))</f>
        <v>3</v>
      </c>
      <c r="I3318">
        <f>tblCustRFM[[#This Row],[RecencyTier]] + tblCustRFM[[#This Row],[FrequencyTier]] + tblCustRFM[[#This Row],[MonetaryTier]]</f>
        <v>7</v>
      </c>
    </row>
    <row r="3319" spans="1:9" x14ac:dyDescent="0.45">
      <c r="A3319" s="16">
        <v>5928</v>
      </c>
      <c r="B3319" s="10">
        <v>45529.091209104939</v>
      </c>
      <c r="C3319">
        <v>2</v>
      </c>
      <c r="D3319">
        <v>32016.85</v>
      </c>
      <c r="E3319" s="24">
        <f>INT(RFM_Pivot!$A$1 - tblCustRFM[[#This Row],[LastPurchaseDate]])</f>
        <v>127</v>
      </c>
      <c r="F3319">
        <f>IF(tblCustRFM[[#This Row],[Recency]] &lt;= $L$4, 3, IF(tblCustRFM[[#This Row],[Recency]] &lt;= M3321, 2, 1))</f>
        <v>1</v>
      </c>
      <c r="G3319">
        <f>IF(tblCustRFM[[#This Row],[Frequency]] &gt;= L3322, 3, IF(tblCustRFM[[#This Row],[Frequency]] &gt;= M3322, 2, 1))</f>
        <v>3</v>
      </c>
      <c r="H3319">
        <f>IF(tblCustRFM[[#This Row],[Monetary]] &gt;= L3323, 3, IF(tblCustRFM[[#This Row],[Monetary]] &gt;= M3323, 2, 1))</f>
        <v>3</v>
      </c>
      <c r="I3319">
        <f>tblCustRFM[[#This Row],[RecencyTier]] + tblCustRFM[[#This Row],[FrequencyTier]] + tblCustRFM[[#This Row],[MonetaryTier]]</f>
        <v>7</v>
      </c>
    </row>
    <row r="3320" spans="1:9" x14ac:dyDescent="0.45">
      <c r="A3320" s="16">
        <v>5931</v>
      </c>
      <c r="B3320" s="10">
        <v>45578.517151697532</v>
      </c>
      <c r="C3320">
        <v>4</v>
      </c>
      <c r="D3320">
        <v>30737.55</v>
      </c>
      <c r="E3320" s="24">
        <f>INT(RFM_Pivot!$A$1 - tblCustRFM[[#This Row],[LastPurchaseDate]])</f>
        <v>78</v>
      </c>
      <c r="F3320">
        <f>IF(tblCustRFM[[#This Row],[Recency]] &lt;= $L$4, 3, IF(tblCustRFM[[#This Row],[Recency]] &lt;= M3322, 2, 1))</f>
        <v>3</v>
      </c>
      <c r="G3320">
        <f>IF(tblCustRFM[[#This Row],[Frequency]] &gt;= L3323, 3, IF(tblCustRFM[[#This Row],[Frequency]] &gt;= M3323, 2, 1))</f>
        <v>3</v>
      </c>
      <c r="H3320">
        <f>IF(tblCustRFM[[#This Row],[Monetary]] &gt;= L3324, 3, IF(tblCustRFM[[#This Row],[Monetary]] &gt;= M3324, 2, 1))</f>
        <v>3</v>
      </c>
      <c r="I3320">
        <f>tblCustRFM[[#This Row],[RecencyTier]] + tblCustRFM[[#This Row],[FrequencyTier]] + tblCustRFM[[#This Row],[MonetaryTier]]</f>
        <v>9</v>
      </c>
    </row>
    <row r="3321" spans="1:9" x14ac:dyDescent="0.45">
      <c r="A3321" s="16">
        <v>5932</v>
      </c>
      <c r="B3321" s="10">
        <v>45259.767276736115</v>
      </c>
      <c r="C3321">
        <v>1</v>
      </c>
      <c r="D3321">
        <v>1563.93</v>
      </c>
      <c r="E3321" s="24">
        <f>INT(RFM_Pivot!$A$1 - tblCustRFM[[#This Row],[LastPurchaseDate]])</f>
        <v>397</v>
      </c>
      <c r="F3321">
        <f>IF(tblCustRFM[[#This Row],[Recency]] &lt;= $L$4, 3, IF(tblCustRFM[[#This Row],[Recency]] &lt;= M3323, 2, 1))</f>
        <v>1</v>
      </c>
      <c r="G3321">
        <f>IF(tblCustRFM[[#This Row],[Frequency]] &gt;= L3324, 3, IF(tblCustRFM[[#This Row],[Frequency]] &gt;= M3324, 2, 1))</f>
        <v>3</v>
      </c>
      <c r="H3321">
        <f>IF(tblCustRFM[[#This Row],[Monetary]] &gt;= L3325, 3, IF(tblCustRFM[[#This Row],[Monetary]] &gt;= M3325, 2, 1))</f>
        <v>3</v>
      </c>
      <c r="I3321">
        <f>tblCustRFM[[#This Row],[RecencyTier]] + tblCustRFM[[#This Row],[FrequencyTier]] + tblCustRFM[[#This Row],[MonetaryTier]]</f>
        <v>7</v>
      </c>
    </row>
    <row r="3322" spans="1:9" x14ac:dyDescent="0.45">
      <c r="A3322" s="16">
        <v>5933</v>
      </c>
      <c r="B3322" s="10">
        <v>45246.917991782408</v>
      </c>
      <c r="C3322">
        <v>2</v>
      </c>
      <c r="D3322">
        <v>11878.36</v>
      </c>
      <c r="E3322" s="24">
        <f>INT(RFM_Pivot!$A$1 - tblCustRFM[[#This Row],[LastPurchaseDate]])</f>
        <v>410</v>
      </c>
      <c r="F3322">
        <f>IF(tblCustRFM[[#This Row],[Recency]] &lt;= $L$4, 3, IF(tblCustRFM[[#This Row],[Recency]] &lt;= M3324, 2, 1))</f>
        <v>1</v>
      </c>
      <c r="G3322">
        <f>IF(tblCustRFM[[#This Row],[Frequency]] &gt;= L3325, 3, IF(tblCustRFM[[#This Row],[Frequency]] &gt;= M3325, 2, 1))</f>
        <v>3</v>
      </c>
      <c r="H3322">
        <f>IF(tblCustRFM[[#This Row],[Monetary]] &gt;= L3326, 3, IF(tblCustRFM[[#This Row],[Monetary]] &gt;= M3326, 2, 1))</f>
        <v>3</v>
      </c>
      <c r="I3322">
        <f>tblCustRFM[[#This Row],[RecencyTier]] + tblCustRFM[[#This Row],[FrequencyTier]] + tblCustRFM[[#This Row],[MonetaryTier]]</f>
        <v>7</v>
      </c>
    </row>
    <row r="3323" spans="1:9" x14ac:dyDescent="0.45">
      <c r="A3323" s="16">
        <v>5934</v>
      </c>
      <c r="B3323" s="10">
        <v>45369.424242399691</v>
      </c>
      <c r="C3323">
        <v>1</v>
      </c>
      <c r="D3323">
        <v>19846.3</v>
      </c>
      <c r="E3323" s="24">
        <f>INT(RFM_Pivot!$A$1 - tblCustRFM[[#This Row],[LastPurchaseDate]])</f>
        <v>287</v>
      </c>
      <c r="F3323">
        <f>IF(tblCustRFM[[#This Row],[Recency]] &lt;= $L$4, 3, IF(tblCustRFM[[#This Row],[Recency]] &lt;= M3325, 2, 1))</f>
        <v>1</v>
      </c>
      <c r="G3323">
        <f>IF(tblCustRFM[[#This Row],[Frequency]] &gt;= L3326, 3, IF(tblCustRFM[[#This Row],[Frequency]] &gt;= M3326, 2, 1))</f>
        <v>3</v>
      </c>
      <c r="H3323">
        <f>IF(tblCustRFM[[#This Row],[Monetary]] &gt;= L3327, 3, IF(tblCustRFM[[#This Row],[Monetary]] &gt;= M3327, 2, 1))</f>
        <v>3</v>
      </c>
      <c r="I3323">
        <f>tblCustRFM[[#This Row],[RecencyTier]] + tblCustRFM[[#This Row],[FrequencyTier]] + tblCustRFM[[#This Row],[MonetaryTier]]</f>
        <v>7</v>
      </c>
    </row>
    <row r="3324" spans="1:9" x14ac:dyDescent="0.45">
      <c r="A3324" s="16">
        <v>5937</v>
      </c>
      <c r="B3324" s="10">
        <v>45174.786778665126</v>
      </c>
      <c r="C3324">
        <v>1</v>
      </c>
      <c r="D3324">
        <v>14346.12</v>
      </c>
      <c r="E3324" s="24">
        <f>INT(RFM_Pivot!$A$1 - tblCustRFM[[#This Row],[LastPurchaseDate]])</f>
        <v>482</v>
      </c>
      <c r="F3324">
        <f>IF(tblCustRFM[[#This Row],[Recency]] &lt;= $L$4, 3, IF(tblCustRFM[[#This Row],[Recency]] &lt;= M3326, 2, 1))</f>
        <v>1</v>
      </c>
      <c r="G3324">
        <f>IF(tblCustRFM[[#This Row],[Frequency]] &gt;= L3327, 3, IF(tblCustRFM[[#This Row],[Frequency]] &gt;= M3327, 2, 1))</f>
        <v>3</v>
      </c>
      <c r="H3324">
        <f>IF(tblCustRFM[[#This Row],[Monetary]] &gt;= L3328, 3, IF(tblCustRFM[[#This Row],[Monetary]] &gt;= M3328, 2, 1))</f>
        <v>3</v>
      </c>
      <c r="I3324">
        <f>tblCustRFM[[#This Row],[RecencyTier]] + tblCustRFM[[#This Row],[FrequencyTier]] + tblCustRFM[[#This Row],[MonetaryTier]]</f>
        <v>7</v>
      </c>
    </row>
    <row r="3325" spans="1:9" x14ac:dyDescent="0.45">
      <c r="A3325" s="16">
        <v>5938</v>
      </c>
      <c r="B3325" s="10">
        <v>45419.361236111108</v>
      </c>
      <c r="C3325">
        <v>3</v>
      </c>
      <c r="D3325">
        <v>30339.09</v>
      </c>
      <c r="E3325" s="24">
        <f>INT(RFM_Pivot!$A$1 - tblCustRFM[[#This Row],[LastPurchaseDate]])</f>
        <v>237</v>
      </c>
      <c r="F3325">
        <f>IF(tblCustRFM[[#This Row],[Recency]] &lt;= $L$4, 3, IF(tblCustRFM[[#This Row],[Recency]] &lt;= M3327, 2, 1))</f>
        <v>1</v>
      </c>
      <c r="G3325">
        <f>IF(tblCustRFM[[#This Row],[Frequency]] &gt;= L3328, 3, IF(tblCustRFM[[#This Row],[Frequency]] &gt;= M3328, 2, 1))</f>
        <v>3</v>
      </c>
      <c r="H3325">
        <f>IF(tblCustRFM[[#This Row],[Monetary]] &gt;= L3329, 3, IF(tblCustRFM[[#This Row],[Monetary]] &gt;= M3329, 2, 1))</f>
        <v>3</v>
      </c>
      <c r="I3325">
        <f>tblCustRFM[[#This Row],[RecencyTier]] + tblCustRFM[[#This Row],[FrequencyTier]] + tblCustRFM[[#This Row],[MonetaryTier]]</f>
        <v>7</v>
      </c>
    </row>
    <row r="3326" spans="1:9" x14ac:dyDescent="0.45">
      <c r="A3326" s="16">
        <v>5939</v>
      </c>
      <c r="B3326" s="10">
        <v>45512.080508063271</v>
      </c>
      <c r="C3326">
        <v>3</v>
      </c>
      <c r="D3326">
        <v>30890.720000000001</v>
      </c>
      <c r="E3326" s="24">
        <f>INT(RFM_Pivot!$A$1 - tblCustRFM[[#This Row],[LastPurchaseDate]])</f>
        <v>144</v>
      </c>
      <c r="F3326">
        <f>IF(tblCustRFM[[#This Row],[Recency]] &lt;= $L$4, 3, IF(tblCustRFM[[#This Row],[Recency]] &lt;= M3328, 2, 1))</f>
        <v>1</v>
      </c>
      <c r="G3326">
        <f>IF(tblCustRFM[[#This Row],[Frequency]] &gt;= L3329, 3, IF(tblCustRFM[[#This Row],[Frequency]] &gt;= M3329, 2, 1))</f>
        <v>3</v>
      </c>
      <c r="H3326">
        <f>IF(tblCustRFM[[#This Row],[Monetary]] &gt;= L3330, 3, IF(tblCustRFM[[#This Row],[Monetary]] &gt;= M3330, 2, 1))</f>
        <v>3</v>
      </c>
      <c r="I3326">
        <f>tblCustRFM[[#This Row],[RecencyTier]] + tblCustRFM[[#This Row],[FrequencyTier]] + tblCustRFM[[#This Row],[MonetaryTier]]</f>
        <v>7</v>
      </c>
    </row>
    <row r="3327" spans="1:9" x14ac:dyDescent="0.45">
      <c r="A3327" s="16">
        <v>5940</v>
      </c>
      <c r="B3327" s="10">
        <v>45072.13851385031</v>
      </c>
      <c r="C3327">
        <v>1</v>
      </c>
      <c r="D3327">
        <v>15747.84</v>
      </c>
      <c r="E3327" s="24">
        <f>INT(RFM_Pivot!$A$1 - tblCustRFM[[#This Row],[LastPurchaseDate]])</f>
        <v>584</v>
      </c>
      <c r="F3327">
        <f>IF(tblCustRFM[[#This Row],[Recency]] &lt;= $L$4, 3, IF(tblCustRFM[[#This Row],[Recency]] &lt;= M3329, 2, 1))</f>
        <v>1</v>
      </c>
      <c r="G3327">
        <f>IF(tblCustRFM[[#This Row],[Frequency]] &gt;= L3330, 3, IF(tblCustRFM[[#This Row],[Frequency]] &gt;= M3330, 2, 1))</f>
        <v>3</v>
      </c>
      <c r="H3327">
        <f>IF(tblCustRFM[[#This Row],[Monetary]] &gt;= L3331, 3, IF(tblCustRFM[[#This Row],[Monetary]] &gt;= M3331, 2, 1))</f>
        <v>3</v>
      </c>
      <c r="I3327">
        <f>tblCustRFM[[#This Row],[RecencyTier]] + tblCustRFM[[#This Row],[FrequencyTier]] + tblCustRFM[[#This Row],[MonetaryTier]]</f>
        <v>7</v>
      </c>
    </row>
    <row r="3328" spans="1:9" x14ac:dyDescent="0.45">
      <c r="A3328" s="16">
        <v>5941</v>
      </c>
      <c r="B3328" s="10">
        <v>45075.496849691357</v>
      </c>
      <c r="C3328">
        <v>1</v>
      </c>
      <c r="D3328">
        <v>9555.81</v>
      </c>
      <c r="E3328" s="24">
        <f>INT(RFM_Pivot!$A$1 - tblCustRFM[[#This Row],[LastPurchaseDate]])</f>
        <v>581</v>
      </c>
      <c r="F3328">
        <f>IF(tblCustRFM[[#This Row],[Recency]] &lt;= $L$4, 3, IF(tblCustRFM[[#This Row],[Recency]] &lt;= M3330, 2, 1))</f>
        <v>1</v>
      </c>
      <c r="G3328">
        <f>IF(tblCustRFM[[#This Row],[Frequency]] &gt;= L3331, 3, IF(tblCustRFM[[#This Row],[Frequency]] &gt;= M3331, 2, 1))</f>
        <v>3</v>
      </c>
      <c r="H3328">
        <f>IF(tblCustRFM[[#This Row],[Monetary]] &gt;= L3332, 3, IF(tblCustRFM[[#This Row],[Monetary]] &gt;= M3332, 2, 1))</f>
        <v>3</v>
      </c>
      <c r="I3328">
        <f>tblCustRFM[[#This Row],[RecencyTier]] + tblCustRFM[[#This Row],[FrequencyTier]] + tblCustRFM[[#This Row],[MonetaryTier]]</f>
        <v>7</v>
      </c>
    </row>
    <row r="3329" spans="1:9" x14ac:dyDescent="0.45">
      <c r="A3329" s="16">
        <v>5942</v>
      </c>
      <c r="B3329" s="10">
        <v>45576.326932677468</v>
      </c>
      <c r="C3329">
        <v>2</v>
      </c>
      <c r="D3329">
        <v>9246.18</v>
      </c>
      <c r="E3329" s="24">
        <f>INT(RFM_Pivot!$A$1 - tblCustRFM[[#This Row],[LastPurchaseDate]])</f>
        <v>80</v>
      </c>
      <c r="F3329">
        <f>IF(tblCustRFM[[#This Row],[Recency]] &lt;= $L$4, 3, IF(tblCustRFM[[#This Row],[Recency]] &lt;= M3331, 2, 1))</f>
        <v>3</v>
      </c>
      <c r="G3329">
        <f>IF(tblCustRFM[[#This Row],[Frequency]] &gt;= L3332, 3, IF(tblCustRFM[[#This Row],[Frequency]] &gt;= M3332, 2, 1))</f>
        <v>3</v>
      </c>
      <c r="H3329">
        <f>IF(tblCustRFM[[#This Row],[Monetary]] &gt;= L3333, 3, IF(tblCustRFM[[#This Row],[Monetary]] &gt;= M3333, 2, 1))</f>
        <v>3</v>
      </c>
      <c r="I3329">
        <f>tblCustRFM[[#This Row],[RecencyTier]] + tblCustRFM[[#This Row],[FrequencyTier]] + tblCustRFM[[#This Row],[MonetaryTier]]</f>
        <v>9</v>
      </c>
    </row>
    <row r="3330" spans="1:9" x14ac:dyDescent="0.45">
      <c r="A3330" s="16">
        <v>5943</v>
      </c>
      <c r="B3330" s="10">
        <v>45512.883588348763</v>
      </c>
      <c r="C3330">
        <v>3</v>
      </c>
      <c r="D3330">
        <v>11457.13</v>
      </c>
      <c r="E3330" s="24">
        <f>INT(RFM_Pivot!$A$1 - tblCustRFM[[#This Row],[LastPurchaseDate]])</f>
        <v>144</v>
      </c>
      <c r="F3330">
        <f>IF(tblCustRFM[[#This Row],[Recency]] &lt;= $L$4, 3, IF(tblCustRFM[[#This Row],[Recency]] &lt;= M3332, 2, 1))</f>
        <v>1</v>
      </c>
      <c r="G3330">
        <f>IF(tblCustRFM[[#This Row],[Frequency]] &gt;= L3333, 3, IF(tblCustRFM[[#This Row],[Frequency]] &gt;= M3333, 2, 1))</f>
        <v>3</v>
      </c>
      <c r="H3330">
        <f>IF(tblCustRFM[[#This Row],[Monetary]] &gt;= L3334, 3, IF(tblCustRFM[[#This Row],[Monetary]] &gt;= M3334, 2, 1))</f>
        <v>3</v>
      </c>
      <c r="I3330">
        <f>tblCustRFM[[#This Row],[RecencyTier]] + tblCustRFM[[#This Row],[FrequencyTier]] + tblCustRFM[[#This Row],[MonetaryTier]]</f>
        <v>7</v>
      </c>
    </row>
    <row r="3331" spans="1:9" x14ac:dyDescent="0.45">
      <c r="A3331" s="16">
        <v>5944</v>
      </c>
      <c r="B3331" s="10">
        <v>45463.019601967593</v>
      </c>
      <c r="C3331">
        <v>2</v>
      </c>
      <c r="D3331">
        <v>10955.16</v>
      </c>
      <c r="E3331" s="24">
        <f>INT(RFM_Pivot!$A$1 - tblCustRFM[[#This Row],[LastPurchaseDate]])</f>
        <v>193</v>
      </c>
      <c r="F3331">
        <f>IF(tblCustRFM[[#This Row],[Recency]] &lt;= $L$4, 3, IF(tblCustRFM[[#This Row],[Recency]] &lt;= M3333, 2, 1))</f>
        <v>1</v>
      </c>
      <c r="G3331">
        <f>IF(tblCustRFM[[#This Row],[Frequency]] &gt;= L3334, 3, IF(tblCustRFM[[#This Row],[Frequency]] &gt;= M3334, 2, 1))</f>
        <v>3</v>
      </c>
      <c r="H3331">
        <f>IF(tblCustRFM[[#This Row],[Monetary]] &gt;= L3335, 3, IF(tblCustRFM[[#This Row],[Monetary]] &gt;= M3335, 2, 1))</f>
        <v>3</v>
      </c>
      <c r="I3331">
        <f>tblCustRFM[[#This Row],[RecencyTier]] + tblCustRFM[[#This Row],[FrequencyTier]] + tblCustRFM[[#This Row],[MonetaryTier]]</f>
        <v>7</v>
      </c>
    </row>
    <row r="3332" spans="1:9" x14ac:dyDescent="0.45">
      <c r="A3332" s="16">
        <v>5945</v>
      </c>
      <c r="B3332" s="10">
        <v>45485.286828665121</v>
      </c>
      <c r="C3332">
        <v>3</v>
      </c>
      <c r="D3332">
        <v>15180.47</v>
      </c>
      <c r="E3332" s="24">
        <f>INT(RFM_Pivot!$A$1 - tblCustRFM[[#This Row],[LastPurchaseDate]])</f>
        <v>171</v>
      </c>
      <c r="F3332">
        <f>IF(tblCustRFM[[#This Row],[Recency]] &lt;= $L$4, 3, IF(tblCustRFM[[#This Row],[Recency]] &lt;= M3334, 2, 1))</f>
        <v>1</v>
      </c>
      <c r="G3332">
        <f>IF(tblCustRFM[[#This Row],[Frequency]] &gt;= L3335, 3, IF(tblCustRFM[[#This Row],[Frequency]] &gt;= M3335, 2, 1))</f>
        <v>3</v>
      </c>
      <c r="H3332">
        <f>IF(tblCustRFM[[#This Row],[Monetary]] &gt;= L3336, 3, IF(tblCustRFM[[#This Row],[Monetary]] &gt;= M3336, 2, 1))</f>
        <v>3</v>
      </c>
      <c r="I3332">
        <f>tblCustRFM[[#This Row],[RecencyTier]] + tblCustRFM[[#This Row],[FrequencyTier]] + tblCustRFM[[#This Row],[MonetaryTier]]</f>
        <v>7</v>
      </c>
    </row>
    <row r="3333" spans="1:9" x14ac:dyDescent="0.45">
      <c r="A3333" s="16">
        <v>5946</v>
      </c>
      <c r="B3333" s="10">
        <v>45164.565756558644</v>
      </c>
      <c r="C3333">
        <v>2</v>
      </c>
      <c r="D3333">
        <v>12426.98</v>
      </c>
      <c r="E3333" s="24">
        <f>INT(RFM_Pivot!$A$1 - tblCustRFM[[#This Row],[LastPurchaseDate]])</f>
        <v>492</v>
      </c>
      <c r="F3333">
        <f>IF(tblCustRFM[[#This Row],[Recency]] &lt;= $L$4, 3, IF(tblCustRFM[[#This Row],[Recency]] &lt;= M3335, 2, 1))</f>
        <v>1</v>
      </c>
      <c r="G3333">
        <f>IF(tblCustRFM[[#This Row],[Frequency]] &gt;= L3336, 3, IF(tblCustRFM[[#This Row],[Frequency]] &gt;= M3336, 2, 1))</f>
        <v>3</v>
      </c>
      <c r="H3333">
        <f>IF(tblCustRFM[[#This Row],[Monetary]] &gt;= L3337, 3, IF(tblCustRFM[[#This Row],[Monetary]] &gt;= M3337, 2, 1))</f>
        <v>3</v>
      </c>
      <c r="I3333">
        <f>tblCustRFM[[#This Row],[RecencyTier]] + tblCustRFM[[#This Row],[FrequencyTier]] + tblCustRFM[[#This Row],[MonetaryTier]]</f>
        <v>7</v>
      </c>
    </row>
    <row r="3334" spans="1:9" x14ac:dyDescent="0.45">
      <c r="A3334" s="16">
        <v>5947</v>
      </c>
      <c r="B3334" s="10">
        <v>45481.782478240741</v>
      </c>
      <c r="C3334">
        <v>1</v>
      </c>
      <c r="D3334">
        <v>12185.45</v>
      </c>
      <c r="E3334" s="24">
        <f>INT(RFM_Pivot!$A$1 - tblCustRFM[[#This Row],[LastPurchaseDate]])</f>
        <v>175</v>
      </c>
      <c r="F3334">
        <f>IF(tblCustRFM[[#This Row],[Recency]] &lt;= $L$4, 3, IF(tblCustRFM[[#This Row],[Recency]] &lt;= M3336, 2, 1))</f>
        <v>1</v>
      </c>
      <c r="G3334">
        <f>IF(tblCustRFM[[#This Row],[Frequency]] &gt;= L3337, 3, IF(tblCustRFM[[#This Row],[Frequency]] &gt;= M3337, 2, 1))</f>
        <v>3</v>
      </c>
      <c r="H3334">
        <f>IF(tblCustRFM[[#This Row],[Monetary]] &gt;= L3338, 3, IF(tblCustRFM[[#This Row],[Monetary]] &gt;= M3338, 2, 1))</f>
        <v>3</v>
      </c>
      <c r="I3334">
        <f>tblCustRFM[[#This Row],[RecencyTier]] + tblCustRFM[[#This Row],[FrequencyTier]] + tblCustRFM[[#This Row],[MonetaryTier]]</f>
        <v>7</v>
      </c>
    </row>
    <row r="3335" spans="1:9" x14ac:dyDescent="0.45">
      <c r="A3335" s="16">
        <v>5951</v>
      </c>
      <c r="B3335" s="10">
        <v>45347.011001080245</v>
      </c>
      <c r="C3335">
        <v>2</v>
      </c>
      <c r="D3335">
        <v>10478.32</v>
      </c>
      <c r="E3335" s="24">
        <f>INT(RFM_Pivot!$A$1 - tblCustRFM[[#This Row],[LastPurchaseDate]])</f>
        <v>309</v>
      </c>
      <c r="F3335">
        <f>IF(tblCustRFM[[#This Row],[Recency]] &lt;= $L$4, 3, IF(tblCustRFM[[#This Row],[Recency]] &lt;= M3337, 2, 1))</f>
        <v>1</v>
      </c>
      <c r="G3335">
        <f>IF(tblCustRFM[[#This Row],[Frequency]] &gt;= L3338, 3, IF(tblCustRFM[[#This Row],[Frequency]] &gt;= M3338, 2, 1))</f>
        <v>3</v>
      </c>
      <c r="H3335">
        <f>IF(tblCustRFM[[#This Row],[Monetary]] &gt;= L3339, 3, IF(tblCustRFM[[#This Row],[Monetary]] &gt;= M3339, 2, 1))</f>
        <v>3</v>
      </c>
      <c r="I3335">
        <f>tblCustRFM[[#This Row],[RecencyTier]] + tblCustRFM[[#This Row],[FrequencyTier]] + tblCustRFM[[#This Row],[MonetaryTier]]</f>
        <v>7</v>
      </c>
    </row>
    <row r="3336" spans="1:9" x14ac:dyDescent="0.45">
      <c r="A3336" s="16">
        <v>5952</v>
      </c>
      <c r="B3336" s="10">
        <v>45598.448144830247</v>
      </c>
      <c r="C3336">
        <v>1</v>
      </c>
      <c r="D3336">
        <v>8933.2800000000007</v>
      </c>
      <c r="E3336" s="24">
        <f>INT(RFM_Pivot!$A$1 - tblCustRFM[[#This Row],[LastPurchaseDate]])</f>
        <v>58</v>
      </c>
      <c r="F3336">
        <f>IF(tblCustRFM[[#This Row],[Recency]] &lt;= $L$4, 3, IF(tblCustRFM[[#This Row],[Recency]] &lt;= M3338, 2, 1))</f>
        <v>3</v>
      </c>
      <c r="G3336">
        <f>IF(tblCustRFM[[#This Row],[Frequency]] &gt;= L3339, 3, IF(tblCustRFM[[#This Row],[Frequency]] &gt;= M3339, 2, 1))</f>
        <v>3</v>
      </c>
      <c r="H3336">
        <f>IF(tblCustRFM[[#This Row],[Monetary]] &gt;= L3340, 3, IF(tblCustRFM[[#This Row],[Monetary]] &gt;= M3340, 2, 1))</f>
        <v>3</v>
      </c>
      <c r="I3336">
        <f>tblCustRFM[[#This Row],[RecencyTier]] + tblCustRFM[[#This Row],[FrequencyTier]] + tblCustRFM[[#This Row],[MonetaryTier]]</f>
        <v>9</v>
      </c>
    </row>
    <row r="3337" spans="1:9" x14ac:dyDescent="0.45">
      <c r="A3337" s="16">
        <v>5953</v>
      </c>
      <c r="B3337" s="10">
        <v>45492.952595254632</v>
      </c>
      <c r="C3337">
        <v>1</v>
      </c>
      <c r="D3337">
        <v>6107.82</v>
      </c>
      <c r="E3337" s="24">
        <f>INT(RFM_Pivot!$A$1 - tblCustRFM[[#This Row],[LastPurchaseDate]])</f>
        <v>164</v>
      </c>
      <c r="F3337">
        <f>IF(tblCustRFM[[#This Row],[Recency]] &lt;= $L$4, 3, IF(tblCustRFM[[#This Row],[Recency]] &lt;= M3339, 2, 1))</f>
        <v>1</v>
      </c>
      <c r="G3337">
        <f>IF(tblCustRFM[[#This Row],[Frequency]] &gt;= L3340, 3, IF(tblCustRFM[[#This Row],[Frequency]] &gt;= M3340, 2, 1))</f>
        <v>3</v>
      </c>
      <c r="H3337">
        <f>IF(tblCustRFM[[#This Row],[Monetary]] &gt;= L3341, 3, IF(tblCustRFM[[#This Row],[Monetary]] &gt;= M3341, 2, 1))</f>
        <v>3</v>
      </c>
      <c r="I3337">
        <f>tblCustRFM[[#This Row],[RecencyTier]] + tblCustRFM[[#This Row],[FrequencyTier]] + tblCustRFM[[#This Row],[MonetaryTier]]</f>
        <v>7</v>
      </c>
    </row>
    <row r="3338" spans="1:9" x14ac:dyDescent="0.45">
      <c r="A3338" s="16">
        <v>5956</v>
      </c>
      <c r="B3338" s="10">
        <v>45155.001800192898</v>
      </c>
      <c r="C3338">
        <v>1</v>
      </c>
      <c r="D3338">
        <v>2015</v>
      </c>
      <c r="E3338" s="24">
        <f>INT(RFM_Pivot!$A$1 - tblCustRFM[[#This Row],[LastPurchaseDate]])</f>
        <v>501</v>
      </c>
      <c r="F3338">
        <f>IF(tblCustRFM[[#This Row],[Recency]] &lt;= $L$4, 3, IF(tblCustRFM[[#This Row],[Recency]] &lt;= M3340, 2, 1))</f>
        <v>1</v>
      </c>
      <c r="G3338">
        <f>IF(tblCustRFM[[#This Row],[Frequency]] &gt;= L3341, 3, IF(tblCustRFM[[#This Row],[Frequency]] &gt;= M3341, 2, 1))</f>
        <v>3</v>
      </c>
      <c r="H3338">
        <f>IF(tblCustRFM[[#This Row],[Monetary]] &gt;= L3342, 3, IF(tblCustRFM[[#This Row],[Monetary]] &gt;= M3342, 2, 1))</f>
        <v>3</v>
      </c>
      <c r="I3338">
        <f>tblCustRFM[[#This Row],[RecencyTier]] + tblCustRFM[[#This Row],[FrequencyTier]] + tblCustRFM[[#This Row],[MonetaryTier]]</f>
        <v>7</v>
      </c>
    </row>
    <row r="3339" spans="1:9" x14ac:dyDescent="0.45">
      <c r="A3339" s="16">
        <v>5957</v>
      </c>
      <c r="B3339" s="10">
        <v>45337.812081211421</v>
      </c>
      <c r="C3339">
        <v>1</v>
      </c>
      <c r="D3339">
        <v>18454.84</v>
      </c>
      <c r="E3339" s="24">
        <f>INT(RFM_Pivot!$A$1 - tblCustRFM[[#This Row],[LastPurchaseDate]])</f>
        <v>319</v>
      </c>
      <c r="F3339">
        <f>IF(tblCustRFM[[#This Row],[Recency]] &lt;= $L$4, 3, IF(tblCustRFM[[#This Row],[Recency]] &lt;= M3341, 2, 1))</f>
        <v>1</v>
      </c>
      <c r="G3339">
        <f>IF(tblCustRFM[[#This Row],[Frequency]] &gt;= L3342, 3, IF(tblCustRFM[[#This Row],[Frequency]] &gt;= M3342, 2, 1))</f>
        <v>3</v>
      </c>
      <c r="H3339">
        <f>IF(tblCustRFM[[#This Row],[Monetary]] &gt;= L3343, 3, IF(tblCustRFM[[#This Row],[Monetary]] &gt;= M3343, 2, 1))</f>
        <v>3</v>
      </c>
      <c r="I3339">
        <f>tblCustRFM[[#This Row],[RecencyTier]] + tblCustRFM[[#This Row],[FrequencyTier]] + tblCustRFM[[#This Row],[MonetaryTier]]</f>
        <v>7</v>
      </c>
    </row>
    <row r="3340" spans="1:9" x14ac:dyDescent="0.45">
      <c r="A3340" s="16">
        <v>5958</v>
      </c>
      <c r="B3340" s="10">
        <v>45377.893089313271</v>
      </c>
      <c r="C3340">
        <v>3</v>
      </c>
      <c r="D3340">
        <v>12487.15</v>
      </c>
      <c r="E3340" s="24">
        <f>INT(RFM_Pivot!$A$1 - tblCustRFM[[#This Row],[LastPurchaseDate]])</f>
        <v>279</v>
      </c>
      <c r="F3340">
        <f>IF(tblCustRFM[[#This Row],[Recency]] &lt;= $L$4, 3, IF(tblCustRFM[[#This Row],[Recency]] &lt;= M3342, 2, 1))</f>
        <v>1</v>
      </c>
      <c r="G3340">
        <f>IF(tblCustRFM[[#This Row],[Frequency]] &gt;= L3343, 3, IF(tblCustRFM[[#This Row],[Frequency]] &gt;= M3343, 2, 1))</f>
        <v>3</v>
      </c>
      <c r="H3340">
        <f>IF(tblCustRFM[[#This Row],[Monetary]] &gt;= L3344, 3, IF(tblCustRFM[[#This Row],[Monetary]] &gt;= M3344, 2, 1))</f>
        <v>3</v>
      </c>
      <c r="I3340">
        <f>tblCustRFM[[#This Row],[RecencyTier]] + tblCustRFM[[#This Row],[FrequencyTier]] + tblCustRFM[[#This Row],[MonetaryTier]]</f>
        <v>7</v>
      </c>
    </row>
    <row r="3341" spans="1:9" x14ac:dyDescent="0.45">
      <c r="A3341" s="16">
        <v>5960</v>
      </c>
      <c r="B3341" s="10">
        <v>45649.115211535493</v>
      </c>
      <c r="C3341">
        <v>1</v>
      </c>
      <c r="D3341">
        <v>4639.3599999999997</v>
      </c>
      <c r="E3341" s="24">
        <f>INT(RFM_Pivot!$A$1 - tblCustRFM[[#This Row],[LastPurchaseDate]])</f>
        <v>7</v>
      </c>
      <c r="F3341">
        <f>IF(tblCustRFM[[#This Row],[Recency]] &lt;= $L$4, 3, IF(tblCustRFM[[#This Row],[Recency]] &lt;= M3343, 2, 1))</f>
        <v>3</v>
      </c>
      <c r="G3341">
        <f>IF(tblCustRFM[[#This Row],[Frequency]] &gt;= L3344, 3, IF(tblCustRFM[[#This Row],[Frequency]] &gt;= M3344, 2, 1))</f>
        <v>3</v>
      </c>
      <c r="H3341">
        <f>IF(tblCustRFM[[#This Row],[Monetary]] &gt;= L3345, 3, IF(tblCustRFM[[#This Row],[Monetary]] &gt;= M3345, 2, 1))</f>
        <v>3</v>
      </c>
      <c r="I3341">
        <f>tblCustRFM[[#This Row],[RecencyTier]] + tblCustRFM[[#This Row],[FrequencyTier]] + tblCustRFM[[#This Row],[MonetaryTier]]</f>
        <v>9</v>
      </c>
    </row>
    <row r="3342" spans="1:9" x14ac:dyDescent="0.45">
      <c r="A3342" s="16">
        <v>5961</v>
      </c>
      <c r="B3342" s="10">
        <v>45307.003000308643</v>
      </c>
      <c r="C3342">
        <v>1</v>
      </c>
      <c r="D3342">
        <v>1478.52</v>
      </c>
      <c r="E3342" s="24">
        <f>INT(RFM_Pivot!$A$1 - tblCustRFM[[#This Row],[LastPurchaseDate]])</f>
        <v>349</v>
      </c>
      <c r="F3342">
        <f>IF(tblCustRFM[[#This Row],[Recency]] &lt;= $L$4, 3, IF(tblCustRFM[[#This Row],[Recency]] &lt;= M3344, 2, 1))</f>
        <v>1</v>
      </c>
      <c r="G3342">
        <f>IF(tblCustRFM[[#This Row],[Frequency]] &gt;= L3345, 3, IF(tblCustRFM[[#This Row],[Frequency]] &gt;= M3345, 2, 1))</f>
        <v>3</v>
      </c>
      <c r="H3342">
        <f>IF(tblCustRFM[[#This Row],[Monetary]] &gt;= L3346, 3, IF(tblCustRFM[[#This Row],[Monetary]] &gt;= M3346, 2, 1))</f>
        <v>3</v>
      </c>
      <c r="I3342">
        <f>tblCustRFM[[#This Row],[RecencyTier]] + tblCustRFM[[#This Row],[FrequencyTier]] + tblCustRFM[[#This Row],[MonetaryTier]]</f>
        <v>7</v>
      </c>
    </row>
    <row r="3343" spans="1:9" x14ac:dyDescent="0.45">
      <c r="A3343" s="16">
        <v>5962</v>
      </c>
      <c r="B3343" s="10">
        <v>45554.351735185184</v>
      </c>
      <c r="C3343">
        <v>1</v>
      </c>
      <c r="D3343">
        <v>1270.83</v>
      </c>
      <c r="E3343" s="24">
        <f>INT(RFM_Pivot!$A$1 - tblCustRFM[[#This Row],[LastPurchaseDate]])</f>
        <v>102</v>
      </c>
      <c r="F3343">
        <f>IF(tblCustRFM[[#This Row],[Recency]] &lt;= $L$4, 3, IF(tblCustRFM[[#This Row],[Recency]] &lt;= M3345, 2, 1))</f>
        <v>3</v>
      </c>
      <c r="G3343">
        <f>IF(tblCustRFM[[#This Row],[Frequency]] &gt;= L3346, 3, IF(tblCustRFM[[#This Row],[Frequency]] &gt;= M3346, 2, 1))</f>
        <v>3</v>
      </c>
      <c r="H3343">
        <f>IF(tblCustRFM[[#This Row],[Monetary]] &gt;= L3347, 3, IF(tblCustRFM[[#This Row],[Monetary]] &gt;= M3347, 2, 1))</f>
        <v>3</v>
      </c>
      <c r="I3343">
        <f>tblCustRFM[[#This Row],[RecencyTier]] + tblCustRFM[[#This Row],[FrequencyTier]] + tblCustRFM[[#This Row],[MonetaryTier]]</f>
        <v>9</v>
      </c>
    </row>
    <row r="3344" spans="1:9" x14ac:dyDescent="0.45">
      <c r="A3344" s="16">
        <v>5964</v>
      </c>
      <c r="B3344" s="10">
        <v>44968.979197916669</v>
      </c>
      <c r="C3344">
        <v>1</v>
      </c>
      <c r="D3344">
        <v>15888.95</v>
      </c>
      <c r="E3344" s="24">
        <f>INT(RFM_Pivot!$A$1 - tblCustRFM[[#This Row],[LastPurchaseDate]])</f>
        <v>688</v>
      </c>
      <c r="F3344">
        <f>IF(tblCustRFM[[#This Row],[Recency]] &lt;= $L$4, 3, IF(tblCustRFM[[#This Row],[Recency]] &lt;= M3346, 2, 1))</f>
        <v>1</v>
      </c>
      <c r="G3344">
        <f>IF(tblCustRFM[[#This Row],[Frequency]] &gt;= L3347, 3, IF(tblCustRFM[[#This Row],[Frequency]] &gt;= M3347, 2, 1))</f>
        <v>3</v>
      </c>
      <c r="H3344">
        <f>IF(tblCustRFM[[#This Row],[Monetary]] &gt;= L3348, 3, IF(tblCustRFM[[#This Row],[Monetary]] &gt;= M3348, 2, 1))</f>
        <v>3</v>
      </c>
      <c r="I3344">
        <f>tblCustRFM[[#This Row],[RecencyTier]] + tblCustRFM[[#This Row],[FrequencyTier]] + tblCustRFM[[#This Row],[MonetaryTier]]</f>
        <v>7</v>
      </c>
    </row>
    <row r="3345" spans="1:9" x14ac:dyDescent="0.45">
      <c r="A3345" s="16">
        <v>5966</v>
      </c>
      <c r="B3345" s="10">
        <v>45081.921492168207</v>
      </c>
      <c r="C3345">
        <v>1</v>
      </c>
      <c r="D3345">
        <v>4741.5200000000004</v>
      </c>
      <c r="E3345" s="24">
        <f>INT(RFM_Pivot!$A$1 - tblCustRFM[[#This Row],[LastPurchaseDate]])</f>
        <v>575</v>
      </c>
      <c r="F3345">
        <f>IF(tblCustRFM[[#This Row],[Recency]] &lt;= $L$4, 3, IF(tblCustRFM[[#This Row],[Recency]] &lt;= M3347, 2, 1))</f>
        <v>1</v>
      </c>
      <c r="G3345">
        <f>IF(tblCustRFM[[#This Row],[Frequency]] &gt;= L3348, 3, IF(tblCustRFM[[#This Row],[Frequency]] &gt;= M3348, 2, 1))</f>
        <v>3</v>
      </c>
      <c r="H3345">
        <f>IF(tblCustRFM[[#This Row],[Monetary]] &gt;= L3349, 3, IF(tblCustRFM[[#This Row],[Monetary]] &gt;= M3349, 2, 1))</f>
        <v>3</v>
      </c>
      <c r="I3345">
        <f>tblCustRFM[[#This Row],[RecencyTier]] + tblCustRFM[[#This Row],[FrequencyTier]] + tblCustRFM[[#This Row],[MonetaryTier]]</f>
        <v>7</v>
      </c>
    </row>
    <row r="3346" spans="1:9" x14ac:dyDescent="0.45">
      <c r="A3346" s="16">
        <v>5967</v>
      </c>
      <c r="B3346" s="10">
        <v>45582.386538657411</v>
      </c>
      <c r="C3346">
        <v>2</v>
      </c>
      <c r="D3346">
        <v>11197.3</v>
      </c>
      <c r="E3346" s="24">
        <f>INT(RFM_Pivot!$A$1 - tblCustRFM[[#This Row],[LastPurchaseDate]])</f>
        <v>74</v>
      </c>
      <c r="F3346">
        <f>IF(tblCustRFM[[#This Row],[Recency]] &lt;= $L$4, 3, IF(tblCustRFM[[#This Row],[Recency]] &lt;= M3348, 2, 1))</f>
        <v>3</v>
      </c>
      <c r="G3346">
        <f>IF(tblCustRFM[[#This Row],[Frequency]] &gt;= L3349, 3, IF(tblCustRFM[[#This Row],[Frequency]] &gt;= M3349, 2, 1))</f>
        <v>3</v>
      </c>
      <c r="H3346">
        <f>IF(tblCustRFM[[#This Row],[Monetary]] &gt;= L3350, 3, IF(tblCustRFM[[#This Row],[Monetary]] &gt;= M3350, 2, 1))</f>
        <v>3</v>
      </c>
      <c r="I3346">
        <f>tblCustRFM[[#This Row],[RecencyTier]] + tblCustRFM[[#This Row],[FrequencyTier]] + tblCustRFM[[#This Row],[MonetaryTier]]</f>
        <v>9</v>
      </c>
    </row>
    <row r="3347" spans="1:9" x14ac:dyDescent="0.45">
      <c r="A3347" s="16">
        <v>5968</v>
      </c>
      <c r="B3347" s="10">
        <v>45457.763076311727</v>
      </c>
      <c r="C3347">
        <v>3</v>
      </c>
      <c r="D3347">
        <v>9563.34</v>
      </c>
      <c r="E3347" s="24">
        <f>INT(RFM_Pivot!$A$1 - tblCustRFM[[#This Row],[LastPurchaseDate]])</f>
        <v>199</v>
      </c>
      <c r="F3347">
        <f>IF(tblCustRFM[[#This Row],[Recency]] &lt;= $L$4, 3, IF(tblCustRFM[[#This Row],[Recency]] &lt;= M3349, 2, 1))</f>
        <v>1</v>
      </c>
      <c r="G3347">
        <f>IF(tblCustRFM[[#This Row],[Frequency]] &gt;= L3350, 3, IF(tblCustRFM[[#This Row],[Frequency]] &gt;= M3350, 2, 1))</f>
        <v>3</v>
      </c>
      <c r="H3347">
        <f>IF(tblCustRFM[[#This Row],[Monetary]] &gt;= L3351, 3, IF(tblCustRFM[[#This Row],[Monetary]] &gt;= M3351, 2, 1))</f>
        <v>3</v>
      </c>
      <c r="I3347">
        <f>tblCustRFM[[#This Row],[RecencyTier]] + tblCustRFM[[#This Row],[FrequencyTier]] + tblCustRFM[[#This Row],[MonetaryTier]]</f>
        <v>7</v>
      </c>
    </row>
    <row r="3348" spans="1:9" x14ac:dyDescent="0.45">
      <c r="A3348" s="16">
        <v>5969</v>
      </c>
      <c r="B3348" s="10">
        <v>45626.263926388892</v>
      </c>
      <c r="C3348">
        <v>1</v>
      </c>
      <c r="D3348">
        <v>13308.2</v>
      </c>
      <c r="E3348" s="24">
        <f>INT(RFM_Pivot!$A$1 - tblCustRFM[[#This Row],[LastPurchaseDate]])</f>
        <v>30</v>
      </c>
      <c r="F3348">
        <f>IF(tblCustRFM[[#This Row],[Recency]] &lt;= $L$4, 3, IF(tblCustRFM[[#This Row],[Recency]] &lt;= M3350, 2, 1))</f>
        <v>3</v>
      </c>
      <c r="G3348">
        <f>IF(tblCustRFM[[#This Row],[Frequency]] &gt;= L3351, 3, IF(tblCustRFM[[#This Row],[Frequency]] &gt;= M3351, 2, 1))</f>
        <v>3</v>
      </c>
      <c r="H3348">
        <f>IF(tblCustRFM[[#This Row],[Monetary]] &gt;= L3352, 3, IF(tblCustRFM[[#This Row],[Monetary]] &gt;= M3352, 2, 1))</f>
        <v>3</v>
      </c>
      <c r="I3348">
        <f>tblCustRFM[[#This Row],[RecencyTier]] + tblCustRFM[[#This Row],[FrequencyTier]] + tblCustRFM[[#This Row],[MonetaryTier]]</f>
        <v>9</v>
      </c>
    </row>
    <row r="3349" spans="1:9" x14ac:dyDescent="0.45">
      <c r="A3349" s="16">
        <v>5970</v>
      </c>
      <c r="B3349" s="10">
        <v>45646.340934104941</v>
      </c>
      <c r="C3349">
        <v>2</v>
      </c>
      <c r="D3349">
        <v>9696.33</v>
      </c>
      <c r="E3349" s="24">
        <f>INT(RFM_Pivot!$A$1 - tblCustRFM[[#This Row],[LastPurchaseDate]])</f>
        <v>10</v>
      </c>
      <c r="F3349">
        <f>IF(tblCustRFM[[#This Row],[Recency]] &lt;= $L$4, 3, IF(tblCustRFM[[#This Row],[Recency]] &lt;= M3351, 2, 1))</f>
        <v>3</v>
      </c>
      <c r="G3349">
        <f>IF(tblCustRFM[[#This Row],[Frequency]] &gt;= L3352, 3, IF(tblCustRFM[[#This Row],[Frequency]] &gt;= M3352, 2, 1))</f>
        <v>3</v>
      </c>
      <c r="H3349">
        <f>IF(tblCustRFM[[#This Row],[Monetary]] &gt;= L3353, 3, IF(tblCustRFM[[#This Row],[Monetary]] &gt;= M3353, 2, 1))</f>
        <v>3</v>
      </c>
      <c r="I3349">
        <f>tblCustRFM[[#This Row],[RecencyTier]] + tblCustRFM[[#This Row],[FrequencyTier]] + tblCustRFM[[#This Row],[MonetaryTier]]</f>
        <v>9</v>
      </c>
    </row>
    <row r="3350" spans="1:9" x14ac:dyDescent="0.45">
      <c r="A3350" s="16">
        <v>5971</v>
      </c>
      <c r="B3350" s="10">
        <v>45626.993999382714</v>
      </c>
      <c r="C3350">
        <v>2</v>
      </c>
      <c r="D3350">
        <v>7060.85</v>
      </c>
      <c r="E3350" s="24">
        <f>INT(RFM_Pivot!$A$1 - tblCustRFM[[#This Row],[LastPurchaseDate]])</f>
        <v>30</v>
      </c>
      <c r="F3350">
        <f>IF(tblCustRFM[[#This Row],[Recency]] &lt;= $L$4, 3, IF(tblCustRFM[[#This Row],[Recency]] &lt;= M3352, 2, 1))</f>
        <v>3</v>
      </c>
      <c r="G3350">
        <f>IF(tblCustRFM[[#This Row],[Frequency]] &gt;= L3353, 3, IF(tblCustRFM[[#This Row],[Frequency]] &gt;= M3353, 2, 1))</f>
        <v>3</v>
      </c>
      <c r="H3350">
        <f>IF(tblCustRFM[[#This Row],[Monetary]] &gt;= L3354, 3, IF(tblCustRFM[[#This Row],[Monetary]] &gt;= M3354, 2, 1))</f>
        <v>3</v>
      </c>
      <c r="I3350">
        <f>tblCustRFM[[#This Row],[RecencyTier]] + tblCustRFM[[#This Row],[FrequencyTier]] + tblCustRFM[[#This Row],[MonetaryTier]]</f>
        <v>9</v>
      </c>
    </row>
    <row r="3351" spans="1:9" x14ac:dyDescent="0.45">
      <c r="A3351" s="16">
        <v>5973</v>
      </c>
      <c r="B3351" s="10">
        <v>44944.37573757716</v>
      </c>
      <c r="C3351">
        <v>1</v>
      </c>
      <c r="D3351">
        <v>2743.85</v>
      </c>
      <c r="E3351" s="24">
        <f>INT(RFM_Pivot!$A$1 - tblCustRFM[[#This Row],[LastPurchaseDate]])</f>
        <v>712</v>
      </c>
      <c r="F3351">
        <f>IF(tblCustRFM[[#This Row],[Recency]] &lt;= $L$4, 3, IF(tblCustRFM[[#This Row],[Recency]] &lt;= M3353, 2, 1))</f>
        <v>1</v>
      </c>
      <c r="G3351">
        <f>IF(tblCustRFM[[#This Row],[Frequency]] &gt;= L3354, 3, IF(tblCustRFM[[#This Row],[Frequency]] &gt;= M3354, 2, 1))</f>
        <v>3</v>
      </c>
      <c r="H3351">
        <f>IF(tblCustRFM[[#This Row],[Monetary]] &gt;= L3355, 3, IF(tblCustRFM[[#This Row],[Monetary]] &gt;= M3355, 2, 1))</f>
        <v>3</v>
      </c>
      <c r="I3351">
        <f>tblCustRFM[[#This Row],[RecencyTier]] + tblCustRFM[[#This Row],[FrequencyTier]] + tblCustRFM[[#This Row],[MonetaryTier]]</f>
        <v>7</v>
      </c>
    </row>
    <row r="3352" spans="1:9" x14ac:dyDescent="0.45">
      <c r="A3352" s="16">
        <v>5975</v>
      </c>
      <c r="B3352" s="10">
        <v>45560.119311921299</v>
      </c>
      <c r="C3352">
        <v>2</v>
      </c>
      <c r="D3352">
        <v>15874.68</v>
      </c>
      <c r="E3352" s="24">
        <f>INT(RFM_Pivot!$A$1 - tblCustRFM[[#This Row],[LastPurchaseDate]])</f>
        <v>96</v>
      </c>
      <c r="F3352">
        <f>IF(tblCustRFM[[#This Row],[Recency]] &lt;= $L$4, 3, IF(tblCustRFM[[#This Row],[Recency]] &lt;= M3354, 2, 1))</f>
        <v>3</v>
      </c>
      <c r="G3352">
        <f>IF(tblCustRFM[[#This Row],[Frequency]] &gt;= L3355, 3, IF(tblCustRFM[[#This Row],[Frequency]] &gt;= M3355, 2, 1))</f>
        <v>3</v>
      </c>
      <c r="H3352">
        <f>IF(tblCustRFM[[#This Row],[Monetary]] &gt;= L3356, 3, IF(tblCustRFM[[#This Row],[Monetary]] &gt;= M3356, 2, 1))</f>
        <v>3</v>
      </c>
      <c r="I3352">
        <f>tblCustRFM[[#This Row],[RecencyTier]] + tblCustRFM[[#This Row],[FrequencyTier]] + tblCustRFM[[#This Row],[MonetaryTier]]</f>
        <v>9</v>
      </c>
    </row>
    <row r="3353" spans="1:9" x14ac:dyDescent="0.45">
      <c r="A3353" s="16">
        <v>5976</v>
      </c>
      <c r="B3353" s="10">
        <v>45440.387338734567</v>
      </c>
      <c r="C3353">
        <v>4</v>
      </c>
      <c r="D3353">
        <v>30717.86</v>
      </c>
      <c r="E3353" s="24">
        <f>INT(RFM_Pivot!$A$1 - tblCustRFM[[#This Row],[LastPurchaseDate]])</f>
        <v>216</v>
      </c>
      <c r="F3353">
        <f>IF(tblCustRFM[[#This Row],[Recency]] &lt;= $L$4, 3, IF(tblCustRFM[[#This Row],[Recency]] &lt;= M3355, 2, 1))</f>
        <v>1</v>
      </c>
      <c r="G3353">
        <f>IF(tblCustRFM[[#This Row],[Frequency]] &gt;= L3356, 3, IF(tblCustRFM[[#This Row],[Frequency]] &gt;= M3356, 2, 1))</f>
        <v>3</v>
      </c>
      <c r="H3353">
        <f>IF(tblCustRFM[[#This Row],[Monetary]] &gt;= L3357, 3, IF(tblCustRFM[[#This Row],[Monetary]] &gt;= M3357, 2, 1))</f>
        <v>3</v>
      </c>
      <c r="I3353">
        <f>tblCustRFM[[#This Row],[RecencyTier]] + tblCustRFM[[#This Row],[FrequencyTier]] + tblCustRFM[[#This Row],[MonetaryTier]]</f>
        <v>7</v>
      </c>
    </row>
    <row r="3354" spans="1:9" x14ac:dyDescent="0.45">
      <c r="A3354" s="16">
        <v>5979</v>
      </c>
      <c r="B3354" s="10">
        <v>45548.51115111883</v>
      </c>
      <c r="C3354">
        <v>2</v>
      </c>
      <c r="D3354">
        <v>17339.759999999998</v>
      </c>
      <c r="E3354" s="24">
        <f>INT(RFM_Pivot!$A$1 - tblCustRFM[[#This Row],[LastPurchaseDate]])</f>
        <v>108</v>
      </c>
      <c r="F3354">
        <f>IF(tblCustRFM[[#This Row],[Recency]] &lt;= $L$4, 3, IF(tblCustRFM[[#This Row],[Recency]] &lt;= M3356, 2, 1))</f>
        <v>3</v>
      </c>
      <c r="G3354">
        <f>IF(tblCustRFM[[#This Row],[Frequency]] &gt;= L3357, 3, IF(tblCustRFM[[#This Row],[Frequency]] &gt;= M3357, 2, 1))</f>
        <v>3</v>
      </c>
      <c r="H3354">
        <f>IF(tblCustRFM[[#This Row],[Monetary]] &gt;= L3358, 3, IF(tblCustRFM[[#This Row],[Monetary]] &gt;= M3358, 2, 1))</f>
        <v>3</v>
      </c>
      <c r="I3354">
        <f>tblCustRFM[[#This Row],[RecencyTier]] + tblCustRFM[[#This Row],[FrequencyTier]] + tblCustRFM[[#This Row],[MonetaryTier]]</f>
        <v>9</v>
      </c>
    </row>
    <row r="3355" spans="1:9" x14ac:dyDescent="0.45">
      <c r="A3355" s="16">
        <v>5980</v>
      </c>
      <c r="B3355" s="10">
        <v>44961.824482445991</v>
      </c>
      <c r="C3355">
        <v>1</v>
      </c>
      <c r="D3355">
        <v>374.28</v>
      </c>
      <c r="E3355" s="24">
        <f>INT(RFM_Pivot!$A$1 - tblCustRFM[[#This Row],[LastPurchaseDate]])</f>
        <v>695</v>
      </c>
      <c r="F3355">
        <f>IF(tblCustRFM[[#This Row],[Recency]] &lt;= $L$4, 3, IF(tblCustRFM[[#This Row],[Recency]] &lt;= M3357, 2, 1))</f>
        <v>1</v>
      </c>
      <c r="G3355">
        <f>IF(tblCustRFM[[#This Row],[Frequency]] &gt;= L3358, 3, IF(tblCustRFM[[#This Row],[Frequency]] &gt;= M3358, 2, 1))</f>
        <v>3</v>
      </c>
      <c r="H3355">
        <f>IF(tblCustRFM[[#This Row],[Monetary]] &gt;= L3359, 3, IF(tblCustRFM[[#This Row],[Monetary]] &gt;= M3359, 2, 1))</f>
        <v>3</v>
      </c>
      <c r="I3355">
        <f>tblCustRFM[[#This Row],[RecencyTier]] + tblCustRFM[[#This Row],[FrequencyTier]] + tblCustRFM[[#This Row],[MonetaryTier]]</f>
        <v>7</v>
      </c>
    </row>
    <row r="3356" spans="1:9" x14ac:dyDescent="0.45">
      <c r="A3356" s="16">
        <v>5986</v>
      </c>
      <c r="B3356" s="10">
        <v>45166.536953703704</v>
      </c>
      <c r="C3356">
        <v>1</v>
      </c>
      <c r="D3356">
        <v>24507.65</v>
      </c>
      <c r="E3356" s="24">
        <f>INT(RFM_Pivot!$A$1 - tblCustRFM[[#This Row],[LastPurchaseDate]])</f>
        <v>490</v>
      </c>
      <c r="F3356">
        <f>IF(tblCustRFM[[#This Row],[Recency]] &lt;= $L$4, 3, IF(tblCustRFM[[#This Row],[Recency]] &lt;= M3358, 2, 1))</f>
        <v>1</v>
      </c>
      <c r="G3356">
        <f>IF(tblCustRFM[[#This Row],[Frequency]] &gt;= L3359, 3, IF(tblCustRFM[[#This Row],[Frequency]] &gt;= M3359, 2, 1))</f>
        <v>3</v>
      </c>
      <c r="H3356">
        <f>IF(tblCustRFM[[#This Row],[Monetary]] &gt;= L3360, 3, IF(tblCustRFM[[#This Row],[Monetary]] &gt;= M3360, 2, 1))</f>
        <v>3</v>
      </c>
      <c r="I3356">
        <f>tblCustRFM[[#This Row],[RecencyTier]] + tblCustRFM[[#This Row],[FrequencyTier]] + tblCustRFM[[#This Row],[MonetaryTier]]</f>
        <v>7</v>
      </c>
    </row>
    <row r="3357" spans="1:9" x14ac:dyDescent="0.45">
      <c r="A3357" s="16">
        <v>5987</v>
      </c>
      <c r="B3357" s="10">
        <v>45456.886988695987</v>
      </c>
      <c r="C3357">
        <v>3</v>
      </c>
      <c r="D3357">
        <v>21612.78</v>
      </c>
      <c r="E3357" s="24">
        <f>INT(RFM_Pivot!$A$1 - tblCustRFM[[#This Row],[LastPurchaseDate]])</f>
        <v>200</v>
      </c>
      <c r="F3357">
        <f>IF(tblCustRFM[[#This Row],[Recency]] &lt;= $L$4, 3, IF(tblCustRFM[[#This Row],[Recency]] &lt;= M3359, 2, 1))</f>
        <v>1</v>
      </c>
      <c r="G3357">
        <f>IF(tblCustRFM[[#This Row],[Frequency]] &gt;= L3360, 3, IF(tblCustRFM[[#This Row],[Frequency]] &gt;= M3360, 2, 1))</f>
        <v>3</v>
      </c>
      <c r="H3357">
        <f>IF(tblCustRFM[[#This Row],[Monetary]] &gt;= L3361, 3, IF(tblCustRFM[[#This Row],[Monetary]] &gt;= M3361, 2, 1))</f>
        <v>3</v>
      </c>
      <c r="I3357">
        <f>tblCustRFM[[#This Row],[RecencyTier]] + tblCustRFM[[#This Row],[FrequencyTier]] + tblCustRFM[[#This Row],[MonetaryTier]]</f>
        <v>7</v>
      </c>
    </row>
    <row r="3358" spans="1:9" x14ac:dyDescent="0.45">
      <c r="A3358" s="16">
        <v>5988</v>
      </c>
      <c r="B3358" s="10">
        <v>45198.733173302469</v>
      </c>
      <c r="C3358">
        <v>1</v>
      </c>
      <c r="D3358">
        <v>2229.5100000000002</v>
      </c>
      <c r="E3358" s="24">
        <f>INT(RFM_Pivot!$A$1 - tblCustRFM[[#This Row],[LastPurchaseDate]])</f>
        <v>458</v>
      </c>
      <c r="F3358">
        <f>IF(tblCustRFM[[#This Row],[Recency]] &lt;= $L$4, 3, IF(tblCustRFM[[#This Row],[Recency]] &lt;= M3360, 2, 1))</f>
        <v>1</v>
      </c>
      <c r="G3358">
        <f>IF(tblCustRFM[[#This Row],[Frequency]] &gt;= L3361, 3, IF(tblCustRFM[[#This Row],[Frequency]] &gt;= M3361, 2, 1))</f>
        <v>3</v>
      </c>
      <c r="H3358">
        <f>IF(tblCustRFM[[#This Row],[Monetary]] &gt;= L3362, 3, IF(tblCustRFM[[#This Row],[Monetary]] &gt;= M3362, 2, 1))</f>
        <v>3</v>
      </c>
      <c r="I3358">
        <f>tblCustRFM[[#This Row],[RecencyTier]] + tblCustRFM[[#This Row],[FrequencyTier]] + tblCustRFM[[#This Row],[MonetaryTier]]</f>
        <v>7</v>
      </c>
    </row>
    <row r="3359" spans="1:9" x14ac:dyDescent="0.45">
      <c r="A3359" s="16">
        <v>5992</v>
      </c>
      <c r="B3359" s="10">
        <v>45466.158915895059</v>
      </c>
      <c r="C3359">
        <v>3</v>
      </c>
      <c r="D3359">
        <v>35058.71</v>
      </c>
      <c r="E3359" s="24">
        <f>INT(RFM_Pivot!$A$1 - tblCustRFM[[#This Row],[LastPurchaseDate]])</f>
        <v>190</v>
      </c>
      <c r="F3359">
        <f>IF(tblCustRFM[[#This Row],[Recency]] &lt;= $L$4, 3, IF(tblCustRFM[[#This Row],[Recency]] &lt;= M3361, 2, 1))</f>
        <v>1</v>
      </c>
      <c r="G3359">
        <f>IF(tblCustRFM[[#This Row],[Frequency]] &gt;= L3362, 3, IF(tblCustRFM[[#This Row],[Frequency]] &gt;= M3362, 2, 1))</f>
        <v>3</v>
      </c>
      <c r="H3359">
        <f>IF(tblCustRFM[[#This Row],[Monetary]] &gt;= L3363, 3, IF(tblCustRFM[[#This Row],[Monetary]] &gt;= M3363, 2, 1))</f>
        <v>3</v>
      </c>
      <c r="I3359">
        <f>tblCustRFM[[#This Row],[RecencyTier]] + tblCustRFM[[#This Row],[FrequencyTier]] + tblCustRFM[[#This Row],[MonetaryTier]]</f>
        <v>7</v>
      </c>
    </row>
    <row r="3360" spans="1:9" x14ac:dyDescent="0.45">
      <c r="A3360" s="16">
        <v>5994</v>
      </c>
      <c r="B3360" s="10">
        <v>45589.76027604167</v>
      </c>
      <c r="C3360">
        <v>4</v>
      </c>
      <c r="D3360">
        <v>40516.11</v>
      </c>
      <c r="E3360" s="24">
        <f>INT(RFM_Pivot!$A$1 - tblCustRFM[[#This Row],[LastPurchaseDate]])</f>
        <v>67</v>
      </c>
      <c r="F3360">
        <f>IF(tblCustRFM[[#This Row],[Recency]] &lt;= $L$4, 3, IF(tblCustRFM[[#This Row],[Recency]] &lt;= M3362, 2, 1))</f>
        <v>3</v>
      </c>
      <c r="G3360">
        <f>IF(tblCustRFM[[#This Row],[Frequency]] &gt;= L3363, 3, IF(tblCustRFM[[#This Row],[Frequency]] &gt;= M3363, 2, 1))</f>
        <v>3</v>
      </c>
      <c r="H3360">
        <f>IF(tblCustRFM[[#This Row],[Monetary]] &gt;= L3364, 3, IF(tblCustRFM[[#This Row],[Monetary]] &gt;= M3364, 2, 1))</f>
        <v>3</v>
      </c>
      <c r="I3360">
        <f>tblCustRFM[[#This Row],[RecencyTier]] + tblCustRFM[[#This Row],[FrequencyTier]] + tblCustRFM[[#This Row],[MonetaryTier]]</f>
        <v>9</v>
      </c>
    </row>
    <row r="3361" spans="1:9" x14ac:dyDescent="0.45">
      <c r="A3361" s="16">
        <v>5995</v>
      </c>
      <c r="B3361" s="10">
        <v>45545.225822569446</v>
      </c>
      <c r="C3361">
        <v>1</v>
      </c>
      <c r="D3361">
        <v>6067.65</v>
      </c>
      <c r="E3361" s="24">
        <f>INT(RFM_Pivot!$A$1 - tblCustRFM[[#This Row],[LastPurchaseDate]])</f>
        <v>111</v>
      </c>
      <c r="F3361">
        <f>IF(tblCustRFM[[#This Row],[Recency]] &lt;= $L$4, 3, IF(tblCustRFM[[#This Row],[Recency]] &lt;= M3363, 2, 1))</f>
        <v>3</v>
      </c>
      <c r="G3361">
        <f>IF(tblCustRFM[[#This Row],[Frequency]] &gt;= L3364, 3, IF(tblCustRFM[[#This Row],[Frequency]] &gt;= M3364, 2, 1))</f>
        <v>3</v>
      </c>
      <c r="H3361">
        <f>IF(tblCustRFM[[#This Row],[Monetary]] &gt;= L3365, 3, IF(tblCustRFM[[#This Row],[Monetary]] &gt;= M3365, 2, 1))</f>
        <v>3</v>
      </c>
      <c r="I3361">
        <f>tblCustRFM[[#This Row],[RecencyTier]] + tblCustRFM[[#This Row],[FrequencyTier]] + tblCustRFM[[#This Row],[MonetaryTier]]</f>
        <v>9</v>
      </c>
    </row>
    <row r="3362" spans="1:9" x14ac:dyDescent="0.45">
      <c r="A3362" s="16">
        <v>5996</v>
      </c>
      <c r="B3362" s="10">
        <v>45202.018501851853</v>
      </c>
      <c r="C3362">
        <v>1</v>
      </c>
      <c r="D3362">
        <v>678.4</v>
      </c>
      <c r="E3362" s="24">
        <f>INT(RFM_Pivot!$A$1 - tblCustRFM[[#This Row],[LastPurchaseDate]])</f>
        <v>454</v>
      </c>
      <c r="F3362">
        <f>IF(tblCustRFM[[#This Row],[Recency]] &lt;= $L$4, 3, IF(tblCustRFM[[#This Row],[Recency]] &lt;= M3364, 2, 1))</f>
        <v>1</v>
      </c>
      <c r="G3362">
        <f>IF(tblCustRFM[[#This Row],[Frequency]] &gt;= L3365, 3, IF(tblCustRFM[[#This Row],[Frequency]] &gt;= M3365, 2, 1))</f>
        <v>3</v>
      </c>
      <c r="H3362">
        <f>IF(tblCustRFM[[#This Row],[Monetary]] &gt;= L3366, 3, IF(tblCustRFM[[#This Row],[Monetary]] &gt;= M3366, 2, 1))</f>
        <v>3</v>
      </c>
      <c r="I3362">
        <f>tblCustRFM[[#This Row],[RecencyTier]] + tblCustRFM[[#This Row],[FrequencyTier]] + tblCustRFM[[#This Row],[MonetaryTier]]</f>
        <v>7</v>
      </c>
    </row>
    <row r="3363" spans="1:9" x14ac:dyDescent="0.45">
      <c r="A3363" s="16">
        <v>5997</v>
      </c>
      <c r="B3363" s="10">
        <v>45585.67186716821</v>
      </c>
      <c r="C3363">
        <v>3</v>
      </c>
      <c r="D3363">
        <v>18109.97</v>
      </c>
      <c r="E3363" s="24">
        <f>INT(RFM_Pivot!$A$1 - tblCustRFM[[#This Row],[LastPurchaseDate]])</f>
        <v>71</v>
      </c>
      <c r="F3363">
        <f>IF(tblCustRFM[[#This Row],[Recency]] &lt;= $L$4, 3, IF(tblCustRFM[[#This Row],[Recency]] &lt;= M3365, 2, 1))</f>
        <v>3</v>
      </c>
      <c r="G3363">
        <f>IF(tblCustRFM[[#This Row],[Frequency]] &gt;= L3366, 3, IF(tblCustRFM[[#This Row],[Frequency]] &gt;= M3366, 2, 1))</f>
        <v>3</v>
      </c>
      <c r="H3363">
        <f>IF(tblCustRFM[[#This Row],[Monetary]] &gt;= L3367, 3, IF(tblCustRFM[[#This Row],[Monetary]] &gt;= M3367, 2, 1))</f>
        <v>3</v>
      </c>
      <c r="I3363">
        <f>tblCustRFM[[#This Row],[RecencyTier]] + tblCustRFM[[#This Row],[FrequencyTier]] + tblCustRFM[[#This Row],[MonetaryTier]]</f>
        <v>9</v>
      </c>
    </row>
    <row r="3364" spans="1:9" x14ac:dyDescent="0.45">
      <c r="A3364" s="16">
        <v>5998</v>
      </c>
      <c r="B3364" s="10">
        <v>45087.47004699074</v>
      </c>
      <c r="C3364">
        <v>1</v>
      </c>
      <c r="D3364">
        <v>15458.68</v>
      </c>
      <c r="E3364" s="24">
        <f>INT(RFM_Pivot!$A$1 - tblCustRFM[[#This Row],[LastPurchaseDate]])</f>
        <v>569</v>
      </c>
      <c r="F3364">
        <f>IF(tblCustRFM[[#This Row],[Recency]] &lt;= $L$4, 3, IF(tblCustRFM[[#This Row],[Recency]] &lt;= M3366, 2, 1))</f>
        <v>1</v>
      </c>
      <c r="G3364">
        <f>IF(tblCustRFM[[#This Row],[Frequency]] &gt;= L3367, 3, IF(tblCustRFM[[#This Row],[Frequency]] &gt;= M3367, 2, 1))</f>
        <v>3</v>
      </c>
      <c r="H3364">
        <f>IF(tblCustRFM[[#This Row],[Monetary]] &gt;= L3368, 3, IF(tblCustRFM[[#This Row],[Monetary]] &gt;= M3368, 2, 1))</f>
        <v>3</v>
      </c>
      <c r="I3364">
        <f>tblCustRFM[[#This Row],[RecencyTier]] + tblCustRFM[[#This Row],[FrequencyTier]] + tblCustRFM[[#This Row],[MonetaryTier]]</f>
        <v>7</v>
      </c>
    </row>
    <row r="3365" spans="1:9" x14ac:dyDescent="0.45">
      <c r="A3365" s="16">
        <v>6000</v>
      </c>
      <c r="B3365" s="10">
        <v>45095.062806288581</v>
      </c>
      <c r="C3365">
        <v>1</v>
      </c>
      <c r="D3365">
        <v>7215.69</v>
      </c>
      <c r="E3365" s="24">
        <f>INT(RFM_Pivot!$A$1 - tblCustRFM[[#This Row],[LastPurchaseDate]])</f>
        <v>561</v>
      </c>
      <c r="F3365">
        <f>IF(tblCustRFM[[#This Row],[Recency]] &lt;= $L$4, 3, IF(tblCustRFM[[#This Row],[Recency]] &lt;= M3367, 2, 1))</f>
        <v>1</v>
      </c>
      <c r="G3365">
        <f>IF(tblCustRFM[[#This Row],[Frequency]] &gt;= L3368, 3, IF(tblCustRFM[[#This Row],[Frequency]] &gt;= M3368, 2, 1))</f>
        <v>3</v>
      </c>
      <c r="H3365">
        <f>IF(tblCustRFM[[#This Row],[Monetary]] &gt;= L3369, 3, IF(tblCustRFM[[#This Row],[Monetary]] &gt;= M3369, 2, 1))</f>
        <v>3</v>
      </c>
      <c r="I3365">
        <f>tblCustRFM[[#This Row],[RecencyTier]] + tblCustRFM[[#This Row],[FrequencyTier]] + tblCustRFM[[#This Row],[MonetaryTier]]</f>
        <v>7</v>
      </c>
    </row>
    <row r="3366" spans="1:9" x14ac:dyDescent="0.45">
      <c r="A3366" s="16">
        <v>6002</v>
      </c>
      <c r="B3366" s="10">
        <v>45623.635663580244</v>
      </c>
      <c r="C3366">
        <v>4</v>
      </c>
      <c r="D3366">
        <v>26448.84</v>
      </c>
      <c r="E3366" s="24">
        <f>INT(RFM_Pivot!$A$1 - tblCustRFM[[#This Row],[LastPurchaseDate]])</f>
        <v>33</v>
      </c>
      <c r="F3366">
        <f>IF(tblCustRFM[[#This Row],[Recency]] &lt;= $L$4, 3, IF(tblCustRFM[[#This Row],[Recency]] &lt;= M3368, 2, 1))</f>
        <v>3</v>
      </c>
      <c r="G3366">
        <f>IF(tblCustRFM[[#This Row],[Frequency]] &gt;= L3369, 3, IF(tblCustRFM[[#This Row],[Frequency]] &gt;= M3369, 2, 1))</f>
        <v>3</v>
      </c>
      <c r="H3366">
        <f>IF(tblCustRFM[[#This Row],[Monetary]] &gt;= L3370, 3, IF(tblCustRFM[[#This Row],[Monetary]] &gt;= M3370, 2, 1))</f>
        <v>3</v>
      </c>
      <c r="I3366">
        <f>tblCustRFM[[#This Row],[RecencyTier]] + tblCustRFM[[#This Row],[FrequencyTier]] + tblCustRFM[[#This Row],[MonetaryTier]]</f>
        <v>9</v>
      </c>
    </row>
    <row r="3367" spans="1:9" x14ac:dyDescent="0.45">
      <c r="A3367" s="16">
        <v>6003</v>
      </c>
      <c r="B3367" s="10">
        <v>45363.072607253089</v>
      </c>
      <c r="C3367">
        <v>1</v>
      </c>
      <c r="D3367">
        <v>3351.1</v>
      </c>
      <c r="E3367" s="24">
        <f>INT(RFM_Pivot!$A$1 - tblCustRFM[[#This Row],[LastPurchaseDate]])</f>
        <v>293</v>
      </c>
      <c r="F3367">
        <f>IF(tblCustRFM[[#This Row],[Recency]] &lt;= $L$4, 3, IF(tblCustRFM[[#This Row],[Recency]] &lt;= M3369, 2, 1))</f>
        <v>1</v>
      </c>
      <c r="G3367">
        <f>IF(tblCustRFM[[#This Row],[Frequency]] &gt;= L3370, 3, IF(tblCustRFM[[#This Row],[Frequency]] &gt;= M3370, 2, 1))</f>
        <v>3</v>
      </c>
      <c r="H3367">
        <f>IF(tblCustRFM[[#This Row],[Monetary]] &gt;= L3371, 3, IF(tblCustRFM[[#This Row],[Monetary]] &gt;= M3371, 2, 1))</f>
        <v>3</v>
      </c>
      <c r="I3367">
        <f>tblCustRFM[[#This Row],[RecencyTier]] + tblCustRFM[[#This Row],[FrequencyTier]] + tblCustRFM[[#This Row],[MonetaryTier]]</f>
        <v>7</v>
      </c>
    </row>
    <row r="3368" spans="1:9" x14ac:dyDescent="0.45">
      <c r="A3368" s="16">
        <v>6004</v>
      </c>
      <c r="B3368" s="10">
        <v>45123.608660879632</v>
      </c>
      <c r="C3368">
        <v>1</v>
      </c>
      <c r="D3368">
        <v>8419.17</v>
      </c>
      <c r="E3368" s="24">
        <f>INT(RFM_Pivot!$A$1 - tblCustRFM[[#This Row],[LastPurchaseDate]])</f>
        <v>533</v>
      </c>
      <c r="F3368">
        <f>IF(tblCustRFM[[#This Row],[Recency]] &lt;= $L$4, 3, IF(tblCustRFM[[#This Row],[Recency]] &lt;= M3370, 2, 1))</f>
        <v>1</v>
      </c>
      <c r="G3368">
        <f>IF(tblCustRFM[[#This Row],[Frequency]] &gt;= L3371, 3, IF(tblCustRFM[[#This Row],[Frequency]] &gt;= M3371, 2, 1))</f>
        <v>3</v>
      </c>
      <c r="H3368">
        <f>IF(tblCustRFM[[#This Row],[Monetary]] &gt;= L3372, 3, IF(tblCustRFM[[#This Row],[Monetary]] &gt;= M3372, 2, 1))</f>
        <v>3</v>
      </c>
      <c r="I3368">
        <f>tblCustRFM[[#This Row],[RecencyTier]] + tblCustRFM[[#This Row],[FrequencyTier]] + tblCustRFM[[#This Row],[MonetaryTier]]</f>
        <v>7</v>
      </c>
    </row>
    <row r="3369" spans="1:9" x14ac:dyDescent="0.45">
      <c r="A3369" s="16">
        <v>6005</v>
      </c>
      <c r="B3369" s="10">
        <v>45001.978497839504</v>
      </c>
      <c r="C3369">
        <v>1</v>
      </c>
      <c r="D3369">
        <v>10374.719999999999</v>
      </c>
      <c r="E3369" s="24">
        <f>INT(RFM_Pivot!$A$1 - tblCustRFM[[#This Row],[LastPurchaseDate]])</f>
        <v>655</v>
      </c>
      <c r="F3369">
        <f>IF(tblCustRFM[[#This Row],[Recency]] &lt;= $L$4, 3, IF(tblCustRFM[[#This Row],[Recency]] &lt;= M3371, 2, 1))</f>
        <v>1</v>
      </c>
      <c r="G3369">
        <f>IF(tblCustRFM[[#This Row],[Frequency]] &gt;= L3372, 3, IF(tblCustRFM[[#This Row],[Frequency]] &gt;= M3372, 2, 1))</f>
        <v>3</v>
      </c>
      <c r="H3369">
        <f>IF(tblCustRFM[[#This Row],[Monetary]] &gt;= L3373, 3, IF(tblCustRFM[[#This Row],[Monetary]] &gt;= M3373, 2, 1))</f>
        <v>3</v>
      </c>
      <c r="I3369">
        <f>tblCustRFM[[#This Row],[RecencyTier]] + tblCustRFM[[#This Row],[FrequencyTier]] + tblCustRFM[[#This Row],[MonetaryTier]]</f>
        <v>7</v>
      </c>
    </row>
    <row r="3370" spans="1:9" x14ac:dyDescent="0.45">
      <c r="A3370" s="16">
        <v>6006</v>
      </c>
      <c r="B3370" s="10">
        <v>45507.189018904319</v>
      </c>
      <c r="C3370">
        <v>2</v>
      </c>
      <c r="D3370">
        <v>23169.119999999999</v>
      </c>
      <c r="E3370" s="24">
        <f>INT(RFM_Pivot!$A$1 - tblCustRFM[[#This Row],[LastPurchaseDate]])</f>
        <v>149</v>
      </c>
      <c r="F3370">
        <f>IF(tblCustRFM[[#This Row],[Recency]] &lt;= $L$4, 3, IF(tblCustRFM[[#This Row],[Recency]] &lt;= M3372, 2, 1))</f>
        <v>1</v>
      </c>
      <c r="G3370">
        <f>IF(tblCustRFM[[#This Row],[Frequency]] &gt;= L3373, 3, IF(tblCustRFM[[#This Row],[Frequency]] &gt;= M3373, 2, 1))</f>
        <v>3</v>
      </c>
      <c r="H3370">
        <f>IF(tblCustRFM[[#This Row],[Monetary]] &gt;= L3374, 3, IF(tblCustRFM[[#This Row],[Monetary]] &gt;= M3374, 2, 1))</f>
        <v>3</v>
      </c>
      <c r="I3370">
        <f>tblCustRFM[[#This Row],[RecencyTier]] + tblCustRFM[[#This Row],[FrequencyTier]] + tblCustRFM[[#This Row],[MonetaryTier]]</f>
        <v>7</v>
      </c>
    </row>
    <row r="3371" spans="1:9" x14ac:dyDescent="0.45">
      <c r="A3371" s="16">
        <v>6008</v>
      </c>
      <c r="B3371" s="10">
        <v>45558.805180516974</v>
      </c>
      <c r="C3371">
        <v>2</v>
      </c>
      <c r="D3371">
        <v>17360</v>
      </c>
      <c r="E3371" s="24">
        <f>INT(RFM_Pivot!$A$1 - tblCustRFM[[#This Row],[LastPurchaseDate]])</f>
        <v>98</v>
      </c>
      <c r="F3371">
        <f>IF(tblCustRFM[[#This Row],[Recency]] &lt;= $L$4, 3, IF(tblCustRFM[[#This Row],[Recency]] &lt;= M3373, 2, 1))</f>
        <v>3</v>
      </c>
      <c r="G3371">
        <f>IF(tblCustRFM[[#This Row],[Frequency]] &gt;= L3374, 3, IF(tblCustRFM[[#This Row],[Frequency]] &gt;= M3374, 2, 1))</f>
        <v>3</v>
      </c>
      <c r="H3371">
        <f>IF(tblCustRFM[[#This Row],[Monetary]] &gt;= L3375, 3, IF(tblCustRFM[[#This Row],[Monetary]] &gt;= M3375, 2, 1))</f>
        <v>3</v>
      </c>
      <c r="I3371">
        <f>tblCustRFM[[#This Row],[RecencyTier]] + tblCustRFM[[#This Row],[FrequencyTier]] + tblCustRFM[[#This Row],[MonetaryTier]]</f>
        <v>9</v>
      </c>
    </row>
    <row r="3372" spans="1:9" x14ac:dyDescent="0.45">
      <c r="A3372" s="16">
        <v>6009</v>
      </c>
      <c r="B3372" s="10">
        <v>45387.09200922068</v>
      </c>
      <c r="C3372">
        <v>1</v>
      </c>
      <c r="D3372">
        <v>4244.4399999999996</v>
      </c>
      <c r="E3372" s="24">
        <f>INT(RFM_Pivot!$A$1 - tblCustRFM[[#This Row],[LastPurchaseDate]])</f>
        <v>269</v>
      </c>
      <c r="F3372">
        <f>IF(tblCustRFM[[#This Row],[Recency]] &lt;= $L$4, 3, IF(tblCustRFM[[#This Row],[Recency]] &lt;= M3374, 2, 1))</f>
        <v>1</v>
      </c>
      <c r="G3372">
        <f>IF(tblCustRFM[[#This Row],[Frequency]] &gt;= L3375, 3, IF(tblCustRFM[[#This Row],[Frequency]] &gt;= M3375, 2, 1))</f>
        <v>3</v>
      </c>
      <c r="H3372">
        <f>IF(tblCustRFM[[#This Row],[Monetary]] &gt;= L3376, 3, IF(tblCustRFM[[#This Row],[Monetary]] &gt;= M3376, 2, 1))</f>
        <v>3</v>
      </c>
      <c r="I3372">
        <f>tblCustRFM[[#This Row],[RecencyTier]] + tblCustRFM[[#This Row],[FrequencyTier]] + tblCustRFM[[#This Row],[MonetaryTier]]</f>
        <v>7</v>
      </c>
    </row>
    <row r="3373" spans="1:9" x14ac:dyDescent="0.45">
      <c r="A3373" s="16">
        <v>6010</v>
      </c>
      <c r="B3373" s="10">
        <v>45054.251725192902</v>
      </c>
      <c r="C3373">
        <v>1</v>
      </c>
      <c r="D3373">
        <v>3491.41</v>
      </c>
      <c r="E3373" s="24">
        <f>INT(RFM_Pivot!$A$1 - tblCustRFM[[#This Row],[LastPurchaseDate]])</f>
        <v>602</v>
      </c>
      <c r="F3373">
        <f>IF(tblCustRFM[[#This Row],[Recency]] &lt;= $L$4, 3, IF(tblCustRFM[[#This Row],[Recency]] &lt;= M3375, 2, 1))</f>
        <v>1</v>
      </c>
      <c r="G3373">
        <f>IF(tblCustRFM[[#This Row],[Frequency]] &gt;= L3376, 3, IF(tblCustRFM[[#This Row],[Frequency]] &gt;= M3376, 2, 1))</f>
        <v>3</v>
      </c>
      <c r="H3373">
        <f>IF(tblCustRFM[[#This Row],[Monetary]] &gt;= L3377, 3, IF(tblCustRFM[[#This Row],[Monetary]] &gt;= M3377, 2, 1))</f>
        <v>3</v>
      </c>
      <c r="I3373">
        <f>tblCustRFM[[#This Row],[RecencyTier]] + tblCustRFM[[#This Row],[FrequencyTier]] + tblCustRFM[[#This Row],[MonetaryTier]]</f>
        <v>7</v>
      </c>
    </row>
    <row r="3374" spans="1:9" x14ac:dyDescent="0.45">
      <c r="A3374" s="16">
        <v>6011</v>
      </c>
      <c r="B3374" s="10">
        <v>45354.384738464505</v>
      </c>
      <c r="C3374">
        <v>1</v>
      </c>
      <c r="D3374">
        <v>14729.16</v>
      </c>
      <c r="E3374" s="24">
        <f>INT(RFM_Pivot!$A$1 - tblCustRFM[[#This Row],[LastPurchaseDate]])</f>
        <v>302</v>
      </c>
      <c r="F3374">
        <f>IF(tblCustRFM[[#This Row],[Recency]] &lt;= $L$4, 3, IF(tblCustRFM[[#This Row],[Recency]] &lt;= M3376, 2, 1))</f>
        <v>1</v>
      </c>
      <c r="G3374">
        <f>IF(tblCustRFM[[#This Row],[Frequency]] &gt;= L3377, 3, IF(tblCustRFM[[#This Row],[Frequency]] &gt;= M3377, 2, 1))</f>
        <v>3</v>
      </c>
      <c r="H3374">
        <f>IF(tblCustRFM[[#This Row],[Monetary]] &gt;= L3378, 3, IF(tblCustRFM[[#This Row],[Monetary]] &gt;= M3378, 2, 1))</f>
        <v>3</v>
      </c>
      <c r="I3374">
        <f>tblCustRFM[[#This Row],[RecencyTier]] + tblCustRFM[[#This Row],[FrequencyTier]] + tblCustRFM[[#This Row],[MonetaryTier]]</f>
        <v>7</v>
      </c>
    </row>
    <row r="3375" spans="1:9" x14ac:dyDescent="0.45">
      <c r="A3375" s="16">
        <v>6013</v>
      </c>
      <c r="B3375" s="10">
        <v>45530.551355131174</v>
      </c>
      <c r="C3375">
        <v>1</v>
      </c>
      <c r="D3375">
        <v>17184.8</v>
      </c>
      <c r="E3375" s="24">
        <f>INT(RFM_Pivot!$A$1 - tblCustRFM[[#This Row],[LastPurchaseDate]])</f>
        <v>126</v>
      </c>
      <c r="F3375">
        <f>IF(tblCustRFM[[#This Row],[Recency]] &lt;= $L$4, 3, IF(tblCustRFM[[#This Row],[Recency]] &lt;= M3377, 2, 1))</f>
        <v>1</v>
      </c>
      <c r="G3375">
        <f>IF(tblCustRFM[[#This Row],[Frequency]] &gt;= L3378, 3, IF(tblCustRFM[[#This Row],[Frequency]] &gt;= M3378, 2, 1))</f>
        <v>3</v>
      </c>
      <c r="H3375">
        <f>IF(tblCustRFM[[#This Row],[Monetary]] &gt;= L3379, 3, IF(tblCustRFM[[#This Row],[Monetary]] &gt;= M3379, 2, 1))</f>
        <v>3</v>
      </c>
      <c r="I3375">
        <f>tblCustRFM[[#This Row],[RecencyTier]] + tblCustRFM[[#This Row],[FrequencyTier]] + tblCustRFM[[#This Row],[MonetaryTier]]</f>
        <v>7</v>
      </c>
    </row>
    <row r="3376" spans="1:9" x14ac:dyDescent="0.45">
      <c r="A3376" s="16">
        <v>6014</v>
      </c>
      <c r="B3376" s="10">
        <v>45284.589758989197</v>
      </c>
      <c r="C3376">
        <v>2</v>
      </c>
      <c r="D3376">
        <v>21329.75</v>
      </c>
      <c r="E3376" s="24">
        <f>INT(RFM_Pivot!$A$1 - tblCustRFM[[#This Row],[LastPurchaseDate]])</f>
        <v>372</v>
      </c>
      <c r="F3376">
        <f>IF(tblCustRFM[[#This Row],[Recency]] &lt;= $L$4, 3, IF(tblCustRFM[[#This Row],[Recency]] &lt;= M3378, 2, 1))</f>
        <v>1</v>
      </c>
      <c r="G3376">
        <f>IF(tblCustRFM[[#This Row],[Frequency]] &gt;= L3379, 3, IF(tblCustRFM[[#This Row],[Frequency]] &gt;= M3379, 2, 1))</f>
        <v>3</v>
      </c>
      <c r="H3376">
        <f>IF(tblCustRFM[[#This Row],[Monetary]] &gt;= L3380, 3, IF(tblCustRFM[[#This Row],[Monetary]] &gt;= M3380, 2, 1))</f>
        <v>3</v>
      </c>
      <c r="I3376">
        <f>tblCustRFM[[#This Row],[RecencyTier]] + tblCustRFM[[#This Row],[FrequencyTier]] + tblCustRFM[[#This Row],[MonetaryTier]]</f>
        <v>7</v>
      </c>
    </row>
    <row r="3377" spans="1:9" x14ac:dyDescent="0.45">
      <c r="A3377" s="16">
        <v>6016</v>
      </c>
      <c r="B3377" s="10">
        <v>45390.59635964506</v>
      </c>
      <c r="C3377">
        <v>3</v>
      </c>
      <c r="D3377">
        <v>26597.21</v>
      </c>
      <c r="E3377" s="24">
        <f>INT(RFM_Pivot!$A$1 - tblCustRFM[[#This Row],[LastPurchaseDate]])</f>
        <v>266</v>
      </c>
      <c r="F3377">
        <f>IF(tblCustRFM[[#This Row],[Recency]] &lt;= $L$4, 3, IF(tblCustRFM[[#This Row],[Recency]] &lt;= M3379, 2, 1))</f>
        <v>1</v>
      </c>
      <c r="G3377">
        <f>IF(tblCustRFM[[#This Row],[Frequency]] &gt;= L3380, 3, IF(tblCustRFM[[#This Row],[Frequency]] &gt;= M3380, 2, 1))</f>
        <v>3</v>
      </c>
      <c r="H3377">
        <f>IF(tblCustRFM[[#This Row],[Monetary]] &gt;= L3381, 3, IF(tblCustRFM[[#This Row],[Monetary]] &gt;= M3381, 2, 1))</f>
        <v>3</v>
      </c>
      <c r="I3377">
        <f>tblCustRFM[[#This Row],[RecencyTier]] + tblCustRFM[[#This Row],[FrequencyTier]] + tblCustRFM[[#This Row],[MonetaryTier]]</f>
        <v>7</v>
      </c>
    </row>
    <row r="3378" spans="1:9" x14ac:dyDescent="0.45">
      <c r="A3378" s="16">
        <v>6017</v>
      </c>
      <c r="B3378" s="10">
        <v>45085.93689371142</v>
      </c>
      <c r="C3378">
        <v>1</v>
      </c>
      <c r="D3378">
        <v>6088.36</v>
      </c>
      <c r="E3378" s="24">
        <f>INT(RFM_Pivot!$A$1 - tblCustRFM[[#This Row],[LastPurchaseDate]])</f>
        <v>571</v>
      </c>
      <c r="F3378">
        <f>IF(tblCustRFM[[#This Row],[Recency]] &lt;= $L$4, 3, IF(tblCustRFM[[#This Row],[Recency]] &lt;= M3380, 2, 1))</f>
        <v>1</v>
      </c>
      <c r="G3378">
        <f>IF(tblCustRFM[[#This Row],[Frequency]] &gt;= L3381, 3, IF(tblCustRFM[[#This Row],[Frequency]] &gt;= M3381, 2, 1))</f>
        <v>3</v>
      </c>
      <c r="H3378">
        <f>IF(tblCustRFM[[#This Row],[Monetary]] &gt;= L3382, 3, IF(tblCustRFM[[#This Row],[Monetary]] &gt;= M3382, 2, 1))</f>
        <v>3</v>
      </c>
      <c r="I3378">
        <f>tblCustRFM[[#This Row],[RecencyTier]] + tblCustRFM[[#This Row],[FrequencyTier]] + tblCustRFM[[#This Row],[MonetaryTier]]</f>
        <v>7</v>
      </c>
    </row>
    <row r="3379" spans="1:9" x14ac:dyDescent="0.45">
      <c r="A3379" s="16">
        <v>6021</v>
      </c>
      <c r="B3379" s="10">
        <v>45417.974097415121</v>
      </c>
      <c r="C3379">
        <v>2</v>
      </c>
      <c r="D3379">
        <v>17410.97</v>
      </c>
      <c r="E3379" s="24">
        <f>INT(RFM_Pivot!$A$1 - tblCustRFM[[#This Row],[LastPurchaseDate]])</f>
        <v>239</v>
      </c>
      <c r="F3379">
        <f>IF(tblCustRFM[[#This Row],[Recency]] &lt;= $L$4, 3, IF(tblCustRFM[[#This Row],[Recency]] &lt;= M3381, 2, 1))</f>
        <v>1</v>
      </c>
      <c r="G3379">
        <f>IF(tblCustRFM[[#This Row],[Frequency]] &gt;= L3382, 3, IF(tblCustRFM[[#This Row],[Frequency]] &gt;= M3382, 2, 1))</f>
        <v>3</v>
      </c>
      <c r="H3379">
        <f>IF(tblCustRFM[[#This Row],[Monetary]] &gt;= L3383, 3, IF(tblCustRFM[[#This Row],[Monetary]] &gt;= M3383, 2, 1))</f>
        <v>3</v>
      </c>
      <c r="I3379">
        <f>tblCustRFM[[#This Row],[RecencyTier]] + tblCustRFM[[#This Row],[FrequencyTier]] + tblCustRFM[[#This Row],[MonetaryTier]]</f>
        <v>7</v>
      </c>
    </row>
    <row r="3380" spans="1:9" x14ac:dyDescent="0.45">
      <c r="A3380" s="16">
        <v>6024</v>
      </c>
      <c r="B3380" s="10">
        <v>45575.66986697531</v>
      </c>
      <c r="C3380">
        <v>3</v>
      </c>
      <c r="D3380">
        <v>30960.21</v>
      </c>
      <c r="E3380" s="24">
        <f>INT(RFM_Pivot!$A$1 - tblCustRFM[[#This Row],[LastPurchaseDate]])</f>
        <v>81</v>
      </c>
      <c r="F3380">
        <f>IF(tblCustRFM[[#This Row],[Recency]] &lt;= $L$4, 3, IF(tblCustRFM[[#This Row],[Recency]] &lt;= M3382, 2, 1))</f>
        <v>3</v>
      </c>
      <c r="G3380">
        <f>IF(tblCustRFM[[#This Row],[Frequency]] &gt;= L3383, 3, IF(tblCustRFM[[#This Row],[Frequency]] &gt;= M3383, 2, 1))</f>
        <v>3</v>
      </c>
      <c r="H3380">
        <f>IF(tblCustRFM[[#This Row],[Monetary]] &gt;= L3384, 3, IF(tblCustRFM[[#This Row],[Monetary]] &gt;= M3384, 2, 1))</f>
        <v>3</v>
      </c>
      <c r="I3380">
        <f>tblCustRFM[[#This Row],[RecencyTier]] + tblCustRFM[[#This Row],[FrequencyTier]] + tblCustRFM[[#This Row],[MonetaryTier]]</f>
        <v>9</v>
      </c>
    </row>
    <row r="3381" spans="1:9" x14ac:dyDescent="0.45">
      <c r="A3381" s="16">
        <v>6027</v>
      </c>
      <c r="B3381" s="10">
        <v>45360.955395563273</v>
      </c>
      <c r="C3381">
        <v>1</v>
      </c>
      <c r="D3381">
        <v>6835.65</v>
      </c>
      <c r="E3381" s="24">
        <f>INT(RFM_Pivot!$A$1 - tblCustRFM[[#This Row],[LastPurchaseDate]])</f>
        <v>296</v>
      </c>
      <c r="F3381">
        <f>IF(tblCustRFM[[#This Row],[Recency]] &lt;= $L$4, 3, IF(tblCustRFM[[#This Row],[Recency]] &lt;= M3383, 2, 1))</f>
        <v>1</v>
      </c>
      <c r="G3381">
        <f>IF(tblCustRFM[[#This Row],[Frequency]] &gt;= L3384, 3, IF(tblCustRFM[[#This Row],[Frequency]] &gt;= M3384, 2, 1))</f>
        <v>3</v>
      </c>
      <c r="H3381">
        <f>IF(tblCustRFM[[#This Row],[Monetary]] &gt;= L3385, 3, IF(tblCustRFM[[#This Row],[Monetary]] &gt;= M3385, 2, 1))</f>
        <v>3</v>
      </c>
      <c r="I3381">
        <f>tblCustRFM[[#This Row],[RecencyTier]] + tblCustRFM[[#This Row],[FrequencyTier]] + tblCustRFM[[#This Row],[MonetaryTier]]</f>
        <v>7</v>
      </c>
    </row>
    <row r="3382" spans="1:9" x14ac:dyDescent="0.45">
      <c r="A3382" s="16">
        <v>6029</v>
      </c>
      <c r="B3382" s="10">
        <v>44966.642964313272</v>
      </c>
      <c r="C3382">
        <v>1</v>
      </c>
      <c r="D3382">
        <v>799.4</v>
      </c>
      <c r="E3382" s="24">
        <f>INT(RFM_Pivot!$A$1 - tblCustRFM[[#This Row],[LastPurchaseDate]])</f>
        <v>690</v>
      </c>
      <c r="F3382">
        <f>IF(tblCustRFM[[#This Row],[Recency]] &lt;= $L$4, 3, IF(tblCustRFM[[#This Row],[Recency]] &lt;= M3384, 2, 1))</f>
        <v>1</v>
      </c>
      <c r="G3382">
        <f>IF(tblCustRFM[[#This Row],[Frequency]] &gt;= L3385, 3, IF(tblCustRFM[[#This Row],[Frequency]] &gt;= M3385, 2, 1))</f>
        <v>3</v>
      </c>
      <c r="H3382">
        <f>IF(tblCustRFM[[#This Row],[Monetary]] &gt;= L3386, 3, IF(tblCustRFM[[#This Row],[Monetary]] &gt;= M3386, 2, 1))</f>
        <v>3</v>
      </c>
      <c r="I3382">
        <f>tblCustRFM[[#This Row],[RecencyTier]] + tblCustRFM[[#This Row],[FrequencyTier]] + tblCustRFM[[#This Row],[MonetaryTier]]</f>
        <v>7</v>
      </c>
    </row>
    <row r="3383" spans="1:9" x14ac:dyDescent="0.45">
      <c r="A3383" s="16">
        <v>6031</v>
      </c>
      <c r="B3383" s="10">
        <v>44995.553855362654</v>
      </c>
      <c r="C3383">
        <v>1</v>
      </c>
      <c r="D3383">
        <v>16571.45</v>
      </c>
      <c r="E3383" s="24">
        <f>INT(RFM_Pivot!$A$1 - tblCustRFM[[#This Row],[LastPurchaseDate]])</f>
        <v>661</v>
      </c>
      <c r="F3383">
        <f>IF(tblCustRFM[[#This Row],[Recency]] &lt;= $L$4, 3, IF(tblCustRFM[[#This Row],[Recency]] &lt;= M3385, 2, 1))</f>
        <v>1</v>
      </c>
      <c r="G3383">
        <f>IF(tblCustRFM[[#This Row],[Frequency]] &gt;= L3386, 3, IF(tblCustRFM[[#This Row],[Frequency]] &gt;= M3386, 2, 1))</f>
        <v>3</v>
      </c>
      <c r="H3383">
        <f>IF(tblCustRFM[[#This Row],[Monetary]] &gt;= L3387, 3, IF(tblCustRFM[[#This Row],[Monetary]] &gt;= M3387, 2, 1))</f>
        <v>3</v>
      </c>
      <c r="I3383">
        <f>tblCustRFM[[#This Row],[RecencyTier]] + tblCustRFM[[#This Row],[FrequencyTier]] + tblCustRFM[[#This Row],[MonetaryTier]]</f>
        <v>7</v>
      </c>
    </row>
    <row r="3384" spans="1:9" x14ac:dyDescent="0.45">
      <c r="A3384" s="16">
        <v>6032</v>
      </c>
      <c r="B3384" s="10">
        <v>45599.105210532405</v>
      </c>
      <c r="C3384">
        <v>1</v>
      </c>
      <c r="D3384">
        <v>16680.72</v>
      </c>
      <c r="E3384" s="24">
        <f>INT(RFM_Pivot!$A$1 - tblCustRFM[[#This Row],[LastPurchaseDate]])</f>
        <v>57</v>
      </c>
      <c r="F3384">
        <f>IF(tblCustRFM[[#This Row],[Recency]] &lt;= $L$4, 3, IF(tblCustRFM[[#This Row],[Recency]] &lt;= M3386, 2, 1))</f>
        <v>3</v>
      </c>
      <c r="G3384">
        <f>IF(tblCustRFM[[#This Row],[Frequency]] &gt;= L3387, 3, IF(tblCustRFM[[#This Row],[Frequency]] &gt;= M3387, 2, 1))</f>
        <v>3</v>
      </c>
      <c r="H3384">
        <f>IF(tblCustRFM[[#This Row],[Monetary]] &gt;= L3388, 3, IF(tblCustRFM[[#This Row],[Monetary]] &gt;= M3388, 2, 1))</f>
        <v>3</v>
      </c>
      <c r="I3384">
        <f>tblCustRFM[[#This Row],[RecencyTier]] + tblCustRFM[[#This Row],[FrequencyTier]] + tblCustRFM[[#This Row],[MonetaryTier]]</f>
        <v>9</v>
      </c>
    </row>
    <row r="3385" spans="1:9" x14ac:dyDescent="0.45">
      <c r="A3385" s="16">
        <v>6033</v>
      </c>
      <c r="B3385" s="10">
        <v>45291.306430632714</v>
      </c>
      <c r="C3385">
        <v>1</v>
      </c>
      <c r="D3385">
        <v>23913.599999999999</v>
      </c>
      <c r="E3385" s="24">
        <f>INT(RFM_Pivot!$A$1 - tblCustRFM[[#This Row],[LastPurchaseDate]])</f>
        <v>365</v>
      </c>
      <c r="F3385">
        <f>IF(tblCustRFM[[#This Row],[Recency]] &lt;= $L$4, 3, IF(tblCustRFM[[#This Row],[Recency]] &lt;= M3387, 2, 1))</f>
        <v>1</v>
      </c>
      <c r="G3385">
        <f>IF(tblCustRFM[[#This Row],[Frequency]] &gt;= L3388, 3, IF(tblCustRFM[[#This Row],[Frequency]] &gt;= M3388, 2, 1))</f>
        <v>3</v>
      </c>
      <c r="H3385">
        <f>IF(tblCustRFM[[#This Row],[Monetary]] &gt;= L3389, 3, IF(tblCustRFM[[#This Row],[Monetary]] &gt;= M3389, 2, 1))</f>
        <v>3</v>
      </c>
      <c r="I3385">
        <f>tblCustRFM[[#This Row],[RecencyTier]] + tblCustRFM[[#This Row],[FrequencyTier]] + tblCustRFM[[#This Row],[MonetaryTier]]</f>
        <v>7</v>
      </c>
    </row>
    <row r="3386" spans="1:9" x14ac:dyDescent="0.45">
      <c r="A3386" s="16">
        <v>6036</v>
      </c>
      <c r="B3386" s="10">
        <v>45592.461546141974</v>
      </c>
      <c r="C3386">
        <v>2</v>
      </c>
      <c r="D3386">
        <v>14589.26</v>
      </c>
      <c r="E3386" s="24">
        <f>INT(RFM_Pivot!$A$1 - tblCustRFM[[#This Row],[LastPurchaseDate]])</f>
        <v>64</v>
      </c>
      <c r="F3386">
        <f>IF(tblCustRFM[[#This Row],[Recency]] &lt;= $L$4, 3, IF(tblCustRFM[[#This Row],[Recency]] &lt;= M3388, 2, 1))</f>
        <v>3</v>
      </c>
      <c r="G3386">
        <f>IF(tblCustRFM[[#This Row],[Frequency]] &gt;= L3389, 3, IF(tblCustRFM[[#This Row],[Frequency]] &gt;= M3389, 2, 1))</f>
        <v>3</v>
      </c>
      <c r="H3386">
        <f>IF(tblCustRFM[[#This Row],[Monetary]] &gt;= L3390, 3, IF(tblCustRFM[[#This Row],[Monetary]] &gt;= M3390, 2, 1))</f>
        <v>3</v>
      </c>
      <c r="I3386">
        <f>tblCustRFM[[#This Row],[RecencyTier]] + tblCustRFM[[#This Row],[FrequencyTier]] + tblCustRFM[[#This Row],[MonetaryTier]]</f>
        <v>9</v>
      </c>
    </row>
    <row r="3387" spans="1:9" x14ac:dyDescent="0.45">
      <c r="A3387" s="16">
        <v>6037</v>
      </c>
      <c r="B3387" s="10">
        <v>45605.456845679015</v>
      </c>
      <c r="C3387">
        <v>3</v>
      </c>
      <c r="D3387">
        <v>14520.83</v>
      </c>
      <c r="E3387" s="24">
        <f>INT(RFM_Pivot!$A$1 - tblCustRFM[[#This Row],[LastPurchaseDate]])</f>
        <v>51</v>
      </c>
      <c r="F3387">
        <f>IF(tblCustRFM[[#This Row],[Recency]] &lt;= $L$4, 3, IF(tblCustRFM[[#This Row],[Recency]] &lt;= M3389, 2, 1))</f>
        <v>3</v>
      </c>
      <c r="G3387">
        <f>IF(tblCustRFM[[#This Row],[Frequency]] &gt;= L3390, 3, IF(tblCustRFM[[#This Row],[Frequency]] &gt;= M3390, 2, 1))</f>
        <v>3</v>
      </c>
      <c r="H3387">
        <f>IF(tblCustRFM[[#This Row],[Monetary]] &gt;= L3391, 3, IF(tblCustRFM[[#This Row],[Monetary]] &gt;= M3391, 2, 1))</f>
        <v>3</v>
      </c>
      <c r="I3387">
        <f>tblCustRFM[[#This Row],[RecencyTier]] + tblCustRFM[[#This Row],[FrequencyTier]] + tblCustRFM[[#This Row],[MonetaryTier]]</f>
        <v>9</v>
      </c>
    </row>
    <row r="3388" spans="1:9" x14ac:dyDescent="0.45">
      <c r="A3388" s="16">
        <v>6039</v>
      </c>
      <c r="B3388" s="10">
        <v>45176.830983101849</v>
      </c>
      <c r="C3388">
        <v>1</v>
      </c>
      <c r="D3388">
        <v>1725.75</v>
      </c>
      <c r="E3388" s="24">
        <f>INT(RFM_Pivot!$A$1 - tblCustRFM[[#This Row],[LastPurchaseDate]])</f>
        <v>480</v>
      </c>
      <c r="F3388">
        <f>IF(tblCustRFM[[#This Row],[Recency]] &lt;= $L$4, 3, IF(tblCustRFM[[#This Row],[Recency]] &lt;= M3390, 2, 1))</f>
        <v>1</v>
      </c>
      <c r="G3388">
        <f>IF(tblCustRFM[[#This Row],[Frequency]] &gt;= L3391, 3, IF(tblCustRFM[[#This Row],[Frequency]] &gt;= M3391, 2, 1))</f>
        <v>3</v>
      </c>
      <c r="H3388">
        <f>IF(tblCustRFM[[#This Row],[Monetary]] &gt;= L3392, 3, IF(tblCustRFM[[#This Row],[Monetary]] &gt;= M3392, 2, 1))</f>
        <v>3</v>
      </c>
      <c r="I3388">
        <f>tblCustRFM[[#This Row],[RecencyTier]] + tblCustRFM[[#This Row],[FrequencyTier]] + tblCustRFM[[#This Row],[MonetaryTier]]</f>
        <v>7</v>
      </c>
    </row>
    <row r="3389" spans="1:9" x14ac:dyDescent="0.45">
      <c r="A3389" s="16">
        <v>6040</v>
      </c>
      <c r="B3389" s="10">
        <v>45627.286028587965</v>
      </c>
      <c r="C3389">
        <v>1</v>
      </c>
      <c r="D3389">
        <v>16444.8</v>
      </c>
      <c r="E3389" s="24">
        <f>INT(RFM_Pivot!$A$1 - tblCustRFM[[#This Row],[LastPurchaseDate]])</f>
        <v>29</v>
      </c>
      <c r="F3389">
        <f>IF(tblCustRFM[[#This Row],[Recency]] &lt;= $L$4, 3, IF(tblCustRFM[[#This Row],[Recency]] &lt;= M3391, 2, 1))</f>
        <v>3</v>
      </c>
      <c r="G3389">
        <f>IF(tblCustRFM[[#This Row],[Frequency]] &gt;= L3392, 3, IF(tblCustRFM[[#This Row],[Frequency]] &gt;= M3392, 2, 1))</f>
        <v>3</v>
      </c>
      <c r="H3389">
        <f>IF(tblCustRFM[[#This Row],[Monetary]] &gt;= L3393, 3, IF(tblCustRFM[[#This Row],[Monetary]] &gt;= M3393, 2, 1))</f>
        <v>3</v>
      </c>
      <c r="I3389">
        <f>tblCustRFM[[#This Row],[RecencyTier]] + tblCustRFM[[#This Row],[FrequencyTier]] + tblCustRFM[[#This Row],[MonetaryTier]]</f>
        <v>9</v>
      </c>
    </row>
    <row r="3390" spans="1:9" x14ac:dyDescent="0.45">
      <c r="A3390" s="16">
        <v>6041</v>
      </c>
      <c r="B3390" s="10">
        <v>45538.071107098767</v>
      </c>
      <c r="C3390">
        <v>2</v>
      </c>
      <c r="D3390">
        <v>7435.23</v>
      </c>
      <c r="E3390" s="24">
        <f>INT(RFM_Pivot!$A$1 - tblCustRFM[[#This Row],[LastPurchaseDate]])</f>
        <v>118</v>
      </c>
      <c r="F3390">
        <f>IF(tblCustRFM[[#This Row],[Recency]] &lt;= $L$4, 3, IF(tblCustRFM[[#This Row],[Recency]] &lt;= M3392, 2, 1))</f>
        <v>3</v>
      </c>
      <c r="G3390">
        <f>IF(tblCustRFM[[#This Row],[Frequency]] &gt;= L3393, 3, IF(tblCustRFM[[#This Row],[Frequency]] &gt;= M3393, 2, 1))</f>
        <v>3</v>
      </c>
      <c r="H3390">
        <f>IF(tblCustRFM[[#This Row],[Monetary]] &gt;= L3394, 3, IF(tblCustRFM[[#This Row],[Monetary]] &gt;= M3394, 2, 1))</f>
        <v>3</v>
      </c>
      <c r="I3390">
        <f>tblCustRFM[[#This Row],[RecencyTier]] + tblCustRFM[[#This Row],[FrequencyTier]] + tblCustRFM[[#This Row],[MonetaryTier]]</f>
        <v>9</v>
      </c>
    </row>
    <row r="3391" spans="1:9" x14ac:dyDescent="0.45">
      <c r="A3391" s="16">
        <v>6043</v>
      </c>
      <c r="B3391" s="10">
        <v>45227.425042515431</v>
      </c>
      <c r="C3391">
        <v>2</v>
      </c>
      <c r="D3391">
        <v>7148.95</v>
      </c>
      <c r="E3391" s="24">
        <f>INT(RFM_Pivot!$A$1 - tblCustRFM[[#This Row],[LastPurchaseDate]])</f>
        <v>429</v>
      </c>
      <c r="F3391">
        <f>IF(tblCustRFM[[#This Row],[Recency]] &lt;= $L$4, 3, IF(tblCustRFM[[#This Row],[Recency]] &lt;= M3393, 2, 1))</f>
        <v>1</v>
      </c>
      <c r="G3391">
        <f>IF(tblCustRFM[[#This Row],[Frequency]] &gt;= L3394, 3, IF(tblCustRFM[[#This Row],[Frequency]] &gt;= M3394, 2, 1))</f>
        <v>3</v>
      </c>
      <c r="H3391">
        <f>IF(tblCustRFM[[#This Row],[Monetary]] &gt;= L3395, 3, IF(tblCustRFM[[#This Row],[Monetary]] &gt;= M3395, 2, 1))</f>
        <v>3</v>
      </c>
      <c r="I3391">
        <f>tblCustRFM[[#This Row],[RecencyTier]] + tblCustRFM[[#This Row],[FrequencyTier]] + tblCustRFM[[#This Row],[MonetaryTier]]</f>
        <v>7</v>
      </c>
    </row>
    <row r="3392" spans="1:9" x14ac:dyDescent="0.45">
      <c r="A3392" s="16">
        <v>6044</v>
      </c>
      <c r="B3392" s="10">
        <v>45604.580758063268</v>
      </c>
      <c r="C3392">
        <v>1</v>
      </c>
      <c r="D3392">
        <v>7211.1</v>
      </c>
      <c r="E3392" s="24">
        <f>INT(RFM_Pivot!$A$1 - tblCustRFM[[#This Row],[LastPurchaseDate]])</f>
        <v>52</v>
      </c>
      <c r="F3392">
        <f>IF(tblCustRFM[[#This Row],[Recency]] &lt;= $L$4, 3, IF(tblCustRFM[[#This Row],[Recency]] &lt;= M3394, 2, 1))</f>
        <v>3</v>
      </c>
      <c r="G3392">
        <f>IF(tblCustRFM[[#This Row],[Frequency]] &gt;= L3395, 3, IF(tblCustRFM[[#This Row],[Frequency]] &gt;= M3395, 2, 1))</f>
        <v>3</v>
      </c>
      <c r="H3392">
        <f>IF(tblCustRFM[[#This Row],[Monetary]] &gt;= L3396, 3, IF(tblCustRFM[[#This Row],[Monetary]] &gt;= M3396, 2, 1))</f>
        <v>3</v>
      </c>
      <c r="I3392">
        <f>tblCustRFM[[#This Row],[RecencyTier]] + tblCustRFM[[#This Row],[FrequencyTier]] + tblCustRFM[[#This Row],[MonetaryTier]]</f>
        <v>9</v>
      </c>
    </row>
    <row r="3393" spans="1:9" x14ac:dyDescent="0.45">
      <c r="A3393" s="16">
        <v>6047</v>
      </c>
      <c r="B3393" s="10">
        <v>45206.690969097224</v>
      </c>
      <c r="C3393">
        <v>2</v>
      </c>
      <c r="D3393">
        <v>6791.61</v>
      </c>
      <c r="E3393" s="24">
        <f>INT(RFM_Pivot!$A$1 - tblCustRFM[[#This Row],[LastPurchaseDate]])</f>
        <v>450</v>
      </c>
      <c r="F3393">
        <f>IF(tblCustRFM[[#This Row],[Recency]] &lt;= $L$4, 3, IF(tblCustRFM[[#This Row],[Recency]] &lt;= M3395, 2, 1))</f>
        <v>1</v>
      </c>
      <c r="G3393">
        <f>IF(tblCustRFM[[#This Row],[Frequency]] &gt;= L3396, 3, IF(tblCustRFM[[#This Row],[Frequency]] &gt;= M3396, 2, 1))</f>
        <v>3</v>
      </c>
      <c r="H3393">
        <f>IF(tblCustRFM[[#This Row],[Monetary]] &gt;= L3397, 3, IF(tblCustRFM[[#This Row],[Monetary]] &gt;= M3397, 2, 1))</f>
        <v>3</v>
      </c>
      <c r="I3393">
        <f>tblCustRFM[[#This Row],[RecencyTier]] + tblCustRFM[[#This Row],[FrequencyTier]] + tblCustRFM[[#This Row],[MonetaryTier]]</f>
        <v>7</v>
      </c>
    </row>
    <row r="3394" spans="1:9" x14ac:dyDescent="0.45">
      <c r="A3394" s="16">
        <v>6048</v>
      </c>
      <c r="B3394" s="10">
        <v>45221.146414621915</v>
      </c>
      <c r="C3394">
        <v>1</v>
      </c>
      <c r="D3394">
        <v>2077.31</v>
      </c>
      <c r="E3394" s="24">
        <f>INT(RFM_Pivot!$A$1 - tblCustRFM[[#This Row],[LastPurchaseDate]])</f>
        <v>435</v>
      </c>
      <c r="F3394">
        <f>IF(tblCustRFM[[#This Row],[Recency]] &lt;= $L$4, 3, IF(tblCustRFM[[#This Row],[Recency]] &lt;= M3396, 2, 1))</f>
        <v>1</v>
      </c>
      <c r="G3394">
        <f>IF(tblCustRFM[[#This Row],[Frequency]] &gt;= L3397, 3, IF(tblCustRFM[[#This Row],[Frequency]] &gt;= M3397, 2, 1))</f>
        <v>3</v>
      </c>
      <c r="H3394">
        <f>IF(tblCustRFM[[#This Row],[Monetary]] &gt;= L3398, 3, IF(tblCustRFM[[#This Row],[Monetary]] &gt;= M3398, 2, 1))</f>
        <v>3</v>
      </c>
      <c r="I3394">
        <f>tblCustRFM[[#This Row],[RecencyTier]] + tblCustRFM[[#This Row],[FrequencyTier]] + tblCustRFM[[#This Row],[MonetaryTier]]</f>
        <v>7</v>
      </c>
    </row>
    <row r="3395" spans="1:9" x14ac:dyDescent="0.45">
      <c r="A3395" s="16">
        <v>6051</v>
      </c>
      <c r="B3395" s="10">
        <v>45289.919291936727</v>
      </c>
      <c r="C3395">
        <v>3</v>
      </c>
      <c r="D3395">
        <v>29767.71</v>
      </c>
      <c r="E3395" s="24">
        <f>INT(RFM_Pivot!$A$1 - tblCustRFM[[#This Row],[LastPurchaseDate]])</f>
        <v>367</v>
      </c>
      <c r="F3395">
        <f>IF(tblCustRFM[[#This Row],[Recency]] &lt;= $L$4, 3, IF(tblCustRFM[[#This Row],[Recency]] &lt;= M3397, 2, 1))</f>
        <v>1</v>
      </c>
      <c r="G3395">
        <f>IF(tblCustRFM[[#This Row],[Frequency]] &gt;= L3398, 3, IF(tblCustRFM[[#This Row],[Frequency]] &gt;= M3398, 2, 1))</f>
        <v>3</v>
      </c>
      <c r="H3395">
        <f>IF(tblCustRFM[[#This Row],[Monetary]] &gt;= L3399, 3, IF(tblCustRFM[[#This Row],[Monetary]] &gt;= M3399, 2, 1))</f>
        <v>3</v>
      </c>
      <c r="I3395">
        <f>tblCustRFM[[#This Row],[RecencyTier]] + tblCustRFM[[#This Row],[FrequencyTier]] + tblCustRFM[[#This Row],[MonetaryTier]]</f>
        <v>7</v>
      </c>
    </row>
    <row r="3396" spans="1:9" x14ac:dyDescent="0.45">
      <c r="A3396" s="16">
        <v>6052</v>
      </c>
      <c r="B3396" s="10">
        <v>45539.020202044754</v>
      </c>
      <c r="C3396">
        <v>2</v>
      </c>
      <c r="D3396">
        <v>17709.87</v>
      </c>
      <c r="E3396" s="24">
        <f>INT(RFM_Pivot!$A$1 - tblCustRFM[[#This Row],[LastPurchaseDate]])</f>
        <v>117</v>
      </c>
      <c r="F3396">
        <f>IF(tblCustRFM[[#This Row],[Recency]] &lt;= $L$4, 3, IF(tblCustRFM[[#This Row],[Recency]] &lt;= M3398, 2, 1))</f>
        <v>3</v>
      </c>
      <c r="G3396">
        <f>IF(tblCustRFM[[#This Row],[Frequency]] &gt;= L3399, 3, IF(tblCustRFM[[#This Row],[Frequency]] &gt;= M3399, 2, 1))</f>
        <v>3</v>
      </c>
      <c r="H3396">
        <f>IF(tblCustRFM[[#This Row],[Monetary]] &gt;= L3400, 3, IF(tblCustRFM[[#This Row],[Monetary]] &gt;= M3400, 2, 1))</f>
        <v>3</v>
      </c>
      <c r="I3396">
        <f>tblCustRFM[[#This Row],[RecencyTier]] + tblCustRFM[[#This Row],[FrequencyTier]] + tblCustRFM[[#This Row],[MonetaryTier]]</f>
        <v>9</v>
      </c>
    </row>
    <row r="3397" spans="1:9" x14ac:dyDescent="0.45">
      <c r="A3397" s="16">
        <v>6053</v>
      </c>
      <c r="B3397" s="10">
        <v>45360.225322530867</v>
      </c>
      <c r="C3397">
        <v>1</v>
      </c>
      <c r="D3397">
        <v>4355.78</v>
      </c>
      <c r="E3397" s="24">
        <f>INT(RFM_Pivot!$A$1 - tblCustRFM[[#This Row],[LastPurchaseDate]])</f>
        <v>296</v>
      </c>
      <c r="F3397">
        <f>IF(tblCustRFM[[#This Row],[Recency]] &lt;= $L$4, 3, IF(tblCustRFM[[#This Row],[Recency]] &lt;= M3399, 2, 1))</f>
        <v>1</v>
      </c>
      <c r="G3397">
        <f>IF(tblCustRFM[[#This Row],[Frequency]] &gt;= L3400, 3, IF(tblCustRFM[[#This Row],[Frequency]] &gt;= M3400, 2, 1))</f>
        <v>3</v>
      </c>
      <c r="H3397">
        <f>IF(tblCustRFM[[#This Row],[Monetary]] &gt;= L3401, 3, IF(tblCustRFM[[#This Row],[Monetary]] &gt;= M3401, 2, 1))</f>
        <v>3</v>
      </c>
      <c r="I3397">
        <f>tblCustRFM[[#This Row],[RecencyTier]] + tblCustRFM[[#This Row],[FrequencyTier]] + tblCustRFM[[#This Row],[MonetaryTier]]</f>
        <v>7</v>
      </c>
    </row>
    <row r="3398" spans="1:9" x14ac:dyDescent="0.45">
      <c r="A3398" s="16">
        <v>6054</v>
      </c>
      <c r="B3398" s="10">
        <v>45239.763276311729</v>
      </c>
      <c r="C3398">
        <v>2</v>
      </c>
      <c r="D3398">
        <v>5860.54</v>
      </c>
      <c r="E3398" s="24">
        <f>INT(RFM_Pivot!$A$1 - tblCustRFM[[#This Row],[LastPurchaseDate]])</f>
        <v>417</v>
      </c>
      <c r="F3398">
        <f>IF(tblCustRFM[[#This Row],[Recency]] &lt;= $L$4, 3, IF(tblCustRFM[[#This Row],[Recency]] &lt;= M3400, 2, 1))</f>
        <v>1</v>
      </c>
      <c r="G3398">
        <f>IF(tblCustRFM[[#This Row],[Frequency]] &gt;= L3401, 3, IF(tblCustRFM[[#This Row],[Frequency]] &gt;= M3401, 2, 1))</f>
        <v>3</v>
      </c>
      <c r="H3398">
        <f>IF(tblCustRFM[[#This Row],[Monetary]] &gt;= L3402, 3, IF(tblCustRFM[[#This Row],[Monetary]] &gt;= M3402, 2, 1))</f>
        <v>3</v>
      </c>
      <c r="I3398">
        <f>tblCustRFM[[#This Row],[RecencyTier]] + tblCustRFM[[#This Row],[FrequencyTier]] + tblCustRFM[[#This Row],[MonetaryTier]]</f>
        <v>7</v>
      </c>
    </row>
    <row r="3399" spans="1:9" x14ac:dyDescent="0.45">
      <c r="A3399" s="16">
        <v>6055</v>
      </c>
      <c r="B3399" s="10">
        <v>45635.097809760802</v>
      </c>
      <c r="C3399">
        <v>2</v>
      </c>
      <c r="D3399">
        <v>3526.68</v>
      </c>
      <c r="E3399" s="24">
        <f>INT(RFM_Pivot!$A$1 - tblCustRFM[[#This Row],[LastPurchaseDate]])</f>
        <v>21</v>
      </c>
      <c r="F3399">
        <f>IF(tblCustRFM[[#This Row],[Recency]] &lt;= $L$4, 3, IF(tblCustRFM[[#This Row],[Recency]] &lt;= M3401, 2, 1))</f>
        <v>3</v>
      </c>
      <c r="G3399">
        <f>IF(tblCustRFM[[#This Row],[Frequency]] &gt;= L3402, 3, IF(tblCustRFM[[#This Row],[Frequency]] &gt;= M3402, 2, 1))</f>
        <v>3</v>
      </c>
      <c r="H3399">
        <f>IF(tblCustRFM[[#This Row],[Monetary]] &gt;= L3403, 3, IF(tblCustRFM[[#This Row],[Monetary]] &gt;= M3403, 2, 1))</f>
        <v>3</v>
      </c>
      <c r="I3399">
        <f>tblCustRFM[[#This Row],[RecencyTier]] + tblCustRFM[[#This Row],[FrequencyTier]] + tblCustRFM[[#This Row],[MonetaryTier]]</f>
        <v>9</v>
      </c>
    </row>
    <row r="3400" spans="1:9" x14ac:dyDescent="0.45">
      <c r="A3400" s="16">
        <v>6056</v>
      </c>
      <c r="B3400" s="10">
        <v>44934.300730054012</v>
      </c>
      <c r="C3400">
        <v>1</v>
      </c>
      <c r="D3400">
        <v>4833.74</v>
      </c>
      <c r="E3400" s="24">
        <f>INT(RFM_Pivot!$A$1 - tblCustRFM[[#This Row],[LastPurchaseDate]])</f>
        <v>722</v>
      </c>
      <c r="F3400">
        <f>IF(tblCustRFM[[#This Row],[Recency]] &lt;= $L$4, 3, IF(tblCustRFM[[#This Row],[Recency]] &lt;= M3402, 2, 1))</f>
        <v>1</v>
      </c>
      <c r="G3400">
        <f>IF(tblCustRFM[[#This Row],[Frequency]] &gt;= L3403, 3, IF(tblCustRFM[[#This Row],[Frequency]] &gt;= M3403, 2, 1))</f>
        <v>3</v>
      </c>
      <c r="H3400">
        <f>IF(tblCustRFM[[#This Row],[Monetary]] &gt;= L3404, 3, IF(tblCustRFM[[#This Row],[Monetary]] &gt;= M3404, 2, 1))</f>
        <v>3</v>
      </c>
      <c r="I3400">
        <f>tblCustRFM[[#This Row],[RecencyTier]] + tblCustRFM[[#This Row],[FrequencyTier]] + tblCustRFM[[#This Row],[MonetaryTier]]</f>
        <v>7</v>
      </c>
    </row>
    <row r="3401" spans="1:9" x14ac:dyDescent="0.45">
      <c r="A3401" s="16">
        <v>6057</v>
      </c>
      <c r="B3401" s="10">
        <v>45407.023002314818</v>
      </c>
      <c r="C3401">
        <v>3</v>
      </c>
      <c r="D3401">
        <v>43047.09</v>
      </c>
      <c r="E3401" s="24">
        <f>INT(RFM_Pivot!$A$1 - tblCustRFM[[#This Row],[LastPurchaseDate]])</f>
        <v>249</v>
      </c>
      <c r="F3401">
        <f>IF(tblCustRFM[[#This Row],[Recency]] &lt;= $L$4, 3, IF(tblCustRFM[[#This Row],[Recency]] &lt;= M3403, 2, 1))</f>
        <v>1</v>
      </c>
      <c r="G3401">
        <f>IF(tblCustRFM[[#This Row],[Frequency]] &gt;= L3404, 3, IF(tblCustRFM[[#This Row],[Frequency]] &gt;= M3404, 2, 1))</f>
        <v>3</v>
      </c>
      <c r="H3401">
        <f>IF(tblCustRFM[[#This Row],[Monetary]] &gt;= L3405, 3, IF(tblCustRFM[[#This Row],[Monetary]] &gt;= M3405, 2, 1))</f>
        <v>3</v>
      </c>
      <c r="I3401">
        <f>tblCustRFM[[#This Row],[RecencyTier]] + tblCustRFM[[#This Row],[FrequencyTier]] + tblCustRFM[[#This Row],[MonetaryTier]]</f>
        <v>7</v>
      </c>
    </row>
    <row r="3402" spans="1:9" x14ac:dyDescent="0.45">
      <c r="A3402" s="16">
        <v>6059</v>
      </c>
      <c r="B3402" s="10">
        <v>45181.722472260801</v>
      </c>
      <c r="C3402">
        <v>1</v>
      </c>
      <c r="D3402">
        <v>21375.65</v>
      </c>
      <c r="E3402" s="24">
        <f>INT(RFM_Pivot!$A$1 - tblCustRFM[[#This Row],[LastPurchaseDate]])</f>
        <v>475</v>
      </c>
      <c r="F3402">
        <f>IF(tblCustRFM[[#This Row],[Recency]] &lt;= $L$4, 3, IF(tblCustRFM[[#This Row],[Recency]] &lt;= M3404, 2, 1))</f>
        <v>1</v>
      </c>
      <c r="G3402">
        <f>IF(tblCustRFM[[#This Row],[Frequency]] &gt;= L3405, 3, IF(tblCustRFM[[#This Row],[Frequency]] &gt;= M3405, 2, 1))</f>
        <v>3</v>
      </c>
      <c r="H3402">
        <f>IF(tblCustRFM[[#This Row],[Monetary]] &gt;= L3406, 3, IF(tblCustRFM[[#This Row],[Monetary]] &gt;= M3406, 2, 1))</f>
        <v>3</v>
      </c>
      <c r="I3402">
        <f>tblCustRFM[[#This Row],[RecencyTier]] + tblCustRFM[[#This Row],[FrequencyTier]] + tblCustRFM[[#This Row],[MonetaryTier]]</f>
        <v>7</v>
      </c>
    </row>
    <row r="3403" spans="1:9" x14ac:dyDescent="0.45">
      <c r="A3403" s="16">
        <v>6060</v>
      </c>
      <c r="B3403" s="10">
        <v>45256.919992013885</v>
      </c>
      <c r="C3403">
        <v>1</v>
      </c>
      <c r="D3403">
        <v>2201.96</v>
      </c>
      <c r="E3403" s="24">
        <f>INT(RFM_Pivot!$A$1 - tblCustRFM[[#This Row],[LastPurchaseDate]])</f>
        <v>400</v>
      </c>
      <c r="F3403">
        <f>IF(tblCustRFM[[#This Row],[Recency]] &lt;= $L$4, 3, IF(tblCustRFM[[#This Row],[Recency]] &lt;= M3405, 2, 1))</f>
        <v>1</v>
      </c>
      <c r="G3403">
        <f>IF(tblCustRFM[[#This Row],[Frequency]] &gt;= L3406, 3, IF(tblCustRFM[[#This Row],[Frequency]] &gt;= M3406, 2, 1))</f>
        <v>3</v>
      </c>
      <c r="H3403">
        <f>IF(tblCustRFM[[#This Row],[Monetary]] &gt;= L3407, 3, IF(tblCustRFM[[#This Row],[Monetary]] &gt;= M3407, 2, 1))</f>
        <v>3</v>
      </c>
      <c r="I3403">
        <f>tblCustRFM[[#This Row],[RecencyTier]] + tblCustRFM[[#This Row],[FrequencyTier]] + tblCustRFM[[#This Row],[MonetaryTier]]</f>
        <v>7</v>
      </c>
    </row>
    <row r="3404" spans="1:9" x14ac:dyDescent="0.45">
      <c r="A3404" s="16">
        <v>6061</v>
      </c>
      <c r="B3404" s="10">
        <v>45458.201120100312</v>
      </c>
      <c r="C3404">
        <v>1</v>
      </c>
      <c r="D3404">
        <v>7613.32</v>
      </c>
      <c r="E3404" s="24">
        <f>INT(RFM_Pivot!$A$1 - tblCustRFM[[#This Row],[LastPurchaseDate]])</f>
        <v>198</v>
      </c>
      <c r="F3404">
        <f>IF(tblCustRFM[[#This Row],[Recency]] &lt;= $L$4, 3, IF(tblCustRFM[[#This Row],[Recency]] &lt;= M3406, 2, 1))</f>
        <v>1</v>
      </c>
      <c r="G3404">
        <f>IF(tblCustRFM[[#This Row],[Frequency]] &gt;= L3407, 3, IF(tblCustRFM[[#This Row],[Frequency]] &gt;= M3407, 2, 1))</f>
        <v>3</v>
      </c>
      <c r="H3404">
        <f>IF(tblCustRFM[[#This Row],[Monetary]] &gt;= L3408, 3, IF(tblCustRFM[[#This Row],[Monetary]] &gt;= M3408, 2, 1))</f>
        <v>3</v>
      </c>
      <c r="I3404">
        <f>tblCustRFM[[#This Row],[RecencyTier]] + tblCustRFM[[#This Row],[FrequencyTier]] + tblCustRFM[[#This Row],[MonetaryTier]]</f>
        <v>7</v>
      </c>
    </row>
    <row r="3405" spans="1:9" x14ac:dyDescent="0.45">
      <c r="A3405" s="16">
        <v>6062</v>
      </c>
      <c r="B3405" s="10">
        <v>45637.069006905862</v>
      </c>
      <c r="C3405">
        <v>2</v>
      </c>
      <c r="D3405">
        <v>24975.98</v>
      </c>
      <c r="E3405" s="24">
        <f>INT(RFM_Pivot!$A$1 - tblCustRFM[[#This Row],[LastPurchaseDate]])</f>
        <v>19</v>
      </c>
      <c r="F3405">
        <f>IF(tblCustRFM[[#This Row],[Recency]] &lt;= $L$4, 3, IF(tblCustRFM[[#This Row],[Recency]] &lt;= M3407, 2, 1))</f>
        <v>3</v>
      </c>
      <c r="G3405">
        <f>IF(tblCustRFM[[#This Row],[Frequency]] &gt;= L3408, 3, IF(tblCustRFM[[#This Row],[Frequency]] &gt;= M3408, 2, 1))</f>
        <v>3</v>
      </c>
      <c r="H3405">
        <f>IF(tblCustRFM[[#This Row],[Monetary]] &gt;= L3409, 3, IF(tblCustRFM[[#This Row],[Monetary]] &gt;= M3409, 2, 1))</f>
        <v>3</v>
      </c>
      <c r="I3405">
        <f>tblCustRFM[[#This Row],[RecencyTier]] + tblCustRFM[[#This Row],[FrequencyTier]] + tblCustRFM[[#This Row],[MonetaryTier]]</f>
        <v>9</v>
      </c>
    </row>
    <row r="3406" spans="1:9" x14ac:dyDescent="0.45">
      <c r="A3406" s="16">
        <v>6063</v>
      </c>
      <c r="B3406" s="10">
        <v>45619.620262037039</v>
      </c>
      <c r="C3406">
        <v>3</v>
      </c>
      <c r="D3406">
        <v>4141.18</v>
      </c>
      <c r="E3406" s="24">
        <f>INT(RFM_Pivot!$A$1 - tblCustRFM[[#This Row],[LastPurchaseDate]])</f>
        <v>37</v>
      </c>
      <c r="F3406">
        <f>IF(tblCustRFM[[#This Row],[Recency]] &lt;= $L$4, 3, IF(tblCustRFM[[#This Row],[Recency]] &lt;= M3408, 2, 1))</f>
        <v>3</v>
      </c>
      <c r="G3406">
        <f>IF(tblCustRFM[[#This Row],[Frequency]] &gt;= L3409, 3, IF(tblCustRFM[[#This Row],[Frequency]] &gt;= M3409, 2, 1))</f>
        <v>3</v>
      </c>
      <c r="H3406">
        <f>IF(tblCustRFM[[#This Row],[Monetary]] &gt;= L3410, 3, IF(tblCustRFM[[#This Row],[Monetary]] &gt;= M3410, 2, 1))</f>
        <v>3</v>
      </c>
      <c r="I3406">
        <f>tblCustRFM[[#This Row],[RecencyTier]] + tblCustRFM[[#This Row],[FrequencyTier]] + tblCustRFM[[#This Row],[MonetaryTier]]</f>
        <v>9</v>
      </c>
    </row>
    <row r="3407" spans="1:9" x14ac:dyDescent="0.45">
      <c r="A3407" s="16">
        <v>6064</v>
      </c>
      <c r="B3407" s="10">
        <v>45576.837983796293</v>
      </c>
      <c r="C3407">
        <v>1</v>
      </c>
      <c r="D3407">
        <v>6689.6</v>
      </c>
      <c r="E3407" s="24">
        <f>INT(RFM_Pivot!$A$1 - tblCustRFM[[#This Row],[LastPurchaseDate]])</f>
        <v>80</v>
      </c>
      <c r="F3407">
        <f>IF(tblCustRFM[[#This Row],[Recency]] &lt;= $L$4, 3, IF(tblCustRFM[[#This Row],[Recency]] &lt;= M3409, 2, 1))</f>
        <v>3</v>
      </c>
      <c r="G3407">
        <f>IF(tblCustRFM[[#This Row],[Frequency]] &gt;= L3410, 3, IF(tblCustRFM[[#This Row],[Frequency]] &gt;= M3410, 2, 1))</f>
        <v>3</v>
      </c>
      <c r="H3407">
        <f>IF(tblCustRFM[[#This Row],[Monetary]] &gt;= L3411, 3, IF(tblCustRFM[[#This Row],[Monetary]] &gt;= M3411, 2, 1))</f>
        <v>3</v>
      </c>
      <c r="I3407">
        <f>tblCustRFM[[#This Row],[RecencyTier]] + tblCustRFM[[#This Row],[FrequencyTier]] + tblCustRFM[[#This Row],[MonetaryTier]]</f>
        <v>9</v>
      </c>
    </row>
    <row r="3408" spans="1:9" x14ac:dyDescent="0.45">
      <c r="A3408" s="16">
        <v>6065</v>
      </c>
      <c r="B3408" s="10">
        <v>45564.79177916667</v>
      </c>
      <c r="C3408">
        <v>2</v>
      </c>
      <c r="D3408">
        <v>10168.64</v>
      </c>
      <c r="E3408" s="24">
        <f>INT(RFM_Pivot!$A$1 - tblCustRFM[[#This Row],[LastPurchaseDate]])</f>
        <v>92</v>
      </c>
      <c r="F3408">
        <f>IF(tblCustRFM[[#This Row],[Recency]] &lt;= $L$4, 3, IF(tblCustRFM[[#This Row],[Recency]] &lt;= M3410, 2, 1))</f>
        <v>3</v>
      </c>
      <c r="G3408">
        <f>IF(tblCustRFM[[#This Row],[Frequency]] &gt;= L3411, 3, IF(tblCustRFM[[#This Row],[Frequency]] &gt;= M3411, 2, 1))</f>
        <v>3</v>
      </c>
      <c r="H3408">
        <f>IF(tblCustRFM[[#This Row],[Monetary]] &gt;= L3412, 3, IF(tblCustRFM[[#This Row],[Monetary]] &gt;= M3412, 2, 1))</f>
        <v>3</v>
      </c>
      <c r="I3408">
        <f>tblCustRFM[[#This Row],[RecencyTier]] + tblCustRFM[[#This Row],[FrequencyTier]] + tblCustRFM[[#This Row],[MonetaryTier]]</f>
        <v>9</v>
      </c>
    </row>
    <row r="3409" spans="1:9" x14ac:dyDescent="0.45">
      <c r="A3409" s="16">
        <v>6067</v>
      </c>
      <c r="B3409" s="10">
        <v>45594.505750578704</v>
      </c>
      <c r="C3409">
        <v>2</v>
      </c>
      <c r="D3409">
        <v>23034.06</v>
      </c>
      <c r="E3409" s="24">
        <f>INT(RFM_Pivot!$A$1 - tblCustRFM[[#This Row],[LastPurchaseDate]])</f>
        <v>62</v>
      </c>
      <c r="F3409">
        <f>IF(tblCustRFM[[#This Row],[Recency]] &lt;= $L$4, 3, IF(tblCustRFM[[#This Row],[Recency]] &lt;= M3411, 2, 1))</f>
        <v>3</v>
      </c>
      <c r="G3409">
        <f>IF(tblCustRFM[[#This Row],[Frequency]] &gt;= L3412, 3, IF(tblCustRFM[[#This Row],[Frequency]] &gt;= M3412, 2, 1))</f>
        <v>3</v>
      </c>
      <c r="H3409">
        <f>IF(tblCustRFM[[#This Row],[Monetary]] &gt;= L3413, 3, IF(tblCustRFM[[#This Row],[Monetary]] &gt;= M3413, 2, 1))</f>
        <v>3</v>
      </c>
      <c r="I3409">
        <f>tblCustRFM[[#This Row],[RecencyTier]] + tblCustRFM[[#This Row],[FrequencyTier]] + tblCustRFM[[#This Row],[MonetaryTier]]</f>
        <v>9</v>
      </c>
    </row>
    <row r="3410" spans="1:9" x14ac:dyDescent="0.45">
      <c r="A3410" s="16">
        <v>6068</v>
      </c>
      <c r="B3410" s="10">
        <v>45301.381438155862</v>
      </c>
      <c r="C3410">
        <v>3</v>
      </c>
      <c r="D3410">
        <v>34426.49</v>
      </c>
      <c r="E3410" s="24">
        <f>INT(RFM_Pivot!$A$1 - tblCustRFM[[#This Row],[LastPurchaseDate]])</f>
        <v>355</v>
      </c>
      <c r="F3410">
        <f>IF(tblCustRFM[[#This Row],[Recency]] &lt;= $L$4, 3, IF(tblCustRFM[[#This Row],[Recency]] &lt;= M3412, 2, 1))</f>
        <v>1</v>
      </c>
      <c r="G3410">
        <f>IF(tblCustRFM[[#This Row],[Frequency]] &gt;= L3413, 3, IF(tblCustRFM[[#This Row],[Frequency]] &gt;= M3413, 2, 1))</f>
        <v>3</v>
      </c>
      <c r="H3410">
        <f>IF(tblCustRFM[[#This Row],[Monetary]] &gt;= L3414, 3, IF(tblCustRFM[[#This Row],[Monetary]] &gt;= M3414, 2, 1))</f>
        <v>3</v>
      </c>
      <c r="I3410">
        <f>tblCustRFM[[#This Row],[RecencyTier]] + tblCustRFM[[#This Row],[FrequencyTier]] + tblCustRFM[[#This Row],[MonetaryTier]]</f>
        <v>7</v>
      </c>
    </row>
    <row r="3411" spans="1:9" x14ac:dyDescent="0.45">
      <c r="A3411" s="16">
        <v>6072</v>
      </c>
      <c r="B3411" s="10">
        <v>45422.792579243825</v>
      </c>
      <c r="C3411">
        <v>1</v>
      </c>
      <c r="D3411">
        <v>19601.240000000002</v>
      </c>
      <c r="E3411" s="24">
        <f>INT(RFM_Pivot!$A$1 - tblCustRFM[[#This Row],[LastPurchaseDate]])</f>
        <v>234</v>
      </c>
      <c r="F3411">
        <f>IF(tblCustRFM[[#This Row],[Recency]] &lt;= $L$4, 3, IF(tblCustRFM[[#This Row],[Recency]] &lt;= M3413, 2, 1))</f>
        <v>1</v>
      </c>
      <c r="G3411">
        <f>IF(tblCustRFM[[#This Row],[Frequency]] &gt;= L3414, 3, IF(tblCustRFM[[#This Row],[Frequency]] &gt;= M3414, 2, 1))</f>
        <v>3</v>
      </c>
      <c r="H3411">
        <f>IF(tblCustRFM[[#This Row],[Monetary]] &gt;= L3415, 3, IF(tblCustRFM[[#This Row],[Monetary]] &gt;= M3415, 2, 1))</f>
        <v>3</v>
      </c>
      <c r="I3411">
        <f>tblCustRFM[[#This Row],[RecencyTier]] + tblCustRFM[[#This Row],[FrequencyTier]] + tblCustRFM[[#This Row],[MonetaryTier]]</f>
        <v>7</v>
      </c>
    </row>
    <row r="3412" spans="1:9" x14ac:dyDescent="0.45">
      <c r="A3412" s="16">
        <v>6073</v>
      </c>
      <c r="B3412" s="10">
        <v>45393.808680864197</v>
      </c>
      <c r="C3412">
        <v>3</v>
      </c>
      <c r="D3412">
        <v>27660.12</v>
      </c>
      <c r="E3412" s="24">
        <f>INT(RFM_Pivot!$A$1 - tblCustRFM[[#This Row],[LastPurchaseDate]])</f>
        <v>263</v>
      </c>
      <c r="F3412">
        <f>IF(tblCustRFM[[#This Row],[Recency]] &lt;= $L$4, 3, IF(tblCustRFM[[#This Row],[Recency]] &lt;= M3414, 2, 1))</f>
        <v>1</v>
      </c>
      <c r="G3412">
        <f>IF(tblCustRFM[[#This Row],[Frequency]] &gt;= L3415, 3, IF(tblCustRFM[[#This Row],[Frequency]] &gt;= M3415, 2, 1))</f>
        <v>3</v>
      </c>
      <c r="H3412">
        <f>IF(tblCustRFM[[#This Row],[Monetary]] &gt;= L3416, 3, IF(tblCustRFM[[#This Row],[Monetary]] &gt;= M3416, 2, 1))</f>
        <v>3</v>
      </c>
      <c r="I3412">
        <f>tblCustRFM[[#This Row],[RecencyTier]] + tblCustRFM[[#This Row],[FrequencyTier]] + tblCustRFM[[#This Row],[MonetaryTier]]</f>
        <v>7</v>
      </c>
    </row>
    <row r="3413" spans="1:9" x14ac:dyDescent="0.45">
      <c r="A3413" s="16">
        <v>6074</v>
      </c>
      <c r="B3413" s="10">
        <v>45293.93469347994</v>
      </c>
      <c r="C3413">
        <v>2</v>
      </c>
      <c r="D3413">
        <v>7475.8</v>
      </c>
      <c r="E3413" s="24">
        <f>INT(RFM_Pivot!$A$1 - tblCustRFM[[#This Row],[LastPurchaseDate]])</f>
        <v>363</v>
      </c>
      <c r="F3413">
        <f>IF(tblCustRFM[[#This Row],[Recency]] &lt;= $L$4, 3, IF(tblCustRFM[[#This Row],[Recency]] &lt;= M3415, 2, 1))</f>
        <v>1</v>
      </c>
      <c r="G3413">
        <f>IF(tblCustRFM[[#This Row],[Frequency]] &gt;= L3416, 3, IF(tblCustRFM[[#This Row],[Frequency]] &gt;= M3416, 2, 1))</f>
        <v>3</v>
      </c>
      <c r="H3413">
        <f>IF(tblCustRFM[[#This Row],[Monetary]] &gt;= L3417, 3, IF(tblCustRFM[[#This Row],[Monetary]] &gt;= M3417, 2, 1))</f>
        <v>3</v>
      </c>
      <c r="I3413">
        <f>tblCustRFM[[#This Row],[RecencyTier]] + tblCustRFM[[#This Row],[FrequencyTier]] + tblCustRFM[[#This Row],[MonetaryTier]]</f>
        <v>7</v>
      </c>
    </row>
    <row r="3414" spans="1:9" x14ac:dyDescent="0.45">
      <c r="A3414" s="16">
        <v>6075</v>
      </c>
      <c r="B3414" s="10">
        <v>45104.407740779323</v>
      </c>
      <c r="C3414">
        <v>1</v>
      </c>
      <c r="D3414">
        <v>6376.71</v>
      </c>
      <c r="E3414" s="24">
        <f>INT(RFM_Pivot!$A$1 - tblCustRFM[[#This Row],[LastPurchaseDate]])</f>
        <v>552</v>
      </c>
      <c r="F3414">
        <f>IF(tblCustRFM[[#This Row],[Recency]] &lt;= $L$4, 3, IF(tblCustRFM[[#This Row],[Recency]] &lt;= M3416, 2, 1))</f>
        <v>1</v>
      </c>
      <c r="G3414">
        <f>IF(tblCustRFM[[#This Row],[Frequency]] &gt;= L3417, 3, IF(tblCustRFM[[#This Row],[Frequency]] &gt;= M3417, 2, 1))</f>
        <v>3</v>
      </c>
      <c r="H3414">
        <f>IF(tblCustRFM[[#This Row],[Monetary]] &gt;= L3418, 3, IF(tblCustRFM[[#This Row],[Monetary]] &gt;= M3418, 2, 1))</f>
        <v>3</v>
      </c>
      <c r="I3414">
        <f>tblCustRFM[[#This Row],[RecencyTier]] + tblCustRFM[[#This Row],[FrequencyTier]] + tblCustRFM[[#This Row],[MonetaryTier]]</f>
        <v>7</v>
      </c>
    </row>
    <row r="3415" spans="1:9" x14ac:dyDescent="0.45">
      <c r="A3415" s="16">
        <v>6077</v>
      </c>
      <c r="B3415" s="10">
        <v>45383.00360034722</v>
      </c>
      <c r="C3415">
        <v>2</v>
      </c>
      <c r="D3415">
        <v>5275.31</v>
      </c>
      <c r="E3415" s="24">
        <f>INT(RFM_Pivot!$A$1 - tblCustRFM[[#This Row],[LastPurchaseDate]])</f>
        <v>273</v>
      </c>
      <c r="F3415">
        <f>IF(tblCustRFM[[#This Row],[Recency]] &lt;= $L$4, 3, IF(tblCustRFM[[#This Row],[Recency]] &lt;= M3417, 2, 1))</f>
        <v>1</v>
      </c>
      <c r="G3415">
        <f>IF(tblCustRFM[[#This Row],[Frequency]] &gt;= L3418, 3, IF(tblCustRFM[[#This Row],[Frequency]] &gt;= M3418, 2, 1))</f>
        <v>3</v>
      </c>
      <c r="H3415">
        <f>IF(tblCustRFM[[#This Row],[Monetary]] &gt;= L3419, 3, IF(tblCustRFM[[#This Row],[Monetary]] &gt;= M3419, 2, 1))</f>
        <v>3</v>
      </c>
      <c r="I3415">
        <f>tblCustRFM[[#This Row],[RecencyTier]] + tblCustRFM[[#This Row],[FrequencyTier]] + tblCustRFM[[#This Row],[MonetaryTier]]</f>
        <v>7</v>
      </c>
    </row>
    <row r="3416" spans="1:9" x14ac:dyDescent="0.45">
      <c r="A3416" s="16">
        <v>6078</v>
      </c>
      <c r="B3416" s="10">
        <v>45065.7868787037</v>
      </c>
      <c r="C3416">
        <v>1</v>
      </c>
      <c r="D3416">
        <v>3573.09</v>
      </c>
      <c r="E3416" s="24">
        <f>INT(RFM_Pivot!$A$1 - tblCustRFM[[#This Row],[LastPurchaseDate]])</f>
        <v>591</v>
      </c>
      <c r="F3416">
        <f>IF(tblCustRFM[[#This Row],[Recency]] &lt;= $L$4, 3, IF(tblCustRFM[[#This Row],[Recency]] &lt;= M3418, 2, 1))</f>
        <v>1</v>
      </c>
      <c r="G3416">
        <f>IF(tblCustRFM[[#This Row],[Frequency]] &gt;= L3419, 3, IF(tblCustRFM[[#This Row],[Frequency]] &gt;= M3419, 2, 1))</f>
        <v>3</v>
      </c>
      <c r="H3416">
        <f>IF(tblCustRFM[[#This Row],[Monetary]] &gt;= L3420, 3, IF(tblCustRFM[[#This Row],[Monetary]] &gt;= M3420, 2, 1))</f>
        <v>3</v>
      </c>
      <c r="I3416">
        <f>tblCustRFM[[#This Row],[RecencyTier]] + tblCustRFM[[#This Row],[FrequencyTier]] + tblCustRFM[[#This Row],[MonetaryTier]]</f>
        <v>7</v>
      </c>
    </row>
    <row r="3417" spans="1:9" x14ac:dyDescent="0.45">
      <c r="A3417" s="16">
        <v>6080</v>
      </c>
      <c r="B3417" s="10">
        <v>45525.002800270064</v>
      </c>
      <c r="C3417">
        <v>1</v>
      </c>
      <c r="D3417">
        <v>502.05</v>
      </c>
      <c r="E3417" s="24">
        <f>INT(RFM_Pivot!$A$1 - tblCustRFM[[#This Row],[LastPurchaseDate]])</f>
        <v>131</v>
      </c>
      <c r="F3417">
        <f>IF(tblCustRFM[[#This Row],[Recency]] &lt;= $L$4, 3, IF(tblCustRFM[[#This Row],[Recency]] &lt;= M3419, 2, 1))</f>
        <v>1</v>
      </c>
      <c r="G3417">
        <f>IF(tblCustRFM[[#This Row],[Frequency]] &gt;= L3420, 3, IF(tblCustRFM[[#This Row],[Frequency]] &gt;= M3420, 2, 1))</f>
        <v>3</v>
      </c>
      <c r="H3417">
        <f>IF(tblCustRFM[[#This Row],[Monetary]] &gt;= L3421, 3, IF(tblCustRFM[[#This Row],[Monetary]] &gt;= M3421, 2, 1))</f>
        <v>3</v>
      </c>
      <c r="I3417">
        <f>tblCustRFM[[#This Row],[RecencyTier]] + tblCustRFM[[#This Row],[FrequencyTier]] + tblCustRFM[[#This Row],[MonetaryTier]]</f>
        <v>7</v>
      </c>
    </row>
    <row r="3418" spans="1:9" x14ac:dyDescent="0.45">
      <c r="A3418" s="16">
        <v>6083</v>
      </c>
      <c r="B3418" s="10">
        <v>44999.569256905866</v>
      </c>
      <c r="C3418">
        <v>1</v>
      </c>
      <c r="D3418">
        <v>2310.4699999999998</v>
      </c>
      <c r="E3418" s="24">
        <f>INT(RFM_Pivot!$A$1 - tblCustRFM[[#This Row],[LastPurchaseDate]])</f>
        <v>657</v>
      </c>
      <c r="F3418">
        <f>IF(tblCustRFM[[#This Row],[Recency]] &lt;= $L$4, 3, IF(tblCustRFM[[#This Row],[Recency]] &lt;= M3420, 2, 1))</f>
        <v>1</v>
      </c>
      <c r="G3418">
        <f>IF(tblCustRFM[[#This Row],[Frequency]] &gt;= L3421, 3, IF(tblCustRFM[[#This Row],[Frequency]] &gt;= M3421, 2, 1))</f>
        <v>3</v>
      </c>
      <c r="H3418">
        <f>IF(tblCustRFM[[#This Row],[Monetary]] &gt;= L3422, 3, IF(tblCustRFM[[#This Row],[Monetary]] &gt;= M3422, 2, 1))</f>
        <v>3</v>
      </c>
      <c r="I3418">
        <f>tblCustRFM[[#This Row],[RecencyTier]] + tblCustRFM[[#This Row],[FrequencyTier]] + tblCustRFM[[#This Row],[MonetaryTier]]</f>
        <v>7</v>
      </c>
    </row>
    <row r="3419" spans="1:9" x14ac:dyDescent="0.45">
      <c r="A3419" s="16">
        <v>6084</v>
      </c>
      <c r="B3419" s="10">
        <v>45546.685968595681</v>
      </c>
      <c r="C3419">
        <v>2</v>
      </c>
      <c r="D3419">
        <v>16859.37</v>
      </c>
      <c r="E3419" s="24">
        <f>INT(RFM_Pivot!$A$1 - tblCustRFM[[#This Row],[LastPurchaseDate]])</f>
        <v>110</v>
      </c>
      <c r="F3419">
        <f>IF(tblCustRFM[[#This Row],[Recency]] &lt;= $L$4, 3, IF(tblCustRFM[[#This Row],[Recency]] &lt;= M3421, 2, 1))</f>
        <v>3</v>
      </c>
      <c r="G3419">
        <f>IF(tblCustRFM[[#This Row],[Frequency]] &gt;= L3422, 3, IF(tblCustRFM[[#This Row],[Frequency]] &gt;= M3422, 2, 1))</f>
        <v>3</v>
      </c>
      <c r="H3419">
        <f>IF(tblCustRFM[[#This Row],[Monetary]] &gt;= L3423, 3, IF(tblCustRFM[[#This Row],[Monetary]] &gt;= M3423, 2, 1))</f>
        <v>3</v>
      </c>
      <c r="I3419">
        <f>tblCustRFM[[#This Row],[RecencyTier]] + tblCustRFM[[#This Row],[FrequencyTier]] + tblCustRFM[[#This Row],[MonetaryTier]]</f>
        <v>9</v>
      </c>
    </row>
    <row r="3420" spans="1:9" x14ac:dyDescent="0.45">
      <c r="A3420" s="16">
        <v>6085</v>
      </c>
      <c r="B3420" s="10">
        <v>45418.266126620372</v>
      </c>
      <c r="C3420">
        <v>3</v>
      </c>
      <c r="D3420">
        <v>27648.36</v>
      </c>
      <c r="E3420" s="24">
        <f>INT(RFM_Pivot!$A$1 - tblCustRFM[[#This Row],[LastPurchaseDate]])</f>
        <v>238</v>
      </c>
      <c r="F3420">
        <f>IF(tblCustRFM[[#This Row],[Recency]] &lt;= $L$4, 3, IF(tblCustRFM[[#This Row],[Recency]] &lt;= M3422, 2, 1))</f>
        <v>1</v>
      </c>
      <c r="G3420">
        <f>IF(tblCustRFM[[#This Row],[Frequency]] &gt;= L3423, 3, IF(tblCustRFM[[#This Row],[Frequency]] &gt;= M3423, 2, 1))</f>
        <v>3</v>
      </c>
      <c r="H3420">
        <f>IF(tblCustRFM[[#This Row],[Monetary]] &gt;= L3424, 3, IF(tblCustRFM[[#This Row],[Monetary]] &gt;= M3424, 2, 1))</f>
        <v>3</v>
      </c>
      <c r="I3420">
        <f>tblCustRFM[[#This Row],[RecencyTier]] + tblCustRFM[[#This Row],[FrequencyTier]] + tblCustRFM[[#This Row],[MonetaryTier]]</f>
        <v>7</v>
      </c>
    </row>
    <row r="3421" spans="1:9" x14ac:dyDescent="0.45">
      <c r="A3421" s="16">
        <v>6086</v>
      </c>
      <c r="B3421" s="10">
        <v>45503.246624652777</v>
      </c>
      <c r="C3421">
        <v>3</v>
      </c>
      <c r="D3421">
        <v>16002.67</v>
      </c>
      <c r="E3421" s="24">
        <f>INT(RFM_Pivot!$A$1 - tblCustRFM[[#This Row],[LastPurchaseDate]])</f>
        <v>153</v>
      </c>
      <c r="F3421">
        <f>IF(tblCustRFM[[#This Row],[Recency]] &lt;= $L$4, 3, IF(tblCustRFM[[#This Row],[Recency]] &lt;= M3423, 2, 1))</f>
        <v>1</v>
      </c>
      <c r="G3421">
        <f>IF(tblCustRFM[[#This Row],[Frequency]] &gt;= L3424, 3, IF(tblCustRFM[[#This Row],[Frequency]] &gt;= M3424, 2, 1))</f>
        <v>3</v>
      </c>
      <c r="H3421">
        <f>IF(tblCustRFM[[#This Row],[Monetary]] &gt;= L3425, 3, IF(tblCustRFM[[#This Row],[Monetary]] &gt;= M3425, 2, 1))</f>
        <v>3</v>
      </c>
      <c r="I3421">
        <f>tblCustRFM[[#This Row],[RecencyTier]] + tblCustRFM[[#This Row],[FrequencyTier]] + tblCustRFM[[#This Row],[MonetaryTier]]</f>
        <v>7</v>
      </c>
    </row>
    <row r="3422" spans="1:9" x14ac:dyDescent="0.45">
      <c r="A3422" s="16">
        <v>6087</v>
      </c>
      <c r="B3422" s="10">
        <v>45472.145514544754</v>
      </c>
      <c r="C3422">
        <v>1</v>
      </c>
      <c r="D3422">
        <v>96.11</v>
      </c>
      <c r="E3422" s="24">
        <f>INT(RFM_Pivot!$A$1 - tblCustRFM[[#This Row],[LastPurchaseDate]])</f>
        <v>184</v>
      </c>
      <c r="F3422">
        <f>IF(tblCustRFM[[#This Row],[Recency]] &lt;= $L$4, 3, IF(tblCustRFM[[#This Row],[Recency]] &lt;= M3424, 2, 1))</f>
        <v>1</v>
      </c>
      <c r="G3422">
        <f>IF(tblCustRFM[[#This Row],[Frequency]] &gt;= L3425, 3, IF(tblCustRFM[[#This Row],[Frequency]] &gt;= M3425, 2, 1))</f>
        <v>3</v>
      </c>
      <c r="H3422">
        <f>IF(tblCustRFM[[#This Row],[Monetary]] &gt;= L3426, 3, IF(tblCustRFM[[#This Row],[Monetary]] &gt;= M3426, 2, 1))</f>
        <v>3</v>
      </c>
      <c r="I3422">
        <f>tblCustRFM[[#This Row],[RecencyTier]] + tblCustRFM[[#This Row],[FrequencyTier]] + tblCustRFM[[#This Row],[MonetaryTier]]</f>
        <v>7</v>
      </c>
    </row>
    <row r="3423" spans="1:9" x14ac:dyDescent="0.45">
      <c r="A3423" s="16">
        <v>6088</v>
      </c>
      <c r="B3423" s="10">
        <v>44947.588058796297</v>
      </c>
      <c r="C3423">
        <v>1</v>
      </c>
      <c r="D3423">
        <v>1266.3599999999999</v>
      </c>
      <c r="E3423" s="24">
        <f>INT(RFM_Pivot!$A$1 - tblCustRFM[[#This Row],[LastPurchaseDate]])</f>
        <v>709</v>
      </c>
      <c r="F3423">
        <f>IF(tblCustRFM[[#This Row],[Recency]] &lt;= $L$4, 3, IF(tblCustRFM[[#This Row],[Recency]] &lt;= M3425, 2, 1))</f>
        <v>1</v>
      </c>
      <c r="G3423">
        <f>IF(tblCustRFM[[#This Row],[Frequency]] &gt;= L3426, 3, IF(tblCustRFM[[#This Row],[Frequency]] &gt;= M3426, 2, 1))</f>
        <v>3</v>
      </c>
      <c r="H3423">
        <f>IF(tblCustRFM[[#This Row],[Monetary]] &gt;= L3427, 3, IF(tblCustRFM[[#This Row],[Monetary]] &gt;= M3427, 2, 1))</f>
        <v>3</v>
      </c>
      <c r="I3423">
        <f>tblCustRFM[[#This Row],[RecencyTier]] + tblCustRFM[[#This Row],[FrequencyTier]] + tblCustRFM[[#This Row],[MonetaryTier]]</f>
        <v>7</v>
      </c>
    </row>
    <row r="3424" spans="1:9" x14ac:dyDescent="0.45">
      <c r="A3424" s="16">
        <v>6089</v>
      </c>
      <c r="B3424" s="10">
        <v>45279.625262538582</v>
      </c>
      <c r="C3424">
        <v>1</v>
      </c>
      <c r="D3424">
        <v>1229.68</v>
      </c>
      <c r="E3424" s="24">
        <f>INT(RFM_Pivot!$A$1 - tblCustRFM[[#This Row],[LastPurchaseDate]])</f>
        <v>377</v>
      </c>
      <c r="F3424">
        <f>IF(tblCustRFM[[#This Row],[Recency]] &lt;= $L$4, 3, IF(tblCustRFM[[#This Row],[Recency]] &lt;= M3426, 2, 1))</f>
        <v>1</v>
      </c>
      <c r="G3424">
        <f>IF(tblCustRFM[[#This Row],[Frequency]] &gt;= L3427, 3, IF(tblCustRFM[[#This Row],[Frequency]] &gt;= M3427, 2, 1))</f>
        <v>3</v>
      </c>
      <c r="H3424">
        <f>IF(tblCustRFM[[#This Row],[Monetary]] &gt;= L3428, 3, IF(tblCustRFM[[#This Row],[Monetary]] &gt;= M3428, 2, 1))</f>
        <v>3</v>
      </c>
      <c r="I3424">
        <f>tblCustRFM[[#This Row],[RecencyTier]] + tblCustRFM[[#This Row],[FrequencyTier]] + tblCustRFM[[#This Row],[MonetaryTier]]</f>
        <v>7</v>
      </c>
    </row>
    <row r="3425" spans="1:9" x14ac:dyDescent="0.45">
      <c r="A3425" s="16">
        <v>6091</v>
      </c>
      <c r="B3425" s="10">
        <v>45326.057905787035</v>
      </c>
      <c r="C3425">
        <v>1</v>
      </c>
      <c r="D3425">
        <v>22616.5</v>
      </c>
      <c r="E3425" s="24">
        <f>INT(RFM_Pivot!$A$1 - tblCustRFM[[#This Row],[LastPurchaseDate]])</f>
        <v>330</v>
      </c>
      <c r="F3425">
        <f>IF(tblCustRFM[[#This Row],[Recency]] &lt;= $L$4, 3, IF(tblCustRFM[[#This Row],[Recency]] &lt;= M3427, 2, 1))</f>
        <v>1</v>
      </c>
      <c r="G3425">
        <f>IF(tblCustRFM[[#This Row],[Frequency]] &gt;= L3428, 3, IF(tblCustRFM[[#This Row],[Frequency]] &gt;= M3428, 2, 1))</f>
        <v>3</v>
      </c>
      <c r="H3425">
        <f>IF(tblCustRFM[[#This Row],[Monetary]] &gt;= L3429, 3, IF(tblCustRFM[[#This Row],[Monetary]] &gt;= M3429, 2, 1))</f>
        <v>3</v>
      </c>
      <c r="I3425">
        <f>tblCustRFM[[#This Row],[RecencyTier]] + tblCustRFM[[#This Row],[FrequencyTier]] + tblCustRFM[[#This Row],[MonetaryTier]]</f>
        <v>7</v>
      </c>
    </row>
    <row r="3426" spans="1:9" x14ac:dyDescent="0.45">
      <c r="A3426" s="16">
        <v>6092</v>
      </c>
      <c r="B3426" s="10">
        <v>45339.126212615738</v>
      </c>
      <c r="C3426">
        <v>1</v>
      </c>
      <c r="D3426">
        <v>11797.92</v>
      </c>
      <c r="E3426" s="24">
        <f>INT(RFM_Pivot!$A$1 - tblCustRFM[[#This Row],[LastPurchaseDate]])</f>
        <v>317</v>
      </c>
      <c r="F3426">
        <f>IF(tblCustRFM[[#This Row],[Recency]] &lt;= $L$4, 3, IF(tblCustRFM[[#This Row],[Recency]] &lt;= M3428, 2, 1))</f>
        <v>1</v>
      </c>
      <c r="G3426">
        <f>IF(tblCustRFM[[#This Row],[Frequency]] &gt;= L3429, 3, IF(tblCustRFM[[#This Row],[Frequency]] &gt;= M3429, 2, 1))</f>
        <v>3</v>
      </c>
      <c r="H3426">
        <f>IF(tblCustRFM[[#This Row],[Monetary]] &gt;= L3430, 3, IF(tblCustRFM[[#This Row],[Monetary]] &gt;= M3430, 2, 1))</f>
        <v>3</v>
      </c>
      <c r="I3426">
        <f>tblCustRFM[[#This Row],[RecencyTier]] + tblCustRFM[[#This Row],[FrequencyTier]] + tblCustRFM[[#This Row],[MonetaryTier]]</f>
        <v>7</v>
      </c>
    </row>
    <row r="3427" spans="1:9" x14ac:dyDescent="0.45">
      <c r="A3427" s="16">
        <v>6093</v>
      </c>
      <c r="B3427" s="10">
        <v>45109.956295640433</v>
      </c>
      <c r="C3427">
        <v>2</v>
      </c>
      <c r="D3427">
        <v>5926.32</v>
      </c>
      <c r="E3427" s="24">
        <f>INT(RFM_Pivot!$A$1 - tblCustRFM[[#This Row],[LastPurchaseDate]])</f>
        <v>547</v>
      </c>
      <c r="F3427">
        <f>IF(tblCustRFM[[#This Row],[Recency]] &lt;= $L$4, 3, IF(tblCustRFM[[#This Row],[Recency]] &lt;= M3429, 2, 1))</f>
        <v>1</v>
      </c>
      <c r="G3427">
        <f>IF(tblCustRFM[[#This Row],[Frequency]] &gt;= L3430, 3, IF(tblCustRFM[[#This Row],[Frequency]] &gt;= M3430, 2, 1))</f>
        <v>3</v>
      </c>
      <c r="H3427">
        <f>IF(tblCustRFM[[#This Row],[Monetary]] &gt;= L3431, 3, IF(tblCustRFM[[#This Row],[Monetary]] &gt;= M3431, 2, 1))</f>
        <v>3</v>
      </c>
      <c r="I3427">
        <f>tblCustRFM[[#This Row],[RecencyTier]] + tblCustRFM[[#This Row],[FrequencyTier]] + tblCustRFM[[#This Row],[MonetaryTier]]</f>
        <v>7</v>
      </c>
    </row>
    <row r="3428" spans="1:9" x14ac:dyDescent="0.45">
      <c r="A3428" s="16">
        <v>6095</v>
      </c>
      <c r="B3428" s="10">
        <v>45411.476447646608</v>
      </c>
      <c r="C3428">
        <v>1</v>
      </c>
      <c r="D3428">
        <v>8262.25</v>
      </c>
      <c r="E3428" s="24">
        <f>INT(RFM_Pivot!$A$1 - tblCustRFM[[#This Row],[LastPurchaseDate]])</f>
        <v>245</v>
      </c>
      <c r="F3428">
        <f>IF(tblCustRFM[[#This Row],[Recency]] &lt;= $L$4, 3, IF(tblCustRFM[[#This Row],[Recency]] &lt;= M3430, 2, 1))</f>
        <v>1</v>
      </c>
      <c r="G3428">
        <f>IF(tblCustRFM[[#This Row],[Frequency]] &gt;= L3431, 3, IF(tblCustRFM[[#This Row],[Frequency]] &gt;= M3431, 2, 1))</f>
        <v>3</v>
      </c>
      <c r="H3428">
        <f>IF(tblCustRFM[[#This Row],[Monetary]] &gt;= L3432, 3, IF(tblCustRFM[[#This Row],[Monetary]] &gt;= M3432, 2, 1))</f>
        <v>3</v>
      </c>
      <c r="I3428">
        <f>tblCustRFM[[#This Row],[RecencyTier]] + tblCustRFM[[#This Row],[FrequencyTier]] + tblCustRFM[[#This Row],[MonetaryTier]]</f>
        <v>7</v>
      </c>
    </row>
    <row r="3429" spans="1:9" x14ac:dyDescent="0.45">
      <c r="A3429" s="16">
        <v>6097</v>
      </c>
      <c r="B3429" s="10">
        <v>45581.364436458331</v>
      </c>
      <c r="C3429">
        <v>2</v>
      </c>
      <c r="D3429">
        <v>16756.8</v>
      </c>
      <c r="E3429" s="24">
        <f>INT(RFM_Pivot!$A$1 - tblCustRFM[[#This Row],[LastPurchaseDate]])</f>
        <v>75</v>
      </c>
      <c r="F3429">
        <f>IF(tblCustRFM[[#This Row],[Recency]] &lt;= $L$4, 3, IF(tblCustRFM[[#This Row],[Recency]] &lt;= M3431, 2, 1))</f>
        <v>3</v>
      </c>
      <c r="G3429">
        <f>IF(tblCustRFM[[#This Row],[Frequency]] &gt;= L3432, 3, IF(tblCustRFM[[#This Row],[Frequency]] &gt;= M3432, 2, 1))</f>
        <v>3</v>
      </c>
      <c r="H3429">
        <f>IF(tblCustRFM[[#This Row],[Monetary]] &gt;= L3433, 3, IF(tblCustRFM[[#This Row],[Monetary]] &gt;= M3433, 2, 1))</f>
        <v>3</v>
      </c>
      <c r="I3429">
        <f>tblCustRFM[[#This Row],[RecencyTier]] + tblCustRFM[[#This Row],[FrequencyTier]] + tblCustRFM[[#This Row],[MonetaryTier]]</f>
        <v>9</v>
      </c>
    </row>
    <row r="3430" spans="1:9" x14ac:dyDescent="0.45">
      <c r="A3430" s="16">
        <v>6101</v>
      </c>
      <c r="B3430" s="10">
        <v>45056.222922299385</v>
      </c>
      <c r="C3430">
        <v>1</v>
      </c>
      <c r="D3430">
        <v>1840.5</v>
      </c>
      <c r="E3430" s="24">
        <f>INT(RFM_Pivot!$A$1 - tblCustRFM[[#This Row],[LastPurchaseDate]])</f>
        <v>600</v>
      </c>
      <c r="F3430">
        <f>IF(tblCustRFM[[#This Row],[Recency]] &lt;= $L$4, 3, IF(tblCustRFM[[#This Row],[Recency]] &lt;= M3432, 2, 1))</f>
        <v>1</v>
      </c>
      <c r="G3430">
        <f>IF(tblCustRFM[[#This Row],[Frequency]] &gt;= L3433, 3, IF(tblCustRFM[[#This Row],[Frequency]] &gt;= M3433, 2, 1))</f>
        <v>3</v>
      </c>
      <c r="H3430">
        <f>IF(tblCustRFM[[#This Row],[Monetary]] &gt;= L3434, 3, IF(tblCustRFM[[#This Row],[Monetary]] &gt;= M3434, 2, 1))</f>
        <v>3</v>
      </c>
      <c r="I3430">
        <f>tblCustRFM[[#This Row],[RecencyTier]] + tblCustRFM[[#This Row],[FrequencyTier]] + tblCustRFM[[#This Row],[MonetaryTier]]</f>
        <v>7</v>
      </c>
    </row>
    <row r="3431" spans="1:9" x14ac:dyDescent="0.45">
      <c r="A3431" s="16">
        <v>6102</v>
      </c>
      <c r="B3431" s="10">
        <v>45147.263026311732</v>
      </c>
      <c r="C3431">
        <v>1</v>
      </c>
      <c r="D3431">
        <v>5117.04</v>
      </c>
      <c r="E3431" s="24">
        <f>INT(RFM_Pivot!$A$1 - tblCustRFM[[#This Row],[LastPurchaseDate]])</f>
        <v>509</v>
      </c>
      <c r="F3431">
        <f>IF(tblCustRFM[[#This Row],[Recency]] &lt;= $L$4, 3, IF(tblCustRFM[[#This Row],[Recency]] &lt;= M3433, 2, 1))</f>
        <v>1</v>
      </c>
      <c r="G3431">
        <f>IF(tblCustRFM[[#This Row],[Frequency]] &gt;= L3434, 3, IF(tblCustRFM[[#This Row],[Frequency]] &gt;= M3434, 2, 1))</f>
        <v>3</v>
      </c>
      <c r="H3431">
        <f>IF(tblCustRFM[[#This Row],[Monetary]] &gt;= L3435, 3, IF(tblCustRFM[[#This Row],[Monetary]] &gt;= M3435, 2, 1))</f>
        <v>3</v>
      </c>
      <c r="I3431">
        <f>tblCustRFM[[#This Row],[RecencyTier]] + tblCustRFM[[#This Row],[FrequencyTier]] + tblCustRFM[[#This Row],[MonetaryTier]]</f>
        <v>7</v>
      </c>
    </row>
    <row r="3432" spans="1:9" x14ac:dyDescent="0.45">
      <c r="A3432" s="16">
        <v>6103</v>
      </c>
      <c r="B3432" s="10">
        <v>45181.138413850305</v>
      </c>
      <c r="C3432">
        <v>1</v>
      </c>
      <c r="D3432">
        <v>2050.56</v>
      </c>
      <c r="E3432" s="24">
        <f>INT(RFM_Pivot!$A$1 - tblCustRFM[[#This Row],[LastPurchaseDate]])</f>
        <v>475</v>
      </c>
      <c r="F3432">
        <f>IF(tblCustRFM[[#This Row],[Recency]] &lt;= $L$4, 3, IF(tblCustRFM[[#This Row],[Recency]] &lt;= M3434, 2, 1))</f>
        <v>1</v>
      </c>
      <c r="G3432">
        <f>IF(tblCustRFM[[#This Row],[Frequency]] &gt;= L3435, 3, IF(tblCustRFM[[#This Row],[Frequency]] &gt;= M3435, 2, 1))</f>
        <v>3</v>
      </c>
      <c r="H3432">
        <f>IF(tblCustRFM[[#This Row],[Monetary]] &gt;= L3436, 3, IF(tblCustRFM[[#This Row],[Monetary]] &gt;= M3436, 2, 1))</f>
        <v>3</v>
      </c>
      <c r="I3432">
        <f>tblCustRFM[[#This Row],[RecencyTier]] + tblCustRFM[[#This Row],[FrequencyTier]] + tblCustRFM[[#This Row],[MonetaryTier]]</f>
        <v>7</v>
      </c>
    </row>
    <row r="3433" spans="1:9" x14ac:dyDescent="0.45">
      <c r="A3433" s="16">
        <v>6104</v>
      </c>
      <c r="B3433" s="10">
        <v>44959.853285339508</v>
      </c>
      <c r="C3433">
        <v>1</v>
      </c>
      <c r="D3433">
        <v>2735.02</v>
      </c>
      <c r="E3433" s="24">
        <f>INT(RFM_Pivot!$A$1 - tblCustRFM[[#This Row],[LastPurchaseDate]])</f>
        <v>697</v>
      </c>
      <c r="F3433">
        <f>IF(tblCustRFM[[#This Row],[Recency]] &lt;= $L$4, 3, IF(tblCustRFM[[#This Row],[Recency]] &lt;= M3435, 2, 1))</f>
        <v>1</v>
      </c>
      <c r="G3433">
        <f>IF(tblCustRFM[[#This Row],[Frequency]] &gt;= L3436, 3, IF(tblCustRFM[[#This Row],[Frequency]] &gt;= M3436, 2, 1))</f>
        <v>3</v>
      </c>
      <c r="H3433">
        <f>IF(tblCustRFM[[#This Row],[Monetary]] &gt;= L3437, 3, IF(tblCustRFM[[#This Row],[Monetary]] &gt;= M3437, 2, 1))</f>
        <v>3</v>
      </c>
      <c r="I3433">
        <f>tblCustRFM[[#This Row],[RecencyTier]] + tblCustRFM[[#This Row],[FrequencyTier]] + tblCustRFM[[#This Row],[MonetaryTier]]</f>
        <v>7</v>
      </c>
    </row>
    <row r="3434" spans="1:9" x14ac:dyDescent="0.45">
      <c r="A3434" s="16">
        <v>6105</v>
      </c>
      <c r="B3434" s="10">
        <v>45498.720172029323</v>
      </c>
      <c r="C3434">
        <v>3</v>
      </c>
      <c r="D3434">
        <v>7637.42</v>
      </c>
      <c r="E3434" s="24">
        <f>INT(RFM_Pivot!$A$1 - tblCustRFM[[#This Row],[LastPurchaseDate]])</f>
        <v>158</v>
      </c>
      <c r="F3434">
        <f>IF(tblCustRFM[[#This Row],[Recency]] &lt;= $L$4, 3, IF(tblCustRFM[[#This Row],[Recency]] &lt;= M3436, 2, 1))</f>
        <v>1</v>
      </c>
      <c r="G3434">
        <f>IF(tblCustRFM[[#This Row],[Frequency]] &gt;= L3437, 3, IF(tblCustRFM[[#This Row],[Frequency]] &gt;= M3437, 2, 1))</f>
        <v>3</v>
      </c>
      <c r="H3434">
        <f>IF(tblCustRFM[[#This Row],[Monetary]] &gt;= L3438, 3, IF(tblCustRFM[[#This Row],[Monetary]] &gt;= M3438, 2, 1))</f>
        <v>3</v>
      </c>
      <c r="I3434">
        <f>tblCustRFM[[#This Row],[RecencyTier]] + tblCustRFM[[#This Row],[FrequencyTier]] + tblCustRFM[[#This Row],[MonetaryTier]]</f>
        <v>7</v>
      </c>
    </row>
    <row r="3435" spans="1:9" x14ac:dyDescent="0.45">
      <c r="A3435" s="16">
        <v>6108</v>
      </c>
      <c r="B3435" s="10">
        <v>45484.556755671299</v>
      </c>
      <c r="C3435">
        <v>2</v>
      </c>
      <c r="D3435">
        <v>27553.68</v>
      </c>
      <c r="E3435" s="24">
        <f>INT(RFM_Pivot!$A$1 - tblCustRFM[[#This Row],[LastPurchaseDate]])</f>
        <v>172</v>
      </c>
      <c r="F3435">
        <f>IF(tblCustRFM[[#This Row],[Recency]] &lt;= $L$4, 3, IF(tblCustRFM[[#This Row],[Recency]] &lt;= M3437, 2, 1))</f>
        <v>1</v>
      </c>
      <c r="G3435">
        <f>IF(tblCustRFM[[#This Row],[Frequency]] &gt;= L3438, 3, IF(tblCustRFM[[#This Row],[Frequency]] &gt;= M3438, 2, 1))</f>
        <v>3</v>
      </c>
      <c r="H3435">
        <f>IF(tblCustRFM[[#This Row],[Monetary]] &gt;= L3439, 3, IF(tblCustRFM[[#This Row],[Monetary]] &gt;= M3439, 2, 1))</f>
        <v>3</v>
      </c>
      <c r="I3435">
        <f>tblCustRFM[[#This Row],[RecencyTier]] + tblCustRFM[[#This Row],[FrequencyTier]] + tblCustRFM[[#This Row],[MonetaryTier]]</f>
        <v>7</v>
      </c>
    </row>
    <row r="3436" spans="1:9" x14ac:dyDescent="0.45">
      <c r="A3436" s="16">
        <v>6109</v>
      </c>
      <c r="B3436" s="10">
        <v>45295.467846797837</v>
      </c>
      <c r="C3436">
        <v>3</v>
      </c>
      <c r="D3436">
        <v>25597.01</v>
      </c>
      <c r="E3436" s="24">
        <f>INT(RFM_Pivot!$A$1 - tblCustRFM[[#This Row],[LastPurchaseDate]])</f>
        <v>361</v>
      </c>
      <c r="F3436">
        <f>IF(tblCustRFM[[#This Row],[Recency]] &lt;= $L$4, 3, IF(tblCustRFM[[#This Row],[Recency]] &lt;= M3438, 2, 1))</f>
        <v>1</v>
      </c>
      <c r="G3436">
        <f>IF(tblCustRFM[[#This Row],[Frequency]] &gt;= L3439, 3, IF(tblCustRFM[[#This Row],[Frequency]] &gt;= M3439, 2, 1))</f>
        <v>3</v>
      </c>
      <c r="H3436">
        <f>IF(tblCustRFM[[#This Row],[Monetary]] &gt;= L3440, 3, IF(tblCustRFM[[#This Row],[Monetary]] &gt;= M3440, 2, 1))</f>
        <v>3</v>
      </c>
      <c r="I3436">
        <f>tblCustRFM[[#This Row],[RecencyTier]] + tblCustRFM[[#This Row],[FrequencyTier]] + tblCustRFM[[#This Row],[MonetaryTier]]</f>
        <v>7</v>
      </c>
    </row>
    <row r="3437" spans="1:9" x14ac:dyDescent="0.45">
      <c r="A3437" s="16">
        <v>6110</v>
      </c>
      <c r="B3437" s="10">
        <v>45096.303930401235</v>
      </c>
      <c r="C3437">
        <v>2</v>
      </c>
      <c r="D3437">
        <v>21979.02</v>
      </c>
      <c r="E3437" s="24">
        <f>INT(RFM_Pivot!$A$1 - tblCustRFM[[#This Row],[LastPurchaseDate]])</f>
        <v>560</v>
      </c>
      <c r="F3437">
        <f>IF(tblCustRFM[[#This Row],[Recency]] &lt;= $L$4, 3, IF(tblCustRFM[[#This Row],[Recency]] &lt;= M3439, 2, 1))</f>
        <v>1</v>
      </c>
      <c r="G3437">
        <f>IF(tblCustRFM[[#This Row],[Frequency]] &gt;= L3440, 3, IF(tblCustRFM[[#This Row],[Frequency]] &gt;= M3440, 2, 1))</f>
        <v>3</v>
      </c>
      <c r="H3437">
        <f>IF(tblCustRFM[[#This Row],[Monetary]] &gt;= L3441, 3, IF(tblCustRFM[[#This Row],[Monetary]] &gt;= M3441, 2, 1))</f>
        <v>3</v>
      </c>
      <c r="I3437">
        <f>tblCustRFM[[#This Row],[RecencyTier]] + tblCustRFM[[#This Row],[FrequencyTier]] + tblCustRFM[[#This Row],[MonetaryTier]]</f>
        <v>7</v>
      </c>
    </row>
    <row r="3438" spans="1:9" x14ac:dyDescent="0.45">
      <c r="A3438" s="16">
        <v>6111</v>
      </c>
      <c r="B3438" s="10">
        <v>45353.216621682099</v>
      </c>
      <c r="C3438">
        <v>1</v>
      </c>
      <c r="D3438">
        <v>17113.68</v>
      </c>
      <c r="E3438" s="24">
        <f>INT(RFM_Pivot!$A$1 - tblCustRFM[[#This Row],[LastPurchaseDate]])</f>
        <v>303</v>
      </c>
      <c r="F3438">
        <f>IF(tblCustRFM[[#This Row],[Recency]] &lt;= $L$4, 3, IF(tblCustRFM[[#This Row],[Recency]] &lt;= M3440, 2, 1))</f>
        <v>1</v>
      </c>
      <c r="G3438">
        <f>IF(tblCustRFM[[#This Row],[Frequency]] &gt;= L3441, 3, IF(tblCustRFM[[#This Row],[Frequency]] &gt;= M3441, 2, 1))</f>
        <v>3</v>
      </c>
      <c r="H3438">
        <f>IF(tblCustRFM[[#This Row],[Monetary]] &gt;= L3442, 3, IF(tblCustRFM[[#This Row],[Monetary]] &gt;= M3442, 2, 1))</f>
        <v>3</v>
      </c>
      <c r="I3438">
        <f>tblCustRFM[[#This Row],[RecencyTier]] + tblCustRFM[[#This Row],[FrequencyTier]] + tblCustRFM[[#This Row],[MonetaryTier]]</f>
        <v>7</v>
      </c>
    </row>
    <row r="3439" spans="1:9" x14ac:dyDescent="0.45">
      <c r="A3439" s="16">
        <v>6113</v>
      </c>
      <c r="B3439" s="10">
        <v>45578.736173611112</v>
      </c>
      <c r="C3439">
        <v>1</v>
      </c>
      <c r="D3439">
        <v>13722.78</v>
      </c>
      <c r="E3439" s="24">
        <f>INT(RFM_Pivot!$A$1 - tblCustRFM[[#This Row],[LastPurchaseDate]])</f>
        <v>78</v>
      </c>
      <c r="F3439">
        <f>IF(tblCustRFM[[#This Row],[Recency]] &lt;= $L$4, 3, IF(tblCustRFM[[#This Row],[Recency]] &lt;= M3441, 2, 1))</f>
        <v>3</v>
      </c>
      <c r="G3439">
        <f>IF(tblCustRFM[[#This Row],[Frequency]] &gt;= L3442, 3, IF(tblCustRFM[[#This Row],[Frequency]] &gt;= M3442, 2, 1))</f>
        <v>3</v>
      </c>
      <c r="H3439">
        <f>IF(tblCustRFM[[#This Row],[Monetary]] &gt;= L3443, 3, IF(tblCustRFM[[#This Row],[Monetary]] &gt;= M3443, 2, 1))</f>
        <v>3</v>
      </c>
      <c r="I3439">
        <f>tblCustRFM[[#This Row],[RecencyTier]] + tblCustRFM[[#This Row],[FrequencyTier]] + tblCustRFM[[#This Row],[MonetaryTier]]</f>
        <v>9</v>
      </c>
    </row>
    <row r="3440" spans="1:9" x14ac:dyDescent="0.45">
      <c r="A3440" s="16">
        <v>6114</v>
      </c>
      <c r="B3440" s="10">
        <v>45436.371937191361</v>
      </c>
      <c r="C3440">
        <v>1</v>
      </c>
      <c r="D3440">
        <v>3755.67</v>
      </c>
      <c r="E3440" s="24">
        <f>INT(RFM_Pivot!$A$1 - tblCustRFM[[#This Row],[LastPurchaseDate]])</f>
        <v>220</v>
      </c>
      <c r="F3440">
        <f>IF(tblCustRFM[[#This Row],[Recency]] &lt;= $L$4, 3, IF(tblCustRFM[[#This Row],[Recency]] &lt;= M3442, 2, 1))</f>
        <v>1</v>
      </c>
      <c r="G3440">
        <f>IF(tblCustRFM[[#This Row],[Frequency]] &gt;= L3443, 3, IF(tblCustRFM[[#This Row],[Frequency]] &gt;= M3443, 2, 1))</f>
        <v>3</v>
      </c>
      <c r="H3440">
        <f>IF(tblCustRFM[[#This Row],[Monetary]] &gt;= L3444, 3, IF(tblCustRFM[[#This Row],[Monetary]] &gt;= M3444, 2, 1))</f>
        <v>3</v>
      </c>
      <c r="I3440">
        <f>tblCustRFM[[#This Row],[RecencyTier]] + tblCustRFM[[#This Row],[FrequencyTier]] + tblCustRFM[[#This Row],[MonetaryTier]]</f>
        <v>7</v>
      </c>
    </row>
    <row r="3441" spans="1:9" x14ac:dyDescent="0.45">
      <c r="A3441" s="16">
        <v>6115</v>
      </c>
      <c r="B3441" s="10">
        <v>44975.330833063272</v>
      </c>
      <c r="C3441">
        <v>1</v>
      </c>
      <c r="D3441">
        <v>2823.41</v>
      </c>
      <c r="E3441" s="24">
        <f>INT(RFM_Pivot!$A$1 - tblCustRFM[[#This Row],[LastPurchaseDate]])</f>
        <v>681</v>
      </c>
      <c r="F3441">
        <f>IF(tblCustRFM[[#This Row],[Recency]] &lt;= $L$4, 3, IF(tblCustRFM[[#This Row],[Recency]] &lt;= M3443, 2, 1))</f>
        <v>1</v>
      </c>
      <c r="G3441">
        <f>IF(tblCustRFM[[#This Row],[Frequency]] &gt;= L3444, 3, IF(tblCustRFM[[#This Row],[Frequency]] &gt;= M3444, 2, 1))</f>
        <v>3</v>
      </c>
      <c r="H3441">
        <f>IF(tblCustRFM[[#This Row],[Monetary]] &gt;= L3445, 3, IF(tblCustRFM[[#This Row],[Monetary]] &gt;= M3445, 2, 1))</f>
        <v>3</v>
      </c>
      <c r="I3441">
        <f>tblCustRFM[[#This Row],[RecencyTier]] + tblCustRFM[[#This Row],[FrequencyTier]] + tblCustRFM[[#This Row],[MonetaryTier]]</f>
        <v>7</v>
      </c>
    </row>
    <row r="3442" spans="1:9" x14ac:dyDescent="0.45">
      <c r="A3442" s="16">
        <v>6116</v>
      </c>
      <c r="B3442" s="10">
        <v>44935.760876080247</v>
      </c>
      <c r="C3442">
        <v>1</v>
      </c>
      <c r="D3442">
        <v>18453.36</v>
      </c>
      <c r="E3442" s="24">
        <f>INT(RFM_Pivot!$A$1 - tblCustRFM[[#This Row],[LastPurchaseDate]])</f>
        <v>721</v>
      </c>
      <c r="F3442">
        <f>IF(tblCustRFM[[#This Row],[Recency]] &lt;= $L$4, 3, IF(tblCustRFM[[#This Row],[Recency]] &lt;= M3444, 2, 1))</f>
        <v>1</v>
      </c>
      <c r="G3442">
        <f>IF(tblCustRFM[[#This Row],[Frequency]] &gt;= L3445, 3, IF(tblCustRFM[[#This Row],[Frequency]] &gt;= M3445, 2, 1))</f>
        <v>3</v>
      </c>
      <c r="H3442">
        <f>IF(tblCustRFM[[#This Row],[Monetary]] &gt;= L3446, 3, IF(tblCustRFM[[#This Row],[Monetary]] &gt;= M3446, 2, 1))</f>
        <v>3</v>
      </c>
      <c r="I3442">
        <f>tblCustRFM[[#This Row],[RecencyTier]] + tblCustRFM[[#This Row],[FrequencyTier]] + tblCustRFM[[#This Row],[MonetaryTier]]</f>
        <v>7</v>
      </c>
    </row>
    <row r="3443" spans="1:9" x14ac:dyDescent="0.45">
      <c r="A3443" s="16">
        <v>6119</v>
      </c>
      <c r="B3443" s="10">
        <v>45176.392939313271</v>
      </c>
      <c r="C3443">
        <v>1</v>
      </c>
      <c r="D3443">
        <v>15788.16</v>
      </c>
      <c r="E3443" s="24">
        <f>INT(RFM_Pivot!$A$1 - tblCustRFM[[#This Row],[LastPurchaseDate]])</f>
        <v>480</v>
      </c>
      <c r="F3443">
        <f>IF(tblCustRFM[[#This Row],[Recency]] &lt;= $L$4, 3, IF(tblCustRFM[[#This Row],[Recency]] &lt;= M3445, 2, 1))</f>
        <v>1</v>
      </c>
      <c r="G3443">
        <f>IF(tblCustRFM[[#This Row],[Frequency]] &gt;= L3446, 3, IF(tblCustRFM[[#This Row],[Frequency]] &gt;= M3446, 2, 1))</f>
        <v>3</v>
      </c>
      <c r="H3443">
        <f>IF(tblCustRFM[[#This Row],[Monetary]] &gt;= L3447, 3, IF(tblCustRFM[[#This Row],[Monetary]] &gt;= M3447, 2, 1))</f>
        <v>3</v>
      </c>
      <c r="I3443">
        <f>tblCustRFM[[#This Row],[RecencyTier]] + tblCustRFM[[#This Row],[FrequencyTier]] + tblCustRFM[[#This Row],[MonetaryTier]]</f>
        <v>7</v>
      </c>
    </row>
    <row r="3444" spans="1:9" x14ac:dyDescent="0.45">
      <c r="A3444" s="16">
        <v>6120</v>
      </c>
      <c r="B3444" s="10">
        <v>45621.153415354936</v>
      </c>
      <c r="C3444">
        <v>1</v>
      </c>
      <c r="D3444">
        <v>17432.400000000001</v>
      </c>
      <c r="E3444" s="24">
        <f>INT(RFM_Pivot!$A$1 - tblCustRFM[[#This Row],[LastPurchaseDate]])</f>
        <v>35</v>
      </c>
      <c r="F3444">
        <f>IF(tblCustRFM[[#This Row],[Recency]] &lt;= $L$4, 3, IF(tblCustRFM[[#This Row],[Recency]] &lt;= M3446, 2, 1))</f>
        <v>3</v>
      </c>
      <c r="G3444">
        <f>IF(tblCustRFM[[#This Row],[Frequency]] &gt;= L3447, 3, IF(tblCustRFM[[#This Row],[Frequency]] &gt;= M3447, 2, 1))</f>
        <v>3</v>
      </c>
      <c r="H3444">
        <f>IF(tblCustRFM[[#This Row],[Monetary]] &gt;= L3448, 3, IF(tblCustRFM[[#This Row],[Monetary]] &gt;= M3448, 2, 1))</f>
        <v>3</v>
      </c>
      <c r="I3444">
        <f>tblCustRFM[[#This Row],[RecencyTier]] + tblCustRFM[[#This Row],[FrequencyTier]] + tblCustRFM[[#This Row],[MonetaryTier]]</f>
        <v>9</v>
      </c>
    </row>
    <row r="3445" spans="1:9" x14ac:dyDescent="0.45">
      <c r="A3445" s="16">
        <v>6121</v>
      </c>
      <c r="B3445" s="10">
        <v>45511.715471566356</v>
      </c>
      <c r="C3445">
        <v>1</v>
      </c>
      <c r="D3445">
        <v>3540</v>
      </c>
      <c r="E3445" s="24">
        <f>INT(RFM_Pivot!$A$1 - tblCustRFM[[#This Row],[LastPurchaseDate]])</f>
        <v>145</v>
      </c>
      <c r="F3445">
        <f>IF(tblCustRFM[[#This Row],[Recency]] &lt;= $L$4, 3, IF(tblCustRFM[[#This Row],[Recency]] &lt;= M3447, 2, 1))</f>
        <v>1</v>
      </c>
      <c r="G3445">
        <f>IF(tblCustRFM[[#This Row],[Frequency]] &gt;= L3448, 3, IF(tblCustRFM[[#This Row],[Frequency]] &gt;= M3448, 2, 1))</f>
        <v>3</v>
      </c>
      <c r="H3445">
        <f>IF(tblCustRFM[[#This Row],[Monetary]] &gt;= L3449, 3, IF(tblCustRFM[[#This Row],[Monetary]] &gt;= M3449, 2, 1))</f>
        <v>3</v>
      </c>
      <c r="I3445">
        <f>tblCustRFM[[#This Row],[RecencyTier]] + tblCustRFM[[#This Row],[FrequencyTier]] + tblCustRFM[[#This Row],[MonetaryTier]]</f>
        <v>7</v>
      </c>
    </row>
    <row r="3446" spans="1:9" x14ac:dyDescent="0.45">
      <c r="A3446" s="16">
        <v>6122</v>
      </c>
      <c r="B3446" s="10">
        <v>45484.264726466048</v>
      </c>
      <c r="C3446">
        <v>2</v>
      </c>
      <c r="D3446">
        <v>13951.71</v>
      </c>
      <c r="E3446" s="24">
        <f>INT(RFM_Pivot!$A$1 - tblCustRFM[[#This Row],[LastPurchaseDate]])</f>
        <v>172</v>
      </c>
      <c r="F3446">
        <f>IF(tblCustRFM[[#This Row],[Recency]] &lt;= $L$4, 3, IF(tblCustRFM[[#This Row],[Recency]] &lt;= M3448, 2, 1))</f>
        <v>1</v>
      </c>
      <c r="G3446">
        <f>IF(tblCustRFM[[#This Row],[Frequency]] &gt;= L3449, 3, IF(tblCustRFM[[#This Row],[Frequency]] &gt;= M3449, 2, 1))</f>
        <v>3</v>
      </c>
      <c r="H3446">
        <f>IF(tblCustRFM[[#This Row],[Monetary]] &gt;= L3450, 3, IF(tblCustRFM[[#This Row],[Monetary]] &gt;= M3450, 2, 1))</f>
        <v>3</v>
      </c>
      <c r="I3446">
        <f>tblCustRFM[[#This Row],[RecencyTier]] + tblCustRFM[[#This Row],[FrequencyTier]] + tblCustRFM[[#This Row],[MonetaryTier]]</f>
        <v>7</v>
      </c>
    </row>
    <row r="3447" spans="1:9" x14ac:dyDescent="0.45">
      <c r="A3447" s="16">
        <v>6124</v>
      </c>
      <c r="B3447" s="10">
        <v>44978.178117824071</v>
      </c>
      <c r="C3447">
        <v>2</v>
      </c>
      <c r="D3447">
        <v>5692.25</v>
      </c>
      <c r="E3447" s="24">
        <f>INT(RFM_Pivot!$A$1 - tblCustRFM[[#This Row],[LastPurchaseDate]])</f>
        <v>678</v>
      </c>
      <c r="F3447">
        <f>IF(tblCustRFM[[#This Row],[Recency]] &lt;= $L$4, 3, IF(tblCustRFM[[#This Row],[Recency]] &lt;= M3449, 2, 1))</f>
        <v>1</v>
      </c>
      <c r="G3447">
        <f>IF(tblCustRFM[[#This Row],[Frequency]] &gt;= L3450, 3, IF(tblCustRFM[[#This Row],[Frequency]] &gt;= M3450, 2, 1))</f>
        <v>3</v>
      </c>
      <c r="H3447">
        <f>IF(tblCustRFM[[#This Row],[Monetary]] &gt;= L3451, 3, IF(tblCustRFM[[#This Row],[Monetary]] &gt;= M3451, 2, 1))</f>
        <v>3</v>
      </c>
      <c r="I3447">
        <f>tblCustRFM[[#This Row],[RecencyTier]] + tblCustRFM[[#This Row],[FrequencyTier]] + tblCustRFM[[#This Row],[MonetaryTier]]</f>
        <v>7</v>
      </c>
    </row>
    <row r="3448" spans="1:9" x14ac:dyDescent="0.45">
      <c r="A3448" s="16">
        <v>6126</v>
      </c>
      <c r="B3448" s="10">
        <v>45187.782078202159</v>
      </c>
      <c r="C3448">
        <v>3</v>
      </c>
      <c r="D3448">
        <v>27215.57</v>
      </c>
      <c r="E3448" s="24">
        <f>INT(RFM_Pivot!$A$1 - tblCustRFM[[#This Row],[LastPurchaseDate]])</f>
        <v>469</v>
      </c>
      <c r="F3448">
        <f>IF(tblCustRFM[[#This Row],[Recency]] &lt;= $L$4, 3, IF(tblCustRFM[[#This Row],[Recency]] &lt;= M3450, 2, 1))</f>
        <v>1</v>
      </c>
      <c r="G3448">
        <f>IF(tblCustRFM[[#This Row],[Frequency]] &gt;= L3451, 3, IF(tblCustRFM[[#This Row],[Frequency]] &gt;= M3451, 2, 1))</f>
        <v>3</v>
      </c>
      <c r="H3448">
        <f>IF(tblCustRFM[[#This Row],[Monetary]] &gt;= L3452, 3, IF(tblCustRFM[[#This Row],[Monetary]] &gt;= M3452, 2, 1))</f>
        <v>3</v>
      </c>
      <c r="I3448">
        <f>tblCustRFM[[#This Row],[RecencyTier]] + tblCustRFM[[#This Row],[FrequencyTier]] + tblCustRFM[[#This Row],[MonetaryTier]]</f>
        <v>7</v>
      </c>
    </row>
    <row r="3449" spans="1:9" x14ac:dyDescent="0.45">
      <c r="A3449" s="16">
        <v>6127</v>
      </c>
      <c r="B3449" s="10">
        <v>45431.918491859571</v>
      </c>
      <c r="C3449">
        <v>2</v>
      </c>
      <c r="D3449">
        <v>7131.3</v>
      </c>
      <c r="E3449" s="24">
        <f>INT(RFM_Pivot!$A$1 - tblCustRFM[[#This Row],[LastPurchaseDate]])</f>
        <v>225</v>
      </c>
      <c r="F3449">
        <f>IF(tblCustRFM[[#This Row],[Recency]] &lt;= $L$4, 3, IF(tblCustRFM[[#This Row],[Recency]] &lt;= M3451, 2, 1))</f>
        <v>1</v>
      </c>
      <c r="G3449">
        <f>IF(tblCustRFM[[#This Row],[Frequency]] &gt;= L3452, 3, IF(tblCustRFM[[#This Row],[Frequency]] &gt;= M3452, 2, 1))</f>
        <v>3</v>
      </c>
      <c r="H3449">
        <f>IF(tblCustRFM[[#This Row],[Monetary]] &gt;= L3453, 3, IF(tblCustRFM[[#This Row],[Monetary]] &gt;= M3453, 2, 1))</f>
        <v>3</v>
      </c>
      <c r="I3449">
        <f>tblCustRFM[[#This Row],[RecencyTier]] + tblCustRFM[[#This Row],[FrequencyTier]] + tblCustRFM[[#This Row],[MonetaryTier]]</f>
        <v>7</v>
      </c>
    </row>
    <row r="3450" spans="1:9" x14ac:dyDescent="0.45">
      <c r="A3450" s="16">
        <v>6130</v>
      </c>
      <c r="B3450" s="10">
        <v>45491.419441936727</v>
      </c>
      <c r="C3450">
        <v>1</v>
      </c>
      <c r="D3450">
        <v>3389.76</v>
      </c>
      <c r="E3450" s="24">
        <f>INT(RFM_Pivot!$A$1 - tblCustRFM[[#This Row],[LastPurchaseDate]])</f>
        <v>165</v>
      </c>
      <c r="F3450">
        <f>IF(tblCustRFM[[#This Row],[Recency]] &lt;= $L$4, 3, IF(tblCustRFM[[#This Row],[Recency]] &lt;= M3452, 2, 1))</f>
        <v>1</v>
      </c>
      <c r="G3450">
        <f>IF(tblCustRFM[[#This Row],[Frequency]] &gt;= L3453, 3, IF(tblCustRFM[[#This Row],[Frequency]] &gt;= M3453, 2, 1))</f>
        <v>3</v>
      </c>
      <c r="H3450">
        <f>IF(tblCustRFM[[#This Row],[Monetary]] &gt;= L3454, 3, IF(tblCustRFM[[#This Row],[Monetary]] &gt;= M3454, 2, 1))</f>
        <v>3</v>
      </c>
      <c r="I3450">
        <f>tblCustRFM[[#This Row],[RecencyTier]] + tblCustRFM[[#This Row],[FrequencyTier]] + tblCustRFM[[#This Row],[MonetaryTier]]</f>
        <v>7</v>
      </c>
    </row>
    <row r="3451" spans="1:9" x14ac:dyDescent="0.45">
      <c r="A3451" s="16">
        <v>6131</v>
      </c>
      <c r="B3451" s="10">
        <v>45389.866286612654</v>
      </c>
      <c r="C3451">
        <v>2</v>
      </c>
      <c r="D3451">
        <v>2444.8000000000002</v>
      </c>
      <c r="E3451" s="24">
        <f>INT(RFM_Pivot!$A$1 - tblCustRFM[[#This Row],[LastPurchaseDate]])</f>
        <v>267</v>
      </c>
      <c r="F3451">
        <f>IF(tblCustRFM[[#This Row],[Recency]] &lt;= $L$4, 3, IF(tblCustRFM[[#This Row],[Recency]] &lt;= M3453, 2, 1))</f>
        <v>1</v>
      </c>
      <c r="G3451">
        <f>IF(tblCustRFM[[#This Row],[Frequency]] &gt;= L3454, 3, IF(tblCustRFM[[#This Row],[Frequency]] &gt;= M3454, 2, 1))</f>
        <v>3</v>
      </c>
      <c r="H3451">
        <f>IF(tblCustRFM[[#This Row],[Monetary]] &gt;= L3455, 3, IF(tblCustRFM[[#This Row],[Monetary]] &gt;= M3455, 2, 1))</f>
        <v>3</v>
      </c>
      <c r="I3451">
        <f>tblCustRFM[[#This Row],[RecencyTier]] + tblCustRFM[[#This Row],[FrequencyTier]] + tblCustRFM[[#This Row],[MonetaryTier]]</f>
        <v>7</v>
      </c>
    </row>
    <row r="3452" spans="1:9" x14ac:dyDescent="0.45">
      <c r="A3452" s="16">
        <v>6132</v>
      </c>
      <c r="B3452" s="10">
        <v>45620.715371527775</v>
      </c>
      <c r="C3452">
        <v>2</v>
      </c>
      <c r="D3452">
        <v>11492.96</v>
      </c>
      <c r="E3452" s="24">
        <f>INT(RFM_Pivot!$A$1 - tblCustRFM[[#This Row],[LastPurchaseDate]])</f>
        <v>36</v>
      </c>
      <c r="F3452">
        <f>IF(tblCustRFM[[#This Row],[Recency]] &lt;= $L$4, 3, IF(tblCustRFM[[#This Row],[Recency]] &lt;= M3454, 2, 1))</f>
        <v>3</v>
      </c>
      <c r="G3452">
        <f>IF(tblCustRFM[[#This Row],[Frequency]] &gt;= L3455, 3, IF(tblCustRFM[[#This Row],[Frequency]] &gt;= M3455, 2, 1))</f>
        <v>3</v>
      </c>
      <c r="H3452">
        <f>IF(tblCustRFM[[#This Row],[Monetary]] &gt;= L3456, 3, IF(tblCustRFM[[#This Row],[Monetary]] &gt;= M3456, 2, 1))</f>
        <v>3</v>
      </c>
      <c r="I3452">
        <f>tblCustRFM[[#This Row],[RecencyTier]] + tblCustRFM[[#This Row],[FrequencyTier]] + tblCustRFM[[#This Row],[MonetaryTier]]</f>
        <v>9</v>
      </c>
    </row>
    <row r="3453" spans="1:9" x14ac:dyDescent="0.45">
      <c r="A3453" s="16">
        <v>6134</v>
      </c>
      <c r="B3453" s="10">
        <v>45608.815181520062</v>
      </c>
      <c r="C3453">
        <v>2</v>
      </c>
      <c r="D3453">
        <v>11398.54</v>
      </c>
      <c r="E3453" s="24">
        <f>INT(RFM_Pivot!$A$1 - tblCustRFM[[#This Row],[LastPurchaseDate]])</f>
        <v>48</v>
      </c>
      <c r="F3453">
        <f>IF(tblCustRFM[[#This Row],[Recency]] &lt;= $L$4, 3, IF(tblCustRFM[[#This Row],[Recency]] &lt;= M3455, 2, 1))</f>
        <v>3</v>
      </c>
      <c r="G3453">
        <f>IF(tblCustRFM[[#This Row],[Frequency]] &gt;= L3456, 3, IF(tblCustRFM[[#This Row],[Frequency]] &gt;= M3456, 2, 1))</f>
        <v>3</v>
      </c>
      <c r="H3453">
        <f>IF(tblCustRFM[[#This Row],[Monetary]] &gt;= L3457, 3, IF(tblCustRFM[[#This Row],[Monetary]] &gt;= M3457, 2, 1))</f>
        <v>3</v>
      </c>
      <c r="I3453">
        <f>tblCustRFM[[#This Row],[RecencyTier]] + tblCustRFM[[#This Row],[FrequencyTier]] + tblCustRFM[[#This Row],[MonetaryTier]]</f>
        <v>9</v>
      </c>
    </row>
    <row r="3454" spans="1:9" x14ac:dyDescent="0.45">
      <c r="A3454" s="16">
        <v>6136</v>
      </c>
      <c r="B3454" s="10">
        <v>45010.812381249998</v>
      </c>
      <c r="C3454">
        <v>2</v>
      </c>
      <c r="D3454">
        <v>26192.720000000001</v>
      </c>
      <c r="E3454" s="24">
        <f>INT(RFM_Pivot!$A$1 - tblCustRFM[[#This Row],[LastPurchaseDate]])</f>
        <v>646</v>
      </c>
      <c r="F3454">
        <f>IF(tblCustRFM[[#This Row],[Recency]] &lt;= $L$4, 3, IF(tblCustRFM[[#This Row],[Recency]] &lt;= M3456, 2, 1))</f>
        <v>1</v>
      </c>
      <c r="G3454">
        <f>IF(tblCustRFM[[#This Row],[Frequency]] &gt;= L3457, 3, IF(tblCustRFM[[#This Row],[Frequency]] &gt;= M3457, 2, 1))</f>
        <v>3</v>
      </c>
      <c r="H3454">
        <f>IF(tblCustRFM[[#This Row],[Monetary]] &gt;= L3458, 3, IF(tblCustRFM[[#This Row],[Monetary]] &gt;= M3458, 2, 1))</f>
        <v>3</v>
      </c>
      <c r="I3454">
        <f>tblCustRFM[[#This Row],[RecencyTier]] + tblCustRFM[[#This Row],[FrequencyTier]] + tblCustRFM[[#This Row],[MonetaryTier]]</f>
        <v>7</v>
      </c>
    </row>
    <row r="3455" spans="1:9" x14ac:dyDescent="0.45">
      <c r="A3455" s="16">
        <v>6137</v>
      </c>
      <c r="B3455" s="10">
        <v>45549.022202237655</v>
      </c>
      <c r="C3455">
        <v>1</v>
      </c>
      <c r="D3455">
        <v>6874.5</v>
      </c>
      <c r="E3455" s="24">
        <f>INT(RFM_Pivot!$A$1 - tblCustRFM[[#This Row],[LastPurchaseDate]])</f>
        <v>107</v>
      </c>
      <c r="F3455">
        <f>IF(tblCustRFM[[#This Row],[Recency]] &lt;= $L$4, 3, IF(tblCustRFM[[#This Row],[Recency]] &lt;= M3457, 2, 1))</f>
        <v>3</v>
      </c>
      <c r="G3455">
        <f>IF(tblCustRFM[[#This Row],[Frequency]] &gt;= L3458, 3, IF(tblCustRFM[[#This Row],[Frequency]] &gt;= M3458, 2, 1))</f>
        <v>3</v>
      </c>
      <c r="H3455">
        <f>IF(tblCustRFM[[#This Row],[Monetary]] &gt;= L3459, 3, IF(tblCustRFM[[#This Row],[Monetary]] &gt;= M3459, 2, 1))</f>
        <v>3</v>
      </c>
      <c r="I3455">
        <f>tblCustRFM[[#This Row],[RecencyTier]] + tblCustRFM[[#This Row],[FrequencyTier]] + tblCustRFM[[#This Row],[MonetaryTier]]</f>
        <v>9</v>
      </c>
    </row>
    <row r="3456" spans="1:9" x14ac:dyDescent="0.45">
      <c r="A3456" s="16">
        <v>6138</v>
      </c>
      <c r="B3456" s="10">
        <v>45533.398639853396</v>
      </c>
      <c r="C3456">
        <v>1</v>
      </c>
      <c r="D3456">
        <v>1590.18</v>
      </c>
      <c r="E3456" s="24">
        <f>INT(RFM_Pivot!$A$1 - tblCustRFM[[#This Row],[LastPurchaseDate]])</f>
        <v>123</v>
      </c>
      <c r="F3456">
        <f>IF(tblCustRFM[[#This Row],[Recency]] &lt;= $L$4, 3, IF(tblCustRFM[[#This Row],[Recency]] &lt;= M3458, 2, 1))</f>
        <v>1</v>
      </c>
      <c r="G3456">
        <f>IF(tblCustRFM[[#This Row],[Frequency]] &gt;= L3459, 3, IF(tblCustRFM[[#This Row],[Frequency]] &gt;= M3459, 2, 1))</f>
        <v>3</v>
      </c>
      <c r="H3456">
        <f>IF(tblCustRFM[[#This Row],[Monetary]] &gt;= L3460, 3, IF(tblCustRFM[[#This Row],[Monetary]] &gt;= M3460, 2, 1))</f>
        <v>3</v>
      </c>
      <c r="I3456">
        <f>tblCustRFM[[#This Row],[RecencyTier]] + tblCustRFM[[#This Row],[FrequencyTier]] + tblCustRFM[[#This Row],[MonetaryTier]]</f>
        <v>7</v>
      </c>
    </row>
    <row r="3457" spans="1:9" x14ac:dyDescent="0.45">
      <c r="A3457" s="16">
        <v>6141</v>
      </c>
      <c r="B3457" s="10">
        <v>45546.539954012347</v>
      </c>
      <c r="C3457">
        <v>4</v>
      </c>
      <c r="D3457">
        <v>14148.04</v>
      </c>
      <c r="E3457" s="24">
        <f>INT(RFM_Pivot!$A$1 - tblCustRFM[[#This Row],[LastPurchaseDate]])</f>
        <v>110</v>
      </c>
      <c r="F3457">
        <f>IF(tblCustRFM[[#This Row],[Recency]] &lt;= $L$4, 3, IF(tblCustRFM[[#This Row],[Recency]] &lt;= M3459, 2, 1))</f>
        <v>3</v>
      </c>
      <c r="G3457">
        <f>IF(tblCustRFM[[#This Row],[Frequency]] &gt;= L3460, 3, IF(tblCustRFM[[#This Row],[Frequency]] &gt;= M3460, 2, 1))</f>
        <v>3</v>
      </c>
      <c r="H3457">
        <f>IF(tblCustRFM[[#This Row],[Monetary]] &gt;= L3461, 3, IF(tblCustRFM[[#This Row],[Monetary]] &gt;= M3461, 2, 1))</f>
        <v>3</v>
      </c>
      <c r="I3457">
        <f>tblCustRFM[[#This Row],[RecencyTier]] + tblCustRFM[[#This Row],[FrequencyTier]] + tblCustRFM[[#This Row],[MonetaryTier]]</f>
        <v>9</v>
      </c>
    </row>
    <row r="3458" spans="1:9" x14ac:dyDescent="0.45">
      <c r="A3458" s="16">
        <v>6142</v>
      </c>
      <c r="B3458" s="10">
        <v>44989.421242129632</v>
      </c>
      <c r="C3458">
        <v>1</v>
      </c>
      <c r="D3458">
        <v>1569.77</v>
      </c>
      <c r="E3458" s="24">
        <f>INT(RFM_Pivot!$A$1 - tblCustRFM[[#This Row],[LastPurchaseDate]])</f>
        <v>667</v>
      </c>
      <c r="F3458">
        <f>IF(tblCustRFM[[#This Row],[Recency]] &lt;= $L$4, 3, IF(tblCustRFM[[#This Row],[Recency]] &lt;= M3460, 2, 1))</f>
        <v>1</v>
      </c>
      <c r="G3458">
        <f>IF(tblCustRFM[[#This Row],[Frequency]] &gt;= L3461, 3, IF(tblCustRFM[[#This Row],[Frequency]] &gt;= M3461, 2, 1))</f>
        <v>3</v>
      </c>
      <c r="H3458">
        <f>IF(tblCustRFM[[#This Row],[Monetary]] &gt;= L3462, 3, IF(tblCustRFM[[#This Row],[Monetary]] &gt;= M3462, 2, 1))</f>
        <v>3</v>
      </c>
      <c r="I3458">
        <f>tblCustRFM[[#This Row],[RecencyTier]] + tblCustRFM[[#This Row],[FrequencyTier]] + tblCustRFM[[#This Row],[MonetaryTier]]</f>
        <v>7</v>
      </c>
    </row>
    <row r="3459" spans="1:9" x14ac:dyDescent="0.45">
      <c r="A3459" s="16">
        <v>6145</v>
      </c>
      <c r="B3459" s="10">
        <v>45559.316231635799</v>
      </c>
      <c r="C3459">
        <v>1</v>
      </c>
      <c r="D3459">
        <v>20732.349999999999</v>
      </c>
      <c r="E3459" s="24">
        <f>INT(RFM_Pivot!$A$1 - tblCustRFM[[#This Row],[LastPurchaseDate]])</f>
        <v>97</v>
      </c>
      <c r="F3459">
        <f>IF(tblCustRFM[[#This Row],[Recency]] &lt;= $L$4, 3, IF(tblCustRFM[[#This Row],[Recency]] &lt;= M3461, 2, 1))</f>
        <v>3</v>
      </c>
      <c r="G3459">
        <f>IF(tblCustRFM[[#This Row],[Frequency]] &gt;= L3462, 3, IF(tblCustRFM[[#This Row],[Frequency]] &gt;= M3462, 2, 1))</f>
        <v>3</v>
      </c>
      <c r="H3459">
        <f>IF(tblCustRFM[[#This Row],[Monetary]] &gt;= L3463, 3, IF(tblCustRFM[[#This Row],[Monetary]] &gt;= M3463, 2, 1))</f>
        <v>3</v>
      </c>
      <c r="I3459">
        <f>tblCustRFM[[#This Row],[RecencyTier]] + tblCustRFM[[#This Row],[FrequencyTier]] + tblCustRFM[[#This Row],[MonetaryTier]]</f>
        <v>9</v>
      </c>
    </row>
    <row r="3460" spans="1:9" x14ac:dyDescent="0.45">
      <c r="A3460" s="16">
        <v>6147</v>
      </c>
      <c r="B3460" s="10">
        <v>45385.339833989201</v>
      </c>
      <c r="C3460">
        <v>1</v>
      </c>
      <c r="D3460">
        <v>5130.88</v>
      </c>
      <c r="E3460" s="24">
        <f>INT(RFM_Pivot!$A$1 - tblCustRFM[[#This Row],[LastPurchaseDate]])</f>
        <v>271</v>
      </c>
      <c r="F3460">
        <f>IF(tblCustRFM[[#This Row],[Recency]] &lt;= $L$4, 3, IF(tblCustRFM[[#This Row],[Recency]] &lt;= M3462, 2, 1))</f>
        <v>1</v>
      </c>
      <c r="G3460">
        <f>IF(tblCustRFM[[#This Row],[Frequency]] &gt;= L3463, 3, IF(tblCustRFM[[#This Row],[Frequency]] &gt;= M3463, 2, 1))</f>
        <v>3</v>
      </c>
      <c r="H3460">
        <f>IF(tblCustRFM[[#This Row],[Monetary]] &gt;= L3464, 3, IF(tblCustRFM[[#This Row],[Monetary]] &gt;= M3464, 2, 1))</f>
        <v>3</v>
      </c>
      <c r="I3460">
        <f>tblCustRFM[[#This Row],[RecencyTier]] + tblCustRFM[[#This Row],[FrequencyTier]] + tblCustRFM[[#This Row],[MonetaryTier]]</f>
        <v>7</v>
      </c>
    </row>
    <row r="3461" spans="1:9" x14ac:dyDescent="0.45">
      <c r="A3461" s="16">
        <v>6150</v>
      </c>
      <c r="B3461" s="10">
        <v>45496.52995300926</v>
      </c>
      <c r="C3461">
        <v>2</v>
      </c>
      <c r="D3461">
        <v>13454.61</v>
      </c>
      <c r="E3461" s="24">
        <f>INT(RFM_Pivot!$A$1 - tblCustRFM[[#This Row],[LastPurchaseDate]])</f>
        <v>160</v>
      </c>
      <c r="F3461">
        <f>IF(tblCustRFM[[#This Row],[Recency]] &lt;= $L$4, 3, IF(tblCustRFM[[#This Row],[Recency]] &lt;= M3463, 2, 1))</f>
        <v>1</v>
      </c>
      <c r="G3461">
        <f>IF(tblCustRFM[[#This Row],[Frequency]] &gt;= L3464, 3, IF(tblCustRFM[[#This Row],[Frequency]] &gt;= M3464, 2, 1))</f>
        <v>3</v>
      </c>
      <c r="H3461">
        <f>IF(tblCustRFM[[#This Row],[Monetary]] &gt;= L3465, 3, IF(tblCustRFM[[#This Row],[Monetary]] &gt;= M3465, 2, 1))</f>
        <v>3</v>
      </c>
      <c r="I3461">
        <f>tblCustRFM[[#This Row],[RecencyTier]] + tblCustRFM[[#This Row],[FrequencyTier]] + tblCustRFM[[#This Row],[MonetaryTier]]</f>
        <v>7</v>
      </c>
    </row>
    <row r="3462" spans="1:9" x14ac:dyDescent="0.45">
      <c r="A3462" s="16">
        <v>6152</v>
      </c>
      <c r="B3462" s="10">
        <v>45535.004800462964</v>
      </c>
      <c r="C3462">
        <v>1</v>
      </c>
      <c r="D3462">
        <v>13080.2</v>
      </c>
      <c r="E3462" s="24">
        <f>INT(RFM_Pivot!$A$1 - tblCustRFM[[#This Row],[LastPurchaseDate]])</f>
        <v>121</v>
      </c>
      <c r="F3462">
        <f>IF(tblCustRFM[[#This Row],[Recency]] &lt;= $L$4, 3, IF(tblCustRFM[[#This Row],[Recency]] &lt;= M3464, 2, 1))</f>
        <v>1</v>
      </c>
      <c r="G3462">
        <f>IF(tblCustRFM[[#This Row],[Frequency]] &gt;= L3465, 3, IF(tblCustRFM[[#This Row],[Frequency]] &gt;= M3465, 2, 1))</f>
        <v>3</v>
      </c>
      <c r="H3462">
        <f>IF(tblCustRFM[[#This Row],[Monetary]] &gt;= L3466, 3, IF(tblCustRFM[[#This Row],[Monetary]] &gt;= M3466, 2, 1))</f>
        <v>3</v>
      </c>
      <c r="I3462">
        <f>tblCustRFM[[#This Row],[RecencyTier]] + tblCustRFM[[#This Row],[FrequencyTier]] + tblCustRFM[[#This Row],[MonetaryTier]]</f>
        <v>7</v>
      </c>
    </row>
    <row r="3463" spans="1:9" x14ac:dyDescent="0.45">
      <c r="A3463" s="16">
        <v>6153</v>
      </c>
      <c r="B3463" s="10">
        <v>45633.272627237653</v>
      </c>
      <c r="C3463">
        <v>4</v>
      </c>
      <c r="D3463">
        <v>48384.15</v>
      </c>
      <c r="E3463" s="24">
        <f>INT(RFM_Pivot!$A$1 - tblCustRFM[[#This Row],[LastPurchaseDate]])</f>
        <v>23</v>
      </c>
      <c r="F3463">
        <f>IF(tblCustRFM[[#This Row],[Recency]] &lt;= $L$4, 3, IF(tblCustRFM[[#This Row],[Recency]] &lt;= M3465, 2, 1))</f>
        <v>3</v>
      </c>
      <c r="G3463">
        <f>IF(tblCustRFM[[#This Row],[Frequency]] &gt;= L3466, 3, IF(tblCustRFM[[#This Row],[Frequency]] &gt;= M3466, 2, 1))</f>
        <v>3</v>
      </c>
      <c r="H3463">
        <f>IF(tblCustRFM[[#This Row],[Monetary]] &gt;= L3467, 3, IF(tblCustRFM[[#This Row],[Monetary]] &gt;= M3467, 2, 1))</f>
        <v>3</v>
      </c>
      <c r="I3463">
        <f>tblCustRFM[[#This Row],[RecencyTier]] + tblCustRFM[[#This Row],[FrequencyTier]] + tblCustRFM[[#This Row],[MonetaryTier]]</f>
        <v>9</v>
      </c>
    </row>
    <row r="3464" spans="1:9" x14ac:dyDescent="0.45">
      <c r="A3464" s="16">
        <v>6154</v>
      </c>
      <c r="B3464" s="10">
        <v>45573.479647955246</v>
      </c>
      <c r="C3464">
        <v>2</v>
      </c>
      <c r="D3464">
        <v>24258.87</v>
      </c>
      <c r="E3464" s="24">
        <f>INT(RFM_Pivot!$A$1 - tblCustRFM[[#This Row],[LastPurchaseDate]])</f>
        <v>83</v>
      </c>
      <c r="F3464">
        <f>IF(tblCustRFM[[#This Row],[Recency]] &lt;= $L$4, 3, IF(tblCustRFM[[#This Row],[Recency]] &lt;= M3466, 2, 1))</f>
        <v>3</v>
      </c>
      <c r="G3464">
        <f>IF(tblCustRFM[[#This Row],[Frequency]] &gt;= L3467, 3, IF(tblCustRFM[[#This Row],[Frequency]] &gt;= M3467, 2, 1))</f>
        <v>3</v>
      </c>
      <c r="H3464">
        <f>IF(tblCustRFM[[#This Row],[Monetary]] &gt;= L3468, 3, IF(tblCustRFM[[#This Row],[Monetary]] &gt;= M3468, 2, 1))</f>
        <v>3</v>
      </c>
      <c r="I3464">
        <f>tblCustRFM[[#This Row],[RecencyTier]] + tblCustRFM[[#This Row],[FrequencyTier]] + tblCustRFM[[#This Row],[MonetaryTier]]</f>
        <v>9</v>
      </c>
    </row>
    <row r="3465" spans="1:9" x14ac:dyDescent="0.45">
      <c r="A3465" s="16">
        <v>6156</v>
      </c>
      <c r="B3465" s="10">
        <v>45636.265926581793</v>
      </c>
      <c r="C3465">
        <v>1</v>
      </c>
      <c r="D3465">
        <v>8686.18</v>
      </c>
      <c r="E3465" s="24">
        <f>INT(RFM_Pivot!$A$1 - tblCustRFM[[#This Row],[LastPurchaseDate]])</f>
        <v>20</v>
      </c>
      <c r="F3465">
        <f>IF(tblCustRFM[[#This Row],[Recency]] &lt;= $L$4, 3, IF(tblCustRFM[[#This Row],[Recency]] &lt;= M3467, 2, 1))</f>
        <v>3</v>
      </c>
      <c r="G3465">
        <f>IF(tblCustRFM[[#This Row],[Frequency]] &gt;= L3468, 3, IF(tblCustRFM[[#This Row],[Frequency]] &gt;= M3468, 2, 1))</f>
        <v>3</v>
      </c>
      <c r="H3465">
        <f>IF(tblCustRFM[[#This Row],[Monetary]] &gt;= L3469, 3, IF(tblCustRFM[[#This Row],[Monetary]] &gt;= M3469, 2, 1))</f>
        <v>3</v>
      </c>
      <c r="I3465">
        <f>tblCustRFM[[#This Row],[RecencyTier]] + tblCustRFM[[#This Row],[FrequencyTier]] + tblCustRFM[[#This Row],[MonetaryTier]]</f>
        <v>9</v>
      </c>
    </row>
    <row r="3466" spans="1:9" x14ac:dyDescent="0.45">
      <c r="A3466" s="16">
        <v>6158</v>
      </c>
      <c r="B3466" s="10">
        <v>45151.789478935185</v>
      </c>
      <c r="C3466">
        <v>1</v>
      </c>
      <c r="D3466">
        <v>3429.09</v>
      </c>
      <c r="E3466" s="24">
        <f>INT(RFM_Pivot!$A$1 - tblCustRFM[[#This Row],[LastPurchaseDate]])</f>
        <v>505</v>
      </c>
      <c r="F3466">
        <f>IF(tblCustRFM[[#This Row],[Recency]] &lt;= $L$4, 3, IF(tblCustRFM[[#This Row],[Recency]] &lt;= M3468, 2, 1))</f>
        <v>1</v>
      </c>
      <c r="G3466">
        <f>IF(tblCustRFM[[#This Row],[Frequency]] &gt;= L3469, 3, IF(tblCustRFM[[#This Row],[Frequency]] &gt;= M3469, 2, 1))</f>
        <v>3</v>
      </c>
      <c r="H3466">
        <f>IF(tblCustRFM[[#This Row],[Monetary]] &gt;= L3470, 3, IF(tblCustRFM[[#This Row],[Monetary]] &gt;= M3470, 2, 1))</f>
        <v>3</v>
      </c>
      <c r="I3466">
        <f>tblCustRFM[[#This Row],[RecencyTier]] + tblCustRFM[[#This Row],[FrequencyTier]] + tblCustRFM[[#This Row],[MonetaryTier]]</f>
        <v>7</v>
      </c>
    </row>
    <row r="3467" spans="1:9" x14ac:dyDescent="0.45">
      <c r="A3467" s="16">
        <v>6159</v>
      </c>
      <c r="B3467" s="10">
        <v>45340.440344020062</v>
      </c>
      <c r="C3467">
        <v>1</v>
      </c>
      <c r="D3467">
        <v>9001.94</v>
      </c>
      <c r="E3467" s="24">
        <f>INT(RFM_Pivot!$A$1 - tblCustRFM[[#This Row],[LastPurchaseDate]])</f>
        <v>316</v>
      </c>
      <c r="F3467">
        <f>IF(tblCustRFM[[#This Row],[Recency]] &lt;= $L$4, 3, IF(tblCustRFM[[#This Row],[Recency]] &lt;= M3469, 2, 1))</f>
        <v>1</v>
      </c>
      <c r="G3467">
        <f>IF(tblCustRFM[[#This Row],[Frequency]] &gt;= L3470, 3, IF(tblCustRFM[[#This Row],[Frequency]] &gt;= M3470, 2, 1))</f>
        <v>3</v>
      </c>
      <c r="H3467">
        <f>IF(tblCustRFM[[#This Row],[Monetary]] &gt;= L3471, 3, IF(tblCustRFM[[#This Row],[Monetary]] &gt;= M3471, 2, 1))</f>
        <v>3</v>
      </c>
      <c r="I3467">
        <f>tblCustRFM[[#This Row],[RecencyTier]] + tblCustRFM[[#This Row],[FrequencyTier]] + tblCustRFM[[#This Row],[MonetaryTier]]</f>
        <v>7</v>
      </c>
    </row>
    <row r="3468" spans="1:9" x14ac:dyDescent="0.45">
      <c r="A3468" s="16">
        <v>6160</v>
      </c>
      <c r="B3468" s="10">
        <v>45117.54905489969</v>
      </c>
      <c r="C3468">
        <v>1</v>
      </c>
      <c r="D3468">
        <v>4787.13</v>
      </c>
      <c r="E3468" s="24">
        <f>INT(RFM_Pivot!$A$1 - tblCustRFM[[#This Row],[LastPurchaseDate]])</f>
        <v>539</v>
      </c>
      <c r="F3468">
        <f>IF(tblCustRFM[[#This Row],[Recency]] &lt;= $L$4, 3, IF(tblCustRFM[[#This Row],[Recency]] &lt;= M3470, 2, 1))</f>
        <v>1</v>
      </c>
      <c r="G3468">
        <f>IF(tblCustRFM[[#This Row],[Frequency]] &gt;= L3471, 3, IF(tblCustRFM[[#This Row],[Frequency]] &gt;= M3471, 2, 1))</f>
        <v>3</v>
      </c>
      <c r="H3468">
        <f>IF(tblCustRFM[[#This Row],[Monetary]] &gt;= L3472, 3, IF(tblCustRFM[[#This Row],[Monetary]] &gt;= M3472, 2, 1))</f>
        <v>3</v>
      </c>
      <c r="I3468">
        <f>tblCustRFM[[#This Row],[RecencyTier]] + tblCustRFM[[#This Row],[FrequencyTier]] + tblCustRFM[[#This Row],[MonetaryTier]]</f>
        <v>7</v>
      </c>
    </row>
    <row r="3469" spans="1:9" x14ac:dyDescent="0.45">
      <c r="A3469" s="16">
        <v>6161</v>
      </c>
      <c r="B3469" s="10">
        <v>44962.62756277006</v>
      </c>
      <c r="C3469">
        <v>1</v>
      </c>
      <c r="D3469">
        <v>2477.85</v>
      </c>
      <c r="E3469" s="24">
        <f>INT(RFM_Pivot!$A$1 - tblCustRFM[[#This Row],[LastPurchaseDate]])</f>
        <v>694</v>
      </c>
      <c r="F3469">
        <f>IF(tblCustRFM[[#This Row],[Recency]] &lt;= $L$4, 3, IF(tblCustRFM[[#This Row],[Recency]] &lt;= M3471, 2, 1))</f>
        <v>1</v>
      </c>
      <c r="G3469">
        <f>IF(tblCustRFM[[#This Row],[Frequency]] &gt;= L3472, 3, IF(tblCustRFM[[#This Row],[Frequency]] &gt;= M3472, 2, 1))</f>
        <v>3</v>
      </c>
      <c r="H3469">
        <f>IF(tblCustRFM[[#This Row],[Monetary]] &gt;= L3473, 3, IF(tblCustRFM[[#This Row],[Monetary]] &gt;= M3473, 2, 1))</f>
        <v>3</v>
      </c>
      <c r="I3469">
        <f>tblCustRFM[[#This Row],[RecencyTier]] + tblCustRFM[[#This Row],[FrequencyTier]] + tblCustRFM[[#This Row],[MonetaryTier]]</f>
        <v>7</v>
      </c>
    </row>
    <row r="3470" spans="1:9" x14ac:dyDescent="0.45">
      <c r="A3470" s="16">
        <v>6162</v>
      </c>
      <c r="B3470" s="10">
        <v>45262.68756875</v>
      </c>
      <c r="C3470">
        <v>2</v>
      </c>
      <c r="D3470">
        <v>28199.81</v>
      </c>
      <c r="E3470" s="24">
        <f>INT(RFM_Pivot!$A$1 - tblCustRFM[[#This Row],[LastPurchaseDate]])</f>
        <v>394</v>
      </c>
      <c r="F3470">
        <f>IF(tblCustRFM[[#This Row],[Recency]] &lt;= $L$4, 3, IF(tblCustRFM[[#This Row],[Recency]] &lt;= M3472, 2, 1))</f>
        <v>1</v>
      </c>
      <c r="G3470">
        <f>IF(tblCustRFM[[#This Row],[Frequency]] &gt;= L3473, 3, IF(tblCustRFM[[#This Row],[Frequency]] &gt;= M3473, 2, 1))</f>
        <v>3</v>
      </c>
      <c r="H3470">
        <f>IF(tblCustRFM[[#This Row],[Monetary]] &gt;= L3474, 3, IF(tblCustRFM[[#This Row],[Monetary]] &gt;= M3474, 2, 1))</f>
        <v>3</v>
      </c>
      <c r="I3470">
        <f>tblCustRFM[[#This Row],[RecencyTier]] + tblCustRFM[[#This Row],[FrequencyTier]] + tblCustRFM[[#This Row],[MonetaryTier]]</f>
        <v>7</v>
      </c>
    </row>
    <row r="3471" spans="1:9" x14ac:dyDescent="0.45">
      <c r="A3471" s="16">
        <v>6164</v>
      </c>
      <c r="B3471" s="10">
        <v>45184.131713155861</v>
      </c>
      <c r="C3471">
        <v>1</v>
      </c>
      <c r="D3471">
        <v>3466.74</v>
      </c>
      <c r="E3471" s="24">
        <f>INT(RFM_Pivot!$A$1 - tblCustRFM[[#This Row],[LastPurchaseDate]])</f>
        <v>472</v>
      </c>
      <c r="F3471">
        <f>IF(tblCustRFM[[#This Row],[Recency]] &lt;= $L$4, 3, IF(tblCustRFM[[#This Row],[Recency]] &lt;= M3473, 2, 1))</f>
        <v>1</v>
      </c>
      <c r="G3471">
        <f>IF(tblCustRFM[[#This Row],[Frequency]] &gt;= L3474, 3, IF(tblCustRFM[[#This Row],[Frequency]] &gt;= M3474, 2, 1))</f>
        <v>3</v>
      </c>
      <c r="H3471">
        <f>IF(tblCustRFM[[#This Row],[Monetary]] &gt;= L3475, 3, IF(tblCustRFM[[#This Row],[Monetary]] &gt;= M3475, 2, 1))</f>
        <v>3</v>
      </c>
      <c r="I3471">
        <f>tblCustRFM[[#This Row],[RecencyTier]] + tblCustRFM[[#This Row],[FrequencyTier]] + tblCustRFM[[#This Row],[MonetaryTier]]</f>
        <v>7</v>
      </c>
    </row>
    <row r="3472" spans="1:9" x14ac:dyDescent="0.45">
      <c r="A3472" s="16">
        <v>6166</v>
      </c>
      <c r="B3472" s="10">
        <v>45481.490449035497</v>
      </c>
      <c r="C3472">
        <v>2</v>
      </c>
      <c r="D3472">
        <v>4452.87</v>
      </c>
      <c r="E3472" s="24">
        <f>INT(RFM_Pivot!$A$1 - tblCustRFM[[#This Row],[LastPurchaseDate]])</f>
        <v>175</v>
      </c>
      <c r="F3472">
        <f>IF(tblCustRFM[[#This Row],[Recency]] &lt;= $L$4, 3, IF(tblCustRFM[[#This Row],[Recency]] &lt;= M3474, 2, 1))</f>
        <v>1</v>
      </c>
      <c r="G3472">
        <f>IF(tblCustRFM[[#This Row],[Frequency]] &gt;= L3475, 3, IF(tblCustRFM[[#This Row],[Frequency]] &gt;= M3475, 2, 1))</f>
        <v>3</v>
      </c>
      <c r="H3472">
        <f>IF(tblCustRFM[[#This Row],[Monetary]] &gt;= L3476, 3, IF(tblCustRFM[[#This Row],[Monetary]] &gt;= M3476, 2, 1))</f>
        <v>3</v>
      </c>
      <c r="I3472">
        <f>tblCustRFM[[#This Row],[RecencyTier]] + tblCustRFM[[#This Row],[FrequencyTier]] + tblCustRFM[[#This Row],[MonetaryTier]]</f>
        <v>7</v>
      </c>
    </row>
    <row r="3473" spans="1:9" x14ac:dyDescent="0.45">
      <c r="A3473" s="16">
        <v>6167</v>
      </c>
      <c r="B3473" s="10">
        <v>45510.547354745373</v>
      </c>
      <c r="C3473">
        <v>2</v>
      </c>
      <c r="D3473">
        <v>13576.39</v>
      </c>
      <c r="E3473" s="24">
        <f>INT(RFM_Pivot!$A$1 - tblCustRFM[[#This Row],[LastPurchaseDate]])</f>
        <v>146</v>
      </c>
      <c r="F3473">
        <f>IF(tblCustRFM[[#This Row],[Recency]] &lt;= $L$4, 3, IF(tblCustRFM[[#This Row],[Recency]] &lt;= M3475, 2, 1))</f>
        <v>1</v>
      </c>
      <c r="G3473">
        <f>IF(tblCustRFM[[#This Row],[Frequency]] &gt;= L3476, 3, IF(tblCustRFM[[#This Row],[Frequency]] &gt;= M3476, 2, 1))</f>
        <v>3</v>
      </c>
      <c r="H3473">
        <f>IF(tblCustRFM[[#This Row],[Monetary]] &gt;= L3477, 3, IF(tblCustRFM[[#This Row],[Monetary]] &gt;= M3477, 2, 1))</f>
        <v>3</v>
      </c>
      <c r="I3473">
        <f>tblCustRFM[[#This Row],[RecencyTier]] + tblCustRFM[[#This Row],[FrequencyTier]] + tblCustRFM[[#This Row],[MonetaryTier]]</f>
        <v>7</v>
      </c>
    </row>
    <row r="3474" spans="1:9" x14ac:dyDescent="0.45">
      <c r="A3474" s="16">
        <v>6171</v>
      </c>
      <c r="B3474" s="10">
        <v>45365.627862808644</v>
      </c>
      <c r="C3474">
        <v>1</v>
      </c>
      <c r="D3474">
        <v>11224.45</v>
      </c>
      <c r="E3474" s="24">
        <f>INT(RFM_Pivot!$A$1 - tblCustRFM[[#This Row],[LastPurchaseDate]])</f>
        <v>291</v>
      </c>
      <c r="F3474">
        <f>IF(tblCustRFM[[#This Row],[Recency]] &lt;= $L$4, 3, IF(tblCustRFM[[#This Row],[Recency]] &lt;= M3476, 2, 1))</f>
        <v>1</v>
      </c>
      <c r="G3474">
        <f>IF(tblCustRFM[[#This Row],[Frequency]] &gt;= L3477, 3, IF(tblCustRFM[[#This Row],[Frequency]] &gt;= M3477, 2, 1))</f>
        <v>3</v>
      </c>
      <c r="H3474">
        <f>IF(tblCustRFM[[#This Row],[Monetary]] &gt;= L3478, 3, IF(tblCustRFM[[#This Row],[Monetary]] &gt;= M3478, 2, 1))</f>
        <v>3</v>
      </c>
      <c r="I3474">
        <f>tblCustRFM[[#This Row],[RecencyTier]] + tblCustRFM[[#This Row],[FrequencyTier]] + tblCustRFM[[#This Row],[MonetaryTier]]</f>
        <v>7</v>
      </c>
    </row>
    <row r="3475" spans="1:9" x14ac:dyDescent="0.45">
      <c r="A3475" s="16">
        <v>6172</v>
      </c>
      <c r="B3475" s="10">
        <v>45653.276627662039</v>
      </c>
      <c r="C3475">
        <v>2</v>
      </c>
      <c r="D3475">
        <v>6847.1</v>
      </c>
      <c r="E3475" s="24">
        <f>INT(RFM_Pivot!$A$1 - tblCustRFM[[#This Row],[LastPurchaseDate]])</f>
        <v>3</v>
      </c>
      <c r="F3475">
        <f>IF(tblCustRFM[[#This Row],[Recency]] &lt;= $L$4, 3, IF(tblCustRFM[[#This Row],[Recency]] &lt;= M3477, 2, 1))</f>
        <v>3</v>
      </c>
      <c r="G3475">
        <f>IF(tblCustRFM[[#This Row],[Frequency]] &gt;= L3478, 3, IF(tblCustRFM[[#This Row],[Frequency]] &gt;= M3478, 2, 1))</f>
        <v>3</v>
      </c>
      <c r="H3475">
        <f>IF(tblCustRFM[[#This Row],[Monetary]] &gt;= L3479, 3, IF(tblCustRFM[[#This Row],[Monetary]] &gt;= M3479, 2, 1))</f>
        <v>3</v>
      </c>
      <c r="I3475">
        <f>tblCustRFM[[#This Row],[RecencyTier]] + tblCustRFM[[#This Row],[FrequencyTier]] + tblCustRFM[[#This Row],[MonetaryTier]]</f>
        <v>9</v>
      </c>
    </row>
    <row r="3476" spans="1:9" x14ac:dyDescent="0.45">
      <c r="A3476" s="16">
        <v>6173</v>
      </c>
      <c r="B3476" s="10">
        <v>45473.313631365738</v>
      </c>
      <c r="C3476">
        <v>1</v>
      </c>
      <c r="D3476">
        <v>4979.1499999999996</v>
      </c>
      <c r="E3476" s="24">
        <f>INT(RFM_Pivot!$A$1 - tblCustRFM[[#This Row],[LastPurchaseDate]])</f>
        <v>183</v>
      </c>
      <c r="F3476">
        <f>IF(tblCustRFM[[#This Row],[Recency]] &lt;= $L$4, 3, IF(tblCustRFM[[#This Row],[Recency]] &lt;= M3478, 2, 1))</f>
        <v>1</v>
      </c>
      <c r="G3476">
        <f>IF(tblCustRFM[[#This Row],[Frequency]] &gt;= L3479, 3, IF(tblCustRFM[[#This Row],[Frequency]] &gt;= M3479, 2, 1))</f>
        <v>3</v>
      </c>
      <c r="H3476">
        <f>IF(tblCustRFM[[#This Row],[Monetary]] &gt;= L3480, 3, IF(tblCustRFM[[#This Row],[Monetary]] &gt;= M3480, 2, 1))</f>
        <v>3</v>
      </c>
      <c r="I3476">
        <f>tblCustRFM[[#This Row],[RecencyTier]] + tblCustRFM[[#This Row],[FrequencyTier]] + tblCustRFM[[#This Row],[MonetaryTier]]</f>
        <v>7</v>
      </c>
    </row>
    <row r="3477" spans="1:9" x14ac:dyDescent="0.45">
      <c r="A3477" s="16">
        <v>6175</v>
      </c>
      <c r="B3477" s="10">
        <v>45065.64086408179</v>
      </c>
      <c r="C3477">
        <v>1</v>
      </c>
      <c r="D3477">
        <v>1693.12</v>
      </c>
      <c r="E3477" s="24">
        <f>INT(RFM_Pivot!$A$1 - tblCustRFM[[#This Row],[LastPurchaseDate]])</f>
        <v>591</v>
      </c>
      <c r="F3477">
        <f>IF(tblCustRFM[[#This Row],[Recency]] &lt;= $L$4, 3, IF(tblCustRFM[[#This Row],[Recency]] &lt;= M3479, 2, 1))</f>
        <v>1</v>
      </c>
      <c r="G3477">
        <f>IF(tblCustRFM[[#This Row],[Frequency]] &gt;= L3480, 3, IF(tblCustRFM[[#This Row],[Frequency]] &gt;= M3480, 2, 1))</f>
        <v>3</v>
      </c>
      <c r="H3477">
        <f>IF(tblCustRFM[[#This Row],[Monetary]] &gt;= L3481, 3, IF(tblCustRFM[[#This Row],[Monetary]] &gt;= M3481, 2, 1))</f>
        <v>3</v>
      </c>
      <c r="I3477">
        <f>tblCustRFM[[#This Row],[RecencyTier]] + tblCustRFM[[#This Row],[FrequencyTier]] + tblCustRFM[[#This Row],[MonetaryTier]]</f>
        <v>7</v>
      </c>
    </row>
    <row r="3478" spans="1:9" x14ac:dyDescent="0.45">
      <c r="A3478" s="16">
        <v>6176</v>
      </c>
      <c r="B3478" s="10">
        <v>45358.473147299381</v>
      </c>
      <c r="C3478">
        <v>1</v>
      </c>
      <c r="D3478">
        <v>10522.14</v>
      </c>
      <c r="E3478" s="24">
        <f>INT(RFM_Pivot!$A$1 - tblCustRFM[[#This Row],[LastPurchaseDate]])</f>
        <v>298</v>
      </c>
      <c r="F3478">
        <f>IF(tblCustRFM[[#This Row],[Recency]] &lt;= $L$4, 3, IF(tblCustRFM[[#This Row],[Recency]] &lt;= M3480, 2, 1))</f>
        <v>1</v>
      </c>
      <c r="G3478">
        <f>IF(tblCustRFM[[#This Row],[Frequency]] &gt;= L3481, 3, IF(tblCustRFM[[#This Row],[Frequency]] &gt;= M3481, 2, 1))</f>
        <v>3</v>
      </c>
      <c r="H3478">
        <f>IF(tblCustRFM[[#This Row],[Monetary]] &gt;= L3482, 3, IF(tblCustRFM[[#This Row],[Monetary]] &gt;= M3482, 2, 1))</f>
        <v>3</v>
      </c>
      <c r="I3478">
        <f>tblCustRFM[[#This Row],[RecencyTier]] + tblCustRFM[[#This Row],[FrequencyTier]] + tblCustRFM[[#This Row],[MonetaryTier]]</f>
        <v>7</v>
      </c>
    </row>
    <row r="3479" spans="1:9" x14ac:dyDescent="0.45">
      <c r="A3479" s="16">
        <v>6177</v>
      </c>
      <c r="B3479" s="10">
        <v>44953.355635570988</v>
      </c>
      <c r="C3479">
        <v>1</v>
      </c>
      <c r="D3479">
        <v>16082.15</v>
      </c>
      <c r="E3479" s="24">
        <f>INT(RFM_Pivot!$A$1 - tblCustRFM[[#This Row],[LastPurchaseDate]])</f>
        <v>703</v>
      </c>
      <c r="F3479">
        <f>IF(tblCustRFM[[#This Row],[Recency]] &lt;= $L$4, 3, IF(tblCustRFM[[#This Row],[Recency]] &lt;= M3481, 2, 1))</f>
        <v>1</v>
      </c>
      <c r="G3479">
        <f>IF(tblCustRFM[[#This Row],[Frequency]] &gt;= L3482, 3, IF(tblCustRFM[[#This Row],[Frequency]] &gt;= M3482, 2, 1))</f>
        <v>3</v>
      </c>
      <c r="H3479">
        <f>IF(tblCustRFM[[#This Row],[Monetary]] &gt;= L3483, 3, IF(tblCustRFM[[#This Row],[Monetary]] &gt;= M3483, 2, 1))</f>
        <v>3</v>
      </c>
      <c r="I3479">
        <f>tblCustRFM[[#This Row],[RecencyTier]] + tblCustRFM[[#This Row],[FrequencyTier]] + tblCustRFM[[#This Row],[MonetaryTier]]</f>
        <v>7</v>
      </c>
    </row>
    <row r="3480" spans="1:9" x14ac:dyDescent="0.45">
      <c r="A3480" s="16">
        <v>6178</v>
      </c>
      <c r="B3480" s="10">
        <v>45297.731073109571</v>
      </c>
      <c r="C3480">
        <v>3</v>
      </c>
      <c r="D3480">
        <v>39825.64</v>
      </c>
      <c r="E3480" s="24">
        <f>INT(RFM_Pivot!$A$1 - tblCustRFM[[#This Row],[LastPurchaseDate]])</f>
        <v>359</v>
      </c>
      <c r="F3480">
        <f>IF(tblCustRFM[[#This Row],[Recency]] &lt;= $L$4, 3, IF(tblCustRFM[[#This Row],[Recency]] &lt;= M3482, 2, 1))</f>
        <v>1</v>
      </c>
      <c r="G3480">
        <f>IF(tblCustRFM[[#This Row],[Frequency]] &gt;= L3483, 3, IF(tblCustRFM[[#This Row],[Frequency]] &gt;= M3483, 2, 1))</f>
        <v>3</v>
      </c>
      <c r="H3480">
        <f>IF(tblCustRFM[[#This Row],[Monetary]] &gt;= L3484, 3, IF(tblCustRFM[[#This Row],[Monetary]] &gt;= M3484, 2, 1))</f>
        <v>3</v>
      </c>
      <c r="I3480">
        <f>tblCustRFM[[#This Row],[RecencyTier]] + tblCustRFM[[#This Row],[FrequencyTier]] + tblCustRFM[[#This Row],[MonetaryTier]]</f>
        <v>7</v>
      </c>
    </row>
    <row r="3481" spans="1:9" x14ac:dyDescent="0.45">
      <c r="A3481" s="16">
        <v>6179</v>
      </c>
      <c r="B3481" s="10">
        <v>45064.983798379631</v>
      </c>
      <c r="C3481">
        <v>2</v>
      </c>
      <c r="D3481">
        <v>21710.28</v>
      </c>
      <c r="E3481" s="24">
        <f>INT(RFM_Pivot!$A$1 - tblCustRFM[[#This Row],[LastPurchaseDate]])</f>
        <v>592</v>
      </c>
      <c r="F3481">
        <f>IF(tblCustRFM[[#This Row],[Recency]] &lt;= $L$4, 3, IF(tblCustRFM[[#This Row],[Recency]] &lt;= M3483, 2, 1))</f>
        <v>1</v>
      </c>
      <c r="G3481">
        <f>IF(tblCustRFM[[#This Row],[Frequency]] &gt;= L3484, 3, IF(tblCustRFM[[#This Row],[Frequency]] &gt;= M3484, 2, 1))</f>
        <v>3</v>
      </c>
      <c r="H3481">
        <f>IF(tblCustRFM[[#This Row],[Monetary]] &gt;= L3485, 3, IF(tblCustRFM[[#This Row],[Monetary]] &gt;= M3485, 2, 1))</f>
        <v>3</v>
      </c>
      <c r="I3481">
        <f>tblCustRFM[[#This Row],[RecencyTier]] + tblCustRFM[[#This Row],[FrequencyTier]] + tblCustRFM[[#This Row],[MonetaryTier]]</f>
        <v>7</v>
      </c>
    </row>
    <row r="3482" spans="1:9" x14ac:dyDescent="0.45">
      <c r="A3482" s="16">
        <v>6182</v>
      </c>
      <c r="B3482" s="10">
        <v>44998.255125501542</v>
      </c>
      <c r="C3482">
        <v>1</v>
      </c>
      <c r="D3482">
        <v>5322.1</v>
      </c>
      <c r="E3482" s="24">
        <f>INT(RFM_Pivot!$A$1 - tblCustRFM[[#This Row],[LastPurchaseDate]])</f>
        <v>658</v>
      </c>
      <c r="F3482">
        <f>IF(tblCustRFM[[#This Row],[Recency]] &lt;= $L$4, 3, IF(tblCustRFM[[#This Row],[Recency]] &lt;= M3484, 2, 1))</f>
        <v>1</v>
      </c>
      <c r="G3482">
        <f>IF(tblCustRFM[[#This Row],[Frequency]] &gt;= L3485, 3, IF(tblCustRFM[[#This Row],[Frequency]] &gt;= M3485, 2, 1))</f>
        <v>3</v>
      </c>
      <c r="H3482">
        <f>IF(tblCustRFM[[#This Row],[Monetary]] &gt;= L3486, 3, IF(tblCustRFM[[#This Row],[Monetary]] &gt;= M3486, 2, 1))</f>
        <v>3</v>
      </c>
      <c r="I3482">
        <f>tblCustRFM[[#This Row],[RecencyTier]] + tblCustRFM[[#This Row],[FrequencyTier]] + tblCustRFM[[#This Row],[MonetaryTier]]</f>
        <v>7</v>
      </c>
    </row>
    <row r="3483" spans="1:9" x14ac:dyDescent="0.45">
      <c r="A3483" s="16">
        <v>6184</v>
      </c>
      <c r="B3483" s="10">
        <v>45235.455845601849</v>
      </c>
      <c r="C3483">
        <v>2</v>
      </c>
      <c r="D3483">
        <v>17393.75</v>
      </c>
      <c r="E3483" s="24">
        <f>INT(RFM_Pivot!$A$1 - tblCustRFM[[#This Row],[LastPurchaseDate]])</f>
        <v>421</v>
      </c>
      <c r="F3483">
        <f>IF(tblCustRFM[[#This Row],[Recency]] &lt;= $L$4, 3, IF(tblCustRFM[[#This Row],[Recency]] &lt;= M3485, 2, 1))</f>
        <v>1</v>
      </c>
      <c r="G3483">
        <f>IF(tblCustRFM[[#This Row],[Frequency]] &gt;= L3486, 3, IF(tblCustRFM[[#This Row],[Frequency]] &gt;= M3486, 2, 1))</f>
        <v>3</v>
      </c>
      <c r="H3483">
        <f>IF(tblCustRFM[[#This Row],[Monetary]] &gt;= L3487, 3, IF(tblCustRFM[[#This Row],[Monetary]] &gt;= M3487, 2, 1))</f>
        <v>3</v>
      </c>
      <c r="I3483">
        <f>tblCustRFM[[#This Row],[RecencyTier]] + tblCustRFM[[#This Row],[FrequencyTier]] + tblCustRFM[[#This Row],[MonetaryTier]]</f>
        <v>7</v>
      </c>
    </row>
    <row r="3484" spans="1:9" x14ac:dyDescent="0.45">
      <c r="A3484" s="16">
        <v>6185</v>
      </c>
      <c r="B3484" s="10">
        <v>45369.570257021602</v>
      </c>
      <c r="C3484">
        <v>3</v>
      </c>
      <c r="D3484">
        <v>17473.97</v>
      </c>
      <c r="E3484" s="24">
        <f>INT(RFM_Pivot!$A$1 - tblCustRFM[[#This Row],[LastPurchaseDate]])</f>
        <v>287</v>
      </c>
      <c r="F3484">
        <f>IF(tblCustRFM[[#This Row],[Recency]] &lt;= $L$4, 3, IF(tblCustRFM[[#This Row],[Recency]] &lt;= M3486, 2, 1))</f>
        <v>1</v>
      </c>
      <c r="G3484">
        <f>IF(tblCustRFM[[#This Row],[Frequency]] &gt;= L3487, 3, IF(tblCustRFM[[#This Row],[Frequency]] &gt;= M3487, 2, 1))</f>
        <v>3</v>
      </c>
      <c r="H3484">
        <f>IF(tblCustRFM[[#This Row],[Monetary]] &gt;= L3488, 3, IF(tblCustRFM[[#This Row],[Monetary]] &gt;= M3488, 2, 1))</f>
        <v>3</v>
      </c>
      <c r="I3484">
        <f>tblCustRFM[[#This Row],[RecencyTier]] + tblCustRFM[[#This Row],[FrequencyTier]] + tblCustRFM[[#This Row],[MonetaryTier]]</f>
        <v>7</v>
      </c>
    </row>
    <row r="3485" spans="1:9" x14ac:dyDescent="0.45">
      <c r="A3485" s="16">
        <v>6187</v>
      </c>
      <c r="B3485" s="10">
        <v>45307.587058719138</v>
      </c>
      <c r="C3485">
        <v>1</v>
      </c>
      <c r="D3485">
        <v>18544.599999999999</v>
      </c>
      <c r="E3485" s="24">
        <f>INT(RFM_Pivot!$A$1 - tblCustRFM[[#This Row],[LastPurchaseDate]])</f>
        <v>349</v>
      </c>
      <c r="F3485">
        <f>IF(tblCustRFM[[#This Row],[Recency]] &lt;= $L$4, 3, IF(tblCustRFM[[#This Row],[Recency]] &lt;= M3487, 2, 1))</f>
        <v>1</v>
      </c>
      <c r="G3485">
        <f>IF(tblCustRFM[[#This Row],[Frequency]] &gt;= L3488, 3, IF(tblCustRFM[[#This Row],[Frequency]] &gt;= M3488, 2, 1))</f>
        <v>3</v>
      </c>
      <c r="H3485">
        <f>IF(tblCustRFM[[#This Row],[Monetary]] &gt;= L3489, 3, IF(tblCustRFM[[#This Row],[Monetary]] &gt;= M3489, 2, 1))</f>
        <v>3</v>
      </c>
      <c r="I3485">
        <f>tblCustRFM[[#This Row],[RecencyTier]] + tblCustRFM[[#This Row],[FrequencyTier]] + tblCustRFM[[#This Row],[MonetaryTier]]</f>
        <v>7</v>
      </c>
    </row>
    <row r="3486" spans="1:9" x14ac:dyDescent="0.45">
      <c r="A3486" s="16">
        <v>6188</v>
      </c>
      <c r="B3486" s="10">
        <v>45406.8769876929</v>
      </c>
      <c r="C3486">
        <v>2</v>
      </c>
      <c r="D3486">
        <v>13821.84</v>
      </c>
      <c r="E3486" s="24">
        <f>INT(RFM_Pivot!$A$1 - tblCustRFM[[#This Row],[LastPurchaseDate]])</f>
        <v>250</v>
      </c>
      <c r="F3486">
        <f>IF(tblCustRFM[[#This Row],[Recency]] &lt;= $L$4, 3, IF(tblCustRFM[[#This Row],[Recency]] &lt;= M3488, 2, 1))</f>
        <v>1</v>
      </c>
      <c r="G3486">
        <f>IF(tblCustRFM[[#This Row],[Frequency]] &gt;= L3489, 3, IF(tblCustRFM[[#This Row],[Frequency]] &gt;= M3489, 2, 1))</f>
        <v>3</v>
      </c>
      <c r="H3486">
        <f>IF(tblCustRFM[[#This Row],[Monetary]] &gt;= L3490, 3, IF(tblCustRFM[[#This Row],[Monetary]] &gt;= M3490, 2, 1))</f>
        <v>3</v>
      </c>
      <c r="I3486">
        <f>tblCustRFM[[#This Row],[RecencyTier]] + tblCustRFM[[#This Row],[FrequencyTier]] + tblCustRFM[[#This Row],[MonetaryTier]]</f>
        <v>7</v>
      </c>
    </row>
    <row r="3487" spans="1:9" x14ac:dyDescent="0.45">
      <c r="A3487" s="16">
        <v>6189</v>
      </c>
      <c r="B3487" s="10">
        <v>45549.095209529318</v>
      </c>
      <c r="C3487">
        <v>3</v>
      </c>
      <c r="D3487">
        <v>12836.06</v>
      </c>
      <c r="E3487" s="24">
        <f>INT(RFM_Pivot!$A$1 - tblCustRFM[[#This Row],[LastPurchaseDate]])</f>
        <v>107</v>
      </c>
      <c r="F3487">
        <f>IF(tblCustRFM[[#This Row],[Recency]] &lt;= $L$4, 3, IF(tblCustRFM[[#This Row],[Recency]] &lt;= M3489, 2, 1))</f>
        <v>3</v>
      </c>
      <c r="G3487">
        <f>IF(tblCustRFM[[#This Row],[Frequency]] &gt;= L3490, 3, IF(tblCustRFM[[#This Row],[Frequency]] &gt;= M3490, 2, 1))</f>
        <v>3</v>
      </c>
      <c r="H3487">
        <f>IF(tblCustRFM[[#This Row],[Monetary]] &gt;= L3491, 3, IF(tblCustRFM[[#This Row],[Monetary]] &gt;= M3491, 2, 1))</f>
        <v>3</v>
      </c>
      <c r="I3487">
        <f>tblCustRFM[[#This Row],[RecencyTier]] + tblCustRFM[[#This Row],[FrequencyTier]] + tblCustRFM[[#This Row],[MonetaryTier]]</f>
        <v>9</v>
      </c>
    </row>
    <row r="3488" spans="1:9" x14ac:dyDescent="0.45">
      <c r="A3488" s="16">
        <v>6190</v>
      </c>
      <c r="B3488" s="10">
        <v>45468.714171412037</v>
      </c>
      <c r="C3488">
        <v>2</v>
      </c>
      <c r="D3488">
        <v>11705.44</v>
      </c>
      <c r="E3488" s="24">
        <f>INT(RFM_Pivot!$A$1 - tblCustRFM[[#This Row],[LastPurchaseDate]])</f>
        <v>188</v>
      </c>
      <c r="F3488">
        <f>IF(tblCustRFM[[#This Row],[Recency]] &lt;= $L$4, 3, IF(tblCustRFM[[#This Row],[Recency]] &lt;= M3490, 2, 1))</f>
        <v>1</v>
      </c>
      <c r="G3488">
        <f>IF(tblCustRFM[[#This Row],[Frequency]] &gt;= L3491, 3, IF(tblCustRFM[[#This Row],[Frequency]] &gt;= M3491, 2, 1))</f>
        <v>3</v>
      </c>
      <c r="H3488">
        <f>IF(tblCustRFM[[#This Row],[Monetary]] &gt;= L3492, 3, IF(tblCustRFM[[#This Row],[Monetary]] &gt;= M3492, 2, 1))</f>
        <v>3</v>
      </c>
      <c r="I3488">
        <f>tblCustRFM[[#This Row],[RecencyTier]] + tblCustRFM[[#This Row],[FrequencyTier]] + tblCustRFM[[#This Row],[MonetaryTier]]</f>
        <v>7</v>
      </c>
    </row>
    <row r="3489" spans="1:9" x14ac:dyDescent="0.45">
      <c r="A3489" s="16">
        <v>6191</v>
      </c>
      <c r="B3489" s="10">
        <v>45398.481148109568</v>
      </c>
      <c r="C3489">
        <v>2</v>
      </c>
      <c r="D3489">
        <v>18998.759999999998</v>
      </c>
      <c r="E3489" s="24">
        <f>INT(RFM_Pivot!$A$1 - tblCustRFM[[#This Row],[LastPurchaseDate]])</f>
        <v>258</v>
      </c>
      <c r="F3489">
        <f>IF(tblCustRFM[[#This Row],[Recency]] &lt;= $L$4, 3, IF(tblCustRFM[[#This Row],[Recency]] &lt;= M3491, 2, 1))</f>
        <v>1</v>
      </c>
      <c r="G3489">
        <f>IF(tblCustRFM[[#This Row],[Frequency]] &gt;= L3492, 3, IF(tblCustRFM[[#This Row],[Frequency]] &gt;= M3492, 2, 1))</f>
        <v>3</v>
      </c>
      <c r="H3489">
        <f>IF(tblCustRFM[[#This Row],[Monetary]] &gt;= L3493, 3, IF(tblCustRFM[[#This Row],[Monetary]] &gt;= M3493, 2, 1))</f>
        <v>3</v>
      </c>
      <c r="I3489">
        <f>tblCustRFM[[#This Row],[RecencyTier]] + tblCustRFM[[#This Row],[FrequencyTier]] + tblCustRFM[[#This Row],[MonetaryTier]]</f>
        <v>7</v>
      </c>
    </row>
    <row r="3490" spans="1:9" x14ac:dyDescent="0.45">
      <c r="A3490" s="16">
        <v>6192</v>
      </c>
      <c r="B3490" s="10">
        <v>45501.713471334879</v>
      </c>
      <c r="C3490">
        <v>3</v>
      </c>
      <c r="D3490">
        <v>33993.61</v>
      </c>
      <c r="E3490" s="24">
        <f>INT(RFM_Pivot!$A$1 - tblCustRFM[[#This Row],[LastPurchaseDate]])</f>
        <v>155</v>
      </c>
      <c r="F3490">
        <f>IF(tblCustRFM[[#This Row],[Recency]] &lt;= $L$4, 3, IF(tblCustRFM[[#This Row],[Recency]] &lt;= M3492, 2, 1))</f>
        <v>1</v>
      </c>
      <c r="G3490">
        <f>IF(tblCustRFM[[#This Row],[Frequency]] &gt;= L3493, 3, IF(tblCustRFM[[#This Row],[Frequency]] &gt;= M3493, 2, 1))</f>
        <v>3</v>
      </c>
      <c r="H3490">
        <f>IF(tblCustRFM[[#This Row],[Monetary]] &gt;= L3494, 3, IF(tblCustRFM[[#This Row],[Monetary]] &gt;= M3494, 2, 1))</f>
        <v>3</v>
      </c>
      <c r="I3490">
        <f>tblCustRFM[[#This Row],[RecencyTier]] + tblCustRFM[[#This Row],[FrequencyTier]] + tblCustRFM[[#This Row],[MonetaryTier]]</f>
        <v>7</v>
      </c>
    </row>
    <row r="3491" spans="1:9" x14ac:dyDescent="0.45">
      <c r="A3491" s="16">
        <v>6193</v>
      </c>
      <c r="B3491" s="10">
        <v>45624.803780401235</v>
      </c>
      <c r="C3491">
        <v>2</v>
      </c>
      <c r="D3491">
        <v>9039.06</v>
      </c>
      <c r="E3491" s="24">
        <f>INT(RFM_Pivot!$A$1 - tblCustRFM[[#This Row],[LastPurchaseDate]])</f>
        <v>32</v>
      </c>
      <c r="F3491">
        <f>IF(tblCustRFM[[#This Row],[Recency]] &lt;= $L$4, 3, IF(tblCustRFM[[#This Row],[Recency]] &lt;= M3493, 2, 1))</f>
        <v>3</v>
      </c>
      <c r="G3491">
        <f>IF(tblCustRFM[[#This Row],[Frequency]] &gt;= L3494, 3, IF(tblCustRFM[[#This Row],[Frequency]] &gt;= M3494, 2, 1))</f>
        <v>3</v>
      </c>
      <c r="H3491">
        <f>IF(tblCustRFM[[#This Row],[Monetary]] &gt;= L3495, 3, IF(tblCustRFM[[#This Row],[Monetary]] &gt;= M3495, 2, 1))</f>
        <v>3</v>
      </c>
      <c r="I3491">
        <f>tblCustRFM[[#This Row],[RecencyTier]] + tblCustRFM[[#This Row],[FrequencyTier]] + tblCustRFM[[#This Row],[MonetaryTier]]</f>
        <v>9</v>
      </c>
    </row>
    <row r="3492" spans="1:9" x14ac:dyDescent="0.45">
      <c r="A3492" s="16">
        <v>6197</v>
      </c>
      <c r="B3492" s="10">
        <v>45255.167816782407</v>
      </c>
      <c r="C3492">
        <v>1</v>
      </c>
      <c r="D3492">
        <v>4638.01</v>
      </c>
      <c r="E3492" s="24">
        <f>INT(RFM_Pivot!$A$1 - tblCustRFM[[#This Row],[LastPurchaseDate]])</f>
        <v>401</v>
      </c>
      <c r="F3492">
        <f>IF(tblCustRFM[[#This Row],[Recency]] &lt;= $L$4, 3, IF(tblCustRFM[[#This Row],[Recency]] &lt;= M3494, 2, 1))</f>
        <v>1</v>
      </c>
      <c r="G3492">
        <f>IF(tblCustRFM[[#This Row],[Frequency]] &gt;= L3495, 3, IF(tblCustRFM[[#This Row],[Frequency]] &gt;= M3495, 2, 1))</f>
        <v>3</v>
      </c>
      <c r="H3492">
        <f>IF(tblCustRFM[[#This Row],[Monetary]] &gt;= L3496, 3, IF(tblCustRFM[[#This Row],[Monetary]] &gt;= M3496, 2, 1))</f>
        <v>3</v>
      </c>
      <c r="I3492">
        <f>tblCustRFM[[#This Row],[RecencyTier]] + tblCustRFM[[#This Row],[FrequencyTier]] + tblCustRFM[[#This Row],[MonetaryTier]]</f>
        <v>7</v>
      </c>
    </row>
    <row r="3493" spans="1:9" x14ac:dyDescent="0.45">
      <c r="A3493" s="16">
        <v>6200</v>
      </c>
      <c r="B3493" s="10">
        <v>45331.387438734571</v>
      </c>
      <c r="C3493">
        <v>1</v>
      </c>
      <c r="D3493">
        <v>13957.92</v>
      </c>
      <c r="E3493" s="24">
        <f>INT(RFM_Pivot!$A$1 - tblCustRFM[[#This Row],[LastPurchaseDate]])</f>
        <v>325</v>
      </c>
      <c r="F3493">
        <f>IF(tblCustRFM[[#This Row],[Recency]] &lt;= $L$4, 3, IF(tblCustRFM[[#This Row],[Recency]] &lt;= M3495, 2, 1))</f>
        <v>1</v>
      </c>
      <c r="G3493">
        <f>IF(tblCustRFM[[#This Row],[Frequency]] &gt;= L3496, 3, IF(tblCustRFM[[#This Row],[Frequency]] &gt;= M3496, 2, 1))</f>
        <v>3</v>
      </c>
      <c r="H3493">
        <f>IF(tblCustRFM[[#This Row],[Monetary]] &gt;= L3497, 3, IF(tblCustRFM[[#This Row],[Monetary]] &gt;= M3497, 2, 1))</f>
        <v>3</v>
      </c>
      <c r="I3493">
        <f>tblCustRFM[[#This Row],[RecencyTier]] + tblCustRFM[[#This Row],[FrequencyTier]] + tblCustRFM[[#This Row],[MonetaryTier]]</f>
        <v>7</v>
      </c>
    </row>
    <row r="3494" spans="1:9" x14ac:dyDescent="0.45">
      <c r="A3494" s="16">
        <v>6201</v>
      </c>
      <c r="B3494" s="10">
        <v>45213.188618865737</v>
      </c>
      <c r="C3494">
        <v>1</v>
      </c>
      <c r="D3494">
        <v>347.95</v>
      </c>
      <c r="E3494" s="24">
        <f>INT(RFM_Pivot!$A$1 - tblCustRFM[[#This Row],[LastPurchaseDate]])</f>
        <v>443</v>
      </c>
      <c r="F3494">
        <f>IF(tblCustRFM[[#This Row],[Recency]] &lt;= $L$4, 3, IF(tblCustRFM[[#This Row],[Recency]] &lt;= M3496, 2, 1))</f>
        <v>1</v>
      </c>
      <c r="G3494">
        <f>IF(tblCustRFM[[#This Row],[Frequency]] &gt;= L3497, 3, IF(tblCustRFM[[#This Row],[Frequency]] &gt;= M3497, 2, 1))</f>
        <v>3</v>
      </c>
      <c r="H3494">
        <f>IF(tblCustRFM[[#This Row],[Monetary]] &gt;= L3498, 3, IF(tblCustRFM[[#This Row],[Monetary]] &gt;= M3498, 2, 1))</f>
        <v>3</v>
      </c>
      <c r="I3494">
        <f>tblCustRFM[[#This Row],[RecencyTier]] + tblCustRFM[[#This Row],[FrequencyTier]] + tblCustRFM[[#This Row],[MonetaryTier]]</f>
        <v>7</v>
      </c>
    </row>
    <row r="3495" spans="1:9" x14ac:dyDescent="0.45">
      <c r="A3495" s="16">
        <v>6202</v>
      </c>
      <c r="B3495" s="10">
        <v>45584.503750385804</v>
      </c>
      <c r="C3495">
        <v>2</v>
      </c>
      <c r="D3495">
        <v>16163.21</v>
      </c>
      <c r="E3495" s="24">
        <f>INT(RFM_Pivot!$A$1 - tblCustRFM[[#This Row],[LastPurchaseDate]])</f>
        <v>72</v>
      </c>
      <c r="F3495">
        <f>IF(tblCustRFM[[#This Row],[Recency]] &lt;= $L$4, 3, IF(tblCustRFM[[#This Row],[Recency]] &lt;= M3497, 2, 1))</f>
        <v>3</v>
      </c>
      <c r="G3495">
        <f>IF(tblCustRFM[[#This Row],[Frequency]] &gt;= L3498, 3, IF(tblCustRFM[[#This Row],[Frequency]] &gt;= M3498, 2, 1))</f>
        <v>3</v>
      </c>
      <c r="H3495">
        <f>IF(tblCustRFM[[#This Row],[Monetary]] &gt;= L3499, 3, IF(tblCustRFM[[#This Row],[Monetary]] &gt;= M3499, 2, 1))</f>
        <v>3</v>
      </c>
      <c r="I3495">
        <f>tblCustRFM[[#This Row],[RecencyTier]] + tblCustRFM[[#This Row],[FrequencyTier]] + tblCustRFM[[#This Row],[MonetaryTier]]</f>
        <v>9</v>
      </c>
    </row>
    <row r="3496" spans="1:9" x14ac:dyDescent="0.45">
      <c r="A3496" s="16">
        <v>6203</v>
      </c>
      <c r="B3496" s="10">
        <v>45052.426542669753</v>
      </c>
      <c r="C3496">
        <v>1</v>
      </c>
      <c r="D3496">
        <v>788.08</v>
      </c>
      <c r="E3496" s="24">
        <f>INT(RFM_Pivot!$A$1 - tblCustRFM[[#This Row],[LastPurchaseDate]])</f>
        <v>604</v>
      </c>
      <c r="F3496">
        <f>IF(tblCustRFM[[#This Row],[Recency]] &lt;= $L$4, 3, IF(tblCustRFM[[#This Row],[Recency]] &lt;= M3498, 2, 1))</f>
        <v>1</v>
      </c>
      <c r="G3496">
        <f>IF(tblCustRFM[[#This Row],[Frequency]] &gt;= L3499, 3, IF(tblCustRFM[[#This Row],[Frequency]] &gt;= M3499, 2, 1))</f>
        <v>3</v>
      </c>
      <c r="H3496">
        <f>IF(tblCustRFM[[#This Row],[Monetary]] &gt;= L3500, 3, IF(tblCustRFM[[#This Row],[Monetary]] &gt;= M3500, 2, 1))</f>
        <v>3</v>
      </c>
      <c r="I3496">
        <f>tblCustRFM[[#This Row],[RecencyTier]] + tblCustRFM[[#This Row],[FrequencyTier]] + tblCustRFM[[#This Row],[MonetaryTier]]</f>
        <v>7</v>
      </c>
    </row>
    <row r="3497" spans="1:9" x14ac:dyDescent="0.45">
      <c r="A3497" s="16">
        <v>6204</v>
      </c>
      <c r="B3497" s="10">
        <v>45330.876387654323</v>
      </c>
      <c r="C3497">
        <v>1</v>
      </c>
      <c r="D3497">
        <v>187.44</v>
      </c>
      <c r="E3497" s="24">
        <f>INT(RFM_Pivot!$A$1 - tblCustRFM[[#This Row],[LastPurchaseDate]])</f>
        <v>326</v>
      </c>
      <c r="F3497">
        <f>IF(tblCustRFM[[#This Row],[Recency]] &lt;= $L$4, 3, IF(tblCustRFM[[#This Row],[Recency]] &lt;= M3499, 2, 1))</f>
        <v>1</v>
      </c>
      <c r="G3497">
        <f>IF(tblCustRFM[[#This Row],[Frequency]] &gt;= L3500, 3, IF(tblCustRFM[[#This Row],[Frequency]] &gt;= M3500, 2, 1))</f>
        <v>3</v>
      </c>
      <c r="H3497">
        <f>IF(tblCustRFM[[#This Row],[Monetary]] &gt;= L3501, 3, IF(tblCustRFM[[#This Row],[Monetary]] &gt;= M3501, 2, 1))</f>
        <v>3</v>
      </c>
      <c r="I3497">
        <f>tblCustRFM[[#This Row],[RecencyTier]] + tblCustRFM[[#This Row],[FrequencyTier]] + tblCustRFM[[#This Row],[MonetaryTier]]</f>
        <v>7</v>
      </c>
    </row>
    <row r="3498" spans="1:9" x14ac:dyDescent="0.45">
      <c r="A3498" s="16">
        <v>6205</v>
      </c>
      <c r="B3498" s="10">
        <v>45551.94249425154</v>
      </c>
      <c r="C3498">
        <v>1</v>
      </c>
      <c r="D3498">
        <v>9578</v>
      </c>
      <c r="E3498" s="24">
        <f>INT(RFM_Pivot!$A$1 - tblCustRFM[[#This Row],[LastPurchaseDate]])</f>
        <v>105</v>
      </c>
      <c r="F3498">
        <f>IF(tblCustRFM[[#This Row],[Recency]] &lt;= $L$4, 3, IF(tblCustRFM[[#This Row],[Recency]] &lt;= M3500, 2, 1))</f>
        <v>3</v>
      </c>
      <c r="G3498">
        <f>IF(tblCustRFM[[#This Row],[Frequency]] &gt;= L3501, 3, IF(tblCustRFM[[#This Row],[Frequency]] &gt;= M3501, 2, 1))</f>
        <v>3</v>
      </c>
      <c r="H3498">
        <f>IF(tblCustRFM[[#This Row],[Monetary]] &gt;= L3502, 3, IF(tblCustRFM[[#This Row],[Monetary]] &gt;= M3502, 2, 1))</f>
        <v>3</v>
      </c>
      <c r="I3498">
        <f>tblCustRFM[[#This Row],[RecencyTier]] + tblCustRFM[[#This Row],[FrequencyTier]] + tblCustRFM[[#This Row],[MonetaryTier]]</f>
        <v>9</v>
      </c>
    </row>
    <row r="3499" spans="1:9" x14ac:dyDescent="0.45">
      <c r="A3499" s="16">
        <v>6206</v>
      </c>
      <c r="B3499" s="10">
        <v>45528.653165316355</v>
      </c>
      <c r="C3499">
        <v>1</v>
      </c>
      <c r="D3499">
        <v>14154.32</v>
      </c>
      <c r="E3499" s="24">
        <f>INT(RFM_Pivot!$A$1 - tblCustRFM[[#This Row],[LastPurchaseDate]])</f>
        <v>128</v>
      </c>
      <c r="F3499">
        <f>IF(tblCustRFM[[#This Row],[Recency]] &lt;= $L$4, 3, IF(tblCustRFM[[#This Row],[Recency]] &lt;= M3501, 2, 1))</f>
        <v>1</v>
      </c>
      <c r="G3499">
        <f>IF(tblCustRFM[[#This Row],[Frequency]] &gt;= L3502, 3, IF(tblCustRFM[[#This Row],[Frequency]] &gt;= M3502, 2, 1))</f>
        <v>3</v>
      </c>
      <c r="H3499">
        <f>IF(tblCustRFM[[#This Row],[Monetary]] &gt;= L3503, 3, IF(tblCustRFM[[#This Row],[Monetary]] &gt;= M3503, 2, 1))</f>
        <v>3</v>
      </c>
      <c r="I3499">
        <f>tblCustRFM[[#This Row],[RecencyTier]] + tblCustRFM[[#This Row],[FrequencyTier]] + tblCustRFM[[#This Row],[MonetaryTier]]</f>
        <v>7</v>
      </c>
    </row>
    <row r="3500" spans="1:9" x14ac:dyDescent="0.45">
      <c r="A3500" s="16">
        <v>6207</v>
      </c>
      <c r="B3500" s="10">
        <v>45001.540454050926</v>
      </c>
      <c r="C3500">
        <v>1</v>
      </c>
      <c r="D3500">
        <v>5434.36</v>
      </c>
      <c r="E3500" s="24">
        <f>INT(RFM_Pivot!$A$1 - tblCustRFM[[#This Row],[LastPurchaseDate]])</f>
        <v>655</v>
      </c>
      <c r="F3500">
        <f>IF(tblCustRFM[[#This Row],[Recency]] &lt;= $L$4, 3, IF(tblCustRFM[[#This Row],[Recency]] &lt;= M3502, 2, 1))</f>
        <v>1</v>
      </c>
      <c r="G3500">
        <f>IF(tblCustRFM[[#This Row],[Frequency]] &gt;= L3503, 3, IF(tblCustRFM[[#This Row],[Frequency]] &gt;= M3503, 2, 1))</f>
        <v>3</v>
      </c>
      <c r="H3500">
        <f>IF(tblCustRFM[[#This Row],[Monetary]] &gt;= L3504, 3, IF(tblCustRFM[[#This Row],[Monetary]] &gt;= M3504, 2, 1))</f>
        <v>3</v>
      </c>
      <c r="I3500">
        <f>tblCustRFM[[#This Row],[RecencyTier]] + tblCustRFM[[#This Row],[FrequencyTier]] + tblCustRFM[[#This Row],[MonetaryTier]]</f>
        <v>7</v>
      </c>
    </row>
    <row r="3501" spans="1:9" x14ac:dyDescent="0.45">
      <c r="A3501" s="16">
        <v>6208</v>
      </c>
      <c r="B3501" s="10">
        <v>45212.093509336417</v>
      </c>
      <c r="C3501">
        <v>2</v>
      </c>
      <c r="D3501">
        <v>1696.14</v>
      </c>
      <c r="E3501" s="24">
        <f>INT(RFM_Pivot!$A$1 - tblCustRFM[[#This Row],[LastPurchaseDate]])</f>
        <v>444</v>
      </c>
      <c r="F3501">
        <f>IF(tblCustRFM[[#This Row],[Recency]] &lt;= $L$4, 3, IF(tblCustRFM[[#This Row],[Recency]] &lt;= M3503, 2, 1))</f>
        <v>1</v>
      </c>
      <c r="G3501">
        <f>IF(tblCustRFM[[#This Row],[Frequency]] &gt;= L3504, 3, IF(tblCustRFM[[#This Row],[Frequency]] &gt;= M3504, 2, 1))</f>
        <v>3</v>
      </c>
      <c r="H3501">
        <f>IF(tblCustRFM[[#This Row],[Monetary]] &gt;= L3505, 3, IF(tblCustRFM[[#This Row],[Monetary]] &gt;= M3505, 2, 1))</f>
        <v>3</v>
      </c>
      <c r="I3501">
        <f>tblCustRFM[[#This Row],[RecencyTier]] + tblCustRFM[[#This Row],[FrequencyTier]] + tblCustRFM[[#This Row],[MonetaryTier]]</f>
        <v>7</v>
      </c>
    </row>
    <row r="3502" spans="1:9" x14ac:dyDescent="0.45">
      <c r="A3502" s="16">
        <v>6209</v>
      </c>
      <c r="B3502" s="10">
        <v>45271.667466743827</v>
      </c>
      <c r="C3502">
        <v>1</v>
      </c>
      <c r="D3502">
        <v>501.45</v>
      </c>
      <c r="E3502" s="24">
        <f>INT(RFM_Pivot!$A$1 - tblCustRFM[[#This Row],[LastPurchaseDate]])</f>
        <v>385</v>
      </c>
      <c r="F3502">
        <f>IF(tblCustRFM[[#This Row],[Recency]] &lt;= $L$4, 3, IF(tblCustRFM[[#This Row],[Recency]] &lt;= M3504, 2, 1))</f>
        <v>1</v>
      </c>
      <c r="G3502">
        <f>IF(tblCustRFM[[#This Row],[Frequency]] &gt;= L3505, 3, IF(tblCustRFM[[#This Row],[Frequency]] &gt;= M3505, 2, 1))</f>
        <v>3</v>
      </c>
      <c r="H3502">
        <f>IF(tblCustRFM[[#This Row],[Monetary]] &gt;= L3506, 3, IF(tblCustRFM[[#This Row],[Monetary]] &gt;= M3506, 2, 1))</f>
        <v>3</v>
      </c>
      <c r="I3502">
        <f>tblCustRFM[[#This Row],[RecencyTier]] + tblCustRFM[[#This Row],[FrequencyTier]] + tblCustRFM[[#This Row],[MonetaryTier]]</f>
        <v>7</v>
      </c>
    </row>
    <row r="3503" spans="1:9" x14ac:dyDescent="0.45">
      <c r="A3503" s="16">
        <v>6210</v>
      </c>
      <c r="B3503" s="10">
        <v>45370.373337345678</v>
      </c>
      <c r="C3503">
        <v>1</v>
      </c>
      <c r="D3503">
        <v>8756.34</v>
      </c>
      <c r="E3503" s="24">
        <f>INT(RFM_Pivot!$A$1 - tblCustRFM[[#This Row],[LastPurchaseDate]])</f>
        <v>286</v>
      </c>
      <c r="F3503">
        <f>IF(tblCustRFM[[#This Row],[Recency]] &lt;= $L$4, 3, IF(tblCustRFM[[#This Row],[Recency]] &lt;= M3505, 2, 1))</f>
        <v>1</v>
      </c>
      <c r="G3503">
        <f>IF(tblCustRFM[[#This Row],[Frequency]] &gt;= L3506, 3, IF(tblCustRFM[[#This Row],[Frequency]] &gt;= M3506, 2, 1))</f>
        <v>3</v>
      </c>
      <c r="H3503">
        <f>IF(tblCustRFM[[#This Row],[Monetary]] &gt;= L3507, 3, IF(tblCustRFM[[#This Row],[Monetary]] &gt;= M3507, 2, 1))</f>
        <v>3</v>
      </c>
      <c r="I3503">
        <f>tblCustRFM[[#This Row],[RecencyTier]] + tblCustRFM[[#This Row],[FrequencyTier]] + tblCustRFM[[#This Row],[MonetaryTier]]</f>
        <v>7</v>
      </c>
    </row>
    <row r="3504" spans="1:9" x14ac:dyDescent="0.45">
      <c r="A3504" s="16">
        <v>6212</v>
      </c>
      <c r="B3504" s="10">
        <v>45436.07990798611</v>
      </c>
      <c r="C3504">
        <v>1</v>
      </c>
      <c r="D3504">
        <v>4935.05</v>
      </c>
      <c r="E3504" s="24">
        <f>INT(RFM_Pivot!$A$1 - tblCustRFM[[#This Row],[LastPurchaseDate]])</f>
        <v>220</v>
      </c>
      <c r="F3504">
        <f>IF(tblCustRFM[[#This Row],[Recency]] &lt;= $L$4, 3, IF(tblCustRFM[[#This Row],[Recency]] &lt;= M3506, 2, 1))</f>
        <v>1</v>
      </c>
      <c r="G3504">
        <f>IF(tblCustRFM[[#This Row],[Frequency]] &gt;= L3507, 3, IF(tblCustRFM[[#This Row],[Frequency]] &gt;= M3507, 2, 1))</f>
        <v>3</v>
      </c>
      <c r="H3504">
        <f>IF(tblCustRFM[[#This Row],[Monetary]] &gt;= L3508, 3, IF(tblCustRFM[[#This Row],[Monetary]] &gt;= M3508, 2, 1))</f>
        <v>3</v>
      </c>
      <c r="I3504">
        <f>tblCustRFM[[#This Row],[RecencyTier]] + tblCustRFM[[#This Row],[FrequencyTier]] + tblCustRFM[[#This Row],[MonetaryTier]]</f>
        <v>7</v>
      </c>
    </row>
    <row r="3505" spans="1:9" x14ac:dyDescent="0.45">
      <c r="A3505" s="16">
        <v>6213</v>
      </c>
      <c r="B3505" s="10">
        <v>45205.084808487656</v>
      </c>
      <c r="C3505">
        <v>1</v>
      </c>
      <c r="D3505">
        <v>2137.4</v>
      </c>
      <c r="E3505" s="24">
        <f>INT(RFM_Pivot!$A$1 - tblCustRFM[[#This Row],[LastPurchaseDate]])</f>
        <v>451</v>
      </c>
      <c r="F3505">
        <f>IF(tblCustRFM[[#This Row],[Recency]] &lt;= $L$4, 3, IF(tblCustRFM[[#This Row],[Recency]] &lt;= M3507, 2, 1))</f>
        <v>1</v>
      </c>
      <c r="G3505">
        <f>IF(tblCustRFM[[#This Row],[Frequency]] &gt;= L3508, 3, IF(tblCustRFM[[#This Row],[Frequency]] &gt;= M3508, 2, 1))</f>
        <v>3</v>
      </c>
      <c r="H3505">
        <f>IF(tblCustRFM[[#This Row],[Monetary]] &gt;= L3509, 3, IF(tblCustRFM[[#This Row],[Monetary]] &gt;= M3509, 2, 1))</f>
        <v>3</v>
      </c>
      <c r="I3505">
        <f>tblCustRFM[[#This Row],[RecencyTier]] + tblCustRFM[[#This Row],[FrequencyTier]] + tblCustRFM[[#This Row],[MonetaryTier]]</f>
        <v>7</v>
      </c>
    </row>
    <row r="3506" spans="1:9" x14ac:dyDescent="0.45">
      <c r="A3506" s="16">
        <v>6214</v>
      </c>
      <c r="B3506" s="10">
        <v>45291.452445254632</v>
      </c>
      <c r="C3506">
        <v>1</v>
      </c>
      <c r="D3506">
        <v>972</v>
      </c>
      <c r="E3506" s="24">
        <f>INT(RFM_Pivot!$A$1 - tblCustRFM[[#This Row],[LastPurchaseDate]])</f>
        <v>365</v>
      </c>
      <c r="F3506">
        <f>IF(tblCustRFM[[#This Row],[Recency]] &lt;= $L$4, 3, IF(tblCustRFM[[#This Row],[Recency]] &lt;= M3508, 2, 1))</f>
        <v>1</v>
      </c>
      <c r="G3506">
        <f>IF(tblCustRFM[[#This Row],[Frequency]] &gt;= L3509, 3, IF(tblCustRFM[[#This Row],[Frequency]] &gt;= M3509, 2, 1))</f>
        <v>3</v>
      </c>
      <c r="H3506">
        <f>IF(tblCustRFM[[#This Row],[Monetary]] &gt;= L3510, 3, IF(tblCustRFM[[#This Row],[Monetary]] &gt;= M3510, 2, 1))</f>
        <v>3</v>
      </c>
      <c r="I3506">
        <f>tblCustRFM[[#This Row],[RecencyTier]] + tblCustRFM[[#This Row],[FrequencyTier]] + tblCustRFM[[#This Row],[MonetaryTier]]</f>
        <v>7</v>
      </c>
    </row>
    <row r="3507" spans="1:9" x14ac:dyDescent="0.45">
      <c r="A3507" s="16">
        <v>6218</v>
      </c>
      <c r="B3507" s="10">
        <v>45388.844184413581</v>
      </c>
      <c r="C3507">
        <v>1</v>
      </c>
      <c r="D3507">
        <v>1234.98</v>
      </c>
      <c r="E3507" s="24">
        <f>INT(RFM_Pivot!$A$1 - tblCustRFM[[#This Row],[LastPurchaseDate]])</f>
        <v>268</v>
      </c>
      <c r="F3507">
        <f>IF(tblCustRFM[[#This Row],[Recency]] &lt;= $L$4, 3, IF(tblCustRFM[[#This Row],[Recency]] &lt;= M3509, 2, 1))</f>
        <v>1</v>
      </c>
      <c r="G3507">
        <f>IF(tblCustRFM[[#This Row],[Frequency]] &gt;= L3510, 3, IF(tblCustRFM[[#This Row],[Frequency]] &gt;= M3510, 2, 1))</f>
        <v>3</v>
      </c>
      <c r="H3507">
        <f>IF(tblCustRFM[[#This Row],[Monetary]] &gt;= L3511, 3, IF(tblCustRFM[[#This Row],[Monetary]] &gt;= M3511, 2, 1))</f>
        <v>3</v>
      </c>
      <c r="I3507">
        <f>tblCustRFM[[#This Row],[RecencyTier]] + tblCustRFM[[#This Row],[FrequencyTier]] + tblCustRFM[[#This Row],[MonetaryTier]]</f>
        <v>7</v>
      </c>
    </row>
    <row r="3508" spans="1:9" x14ac:dyDescent="0.45">
      <c r="A3508" s="16">
        <v>6220</v>
      </c>
      <c r="B3508" s="10">
        <v>45550.847384722219</v>
      </c>
      <c r="C3508">
        <v>1</v>
      </c>
      <c r="D3508">
        <v>450.25</v>
      </c>
      <c r="E3508" s="24">
        <f>INT(RFM_Pivot!$A$1 - tblCustRFM[[#This Row],[LastPurchaseDate]])</f>
        <v>106</v>
      </c>
      <c r="F3508">
        <f>IF(tblCustRFM[[#This Row],[Recency]] &lt;= $L$4, 3, IF(tblCustRFM[[#This Row],[Recency]] &lt;= M3510, 2, 1))</f>
        <v>3</v>
      </c>
      <c r="G3508">
        <f>IF(tblCustRFM[[#This Row],[Frequency]] &gt;= L3511, 3, IF(tblCustRFM[[#This Row],[Frequency]] &gt;= M3511, 2, 1))</f>
        <v>3</v>
      </c>
      <c r="H3508">
        <f>IF(tblCustRFM[[#This Row],[Monetary]] &gt;= L3512, 3, IF(tblCustRFM[[#This Row],[Monetary]] &gt;= M3512, 2, 1))</f>
        <v>3</v>
      </c>
      <c r="I3508">
        <f>tblCustRFM[[#This Row],[RecencyTier]] + tblCustRFM[[#This Row],[FrequencyTier]] + tblCustRFM[[#This Row],[MonetaryTier]]</f>
        <v>9</v>
      </c>
    </row>
    <row r="3509" spans="1:9" x14ac:dyDescent="0.45">
      <c r="A3509" s="16">
        <v>6221</v>
      </c>
      <c r="B3509" s="10">
        <v>45487.550055015432</v>
      </c>
      <c r="C3509">
        <v>1</v>
      </c>
      <c r="D3509">
        <v>3810.04</v>
      </c>
      <c r="E3509" s="24">
        <f>INT(RFM_Pivot!$A$1 - tblCustRFM[[#This Row],[LastPurchaseDate]])</f>
        <v>169</v>
      </c>
      <c r="F3509">
        <f>IF(tblCustRFM[[#This Row],[Recency]] &lt;= $L$4, 3, IF(tblCustRFM[[#This Row],[Recency]] &lt;= M3511, 2, 1))</f>
        <v>1</v>
      </c>
      <c r="G3509">
        <f>IF(tblCustRFM[[#This Row],[Frequency]] &gt;= L3512, 3, IF(tblCustRFM[[#This Row],[Frequency]] &gt;= M3512, 2, 1))</f>
        <v>3</v>
      </c>
      <c r="H3509">
        <f>IF(tblCustRFM[[#This Row],[Monetary]] &gt;= L3513, 3, IF(tblCustRFM[[#This Row],[Monetary]] &gt;= M3513, 2, 1))</f>
        <v>3</v>
      </c>
      <c r="I3509">
        <f>tblCustRFM[[#This Row],[RecencyTier]] + tblCustRFM[[#This Row],[FrequencyTier]] + tblCustRFM[[#This Row],[MonetaryTier]]</f>
        <v>7</v>
      </c>
    </row>
    <row r="3510" spans="1:9" x14ac:dyDescent="0.45">
      <c r="A3510" s="16">
        <v>6222</v>
      </c>
      <c r="B3510" s="10">
        <v>44952.187518749997</v>
      </c>
      <c r="C3510">
        <v>1</v>
      </c>
      <c r="D3510">
        <v>825.38</v>
      </c>
      <c r="E3510" s="24">
        <f>INT(RFM_Pivot!$A$1 - tblCustRFM[[#This Row],[LastPurchaseDate]])</f>
        <v>704</v>
      </c>
      <c r="F3510">
        <f>IF(tblCustRFM[[#This Row],[Recency]] &lt;= $L$4, 3, IF(tblCustRFM[[#This Row],[Recency]] &lt;= M3512, 2, 1))</f>
        <v>1</v>
      </c>
      <c r="G3510">
        <f>IF(tblCustRFM[[#This Row],[Frequency]] &gt;= L3513, 3, IF(tblCustRFM[[#This Row],[Frequency]] &gt;= M3513, 2, 1))</f>
        <v>3</v>
      </c>
      <c r="H3510">
        <f>IF(tblCustRFM[[#This Row],[Monetary]] &gt;= L3514, 3, IF(tblCustRFM[[#This Row],[Monetary]] &gt;= M3514, 2, 1))</f>
        <v>3</v>
      </c>
      <c r="I3510">
        <f>tblCustRFM[[#This Row],[RecencyTier]] + tblCustRFM[[#This Row],[FrequencyTier]] + tblCustRFM[[#This Row],[MonetaryTier]]</f>
        <v>7</v>
      </c>
    </row>
    <row r="3511" spans="1:9" x14ac:dyDescent="0.45">
      <c r="A3511" s="16">
        <v>6223</v>
      </c>
      <c r="B3511" s="10">
        <v>45146.240924112652</v>
      </c>
      <c r="C3511">
        <v>2</v>
      </c>
      <c r="D3511">
        <v>13548.66</v>
      </c>
      <c r="E3511" s="24">
        <f>INT(RFM_Pivot!$A$1 - tblCustRFM[[#This Row],[LastPurchaseDate]])</f>
        <v>510</v>
      </c>
      <c r="F3511">
        <f>IF(tblCustRFM[[#This Row],[Recency]] &lt;= $L$4, 3, IF(tblCustRFM[[#This Row],[Recency]] &lt;= M3513, 2, 1))</f>
        <v>1</v>
      </c>
      <c r="G3511">
        <f>IF(tblCustRFM[[#This Row],[Frequency]] &gt;= L3514, 3, IF(tblCustRFM[[#This Row],[Frequency]] &gt;= M3514, 2, 1))</f>
        <v>3</v>
      </c>
      <c r="H3511">
        <f>IF(tblCustRFM[[#This Row],[Monetary]] &gt;= L3515, 3, IF(tblCustRFM[[#This Row],[Monetary]] &gt;= M3515, 2, 1))</f>
        <v>3</v>
      </c>
      <c r="I3511">
        <f>tblCustRFM[[#This Row],[RecencyTier]] + tblCustRFM[[#This Row],[FrequencyTier]] + tblCustRFM[[#This Row],[MonetaryTier]]</f>
        <v>7</v>
      </c>
    </row>
    <row r="3512" spans="1:9" x14ac:dyDescent="0.45">
      <c r="A3512" s="16">
        <v>6228</v>
      </c>
      <c r="B3512" s="10">
        <v>45621.956495640436</v>
      </c>
      <c r="C3512">
        <v>1</v>
      </c>
      <c r="D3512">
        <v>12446.04</v>
      </c>
      <c r="E3512" s="24">
        <f>INT(RFM_Pivot!$A$1 - tblCustRFM[[#This Row],[LastPurchaseDate]])</f>
        <v>35</v>
      </c>
      <c r="F3512">
        <f>IF(tblCustRFM[[#This Row],[Recency]] &lt;= $L$4, 3, IF(tblCustRFM[[#This Row],[Recency]] &lt;= M3514, 2, 1))</f>
        <v>3</v>
      </c>
      <c r="G3512">
        <f>IF(tblCustRFM[[#This Row],[Frequency]] &gt;= L3515, 3, IF(tblCustRFM[[#This Row],[Frequency]] &gt;= M3515, 2, 1))</f>
        <v>3</v>
      </c>
      <c r="H3512">
        <f>IF(tblCustRFM[[#This Row],[Monetary]] &gt;= L3516, 3, IF(tblCustRFM[[#This Row],[Monetary]] &gt;= M3516, 2, 1))</f>
        <v>3</v>
      </c>
      <c r="I3512">
        <f>tblCustRFM[[#This Row],[RecencyTier]] + tblCustRFM[[#This Row],[FrequencyTier]] + tblCustRFM[[#This Row],[MonetaryTier]]</f>
        <v>9</v>
      </c>
    </row>
    <row r="3513" spans="1:9" x14ac:dyDescent="0.45">
      <c r="A3513" s="16">
        <v>6229</v>
      </c>
      <c r="B3513" s="10">
        <v>45558.878187808645</v>
      </c>
      <c r="C3513">
        <v>2</v>
      </c>
      <c r="D3513">
        <v>16018.72</v>
      </c>
      <c r="E3513" s="24">
        <f>INT(RFM_Pivot!$A$1 - tblCustRFM[[#This Row],[LastPurchaseDate]])</f>
        <v>98</v>
      </c>
      <c r="F3513">
        <f>IF(tblCustRFM[[#This Row],[Recency]] &lt;= $L$4, 3, IF(tblCustRFM[[#This Row],[Recency]] &lt;= M3515, 2, 1))</f>
        <v>3</v>
      </c>
      <c r="G3513">
        <f>IF(tblCustRFM[[#This Row],[Frequency]] &gt;= L3516, 3, IF(tblCustRFM[[#This Row],[Frequency]] &gt;= M3516, 2, 1))</f>
        <v>3</v>
      </c>
      <c r="H3513">
        <f>IF(tblCustRFM[[#This Row],[Monetary]] &gt;= L3517, 3, IF(tblCustRFM[[#This Row],[Monetary]] &gt;= M3517, 2, 1))</f>
        <v>3</v>
      </c>
      <c r="I3513">
        <f>tblCustRFM[[#This Row],[RecencyTier]] + tblCustRFM[[#This Row],[FrequencyTier]] + tblCustRFM[[#This Row],[MonetaryTier]]</f>
        <v>9</v>
      </c>
    </row>
    <row r="3514" spans="1:9" x14ac:dyDescent="0.45">
      <c r="A3514" s="16">
        <v>6231</v>
      </c>
      <c r="B3514" s="10">
        <v>45385.777877777778</v>
      </c>
      <c r="C3514">
        <v>2</v>
      </c>
      <c r="D3514">
        <v>12264.64</v>
      </c>
      <c r="E3514" s="24">
        <f>INT(RFM_Pivot!$A$1 - tblCustRFM[[#This Row],[LastPurchaseDate]])</f>
        <v>271</v>
      </c>
      <c r="F3514">
        <f>IF(tblCustRFM[[#This Row],[Recency]] &lt;= $L$4, 3, IF(tblCustRFM[[#This Row],[Recency]] &lt;= M3516, 2, 1))</f>
        <v>1</v>
      </c>
      <c r="G3514">
        <f>IF(tblCustRFM[[#This Row],[Frequency]] &gt;= L3517, 3, IF(tblCustRFM[[#This Row],[Frequency]] &gt;= M3517, 2, 1))</f>
        <v>3</v>
      </c>
      <c r="H3514">
        <f>IF(tblCustRFM[[#This Row],[Monetary]] &gt;= L3518, 3, IF(tblCustRFM[[#This Row],[Monetary]] &gt;= M3518, 2, 1))</f>
        <v>3</v>
      </c>
      <c r="I3514">
        <f>tblCustRFM[[#This Row],[RecencyTier]] + tblCustRFM[[#This Row],[FrequencyTier]] + tblCustRFM[[#This Row],[MonetaryTier]]</f>
        <v>7</v>
      </c>
    </row>
    <row r="3515" spans="1:9" x14ac:dyDescent="0.45">
      <c r="A3515" s="16">
        <v>6232</v>
      </c>
      <c r="B3515" s="10">
        <v>45202.237523765434</v>
      </c>
      <c r="C3515">
        <v>3</v>
      </c>
      <c r="D3515">
        <v>27295.200000000001</v>
      </c>
      <c r="E3515" s="24">
        <f>INT(RFM_Pivot!$A$1 - tblCustRFM[[#This Row],[LastPurchaseDate]])</f>
        <v>454</v>
      </c>
      <c r="F3515">
        <f>IF(tblCustRFM[[#This Row],[Recency]] &lt;= $L$4, 3, IF(tblCustRFM[[#This Row],[Recency]] &lt;= M3517, 2, 1))</f>
        <v>1</v>
      </c>
      <c r="G3515">
        <f>IF(tblCustRFM[[#This Row],[Frequency]] &gt;= L3518, 3, IF(tblCustRFM[[#This Row],[Frequency]] &gt;= M3518, 2, 1))</f>
        <v>3</v>
      </c>
      <c r="H3515">
        <f>IF(tblCustRFM[[#This Row],[Monetary]] &gt;= L3519, 3, IF(tblCustRFM[[#This Row],[Monetary]] &gt;= M3519, 2, 1))</f>
        <v>3</v>
      </c>
      <c r="I3515">
        <f>tblCustRFM[[#This Row],[RecencyTier]] + tblCustRFM[[#This Row],[FrequencyTier]] + tblCustRFM[[#This Row],[MonetaryTier]]</f>
        <v>7</v>
      </c>
    </row>
    <row r="3516" spans="1:9" x14ac:dyDescent="0.45">
      <c r="A3516" s="16">
        <v>6233</v>
      </c>
      <c r="B3516" s="10">
        <v>45349.201220138886</v>
      </c>
      <c r="C3516">
        <v>2</v>
      </c>
      <c r="D3516">
        <v>18805.560000000001</v>
      </c>
      <c r="E3516" s="24">
        <f>INT(RFM_Pivot!$A$1 - tblCustRFM[[#This Row],[LastPurchaseDate]])</f>
        <v>307</v>
      </c>
      <c r="F3516">
        <f>IF(tblCustRFM[[#This Row],[Recency]] &lt;= $L$4, 3, IF(tblCustRFM[[#This Row],[Recency]] &lt;= M3518, 2, 1))</f>
        <v>1</v>
      </c>
      <c r="G3516">
        <f>IF(tblCustRFM[[#This Row],[Frequency]] &gt;= L3519, 3, IF(tblCustRFM[[#This Row],[Frequency]] &gt;= M3519, 2, 1))</f>
        <v>3</v>
      </c>
      <c r="H3516">
        <f>IF(tblCustRFM[[#This Row],[Monetary]] &gt;= L3520, 3, IF(tblCustRFM[[#This Row],[Monetary]] &gt;= M3520, 2, 1))</f>
        <v>3</v>
      </c>
      <c r="I3516">
        <f>tblCustRFM[[#This Row],[RecencyTier]] + tblCustRFM[[#This Row],[FrequencyTier]] + tblCustRFM[[#This Row],[MonetaryTier]]</f>
        <v>7</v>
      </c>
    </row>
    <row r="3517" spans="1:9" x14ac:dyDescent="0.45">
      <c r="A3517" s="16">
        <v>6234</v>
      </c>
      <c r="B3517" s="10">
        <v>45475.357835802468</v>
      </c>
      <c r="C3517">
        <v>1</v>
      </c>
      <c r="D3517">
        <v>18806.599999999999</v>
      </c>
      <c r="E3517" s="24">
        <f>INT(RFM_Pivot!$A$1 - tblCustRFM[[#This Row],[LastPurchaseDate]])</f>
        <v>181</v>
      </c>
      <c r="F3517">
        <f>IF(tblCustRFM[[#This Row],[Recency]] &lt;= $L$4, 3, IF(tblCustRFM[[#This Row],[Recency]] &lt;= M3519, 2, 1))</f>
        <v>1</v>
      </c>
      <c r="G3517">
        <f>IF(tblCustRFM[[#This Row],[Frequency]] &gt;= L3520, 3, IF(tblCustRFM[[#This Row],[Frequency]] &gt;= M3520, 2, 1))</f>
        <v>3</v>
      </c>
      <c r="H3517">
        <f>IF(tblCustRFM[[#This Row],[Monetary]] &gt;= L3521, 3, IF(tblCustRFM[[#This Row],[Monetary]] &gt;= M3521, 2, 1))</f>
        <v>3</v>
      </c>
      <c r="I3517">
        <f>tblCustRFM[[#This Row],[RecencyTier]] + tblCustRFM[[#This Row],[FrequencyTier]] + tblCustRFM[[#This Row],[MonetaryTier]]</f>
        <v>7</v>
      </c>
    </row>
    <row r="3518" spans="1:9" x14ac:dyDescent="0.45">
      <c r="A3518" s="16">
        <v>6235</v>
      </c>
      <c r="B3518" s="10">
        <v>45369.132213233024</v>
      </c>
      <c r="C3518">
        <v>1</v>
      </c>
      <c r="D3518">
        <v>2590.73</v>
      </c>
      <c r="E3518" s="24">
        <f>INT(RFM_Pivot!$A$1 - tblCustRFM[[#This Row],[LastPurchaseDate]])</f>
        <v>287</v>
      </c>
      <c r="F3518">
        <f>IF(tblCustRFM[[#This Row],[Recency]] &lt;= $L$4, 3, IF(tblCustRFM[[#This Row],[Recency]] &lt;= M3520, 2, 1))</f>
        <v>1</v>
      </c>
      <c r="G3518">
        <f>IF(tblCustRFM[[#This Row],[Frequency]] &gt;= L3521, 3, IF(tblCustRFM[[#This Row],[Frequency]] &gt;= M3521, 2, 1))</f>
        <v>3</v>
      </c>
      <c r="H3518">
        <f>IF(tblCustRFM[[#This Row],[Monetary]] &gt;= L3522, 3, IF(tblCustRFM[[#This Row],[Monetary]] &gt;= M3522, 2, 1))</f>
        <v>3</v>
      </c>
      <c r="I3518">
        <f>tblCustRFM[[#This Row],[RecencyTier]] + tblCustRFM[[#This Row],[FrequencyTier]] + tblCustRFM[[#This Row],[MonetaryTier]]</f>
        <v>7</v>
      </c>
    </row>
    <row r="3519" spans="1:9" x14ac:dyDescent="0.45">
      <c r="A3519" s="16">
        <v>6237</v>
      </c>
      <c r="B3519" s="10">
        <v>45084.184718479941</v>
      </c>
      <c r="C3519">
        <v>2</v>
      </c>
      <c r="D3519">
        <v>12209.94</v>
      </c>
      <c r="E3519" s="24">
        <f>INT(RFM_Pivot!$A$1 - tblCustRFM[[#This Row],[LastPurchaseDate]])</f>
        <v>572</v>
      </c>
      <c r="F3519">
        <f>IF(tblCustRFM[[#This Row],[Recency]] &lt;= $L$4, 3, IF(tblCustRFM[[#This Row],[Recency]] &lt;= M3521, 2, 1))</f>
        <v>1</v>
      </c>
      <c r="G3519">
        <f>IF(tblCustRFM[[#This Row],[Frequency]] &gt;= L3522, 3, IF(tblCustRFM[[#This Row],[Frequency]] &gt;= M3522, 2, 1))</f>
        <v>3</v>
      </c>
      <c r="H3519">
        <f>IF(tblCustRFM[[#This Row],[Monetary]] &gt;= L3523, 3, IF(tblCustRFM[[#This Row],[Monetary]] &gt;= M3523, 2, 1))</f>
        <v>3</v>
      </c>
      <c r="I3519">
        <f>tblCustRFM[[#This Row],[RecencyTier]] + tblCustRFM[[#This Row],[FrequencyTier]] + tblCustRFM[[#This Row],[MonetaryTier]]</f>
        <v>7</v>
      </c>
    </row>
    <row r="3520" spans="1:9" x14ac:dyDescent="0.45">
      <c r="A3520" s="16">
        <v>6238</v>
      </c>
      <c r="B3520" s="10">
        <v>45045.490849074071</v>
      </c>
      <c r="C3520">
        <v>1</v>
      </c>
      <c r="D3520">
        <v>2584.41</v>
      </c>
      <c r="E3520" s="24">
        <f>INT(RFM_Pivot!$A$1 - tblCustRFM[[#This Row],[LastPurchaseDate]])</f>
        <v>611</v>
      </c>
      <c r="F3520">
        <f>IF(tblCustRFM[[#This Row],[Recency]] &lt;= $L$4, 3, IF(tblCustRFM[[#This Row],[Recency]] &lt;= M3522, 2, 1))</f>
        <v>1</v>
      </c>
      <c r="G3520">
        <f>IF(tblCustRFM[[#This Row],[Frequency]] &gt;= L3523, 3, IF(tblCustRFM[[#This Row],[Frequency]] &gt;= M3523, 2, 1))</f>
        <v>3</v>
      </c>
      <c r="H3520">
        <f>IF(tblCustRFM[[#This Row],[Monetary]] &gt;= L3524, 3, IF(tblCustRFM[[#This Row],[Monetary]] &gt;= M3524, 2, 1))</f>
        <v>3</v>
      </c>
      <c r="I3520">
        <f>tblCustRFM[[#This Row],[RecencyTier]] + tblCustRFM[[#This Row],[FrequencyTier]] + tblCustRFM[[#This Row],[MonetaryTier]]</f>
        <v>7</v>
      </c>
    </row>
    <row r="3521" spans="1:9" x14ac:dyDescent="0.45">
      <c r="A3521" s="16">
        <v>6239</v>
      </c>
      <c r="B3521" s="10">
        <v>45620.934393441355</v>
      </c>
      <c r="C3521">
        <v>1</v>
      </c>
      <c r="D3521">
        <v>12892.08</v>
      </c>
      <c r="E3521" s="24">
        <f>INT(RFM_Pivot!$A$1 - tblCustRFM[[#This Row],[LastPurchaseDate]])</f>
        <v>36</v>
      </c>
      <c r="F3521">
        <f>IF(tblCustRFM[[#This Row],[Recency]] &lt;= $L$4, 3, IF(tblCustRFM[[#This Row],[Recency]] &lt;= M3523, 2, 1))</f>
        <v>3</v>
      </c>
      <c r="G3521">
        <f>IF(tblCustRFM[[#This Row],[Frequency]] &gt;= L3524, 3, IF(tblCustRFM[[#This Row],[Frequency]] &gt;= M3524, 2, 1))</f>
        <v>3</v>
      </c>
      <c r="H3521">
        <f>IF(tblCustRFM[[#This Row],[Monetary]] &gt;= L3525, 3, IF(tblCustRFM[[#This Row],[Monetary]] &gt;= M3525, 2, 1))</f>
        <v>3</v>
      </c>
      <c r="I3521">
        <f>tblCustRFM[[#This Row],[RecencyTier]] + tblCustRFM[[#This Row],[FrequencyTier]] + tblCustRFM[[#This Row],[MonetaryTier]]</f>
        <v>9</v>
      </c>
    </row>
    <row r="3522" spans="1:9" x14ac:dyDescent="0.45">
      <c r="A3522" s="16">
        <v>6240</v>
      </c>
      <c r="B3522" s="10">
        <v>44979.127212731481</v>
      </c>
      <c r="C3522">
        <v>1</v>
      </c>
      <c r="D3522">
        <v>16308.8</v>
      </c>
      <c r="E3522" s="24">
        <f>INT(RFM_Pivot!$A$1 - tblCustRFM[[#This Row],[LastPurchaseDate]])</f>
        <v>677</v>
      </c>
      <c r="F3522">
        <f>IF(tblCustRFM[[#This Row],[Recency]] &lt;= $L$4, 3, IF(tblCustRFM[[#This Row],[Recency]] &lt;= M3524, 2, 1))</f>
        <v>1</v>
      </c>
      <c r="G3522">
        <f>IF(tblCustRFM[[#This Row],[Frequency]] &gt;= L3525, 3, IF(tblCustRFM[[#This Row],[Frequency]] &gt;= M3525, 2, 1))</f>
        <v>3</v>
      </c>
      <c r="H3522">
        <f>IF(tblCustRFM[[#This Row],[Monetary]] &gt;= L3526, 3, IF(tblCustRFM[[#This Row],[Monetary]] &gt;= M3526, 2, 1))</f>
        <v>3</v>
      </c>
      <c r="I3522">
        <f>tblCustRFM[[#This Row],[RecencyTier]] + tblCustRFM[[#This Row],[FrequencyTier]] + tblCustRFM[[#This Row],[MonetaryTier]]</f>
        <v>7</v>
      </c>
    </row>
    <row r="3523" spans="1:9" x14ac:dyDescent="0.45">
      <c r="A3523" s="16">
        <v>6241</v>
      </c>
      <c r="B3523" s="10">
        <v>45523.323632368825</v>
      </c>
      <c r="C3523">
        <v>2</v>
      </c>
      <c r="D3523">
        <v>10798.74</v>
      </c>
      <c r="E3523" s="24">
        <f>INT(RFM_Pivot!$A$1 - tblCustRFM[[#This Row],[LastPurchaseDate]])</f>
        <v>133</v>
      </c>
      <c r="F3523">
        <f>IF(tblCustRFM[[#This Row],[Recency]] &lt;= $L$4, 3, IF(tblCustRFM[[#This Row],[Recency]] &lt;= M3525, 2, 1))</f>
        <v>1</v>
      </c>
      <c r="G3523">
        <f>IF(tblCustRFM[[#This Row],[Frequency]] &gt;= L3526, 3, IF(tblCustRFM[[#This Row],[Frequency]] &gt;= M3526, 2, 1))</f>
        <v>3</v>
      </c>
      <c r="H3523">
        <f>IF(tblCustRFM[[#This Row],[Monetary]] &gt;= L3527, 3, IF(tblCustRFM[[#This Row],[Monetary]] &gt;= M3527, 2, 1))</f>
        <v>3</v>
      </c>
      <c r="I3523">
        <f>tblCustRFM[[#This Row],[RecencyTier]] + tblCustRFM[[#This Row],[FrequencyTier]] + tblCustRFM[[#This Row],[MonetaryTier]]</f>
        <v>7</v>
      </c>
    </row>
    <row r="3524" spans="1:9" x14ac:dyDescent="0.45">
      <c r="A3524" s="16">
        <v>6242</v>
      </c>
      <c r="B3524" s="10">
        <v>45132.077507754628</v>
      </c>
      <c r="C3524">
        <v>1</v>
      </c>
      <c r="D3524">
        <v>1821.4</v>
      </c>
      <c r="E3524" s="24">
        <f>INT(RFM_Pivot!$A$1 - tblCustRFM[[#This Row],[LastPurchaseDate]])</f>
        <v>524</v>
      </c>
      <c r="F3524">
        <f>IF(tblCustRFM[[#This Row],[Recency]] &lt;= $L$4, 3, IF(tblCustRFM[[#This Row],[Recency]] &lt;= M3526, 2, 1))</f>
        <v>1</v>
      </c>
      <c r="G3524">
        <f>IF(tblCustRFM[[#This Row],[Frequency]] &gt;= L3527, 3, IF(tblCustRFM[[#This Row],[Frequency]] &gt;= M3527, 2, 1))</f>
        <v>3</v>
      </c>
      <c r="H3524">
        <f>IF(tblCustRFM[[#This Row],[Monetary]] &gt;= L3528, 3, IF(tblCustRFM[[#This Row],[Monetary]] &gt;= M3528, 2, 1))</f>
        <v>3</v>
      </c>
      <c r="I3524">
        <f>tblCustRFM[[#This Row],[RecencyTier]] + tblCustRFM[[#This Row],[FrequencyTier]] + tblCustRFM[[#This Row],[MonetaryTier]]</f>
        <v>7</v>
      </c>
    </row>
    <row r="3525" spans="1:9" x14ac:dyDescent="0.45">
      <c r="A3525" s="16">
        <v>6243</v>
      </c>
      <c r="B3525" s="10">
        <v>45146.021902199071</v>
      </c>
      <c r="C3525">
        <v>2</v>
      </c>
      <c r="D3525">
        <v>2644.36</v>
      </c>
      <c r="E3525" s="24">
        <f>INT(RFM_Pivot!$A$1 - tblCustRFM[[#This Row],[LastPurchaseDate]])</f>
        <v>510</v>
      </c>
      <c r="F3525">
        <f>IF(tblCustRFM[[#This Row],[Recency]] &lt;= $L$4, 3, IF(tblCustRFM[[#This Row],[Recency]] &lt;= M3527, 2, 1))</f>
        <v>1</v>
      </c>
      <c r="G3525">
        <f>IF(tblCustRFM[[#This Row],[Frequency]] &gt;= L3528, 3, IF(tblCustRFM[[#This Row],[Frequency]] &gt;= M3528, 2, 1))</f>
        <v>3</v>
      </c>
      <c r="H3525">
        <f>IF(tblCustRFM[[#This Row],[Monetary]] &gt;= L3529, 3, IF(tblCustRFM[[#This Row],[Monetary]] &gt;= M3529, 2, 1))</f>
        <v>3</v>
      </c>
      <c r="I3525">
        <f>tblCustRFM[[#This Row],[RecencyTier]] + tblCustRFM[[#This Row],[FrequencyTier]] + tblCustRFM[[#This Row],[MonetaryTier]]</f>
        <v>7</v>
      </c>
    </row>
    <row r="3526" spans="1:9" x14ac:dyDescent="0.45">
      <c r="A3526" s="16">
        <v>6244</v>
      </c>
      <c r="B3526" s="10">
        <v>45237.208020794751</v>
      </c>
      <c r="C3526">
        <v>1</v>
      </c>
      <c r="D3526">
        <v>8521.2000000000007</v>
      </c>
      <c r="E3526" s="24">
        <f>INT(RFM_Pivot!$A$1 - tblCustRFM[[#This Row],[LastPurchaseDate]])</f>
        <v>419</v>
      </c>
      <c r="F3526">
        <f>IF(tblCustRFM[[#This Row],[Recency]] &lt;= $L$4, 3, IF(tblCustRFM[[#This Row],[Recency]] &lt;= M3528, 2, 1))</f>
        <v>1</v>
      </c>
      <c r="G3526">
        <f>IF(tblCustRFM[[#This Row],[Frequency]] &gt;= L3529, 3, IF(tblCustRFM[[#This Row],[Frequency]] &gt;= M3529, 2, 1))</f>
        <v>3</v>
      </c>
      <c r="H3526">
        <f>IF(tblCustRFM[[#This Row],[Monetary]] &gt;= L3530, 3, IF(tblCustRFM[[#This Row],[Monetary]] &gt;= M3530, 2, 1))</f>
        <v>3</v>
      </c>
      <c r="I3526">
        <f>tblCustRFM[[#This Row],[RecencyTier]] + tblCustRFM[[#This Row],[FrequencyTier]] + tblCustRFM[[#This Row],[MonetaryTier]]</f>
        <v>7</v>
      </c>
    </row>
    <row r="3527" spans="1:9" x14ac:dyDescent="0.45">
      <c r="A3527" s="16">
        <v>6246</v>
      </c>
      <c r="B3527" s="10">
        <v>45451.849484953702</v>
      </c>
      <c r="C3527">
        <v>2</v>
      </c>
      <c r="D3527">
        <v>17597.439999999999</v>
      </c>
      <c r="E3527" s="24">
        <f>INT(RFM_Pivot!$A$1 - tblCustRFM[[#This Row],[LastPurchaseDate]])</f>
        <v>205</v>
      </c>
      <c r="F3527">
        <f>IF(tblCustRFM[[#This Row],[Recency]] &lt;= $L$4, 3, IF(tblCustRFM[[#This Row],[Recency]] &lt;= M3529, 2, 1))</f>
        <v>1</v>
      </c>
      <c r="G3527">
        <f>IF(tblCustRFM[[#This Row],[Frequency]] &gt;= L3530, 3, IF(tblCustRFM[[#This Row],[Frequency]] &gt;= M3530, 2, 1))</f>
        <v>3</v>
      </c>
      <c r="H3527">
        <f>IF(tblCustRFM[[#This Row],[Monetary]] &gt;= L3531, 3, IF(tblCustRFM[[#This Row],[Monetary]] &gt;= M3531, 2, 1))</f>
        <v>3</v>
      </c>
      <c r="I3527">
        <f>tblCustRFM[[#This Row],[RecencyTier]] + tblCustRFM[[#This Row],[FrequencyTier]] + tblCustRFM[[#This Row],[MonetaryTier]]</f>
        <v>7</v>
      </c>
    </row>
    <row r="3528" spans="1:9" x14ac:dyDescent="0.45">
      <c r="A3528" s="16">
        <v>6247</v>
      </c>
      <c r="B3528" s="10">
        <v>45619.985298533953</v>
      </c>
      <c r="C3528">
        <v>3</v>
      </c>
      <c r="D3528">
        <v>52413.02</v>
      </c>
      <c r="E3528" s="24">
        <f>INT(RFM_Pivot!$A$1 - tblCustRFM[[#This Row],[LastPurchaseDate]])</f>
        <v>37</v>
      </c>
      <c r="F3528">
        <f>IF(tblCustRFM[[#This Row],[Recency]] &lt;= $L$4, 3, IF(tblCustRFM[[#This Row],[Recency]] &lt;= M3530, 2, 1))</f>
        <v>3</v>
      </c>
      <c r="G3528">
        <f>IF(tblCustRFM[[#This Row],[Frequency]] &gt;= L3531, 3, IF(tblCustRFM[[#This Row],[Frequency]] &gt;= M3531, 2, 1))</f>
        <v>3</v>
      </c>
      <c r="H3528">
        <f>IF(tblCustRFM[[#This Row],[Monetary]] &gt;= L3532, 3, IF(tblCustRFM[[#This Row],[Monetary]] &gt;= M3532, 2, 1))</f>
        <v>3</v>
      </c>
      <c r="I3528">
        <f>tblCustRFM[[#This Row],[RecencyTier]] + tblCustRFM[[#This Row],[FrequencyTier]] + tblCustRFM[[#This Row],[MonetaryTier]]</f>
        <v>9</v>
      </c>
    </row>
    <row r="3529" spans="1:9" x14ac:dyDescent="0.45">
      <c r="A3529" s="16">
        <v>6248</v>
      </c>
      <c r="B3529" s="10">
        <v>45097.180018016974</v>
      </c>
      <c r="C3529">
        <v>1</v>
      </c>
      <c r="D3529">
        <v>6511.65</v>
      </c>
      <c r="E3529" s="24">
        <f>INT(RFM_Pivot!$A$1 - tblCustRFM[[#This Row],[LastPurchaseDate]])</f>
        <v>559</v>
      </c>
      <c r="F3529">
        <f>IF(tblCustRFM[[#This Row],[Recency]] &lt;= $L$4, 3, IF(tblCustRFM[[#This Row],[Recency]] &lt;= M3531, 2, 1))</f>
        <v>1</v>
      </c>
      <c r="G3529">
        <f>IF(tblCustRFM[[#This Row],[Frequency]] &gt;= L3532, 3, IF(tblCustRFM[[#This Row],[Frequency]] &gt;= M3532, 2, 1))</f>
        <v>3</v>
      </c>
      <c r="H3529">
        <f>IF(tblCustRFM[[#This Row],[Monetary]] &gt;= L3533, 3, IF(tblCustRFM[[#This Row],[Monetary]] &gt;= M3533, 2, 1))</f>
        <v>3</v>
      </c>
      <c r="I3529">
        <f>tblCustRFM[[#This Row],[RecencyTier]] + tblCustRFM[[#This Row],[FrequencyTier]] + tblCustRFM[[#This Row],[MonetaryTier]]</f>
        <v>7</v>
      </c>
    </row>
    <row r="3530" spans="1:9" x14ac:dyDescent="0.45">
      <c r="A3530" s="16">
        <v>6249</v>
      </c>
      <c r="B3530" s="10">
        <v>45628.016101620371</v>
      </c>
      <c r="C3530">
        <v>4</v>
      </c>
      <c r="D3530">
        <v>23037.29</v>
      </c>
      <c r="E3530" s="24">
        <f>INT(RFM_Pivot!$A$1 - tblCustRFM[[#This Row],[LastPurchaseDate]])</f>
        <v>28</v>
      </c>
      <c r="F3530">
        <f>IF(tblCustRFM[[#This Row],[Recency]] &lt;= $L$4, 3, IF(tblCustRFM[[#This Row],[Recency]] &lt;= M3532, 2, 1))</f>
        <v>3</v>
      </c>
      <c r="G3530">
        <f>IF(tblCustRFM[[#This Row],[Frequency]] &gt;= L3533, 3, IF(tblCustRFM[[#This Row],[Frequency]] &gt;= M3533, 2, 1))</f>
        <v>3</v>
      </c>
      <c r="H3530">
        <f>IF(tblCustRFM[[#This Row],[Monetary]] &gt;= L3534, 3, IF(tblCustRFM[[#This Row],[Monetary]] &gt;= M3534, 2, 1))</f>
        <v>3</v>
      </c>
      <c r="I3530">
        <f>tblCustRFM[[#This Row],[RecencyTier]] + tblCustRFM[[#This Row],[FrequencyTier]] + tblCustRFM[[#This Row],[MonetaryTier]]</f>
        <v>9</v>
      </c>
    </row>
    <row r="3531" spans="1:9" x14ac:dyDescent="0.45">
      <c r="A3531" s="16">
        <v>6251</v>
      </c>
      <c r="B3531" s="10">
        <v>45081.264426466048</v>
      </c>
      <c r="C3531">
        <v>1</v>
      </c>
      <c r="D3531">
        <v>766.9</v>
      </c>
      <c r="E3531" s="24">
        <f>INT(RFM_Pivot!$A$1 - tblCustRFM[[#This Row],[LastPurchaseDate]])</f>
        <v>575</v>
      </c>
      <c r="F3531">
        <f>IF(tblCustRFM[[#This Row],[Recency]] &lt;= $L$4, 3, IF(tblCustRFM[[#This Row],[Recency]] &lt;= M3533, 2, 1))</f>
        <v>1</v>
      </c>
      <c r="G3531">
        <f>IF(tblCustRFM[[#This Row],[Frequency]] &gt;= L3534, 3, IF(tblCustRFM[[#This Row],[Frequency]] &gt;= M3534, 2, 1))</f>
        <v>3</v>
      </c>
      <c r="H3531">
        <f>IF(tblCustRFM[[#This Row],[Monetary]] &gt;= L3535, 3, IF(tblCustRFM[[#This Row],[Monetary]] &gt;= M3535, 2, 1))</f>
        <v>3</v>
      </c>
      <c r="I3531">
        <f>tblCustRFM[[#This Row],[RecencyTier]] + tblCustRFM[[#This Row],[FrequencyTier]] + tblCustRFM[[#This Row],[MonetaryTier]]</f>
        <v>7</v>
      </c>
    </row>
    <row r="3532" spans="1:9" x14ac:dyDescent="0.45">
      <c r="A3532" s="16">
        <v>6252</v>
      </c>
      <c r="B3532" s="10">
        <v>45049.652265239194</v>
      </c>
      <c r="C3532">
        <v>1</v>
      </c>
      <c r="D3532">
        <v>2997.54</v>
      </c>
      <c r="E3532" s="24">
        <f>INT(RFM_Pivot!$A$1 - tblCustRFM[[#This Row],[LastPurchaseDate]])</f>
        <v>607</v>
      </c>
      <c r="F3532">
        <f>IF(tblCustRFM[[#This Row],[Recency]] &lt;= $L$4, 3, IF(tblCustRFM[[#This Row],[Recency]] &lt;= M3534, 2, 1))</f>
        <v>1</v>
      </c>
      <c r="G3532">
        <f>IF(tblCustRFM[[#This Row],[Frequency]] &gt;= L3535, 3, IF(tblCustRFM[[#This Row],[Frequency]] &gt;= M3535, 2, 1))</f>
        <v>3</v>
      </c>
      <c r="H3532">
        <f>IF(tblCustRFM[[#This Row],[Monetary]] &gt;= L3536, 3, IF(tblCustRFM[[#This Row],[Monetary]] &gt;= M3536, 2, 1))</f>
        <v>3</v>
      </c>
      <c r="I3532">
        <f>tblCustRFM[[#This Row],[RecencyTier]] + tblCustRFM[[#This Row],[FrequencyTier]] + tblCustRFM[[#This Row],[MonetaryTier]]</f>
        <v>7</v>
      </c>
    </row>
    <row r="3533" spans="1:9" x14ac:dyDescent="0.45">
      <c r="A3533" s="16">
        <v>6253</v>
      </c>
      <c r="B3533" s="10">
        <v>45327.372037191359</v>
      </c>
      <c r="C3533">
        <v>1</v>
      </c>
      <c r="D3533">
        <v>901.7</v>
      </c>
      <c r="E3533" s="24">
        <f>INT(RFM_Pivot!$A$1 - tblCustRFM[[#This Row],[LastPurchaseDate]])</f>
        <v>329</v>
      </c>
      <c r="F3533">
        <f>IF(tblCustRFM[[#This Row],[Recency]] &lt;= $L$4, 3, IF(tblCustRFM[[#This Row],[Recency]] &lt;= M3535, 2, 1))</f>
        <v>1</v>
      </c>
      <c r="G3533">
        <f>IF(tblCustRFM[[#This Row],[Frequency]] &gt;= L3536, 3, IF(tblCustRFM[[#This Row],[Frequency]] &gt;= M3536, 2, 1))</f>
        <v>3</v>
      </c>
      <c r="H3533">
        <f>IF(tblCustRFM[[#This Row],[Monetary]] &gt;= L3537, 3, IF(tblCustRFM[[#This Row],[Monetary]] &gt;= M3537, 2, 1))</f>
        <v>3</v>
      </c>
      <c r="I3533">
        <f>tblCustRFM[[#This Row],[RecencyTier]] + tblCustRFM[[#This Row],[FrequencyTier]] + tblCustRFM[[#This Row],[MonetaryTier]]</f>
        <v>7</v>
      </c>
    </row>
    <row r="3534" spans="1:9" x14ac:dyDescent="0.45">
      <c r="A3534" s="16">
        <v>6254</v>
      </c>
      <c r="B3534" s="10">
        <v>45285.173817399693</v>
      </c>
      <c r="C3534">
        <v>1</v>
      </c>
      <c r="D3534">
        <v>8522.35</v>
      </c>
      <c r="E3534" s="24">
        <f>INT(RFM_Pivot!$A$1 - tblCustRFM[[#This Row],[LastPurchaseDate]])</f>
        <v>371</v>
      </c>
      <c r="F3534">
        <f>IF(tblCustRFM[[#This Row],[Recency]] &lt;= $L$4, 3, IF(tblCustRFM[[#This Row],[Recency]] &lt;= M3536, 2, 1))</f>
        <v>1</v>
      </c>
      <c r="G3534">
        <f>IF(tblCustRFM[[#This Row],[Frequency]] &gt;= L3537, 3, IF(tblCustRFM[[#This Row],[Frequency]] &gt;= M3537, 2, 1))</f>
        <v>3</v>
      </c>
      <c r="H3534">
        <f>IF(tblCustRFM[[#This Row],[Monetary]] &gt;= L3538, 3, IF(tblCustRFM[[#This Row],[Monetary]] &gt;= M3538, 2, 1))</f>
        <v>3</v>
      </c>
      <c r="I3534">
        <f>tblCustRFM[[#This Row],[RecencyTier]] + tblCustRFM[[#This Row],[FrequencyTier]] + tblCustRFM[[#This Row],[MonetaryTier]]</f>
        <v>7</v>
      </c>
    </row>
    <row r="3535" spans="1:9" x14ac:dyDescent="0.45">
      <c r="A3535" s="16">
        <v>6255</v>
      </c>
      <c r="B3535" s="10">
        <v>45574.282728279322</v>
      </c>
      <c r="C3535">
        <v>3</v>
      </c>
      <c r="D3535">
        <v>41665.42</v>
      </c>
      <c r="E3535" s="24">
        <f>INT(RFM_Pivot!$A$1 - tblCustRFM[[#This Row],[LastPurchaseDate]])</f>
        <v>82</v>
      </c>
      <c r="F3535">
        <f>IF(tblCustRFM[[#This Row],[Recency]] &lt;= $L$4, 3, IF(tblCustRFM[[#This Row],[Recency]] &lt;= M3537, 2, 1))</f>
        <v>3</v>
      </c>
      <c r="G3535">
        <f>IF(tblCustRFM[[#This Row],[Frequency]] &gt;= L3538, 3, IF(tblCustRFM[[#This Row],[Frequency]] &gt;= M3538, 2, 1))</f>
        <v>3</v>
      </c>
      <c r="H3535">
        <f>IF(tblCustRFM[[#This Row],[Monetary]] &gt;= L3539, 3, IF(tblCustRFM[[#This Row],[Monetary]] &gt;= M3539, 2, 1))</f>
        <v>3</v>
      </c>
      <c r="I3535">
        <f>tblCustRFM[[#This Row],[RecencyTier]] + tblCustRFM[[#This Row],[FrequencyTier]] + tblCustRFM[[#This Row],[MonetaryTier]]</f>
        <v>9</v>
      </c>
    </row>
    <row r="3536" spans="1:9" x14ac:dyDescent="0.45">
      <c r="A3536" s="16">
        <v>6256</v>
      </c>
      <c r="B3536" s="10">
        <v>44987.669066898146</v>
      </c>
      <c r="C3536">
        <v>1</v>
      </c>
      <c r="D3536">
        <v>18288.599999999999</v>
      </c>
      <c r="E3536" s="24">
        <f>INT(RFM_Pivot!$A$1 - tblCustRFM[[#This Row],[LastPurchaseDate]])</f>
        <v>669</v>
      </c>
      <c r="F3536">
        <f>IF(tblCustRFM[[#This Row],[Recency]] &lt;= $L$4, 3, IF(tblCustRFM[[#This Row],[Recency]] &lt;= M3538, 2, 1))</f>
        <v>1</v>
      </c>
      <c r="G3536">
        <f>IF(tblCustRFM[[#This Row],[Frequency]] &gt;= L3539, 3, IF(tblCustRFM[[#This Row],[Frequency]] &gt;= M3539, 2, 1))</f>
        <v>3</v>
      </c>
      <c r="H3536">
        <f>IF(tblCustRFM[[#This Row],[Monetary]] &gt;= L3540, 3, IF(tblCustRFM[[#This Row],[Monetary]] &gt;= M3540, 2, 1))</f>
        <v>3</v>
      </c>
      <c r="I3536">
        <f>tblCustRFM[[#This Row],[RecencyTier]] + tblCustRFM[[#This Row],[FrequencyTier]] + tblCustRFM[[#This Row],[MonetaryTier]]</f>
        <v>7</v>
      </c>
    </row>
    <row r="3537" spans="1:9" x14ac:dyDescent="0.45">
      <c r="A3537" s="16">
        <v>6257</v>
      </c>
      <c r="B3537" s="10">
        <v>45460.245324537034</v>
      </c>
      <c r="C3537">
        <v>1</v>
      </c>
      <c r="D3537">
        <v>6192.1</v>
      </c>
      <c r="E3537" s="24">
        <f>INT(RFM_Pivot!$A$1 - tblCustRFM[[#This Row],[LastPurchaseDate]])</f>
        <v>196</v>
      </c>
      <c r="F3537">
        <f>IF(tblCustRFM[[#This Row],[Recency]] &lt;= $L$4, 3, IF(tblCustRFM[[#This Row],[Recency]] &lt;= M3539, 2, 1))</f>
        <v>1</v>
      </c>
      <c r="G3537">
        <f>IF(tblCustRFM[[#This Row],[Frequency]] &gt;= L3540, 3, IF(tblCustRFM[[#This Row],[Frequency]] &gt;= M3540, 2, 1))</f>
        <v>3</v>
      </c>
      <c r="H3537">
        <f>IF(tblCustRFM[[#This Row],[Monetary]] &gt;= L3541, 3, IF(tblCustRFM[[#This Row],[Monetary]] &gt;= M3541, 2, 1))</f>
        <v>3</v>
      </c>
      <c r="I3537">
        <f>tblCustRFM[[#This Row],[RecencyTier]] + tblCustRFM[[#This Row],[FrequencyTier]] + tblCustRFM[[#This Row],[MonetaryTier]]</f>
        <v>7</v>
      </c>
    </row>
    <row r="3538" spans="1:9" x14ac:dyDescent="0.45">
      <c r="A3538" s="16">
        <v>6258</v>
      </c>
      <c r="B3538" s="10">
        <v>45150.256325655864</v>
      </c>
      <c r="C3538">
        <v>2</v>
      </c>
      <c r="D3538">
        <v>3595.71</v>
      </c>
      <c r="E3538" s="24">
        <f>INT(RFM_Pivot!$A$1 - tblCustRFM[[#This Row],[LastPurchaseDate]])</f>
        <v>506</v>
      </c>
      <c r="F3538">
        <f>IF(tblCustRFM[[#This Row],[Recency]] &lt;= $L$4, 3, IF(tblCustRFM[[#This Row],[Recency]] &lt;= M3540, 2, 1))</f>
        <v>1</v>
      </c>
      <c r="G3538">
        <f>IF(tblCustRFM[[#This Row],[Frequency]] &gt;= L3541, 3, IF(tblCustRFM[[#This Row],[Frequency]] &gt;= M3541, 2, 1))</f>
        <v>3</v>
      </c>
      <c r="H3538">
        <f>IF(tblCustRFM[[#This Row],[Monetary]] &gt;= L3542, 3, IF(tblCustRFM[[#This Row],[Monetary]] &gt;= M3542, 2, 1))</f>
        <v>3</v>
      </c>
      <c r="I3538">
        <f>tblCustRFM[[#This Row],[RecencyTier]] + tblCustRFM[[#This Row],[FrequencyTier]] + tblCustRFM[[#This Row],[MonetaryTier]]</f>
        <v>7</v>
      </c>
    </row>
    <row r="3539" spans="1:9" x14ac:dyDescent="0.45">
      <c r="A3539" s="16">
        <v>6260</v>
      </c>
      <c r="B3539" s="10">
        <v>45459.223222337961</v>
      </c>
      <c r="C3539">
        <v>2</v>
      </c>
      <c r="D3539">
        <v>11294.26</v>
      </c>
      <c r="E3539" s="24">
        <f>INT(RFM_Pivot!$A$1 - tblCustRFM[[#This Row],[LastPurchaseDate]])</f>
        <v>197</v>
      </c>
      <c r="F3539">
        <f>IF(tblCustRFM[[#This Row],[Recency]] &lt;= $L$4, 3, IF(tblCustRFM[[#This Row],[Recency]] &lt;= M3541, 2, 1))</f>
        <v>1</v>
      </c>
      <c r="G3539">
        <f>IF(tblCustRFM[[#This Row],[Frequency]] &gt;= L3542, 3, IF(tblCustRFM[[#This Row],[Frequency]] &gt;= M3542, 2, 1))</f>
        <v>3</v>
      </c>
      <c r="H3539">
        <f>IF(tblCustRFM[[#This Row],[Monetary]] &gt;= L3543, 3, IF(tblCustRFM[[#This Row],[Monetary]] &gt;= M3543, 2, 1))</f>
        <v>3</v>
      </c>
      <c r="I3539">
        <f>tblCustRFM[[#This Row],[RecencyTier]] + tblCustRFM[[#This Row],[FrequencyTier]] + tblCustRFM[[#This Row],[MonetaryTier]]</f>
        <v>7</v>
      </c>
    </row>
    <row r="3540" spans="1:9" x14ac:dyDescent="0.45">
      <c r="A3540" s="16">
        <v>6261</v>
      </c>
      <c r="B3540" s="10">
        <v>45563.477647762345</v>
      </c>
      <c r="C3540">
        <v>1</v>
      </c>
      <c r="D3540">
        <v>832.02</v>
      </c>
      <c r="E3540" s="24">
        <f>INT(RFM_Pivot!$A$1 - tblCustRFM[[#This Row],[LastPurchaseDate]])</f>
        <v>93</v>
      </c>
      <c r="F3540">
        <f>IF(tblCustRFM[[#This Row],[Recency]] &lt;= $L$4, 3, IF(tblCustRFM[[#This Row],[Recency]] &lt;= M3542, 2, 1))</f>
        <v>3</v>
      </c>
      <c r="G3540">
        <f>IF(tblCustRFM[[#This Row],[Frequency]] &gt;= L3543, 3, IF(tblCustRFM[[#This Row],[Frequency]] &gt;= M3543, 2, 1))</f>
        <v>3</v>
      </c>
      <c r="H3540">
        <f>IF(tblCustRFM[[#This Row],[Monetary]] &gt;= L3544, 3, IF(tblCustRFM[[#This Row],[Monetary]] &gt;= M3544, 2, 1))</f>
        <v>3</v>
      </c>
      <c r="I3540">
        <f>tblCustRFM[[#This Row],[RecencyTier]] + tblCustRFM[[#This Row],[FrequencyTier]] + tblCustRFM[[#This Row],[MonetaryTier]]</f>
        <v>9</v>
      </c>
    </row>
    <row r="3541" spans="1:9" x14ac:dyDescent="0.45">
      <c r="A3541" s="16">
        <v>6262</v>
      </c>
      <c r="B3541" s="10">
        <v>45340.586358641973</v>
      </c>
      <c r="C3541">
        <v>1</v>
      </c>
      <c r="D3541">
        <v>10233.44</v>
      </c>
      <c r="E3541" s="24">
        <f>INT(RFM_Pivot!$A$1 - tblCustRFM[[#This Row],[LastPurchaseDate]])</f>
        <v>316</v>
      </c>
      <c r="F3541">
        <f>IF(tblCustRFM[[#This Row],[Recency]] &lt;= $L$4, 3, IF(tblCustRFM[[#This Row],[Recency]] &lt;= M3543, 2, 1))</f>
        <v>1</v>
      </c>
      <c r="G3541">
        <f>IF(tblCustRFM[[#This Row],[Frequency]] &gt;= L3544, 3, IF(tblCustRFM[[#This Row],[Frequency]] &gt;= M3544, 2, 1))</f>
        <v>3</v>
      </c>
      <c r="H3541">
        <f>IF(tblCustRFM[[#This Row],[Monetary]] &gt;= L3545, 3, IF(tblCustRFM[[#This Row],[Monetary]] &gt;= M3545, 2, 1))</f>
        <v>3</v>
      </c>
      <c r="I3541">
        <f>tblCustRFM[[#This Row],[RecencyTier]] + tblCustRFM[[#This Row],[FrequencyTier]] + tblCustRFM[[#This Row],[MonetaryTier]]</f>
        <v>7</v>
      </c>
    </row>
    <row r="3542" spans="1:9" x14ac:dyDescent="0.45">
      <c r="A3542" s="16">
        <v>6263</v>
      </c>
      <c r="B3542" s="10">
        <v>45553.183618364201</v>
      </c>
      <c r="C3542">
        <v>2</v>
      </c>
      <c r="D3542">
        <v>7248.89</v>
      </c>
      <c r="E3542" s="24">
        <f>INT(RFM_Pivot!$A$1 - tblCustRFM[[#This Row],[LastPurchaseDate]])</f>
        <v>103</v>
      </c>
      <c r="F3542">
        <f>IF(tblCustRFM[[#This Row],[Recency]] &lt;= $L$4, 3, IF(tblCustRFM[[#This Row],[Recency]] &lt;= M3544, 2, 1))</f>
        <v>3</v>
      </c>
      <c r="G3542">
        <f>IF(tblCustRFM[[#This Row],[Frequency]] &gt;= L3545, 3, IF(tblCustRFM[[#This Row],[Frequency]] &gt;= M3545, 2, 1))</f>
        <v>3</v>
      </c>
      <c r="H3542">
        <f>IF(tblCustRFM[[#This Row],[Monetary]] &gt;= L3546, 3, IF(tblCustRFM[[#This Row],[Monetary]] &gt;= M3546, 2, 1))</f>
        <v>3</v>
      </c>
      <c r="I3542">
        <f>tblCustRFM[[#This Row],[RecencyTier]] + tblCustRFM[[#This Row],[FrequencyTier]] + tblCustRFM[[#This Row],[MonetaryTier]]</f>
        <v>9</v>
      </c>
    </row>
    <row r="3543" spans="1:9" x14ac:dyDescent="0.45">
      <c r="A3543" s="16">
        <v>6264</v>
      </c>
      <c r="B3543" s="10">
        <v>45440.825382523151</v>
      </c>
      <c r="C3543">
        <v>1</v>
      </c>
      <c r="D3543">
        <v>10354.450000000001</v>
      </c>
      <c r="E3543" s="24">
        <f>INT(RFM_Pivot!$A$1 - tblCustRFM[[#This Row],[LastPurchaseDate]])</f>
        <v>216</v>
      </c>
      <c r="F3543">
        <f>IF(tblCustRFM[[#This Row],[Recency]] &lt;= $L$4, 3, IF(tblCustRFM[[#This Row],[Recency]] &lt;= M3545, 2, 1))</f>
        <v>1</v>
      </c>
      <c r="G3543">
        <f>IF(tblCustRFM[[#This Row],[Frequency]] &gt;= L3546, 3, IF(tblCustRFM[[#This Row],[Frequency]] &gt;= M3546, 2, 1))</f>
        <v>3</v>
      </c>
      <c r="H3543">
        <f>IF(tblCustRFM[[#This Row],[Monetary]] &gt;= L3547, 3, IF(tblCustRFM[[#This Row],[Monetary]] &gt;= M3547, 2, 1))</f>
        <v>3</v>
      </c>
      <c r="I3543">
        <f>tblCustRFM[[#This Row],[RecencyTier]] + tblCustRFM[[#This Row],[FrequencyTier]] + tblCustRFM[[#This Row],[MonetaryTier]]</f>
        <v>7</v>
      </c>
    </row>
    <row r="3544" spans="1:9" x14ac:dyDescent="0.45">
      <c r="A3544" s="16">
        <v>6266</v>
      </c>
      <c r="B3544" s="10">
        <v>45543.619661959878</v>
      </c>
      <c r="C3544">
        <v>2</v>
      </c>
      <c r="D3544">
        <v>6491.21</v>
      </c>
      <c r="E3544" s="24">
        <f>INT(RFM_Pivot!$A$1 - tblCustRFM[[#This Row],[LastPurchaseDate]])</f>
        <v>113</v>
      </c>
      <c r="F3544">
        <f>IF(tblCustRFM[[#This Row],[Recency]] &lt;= $L$4, 3, IF(tblCustRFM[[#This Row],[Recency]] &lt;= M3546, 2, 1))</f>
        <v>3</v>
      </c>
      <c r="G3544">
        <f>IF(tblCustRFM[[#This Row],[Frequency]] &gt;= L3547, 3, IF(tblCustRFM[[#This Row],[Frequency]] &gt;= M3547, 2, 1))</f>
        <v>3</v>
      </c>
      <c r="H3544">
        <f>IF(tblCustRFM[[#This Row],[Monetary]] &gt;= L3548, 3, IF(tblCustRFM[[#This Row],[Monetary]] &gt;= M3548, 2, 1))</f>
        <v>3</v>
      </c>
      <c r="I3544">
        <f>tblCustRFM[[#This Row],[RecencyTier]] + tblCustRFM[[#This Row],[FrequencyTier]] + tblCustRFM[[#This Row],[MonetaryTier]]</f>
        <v>9</v>
      </c>
    </row>
    <row r="3545" spans="1:9" x14ac:dyDescent="0.45">
      <c r="A3545" s="16">
        <v>6269</v>
      </c>
      <c r="B3545" s="10">
        <v>45312.843584374998</v>
      </c>
      <c r="C3545">
        <v>1</v>
      </c>
      <c r="D3545">
        <v>17492.080000000002</v>
      </c>
      <c r="E3545" s="24">
        <f>INT(RFM_Pivot!$A$1 - tblCustRFM[[#This Row],[LastPurchaseDate]])</f>
        <v>344</v>
      </c>
      <c r="F3545">
        <f>IF(tblCustRFM[[#This Row],[Recency]] &lt;= $L$4, 3, IF(tblCustRFM[[#This Row],[Recency]] &lt;= M3547, 2, 1))</f>
        <v>1</v>
      </c>
      <c r="G3545">
        <f>IF(tblCustRFM[[#This Row],[Frequency]] &gt;= L3548, 3, IF(tblCustRFM[[#This Row],[Frequency]] &gt;= M3548, 2, 1))</f>
        <v>3</v>
      </c>
      <c r="H3545">
        <f>IF(tblCustRFM[[#This Row],[Monetary]] &gt;= L3549, 3, IF(tblCustRFM[[#This Row],[Monetary]] &gt;= M3549, 2, 1))</f>
        <v>3</v>
      </c>
      <c r="I3545">
        <f>tblCustRFM[[#This Row],[RecencyTier]] + tblCustRFM[[#This Row],[FrequencyTier]] + tblCustRFM[[#This Row],[MonetaryTier]]</f>
        <v>7</v>
      </c>
    </row>
    <row r="3546" spans="1:9" x14ac:dyDescent="0.45">
      <c r="A3546" s="16">
        <v>6273</v>
      </c>
      <c r="B3546" s="10">
        <v>45475.211821180557</v>
      </c>
      <c r="C3546">
        <v>1</v>
      </c>
      <c r="D3546">
        <v>21964.3</v>
      </c>
      <c r="E3546" s="24">
        <f>INT(RFM_Pivot!$A$1 - tblCustRFM[[#This Row],[LastPurchaseDate]])</f>
        <v>181</v>
      </c>
      <c r="F3546">
        <f>IF(tblCustRFM[[#This Row],[Recency]] &lt;= $L$4, 3, IF(tblCustRFM[[#This Row],[Recency]] &lt;= M3548, 2, 1))</f>
        <v>1</v>
      </c>
      <c r="G3546">
        <f>IF(tblCustRFM[[#This Row],[Frequency]] &gt;= L3549, 3, IF(tblCustRFM[[#This Row],[Frequency]] &gt;= M3549, 2, 1))</f>
        <v>3</v>
      </c>
      <c r="H3546">
        <f>IF(tblCustRFM[[#This Row],[Monetary]] &gt;= L3550, 3, IF(tblCustRFM[[#This Row],[Monetary]] &gt;= M3550, 2, 1))</f>
        <v>3</v>
      </c>
      <c r="I3546">
        <f>tblCustRFM[[#This Row],[RecencyTier]] + tblCustRFM[[#This Row],[FrequencyTier]] + tblCustRFM[[#This Row],[MonetaryTier]]</f>
        <v>7</v>
      </c>
    </row>
    <row r="3547" spans="1:9" x14ac:dyDescent="0.45">
      <c r="A3547" s="16">
        <v>6275</v>
      </c>
      <c r="B3547" s="10">
        <v>45422.573557368829</v>
      </c>
      <c r="C3547">
        <v>2</v>
      </c>
      <c r="D3547">
        <v>4240.62</v>
      </c>
      <c r="E3547" s="24">
        <f>INT(RFM_Pivot!$A$1 - tblCustRFM[[#This Row],[LastPurchaseDate]])</f>
        <v>234</v>
      </c>
      <c r="F3547">
        <f>IF(tblCustRFM[[#This Row],[Recency]] &lt;= $L$4, 3, IF(tblCustRFM[[#This Row],[Recency]] &lt;= M3549, 2, 1))</f>
        <v>1</v>
      </c>
      <c r="G3547">
        <f>IF(tblCustRFM[[#This Row],[Frequency]] &gt;= L3550, 3, IF(tblCustRFM[[#This Row],[Frequency]] &gt;= M3550, 2, 1))</f>
        <v>3</v>
      </c>
      <c r="H3547">
        <f>IF(tblCustRFM[[#This Row],[Monetary]] &gt;= L3551, 3, IF(tblCustRFM[[#This Row],[Monetary]] &gt;= M3551, 2, 1))</f>
        <v>3</v>
      </c>
      <c r="I3547">
        <f>tblCustRFM[[#This Row],[RecencyTier]] + tblCustRFM[[#This Row],[FrequencyTier]] + tblCustRFM[[#This Row],[MonetaryTier]]</f>
        <v>7</v>
      </c>
    </row>
    <row r="3548" spans="1:9" x14ac:dyDescent="0.45">
      <c r="A3548" s="16">
        <v>6276</v>
      </c>
      <c r="B3548" s="10">
        <v>45136.676967708336</v>
      </c>
      <c r="C3548">
        <v>2</v>
      </c>
      <c r="D3548">
        <v>24472.61</v>
      </c>
      <c r="E3548" s="24">
        <f>INT(RFM_Pivot!$A$1 - tblCustRFM[[#This Row],[LastPurchaseDate]])</f>
        <v>520</v>
      </c>
      <c r="F3548">
        <f>IF(tblCustRFM[[#This Row],[Recency]] &lt;= $L$4, 3, IF(tblCustRFM[[#This Row],[Recency]] &lt;= M3550, 2, 1))</f>
        <v>1</v>
      </c>
      <c r="G3548">
        <f>IF(tblCustRFM[[#This Row],[Frequency]] &gt;= L3551, 3, IF(tblCustRFM[[#This Row],[Frequency]] &gt;= M3551, 2, 1))</f>
        <v>3</v>
      </c>
      <c r="H3548">
        <f>IF(tblCustRFM[[#This Row],[Monetary]] &gt;= L3552, 3, IF(tblCustRFM[[#This Row],[Monetary]] &gt;= M3552, 2, 1))</f>
        <v>3</v>
      </c>
      <c r="I3548">
        <f>tblCustRFM[[#This Row],[RecencyTier]] + tblCustRFM[[#This Row],[FrequencyTier]] + tblCustRFM[[#This Row],[MonetaryTier]]</f>
        <v>7</v>
      </c>
    </row>
    <row r="3549" spans="1:9" x14ac:dyDescent="0.45">
      <c r="A3549" s="16">
        <v>6279</v>
      </c>
      <c r="B3549" s="10">
        <v>45514.197719753087</v>
      </c>
      <c r="C3549">
        <v>1</v>
      </c>
      <c r="D3549">
        <v>926.93</v>
      </c>
      <c r="E3549" s="24">
        <f>INT(RFM_Pivot!$A$1 - tblCustRFM[[#This Row],[LastPurchaseDate]])</f>
        <v>142</v>
      </c>
      <c r="F3549">
        <f>IF(tblCustRFM[[#This Row],[Recency]] &lt;= $L$4, 3, IF(tblCustRFM[[#This Row],[Recency]] &lt;= M3551, 2, 1))</f>
        <v>1</v>
      </c>
      <c r="G3549">
        <f>IF(tblCustRFM[[#This Row],[Frequency]] &gt;= L3552, 3, IF(tblCustRFM[[#This Row],[Frequency]] &gt;= M3552, 2, 1))</f>
        <v>3</v>
      </c>
      <c r="H3549">
        <f>IF(tblCustRFM[[#This Row],[Monetary]] &gt;= L3553, 3, IF(tblCustRFM[[#This Row],[Monetary]] &gt;= M3553, 2, 1))</f>
        <v>3</v>
      </c>
      <c r="I3549">
        <f>tblCustRFM[[#This Row],[RecencyTier]] + tblCustRFM[[#This Row],[FrequencyTier]] + tblCustRFM[[#This Row],[MonetaryTier]]</f>
        <v>7</v>
      </c>
    </row>
    <row r="3550" spans="1:9" x14ac:dyDescent="0.45">
      <c r="A3550" s="16">
        <v>6280</v>
      </c>
      <c r="B3550" s="10">
        <v>45059.873287307099</v>
      </c>
      <c r="C3550">
        <v>1</v>
      </c>
      <c r="D3550">
        <v>584.20000000000005</v>
      </c>
      <c r="E3550" s="24">
        <f>INT(RFM_Pivot!$A$1 - tblCustRFM[[#This Row],[LastPurchaseDate]])</f>
        <v>597</v>
      </c>
      <c r="F3550">
        <f>IF(tblCustRFM[[#This Row],[Recency]] &lt;= $L$4, 3, IF(tblCustRFM[[#This Row],[Recency]] &lt;= M3552, 2, 1))</f>
        <v>1</v>
      </c>
      <c r="G3550">
        <f>IF(tblCustRFM[[#This Row],[Frequency]] &gt;= L3553, 3, IF(tblCustRFM[[#This Row],[Frequency]] &gt;= M3553, 2, 1))</f>
        <v>3</v>
      </c>
      <c r="H3550">
        <f>IF(tblCustRFM[[#This Row],[Monetary]] &gt;= L3554, 3, IF(tblCustRFM[[#This Row],[Monetary]] &gt;= M3554, 2, 1))</f>
        <v>3</v>
      </c>
      <c r="I3550">
        <f>tblCustRFM[[#This Row],[RecencyTier]] + tblCustRFM[[#This Row],[FrequencyTier]] + tblCustRFM[[#This Row],[MonetaryTier]]</f>
        <v>7</v>
      </c>
    </row>
    <row r="3551" spans="1:9" x14ac:dyDescent="0.45">
      <c r="A3551" s="16">
        <v>6281</v>
      </c>
      <c r="B3551" s="10">
        <v>45360.882388233025</v>
      </c>
      <c r="C3551">
        <v>1</v>
      </c>
      <c r="D3551">
        <v>807.3</v>
      </c>
      <c r="E3551" s="24">
        <f>INT(RFM_Pivot!$A$1 - tblCustRFM[[#This Row],[LastPurchaseDate]])</f>
        <v>296</v>
      </c>
      <c r="F3551">
        <f>IF(tblCustRFM[[#This Row],[Recency]] &lt;= $L$4, 3, IF(tblCustRFM[[#This Row],[Recency]] &lt;= M3553, 2, 1))</f>
        <v>1</v>
      </c>
      <c r="G3551">
        <f>IF(tblCustRFM[[#This Row],[Frequency]] &gt;= L3554, 3, IF(tblCustRFM[[#This Row],[Frequency]] &gt;= M3554, 2, 1))</f>
        <v>3</v>
      </c>
      <c r="H3551">
        <f>IF(tblCustRFM[[#This Row],[Monetary]] &gt;= L3555, 3, IF(tblCustRFM[[#This Row],[Monetary]] &gt;= M3555, 2, 1))</f>
        <v>3</v>
      </c>
      <c r="I3551">
        <f>tblCustRFM[[#This Row],[RecencyTier]] + tblCustRFM[[#This Row],[FrequencyTier]] + tblCustRFM[[#This Row],[MonetaryTier]]</f>
        <v>7</v>
      </c>
    </row>
    <row r="3552" spans="1:9" x14ac:dyDescent="0.45">
      <c r="A3552" s="16">
        <v>6283</v>
      </c>
      <c r="B3552" s="10">
        <v>45548.876187615744</v>
      </c>
      <c r="C3552">
        <v>2</v>
      </c>
      <c r="D3552">
        <v>18170.04</v>
      </c>
      <c r="E3552" s="24">
        <f>INT(RFM_Pivot!$A$1 - tblCustRFM[[#This Row],[LastPurchaseDate]])</f>
        <v>108</v>
      </c>
      <c r="F3552">
        <f>IF(tblCustRFM[[#This Row],[Recency]] &lt;= $L$4, 3, IF(tblCustRFM[[#This Row],[Recency]] &lt;= M3554, 2, 1))</f>
        <v>3</v>
      </c>
      <c r="G3552">
        <f>IF(tblCustRFM[[#This Row],[Frequency]] &gt;= L3555, 3, IF(tblCustRFM[[#This Row],[Frequency]] &gt;= M3555, 2, 1))</f>
        <v>3</v>
      </c>
      <c r="H3552">
        <f>IF(tblCustRFM[[#This Row],[Monetary]] &gt;= L3556, 3, IF(tblCustRFM[[#This Row],[Monetary]] &gt;= M3556, 2, 1))</f>
        <v>3</v>
      </c>
      <c r="I3552">
        <f>tblCustRFM[[#This Row],[RecencyTier]] + tblCustRFM[[#This Row],[FrequencyTier]] + tblCustRFM[[#This Row],[MonetaryTier]]</f>
        <v>9</v>
      </c>
    </row>
    <row r="3553" spans="1:9" x14ac:dyDescent="0.45">
      <c r="A3553" s="16">
        <v>6285</v>
      </c>
      <c r="B3553" s="10">
        <v>45474.700770100309</v>
      </c>
      <c r="C3553">
        <v>3</v>
      </c>
      <c r="D3553">
        <v>29689.33</v>
      </c>
      <c r="E3553" s="24">
        <f>INT(RFM_Pivot!$A$1 - tblCustRFM[[#This Row],[LastPurchaseDate]])</f>
        <v>182</v>
      </c>
      <c r="F3553">
        <f>IF(tblCustRFM[[#This Row],[Recency]] &lt;= $L$4, 3, IF(tblCustRFM[[#This Row],[Recency]] &lt;= M3555, 2, 1))</f>
        <v>1</v>
      </c>
      <c r="G3553">
        <f>IF(tblCustRFM[[#This Row],[Frequency]] &gt;= L3556, 3, IF(tblCustRFM[[#This Row],[Frequency]] &gt;= M3556, 2, 1))</f>
        <v>3</v>
      </c>
      <c r="H3553">
        <f>IF(tblCustRFM[[#This Row],[Monetary]] &gt;= L3557, 3, IF(tblCustRFM[[#This Row],[Monetary]] &gt;= M3557, 2, 1))</f>
        <v>3</v>
      </c>
      <c r="I3553">
        <f>tblCustRFM[[#This Row],[RecencyTier]] + tblCustRFM[[#This Row],[FrequencyTier]] + tblCustRFM[[#This Row],[MonetaryTier]]</f>
        <v>7</v>
      </c>
    </row>
    <row r="3554" spans="1:9" x14ac:dyDescent="0.45">
      <c r="A3554" s="16">
        <v>6287</v>
      </c>
      <c r="B3554" s="10">
        <v>45348.106110609566</v>
      </c>
      <c r="C3554">
        <v>3</v>
      </c>
      <c r="D3554">
        <v>29425.58</v>
      </c>
      <c r="E3554" s="24">
        <f>INT(RFM_Pivot!$A$1 - tblCustRFM[[#This Row],[LastPurchaseDate]])</f>
        <v>308</v>
      </c>
      <c r="F3554">
        <f>IF(tblCustRFM[[#This Row],[Recency]] &lt;= $L$4, 3, IF(tblCustRFM[[#This Row],[Recency]] &lt;= M3556, 2, 1))</f>
        <v>1</v>
      </c>
      <c r="G3554">
        <f>IF(tblCustRFM[[#This Row],[Frequency]] &gt;= L3557, 3, IF(tblCustRFM[[#This Row],[Frequency]] &gt;= M3557, 2, 1))</f>
        <v>3</v>
      </c>
      <c r="H3554">
        <f>IF(tblCustRFM[[#This Row],[Monetary]] &gt;= L3558, 3, IF(tblCustRFM[[#This Row],[Monetary]] &gt;= M3558, 2, 1))</f>
        <v>3</v>
      </c>
      <c r="I3554">
        <f>tblCustRFM[[#This Row],[RecencyTier]] + tblCustRFM[[#This Row],[FrequencyTier]] + tblCustRFM[[#This Row],[MonetaryTier]]</f>
        <v>7</v>
      </c>
    </row>
    <row r="3555" spans="1:9" x14ac:dyDescent="0.45">
      <c r="A3555" s="16">
        <v>6288</v>
      </c>
      <c r="B3555" s="10">
        <v>45339.929292939814</v>
      </c>
      <c r="C3555">
        <v>1</v>
      </c>
      <c r="D3555">
        <v>1495.06</v>
      </c>
      <c r="E3555" s="24">
        <f>INT(RFM_Pivot!$A$1 - tblCustRFM[[#This Row],[LastPurchaseDate]])</f>
        <v>317</v>
      </c>
      <c r="F3555">
        <f>IF(tblCustRFM[[#This Row],[Recency]] &lt;= $L$4, 3, IF(tblCustRFM[[#This Row],[Recency]] &lt;= M3557, 2, 1))</f>
        <v>1</v>
      </c>
      <c r="G3555">
        <f>IF(tblCustRFM[[#This Row],[Frequency]] &gt;= L3558, 3, IF(tblCustRFM[[#This Row],[Frequency]] &gt;= M3558, 2, 1))</f>
        <v>3</v>
      </c>
      <c r="H3555">
        <f>IF(tblCustRFM[[#This Row],[Monetary]] &gt;= L3559, 3, IF(tblCustRFM[[#This Row],[Monetary]] &gt;= M3559, 2, 1))</f>
        <v>3</v>
      </c>
      <c r="I3555">
        <f>tblCustRFM[[#This Row],[RecencyTier]] + tblCustRFM[[#This Row],[FrequencyTier]] + tblCustRFM[[#This Row],[MonetaryTier]]</f>
        <v>7</v>
      </c>
    </row>
    <row r="3556" spans="1:9" x14ac:dyDescent="0.45">
      <c r="A3556" s="16">
        <v>6289</v>
      </c>
      <c r="B3556" s="10">
        <v>45644.223722376541</v>
      </c>
      <c r="C3556">
        <v>3</v>
      </c>
      <c r="D3556">
        <v>34061.39</v>
      </c>
      <c r="E3556" s="24">
        <f>INT(RFM_Pivot!$A$1 - tblCustRFM[[#This Row],[LastPurchaseDate]])</f>
        <v>12</v>
      </c>
      <c r="F3556">
        <f>IF(tblCustRFM[[#This Row],[Recency]] &lt;= $L$4, 3, IF(tblCustRFM[[#This Row],[Recency]] &lt;= M3558, 2, 1))</f>
        <v>3</v>
      </c>
      <c r="G3556">
        <f>IF(tblCustRFM[[#This Row],[Frequency]] &gt;= L3559, 3, IF(tblCustRFM[[#This Row],[Frequency]] &gt;= M3559, 2, 1))</f>
        <v>3</v>
      </c>
      <c r="H3556">
        <f>IF(tblCustRFM[[#This Row],[Monetary]] &gt;= L3560, 3, IF(tblCustRFM[[#This Row],[Monetary]] &gt;= M3560, 2, 1))</f>
        <v>3</v>
      </c>
      <c r="I3556">
        <f>tblCustRFM[[#This Row],[RecencyTier]] + tblCustRFM[[#This Row],[FrequencyTier]] + tblCustRFM[[#This Row],[MonetaryTier]]</f>
        <v>9</v>
      </c>
    </row>
    <row r="3557" spans="1:9" x14ac:dyDescent="0.45">
      <c r="A3557" s="16">
        <v>6291</v>
      </c>
      <c r="B3557" s="10">
        <v>45057.829082908953</v>
      </c>
      <c r="C3557">
        <v>2</v>
      </c>
      <c r="D3557">
        <v>12404.84</v>
      </c>
      <c r="E3557" s="24">
        <f>INT(RFM_Pivot!$A$1 - tblCustRFM[[#This Row],[LastPurchaseDate]])</f>
        <v>599</v>
      </c>
      <c r="F3557">
        <f>IF(tblCustRFM[[#This Row],[Recency]] &lt;= $L$4, 3, IF(tblCustRFM[[#This Row],[Recency]] &lt;= M3559, 2, 1))</f>
        <v>1</v>
      </c>
      <c r="G3557">
        <f>IF(tblCustRFM[[#This Row],[Frequency]] &gt;= L3560, 3, IF(tblCustRFM[[#This Row],[Frequency]] &gt;= M3560, 2, 1))</f>
        <v>3</v>
      </c>
      <c r="H3557">
        <f>IF(tblCustRFM[[#This Row],[Monetary]] &gt;= L3561, 3, IF(tblCustRFM[[#This Row],[Monetary]] &gt;= M3561, 2, 1))</f>
        <v>3</v>
      </c>
      <c r="I3557">
        <f>tblCustRFM[[#This Row],[RecencyTier]] + tblCustRFM[[#This Row],[FrequencyTier]] + tblCustRFM[[#This Row],[MonetaryTier]]</f>
        <v>7</v>
      </c>
    </row>
    <row r="3558" spans="1:9" x14ac:dyDescent="0.45">
      <c r="A3558" s="16">
        <v>6292</v>
      </c>
      <c r="B3558" s="10">
        <v>45560.48434845679</v>
      </c>
      <c r="C3558">
        <v>1</v>
      </c>
      <c r="D3558">
        <v>2824.62</v>
      </c>
      <c r="E3558" s="24">
        <f>INT(RFM_Pivot!$A$1 - tblCustRFM[[#This Row],[LastPurchaseDate]])</f>
        <v>96</v>
      </c>
      <c r="F3558">
        <f>IF(tblCustRFM[[#This Row],[Recency]] &lt;= $L$4, 3, IF(tblCustRFM[[#This Row],[Recency]] &lt;= M3560, 2, 1))</f>
        <v>3</v>
      </c>
      <c r="G3558">
        <f>IF(tblCustRFM[[#This Row],[Frequency]] &gt;= L3561, 3, IF(tblCustRFM[[#This Row],[Frequency]] &gt;= M3561, 2, 1))</f>
        <v>3</v>
      </c>
      <c r="H3558">
        <f>IF(tblCustRFM[[#This Row],[Monetary]] &gt;= L3562, 3, IF(tblCustRFM[[#This Row],[Monetary]] &gt;= M3562, 2, 1))</f>
        <v>3</v>
      </c>
      <c r="I3558">
        <f>tblCustRFM[[#This Row],[RecencyTier]] + tblCustRFM[[#This Row],[FrequencyTier]] + tblCustRFM[[#This Row],[MonetaryTier]]</f>
        <v>9</v>
      </c>
    </row>
    <row r="3559" spans="1:9" x14ac:dyDescent="0.45">
      <c r="A3559" s="16">
        <v>6293</v>
      </c>
      <c r="B3559" s="10">
        <v>44963.868686844136</v>
      </c>
      <c r="C3559">
        <v>1</v>
      </c>
      <c r="D3559">
        <v>1136.46</v>
      </c>
      <c r="E3559" s="24">
        <f>INT(RFM_Pivot!$A$1 - tblCustRFM[[#This Row],[LastPurchaseDate]])</f>
        <v>693</v>
      </c>
      <c r="F3559">
        <f>IF(tblCustRFM[[#This Row],[Recency]] &lt;= $L$4, 3, IF(tblCustRFM[[#This Row],[Recency]] &lt;= M3561, 2, 1))</f>
        <v>1</v>
      </c>
      <c r="G3559">
        <f>IF(tblCustRFM[[#This Row],[Frequency]] &gt;= L3562, 3, IF(tblCustRFM[[#This Row],[Frequency]] &gt;= M3562, 2, 1))</f>
        <v>3</v>
      </c>
      <c r="H3559">
        <f>IF(tblCustRFM[[#This Row],[Monetary]] &gt;= L3563, 3, IF(tblCustRFM[[#This Row],[Monetary]] &gt;= M3563, 2, 1))</f>
        <v>3</v>
      </c>
      <c r="I3559">
        <f>tblCustRFM[[#This Row],[RecencyTier]] + tblCustRFM[[#This Row],[FrequencyTier]] + tblCustRFM[[#This Row],[MonetaryTier]]</f>
        <v>7</v>
      </c>
    </row>
    <row r="3560" spans="1:9" x14ac:dyDescent="0.45">
      <c r="A3560" s="16">
        <v>6295</v>
      </c>
      <c r="B3560" s="10">
        <v>45487.258025810188</v>
      </c>
      <c r="C3560">
        <v>2</v>
      </c>
      <c r="D3560">
        <v>12202.06</v>
      </c>
      <c r="E3560" s="24">
        <f>INT(RFM_Pivot!$A$1 - tblCustRFM[[#This Row],[LastPurchaseDate]])</f>
        <v>169</v>
      </c>
      <c r="F3560">
        <f>IF(tblCustRFM[[#This Row],[Recency]] &lt;= $L$4, 3, IF(tblCustRFM[[#This Row],[Recency]] &lt;= M3562, 2, 1))</f>
        <v>1</v>
      </c>
      <c r="G3560">
        <f>IF(tblCustRFM[[#This Row],[Frequency]] &gt;= L3563, 3, IF(tblCustRFM[[#This Row],[Frequency]] &gt;= M3563, 2, 1))</f>
        <v>3</v>
      </c>
      <c r="H3560">
        <f>IF(tblCustRFM[[#This Row],[Monetary]] &gt;= L3564, 3, IF(tblCustRFM[[#This Row],[Monetary]] &gt;= M3564, 2, 1))</f>
        <v>3</v>
      </c>
      <c r="I3560">
        <f>tblCustRFM[[#This Row],[RecencyTier]] + tblCustRFM[[#This Row],[FrequencyTier]] + tblCustRFM[[#This Row],[MonetaryTier]]</f>
        <v>7</v>
      </c>
    </row>
    <row r="3561" spans="1:9" x14ac:dyDescent="0.45">
      <c r="A3561" s="16">
        <v>6296</v>
      </c>
      <c r="B3561" s="10">
        <v>45282.253525347223</v>
      </c>
      <c r="C3561">
        <v>1</v>
      </c>
      <c r="D3561">
        <v>14678.72</v>
      </c>
      <c r="E3561" s="24">
        <f>INT(RFM_Pivot!$A$1 - tblCustRFM[[#This Row],[LastPurchaseDate]])</f>
        <v>374</v>
      </c>
      <c r="F3561">
        <f>IF(tblCustRFM[[#This Row],[Recency]] &lt;= $L$4, 3, IF(tblCustRFM[[#This Row],[Recency]] &lt;= M3563, 2, 1))</f>
        <v>1</v>
      </c>
      <c r="G3561">
        <f>IF(tblCustRFM[[#This Row],[Frequency]] &gt;= L3564, 3, IF(tblCustRFM[[#This Row],[Frequency]] &gt;= M3564, 2, 1))</f>
        <v>3</v>
      </c>
      <c r="H3561">
        <f>IF(tblCustRFM[[#This Row],[Monetary]] &gt;= L3565, 3, IF(tblCustRFM[[#This Row],[Monetary]] &gt;= M3565, 2, 1))</f>
        <v>3</v>
      </c>
      <c r="I3561">
        <f>tblCustRFM[[#This Row],[RecencyTier]] + tblCustRFM[[#This Row],[FrequencyTier]] + tblCustRFM[[#This Row],[MonetaryTier]]</f>
        <v>7</v>
      </c>
    </row>
    <row r="3562" spans="1:9" x14ac:dyDescent="0.45">
      <c r="A3562" s="16">
        <v>6298</v>
      </c>
      <c r="B3562" s="10">
        <v>45475.868886882716</v>
      </c>
      <c r="C3562">
        <v>1</v>
      </c>
      <c r="D3562">
        <v>7603.2</v>
      </c>
      <c r="E3562" s="24">
        <f>INT(RFM_Pivot!$A$1 - tblCustRFM[[#This Row],[LastPurchaseDate]])</f>
        <v>181</v>
      </c>
      <c r="F3562">
        <f>IF(tblCustRFM[[#This Row],[Recency]] &lt;= $L$4, 3, IF(tblCustRFM[[#This Row],[Recency]] &lt;= M3564, 2, 1))</f>
        <v>1</v>
      </c>
      <c r="G3562">
        <f>IF(tblCustRFM[[#This Row],[Frequency]] &gt;= L3565, 3, IF(tblCustRFM[[#This Row],[Frequency]] &gt;= M3565, 2, 1))</f>
        <v>3</v>
      </c>
      <c r="H3562">
        <f>IF(tblCustRFM[[#This Row],[Monetary]] &gt;= L3566, 3, IF(tblCustRFM[[#This Row],[Monetary]] &gt;= M3566, 2, 1))</f>
        <v>3</v>
      </c>
      <c r="I3562">
        <f>tblCustRFM[[#This Row],[RecencyTier]] + tblCustRFM[[#This Row],[FrequencyTier]] + tblCustRFM[[#This Row],[MonetaryTier]]</f>
        <v>7</v>
      </c>
    </row>
    <row r="3563" spans="1:9" x14ac:dyDescent="0.45">
      <c r="A3563" s="16">
        <v>6299</v>
      </c>
      <c r="B3563" s="10">
        <v>45060.749374922838</v>
      </c>
      <c r="C3563">
        <v>2</v>
      </c>
      <c r="D3563">
        <v>14313.32</v>
      </c>
      <c r="E3563" s="24">
        <f>INT(RFM_Pivot!$A$1 - tblCustRFM[[#This Row],[LastPurchaseDate]])</f>
        <v>596</v>
      </c>
      <c r="F3563">
        <f>IF(tblCustRFM[[#This Row],[Recency]] &lt;= $L$4, 3, IF(tblCustRFM[[#This Row],[Recency]] &lt;= M3565, 2, 1))</f>
        <v>1</v>
      </c>
      <c r="G3563">
        <f>IF(tblCustRFM[[#This Row],[Frequency]] &gt;= L3566, 3, IF(tblCustRFM[[#This Row],[Frequency]] &gt;= M3566, 2, 1))</f>
        <v>3</v>
      </c>
      <c r="H3563">
        <f>IF(tblCustRFM[[#This Row],[Monetary]] &gt;= L3567, 3, IF(tblCustRFM[[#This Row],[Monetary]] &gt;= M3567, 2, 1))</f>
        <v>3</v>
      </c>
      <c r="I3563">
        <f>tblCustRFM[[#This Row],[RecencyTier]] + tblCustRFM[[#This Row],[FrequencyTier]] + tblCustRFM[[#This Row],[MonetaryTier]]</f>
        <v>7</v>
      </c>
    </row>
    <row r="3564" spans="1:9" x14ac:dyDescent="0.45">
      <c r="A3564" s="16">
        <v>6300</v>
      </c>
      <c r="B3564" s="10">
        <v>45251.663466358026</v>
      </c>
      <c r="C3564">
        <v>1</v>
      </c>
      <c r="D3564">
        <v>2373.6999999999998</v>
      </c>
      <c r="E3564" s="24">
        <f>INT(RFM_Pivot!$A$1 - tblCustRFM[[#This Row],[LastPurchaseDate]])</f>
        <v>405</v>
      </c>
      <c r="F3564">
        <f>IF(tblCustRFM[[#This Row],[Recency]] &lt;= $L$4, 3, IF(tblCustRFM[[#This Row],[Recency]] &lt;= M3566, 2, 1))</f>
        <v>1</v>
      </c>
      <c r="G3564">
        <f>IF(tblCustRFM[[#This Row],[Frequency]] &gt;= L3567, 3, IF(tblCustRFM[[#This Row],[Frequency]] &gt;= M3567, 2, 1))</f>
        <v>3</v>
      </c>
      <c r="H3564">
        <f>IF(tblCustRFM[[#This Row],[Monetary]] &gt;= L3568, 3, IF(tblCustRFM[[#This Row],[Monetary]] &gt;= M3568, 2, 1))</f>
        <v>3</v>
      </c>
      <c r="I3564">
        <f>tblCustRFM[[#This Row],[RecencyTier]] + tblCustRFM[[#This Row],[FrequencyTier]] + tblCustRFM[[#This Row],[MonetaryTier]]</f>
        <v>7</v>
      </c>
    </row>
    <row r="3565" spans="1:9" x14ac:dyDescent="0.45">
      <c r="A3565" s="16">
        <v>6301</v>
      </c>
      <c r="B3565" s="10">
        <v>44965.328832870371</v>
      </c>
      <c r="C3565">
        <v>1</v>
      </c>
      <c r="D3565">
        <v>4641.96</v>
      </c>
      <c r="E3565" s="24">
        <f>INT(RFM_Pivot!$A$1 - tblCustRFM[[#This Row],[LastPurchaseDate]])</f>
        <v>691</v>
      </c>
      <c r="F3565">
        <f>IF(tblCustRFM[[#This Row],[Recency]] &lt;= $L$4, 3, IF(tblCustRFM[[#This Row],[Recency]] &lt;= M3567, 2, 1))</f>
        <v>1</v>
      </c>
      <c r="G3565">
        <f>IF(tblCustRFM[[#This Row],[Frequency]] &gt;= L3568, 3, IF(tblCustRFM[[#This Row],[Frequency]] &gt;= M3568, 2, 1))</f>
        <v>3</v>
      </c>
      <c r="H3565">
        <f>IF(tblCustRFM[[#This Row],[Monetary]] &gt;= L3569, 3, IF(tblCustRFM[[#This Row],[Monetary]] &gt;= M3569, 2, 1))</f>
        <v>3</v>
      </c>
      <c r="I3565">
        <f>tblCustRFM[[#This Row],[RecencyTier]] + tblCustRFM[[#This Row],[FrequencyTier]] + tblCustRFM[[#This Row],[MonetaryTier]]</f>
        <v>7</v>
      </c>
    </row>
    <row r="3566" spans="1:9" x14ac:dyDescent="0.45">
      <c r="A3566" s="16">
        <v>6302</v>
      </c>
      <c r="B3566" s="10">
        <v>45636.484948495374</v>
      </c>
      <c r="C3566">
        <v>3</v>
      </c>
      <c r="D3566">
        <v>9717.0300000000007</v>
      </c>
      <c r="E3566" s="24">
        <f>INT(RFM_Pivot!$A$1 - tblCustRFM[[#This Row],[LastPurchaseDate]])</f>
        <v>20</v>
      </c>
      <c r="F3566">
        <f>IF(tblCustRFM[[#This Row],[Recency]] &lt;= $L$4, 3, IF(tblCustRFM[[#This Row],[Recency]] &lt;= M3568, 2, 1))</f>
        <v>3</v>
      </c>
      <c r="G3566">
        <f>IF(tblCustRFM[[#This Row],[Frequency]] &gt;= L3569, 3, IF(tblCustRFM[[#This Row],[Frequency]] &gt;= M3569, 2, 1))</f>
        <v>3</v>
      </c>
      <c r="H3566">
        <f>IF(tblCustRFM[[#This Row],[Monetary]] &gt;= L3570, 3, IF(tblCustRFM[[#This Row],[Monetary]] &gt;= M3570, 2, 1))</f>
        <v>3</v>
      </c>
      <c r="I3566">
        <f>tblCustRFM[[#This Row],[RecencyTier]] + tblCustRFM[[#This Row],[FrequencyTier]] + tblCustRFM[[#This Row],[MonetaryTier]]</f>
        <v>9</v>
      </c>
    </row>
    <row r="3567" spans="1:9" x14ac:dyDescent="0.45">
      <c r="A3567" s="16">
        <v>6303</v>
      </c>
      <c r="B3567" s="10">
        <v>45355.698869868829</v>
      </c>
      <c r="C3567">
        <v>1</v>
      </c>
      <c r="D3567">
        <v>8826.84</v>
      </c>
      <c r="E3567" s="24">
        <f>INT(RFM_Pivot!$A$1 - tblCustRFM[[#This Row],[LastPurchaseDate]])</f>
        <v>301</v>
      </c>
      <c r="F3567">
        <f>IF(tblCustRFM[[#This Row],[Recency]] &lt;= $L$4, 3, IF(tblCustRFM[[#This Row],[Recency]] &lt;= M3569, 2, 1))</f>
        <v>1</v>
      </c>
      <c r="G3567">
        <f>IF(tblCustRFM[[#This Row],[Frequency]] &gt;= L3570, 3, IF(tblCustRFM[[#This Row],[Frequency]] &gt;= M3570, 2, 1))</f>
        <v>3</v>
      </c>
      <c r="H3567">
        <f>IF(tblCustRFM[[#This Row],[Monetary]] &gt;= L3571, 3, IF(tblCustRFM[[#This Row],[Monetary]] &gt;= M3571, 2, 1))</f>
        <v>3</v>
      </c>
      <c r="I3567">
        <f>tblCustRFM[[#This Row],[RecencyTier]] + tblCustRFM[[#This Row],[FrequencyTier]] + tblCustRFM[[#This Row],[MonetaryTier]]</f>
        <v>7</v>
      </c>
    </row>
    <row r="3568" spans="1:9" x14ac:dyDescent="0.45">
      <c r="A3568" s="16">
        <v>6305</v>
      </c>
      <c r="B3568" s="10">
        <v>45223.847684760804</v>
      </c>
      <c r="C3568">
        <v>2</v>
      </c>
      <c r="D3568">
        <v>8560.26</v>
      </c>
      <c r="E3568" s="24">
        <f>INT(RFM_Pivot!$A$1 - tblCustRFM[[#This Row],[LastPurchaseDate]])</f>
        <v>433</v>
      </c>
      <c r="F3568">
        <f>IF(tblCustRFM[[#This Row],[Recency]] &lt;= $L$4, 3, IF(tblCustRFM[[#This Row],[Recency]] &lt;= M3570, 2, 1))</f>
        <v>1</v>
      </c>
      <c r="G3568">
        <f>IF(tblCustRFM[[#This Row],[Frequency]] &gt;= L3571, 3, IF(tblCustRFM[[#This Row],[Frequency]] &gt;= M3571, 2, 1))</f>
        <v>3</v>
      </c>
      <c r="H3568">
        <f>IF(tblCustRFM[[#This Row],[Monetary]] &gt;= L3572, 3, IF(tblCustRFM[[#This Row],[Monetary]] &gt;= M3572, 2, 1))</f>
        <v>3</v>
      </c>
      <c r="I3568">
        <f>tblCustRFM[[#This Row],[RecencyTier]] + tblCustRFM[[#This Row],[FrequencyTier]] + tblCustRFM[[#This Row],[MonetaryTier]]</f>
        <v>7</v>
      </c>
    </row>
    <row r="3569" spans="1:9" x14ac:dyDescent="0.45">
      <c r="A3569" s="16">
        <v>6307</v>
      </c>
      <c r="B3569" s="10">
        <v>45339.5642564429</v>
      </c>
      <c r="C3569">
        <v>2</v>
      </c>
      <c r="D3569">
        <v>16448.009999999998</v>
      </c>
      <c r="E3569" s="24">
        <f>INT(RFM_Pivot!$A$1 - tblCustRFM[[#This Row],[LastPurchaseDate]])</f>
        <v>317</v>
      </c>
      <c r="F3569">
        <f>IF(tblCustRFM[[#This Row],[Recency]] &lt;= $L$4, 3, IF(tblCustRFM[[#This Row],[Recency]] &lt;= M3571, 2, 1))</f>
        <v>1</v>
      </c>
      <c r="G3569">
        <f>IF(tblCustRFM[[#This Row],[Frequency]] &gt;= L3572, 3, IF(tblCustRFM[[#This Row],[Frequency]] &gt;= M3572, 2, 1))</f>
        <v>3</v>
      </c>
      <c r="H3569">
        <f>IF(tblCustRFM[[#This Row],[Monetary]] &gt;= L3573, 3, IF(tblCustRFM[[#This Row],[Monetary]] &gt;= M3573, 2, 1))</f>
        <v>3</v>
      </c>
      <c r="I3569">
        <f>tblCustRFM[[#This Row],[RecencyTier]] + tblCustRFM[[#This Row],[FrequencyTier]] + tblCustRFM[[#This Row],[MonetaryTier]]</f>
        <v>7</v>
      </c>
    </row>
    <row r="3570" spans="1:9" x14ac:dyDescent="0.45">
      <c r="A3570" s="16">
        <v>6308</v>
      </c>
      <c r="B3570" s="10">
        <v>45503.903690354935</v>
      </c>
      <c r="C3570">
        <v>3</v>
      </c>
      <c r="D3570">
        <v>16741.259999999998</v>
      </c>
      <c r="E3570" s="24">
        <f>INT(RFM_Pivot!$A$1 - tblCustRFM[[#This Row],[LastPurchaseDate]])</f>
        <v>153</v>
      </c>
      <c r="F3570">
        <f>IF(tblCustRFM[[#This Row],[Recency]] &lt;= $L$4, 3, IF(tblCustRFM[[#This Row],[Recency]] &lt;= M3572, 2, 1))</f>
        <v>1</v>
      </c>
      <c r="G3570">
        <f>IF(tblCustRFM[[#This Row],[Frequency]] &gt;= L3573, 3, IF(tblCustRFM[[#This Row],[Frequency]] &gt;= M3573, 2, 1))</f>
        <v>3</v>
      </c>
      <c r="H3570">
        <f>IF(tblCustRFM[[#This Row],[Monetary]] &gt;= L3574, 3, IF(tblCustRFM[[#This Row],[Monetary]] &gt;= M3574, 2, 1))</f>
        <v>3</v>
      </c>
      <c r="I3570">
        <f>tblCustRFM[[#This Row],[RecencyTier]] + tblCustRFM[[#This Row],[FrequencyTier]] + tblCustRFM[[#This Row],[MonetaryTier]]</f>
        <v>7</v>
      </c>
    </row>
    <row r="3571" spans="1:9" x14ac:dyDescent="0.45">
      <c r="A3571" s="16">
        <v>6310</v>
      </c>
      <c r="B3571" s="10">
        <v>45489.813281327159</v>
      </c>
      <c r="C3571">
        <v>2</v>
      </c>
      <c r="D3571">
        <v>19740.79</v>
      </c>
      <c r="E3571" s="24">
        <f>INT(RFM_Pivot!$A$1 - tblCustRFM[[#This Row],[LastPurchaseDate]])</f>
        <v>167</v>
      </c>
      <c r="F3571">
        <f>IF(tblCustRFM[[#This Row],[Recency]] &lt;= $L$4, 3, IF(tblCustRFM[[#This Row],[Recency]] &lt;= M3573, 2, 1))</f>
        <v>1</v>
      </c>
      <c r="G3571">
        <f>IF(tblCustRFM[[#This Row],[Frequency]] &gt;= L3574, 3, IF(tblCustRFM[[#This Row],[Frequency]] &gt;= M3574, 2, 1))</f>
        <v>3</v>
      </c>
      <c r="H3571">
        <f>IF(tblCustRFM[[#This Row],[Monetary]] &gt;= L3575, 3, IF(tblCustRFM[[#This Row],[Monetary]] &gt;= M3575, 2, 1))</f>
        <v>3</v>
      </c>
      <c r="I3571">
        <f>tblCustRFM[[#This Row],[RecencyTier]] + tblCustRFM[[#This Row],[FrequencyTier]] + tblCustRFM[[#This Row],[MonetaryTier]]</f>
        <v>7</v>
      </c>
    </row>
    <row r="3572" spans="1:9" x14ac:dyDescent="0.45">
      <c r="A3572" s="16">
        <v>6311</v>
      </c>
      <c r="B3572" s="10">
        <v>45600.63836385031</v>
      </c>
      <c r="C3572">
        <v>3</v>
      </c>
      <c r="D3572">
        <v>21786.92</v>
      </c>
      <c r="E3572" s="24">
        <f>INT(RFM_Pivot!$A$1 - tblCustRFM[[#This Row],[LastPurchaseDate]])</f>
        <v>56</v>
      </c>
      <c r="F3572">
        <f>IF(tblCustRFM[[#This Row],[Recency]] &lt;= $L$4, 3, IF(tblCustRFM[[#This Row],[Recency]] &lt;= M3574, 2, 1))</f>
        <v>3</v>
      </c>
      <c r="G3572">
        <f>IF(tblCustRFM[[#This Row],[Frequency]] &gt;= L3575, 3, IF(tblCustRFM[[#This Row],[Frequency]] &gt;= M3575, 2, 1))</f>
        <v>3</v>
      </c>
      <c r="H3572">
        <f>IF(tblCustRFM[[#This Row],[Monetary]] &gt;= L3576, 3, IF(tblCustRFM[[#This Row],[Monetary]] &gt;= M3576, 2, 1))</f>
        <v>3</v>
      </c>
      <c r="I3572">
        <f>tblCustRFM[[#This Row],[RecencyTier]] + tblCustRFM[[#This Row],[FrequencyTier]] + tblCustRFM[[#This Row],[MonetaryTier]]</f>
        <v>9</v>
      </c>
    </row>
    <row r="3573" spans="1:9" x14ac:dyDescent="0.45">
      <c r="A3573" s="16">
        <v>6313</v>
      </c>
      <c r="B3573" s="10">
        <v>45236.331933179012</v>
      </c>
      <c r="C3573">
        <v>1</v>
      </c>
      <c r="D3573">
        <v>5489.72</v>
      </c>
      <c r="E3573" s="24">
        <f>INT(RFM_Pivot!$A$1 - tblCustRFM[[#This Row],[LastPurchaseDate]])</f>
        <v>420</v>
      </c>
      <c r="F3573">
        <f>IF(tblCustRFM[[#This Row],[Recency]] &lt;= $L$4, 3, IF(tblCustRFM[[#This Row],[Recency]] &lt;= M3575, 2, 1))</f>
        <v>1</v>
      </c>
      <c r="G3573">
        <f>IF(tblCustRFM[[#This Row],[Frequency]] &gt;= L3576, 3, IF(tblCustRFM[[#This Row],[Frequency]] &gt;= M3576, 2, 1))</f>
        <v>3</v>
      </c>
      <c r="H3573">
        <f>IF(tblCustRFM[[#This Row],[Monetary]] &gt;= L3577, 3, IF(tblCustRFM[[#This Row],[Monetary]] &gt;= M3577, 2, 1))</f>
        <v>3</v>
      </c>
      <c r="I3573">
        <f>tblCustRFM[[#This Row],[RecencyTier]] + tblCustRFM[[#This Row],[FrequencyTier]] + tblCustRFM[[#This Row],[MonetaryTier]]</f>
        <v>7</v>
      </c>
    </row>
    <row r="3574" spans="1:9" x14ac:dyDescent="0.45">
      <c r="A3574" s="16">
        <v>6314</v>
      </c>
      <c r="B3574" s="10">
        <v>45225.599859992282</v>
      </c>
      <c r="C3574">
        <v>1</v>
      </c>
      <c r="D3574">
        <v>8173.66</v>
      </c>
      <c r="E3574" s="24">
        <f>INT(RFM_Pivot!$A$1 - tblCustRFM[[#This Row],[LastPurchaseDate]])</f>
        <v>431</v>
      </c>
      <c r="F3574">
        <f>IF(tblCustRFM[[#This Row],[Recency]] &lt;= $L$4, 3, IF(tblCustRFM[[#This Row],[Recency]] &lt;= M3576, 2, 1))</f>
        <v>1</v>
      </c>
      <c r="G3574">
        <f>IF(tblCustRFM[[#This Row],[Frequency]] &gt;= L3577, 3, IF(tblCustRFM[[#This Row],[Frequency]] &gt;= M3577, 2, 1))</f>
        <v>3</v>
      </c>
      <c r="H3574">
        <f>IF(tblCustRFM[[#This Row],[Monetary]] &gt;= L3578, 3, IF(tblCustRFM[[#This Row],[Monetary]] &gt;= M3578, 2, 1))</f>
        <v>3</v>
      </c>
      <c r="I3574">
        <f>tblCustRFM[[#This Row],[RecencyTier]] + tblCustRFM[[#This Row],[FrequencyTier]] + tblCustRFM[[#This Row],[MonetaryTier]]</f>
        <v>7</v>
      </c>
    </row>
    <row r="3575" spans="1:9" x14ac:dyDescent="0.45">
      <c r="A3575" s="16">
        <v>6315</v>
      </c>
      <c r="B3575" s="10">
        <v>45602.828582870374</v>
      </c>
      <c r="C3575">
        <v>3</v>
      </c>
      <c r="D3575">
        <v>28128.65</v>
      </c>
      <c r="E3575" s="24">
        <f>INT(RFM_Pivot!$A$1 - tblCustRFM[[#This Row],[LastPurchaseDate]])</f>
        <v>54</v>
      </c>
      <c r="F3575">
        <f>IF(tblCustRFM[[#This Row],[Recency]] &lt;= $L$4, 3, IF(tblCustRFM[[#This Row],[Recency]] &lt;= M3577, 2, 1))</f>
        <v>3</v>
      </c>
      <c r="G3575">
        <f>IF(tblCustRFM[[#This Row],[Frequency]] &gt;= L3578, 3, IF(tblCustRFM[[#This Row],[Frequency]] &gt;= M3578, 2, 1))</f>
        <v>3</v>
      </c>
      <c r="H3575">
        <f>IF(tblCustRFM[[#This Row],[Monetary]] &gt;= L3579, 3, IF(tblCustRFM[[#This Row],[Monetary]] &gt;= M3579, 2, 1))</f>
        <v>3</v>
      </c>
      <c r="I3575">
        <f>tblCustRFM[[#This Row],[RecencyTier]] + tblCustRFM[[#This Row],[FrequencyTier]] + tblCustRFM[[#This Row],[MonetaryTier]]</f>
        <v>9</v>
      </c>
    </row>
    <row r="3576" spans="1:9" x14ac:dyDescent="0.45">
      <c r="A3576" s="16">
        <v>6316</v>
      </c>
      <c r="B3576" s="10">
        <v>45433.67066709105</v>
      </c>
      <c r="C3576">
        <v>2</v>
      </c>
      <c r="D3576">
        <v>3098.17</v>
      </c>
      <c r="E3576" s="24">
        <f>INT(RFM_Pivot!$A$1 - tblCustRFM[[#This Row],[LastPurchaseDate]])</f>
        <v>223</v>
      </c>
      <c r="F3576">
        <f>IF(tblCustRFM[[#This Row],[Recency]] &lt;= $L$4, 3, IF(tblCustRFM[[#This Row],[Recency]] &lt;= M3578, 2, 1))</f>
        <v>1</v>
      </c>
      <c r="G3576">
        <f>IF(tblCustRFM[[#This Row],[Frequency]] &gt;= L3579, 3, IF(tblCustRFM[[#This Row],[Frequency]] &gt;= M3579, 2, 1))</f>
        <v>3</v>
      </c>
      <c r="H3576">
        <f>IF(tblCustRFM[[#This Row],[Monetary]] &gt;= L3580, 3, IF(tblCustRFM[[#This Row],[Monetary]] &gt;= M3580, 2, 1))</f>
        <v>3</v>
      </c>
      <c r="I3576">
        <f>tblCustRFM[[#This Row],[RecencyTier]] + tblCustRFM[[#This Row],[FrequencyTier]] + tblCustRFM[[#This Row],[MonetaryTier]]</f>
        <v>7</v>
      </c>
    </row>
    <row r="3577" spans="1:9" x14ac:dyDescent="0.45">
      <c r="A3577" s="16">
        <v>6317</v>
      </c>
      <c r="B3577" s="10">
        <v>45395.195819598768</v>
      </c>
      <c r="C3577">
        <v>1</v>
      </c>
      <c r="D3577">
        <v>1404.88</v>
      </c>
      <c r="E3577" s="24">
        <f>INT(RFM_Pivot!$A$1 - tblCustRFM[[#This Row],[LastPurchaseDate]])</f>
        <v>261</v>
      </c>
      <c r="F3577">
        <f>IF(tblCustRFM[[#This Row],[Recency]] &lt;= $L$4, 3, IF(tblCustRFM[[#This Row],[Recency]] &lt;= M3579, 2, 1))</f>
        <v>1</v>
      </c>
      <c r="G3577">
        <f>IF(tblCustRFM[[#This Row],[Frequency]] &gt;= L3580, 3, IF(tblCustRFM[[#This Row],[Frequency]] &gt;= M3580, 2, 1))</f>
        <v>3</v>
      </c>
      <c r="H3577">
        <f>IF(tblCustRFM[[#This Row],[Monetary]] &gt;= L3581, 3, IF(tblCustRFM[[#This Row],[Monetary]] &gt;= M3581, 2, 1))</f>
        <v>3</v>
      </c>
      <c r="I3577">
        <f>tblCustRFM[[#This Row],[RecencyTier]] + tblCustRFM[[#This Row],[FrequencyTier]] + tblCustRFM[[#This Row],[MonetaryTier]]</f>
        <v>7</v>
      </c>
    </row>
    <row r="3578" spans="1:9" x14ac:dyDescent="0.45">
      <c r="A3578" s="16">
        <v>6318</v>
      </c>
      <c r="B3578" s="10">
        <v>45504.925792592592</v>
      </c>
      <c r="C3578">
        <v>1</v>
      </c>
      <c r="D3578">
        <v>7014.52</v>
      </c>
      <c r="E3578" s="24">
        <f>INT(RFM_Pivot!$A$1 - tblCustRFM[[#This Row],[LastPurchaseDate]])</f>
        <v>152</v>
      </c>
      <c r="F3578">
        <f>IF(tblCustRFM[[#This Row],[Recency]] &lt;= $L$4, 3, IF(tblCustRFM[[#This Row],[Recency]] &lt;= M3580, 2, 1))</f>
        <v>1</v>
      </c>
      <c r="G3578">
        <f>IF(tblCustRFM[[#This Row],[Frequency]] &gt;= L3581, 3, IF(tblCustRFM[[#This Row],[Frequency]] &gt;= M3581, 2, 1))</f>
        <v>3</v>
      </c>
      <c r="H3578">
        <f>IF(tblCustRFM[[#This Row],[Monetary]] &gt;= L3582, 3, IF(tblCustRFM[[#This Row],[Monetary]] &gt;= M3582, 2, 1))</f>
        <v>3</v>
      </c>
      <c r="I3578">
        <f>tblCustRFM[[#This Row],[RecencyTier]] + tblCustRFM[[#This Row],[FrequencyTier]] + tblCustRFM[[#This Row],[MonetaryTier]]</f>
        <v>7</v>
      </c>
    </row>
    <row r="3579" spans="1:9" x14ac:dyDescent="0.45">
      <c r="A3579" s="16">
        <v>6319</v>
      </c>
      <c r="B3579" s="10">
        <v>45570.997399729938</v>
      </c>
      <c r="C3579">
        <v>3</v>
      </c>
      <c r="D3579">
        <v>28700.52</v>
      </c>
      <c r="E3579" s="24">
        <f>INT(RFM_Pivot!$A$1 - tblCustRFM[[#This Row],[LastPurchaseDate]])</f>
        <v>86</v>
      </c>
      <c r="F3579">
        <f>IF(tblCustRFM[[#This Row],[Recency]] &lt;= $L$4, 3, IF(tblCustRFM[[#This Row],[Recency]] &lt;= M3581, 2, 1))</f>
        <v>3</v>
      </c>
      <c r="G3579">
        <f>IF(tblCustRFM[[#This Row],[Frequency]] &gt;= L3582, 3, IF(tblCustRFM[[#This Row],[Frequency]] &gt;= M3582, 2, 1))</f>
        <v>3</v>
      </c>
      <c r="H3579">
        <f>IF(tblCustRFM[[#This Row],[Monetary]] &gt;= L3583, 3, IF(tblCustRFM[[#This Row],[Monetary]] &gt;= M3583, 2, 1))</f>
        <v>3</v>
      </c>
      <c r="I3579">
        <f>tblCustRFM[[#This Row],[RecencyTier]] + tblCustRFM[[#This Row],[FrequencyTier]] + tblCustRFM[[#This Row],[MonetaryTier]]</f>
        <v>9</v>
      </c>
    </row>
    <row r="3580" spans="1:9" x14ac:dyDescent="0.45">
      <c r="A3580" s="16">
        <v>6320</v>
      </c>
      <c r="B3580" s="10">
        <v>44969.417241705247</v>
      </c>
      <c r="C3580">
        <v>1</v>
      </c>
      <c r="D3580">
        <v>21532.55</v>
      </c>
      <c r="E3580" s="24">
        <f>INT(RFM_Pivot!$A$1 - tblCustRFM[[#This Row],[LastPurchaseDate]])</f>
        <v>687</v>
      </c>
      <c r="F3580">
        <f>IF(tblCustRFM[[#This Row],[Recency]] &lt;= $L$4, 3, IF(tblCustRFM[[#This Row],[Recency]] &lt;= M3582, 2, 1))</f>
        <v>1</v>
      </c>
      <c r="G3580">
        <f>IF(tblCustRFM[[#This Row],[Frequency]] &gt;= L3583, 3, IF(tblCustRFM[[#This Row],[Frequency]] &gt;= M3583, 2, 1))</f>
        <v>3</v>
      </c>
      <c r="H3580">
        <f>IF(tblCustRFM[[#This Row],[Monetary]] &gt;= L3584, 3, IF(tblCustRFM[[#This Row],[Monetary]] &gt;= M3584, 2, 1))</f>
        <v>3</v>
      </c>
      <c r="I3580">
        <f>tblCustRFM[[#This Row],[RecencyTier]] + tblCustRFM[[#This Row],[FrequencyTier]] + tblCustRFM[[#This Row],[MonetaryTier]]</f>
        <v>7</v>
      </c>
    </row>
    <row r="3581" spans="1:9" x14ac:dyDescent="0.45">
      <c r="A3581" s="16">
        <v>6322</v>
      </c>
      <c r="B3581" s="10">
        <v>45460.099309915124</v>
      </c>
      <c r="C3581">
        <v>2</v>
      </c>
      <c r="D3581">
        <v>1988.19</v>
      </c>
      <c r="E3581" s="24">
        <f>INT(RFM_Pivot!$A$1 - tblCustRFM[[#This Row],[LastPurchaseDate]])</f>
        <v>196</v>
      </c>
      <c r="F3581">
        <f>IF(tblCustRFM[[#This Row],[Recency]] &lt;= $L$4, 3, IF(tblCustRFM[[#This Row],[Recency]] &lt;= M3583, 2, 1))</f>
        <v>1</v>
      </c>
      <c r="G3581">
        <f>IF(tblCustRFM[[#This Row],[Frequency]] &gt;= L3584, 3, IF(tblCustRFM[[#This Row],[Frequency]] &gt;= M3584, 2, 1))</f>
        <v>3</v>
      </c>
      <c r="H3581">
        <f>IF(tblCustRFM[[#This Row],[Monetary]] &gt;= L3585, 3, IF(tblCustRFM[[#This Row],[Monetary]] &gt;= M3585, 2, 1))</f>
        <v>3</v>
      </c>
      <c r="I3581">
        <f>tblCustRFM[[#This Row],[RecencyTier]] + tblCustRFM[[#This Row],[FrequencyTier]] + tblCustRFM[[#This Row],[MonetaryTier]]</f>
        <v>7</v>
      </c>
    </row>
    <row r="3582" spans="1:9" x14ac:dyDescent="0.45">
      <c r="A3582" s="16">
        <v>6323</v>
      </c>
      <c r="B3582" s="10">
        <v>45513.686668672839</v>
      </c>
      <c r="C3582">
        <v>1</v>
      </c>
      <c r="D3582">
        <v>8827.32</v>
      </c>
      <c r="E3582" s="24">
        <f>INT(RFM_Pivot!$A$1 - tblCustRFM[[#This Row],[LastPurchaseDate]])</f>
        <v>143</v>
      </c>
      <c r="F3582">
        <f>IF(tblCustRFM[[#This Row],[Recency]] &lt;= $L$4, 3, IF(tblCustRFM[[#This Row],[Recency]] &lt;= M3584, 2, 1))</f>
        <v>1</v>
      </c>
      <c r="G3582">
        <f>IF(tblCustRFM[[#This Row],[Frequency]] &gt;= L3585, 3, IF(tblCustRFM[[#This Row],[Frequency]] &gt;= M3585, 2, 1))</f>
        <v>3</v>
      </c>
      <c r="H3582">
        <f>IF(tblCustRFM[[#This Row],[Monetary]] &gt;= L3586, 3, IF(tblCustRFM[[#This Row],[Monetary]] &gt;= M3586, 2, 1))</f>
        <v>3</v>
      </c>
      <c r="I3582">
        <f>tblCustRFM[[#This Row],[RecencyTier]] + tblCustRFM[[#This Row],[FrequencyTier]] + tblCustRFM[[#This Row],[MonetaryTier]]</f>
        <v>7</v>
      </c>
    </row>
    <row r="3583" spans="1:9" x14ac:dyDescent="0.45">
      <c r="A3583" s="16">
        <v>6324</v>
      </c>
      <c r="B3583" s="10">
        <v>45433.451645177469</v>
      </c>
      <c r="C3583">
        <v>1</v>
      </c>
      <c r="D3583">
        <v>4804.2</v>
      </c>
      <c r="E3583" s="24">
        <f>INT(RFM_Pivot!$A$1 - tblCustRFM[[#This Row],[LastPurchaseDate]])</f>
        <v>223</v>
      </c>
      <c r="F3583">
        <f>IF(tblCustRFM[[#This Row],[Recency]] &lt;= $L$4, 3, IF(tblCustRFM[[#This Row],[Recency]] &lt;= M3585, 2, 1))</f>
        <v>1</v>
      </c>
      <c r="G3583">
        <f>IF(tblCustRFM[[#This Row],[Frequency]] &gt;= L3586, 3, IF(tblCustRFM[[#This Row],[Frequency]] &gt;= M3586, 2, 1))</f>
        <v>3</v>
      </c>
      <c r="H3583">
        <f>IF(tblCustRFM[[#This Row],[Monetary]] &gt;= L3587, 3, IF(tblCustRFM[[#This Row],[Monetary]] &gt;= M3587, 2, 1))</f>
        <v>3</v>
      </c>
      <c r="I3583">
        <f>tblCustRFM[[#This Row],[RecencyTier]] + tblCustRFM[[#This Row],[FrequencyTier]] + tblCustRFM[[#This Row],[MonetaryTier]]</f>
        <v>7</v>
      </c>
    </row>
    <row r="3584" spans="1:9" x14ac:dyDescent="0.45">
      <c r="A3584" s="16">
        <v>6325</v>
      </c>
      <c r="B3584" s="10">
        <v>45312.25952596451</v>
      </c>
      <c r="C3584">
        <v>1</v>
      </c>
      <c r="D3584">
        <v>3075.88</v>
      </c>
      <c r="E3584" s="24">
        <f>INT(RFM_Pivot!$A$1 - tblCustRFM[[#This Row],[LastPurchaseDate]])</f>
        <v>344</v>
      </c>
      <c r="F3584">
        <f>IF(tblCustRFM[[#This Row],[Recency]] &lt;= $L$4, 3, IF(tblCustRFM[[#This Row],[Recency]] &lt;= M3586, 2, 1))</f>
        <v>1</v>
      </c>
      <c r="G3584">
        <f>IF(tblCustRFM[[#This Row],[Frequency]] &gt;= L3587, 3, IF(tblCustRFM[[#This Row],[Frequency]] &gt;= M3587, 2, 1))</f>
        <v>3</v>
      </c>
      <c r="H3584">
        <f>IF(tblCustRFM[[#This Row],[Monetary]] &gt;= L3588, 3, IF(tblCustRFM[[#This Row],[Monetary]] &gt;= M3588, 2, 1))</f>
        <v>3</v>
      </c>
      <c r="I3584">
        <f>tblCustRFM[[#This Row],[RecencyTier]] + tblCustRFM[[#This Row],[FrequencyTier]] + tblCustRFM[[#This Row],[MonetaryTier]]</f>
        <v>7</v>
      </c>
    </row>
    <row r="3585" spans="1:9" x14ac:dyDescent="0.45">
      <c r="A3585" s="16">
        <v>6326</v>
      </c>
      <c r="B3585" s="10">
        <v>45263.78267827932</v>
      </c>
      <c r="C3585">
        <v>1</v>
      </c>
      <c r="D3585">
        <v>4771.53</v>
      </c>
      <c r="E3585" s="24">
        <f>INT(RFM_Pivot!$A$1 - tblCustRFM[[#This Row],[LastPurchaseDate]])</f>
        <v>393</v>
      </c>
      <c r="F3585">
        <f>IF(tblCustRFM[[#This Row],[Recency]] &lt;= $L$4, 3, IF(tblCustRFM[[#This Row],[Recency]] &lt;= M3587, 2, 1))</f>
        <v>1</v>
      </c>
      <c r="G3585">
        <f>IF(tblCustRFM[[#This Row],[Frequency]] &gt;= L3588, 3, IF(tblCustRFM[[#This Row],[Frequency]] &gt;= M3588, 2, 1))</f>
        <v>3</v>
      </c>
      <c r="H3585">
        <f>IF(tblCustRFM[[#This Row],[Monetary]] &gt;= L3589, 3, IF(tblCustRFM[[#This Row],[Monetary]] &gt;= M3589, 2, 1))</f>
        <v>3</v>
      </c>
      <c r="I3585">
        <f>tblCustRFM[[#This Row],[RecencyTier]] + tblCustRFM[[#This Row],[FrequencyTier]] + tblCustRFM[[#This Row],[MonetaryTier]]</f>
        <v>7</v>
      </c>
    </row>
    <row r="3586" spans="1:9" x14ac:dyDescent="0.45">
      <c r="A3586" s="16">
        <v>6327</v>
      </c>
      <c r="B3586" s="10">
        <v>45581.291429128083</v>
      </c>
      <c r="C3586">
        <v>1</v>
      </c>
      <c r="D3586">
        <v>2497.0500000000002</v>
      </c>
      <c r="E3586" s="24">
        <f>INT(RFM_Pivot!$A$1 - tblCustRFM[[#This Row],[LastPurchaseDate]])</f>
        <v>75</v>
      </c>
      <c r="F3586">
        <f>IF(tblCustRFM[[#This Row],[Recency]] &lt;= $L$4, 3, IF(tblCustRFM[[#This Row],[Recency]] &lt;= M3588, 2, 1))</f>
        <v>3</v>
      </c>
      <c r="G3586">
        <f>IF(tblCustRFM[[#This Row],[Frequency]] &gt;= L3589, 3, IF(tblCustRFM[[#This Row],[Frequency]] &gt;= M3589, 2, 1))</f>
        <v>3</v>
      </c>
      <c r="H3586">
        <f>IF(tblCustRFM[[#This Row],[Monetary]] &gt;= L3590, 3, IF(tblCustRFM[[#This Row],[Monetary]] &gt;= M3590, 2, 1))</f>
        <v>3</v>
      </c>
      <c r="I3586">
        <f>tblCustRFM[[#This Row],[RecencyTier]] + tblCustRFM[[#This Row],[FrequencyTier]] + tblCustRFM[[#This Row],[MonetaryTier]]</f>
        <v>9</v>
      </c>
    </row>
    <row r="3587" spans="1:9" x14ac:dyDescent="0.45">
      <c r="A3587" s="16">
        <v>6328</v>
      </c>
      <c r="B3587" s="10">
        <v>45489.521252121915</v>
      </c>
      <c r="C3587">
        <v>1</v>
      </c>
      <c r="D3587">
        <v>2328.3000000000002</v>
      </c>
      <c r="E3587" s="24">
        <f>INT(RFM_Pivot!$A$1 - tblCustRFM[[#This Row],[LastPurchaseDate]])</f>
        <v>167</v>
      </c>
      <c r="F3587">
        <f>IF(tblCustRFM[[#This Row],[Recency]] &lt;= $L$4, 3, IF(tblCustRFM[[#This Row],[Recency]] &lt;= M3589, 2, 1))</f>
        <v>1</v>
      </c>
      <c r="G3587">
        <f>IF(tblCustRFM[[#This Row],[Frequency]] &gt;= L3590, 3, IF(tblCustRFM[[#This Row],[Frequency]] &gt;= M3590, 2, 1))</f>
        <v>3</v>
      </c>
      <c r="H3587">
        <f>IF(tblCustRFM[[#This Row],[Monetary]] &gt;= L3591, 3, IF(tblCustRFM[[#This Row],[Monetary]] &gt;= M3591, 2, 1))</f>
        <v>3</v>
      </c>
      <c r="I3587">
        <f>tblCustRFM[[#This Row],[RecencyTier]] + tblCustRFM[[#This Row],[FrequencyTier]] + tblCustRFM[[#This Row],[MonetaryTier]]</f>
        <v>7</v>
      </c>
    </row>
    <row r="3588" spans="1:9" x14ac:dyDescent="0.45">
      <c r="A3588" s="16">
        <v>6329</v>
      </c>
      <c r="B3588" s="10">
        <v>45501.421442129627</v>
      </c>
      <c r="C3588">
        <v>1</v>
      </c>
      <c r="D3588">
        <v>263.73</v>
      </c>
      <c r="E3588" s="24">
        <f>INT(RFM_Pivot!$A$1 - tblCustRFM[[#This Row],[LastPurchaseDate]])</f>
        <v>155</v>
      </c>
      <c r="F3588">
        <f>IF(tblCustRFM[[#This Row],[Recency]] &lt;= $L$4, 3, IF(tblCustRFM[[#This Row],[Recency]] &lt;= M3590, 2, 1))</f>
        <v>1</v>
      </c>
      <c r="G3588">
        <f>IF(tblCustRFM[[#This Row],[Frequency]] &gt;= L3591, 3, IF(tblCustRFM[[#This Row],[Frequency]] &gt;= M3591, 2, 1))</f>
        <v>3</v>
      </c>
      <c r="H3588">
        <f>IF(tblCustRFM[[#This Row],[Monetary]] &gt;= L3592, 3, IF(tblCustRFM[[#This Row],[Monetary]] &gt;= M3592, 2, 1))</f>
        <v>3</v>
      </c>
      <c r="I3588">
        <f>tblCustRFM[[#This Row],[RecencyTier]] + tblCustRFM[[#This Row],[FrequencyTier]] + tblCustRFM[[#This Row],[MonetaryTier]]</f>
        <v>7</v>
      </c>
    </row>
    <row r="3589" spans="1:9" x14ac:dyDescent="0.45">
      <c r="A3589" s="16">
        <v>6330</v>
      </c>
      <c r="B3589" s="10">
        <v>45420.383338348765</v>
      </c>
      <c r="C3589">
        <v>3</v>
      </c>
      <c r="D3589">
        <v>16490.439999999999</v>
      </c>
      <c r="E3589" s="24">
        <f>INT(RFM_Pivot!$A$1 - tblCustRFM[[#This Row],[LastPurchaseDate]])</f>
        <v>236</v>
      </c>
      <c r="F3589">
        <f>IF(tblCustRFM[[#This Row],[Recency]] &lt;= $L$4, 3, IF(tblCustRFM[[#This Row],[Recency]] &lt;= M3591, 2, 1))</f>
        <v>1</v>
      </c>
      <c r="G3589">
        <f>IF(tblCustRFM[[#This Row],[Frequency]] &gt;= L3592, 3, IF(tblCustRFM[[#This Row],[Frequency]] &gt;= M3592, 2, 1))</f>
        <v>3</v>
      </c>
      <c r="H3589">
        <f>IF(tblCustRFM[[#This Row],[Monetary]] &gt;= L3593, 3, IF(tblCustRFM[[#This Row],[Monetary]] &gt;= M3593, 2, 1))</f>
        <v>3</v>
      </c>
      <c r="I3589">
        <f>tblCustRFM[[#This Row],[RecencyTier]] + tblCustRFM[[#This Row],[FrequencyTier]] + tblCustRFM[[#This Row],[MonetaryTier]]</f>
        <v>7</v>
      </c>
    </row>
    <row r="3590" spans="1:9" x14ac:dyDescent="0.45">
      <c r="A3590" s="16">
        <v>6334</v>
      </c>
      <c r="B3590" s="10">
        <v>44962.992599266974</v>
      </c>
      <c r="C3590">
        <v>1</v>
      </c>
      <c r="D3590">
        <v>6173.52</v>
      </c>
      <c r="E3590" s="24">
        <f>INT(RFM_Pivot!$A$1 - tblCustRFM[[#This Row],[LastPurchaseDate]])</f>
        <v>694</v>
      </c>
      <c r="F3590">
        <f>IF(tblCustRFM[[#This Row],[Recency]] &lt;= $L$4, 3, IF(tblCustRFM[[#This Row],[Recency]] &lt;= M3592, 2, 1))</f>
        <v>1</v>
      </c>
      <c r="G3590">
        <f>IF(tblCustRFM[[#This Row],[Frequency]] &gt;= L3593, 3, IF(tblCustRFM[[#This Row],[Frequency]] &gt;= M3593, 2, 1))</f>
        <v>3</v>
      </c>
      <c r="H3590">
        <f>IF(tblCustRFM[[#This Row],[Monetary]] &gt;= L3594, 3, IF(tblCustRFM[[#This Row],[Monetary]] &gt;= M3594, 2, 1))</f>
        <v>3</v>
      </c>
      <c r="I3590">
        <f>tblCustRFM[[#This Row],[RecencyTier]] + tblCustRFM[[#This Row],[FrequencyTier]] + tblCustRFM[[#This Row],[MonetaryTier]]</f>
        <v>7</v>
      </c>
    </row>
    <row r="3591" spans="1:9" x14ac:dyDescent="0.45">
      <c r="A3591" s="16">
        <v>6335</v>
      </c>
      <c r="B3591" s="10">
        <v>45382.930593055557</v>
      </c>
      <c r="C3591">
        <v>1</v>
      </c>
      <c r="D3591">
        <v>3657.65</v>
      </c>
      <c r="E3591" s="24">
        <f>INT(RFM_Pivot!$A$1 - tblCustRFM[[#This Row],[LastPurchaseDate]])</f>
        <v>274</v>
      </c>
      <c r="F3591">
        <f>IF(tblCustRFM[[#This Row],[Recency]] &lt;= $L$4, 3, IF(tblCustRFM[[#This Row],[Recency]] &lt;= M3593, 2, 1))</f>
        <v>1</v>
      </c>
      <c r="G3591">
        <f>IF(tblCustRFM[[#This Row],[Frequency]] &gt;= L3594, 3, IF(tblCustRFM[[#This Row],[Frequency]] &gt;= M3594, 2, 1))</f>
        <v>3</v>
      </c>
      <c r="H3591">
        <f>IF(tblCustRFM[[#This Row],[Monetary]] &gt;= L3595, 3, IF(tblCustRFM[[#This Row],[Monetary]] &gt;= M3595, 2, 1))</f>
        <v>3</v>
      </c>
      <c r="I3591">
        <f>tblCustRFM[[#This Row],[RecencyTier]] + tblCustRFM[[#This Row],[FrequencyTier]] + tblCustRFM[[#This Row],[MonetaryTier]]</f>
        <v>7</v>
      </c>
    </row>
    <row r="3592" spans="1:9" x14ac:dyDescent="0.45">
      <c r="A3592" s="16">
        <v>6336</v>
      </c>
      <c r="B3592" s="10">
        <v>45378.550155015429</v>
      </c>
      <c r="C3592">
        <v>1</v>
      </c>
      <c r="D3592">
        <v>9386.48</v>
      </c>
      <c r="E3592" s="24">
        <f>INT(RFM_Pivot!$A$1 - tblCustRFM[[#This Row],[LastPurchaseDate]])</f>
        <v>278</v>
      </c>
      <c r="F3592">
        <f>IF(tblCustRFM[[#This Row],[Recency]] &lt;= $L$4, 3, IF(tblCustRFM[[#This Row],[Recency]] &lt;= M3594, 2, 1))</f>
        <v>1</v>
      </c>
      <c r="G3592">
        <f>IF(tblCustRFM[[#This Row],[Frequency]] &gt;= L3595, 3, IF(tblCustRFM[[#This Row],[Frequency]] &gt;= M3595, 2, 1))</f>
        <v>3</v>
      </c>
      <c r="H3592">
        <f>IF(tblCustRFM[[#This Row],[Monetary]] &gt;= L3596, 3, IF(tblCustRFM[[#This Row],[Monetary]] &gt;= M3596, 2, 1))</f>
        <v>3</v>
      </c>
      <c r="I3592">
        <f>tblCustRFM[[#This Row],[RecencyTier]] + tblCustRFM[[#This Row],[FrequencyTier]] + tblCustRFM[[#This Row],[MonetaryTier]]</f>
        <v>7</v>
      </c>
    </row>
    <row r="3593" spans="1:9" x14ac:dyDescent="0.45">
      <c r="A3593" s="16">
        <v>6338</v>
      </c>
      <c r="B3593" s="10">
        <v>45314.376737692903</v>
      </c>
      <c r="C3593">
        <v>1</v>
      </c>
      <c r="D3593">
        <v>22590.799999999999</v>
      </c>
      <c r="E3593" s="24">
        <f>INT(RFM_Pivot!$A$1 - tblCustRFM[[#This Row],[LastPurchaseDate]])</f>
        <v>342</v>
      </c>
      <c r="F3593">
        <f>IF(tblCustRFM[[#This Row],[Recency]] &lt;= $L$4, 3, IF(tblCustRFM[[#This Row],[Recency]] &lt;= M3595, 2, 1))</f>
        <v>1</v>
      </c>
      <c r="G3593">
        <f>IF(tblCustRFM[[#This Row],[Frequency]] &gt;= L3596, 3, IF(tblCustRFM[[#This Row],[Frequency]] &gt;= M3596, 2, 1))</f>
        <v>3</v>
      </c>
      <c r="H3593">
        <f>IF(tblCustRFM[[#This Row],[Monetary]] &gt;= L3597, 3, IF(tblCustRFM[[#This Row],[Monetary]] &gt;= M3597, 2, 1))</f>
        <v>3</v>
      </c>
      <c r="I3593">
        <f>tblCustRFM[[#This Row],[RecencyTier]] + tblCustRFM[[#This Row],[FrequencyTier]] + tblCustRFM[[#This Row],[MonetaryTier]]</f>
        <v>7</v>
      </c>
    </row>
    <row r="3594" spans="1:9" x14ac:dyDescent="0.45">
      <c r="A3594" s="16">
        <v>6340</v>
      </c>
      <c r="B3594" s="10">
        <v>45613.706670679014</v>
      </c>
      <c r="C3594">
        <v>1</v>
      </c>
      <c r="D3594">
        <v>2387.08</v>
      </c>
      <c r="E3594" s="24">
        <f>INT(RFM_Pivot!$A$1 - tblCustRFM[[#This Row],[LastPurchaseDate]])</f>
        <v>43</v>
      </c>
      <c r="F3594">
        <f>IF(tblCustRFM[[#This Row],[Recency]] &lt;= $L$4, 3, IF(tblCustRFM[[#This Row],[Recency]] &lt;= M3596, 2, 1))</f>
        <v>3</v>
      </c>
      <c r="G3594">
        <f>IF(tblCustRFM[[#This Row],[Frequency]] &gt;= L3597, 3, IF(tblCustRFM[[#This Row],[Frequency]] &gt;= M3597, 2, 1))</f>
        <v>3</v>
      </c>
      <c r="H3594">
        <f>IF(tblCustRFM[[#This Row],[Monetary]] &gt;= L3598, 3, IF(tblCustRFM[[#This Row],[Monetary]] &gt;= M3598, 2, 1))</f>
        <v>3</v>
      </c>
      <c r="I3594">
        <f>tblCustRFM[[#This Row],[RecencyTier]] + tblCustRFM[[#This Row],[FrequencyTier]] + tblCustRFM[[#This Row],[MonetaryTier]]</f>
        <v>9</v>
      </c>
    </row>
    <row r="3595" spans="1:9" x14ac:dyDescent="0.45">
      <c r="A3595" s="16">
        <v>6341</v>
      </c>
      <c r="B3595" s="10">
        <v>45076.007900771605</v>
      </c>
      <c r="C3595">
        <v>1</v>
      </c>
      <c r="D3595">
        <v>5879.7</v>
      </c>
      <c r="E3595" s="24">
        <f>INT(RFM_Pivot!$A$1 - tblCustRFM[[#This Row],[LastPurchaseDate]])</f>
        <v>580</v>
      </c>
      <c r="F3595">
        <f>IF(tblCustRFM[[#This Row],[Recency]] &lt;= $L$4, 3, IF(tblCustRFM[[#This Row],[Recency]] &lt;= M3597, 2, 1))</f>
        <v>1</v>
      </c>
      <c r="G3595">
        <f>IF(tblCustRFM[[#This Row],[Frequency]] &gt;= L3598, 3, IF(tblCustRFM[[#This Row],[Frequency]] &gt;= M3598, 2, 1))</f>
        <v>3</v>
      </c>
      <c r="H3595">
        <f>IF(tblCustRFM[[#This Row],[Monetary]] &gt;= L3599, 3, IF(tblCustRFM[[#This Row],[Monetary]] &gt;= M3599, 2, 1))</f>
        <v>3</v>
      </c>
      <c r="I3595">
        <f>tblCustRFM[[#This Row],[RecencyTier]] + tblCustRFM[[#This Row],[FrequencyTier]] + tblCustRFM[[#This Row],[MonetaryTier]]</f>
        <v>7</v>
      </c>
    </row>
    <row r="3596" spans="1:9" x14ac:dyDescent="0.45">
      <c r="A3596" s="16">
        <v>6342</v>
      </c>
      <c r="B3596" s="10">
        <v>45044.176717669754</v>
      </c>
      <c r="C3596">
        <v>2</v>
      </c>
      <c r="D3596">
        <v>5922.1</v>
      </c>
      <c r="E3596" s="24">
        <f>INT(RFM_Pivot!$A$1 - tblCustRFM[[#This Row],[LastPurchaseDate]])</f>
        <v>612</v>
      </c>
      <c r="F3596">
        <f>IF(tblCustRFM[[#This Row],[Recency]] &lt;= $L$4, 3, IF(tblCustRFM[[#This Row],[Recency]] &lt;= M3598, 2, 1))</f>
        <v>1</v>
      </c>
      <c r="G3596">
        <f>IF(tblCustRFM[[#This Row],[Frequency]] &gt;= L3599, 3, IF(tblCustRFM[[#This Row],[Frequency]] &gt;= M3599, 2, 1))</f>
        <v>3</v>
      </c>
      <c r="H3596">
        <f>IF(tblCustRFM[[#This Row],[Monetary]] &gt;= L3600, 3, IF(tblCustRFM[[#This Row],[Monetary]] &gt;= M3600, 2, 1))</f>
        <v>3</v>
      </c>
      <c r="I3596">
        <f>tblCustRFM[[#This Row],[RecencyTier]] + tblCustRFM[[#This Row],[FrequencyTier]] + tblCustRFM[[#This Row],[MonetaryTier]]</f>
        <v>7</v>
      </c>
    </row>
    <row r="3597" spans="1:9" x14ac:dyDescent="0.45">
      <c r="A3597" s="16">
        <v>6343</v>
      </c>
      <c r="B3597" s="10">
        <v>45079.220222029318</v>
      </c>
      <c r="C3597">
        <v>2</v>
      </c>
      <c r="D3597">
        <v>16870.09</v>
      </c>
      <c r="E3597" s="24">
        <f>INT(RFM_Pivot!$A$1 - tblCustRFM[[#This Row],[LastPurchaseDate]])</f>
        <v>577</v>
      </c>
      <c r="F3597">
        <f>IF(tblCustRFM[[#This Row],[Recency]] &lt;= $L$4, 3, IF(tblCustRFM[[#This Row],[Recency]] &lt;= M3599, 2, 1))</f>
        <v>1</v>
      </c>
      <c r="G3597">
        <f>IF(tblCustRFM[[#This Row],[Frequency]] &gt;= L3600, 3, IF(tblCustRFM[[#This Row],[Frequency]] &gt;= M3600, 2, 1))</f>
        <v>3</v>
      </c>
      <c r="H3597">
        <f>IF(tblCustRFM[[#This Row],[Monetary]] &gt;= L3601, 3, IF(tblCustRFM[[#This Row],[Monetary]] &gt;= M3601, 2, 1))</f>
        <v>3</v>
      </c>
      <c r="I3597">
        <f>tblCustRFM[[#This Row],[RecencyTier]] + tblCustRFM[[#This Row],[FrequencyTier]] + tblCustRFM[[#This Row],[MonetaryTier]]</f>
        <v>7</v>
      </c>
    </row>
    <row r="3598" spans="1:9" x14ac:dyDescent="0.45">
      <c r="A3598" s="16">
        <v>6344</v>
      </c>
      <c r="B3598" s="10">
        <v>45500.472347222225</v>
      </c>
      <c r="C3598">
        <v>1</v>
      </c>
      <c r="D3598">
        <v>7381.18</v>
      </c>
      <c r="E3598" s="24">
        <f>INT(RFM_Pivot!$A$1 - tblCustRFM[[#This Row],[LastPurchaseDate]])</f>
        <v>156</v>
      </c>
      <c r="F3598">
        <f>IF(tblCustRFM[[#This Row],[Recency]] &lt;= $L$4, 3, IF(tblCustRFM[[#This Row],[Recency]] &lt;= M3600, 2, 1))</f>
        <v>1</v>
      </c>
      <c r="G3598">
        <f>IF(tblCustRFM[[#This Row],[Frequency]] &gt;= L3601, 3, IF(tblCustRFM[[#This Row],[Frequency]] &gt;= M3601, 2, 1))</f>
        <v>3</v>
      </c>
      <c r="H3598">
        <f>IF(tblCustRFM[[#This Row],[Monetary]] &gt;= L3602, 3, IF(tblCustRFM[[#This Row],[Monetary]] &gt;= M3602, 2, 1))</f>
        <v>3</v>
      </c>
      <c r="I3598">
        <f>tblCustRFM[[#This Row],[RecencyTier]] + tblCustRFM[[#This Row],[FrequencyTier]] + tblCustRFM[[#This Row],[MonetaryTier]]</f>
        <v>7</v>
      </c>
    </row>
    <row r="3599" spans="1:9" x14ac:dyDescent="0.45">
      <c r="A3599" s="16">
        <v>6345</v>
      </c>
      <c r="B3599" s="10">
        <v>45145.802880285497</v>
      </c>
      <c r="C3599">
        <v>1</v>
      </c>
      <c r="D3599">
        <v>2878.01</v>
      </c>
      <c r="E3599" s="24">
        <f>INT(RFM_Pivot!$A$1 - tblCustRFM[[#This Row],[LastPurchaseDate]])</f>
        <v>511</v>
      </c>
      <c r="F3599">
        <f>IF(tblCustRFM[[#This Row],[Recency]] &lt;= $L$4, 3, IF(tblCustRFM[[#This Row],[Recency]] &lt;= M3601, 2, 1))</f>
        <v>1</v>
      </c>
      <c r="G3599">
        <f>IF(tblCustRFM[[#This Row],[Frequency]] &gt;= L3602, 3, IF(tblCustRFM[[#This Row],[Frequency]] &gt;= M3602, 2, 1))</f>
        <v>3</v>
      </c>
      <c r="H3599">
        <f>IF(tblCustRFM[[#This Row],[Monetary]] &gt;= L3603, 3, IF(tblCustRFM[[#This Row],[Monetary]] &gt;= M3603, 2, 1))</f>
        <v>3</v>
      </c>
      <c r="I3599">
        <f>tblCustRFM[[#This Row],[RecencyTier]] + tblCustRFM[[#This Row],[FrequencyTier]] + tblCustRFM[[#This Row],[MonetaryTier]]</f>
        <v>7</v>
      </c>
    </row>
    <row r="3600" spans="1:9" x14ac:dyDescent="0.45">
      <c r="A3600" s="16">
        <v>6346</v>
      </c>
      <c r="B3600" s="10">
        <v>45026.362936304009</v>
      </c>
      <c r="C3600">
        <v>1</v>
      </c>
      <c r="D3600">
        <v>437.9</v>
      </c>
      <c r="E3600" s="24">
        <f>INT(RFM_Pivot!$A$1 - tblCustRFM[[#This Row],[LastPurchaseDate]])</f>
        <v>630</v>
      </c>
      <c r="F3600">
        <f>IF(tblCustRFM[[#This Row],[Recency]] &lt;= $L$4, 3, IF(tblCustRFM[[#This Row],[Recency]] &lt;= M3602, 2, 1))</f>
        <v>1</v>
      </c>
      <c r="G3600">
        <f>IF(tblCustRFM[[#This Row],[Frequency]] &gt;= L3603, 3, IF(tblCustRFM[[#This Row],[Frequency]] &gt;= M3603, 2, 1))</f>
        <v>3</v>
      </c>
      <c r="H3600">
        <f>IF(tblCustRFM[[#This Row],[Monetary]] &gt;= L3604, 3, IF(tblCustRFM[[#This Row],[Monetary]] &gt;= M3604, 2, 1))</f>
        <v>3</v>
      </c>
      <c r="I3600">
        <f>tblCustRFM[[#This Row],[RecencyTier]] + tblCustRFM[[#This Row],[FrequencyTier]] + tblCustRFM[[#This Row],[MonetaryTier]]</f>
        <v>7</v>
      </c>
    </row>
    <row r="3601" spans="1:9" x14ac:dyDescent="0.45">
      <c r="A3601" s="16">
        <v>6347</v>
      </c>
      <c r="B3601" s="10">
        <v>45643.274627469138</v>
      </c>
      <c r="C3601">
        <v>3</v>
      </c>
      <c r="D3601">
        <v>23462.41</v>
      </c>
      <c r="E3601" s="24">
        <f>INT(RFM_Pivot!$A$1 - tblCustRFM[[#This Row],[LastPurchaseDate]])</f>
        <v>13</v>
      </c>
      <c r="F3601">
        <f>IF(tblCustRFM[[#This Row],[Recency]] &lt;= $L$4, 3, IF(tblCustRFM[[#This Row],[Recency]] &lt;= M3603, 2, 1))</f>
        <v>3</v>
      </c>
      <c r="G3601">
        <f>IF(tblCustRFM[[#This Row],[Frequency]] &gt;= L3604, 3, IF(tblCustRFM[[#This Row],[Frequency]] &gt;= M3604, 2, 1))</f>
        <v>3</v>
      </c>
      <c r="H3601">
        <f>IF(tblCustRFM[[#This Row],[Monetary]] &gt;= L3605, 3, IF(tblCustRFM[[#This Row],[Monetary]] &gt;= M3605, 2, 1))</f>
        <v>3</v>
      </c>
      <c r="I3601">
        <f>tblCustRFM[[#This Row],[RecencyTier]] + tblCustRFM[[#This Row],[FrequencyTier]] + tblCustRFM[[#This Row],[MonetaryTier]]</f>
        <v>9</v>
      </c>
    </row>
    <row r="3602" spans="1:9" x14ac:dyDescent="0.45">
      <c r="A3602" s="16">
        <v>6348</v>
      </c>
      <c r="B3602" s="10">
        <v>44967.227022685183</v>
      </c>
      <c r="C3602">
        <v>1</v>
      </c>
      <c r="D3602">
        <v>290.39999999999998</v>
      </c>
      <c r="E3602" s="24">
        <f>INT(RFM_Pivot!$A$1 - tblCustRFM[[#This Row],[LastPurchaseDate]])</f>
        <v>689</v>
      </c>
      <c r="F3602">
        <f>IF(tblCustRFM[[#This Row],[Recency]] &lt;= $L$4, 3, IF(tblCustRFM[[#This Row],[Recency]] &lt;= M3604, 2, 1))</f>
        <v>1</v>
      </c>
      <c r="G3602">
        <f>IF(tblCustRFM[[#This Row],[Frequency]] &gt;= L3605, 3, IF(tblCustRFM[[#This Row],[Frequency]] &gt;= M3605, 2, 1))</f>
        <v>3</v>
      </c>
      <c r="H3602">
        <f>IF(tblCustRFM[[#This Row],[Monetary]] &gt;= L3606, 3, IF(tblCustRFM[[#This Row],[Monetary]] &gt;= M3606, 2, 1))</f>
        <v>3</v>
      </c>
      <c r="I3602">
        <f>tblCustRFM[[#This Row],[RecencyTier]] + tblCustRFM[[#This Row],[FrequencyTier]] + tblCustRFM[[#This Row],[MonetaryTier]]</f>
        <v>7</v>
      </c>
    </row>
    <row r="3603" spans="1:9" x14ac:dyDescent="0.45">
      <c r="A3603" s="16">
        <v>6352</v>
      </c>
      <c r="B3603" s="10">
        <v>45024.683768364201</v>
      </c>
      <c r="C3603">
        <v>1</v>
      </c>
      <c r="D3603">
        <v>4783.84</v>
      </c>
      <c r="E3603" s="24">
        <f>INT(RFM_Pivot!$A$1 - tblCustRFM[[#This Row],[LastPurchaseDate]])</f>
        <v>632</v>
      </c>
      <c r="F3603">
        <f>IF(tblCustRFM[[#This Row],[Recency]] &lt;= $L$4, 3, IF(tblCustRFM[[#This Row],[Recency]] &lt;= M3605, 2, 1))</f>
        <v>1</v>
      </c>
      <c r="G3603">
        <f>IF(tblCustRFM[[#This Row],[Frequency]] &gt;= L3606, 3, IF(tblCustRFM[[#This Row],[Frequency]] &gt;= M3606, 2, 1))</f>
        <v>3</v>
      </c>
      <c r="H3603">
        <f>IF(tblCustRFM[[#This Row],[Monetary]] &gt;= L3607, 3, IF(tblCustRFM[[#This Row],[Monetary]] &gt;= M3607, 2, 1))</f>
        <v>3</v>
      </c>
      <c r="I3603">
        <f>tblCustRFM[[#This Row],[RecencyTier]] + tblCustRFM[[#This Row],[FrequencyTier]] + tblCustRFM[[#This Row],[MonetaryTier]]</f>
        <v>7</v>
      </c>
    </row>
    <row r="3604" spans="1:9" x14ac:dyDescent="0.45">
      <c r="A3604" s="16">
        <v>6353</v>
      </c>
      <c r="B3604" s="10">
        <v>45571.289428935183</v>
      </c>
      <c r="C3604">
        <v>1</v>
      </c>
      <c r="D3604">
        <v>4995.78</v>
      </c>
      <c r="E3604" s="24">
        <f>INT(RFM_Pivot!$A$1 - tblCustRFM[[#This Row],[LastPurchaseDate]])</f>
        <v>85</v>
      </c>
      <c r="F3604">
        <f>IF(tblCustRFM[[#This Row],[Recency]] &lt;= $L$4, 3, IF(tblCustRFM[[#This Row],[Recency]] &lt;= M3606, 2, 1))</f>
        <v>3</v>
      </c>
      <c r="G3604">
        <f>IF(tblCustRFM[[#This Row],[Frequency]] &gt;= L3607, 3, IF(tblCustRFM[[#This Row],[Frequency]] &gt;= M3607, 2, 1))</f>
        <v>3</v>
      </c>
      <c r="H3604">
        <f>IF(tblCustRFM[[#This Row],[Monetary]] &gt;= L3608, 3, IF(tblCustRFM[[#This Row],[Monetary]] &gt;= M3608, 2, 1))</f>
        <v>3</v>
      </c>
      <c r="I3604">
        <f>tblCustRFM[[#This Row],[RecencyTier]] + tblCustRFM[[#This Row],[FrequencyTier]] + tblCustRFM[[#This Row],[MonetaryTier]]</f>
        <v>9</v>
      </c>
    </row>
    <row r="3605" spans="1:9" x14ac:dyDescent="0.45">
      <c r="A3605" s="16">
        <v>6355</v>
      </c>
      <c r="B3605" s="10">
        <v>45570.851385146605</v>
      </c>
      <c r="C3605">
        <v>2</v>
      </c>
      <c r="D3605">
        <v>16422.32</v>
      </c>
      <c r="E3605" s="24">
        <f>INT(RFM_Pivot!$A$1 - tblCustRFM[[#This Row],[LastPurchaseDate]])</f>
        <v>86</v>
      </c>
      <c r="F3605">
        <f>IF(tblCustRFM[[#This Row],[Recency]] &lt;= $L$4, 3, IF(tblCustRFM[[#This Row],[Recency]] &lt;= M3607, 2, 1))</f>
        <v>3</v>
      </c>
      <c r="G3605">
        <f>IF(tblCustRFM[[#This Row],[Frequency]] &gt;= L3608, 3, IF(tblCustRFM[[#This Row],[Frequency]] &gt;= M3608, 2, 1))</f>
        <v>3</v>
      </c>
      <c r="H3605">
        <f>IF(tblCustRFM[[#This Row],[Monetary]] &gt;= L3609, 3, IF(tblCustRFM[[#This Row],[Monetary]] &gt;= M3609, 2, 1))</f>
        <v>3</v>
      </c>
      <c r="I3605">
        <f>tblCustRFM[[#This Row],[RecencyTier]] + tblCustRFM[[#This Row],[FrequencyTier]] + tblCustRFM[[#This Row],[MonetaryTier]]</f>
        <v>9</v>
      </c>
    </row>
    <row r="3606" spans="1:9" x14ac:dyDescent="0.45">
      <c r="A3606" s="16">
        <v>6356</v>
      </c>
      <c r="B3606" s="10">
        <v>45620.058305825616</v>
      </c>
      <c r="C3606">
        <v>3</v>
      </c>
      <c r="D3606">
        <v>11319.22</v>
      </c>
      <c r="E3606" s="24">
        <f>INT(RFM_Pivot!$A$1 - tblCustRFM[[#This Row],[LastPurchaseDate]])</f>
        <v>36</v>
      </c>
      <c r="F3606">
        <f>IF(tblCustRFM[[#This Row],[Recency]] &lt;= $L$4, 3, IF(tblCustRFM[[#This Row],[Recency]] &lt;= M3608, 2, 1))</f>
        <v>3</v>
      </c>
      <c r="G3606">
        <f>IF(tblCustRFM[[#This Row],[Frequency]] &gt;= L3609, 3, IF(tblCustRFM[[#This Row],[Frequency]] &gt;= M3609, 2, 1))</f>
        <v>3</v>
      </c>
      <c r="H3606">
        <f>IF(tblCustRFM[[#This Row],[Monetary]] &gt;= L3610, 3, IF(tblCustRFM[[#This Row],[Monetary]] &gt;= M3610, 2, 1))</f>
        <v>3</v>
      </c>
      <c r="I3606">
        <f>tblCustRFM[[#This Row],[RecencyTier]] + tblCustRFM[[#This Row],[FrequencyTier]] + tblCustRFM[[#This Row],[MonetaryTier]]</f>
        <v>9</v>
      </c>
    </row>
    <row r="3607" spans="1:9" x14ac:dyDescent="0.45">
      <c r="A3607" s="16">
        <v>6360</v>
      </c>
      <c r="B3607" s="10">
        <v>45366.868986882713</v>
      </c>
      <c r="C3607">
        <v>1</v>
      </c>
      <c r="D3607">
        <v>3873.03</v>
      </c>
      <c r="E3607" s="24">
        <f>INT(RFM_Pivot!$A$1 - tblCustRFM[[#This Row],[LastPurchaseDate]])</f>
        <v>290</v>
      </c>
      <c r="F3607">
        <f>IF(tblCustRFM[[#This Row],[Recency]] &lt;= $L$4, 3, IF(tblCustRFM[[#This Row],[Recency]] &lt;= M3609, 2, 1))</f>
        <v>1</v>
      </c>
      <c r="G3607">
        <f>IF(tblCustRFM[[#This Row],[Frequency]] &gt;= L3610, 3, IF(tblCustRFM[[#This Row],[Frequency]] &gt;= M3610, 2, 1))</f>
        <v>3</v>
      </c>
      <c r="H3607">
        <f>IF(tblCustRFM[[#This Row],[Monetary]] &gt;= L3611, 3, IF(tblCustRFM[[#This Row],[Monetary]] &gt;= M3611, 2, 1))</f>
        <v>3</v>
      </c>
      <c r="I3607">
        <f>tblCustRFM[[#This Row],[RecencyTier]] + tblCustRFM[[#This Row],[FrequencyTier]] + tblCustRFM[[#This Row],[MonetaryTier]]</f>
        <v>7</v>
      </c>
    </row>
    <row r="3608" spans="1:9" x14ac:dyDescent="0.45">
      <c r="A3608" s="16">
        <v>6362</v>
      </c>
      <c r="B3608" s="10">
        <v>45387.968096797842</v>
      </c>
      <c r="C3608">
        <v>1</v>
      </c>
      <c r="D3608">
        <v>7525.38</v>
      </c>
      <c r="E3608" s="24">
        <f>INT(RFM_Pivot!$A$1 - tblCustRFM[[#This Row],[LastPurchaseDate]])</f>
        <v>269</v>
      </c>
      <c r="F3608">
        <f>IF(tblCustRFM[[#This Row],[Recency]] &lt;= $L$4, 3, IF(tblCustRFM[[#This Row],[Recency]] &lt;= M3610, 2, 1))</f>
        <v>1</v>
      </c>
      <c r="G3608">
        <f>IF(tblCustRFM[[#This Row],[Frequency]] &gt;= L3611, 3, IF(tblCustRFM[[#This Row],[Frequency]] &gt;= M3611, 2, 1))</f>
        <v>3</v>
      </c>
      <c r="H3608">
        <f>IF(tblCustRFM[[#This Row],[Monetary]] &gt;= L3612, 3, IF(tblCustRFM[[#This Row],[Monetary]] &gt;= M3612, 2, 1))</f>
        <v>3</v>
      </c>
      <c r="I3608">
        <f>tblCustRFM[[#This Row],[RecencyTier]] + tblCustRFM[[#This Row],[FrequencyTier]] + tblCustRFM[[#This Row],[MonetaryTier]]</f>
        <v>7</v>
      </c>
    </row>
    <row r="3609" spans="1:9" x14ac:dyDescent="0.45">
      <c r="A3609" s="16">
        <v>6365</v>
      </c>
      <c r="B3609" s="10">
        <v>45327.883088310184</v>
      </c>
      <c r="C3609">
        <v>1</v>
      </c>
      <c r="D3609">
        <v>7839.12</v>
      </c>
      <c r="E3609" s="24">
        <f>INT(RFM_Pivot!$A$1 - tblCustRFM[[#This Row],[LastPurchaseDate]])</f>
        <v>329</v>
      </c>
      <c r="F3609">
        <f>IF(tblCustRFM[[#This Row],[Recency]] &lt;= $L$4, 3, IF(tblCustRFM[[#This Row],[Recency]] &lt;= M3611, 2, 1))</f>
        <v>1</v>
      </c>
      <c r="G3609">
        <f>IF(tblCustRFM[[#This Row],[Frequency]] &gt;= L3612, 3, IF(tblCustRFM[[#This Row],[Frequency]] &gt;= M3612, 2, 1))</f>
        <v>3</v>
      </c>
      <c r="H3609">
        <f>IF(tblCustRFM[[#This Row],[Monetary]] &gt;= L3613, 3, IF(tblCustRFM[[#This Row],[Monetary]] &gt;= M3613, 2, 1))</f>
        <v>3</v>
      </c>
      <c r="I3609">
        <f>tblCustRFM[[#This Row],[RecencyTier]] + tblCustRFM[[#This Row],[FrequencyTier]] + tblCustRFM[[#This Row],[MonetaryTier]]</f>
        <v>7</v>
      </c>
    </row>
    <row r="3610" spans="1:9" x14ac:dyDescent="0.45">
      <c r="A3610" s="16">
        <v>6366</v>
      </c>
      <c r="B3610" s="10">
        <v>45223.6286628858</v>
      </c>
      <c r="C3610">
        <v>2</v>
      </c>
      <c r="D3610">
        <v>25631.64</v>
      </c>
      <c r="E3610" s="24">
        <f>INT(RFM_Pivot!$A$1 - tblCustRFM[[#This Row],[LastPurchaseDate]])</f>
        <v>433</v>
      </c>
      <c r="F3610">
        <f>IF(tblCustRFM[[#This Row],[Recency]] &lt;= $L$4, 3, IF(tblCustRFM[[#This Row],[Recency]] &lt;= M3612, 2, 1))</f>
        <v>1</v>
      </c>
      <c r="G3610">
        <f>IF(tblCustRFM[[#This Row],[Frequency]] &gt;= L3613, 3, IF(tblCustRFM[[#This Row],[Frequency]] &gt;= M3613, 2, 1))</f>
        <v>3</v>
      </c>
      <c r="H3610">
        <f>IF(tblCustRFM[[#This Row],[Monetary]] &gt;= L3614, 3, IF(tblCustRFM[[#This Row],[Monetary]] &gt;= M3614, 2, 1))</f>
        <v>3</v>
      </c>
      <c r="I3610">
        <f>tblCustRFM[[#This Row],[RecencyTier]] + tblCustRFM[[#This Row],[FrequencyTier]] + tblCustRFM[[#This Row],[MonetaryTier]]</f>
        <v>7</v>
      </c>
    </row>
    <row r="3611" spans="1:9" x14ac:dyDescent="0.45">
      <c r="A3611" s="16">
        <v>6367</v>
      </c>
      <c r="B3611" s="10">
        <v>45333.869686959879</v>
      </c>
      <c r="C3611">
        <v>1</v>
      </c>
      <c r="D3611">
        <v>409.26</v>
      </c>
      <c r="E3611" s="24">
        <f>INT(RFM_Pivot!$A$1 - tblCustRFM[[#This Row],[LastPurchaseDate]])</f>
        <v>323</v>
      </c>
      <c r="F3611">
        <f>IF(tblCustRFM[[#This Row],[Recency]] &lt;= $L$4, 3, IF(tblCustRFM[[#This Row],[Recency]] &lt;= M3613, 2, 1))</f>
        <v>1</v>
      </c>
      <c r="G3611">
        <f>IF(tblCustRFM[[#This Row],[Frequency]] &gt;= L3614, 3, IF(tblCustRFM[[#This Row],[Frequency]] &gt;= M3614, 2, 1))</f>
        <v>3</v>
      </c>
      <c r="H3611">
        <f>IF(tblCustRFM[[#This Row],[Monetary]] &gt;= L3615, 3, IF(tblCustRFM[[#This Row],[Monetary]] &gt;= M3615, 2, 1))</f>
        <v>3</v>
      </c>
      <c r="I3611">
        <f>tblCustRFM[[#This Row],[RecencyTier]] + tblCustRFM[[#This Row],[FrequencyTier]] + tblCustRFM[[#This Row],[MonetaryTier]]</f>
        <v>7</v>
      </c>
    </row>
    <row r="3612" spans="1:9" x14ac:dyDescent="0.45">
      <c r="A3612" s="16">
        <v>6368</v>
      </c>
      <c r="B3612" s="10">
        <v>45234.360736072529</v>
      </c>
      <c r="C3612">
        <v>1</v>
      </c>
      <c r="D3612">
        <v>11337.9</v>
      </c>
      <c r="E3612" s="24">
        <f>INT(RFM_Pivot!$A$1 - tblCustRFM[[#This Row],[LastPurchaseDate]])</f>
        <v>422</v>
      </c>
      <c r="F3612">
        <f>IF(tblCustRFM[[#This Row],[Recency]] &lt;= $L$4, 3, IF(tblCustRFM[[#This Row],[Recency]] &lt;= M3614, 2, 1))</f>
        <v>1</v>
      </c>
      <c r="G3612">
        <f>IF(tblCustRFM[[#This Row],[Frequency]] &gt;= L3615, 3, IF(tblCustRFM[[#This Row],[Frequency]] &gt;= M3615, 2, 1))</f>
        <v>3</v>
      </c>
      <c r="H3612">
        <f>IF(tblCustRFM[[#This Row],[Monetary]] &gt;= L3616, 3, IF(tblCustRFM[[#This Row],[Monetary]] &gt;= M3616, 2, 1))</f>
        <v>3</v>
      </c>
      <c r="I3612">
        <f>tblCustRFM[[#This Row],[RecencyTier]] + tblCustRFM[[#This Row],[FrequencyTier]] + tblCustRFM[[#This Row],[MonetaryTier]]</f>
        <v>7</v>
      </c>
    </row>
    <row r="3613" spans="1:9" x14ac:dyDescent="0.45">
      <c r="A3613" s="16">
        <v>6369</v>
      </c>
      <c r="B3613" s="10">
        <v>45556.468946913577</v>
      </c>
      <c r="C3613">
        <v>1</v>
      </c>
      <c r="D3613">
        <v>12775.16</v>
      </c>
      <c r="E3613" s="24">
        <f>INT(RFM_Pivot!$A$1 - tblCustRFM[[#This Row],[LastPurchaseDate]])</f>
        <v>100</v>
      </c>
      <c r="F3613">
        <f>IF(tblCustRFM[[#This Row],[Recency]] &lt;= $L$4, 3, IF(tblCustRFM[[#This Row],[Recency]] &lt;= M3615, 2, 1))</f>
        <v>3</v>
      </c>
      <c r="G3613">
        <f>IF(tblCustRFM[[#This Row],[Frequency]] &gt;= L3616, 3, IF(tblCustRFM[[#This Row],[Frequency]] &gt;= M3616, 2, 1))</f>
        <v>3</v>
      </c>
      <c r="H3613">
        <f>IF(tblCustRFM[[#This Row],[Monetary]] &gt;= L3617, 3, IF(tblCustRFM[[#This Row],[Monetary]] &gt;= M3617, 2, 1))</f>
        <v>3</v>
      </c>
      <c r="I3613">
        <f>tblCustRFM[[#This Row],[RecencyTier]] + tblCustRFM[[#This Row],[FrequencyTier]] + tblCustRFM[[#This Row],[MonetaryTier]]</f>
        <v>9</v>
      </c>
    </row>
    <row r="3614" spans="1:9" x14ac:dyDescent="0.45">
      <c r="A3614" s="16">
        <v>6370</v>
      </c>
      <c r="B3614" s="10">
        <v>45588.081108101855</v>
      </c>
      <c r="C3614">
        <v>3</v>
      </c>
      <c r="D3614">
        <v>21196.09</v>
      </c>
      <c r="E3614" s="24">
        <f>INT(RFM_Pivot!$A$1 - tblCustRFM[[#This Row],[LastPurchaseDate]])</f>
        <v>68</v>
      </c>
      <c r="F3614">
        <f>IF(tblCustRFM[[#This Row],[Recency]] &lt;= $L$4, 3, IF(tblCustRFM[[#This Row],[Recency]] &lt;= M3616, 2, 1))</f>
        <v>3</v>
      </c>
      <c r="G3614">
        <f>IF(tblCustRFM[[#This Row],[Frequency]] &gt;= L3617, 3, IF(tblCustRFM[[#This Row],[Frequency]] &gt;= M3617, 2, 1))</f>
        <v>3</v>
      </c>
      <c r="H3614">
        <f>IF(tblCustRFM[[#This Row],[Monetary]] &gt;= L3618, 3, IF(tblCustRFM[[#This Row],[Monetary]] &gt;= M3618, 2, 1))</f>
        <v>3</v>
      </c>
      <c r="I3614">
        <f>tblCustRFM[[#This Row],[RecencyTier]] + tblCustRFM[[#This Row],[FrequencyTier]] + tblCustRFM[[#This Row],[MonetaryTier]]</f>
        <v>9</v>
      </c>
    </row>
    <row r="3615" spans="1:9" x14ac:dyDescent="0.45">
      <c r="A3615" s="16">
        <v>6372</v>
      </c>
      <c r="B3615" s="10">
        <v>45502.224522453704</v>
      </c>
      <c r="C3615">
        <v>1</v>
      </c>
      <c r="D3615">
        <v>5662.08</v>
      </c>
      <c r="E3615" s="24">
        <f>INT(RFM_Pivot!$A$1 - tblCustRFM[[#This Row],[LastPurchaseDate]])</f>
        <v>154</v>
      </c>
      <c r="F3615">
        <f>IF(tblCustRFM[[#This Row],[Recency]] &lt;= $L$4, 3, IF(tblCustRFM[[#This Row],[Recency]] &lt;= M3617, 2, 1))</f>
        <v>1</v>
      </c>
      <c r="G3615">
        <f>IF(tblCustRFM[[#This Row],[Frequency]] &gt;= L3618, 3, IF(tblCustRFM[[#This Row],[Frequency]] &gt;= M3618, 2, 1))</f>
        <v>3</v>
      </c>
      <c r="H3615">
        <f>IF(tblCustRFM[[#This Row],[Monetary]] &gt;= L3619, 3, IF(tblCustRFM[[#This Row],[Monetary]] &gt;= M3619, 2, 1))</f>
        <v>3</v>
      </c>
      <c r="I3615">
        <f>tblCustRFM[[#This Row],[RecencyTier]] + tblCustRFM[[#This Row],[FrequencyTier]] + tblCustRFM[[#This Row],[MonetaryTier]]</f>
        <v>7</v>
      </c>
    </row>
    <row r="3616" spans="1:9" x14ac:dyDescent="0.45">
      <c r="A3616" s="16">
        <v>6373</v>
      </c>
      <c r="B3616" s="10">
        <v>45642.763576350306</v>
      </c>
      <c r="C3616">
        <v>3</v>
      </c>
      <c r="D3616">
        <v>15904.48</v>
      </c>
      <c r="E3616" s="24">
        <f>INT(RFM_Pivot!$A$1 - tblCustRFM[[#This Row],[LastPurchaseDate]])</f>
        <v>14</v>
      </c>
      <c r="F3616">
        <f>IF(tblCustRFM[[#This Row],[Recency]] &lt;= $L$4, 3, IF(tblCustRFM[[#This Row],[Recency]] &lt;= M3618, 2, 1))</f>
        <v>3</v>
      </c>
      <c r="G3616">
        <f>IF(tblCustRFM[[#This Row],[Frequency]] &gt;= L3619, 3, IF(tblCustRFM[[#This Row],[Frequency]] &gt;= M3619, 2, 1))</f>
        <v>3</v>
      </c>
      <c r="H3616">
        <f>IF(tblCustRFM[[#This Row],[Monetary]] &gt;= L3620, 3, IF(tblCustRFM[[#This Row],[Monetary]] &gt;= M3620, 2, 1))</f>
        <v>3</v>
      </c>
      <c r="I3616">
        <f>tblCustRFM[[#This Row],[RecencyTier]] + tblCustRFM[[#This Row],[FrequencyTier]] + tblCustRFM[[#This Row],[MonetaryTier]]</f>
        <v>9</v>
      </c>
    </row>
    <row r="3617" spans="1:9" x14ac:dyDescent="0.45">
      <c r="A3617" s="16">
        <v>6374</v>
      </c>
      <c r="B3617" s="10">
        <v>45654.809780979936</v>
      </c>
      <c r="C3617">
        <v>4</v>
      </c>
      <c r="D3617">
        <v>56561.33</v>
      </c>
      <c r="E3617" s="24">
        <f>INT(RFM_Pivot!$A$1 - tblCustRFM[[#This Row],[LastPurchaseDate]])</f>
        <v>2</v>
      </c>
      <c r="F3617">
        <f>IF(tblCustRFM[[#This Row],[Recency]] &lt;= $L$4, 3, IF(tblCustRFM[[#This Row],[Recency]] &lt;= M3619, 2, 1))</f>
        <v>3</v>
      </c>
      <c r="G3617">
        <f>IF(tblCustRFM[[#This Row],[Frequency]] &gt;= L3620, 3, IF(tblCustRFM[[#This Row],[Frequency]] &gt;= M3620, 2, 1))</f>
        <v>3</v>
      </c>
      <c r="H3617">
        <f>IF(tblCustRFM[[#This Row],[Monetary]] &gt;= L3621, 3, IF(tblCustRFM[[#This Row],[Monetary]] &gt;= M3621, 2, 1))</f>
        <v>3</v>
      </c>
      <c r="I3617">
        <f>tblCustRFM[[#This Row],[RecencyTier]] + tblCustRFM[[#This Row],[FrequencyTier]] + tblCustRFM[[#This Row],[MonetaryTier]]</f>
        <v>9</v>
      </c>
    </row>
    <row r="3618" spans="1:9" x14ac:dyDescent="0.45">
      <c r="A3618" s="16">
        <v>6378</v>
      </c>
      <c r="B3618" s="10">
        <v>45338.54215420525</v>
      </c>
      <c r="C3618">
        <v>1</v>
      </c>
      <c r="D3618">
        <v>13110.52</v>
      </c>
      <c r="E3618" s="24">
        <f>INT(RFM_Pivot!$A$1 - tblCustRFM[[#This Row],[LastPurchaseDate]])</f>
        <v>318</v>
      </c>
      <c r="F3618">
        <f>IF(tblCustRFM[[#This Row],[Recency]] &lt;= $L$4, 3, IF(tblCustRFM[[#This Row],[Recency]] &lt;= M3620, 2, 1))</f>
        <v>1</v>
      </c>
      <c r="G3618">
        <f>IF(tblCustRFM[[#This Row],[Frequency]] &gt;= L3621, 3, IF(tblCustRFM[[#This Row],[Frequency]] &gt;= M3621, 2, 1))</f>
        <v>3</v>
      </c>
      <c r="H3618">
        <f>IF(tblCustRFM[[#This Row],[Monetary]] &gt;= L3622, 3, IF(tblCustRFM[[#This Row],[Monetary]] &gt;= M3622, 2, 1))</f>
        <v>3</v>
      </c>
      <c r="I3618">
        <f>tblCustRFM[[#This Row],[RecencyTier]] + tblCustRFM[[#This Row],[FrequencyTier]] + tblCustRFM[[#This Row],[MonetaryTier]]</f>
        <v>7</v>
      </c>
    </row>
    <row r="3619" spans="1:9" x14ac:dyDescent="0.45">
      <c r="A3619" s="16">
        <v>6383</v>
      </c>
      <c r="B3619" s="10">
        <v>45558.367136728397</v>
      </c>
      <c r="C3619">
        <v>2</v>
      </c>
      <c r="D3619">
        <v>4515.75</v>
      </c>
      <c r="E3619" s="24">
        <f>INT(RFM_Pivot!$A$1 - tblCustRFM[[#This Row],[LastPurchaseDate]])</f>
        <v>98</v>
      </c>
      <c r="F3619">
        <f>IF(tblCustRFM[[#This Row],[Recency]] &lt;= $L$4, 3, IF(tblCustRFM[[#This Row],[Recency]] &lt;= M3621, 2, 1))</f>
        <v>3</v>
      </c>
      <c r="G3619">
        <f>IF(tblCustRFM[[#This Row],[Frequency]] &gt;= L3622, 3, IF(tblCustRFM[[#This Row],[Frequency]] &gt;= M3622, 2, 1))</f>
        <v>3</v>
      </c>
      <c r="H3619">
        <f>IF(tblCustRFM[[#This Row],[Monetary]] &gt;= L3623, 3, IF(tblCustRFM[[#This Row],[Monetary]] &gt;= M3623, 2, 1))</f>
        <v>3</v>
      </c>
      <c r="I3619">
        <f>tblCustRFM[[#This Row],[RecencyTier]] + tblCustRFM[[#This Row],[FrequencyTier]] + tblCustRFM[[#This Row],[MonetaryTier]]</f>
        <v>9</v>
      </c>
    </row>
    <row r="3620" spans="1:9" x14ac:dyDescent="0.45">
      <c r="A3620" s="16">
        <v>6387</v>
      </c>
      <c r="B3620" s="10">
        <v>45484.337733757719</v>
      </c>
      <c r="C3620">
        <v>3</v>
      </c>
      <c r="D3620">
        <v>25463</v>
      </c>
      <c r="E3620" s="24">
        <f>INT(RFM_Pivot!$A$1 - tblCustRFM[[#This Row],[LastPurchaseDate]])</f>
        <v>172</v>
      </c>
      <c r="F3620">
        <f>IF(tblCustRFM[[#This Row],[Recency]] &lt;= $L$4, 3, IF(tblCustRFM[[#This Row],[Recency]] &lt;= M3622, 2, 1))</f>
        <v>1</v>
      </c>
      <c r="G3620">
        <f>IF(tblCustRFM[[#This Row],[Frequency]] &gt;= L3623, 3, IF(tblCustRFM[[#This Row],[Frequency]] &gt;= M3623, 2, 1))</f>
        <v>3</v>
      </c>
      <c r="H3620">
        <f>IF(tblCustRFM[[#This Row],[Monetary]] &gt;= L3624, 3, IF(tblCustRFM[[#This Row],[Monetary]] &gt;= M3624, 2, 1))</f>
        <v>3</v>
      </c>
      <c r="I3620">
        <f>tblCustRFM[[#This Row],[RecencyTier]] + tblCustRFM[[#This Row],[FrequencyTier]] + tblCustRFM[[#This Row],[MonetaryTier]]</f>
        <v>7</v>
      </c>
    </row>
    <row r="3621" spans="1:9" x14ac:dyDescent="0.45">
      <c r="A3621" s="16">
        <v>6388</v>
      </c>
      <c r="B3621" s="10">
        <v>45187.709070910496</v>
      </c>
      <c r="C3621">
        <v>1</v>
      </c>
      <c r="D3621">
        <v>1186.4000000000001</v>
      </c>
      <c r="E3621" s="24">
        <f>INT(RFM_Pivot!$A$1 - tblCustRFM[[#This Row],[LastPurchaseDate]])</f>
        <v>469</v>
      </c>
      <c r="F3621">
        <f>IF(tblCustRFM[[#This Row],[Recency]] &lt;= $L$4, 3, IF(tblCustRFM[[#This Row],[Recency]] &lt;= M3623, 2, 1))</f>
        <v>1</v>
      </c>
      <c r="G3621">
        <f>IF(tblCustRFM[[#This Row],[Frequency]] &gt;= L3624, 3, IF(tblCustRFM[[#This Row],[Frequency]] &gt;= M3624, 2, 1))</f>
        <v>3</v>
      </c>
      <c r="H3621">
        <f>IF(tblCustRFM[[#This Row],[Monetary]] &gt;= L3625, 3, IF(tblCustRFM[[#This Row],[Monetary]] &gt;= M3625, 2, 1))</f>
        <v>3</v>
      </c>
      <c r="I3621">
        <f>tblCustRFM[[#This Row],[RecencyTier]] + tblCustRFM[[#This Row],[FrequencyTier]] + tblCustRFM[[#This Row],[MonetaryTier]]</f>
        <v>7</v>
      </c>
    </row>
    <row r="3622" spans="1:9" x14ac:dyDescent="0.45">
      <c r="A3622" s="16">
        <v>6389</v>
      </c>
      <c r="B3622" s="10">
        <v>45461.924492438273</v>
      </c>
      <c r="C3622">
        <v>1</v>
      </c>
      <c r="D3622">
        <v>8561.02</v>
      </c>
      <c r="E3622" s="24">
        <f>INT(RFM_Pivot!$A$1 - tblCustRFM[[#This Row],[LastPurchaseDate]])</f>
        <v>195</v>
      </c>
      <c r="F3622">
        <f>IF(tblCustRFM[[#This Row],[Recency]] &lt;= $L$4, 3, IF(tblCustRFM[[#This Row],[Recency]] &lt;= M3624, 2, 1))</f>
        <v>1</v>
      </c>
      <c r="G3622">
        <f>IF(tblCustRFM[[#This Row],[Frequency]] &gt;= L3625, 3, IF(tblCustRFM[[#This Row],[Frequency]] &gt;= M3625, 2, 1))</f>
        <v>3</v>
      </c>
      <c r="H3622">
        <f>IF(tblCustRFM[[#This Row],[Monetary]] &gt;= L3626, 3, IF(tblCustRFM[[#This Row],[Monetary]] &gt;= M3626, 2, 1))</f>
        <v>3</v>
      </c>
      <c r="I3622">
        <f>tblCustRFM[[#This Row],[RecencyTier]] + tblCustRFM[[#This Row],[FrequencyTier]] + tblCustRFM[[#This Row],[MonetaryTier]]</f>
        <v>7</v>
      </c>
    </row>
    <row r="3623" spans="1:9" x14ac:dyDescent="0.45">
      <c r="A3623" s="16">
        <v>6390</v>
      </c>
      <c r="B3623" s="10">
        <v>45485.724872492283</v>
      </c>
      <c r="C3623">
        <v>3</v>
      </c>
      <c r="D3623">
        <v>29645.77</v>
      </c>
      <c r="E3623" s="24">
        <f>INT(RFM_Pivot!$A$1 - tblCustRFM[[#This Row],[LastPurchaseDate]])</f>
        <v>171</v>
      </c>
      <c r="F3623">
        <f>IF(tblCustRFM[[#This Row],[Recency]] &lt;= $L$4, 3, IF(tblCustRFM[[#This Row],[Recency]] &lt;= M3625, 2, 1))</f>
        <v>1</v>
      </c>
      <c r="G3623">
        <f>IF(tblCustRFM[[#This Row],[Frequency]] &gt;= L3626, 3, IF(tblCustRFM[[#This Row],[Frequency]] &gt;= M3626, 2, 1))</f>
        <v>3</v>
      </c>
      <c r="H3623">
        <f>IF(tblCustRFM[[#This Row],[Monetary]] &gt;= L3627, 3, IF(tblCustRFM[[#This Row],[Monetary]] &gt;= M3627, 2, 1))</f>
        <v>3</v>
      </c>
      <c r="I3623">
        <f>tblCustRFM[[#This Row],[RecencyTier]] + tblCustRFM[[#This Row],[FrequencyTier]] + tblCustRFM[[#This Row],[MonetaryTier]]</f>
        <v>7</v>
      </c>
    </row>
    <row r="3624" spans="1:9" x14ac:dyDescent="0.45">
      <c r="A3624" s="16">
        <v>6392</v>
      </c>
      <c r="B3624" s="10">
        <v>45585.014801466052</v>
      </c>
      <c r="C3624">
        <v>3</v>
      </c>
      <c r="D3624">
        <v>12587.95</v>
      </c>
      <c r="E3624" s="24">
        <f>INT(RFM_Pivot!$A$1 - tblCustRFM[[#This Row],[LastPurchaseDate]])</f>
        <v>71</v>
      </c>
      <c r="F3624">
        <f>IF(tblCustRFM[[#This Row],[Recency]] &lt;= $L$4, 3, IF(tblCustRFM[[#This Row],[Recency]] &lt;= M3626, 2, 1))</f>
        <v>3</v>
      </c>
      <c r="G3624">
        <f>IF(tblCustRFM[[#This Row],[Frequency]] &gt;= L3627, 3, IF(tblCustRFM[[#This Row],[Frequency]] &gt;= M3627, 2, 1))</f>
        <v>3</v>
      </c>
      <c r="H3624">
        <f>IF(tblCustRFM[[#This Row],[Monetary]] &gt;= L3628, 3, IF(tblCustRFM[[#This Row],[Monetary]] &gt;= M3628, 2, 1))</f>
        <v>3</v>
      </c>
      <c r="I3624">
        <f>tblCustRFM[[#This Row],[RecencyTier]] + tblCustRFM[[#This Row],[FrequencyTier]] + tblCustRFM[[#This Row],[MonetaryTier]]</f>
        <v>9</v>
      </c>
    </row>
    <row r="3625" spans="1:9" x14ac:dyDescent="0.45">
      <c r="A3625" s="16">
        <v>6393</v>
      </c>
      <c r="B3625" s="10">
        <v>45479.446244637344</v>
      </c>
      <c r="C3625">
        <v>2</v>
      </c>
      <c r="D3625">
        <v>15989.34</v>
      </c>
      <c r="E3625" s="24">
        <f>INT(RFM_Pivot!$A$1 - tblCustRFM[[#This Row],[LastPurchaseDate]])</f>
        <v>177</v>
      </c>
      <c r="F3625">
        <f>IF(tblCustRFM[[#This Row],[Recency]] &lt;= $L$4, 3, IF(tblCustRFM[[#This Row],[Recency]] &lt;= M3627, 2, 1))</f>
        <v>1</v>
      </c>
      <c r="G3625">
        <f>IF(tblCustRFM[[#This Row],[Frequency]] &gt;= L3628, 3, IF(tblCustRFM[[#This Row],[Frequency]] &gt;= M3628, 2, 1))</f>
        <v>3</v>
      </c>
      <c r="H3625">
        <f>IF(tblCustRFM[[#This Row],[Monetary]] &gt;= L3629, 3, IF(tblCustRFM[[#This Row],[Monetary]] &gt;= M3629, 2, 1))</f>
        <v>3</v>
      </c>
      <c r="I3625">
        <f>tblCustRFM[[#This Row],[RecencyTier]] + tblCustRFM[[#This Row],[FrequencyTier]] + tblCustRFM[[#This Row],[MonetaryTier]]</f>
        <v>7</v>
      </c>
    </row>
    <row r="3626" spans="1:9" x14ac:dyDescent="0.45">
      <c r="A3626" s="16">
        <v>6394</v>
      </c>
      <c r="B3626" s="10">
        <v>45104.261726157405</v>
      </c>
      <c r="C3626">
        <v>1</v>
      </c>
      <c r="D3626">
        <v>11113.65</v>
      </c>
      <c r="E3626" s="24">
        <f>INT(RFM_Pivot!$A$1 - tblCustRFM[[#This Row],[LastPurchaseDate]])</f>
        <v>552</v>
      </c>
      <c r="F3626">
        <f>IF(tblCustRFM[[#This Row],[Recency]] &lt;= $L$4, 3, IF(tblCustRFM[[#This Row],[Recency]] &lt;= M3628, 2, 1))</f>
        <v>1</v>
      </c>
      <c r="G3626">
        <f>IF(tblCustRFM[[#This Row],[Frequency]] &gt;= L3629, 3, IF(tblCustRFM[[#This Row],[Frequency]] &gt;= M3629, 2, 1))</f>
        <v>3</v>
      </c>
      <c r="H3626">
        <f>IF(tblCustRFM[[#This Row],[Monetary]] &gt;= L3630, 3, IF(tblCustRFM[[#This Row],[Monetary]] &gt;= M3630, 2, 1))</f>
        <v>3</v>
      </c>
      <c r="I3626">
        <f>tblCustRFM[[#This Row],[RecencyTier]] + tblCustRFM[[#This Row],[FrequencyTier]] + tblCustRFM[[#This Row],[MonetaryTier]]</f>
        <v>7</v>
      </c>
    </row>
    <row r="3627" spans="1:9" x14ac:dyDescent="0.45">
      <c r="A3627" s="16">
        <v>6395</v>
      </c>
      <c r="B3627" s="10">
        <v>45201.288428858024</v>
      </c>
      <c r="C3627">
        <v>1</v>
      </c>
      <c r="D3627">
        <v>3368.42</v>
      </c>
      <c r="E3627" s="24">
        <f>INT(RFM_Pivot!$A$1 - tblCustRFM[[#This Row],[LastPurchaseDate]])</f>
        <v>455</v>
      </c>
      <c r="F3627">
        <f>IF(tblCustRFM[[#This Row],[Recency]] &lt;= $L$4, 3, IF(tblCustRFM[[#This Row],[Recency]] &lt;= M3629, 2, 1))</f>
        <v>1</v>
      </c>
      <c r="G3627">
        <f>IF(tblCustRFM[[#This Row],[Frequency]] &gt;= L3630, 3, IF(tblCustRFM[[#This Row],[Frequency]] &gt;= M3630, 2, 1))</f>
        <v>3</v>
      </c>
      <c r="H3627">
        <f>IF(tblCustRFM[[#This Row],[Monetary]] &gt;= L3631, 3, IF(tblCustRFM[[#This Row],[Monetary]] &gt;= M3631, 2, 1))</f>
        <v>3</v>
      </c>
      <c r="I3627">
        <f>tblCustRFM[[#This Row],[RecencyTier]] + tblCustRFM[[#This Row],[FrequencyTier]] + tblCustRFM[[#This Row],[MonetaryTier]]</f>
        <v>7</v>
      </c>
    </row>
    <row r="3628" spans="1:9" x14ac:dyDescent="0.45">
      <c r="A3628" s="16">
        <v>6396</v>
      </c>
      <c r="B3628" s="10">
        <v>45655.758875887346</v>
      </c>
      <c r="C3628">
        <v>2</v>
      </c>
      <c r="D3628">
        <v>8909.69</v>
      </c>
      <c r="E3628" s="24">
        <f>INT(RFM_Pivot!$A$1 - tblCustRFM[[#This Row],[LastPurchaseDate]])</f>
        <v>1</v>
      </c>
      <c r="F3628">
        <f>IF(tblCustRFM[[#This Row],[Recency]] &lt;= $L$4, 3, IF(tblCustRFM[[#This Row],[Recency]] &lt;= M3630, 2, 1))</f>
        <v>3</v>
      </c>
      <c r="G3628">
        <f>IF(tblCustRFM[[#This Row],[Frequency]] &gt;= L3631, 3, IF(tblCustRFM[[#This Row],[Frequency]] &gt;= M3631, 2, 1))</f>
        <v>3</v>
      </c>
      <c r="H3628">
        <f>IF(tblCustRFM[[#This Row],[Monetary]] &gt;= L3632, 3, IF(tblCustRFM[[#This Row],[Monetary]] &gt;= M3632, 2, 1))</f>
        <v>3</v>
      </c>
      <c r="I3628">
        <f>tblCustRFM[[#This Row],[RecencyTier]] + tblCustRFM[[#This Row],[FrequencyTier]] + tblCustRFM[[#This Row],[MonetaryTier]]</f>
        <v>9</v>
      </c>
    </row>
    <row r="3629" spans="1:9" x14ac:dyDescent="0.45">
      <c r="A3629" s="16">
        <v>6397</v>
      </c>
      <c r="B3629" s="10">
        <v>45608.231123109566</v>
      </c>
      <c r="C3629">
        <v>2</v>
      </c>
      <c r="D3629">
        <v>8012.74</v>
      </c>
      <c r="E3629" s="24">
        <f>INT(RFM_Pivot!$A$1 - tblCustRFM[[#This Row],[LastPurchaseDate]])</f>
        <v>48</v>
      </c>
      <c r="F3629">
        <f>IF(tblCustRFM[[#This Row],[Recency]] &lt;= $L$4, 3, IF(tblCustRFM[[#This Row],[Recency]] &lt;= M3631, 2, 1))</f>
        <v>3</v>
      </c>
      <c r="G3629">
        <f>IF(tblCustRFM[[#This Row],[Frequency]] &gt;= L3632, 3, IF(tblCustRFM[[#This Row],[Frequency]] &gt;= M3632, 2, 1))</f>
        <v>3</v>
      </c>
      <c r="H3629">
        <f>IF(tblCustRFM[[#This Row],[Monetary]] &gt;= L3633, 3, IF(tblCustRFM[[#This Row],[Monetary]] &gt;= M3633, 2, 1))</f>
        <v>3</v>
      </c>
      <c r="I3629">
        <f>tblCustRFM[[#This Row],[RecencyTier]] + tblCustRFM[[#This Row],[FrequencyTier]] + tblCustRFM[[#This Row],[MonetaryTier]]</f>
        <v>9</v>
      </c>
    </row>
    <row r="3630" spans="1:9" x14ac:dyDescent="0.45">
      <c r="A3630" s="16">
        <v>6398</v>
      </c>
      <c r="B3630" s="10">
        <v>45358.911191126543</v>
      </c>
      <c r="C3630">
        <v>2</v>
      </c>
      <c r="D3630">
        <v>8800.33</v>
      </c>
      <c r="E3630" s="24">
        <f>INT(RFM_Pivot!$A$1 - tblCustRFM[[#This Row],[LastPurchaseDate]])</f>
        <v>298</v>
      </c>
      <c r="F3630">
        <f>IF(tblCustRFM[[#This Row],[Recency]] &lt;= $L$4, 3, IF(tblCustRFM[[#This Row],[Recency]] &lt;= M3632, 2, 1))</f>
        <v>1</v>
      </c>
      <c r="G3630">
        <f>IF(tblCustRFM[[#This Row],[Frequency]] &gt;= L3633, 3, IF(tblCustRFM[[#This Row],[Frequency]] &gt;= M3633, 2, 1))</f>
        <v>3</v>
      </c>
      <c r="H3630">
        <f>IF(tblCustRFM[[#This Row],[Monetary]] &gt;= L3634, 3, IF(tblCustRFM[[#This Row],[Monetary]] &gt;= M3634, 2, 1))</f>
        <v>3</v>
      </c>
      <c r="I3630">
        <f>tblCustRFM[[#This Row],[RecencyTier]] + tblCustRFM[[#This Row],[FrequencyTier]] + tblCustRFM[[#This Row],[MonetaryTier]]</f>
        <v>7</v>
      </c>
    </row>
    <row r="3631" spans="1:9" x14ac:dyDescent="0.45">
      <c r="A3631" s="16">
        <v>6401</v>
      </c>
      <c r="B3631" s="10">
        <v>45398.700170023149</v>
      </c>
      <c r="C3631">
        <v>2</v>
      </c>
      <c r="D3631">
        <v>13335.94</v>
      </c>
      <c r="E3631" s="24">
        <f>INT(RFM_Pivot!$A$1 - tblCustRFM[[#This Row],[LastPurchaseDate]])</f>
        <v>258</v>
      </c>
      <c r="F3631">
        <f>IF(tblCustRFM[[#This Row],[Recency]] &lt;= $L$4, 3, IF(tblCustRFM[[#This Row],[Recency]] &lt;= M3633, 2, 1))</f>
        <v>1</v>
      </c>
      <c r="G3631">
        <f>IF(tblCustRFM[[#This Row],[Frequency]] &gt;= L3634, 3, IF(tblCustRFM[[#This Row],[Frequency]] &gt;= M3634, 2, 1))</f>
        <v>3</v>
      </c>
      <c r="H3631">
        <f>IF(tblCustRFM[[#This Row],[Monetary]] &gt;= L3635, 3, IF(tblCustRFM[[#This Row],[Monetary]] &gt;= M3635, 2, 1))</f>
        <v>3</v>
      </c>
      <c r="I3631">
        <f>tblCustRFM[[#This Row],[RecencyTier]] + tblCustRFM[[#This Row],[FrequencyTier]] + tblCustRFM[[#This Row],[MonetaryTier]]</f>
        <v>7</v>
      </c>
    </row>
    <row r="3632" spans="1:9" x14ac:dyDescent="0.45">
      <c r="A3632" s="16">
        <v>6402</v>
      </c>
      <c r="B3632" s="10">
        <v>45415.491849189813</v>
      </c>
      <c r="C3632">
        <v>2</v>
      </c>
      <c r="D3632">
        <v>12683.31</v>
      </c>
      <c r="E3632" s="24">
        <f>INT(RFM_Pivot!$A$1 - tblCustRFM[[#This Row],[LastPurchaseDate]])</f>
        <v>241</v>
      </c>
      <c r="F3632">
        <f>IF(tblCustRFM[[#This Row],[Recency]] &lt;= $L$4, 3, IF(tblCustRFM[[#This Row],[Recency]] &lt;= M3634, 2, 1))</f>
        <v>1</v>
      </c>
      <c r="G3632">
        <f>IF(tblCustRFM[[#This Row],[Frequency]] &gt;= L3635, 3, IF(tblCustRFM[[#This Row],[Frequency]] &gt;= M3635, 2, 1))</f>
        <v>3</v>
      </c>
      <c r="H3632">
        <f>IF(tblCustRFM[[#This Row],[Monetary]] &gt;= L3636, 3, IF(tblCustRFM[[#This Row],[Monetary]] &gt;= M3636, 2, 1))</f>
        <v>3</v>
      </c>
      <c r="I3632">
        <f>tblCustRFM[[#This Row],[RecencyTier]] + tblCustRFM[[#This Row],[FrequencyTier]] + tblCustRFM[[#This Row],[MonetaryTier]]</f>
        <v>7</v>
      </c>
    </row>
    <row r="3633" spans="1:9" x14ac:dyDescent="0.45">
      <c r="A3633" s="16">
        <v>6403</v>
      </c>
      <c r="B3633" s="10">
        <v>45560.630363040123</v>
      </c>
      <c r="C3633">
        <v>1</v>
      </c>
      <c r="D3633">
        <v>6706.12</v>
      </c>
      <c r="E3633" s="24">
        <f>INT(RFM_Pivot!$A$1 - tblCustRFM[[#This Row],[LastPurchaseDate]])</f>
        <v>96</v>
      </c>
      <c r="F3633">
        <f>IF(tblCustRFM[[#This Row],[Recency]] &lt;= $L$4, 3, IF(tblCustRFM[[#This Row],[Recency]] &lt;= M3635, 2, 1))</f>
        <v>3</v>
      </c>
      <c r="G3633">
        <f>IF(tblCustRFM[[#This Row],[Frequency]] &gt;= L3636, 3, IF(tblCustRFM[[#This Row],[Frequency]] &gt;= M3636, 2, 1))</f>
        <v>3</v>
      </c>
      <c r="H3633">
        <f>IF(tblCustRFM[[#This Row],[Monetary]] &gt;= L3637, 3, IF(tblCustRFM[[#This Row],[Monetary]] &gt;= M3637, 2, 1))</f>
        <v>3</v>
      </c>
      <c r="I3633">
        <f>tblCustRFM[[#This Row],[RecencyTier]] + tblCustRFM[[#This Row],[FrequencyTier]] + tblCustRFM[[#This Row],[MonetaryTier]]</f>
        <v>9</v>
      </c>
    </row>
    <row r="3634" spans="1:9" x14ac:dyDescent="0.45">
      <c r="A3634" s="16">
        <v>6404</v>
      </c>
      <c r="B3634" s="10">
        <v>45479.373237345681</v>
      </c>
      <c r="C3634">
        <v>1</v>
      </c>
      <c r="D3634">
        <v>2125.1999999999998</v>
      </c>
      <c r="E3634" s="24">
        <f>INT(RFM_Pivot!$A$1 - tblCustRFM[[#This Row],[LastPurchaseDate]])</f>
        <v>177</v>
      </c>
      <c r="F3634">
        <f>IF(tblCustRFM[[#This Row],[Recency]] &lt;= $L$4, 3, IF(tblCustRFM[[#This Row],[Recency]] &lt;= M3636, 2, 1))</f>
        <v>1</v>
      </c>
      <c r="G3634">
        <f>IF(tblCustRFM[[#This Row],[Frequency]] &gt;= L3637, 3, IF(tblCustRFM[[#This Row],[Frequency]] &gt;= M3637, 2, 1))</f>
        <v>3</v>
      </c>
      <c r="H3634">
        <f>IF(tblCustRFM[[#This Row],[Monetary]] &gt;= L3638, 3, IF(tblCustRFM[[#This Row],[Monetary]] &gt;= M3638, 2, 1))</f>
        <v>3</v>
      </c>
      <c r="I3634">
        <f>tblCustRFM[[#This Row],[RecencyTier]] + tblCustRFM[[#This Row],[FrequencyTier]] + tblCustRFM[[#This Row],[MonetaryTier]]</f>
        <v>7</v>
      </c>
    </row>
    <row r="3635" spans="1:9" x14ac:dyDescent="0.45">
      <c r="A3635" s="16">
        <v>6406</v>
      </c>
      <c r="B3635" s="10">
        <v>45459.515251543213</v>
      </c>
      <c r="C3635">
        <v>1</v>
      </c>
      <c r="D3635">
        <v>209.62</v>
      </c>
      <c r="E3635" s="24">
        <f>INT(RFM_Pivot!$A$1 - tblCustRFM[[#This Row],[LastPurchaseDate]])</f>
        <v>197</v>
      </c>
      <c r="F3635">
        <f>IF(tblCustRFM[[#This Row],[Recency]] &lt;= $L$4, 3, IF(tblCustRFM[[#This Row],[Recency]] &lt;= M3637, 2, 1))</f>
        <v>1</v>
      </c>
      <c r="G3635">
        <f>IF(tblCustRFM[[#This Row],[Frequency]] &gt;= L3638, 3, IF(tblCustRFM[[#This Row],[Frequency]] &gt;= M3638, 2, 1))</f>
        <v>3</v>
      </c>
      <c r="H3635">
        <f>IF(tblCustRFM[[#This Row],[Monetary]] &gt;= L3639, 3, IF(tblCustRFM[[#This Row],[Monetary]] &gt;= M3639, 2, 1))</f>
        <v>3</v>
      </c>
      <c r="I3635">
        <f>tblCustRFM[[#This Row],[RecencyTier]] + tblCustRFM[[#This Row],[FrequencyTier]] + tblCustRFM[[#This Row],[MonetaryTier]]</f>
        <v>7</v>
      </c>
    </row>
    <row r="3636" spans="1:9" x14ac:dyDescent="0.45">
      <c r="A3636" s="16">
        <v>6408</v>
      </c>
      <c r="B3636" s="10">
        <v>45371.103410339507</v>
      </c>
      <c r="C3636">
        <v>3</v>
      </c>
      <c r="D3636">
        <v>19738.669999999998</v>
      </c>
      <c r="E3636" s="24">
        <f>INT(RFM_Pivot!$A$1 - tblCustRFM[[#This Row],[LastPurchaseDate]])</f>
        <v>285</v>
      </c>
      <c r="F3636">
        <f>IF(tblCustRFM[[#This Row],[Recency]] &lt;= $L$4, 3, IF(tblCustRFM[[#This Row],[Recency]] &lt;= M3638, 2, 1))</f>
        <v>1</v>
      </c>
      <c r="G3636">
        <f>IF(tblCustRFM[[#This Row],[Frequency]] &gt;= L3639, 3, IF(tblCustRFM[[#This Row],[Frequency]] &gt;= M3639, 2, 1))</f>
        <v>3</v>
      </c>
      <c r="H3636">
        <f>IF(tblCustRFM[[#This Row],[Monetary]] &gt;= L3640, 3, IF(tblCustRFM[[#This Row],[Monetary]] &gt;= M3640, 2, 1))</f>
        <v>3</v>
      </c>
      <c r="I3636">
        <f>tblCustRFM[[#This Row],[RecencyTier]] + tblCustRFM[[#This Row],[FrequencyTier]] + tblCustRFM[[#This Row],[MonetaryTier]]</f>
        <v>7</v>
      </c>
    </row>
    <row r="3637" spans="1:9" x14ac:dyDescent="0.45">
      <c r="A3637" s="16">
        <v>6409</v>
      </c>
      <c r="B3637" s="10">
        <v>45449.294229436731</v>
      </c>
      <c r="C3637">
        <v>3</v>
      </c>
      <c r="D3637">
        <v>5941.75</v>
      </c>
      <c r="E3637" s="24">
        <f>INT(RFM_Pivot!$A$1 - tblCustRFM[[#This Row],[LastPurchaseDate]])</f>
        <v>207</v>
      </c>
      <c r="F3637">
        <f>IF(tblCustRFM[[#This Row],[Recency]] &lt;= $L$4, 3, IF(tblCustRFM[[#This Row],[Recency]] &lt;= M3639, 2, 1))</f>
        <v>1</v>
      </c>
      <c r="G3637">
        <f>IF(tblCustRFM[[#This Row],[Frequency]] &gt;= L3640, 3, IF(tblCustRFM[[#This Row],[Frequency]] &gt;= M3640, 2, 1))</f>
        <v>3</v>
      </c>
      <c r="H3637">
        <f>IF(tblCustRFM[[#This Row],[Monetary]] &gt;= L3641, 3, IF(tblCustRFM[[#This Row],[Monetary]] &gt;= M3641, 2, 1))</f>
        <v>3</v>
      </c>
      <c r="I3637">
        <f>tblCustRFM[[#This Row],[RecencyTier]] + tblCustRFM[[#This Row],[FrequencyTier]] + tblCustRFM[[#This Row],[MonetaryTier]]</f>
        <v>7</v>
      </c>
    </row>
    <row r="3638" spans="1:9" x14ac:dyDescent="0.45">
      <c r="A3638" s="16">
        <v>6410</v>
      </c>
      <c r="B3638" s="10">
        <v>45109.518251813271</v>
      </c>
      <c r="C3638">
        <v>1</v>
      </c>
      <c r="D3638">
        <v>467.94</v>
      </c>
      <c r="E3638" s="24">
        <f>INT(RFM_Pivot!$A$1 - tblCustRFM[[#This Row],[LastPurchaseDate]])</f>
        <v>547</v>
      </c>
      <c r="F3638">
        <f>IF(tblCustRFM[[#This Row],[Recency]] &lt;= $L$4, 3, IF(tblCustRFM[[#This Row],[Recency]] &lt;= M3640, 2, 1))</f>
        <v>1</v>
      </c>
      <c r="G3638">
        <f>IF(tblCustRFM[[#This Row],[Frequency]] &gt;= L3641, 3, IF(tblCustRFM[[#This Row],[Frequency]] &gt;= M3641, 2, 1))</f>
        <v>3</v>
      </c>
      <c r="H3638">
        <f>IF(tblCustRFM[[#This Row],[Monetary]] &gt;= L3642, 3, IF(tblCustRFM[[#This Row],[Monetary]] &gt;= M3642, 2, 1))</f>
        <v>3</v>
      </c>
      <c r="I3638">
        <f>tblCustRFM[[#This Row],[RecencyTier]] + tblCustRFM[[#This Row],[FrequencyTier]] + tblCustRFM[[#This Row],[MonetaryTier]]</f>
        <v>7</v>
      </c>
    </row>
    <row r="3639" spans="1:9" x14ac:dyDescent="0.45">
      <c r="A3639" s="16">
        <v>6411</v>
      </c>
      <c r="B3639" s="10">
        <v>45626.774977507717</v>
      </c>
      <c r="C3639">
        <v>2</v>
      </c>
      <c r="D3639">
        <v>16490.419999999998</v>
      </c>
      <c r="E3639" s="24">
        <f>INT(RFM_Pivot!$A$1 - tblCustRFM[[#This Row],[LastPurchaseDate]])</f>
        <v>30</v>
      </c>
      <c r="F3639">
        <f>IF(tblCustRFM[[#This Row],[Recency]] &lt;= $L$4, 3, IF(tblCustRFM[[#This Row],[Recency]] &lt;= M3641, 2, 1))</f>
        <v>3</v>
      </c>
      <c r="G3639">
        <f>IF(tblCustRFM[[#This Row],[Frequency]] &gt;= L3642, 3, IF(tblCustRFM[[#This Row],[Frequency]] &gt;= M3642, 2, 1))</f>
        <v>3</v>
      </c>
      <c r="H3639">
        <f>IF(tblCustRFM[[#This Row],[Monetary]] &gt;= L3643, 3, IF(tblCustRFM[[#This Row],[Monetary]] &gt;= M3643, 2, 1))</f>
        <v>3</v>
      </c>
      <c r="I3639">
        <f>tblCustRFM[[#This Row],[RecencyTier]] + tblCustRFM[[#This Row],[FrequencyTier]] + tblCustRFM[[#This Row],[MonetaryTier]]</f>
        <v>9</v>
      </c>
    </row>
    <row r="3640" spans="1:9" x14ac:dyDescent="0.45">
      <c r="A3640" s="16">
        <v>6413</v>
      </c>
      <c r="B3640" s="10">
        <v>45333.066606635803</v>
      </c>
      <c r="C3640">
        <v>2</v>
      </c>
      <c r="D3640">
        <v>23253.279999999999</v>
      </c>
      <c r="E3640" s="24">
        <f>INT(RFM_Pivot!$A$1 - tblCustRFM[[#This Row],[LastPurchaseDate]])</f>
        <v>323</v>
      </c>
      <c r="F3640">
        <f>IF(tblCustRFM[[#This Row],[Recency]] &lt;= $L$4, 3, IF(tblCustRFM[[#This Row],[Recency]] &lt;= M3642, 2, 1))</f>
        <v>1</v>
      </c>
      <c r="G3640">
        <f>IF(tblCustRFM[[#This Row],[Frequency]] &gt;= L3643, 3, IF(tblCustRFM[[#This Row],[Frequency]] &gt;= M3643, 2, 1))</f>
        <v>3</v>
      </c>
      <c r="H3640">
        <f>IF(tblCustRFM[[#This Row],[Monetary]] &gt;= L3644, 3, IF(tblCustRFM[[#This Row],[Monetary]] &gt;= M3644, 2, 1))</f>
        <v>3</v>
      </c>
      <c r="I3640">
        <f>tblCustRFM[[#This Row],[RecencyTier]] + tblCustRFM[[#This Row],[FrequencyTier]] + tblCustRFM[[#This Row],[MonetaryTier]]</f>
        <v>7</v>
      </c>
    </row>
    <row r="3641" spans="1:9" x14ac:dyDescent="0.45">
      <c r="A3641" s="16">
        <v>6415</v>
      </c>
      <c r="B3641" s="10">
        <v>45209.100210030861</v>
      </c>
      <c r="C3641">
        <v>3</v>
      </c>
      <c r="D3641">
        <v>13064.51</v>
      </c>
      <c r="E3641" s="24">
        <f>INT(RFM_Pivot!$A$1 - tblCustRFM[[#This Row],[LastPurchaseDate]])</f>
        <v>447</v>
      </c>
      <c r="F3641">
        <f>IF(tblCustRFM[[#This Row],[Recency]] &lt;= $L$4, 3, IF(tblCustRFM[[#This Row],[Recency]] &lt;= M3643, 2, 1))</f>
        <v>1</v>
      </c>
      <c r="G3641">
        <f>IF(tblCustRFM[[#This Row],[Frequency]] &gt;= L3644, 3, IF(tblCustRFM[[#This Row],[Frequency]] &gt;= M3644, 2, 1))</f>
        <v>3</v>
      </c>
      <c r="H3641">
        <f>IF(tblCustRFM[[#This Row],[Monetary]] &gt;= L3645, 3, IF(tblCustRFM[[#This Row],[Monetary]] &gt;= M3645, 2, 1))</f>
        <v>3</v>
      </c>
      <c r="I3641">
        <f>tblCustRFM[[#This Row],[RecencyTier]] + tblCustRFM[[#This Row],[FrequencyTier]] + tblCustRFM[[#This Row],[MonetaryTier]]</f>
        <v>7</v>
      </c>
    </row>
    <row r="3642" spans="1:9" x14ac:dyDescent="0.45">
      <c r="A3642" s="16">
        <v>6416</v>
      </c>
      <c r="B3642" s="10">
        <v>45094.770777083337</v>
      </c>
      <c r="C3642">
        <v>1</v>
      </c>
      <c r="D3642">
        <v>4095.72</v>
      </c>
      <c r="E3642" s="24">
        <f>INT(RFM_Pivot!$A$1 - tblCustRFM[[#This Row],[LastPurchaseDate]])</f>
        <v>562</v>
      </c>
      <c r="F3642">
        <f>IF(tblCustRFM[[#This Row],[Recency]] &lt;= $L$4, 3, IF(tblCustRFM[[#This Row],[Recency]] &lt;= M3644, 2, 1))</f>
        <v>1</v>
      </c>
      <c r="G3642">
        <f>IF(tblCustRFM[[#This Row],[Frequency]] &gt;= L3645, 3, IF(tblCustRFM[[#This Row],[Frequency]] &gt;= M3645, 2, 1))</f>
        <v>3</v>
      </c>
      <c r="H3642">
        <f>IF(tblCustRFM[[#This Row],[Monetary]] &gt;= L3646, 3, IF(tblCustRFM[[#This Row],[Monetary]] &gt;= M3646, 2, 1))</f>
        <v>3</v>
      </c>
      <c r="I3642">
        <f>tblCustRFM[[#This Row],[RecencyTier]] + tblCustRFM[[#This Row],[FrequencyTier]] + tblCustRFM[[#This Row],[MonetaryTier]]</f>
        <v>7</v>
      </c>
    </row>
    <row r="3643" spans="1:9" x14ac:dyDescent="0.45">
      <c r="A3643" s="16">
        <v>6417</v>
      </c>
      <c r="B3643" s="10">
        <v>45298.972197222225</v>
      </c>
      <c r="C3643">
        <v>1</v>
      </c>
      <c r="D3643">
        <v>5594.61</v>
      </c>
      <c r="E3643" s="24">
        <f>INT(RFM_Pivot!$A$1 - tblCustRFM[[#This Row],[LastPurchaseDate]])</f>
        <v>358</v>
      </c>
      <c r="F3643">
        <f>IF(tblCustRFM[[#This Row],[Recency]] &lt;= $L$4, 3, IF(tblCustRFM[[#This Row],[Recency]] &lt;= M3645, 2, 1))</f>
        <v>1</v>
      </c>
      <c r="G3643">
        <f>IF(tblCustRFM[[#This Row],[Frequency]] &gt;= L3646, 3, IF(tblCustRFM[[#This Row],[Frequency]] &gt;= M3646, 2, 1))</f>
        <v>3</v>
      </c>
      <c r="H3643">
        <f>IF(tblCustRFM[[#This Row],[Monetary]] &gt;= L3647, 3, IF(tblCustRFM[[#This Row],[Monetary]] &gt;= M3647, 2, 1))</f>
        <v>3</v>
      </c>
      <c r="I3643">
        <f>tblCustRFM[[#This Row],[RecencyTier]] + tblCustRFM[[#This Row],[FrequencyTier]] + tblCustRFM[[#This Row],[MonetaryTier]]</f>
        <v>7</v>
      </c>
    </row>
    <row r="3644" spans="1:9" x14ac:dyDescent="0.45">
      <c r="A3644" s="16">
        <v>6419</v>
      </c>
      <c r="B3644" s="10">
        <v>45393.224622453701</v>
      </c>
      <c r="C3644">
        <v>1</v>
      </c>
      <c r="D3644">
        <v>10603.08</v>
      </c>
      <c r="E3644" s="24">
        <f>INT(RFM_Pivot!$A$1 - tblCustRFM[[#This Row],[LastPurchaseDate]])</f>
        <v>263</v>
      </c>
      <c r="F3644">
        <f>IF(tblCustRFM[[#This Row],[Recency]] &lt;= $L$4, 3, IF(tblCustRFM[[#This Row],[Recency]] &lt;= M3646, 2, 1))</f>
        <v>1</v>
      </c>
      <c r="G3644">
        <f>IF(tblCustRFM[[#This Row],[Frequency]] &gt;= L3647, 3, IF(tblCustRFM[[#This Row],[Frequency]] &gt;= M3647, 2, 1))</f>
        <v>3</v>
      </c>
      <c r="H3644">
        <f>IF(tblCustRFM[[#This Row],[Monetary]] &gt;= L3648, 3, IF(tblCustRFM[[#This Row],[Monetary]] &gt;= M3648, 2, 1))</f>
        <v>3</v>
      </c>
      <c r="I3644">
        <f>tblCustRFM[[#This Row],[RecencyTier]] + tblCustRFM[[#This Row],[FrequencyTier]] + tblCustRFM[[#This Row],[MonetaryTier]]</f>
        <v>7</v>
      </c>
    </row>
    <row r="3645" spans="1:9" x14ac:dyDescent="0.45">
      <c r="A3645" s="16">
        <v>6420</v>
      </c>
      <c r="B3645" s="10">
        <v>45031.98449845679</v>
      </c>
      <c r="C3645">
        <v>1</v>
      </c>
      <c r="D3645">
        <v>9236.26</v>
      </c>
      <c r="E3645" s="24">
        <f>INT(RFM_Pivot!$A$1 - tblCustRFM[[#This Row],[LastPurchaseDate]])</f>
        <v>625</v>
      </c>
      <c r="F3645">
        <f>IF(tblCustRFM[[#This Row],[Recency]] &lt;= $L$4, 3, IF(tblCustRFM[[#This Row],[Recency]] &lt;= M3647, 2, 1))</f>
        <v>1</v>
      </c>
      <c r="G3645">
        <f>IF(tblCustRFM[[#This Row],[Frequency]] &gt;= L3648, 3, IF(tblCustRFM[[#This Row],[Frequency]] &gt;= M3648, 2, 1))</f>
        <v>3</v>
      </c>
      <c r="H3645">
        <f>IF(tblCustRFM[[#This Row],[Monetary]] &gt;= L3649, 3, IF(tblCustRFM[[#This Row],[Monetary]] &gt;= M3649, 2, 1))</f>
        <v>3</v>
      </c>
      <c r="I3645">
        <f>tblCustRFM[[#This Row],[RecencyTier]] + tblCustRFM[[#This Row],[FrequencyTier]] + tblCustRFM[[#This Row],[MonetaryTier]]</f>
        <v>7</v>
      </c>
    </row>
    <row r="3646" spans="1:9" x14ac:dyDescent="0.45">
      <c r="A3646" s="16">
        <v>6423</v>
      </c>
      <c r="B3646" s="10">
        <v>45629.403240316358</v>
      </c>
      <c r="C3646">
        <v>3</v>
      </c>
      <c r="D3646">
        <v>19593.54</v>
      </c>
      <c r="E3646" s="24">
        <f>INT(RFM_Pivot!$A$1 - tblCustRFM[[#This Row],[LastPurchaseDate]])</f>
        <v>27</v>
      </c>
      <c r="F3646">
        <f>IF(tblCustRFM[[#This Row],[Recency]] &lt;= $L$4, 3, IF(tblCustRFM[[#This Row],[Recency]] &lt;= M3648, 2, 1))</f>
        <v>3</v>
      </c>
      <c r="G3646">
        <f>IF(tblCustRFM[[#This Row],[Frequency]] &gt;= L3649, 3, IF(tblCustRFM[[#This Row],[Frequency]] &gt;= M3649, 2, 1))</f>
        <v>3</v>
      </c>
      <c r="H3646">
        <f>IF(tblCustRFM[[#This Row],[Monetary]] &gt;= L3650, 3, IF(tblCustRFM[[#This Row],[Monetary]] &gt;= M3650, 2, 1))</f>
        <v>3</v>
      </c>
      <c r="I3646">
        <f>tblCustRFM[[#This Row],[RecencyTier]] + tblCustRFM[[#This Row],[FrequencyTier]] + tblCustRFM[[#This Row],[MonetaryTier]]</f>
        <v>9</v>
      </c>
    </row>
    <row r="3647" spans="1:9" x14ac:dyDescent="0.45">
      <c r="A3647" s="16">
        <v>6424</v>
      </c>
      <c r="B3647" s="10">
        <v>45425.347834760803</v>
      </c>
      <c r="C3647">
        <v>2</v>
      </c>
      <c r="D3647">
        <v>24777.45</v>
      </c>
      <c r="E3647" s="24">
        <f>INT(RFM_Pivot!$A$1 - tblCustRFM[[#This Row],[LastPurchaseDate]])</f>
        <v>231</v>
      </c>
      <c r="F3647">
        <f>IF(tblCustRFM[[#This Row],[Recency]] &lt;= $L$4, 3, IF(tblCustRFM[[#This Row],[Recency]] &lt;= M3649, 2, 1))</f>
        <v>1</v>
      </c>
      <c r="G3647">
        <f>IF(tblCustRFM[[#This Row],[Frequency]] &gt;= L3650, 3, IF(tblCustRFM[[#This Row],[Frequency]] &gt;= M3650, 2, 1))</f>
        <v>3</v>
      </c>
      <c r="H3647">
        <f>IF(tblCustRFM[[#This Row],[Monetary]] &gt;= L3651, 3, IF(tblCustRFM[[#This Row],[Monetary]] &gt;= M3651, 2, 1))</f>
        <v>3</v>
      </c>
      <c r="I3647">
        <f>tblCustRFM[[#This Row],[RecencyTier]] + tblCustRFM[[#This Row],[FrequencyTier]] + tblCustRFM[[#This Row],[MonetaryTier]]</f>
        <v>7</v>
      </c>
    </row>
    <row r="3648" spans="1:9" x14ac:dyDescent="0.45">
      <c r="A3648" s="16">
        <v>6425</v>
      </c>
      <c r="B3648" s="10">
        <v>45623.854685455248</v>
      </c>
      <c r="C3648">
        <v>1</v>
      </c>
      <c r="D3648">
        <v>2779.48</v>
      </c>
      <c r="E3648" s="24">
        <f>INT(RFM_Pivot!$A$1 - tblCustRFM[[#This Row],[LastPurchaseDate]])</f>
        <v>33</v>
      </c>
      <c r="F3648">
        <f>IF(tblCustRFM[[#This Row],[Recency]] &lt;= $L$4, 3, IF(tblCustRFM[[#This Row],[Recency]] &lt;= M3650, 2, 1))</f>
        <v>3</v>
      </c>
      <c r="G3648">
        <f>IF(tblCustRFM[[#This Row],[Frequency]] &gt;= L3651, 3, IF(tblCustRFM[[#This Row],[Frequency]] &gt;= M3651, 2, 1))</f>
        <v>3</v>
      </c>
      <c r="H3648">
        <f>IF(tblCustRFM[[#This Row],[Monetary]] &gt;= L3652, 3, IF(tblCustRFM[[#This Row],[Monetary]] &gt;= M3652, 2, 1))</f>
        <v>3</v>
      </c>
      <c r="I3648">
        <f>tblCustRFM[[#This Row],[RecencyTier]] + tblCustRFM[[#This Row],[FrequencyTier]] + tblCustRFM[[#This Row],[MonetaryTier]]</f>
        <v>9</v>
      </c>
    </row>
    <row r="3649" spans="1:9" x14ac:dyDescent="0.45">
      <c r="A3649" s="16">
        <v>6427</v>
      </c>
      <c r="B3649" s="10">
        <v>45323.210621064813</v>
      </c>
      <c r="C3649">
        <v>1</v>
      </c>
      <c r="D3649">
        <v>5808.68</v>
      </c>
      <c r="E3649" s="24">
        <f>INT(RFM_Pivot!$A$1 - tblCustRFM[[#This Row],[LastPurchaseDate]])</f>
        <v>333</v>
      </c>
      <c r="F3649">
        <f>IF(tblCustRFM[[#This Row],[Recency]] &lt;= $L$4, 3, IF(tblCustRFM[[#This Row],[Recency]] &lt;= M3651, 2, 1))</f>
        <v>1</v>
      </c>
      <c r="G3649">
        <f>IF(tblCustRFM[[#This Row],[Frequency]] &gt;= L3652, 3, IF(tblCustRFM[[#This Row],[Frequency]] &gt;= M3652, 2, 1))</f>
        <v>3</v>
      </c>
      <c r="H3649">
        <f>IF(tblCustRFM[[#This Row],[Monetary]] &gt;= L3653, 3, IF(tblCustRFM[[#This Row],[Monetary]] &gt;= M3653, 2, 1))</f>
        <v>3</v>
      </c>
      <c r="I3649">
        <f>tblCustRFM[[#This Row],[RecencyTier]] + tblCustRFM[[#This Row],[FrequencyTier]] + tblCustRFM[[#This Row],[MonetaryTier]]</f>
        <v>7</v>
      </c>
    </row>
    <row r="3650" spans="1:9" x14ac:dyDescent="0.45">
      <c r="A3650" s="16">
        <v>6428</v>
      </c>
      <c r="B3650" s="10">
        <v>45281.085408526233</v>
      </c>
      <c r="C3650">
        <v>1</v>
      </c>
      <c r="D3650">
        <v>3838.38</v>
      </c>
      <c r="E3650" s="24">
        <f>INT(RFM_Pivot!$A$1 - tblCustRFM[[#This Row],[LastPurchaseDate]])</f>
        <v>375</v>
      </c>
      <c r="F3650">
        <f>IF(tblCustRFM[[#This Row],[Recency]] &lt;= $L$4, 3, IF(tblCustRFM[[#This Row],[Recency]] &lt;= M3652, 2, 1))</f>
        <v>1</v>
      </c>
      <c r="G3650">
        <f>IF(tblCustRFM[[#This Row],[Frequency]] &gt;= L3653, 3, IF(tblCustRFM[[#This Row],[Frequency]] &gt;= M3653, 2, 1))</f>
        <v>3</v>
      </c>
      <c r="H3650">
        <f>IF(tblCustRFM[[#This Row],[Monetary]] &gt;= L3654, 3, IF(tblCustRFM[[#This Row],[Monetary]] &gt;= M3654, 2, 1))</f>
        <v>3</v>
      </c>
      <c r="I3650">
        <f>tblCustRFM[[#This Row],[RecencyTier]] + tblCustRFM[[#This Row],[FrequencyTier]] + tblCustRFM[[#This Row],[MonetaryTier]]</f>
        <v>7</v>
      </c>
    </row>
    <row r="3651" spans="1:9" x14ac:dyDescent="0.45">
      <c r="A3651" s="16">
        <v>6429</v>
      </c>
      <c r="B3651" s="10">
        <v>45018.478147800924</v>
      </c>
      <c r="C3651">
        <v>1</v>
      </c>
      <c r="D3651">
        <v>1674.27</v>
      </c>
      <c r="E3651" s="24">
        <f>INT(RFM_Pivot!$A$1 - tblCustRFM[[#This Row],[LastPurchaseDate]])</f>
        <v>638</v>
      </c>
      <c r="F3651">
        <f>IF(tblCustRFM[[#This Row],[Recency]] &lt;= $L$4, 3, IF(tblCustRFM[[#This Row],[Recency]] &lt;= M3653, 2, 1))</f>
        <v>1</v>
      </c>
      <c r="G3651">
        <f>IF(tblCustRFM[[#This Row],[Frequency]] &gt;= L3654, 3, IF(tblCustRFM[[#This Row],[Frequency]] &gt;= M3654, 2, 1))</f>
        <v>3</v>
      </c>
      <c r="H3651">
        <f>IF(tblCustRFM[[#This Row],[Monetary]] &gt;= L3655, 3, IF(tblCustRFM[[#This Row],[Monetary]] &gt;= M3655, 2, 1))</f>
        <v>3</v>
      </c>
      <c r="I3651">
        <f>tblCustRFM[[#This Row],[RecencyTier]] + tblCustRFM[[#This Row],[FrequencyTier]] + tblCustRFM[[#This Row],[MonetaryTier]]</f>
        <v>7</v>
      </c>
    </row>
    <row r="3652" spans="1:9" x14ac:dyDescent="0.45">
      <c r="A3652" s="16">
        <v>6430</v>
      </c>
      <c r="B3652" s="10">
        <v>45616.480948070988</v>
      </c>
      <c r="C3652">
        <v>2</v>
      </c>
      <c r="D3652">
        <v>29320.27</v>
      </c>
      <c r="E3652" s="24">
        <f>INT(RFM_Pivot!$A$1 - tblCustRFM[[#This Row],[LastPurchaseDate]])</f>
        <v>40</v>
      </c>
      <c r="F3652">
        <f>IF(tblCustRFM[[#This Row],[Recency]] &lt;= $L$4, 3, IF(tblCustRFM[[#This Row],[Recency]] &lt;= M3654, 2, 1))</f>
        <v>3</v>
      </c>
      <c r="G3652">
        <f>IF(tblCustRFM[[#This Row],[Frequency]] &gt;= L3655, 3, IF(tblCustRFM[[#This Row],[Frequency]] &gt;= M3655, 2, 1))</f>
        <v>3</v>
      </c>
      <c r="H3652">
        <f>IF(tblCustRFM[[#This Row],[Monetary]] &gt;= L3656, 3, IF(tblCustRFM[[#This Row],[Monetary]] &gt;= M3656, 2, 1))</f>
        <v>3</v>
      </c>
      <c r="I3652">
        <f>tblCustRFM[[#This Row],[RecencyTier]] + tblCustRFM[[#This Row],[FrequencyTier]] + tblCustRFM[[#This Row],[MonetaryTier]]</f>
        <v>9</v>
      </c>
    </row>
    <row r="3653" spans="1:9" x14ac:dyDescent="0.45">
      <c r="A3653" s="16">
        <v>6432</v>
      </c>
      <c r="B3653" s="10">
        <v>45423.887688773146</v>
      </c>
      <c r="C3653">
        <v>2</v>
      </c>
      <c r="D3653">
        <v>16605.59</v>
      </c>
      <c r="E3653" s="24">
        <f>INT(RFM_Pivot!$A$1 - tblCustRFM[[#This Row],[LastPurchaseDate]])</f>
        <v>233</v>
      </c>
      <c r="F3653">
        <f>IF(tblCustRFM[[#This Row],[Recency]] &lt;= $L$4, 3, IF(tblCustRFM[[#This Row],[Recency]] &lt;= M3655, 2, 1))</f>
        <v>1</v>
      </c>
      <c r="G3653">
        <f>IF(tblCustRFM[[#This Row],[Frequency]] &gt;= L3656, 3, IF(tblCustRFM[[#This Row],[Frequency]] &gt;= M3656, 2, 1))</f>
        <v>3</v>
      </c>
      <c r="H3653">
        <f>IF(tblCustRFM[[#This Row],[Monetary]] &gt;= L3657, 3, IF(tblCustRFM[[#This Row],[Monetary]] &gt;= M3657, 2, 1))</f>
        <v>3</v>
      </c>
      <c r="I3653">
        <f>tblCustRFM[[#This Row],[RecencyTier]] + tblCustRFM[[#This Row],[FrequencyTier]] + tblCustRFM[[#This Row],[MonetaryTier]]</f>
        <v>7</v>
      </c>
    </row>
    <row r="3654" spans="1:9" x14ac:dyDescent="0.45">
      <c r="A3654" s="16">
        <v>6433</v>
      </c>
      <c r="B3654" s="10">
        <v>45099.589258912034</v>
      </c>
      <c r="C3654">
        <v>2</v>
      </c>
      <c r="D3654">
        <v>7647.86</v>
      </c>
      <c r="E3654" s="24">
        <f>INT(RFM_Pivot!$A$1 - tblCustRFM[[#This Row],[LastPurchaseDate]])</f>
        <v>557</v>
      </c>
      <c r="F3654">
        <f>IF(tblCustRFM[[#This Row],[Recency]] &lt;= $L$4, 3, IF(tblCustRFM[[#This Row],[Recency]] &lt;= M3656, 2, 1))</f>
        <v>1</v>
      </c>
      <c r="G3654">
        <f>IF(tblCustRFM[[#This Row],[Frequency]] &gt;= L3657, 3, IF(tblCustRFM[[#This Row],[Frequency]] &gt;= M3657, 2, 1))</f>
        <v>3</v>
      </c>
      <c r="H3654">
        <f>IF(tblCustRFM[[#This Row],[Monetary]] &gt;= L3658, 3, IF(tblCustRFM[[#This Row],[Monetary]] &gt;= M3658, 2, 1))</f>
        <v>3</v>
      </c>
      <c r="I3654">
        <f>tblCustRFM[[#This Row],[RecencyTier]] + tblCustRFM[[#This Row],[FrequencyTier]] + tblCustRFM[[#This Row],[MonetaryTier]]</f>
        <v>7</v>
      </c>
    </row>
    <row r="3655" spans="1:9" x14ac:dyDescent="0.45">
      <c r="A3655" s="16">
        <v>6434</v>
      </c>
      <c r="B3655" s="10">
        <v>45638.310131018516</v>
      </c>
      <c r="C3655">
        <v>1</v>
      </c>
      <c r="D3655">
        <v>3138.86</v>
      </c>
      <c r="E3655" s="24">
        <f>INT(RFM_Pivot!$A$1 - tblCustRFM[[#This Row],[LastPurchaseDate]])</f>
        <v>18</v>
      </c>
      <c r="F3655">
        <f>IF(tblCustRFM[[#This Row],[Recency]] &lt;= $L$4, 3, IF(tblCustRFM[[#This Row],[Recency]] &lt;= M3657, 2, 1))</f>
        <v>3</v>
      </c>
      <c r="G3655">
        <f>IF(tblCustRFM[[#This Row],[Frequency]] &gt;= L3658, 3, IF(tblCustRFM[[#This Row],[Frequency]] &gt;= M3658, 2, 1))</f>
        <v>3</v>
      </c>
      <c r="H3655">
        <f>IF(tblCustRFM[[#This Row],[Monetary]] &gt;= L3659, 3, IF(tblCustRFM[[#This Row],[Monetary]] &gt;= M3659, 2, 1))</f>
        <v>3</v>
      </c>
      <c r="I3655">
        <f>tblCustRFM[[#This Row],[RecencyTier]] + tblCustRFM[[#This Row],[FrequencyTier]] + tblCustRFM[[#This Row],[MonetaryTier]]</f>
        <v>9</v>
      </c>
    </row>
    <row r="3656" spans="1:9" x14ac:dyDescent="0.45">
      <c r="A3656" s="16">
        <v>6435</v>
      </c>
      <c r="B3656" s="10">
        <v>45584.868786882718</v>
      </c>
      <c r="C3656">
        <v>3</v>
      </c>
      <c r="D3656">
        <v>14973.4</v>
      </c>
      <c r="E3656" s="24">
        <f>INT(RFM_Pivot!$A$1 - tblCustRFM[[#This Row],[LastPurchaseDate]])</f>
        <v>72</v>
      </c>
      <c r="F3656">
        <f>IF(tblCustRFM[[#This Row],[Recency]] &lt;= $L$4, 3, IF(tblCustRFM[[#This Row],[Recency]] &lt;= M3658, 2, 1))</f>
        <v>3</v>
      </c>
      <c r="G3656">
        <f>IF(tblCustRFM[[#This Row],[Frequency]] &gt;= L3659, 3, IF(tblCustRFM[[#This Row],[Frequency]] &gt;= M3659, 2, 1))</f>
        <v>3</v>
      </c>
      <c r="H3656">
        <f>IF(tblCustRFM[[#This Row],[Monetary]] &gt;= L3660, 3, IF(tblCustRFM[[#This Row],[Monetary]] &gt;= M3660, 2, 1))</f>
        <v>3</v>
      </c>
      <c r="I3656">
        <f>tblCustRFM[[#This Row],[RecencyTier]] + tblCustRFM[[#This Row],[FrequencyTier]] + tblCustRFM[[#This Row],[MonetaryTier]]</f>
        <v>9</v>
      </c>
    </row>
    <row r="3657" spans="1:9" x14ac:dyDescent="0.45">
      <c r="A3657" s="16">
        <v>6439</v>
      </c>
      <c r="B3657" s="10">
        <v>45491.492449266974</v>
      </c>
      <c r="C3657">
        <v>2</v>
      </c>
      <c r="D3657">
        <v>9733.64</v>
      </c>
      <c r="E3657" s="24">
        <f>INT(RFM_Pivot!$A$1 - tblCustRFM[[#This Row],[LastPurchaseDate]])</f>
        <v>165</v>
      </c>
      <c r="F3657">
        <f>IF(tblCustRFM[[#This Row],[Recency]] &lt;= $L$4, 3, IF(tblCustRFM[[#This Row],[Recency]] &lt;= M3659, 2, 1))</f>
        <v>1</v>
      </c>
      <c r="G3657">
        <f>IF(tblCustRFM[[#This Row],[Frequency]] &gt;= L3660, 3, IF(tblCustRFM[[#This Row],[Frequency]] &gt;= M3660, 2, 1))</f>
        <v>3</v>
      </c>
      <c r="H3657">
        <f>IF(tblCustRFM[[#This Row],[Monetary]] &gt;= L3661, 3, IF(tblCustRFM[[#This Row],[Monetary]] &gt;= M3661, 2, 1))</f>
        <v>3</v>
      </c>
      <c r="I3657">
        <f>tblCustRFM[[#This Row],[RecencyTier]] + tblCustRFM[[#This Row],[FrequencyTier]] + tblCustRFM[[#This Row],[MonetaryTier]]</f>
        <v>7</v>
      </c>
    </row>
    <row r="3658" spans="1:9" x14ac:dyDescent="0.45">
      <c r="A3658" s="16">
        <v>6442</v>
      </c>
      <c r="B3658" s="10">
        <v>45408.994199421293</v>
      </c>
      <c r="C3658">
        <v>3</v>
      </c>
      <c r="D3658">
        <v>32563.8</v>
      </c>
      <c r="E3658" s="24">
        <f>INT(RFM_Pivot!$A$1 - tblCustRFM[[#This Row],[LastPurchaseDate]])</f>
        <v>248</v>
      </c>
      <c r="F3658">
        <f>IF(tblCustRFM[[#This Row],[Recency]] &lt;= $L$4, 3, IF(tblCustRFM[[#This Row],[Recency]] &lt;= M3660, 2, 1))</f>
        <v>1</v>
      </c>
      <c r="G3658">
        <f>IF(tblCustRFM[[#This Row],[Frequency]] &gt;= L3661, 3, IF(tblCustRFM[[#This Row],[Frequency]] &gt;= M3661, 2, 1))</f>
        <v>3</v>
      </c>
      <c r="H3658">
        <f>IF(tblCustRFM[[#This Row],[Monetary]] &gt;= L3662, 3, IF(tblCustRFM[[#This Row],[Monetary]] &gt;= M3662, 2, 1))</f>
        <v>3</v>
      </c>
      <c r="I3658">
        <f>tblCustRFM[[#This Row],[RecencyTier]] + tblCustRFM[[#This Row],[FrequencyTier]] + tblCustRFM[[#This Row],[MonetaryTier]]</f>
        <v>7</v>
      </c>
    </row>
    <row r="3659" spans="1:9" x14ac:dyDescent="0.45">
      <c r="A3659" s="16">
        <v>6443</v>
      </c>
      <c r="B3659" s="10">
        <v>45612.976597646608</v>
      </c>
      <c r="C3659">
        <v>2</v>
      </c>
      <c r="D3659">
        <v>20799.61</v>
      </c>
      <c r="E3659" s="24">
        <f>INT(RFM_Pivot!$A$1 - tblCustRFM[[#This Row],[LastPurchaseDate]])</f>
        <v>44</v>
      </c>
      <c r="F3659">
        <f>IF(tblCustRFM[[#This Row],[Recency]] &lt;= $L$4, 3, IF(tblCustRFM[[#This Row],[Recency]] &lt;= M3661, 2, 1))</f>
        <v>3</v>
      </c>
      <c r="G3659">
        <f>IF(tblCustRFM[[#This Row],[Frequency]] &gt;= L3662, 3, IF(tblCustRFM[[#This Row],[Frequency]] &gt;= M3662, 2, 1))</f>
        <v>3</v>
      </c>
      <c r="H3659">
        <f>IF(tblCustRFM[[#This Row],[Monetary]] &gt;= L3663, 3, IF(tblCustRFM[[#This Row],[Monetary]] &gt;= M3663, 2, 1))</f>
        <v>3</v>
      </c>
      <c r="I3659">
        <f>tblCustRFM[[#This Row],[RecencyTier]] + tblCustRFM[[#This Row],[FrequencyTier]] + tblCustRFM[[#This Row],[MonetaryTier]]</f>
        <v>9</v>
      </c>
    </row>
    <row r="3660" spans="1:9" x14ac:dyDescent="0.45">
      <c r="A3660" s="16">
        <v>6445</v>
      </c>
      <c r="B3660" s="10">
        <v>45158.79817982253</v>
      </c>
      <c r="C3660">
        <v>3</v>
      </c>
      <c r="D3660">
        <v>26520.1</v>
      </c>
      <c r="E3660" s="24">
        <f>INT(RFM_Pivot!$A$1 - tblCustRFM[[#This Row],[LastPurchaseDate]])</f>
        <v>498</v>
      </c>
      <c r="F3660">
        <f>IF(tblCustRFM[[#This Row],[Recency]] &lt;= $L$4, 3, IF(tblCustRFM[[#This Row],[Recency]] &lt;= M3662, 2, 1))</f>
        <v>1</v>
      </c>
      <c r="G3660">
        <f>IF(tblCustRFM[[#This Row],[Frequency]] &gt;= L3663, 3, IF(tblCustRFM[[#This Row],[Frequency]] &gt;= M3663, 2, 1))</f>
        <v>3</v>
      </c>
      <c r="H3660">
        <f>IF(tblCustRFM[[#This Row],[Monetary]] &gt;= L3664, 3, IF(tblCustRFM[[#This Row],[Monetary]] &gt;= M3664, 2, 1))</f>
        <v>3</v>
      </c>
      <c r="I3660">
        <f>tblCustRFM[[#This Row],[RecencyTier]] + tblCustRFM[[#This Row],[FrequencyTier]] + tblCustRFM[[#This Row],[MonetaryTier]]</f>
        <v>7</v>
      </c>
    </row>
    <row r="3661" spans="1:9" x14ac:dyDescent="0.45">
      <c r="A3661" s="16">
        <v>6447</v>
      </c>
      <c r="B3661" s="10">
        <v>45217.934093402779</v>
      </c>
      <c r="C3661">
        <v>1</v>
      </c>
      <c r="D3661">
        <v>13685.94</v>
      </c>
      <c r="E3661" s="24">
        <f>INT(RFM_Pivot!$A$1 - tblCustRFM[[#This Row],[LastPurchaseDate]])</f>
        <v>439</v>
      </c>
      <c r="F3661">
        <f>IF(tblCustRFM[[#This Row],[Recency]] &lt;= $L$4, 3, IF(tblCustRFM[[#This Row],[Recency]] &lt;= M3663, 2, 1))</f>
        <v>1</v>
      </c>
      <c r="G3661">
        <f>IF(tblCustRFM[[#This Row],[Frequency]] &gt;= L3664, 3, IF(tblCustRFM[[#This Row],[Frequency]] &gt;= M3664, 2, 1))</f>
        <v>3</v>
      </c>
      <c r="H3661">
        <f>IF(tblCustRFM[[#This Row],[Monetary]] &gt;= L3665, 3, IF(tblCustRFM[[#This Row],[Monetary]] &gt;= M3665, 2, 1))</f>
        <v>3</v>
      </c>
      <c r="I3661">
        <f>tblCustRFM[[#This Row],[RecencyTier]] + tblCustRFM[[#This Row],[FrequencyTier]] + tblCustRFM[[#This Row],[MonetaryTier]]</f>
        <v>7</v>
      </c>
    </row>
    <row r="3662" spans="1:9" x14ac:dyDescent="0.45">
      <c r="A3662" s="16">
        <v>6448</v>
      </c>
      <c r="B3662" s="10">
        <v>45506.677967785494</v>
      </c>
      <c r="C3662">
        <v>2</v>
      </c>
      <c r="D3662">
        <v>7597.53</v>
      </c>
      <c r="E3662" s="24">
        <f>INT(RFM_Pivot!$A$1 - tblCustRFM[[#This Row],[LastPurchaseDate]])</f>
        <v>150</v>
      </c>
      <c r="F3662">
        <f>IF(tblCustRFM[[#This Row],[Recency]] &lt;= $L$4, 3, IF(tblCustRFM[[#This Row],[Recency]] &lt;= M3664, 2, 1))</f>
        <v>1</v>
      </c>
      <c r="G3662">
        <f>IF(tblCustRFM[[#This Row],[Frequency]] &gt;= L3665, 3, IF(tblCustRFM[[#This Row],[Frequency]] &gt;= M3665, 2, 1))</f>
        <v>3</v>
      </c>
      <c r="H3662">
        <f>IF(tblCustRFM[[#This Row],[Monetary]] &gt;= L3666, 3, IF(tblCustRFM[[#This Row],[Monetary]] &gt;= M3666, 2, 1))</f>
        <v>3</v>
      </c>
      <c r="I3662">
        <f>tblCustRFM[[#This Row],[RecencyTier]] + tblCustRFM[[#This Row],[FrequencyTier]] + tblCustRFM[[#This Row],[MonetaryTier]]</f>
        <v>7</v>
      </c>
    </row>
    <row r="3663" spans="1:9" x14ac:dyDescent="0.45">
      <c r="A3663" s="16">
        <v>6449</v>
      </c>
      <c r="B3663" s="10">
        <v>44976.133913387348</v>
      </c>
      <c r="C3663">
        <v>1</v>
      </c>
      <c r="D3663">
        <v>6727.42</v>
      </c>
      <c r="E3663" s="24">
        <f>INT(RFM_Pivot!$A$1 - tblCustRFM[[#This Row],[LastPurchaseDate]])</f>
        <v>680</v>
      </c>
      <c r="F3663">
        <f>IF(tblCustRFM[[#This Row],[Recency]] &lt;= $L$4, 3, IF(tblCustRFM[[#This Row],[Recency]] &lt;= M3665, 2, 1))</f>
        <v>1</v>
      </c>
      <c r="G3663">
        <f>IF(tblCustRFM[[#This Row],[Frequency]] &gt;= L3666, 3, IF(tblCustRFM[[#This Row],[Frequency]] &gt;= M3666, 2, 1))</f>
        <v>3</v>
      </c>
      <c r="H3663">
        <f>IF(tblCustRFM[[#This Row],[Monetary]] &gt;= L3667, 3, IF(tblCustRFM[[#This Row],[Monetary]] &gt;= M3667, 2, 1))</f>
        <v>3</v>
      </c>
      <c r="I3663">
        <f>tblCustRFM[[#This Row],[RecencyTier]] + tblCustRFM[[#This Row],[FrequencyTier]] + tblCustRFM[[#This Row],[MonetaryTier]]</f>
        <v>7</v>
      </c>
    </row>
    <row r="3664" spans="1:9" x14ac:dyDescent="0.45">
      <c r="A3664" s="16">
        <v>6450</v>
      </c>
      <c r="B3664" s="10">
        <v>45242.829582947532</v>
      </c>
      <c r="C3664">
        <v>3</v>
      </c>
      <c r="D3664">
        <v>22159.51</v>
      </c>
      <c r="E3664" s="24">
        <f>INT(RFM_Pivot!$A$1 - tblCustRFM[[#This Row],[LastPurchaseDate]])</f>
        <v>414</v>
      </c>
      <c r="F3664">
        <f>IF(tblCustRFM[[#This Row],[Recency]] &lt;= $L$4, 3, IF(tblCustRFM[[#This Row],[Recency]] &lt;= M3666, 2, 1))</f>
        <v>1</v>
      </c>
      <c r="G3664">
        <f>IF(tblCustRFM[[#This Row],[Frequency]] &gt;= L3667, 3, IF(tblCustRFM[[#This Row],[Frequency]] &gt;= M3667, 2, 1))</f>
        <v>3</v>
      </c>
      <c r="H3664">
        <f>IF(tblCustRFM[[#This Row],[Monetary]] &gt;= L3668, 3, IF(tblCustRFM[[#This Row],[Monetary]] &gt;= M3668, 2, 1))</f>
        <v>3</v>
      </c>
      <c r="I3664">
        <f>tblCustRFM[[#This Row],[RecencyTier]] + tblCustRFM[[#This Row],[FrequencyTier]] + tblCustRFM[[#This Row],[MonetaryTier]]</f>
        <v>7</v>
      </c>
    </row>
    <row r="3665" spans="1:9" x14ac:dyDescent="0.45">
      <c r="A3665" s="16">
        <v>6451</v>
      </c>
      <c r="B3665" s="10">
        <v>45150.183318325617</v>
      </c>
      <c r="C3665">
        <v>1</v>
      </c>
      <c r="D3665">
        <v>5760.2</v>
      </c>
      <c r="E3665" s="24">
        <f>INT(RFM_Pivot!$A$1 - tblCustRFM[[#This Row],[LastPurchaseDate]])</f>
        <v>506</v>
      </c>
      <c r="F3665">
        <f>IF(tblCustRFM[[#This Row],[Recency]] &lt;= $L$4, 3, IF(tblCustRFM[[#This Row],[Recency]] &lt;= M3667, 2, 1))</f>
        <v>1</v>
      </c>
      <c r="G3665">
        <f>IF(tblCustRFM[[#This Row],[Frequency]] &gt;= L3668, 3, IF(tblCustRFM[[#This Row],[Frequency]] &gt;= M3668, 2, 1))</f>
        <v>3</v>
      </c>
      <c r="H3665">
        <f>IF(tblCustRFM[[#This Row],[Monetary]] &gt;= L3669, 3, IF(tblCustRFM[[#This Row],[Monetary]] &gt;= M3669, 2, 1))</f>
        <v>3</v>
      </c>
      <c r="I3665">
        <f>tblCustRFM[[#This Row],[RecencyTier]] + tblCustRFM[[#This Row],[FrequencyTier]] + tblCustRFM[[#This Row],[MonetaryTier]]</f>
        <v>7</v>
      </c>
    </row>
    <row r="3666" spans="1:9" x14ac:dyDescent="0.45">
      <c r="A3666" s="16">
        <v>6452</v>
      </c>
      <c r="B3666" s="10">
        <v>45276.996999691357</v>
      </c>
      <c r="C3666">
        <v>1</v>
      </c>
      <c r="D3666">
        <v>2626.33</v>
      </c>
      <c r="E3666" s="24">
        <f>INT(RFM_Pivot!$A$1 - tblCustRFM[[#This Row],[LastPurchaseDate]])</f>
        <v>380</v>
      </c>
      <c r="F3666">
        <f>IF(tblCustRFM[[#This Row],[Recency]] &lt;= $L$4, 3, IF(tblCustRFM[[#This Row],[Recency]] &lt;= M3668, 2, 1))</f>
        <v>1</v>
      </c>
      <c r="G3666">
        <f>IF(tblCustRFM[[#This Row],[Frequency]] &gt;= L3669, 3, IF(tblCustRFM[[#This Row],[Frequency]] &gt;= M3669, 2, 1))</f>
        <v>3</v>
      </c>
      <c r="H3666">
        <f>IF(tblCustRFM[[#This Row],[Monetary]] &gt;= L3670, 3, IF(tblCustRFM[[#This Row],[Monetary]] &gt;= M3670, 2, 1))</f>
        <v>3</v>
      </c>
      <c r="I3666">
        <f>tblCustRFM[[#This Row],[RecencyTier]] + tblCustRFM[[#This Row],[FrequencyTier]] + tblCustRFM[[#This Row],[MonetaryTier]]</f>
        <v>7</v>
      </c>
    </row>
    <row r="3667" spans="1:9" x14ac:dyDescent="0.45">
      <c r="A3667" s="16">
        <v>6454</v>
      </c>
      <c r="B3667" s="10">
        <v>45300.724372453704</v>
      </c>
      <c r="C3667">
        <v>2</v>
      </c>
      <c r="D3667">
        <v>13417.76</v>
      </c>
      <c r="E3667" s="24">
        <f>INT(RFM_Pivot!$A$1 - tblCustRFM[[#This Row],[LastPurchaseDate]])</f>
        <v>356</v>
      </c>
      <c r="F3667">
        <f>IF(tblCustRFM[[#This Row],[Recency]] &lt;= $L$4, 3, IF(tblCustRFM[[#This Row],[Recency]] &lt;= M3669, 2, 1))</f>
        <v>1</v>
      </c>
      <c r="G3667">
        <f>IF(tblCustRFM[[#This Row],[Frequency]] &gt;= L3670, 3, IF(tblCustRFM[[#This Row],[Frequency]] &gt;= M3670, 2, 1))</f>
        <v>3</v>
      </c>
      <c r="H3667">
        <f>IF(tblCustRFM[[#This Row],[Monetary]] &gt;= L3671, 3, IF(tblCustRFM[[#This Row],[Monetary]] &gt;= M3671, 2, 1))</f>
        <v>3</v>
      </c>
      <c r="I3667">
        <f>tblCustRFM[[#This Row],[RecencyTier]] + tblCustRFM[[#This Row],[FrequencyTier]] + tblCustRFM[[#This Row],[MonetaryTier]]</f>
        <v>7</v>
      </c>
    </row>
    <row r="3668" spans="1:9" x14ac:dyDescent="0.45">
      <c r="A3668" s="16">
        <v>6455</v>
      </c>
      <c r="B3668" s="10">
        <v>45195.3748375</v>
      </c>
      <c r="C3668">
        <v>1</v>
      </c>
      <c r="D3668">
        <v>4248.3100000000004</v>
      </c>
      <c r="E3668" s="24">
        <f>INT(RFM_Pivot!$A$1 - tblCustRFM[[#This Row],[LastPurchaseDate]])</f>
        <v>461</v>
      </c>
      <c r="F3668">
        <f>IF(tblCustRFM[[#This Row],[Recency]] &lt;= $L$4, 3, IF(tblCustRFM[[#This Row],[Recency]] &lt;= M3670, 2, 1))</f>
        <v>1</v>
      </c>
      <c r="G3668">
        <f>IF(tblCustRFM[[#This Row],[Frequency]] &gt;= L3671, 3, IF(tblCustRFM[[#This Row],[Frequency]] &gt;= M3671, 2, 1))</f>
        <v>3</v>
      </c>
      <c r="H3668">
        <f>IF(tblCustRFM[[#This Row],[Monetary]] &gt;= L3672, 3, IF(tblCustRFM[[#This Row],[Monetary]] &gt;= M3672, 2, 1))</f>
        <v>3</v>
      </c>
      <c r="I3668">
        <f>tblCustRFM[[#This Row],[RecencyTier]] + tblCustRFM[[#This Row],[FrequencyTier]] + tblCustRFM[[#This Row],[MonetaryTier]]</f>
        <v>7</v>
      </c>
    </row>
    <row r="3669" spans="1:9" x14ac:dyDescent="0.45">
      <c r="A3669" s="16">
        <v>6457</v>
      </c>
      <c r="B3669" s="10">
        <v>45210.195319521605</v>
      </c>
      <c r="C3669">
        <v>1</v>
      </c>
      <c r="D3669">
        <v>23671</v>
      </c>
      <c r="E3669" s="24">
        <f>INT(RFM_Pivot!$A$1 - tblCustRFM[[#This Row],[LastPurchaseDate]])</f>
        <v>446</v>
      </c>
      <c r="F3669">
        <f>IF(tblCustRFM[[#This Row],[Recency]] &lt;= $L$4, 3, IF(tblCustRFM[[#This Row],[Recency]] &lt;= M3671, 2, 1))</f>
        <v>1</v>
      </c>
      <c r="G3669">
        <f>IF(tblCustRFM[[#This Row],[Frequency]] &gt;= L3672, 3, IF(tblCustRFM[[#This Row],[Frequency]] &gt;= M3672, 2, 1))</f>
        <v>3</v>
      </c>
      <c r="H3669">
        <f>IF(tblCustRFM[[#This Row],[Monetary]] &gt;= L3673, 3, IF(tblCustRFM[[#This Row],[Monetary]] &gt;= M3673, 2, 1))</f>
        <v>3</v>
      </c>
      <c r="I3669">
        <f>tblCustRFM[[#This Row],[RecencyTier]] + tblCustRFM[[#This Row],[FrequencyTier]] + tblCustRFM[[#This Row],[MonetaryTier]]</f>
        <v>7</v>
      </c>
    </row>
    <row r="3670" spans="1:9" x14ac:dyDescent="0.45">
      <c r="A3670" s="16">
        <v>6461</v>
      </c>
      <c r="B3670" s="10">
        <v>45636.411941203703</v>
      </c>
      <c r="C3670">
        <v>1</v>
      </c>
      <c r="D3670">
        <v>8352.15</v>
      </c>
      <c r="E3670" s="24">
        <f>INT(RFM_Pivot!$A$1 - tblCustRFM[[#This Row],[LastPurchaseDate]])</f>
        <v>20</v>
      </c>
      <c r="F3670">
        <f>IF(tblCustRFM[[#This Row],[Recency]] &lt;= $L$4, 3, IF(tblCustRFM[[#This Row],[Recency]] &lt;= M3672, 2, 1))</f>
        <v>3</v>
      </c>
      <c r="G3670">
        <f>IF(tblCustRFM[[#This Row],[Frequency]] &gt;= L3673, 3, IF(tblCustRFM[[#This Row],[Frequency]] &gt;= M3673, 2, 1))</f>
        <v>3</v>
      </c>
      <c r="H3670">
        <f>IF(tblCustRFM[[#This Row],[Monetary]] &gt;= L3674, 3, IF(tblCustRFM[[#This Row],[Monetary]] &gt;= M3674, 2, 1))</f>
        <v>3</v>
      </c>
      <c r="I3670">
        <f>tblCustRFM[[#This Row],[RecencyTier]] + tblCustRFM[[#This Row],[FrequencyTier]] + tblCustRFM[[#This Row],[MonetaryTier]]</f>
        <v>9</v>
      </c>
    </row>
    <row r="3671" spans="1:9" x14ac:dyDescent="0.45">
      <c r="A3671" s="16">
        <v>6462</v>
      </c>
      <c r="B3671" s="10">
        <v>45211.290429050925</v>
      </c>
      <c r="C3671">
        <v>1</v>
      </c>
      <c r="D3671">
        <v>16247.32</v>
      </c>
      <c r="E3671" s="24">
        <f>INT(RFM_Pivot!$A$1 - tblCustRFM[[#This Row],[LastPurchaseDate]])</f>
        <v>445</v>
      </c>
      <c r="F3671">
        <f>IF(tblCustRFM[[#This Row],[Recency]] &lt;= $L$4, 3, IF(tblCustRFM[[#This Row],[Recency]] &lt;= M3673, 2, 1))</f>
        <v>1</v>
      </c>
      <c r="G3671">
        <f>IF(tblCustRFM[[#This Row],[Frequency]] &gt;= L3674, 3, IF(tblCustRFM[[#This Row],[Frequency]] &gt;= M3674, 2, 1))</f>
        <v>3</v>
      </c>
      <c r="H3671">
        <f>IF(tblCustRFM[[#This Row],[Monetary]] &gt;= L3675, 3, IF(tblCustRFM[[#This Row],[Monetary]] &gt;= M3675, 2, 1))</f>
        <v>3</v>
      </c>
      <c r="I3671">
        <f>tblCustRFM[[#This Row],[RecencyTier]] + tblCustRFM[[#This Row],[FrequencyTier]] + tblCustRFM[[#This Row],[MonetaryTier]]</f>
        <v>7</v>
      </c>
    </row>
    <row r="3672" spans="1:9" x14ac:dyDescent="0.45">
      <c r="A3672" s="16">
        <v>6463</v>
      </c>
      <c r="B3672" s="10">
        <v>45454.915791589505</v>
      </c>
      <c r="C3672">
        <v>5</v>
      </c>
      <c r="D3672">
        <v>26475.47</v>
      </c>
      <c r="E3672" s="24">
        <f>INT(RFM_Pivot!$A$1 - tblCustRFM[[#This Row],[LastPurchaseDate]])</f>
        <v>202</v>
      </c>
      <c r="F3672">
        <f>IF(tblCustRFM[[#This Row],[Recency]] &lt;= $L$4, 3, IF(tblCustRFM[[#This Row],[Recency]] &lt;= M3674, 2, 1))</f>
        <v>1</v>
      </c>
      <c r="G3672">
        <f>IF(tblCustRFM[[#This Row],[Frequency]] &gt;= L3675, 3, IF(tblCustRFM[[#This Row],[Frequency]] &gt;= M3675, 2, 1))</f>
        <v>3</v>
      </c>
      <c r="H3672">
        <f>IF(tblCustRFM[[#This Row],[Monetary]] &gt;= L3676, 3, IF(tblCustRFM[[#This Row],[Monetary]] &gt;= M3676, 2, 1))</f>
        <v>3</v>
      </c>
      <c r="I3672">
        <f>tblCustRFM[[#This Row],[RecencyTier]] + tblCustRFM[[#This Row],[FrequencyTier]] + tblCustRFM[[#This Row],[MonetaryTier]]</f>
        <v>7</v>
      </c>
    </row>
    <row r="3673" spans="1:9" x14ac:dyDescent="0.45">
      <c r="A3673" s="16">
        <v>6467</v>
      </c>
      <c r="B3673" s="10">
        <v>45553.986698649693</v>
      </c>
      <c r="C3673">
        <v>1</v>
      </c>
      <c r="D3673">
        <v>6121.38</v>
      </c>
      <c r="E3673" s="24">
        <f>INT(RFM_Pivot!$A$1 - tblCustRFM[[#This Row],[LastPurchaseDate]])</f>
        <v>103</v>
      </c>
      <c r="F3673">
        <f>IF(tblCustRFM[[#This Row],[Recency]] &lt;= $L$4, 3, IF(tblCustRFM[[#This Row],[Recency]] &lt;= M3675, 2, 1))</f>
        <v>3</v>
      </c>
      <c r="G3673">
        <f>IF(tblCustRFM[[#This Row],[Frequency]] &gt;= L3676, 3, IF(tblCustRFM[[#This Row],[Frequency]] &gt;= M3676, 2, 1))</f>
        <v>3</v>
      </c>
      <c r="H3673">
        <f>IF(tblCustRFM[[#This Row],[Monetary]] &gt;= L3677, 3, IF(tblCustRFM[[#This Row],[Monetary]] &gt;= M3677, 2, 1))</f>
        <v>3</v>
      </c>
      <c r="I3673">
        <f>tblCustRFM[[#This Row],[RecencyTier]] + tblCustRFM[[#This Row],[FrequencyTier]] + tblCustRFM[[#This Row],[MonetaryTier]]</f>
        <v>9</v>
      </c>
    </row>
    <row r="3674" spans="1:9" x14ac:dyDescent="0.45">
      <c r="A3674" s="16">
        <v>6468</v>
      </c>
      <c r="B3674" s="10">
        <v>45015.046804668207</v>
      </c>
      <c r="C3674">
        <v>2</v>
      </c>
      <c r="D3674">
        <v>1775.31</v>
      </c>
      <c r="E3674" s="24">
        <f>INT(RFM_Pivot!$A$1 - tblCustRFM[[#This Row],[LastPurchaseDate]])</f>
        <v>641</v>
      </c>
      <c r="F3674">
        <f>IF(tblCustRFM[[#This Row],[Recency]] &lt;= $L$4, 3, IF(tblCustRFM[[#This Row],[Recency]] &lt;= M3676, 2, 1))</f>
        <v>1</v>
      </c>
      <c r="G3674">
        <f>IF(tblCustRFM[[#This Row],[Frequency]] &gt;= L3677, 3, IF(tblCustRFM[[#This Row],[Frequency]] &gt;= M3677, 2, 1))</f>
        <v>3</v>
      </c>
      <c r="H3674">
        <f>IF(tblCustRFM[[#This Row],[Monetary]] &gt;= L3678, 3, IF(tblCustRFM[[#This Row],[Monetary]] &gt;= M3678, 2, 1))</f>
        <v>3</v>
      </c>
      <c r="I3674">
        <f>tblCustRFM[[#This Row],[RecencyTier]] + tblCustRFM[[#This Row],[FrequencyTier]] + tblCustRFM[[#This Row],[MonetaryTier]]</f>
        <v>7</v>
      </c>
    </row>
    <row r="3675" spans="1:9" x14ac:dyDescent="0.45">
      <c r="A3675" s="16">
        <v>6469</v>
      </c>
      <c r="B3675" s="10">
        <v>45083.527652777775</v>
      </c>
      <c r="C3675">
        <v>1</v>
      </c>
      <c r="D3675">
        <v>1896.12</v>
      </c>
      <c r="E3675" s="24">
        <f>INT(RFM_Pivot!$A$1 - tblCustRFM[[#This Row],[LastPurchaseDate]])</f>
        <v>573</v>
      </c>
      <c r="F3675">
        <f>IF(tblCustRFM[[#This Row],[Recency]] &lt;= $L$4, 3, IF(tblCustRFM[[#This Row],[Recency]] &lt;= M3677, 2, 1))</f>
        <v>1</v>
      </c>
      <c r="G3675">
        <f>IF(tblCustRFM[[#This Row],[Frequency]] &gt;= L3678, 3, IF(tblCustRFM[[#This Row],[Frequency]] &gt;= M3678, 2, 1))</f>
        <v>3</v>
      </c>
      <c r="H3675">
        <f>IF(tblCustRFM[[#This Row],[Monetary]] &gt;= L3679, 3, IF(tblCustRFM[[#This Row],[Monetary]] &gt;= M3679, 2, 1))</f>
        <v>3</v>
      </c>
      <c r="I3675">
        <f>tblCustRFM[[#This Row],[RecencyTier]] + tblCustRFM[[#This Row],[FrequencyTier]] + tblCustRFM[[#This Row],[MonetaryTier]]</f>
        <v>7</v>
      </c>
    </row>
    <row r="3676" spans="1:9" x14ac:dyDescent="0.45">
      <c r="A3676" s="16">
        <v>6470</v>
      </c>
      <c r="B3676" s="10">
        <v>45362.707570756174</v>
      </c>
      <c r="C3676">
        <v>1</v>
      </c>
      <c r="D3676">
        <v>7656.84</v>
      </c>
      <c r="E3676" s="24">
        <f>INT(RFM_Pivot!$A$1 - tblCustRFM[[#This Row],[LastPurchaseDate]])</f>
        <v>294</v>
      </c>
      <c r="F3676">
        <f>IF(tblCustRFM[[#This Row],[Recency]] &lt;= $L$4, 3, IF(tblCustRFM[[#This Row],[Recency]] &lt;= M3678, 2, 1))</f>
        <v>1</v>
      </c>
      <c r="G3676">
        <f>IF(tblCustRFM[[#This Row],[Frequency]] &gt;= L3679, 3, IF(tblCustRFM[[#This Row],[Frequency]] &gt;= M3679, 2, 1))</f>
        <v>3</v>
      </c>
      <c r="H3676">
        <f>IF(tblCustRFM[[#This Row],[Monetary]] &gt;= L3680, 3, IF(tblCustRFM[[#This Row],[Monetary]] &gt;= M3680, 2, 1))</f>
        <v>3</v>
      </c>
      <c r="I3676">
        <f>tblCustRFM[[#This Row],[RecencyTier]] + tblCustRFM[[#This Row],[FrequencyTier]] + tblCustRFM[[#This Row],[MonetaryTier]]</f>
        <v>7</v>
      </c>
    </row>
    <row r="3677" spans="1:9" x14ac:dyDescent="0.45">
      <c r="A3677" s="16">
        <v>6471</v>
      </c>
      <c r="B3677" s="10">
        <v>45319.122212229937</v>
      </c>
      <c r="C3677">
        <v>1</v>
      </c>
      <c r="D3677">
        <v>2360.98</v>
      </c>
      <c r="E3677" s="24">
        <f>INT(RFM_Pivot!$A$1 - tblCustRFM[[#This Row],[LastPurchaseDate]])</f>
        <v>337</v>
      </c>
      <c r="F3677">
        <f>IF(tblCustRFM[[#This Row],[Recency]] &lt;= $L$4, 3, IF(tblCustRFM[[#This Row],[Recency]] &lt;= M3679, 2, 1))</f>
        <v>1</v>
      </c>
      <c r="G3677">
        <f>IF(tblCustRFM[[#This Row],[Frequency]] &gt;= L3680, 3, IF(tblCustRFM[[#This Row],[Frequency]] &gt;= M3680, 2, 1))</f>
        <v>3</v>
      </c>
      <c r="H3677">
        <f>IF(tblCustRFM[[#This Row],[Monetary]] &gt;= L3681, 3, IF(tblCustRFM[[#This Row],[Monetary]] &gt;= M3681, 2, 1))</f>
        <v>3</v>
      </c>
      <c r="I3677">
        <f>tblCustRFM[[#This Row],[RecencyTier]] + tblCustRFM[[#This Row],[FrequencyTier]] + tblCustRFM[[#This Row],[MonetaryTier]]</f>
        <v>7</v>
      </c>
    </row>
    <row r="3678" spans="1:9" x14ac:dyDescent="0.45">
      <c r="A3678" s="16">
        <v>6472</v>
      </c>
      <c r="B3678" s="10">
        <v>45056.441944174381</v>
      </c>
      <c r="C3678">
        <v>1</v>
      </c>
      <c r="D3678">
        <v>282.64</v>
      </c>
      <c r="E3678" s="24">
        <f>INT(RFM_Pivot!$A$1 - tblCustRFM[[#This Row],[LastPurchaseDate]])</f>
        <v>600</v>
      </c>
      <c r="F3678">
        <f>IF(tblCustRFM[[#This Row],[Recency]] &lt;= $L$4, 3, IF(tblCustRFM[[#This Row],[Recency]] &lt;= M3680, 2, 1))</f>
        <v>1</v>
      </c>
      <c r="G3678">
        <f>IF(tblCustRFM[[#This Row],[Frequency]] &gt;= L3681, 3, IF(tblCustRFM[[#This Row],[Frequency]] &gt;= M3681, 2, 1))</f>
        <v>3</v>
      </c>
      <c r="H3678">
        <f>IF(tblCustRFM[[#This Row],[Monetary]] &gt;= L3682, 3, IF(tblCustRFM[[#This Row],[Monetary]] &gt;= M3682, 2, 1))</f>
        <v>3</v>
      </c>
      <c r="I3678">
        <f>tblCustRFM[[#This Row],[RecencyTier]] + tblCustRFM[[#This Row],[FrequencyTier]] + tblCustRFM[[#This Row],[MonetaryTier]]</f>
        <v>7</v>
      </c>
    </row>
    <row r="3679" spans="1:9" x14ac:dyDescent="0.45">
      <c r="A3679" s="16">
        <v>6475</v>
      </c>
      <c r="B3679" s="10">
        <v>45005.555855594139</v>
      </c>
      <c r="C3679">
        <v>1</v>
      </c>
      <c r="D3679">
        <v>7448.15</v>
      </c>
      <c r="E3679" s="24">
        <f>INT(RFM_Pivot!$A$1 - tblCustRFM[[#This Row],[LastPurchaseDate]])</f>
        <v>651</v>
      </c>
      <c r="F3679">
        <f>IF(tblCustRFM[[#This Row],[Recency]] &lt;= $L$4, 3, IF(tblCustRFM[[#This Row],[Recency]] &lt;= M3681, 2, 1))</f>
        <v>1</v>
      </c>
      <c r="G3679">
        <f>IF(tblCustRFM[[#This Row],[Frequency]] &gt;= L3682, 3, IF(tblCustRFM[[#This Row],[Frequency]] &gt;= M3682, 2, 1))</f>
        <v>3</v>
      </c>
      <c r="H3679">
        <f>IF(tblCustRFM[[#This Row],[Monetary]] &gt;= L3683, 3, IF(tblCustRFM[[#This Row],[Monetary]] &gt;= M3683, 2, 1))</f>
        <v>3</v>
      </c>
      <c r="I3679">
        <f>tblCustRFM[[#This Row],[RecencyTier]] + tblCustRFM[[#This Row],[FrequencyTier]] + tblCustRFM[[#This Row],[MonetaryTier]]</f>
        <v>7</v>
      </c>
    </row>
    <row r="3680" spans="1:9" x14ac:dyDescent="0.45">
      <c r="A3680" s="16">
        <v>6476</v>
      </c>
      <c r="B3680" s="10">
        <v>45272.178517862652</v>
      </c>
      <c r="C3680">
        <v>2</v>
      </c>
      <c r="D3680">
        <v>16108.55</v>
      </c>
      <c r="E3680" s="24">
        <f>INT(RFM_Pivot!$A$1 - tblCustRFM[[#This Row],[LastPurchaseDate]])</f>
        <v>384</v>
      </c>
      <c r="F3680">
        <f>IF(tblCustRFM[[#This Row],[Recency]] &lt;= $L$4, 3, IF(tblCustRFM[[#This Row],[Recency]] &lt;= M3682, 2, 1))</f>
        <v>1</v>
      </c>
      <c r="G3680">
        <f>IF(tblCustRFM[[#This Row],[Frequency]] &gt;= L3683, 3, IF(tblCustRFM[[#This Row],[Frequency]] &gt;= M3683, 2, 1))</f>
        <v>3</v>
      </c>
      <c r="H3680">
        <f>IF(tblCustRFM[[#This Row],[Monetary]] &gt;= L3684, 3, IF(tblCustRFM[[#This Row],[Monetary]] &gt;= M3684, 2, 1))</f>
        <v>3</v>
      </c>
      <c r="I3680">
        <f>tblCustRFM[[#This Row],[RecencyTier]] + tblCustRFM[[#This Row],[FrequencyTier]] + tblCustRFM[[#This Row],[MonetaryTier]]</f>
        <v>7</v>
      </c>
    </row>
    <row r="3681" spans="1:9" x14ac:dyDescent="0.45">
      <c r="A3681" s="16">
        <v>6480</v>
      </c>
      <c r="B3681" s="10">
        <v>45301.454445447533</v>
      </c>
      <c r="C3681">
        <v>1</v>
      </c>
      <c r="D3681">
        <v>3130.55</v>
      </c>
      <c r="E3681" s="24">
        <f>INT(RFM_Pivot!$A$1 - tblCustRFM[[#This Row],[LastPurchaseDate]])</f>
        <v>355</v>
      </c>
      <c r="F3681">
        <f>IF(tblCustRFM[[#This Row],[Recency]] &lt;= $L$4, 3, IF(tblCustRFM[[#This Row],[Recency]] &lt;= M3683, 2, 1))</f>
        <v>1</v>
      </c>
      <c r="G3681">
        <f>IF(tblCustRFM[[#This Row],[Frequency]] &gt;= L3684, 3, IF(tblCustRFM[[#This Row],[Frequency]] &gt;= M3684, 2, 1))</f>
        <v>3</v>
      </c>
      <c r="H3681">
        <f>IF(tblCustRFM[[#This Row],[Monetary]] &gt;= L3685, 3, IF(tblCustRFM[[#This Row],[Monetary]] &gt;= M3685, 2, 1))</f>
        <v>3</v>
      </c>
      <c r="I3681">
        <f>tblCustRFM[[#This Row],[RecencyTier]] + tblCustRFM[[#This Row],[FrequencyTier]] + tblCustRFM[[#This Row],[MonetaryTier]]</f>
        <v>7</v>
      </c>
    </row>
    <row r="3682" spans="1:9" x14ac:dyDescent="0.45">
      <c r="A3682" s="16">
        <v>6481</v>
      </c>
      <c r="B3682" s="10">
        <v>45440.241324151233</v>
      </c>
      <c r="C3682">
        <v>2</v>
      </c>
      <c r="D3682">
        <v>10642.84</v>
      </c>
      <c r="E3682" s="24">
        <f>INT(RFM_Pivot!$A$1 - tblCustRFM[[#This Row],[LastPurchaseDate]])</f>
        <v>216</v>
      </c>
      <c r="F3682">
        <f>IF(tblCustRFM[[#This Row],[Recency]] &lt;= $L$4, 3, IF(tblCustRFM[[#This Row],[Recency]] &lt;= M3684, 2, 1))</f>
        <v>1</v>
      </c>
      <c r="G3682">
        <f>IF(tblCustRFM[[#This Row],[Frequency]] &gt;= L3685, 3, IF(tblCustRFM[[#This Row],[Frequency]] &gt;= M3685, 2, 1))</f>
        <v>3</v>
      </c>
      <c r="H3682">
        <f>IF(tblCustRFM[[#This Row],[Monetary]] &gt;= L3686, 3, IF(tblCustRFM[[#This Row],[Monetary]] &gt;= M3686, 2, 1))</f>
        <v>3</v>
      </c>
      <c r="I3682">
        <f>tblCustRFM[[#This Row],[RecencyTier]] + tblCustRFM[[#This Row],[FrequencyTier]] + tblCustRFM[[#This Row],[MonetaryTier]]</f>
        <v>7</v>
      </c>
    </row>
    <row r="3683" spans="1:9" x14ac:dyDescent="0.45">
      <c r="A3683" s="16">
        <v>6482</v>
      </c>
      <c r="B3683" s="10">
        <v>45110.759375925925</v>
      </c>
      <c r="C3683">
        <v>1</v>
      </c>
      <c r="D3683">
        <v>2797.1</v>
      </c>
      <c r="E3683" s="24">
        <f>INT(RFM_Pivot!$A$1 - tblCustRFM[[#This Row],[LastPurchaseDate]])</f>
        <v>546</v>
      </c>
      <c r="F3683">
        <f>IF(tblCustRFM[[#This Row],[Recency]] &lt;= $L$4, 3, IF(tblCustRFM[[#This Row],[Recency]] &lt;= M3685, 2, 1))</f>
        <v>1</v>
      </c>
      <c r="G3683">
        <f>IF(tblCustRFM[[#This Row],[Frequency]] &gt;= L3686, 3, IF(tblCustRFM[[#This Row],[Frequency]] &gt;= M3686, 2, 1))</f>
        <v>3</v>
      </c>
      <c r="H3683">
        <f>IF(tblCustRFM[[#This Row],[Monetary]] &gt;= L3687, 3, IF(tblCustRFM[[#This Row],[Monetary]] &gt;= M3687, 2, 1))</f>
        <v>3</v>
      </c>
      <c r="I3683">
        <f>tblCustRFM[[#This Row],[RecencyTier]] + tblCustRFM[[#This Row],[FrequencyTier]] + tblCustRFM[[#This Row],[MonetaryTier]]</f>
        <v>7</v>
      </c>
    </row>
    <row r="3684" spans="1:9" x14ac:dyDescent="0.45">
      <c r="A3684" s="16">
        <v>6484</v>
      </c>
      <c r="B3684" s="10">
        <v>45545.955895601852</v>
      </c>
      <c r="C3684">
        <v>1</v>
      </c>
      <c r="D3684">
        <v>5425.32</v>
      </c>
      <c r="E3684" s="24">
        <f>INT(RFM_Pivot!$A$1 - tblCustRFM[[#This Row],[LastPurchaseDate]])</f>
        <v>111</v>
      </c>
      <c r="F3684">
        <f>IF(tblCustRFM[[#This Row],[Recency]] &lt;= $L$4, 3, IF(tblCustRFM[[#This Row],[Recency]] &lt;= M3686, 2, 1))</f>
        <v>3</v>
      </c>
      <c r="G3684">
        <f>IF(tblCustRFM[[#This Row],[Frequency]] &gt;= L3687, 3, IF(tblCustRFM[[#This Row],[Frequency]] &gt;= M3687, 2, 1))</f>
        <v>3</v>
      </c>
      <c r="H3684">
        <f>IF(tblCustRFM[[#This Row],[Monetary]] &gt;= L3688, 3, IF(tblCustRFM[[#This Row],[Monetary]] &gt;= M3688, 2, 1))</f>
        <v>3</v>
      </c>
      <c r="I3684">
        <f>tblCustRFM[[#This Row],[RecencyTier]] + tblCustRFM[[#This Row],[FrequencyTier]] + tblCustRFM[[#This Row],[MonetaryTier]]</f>
        <v>9</v>
      </c>
    </row>
    <row r="3685" spans="1:9" x14ac:dyDescent="0.45">
      <c r="A3685" s="16">
        <v>6485</v>
      </c>
      <c r="B3685" s="10">
        <v>45176.611961188275</v>
      </c>
      <c r="C3685">
        <v>1</v>
      </c>
      <c r="D3685">
        <v>3950.64</v>
      </c>
      <c r="E3685" s="24">
        <f>INT(RFM_Pivot!$A$1 - tblCustRFM[[#This Row],[LastPurchaseDate]])</f>
        <v>480</v>
      </c>
      <c r="F3685">
        <f>IF(tblCustRFM[[#This Row],[Recency]] &lt;= $L$4, 3, IF(tblCustRFM[[#This Row],[Recency]] &lt;= M3687, 2, 1))</f>
        <v>1</v>
      </c>
      <c r="G3685">
        <f>IF(tblCustRFM[[#This Row],[Frequency]] &gt;= L3688, 3, IF(tblCustRFM[[#This Row],[Frequency]] &gt;= M3688, 2, 1))</f>
        <v>3</v>
      </c>
      <c r="H3685">
        <f>IF(tblCustRFM[[#This Row],[Monetary]] &gt;= L3689, 3, IF(tblCustRFM[[#This Row],[Monetary]] &gt;= M3689, 2, 1))</f>
        <v>3</v>
      </c>
      <c r="I3685">
        <f>tblCustRFM[[#This Row],[RecencyTier]] + tblCustRFM[[#This Row],[FrequencyTier]] + tblCustRFM[[#This Row],[MonetaryTier]]</f>
        <v>7</v>
      </c>
    </row>
    <row r="3686" spans="1:9" x14ac:dyDescent="0.45">
      <c r="A3686" s="16">
        <v>6486</v>
      </c>
      <c r="B3686" s="10">
        <v>44961.678467862657</v>
      </c>
      <c r="C3686">
        <v>2</v>
      </c>
      <c r="D3686">
        <v>2338.77</v>
      </c>
      <c r="E3686" s="24">
        <f>INT(RFM_Pivot!$A$1 - tblCustRFM[[#This Row],[LastPurchaseDate]])</f>
        <v>695</v>
      </c>
      <c r="F3686">
        <f>IF(tblCustRFM[[#This Row],[Recency]] &lt;= $L$4, 3, IF(tblCustRFM[[#This Row],[Recency]] &lt;= M3688, 2, 1))</f>
        <v>1</v>
      </c>
      <c r="G3686">
        <f>IF(tblCustRFM[[#This Row],[Frequency]] &gt;= L3689, 3, IF(tblCustRFM[[#This Row],[Frequency]] &gt;= M3689, 2, 1))</f>
        <v>3</v>
      </c>
      <c r="H3686">
        <f>IF(tblCustRFM[[#This Row],[Monetary]] &gt;= L3690, 3, IF(tblCustRFM[[#This Row],[Monetary]] &gt;= M3690, 2, 1))</f>
        <v>3</v>
      </c>
      <c r="I3686">
        <f>tblCustRFM[[#This Row],[RecencyTier]] + tblCustRFM[[#This Row],[FrequencyTier]] + tblCustRFM[[#This Row],[MonetaryTier]]</f>
        <v>7</v>
      </c>
    </row>
    <row r="3687" spans="1:9" x14ac:dyDescent="0.45">
      <c r="A3687" s="16">
        <v>6487</v>
      </c>
      <c r="B3687" s="10">
        <v>45483.388638850309</v>
      </c>
      <c r="C3687">
        <v>1</v>
      </c>
      <c r="D3687">
        <v>3408.49</v>
      </c>
      <c r="E3687" s="24">
        <f>INT(RFM_Pivot!$A$1 - tblCustRFM[[#This Row],[LastPurchaseDate]])</f>
        <v>173</v>
      </c>
      <c r="F3687">
        <f>IF(tblCustRFM[[#This Row],[Recency]] &lt;= $L$4, 3, IF(tblCustRFM[[#This Row],[Recency]] &lt;= M3689, 2, 1))</f>
        <v>1</v>
      </c>
      <c r="G3687">
        <f>IF(tblCustRFM[[#This Row],[Frequency]] &gt;= L3690, 3, IF(tblCustRFM[[#This Row],[Frequency]] &gt;= M3690, 2, 1))</f>
        <v>3</v>
      </c>
      <c r="H3687">
        <f>IF(tblCustRFM[[#This Row],[Monetary]] &gt;= L3691, 3, IF(tblCustRFM[[#This Row],[Monetary]] &gt;= M3691, 2, 1))</f>
        <v>3</v>
      </c>
      <c r="I3687">
        <f>tblCustRFM[[#This Row],[RecencyTier]] + tblCustRFM[[#This Row],[FrequencyTier]] + tblCustRFM[[#This Row],[MonetaryTier]]</f>
        <v>7</v>
      </c>
    </row>
    <row r="3688" spans="1:9" x14ac:dyDescent="0.45">
      <c r="A3688" s="16">
        <v>6488</v>
      </c>
      <c r="B3688" s="10">
        <v>45178.802180208331</v>
      </c>
      <c r="C3688">
        <v>1</v>
      </c>
      <c r="D3688">
        <v>6135</v>
      </c>
      <c r="E3688" s="24">
        <f>INT(RFM_Pivot!$A$1 - tblCustRFM[[#This Row],[LastPurchaseDate]])</f>
        <v>478</v>
      </c>
      <c r="F3688">
        <f>IF(tblCustRFM[[#This Row],[Recency]] &lt;= $L$4, 3, IF(tblCustRFM[[#This Row],[Recency]] &lt;= M3690, 2, 1))</f>
        <v>1</v>
      </c>
      <c r="G3688">
        <f>IF(tblCustRFM[[#This Row],[Frequency]] &gt;= L3691, 3, IF(tblCustRFM[[#This Row],[Frequency]] &gt;= M3691, 2, 1))</f>
        <v>3</v>
      </c>
      <c r="H3688">
        <f>IF(tblCustRFM[[#This Row],[Monetary]] &gt;= L3692, 3, IF(tblCustRFM[[#This Row],[Monetary]] &gt;= M3692, 2, 1))</f>
        <v>3</v>
      </c>
      <c r="I3688">
        <f>tblCustRFM[[#This Row],[RecencyTier]] + tblCustRFM[[#This Row],[FrequencyTier]] + tblCustRFM[[#This Row],[MonetaryTier]]</f>
        <v>7</v>
      </c>
    </row>
    <row r="3689" spans="1:9" x14ac:dyDescent="0.45">
      <c r="A3689" s="16">
        <v>6490</v>
      </c>
      <c r="B3689" s="10">
        <v>45355.91789178241</v>
      </c>
      <c r="C3689">
        <v>3</v>
      </c>
      <c r="D3689">
        <v>12934.37</v>
      </c>
      <c r="E3689" s="24">
        <f>INT(RFM_Pivot!$A$1 - tblCustRFM[[#This Row],[LastPurchaseDate]])</f>
        <v>301</v>
      </c>
      <c r="F3689">
        <f>IF(tblCustRFM[[#This Row],[Recency]] &lt;= $L$4, 3, IF(tblCustRFM[[#This Row],[Recency]] &lt;= M3691, 2, 1))</f>
        <v>1</v>
      </c>
      <c r="G3689">
        <f>IF(tblCustRFM[[#This Row],[Frequency]] &gt;= L3692, 3, IF(tblCustRFM[[#This Row],[Frequency]] &gt;= M3692, 2, 1))</f>
        <v>3</v>
      </c>
      <c r="H3689">
        <f>IF(tblCustRFM[[#This Row],[Monetary]] &gt;= L3693, 3, IF(tblCustRFM[[#This Row],[Monetary]] &gt;= M3693, 2, 1))</f>
        <v>3</v>
      </c>
      <c r="I3689">
        <f>tblCustRFM[[#This Row],[RecencyTier]] + tblCustRFM[[#This Row],[FrequencyTier]] + tblCustRFM[[#This Row],[MonetaryTier]]</f>
        <v>7</v>
      </c>
    </row>
    <row r="3690" spans="1:9" x14ac:dyDescent="0.45">
      <c r="A3690" s="16">
        <v>6491</v>
      </c>
      <c r="B3690" s="10">
        <v>45386.726972685188</v>
      </c>
      <c r="C3690">
        <v>1</v>
      </c>
      <c r="D3690">
        <v>6309.16</v>
      </c>
      <c r="E3690" s="24">
        <f>INT(RFM_Pivot!$A$1 - tblCustRFM[[#This Row],[LastPurchaseDate]])</f>
        <v>270</v>
      </c>
      <c r="F3690">
        <f>IF(tblCustRFM[[#This Row],[Recency]] &lt;= $L$4, 3, IF(tblCustRFM[[#This Row],[Recency]] &lt;= M3692, 2, 1))</f>
        <v>1</v>
      </c>
      <c r="G3690">
        <f>IF(tblCustRFM[[#This Row],[Frequency]] &gt;= L3693, 3, IF(tblCustRFM[[#This Row],[Frequency]] &gt;= M3693, 2, 1))</f>
        <v>3</v>
      </c>
      <c r="H3690">
        <f>IF(tblCustRFM[[#This Row],[Monetary]] &gt;= L3694, 3, IF(tblCustRFM[[#This Row],[Monetary]] &gt;= M3694, 2, 1))</f>
        <v>3</v>
      </c>
      <c r="I3690">
        <f>tblCustRFM[[#This Row],[RecencyTier]] + tblCustRFM[[#This Row],[FrequencyTier]] + tblCustRFM[[#This Row],[MonetaryTier]]</f>
        <v>7</v>
      </c>
    </row>
    <row r="3691" spans="1:9" x14ac:dyDescent="0.45">
      <c r="A3691" s="16">
        <v>6492</v>
      </c>
      <c r="B3691" s="10">
        <v>45596.038903896602</v>
      </c>
      <c r="C3691">
        <v>3</v>
      </c>
      <c r="D3691">
        <v>39752.76</v>
      </c>
      <c r="E3691" s="24">
        <f>INT(RFM_Pivot!$A$1 - tblCustRFM[[#This Row],[LastPurchaseDate]])</f>
        <v>60</v>
      </c>
      <c r="F3691">
        <f>IF(tblCustRFM[[#This Row],[Recency]] &lt;= $L$4, 3, IF(tblCustRFM[[#This Row],[Recency]] &lt;= M3693, 2, 1))</f>
        <v>3</v>
      </c>
      <c r="G3691">
        <f>IF(tblCustRFM[[#This Row],[Frequency]] &gt;= L3694, 3, IF(tblCustRFM[[#This Row],[Frequency]] &gt;= M3694, 2, 1))</f>
        <v>3</v>
      </c>
      <c r="H3691">
        <f>IF(tblCustRFM[[#This Row],[Monetary]] &gt;= L3695, 3, IF(tblCustRFM[[#This Row],[Monetary]] &gt;= M3695, 2, 1))</f>
        <v>3</v>
      </c>
      <c r="I3691">
        <f>tblCustRFM[[#This Row],[RecencyTier]] + tblCustRFM[[#This Row],[FrequencyTier]] + tblCustRFM[[#This Row],[MonetaryTier]]</f>
        <v>9</v>
      </c>
    </row>
    <row r="3692" spans="1:9" x14ac:dyDescent="0.45">
      <c r="A3692" s="16">
        <v>6493</v>
      </c>
      <c r="B3692" s="10">
        <v>45617.576057600309</v>
      </c>
      <c r="C3692">
        <v>1</v>
      </c>
      <c r="D3692">
        <v>925.52</v>
      </c>
      <c r="E3692" s="24">
        <f>INT(RFM_Pivot!$A$1 - tblCustRFM[[#This Row],[LastPurchaseDate]])</f>
        <v>39</v>
      </c>
      <c r="F3692">
        <f>IF(tblCustRFM[[#This Row],[Recency]] &lt;= $L$4, 3, IF(tblCustRFM[[#This Row],[Recency]] &lt;= M3694, 2, 1))</f>
        <v>3</v>
      </c>
      <c r="G3692">
        <f>IF(tblCustRFM[[#This Row],[Frequency]] &gt;= L3695, 3, IF(tblCustRFM[[#This Row],[Frequency]] &gt;= M3695, 2, 1))</f>
        <v>3</v>
      </c>
      <c r="H3692">
        <f>IF(tblCustRFM[[#This Row],[Monetary]] &gt;= L3696, 3, IF(tblCustRFM[[#This Row],[Monetary]] &gt;= M3696, 2, 1))</f>
        <v>3</v>
      </c>
      <c r="I3692">
        <f>tblCustRFM[[#This Row],[RecencyTier]] + tblCustRFM[[#This Row],[FrequencyTier]] + tblCustRFM[[#This Row],[MonetaryTier]]</f>
        <v>9</v>
      </c>
    </row>
    <row r="3693" spans="1:9" x14ac:dyDescent="0.45">
      <c r="A3693" s="16">
        <v>6494</v>
      </c>
      <c r="B3693" s="10">
        <v>45496.383938387349</v>
      </c>
      <c r="C3693">
        <v>2</v>
      </c>
      <c r="D3693">
        <v>23109.64</v>
      </c>
      <c r="E3693" s="24">
        <f>INT(RFM_Pivot!$A$1 - tblCustRFM[[#This Row],[LastPurchaseDate]])</f>
        <v>160</v>
      </c>
      <c r="F3693">
        <f>IF(tblCustRFM[[#This Row],[Recency]] &lt;= $L$4, 3, IF(tblCustRFM[[#This Row],[Recency]] &lt;= M3695, 2, 1))</f>
        <v>1</v>
      </c>
      <c r="G3693">
        <f>IF(tblCustRFM[[#This Row],[Frequency]] &gt;= L3696, 3, IF(tblCustRFM[[#This Row],[Frequency]] &gt;= M3696, 2, 1))</f>
        <v>3</v>
      </c>
      <c r="H3693">
        <f>IF(tblCustRFM[[#This Row],[Monetary]] &gt;= L3697, 3, IF(tblCustRFM[[#This Row],[Monetary]] &gt;= M3697, 2, 1))</f>
        <v>3</v>
      </c>
      <c r="I3693">
        <f>tblCustRFM[[#This Row],[RecencyTier]] + tblCustRFM[[#This Row],[FrequencyTier]] + tblCustRFM[[#This Row],[MonetaryTier]]</f>
        <v>7</v>
      </c>
    </row>
    <row r="3694" spans="1:9" x14ac:dyDescent="0.45">
      <c r="A3694" s="16">
        <v>6495</v>
      </c>
      <c r="B3694" s="10">
        <v>45365.262826273145</v>
      </c>
      <c r="C3694">
        <v>2</v>
      </c>
      <c r="D3694">
        <v>15404.76</v>
      </c>
      <c r="E3694" s="24">
        <f>INT(RFM_Pivot!$A$1 - tblCustRFM[[#This Row],[LastPurchaseDate]])</f>
        <v>291</v>
      </c>
      <c r="F3694">
        <f>IF(tblCustRFM[[#This Row],[Recency]] &lt;= $L$4, 3, IF(tblCustRFM[[#This Row],[Recency]] &lt;= M3696, 2, 1))</f>
        <v>1</v>
      </c>
      <c r="G3694">
        <f>IF(tblCustRFM[[#This Row],[Frequency]] &gt;= L3697, 3, IF(tblCustRFM[[#This Row],[Frequency]] &gt;= M3697, 2, 1))</f>
        <v>3</v>
      </c>
      <c r="H3694">
        <f>IF(tblCustRFM[[#This Row],[Monetary]] &gt;= L3698, 3, IF(tblCustRFM[[#This Row],[Monetary]] &gt;= M3698, 2, 1))</f>
        <v>3</v>
      </c>
      <c r="I3694">
        <f>tblCustRFM[[#This Row],[RecencyTier]] + tblCustRFM[[#This Row],[FrequencyTier]] + tblCustRFM[[#This Row],[MonetaryTier]]</f>
        <v>7</v>
      </c>
    </row>
    <row r="3695" spans="1:9" x14ac:dyDescent="0.45">
      <c r="A3695" s="16">
        <v>6497</v>
      </c>
      <c r="B3695" s="10">
        <v>45581.875487538578</v>
      </c>
      <c r="C3695">
        <v>2</v>
      </c>
      <c r="D3695">
        <v>6935.3</v>
      </c>
      <c r="E3695" s="24">
        <f>INT(RFM_Pivot!$A$1 - tblCustRFM[[#This Row],[LastPurchaseDate]])</f>
        <v>75</v>
      </c>
      <c r="F3695">
        <f>IF(tblCustRFM[[#This Row],[Recency]] &lt;= $L$4, 3, IF(tblCustRFM[[#This Row],[Recency]] &lt;= M3697, 2, 1))</f>
        <v>3</v>
      </c>
      <c r="G3695">
        <f>IF(tblCustRFM[[#This Row],[Frequency]] &gt;= L3698, 3, IF(tblCustRFM[[#This Row],[Frequency]] &gt;= M3698, 2, 1))</f>
        <v>3</v>
      </c>
      <c r="H3695">
        <f>IF(tblCustRFM[[#This Row],[Monetary]] &gt;= L3699, 3, IF(tblCustRFM[[#This Row],[Monetary]] &gt;= M3699, 2, 1))</f>
        <v>3</v>
      </c>
      <c r="I3695">
        <f>tblCustRFM[[#This Row],[RecencyTier]] + tblCustRFM[[#This Row],[FrequencyTier]] + tblCustRFM[[#This Row],[MonetaryTier]]</f>
        <v>9</v>
      </c>
    </row>
    <row r="3696" spans="1:9" x14ac:dyDescent="0.45">
      <c r="A3696" s="16">
        <v>6498</v>
      </c>
      <c r="B3696" s="10">
        <v>45122.586558641975</v>
      </c>
      <c r="C3696">
        <v>1</v>
      </c>
      <c r="D3696">
        <v>6281.96</v>
      </c>
      <c r="E3696" s="24">
        <f>INT(RFM_Pivot!$A$1 - tblCustRFM[[#This Row],[LastPurchaseDate]])</f>
        <v>534</v>
      </c>
      <c r="F3696">
        <f>IF(tblCustRFM[[#This Row],[Recency]] &lt;= $L$4, 3, IF(tblCustRFM[[#This Row],[Recency]] &lt;= M3698, 2, 1))</f>
        <v>1</v>
      </c>
      <c r="G3696">
        <f>IF(tblCustRFM[[#This Row],[Frequency]] &gt;= L3699, 3, IF(tblCustRFM[[#This Row],[Frequency]] &gt;= M3699, 2, 1))</f>
        <v>3</v>
      </c>
      <c r="H3696">
        <f>IF(tblCustRFM[[#This Row],[Monetary]] &gt;= L3700, 3, IF(tblCustRFM[[#This Row],[Monetary]] &gt;= M3700, 2, 1))</f>
        <v>3</v>
      </c>
      <c r="I3696">
        <f>tblCustRFM[[#This Row],[RecencyTier]] + tblCustRFM[[#This Row],[FrequencyTier]] + tblCustRFM[[#This Row],[MonetaryTier]]</f>
        <v>7</v>
      </c>
    </row>
    <row r="3697" spans="1:9" x14ac:dyDescent="0.45">
      <c r="A3697" s="16">
        <v>6499</v>
      </c>
      <c r="B3697" s="10">
        <v>45506.166916705246</v>
      </c>
      <c r="C3697">
        <v>2</v>
      </c>
      <c r="D3697">
        <v>28372.639999999999</v>
      </c>
      <c r="E3697" s="24">
        <f>INT(RFM_Pivot!$A$1 - tblCustRFM[[#This Row],[LastPurchaseDate]])</f>
        <v>150</v>
      </c>
      <c r="F3697">
        <f>IF(tblCustRFM[[#This Row],[Recency]] &lt;= $L$4, 3, IF(tblCustRFM[[#This Row],[Recency]] &lt;= M3699, 2, 1))</f>
        <v>1</v>
      </c>
      <c r="G3697">
        <f>IF(tblCustRFM[[#This Row],[Frequency]] &gt;= L3700, 3, IF(tblCustRFM[[#This Row],[Frequency]] &gt;= M3700, 2, 1))</f>
        <v>3</v>
      </c>
      <c r="H3697">
        <f>IF(tblCustRFM[[#This Row],[Monetary]] &gt;= L3701, 3, IF(tblCustRFM[[#This Row],[Monetary]] &gt;= M3701, 2, 1))</f>
        <v>3</v>
      </c>
      <c r="I3697">
        <f>tblCustRFM[[#This Row],[RecencyTier]] + tblCustRFM[[#This Row],[FrequencyTier]] + tblCustRFM[[#This Row],[MonetaryTier]]</f>
        <v>7</v>
      </c>
    </row>
    <row r="3698" spans="1:9" x14ac:dyDescent="0.45">
      <c r="A3698" s="16">
        <v>6501</v>
      </c>
      <c r="B3698" s="10">
        <v>45439.876287615742</v>
      </c>
      <c r="C3698">
        <v>1</v>
      </c>
      <c r="D3698">
        <v>7985.58</v>
      </c>
      <c r="E3698" s="24">
        <f>INT(RFM_Pivot!$A$1 - tblCustRFM[[#This Row],[LastPurchaseDate]])</f>
        <v>217</v>
      </c>
      <c r="F3698">
        <f>IF(tblCustRFM[[#This Row],[Recency]] &lt;= $L$4, 3, IF(tblCustRFM[[#This Row],[Recency]] &lt;= M3700, 2, 1))</f>
        <v>1</v>
      </c>
      <c r="G3698">
        <f>IF(tblCustRFM[[#This Row],[Frequency]] &gt;= L3701, 3, IF(tblCustRFM[[#This Row],[Frequency]] &gt;= M3701, 2, 1))</f>
        <v>3</v>
      </c>
      <c r="H3698">
        <f>IF(tblCustRFM[[#This Row],[Monetary]] &gt;= L3702, 3, IF(tblCustRFM[[#This Row],[Monetary]] &gt;= M3702, 2, 1))</f>
        <v>3</v>
      </c>
      <c r="I3698">
        <f>tblCustRFM[[#This Row],[RecencyTier]] + tblCustRFM[[#This Row],[FrequencyTier]] + tblCustRFM[[#This Row],[MonetaryTier]]</f>
        <v>7</v>
      </c>
    </row>
    <row r="3699" spans="1:9" x14ac:dyDescent="0.45">
      <c r="A3699" s="16">
        <v>6505</v>
      </c>
      <c r="B3699" s="10">
        <v>45251.882488233023</v>
      </c>
      <c r="C3699">
        <v>1</v>
      </c>
      <c r="D3699">
        <v>11730.9</v>
      </c>
      <c r="E3699" s="24">
        <f>INT(RFM_Pivot!$A$1 - tblCustRFM[[#This Row],[LastPurchaseDate]])</f>
        <v>405</v>
      </c>
      <c r="F3699">
        <f>IF(tblCustRFM[[#This Row],[Recency]] &lt;= $L$4, 3, IF(tblCustRFM[[#This Row],[Recency]] &lt;= M3701, 2, 1))</f>
        <v>1</v>
      </c>
      <c r="G3699">
        <f>IF(tblCustRFM[[#This Row],[Frequency]] &gt;= L3702, 3, IF(tblCustRFM[[#This Row],[Frequency]] &gt;= M3702, 2, 1))</f>
        <v>3</v>
      </c>
      <c r="H3699">
        <f>IF(tblCustRFM[[#This Row],[Monetary]] &gt;= L3703, 3, IF(tblCustRFM[[#This Row],[Monetary]] &gt;= M3703, 2, 1))</f>
        <v>3</v>
      </c>
      <c r="I3699">
        <f>tblCustRFM[[#This Row],[RecencyTier]] + tblCustRFM[[#This Row],[FrequencyTier]] + tblCustRFM[[#This Row],[MonetaryTier]]</f>
        <v>7</v>
      </c>
    </row>
    <row r="3700" spans="1:9" x14ac:dyDescent="0.45">
      <c r="A3700" s="16">
        <v>6506</v>
      </c>
      <c r="B3700" s="10">
        <v>45275.828882908951</v>
      </c>
      <c r="C3700">
        <v>1</v>
      </c>
      <c r="D3700">
        <v>4702.22</v>
      </c>
      <c r="E3700" s="24">
        <f>INT(RFM_Pivot!$A$1 - tblCustRFM[[#This Row],[LastPurchaseDate]])</f>
        <v>381</v>
      </c>
      <c r="F3700">
        <f>IF(tblCustRFM[[#This Row],[Recency]] &lt;= $L$4, 3, IF(tblCustRFM[[#This Row],[Recency]] &lt;= M3702, 2, 1))</f>
        <v>1</v>
      </c>
      <c r="G3700">
        <f>IF(tblCustRFM[[#This Row],[Frequency]] &gt;= L3703, 3, IF(tblCustRFM[[#This Row],[Frequency]] &gt;= M3703, 2, 1))</f>
        <v>3</v>
      </c>
      <c r="H3700">
        <f>IF(tblCustRFM[[#This Row],[Monetary]] &gt;= L3704, 3, IF(tblCustRFM[[#This Row],[Monetary]] &gt;= M3704, 2, 1))</f>
        <v>3</v>
      </c>
      <c r="I3700">
        <f>tblCustRFM[[#This Row],[RecencyTier]] + tblCustRFM[[#This Row],[FrequencyTier]] + tblCustRFM[[#This Row],[MonetaryTier]]</f>
        <v>7</v>
      </c>
    </row>
    <row r="3701" spans="1:9" x14ac:dyDescent="0.45">
      <c r="A3701" s="16">
        <v>6507</v>
      </c>
      <c r="B3701" s="10">
        <v>45389.428242824077</v>
      </c>
      <c r="C3701">
        <v>1</v>
      </c>
      <c r="D3701">
        <v>6490.78</v>
      </c>
      <c r="E3701" s="24">
        <f>INT(RFM_Pivot!$A$1 - tblCustRFM[[#This Row],[LastPurchaseDate]])</f>
        <v>267</v>
      </c>
      <c r="F3701">
        <f>IF(tblCustRFM[[#This Row],[Recency]] &lt;= $L$4, 3, IF(tblCustRFM[[#This Row],[Recency]] &lt;= M3703, 2, 1))</f>
        <v>1</v>
      </c>
      <c r="G3701">
        <f>IF(tblCustRFM[[#This Row],[Frequency]] &gt;= L3704, 3, IF(tblCustRFM[[#This Row],[Frequency]] &gt;= M3704, 2, 1))</f>
        <v>3</v>
      </c>
      <c r="H3701">
        <f>IF(tblCustRFM[[#This Row],[Monetary]] &gt;= L3705, 3, IF(tblCustRFM[[#This Row],[Monetary]] &gt;= M3705, 2, 1))</f>
        <v>3</v>
      </c>
      <c r="I3701">
        <f>tblCustRFM[[#This Row],[RecencyTier]] + tblCustRFM[[#This Row],[FrequencyTier]] + tblCustRFM[[#This Row],[MonetaryTier]]</f>
        <v>7</v>
      </c>
    </row>
    <row r="3702" spans="1:9" x14ac:dyDescent="0.45">
      <c r="A3702" s="16">
        <v>6509</v>
      </c>
      <c r="B3702" s="10">
        <v>45214.356735686728</v>
      </c>
      <c r="C3702">
        <v>1</v>
      </c>
      <c r="D3702">
        <v>4166.7</v>
      </c>
      <c r="E3702" s="24">
        <f>INT(RFM_Pivot!$A$1 - tblCustRFM[[#This Row],[LastPurchaseDate]])</f>
        <v>442</v>
      </c>
      <c r="F3702">
        <f>IF(tblCustRFM[[#This Row],[Recency]] &lt;= $L$4, 3, IF(tblCustRFM[[#This Row],[Recency]] &lt;= M3704, 2, 1))</f>
        <v>1</v>
      </c>
      <c r="G3702">
        <f>IF(tblCustRFM[[#This Row],[Frequency]] &gt;= L3705, 3, IF(tblCustRFM[[#This Row],[Frequency]] &gt;= M3705, 2, 1))</f>
        <v>3</v>
      </c>
      <c r="H3702">
        <f>IF(tblCustRFM[[#This Row],[Monetary]] &gt;= L3706, 3, IF(tblCustRFM[[#This Row],[Monetary]] &gt;= M3706, 2, 1))</f>
        <v>3</v>
      </c>
      <c r="I3702">
        <f>tblCustRFM[[#This Row],[RecencyTier]] + tblCustRFM[[#This Row],[FrequencyTier]] + tblCustRFM[[#This Row],[MonetaryTier]]</f>
        <v>7</v>
      </c>
    </row>
    <row r="3703" spans="1:9" x14ac:dyDescent="0.45">
      <c r="A3703" s="16">
        <v>6510</v>
      </c>
      <c r="B3703" s="10">
        <v>45389.647264737658</v>
      </c>
      <c r="C3703">
        <v>2</v>
      </c>
      <c r="D3703">
        <v>20698.8</v>
      </c>
      <c r="E3703" s="24">
        <f>INT(RFM_Pivot!$A$1 - tblCustRFM[[#This Row],[LastPurchaseDate]])</f>
        <v>267</v>
      </c>
      <c r="F3703">
        <f>IF(tblCustRFM[[#This Row],[Recency]] &lt;= $L$4, 3, IF(tblCustRFM[[#This Row],[Recency]] &lt;= M3705, 2, 1))</f>
        <v>1</v>
      </c>
      <c r="G3703">
        <f>IF(tblCustRFM[[#This Row],[Frequency]] &gt;= L3706, 3, IF(tblCustRFM[[#This Row],[Frequency]] &gt;= M3706, 2, 1))</f>
        <v>3</v>
      </c>
      <c r="H3703">
        <f>IF(tblCustRFM[[#This Row],[Monetary]] &gt;= L3707, 3, IF(tblCustRFM[[#This Row],[Monetary]] &gt;= M3707, 2, 1))</f>
        <v>3</v>
      </c>
      <c r="I3703">
        <f>tblCustRFM[[#This Row],[RecencyTier]] + tblCustRFM[[#This Row],[FrequencyTier]] + tblCustRFM[[#This Row],[MonetaryTier]]</f>
        <v>7</v>
      </c>
    </row>
    <row r="3704" spans="1:9" x14ac:dyDescent="0.45">
      <c r="A3704" s="16">
        <v>6515</v>
      </c>
      <c r="B3704" s="10">
        <v>45344.893789390429</v>
      </c>
      <c r="C3704">
        <v>2</v>
      </c>
      <c r="D3704">
        <v>2728.26</v>
      </c>
      <c r="E3704" s="24">
        <f>INT(RFM_Pivot!$A$1 - tblCustRFM[[#This Row],[LastPurchaseDate]])</f>
        <v>312</v>
      </c>
      <c r="F3704">
        <f>IF(tblCustRFM[[#This Row],[Recency]] &lt;= $L$4, 3, IF(tblCustRFM[[#This Row],[Recency]] &lt;= M3706, 2, 1))</f>
        <v>1</v>
      </c>
      <c r="G3704">
        <f>IF(tblCustRFM[[#This Row],[Frequency]] &gt;= L3707, 3, IF(tblCustRFM[[#This Row],[Frequency]] &gt;= M3707, 2, 1))</f>
        <v>3</v>
      </c>
      <c r="H3704">
        <f>IF(tblCustRFM[[#This Row],[Monetary]] &gt;= L3708, 3, IF(tblCustRFM[[#This Row],[Monetary]] &gt;= M3708, 2, 1))</f>
        <v>3</v>
      </c>
      <c r="I3704">
        <f>tblCustRFM[[#This Row],[RecencyTier]] + tblCustRFM[[#This Row],[FrequencyTier]] + tblCustRFM[[#This Row],[MonetaryTier]]</f>
        <v>7</v>
      </c>
    </row>
    <row r="3705" spans="1:9" x14ac:dyDescent="0.45">
      <c r="A3705" s="16">
        <v>6517</v>
      </c>
      <c r="B3705" s="10">
        <v>45361.612461265431</v>
      </c>
      <c r="C3705">
        <v>1</v>
      </c>
      <c r="D3705">
        <v>22093.75</v>
      </c>
      <c r="E3705" s="24">
        <f>INT(RFM_Pivot!$A$1 - tblCustRFM[[#This Row],[LastPurchaseDate]])</f>
        <v>295</v>
      </c>
      <c r="F3705">
        <f>IF(tblCustRFM[[#This Row],[Recency]] &lt;= $L$4, 3, IF(tblCustRFM[[#This Row],[Recency]] &lt;= M3707, 2, 1))</f>
        <v>1</v>
      </c>
      <c r="G3705">
        <f>IF(tblCustRFM[[#This Row],[Frequency]] &gt;= L3708, 3, IF(tblCustRFM[[#This Row],[Frequency]] &gt;= M3708, 2, 1))</f>
        <v>3</v>
      </c>
      <c r="H3705">
        <f>IF(tblCustRFM[[#This Row],[Monetary]] &gt;= L3709, 3, IF(tblCustRFM[[#This Row],[Monetary]] &gt;= M3709, 2, 1))</f>
        <v>3</v>
      </c>
      <c r="I3705">
        <f>tblCustRFM[[#This Row],[RecencyTier]] + tblCustRFM[[#This Row],[FrequencyTier]] + tblCustRFM[[#This Row],[MonetaryTier]]</f>
        <v>7</v>
      </c>
    </row>
    <row r="3706" spans="1:9" x14ac:dyDescent="0.45">
      <c r="A3706" s="16">
        <v>6518</v>
      </c>
      <c r="B3706" s="10">
        <v>45212.458545871916</v>
      </c>
      <c r="C3706">
        <v>1</v>
      </c>
      <c r="D3706">
        <v>8882.1</v>
      </c>
      <c r="E3706" s="24">
        <f>INT(RFM_Pivot!$A$1 - tblCustRFM[[#This Row],[LastPurchaseDate]])</f>
        <v>444</v>
      </c>
      <c r="F3706">
        <f>IF(tblCustRFM[[#This Row],[Recency]] &lt;= $L$4, 3, IF(tblCustRFM[[#This Row],[Recency]] &lt;= M3708, 2, 1))</f>
        <v>1</v>
      </c>
      <c r="G3706">
        <f>IF(tblCustRFM[[#This Row],[Frequency]] &gt;= L3709, 3, IF(tblCustRFM[[#This Row],[Frequency]] &gt;= M3709, 2, 1))</f>
        <v>3</v>
      </c>
      <c r="H3706">
        <f>IF(tblCustRFM[[#This Row],[Monetary]] &gt;= L3710, 3, IF(tblCustRFM[[#This Row],[Monetary]] &gt;= M3710, 2, 1))</f>
        <v>3</v>
      </c>
      <c r="I3706">
        <f>tblCustRFM[[#This Row],[RecencyTier]] + tblCustRFM[[#This Row],[FrequencyTier]] + tblCustRFM[[#This Row],[MonetaryTier]]</f>
        <v>7</v>
      </c>
    </row>
    <row r="3707" spans="1:9" x14ac:dyDescent="0.45">
      <c r="A3707" s="16">
        <v>6519</v>
      </c>
      <c r="B3707" s="10">
        <v>45414.542754282411</v>
      </c>
      <c r="C3707">
        <v>1</v>
      </c>
      <c r="D3707">
        <v>9538.2900000000009</v>
      </c>
      <c r="E3707" s="24">
        <f>INT(RFM_Pivot!$A$1 - tblCustRFM[[#This Row],[LastPurchaseDate]])</f>
        <v>242</v>
      </c>
      <c r="F3707">
        <f>IF(tblCustRFM[[#This Row],[Recency]] &lt;= $L$4, 3, IF(tblCustRFM[[#This Row],[Recency]] &lt;= M3709, 2, 1))</f>
        <v>1</v>
      </c>
      <c r="G3707">
        <f>IF(tblCustRFM[[#This Row],[Frequency]] &gt;= L3710, 3, IF(tblCustRFM[[#This Row],[Frequency]] &gt;= M3710, 2, 1))</f>
        <v>3</v>
      </c>
      <c r="H3707">
        <f>IF(tblCustRFM[[#This Row],[Monetary]] &gt;= L3711, 3, IF(tblCustRFM[[#This Row],[Monetary]] &gt;= M3711, 2, 1))</f>
        <v>3</v>
      </c>
      <c r="I3707">
        <f>tblCustRFM[[#This Row],[RecencyTier]] + tblCustRFM[[#This Row],[FrequencyTier]] + tblCustRFM[[#This Row],[MonetaryTier]]</f>
        <v>7</v>
      </c>
    </row>
    <row r="3708" spans="1:9" x14ac:dyDescent="0.45">
      <c r="A3708" s="16">
        <v>6520</v>
      </c>
      <c r="B3708" s="10">
        <v>45556.176917708333</v>
      </c>
      <c r="C3708">
        <v>3</v>
      </c>
      <c r="D3708">
        <v>29566.78</v>
      </c>
      <c r="E3708" s="24">
        <f>INT(RFM_Pivot!$A$1 - tblCustRFM[[#This Row],[LastPurchaseDate]])</f>
        <v>100</v>
      </c>
      <c r="F3708">
        <f>IF(tblCustRFM[[#This Row],[Recency]] &lt;= $L$4, 3, IF(tblCustRFM[[#This Row],[Recency]] &lt;= M3710, 2, 1))</f>
        <v>3</v>
      </c>
      <c r="G3708">
        <f>IF(tblCustRFM[[#This Row],[Frequency]] &gt;= L3711, 3, IF(tblCustRFM[[#This Row],[Frequency]] &gt;= M3711, 2, 1))</f>
        <v>3</v>
      </c>
      <c r="H3708">
        <f>IF(tblCustRFM[[#This Row],[Monetary]] &gt;= L3712, 3, IF(tblCustRFM[[#This Row],[Monetary]] &gt;= M3712, 2, 1))</f>
        <v>3</v>
      </c>
      <c r="I3708">
        <f>tblCustRFM[[#This Row],[RecencyTier]] + tblCustRFM[[#This Row],[FrequencyTier]] + tblCustRFM[[#This Row],[MonetaryTier]]</f>
        <v>9</v>
      </c>
    </row>
    <row r="3709" spans="1:9" x14ac:dyDescent="0.45">
      <c r="A3709" s="16">
        <v>6521</v>
      </c>
      <c r="B3709" s="10">
        <v>45288.824182407407</v>
      </c>
      <c r="C3709">
        <v>1</v>
      </c>
      <c r="D3709">
        <v>4092.39</v>
      </c>
      <c r="E3709" s="24">
        <f>INT(RFM_Pivot!$A$1 - tblCustRFM[[#This Row],[LastPurchaseDate]])</f>
        <v>368</v>
      </c>
      <c r="F3709">
        <f>IF(tblCustRFM[[#This Row],[Recency]] &lt;= $L$4, 3, IF(tblCustRFM[[#This Row],[Recency]] &lt;= M3711, 2, 1))</f>
        <v>1</v>
      </c>
      <c r="G3709">
        <f>IF(tblCustRFM[[#This Row],[Frequency]] &gt;= L3712, 3, IF(tblCustRFM[[#This Row],[Frequency]] &gt;= M3712, 2, 1))</f>
        <v>3</v>
      </c>
      <c r="H3709">
        <f>IF(tblCustRFM[[#This Row],[Monetary]] &gt;= L3713, 3, IF(tblCustRFM[[#This Row],[Monetary]] &gt;= M3713, 2, 1))</f>
        <v>3</v>
      </c>
      <c r="I3709">
        <f>tblCustRFM[[#This Row],[RecencyTier]] + tblCustRFM[[#This Row],[FrequencyTier]] + tblCustRFM[[#This Row],[MonetaryTier]]</f>
        <v>7</v>
      </c>
    </row>
    <row r="3710" spans="1:9" x14ac:dyDescent="0.45">
      <c r="A3710" s="16">
        <v>6522</v>
      </c>
      <c r="B3710" s="10">
        <v>45402.204520447529</v>
      </c>
      <c r="C3710">
        <v>1</v>
      </c>
      <c r="D3710">
        <v>1725.6</v>
      </c>
      <c r="E3710" s="24">
        <f>INT(RFM_Pivot!$A$1 - tblCustRFM[[#This Row],[LastPurchaseDate]])</f>
        <v>254</v>
      </c>
      <c r="F3710">
        <f>IF(tblCustRFM[[#This Row],[Recency]] &lt;= $L$4, 3, IF(tblCustRFM[[#This Row],[Recency]] &lt;= M3712, 2, 1))</f>
        <v>1</v>
      </c>
      <c r="G3710">
        <f>IF(tblCustRFM[[#This Row],[Frequency]] &gt;= L3713, 3, IF(tblCustRFM[[#This Row],[Frequency]] &gt;= M3713, 2, 1))</f>
        <v>3</v>
      </c>
      <c r="H3710">
        <f>IF(tblCustRFM[[#This Row],[Monetary]] &gt;= L3714, 3, IF(tblCustRFM[[#This Row],[Monetary]] &gt;= M3714, 2, 1))</f>
        <v>3</v>
      </c>
      <c r="I3710">
        <f>tblCustRFM[[#This Row],[RecencyTier]] + tblCustRFM[[#This Row],[FrequencyTier]] + tblCustRFM[[#This Row],[MonetaryTier]]</f>
        <v>7</v>
      </c>
    </row>
    <row r="3711" spans="1:9" x14ac:dyDescent="0.45">
      <c r="A3711" s="16">
        <v>6523</v>
      </c>
      <c r="B3711" s="10">
        <v>45321.23942395833</v>
      </c>
      <c r="C3711">
        <v>1</v>
      </c>
      <c r="D3711">
        <v>10348.9</v>
      </c>
      <c r="E3711" s="24">
        <f>INT(RFM_Pivot!$A$1 - tblCustRFM[[#This Row],[LastPurchaseDate]])</f>
        <v>335</v>
      </c>
      <c r="F3711">
        <f>IF(tblCustRFM[[#This Row],[Recency]] &lt;= $L$4, 3, IF(tblCustRFM[[#This Row],[Recency]] &lt;= M3713, 2, 1))</f>
        <v>1</v>
      </c>
      <c r="G3711">
        <f>IF(tblCustRFM[[#This Row],[Frequency]] &gt;= L3714, 3, IF(tblCustRFM[[#This Row],[Frequency]] &gt;= M3714, 2, 1))</f>
        <v>3</v>
      </c>
      <c r="H3711">
        <f>IF(tblCustRFM[[#This Row],[Monetary]] &gt;= L3715, 3, IF(tblCustRFM[[#This Row],[Monetary]] &gt;= M3715, 2, 1))</f>
        <v>3</v>
      </c>
      <c r="I3711">
        <f>tblCustRFM[[#This Row],[RecencyTier]] + tblCustRFM[[#This Row],[FrequencyTier]] + tblCustRFM[[#This Row],[MonetaryTier]]</f>
        <v>7</v>
      </c>
    </row>
    <row r="3712" spans="1:9" x14ac:dyDescent="0.45">
      <c r="A3712" s="16">
        <v>6525</v>
      </c>
      <c r="B3712" s="10">
        <v>45108.131113117284</v>
      </c>
      <c r="C3712">
        <v>1</v>
      </c>
      <c r="D3712">
        <v>15171.24</v>
      </c>
      <c r="E3712" s="24">
        <f>INT(RFM_Pivot!$A$1 - tblCustRFM[[#This Row],[LastPurchaseDate]])</f>
        <v>548</v>
      </c>
      <c r="F3712">
        <f>IF(tblCustRFM[[#This Row],[Recency]] &lt;= $L$4, 3, IF(tblCustRFM[[#This Row],[Recency]] &lt;= M3714, 2, 1))</f>
        <v>1</v>
      </c>
      <c r="G3712">
        <f>IF(tblCustRFM[[#This Row],[Frequency]] &gt;= L3715, 3, IF(tblCustRFM[[#This Row],[Frequency]] &gt;= M3715, 2, 1))</f>
        <v>3</v>
      </c>
      <c r="H3712">
        <f>IF(tblCustRFM[[#This Row],[Monetary]] &gt;= L3716, 3, IF(tblCustRFM[[#This Row],[Monetary]] &gt;= M3716, 2, 1))</f>
        <v>3</v>
      </c>
      <c r="I3712">
        <f>tblCustRFM[[#This Row],[RecencyTier]] + tblCustRFM[[#This Row],[FrequencyTier]] + tblCustRFM[[#This Row],[MonetaryTier]]</f>
        <v>7</v>
      </c>
    </row>
    <row r="3713" spans="1:9" x14ac:dyDescent="0.45">
      <c r="A3713" s="16">
        <v>6526</v>
      </c>
      <c r="B3713" s="10">
        <v>45652.911591165124</v>
      </c>
      <c r="C3713">
        <v>1</v>
      </c>
      <c r="D3713">
        <v>6642.76</v>
      </c>
      <c r="E3713" s="24">
        <f>INT(RFM_Pivot!$A$1 - tblCustRFM[[#This Row],[LastPurchaseDate]])</f>
        <v>4</v>
      </c>
      <c r="F3713">
        <f>IF(tblCustRFM[[#This Row],[Recency]] &lt;= $L$4, 3, IF(tblCustRFM[[#This Row],[Recency]] &lt;= M3715, 2, 1))</f>
        <v>3</v>
      </c>
      <c r="G3713">
        <f>IF(tblCustRFM[[#This Row],[Frequency]] &gt;= L3716, 3, IF(tblCustRFM[[#This Row],[Frequency]] &gt;= M3716, 2, 1))</f>
        <v>3</v>
      </c>
      <c r="H3713">
        <f>IF(tblCustRFM[[#This Row],[Monetary]] &gt;= L3717, 3, IF(tblCustRFM[[#This Row],[Monetary]] &gt;= M3717, 2, 1))</f>
        <v>3</v>
      </c>
      <c r="I3713">
        <f>tblCustRFM[[#This Row],[RecencyTier]] + tblCustRFM[[#This Row],[FrequencyTier]] + tblCustRFM[[#This Row],[MonetaryTier]]</f>
        <v>9</v>
      </c>
    </row>
    <row r="3714" spans="1:9" x14ac:dyDescent="0.45">
      <c r="A3714" s="16">
        <v>6529</v>
      </c>
      <c r="B3714" s="10">
        <v>45313.573657368826</v>
      </c>
      <c r="C3714">
        <v>1</v>
      </c>
      <c r="D3714">
        <v>1290.6199999999999</v>
      </c>
      <c r="E3714" s="24">
        <f>INT(RFM_Pivot!$A$1 - tblCustRFM[[#This Row],[LastPurchaseDate]])</f>
        <v>343</v>
      </c>
      <c r="F3714">
        <f>IF(tblCustRFM[[#This Row],[Recency]] &lt;= $L$4, 3, IF(tblCustRFM[[#This Row],[Recency]] &lt;= M3716, 2, 1))</f>
        <v>1</v>
      </c>
      <c r="G3714">
        <f>IF(tblCustRFM[[#This Row],[Frequency]] &gt;= L3717, 3, IF(tblCustRFM[[#This Row],[Frequency]] &gt;= M3717, 2, 1))</f>
        <v>3</v>
      </c>
      <c r="H3714">
        <f>IF(tblCustRFM[[#This Row],[Monetary]] &gt;= L3718, 3, IF(tblCustRFM[[#This Row],[Monetary]] &gt;= M3718, 2, 1))</f>
        <v>3</v>
      </c>
      <c r="I3714">
        <f>tblCustRFM[[#This Row],[RecencyTier]] + tblCustRFM[[#This Row],[FrequencyTier]] + tblCustRFM[[#This Row],[MonetaryTier]]</f>
        <v>7</v>
      </c>
    </row>
    <row r="3715" spans="1:9" x14ac:dyDescent="0.45">
      <c r="A3715" s="16">
        <v>6530</v>
      </c>
      <c r="B3715" s="10">
        <v>44937.586058603396</v>
      </c>
      <c r="C3715">
        <v>1</v>
      </c>
      <c r="D3715">
        <v>1533.81</v>
      </c>
      <c r="E3715" s="24">
        <f>INT(RFM_Pivot!$A$1 - tblCustRFM[[#This Row],[LastPurchaseDate]])</f>
        <v>719</v>
      </c>
      <c r="F3715">
        <f>IF(tblCustRFM[[#This Row],[Recency]] &lt;= $L$4, 3, IF(tblCustRFM[[#This Row],[Recency]] &lt;= M3717, 2, 1))</f>
        <v>1</v>
      </c>
      <c r="G3715">
        <f>IF(tblCustRFM[[#This Row],[Frequency]] &gt;= L3718, 3, IF(tblCustRFM[[#This Row],[Frequency]] &gt;= M3718, 2, 1))</f>
        <v>3</v>
      </c>
      <c r="H3715">
        <f>IF(tblCustRFM[[#This Row],[Monetary]] &gt;= L3719, 3, IF(tblCustRFM[[#This Row],[Monetary]] &gt;= M3719, 2, 1))</f>
        <v>3</v>
      </c>
      <c r="I3715">
        <f>tblCustRFM[[#This Row],[RecencyTier]] + tblCustRFM[[#This Row],[FrequencyTier]] + tblCustRFM[[#This Row],[MonetaryTier]]</f>
        <v>7</v>
      </c>
    </row>
    <row r="3716" spans="1:9" x14ac:dyDescent="0.45">
      <c r="A3716" s="16">
        <v>6531</v>
      </c>
      <c r="B3716" s="10">
        <v>45646.267926813271</v>
      </c>
      <c r="C3716">
        <v>1</v>
      </c>
      <c r="D3716">
        <v>2580.56</v>
      </c>
      <c r="E3716" s="24">
        <f>INT(RFM_Pivot!$A$1 - tblCustRFM[[#This Row],[LastPurchaseDate]])</f>
        <v>10</v>
      </c>
      <c r="F3716">
        <f>IF(tblCustRFM[[#This Row],[Recency]] &lt;= $L$4, 3, IF(tblCustRFM[[#This Row],[Recency]] &lt;= M3718, 2, 1))</f>
        <v>3</v>
      </c>
      <c r="G3716">
        <f>IF(tblCustRFM[[#This Row],[Frequency]] &gt;= L3719, 3, IF(tblCustRFM[[#This Row],[Frequency]] &gt;= M3719, 2, 1))</f>
        <v>3</v>
      </c>
      <c r="H3716">
        <f>IF(tblCustRFM[[#This Row],[Monetary]] &gt;= L3720, 3, IF(tblCustRFM[[#This Row],[Monetary]] &gt;= M3720, 2, 1))</f>
        <v>3</v>
      </c>
      <c r="I3716">
        <f>tblCustRFM[[#This Row],[RecencyTier]] + tblCustRFM[[#This Row],[FrequencyTier]] + tblCustRFM[[#This Row],[MonetaryTier]]</f>
        <v>9</v>
      </c>
    </row>
    <row r="3717" spans="1:9" x14ac:dyDescent="0.45">
      <c r="A3717" s="16">
        <v>6533</v>
      </c>
      <c r="B3717" s="10">
        <v>45338.46914691358</v>
      </c>
      <c r="C3717">
        <v>1</v>
      </c>
      <c r="D3717">
        <v>1888.13</v>
      </c>
      <c r="E3717" s="24">
        <f>INT(RFM_Pivot!$A$1 - tblCustRFM[[#This Row],[LastPurchaseDate]])</f>
        <v>318</v>
      </c>
      <c r="F3717">
        <f>IF(tblCustRFM[[#This Row],[Recency]] &lt;= $L$4, 3, IF(tblCustRFM[[#This Row],[Recency]] &lt;= M3719, 2, 1))</f>
        <v>1</v>
      </c>
      <c r="G3717">
        <f>IF(tblCustRFM[[#This Row],[Frequency]] &gt;= L3720, 3, IF(tblCustRFM[[#This Row],[Frequency]] &gt;= M3720, 2, 1))</f>
        <v>3</v>
      </c>
      <c r="H3717">
        <f>IF(tblCustRFM[[#This Row],[Monetary]] &gt;= L3721, 3, IF(tblCustRFM[[#This Row],[Monetary]] &gt;= M3721, 2, 1))</f>
        <v>3</v>
      </c>
      <c r="I3717">
        <f>tblCustRFM[[#This Row],[RecencyTier]] + tblCustRFM[[#This Row],[FrequencyTier]] + tblCustRFM[[#This Row],[MonetaryTier]]</f>
        <v>7</v>
      </c>
    </row>
    <row r="3718" spans="1:9" x14ac:dyDescent="0.45">
      <c r="A3718" s="16">
        <v>6534</v>
      </c>
      <c r="B3718" s="10">
        <v>45435.568856867285</v>
      </c>
      <c r="C3718">
        <v>2</v>
      </c>
      <c r="D3718">
        <v>8989.68</v>
      </c>
      <c r="E3718" s="24">
        <f>INT(RFM_Pivot!$A$1 - tblCustRFM[[#This Row],[LastPurchaseDate]])</f>
        <v>221</v>
      </c>
      <c r="F3718">
        <f>IF(tblCustRFM[[#This Row],[Recency]] &lt;= $L$4, 3, IF(tblCustRFM[[#This Row],[Recency]] &lt;= M3720, 2, 1))</f>
        <v>1</v>
      </c>
      <c r="G3718">
        <f>IF(tblCustRFM[[#This Row],[Frequency]] &gt;= L3721, 3, IF(tblCustRFM[[#This Row],[Frequency]] &gt;= M3721, 2, 1))</f>
        <v>3</v>
      </c>
      <c r="H3718">
        <f>IF(tblCustRFM[[#This Row],[Monetary]] &gt;= L3722, 3, IF(tblCustRFM[[#This Row],[Monetary]] &gt;= M3722, 2, 1))</f>
        <v>3</v>
      </c>
      <c r="I3718">
        <f>tblCustRFM[[#This Row],[RecencyTier]] + tblCustRFM[[#This Row],[FrequencyTier]] + tblCustRFM[[#This Row],[MonetaryTier]]</f>
        <v>7</v>
      </c>
    </row>
    <row r="3719" spans="1:9" x14ac:dyDescent="0.45">
      <c r="A3719" s="16">
        <v>6535</v>
      </c>
      <c r="B3719" s="10">
        <v>44939.703270331789</v>
      </c>
      <c r="C3719">
        <v>1</v>
      </c>
      <c r="D3719">
        <v>13624</v>
      </c>
      <c r="E3719" s="24">
        <f>INT(RFM_Pivot!$A$1 - tblCustRFM[[#This Row],[LastPurchaseDate]])</f>
        <v>717</v>
      </c>
      <c r="F3719">
        <f>IF(tblCustRFM[[#This Row],[Recency]] &lt;= $L$4, 3, IF(tblCustRFM[[#This Row],[Recency]] &lt;= M3721, 2, 1))</f>
        <v>1</v>
      </c>
      <c r="G3719">
        <f>IF(tblCustRFM[[#This Row],[Frequency]] &gt;= L3722, 3, IF(tblCustRFM[[#This Row],[Frequency]] &gt;= M3722, 2, 1))</f>
        <v>3</v>
      </c>
      <c r="H3719">
        <f>IF(tblCustRFM[[#This Row],[Monetary]] &gt;= L3723, 3, IF(tblCustRFM[[#This Row],[Monetary]] &gt;= M3723, 2, 1))</f>
        <v>3</v>
      </c>
      <c r="I3719">
        <f>tblCustRFM[[#This Row],[RecencyTier]] + tblCustRFM[[#This Row],[FrequencyTier]] + tblCustRFM[[#This Row],[MonetaryTier]]</f>
        <v>7</v>
      </c>
    </row>
    <row r="3720" spans="1:9" x14ac:dyDescent="0.45">
      <c r="A3720" s="16">
        <v>6536</v>
      </c>
      <c r="B3720" s="10">
        <v>44957.371037114201</v>
      </c>
      <c r="C3720">
        <v>1</v>
      </c>
      <c r="D3720">
        <v>7023.2</v>
      </c>
      <c r="E3720" s="24">
        <f>INT(RFM_Pivot!$A$1 - tblCustRFM[[#This Row],[LastPurchaseDate]])</f>
        <v>699</v>
      </c>
      <c r="F3720">
        <f>IF(tblCustRFM[[#This Row],[Recency]] &lt;= $L$4, 3, IF(tblCustRFM[[#This Row],[Recency]] &lt;= M3722, 2, 1))</f>
        <v>1</v>
      </c>
      <c r="G3720">
        <f>IF(tblCustRFM[[#This Row],[Frequency]] &gt;= L3723, 3, IF(tblCustRFM[[#This Row],[Frequency]] &gt;= M3723, 2, 1))</f>
        <v>3</v>
      </c>
      <c r="H3720">
        <f>IF(tblCustRFM[[#This Row],[Monetary]] &gt;= L3724, 3, IF(tblCustRFM[[#This Row],[Monetary]] &gt;= M3724, 2, 1))</f>
        <v>3</v>
      </c>
      <c r="I3720">
        <f>tblCustRFM[[#This Row],[RecencyTier]] + tblCustRFM[[#This Row],[FrequencyTier]] + tblCustRFM[[#This Row],[MonetaryTier]]</f>
        <v>7</v>
      </c>
    </row>
    <row r="3721" spans="1:9" x14ac:dyDescent="0.45">
      <c r="A3721" s="16">
        <v>6538</v>
      </c>
      <c r="B3721" s="10">
        <v>45421.186418634257</v>
      </c>
      <c r="C3721">
        <v>1</v>
      </c>
      <c r="D3721">
        <v>2918.21</v>
      </c>
      <c r="E3721" s="24">
        <f>INT(RFM_Pivot!$A$1 - tblCustRFM[[#This Row],[LastPurchaseDate]])</f>
        <v>235</v>
      </c>
      <c r="F3721">
        <f>IF(tblCustRFM[[#This Row],[Recency]] &lt;= $L$4, 3, IF(tblCustRFM[[#This Row],[Recency]] &lt;= M3723, 2, 1))</f>
        <v>1</v>
      </c>
      <c r="G3721">
        <f>IF(tblCustRFM[[#This Row],[Frequency]] &gt;= L3724, 3, IF(tblCustRFM[[#This Row],[Frequency]] &gt;= M3724, 2, 1))</f>
        <v>3</v>
      </c>
      <c r="H3721">
        <f>IF(tblCustRFM[[#This Row],[Monetary]] &gt;= L3725, 3, IF(tblCustRFM[[#This Row],[Monetary]] &gt;= M3725, 2, 1))</f>
        <v>3</v>
      </c>
      <c r="I3721">
        <f>tblCustRFM[[#This Row],[RecencyTier]] + tblCustRFM[[#This Row],[FrequencyTier]] + tblCustRFM[[#This Row],[MonetaryTier]]</f>
        <v>7</v>
      </c>
    </row>
    <row r="3722" spans="1:9" x14ac:dyDescent="0.45">
      <c r="A3722" s="16">
        <v>6539</v>
      </c>
      <c r="B3722" s="10">
        <v>45590.563356327162</v>
      </c>
      <c r="C3722">
        <v>5</v>
      </c>
      <c r="D3722">
        <v>24903.95</v>
      </c>
      <c r="E3722" s="24">
        <f>INT(RFM_Pivot!$A$1 - tblCustRFM[[#This Row],[LastPurchaseDate]])</f>
        <v>66</v>
      </c>
      <c r="F3722">
        <f>IF(tblCustRFM[[#This Row],[Recency]] &lt;= $L$4, 3, IF(tblCustRFM[[#This Row],[Recency]] &lt;= M3724, 2, 1))</f>
        <v>3</v>
      </c>
      <c r="G3722">
        <f>IF(tblCustRFM[[#This Row],[Frequency]] &gt;= L3725, 3, IF(tblCustRFM[[#This Row],[Frequency]] &gt;= M3725, 2, 1))</f>
        <v>3</v>
      </c>
      <c r="H3722">
        <f>IF(tblCustRFM[[#This Row],[Monetary]] &gt;= L3726, 3, IF(tblCustRFM[[#This Row],[Monetary]] &gt;= M3726, 2, 1))</f>
        <v>3</v>
      </c>
      <c r="I3722">
        <f>tblCustRFM[[#This Row],[RecencyTier]] + tblCustRFM[[#This Row],[FrequencyTier]] + tblCustRFM[[#This Row],[MonetaryTier]]</f>
        <v>9</v>
      </c>
    </row>
    <row r="3723" spans="1:9" x14ac:dyDescent="0.45">
      <c r="A3723" s="16">
        <v>6540</v>
      </c>
      <c r="B3723" s="10">
        <v>45273.857685763891</v>
      </c>
      <c r="C3723">
        <v>2</v>
      </c>
      <c r="D3723">
        <v>19814.57</v>
      </c>
      <c r="E3723" s="24">
        <f>INT(RFM_Pivot!$A$1 - tblCustRFM[[#This Row],[LastPurchaseDate]])</f>
        <v>383</v>
      </c>
      <c r="F3723">
        <f>IF(tblCustRFM[[#This Row],[Recency]] &lt;= $L$4, 3, IF(tblCustRFM[[#This Row],[Recency]] &lt;= M3725, 2, 1))</f>
        <v>1</v>
      </c>
      <c r="G3723">
        <f>IF(tblCustRFM[[#This Row],[Frequency]] &gt;= L3726, 3, IF(tblCustRFM[[#This Row],[Frequency]] &gt;= M3726, 2, 1))</f>
        <v>3</v>
      </c>
      <c r="H3723">
        <f>IF(tblCustRFM[[#This Row],[Monetary]] &gt;= L3727, 3, IF(tblCustRFM[[#This Row],[Monetary]] &gt;= M3727, 2, 1))</f>
        <v>3</v>
      </c>
      <c r="I3723">
        <f>tblCustRFM[[#This Row],[RecencyTier]] + tblCustRFM[[#This Row],[FrequencyTier]] + tblCustRFM[[#This Row],[MonetaryTier]]</f>
        <v>7</v>
      </c>
    </row>
    <row r="3724" spans="1:9" x14ac:dyDescent="0.45">
      <c r="A3724" s="16">
        <v>6541</v>
      </c>
      <c r="B3724" s="10">
        <v>44964.379737962961</v>
      </c>
      <c r="C3724">
        <v>1</v>
      </c>
      <c r="D3724">
        <v>8220.98</v>
      </c>
      <c r="E3724" s="24">
        <f>INT(RFM_Pivot!$A$1 - tblCustRFM[[#This Row],[LastPurchaseDate]])</f>
        <v>692</v>
      </c>
      <c r="F3724">
        <f>IF(tblCustRFM[[#This Row],[Recency]] &lt;= $L$4, 3, IF(tblCustRFM[[#This Row],[Recency]] &lt;= M3726, 2, 1))</f>
        <v>1</v>
      </c>
      <c r="G3724">
        <f>IF(tblCustRFM[[#This Row],[Frequency]] &gt;= L3727, 3, IF(tblCustRFM[[#This Row],[Frequency]] &gt;= M3727, 2, 1))</f>
        <v>3</v>
      </c>
      <c r="H3724">
        <f>IF(tblCustRFM[[#This Row],[Monetary]] &gt;= L3728, 3, IF(tblCustRFM[[#This Row],[Monetary]] &gt;= M3728, 2, 1))</f>
        <v>3</v>
      </c>
      <c r="I3724">
        <f>tblCustRFM[[#This Row],[RecencyTier]] + tblCustRFM[[#This Row],[FrequencyTier]] + tblCustRFM[[#This Row],[MonetaryTier]]</f>
        <v>7</v>
      </c>
    </row>
    <row r="3725" spans="1:9" x14ac:dyDescent="0.45">
      <c r="A3725" s="16">
        <v>6542</v>
      </c>
      <c r="B3725" s="10">
        <v>45068.269126890431</v>
      </c>
      <c r="C3725">
        <v>1</v>
      </c>
      <c r="D3725">
        <v>555</v>
      </c>
      <c r="E3725" s="24">
        <f>INT(RFM_Pivot!$A$1 - tblCustRFM[[#This Row],[LastPurchaseDate]])</f>
        <v>588</v>
      </c>
      <c r="F3725">
        <f>IF(tblCustRFM[[#This Row],[Recency]] &lt;= $L$4, 3, IF(tblCustRFM[[#This Row],[Recency]] &lt;= M3727, 2, 1))</f>
        <v>1</v>
      </c>
      <c r="G3725">
        <f>IF(tblCustRFM[[#This Row],[Frequency]] &gt;= L3728, 3, IF(tblCustRFM[[#This Row],[Frequency]] &gt;= M3728, 2, 1))</f>
        <v>3</v>
      </c>
      <c r="H3725">
        <f>IF(tblCustRFM[[#This Row],[Monetary]] &gt;= L3729, 3, IF(tblCustRFM[[#This Row],[Monetary]] &gt;= M3729, 2, 1))</f>
        <v>3</v>
      </c>
      <c r="I3725">
        <f>tblCustRFM[[#This Row],[RecencyTier]] + tblCustRFM[[#This Row],[FrequencyTier]] + tblCustRFM[[#This Row],[MonetaryTier]]</f>
        <v>7</v>
      </c>
    </row>
    <row r="3726" spans="1:9" x14ac:dyDescent="0.45">
      <c r="A3726" s="16">
        <v>6543</v>
      </c>
      <c r="B3726" s="10">
        <v>45625.898889891978</v>
      </c>
      <c r="C3726">
        <v>3</v>
      </c>
      <c r="D3726">
        <v>19918.39</v>
      </c>
      <c r="E3726" s="24">
        <f>INT(RFM_Pivot!$A$1 - tblCustRFM[[#This Row],[LastPurchaseDate]])</f>
        <v>31</v>
      </c>
      <c r="F3726">
        <f>IF(tblCustRFM[[#This Row],[Recency]] &lt;= $L$4, 3, IF(tblCustRFM[[#This Row],[Recency]] &lt;= M3728, 2, 1))</f>
        <v>3</v>
      </c>
      <c r="G3726">
        <f>IF(tblCustRFM[[#This Row],[Frequency]] &gt;= L3729, 3, IF(tblCustRFM[[#This Row],[Frequency]] &gt;= M3729, 2, 1))</f>
        <v>3</v>
      </c>
      <c r="H3726">
        <f>IF(tblCustRFM[[#This Row],[Monetary]] &gt;= L3730, 3, IF(tblCustRFM[[#This Row],[Monetary]] &gt;= M3730, 2, 1))</f>
        <v>3</v>
      </c>
      <c r="I3726">
        <f>tblCustRFM[[#This Row],[RecencyTier]] + tblCustRFM[[#This Row],[FrequencyTier]] + tblCustRFM[[#This Row],[MonetaryTier]]</f>
        <v>9</v>
      </c>
    </row>
    <row r="3727" spans="1:9" x14ac:dyDescent="0.45">
      <c r="A3727" s="16">
        <v>6544</v>
      </c>
      <c r="B3727" s="10">
        <v>45399.941294135802</v>
      </c>
      <c r="C3727">
        <v>1</v>
      </c>
      <c r="D3727">
        <v>8052.82</v>
      </c>
      <c r="E3727" s="24">
        <f>INT(RFM_Pivot!$A$1 - tblCustRFM[[#This Row],[LastPurchaseDate]])</f>
        <v>257</v>
      </c>
      <c r="F3727">
        <f>IF(tblCustRFM[[#This Row],[Recency]] &lt;= $L$4, 3, IF(tblCustRFM[[#This Row],[Recency]] &lt;= M3729, 2, 1))</f>
        <v>1</v>
      </c>
      <c r="G3727">
        <f>IF(tblCustRFM[[#This Row],[Frequency]] &gt;= L3730, 3, IF(tblCustRFM[[#This Row],[Frequency]] &gt;= M3730, 2, 1))</f>
        <v>3</v>
      </c>
      <c r="H3727">
        <f>IF(tblCustRFM[[#This Row],[Monetary]] &gt;= L3731, 3, IF(tblCustRFM[[#This Row],[Monetary]] &gt;= M3731, 2, 1))</f>
        <v>3</v>
      </c>
      <c r="I3727">
        <f>tblCustRFM[[#This Row],[RecencyTier]] + tblCustRFM[[#This Row],[FrequencyTier]] + tblCustRFM[[#This Row],[MonetaryTier]]</f>
        <v>7</v>
      </c>
    </row>
    <row r="3728" spans="1:9" x14ac:dyDescent="0.45">
      <c r="A3728" s="16">
        <v>6546</v>
      </c>
      <c r="B3728" s="10">
        <v>45654.517751774692</v>
      </c>
      <c r="C3728">
        <v>4</v>
      </c>
      <c r="D3728">
        <v>31477.93</v>
      </c>
      <c r="E3728" s="24">
        <f>INT(RFM_Pivot!$A$1 - tblCustRFM[[#This Row],[LastPurchaseDate]])</f>
        <v>2</v>
      </c>
      <c r="F3728">
        <f>IF(tblCustRFM[[#This Row],[Recency]] &lt;= $L$4, 3, IF(tblCustRFM[[#This Row],[Recency]] &lt;= M3730, 2, 1))</f>
        <v>3</v>
      </c>
      <c r="G3728">
        <f>IF(tblCustRFM[[#This Row],[Frequency]] &gt;= L3731, 3, IF(tblCustRFM[[#This Row],[Frequency]] &gt;= M3731, 2, 1))</f>
        <v>3</v>
      </c>
      <c r="H3728">
        <f>IF(tblCustRFM[[#This Row],[Monetary]] &gt;= L3732, 3, IF(tblCustRFM[[#This Row],[Monetary]] &gt;= M3732, 2, 1))</f>
        <v>3</v>
      </c>
      <c r="I3728">
        <f>tblCustRFM[[#This Row],[RecencyTier]] + tblCustRFM[[#This Row],[FrequencyTier]] + tblCustRFM[[#This Row],[MonetaryTier]]</f>
        <v>9</v>
      </c>
    </row>
    <row r="3729" spans="1:9" x14ac:dyDescent="0.45">
      <c r="A3729" s="16">
        <v>6548</v>
      </c>
      <c r="B3729" s="10">
        <v>45061.771477160495</v>
      </c>
      <c r="C3729">
        <v>1</v>
      </c>
      <c r="D3729">
        <v>14647.8</v>
      </c>
      <c r="E3729" s="24">
        <f>INT(RFM_Pivot!$A$1 - tblCustRFM[[#This Row],[LastPurchaseDate]])</f>
        <v>595</v>
      </c>
      <c r="F3729">
        <f>IF(tblCustRFM[[#This Row],[Recency]] &lt;= $L$4, 3, IF(tblCustRFM[[#This Row],[Recency]] &lt;= M3731, 2, 1))</f>
        <v>1</v>
      </c>
      <c r="G3729">
        <f>IF(tblCustRFM[[#This Row],[Frequency]] &gt;= L3732, 3, IF(tblCustRFM[[#This Row],[Frequency]] &gt;= M3732, 2, 1))</f>
        <v>3</v>
      </c>
      <c r="H3729">
        <f>IF(tblCustRFM[[#This Row],[Monetary]] &gt;= L3733, 3, IF(tblCustRFM[[#This Row],[Monetary]] &gt;= M3733, 2, 1))</f>
        <v>3</v>
      </c>
      <c r="I3729">
        <f>tblCustRFM[[#This Row],[RecencyTier]] + tblCustRFM[[#This Row],[FrequencyTier]] + tblCustRFM[[#This Row],[MonetaryTier]]</f>
        <v>7</v>
      </c>
    </row>
    <row r="3730" spans="1:9" x14ac:dyDescent="0.45">
      <c r="A3730" s="16">
        <v>6551</v>
      </c>
      <c r="B3730" s="10">
        <v>45429.071207098765</v>
      </c>
      <c r="C3730">
        <v>1</v>
      </c>
      <c r="D3730">
        <v>1323.35</v>
      </c>
      <c r="E3730" s="24">
        <f>INT(RFM_Pivot!$A$1 - tblCustRFM[[#This Row],[LastPurchaseDate]])</f>
        <v>227</v>
      </c>
      <c r="F3730">
        <f>IF(tblCustRFM[[#This Row],[Recency]] &lt;= $L$4, 3, IF(tblCustRFM[[#This Row],[Recency]] &lt;= M3732, 2, 1))</f>
        <v>1</v>
      </c>
      <c r="G3730">
        <f>IF(tblCustRFM[[#This Row],[Frequency]] &gt;= L3733, 3, IF(tblCustRFM[[#This Row],[Frequency]] &gt;= M3733, 2, 1))</f>
        <v>3</v>
      </c>
      <c r="H3730">
        <f>IF(tblCustRFM[[#This Row],[Monetary]] &gt;= L3734, 3, IF(tblCustRFM[[#This Row],[Monetary]] &gt;= M3734, 2, 1))</f>
        <v>3</v>
      </c>
      <c r="I3730">
        <f>tblCustRFM[[#This Row],[RecencyTier]] + tblCustRFM[[#This Row],[FrequencyTier]] + tblCustRFM[[#This Row],[MonetaryTier]]</f>
        <v>7</v>
      </c>
    </row>
    <row r="3731" spans="1:9" x14ac:dyDescent="0.45">
      <c r="A3731" s="16">
        <v>6552</v>
      </c>
      <c r="B3731" s="10">
        <v>45226.767976813273</v>
      </c>
      <c r="C3731">
        <v>2</v>
      </c>
      <c r="D3731">
        <v>4388.58</v>
      </c>
      <c r="E3731" s="24">
        <f>INT(RFM_Pivot!$A$1 - tblCustRFM[[#This Row],[LastPurchaseDate]])</f>
        <v>430</v>
      </c>
      <c r="F3731">
        <f>IF(tblCustRFM[[#This Row],[Recency]] &lt;= $L$4, 3, IF(tblCustRFM[[#This Row],[Recency]] &lt;= M3733, 2, 1))</f>
        <v>1</v>
      </c>
      <c r="G3731">
        <f>IF(tblCustRFM[[#This Row],[Frequency]] &gt;= L3734, 3, IF(tblCustRFM[[#This Row],[Frequency]] &gt;= M3734, 2, 1))</f>
        <v>3</v>
      </c>
      <c r="H3731">
        <f>IF(tblCustRFM[[#This Row],[Monetary]] &gt;= L3735, 3, IF(tblCustRFM[[#This Row],[Monetary]] &gt;= M3735, 2, 1))</f>
        <v>3</v>
      </c>
      <c r="I3731">
        <f>tblCustRFM[[#This Row],[RecencyTier]] + tblCustRFM[[#This Row],[FrequencyTier]] + tblCustRFM[[#This Row],[MonetaryTier]]</f>
        <v>7</v>
      </c>
    </row>
    <row r="3732" spans="1:9" x14ac:dyDescent="0.45">
      <c r="A3732" s="16">
        <v>6555</v>
      </c>
      <c r="B3732" s="10">
        <v>45355.552855285496</v>
      </c>
      <c r="C3732">
        <v>3</v>
      </c>
      <c r="D3732">
        <v>24409.58</v>
      </c>
      <c r="E3732" s="24">
        <f>INT(RFM_Pivot!$A$1 - tblCustRFM[[#This Row],[LastPurchaseDate]])</f>
        <v>301</v>
      </c>
      <c r="F3732">
        <f>IF(tblCustRFM[[#This Row],[Recency]] &lt;= $L$4, 3, IF(tblCustRFM[[#This Row],[Recency]] &lt;= M3734, 2, 1))</f>
        <v>1</v>
      </c>
      <c r="G3732">
        <f>IF(tblCustRFM[[#This Row],[Frequency]] &gt;= L3735, 3, IF(tblCustRFM[[#This Row],[Frequency]] &gt;= M3735, 2, 1))</f>
        <v>3</v>
      </c>
      <c r="H3732">
        <f>IF(tblCustRFM[[#This Row],[Monetary]] &gt;= L3736, 3, IF(tblCustRFM[[#This Row],[Monetary]] &gt;= M3736, 2, 1))</f>
        <v>3</v>
      </c>
      <c r="I3732">
        <f>tblCustRFM[[#This Row],[RecencyTier]] + tblCustRFM[[#This Row],[FrequencyTier]] + tblCustRFM[[#This Row],[MonetaryTier]]</f>
        <v>7</v>
      </c>
    </row>
    <row r="3733" spans="1:9" x14ac:dyDescent="0.45">
      <c r="A3733" s="16">
        <v>6556</v>
      </c>
      <c r="B3733" s="10">
        <v>45601.733473341046</v>
      </c>
      <c r="C3733">
        <v>1</v>
      </c>
      <c r="D3733">
        <v>21784.1</v>
      </c>
      <c r="E3733" s="24">
        <f>INT(RFM_Pivot!$A$1 - tblCustRFM[[#This Row],[LastPurchaseDate]])</f>
        <v>55</v>
      </c>
      <c r="F3733">
        <f>IF(tblCustRFM[[#This Row],[Recency]] &lt;= $L$4, 3, IF(tblCustRFM[[#This Row],[Recency]] &lt;= M3735, 2, 1))</f>
        <v>3</v>
      </c>
      <c r="G3733">
        <f>IF(tblCustRFM[[#This Row],[Frequency]] &gt;= L3736, 3, IF(tblCustRFM[[#This Row],[Frequency]] &gt;= M3736, 2, 1))</f>
        <v>3</v>
      </c>
      <c r="H3733">
        <f>IF(tblCustRFM[[#This Row],[Monetary]] &gt;= L3737, 3, IF(tblCustRFM[[#This Row],[Monetary]] &gt;= M3737, 2, 1))</f>
        <v>3</v>
      </c>
      <c r="I3733">
        <f>tblCustRFM[[#This Row],[RecencyTier]] + tblCustRFM[[#This Row],[FrequencyTier]] + tblCustRFM[[#This Row],[MonetaryTier]]</f>
        <v>9</v>
      </c>
    </row>
    <row r="3734" spans="1:9" x14ac:dyDescent="0.45">
      <c r="A3734" s="16">
        <v>6558</v>
      </c>
      <c r="B3734" s="10">
        <v>45552.89158915895</v>
      </c>
      <c r="C3734">
        <v>3</v>
      </c>
      <c r="D3734">
        <v>37416.11</v>
      </c>
      <c r="E3734" s="24">
        <f>INT(RFM_Pivot!$A$1 - tblCustRFM[[#This Row],[LastPurchaseDate]])</f>
        <v>104</v>
      </c>
      <c r="F3734">
        <f>IF(tblCustRFM[[#This Row],[Recency]] &lt;= $L$4, 3, IF(tblCustRFM[[#This Row],[Recency]] &lt;= M3736, 2, 1))</f>
        <v>3</v>
      </c>
      <c r="G3734">
        <f>IF(tblCustRFM[[#This Row],[Frequency]] &gt;= L3737, 3, IF(tblCustRFM[[#This Row],[Frequency]] &gt;= M3737, 2, 1))</f>
        <v>3</v>
      </c>
      <c r="H3734">
        <f>IF(tblCustRFM[[#This Row],[Monetary]] &gt;= L3738, 3, IF(tblCustRFM[[#This Row],[Monetary]] &gt;= M3738, 2, 1))</f>
        <v>3</v>
      </c>
      <c r="I3734">
        <f>tblCustRFM[[#This Row],[RecencyTier]] + tblCustRFM[[#This Row],[FrequencyTier]] + tblCustRFM[[#This Row],[MonetaryTier]]</f>
        <v>9</v>
      </c>
    </row>
    <row r="3735" spans="1:9" x14ac:dyDescent="0.45">
      <c r="A3735" s="16">
        <v>6559</v>
      </c>
      <c r="B3735" s="10">
        <v>45537.779077893516</v>
      </c>
      <c r="C3735">
        <v>2</v>
      </c>
      <c r="D3735">
        <v>12411.33</v>
      </c>
      <c r="E3735" s="24">
        <f>INT(RFM_Pivot!$A$1 - tblCustRFM[[#This Row],[LastPurchaseDate]])</f>
        <v>119</v>
      </c>
      <c r="F3735">
        <f>IF(tblCustRFM[[#This Row],[Recency]] &lt;= $L$4, 3, IF(tblCustRFM[[#This Row],[Recency]] &lt;= M3737, 2, 1))</f>
        <v>3</v>
      </c>
      <c r="G3735">
        <f>IF(tblCustRFM[[#This Row],[Frequency]] &gt;= L3738, 3, IF(tblCustRFM[[#This Row],[Frequency]] &gt;= M3738, 2, 1))</f>
        <v>3</v>
      </c>
      <c r="H3735">
        <f>IF(tblCustRFM[[#This Row],[Monetary]] &gt;= L3739, 3, IF(tblCustRFM[[#This Row],[Monetary]] &gt;= M3739, 2, 1))</f>
        <v>3</v>
      </c>
      <c r="I3735">
        <f>tblCustRFM[[#This Row],[RecencyTier]] + tblCustRFM[[#This Row],[FrequencyTier]] + tblCustRFM[[#This Row],[MonetaryTier]]</f>
        <v>9</v>
      </c>
    </row>
    <row r="3736" spans="1:9" x14ac:dyDescent="0.45">
      <c r="A3736" s="16">
        <v>6560</v>
      </c>
      <c r="B3736" s="10">
        <v>45425.639863966047</v>
      </c>
      <c r="C3736">
        <v>5</v>
      </c>
      <c r="D3736">
        <v>74030.87</v>
      </c>
      <c r="E3736" s="24">
        <f>INT(RFM_Pivot!$A$1 - tblCustRFM[[#This Row],[LastPurchaseDate]])</f>
        <v>231</v>
      </c>
      <c r="F3736">
        <f>IF(tblCustRFM[[#This Row],[Recency]] &lt;= $L$4, 3, IF(tblCustRFM[[#This Row],[Recency]] &lt;= M3738, 2, 1))</f>
        <v>1</v>
      </c>
      <c r="G3736">
        <f>IF(tblCustRFM[[#This Row],[Frequency]] &gt;= L3739, 3, IF(tblCustRFM[[#This Row],[Frequency]] &gt;= M3739, 2, 1))</f>
        <v>3</v>
      </c>
      <c r="H3736">
        <f>IF(tblCustRFM[[#This Row],[Monetary]] &gt;= L3740, 3, IF(tblCustRFM[[#This Row],[Monetary]] &gt;= M3740, 2, 1))</f>
        <v>3</v>
      </c>
      <c r="I3736">
        <f>tblCustRFM[[#This Row],[RecencyTier]] + tblCustRFM[[#This Row],[FrequencyTier]] + tblCustRFM[[#This Row],[MonetaryTier]]</f>
        <v>7</v>
      </c>
    </row>
    <row r="3737" spans="1:9" x14ac:dyDescent="0.45">
      <c r="A3737" s="16">
        <v>6563</v>
      </c>
      <c r="B3737" s="10">
        <v>45512.153515354941</v>
      </c>
      <c r="C3737">
        <v>1</v>
      </c>
      <c r="D3737">
        <v>15277.35</v>
      </c>
      <c r="E3737" s="24">
        <f>INT(RFM_Pivot!$A$1 - tblCustRFM[[#This Row],[LastPurchaseDate]])</f>
        <v>144</v>
      </c>
      <c r="F3737">
        <f>IF(tblCustRFM[[#This Row],[Recency]] &lt;= $L$4, 3, IF(tblCustRFM[[#This Row],[Recency]] &lt;= M3739, 2, 1))</f>
        <v>1</v>
      </c>
      <c r="G3737">
        <f>IF(tblCustRFM[[#This Row],[Frequency]] &gt;= L3740, 3, IF(tblCustRFM[[#This Row],[Frequency]] &gt;= M3740, 2, 1))</f>
        <v>3</v>
      </c>
      <c r="H3737">
        <f>IF(tblCustRFM[[#This Row],[Monetary]] &gt;= L3741, 3, IF(tblCustRFM[[#This Row],[Monetary]] &gt;= M3741, 2, 1))</f>
        <v>3</v>
      </c>
      <c r="I3737">
        <f>tblCustRFM[[#This Row],[RecencyTier]] + tblCustRFM[[#This Row],[FrequencyTier]] + tblCustRFM[[#This Row],[MonetaryTier]]</f>
        <v>7</v>
      </c>
    </row>
    <row r="3738" spans="1:9" x14ac:dyDescent="0.45">
      <c r="A3738" s="16">
        <v>6565</v>
      </c>
      <c r="B3738" s="10">
        <v>45588.957195717594</v>
      </c>
      <c r="C3738">
        <v>5</v>
      </c>
      <c r="D3738">
        <v>32873.78</v>
      </c>
      <c r="E3738" s="24">
        <f>INT(RFM_Pivot!$A$1 - tblCustRFM[[#This Row],[LastPurchaseDate]])</f>
        <v>68</v>
      </c>
      <c r="F3738">
        <f>IF(tblCustRFM[[#This Row],[Recency]] &lt;= $L$4, 3, IF(tblCustRFM[[#This Row],[Recency]] &lt;= M3740, 2, 1))</f>
        <v>3</v>
      </c>
      <c r="G3738">
        <f>IF(tblCustRFM[[#This Row],[Frequency]] &gt;= L3741, 3, IF(tblCustRFM[[#This Row],[Frequency]] &gt;= M3741, 2, 1))</f>
        <v>3</v>
      </c>
      <c r="H3738">
        <f>IF(tblCustRFM[[#This Row],[Monetary]] &gt;= L3742, 3, IF(tblCustRFM[[#This Row],[Monetary]] &gt;= M3742, 2, 1))</f>
        <v>3</v>
      </c>
      <c r="I3738">
        <f>tblCustRFM[[#This Row],[RecencyTier]] + tblCustRFM[[#This Row],[FrequencyTier]] + tblCustRFM[[#This Row],[MonetaryTier]]</f>
        <v>9</v>
      </c>
    </row>
    <row r="3739" spans="1:9" x14ac:dyDescent="0.45">
      <c r="A3739" s="16">
        <v>6567</v>
      </c>
      <c r="B3739" s="10">
        <v>44990.516351620368</v>
      </c>
      <c r="C3739">
        <v>1</v>
      </c>
      <c r="D3739">
        <v>6977.2</v>
      </c>
      <c r="E3739" s="24">
        <f>INT(RFM_Pivot!$A$1 - tblCustRFM[[#This Row],[LastPurchaseDate]])</f>
        <v>666</v>
      </c>
      <c r="F3739">
        <f>IF(tblCustRFM[[#This Row],[Recency]] &lt;= $L$4, 3, IF(tblCustRFM[[#This Row],[Recency]] &lt;= M3741, 2, 1))</f>
        <v>1</v>
      </c>
      <c r="G3739">
        <f>IF(tblCustRFM[[#This Row],[Frequency]] &gt;= L3742, 3, IF(tblCustRFM[[#This Row],[Frequency]] &gt;= M3742, 2, 1))</f>
        <v>3</v>
      </c>
      <c r="H3739">
        <f>IF(tblCustRFM[[#This Row],[Monetary]] &gt;= L3743, 3, IF(tblCustRFM[[#This Row],[Monetary]] &gt;= M3743, 2, 1))</f>
        <v>3</v>
      </c>
      <c r="I3739">
        <f>tblCustRFM[[#This Row],[RecencyTier]] + tblCustRFM[[#This Row],[FrequencyTier]] + tblCustRFM[[#This Row],[MonetaryTier]]</f>
        <v>7</v>
      </c>
    </row>
    <row r="3740" spans="1:9" x14ac:dyDescent="0.45">
      <c r="A3740" s="16">
        <v>6569</v>
      </c>
      <c r="B3740" s="10">
        <v>45098.786178626542</v>
      </c>
      <c r="C3740">
        <v>2</v>
      </c>
      <c r="D3740">
        <v>9482.7000000000007</v>
      </c>
      <c r="E3740" s="24">
        <f>INT(RFM_Pivot!$A$1 - tblCustRFM[[#This Row],[LastPurchaseDate]])</f>
        <v>558</v>
      </c>
      <c r="F3740">
        <f>IF(tblCustRFM[[#This Row],[Recency]] &lt;= $L$4, 3, IF(tblCustRFM[[#This Row],[Recency]] &lt;= M3742, 2, 1))</f>
        <v>1</v>
      </c>
      <c r="G3740">
        <f>IF(tblCustRFM[[#This Row],[Frequency]] &gt;= L3743, 3, IF(tblCustRFM[[#This Row],[Frequency]] &gt;= M3743, 2, 1))</f>
        <v>3</v>
      </c>
      <c r="H3740">
        <f>IF(tblCustRFM[[#This Row],[Monetary]] &gt;= L3744, 3, IF(tblCustRFM[[#This Row],[Monetary]] &gt;= M3744, 2, 1))</f>
        <v>3</v>
      </c>
      <c r="I3740">
        <f>tblCustRFM[[#This Row],[RecencyTier]] + tblCustRFM[[#This Row],[FrequencyTier]] + tblCustRFM[[#This Row],[MonetaryTier]]</f>
        <v>7</v>
      </c>
    </row>
    <row r="3741" spans="1:9" x14ac:dyDescent="0.45">
      <c r="A3741" s="16">
        <v>6570</v>
      </c>
      <c r="B3741" s="10">
        <v>45215.451845177471</v>
      </c>
      <c r="C3741">
        <v>1</v>
      </c>
      <c r="D3741">
        <v>5047.6000000000004</v>
      </c>
      <c r="E3741" s="24">
        <f>INT(RFM_Pivot!$A$1 - tblCustRFM[[#This Row],[LastPurchaseDate]])</f>
        <v>441</v>
      </c>
      <c r="F3741">
        <f>IF(tblCustRFM[[#This Row],[Recency]] &lt;= $L$4, 3, IF(tblCustRFM[[#This Row],[Recency]] &lt;= M3743, 2, 1))</f>
        <v>1</v>
      </c>
      <c r="G3741">
        <f>IF(tblCustRFM[[#This Row],[Frequency]] &gt;= L3744, 3, IF(tblCustRFM[[#This Row],[Frequency]] &gt;= M3744, 2, 1))</f>
        <v>3</v>
      </c>
      <c r="H3741">
        <f>IF(tblCustRFM[[#This Row],[Monetary]] &gt;= L3745, 3, IF(tblCustRFM[[#This Row],[Monetary]] &gt;= M3745, 2, 1))</f>
        <v>3</v>
      </c>
      <c r="I3741">
        <f>tblCustRFM[[#This Row],[RecencyTier]] + tblCustRFM[[#This Row],[FrequencyTier]] + tblCustRFM[[#This Row],[MonetaryTier]]</f>
        <v>7</v>
      </c>
    </row>
    <row r="3742" spans="1:9" x14ac:dyDescent="0.45">
      <c r="A3742" s="16">
        <v>6571</v>
      </c>
      <c r="B3742" s="10">
        <v>45137.334033410494</v>
      </c>
      <c r="C3742">
        <v>1</v>
      </c>
      <c r="D3742">
        <v>9910.15</v>
      </c>
      <c r="E3742" s="24">
        <f>INT(RFM_Pivot!$A$1 - tblCustRFM[[#This Row],[LastPurchaseDate]])</f>
        <v>519</v>
      </c>
      <c r="F3742">
        <f>IF(tblCustRFM[[#This Row],[Recency]] &lt;= $L$4, 3, IF(tblCustRFM[[#This Row],[Recency]] &lt;= M3744, 2, 1))</f>
        <v>1</v>
      </c>
      <c r="G3742">
        <f>IF(tblCustRFM[[#This Row],[Frequency]] &gt;= L3745, 3, IF(tblCustRFM[[#This Row],[Frequency]] &gt;= M3745, 2, 1))</f>
        <v>3</v>
      </c>
      <c r="H3742">
        <f>IF(tblCustRFM[[#This Row],[Monetary]] &gt;= L3746, 3, IF(tblCustRFM[[#This Row],[Monetary]] &gt;= M3746, 2, 1))</f>
        <v>3</v>
      </c>
      <c r="I3742">
        <f>tblCustRFM[[#This Row],[RecencyTier]] + tblCustRFM[[#This Row],[FrequencyTier]] + tblCustRFM[[#This Row],[MonetaryTier]]</f>
        <v>7</v>
      </c>
    </row>
    <row r="3743" spans="1:9" x14ac:dyDescent="0.45">
      <c r="A3743" s="16">
        <v>6573</v>
      </c>
      <c r="B3743" s="10">
        <v>45603.92369236111</v>
      </c>
      <c r="C3743">
        <v>2</v>
      </c>
      <c r="D3743">
        <v>17254.98</v>
      </c>
      <c r="E3743" s="24">
        <f>INT(RFM_Pivot!$A$1 - tblCustRFM[[#This Row],[LastPurchaseDate]])</f>
        <v>53</v>
      </c>
      <c r="F3743">
        <f>IF(tblCustRFM[[#This Row],[Recency]] &lt;= $L$4, 3, IF(tblCustRFM[[#This Row],[Recency]] &lt;= M3745, 2, 1))</f>
        <v>3</v>
      </c>
      <c r="G3743">
        <f>IF(tblCustRFM[[#This Row],[Frequency]] &gt;= L3746, 3, IF(tblCustRFM[[#This Row],[Frequency]] &gt;= M3746, 2, 1))</f>
        <v>3</v>
      </c>
      <c r="H3743">
        <f>IF(tblCustRFM[[#This Row],[Monetary]] &gt;= L3747, 3, IF(tblCustRFM[[#This Row],[Monetary]] &gt;= M3747, 2, 1))</f>
        <v>3</v>
      </c>
      <c r="I3743">
        <f>tblCustRFM[[#This Row],[RecencyTier]] + tblCustRFM[[#This Row],[FrequencyTier]] + tblCustRFM[[#This Row],[MonetaryTier]]</f>
        <v>9</v>
      </c>
    </row>
    <row r="3744" spans="1:9" x14ac:dyDescent="0.45">
      <c r="A3744" s="16">
        <v>6574</v>
      </c>
      <c r="B3744" s="10">
        <v>45458.931193132717</v>
      </c>
      <c r="C3744">
        <v>2</v>
      </c>
      <c r="D3744">
        <v>13333.76</v>
      </c>
      <c r="E3744" s="24">
        <f>INT(RFM_Pivot!$A$1 - tblCustRFM[[#This Row],[LastPurchaseDate]])</f>
        <v>198</v>
      </c>
      <c r="F3744">
        <f>IF(tblCustRFM[[#This Row],[Recency]] &lt;= $L$4, 3, IF(tblCustRFM[[#This Row],[Recency]] &lt;= M3746, 2, 1))</f>
        <v>1</v>
      </c>
      <c r="G3744">
        <f>IF(tblCustRFM[[#This Row],[Frequency]] &gt;= L3747, 3, IF(tblCustRFM[[#This Row],[Frequency]] &gt;= M3747, 2, 1))</f>
        <v>3</v>
      </c>
      <c r="H3744">
        <f>IF(tblCustRFM[[#This Row],[Monetary]] &gt;= L3748, 3, IF(tblCustRFM[[#This Row],[Monetary]] &gt;= M3748, 2, 1))</f>
        <v>3</v>
      </c>
      <c r="I3744">
        <f>tblCustRFM[[#This Row],[RecencyTier]] + tblCustRFM[[#This Row],[FrequencyTier]] + tblCustRFM[[#This Row],[MonetaryTier]]</f>
        <v>7</v>
      </c>
    </row>
    <row r="3745" spans="1:9" x14ac:dyDescent="0.45">
      <c r="A3745" s="16">
        <v>6575</v>
      </c>
      <c r="B3745" s="10">
        <v>45134.632763271606</v>
      </c>
      <c r="C3745">
        <v>2</v>
      </c>
      <c r="D3745">
        <v>5903.21</v>
      </c>
      <c r="E3745" s="24">
        <f>INT(RFM_Pivot!$A$1 - tblCustRFM[[#This Row],[LastPurchaseDate]])</f>
        <v>522</v>
      </c>
      <c r="F3745">
        <f>IF(tblCustRFM[[#This Row],[Recency]] &lt;= $L$4, 3, IF(tblCustRFM[[#This Row],[Recency]] &lt;= M3747, 2, 1))</f>
        <v>1</v>
      </c>
      <c r="G3745">
        <f>IF(tblCustRFM[[#This Row],[Frequency]] &gt;= L3748, 3, IF(tblCustRFM[[#This Row],[Frequency]] &gt;= M3748, 2, 1))</f>
        <v>3</v>
      </c>
      <c r="H3745">
        <f>IF(tblCustRFM[[#This Row],[Monetary]] &gt;= L3749, 3, IF(tblCustRFM[[#This Row],[Monetary]] &gt;= M3749, 2, 1))</f>
        <v>3</v>
      </c>
      <c r="I3745">
        <f>tblCustRFM[[#This Row],[RecencyTier]] + tblCustRFM[[#This Row],[FrequencyTier]] + tblCustRFM[[#This Row],[MonetaryTier]]</f>
        <v>7</v>
      </c>
    </row>
    <row r="3746" spans="1:9" x14ac:dyDescent="0.45">
      <c r="A3746" s="16">
        <v>6577</v>
      </c>
      <c r="B3746" s="10">
        <v>45383.295629552471</v>
      </c>
      <c r="C3746">
        <v>1</v>
      </c>
      <c r="D3746">
        <v>22559.45</v>
      </c>
      <c r="E3746" s="24">
        <f>INT(RFM_Pivot!$A$1 - tblCustRFM[[#This Row],[LastPurchaseDate]])</f>
        <v>273</v>
      </c>
      <c r="F3746">
        <f>IF(tblCustRFM[[#This Row],[Recency]] &lt;= $L$4, 3, IF(tblCustRFM[[#This Row],[Recency]] &lt;= M3748, 2, 1))</f>
        <v>1</v>
      </c>
      <c r="G3746">
        <f>IF(tblCustRFM[[#This Row],[Frequency]] &gt;= L3749, 3, IF(tblCustRFM[[#This Row],[Frequency]] &gt;= M3749, 2, 1))</f>
        <v>3</v>
      </c>
      <c r="H3746">
        <f>IF(tblCustRFM[[#This Row],[Monetary]] &gt;= L3750, 3, IF(tblCustRFM[[#This Row],[Monetary]] &gt;= M3750, 2, 1))</f>
        <v>3</v>
      </c>
      <c r="I3746">
        <f>tblCustRFM[[#This Row],[RecencyTier]] + tblCustRFM[[#This Row],[FrequencyTier]] + tblCustRFM[[#This Row],[MonetaryTier]]</f>
        <v>7</v>
      </c>
    </row>
    <row r="3747" spans="1:9" x14ac:dyDescent="0.45">
      <c r="A3747" s="16">
        <v>6578</v>
      </c>
      <c r="B3747" s="10">
        <v>45428.998199807102</v>
      </c>
      <c r="C3747">
        <v>3</v>
      </c>
      <c r="D3747">
        <v>16382.58</v>
      </c>
      <c r="E3747" s="24">
        <f>INT(RFM_Pivot!$A$1 - tblCustRFM[[#This Row],[LastPurchaseDate]])</f>
        <v>228</v>
      </c>
      <c r="F3747">
        <f>IF(tblCustRFM[[#This Row],[Recency]] &lt;= $L$4, 3, IF(tblCustRFM[[#This Row],[Recency]] &lt;= M3749, 2, 1))</f>
        <v>1</v>
      </c>
      <c r="G3747">
        <f>IF(tblCustRFM[[#This Row],[Frequency]] &gt;= L3750, 3, IF(tblCustRFM[[#This Row],[Frequency]] &gt;= M3750, 2, 1))</f>
        <v>3</v>
      </c>
      <c r="H3747">
        <f>IF(tblCustRFM[[#This Row],[Monetary]] &gt;= L3751, 3, IF(tblCustRFM[[#This Row],[Monetary]] &gt;= M3751, 2, 1))</f>
        <v>3</v>
      </c>
      <c r="I3747">
        <f>tblCustRFM[[#This Row],[RecencyTier]] + tblCustRFM[[#This Row],[FrequencyTier]] + tblCustRFM[[#This Row],[MonetaryTier]]</f>
        <v>7</v>
      </c>
    </row>
    <row r="3748" spans="1:9" x14ac:dyDescent="0.45">
      <c r="A3748" s="16">
        <v>6579</v>
      </c>
      <c r="B3748" s="10">
        <v>45402.569556944443</v>
      </c>
      <c r="C3748">
        <v>1</v>
      </c>
      <c r="D3748">
        <v>11992.17</v>
      </c>
      <c r="E3748" s="24">
        <f>INT(RFM_Pivot!$A$1 - tblCustRFM[[#This Row],[LastPurchaseDate]])</f>
        <v>254</v>
      </c>
      <c r="F3748">
        <f>IF(tblCustRFM[[#This Row],[Recency]] &lt;= $L$4, 3, IF(tblCustRFM[[#This Row],[Recency]] &lt;= M3750, 2, 1))</f>
        <v>1</v>
      </c>
      <c r="G3748">
        <f>IF(tblCustRFM[[#This Row],[Frequency]] &gt;= L3751, 3, IF(tblCustRFM[[#This Row],[Frequency]] &gt;= M3751, 2, 1))</f>
        <v>3</v>
      </c>
      <c r="H3748">
        <f>IF(tblCustRFM[[#This Row],[Monetary]] &gt;= L3752, 3, IF(tblCustRFM[[#This Row],[Monetary]] &gt;= M3752, 2, 1))</f>
        <v>3</v>
      </c>
      <c r="I3748">
        <f>tblCustRFM[[#This Row],[RecencyTier]] + tblCustRFM[[#This Row],[FrequencyTier]] + tblCustRFM[[#This Row],[MonetaryTier]]</f>
        <v>7</v>
      </c>
    </row>
    <row r="3749" spans="1:9" x14ac:dyDescent="0.45">
      <c r="A3749" s="16">
        <v>6580</v>
      </c>
      <c r="B3749" s="10">
        <v>45348.617161728398</v>
      </c>
      <c r="C3749">
        <v>1</v>
      </c>
      <c r="D3749">
        <v>1648.8</v>
      </c>
      <c r="E3749" s="24">
        <f>INT(RFM_Pivot!$A$1 - tblCustRFM[[#This Row],[LastPurchaseDate]])</f>
        <v>308</v>
      </c>
      <c r="F3749">
        <f>IF(tblCustRFM[[#This Row],[Recency]] &lt;= $L$4, 3, IF(tblCustRFM[[#This Row],[Recency]] &lt;= M3751, 2, 1))</f>
        <v>1</v>
      </c>
      <c r="G3749">
        <f>IF(tblCustRFM[[#This Row],[Frequency]] &gt;= L3752, 3, IF(tblCustRFM[[#This Row],[Frequency]] &gt;= M3752, 2, 1))</f>
        <v>3</v>
      </c>
      <c r="H3749">
        <f>IF(tblCustRFM[[#This Row],[Monetary]] &gt;= L3753, 3, IF(tblCustRFM[[#This Row],[Monetary]] &gt;= M3753, 2, 1))</f>
        <v>3</v>
      </c>
      <c r="I3749">
        <f>tblCustRFM[[#This Row],[RecencyTier]] + tblCustRFM[[#This Row],[FrequencyTier]] + tblCustRFM[[#This Row],[MonetaryTier]]</f>
        <v>7</v>
      </c>
    </row>
    <row r="3750" spans="1:9" x14ac:dyDescent="0.45">
      <c r="A3750" s="16">
        <v>6581</v>
      </c>
      <c r="B3750" s="10">
        <v>45257.066006597219</v>
      </c>
      <c r="C3750">
        <v>1</v>
      </c>
      <c r="D3750">
        <v>1556.94</v>
      </c>
      <c r="E3750" s="24">
        <f>INT(RFM_Pivot!$A$1 - tblCustRFM[[#This Row],[LastPurchaseDate]])</f>
        <v>399</v>
      </c>
      <c r="F3750">
        <f>IF(tblCustRFM[[#This Row],[Recency]] &lt;= $L$4, 3, IF(tblCustRFM[[#This Row],[Recency]] &lt;= M3752, 2, 1))</f>
        <v>1</v>
      </c>
      <c r="G3750">
        <f>IF(tblCustRFM[[#This Row],[Frequency]] &gt;= L3753, 3, IF(tblCustRFM[[#This Row],[Frequency]] &gt;= M3753, 2, 1))</f>
        <v>3</v>
      </c>
      <c r="H3750">
        <f>IF(tblCustRFM[[#This Row],[Monetary]] &gt;= L3754, 3, IF(tblCustRFM[[#This Row],[Monetary]] &gt;= M3754, 2, 1))</f>
        <v>3</v>
      </c>
      <c r="I3750">
        <f>tblCustRFM[[#This Row],[RecencyTier]] + tblCustRFM[[#This Row],[FrequencyTier]] + tblCustRFM[[#This Row],[MonetaryTier]]</f>
        <v>7</v>
      </c>
    </row>
    <row r="3751" spans="1:9" x14ac:dyDescent="0.45">
      <c r="A3751" s="16">
        <v>6582</v>
      </c>
      <c r="B3751" s="10">
        <v>45485.65186520062</v>
      </c>
      <c r="C3751">
        <v>1</v>
      </c>
      <c r="D3751">
        <v>18699</v>
      </c>
      <c r="E3751" s="24">
        <f>INT(RFM_Pivot!$A$1 - tblCustRFM[[#This Row],[LastPurchaseDate]])</f>
        <v>171</v>
      </c>
      <c r="F3751">
        <f>IF(tblCustRFM[[#This Row],[Recency]] &lt;= $L$4, 3, IF(tblCustRFM[[#This Row],[Recency]] &lt;= M3753, 2, 1))</f>
        <v>1</v>
      </c>
      <c r="G3751">
        <f>IF(tblCustRFM[[#This Row],[Frequency]] &gt;= L3754, 3, IF(tblCustRFM[[#This Row],[Frequency]] &gt;= M3754, 2, 1))</f>
        <v>3</v>
      </c>
      <c r="H3751">
        <f>IF(tblCustRFM[[#This Row],[Monetary]] &gt;= L3755, 3, IF(tblCustRFM[[#This Row],[Monetary]] &gt;= M3755, 2, 1))</f>
        <v>3</v>
      </c>
      <c r="I3751">
        <f>tblCustRFM[[#This Row],[RecencyTier]] + tblCustRFM[[#This Row],[FrequencyTier]] + tblCustRFM[[#This Row],[MonetaryTier]]</f>
        <v>7</v>
      </c>
    </row>
    <row r="3752" spans="1:9" x14ac:dyDescent="0.45">
      <c r="A3752" s="16">
        <v>6583</v>
      </c>
      <c r="B3752" s="10">
        <v>45305.761876195989</v>
      </c>
      <c r="C3752">
        <v>1</v>
      </c>
      <c r="D3752">
        <v>2307</v>
      </c>
      <c r="E3752" s="24">
        <f>INT(RFM_Pivot!$A$1 - tblCustRFM[[#This Row],[LastPurchaseDate]])</f>
        <v>351</v>
      </c>
      <c r="F3752">
        <f>IF(tblCustRFM[[#This Row],[Recency]] &lt;= $L$4, 3, IF(tblCustRFM[[#This Row],[Recency]] &lt;= M3754, 2, 1))</f>
        <v>1</v>
      </c>
      <c r="G3752">
        <f>IF(tblCustRFM[[#This Row],[Frequency]] &gt;= L3755, 3, IF(tblCustRFM[[#This Row],[Frequency]] &gt;= M3755, 2, 1))</f>
        <v>3</v>
      </c>
      <c r="H3752">
        <f>IF(tblCustRFM[[#This Row],[Monetary]] &gt;= L3756, 3, IF(tblCustRFM[[#This Row],[Monetary]] &gt;= M3756, 2, 1))</f>
        <v>3</v>
      </c>
      <c r="I3752">
        <f>tblCustRFM[[#This Row],[RecencyTier]] + tblCustRFM[[#This Row],[FrequencyTier]] + tblCustRFM[[#This Row],[MonetaryTier]]</f>
        <v>7</v>
      </c>
    </row>
    <row r="3753" spans="1:9" x14ac:dyDescent="0.45">
      <c r="A3753" s="16">
        <v>6585</v>
      </c>
      <c r="B3753" s="10">
        <v>45357.01300131173</v>
      </c>
      <c r="C3753">
        <v>4</v>
      </c>
      <c r="D3753">
        <v>46150.11</v>
      </c>
      <c r="E3753" s="24">
        <f>INT(RFM_Pivot!$A$1 - tblCustRFM[[#This Row],[LastPurchaseDate]])</f>
        <v>299</v>
      </c>
      <c r="F3753">
        <f>IF(tblCustRFM[[#This Row],[Recency]] &lt;= $L$4, 3, IF(tblCustRFM[[#This Row],[Recency]] &lt;= M3755, 2, 1))</f>
        <v>1</v>
      </c>
      <c r="G3753">
        <f>IF(tblCustRFM[[#This Row],[Frequency]] &gt;= L3756, 3, IF(tblCustRFM[[#This Row],[Frequency]] &gt;= M3756, 2, 1))</f>
        <v>3</v>
      </c>
      <c r="H3753">
        <f>IF(tblCustRFM[[#This Row],[Monetary]] &gt;= L3757, 3, IF(tblCustRFM[[#This Row],[Monetary]] &gt;= M3757, 2, 1))</f>
        <v>3</v>
      </c>
      <c r="I3753">
        <f>tblCustRFM[[#This Row],[RecencyTier]] + tblCustRFM[[#This Row],[FrequencyTier]] + tblCustRFM[[#This Row],[MonetaryTier]]</f>
        <v>7</v>
      </c>
    </row>
    <row r="3754" spans="1:9" x14ac:dyDescent="0.45">
      <c r="A3754" s="16">
        <v>6586</v>
      </c>
      <c r="B3754" s="10">
        <v>45295.029802970676</v>
      </c>
      <c r="C3754">
        <v>1</v>
      </c>
      <c r="D3754">
        <v>4583.6400000000003</v>
      </c>
      <c r="E3754" s="24">
        <f>INT(RFM_Pivot!$A$1 - tblCustRFM[[#This Row],[LastPurchaseDate]])</f>
        <v>361</v>
      </c>
      <c r="F3754">
        <f>IF(tblCustRFM[[#This Row],[Recency]] &lt;= $L$4, 3, IF(tblCustRFM[[#This Row],[Recency]] &lt;= M3756, 2, 1))</f>
        <v>1</v>
      </c>
      <c r="G3754">
        <f>IF(tblCustRFM[[#This Row],[Frequency]] &gt;= L3757, 3, IF(tblCustRFM[[#This Row],[Frequency]] &gt;= M3757, 2, 1))</f>
        <v>3</v>
      </c>
      <c r="H3754">
        <f>IF(tblCustRFM[[#This Row],[Monetary]] &gt;= L3758, 3, IF(tblCustRFM[[#This Row],[Monetary]] &gt;= M3758, 2, 1))</f>
        <v>3</v>
      </c>
      <c r="I3754">
        <f>tblCustRFM[[#This Row],[RecencyTier]] + tblCustRFM[[#This Row],[FrequencyTier]] + tblCustRFM[[#This Row],[MonetaryTier]]</f>
        <v>7</v>
      </c>
    </row>
    <row r="3755" spans="1:9" x14ac:dyDescent="0.45">
      <c r="A3755" s="16">
        <v>6588</v>
      </c>
      <c r="B3755" s="10">
        <v>45656.123912384261</v>
      </c>
      <c r="C3755">
        <v>5</v>
      </c>
      <c r="D3755">
        <v>16318.65</v>
      </c>
      <c r="E3755" s="24">
        <f>INT(RFM_Pivot!$A$1 - tblCustRFM[[#This Row],[LastPurchaseDate]])</f>
        <v>0</v>
      </c>
      <c r="F3755">
        <f>IF(tblCustRFM[[#This Row],[Recency]] &lt;= $L$4, 3, IF(tblCustRFM[[#This Row],[Recency]] &lt;= M3757, 2, 1))</f>
        <v>3</v>
      </c>
      <c r="G3755">
        <f>IF(tblCustRFM[[#This Row],[Frequency]] &gt;= L3758, 3, IF(tblCustRFM[[#This Row],[Frequency]] &gt;= M3758, 2, 1))</f>
        <v>3</v>
      </c>
      <c r="H3755">
        <f>IF(tblCustRFM[[#This Row],[Monetary]] &gt;= L3759, 3, IF(tblCustRFM[[#This Row],[Monetary]] &gt;= M3759, 2, 1))</f>
        <v>3</v>
      </c>
      <c r="I3755">
        <f>tblCustRFM[[#This Row],[RecencyTier]] + tblCustRFM[[#This Row],[FrequencyTier]] + tblCustRFM[[#This Row],[MonetaryTier]]</f>
        <v>9</v>
      </c>
    </row>
    <row r="3756" spans="1:9" x14ac:dyDescent="0.45">
      <c r="A3756" s="16">
        <v>6590</v>
      </c>
      <c r="B3756" s="10">
        <v>45135.362836304012</v>
      </c>
      <c r="C3756">
        <v>1</v>
      </c>
      <c r="D3756">
        <v>4453.13</v>
      </c>
      <c r="E3756" s="24">
        <f>INT(RFM_Pivot!$A$1 - tblCustRFM[[#This Row],[LastPurchaseDate]])</f>
        <v>521</v>
      </c>
      <c r="F3756">
        <f>IF(tblCustRFM[[#This Row],[Recency]] &lt;= $L$4, 3, IF(tblCustRFM[[#This Row],[Recency]] &lt;= M3758, 2, 1))</f>
        <v>1</v>
      </c>
      <c r="G3756">
        <f>IF(tblCustRFM[[#This Row],[Frequency]] &gt;= L3759, 3, IF(tblCustRFM[[#This Row],[Frequency]] &gt;= M3759, 2, 1))</f>
        <v>3</v>
      </c>
      <c r="H3756">
        <f>IF(tblCustRFM[[#This Row],[Monetary]] &gt;= L3760, 3, IF(tblCustRFM[[#This Row],[Monetary]] &gt;= M3760, 2, 1))</f>
        <v>3</v>
      </c>
      <c r="I3756">
        <f>tblCustRFM[[#This Row],[RecencyTier]] + tblCustRFM[[#This Row],[FrequencyTier]] + tblCustRFM[[#This Row],[MonetaryTier]]</f>
        <v>7</v>
      </c>
    </row>
    <row r="3757" spans="1:9" x14ac:dyDescent="0.45">
      <c r="A3757" s="16">
        <v>6591</v>
      </c>
      <c r="B3757" s="10">
        <v>45600.200320023148</v>
      </c>
      <c r="C3757">
        <v>3</v>
      </c>
      <c r="D3757">
        <v>12220.08</v>
      </c>
      <c r="E3757" s="24">
        <f>INT(RFM_Pivot!$A$1 - tblCustRFM[[#This Row],[LastPurchaseDate]])</f>
        <v>56</v>
      </c>
      <c r="F3757">
        <f>IF(tblCustRFM[[#This Row],[Recency]] &lt;= $L$4, 3, IF(tblCustRFM[[#This Row],[Recency]] &lt;= M3759, 2, 1))</f>
        <v>3</v>
      </c>
      <c r="G3757">
        <f>IF(tblCustRFM[[#This Row],[Frequency]] &gt;= L3760, 3, IF(tblCustRFM[[#This Row],[Frequency]] &gt;= M3760, 2, 1))</f>
        <v>3</v>
      </c>
      <c r="H3757">
        <f>IF(tblCustRFM[[#This Row],[Monetary]] &gt;= L3761, 3, IF(tblCustRFM[[#This Row],[Monetary]] &gt;= M3761, 2, 1))</f>
        <v>3</v>
      </c>
      <c r="I3757">
        <f>tblCustRFM[[#This Row],[RecencyTier]] + tblCustRFM[[#This Row],[FrequencyTier]] + tblCustRFM[[#This Row],[MonetaryTier]]</f>
        <v>9</v>
      </c>
    </row>
    <row r="3758" spans="1:9" x14ac:dyDescent="0.45">
      <c r="A3758" s="16">
        <v>6592</v>
      </c>
      <c r="B3758" s="10">
        <v>45598.59415941358</v>
      </c>
      <c r="C3758">
        <v>5</v>
      </c>
      <c r="D3758">
        <v>44132.56</v>
      </c>
      <c r="E3758" s="24">
        <f>INT(RFM_Pivot!$A$1 - tblCustRFM[[#This Row],[LastPurchaseDate]])</f>
        <v>58</v>
      </c>
      <c r="F3758">
        <f>IF(tblCustRFM[[#This Row],[Recency]] &lt;= $L$4, 3, IF(tblCustRFM[[#This Row],[Recency]] &lt;= M3760, 2, 1))</f>
        <v>3</v>
      </c>
      <c r="G3758">
        <f>IF(tblCustRFM[[#This Row],[Frequency]] &gt;= L3761, 3, IF(tblCustRFM[[#This Row],[Frequency]] &gt;= M3761, 2, 1))</f>
        <v>3</v>
      </c>
      <c r="H3758">
        <f>IF(tblCustRFM[[#This Row],[Monetary]] &gt;= L3762, 3, IF(tblCustRFM[[#This Row],[Monetary]] &gt;= M3762, 2, 1))</f>
        <v>3</v>
      </c>
      <c r="I3758">
        <f>tblCustRFM[[#This Row],[RecencyTier]] + tblCustRFM[[#This Row],[FrequencyTier]] + tblCustRFM[[#This Row],[MonetaryTier]]</f>
        <v>9</v>
      </c>
    </row>
    <row r="3759" spans="1:9" x14ac:dyDescent="0.45">
      <c r="A3759" s="16">
        <v>6593</v>
      </c>
      <c r="B3759" s="10">
        <v>45254.145714583334</v>
      </c>
      <c r="C3759">
        <v>1</v>
      </c>
      <c r="D3759">
        <v>12366</v>
      </c>
      <c r="E3759" s="24">
        <f>INT(RFM_Pivot!$A$1 - tblCustRFM[[#This Row],[LastPurchaseDate]])</f>
        <v>402</v>
      </c>
      <c r="F3759">
        <f>IF(tblCustRFM[[#This Row],[Recency]] &lt;= $L$4, 3, IF(tblCustRFM[[#This Row],[Recency]] &lt;= M3761, 2, 1))</f>
        <v>1</v>
      </c>
      <c r="G3759">
        <f>IF(tblCustRFM[[#This Row],[Frequency]] &gt;= L3762, 3, IF(tblCustRFM[[#This Row],[Frequency]] &gt;= M3762, 2, 1))</f>
        <v>3</v>
      </c>
      <c r="H3759">
        <f>IF(tblCustRFM[[#This Row],[Monetary]] &gt;= L3763, 3, IF(tblCustRFM[[#This Row],[Monetary]] &gt;= M3763, 2, 1))</f>
        <v>3</v>
      </c>
      <c r="I3759">
        <f>tblCustRFM[[#This Row],[RecencyTier]] + tblCustRFM[[#This Row],[FrequencyTier]] + tblCustRFM[[#This Row],[MonetaryTier]]</f>
        <v>7</v>
      </c>
    </row>
    <row r="3760" spans="1:9" x14ac:dyDescent="0.45">
      <c r="A3760" s="16">
        <v>6594</v>
      </c>
      <c r="B3760" s="10">
        <v>45654.298729861111</v>
      </c>
      <c r="C3760">
        <v>3</v>
      </c>
      <c r="D3760">
        <v>25611.91</v>
      </c>
      <c r="E3760" s="24">
        <f>INT(RFM_Pivot!$A$1 - tblCustRFM[[#This Row],[LastPurchaseDate]])</f>
        <v>2</v>
      </c>
      <c r="F3760">
        <f>IF(tblCustRFM[[#This Row],[Recency]] &lt;= $L$4, 3, IF(tblCustRFM[[#This Row],[Recency]] &lt;= M3762, 2, 1))</f>
        <v>3</v>
      </c>
      <c r="G3760">
        <f>IF(tblCustRFM[[#This Row],[Frequency]] &gt;= L3763, 3, IF(tblCustRFM[[#This Row],[Frequency]] &gt;= M3763, 2, 1))</f>
        <v>3</v>
      </c>
      <c r="H3760">
        <f>IF(tblCustRFM[[#This Row],[Monetary]] &gt;= L3764, 3, IF(tblCustRFM[[#This Row],[Monetary]] &gt;= M3764, 2, 1))</f>
        <v>3</v>
      </c>
      <c r="I3760">
        <f>tblCustRFM[[#This Row],[RecencyTier]] + tblCustRFM[[#This Row],[FrequencyTier]] + tblCustRFM[[#This Row],[MonetaryTier]]</f>
        <v>9</v>
      </c>
    </row>
    <row r="3761" spans="1:9" x14ac:dyDescent="0.45">
      <c r="A3761" s="16">
        <v>6596</v>
      </c>
      <c r="B3761" s="10">
        <v>45302.257525733025</v>
      </c>
      <c r="C3761">
        <v>2</v>
      </c>
      <c r="D3761">
        <v>17043.77</v>
      </c>
      <c r="E3761" s="24">
        <f>INT(RFM_Pivot!$A$1 - tblCustRFM[[#This Row],[LastPurchaseDate]])</f>
        <v>354</v>
      </c>
      <c r="F3761">
        <f>IF(tblCustRFM[[#This Row],[Recency]] &lt;= $L$4, 3, IF(tblCustRFM[[#This Row],[Recency]] &lt;= M3763, 2, 1))</f>
        <v>1</v>
      </c>
      <c r="G3761">
        <f>IF(tblCustRFM[[#This Row],[Frequency]] &gt;= L3764, 3, IF(tblCustRFM[[#This Row],[Frequency]] &gt;= M3764, 2, 1))</f>
        <v>3</v>
      </c>
      <c r="H3761">
        <f>IF(tblCustRFM[[#This Row],[Monetary]] &gt;= L3765, 3, IF(tblCustRFM[[#This Row],[Monetary]] &gt;= M3765, 2, 1))</f>
        <v>3</v>
      </c>
      <c r="I3761">
        <f>tblCustRFM[[#This Row],[RecencyTier]] + tblCustRFM[[#This Row],[FrequencyTier]] + tblCustRFM[[#This Row],[MonetaryTier]]</f>
        <v>7</v>
      </c>
    </row>
    <row r="3762" spans="1:9" x14ac:dyDescent="0.45">
      <c r="A3762" s="16">
        <v>6599</v>
      </c>
      <c r="B3762" s="10">
        <v>45439.07320733025</v>
      </c>
      <c r="C3762">
        <v>4</v>
      </c>
      <c r="D3762">
        <v>19804.48</v>
      </c>
      <c r="E3762" s="24">
        <f>INT(RFM_Pivot!$A$1 - tblCustRFM[[#This Row],[LastPurchaseDate]])</f>
        <v>217</v>
      </c>
      <c r="F3762">
        <f>IF(tblCustRFM[[#This Row],[Recency]] &lt;= $L$4, 3, IF(tblCustRFM[[#This Row],[Recency]] &lt;= M3764, 2, 1))</f>
        <v>1</v>
      </c>
      <c r="G3762">
        <f>IF(tblCustRFM[[#This Row],[Frequency]] &gt;= L3765, 3, IF(tblCustRFM[[#This Row],[Frequency]] &gt;= M3765, 2, 1))</f>
        <v>3</v>
      </c>
      <c r="H3762">
        <f>IF(tblCustRFM[[#This Row],[Monetary]] &gt;= L3766, 3, IF(tblCustRFM[[#This Row],[Monetary]] &gt;= M3766, 2, 1))</f>
        <v>3</v>
      </c>
      <c r="I3762">
        <f>tblCustRFM[[#This Row],[RecencyTier]] + tblCustRFM[[#This Row],[FrequencyTier]] + tblCustRFM[[#This Row],[MonetaryTier]]</f>
        <v>7</v>
      </c>
    </row>
    <row r="3763" spans="1:9" x14ac:dyDescent="0.45">
      <c r="A3763" s="16">
        <v>6600</v>
      </c>
      <c r="B3763" s="10">
        <v>45634.878787885806</v>
      </c>
      <c r="C3763">
        <v>2</v>
      </c>
      <c r="D3763">
        <v>22645.15</v>
      </c>
      <c r="E3763" s="24">
        <f>INT(RFM_Pivot!$A$1 - tblCustRFM[[#This Row],[LastPurchaseDate]])</f>
        <v>22</v>
      </c>
      <c r="F3763">
        <f>IF(tblCustRFM[[#This Row],[Recency]] &lt;= $L$4, 3, IF(tblCustRFM[[#This Row],[Recency]] &lt;= M3765, 2, 1))</f>
        <v>3</v>
      </c>
      <c r="G3763">
        <f>IF(tblCustRFM[[#This Row],[Frequency]] &gt;= L3766, 3, IF(tblCustRFM[[#This Row],[Frequency]] &gt;= M3766, 2, 1))</f>
        <v>3</v>
      </c>
      <c r="H3763">
        <f>IF(tblCustRFM[[#This Row],[Monetary]] &gt;= L3767, 3, IF(tblCustRFM[[#This Row],[Monetary]] &gt;= M3767, 2, 1))</f>
        <v>3</v>
      </c>
      <c r="I3763">
        <f>tblCustRFM[[#This Row],[RecencyTier]] + tblCustRFM[[#This Row],[FrequencyTier]] + tblCustRFM[[#This Row],[MonetaryTier]]</f>
        <v>9</v>
      </c>
    </row>
    <row r="3764" spans="1:9" x14ac:dyDescent="0.45">
      <c r="A3764" s="16">
        <v>6602</v>
      </c>
      <c r="B3764" s="10">
        <v>45282.545554552467</v>
      </c>
      <c r="C3764">
        <v>1</v>
      </c>
      <c r="D3764">
        <v>11432.01</v>
      </c>
      <c r="E3764" s="24">
        <f>INT(RFM_Pivot!$A$1 - tblCustRFM[[#This Row],[LastPurchaseDate]])</f>
        <v>374</v>
      </c>
      <c r="F3764">
        <f>IF(tblCustRFM[[#This Row],[Recency]] &lt;= $L$4, 3, IF(tblCustRFM[[#This Row],[Recency]] &lt;= M3766, 2, 1))</f>
        <v>1</v>
      </c>
      <c r="G3764">
        <f>IF(tblCustRFM[[#This Row],[Frequency]] &gt;= L3767, 3, IF(tblCustRFM[[#This Row],[Frequency]] &gt;= M3767, 2, 1))</f>
        <v>3</v>
      </c>
      <c r="H3764">
        <f>IF(tblCustRFM[[#This Row],[Monetary]] &gt;= L3768, 3, IF(tblCustRFM[[#This Row],[Monetary]] &gt;= M3768, 2, 1))</f>
        <v>3</v>
      </c>
      <c r="I3764">
        <f>tblCustRFM[[#This Row],[RecencyTier]] + tblCustRFM[[#This Row],[FrequencyTier]] + tblCustRFM[[#This Row],[MonetaryTier]]</f>
        <v>7</v>
      </c>
    </row>
    <row r="3765" spans="1:9" x14ac:dyDescent="0.45">
      <c r="A3765" s="16">
        <v>6603</v>
      </c>
      <c r="B3765" s="10">
        <v>45299.191219135806</v>
      </c>
      <c r="C3765">
        <v>1</v>
      </c>
      <c r="D3765">
        <v>6450.75</v>
      </c>
      <c r="E3765" s="24">
        <f>INT(RFM_Pivot!$A$1 - tblCustRFM[[#This Row],[LastPurchaseDate]])</f>
        <v>357</v>
      </c>
      <c r="F3765">
        <f>IF(tblCustRFM[[#This Row],[Recency]] &lt;= $L$4, 3, IF(tblCustRFM[[#This Row],[Recency]] &lt;= M3767, 2, 1))</f>
        <v>1</v>
      </c>
      <c r="G3765">
        <f>IF(tblCustRFM[[#This Row],[Frequency]] &gt;= L3768, 3, IF(tblCustRFM[[#This Row],[Frequency]] &gt;= M3768, 2, 1))</f>
        <v>3</v>
      </c>
      <c r="H3765">
        <f>IF(tblCustRFM[[#This Row],[Monetary]] &gt;= L3769, 3, IF(tblCustRFM[[#This Row],[Monetary]] &gt;= M3769, 2, 1))</f>
        <v>3</v>
      </c>
      <c r="I3765">
        <f>tblCustRFM[[#This Row],[RecencyTier]] + tblCustRFM[[#This Row],[FrequencyTier]] + tblCustRFM[[#This Row],[MonetaryTier]]</f>
        <v>7</v>
      </c>
    </row>
    <row r="3766" spans="1:9" x14ac:dyDescent="0.45">
      <c r="A3766" s="16">
        <v>6604</v>
      </c>
      <c r="B3766" s="10">
        <v>45623.270627044752</v>
      </c>
      <c r="C3766">
        <v>2</v>
      </c>
      <c r="D3766">
        <v>3066.22</v>
      </c>
      <c r="E3766" s="24">
        <f>INT(RFM_Pivot!$A$1 - tblCustRFM[[#This Row],[LastPurchaseDate]])</f>
        <v>33</v>
      </c>
      <c r="F3766">
        <f>IF(tblCustRFM[[#This Row],[Recency]] &lt;= $L$4, 3, IF(tblCustRFM[[#This Row],[Recency]] &lt;= M3768, 2, 1))</f>
        <v>3</v>
      </c>
      <c r="G3766">
        <f>IF(tblCustRFM[[#This Row],[Frequency]] &gt;= L3769, 3, IF(tblCustRFM[[#This Row],[Frequency]] &gt;= M3769, 2, 1))</f>
        <v>3</v>
      </c>
      <c r="H3766">
        <f>IF(tblCustRFM[[#This Row],[Monetary]] &gt;= L3770, 3, IF(tblCustRFM[[#This Row],[Monetary]] &gt;= M3770, 2, 1))</f>
        <v>3</v>
      </c>
      <c r="I3766">
        <f>tblCustRFM[[#This Row],[RecencyTier]] + tblCustRFM[[#This Row],[FrequencyTier]] + tblCustRFM[[#This Row],[MonetaryTier]]</f>
        <v>9</v>
      </c>
    </row>
    <row r="3767" spans="1:9" x14ac:dyDescent="0.45">
      <c r="A3767" s="16">
        <v>6606</v>
      </c>
      <c r="B3767" s="10">
        <v>45638.091109104935</v>
      </c>
      <c r="C3767">
        <v>3</v>
      </c>
      <c r="D3767">
        <v>9525.41</v>
      </c>
      <c r="E3767" s="24">
        <f>INT(RFM_Pivot!$A$1 - tblCustRFM[[#This Row],[LastPurchaseDate]])</f>
        <v>18</v>
      </c>
      <c r="F3767">
        <f>IF(tblCustRFM[[#This Row],[Recency]] &lt;= $L$4, 3, IF(tblCustRFM[[#This Row],[Recency]] &lt;= M3769, 2, 1))</f>
        <v>3</v>
      </c>
      <c r="G3767">
        <f>IF(tblCustRFM[[#This Row],[Frequency]] &gt;= L3770, 3, IF(tblCustRFM[[#This Row],[Frequency]] &gt;= M3770, 2, 1))</f>
        <v>3</v>
      </c>
      <c r="H3767">
        <f>IF(tblCustRFM[[#This Row],[Monetary]] &gt;= L3771, 3, IF(tblCustRFM[[#This Row],[Monetary]] &gt;= M3771, 2, 1))</f>
        <v>3</v>
      </c>
      <c r="I3767">
        <f>tblCustRFM[[#This Row],[RecencyTier]] + tblCustRFM[[#This Row],[FrequencyTier]] + tblCustRFM[[#This Row],[MonetaryTier]]</f>
        <v>9</v>
      </c>
    </row>
    <row r="3768" spans="1:9" x14ac:dyDescent="0.45">
      <c r="A3768" s="16">
        <v>6607</v>
      </c>
      <c r="B3768" s="10">
        <v>45542.378537847224</v>
      </c>
      <c r="C3768">
        <v>3</v>
      </c>
      <c r="D3768">
        <v>17480.05</v>
      </c>
      <c r="E3768" s="24">
        <f>INT(RFM_Pivot!$A$1 - tblCustRFM[[#This Row],[LastPurchaseDate]])</f>
        <v>114</v>
      </c>
      <c r="F3768">
        <f>IF(tblCustRFM[[#This Row],[Recency]] &lt;= $L$4, 3, IF(tblCustRFM[[#This Row],[Recency]] &lt;= M3770, 2, 1))</f>
        <v>3</v>
      </c>
      <c r="G3768">
        <f>IF(tblCustRFM[[#This Row],[Frequency]] &gt;= L3771, 3, IF(tblCustRFM[[#This Row],[Frequency]] &gt;= M3771, 2, 1))</f>
        <v>3</v>
      </c>
      <c r="H3768">
        <f>IF(tblCustRFM[[#This Row],[Monetary]] &gt;= L3772, 3, IF(tblCustRFM[[#This Row],[Monetary]] &gt;= M3772, 2, 1))</f>
        <v>3</v>
      </c>
      <c r="I3768">
        <f>tblCustRFM[[#This Row],[RecencyTier]] + tblCustRFM[[#This Row],[FrequencyTier]] + tblCustRFM[[#This Row],[MonetaryTier]]</f>
        <v>9</v>
      </c>
    </row>
    <row r="3769" spans="1:9" x14ac:dyDescent="0.45">
      <c r="A3769" s="16">
        <v>6608</v>
      </c>
      <c r="B3769" s="10">
        <v>45645.975897608027</v>
      </c>
      <c r="C3769">
        <v>1</v>
      </c>
      <c r="D3769">
        <v>1896.32</v>
      </c>
      <c r="E3769" s="24">
        <f>INT(RFM_Pivot!$A$1 - tblCustRFM[[#This Row],[LastPurchaseDate]])</f>
        <v>11</v>
      </c>
      <c r="F3769">
        <f>IF(tblCustRFM[[#This Row],[Recency]] &lt;= $L$4, 3, IF(tblCustRFM[[#This Row],[Recency]] &lt;= M3771, 2, 1))</f>
        <v>3</v>
      </c>
      <c r="G3769">
        <f>IF(tblCustRFM[[#This Row],[Frequency]] &gt;= L3772, 3, IF(tblCustRFM[[#This Row],[Frequency]] &gt;= M3772, 2, 1))</f>
        <v>3</v>
      </c>
      <c r="H3769">
        <f>IF(tblCustRFM[[#This Row],[Monetary]] &gt;= L3773, 3, IF(tblCustRFM[[#This Row],[Monetary]] &gt;= M3773, 2, 1))</f>
        <v>3</v>
      </c>
      <c r="I3769">
        <f>tblCustRFM[[#This Row],[RecencyTier]] + tblCustRFM[[#This Row],[FrequencyTier]] + tblCustRFM[[#This Row],[MonetaryTier]]</f>
        <v>9</v>
      </c>
    </row>
    <row r="3770" spans="1:9" x14ac:dyDescent="0.45">
      <c r="A3770" s="16">
        <v>6609</v>
      </c>
      <c r="B3770" s="10">
        <v>45426.223922376543</v>
      </c>
      <c r="C3770">
        <v>1</v>
      </c>
      <c r="D3770">
        <v>8669.4</v>
      </c>
      <c r="E3770" s="24">
        <f>INT(RFM_Pivot!$A$1 - tblCustRFM[[#This Row],[LastPurchaseDate]])</f>
        <v>230</v>
      </c>
      <c r="F3770">
        <f>IF(tblCustRFM[[#This Row],[Recency]] &lt;= $L$4, 3, IF(tblCustRFM[[#This Row],[Recency]] &lt;= M3772, 2, 1))</f>
        <v>1</v>
      </c>
      <c r="G3770">
        <f>IF(tblCustRFM[[#This Row],[Frequency]] &gt;= L3773, 3, IF(tblCustRFM[[#This Row],[Frequency]] &gt;= M3773, 2, 1))</f>
        <v>3</v>
      </c>
      <c r="H3770">
        <f>IF(tblCustRFM[[#This Row],[Monetary]] &gt;= L3774, 3, IF(tblCustRFM[[#This Row],[Monetary]] &gt;= M3774, 2, 1))</f>
        <v>3</v>
      </c>
      <c r="I3770">
        <f>tblCustRFM[[#This Row],[RecencyTier]] + tblCustRFM[[#This Row],[FrequencyTier]] + tblCustRFM[[#This Row],[MonetaryTier]]</f>
        <v>7</v>
      </c>
    </row>
    <row r="3771" spans="1:9" x14ac:dyDescent="0.45">
      <c r="A3771" s="16">
        <v>6611</v>
      </c>
      <c r="B3771" s="10">
        <v>45617.941094097223</v>
      </c>
      <c r="C3771">
        <v>3</v>
      </c>
      <c r="D3771">
        <v>26384.06</v>
      </c>
      <c r="E3771" s="24">
        <f>INT(RFM_Pivot!$A$1 - tblCustRFM[[#This Row],[LastPurchaseDate]])</f>
        <v>39</v>
      </c>
      <c r="F3771">
        <f>IF(tblCustRFM[[#This Row],[Recency]] &lt;= $L$4, 3, IF(tblCustRFM[[#This Row],[Recency]] &lt;= M3773, 2, 1))</f>
        <v>3</v>
      </c>
      <c r="G3771">
        <f>IF(tblCustRFM[[#This Row],[Frequency]] &gt;= L3774, 3, IF(tblCustRFM[[#This Row],[Frequency]] &gt;= M3774, 2, 1))</f>
        <v>3</v>
      </c>
      <c r="H3771">
        <f>IF(tblCustRFM[[#This Row],[Monetary]] &gt;= L3775, 3, IF(tblCustRFM[[#This Row],[Monetary]] &gt;= M3775, 2, 1))</f>
        <v>3</v>
      </c>
      <c r="I3771">
        <f>tblCustRFM[[#This Row],[RecencyTier]] + tblCustRFM[[#This Row],[FrequencyTier]] + tblCustRFM[[#This Row],[MonetaryTier]]</f>
        <v>9</v>
      </c>
    </row>
    <row r="3772" spans="1:9" x14ac:dyDescent="0.45">
      <c r="A3772" s="16">
        <v>6614</v>
      </c>
      <c r="B3772" s="10">
        <v>45617.722072222219</v>
      </c>
      <c r="C3772">
        <v>1</v>
      </c>
      <c r="D3772">
        <v>4539.3</v>
      </c>
      <c r="E3772" s="24">
        <f>INT(RFM_Pivot!$A$1 - tblCustRFM[[#This Row],[LastPurchaseDate]])</f>
        <v>39</v>
      </c>
      <c r="F3772">
        <f>IF(tblCustRFM[[#This Row],[Recency]] &lt;= $L$4, 3, IF(tblCustRFM[[#This Row],[Recency]] &lt;= M3774, 2, 1))</f>
        <v>3</v>
      </c>
      <c r="G3772">
        <f>IF(tblCustRFM[[#This Row],[Frequency]] &gt;= L3775, 3, IF(tblCustRFM[[#This Row],[Frequency]] &gt;= M3775, 2, 1))</f>
        <v>3</v>
      </c>
      <c r="H3772">
        <f>IF(tblCustRFM[[#This Row],[Monetary]] &gt;= L3776, 3, IF(tblCustRFM[[#This Row],[Monetary]] &gt;= M3776, 2, 1))</f>
        <v>3</v>
      </c>
      <c r="I3772">
        <f>tblCustRFM[[#This Row],[RecencyTier]] + tblCustRFM[[#This Row],[FrequencyTier]] + tblCustRFM[[#This Row],[MonetaryTier]]</f>
        <v>9</v>
      </c>
    </row>
    <row r="3773" spans="1:9" x14ac:dyDescent="0.45">
      <c r="A3773" s="16">
        <v>6615</v>
      </c>
      <c r="B3773" s="10">
        <v>45471.853485339503</v>
      </c>
      <c r="C3773">
        <v>2</v>
      </c>
      <c r="D3773">
        <v>2936.46</v>
      </c>
      <c r="E3773" s="24">
        <f>INT(RFM_Pivot!$A$1 - tblCustRFM[[#This Row],[LastPurchaseDate]])</f>
        <v>185</v>
      </c>
      <c r="F3773">
        <f>IF(tblCustRFM[[#This Row],[Recency]] &lt;= $L$4, 3, IF(tblCustRFM[[#This Row],[Recency]] &lt;= M3775, 2, 1))</f>
        <v>1</v>
      </c>
      <c r="G3773">
        <f>IF(tblCustRFM[[#This Row],[Frequency]] &gt;= L3776, 3, IF(tblCustRFM[[#This Row],[Frequency]] &gt;= M3776, 2, 1))</f>
        <v>3</v>
      </c>
      <c r="H3773">
        <f>IF(tblCustRFM[[#This Row],[Monetary]] &gt;= L3777, 3, IF(tblCustRFM[[#This Row],[Monetary]] &gt;= M3777, 2, 1))</f>
        <v>3</v>
      </c>
      <c r="I3773">
        <f>tblCustRFM[[#This Row],[RecencyTier]] + tblCustRFM[[#This Row],[FrequencyTier]] + tblCustRFM[[#This Row],[MonetaryTier]]</f>
        <v>7</v>
      </c>
    </row>
    <row r="3774" spans="1:9" x14ac:dyDescent="0.45">
      <c r="A3774" s="16">
        <v>6616</v>
      </c>
      <c r="B3774" s="10">
        <v>45606.697969791669</v>
      </c>
      <c r="C3774">
        <v>2</v>
      </c>
      <c r="D3774">
        <v>32064.15</v>
      </c>
      <c r="E3774" s="24">
        <f>INT(RFM_Pivot!$A$1 - tblCustRFM[[#This Row],[LastPurchaseDate]])</f>
        <v>50</v>
      </c>
      <c r="F3774">
        <f>IF(tblCustRFM[[#This Row],[Recency]] &lt;= $L$4, 3, IF(tblCustRFM[[#This Row],[Recency]] &lt;= M3776, 2, 1))</f>
        <v>3</v>
      </c>
      <c r="G3774">
        <f>IF(tblCustRFM[[#This Row],[Frequency]] &gt;= L3777, 3, IF(tblCustRFM[[#This Row],[Frequency]] &gt;= M3777, 2, 1))</f>
        <v>3</v>
      </c>
      <c r="H3774">
        <f>IF(tblCustRFM[[#This Row],[Monetary]] &gt;= L3778, 3, IF(tblCustRFM[[#This Row],[Monetary]] &gt;= M3778, 2, 1))</f>
        <v>3</v>
      </c>
      <c r="I3774">
        <f>tblCustRFM[[#This Row],[RecencyTier]] + tblCustRFM[[#This Row],[FrequencyTier]] + tblCustRFM[[#This Row],[MonetaryTier]]</f>
        <v>9</v>
      </c>
    </row>
    <row r="3775" spans="1:9" x14ac:dyDescent="0.45">
      <c r="A3775" s="16">
        <v>6618</v>
      </c>
      <c r="B3775" s="10">
        <v>45288.386138618829</v>
      </c>
      <c r="C3775">
        <v>3</v>
      </c>
      <c r="D3775">
        <v>6623.68</v>
      </c>
      <c r="E3775" s="24">
        <f>INT(RFM_Pivot!$A$1 - tblCustRFM[[#This Row],[LastPurchaseDate]])</f>
        <v>368</v>
      </c>
      <c r="F3775">
        <f>IF(tblCustRFM[[#This Row],[Recency]] &lt;= $L$4, 3, IF(tblCustRFM[[#This Row],[Recency]] &lt;= M3777, 2, 1))</f>
        <v>1</v>
      </c>
      <c r="G3775">
        <f>IF(tblCustRFM[[#This Row],[Frequency]] &gt;= L3778, 3, IF(tblCustRFM[[#This Row],[Frequency]] &gt;= M3778, 2, 1))</f>
        <v>3</v>
      </c>
      <c r="H3775">
        <f>IF(tblCustRFM[[#This Row],[Monetary]] &gt;= L3779, 3, IF(tblCustRFM[[#This Row],[Monetary]] &gt;= M3779, 2, 1))</f>
        <v>3</v>
      </c>
      <c r="I3775">
        <f>tblCustRFM[[#This Row],[RecencyTier]] + tblCustRFM[[#This Row],[FrequencyTier]] + tblCustRFM[[#This Row],[MonetaryTier]]</f>
        <v>7</v>
      </c>
    </row>
    <row r="3776" spans="1:9" x14ac:dyDescent="0.45">
      <c r="A3776" s="16">
        <v>6619</v>
      </c>
      <c r="B3776" s="10">
        <v>45121.929492939817</v>
      </c>
      <c r="C3776">
        <v>3</v>
      </c>
      <c r="D3776">
        <v>14072.38</v>
      </c>
      <c r="E3776" s="24">
        <f>INT(RFM_Pivot!$A$1 - tblCustRFM[[#This Row],[LastPurchaseDate]])</f>
        <v>535</v>
      </c>
      <c r="F3776">
        <f>IF(tblCustRFM[[#This Row],[Recency]] &lt;= $L$4, 3, IF(tblCustRFM[[#This Row],[Recency]] &lt;= M3778, 2, 1))</f>
        <v>1</v>
      </c>
      <c r="G3776">
        <f>IF(tblCustRFM[[#This Row],[Frequency]] &gt;= L3779, 3, IF(tblCustRFM[[#This Row],[Frequency]] &gt;= M3779, 2, 1))</f>
        <v>3</v>
      </c>
      <c r="H3776">
        <f>IF(tblCustRFM[[#This Row],[Monetary]] &gt;= L3780, 3, IF(tblCustRFM[[#This Row],[Monetary]] &gt;= M3780, 2, 1))</f>
        <v>3</v>
      </c>
      <c r="I3776">
        <f>tblCustRFM[[#This Row],[RecencyTier]] + tblCustRFM[[#This Row],[FrequencyTier]] + tblCustRFM[[#This Row],[MonetaryTier]]</f>
        <v>7</v>
      </c>
    </row>
    <row r="3777" spans="1:9" x14ac:dyDescent="0.45">
      <c r="A3777" s="16">
        <v>6621</v>
      </c>
      <c r="B3777" s="10">
        <v>45138.867186728392</v>
      </c>
      <c r="C3777">
        <v>1</v>
      </c>
      <c r="D3777">
        <v>23564.85</v>
      </c>
      <c r="E3777" s="24">
        <f>INT(RFM_Pivot!$A$1 - tblCustRFM[[#This Row],[LastPurchaseDate]])</f>
        <v>518</v>
      </c>
      <c r="F3777">
        <f>IF(tblCustRFM[[#This Row],[Recency]] &lt;= $L$4, 3, IF(tblCustRFM[[#This Row],[Recency]] &lt;= M3779, 2, 1))</f>
        <v>1</v>
      </c>
      <c r="G3777">
        <f>IF(tblCustRFM[[#This Row],[Frequency]] &gt;= L3780, 3, IF(tblCustRFM[[#This Row],[Frequency]] &gt;= M3780, 2, 1))</f>
        <v>3</v>
      </c>
      <c r="H3777">
        <f>IF(tblCustRFM[[#This Row],[Monetary]] &gt;= L3781, 3, IF(tblCustRFM[[#This Row],[Monetary]] &gt;= M3781, 2, 1))</f>
        <v>3</v>
      </c>
      <c r="I3777">
        <f>tblCustRFM[[#This Row],[RecencyTier]] + tblCustRFM[[#This Row],[FrequencyTier]] + tblCustRFM[[#This Row],[MonetaryTier]]</f>
        <v>7</v>
      </c>
    </row>
    <row r="3778" spans="1:9" x14ac:dyDescent="0.45">
      <c r="A3778" s="16">
        <v>6622</v>
      </c>
      <c r="B3778" s="10">
        <v>45635.17081709105</v>
      </c>
      <c r="C3778">
        <v>4</v>
      </c>
      <c r="D3778">
        <v>26266.97</v>
      </c>
      <c r="E3778" s="24">
        <f>INT(RFM_Pivot!$A$1 - tblCustRFM[[#This Row],[LastPurchaseDate]])</f>
        <v>21</v>
      </c>
      <c r="F3778">
        <f>IF(tblCustRFM[[#This Row],[Recency]] &lt;= $L$4, 3, IF(tblCustRFM[[#This Row],[Recency]] &lt;= M3780, 2, 1))</f>
        <v>3</v>
      </c>
      <c r="G3778">
        <f>IF(tblCustRFM[[#This Row],[Frequency]] &gt;= L3781, 3, IF(tblCustRFM[[#This Row],[Frequency]] &gt;= M3781, 2, 1))</f>
        <v>3</v>
      </c>
      <c r="H3778">
        <f>IF(tblCustRFM[[#This Row],[Monetary]] &gt;= L3782, 3, IF(tblCustRFM[[#This Row],[Monetary]] &gt;= M3782, 2, 1))</f>
        <v>3</v>
      </c>
      <c r="I3778">
        <f>tblCustRFM[[#This Row],[RecencyTier]] + tblCustRFM[[#This Row],[FrequencyTier]] + tblCustRFM[[#This Row],[MonetaryTier]]</f>
        <v>9</v>
      </c>
    </row>
    <row r="3779" spans="1:9" x14ac:dyDescent="0.45">
      <c r="A3779" s="16">
        <v>6624</v>
      </c>
      <c r="B3779" s="10">
        <v>45641.522452237652</v>
      </c>
      <c r="C3779">
        <v>3</v>
      </c>
      <c r="D3779">
        <v>28036.48</v>
      </c>
      <c r="E3779" s="24">
        <f>INT(RFM_Pivot!$A$1 - tblCustRFM[[#This Row],[LastPurchaseDate]])</f>
        <v>15</v>
      </c>
      <c r="F3779">
        <f>IF(tblCustRFM[[#This Row],[Recency]] &lt;= $L$4, 3, IF(tblCustRFM[[#This Row],[Recency]] &lt;= M3781, 2, 1))</f>
        <v>3</v>
      </c>
      <c r="G3779">
        <f>IF(tblCustRFM[[#This Row],[Frequency]] &gt;= L3782, 3, IF(tblCustRFM[[#This Row],[Frequency]] &gt;= M3782, 2, 1))</f>
        <v>3</v>
      </c>
      <c r="H3779">
        <f>IF(tblCustRFM[[#This Row],[Monetary]] &gt;= L3783, 3, IF(tblCustRFM[[#This Row],[Monetary]] &gt;= M3783, 2, 1))</f>
        <v>3</v>
      </c>
      <c r="I3779">
        <f>tblCustRFM[[#This Row],[RecencyTier]] + tblCustRFM[[#This Row],[FrequencyTier]] + tblCustRFM[[#This Row],[MonetaryTier]]</f>
        <v>9</v>
      </c>
    </row>
    <row r="3780" spans="1:9" x14ac:dyDescent="0.45">
      <c r="A3780" s="16">
        <v>6625</v>
      </c>
      <c r="B3780" s="10">
        <v>44950.289328935185</v>
      </c>
      <c r="C3780">
        <v>1</v>
      </c>
      <c r="D3780">
        <v>9769.1</v>
      </c>
      <c r="E3780" s="24">
        <f>INT(RFM_Pivot!$A$1 - tblCustRFM[[#This Row],[LastPurchaseDate]])</f>
        <v>706</v>
      </c>
      <c r="F3780">
        <f>IF(tblCustRFM[[#This Row],[Recency]] &lt;= $L$4, 3, IF(tblCustRFM[[#This Row],[Recency]] &lt;= M3782, 2, 1))</f>
        <v>1</v>
      </c>
      <c r="G3780">
        <f>IF(tblCustRFM[[#This Row],[Frequency]] &gt;= L3783, 3, IF(tblCustRFM[[#This Row],[Frequency]] &gt;= M3783, 2, 1))</f>
        <v>3</v>
      </c>
      <c r="H3780">
        <f>IF(tblCustRFM[[#This Row],[Monetary]] &gt;= L3784, 3, IF(tblCustRFM[[#This Row],[Monetary]] &gt;= M3784, 2, 1))</f>
        <v>3</v>
      </c>
      <c r="I3780">
        <f>tblCustRFM[[#This Row],[RecencyTier]] + tblCustRFM[[#This Row],[FrequencyTier]] + tblCustRFM[[#This Row],[MonetaryTier]]</f>
        <v>7</v>
      </c>
    </row>
    <row r="3781" spans="1:9" x14ac:dyDescent="0.45">
      <c r="A3781" s="16">
        <v>6626</v>
      </c>
      <c r="B3781" s="10">
        <v>45191.578457831791</v>
      </c>
      <c r="C3781">
        <v>3</v>
      </c>
      <c r="D3781">
        <v>44892.14</v>
      </c>
      <c r="E3781" s="24">
        <f>INT(RFM_Pivot!$A$1 - tblCustRFM[[#This Row],[LastPurchaseDate]])</f>
        <v>465</v>
      </c>
      <c r="F3781">
        <f>IF(tblCustRFM[[#This Row],[Recency]] &lt;= $L$4, 3, IF(tblCustRFM[[#This Row],[Recency]] &lt;= M3783, 2, 1))</f>
        <v>1</v>
      </c>
      <c r="G3781">
        <f>IF(tblCustRFM[[#This Row],[Frequency]] &gt;= L3784, 3, IF(tblCustRFM[[#This Row],[Frequency]] &gt;= M3784, 2, 1))</f>
        <v>3</v>
      </c>
      <c r="H3781">
        <f>IF(tblCustRFM[[#This Row],[Monetary]] &gt;= L3785, 3, IF(tblCustRFM[[#This Row],[Monetary]] &gt;= M3785, 2, 1))</f>
        <v>3</v>
      </c>
      <c r="I3781">
        <f>tblCustRFM[[#This Row],[RecencyTier]] + tblCustRFM[[#This Row],[FrequencyTier]] + tblCustRFM[[#This Row],[MonetaryTier]]</f>
        <v>7</v>
      </c>
    </row>
    <row r="3782" spans="1:9" x14ac:dyDescent="0.45">
      <c r="A3782" s="16">
        <v>6628</v>
      </c>
      <c r="B3782" s="10">
        <v>45185.95689567901</v>
      </c>
      <c r="C3782">
        <v>1</v>
      </c>
      <c r="D3782">
        <v>7375.95</v>
      </c>
      <c r="E3782" s="24">
        <f>INT(RFM_Pivot!$A$1 - tblCustRFM[[#This Row],[LastPurchaseDate]])</f>
        <v>471</v>
      </c>
      <c r="F3782">
        <f>IF(tblCustRFM[[#This Row],[Recency]] &lt;= $L$4, 3, IF(tblCustRFM[[#This Row],[Recency]] &lt;= M3784, 2, 1))</f>
        <v>1</v>
      </c>
      <c r="G3782">
        <f>IF(tblCustRFM[[#This Row],[Frequency]] &gt;= L3785, 3, IF(tblCustRFM[[#This Row],[Frequency]] &gt;= M3785, 2, 1))</f>
        <v>3</v>
      </c>
      <c r="H3782">
        <f>IF(tblCustRFM[[#This Row],[Monetary]] &gt;= L3786, 3, IF(tblCustRFM[[#This Row],[Monetary]] &gt;= M3786, 2, 1))</f>
        <v>3</v>
      </c>
      <c r="I3782">
        <f>tblCustRFM[[#This Row],[RecencyTier]] + tblCustRFM[[#This Row],[FrequencyTier]] + tblCustRFM[[#This Row],[MonetaryTier]]</f>
        <v>7</v>
      </c>
    </row>
    <row r="3783" spans="1:9" x14ac:dyDescent="0.45">
      <c r="A3783" s="16">
        <v>6629</v>
      </c>
      <c r="B3783" s="10">
        <v>45345.769877006176</v>
      </c>
      <c r="C3783">
        <v>1</v>
      </c>
      <c r="D3783">
        <v>9295.8799999999992</v>
      </c>
      <c r="E3783" s="24">
        <f>INT(RFM_Pivot!$A$1 - tblCustRFM[[#This Row],[LastPurchaseDate]])</f>
        <v>311</v>
      </c>
      <c r="F3783">
        <f>IF(tblCustRFM[[#This Row],[Recency]] &lt;= $L$4, 3, IF(tblCustRFM[[#This Row],[Recency]] &lt;= M3785, 2, 1))</f>
        <v>1</v>
      </c>
      <c r="G3783">
        <f>IF(tblCustRFM[[#This Row],[Frequency]] &gt;= L3786, 3, IF(tblCustRFM[[#This Row],[Frequency]] &gt;= M3786, 2, 1))</f>
        <v>3</v>
      </c>
      <c r="H3783">
        <f>IF(tblCustRFM[[#This Row],[Monetary]] &gt;= L3787, 3, IF(tblCustRFM[[#This Row],[Monetary]] &gt;= M3787, 2, 1))</f>
        <v>3</v>
      </c>
      <c r="I3783">
        <f>tblCustRFM[[#This Row],[RecencyTier]] + tblCustRFM[[#This Row],[FrequencyTier]] + tblCustRFM[[#This Row],[MonetaryTier]]</f>
        <v>7</v>
      </c>
    </row>
    <row r="3784" spans="1:9" x14ac:dyDescent="0.45">
      <c r="A3784" s="16">
        <v>6630</v>
      </c>
      <c r="B3784" s="10">
        <v>45206.982998302468</v>
      </c>
      <c r="C3784">
        <v>1</v>
      </c>
      <c r="D3784">
        <v>422.1</v>
      </c>
      <c r="E3784" s="24">
        <f>INT(RFM_Pivot!$A$1 - tblCustRFM[[#This Row],[LastPurchaseDate]])</f>
        <v>450</v>
      </c>
      <c r="F3784">
        <f>IF(tblCustRFM[[#This Row],[Recency]] &lt;= $L$4, 3, IF(tblCustRFM[[#This Row],[Recency]] &lt;= M3786, 2, 1))</f>
        <v>1</v>
      </c>
      <c r="G3784">
        <f>IF(tblCustRFM[[#This Row],[Frequency]] &gt;= L3787, 3, IF(tblCustRFM[[#This Row],[Frequency]] &gt;= M3787, 2, 1))</f>
        <v>3</v>
      </c>
      <c r="H3784">
        <f>IF(tblCustRFM[[#This Row],[Monetary]] &gt;= L3788, 3, IF(tblCustRFM[[#This Row],[Monetary]] &gt;= M3788, 2, 1))</f>
        <v>3</v>
      </c>
      <c r="I3784">
        <f>tblCustRFM[[#This Row],[RecencyTier]] + tblCustRFM[[#This Row],[FrequencyTier]] + tblCustRFM[[#This Row],[MonetaryTier]]</f>
        <v>7</v>
      </c>
    </row>
    <row r="3785" spans="1:9" x14ac:dyDescent="0.45">
      <c r="A3785" s="16">
        <v>6631</v>
      </c>
      <c r="B3785" s="10">
        <v>45038.555155516973</v>
      </c>
      <c r="C3785">
        <v>1</v>
      </c>
      <c r="D3785">
        <v>2543.16</v>
      </c>
      <c r="E3785" s="24">
        <f>INT(RFM_Pivot!$A$1 - tblCustRFM[[#This Row],[LastPurchaseDate]])</f>
        <v>618</v>
      </c>
      <c r="F3785">
        <f>IF(tblCustRFM[[#This Row],[Recency]] &lt;= $L$4, 3, IF(tblCustRFM[[#This Row],[Recency]] &lt;= M3787, 2, 1))</f>
        <v>1</v>
      </c>
      <c r="G3785">
        <f>IF(tblCustRFM[[#This Row],[Frequency]] &gt;= L3788, 3, IF(tblCustRFM[[#This Row],[Frequency]] &gt;= M3788, 2, 1))</f>
        <v>3</v>
      </c>
      <c r="H3785">
        <f>IF(tblCustRFM[[#This Row],[Monetary]] &gt;= L3789, 3, IF(tblCustRFM[[#This Row],[Monetary]] &gt;= M3789, 2, 1))</f>
        <v>3</v>
      </c>
      <c r="I3785">
        <f>tblCustRFM[[#This Row],[RecencyTier]] + tblCustRFM[[#This Row],[FrequencyTier]] + tblCustRFM[[#This Row],[MonetaryTier]]</f>
        <v>7</v>
      </c>
    </row>
    <row r="3786" spans="1:9" x14ac:dyDescent="0.45">
      <c r="A3786" s="16">
        <v>6633</v>
      </c>
      <c r="B3786" s="10">
        <v>45629.111211111114</v>
      </c>
      <c r="C3786">
        <v>2</v>
      </c>
      <c r="D3786">
        <v>9972.68</v>
      </c>
      <c r="E3786" s="24">
        <f>INT(RFM_Pivot!$A$1 - tblCustRFM[[#This Row],[LastPurchaseDate]])</f>
        <v>27</v>
      </c>
      <c r="F3786">
        <f>IF(tblCustRFM[[#This Row],[Recency]] &lt;= $L$4, 3, IF(tblCustRFM[[#This Row],[Recency]] &lt;= M3788, 2, 1))</f>
        <v>3</v>
      </c>
      <c r="G3786">
        <f>IF(tblCustRFM[[#This Row],[Frequency]] &gt;= L3789, 3, IF(tblCustRFM[[#This Row],[Frequency]] &gt;= M3789, 2, 1))</f>
        <v>3</v>
      </c>
      <c r="H3786">
        <f>IF(tblCustRFM[[#This Row],[Monetary]] &gt;= L3790, 3, IF(tblCustRFM[[#This Row],[Monetary]] &gt;= M3790, 2, 1))</f>
        <v>3</v>
      </c>
      <c r="I3786">
        <f>tblCustRFM[[#This Row],[RecencyTier]] + tblCustRFM[[#This Row],[FrequencyTier]] + tblCustRFM[[#This Row],[MonetaryTier]]</f>
        <v>9</v>
      </c>
    </row>
    <row r="3787" spans="1:9" x14ac:dyDescent="0.45">
      <c r="A3787" s="16">
        <v>6634</v>
      </c>
      <c r="B3787" s="10">
        <v>45240.493349344135</v>
      </c>
      <c r="C3787">
        <v>2</v>
      </c>
      <c r="D3787">
        <v>9862.1299999999992</v>
      </c>
      <c r="E3787" s="24">
        <f>INT(RFM_Pivot!$A$1 - tblCustRFM[[#This Row],[LastPurchaseDate]])</f>
        <v>416</v>
      </c>
      <c r="F3787">
        <f>IF(tblCustRFM[[#This Row],[Recency]] &lt;= $L$4, 3, IF(tblCustRFM[[#This Row],[Recency]] &lt;= M3789, 2, 1))</f>
        <v>1</v>
      </c>
      <c r="G3787">
        <f>IF(tblCustRFM[[#This Row],[Frequency]] &gt;= L3790, 3, IF(tblCustRFM[[#This Row],[Frequency]] &gt;= M3790, 2, 1))</f>
        <v>3</v>
      </c>
      <c r="H3787">
        <f>IF(tblCustRFM[[#This Row],[Monetary]] &gt;= L3791, 3, IF(tblCustRFM[[#This Row],[Monetary]] &gt;= M3791, 2, 1))</f>
        <v>3</v>
      </c>
      <c r="I3787">
        <f>tblCustRFM[[#This Row],[RecencyTier]] + tblCustRFM[[#This Row],[FrequencyTier]] + tblCustRFM[[#This Row],[MonetaryTier]]</f>
        <v>7</v>
      </c>
    </row>
    <row r="3788" spans="1:9" x14ac:dyDescent="0.45">
      <c r="A3788" s="16">
        <v>6636</v>
      </c>
      <c r="B3788" s="10">
        <v>45339.783278317904</v>
      </c>
      <c r="C3788">
        <v>1</v>
      </c>
      <c r="D3788">
        <v>3072.38</v>
      </c>
      <c r="E3788" s="24">
        <f>INT(RFM_Pivot!$A$1 - tblCustRFM[[#This Row],[LastPurchaseDate]])</f>
        <v>317</v>
      </c>
      <c r="F3788">
        <f>IF(tblCustRFM[[#This Row],[Recency]] &lt;= $L$4, 3, IF(tblCustRFM[[#This Row],[Recency]] &lt;= M3790, 2, 1))</f>
        <v>1</v>
      </c>
      <c r="G3788">
        <f>IF(tblCustRFM[[#This Row],[Frequency]] &gt;= L3791, 3, IF(tblCustRFM[[#This Row],[Frequency]] &gt;= M3791, 2, 1))</f>
        <v>3</v>
      </c>
      <c r="H3788">
        <f>IF(tblCustRFM[[#This Row],[Monetary]] &gt;= L3792, 3, IF(tblCustRFM[[#This Row],[Monetary]] &gt;= M3792, 2, 1))</f>
        <v>3</v>
      </c>
      <c r="I3788">
        <f>tblCustRFM[[#This Row],[RecencyTier]] + tblCustRFM[[#This Row],[FrequencyTier]] + tblCustRFM[[#This Row],[MonetaryTier]]</f>
        <v>7</v>
      </c>
    </row>
    <row r="3789" spans="1:9" x14ac:dyDescent="0.45">
      <c r="A3789" s="16">
        <v>6637</v>
      </c>
      <c r="B3789" s="10">
        <v>45149.453245331788</v>
      </c>
      <c r="C3789">
        <v>1</v>
      </c>
      <c r="D3789">
        <v>2631.9</v>
      </c>
      <c r="E3789" s="24">
        <f>INT(RFM_Pivot!$A$1 - tblCustRFM[[#This Row],[LastPurchaseDate]])</f>
        <v>507</v>
      </c>
      <c r="F3789">
        <f>IF(tblCustRFM[[#This Row],[Recency]] &lt;= $L$4, 3, IF(tblCustRFM[[#This Row],[Recency]] &lt;= M3791, 2, 1))</f>
        <v>1</v>
      </c>
      <c r="G3789">
        <f>IF(tblCustRFM[[#This Row],[Frequency]] &gt;= L3792, 3, IF(tblCustRFM[[#This Row],[Frequency]] &gt;= M3792, 2, 1))</f>
        <v>3</v>
      </c>
      <c r="H3789">
        <f>IF(tblCustRFM[[#This Row],[Monetary]] &gt;= L3793, 3, IF(tblCustRFM[[#This Row],[Monetary]] &gt;= M3793, 2, 1))</f>
        <v>3</v>
      </c>
      <c r="I3789">
        <f>tblCustRFM[[#This Row],[RecencyTier]] + tblCustRFM[[#This Row],[FrequencyTier]] + tblCustRFM[[#This Row],[MonetaryTier]]</f>
        <v>7</v>
      </c>
    </row>
    <row r="3790" spans="1:9" x14ac:dyDescent="0.45">
      <c r="A3790" s="16">
        <v>6640</v>
      </c>
      <c r="B3790" s="10">
        <v>45530.989398919752</v>
      </c>
      <c r="C3790">
        <v>1</v>
      </c>
      <c r="D3790">
        <v>3665.26</v>
      </c>
      <c r="E3790" s="24">
        <f>INT(RFM_Pivot!$A$1 - tblCustRFM[[#This Row],[LastPurchaseDate]])</f>
        <v>126</v>
      </c>
      <c r="F3790">
        <f>IF(tblCustRFM[[#This Row],[Recency]] &lt;= $L$4, 3, IF(tblCustRFM[[#This Row],[Recency]] &lt;= M3792, 2, 1))</f>
        <v>1</v>
      </c>
      <c r="G3790">
        <f>IF(tblCustRFM[[#This Row],[Frequency]] &gt;= L3793, 3, IF(tblCustRFM[[#This Row],[Frequency]] &gt;= M3793, 2, 1))</f>
        <v>3</v>
      </c>
      <c r="H3790">
        <f>IF(tblCustRFM[[#This Row],[Monetary]] &gt;= L3794, 3, IF(tblCustRFM[[#This Row],[Monetary]] &gt;= M3794, 2, 1))</f>
        <v>3</v>
      </c>
      <c r="I3790">
        <f>tblCustRFM[[#This Row],[RecencyTier]] + tblCustRFM[[#This Row],[FrequencyTier]] + tblCustRFM[[#This Row],[MonetaryTier]]</f>
        <v>7</v>
      </c>
    </row>
    <row r="3791" spans="1:9" x14ac:dyDescent="0.45">
      <c r="A3791" s="16">
        <v>6641</v>
      </c>
      <c r="B3791" s="10">
        <v>45470.758375848767</v>
      </c>
      <c r="C3791">
        <v>1</v>
      </c>
      <c r="D3791">
        <v>10073.129999999999</v>
      </c>
      <c r="E3791" s="24">
        <f>INT(RFM_Pivot!$A$1 - tblCustRFM[[#This Row],[LastPurchaseDate]])</f>
        <v>186</v>
      </c>
      <c r="F3791">
        <f>IF(tblCustRFM[[#This Row],[Recency]] &lt;= $L$4, 3, IF(tblCustRFM[[#This Row],[Recency]] &lt;= M3793, 2, 1))</f>
        <v>1</v>
      </c>
      <c r="G3791">
        <f>IF(tblCustRFM[[#This Row],[Frequency]] &gt;= L3794, 3, IF(tblCustRFM[[#This Row],[Frequency]] &gt;= M3794, 2, 1))</f>
        <v>3</v>
      </c>
      <c r="H3791">
        <f>IF(tblCustRFM[[#This Row],[Monetary]] &gt;= L3795, 3, IF(tblCustRFM[[#This Row],[Monetary]] &gt;= M3795, 2, 1))</f>
        <v>3</v>
      </c>
      <c r="I3791">
        <f>tblCustRFM[[#This Row],[RecencyTier]] + tblCustRFM[[#This Row],[FrequencyTier]] + tblCustRFM[[#This Row],[MonetaryTier]]</f>
        <v>7</v>
      </c>
    </row>
    <row r="3792" spans="1:9" x14ac:dyDescent="0.45">
      <c r="A3792" s="16">
        <v>6643</v>
      </c>
      <c r="B3792" s="10">
        <v>45403.37263726852</v>
      </c>
      <c r="C3792">
        <v>1</v>
      </c>
      <c r="D3792">
        <v>4122.96</v>
      </c>
      <c r="E3792" s="24">
        <f>INT(RFM_Pivot!$A$1 - tblCustRFM[[#This Row],[LastPurchaseDate]])</f>
        <v>253</v>
      </c>
      <c r="F3792">
        <f>IF(tblCustRFM[[#This Row],[Recency]] &lt;= $L$4, 3, IF(tblCustRFM[[#This Row],[Recency]] &lt;= M3794, 2, 1))</f>
        <v>1</v>
      </c>
      <c r="G3792">
        <f>IF(tblCustRFM[[#This Row],[Frequency]] &gt;= L3795, 3, IF(tblCustRFM[[#This Row],[Frequency]] &gt;= M3795, 2, 1))</f>
        <v>3</v>
      </c>
      <c r="H3792">
        <f>IF(tblCustRFM[[#This Row],[Monetary]] &gt;= L3796, 3, IF(tblCustRFM[[#This Row],[Monetary]] &gt;= M3796, 2, 1))</f>
        <v>3</v>
      </c>
      <c r="I3792">
        <f>tblCustRFM[[#This Row],[RecencyTier]] + tblCustRFM[[#This Row],[FrequencyTier]] + tblCustRFM[[#This Row],[MonetaryTier]]</f>
        <v>7</v>
      </c>
    </row>
    <row r="3793" spans="1:9" x14ac:dyDescent="0.45">
      <c r="A3793" s="16">
        <v>6644</v>
      </c>
      <c r="B3793" s="10">
        <v>45585.963896373454</v>
      </c>
      <c r="C3793">
        <v>3</v>
      </c>
      <c r="D3793">
        <v>13747.54</v>
      </c>
      <c r="E3793" s="24">
        <f>INT(RFM_Pivot!$A$1 - tblCustRFM[[#This Row],[LastPurchaseDate]])</f>
        <v>71</v>
      </c>
      <c r="F3793">
        <f>IF(tblCustRFM[[#This Row],[Recency]] &lt;= $L$4, 3, IF(tblCustRFM[[#This Row],[Recency]] &lt;= M3795, 2, 1))</f>
        <v>3</v>
      </c>
      <c r="G3793">
        <f>IF(tblCustRFM[[#This Row],[Frequency]] &gt;= L3796, 3, IF(tblCustRFM[[#This Row],[Frequency]] &gt;= M3796, 2, 1))</f>
        <v>3</v>
      </c>
      <c r="H3793">
        <f>IF(tblCustRFM[[#This Row],[Monetary]] &gt;= L3797, 3, IF(tblCustRFM[[#This Row],[Monetary]] &gt;= M3797, 2, 1))</f>
        <v>3</v>
      </c>
      <c r="I3793">
        <f>tblCustRFM[[#This Row],[RecencyTier]] + tblCustRFM[[#This Row],[FrequencyTier]] + tblCustRFM[[#This Row],[MonetaryTier]]</f>
        <v>9</v>
      </c>
    </row>
    <row r="3794" spans="1:9" x14ac:dyDescent="0.45">
      <c r="A3794" s="16">
        <v>6645</v>
      </c>
      <c r="B3794" s="10">
        <v>45332.555555555555</v>
      </c>
      <c r="C3794">
        <v>2</v>
      </c>
      <c r="D3794">
        <v>21203.73</v>
      </c>
      <c r="E3794" s="24">
        <f>INT(RFM_Pivot!$A$1 - tblCustRFM[[#This Row],[LastPurchaseDate]])</f>
        <v>324</v>
      </c>
      <c r="F3794">
        <f>IF(tblCustRFM[[#This Row],[Recency]] &lt;= $L$4, 3, IF(tblCustRFM[[#This Row],[Recency]] &lt;= M3796, 2, 1))</f>
        <v>1</v>
      </c>
      <c r="G3794">
        <f>IF(tblCustRFM[[#This Row],[Frequency]] &gt;= L3797, 3, IF(tblCustRFM[[#This Row],[Frequency]] &gt;= M3797, 2, 1))</f>
        <v>3</v>
      </c>
      <c r="H3794">
        <f>IF(tblCustRFM[[#This Row],[Monetary]] &gt;= L3798, 3, IF(tblCustRFM[[#This Row],[Monetary]] &gt;= M3798, 2, 1))</f>
        <v>3</v>
      </c>
      <c r="I3794">
        <f>tblCustRFM[[#This Row],[RecencyTier]] + tblCustRFM[[#This Row],[FrequencyTier]] + tblCustRFM[[#This Row],[MonetaryTier]]</f>
        <v>7</v>
      </c>
    </row>
    <row r="3795" spans="1:9" x14ac:dyDescent="0.45">
      <c r="A3795" s="16">
        <v>6646</v>
      </c>
      <c r="B3795" s="10">
        <v>45485.213821373458</v>
      </c>
      <c r="C3795">
        <v>1</v>
      </c>
      <c r="D3795">
        <v>16864</v>
      </c>
      <c r="E3795" s="24">
        <f>INT(RFM_Pivot!$A$1 - tblCustRFM[[#This Row],[LastPurchaseDate]])</f>
        <v>171</v>
      </c>
      <c r="F3795">
        <f>IF(tblCustRFM[[#This Row],[Recency]] &lt;= $L$4, 3, IF(tblCustRFM[[#This Row],[Recency]] &lt;= M3797, 2, 1))</f>
        <v>1</v>
      </c>
      <c r="G3795">
        <f>IF(tblCustRFM[[#This Row],[Frequency]] &gt;= L3798, 3, IF(tblCustRFM[[#This Row],[Frequency]] &gt;= M3798, 2, 1))</f>
        <v>3</v>
      </c>
      <c r="H3795">
        <f>IF(tblCustRFM[[#This Row],[Monetary]] &gt;= L3799, 3, IF(tblCustRFM[[#This Row],[Monetary]] &gt;= M3799, 2, 1))</f>
        <v>3</v>
      </c>
      <c r="I3795">
        <f>tblCustRFM[[#This Row],[RecencyTier]] + tblCustRFM[[#This Row],[FrequencyTier]] + tblCustRFM[[#This Row],[MonetaryTier]]</f>
        <v>7</v>
      </c>
    </row>
    <row r="3796" spans="1:9" x14ac:dyDescent="0.45">
      <c r="A3796" s="16">
        <v>6647</v>
      </c>
      <c r="B3796" s="10">
        <v>45132.223522337961</v>
      </c>
      <c r="C3796">
        <v>1</v>
      </c>
      <c r="D3796">
        <v>3684.34</v>
      </c>
      <c r="E3796" s="24">
        <f>INT(RFM_Pivot!$A$1 - tblCustRFM[[#This Row],[LastPurchaseDate]])</f>
        <v>524</v>
      </c>
      <c r="F3796">
        <f>IF(tblCustRFM[[#This Row],[Recency]] &lt;= $L$4, 3, IF(tblCustRFM[[#This Row],[Recency]] &lt;= M3798, 2, 1))</f>
        <v>1</v>
      </c>
      <c r="G3796">
        <f>IF(tblCustRFM[[#This Row],[Frequency]] &gt;= L3799, 3, IF(tblCustRFM[[#This Row],[Frequency]] &gt;= M3799, 2, 1))</f>
        <v>3</v>
      </c>
      <c r="H3796">
        <f>IF(tblCustRFM[[#This Row],[Monetary]] &gt;= L3800, 3, IF(tblCustRFM[[#This Row],[Monetary]] &gt;= M3800, 2, 1))</f>
        <v>3</v>
      </c>
      <c r="I3796">
        <f>tblCustRFM[[#This Row],[RecencyTier]] + tblCustRFM[[#This Row],[FrequencyTier]] + tblCustRFM[[#This Row],[MonetaryTier]]</f>
        <v>7</v>
      </c>
    </row>
    <row r="3797" spans="1:9" x14ac:dyDescent="0.45">
      <c r="A3797" s="16">
        <v>6648</v>
      </c>
      <c r="B3797" s="10">
        <v>45365.554855478396</v>
      </c>
      <c r="C3797">
        <v>1</v>
      </c>
      <c r="D3797">
        <v>2278.56</v>
      </c>
      <c r="E3797" s="24">
        <f>INT(RFM_Pivot!$A$1 - tblCustRFM[[#This Row],[LastPurchaseDate]])</f>
        <v>291</v>
      </c>
      <c r="F3797">
        <f>IF(tblCustRFM[[#This Row],[Recency]] &lt;= $L$4, 3, IF(tblCustRFM[[#This Row],[Recency]] &lt;= M3799, 2, 1))</f>
        <v>1</v>
      </c>
      <c r="G3797">
        <f>IF(tblCustRFM[[#This Row],[Frequency]] &gt;= L3800, 3, IF(tblCustRFM[[#This Row],[Frequency]] &gt;= M3800, 2, 1))</f>
        <v>3</v>
      </c>
      <c r="H3797">
        <f>IF(tblCustRFM[[#This Row],[Monetary]] &gt;= L3801, 3, IF(tblCustRFM[[#This Row],[Monetary]] &gt;= M3801, 2, 1))</f>
        <v>3</v>
      </c>
      <c r="I3797">
        <f>tblCustRFM[[#This Row],[RecencyTier]] + tblCustRFM[[#This Row],[FrequencyTier]] + tblCustRFM[[#This Row],[MonetaryTier]]</f>
        <v>7</v>
      </c>
    </row>
    <row r="3798" spans="1:9" x14ac:dyDescent="0.45">
      <c r="A3798" s="16">
        <v>6649</v>
      </c>
      <c r="B3798" s="10">
        <v>45413.812681288582</v>
      </c>
      <c r="C3798">
        <v>2</v>
      </c>
      <c r="D3798">
        <v>19548.86</v>
      </c>
      <c r="E3798" s="24">
        <f>INT(RFM_Pivot!$A$1 - tblCustRFM[[#This Row],[LastPurchaseDate]])</f>
        <v>243</v>
      </c>
      <c r="F3798">
        <f>IF(tblCustRFM[[#This Row],[Recency]] &lt;= $L$4, 3, IF(tblCustRFM[[#This Row],[Recency]] &lt;= M3800, 2, 1))</f>
        <v>1</v>
      </c>
      <c r="G3798">
        <f>IF(tblCustRFM[[#This Row],[Frequency]] &gt;= L3801, 3, IF(tblCustRFM[[#This Row],[Frequency]] &gt;= M3801, 2, 1))</f>
        <v>3</v>
      </c>
      <c r="H3798">
        <f>IF(tblCustRFM[[#This Row],[Monetary]] &gt;= L3802, 3, IF(tblCustRFM[[#This Row],[Monetary]] &gt;= M3802, 2, 1))</f>
        <v>3</v>
      </c>
      <c r="I3798">
        <f>tblCustRFM[[#This Row],[RecencyTier]] + tblCustRFM[[#This Row],[FrequencyTier]] + tblCustRFM[[#This Row],[MonetaryTier]]</f>
        <v>7</v>
      </c>
    </row>
    <row r="3799" spans="1:9" x14ac:dyDescent="0.45">
      <c r="A3799" s="16">
        <v>6650</v>
      </c>
      <c r="B3799" s="10">
        <v>45287.218021797838</v>
      </c>
      <c r="C3799">
        <v>1</v>
      </c>
      <c r="D3799">
        <v>7128.84</v>
      </c>
      <c r="E3799" s="24">
        <f>INT(RFM_Pivot!$A$1 - tblCustRFM[[#This Row],[LastPurchaseDate]])</f>
        <v>369</v>
      </c>
      <c r="F3799">
        <f>IF(tblCustRFM[[#This Row],[Recency]] &lt;= $L$4, 3, IF(tblCustRFM[[#This Row],[Recency]] &lt;= M3801, 2, 1))</f>
        <v>1</v>
      </c>
      <c r="G3799">
        <f>IF(tblCustRFM[[#This Row],[Frequency]] &gt;= L3802, 3, IF(tblCustRFM[[#This Row],[Frequency]] &gt;= M3802, 2, 1))</f>
        <v>3</v>
      </c>
      <c r="H3799">
        <f>IF(tblCustRFM[[#This Row],[Monetary]] &gt;= L3803, 3, IF(tblCustRFM[[#This Row],[Monetary]] &gt;= M3803, 2, 1))</f>
        <v>3</v>
      </c>
      <c r="I3799">
        <f>tblCustRFM[[#This Row],[RecencyTier]] + tblCustRFM[[#This Row],[FrequencyTier]] + tblCustRFM[[#This Row],[MonetaryTier]]</f>
        <v>7</v>
      </c>
    </row>
    <row r="3800" spans="1:9" x14ac:dyDescent="0.45">
      <c r="A3800" s="16">
        <v>6651</v>
      </c>
      <c r="B3800" s="10">
        <v>45650.794379436731</v>
      </c>
      <c r="C3800">
        <v>1</v>
      </c>
      <c r="D3800">
        <v>8416.0400000000009</v>
      </c>
      <c r="E3800" s="24">
        <f>INT(RFM_Pivot!$A$1 - tblCustRFM[[#This Row],[LastPurchaseDate]])</f>
        <v>6</v>
      </c>
      <c r="F3800">
        <f>IF(tblCustRFM[[#This Row],[Recency]] &lt;= $L$4, 3, IF(tblCustRFM[[#This Row],[Recency]] &lt;= M3802, 2, 1))</f>
        <v>3</v>
      </c>
      <c r="G3800">
        <f>IF(tblCustRFM[[#This Row],[Frequency]] &gt;= L3803, 3, IF(tblCustRFM[[#This Row],[Frequency]] &gt;= M3803, 2, 1))</f>
        <v>3</v>
      </c>
      <c r="H3800">
        <f>IF(tblCustRFM[[#This Row],[Monetary]] &gt;= L3804, 3, IF(tblCustRFM[[#This Row],[Monetary]] &gt;= M3804, 2, 1))</f>
        <v>3</v>
      </c>
      <c r="I3800">
        <f>tblCustRFM[[#This Row],[RecencyTier]] + tblCustRFM[[#This Row],[FrequencyTier]] + tblCustRFM[[#This Row],[MonetaryTier]]</f>
        <v>9</v>
      </c>
    </row>
    <row r="3801" spans="1:9" x14ac:dyDescent="0.45">
      <c r="A3801" s="16">
        <v>6655</v>
      </c>
      <c r="B3801" s="10">
        <v>45030.232323225311</v>
      </c>
      <c r="C3801">
        <v>1</v>
      </c>
      <c r="D3801">
        <v>4067.85</v>
      </c>
      <c r="E3801" s="24">
        <f>INT(RFM_Pivot!$A$1 - tblCustRFM[[#This Row],[LastPurchaseDate]])</f>
        <v>626</v>
      </c>
      <c r="F3801">
        <f>IF(tblCustRFM[[#This Row],[Recency]] &lt;= $L$4, 3, IF(tblCustRFM[[#This Row],[Recency]] &lt;= M3803, 2, 1))</f>
        <v>1</v>
      </c>
      <c r="G3801">
        <f>IF(tblCustRFM[[#This Row],[Frequency]] &gt;= L3804, 3, IF(tblCustRFM[[#This Row],[Frequency]] &gt;= M3804, 2, 1))</f>
        <v>3</v>
      </c>
      <c r="H3801">
        <f>IF(tblCustRFM[[#This Row],[Monetary]] &gt;= L3805, 3, IF(tblCustRFM[[#This Row],[Monetary]] &gt;= M3805, 2, 1))</f>
        <v>3</v>
      </c>
      <c r="I3801">
        <f>tblCustRFM[[#This Row],[RecencyTier]] + tblCustRFM[[#This Row],[FrequencyTier]] + tblCustRFM[[#This Row],[MonetaryTier]]</f>
        <v>7</v>
      </c>
    </row>
    <row r="3802" spans="1:9" x14ac:dyDescent="0.45">
      <c r="A3802" s="16">
        <v>6656</v>
      </c>
      <c r="B3802" s="10">
        <v>45062.866586651231</v>
      </c>
      <c r="C3802">
        <v>1</v>
      </c>
      <c r="D3802">
        <v>10256.65</v>
      </c>
      <c r="E3802" s="24">
        <f>INT(RFM_Pivot!$A$1 - tblCustRFM[[#This Row],[LastPurchaseDate]])</f>
        <v>594</v>
      </c>
      <c r="F3802">
        <f>IF(tblCustRFM[[#This Row],[Recency]] &lt;= $L$4, 3, IF(tblCustRFM[[#This Row],[Recency]] &lt;= M3804, 2, 1))</f>
        <v>1</v>
      </c>
      <c r="G3802">
        <f>IF(tblCustRFM[[#This Row],[Frequency]] &gt;= L3805, 3, IF(tblCustRFM[[#This Row],[Frequency]] &gt;= M3805, 2, 1))</f>
        <v>3</v>
      </c>
      <c r="H3802">
        <f>IF(tblCustRFM[[#This Row],[Monetary]] &gt;= L3806, 3, IF(tblCustRFM[[#This Row],[Monetary]] &gt;= M3806, 2, 1))</f>
        <v>3</v>
      </c>
      <c r="I3802">
        <f>tblCustRFM[[#This Row],[RecencyTier]] + tblCustRFM[[#This Row],[FrequencyTier]] + tblCustRFM[[#This Row],[MonetaryTier]]</f>
        <v>7</v>
      </c>
    </row>
    <row r="3803" spans="1:9" x14ac:dyDescent="0.45">
      <c r="A3803" s="16">
        <v>6658</v>
      </c>
      <c r="B3803" s="10">
        <v>45027.677067708333</v>
      </c>
      <c r="C3803">
        <v>1</v>
      </c>
      <c r="D3803">
        <v>14817.75</v>
      </c>
      <c r="E3803" s="24">
        <f>INT(RFM_Pivot!$A$1 - tblCustRFM[[#This Row],[LastPurchaseDate]])</f>
        <v>629</v>
      </c>
      <c r="F3803">
        <f>IF(tblCustRFM[[#This Row],[Recency]] &lt;= $L$4, 3, IF(tblCustRFM[[#This Row],[Recency]] &lt;= M3805, 2, 1))</f>
        <v>1</v>
      </c>
      <c r="G3803">
        <f>IF(tblCustRFM[[#This Row],[Frequency]] &gt;= L3806, 3, IF(tblCustRFM[[#This Row],[Frequency]] &gt;= M3806, 2, 1))</f>
        <v>3</v>
      </c>
      <c r="H3803">
        <f>IF(tblCustRFM[[#This Row],[Monetary]] &gt;= L3807, 3, IF(tblCustRFM[[#This Row],[Monetary]] &gt;= M3807, 2, 1))</f>
        <v>3</v>
      </c>
      <c r="I3803">
        <f>tblCustRFM[[#This Row],[RecencyTier]] + tblCustRFM[[#This Row],[FrequencyTier]] + tblCustRFM[[#This Row],[MonetaryTier]]</f>
        <v>7</v>
      </c>
    </row>
    <row r="3804" spans="1:9" x14ac:dyDescent="0.45">
      <c r="A3804" s="16">
        <v>6660</v>
      </c>
      <c r="B3804" s="10">
        <v>45622.540554050924</v>
      </c>
      <c r="C3804">
        <v>4</v>
      </c>
      <c r="D3804">
        <v>41141.58</v>
      </c>
      <c r="E3804" s="24">
        <f>INT(RFM_Pivot!$A$1 - tblCustRFM[[#This Row],[LastPurchaseDate]])</f>
        <v>34</v>
      </c>
      <c r="F3804">
        <f>IF(tblCustRFM[[#This Row],[Recency]] &lt;= $L$4, 3, IF(tblCustRFM[[#This Row],[Recency]] &lt;= M3806, 2, 1))</f>
        <v>3</v>
      </c>
      <c r="G3804">
        <f>IF(tblCustRFM[[#This Row],[Frequency]] &gt;= L3807, 3, IF(tblCustRFM[[#This Row],[Frequency]] &gt;= M3807, 2, 1))</f>
        <v>3</v>
      </c>
      <c r="H3804">
        <f>IF(tblCustRFM[[#This Row],[Monetary]] &gt;= L3808, 3, IF(tblCustRFM[[#This Row],[Monetary]] &gt;= M3808, 2, 1))</f>
        <v>3</v>
      </c>
      <c r="I3804">
        <f>tblCustRFM[[#This Row],[RecencyTier]] + tblCustRFM[[#This Row],[FrequencyTier]] + tblCustRFM[[#This Row],[MonetaryTier]]</f>
        <v>9</v>
      </c>
    </row>
    <row r="3805" spans="1:9" x14ac:dyDescent="0.45">
      <c r="A3805" s="16">
        <v>6661</v>
      </c>
      <c r="B3805" s="10">
        <v>45103.166616666669</v>
      </c>
      <c r="C3805">
        <v>1</v>
      </c>
      <c r="D3805">
        <v>688.98</v>
      </c>
      <c r="E3805" s="24">
        <f>INT(RFM_Pivot!$A$1 - tblCustRFM[[#This Row],[LastPurchaseDate]])</f>
        <v>553</v>
      </c>
      <c r="F3805">
        <f>IF(tblCustRFM[[#This Row],[Recency]] &lt;= $L$4, 3, IF(tblCustRFM[[#This Row],[Recency]] &lt;= M3807, 2, 1))</f>
        <v>1</v>
      </c>
      <c r="G3805">
        <f>IF(tblCustRFM[[#This Row],[Frequency]] &gt;= L3808, 3, IF(tblCustRFM[[#This Row],[Frequency]] &gt;= M3808, 2, 1))</f>
        <v>3</v>
      </c>
      <c r="H3805">
        <f>IF(tblCustRFM[[#This Row],[Monetary]] &gt;= L3809, 3, IF(tblCustRFM[[#This Row],[Monetary]] &gt;= M3809, 2, 1))</f>
        <v>3</v>
      </c>
      <c r="I3805">
        <f>tblCustRFM[[#This Row],[RecencyTier]] + tblCustRFM[[#This Row],[FrequencyTier]] + tblCustRFM[[#This Row],[MonetaryTier]]</f>
        <v>7</v>
      </c>
    </row>
    <row r="3806" spans="1:9" x14ac:dyDescent="0.45">
      <c r="A3806" s="16">
        <v>6663</v>
      </c>
      <c r="B3806" s="10">
        <v>45269.842284220678</v>
      </c>
      <c r="C3806">
        <v>1</v>
      </c>
      <c r="D3806">
        <v>15873</v>
      </c>
      <c r="E3806" s="24">
        <f>INT(RFM_Pivot!$A$1 - tblCustRFM[[#This Row],[LastPurchaseDate]])</f>
        <v>387</v>
      </c>
      <c r="F3806">
        <f>IF(tblCustRFM[[#This Row],[Recency]] &lt;= $L$4, 3, IF(tblCustRFM[[#This Row],[Recency]] &lt;= M3808, 2, 1))</f>
        <v>1</v>
      </c>
      <c r="G3806">
        <f>IF(tblCustRFM[[#This Row],[Frequency]] &gt;= L3809, 3, IF(tblCustRFM[[#This Row],[Frequency]] &gt;= M3809, 2, 1))</f>
        <v>3</v>
      </c>
      <c r="H3806">
        <f>IF(tblCustRFM[[#This Row],[Monetary]] &gt;= L3810, 3, IF(tblCustRFM[[#This Row],[Monetary]] &gt;= M3810, 2, 1))</f>
        <v>3</v>
      </c>
      <c r="I3806">
        <f>tblCustRFM[[#This Row],[RecencyTier]] + tblCustRFM[[#This Row],[FrequencyTier]] + tblCustRFM[[#This Row],[MonetaryTier]]</f>
        <v>7</v>
      </c>
    </row>
    <row r="3807" spans="1:9" x14ac:dyDescent="0.45">
      <c r="A3807" s="16">
        <v>6664</v>
      </c>
      <c r="B3807" s="10">
        <v>45633.710671064815</v>
      </c>
      <c r="C3807">
        <v>3</v>
      </c>
      <c r="D3807">
        <v>17963.849999999999</v>
      </c>
      <c r="E3807" s="24">
        <f>INT(RFM_Pivot!$A$1 - tblCustRFM[[#This Row],[LastPurchaseDate]])</f>
        <v>23</v>
      </c>
      <c r="F3807">
        <f>IF(tblCustRFM[[#This Row],[Recency]] &lt;= $L$4, 3, IF(tblCustRFM[[#This Row],[Recency]] &lt;= M3809, 2, 1))</f>
        <v>3</v>
      </c>
      <c r="G3807">
        <f>IF(tblCustRFM[[#This Row],[Frequency]] &gt;= L3810, 3, IF(tblCustRFM[[#This Row],[Frequency]] &gt;= M3810, 2, 1))</f>
        <v>3</v>
      </c>
      <c r="H3807">
        <f>IF(tblCustRFM[[#This Row],[Monetary]] &gt;= L3811, 3, IF(tblCustRFM[[#This Row],[Monetary]] &gt;= M3811, 2, 1))</f>
        <v>3</v>
      </c>
      <c r="I3807">
        <f>tblCustRFM[[#This Row],[RecencyTier]] + tblCustRFM[[#This Row],[FrequencyTier]] + tblCustRFM[[#This Row],[MonetaryTier]]</f>
        <v>9</v>
      </c>
    </row>
    <row r="3808" spans="1:9" x14ac:dyDescent="0.45">
      <c r="A3808" s="16">
        <v>6666</v>
      </c>
      <c r="B3808" s="10">
        <v>45368.548154822529</v>
      </c>
      <c r="C3808">
        <v>1</v>
      </c>
      <c r="D3808">
        <v>3836.99</v>
      </c>
      <c r="E3808" s="24">
        <f>INT(RFM_Pivot!$A$1 - tblCustRFM[[#This Row],[LastPurchaseDate]])</f>
        <v>288</v>
      </c>
      <c r="F3808">
        <f>IF(tblCustRFM[[#This Row],[Recency]] &lt;= $L$4, 3, IF(tblCustRFM[[#This Row],[Recency]] &lt;= M3810, 2, 1))</f>
        <v>1</v>
      </c>
      <c r="G3808">
        <f>IF(tblCustRFM[[#This Row],[Frequency]] &gt;= L3811, 3, IF(tblCustRFM[[#This Row],[Frequency]] &gt;= M3811, 2, 1))</f>
        <v>3</v>
      </c>
      <c r="H3808">
        <f>IF(tblCustRFM[[#This Row],[Monetary]] &gt;= L3812, 3, IF(tblCustRFM[[#This Row],[Monetary]] &gt;= M3812, 2, 1))</f>
        <v>3</v>
      </c>
      <c r="I3808">
        <f>tblCustRFM[[#This Row],[RecencyTier]] + tblCustRFM[[#This Row],[FrequencyTier]] + tblCustRFM[[#This Row],[MonetaryTier]]</f>
        <v>7</v>
      </c>
    </row>
    <row r="3809" spans="1:9" x14ac:dyDescent="0.45">
      <c r="A3809" s="16">
        <v>6668</v>
      </c>
      <c r="B3809" s="10">
        <v>45179.897289737652</v>
      </c>
      <c r="C3809">
        <v>3</v>
      </c>
      <c r="D3809">
        <v>14020.76</v>
      </c>
      <c r="E3809" s="24">
        <f>INT(RFM_Pivot!$A$1 - tblCustRFM[[#This Row],[LastPurchaseDate]])</f>
        <v>477</v>
      </c>
      <c r="F3809">
        <f>IF(tblCustRFM[[#This Row],[Recency]] &lt;= $L$4, 3, IF(tblCustRFM[[#This Row],[Recency]] &lt;= M3811, 2, 1))</f>
        <v>1</v>
      </c>
      <c r="G3809">
        <f>IF(tblCustRFM[[#This Row],[Frequency]] &gt;= L3812, 3, IF(tblCustRFM[[#This Row],[Frequency]] &gt;= M3812, 2, 1))</f>
        <v>3</v>
      </c>
      <c r="H3809">
        <f>IF(tblCustRFM[[#This Row],[Monetary]] &gt;= L3813, 3, IF(tblCustRFM[[#This Row],[Monetary]] &gt;= M3813, 2, 1))</f>
        <v>3</v>
      </c>
      <c r="I3809">
        <f>tblCustRFM[[#This Row],[RecencyTier]] + tblCustRFM[[#This Row],[FrequencyTier]] + tblCustRFM[[#This Row],[MonetaryTier]]</f>
        <v>7</v>
      </c>
    </row>
    <row r="3810" spans="1:9" x14ac:dyDescent="0.45">
      <c r="A3810" s="16">
        <v>6669</v>
      </c>
      <c r="B3810" s="10">
        <v>45198.806180632717</v>
      </c>
      <c r="C3810">
        <v>1</v>
      </c>
      <c r="D3810">
        <v>227.52</v>
      </c>
      <c r="E3810" s="24">
        <f>INT(RFM_Pivot!$A$1 - tblCustRFM[[#This Row],[LastPurchaseDate]])</f>
        <v>458</v>
      </c>
      <c r="F3810">
        <f>IF(tblCustRFM[[#This Row],[Recency]] &lt;= $L$4, 3, IF(tblCustRFM[[#This Row],[Recency]] &lt;= M3812, 2, 1))</f>
        <v>1</v>
      </c>
      <c r="G3810">
        <f>IF(tblCustRFM[[#This Row],[Frequency]] &gt;= L3813, 3, IF(tblCustRFM[[#This Row],[Frequency]] &gt;= M3813, 2, 1))</f>
        <v>3</v>
      </c>
      <c r="H3810">
        <f>IF(tblCustRFM[[#This Row],[Monetary]] &gt;= L3814, 3, IF(tblCustRFM[[#This Row],[Monetary]] &gt;= M3814, 2, 1))</f>
        <v>3</v>
      </c>
      <c r="I3810">
        <f>tblCustRFM[[#This Row],[RecencyTier]] + tblCustRFM[[#This Row],[FrequencyTier]] + tblCustRFM[[#This Row],[MonetaryTier]]</f>
        <v>7</v>
      </c>
    </row>
    <row r="3811" spans="1:9" x14ac:dyDescent="0.45">
      <c r="A3811" s="16">
        <v>6670</v>
      </c>
      <c r="B3811" s="10">
        <v>45357.378037808645</v>
      </c>
      <c r="C3811">
        <v>2</v>
      </c>
      <c r="D3811">
        <v>13594.54</v>
      </c>
      <c r="E3811" s="24">
        <f>INT(RFM_Pivot!$A$1 - tblCustRFM[[#This Row],[LastPurchaseDate]])</f>
        <v>299</v>
      </c>
      <c r="F3811">
        <f>IF(tblCustRFM[[#This Row],[Recency]] &lt;= $L$4, 3, IF(tblCustRFM[[#This Row],[Recency]] &lt;= M3813, 2, 1))</f>
        <v>1</v>
      </c>
      <c r="G3811">
        <f>IF(tblCustRFM[[#This Row],[Frequency]] &gt;= L3814, 3, IF(tblCustRFM[[#This Row],[Frequency]] &gt;= M3814, 2, 1))</f>
        <v>3</v>
      </c>
      <c r="H3811">
        <f>IF(tblCustRFM[[#This Row],[Monetary]] &gt;= L3815, 3, IF(tblCustRFM[[#This Row],[Monetary]] &gt;= M3815, 2, 1))</f>
        <v>3</v>
      </c>
      <c r="I3811">
        <f>tblCustRFM[[#This Row],[RecencyTier]] + tblCustRFM[[#This Row],[FrequencyTier]] + tblCustRFM[[#This Row],[MonetaryTier]]</f>
        <v>7</v>
      </c>
    </row>
    <row r="3812" spans="1:9" x14ac:dyDescent="0.45">
      <c r="A3812" s="16">
        <v>6671</v>
      </c>
      <c r="B3812" s="10">
        <v>45066.370937075619</v>
      </c>
      <c r="C3812">
        <v>1</v>
      </c>
      <c r="D3812">
        <v>1947.3</v>
      </c>
      <c r="E3812" s="24">
        <f>INT(RFM_Pivot!$A$1 - tblCustRFM[[#This Row],[LastPurchaseDate]])</f>
        <v>590</v>
      </c>
      <c r="F3812">
        <f>IF(tblCustRFM[[#This Row],[Recency]] &lt;= $L$4, 3, IF(tblCustRFM[[#This Row],[Recency]] &lt;= M3814, 2, 1))</f>
        <v>1</v>
      </c>
      <c r="G3812">
        <f>IF(tblCustRFM[[#This Row],[Frequency]] &gt;= L3815, 3, IF(tblCustRFM[[#This Row],[Frequency]] &gt;= M3815, 2, 1))</f>
        <v>3</v>
      </c>
      <c r="H3812">
        <f>IF(tblCustRFM[[#This Row],[Monetary]] &gt;= L3816, 3, IF(tblCustRFM[[#This Row],[Monetary]] &gt;= M3816, 2, 1))</f>
        <v>3</v>
      </c>
      <c r="I3812">
        <f>tblCustRFM[[#This Row],[RecencyTier]] + tblCustRFM[[#This Row],[FrequencyTier]] + tblCustRFM[[#This Row],[MonetaryTier]]</f>
        <v>7</v>
      </c>
    </row>
    <row r="3813" spans="1:9" x14ac:dyDescent="0.45">
      <c r="A3813" s="16">
        <v>6672</v>
      </c>
      <c r="B3813" s="10">
        <v>45576.034903510801</v>
      </c>
      <c r="C3813">
        <v>4</v>
      </c>
      <c r="D3813">
        <v>17377.88</v>
      </c>
      <c r="E3813" s="24">
        <f>INT(RFM_Pivot!$A$1 - tblCustRFM[[#This Row],[LastPurchaseDate]])</f>
        <v>80</v>
      </c>
      <c r="F3813">
        <f>IF(tblCustRFM[[#This Row],[Recency]] &lt;= $L$4, 3, IF(tblCustRFM[[#This Row],[Recency]] &lt;= M3815, 2, 1))</f>
        <v>3</v>
      </c>
      <c r="G3813">
        <f>IF(tblCustRFM[[#This Row],[Frequency]] &gt;= L3816, 3, IF(tblCustRFM[[#This Row],[Frequency]] &gt;= M3816, 2, 1))</f>
        <v>3</v>
      </c>
      <c r="H3813">
        <f>IF(tblCustRFM[[#This Row],[Monetary]] &gt;= L3817, 3, IF(tblCustRFM[[#This Row],[Monetary]] &gt;= M3817, 2, 1))</f>
        <v>3</v>
      </c>
      <c r="I3813">
        <f>tblCustRFM[[#This Row],[RecencyTier]] + tblCustRFM[[#This Row],[FrequencyTier]] + tblCustRFM[[#This Row],[MonetaryTier]]</f>
        <v>9</v>
      </c>
    </row>
    <row r="3814" spans="1:9" x14ac:dyDescent="0.45">
      <c r="A3814" s="16">
        <v>6673</v>
      </c>
      <c r="B3814" s="10">
        <v>45275.244824498455</v>
      </c>
      <c r="C3814">
        <v>1</v>
      </c>
      <c r="D3814">
        <v>3830.74</v>
      </c>
      <c r="E3814" s="24">
        <f>INT(RFM_Pivot!$A$1 - tblCustRFM[[#This Row],[LastPurchaseDate]])</f>
        <v>381</v>
      </c>
      <c r="F3814">
        <f>IF(tblCustRFM[[#This Row],[Recency]] &lt;= $L$4, 3, IF(tblCustRFM[[#This Row],[Recency]] &lt;= M3816, 2, 1))</f>
        <v>1</v>
      </c>
      <c r="G3814">
        <f>IF(tblCustRFM[[#This Row],[Frequency]] &gt;= L3817, 3, IF(tblCustRFM[[#This Row],[Frequency]] &gt;= M3817, 2, 1))</f>
        <v>3</v>
      </c>
      <c r="H3814">
        <f>IF(tblCustRFM[[#This Row],[Monetary]] &gt;= L3818, 3, IF(tblCustRFM[[#This Row],[Monetary]] &gt;= M3818, 2, 1))</f>
        <v>3</v>
      </c>
      <c r="I3814">
        <f>tblCustRFM[[#This Row],[RecencyTier]] + tblCustRFM[[#This Row],[FrequencyTier]] + tblCustRFM[[#This Row],[MonetaryTier]]</f>
        <v>7</v>
      </c>
    </row>
    <row r="3815" spans="1:9" x14ac:dyDescent="0.45">
      <c r="A3815" s="16">
        <v>6674</v>
      </c>
      <c r="B3815" s="10">
        <v>45623.562656249997</v>
      </c>
      <c r="C3815">
        <v>1</v>
      </c>
      <c r="D3815">
        <v>12782.7</v>
      </c>
      <c r="E3815" s="24">
        <f>INT(RFM_Pivot!$A$1 - tblCustRFM[[#This Row],[LastPurchaseDate]])</f>
        <v>33</v>
      </c>
      <c r="F3815">
        <f>IF(tblCustRFM[[#This Row],[Recency]] &lt;= $L$4, 3, IF(tblCustRFM[[#This Row],[Recency]] &lt;= M3817, 2, 1))</f>
        <v>3</v>
      </c>
      <c r="G3815">
        <f>IF(tblCustRFM[[#This Row],[Frequency]] &gt;= L3818, 3, IF(tblCustRFM[[#This Row],[Frequency]] &gt;= M3818, 2, 1))</f>
        <v>3</v>
      </c>
      <c r="H3815">
        <f>IF(tblCustRFM[[#This Row],[Monetary]] &gt;= L3819, 3, IF(tblCustRFM[[#This Row],[Monetary]] &gt;= M3819, 2, 1))</f>
        <v>3</v>
      </c>
      <c r="I3815">
        <f>tblCustRFM[[#This Row],[RecencyTier]] + tblCustRFM[[#This Row],[FrequencyTier]] + tblCustRFM[[#This Row],[MonetaryTier]]</f>
        <v>9</v>
      </c>
    </row>
    <row r="3816" spans="1:9" x14ac:dyDescent="0.45">
      <c r="A3816" s="16">
        <v>6675</v>
      </c>
      <c r="B3816" s="10">
        <v>45257.650065007714</v>
      </c>
      <c r="C3816">
        <v>3</v>
      </c>
      <c r="D3816">
        <v>21472.400000000001</v>
      </c>
      <c r="E3816" s="24">
        <f>INT(RFM_Pivot!$A$1 - tblCustRFM[[#This Row],[LastPurchaseDate]])</f>
        <v>399</v>
      </c>
      <c r="F3816">
        <f>IF(tblCustRFM[[#This Row],[Recency]] &lt;= $L$4, 3, IF(tblCustRFM[[#This Row],[Recency]] &lt;= M3818, 2, 1))</f>
        <v>1</v>
      </c>
      <c r="G3816">
        <f>IF(tblCustRFM[[#This Row],[Frequency]] &gt;= L3819, 3, IF(tblCustRFM[[#This Row],[Frequency]] &gt;= M3819, 2, 1))</f>
        <v>3</v>
      </c>
      <c r="H3816">
        <f>IF(tblCustRFM[[#This Row],[Monetary]] &gt;= L3820, 3, IF(tblCustRFM[[#This Row],[Monetary]] &gt;= M3820, 2, 1))</f>
        <v>3</v>
      </c>
      <c r="I3816">
        <f>tblCustRFM[[#This Row],[RecencyTier]] + tblCustRFM[[#This Row],[FrequencyTier]] + tblCustRFM[[#This Row],[MonetaryTier]]</f>
        <v>7</v>
      </c>
    </row>
    <row r="3817" spans="1:9" x14ac:dyDescent="0.45">
      <c r="A3817" s="16">
        <v>6676</v>
      </c>
      <c r="B3817" s="10">
        <v>45370.154315432097</v>
      </c>
      <c r="C3817">
        <v>1</v>
      </c>
      <c r="D3817">
        <v>2012.48</v>
      </c>
      <c r="E3817" s="24">
        <f>INT(RFM_Pivot!$A$1 - tblCustRFM[[#This Row],[LastPurchaseDate]])</f>
        <v>286</v>
      </c>
      <c r="F3817">
        <f>IF(tblCustRFM[[#This Row],[Recency]] &lt;= $L$4, 3, IF(tblCustRFM[[#This Row],[Recency]] &lt;= M3819, 2, 1))</f>
        <v>1</v>
      </c>
      <c r="G3817">
        <f>IF(tblCustRFM[[#This Row],[Frequency]] &gt;= L3820, 3, IF(tblCustRFM[[#This Row],[Frequency]] &gt;= M3820, 2, 1))</f>
        <v>3</v>
      </c>
      <c r="H3817">
        <f>IF(tblCustRFM[[#This Row],[Monetary]] &gt;= L3821, 3, IF(tblCustRFM[[#This Row],[Monetary]] &gt;= M3821, 2, 1))</f>
        <v>3</v>
      </c>
      <c r="I3817">
        <f>tblCustRFM[[#This Row],[RecencyTier]] + tblCustRFM[[#This Row],[FrequencyTier]] + tblCustRFM[[#This Row],[MonetaryTier]]</f>
        <v>7</v>
      </c>
    </row>
    <row r="3818" spans="1:9" x14ac:dyDescent="0.45">
      <c r="A3818" s="16">
        <v>6677</v>
      </c>
      <c r="B3818" s="10">
        <v>45395.92589259259</v>
      </c>
      <c r="C3818">
        <v>1</v>
      </c>
      <c r="D3818">
        <v>6712.16</v>
      </c>
      <c r="E3818" s="24">
        <f>INT(RFM_Pivot!$A$1 - tblCustRFM[[#This Row],[LastPurchaseDate]])</f>
        <v>261</v>
      </c>
      <c r="F3818">
        <f>IF(tblCustRFM[[#This Row],[Recency]] &lt;= $L$4, 3, IF(tblCustRFM[[#This Row],[Recency]] &lt;= M3820, 2, 1))</f>
        <v>1</v>
      </c>
      <c r="G3818">
        <f>IF(tblCustRFM[[#This Row],[Frequency]] &gt;= L3821, 3, IF(tblCustRFM[[#This Row],[Frequency]] &gt;= M3821, 2, 1))</f>
        <v>3</v>
      </c>
      <c r="H3818">
        <f>IF(tblCustRFM[[#This Row],[Monetary]] &gt;= L3822, 3, IF(tblCustRFM[[#This Row],[Monetary]] &gt;= M3822, 2, 1))</f>
        <v>3</v>
      </c>
      <c r="I3818">
        <f>tblCustRFM[[#This Row],[RecencyTier]] + tblCustRFM[[#This Row],[FrequencyTier]] + tblCustRFM[[#This Row],[MonetaryTier]]</f>
        <v>7</v>
      </c>
    </row>
    <row r="3819" spans="1:9" x14ac:dyDescent="0.45">
      <c r="A3819" s="16">
        <v>6679</v>
      </c>
      <c r="B3819" s="10">
        <v>45611.51645165895</v>
      </c>
      <c r="C3819">
        <v>2</v>
      </c>
      <c r="D3819">
        <v>20157.07</v>
      </c>
      <c r="E3819" s="24">
        <f>INT(RFM_Pivot!$A$1 - tblCustRFM[[#This Row],[LastPurchaseDate]])</f>
        <v>45</v>
      </c>
      <c r="F3819">
        <f>IF(tblCustRFM[[#This Row],[Recency]] &lt;= $L$4, 3, IF(tblCustRFM[[#This Row],[Recency]] &lt;= M3821, 2, 1))</f>
        <v>3</v>
      </c>
      <c r="G3819">
        <f>IF(tblCustRFM[[#This Row],[Frequency]] &gt;= L3822, 3, IF(tblCustRFM[[#This Row],[Frequency]] &gt;= M3822, 2, 1))</f>
        <v>3</v>
      </c>
      <c r="H3819">
        <f>IF(tblCustRFM[[#This Row],[Monetary]] &gt;= L3823, 3, IF(tblCustRFM[[#This Row],[Monetary]] &gt;= M3823, 2, 1))</f>
        <v>3</v>
      </c>
      <c r="I3819">
        <f>tblCustRFM[[#This Row],[RecencyTier]] + tblCustRFM[[#This Row],[FrequencyTier]] + tblCustRFM[[#This Row],[MonetaryTier]]</f>
        <v>9</v>
      </c>
    </row>
    <row r="3820" spans="1:9" x14ac:dyDescent="0.45">
      <c r="A3820" s="16">
        <v>6680</v>
      </c>
      <c r="B3820" s="10">
        <v>45325.54685466821</v>
      </c>
      <c r="C3820">
        <v>1</v>
      </c>
      <c r="D3820">
        <v>4923.8500000000004</v>
      </c>
      <c r="E3820" s="24">
        <f>INT(RFM_Pivot!$A$1 - tblCustRFM[[#This Row],[LastPurchaseDate]])</f>
        <v>331</v>
      </c>
      <c r="F3820">
        <f>IF(tblCustRFM[[#This Row],[Recency]] &lt;= $L$4, 3, IF(tblCustRFM[[#This Row],[Recency]] &lt;= M3822, 2, 1))</f>
        <v>1</v>
      </c>
      <c r="G3820">
        <f>IF(tblCustRFM[[#This Row],[Frequency]] &gt;= L3823, 3, IF(tblCustRFM[[#This Row],[Frequency]] &gt;= M3823, 2, 1))</f>
        <v>3</v>
      </c>
      <c r="H3820">
        <f>IF(tblCustRFM[[#This Row],[Monetary]] &gt;= L3824, 3, IF(tblCustRFM[[#This Row],[Monetary]] &gt;= M3824, 2, 1))</f>
        <v>3</v>
      </c>
      <c r="I3820">
        <f>tblCustRFM[[#This Row],[RecencyTier]] + tblCustRFM[[#This Row],[FrequencyTier]] + tblCustRFM[[#This Row],[MonetaryTier]]</f>
        <v>7</v>
      </c>
    </row>
    <row r="3821" spans="1:9" x14ac:dyDescent="0.45">
      <c r="A3821" s="16">
        <v>6682</v>
      </c>
      <c r="B3821" s="10">
        <v>45400.744374421294</v>
      </c>
      <c r="C3821">
        <v>2</v>
      </c>
      <c r="D3821">
        <v>16514.36</v>
      </c>
      <c r="E3821" s="24">
        <f>INT(RFM_Pivot!$A$1 - tblCustRFM[[#This Row],[LastPurchaseDate]])</f>
        <v>256</v>
      </c>
      <c r="F3821">
        <f>IF(tblCustRFM[[#This Row],[Recency]] &lt;= $L$4, 3, IF(tblCustRFM[[#This Row],[Recency]] &lt;= M3823, 2, 1))</f>
        <v>1</v>
      </c>
      <c r="G3821">
        <f>IF(tblCustRFM[[#This Row],[Frequency]] &gt;= L3824, 3, IF(tblCustRFM[[#This Row],[Frequency]] &gt;= M3824, 2, 1))</f>
        <v>3</v>
      </c>
      <c r="H3821">
        <f>IF(tblCustRFM[[#This Row],[Monetary]] &gt;= L3825, 3, IF(tblCustRFM[[#This Row],[Monetary]] &gt;= M3825, 2, 1))</f>
        <v>3</v>
      </c>
      <c r="I3821">
        <f>tblCustRFM[[#This Row],[RecencyTier]] + tblCustRFM[[#This Row],[FrequencyTier]] + tblCustRFM[[#This Row],[MonetaryTier]]</f>
        <v>7</v>
      </c>
    </row>
    <row r="3822" spans="1:9" x14ac:dyDescent="0.45">
      <c r="A3822" s="16">
        <v>6684</v>
      </c>
      <c r="B3822" s="10">
        <v>45464.990799074076</v>
      </c>
      <c r="C3822">
        <v>1</v>
      </c>
      <c r="D3822">
        <v>5634.48</v>
      </c>
      <c r="E3822" s="24">
        <f>INT(RFM_Pivot!$A$1 - tblCustRFM[[#This Row],[LastPurchaseDate]])</f>
        <v>192</v>
      </c>
      <c r="F3822">
        <f>IF(tblCustRFM[[#This Row],[Recency]] &lt;= $L$4, 3, IF(tblCustRFM[[#This Row],[Recency]] &lt;= M3824, 2, 1))</f>
        <v>1</v>
      </c>
      <c r="G3822">
        <f>IF(tblCustRFM[[#This Row],[Frequency]] &gt;= L3825, 3, IF(tblCustRFM[[#This Row],[Frequency]] &gt;= M3825, 2, 1))</f>
        <v>3</v>
      </c>
      <c r="H3822">
        <f>IF(tblCustRFM[[#This Row],[Monetary]] &gt;= L3826, 3, IF(tblCustRFM[[#This Row],[Monetary]] &gt;= M3826, 2, 1))</f>
        <v>3</v>
      </c>
      <c r="I3822">
        <f>tblCustRFM[[#This Row],[RecencyTier]] + tblCustRFM[[#This Row],[FrequencyTier]] + tblCustRFM[[#This Row],[MonetaryTier]]</f>
        <v>7</v>
      </c>
    </row>
    <row r="3823" spans="1:9" x14ac:dyDescent="0.45">
      <c r="A3823" s="16">
        <v>6685</v>
      </c>
      <c r="B3823" s="10">
        <v>45148.431143132715</v>
      </c>
      <c r="C3823">
        <v>1</v>
      </c>
      <c r="D3823">
        <v>4053.2</v>
      </c>
      <c r="E3823" s="24">
        <f>INT(RFM_Pivot!$A$1 - tblCustRFM[[#This Row],[LastPurchaseDate]])</f>
        <v>508</v>
      </c>
      <c r="F3823">
        <f>IF(tblCustRFM[[#This Row],[Recency]] &lt;= $L$4, 3, IF(tblCustRFM[[#This Row],[Recency]] &lt;= M3825, 2, 1))</f>
        <v>1</v>
      </c>
      <c r="G3823">
        <f>IF(tblCustRFM[[#This Row],[Frequency]] &gt;= L3826, 3, IF(tblCustRFM[[#This Row],[Frequency]] &gt;= M3826, 2, 1))</f>
        <v>3</v>
      </c>
      <c r="H3823">
        <f>IF(tblCustRFM[[#This Row],[Monetary]] &gt;= L3827, 3, IF(tblCustRFM[[#This Row],[Monetary]] &gt;= M3827, 2, 1))</f>
        <v>3</v>
      </c>
      <c r="I3823">
        <f>tblCustRFM[[#This Row],[RecencyTier]] + tblCustRFM[[#This Row],[FrequencyTier]] + tblCustRFM[[#This Row],[MonetaryTier]]</f>
        <v>7</v>
      </c>
    </row>
    <row r="3824" spans="1:9" x14ac:dyDescent="0.45">
      <c r="A3824" s="16">
        <v>6686</v>
      </c>
      <c r="B3824" s="10">
        <v>45133.318631867282</v>
      </c>
      <c r="C3824">
        <v>1</v>
      </c>
      <c r="D3824">
        <v>21243.1</v>
      </c>
      <c r="E3824" s="24">
        <f>INT(RFM_Pivot!$A$1 - tblCustRFM[[#This Row],[LastPurchaseDate]])</f>
        <v>523</v>
      </c>
      <c r="F3824">
        <f>IF(tblCustRFM[[#This Row],[Recency]] &lt;= $L$4, 3, IF(tblCustRFM[[#This Row],[Recency]] &lt;= M3826, 2, 1))</f>
        <v>1</v>
      </c>
      <c r="G3824">
        <f>IF(tblCustRFM[[#This Row],[Frequency]] &gt;= L3827, 3, IF(tblCustRFM[[#This Row],[Frequency]] &gt;= M3827, 2, 1))</f>
        <v>3</v>
      </c>
      <c r="H3824">
        <f>IF(tblCustRFM[[#This Row],[Monetary]] &gt;= L3828, 3, IF(tblCustRFM[[#This Row],[Monetary]] &gt;= M3828, 2, 1))</f>
        <v>3</v>
      </c>
      <c r="I3824">
        <f>tblCustRFM[[#This Row],[RecencyTier]] + tblCustRFM[[#This Row],[FrequencyTier]] + tblCustRFM[[#This Row],[MonetaryTier]]</f>
        <v>7</v>
      </c>
    </row>
    <row r="3825" spans="1:9" x14ac:dyDescent="0.45">
      <c r="A3825" s="16">
        <v>6688</v>
      </c>
      <c r="B3825" s="10">
        <v>45648.823182330249</v>
      </c>
      <c r="C3825">
        <v>2</v>
      </c>
      <c r="D3825">
        <v>13779.69</v>
      </c>
      <c r="E3825" s="24">
        <f>INT(RFM_Pivot!$A$1 - tblCustRFM[[#This Row],[LastPurchaseDate]])</f>
        <v>8</v>
      </c>
      <c r="F3825">
        <f>IF(tblCustRFM[[#This Row],[Recency]] &lt;= $L$4, 3, IF(tblCustRFM[[#This Row],[Recency]] &lt;= M3827, 2, 1))</f>
        <v>3</v>
      </c>
      <c r="G3825">
        <f>IF(tblCustRFM[[#This Row],[Frequency]] &gt;= L3828, 3, IF(tblCustRFM[[#This Row],[Frequency]] &gt;= M3828, 2, 1))</f>
        <v>3</v>
      </c>
      <c r="H3825">
        <f>IF(tblCustRFM[[#This Row],[Monetary]] &gt;= L3829, 3, IF(tblCustRFM[[#This Row],[Monetary]] &gt;= M3829, 2, 1))</f>
        <v>3</v>
      </c>
      <c r="I3825">
        <f>tblCustRFM[[#This Row],[RecencyTier]] + tblCustRFM[[#This Row],[FrequencyTier]] + tblCustRFM[[#This Row],[MonetaryTier]]</f>
        <v>9</v>
      </c>
    </row>
    <row r="3826" spans="1:9" x14ac:dyDescent="0.45">
      <c r="A3826" s="16">
        <v>6690</v>
      </c>
      <c r="B3826" s="10">
        <v>45146.678967901236</v>
      </c>
      <c r="C3826">
        <v>2</v>
      </c>
      <c r="D3826">
        <v>13175.21</v>
      </c>
      <c r="E3826" s="24">
        <f>INT(RFM_Pivot!$A$1 - tblCustRFM[[#This Row],[LastPurchaseDate]])</f>
        <v>510</v>
      </c>
      <c r="F3826">
        <f>IF(tblCustRFM[[#This Row],[Recency]] &lt;= $L$4, 3, IF(tblCustRFM[[#This Row],[Recency]] &lt;= M3828, 2, 1))</f>
        <v>1</v>
      </c>
      <c r="G3826">
        <f>IF(tblCustRFM[[#This Row],[Frequency]] &gt;= L3829, 3, IF(tblCustRFM[[#This Row],[Frequency]] &gt;= M3829, 2, 1))</f>
        <v>3</v>
      </c>
      <c r="H3826">
        <f>IF(tblCustRFM[[#This Row],[Monetary]] &gt;= L3830, 3, IF(tblCustRFM[[#This Row],[Monetary]] &gt;= M3830, 2, 1))</f>
        <v>3</v>
      </c>
      <c r="I3826">
        <f>tblCustRFM[[#This Row],[RecencyTier]] + tblCustRFM[[#This Row],[FrequencyTier]] + tblCustRFM[[#This Row],[MonetaryTier]]</f>
        <v>7</v>
      </c>
    </row>
    <row r="3827" spans="1:9" x14ac:dyDescent="0.45">
      <c r="A3827" s="16">
        <v>6691</v>
      </c>
      <c r="B3827" s="10">
        <v>45619.328232831787</v>
      </c>
      <c r="C3827">
        <v>3</v>
      </c>
      <c r="D3827">
        <v>24933.77</v>
      </c>
      <c r="E3827" s="24">
        <f>INT(RFM_Pivot!$A$1 - tblCustRFM[[#This Row],[LastPurchaseDate]])</f>
        <v>37</v>
      </c>
      <c r="F3827">
        <f>IF(tblCustRFM[[#This Row],[Recency]] &lt;= $L$4, 3, IF(tblCustRFM[[#This Row],[Recency]] &lt;= M3829, 2, 1))</f>
        <v>3</v>
      </c>
      <c r="G3827">
        <f>IF(tblCustRFM[[#This Row],[Frequency]] &gt;= L3830, 3, IF(tblCustRFM[[#This Row],[Frequency]] &gt;= M3830, 2, 1))</f>
        <v>3</v>
      </c>
      <c r="H3827">
        <f>IF(tblCustRFM[[#This Row],[Monetary]] &gt;= L3831, 3, IF(tblCustRFM[[#This Row],[Monetary]] &gt;= M3831, 2, 1))</f>
        <v>3</v>
      </c>
      <c r="I3827">
        <f>tblCustRFM[[#This Row],[RecencyTier]] + tblCustRFM[[#This Row],[FrequencyTier]] + tblCustRFM[[#This Row],[MonetaryTier]]</f>
        <v>9</v>
      </c>
    </row>
    <row r="3828" spans="1:9" x14ac:dyDescent="0.45">
      <c r="A3828" s="16">
        <v>6692</v>
      </c>
      <c r="B3828" s="10">
        <v>45581.510451041664</v>
      </c>
      <c r="C3828">
        <v>3</v>
      </c>
      <c r="D3828">
        <v>19723.09</v>
      </c>
      <c r="E3828" s="24">
        <f>INT(RFM_Pivot!$A$1 - tblCustRFM[[#This Row],[LastPurchaseDate]])</f>
        <v>75</v>
      </c>
      <c r="F3828">
        <f>IF(tblCustRFM[[#This Row],[Recency]] &lt;= $L$4, 3, IF(tblCustRFM[[#This Row],[Recency]] &lt;= M3830, 2, 1))</f>
        <v>3</v>
      </c>
      <c r="G3828">
        <f>IF(tblCustRFM[[#This Row],[Frequency]] &gt;= L3831, 3, IF(tblCustRFM[[#This Row],[Frequency]] &gt;= M3831, 2, 1))</f>
        <v>3</v>
      </c>
      <c r="H3828">
        <f>IF(tblCustRFM[[#This Row],[Monetary]] &gt;= L3832, 3, IF(tblCustRFM[[#This Row],[Monetary]] &gt;= M3832, 2, 1))</f>
        <v>3</v>
      </c>
      <c r="I3828">
        <f>tblCustRFM[[#This Row],[RecencyTier]] + tblCustRFM[[#This Row],[FrequencyTier]] + tblCustRFM[[#This Row],[MonetaryTier]]</f>
        <v>9</v>
      </c>
    </row>
    <row r="3829" spans="1:9" x14ac:dyDescent="0.45">
      <c r="A3829" s="16">
        <v>6693</v>
      </c>
      <c r="B3829" s="10">
        <v>45170.69836983025</v>
      </c>
      <c r="C3829">
        <v>2</v>
      </c>
      <c r="D3829">
        <v>31641.14</v>
      </c>
      <c r="E3829" s="24">
        <f>INT(RFM_Pivot!$A$1 - tblCustRFM[[#This Row],[LastPurchaseDate]])</f>
        <v>486</v>
      </c>
      <c r="F3829">
        <f>IF(tblCustRFM[[#This Row],[Recency]] &lt;= $L$4, 3, IF(tblCustRFM[[#This Row],[Recency]] &lt;= M3831, 2, 1))</f>
        <v>1</v>
      </c>
      <c r="G3829">
        <f>IF(tblCustRFM[[#This Row],[Frequency]] &gt;= L3832, 3, IF(tblCustRFM[[#This Row],[Frequency]] &gt;= M3832, 2, 1))</f>
        <v>3</v>
      </c>
      <c r="H3829">
        <f>IF(tblCustRFM[[#This Row],[Monetary]] &gt;= L3833, 3, IF(tblCustRFM[[#This Row],[Monetary]] &gt;= M3833, 2, 1))</f>
        <v>3</v>
      </c>
      <c r="I3829">
        <f>tblCustRFM[[#This Row],[RecencyTier]] + tblCustRFM[[#This Row],[FrequencyTier]] + tblCustRFM[[#This Row],[MonetaryTier]]</f>
        <v>7</v>
      </c>
    </row>
    <row r="3830" spans="1:9" x14ac:dyDescent="0.45">
      <c r="A3830" s="16">
        <v>6694</v>
      </c>
      <c r="B3830" s="10">
        <v>45403.153615354939</v>
      </c>
      <c r="C3830">
        <v>3</v>
      </c>
      <c r="D3830">
        <v>28094.57</v>
      </c>
      <c r="E3830" s="24">
        <f>INT(RFM_Pivot!$A$1 - tblCustRFM[[#This Row],[LastPurchaseDate]])</f>
        <v>253</v>
      </c>
      <c r="F3830">
        <f>IF(tblCustRFM[[#This Row],[Recency]] &lt;= $L$4, 3, IF(tblCustRFM[[#This Row],[Recency]] &lt;= M3832, 2, 1))</f>
        <v>1</v>
      </c>
      <c r="G3830">
        <f>IF(tblCustRFM[[#This Row],[Frequency]] &gt;= L3833, 3, IF(tblCustRFM[[#This Row],[Frequency]] &gt;= M3833, 2, 1))</f>
        <v>3</v>
      </c>
      <c r="H3830">
        <f>IF(tblCustRFM[[#This Row],[Monetary]] &gt;= L3834, 3, IF(tblCustRFM[[#This Row],[Monetary]] &gt;= M3834, 2, 1))</f>
        <v>3</v>
      </c>
      <c r="I3830">
        <f>tblCustRFM[[#This Row],[RecencyTier]] + tblCustRFM[[#This Row],[FrequencyTier]] + tblCustRFM[[#This Row],[MonetaryTier]]</f>
        <v>7</v>
      </c>
    </row>
    <row r="3831" spans="1:9" x14ac:dyDescent="0.45">
      <c r="A3831" s="16">
        <v>6695</v>
      </c>
      <c r="B3831" s="10">
        <v>45647.509050887347</v>
      </c>
      <c r="C3831">
        <v>3</v>
      </c>
      <c r="D3831">
        <v>16069.08</v>
      </c>
      <c r="E3831" s="24">
        <f>INT(RFM_Pivot!$A$1 - tblCustRFM[[#This Row],[LastPurchaseDate]])</f>
        <v>9</v>
      </c>
      <c r="F3831">
        <f>IF(tblCustRFM[[#This Row],[Recency]] &lt;= $L$4, 3, IF(tblCustRFM[[#This Row],[Recency]] &lt;= M3833, 2, 1))</f>
        <v>3</v>
      </c>
      <c r="G3831">
        <f>IF(tblCustRFM[[#This Row],[Frequency]] &gt;= L3834, 3, IF(tblCustRFM[[#This Row],[Frequency]] &gt;= M3834, 2, 1))</f>
        <v>3</v>
      </c>
      <c r="H3831">
        <f>IF(tblCustRFM[[#This Row],[Monetary]] &gt;= L3835, 3, IF(tblCustRFM[[#This Row],[Monetary]] &gt;= M3835, 2, 1))</f>
        <v>3</v>
      </c>
      <c r="I3831">
        <f>tblCustRFM[[#This Row],[RecencyTier]] + tblCustRFM[[#This Row],[FrequencyTier]] + tblCustRFM[[#This Row],[MonetaryTier]]</f>
        <v>9</v>
      </c>
    </row>
    <row r="3832" spans="1:9" x14ac:dyDescent="0.45">
      <c r="A3832" s="16">
        <v>6696</v>
      </c>
      <c r="B3832" s="10">
        <v>45599.397239737656</v>
      </c>
      <c r="C3832">
        <v>2</v>
      </c>
      <c r="D3832">
        <v>15386.11</v>
      </c>
      <c r="E3832" s="24">
        <f>INT(RFM_Pivot!$A$1 - tblCustRFM[[#This Row],[LastPurchaseDate]])</f>
        <v>57</v>
      </c>
      <c r="F3832">
        <f>IF(tblCustRFM[[#This Row],[Recency]] &lt;= $L$4, 3, IF(tblCustRFM[[#This Row],[Recency]] &lt;= M3834, 2, 1))</f>
        <v>3</v>
      </c>
      <c r="G3832">
        <f>IF(tblCustRFM[[#This Row],[Frequency]] &gt;= L3835, 3, IF(tblCustRFM[[#This Row],[Frequency]] &gt;= M3835, 2, 1))</f>
        <v>3</v>
      </c>
      <c r="H3832">
        <f>IF(tblCustRFM[[#This Row],[Monetary]] &gt;= L3836, 3, IF(tblCustRFM[[#This Row],[Monetary]] &gt;= M3836, 2, 1))</f>
        <v>3</v>
      </c>
      <c r="I3832">
        <f>tblCustRFM[[#This Row],[RecencyTier]] + tblCustRFM[[#This Row],[FrequencyTier]] + tblCustRFM[[#This Row],[MonetaryTier]]</f>
        <v>9</v>
      </c>
    </row>
    <row r="3833" spans="1:9" x14ac:dyDescent="0.45">
      <c r="A3833" s="16">
        <v>6697</v>
      </c>
      <c r="B3833" s="10">
        <v>45548.657165702163</v>
      </c>
      <c r="C3833">
        <v>1</v>
      </c>
      <c r="D3833">
        <v>17519.04</v>
      </c>
      <c r="E3833" s="24">
        <f>INT(RFM_Pivot!$A$1 - tblCustRFM[[#This Row],[LastPurchaseDate]])</f>
        <v>108</v>
      </c>
      <c r="F3833">
        <f>IF(tblCustRFM[[#This Row],[Recency]] &lt;= $L$4, 3, IF(tblCustRFM[[#This Row],[Recency]] &lt;= M3835, 2, 1))</f>
        <v>3</v>
      </c>
      <c r="G3833">
        <f>IF(tblCustRFM[[#This Row],[Frequency]] &gt;= L3836, 3, IF(tblCustRFM[[#This Row],[Frequency]] &gt;= M3836, 2, 1))</f>
        <v>3</v>
      </c>
      <c r="H3833">
        <f>IF(tblCustRFM[[#This Row],[Monetary]] &gt;= L3837, 3, IF(tblCustRFM[[#This Row],[Monetary]] &gt;= M3837, 2, 1))</f>
        <v>3</v>
      </c>
      <c r="I3833">
        <f>tblCustRFM[[#This Row],[RecencyTier]] + tblCustRFM[[#This Row],[FrequencyTier]] + tblCustRFM[[#This Row],[MonetaryTier]]</f>
        <v>9</v>
      </c>
    </row>
    <row r="3834" spans="1:9" x14ac:dyDescent="0.45">
      <c r="A3834" s="16">
        <v>6698</v>
      </c>
      <c r="B3834" s="10">
        <v>45623.197619753089</v>
      </c>
      <c r="C3834">
        <v>2</v>
      </c>
      <c r="D3834">
        <v>21666.48</v>
      </c>
      <c r="E3834" s="24">
        <f>INT(RFM_Pivot!$A$1 - tblCustRFM[[#This Row],[LastPurchaseDate]])</f>
        <v>33</v>
      </c>
      <c r="F3834">
        <f>IF(tblCustRFM[[#This Row],[Recency]] &lt;= $L$4, 3, IF(tblCustRFM[[#This Row],[Recency]] &lt;= M3836, 2, 1))</f>
        <v>3</v>
      </c>
      <c r="G3834">
        <f>IF(tblCustRFM[[#This Row],[Frequency]] &gt;= L3837, 3, IF(tblCustRFM[[#This Row],[Frequency]] &gt;= M3837, 2, 1))</f>
        <v>3</v>
      </c>
      <c r="H3834">
        <f>IF(tblCustRFM[[#This Row],[Monetary]] &gt;= L3838, 3, IF(tblCustRFM[[#This Row],[Monetary]] &gt;= M3838, 2, 1))</f>
        <v>3</v>
      </c>
      <c r="I3834">
        <f>tblCustRFM[[#This Row],[RecencyTier]] + tblCustRFM[[#This Row],[FrequencyTier]] + tblCustRFM[[#This Row],[MonetaryTier]]</f>
        <v>9</v>
      </c>
    </row>
    <row r="3835" spans="1:9" x14ac:dyDescent="0.45">
      <c r="A3835" s="16">
        <v>6699</v>
      </c>
      <c r="B3835" s="10">
        <v>45055.930893094133</v>
      </c>
      <c r="C3835">
        <v>3</v>
      </c>
      <c r="D3835">
        <v>37641.1</v>
      </c>
      <c r="E3835" s="24">
        <f>INT(RFM_Pivot!$A$1 - tblCustRFM[[#This Row],[LastPurchaseDate]])</f>
        <v>601</v>
      </c>
      <c r="F3835">
        <f>IF(tblCustRFM[[#This Row],[Recency]] &lt;= $L$4, 3, IF(tblCustRFM[[#This Row],[Recency]] &lt;= M3837, 2, 1))</f>
        <v>1</v>
      </c>
      <c r="G3835">
        <f>IF(tblCustRFM[[#This Row],[Frequency]] &gt;= L3838, 3, IF(tblCustRFM[[#This Row],[Frequency]] &gt;= M3838, 2, 1))</f>
        <v>3</v>
      </c>
      <c r="H3835">
        <f>IF(tblCustRFM[[#This Row],[Monetary]] &gt;= L3839, 3, IF(tblCustRFM[[#This Row],[Monetary]] &gt;= M3839, 2, 1))</f>
        <v>3</v>
      </c>
      <c r="I3835">
        <f>tblCustRFM[[#This Row],[RecencyTier]] + tblCustRFM[[#This Row],[FrequencyTier]] + tblCustRFM[[#This Row],[MonetaryTier]]</f>
        <v>7</v>
      </c>
    </row>
    <row r="3836" spans="1:9" x14ac:dyDescent="0.45">
      <c r="A3836" s="16">
        <v>6703</v>
      </c>
      <c r="B3836" s="10">
        <v>45618.817181712962</v>
      </c>
      <c r="C3836">
        <v>1</v>
      </c>
      <c r="D3836">
        <v>11035.77</v>
      </c>
      <c r="E3836" s="24">
        <f>INT(RFM_Pivot!$A$1 - tblCustRFM[[#This Row],[LastPurchaseDate]])</f>
        <v>38</v>
      </c>
      <c r="F3836">
        <f>IF(tblCustRFM[[#This Row],[Recency]] &lt;= $L$4, 3, IF(tblCustRFM[[#This Row],[Recency]] &lt;= M3838, 2, 1))</f>
        <v>3</v>
      </c>
      <c r="G3836">
        <f>IF(tblCustRFM[[#This Row],[Frequency]] &gt;= L3839, 3, IF(tblCustRFM[[#This Row],[Frequency]] &gt;= M3839, 2, 1))</f>
        <v>3</v>
      </c>
      <c r="H3836">
        <f>IF(tblCustRFM[[#This Row],[Monetary]] &gt;= L3840, 3, IF(tblCustRFM[[#This Row],[Monetary]] &gt;= M3840, 2, 1))</f>
        <v>3</v>
      </c>
      <c r="I3836">
        <f>tblCustRFM[[#This Row],[RecencyTier]] + tblCustRFM[[#This Row],[FrequencyTier]] + tblCustRFM[[#This Row],[MonetaryTier]]</f>
        <v>9</v>
      </c>
    </row>
    <row r="3837" spans="1:9" x14ac:dyDescent="0.45">
      <c r="A3837" s="16">
        <v>6704</v>
      </c>
      <c r="B3837" s="10">
        <v>45579.539253935189</v>
      </c>
      <c r="C3837">
        <v>2</v>
      </c>
      <c r="D3837">
        <v>20187.689999999999</v>
      </c>
      <c r="E3837" s="24">
        <f>INT(RFM_Pivot!$A$1 - tblCustRFM[[#This Row],[LastPurchaseDate]])</f>
        <v>77</v>
      </c>
      <c r="F3837">
        <f>IF(tblCustRFM[[#This Row],[Recency]] &lt;= $L$4, 3, IF(tblCustRFM[[#This Row],[Recency]] &lt;= M3839, 2, 1))</f>
        <v>3</v>
      </c>
      <c r="G3837">
        <f>IF(tblCustRFM[[#This Row],[Frequency]] &gt;= L3840, 3, IF(tblCustRFM[[#This Row],[Frequency]] &gt;= M3840, 2, 1))</f>
        <v>3</v>
      </c>
      <c r="H3837">
        <f>IF(tblCustRFM[[#This Row],[Monetary]] &gt;= L3841, 3, IF(tblCustRFM[[#This Row],[Monetary]] &gt;= M3841, 2, 1))</f>
        <v>3</v>
      </c>
      <c r="I3837">
        <f>tblCustRFM[[#This Row],[RecencyTier]] + tblCustRFM[[#This Row],[FrequencyTier]] + tblCustRFM[[#This Row],[MonetaryTier]]</f>
        <v>9</v>
      </c>
    </row>
    <row r="3838" spans="1:9" x14ac:dyDescent="0.45">
      <c r="A3838" s="16">
        <v>6705</v>
      </c>
      <c r="B3838" s="10">
        <v>45334.818781867281</v>
      </c>
      <c r="C3838">
        <v>1</v>
      </c>
      <c r="D3838">
        <v>2807.98</v>
      </c>
      <c r="E3838" s="24">
        <f>INT(RFM_Pivot!$A$1 - tblCustRFM[[#This Row],[LastPurchaseDate]])</f>
        <v>322</v>
      </c>
      <c r="F3838">
        <f>IF(tblCustRFM[[#This Row],[Recency]] &lt;= $L$4, 3, IF(tblCustRFM[[#This Row],[Recency]] &lt;= M3840, 2, 1))</f>
        <v>1</v>
      </c>
      <c r="G3838">
        <f>IF(tblCustRFM[[#This Row],[Frequency]] &gt;= L3841, 3, IF(tblCustRFM[[#This Row],[Frequency]] &gt;= M3841, 2, 1))</f>
        <v>3</v>
      </c>
      <c r="H3838">
        <f>IF(tblCustRFM[[#This Row],[Monetary]] &gt;= L3842, 3, IF(tblCustRFM[[#This Row],[Monetary]] &gt;= M3842, 2, 1))</f>
        <v>3</v>
      </c>
      <c r="I3838">
        <f>tblCustRFM[[#This Row],[RecencyTier]] + tblCustRFM[[#This Row],[FrequencyTier]] + tblCustRFM[[#This Row],[MonetaryTier]]</f>
        <v>7</v>
      </c>
    </row>
    <row r="3839" spans="1:9" x14ac:dyDescent="0.45">
      <c r="A3839" s="16">
        <v>6708</v>
      </c>
      <c r="B3839" s="10">
        <v>45284.078707870372</v>
      </c>
      <c r="C3839">
        <v>1</v>
      </c>
      <c r="D3839">
        <v>207.07</v>
      </c>
      <c r="E3839" s="24">
        <f>INT(RFM_Pivot!$A$1 - tblCustRFM[[#This Row],[LastPurchaseDate]])</f>
        <v>372</v>
      </c>
      <c r="F3839">
        <f>IF(tblCustRFM[[#This Row],[Recency]] &lt;= $L$4, 3, IF(tblCustRFM[[#This Row],[Recency]] &lt;= M3841, 2, 1))</f>
        <v>1</v>
      </c>
      <c r="G3839">
        <f>IF(tblCustRFM[[#This Row],[Frequency]] &gt;= L3842, 3, IF(tblCustRFM[[#This Row],[Frequency]] &gt;= M3842, 2, 1))</f>
        <v>3</v>
      </c>
      <c r="H3839">
        <f>IF(tblCustRFM[[#This Row],[Monetary]] &gt;= L3843, 3, IF(tblCustRFM[[#This Row],[Monetary]] &gt;= M3843, 2, 1))</f>
        <v>3</v>
      </c>
      <c r="I3839">
        <f>tblCustRFM[[#This Row],[RecencyTier]] + tblCustRFM[[#This Row],[FrequencyTier]] + tblCustRFM[[#This Row],[MonetaryTier]]</f>
        <v>7</v>
      </c>
    </row>
    <row r="3840" spans="1:9" x14ac:dyDescent="0.45">
      <c r="A3840" s="16">
        <v>6710</v>
      </c>
      <c r="B3840" s="10">
        <v>45197.78407839506</v>
      </c>
      <c r="C3840">
        <v>1</v>
      </c>
      <c r="D3840">
        <v>10684.88</v>
      </c>
      <c r="E3840" s="24">
        <f>INT(RFM_Pivot!$A$1 - tblCustRFM[[#This Row],[LastPurchaseDate]])</f>
        <v>459</v>
      </c>
      <c r="F3840">
        <f>IF(tblCustRFM[[#This Row],[Recency]] &lt;= $L$4, 3, IF(tblCustRFM[[#This Row],[Recency]] &lt;= M3842, 2, 1))</f>
        <v>1</v>
      </c>
      <c r="G3840">
        <f>IF(tblCustRFM[[#This Row],[Frequency]] &gt;= L3843, 3, IF(tblCustRFM[[#This Row],[Frequency]] &gt;= M3843, 2, 1))</f>
        <v>3</v>
      </c>
      <c r="H3840">
        <f>IF(tblCustRFM[[#This Row],[Monetary]] &gt;= L3844, 3, IF(tblCustRFM[[#This Row],[Monetary]] &gt;= M3844, 2, 1))</f>
        <v>3</v>
      </c>
      <c r="I3840">
        <f>tblCustRFM[[#This Row],[RecencyTier]] + tblCustRFM[[#This Row],[FrequencyTier]] + tblCustRFM[[#This Row],[MonetaryTier]]</f>
        <v>7</v>
      </c>
    </row>
    <row r="3841" spans="1:9" x14ac:dyDescent="0.45">
      <c r="A3841" s="16">
        <v>6712</v>
      </c>
      <c r="B3841" s="10">
        <v>45583.043604359569</v>
      </c>
      <c r="C3841">
        <v>1</v>
      </c>
      <c r="D3841">
        <v>8795.7900000000009</v>
      </c>
      <c r="E3841" s="24">
        <f>INT(RFM_Pivot!$A$1 - tblCustRFM[[#This Row],[LastPurchaseDate]])</f>
        <v>73</v>
      </c>
      <c r="F3841">
        <f>IF(tblCustRFM[[#This Row],[Recency]] &lt;= $L$4, 3, IF(tblCustRFM[[#This Row],[Recency]] &lt;= M3843, 2, 1))</f>
        <v>3</v>
      </c>
      <c r="G3841">
        <f>IF(tblCustRFM[[#This Row],[Frequency]] &gt;= L3844, 3, IF(tblCustRFM[[#This Row],[Frequency]] &gt;= M3844, 2, 1))</f>
        <v>3</v>
      </c>
      <c r="H3841">
        <f>IF(tblCustRFM[[#This Row],[Monetary]] &gt;= L3845, 3, IF(tblCustRFM[[#This Row],[Monetary]] &gt;= M3845, 2, 1))</f>
        <v>3</v>
      </c>
      <c r="I3841">
        <f>tblCustRFM[[#This Row],[RecencyTier]] + tblCustRFM[[#This Row],[FrequencyTier]] + tblCustRFM[[#This Row],[MonetaryTier]]</f>
        <v>9</v>
      </c>
    </row>
    <row r="3842" spans="1:9" x14ac:dyDescent="0.45">
      <c r="A3842" s="16">
        <v>6713</v>
      </c>
      <c r="B3842" s="10">
        <v>44970.001300115742</v>
      </c>
      <c r="C3842">
        <v>1</v>
      </c>
      <c r="D3842">
        <v>3979</v>
      </c>
      <c r="E3842" s="24">
        <f>INT(RFM_Pivot!$A$1 - tblCustRFM[[#This Row],[LastPurchaseDate]])</f>
        <v>686</v>
      </c>
      <c r="F3842">
        <f>IF(tblCustRFM[[#This Row],[Recency]] &lt;= $L$4, 3, IF(tblCustRFM[[#This Row],[Recency]] &lt;= M3844, 2, 1))</f>
        <v>1</v>
      </c>
      <c r="G3842">
        <f>IF(tblCustRFM[[#This Row],[Frequency]] &gt;= L3845, 3, IF(tblCustRFM[[#This Row],[Frequency]] &gt;= M3845, 2, 1))</f>
        <v>3</v>
      </c>
      <c r="H3842">
        <f>IF(tblCustRFM[[#This Row],[Monetary]] &gt;= L3846, 3, IF(tblCustRFM[[#This Row],[Monetary]] &gt;= M3846, 2, 1))</f>
        <v>3</v>
      </c>
      <c r="I3842">
        <f>tblCustRFM[[#This Row],[RecencyTier]] + tblCustRFM[[#This Row],[FrequencyTier]] + tblCustRFM[[#This Row],[MonetaryTier]]</f>
        <v>7</v>
      </c>
    </row>
    <row r="3843" spans="1:9" x14ac:dyDescent="0.45">
      <c r="A3843" s="16">
        <v>6715</v>
      </c>
      <c r="B3843" s="10">
        <v>45640.354335416669</v>
      </c>
      <c r="C3843">
        <v>1</v>
      </c>
      <c r="D3843">
        <v>10507.2</v>
      </c>
      <c r="E3843" s="24">
        <f>INT(RFM_Pivot!$A$1 - tblCustRFM[[#This Row],[LastPurchaseDate]])</f>
        <v>16</v>
      </c>
      <c r="F3843">
        <f>IF(tblCustRFM[[#This Row],[Recency]] &lt;= $L$4, 3, IF(tblCustRFM[[#This Row],[Recency]] &lt;= M3845, 2, 1))</f>
        <v>3</v>
      </c>
      <c r="G3843">
        <f>IF(tblCustRFM[[#This Row],[Frequency]] &gt;= L3846, 3, IF(tblCustRFM[[#This Row],[Frequency]] &gt;= M3846, 2, 1))</f>
        <v>3</v>
      </c>
      <c r="H3843">
        <f>IF(tblCustRFM[[#This Row],[Monetary]] &gt;= L3847, 3, IF(tblCustRFM[[#This Row],[Monetary]] &gt;= M3847, 2, 1))</f>
        <v>3</v>
      </c>
      <c r="I3843">
        <f>tblCustRFM[[#This Row],[RecencyTier]] + tblCustRFM[[#This Row],[FrequencyTier]] + tblCustRFM[[#This Row],[MonetaryTier]]</f>
        <v>9</v>
      </c>
    </row>
    <row r="3844" spans="1:9" x14ac:dyDescent="0.45">
      <c r="A3844" s="16">
        <v>6717</v>
      </c>
      <c r="B3844" s="10">
        <v>45105.79487947531</v>
      </c>
      <c r="C3844">
        <v>1</v>
      </c>
      <c r="D3844">
        <v>10164.799999999999</v>
      </c>
      <c r="E3844" s="24">
        <f>INT(RFM_Pivot!$A$1 - tblCustRFM[[#This Row],[LastPurchaseDate]])</f>
        <v>551</v>
      </c>
      <c r="F3844">
        <f>IF(tblCustRFM[[#This Row],[Recency]] &lt;= $L$4, 3, IF(tblCustRFM[[#This Row],[Recency]] &lt;= M3846, 2, 1))</f>
        <v>1</v>
      </c>
      <c r="G3844">
        <f>IF(tblCustRFM[[#This Row],[Frequency]] &gt;= L3847, 3, IF(tblCustRFM[[#This Row],[Frequency]] &gt;= M3847, 2, 1))</f>
        <v>3</v>
      </c>
      <c r="H3844">
        <f>IF(tblCustRFM[[#This Row],[Monetary]] &gt;= L3848, 3, IF(tblCustRFM[[#This Row],[Monetary]] &gt;= M3848, 2, 1))</f>
        <v>3</v>
      </c>
      <c r="I3844">
        <f>tblCustRFM[[#This Row],[RecencyTier]] + tblCustRFM[[#This Row],[FrequencyTier]] + tblCustRFM[[#This Row],[MonetaryTier]]</f>
        <v>7</v>
      </c>
    </row>
    <row r="3845" spans="1:9" x14ac:dyDescent="0.45">
      <c r="A3845" s="16">
        <v>6718</v>
      </c>
      <c r="B3845" s="10">
        <v>45639.916291628084</v>
      </c>
      <c r="C3845">
        <v>2</v>
      </c>
      <c r="D3845">
        <v>13741.92</v>
      </c>
      <c r="E3845" s="24">
        <f>INT(RFM_Pivot!$A$1 - tblCustRFM[[#This Row],[LastPurchaseDate]])</f>
        <v>17</v>
      </c>
      <c r="F3845">
        <f>IF(tblCustRFM[[#This Row],[Recency]] &lt;= $L$4, 3, IF(tblCustRFM[[#This Row],[Recency]] &lt;= M3847, 2, 1))</f>
        <v>3</v>
      </c>
      <c r="G3845">
        <f>IF(tblCustRFM[[#This Row],[Frequency]] &gt;= L3848, 3, IF(tblCustRFM[[#This Row],[Frequency]] &gt;= M3848, 2, 1))</f>
        <v>3</v>
      </c>
      <c r="H3845">
        <f>IF(tblCustRFM[[#This Row],[Monetary]] &gt;= L3849, 3, IF(tblCustRFM[[#This Row],[Monetary]] &gt;= M3849, 2, 1))</f>
        <v>3</v>
      </c>
      <c r="I3845">
        <f>tblCustRFM[[#This Row],[RecencyTier]] + tblCustRFM[[#This Row],[FrequencyTier]] + tblCustRFM[[#This Row],[MonetaryTier]]</f>
        <v>9</v>
      </c>
    </row>
    <row r="3846" spans="1:9" x14ac:dyDescent="0.45">
      <c r="A3846" s="16">
        <v>6720</v>
      </c>
      <c r="B3846" s="10">
        <v>45510.985398533951</v>
      </c>
      <c r="C3846">
        <v>3</v>
      </c>
      <c r="D3846">
        <v>14036.32</v>
      </c>
      <c r="E3846" s="24">
        <f>INT(RFM_Pivot!$A$1 - tblCustRFM[[#This Row],[LastPurchaseDate]])</f>
        <v>146</v>
      </c>
      <c r="F3846">
        <f>IF(tblCustRFM[[#This Row],[Recency]] &lt;= $L$4, 3, IF(tblCustRFM[[#This Row],[Recency]] &lt;= M3848, 2, 1))</f>
        <v>1</v>
      </c>
      <c r="G3846">
        <f>IF(tblCustRFM[[#This Row],[Frequency]] &gt;= L3849, 3, IF(tblCustRFM[[#This Row],[Frequency]] &gt;= M3849, 2, 1))</f>
        <v>3</v>
      </c>
      <c r="H3846">
        <f>IF(tblCustRFM[[#This Row],[Monetary]] &gt;= L3850, 3, IF(tblCustRFM[[#This Row],[Monetary]] &gt;= M3850, 2, 1))</f>
        <v>3</v>
      </c>
      <c r="I3846">
        <f>tblCustRFM[[#This Row],[RecencyTier]] + tblCustRFM[[#This Row],[FrequencyTier]] + tblCustRFM[[#This Row],[MonetaryTier]]</f>
        <v>7</v>
      </c>
    </row>
    <row r="3847" spans="1:9" x14ac:dyDescent="0.45">
      <c r="A3847" s="16">
        <v>6722</v>
      </c>
      <c r="B3847" s="10">
        <v>45153.103610378086</v>
      </c>
      <c r="C3847">
        <v>1</v>
      </c>
      <c r="D3847">
        <v>8370.2000000000007</v>
      </c>
      <c r="E3847" s="24">
        <f>INT(RFM_Pivot!$A$1 - tblCustRFM[[#This Row],[LastPurchaseDate]])</f>
        <v>503</v>
      </c>
      <c r="F3847">
        <f>IF(tblCustRFM[[#This Row],[Recency]] &lt;= $L$4, 3, IF(tblCustRFM[[#This Row],[Recency]] &lt;= M3849, 2, 1))</f>
        <v>1</v>
      </c>
      <c r="G3847">
        <f>IF(tblCustRFM[[#This Row],[Frequency]] &gt;= L3850, 3, IF(tblCustRFM[[#This Row],[Frequency]] &gt;= M3850, 2, 1))</f>
        <v>3</v>
      </c>
      <c r="H3847">
        <f>IF(tblCustRFM[[#This Row],[Monetary]] &gt;= L3851, 3, IF(tblCustRFM[[#This Row],[Monetary]] &gt;= M3851, 2, 1))</f>
        <v>3</v>
      </c>
      <c r="I3847">
        <f>tblCustRFM[[#This Row],[RecencyTier]] + tblCustRFM[[#This Row],[FrequencyTier]] + tblCustRFM[[#This Row],[MonetaryTier]]</f>
        <v>7</v>
      </c>
    </row>
    <row r="3848" spans="1:9" x14ac:dyDescent="0.45">
      <c r="A3848" s="16">
        <v>6724</v>
      </c>
      <c r="B3848" s="10">
        <v>45566.324932484567</v>
      </c>
      <c r="C3848">
        <v>3</v>
      </c>
      <c r="D3848">
        <v>29969.58</v>
      </c>
      <c r="E3848" s="24">
        <f>INT(RFM_Pivot!$A$1 - tblCustRFM[[#This Row],[LastPurchaseDate]])</f>
        <v>90</v>
      </c>
      <c r="F3848">
        <f>IF(tblCustRFM[[#This Row],[Recency]] &lt;= $L$4, 3, IF(tblCustRFM[[#This Row],[Recency]] &lt;= M3850, 2, 1))</f>
        <v>3</v>
      </c>
      <c r="G3848">
        <f>IF(tblCustRFM[[#This Row],[Frequency]] &gt;= L3851, 3, IF(tblCustRFM[[#This Row],[Frequency]] &gt;= M3851, 2, 1))</f>
        <v>3</v>
      </c>
      <c r="H3848">
        <f>IF(tblCustRFM[[#This Row],[Monetary]] &gt;= L3852, 3, IF(tblCustRFM[[#This Row],[Monetary]] &gt;= M3852, 2, 1))</f>
        <v>3</v>
      </c>
      <c r="I3848">
        <f>tblCustRFM[[#This Row],[RecencyTier]] + tblCustRFM[[#This Row],[FrequencyTier]] + tblCustRFM[[#This Row],[MonetaryTier]]</f>
        <v>9</v>
      </c>
    </row>
    <row r="3849" spans="1:9" x14ac:dyDescent="0.45">
      <c r="A3849" s="16">
        <v>6726</v>
      </c>
      <c r="B3849" s="10">
        <v>44957.809080902778</v>
      </c>
      <c r="C3849">
        <v>1</v>
      </c>
      <c r="D3849">
        <v>3139.94</v>
      </c>
      <c r="E3849" s="24">
        <f>INT(RFM_Pivot!$A$1 - tblCustRFM[[#This Row],[LastPurchaseDate]])</f>
        <v>699</v>
      </c>
      <c r="F3849">
        <f>IF(tblCustRFM[[#This Row],[Recency]] &lt;= $L$4, 3, IF(tblCustRFM[[#This Row],[Recency]] &lt;= M3851, 2, 1))</f>
        <v>1</v>
      </c>
      <c r="G3849">
        <f>IF(tblCustRFM[[#This Row],[Frequency]] &gt;= L3852, 3, IF(tblCustRFM[[#This Row],[Frequency]] &gt;= M3852, 2, 1))</f>
        <v>3</v>
      </c>
      <c r="H3849">
        <f>IF(tblCustRFM[[#This Row],[Monetary]] &gt;= L3853, 3, IF(tblCustRFM[[#This Row],[Monetary]] &gt;= M3853, 2, 1))</f>
        <v>3</v>
      </c>
      <c r="I3849">
        <f>tblCustRFM[[#This Row],[RecencyTier]] + tblCustRFM[[#This Row],[FrequencyTier]] + tblCustRFM[[#This Row],[MonetaryTier]]</f>
        <v>7</v>
      </c>
    </row>
    <row r="3850" spans="1:9" x14ac:dyDescent="0.45">
      <c r="A3850" s="16">
        <v>6728</v>
      </c>
      <c r="B3850" s="10">
        <v>45378.76917692901</v>
      </c>
      <c r="C3850">
        <v>1</v>
      </c>
      <c r="D3850">
        <v>19615.04</v>
      </c>
      <c r="E3850" s="24">
        <f>INT(RFM_Pivot!$A$1 - tblCustRFM[[#This Row],[LastPurchaseDate]])</f>
        <v>278</v>
      </c>
      <c r="F3850">
        <f>IF(tblCustRFM[[#This Row],[Recency]] &lt;= $L$4, 3, IF(tblCustRFM[[#This Row],[Recency]] &lt;= M3852, 2, 1))</f>
        <v>1</v>
      </c>
      <c r="G3850">
        <f>IF(tblCustRFM[[#This Row],[Frequency]] &gt;= L3853, 3, IF(tblCustRFM[[#This Row],[Frequency]] &gt;= M3853, 2, 1))</f>
        <v>3</v>
      </c>
      <c r="H3850">
        <f>IF(tblCustRFM[[#This Row],[Monetary]] &gt;= L3854, 3, IF(tblCustRFM[[#This Row],[Monetary]] &gt;= M3854, 2, 1))</f>
        <v>3</v>
      </c>
      <c r="I3850">
        <f>tblCustRFM[[#This Row],[RecencyTier]] + tblCustRFM[[#This Row],[FrequencyTier]] + tblCustRFM[[#This Row],[MonetaryTier]]</f>
        <v>7</v>
      </c>
    </row>
    <row r="3851" spans="1:9" x14ac:dyDescent="0.45">
      <c r="A3851" s="16">
        <v>6729</v>
      </c>
      <c r="B3851" s="10">
        <v>45539.385238503084</v>
      </c>
      <c r="C3851">
        <v>1</v>
      </c>
      <c r="D3851">
        <v>15958.6</v>
      </c>
      <c r="E3851" s="24">
        <f>INT(RFM_Pivot!$A$1 - tblCustRFM[[#This Row],[LastPurchaseDate]])</f>
        <v>117</v>
      </c>
      <c r="F3851">
        <f>IF(tblCustRFM[[#This Row],[Recency]] &lt;= $L$4, 3, IF(tblCustRFM[[#This Row],[Recency]] &lt;= M3853, 2, 1))</f>
        <v>3</v>
      </c>
      <c r="G3851">
        <f>IF(tblCustRFM[[#This Row],[Frequency]] &gt;= L3854, 3, IF(tblCustRFM[[#This Row],[Frequency]] &gt;= M3854, 2, 1))</f>
        <v>3</v>
      </c>
      <c r="H3851">
        <f>IF(tblCustRFM[[#This Row],[Monetary]] &gt;= L3855, 3, IF(tblCustRFM[[#This Row],[Monetary]] &gt;= M3855, 2, 1))</f>
        <v>3</v>
      </c>
      <c r="I3851">
        <f>tblCustRFM[[#This Row],[RecencyTier]] + tblCustRFM[[#This Row],[FrequencyTier]] + tblCustRFM[[#This Row],[MonetaryTier]]</f>
        <v>9</v>
      </c>
    </row>
    <row r="3852" spans="1:9" x14ac:dyDescent="0.45">
      <c r="A3852" s="16">
        <v>6730</v>
      </c>
      <c r="B3852" s="10">
        <v>45291.89048904321</v>
      </c>
      <c r="C3852">
        <v>2</v>
      </c>
      <c r="D3852">
        <v>17207.64</v>
      </c>
      <c r="E3852" s="24">
        <f>INT(RFM_Pivot!$A$1 - tblCustRFM[[#This Row],[LastPurchaseDate]])</f>
        <v>365</v>
      </c>
      <c r="F3852">
        <f>IF(tblCustRFM[[#This Row],[Recency]] &lt;= $L$4, 3, IF(tblCustRFM[[#This Row],[Recency]] &lt;= M3854, 2, 1))</f>
        <v>1</v>
      </c>
      <c r="G3852">
        <f>IF(tblCustRFM[[#This Row],[Frequency]] &gt;= L3855, 3, IF(tblCustRFM[[#This Row],[Frequency]] &gt;= M3855, 2, 1))</f>
        <v>3</v>
      </c>
      <c r="H3852">
        <f>IF(tblCustRFM[[#This Row],[Monetary]] &gt;= L3856, 3, IF(tblCustRFM[[#This Row],[Monetary]] &gt;= M3856, 2, 1))</f>
        <v>3</v>
      </c>
      <c r="I3852">
        <f>tblCustRFM[[#This Row],[RecencyTier]] + tblCustRFM[[#This Row],[FrequencyTier]] + tblCustRFM[[#This Row],[MonetaryTier]]</f>
        <v>7</v>
      </c>
    </row>
    <row r="3853" spans="1:9" x14ac:dyDescent="0.45">
      <c r="A3853" s="16">
        <v>6731</v>
      </c>
      <c r="B3853" s="10">
        <v>45580.415341550928</v>
      </c>
      <c r="C3853">
        <v>2</v>
      </c>
      <c r="D3853">
        <v>28503.63</v>
      </c>
      <c r="E3853" s="24">
        <f>INT(RFM_Pivot!$A$1 - tblCustRFM[[#This Row],[LastPurchaseDate]])</f>
        <v>76</v>
      </c>
      <c r="F3853">
        <f>IF(tblCustRFM[[#This Row],[Recency]] &lt;= $L$4, 3, IF(tblCustRFM[[#This Row],[Recency]] &lt;= M3855, 2, 1))</f>
        <v>3</v>
      </c>
      <c r="G3853">
        <f>IF(tblCustRFM[[#This Row],[Frequency]] &gt;= L3856, 3, IF(tblCustRFM[[#This Row],[Frequency]] &gt;= M3856, 2, 1))</f>
        <v>3</v>
      </c>
      <c r="H3853">
        <f>IF(tblCustRFM[[#This Row],[Monetary]] &gt;= L3857, 3, IF(tblCustRFM[[#This Row],[Monetary]] &gt;= M3857, 2, 1))</f>
        <v>3</v>
      </c>
      <c r="I3853">
        <f>tblCustRFM[[#This Row],[RecencyTier]] + tblCustRFM[[#This Row],[FrequencyTier]] + tblCustRFM[[#This Row],[MonetaryTier]]</f>
        <v>9</v>
      </c>
    </row>
    <row r="3854" spans="1:9" x14ac:dyDescent="0.45">
      <c r="A3854" s="16">
        <v>6732</v>
      </c>
      <c r="B3854" s="10">
        <v>44994.750775077162</v>
      </c>
      <c r="C3854">
        <v>2</v>
      </c>
      <c r="D3854">
        <v>22243.51</v>
      </c>
      <c r="E3854" s="24">
        <f>INT(RFM_Pivot!$A$1 - tblCustRFM[[#This Row],[LastPurchaseDate]])</f>
        <v>662</v>
      </c>
      <c r="F3854">
        <f>IF(tblCustRFM[[#This Row],[Recency]] &lt;= $L$4, 3, IF(tblCustRFM[[#This Row],[Recency]] &lt;= M3856, 2, 1))</f>
        <v>1</v>
      </c>
      <c r="G3854">
        <f>IF(tblCustRFM[[#This Row],[Frequency]] &gt;= L3857, 3, IF(tblCustRFM[[#This Row],[Frequency]] &gt;= M3857, 2, 1))</f>
        <v>3</v>
      </c>
      <c r="H3854">
        <f>IF(tblCustRFM[[#This Row],[Monetary]] &gt;= L3858, 3, IF(tblCustRFM[[#This Row],[Monetary]] &gt;= M3858, 2, 1))</f>
        <v>3</v>
      </c>
      <c r="I3854">
        <f>tblCustRFM[[#This Row],[RecencyTier]] + tblCustRFM[[#This Row],[FrequencyTier]] + tblCustRFM[[#This Row],[MonetaryTier]]</f>
        <v>7</v>
      </c>
    </row>
    <row r="3855" spans="1:9" x14ac:dyDescent="0.45">
      <c r="A3855" s="16">
        <v>6733</v>
      </c>
      <c r="B3855" s="10">
        <v>45648.604160416668</v>
      </c>
      <c r="C3855">
        <v>2</v>
      </c>
      <c r="D3855">
        <v>8038.54</v>
      </c>
      <c r="E3855" s="24">
        <f>INT(RFM_Pivot!$A$1 - tblCustRFM[[#This Row],[LastPurchaseDate]])</f>
        <v>8</v>
      </c>
      <c r="F3855">
        <f>IF(tblCustRFM[[#This Row],[Recency]] &lt;= $L$4, 3, IF(tblCustRFM[[#This Row],[Recency]] &lt;= M3857, 2, 1))</f>
        <v>3</v>
      </c>
      <c r="G3855">
        <f>IF(tblCustRFM[[#This Row],[Frequency]] &gt;= L3858, 3, IF(tblCustRFM[[#This Row],[Frequency]] &gt;= M3858, 2, 1))</f>
        <v>3</v>
      </c>
      <c r="H3855">
        <f>IF(tblCustRFM[[#This Row],[Monetary]] &gt;= L3859, 3, IF(tblCustRFM[[#This Row],[Monetary]] &gt;= M3859, 2, 1))</f>
        <v>3</v>
      </c>
      <c r="I3855">
        <f>tblCustRFM[[#This Row],[RecencyTier]] + tblCustRFM[[#This Row],[FrequencyTier]] + tblCustRFM[[#This Row],[MonetaryTier]]</f>
        <v>9</v>
      </c>
    </row>
    <row r="3856" spans="1:9" x14ac:dyDescent="0.45">
      <c r="A3856" s="16">
        <v>6734</v>
      </c>
      <c r="B3856" s="10">
        <v>44927.292029205244</v>
      </c>
      <c r="C3856">
        <v>1</v>
      </c>
      <c r="D3856">
        <v>2052.04</v>
      </c>
      <c r="E3856" s="24">
        <f>INT(RFM_Pivot!$A$1 - tblCustRFM[[#This Row],[LastPurchaseDate]])</f>
        <v>729</v>
      </c>
      <c r="F3856">
        <f>IF(tblCustRFM[[#This Row],[Recency]] &lt;= $L$4, 3, IF(tblCustRFM[[#This Row],[Recency]] &lt;= M3858, 2, 1))</f>
        <v>1</v>
      </c>
      <c r="G3856">
        <f>IF(tblCustRFM[[#This Row],[Frequency]] &gt;= L3859, 3, IF(tblCustRFM[[#This Row],[Frequency]] &gt;= M3859, 2, 1))</f>
        <v>3</v>
      </c>
      <c r="H3856">
        <f>IF(tblCustRFM[[#This Row],[Monetary]] &gt;= L3860, 3, IF(tblCustRFM[[#This Row],[Monetary]] &gt;= M3860, 2, 1))</f>
        <v>3</v>
      </c>
      <c r="I3856">
        <f>tblCustRFM[[#This Row],[RecencyTier]] + tblCustRFM[[#This Row],[FrequencyTier]] + tblCustRFM[[#This Row],[MonetaryTier]]</f>
        <v>7</v>
      </c>
    </row>
    <row r="3857" spans="1:9" x14ac:dyDescent="0.45">
      <c r="A3857" s="16">
        <v>6737</v>
      </c>
      <c r="B3857" s="10">
        <v>45238.741174112656</v>
      </c>
      <c r="C3857">
        <v>1</v>
      </c>
      <c r="D3857">
        <v>4358.3999999999996</v>
      </c>
      <c r="E3857" s="24">
        <f>INT(RFM_Pivot!$A$1 - tblCustRFM[[#This Row],[LastPurchaseDate]])</f>
        <v>418</v>
      </c>
      <c r="F3857">
        <f>IF(tblCustRFM[[#This Row],[Recency]] &lt;= $L$4, 3, IF(tblCustRFM[[#This Row],[Recency]] &lt;= M3859, 2, 1))</f>
        <v>1</v>
      </c>
      <c r="G3857">
        <f>IF(tblCustRFM[[#This Row],[Frequency]] &gt;= L3860, 3, IF(tblCustRFM[[#This Row],[Frequency]] &gt;= M3860, 2, 1))</f>
        <v>3</v>
      </c>
      <c r="H3857">
        <f>IF(tblCustRFM[[#This Row],[Monetary]] &gt;= L3861, 3, IF(tblCustRFM[[#This Row],[Monetary]] &gt;= M3861, 2, 1))</f>
        <v>3</v>
      </c>
      <c r="I3857">
        <f>tblCustRFM[[#This Row],[RecencyTier]] + tblCustRFM[[#This Row],[FrequencyTier]] + tblCustRFM[[#This Row],[MonetaryTier]]</f>
        <v>7</v>
      </c>
    </row>
    <row r="3858" spans="1:9" x14ac:dyDescent="0.45">
      <c r="A3858" s="16">
        <v>6738</v>
      </c>
      <c r="B3858" s="10">
        <v>45398.846184606482</v>
      </c>
      <c r="C3858">
        <v>3</v>
      </c>
      <c r="D3858">
        <v>21858.74</v>
      </c>
      <c r="E3858" s="24">
        <f>INT(RFM_Pivot!$A$1 - tblCustRFM[[#This Row],[LastPurchaseDate]])</f>
        <v>258</v>
      </c>
      <c r="F3858">
        <f>IF(tblCustRFM[[#This Row],[Recency]] &lt;= $L$4, 3, IF(tblCustRFM[[#This Row],[Recency]] &lt;= M3860, 2, 1))</f>
        <v>1</v>
      </c>
      <c r="G3858">
        <f>IF(tblCustRFM[[#This Row],[Frequency]] &gt;= L3861, 3, IF(tblCustRFM[[#This Row],[Frequency]] &gt;= M3861, 2, 1))</f>
        <v>3</v>
      </c>
      <c r="H3858">
        <f>IF(tblCustRFM[[#This Row],[Monetary]] &gt;= L3862, 3, IF(tblCustRFM[[#This Row],[Monetary]] &gt;= M3862, 2, 1))</f>
        <v>3</v>
      </c>
      <c r="I3858">
        <f>tblCustRFM[[#This Row],[RecencyTier]] + tblCustRFM[[#This Row],[FrequencyTier]] + tblCustRFM[[#This Row],[MonetaryTier]]</f>
        <v>7</v>
      </c>
    </row>
    <row r="3859" spans="1:9" x14ac:dyDescent="0.45">
      <c r="A3859" s="16">
        <v>6739</v>
      </c>
      <c r="B3859" s="10">
        <v>45362.853585378085</v>
      </c>
      <c r="C3859">
        <v>1</v>
      </c>
      <c r="D3859">
        <v>7615.5</v>
      </c>
      <c r="E3859" s="24">
        <f>INT(RFM_Pivot!$A$1 - tblCustRFM[[#This Row],[LastPurchaseDate]])</f>
        <v>294</v>
      </c>
      <c r="F3859">
        <f>IF(tblCustRFM[[#This Row],[Recency]] &lt;= $L$4, 3, IF(tblCustRFM[[#This Row],[Recency]] &lt;= M3861, 2, 1))</f>
        <v>1</v>
      </c>
      <c r="G3859">
        <f>IF(tblCustRFM[[#This Row],[Frequency]] &gt;= L3862, 3, IF(tblCustRFM[[#This Row],[Frequency]] &gt;= M3862, 2, 1))</f>
        <v>3</v>
      </c>
      <c r="H3859">
        <f>IF(tblCustRFM[[#This Row],[Monetary]] &gt;= L3863, 3, IF(tblCustRFM[[#This Row],[Monetary]] &gt;= M3863, 2, 1))</f>
        <v>3</v>
      </c>
      <c r="I3859">
        <f>tblCustRFM[[#This Row],[RecencyTier]] + tblCustRFM[[#This Row],[FrequencyTier]] + tblCustRFM[[#This Row],[MonetaryTier]]</f>
        <v>7</v>
      </c>
    </row>
    <row r="3860" spans="1:9" x14ac:dyDescent="0.45">
      <c r="A3860" s="16">
        <v>6740</v>
      </c>
      <c r="B3860" s="10">
        <v>45638.7481748071</v>
      </c>
      <c r="C3860">
        <v>2</v>
      </c>
      <c r="D3860">
        <v>31919.97</v>
      </c>
      <c r="E3860" s="24">
        <f>INT(RFM_Pivot!$A$1 - tblCustRFM[[#This Row],[LastPurchaseDate]])</f>
        <v>18</v>
      </c>
      <c r="F3860">
        <f>IF(tblCustRFM[[#This Row],[Recency]] &lt;= $L$4, 3, IF(tblCustRFM[[#This Row],[Recency]] &lt;= M3862, 2, 1))</f>
        <v>3</v>
      </c>
      <c r="G3860">
        <f>IF(tblCustRFM[[#This Row],[Frequency]] &gt;= L3863, 3, IF(tblCustRFM[[#This Row],[Frequency]] &gt;= M3863, 2, 1))</f>
        <v>3</v>
      </c>
      <c r="H3860">
        <f>IF(tblCustRFM[[#This Row],[Monetary]] &gt;= L3864, 3, IF(tblCustRFM[[#This Row],[Monetary]] &gt;= M3864, 2, 1))</f>
        <v>3</v>
      </c>
      <c r="I3860">
        <f>tblCustRFM[[#This Row],[RecencyTier]] + tblCustRFM[[#This Row],[FrequencyTier]] + tblCustRFM[[#This Row],[MonetaryTier]]</f>
        <v>9</v>
      </c>
    </row>
    <row r="3861" spans="1:9" x14ac:dyDescent="0.45">
      <c r="A3861" s="16">
        <v>6741</v>
      </c>
      <c r="B3861" s="10">
        <v>45579.247224729937</v>
      </c>
      <c r="C3861">
        <v>2</v>
      </c>
      <c r="D3861">
        <v>5166.84</v>
      </c>
      <c r="E3861" s="24">
        <f>INT(RFM_Pivot!$A$1 - tblCustRFM[[#This Row],[LastPurchaseDate]])</f>
        <v>77</v>
      </c>
      <c r="F3861">
        <f>IF(tblCustRFM[[#This Row],[Recency]] &lt;= $L$4, 3, IF(tblCustRFM[[#This Row],[Recency]] &lt;= M3863, 2, 1))</f>
        <v>3</v>
      </c>
      <c r="G3861">
        <f>IF(tblCustRFM[[#This Row],[Frequency]] &gt;= L3864, 3, IF(tblCustRFM[[#This Row],[Frequency]] &gt;= M3864, 2, 1))</f>
        <v>3</v>
      </c>
      <c r="H3861">
        <f>IF(tblCustRFM[[#This Row],[Monetary]] &gt;= L3865, 3, IF(tblCustRFM[[#This Row],[Monetary]] &gt;= M3865, 2, 1))</f>
        <v>3</v>
      </c>
      <c r="I3861">
        <f>tblCustRFM[[#This Row],[RecencyTier]] + tblCustRFM[[#This Row],[FrequencyTier]] + tblCustRFM[[#This Row],[MonetaryTier]]</f>
        <v>9</v>
      </c>
    </row>
    <row r="3862" spans="1:9" x14ac:dyDescent="0.45">
      <c r="A3862" s="16">
        <v>6742</v>
      </c>
      <c r="B3862" s="10">
        <v>44990.662366242286</v>
      </c>
      <c r="C3862">
        <v>1</v>
      </c>
      <c r="D3862">
        <v>6717.5</v>
      </c>
      <c r="E3862" s="24">
        <f>INT(RFM_Pivot!$A$1 - tblCustRFM[[#This Row],[LastPurchaseDate]])</f>
        <v>666</v>
      </c>
      <c r="F3862">
        <f>IF(tblCustRFM[[#This Row],[Recency]] &lt;= $L$4, 3, IF(tblCustRFM[[#This Row],[Recency]] &lt;= M3864, 2, 1))</f>
        <v>1</v>
      </c>
      <c r="G3862">
        <f>IF(tblCustRFM[[#This Row],[Frequency]] &gt;= L3865, 3, IF(tblCustRFM[[#This Row],[Frequency]] &gt;= M3865, 2, 1))</f>
        <v>3</v>
      </c>
      <c r="H3862">
        <f>IF(tblCustRFM[[#This Row],[Monetary]] &gt;= L3866, 3, IF(tblCustRFM[[#This Row],[Monetary]] &gt;= M3866, 2, 1))</f>
        <v>3</v>
      </c>
      <c r="I3862">
        <f>tblCustRFM[[#This Row],[RecencyTier]] + tblCustRFM[[#This Row],[FrequencyTier]] + tblCustRFM[[#This Row],[MonetaryTier]]</f>
        <v>7</v>
      </c>
    </row>
    <row r="3863" spans="1:9" x14ac:dyDescent="0.45">
      <c r="A3863" s="16">
        <v>6744</v>
      </c>
      <c r="B3863" s="10">
        <v>45119.59325933642</v>
      </c>
      <c r="C3863">
        <v>1</v>
      </c>
      <c r="D3863">
        <v>4025.15</v>
      </c>
      <c r="E3863" s="24">
        <f>INT(RFM_Pivot!$A$1 - tblCustRFM[[#This Row],[LastPurchaseDate]])</f>
        <v>537</v>
      </c>
      <c r="F3863">
        <f>IF(tblCustRFM[[#This Row],[Recency]] &lt;= $L$4, 3, IF(tblCustRFM[[#This Row],[Recency]] &lt;= M3865, 2, 1))</f>
        <v>1</v>
      </c>
      <c r="G3863">
        <f>IF(tblCustRFM[[#This Row],[Frequency]] &gt;= L3866, 3, IF(tblCustRFM[[#This Row],[Frequency]] &gt;= M3866, 2, 1))</f>
        <v>3</v>
      </c>
      <c r="H3863">
        <f>IF(tblCustRFM[[#This Row],[Monetary]] &gt;= L3867, 3, IF(tblCustRFM[[#This Row],[Monetary]] &gt;= M3867, 2, 1))</f>
        <v>3</v>
      </c>
      <c r="I3863">
        <f>tblCustRFM[[#This Row],[RecencyTier]] + tblCustRFM[[#This Row],[FrequencyTier]] + tblCustRFM[[#This Row],[MonetaryTier]]</f>
        <v>7</v>
      </c>
    </row>
    <row r="3864" spans="1:9" x14ac:dyDescent="0.45">
      <c r="A3864" s="16">
        <v>6745</v>
      </c>
      <c r="B3864" s="10">
        <v>45576.76497650463</v>
      </c>
      <c r="C3864">
        <v>2</v>
      </c>
      <c r="D3864">
        <v>4948.91</v>
      </c>
      <c r="E3864" s="24">
        <f>INT(RFM_Pivot!$A$1 - tblCustRFM[[#This Row],[LastPurchaseDate]])</f>
        <v>80</v>
      </c>
      <c r="F3864">
        <f>IF(tblCustRFM[[#This Row],[Recency]] &lt;= $L$4, 3, IF(tblCustRFM[[#This Row],[Recency]] &lt;= M3866, 2, 1))</f>
        <v>3</v>
      </c>
      <c r="G3864">
        <f>IF(tblCustRFM[[#This Row],[Frequency]] &gt;= L3867, 3, IF(tblCustRFM[[#This Row],[Frequency]] &gt;= M3867, 2, 1))</f>
        <v>3</v>
      </c>
      <c r="H3864">
        <f>IF(tblCustRFM[[#This Row],[Monetary]] &gt;= L3868, 3, IF(tblCustRFM[[#This Row],[Monetary]] &gt;= M3868, 2, 1))</f>
        <v>3</v>
      </c>
      <c r="I3864">
        <f>tblCustRFM[[#This Row],[RecencyTier]] + tblCustRFM[[#This Row],[FrequencyTier]] + tblCustRFM[[#This Row],[MonetaryTier]]</f>
        <v>9</v>
      </c>
    </row>
    <row r="3865" spans="1:9" x14ac:dyDescent="0.45">
      <c r="A3865" s="16">
        <v>6747</v>
      </c>
      <c r="B3865" s="10">
        <v>45656.269927006171</v>
      </c>
      <c r="C3865">
        <v>1</v>
      </c>
      <c r="D3865">
        <v>3661.3</v>
      </c>
      <c r="E3865" s="24">
        <f>INT(RFM_Pivot!$A$1 - tblCustRFM[[#This Row],[LastPurchaseDate]])</f>
        <v>0</v>
      </c>
      <c r="F3865">
        <f>IF(tblCustRFM[[#This Row],[Recency]] &lt;= $L$4, 3, IF(tblCustRFM[[#This Row],[Recency]] &lt;= M3867, 2, 1))</f>
        <v>3</v>
      </c>
      <c r="G3865">
        <f>IF(tblCustRFM[[#This Row],[Frequency]] &gt;= L3868, 3, IF(tblCustRFM[[#This Row],[Frequency]] &gt;= M3868, 2, 1))</f>
        <v>3</v>
      </c>
      <c r="H3865">
        <f>IF(tblCustRFM[[#This Row],[Monetary]] &gt;= L3869, 3, IF(tblCustRFM[[#This Row],[Monetary]] &gt;= M3869, 2, 1))</f>
        <v>3</v>
      </c>
      <c r="I3865">
        <f>tblCustRFM[[#This Row],[RecencyTier]] + tblCustRFM[[#This Row],[FrequencyTier]] + tblCustRFM[[#This Row],[MonetaryTier]]</f>
        <v>9</v>
      </c>
    </row>
    <row r="3866" spans="1:9" x14ac:dyDescent="0.45">
      <c r="A3866" s="16">
        <v>6750</v>
      </c>
      <c r="B3866" s="10">
        <v>45207.713071296297</v>
      </c>
      <c r="C3866">
        <v>2</v>
      </c>
      <c r="D3866">
        <v>6269.55</v>
      </c>
      <c r="E3866" s="24">
        <f>INT(RFM_Pivot!$A$1 - tblCustRFM[[#This Row],[LastPurchaseDate]])</f>
        <v>449</v>
      </c>
      <c r="F3866">
        <f>IF(tblCustRFM[[#This Row],[Recency]] &lt;= $L$4, 3, IF(tblCustRFM[[#This Row],[Recency]] &lt;= M3868, 2, 1))</f>
        <v>1</v>
      </c>
      <c r="G3866">
        <f>IF(tblCustRFM[[#This Row],[Frequency]] &gt;= L3869, 3, IF(tblCustRFM[[#This Row],[Frequency]] &gt;= M3869, 2, 1))</f>
        <v>3</v>
      </c>
      <c r="H3866">
        <f>IF(tblCustRFM[[#This Row],[Monetary]] &gt;= L3870, 3, IF(tblCustRFM[[#This Row],[Monetary]] &gt;= M3870, 2, 1))</f>
        <v>3</v>
      </c>
      <c r="I3866">
        <f>tblCustRFM[[#This Row],[RecencyTier]] + tblCustRFM[[#This Row],[FrequencyTier]] + tblCustRFM[[#This Row],[MonetaryTier]]</f>
        <v>7</v>
      </c>
    </row>
    <row r="3867" spans="1:9" x14ac:dyDescent="0.45">
      <c r="A3867" s="16">
        <v>6752</v>
      </c>
      <c r="B3867" s="10">
        <v>45456.667966782406</v>
      </c>
      <c r="C3867">
        <v>2</v>
      </c>
      <c r="D3867">
        <v>21873.84</v>
      </c>
      <c r="E3867" s="24">
        <f>INT(RFM_Pivot!$A$1 - tblCustRFM[[#This Row],[LastPurchaseDate]])</f>
        <v>200</v>
      </c>
      <c r="F3867">
        <f>IF(tblCustRFM[[#This Row],[Recency]] &lt;= $L$4, 3, IF(tblCustRFM[[#This Row],[Recency]] &lt;= M3869, 2, 1))</f>
        <v>1</v>
      </c>
      <c r="G3867">
        <f>IF(tblCustRFM[[#This Row],[Frequency]] &gt;= L3870, 3, IF(tblCustRFM[[#This Row],[Frequency]] &gt;= M3870, 2, 1))</f>
        <v>3</v>
      </c>
      <c r="H3867">
        <f>IF(tblCustRFM[[#This Row],[Monetary]] &gt;= L3871, 3, IF(tblCustRFM[[#This Row],[Monetary]] &gt;= M3871, 2, 1))</f>
        <v>3</v>
      </c>
      <c r="I3867">
        <f>tblCustRFM[[#This Row],[RecencyTier]] + tblCustRFM[[#This Row],[FrequencyTier]] + tblCustRFM[[#This Row],[MonetaryTier]]</f>
        <v>7</v>
      </c>
    </row>
    <row r="3868" spans="1:9" x14ac:dyDescent="0.45">
      <c r="A3868" s="16">
        <v>6753</v>
      </c>
      <c r="B3868" s="10">
        <v>45289.189218904321</v>
      </c>
      <c r="C3868">
        <v>1</v>
      </c>
      <c r="D3868">
        <v>764.04</v>
      </c>
      <c r="E3868" s="24">
        <f>INT(RFM_Pivot!$A$1 - tblCustRFM[[#This Row],[LastPurchaseDate]])</f>
        <v>367</v>
      </c>
      <c r="F3868">
        <f>IF(tblCustRFM[[#This Row],[Recency]] &lt;= $L$4, 3, IF(tblCustRFM[[#This Row],[Recency]] &lt;= M3870, 2, 1))</f>
        <v>1</v>
      </c>
      <c r="G3868">
        <f>IF(tblCustRFM[[#This Row],[Frequency]] &gt;= L3871, 3, IF(tblCustRFM[[#This Row],[Frequency]] &gt;= M3871, 2, 1))</f>
        <v>3</v>
      </c>
      <c r="H3868">
        <f>IF(tblCustRFM[[#This Row],[Monetary]] &gt;= L3872, 3, IF(tblCustRFM[[#This Row],[Monetary]] &gt;= M3872, 2, 1))</f>
        <v>3</v>
      </c>
      <c r="I3868">
        <f>tblCustRFM[[#This Row],[RecencyTier]] + tblCustRFM[[#This Row],[FrequencyTier]] + tblCustRFM[[#This Row],[MonetaryTier]]</f>
        <v>7</v>
      </c>
    </row>
    <row r="3869" spans="1:9" x14ac:dyDescent="0.45">
      <c r="A3869" s="16">
        <v>6754</v>
      </c>
      <c r="B3869" s="10">
        <v>45161.572457253089</v>
      </c>
      <c r="C3869">
        <v>1</v>
      </c>
      <c r="D3869">
        <v>13101.81</v>
      </c>
      <c r="E3869" s="24">
        <f>INT(RFM_Pivot!$A$1 - tblCustRFM[[#This Row],[LastPurchaseDate]])</f>
        <v>495</v>
      </c>
      <c r="F3869">
        <f>IF(tblCustRFM[[#This Row],[Recency]] &lt;= $L$4, 3, IF(tblCustRFM[[#This Row],[Recency]] &lt;= M3871, 2, 1))</f>
        <v>1</v>
      </c>
      <c r="G3869">
        <f>IF(tblCustRFM[[#This Row],[Frequency]] &gt;= L3872, 3, IF(tblCustRFM[[#This Row],[Frequency]] &gt;= M3872, 2, 1))</f>
        <v>3</v>
      </c>
      <c r="H3869">
        <f>IF(tblCustRFM[[#This Row],[Monetary]] &gt;= L3873, 3, IF(tblCustRFM[[#This Row],[Monetary]] &gt;= M3873, 2, 1))</f>
        <v>3</v>
      </c>
      <c r="I3869">
        <f>tblCustRFM[[#This Row],[RecencyTier]] + tblCustRFM[[#This Row],[FrequencyTier]] + tblCustRFM[[#This Row],[MonetaryTier]]</f>
        <v>7</v>
      </c>
    </row>
    <row r="3870" spans="1:9" x14ac:dyDescent="0.45">
      <c r="A3870" s="16">
        <v>6755</v>
      </c>
      <c r="B3870" s="10">
        <v>45450.024302430553</v>
      </c>
      <c r="C3870">
        <v>3</v>
      </c>
      <c r="D3870">
        <v>11437.34</v>
      </c>
      <c r="E3870" s="24">
        <f>INT(RFM_Pivot!$A$1 - tblCustRFM[[#This Row],[LastPurchaseDate]])</f>
        <v>206</v>
      </c>
      <c r="F3870">
        <f>IF(tblCustRFM[[#This Row],[Recency]] &lt;= $L$4, 3, IF(tblCustRFM[[#This Row],[Recency]] &lt;= M3872, 2, 1))</f>
        <v>1</v>
      </c>
      <c r="G3870">
        <f>IF(tblCustRFM[[#This Row],[Frequency]] &gt;= L3873, 3, IF(tblCustRFM[[#This Row],[Frequency]] &gt;= M3873, 2, 1))</f>
        <v>3</v>
      </c>
      <c r="H3870">
        <f>IF(tblCustRFM[[#This Row],[Monetary]] &gt;= L3874, 3, IF(tblCustRFM[[#This Row],[Monetary]] &gt;= M3874, 2, 1))</f>
        <v>3</v>
      </c>
      <c r="I3870">
        <f>tblCustRFM[[#This Row],[RecencyTier]] + tblCustRFM[[#This Row],[FrequencyTier]] + tblCustRFM[[#This Row],[MonetaryTier]]</f>
        <v>7</v>
      </c>
    </row>
    <row r="3871" spans="1:9" x14ac:dyDescent="0.45">
      <c r="A3871" s="16">
        <v>6756</v>
      </c>
      <c r="B3871" s="10">
        <v>45575.81588159722</v>
      </c>
      <c r="C3871">
        <v>2</v>
      </c>
      <c r="D3871">
        <v>17884.54</v>
      </c>
      <c r="E3871" s="24">
        <f>INT(RFM_Pivot!$A$1 - tblCustRFM[[#This Row],[LastPurchaseDate]])</f>
        <v>81</v>
      </c>
      <c r="F3871">
        <f>IF(tblCustRFM[[#This Row],[Recency]] &lt;= $L$4, 3, IF(tblCustRFM[[#This Row],[Recency]] &lt;= M3873, 2, 1))</f>
        <v>3</v>
      </c>
      <c r="G3871">
        <f>IF(tblCustRFM[[#This Row],[Frequency]] &gt;= L3874, 3, IF(tblCustRFM[[#This Row],[Frequency]] &gt;= M3874, 2, 1))</f>
        <v>3</v>
      </c>
      <c r="H3871">
        <f>IF(tblCustRFM[[#This Row],[Monetary]] &gt;= L3875, 3, IF(tblCustRFM[[#This Row],[Monetary]] &gt;= M3875, 2, 1))</f>
        <v>3</v>
      </c>
      <c r="I3871">
        <f>tblCustRFM[[#This Row],[RecencyTier]] + tblCustRFM[[#This Row],[FrequencyTier]] + tblCustRFM[[#This Row],[MonetaryTier]]</f>
        <v>9</v>
      </c>
    </row>
    <row r="3872" spans="1:9" x14ac:dyDescent="0.45">
      <c r="A3872" s="16">
        <v>6757</v>
      </c>
      <c r="B3872" s="10">
        <v>45044.760776080249</v>
      </c>
      <c r="C3872">
        <v>1</v>
      </c>
      <c r="D3872">
        <v>18182.759999999998</v>
      </c>
      <c r="E3872" s="24">
        <f>INT(RFM_Pivot!$A$1 - tblCustRFM[[#This Row],[LastPurchaseDate]])</f>
        <v>612</v>
      </c>
      <c r="F3872">
        <f>IF(tblCustRFM[[#This Row],[Recency]] &lt;= $L$4, 3, IF(tblCustRFM[[#This Row],[Recency]] &lt;= M3874, 2, 1))</f>
        <v>1</v>
      </c>
      <c r="G3872">
        <f>IF(tblCustRFM[[#This Row],[Frequency]] &gt;= L3875, 3, IF(tblCustRFM[[#This Row],[Frequency]] &gt;= M3875, 2, 1))</f>
        <v>3</v>
      </c>
      <c r="H3872">
        <f>IF(tblCustRFM[[#This Row],[Monetary]] &gt;= L3876, 3, IF(tblCustRFM[[#This Row],[Monetary]] &gt;= M3876, 2, 1))</f>
        <v>3</v>
      </c>
      <c r="I3872">
        <f>tblCustRFM[[#This Row],[RecencyTier]] + tblCustRFM[[#This Row],[FrequencyTier]] + tblCustRFM[[#This Row],[MonetaryTier]]</f>
        <v>7</v>
      </c>
    </row>
    <row r="3873" spans="1:9" x14ac:dyDescent="0.45">
      <c r="A3873" s="16">
        <v>6759</v>
      </c>
      <c r="B3873" s="10">
        <v>45594.359735956787</v>
      </c>
      <c r="C3873">
        <v>2</v>
      </c>
      <c r="D3873">
        <v>14270.54</v>
      </c>
      <c r="E3873" s="24">
        <f>INT(RFM_Pivot!$A$1 - tblCustRFM[[#This Row],[LastPurchaseDate]])</f>
        <v>62</v>
      </c>
      <c r="F3873">
        <f>IF(tblCustRFM[[#This Row],[Recency]] &lt;= $L$4, 3, IF(tblCustRFM[[#This Row],[Recency]] &lt;= M3875, 2, 1))</f>
        <v>3</v>
      </c>
      <c r="G3873">
        <f>IF(tblCustRFM[[#This Row],[Frequency]] &gt;= L3876, 3, IF(tblCustRFM[[#This Row],[Frequency]] &gt;= M3876, 2, 1))</f>
        <v>3</v>
      </c>
      <c r="H3873">
        <f>IF(tblCustRFM[[#This Row],[Monetary]] &gt;= L3877, 3, IF(tblCustRFM[[#This Row],[Monetary]] &gt;= M3877, 2, 1))</f>
        <v>3</v>
      </c>
      <c r="I3873">
        <f>tblCustRFM[[#This Row],[RecencyTier]] + tblCustRFM[[#This Row],[FrequencyTier]] + tblCustRFM[[#This Row],[MonetaryTier]]</f>
        <v>9</v>
      </c>
    </row>
    <row r="3874" spans="1:9" x14ac:dyDescent="0.45">
      <c r="A3874" s="16">
        <v>6760</v>
      </c>
      <c r="B3874" s="10">
        <v>45009.571257137344</v>
      </c>
      <c r="C3874">
        <v>1</v>
      </c>
      <c r="D3874">
        <v>14220.03</v>
      </c>
      <c r="E3874" s="24">
        <f>INT(RFM_Pivot!$A$1 - tblCustRFM[[#This Row],[LastPurchaseDate]])</f>
        <v>647</v>
      </c>
      <c r="F3874">
        <f>IF(tblCustRFM[[#This Row],[Recency]] &lt;= $L$4, 3, IF(tblCustRFM[[#This Row],[Recency]] &lt;= M3876, 2, 1))</f>
        <v>1</v>
      </c>
      <c r="G3874">
        <f>IF(tblCustRFM[[#This Row],[Frequency]] &gt;= L3877, 3, IF(tblCustRFM[[#This Row],[Frequency]] &gt;= M3877, 2, 1))</f>
        <v>3</v>
      </c>
      <c r="H3874">
        <f>IF(tblCustRFM[[#This Row],[Monetary]] &gt;= L3878, 3, IF(tblCustRFM[[#This Row],[Monetary]] &gt;= M3878, 2, 1))</f>
        <v>3</v>
      </c>
      <c r="I3874">
        <f>tblCustRFM[[#This Row],[RecencyTier]] + tblCustRFM[[#This Row],[FrequencyTier]] + tblCustRFM[[#This Row],[MonetaryTier]]</f>
        <v>7</v>
      </c>
    </row>
    <row r="3875" spans="1:9" x14ac:dyDescent="0.45">
      <c r="A3875" s="16">
        <v>6765</v>
      </c>
      <c r="B3875" s="10">
        <v>45583.919691975309</v>
      </c>
      <c r="C3875">
        <v>2</v>
      </c>
      <c r="D3875">
        <v>4710.95</v>
      </c>
      <c r="E3875" s="24">
        <f>INT(RFM_Pivot!$A$1 - tblCustRFM[[#This Row],[LastPurchaseDate]])</f>
        <v>73</v>
      </c>
      <c r="F3875">
        <f>IF(tblCustRFM[[#This Row],[Recency]] &lt;= $L$4, 3, IF(tblCustRFM[[#This Row],[Recency]] &lt;= M3877, 2, 1))</f>
        <v>3</v>
      </c>
      <c r="G3875">
        <f>IF(tblCustRFM[[#This Row],[Frequency]] &gt;= L3878, 3, IF(tblCustRFM[[#This Row],[Frequency]] &gt;= M3878, 2, 1))</f>
        <v>3</v>
      </c>
      <c r="H3875">
        <f>IF(tblCustRFM[[#This Row],[Monetary]] &gt;= L3879, 3, IF(tblCustRFM[[#This Row],[Monetary]] &gt;= M3879, 2, 1))</f>
        <v>3</v>
      </c>
      <c r="I3875">
        <f>tblCustRFM[[#This Row],[RecencyTier]] + tblCustRFM[[#This Row],[FrequencyTier]] + tblCustRFM[[#This Row],[MonetaryTier]]</f>
        <v>9</v>
      </c>
    </row>
    <row r="3876" spans="1:9" x14ac:dyDescent="0.45">
      <c r="A3876" s="16">
        <v>6769</v>
      </c>
      <c r="B3876" s="10">
        <v>45504.48774876543</v>
      </c>
      <c r="C3876">
        <v>1</v>
      </c>
      <c r="D3876">
        <v>1935.32</v>
      </c>
      <c r="E3876" s="24">
        <f>INT(RFM_Pivot!$A$1 - tblCustRFM[[#This Row],[LastPurchaseDate]])</f>
        <v>152</v>
      </c>
      <c r="F3876">
        <f>IF(tblCustRFM[[#This Row],[Recency]] &lt;= $L$4, 3, IF(tblCustRFM[[#This Row],[Recency]] &lt;= M3878, 2, 1))</f>
        <v>1</v>
      </c>
      <c r="G3876">
        <f>IF(tblCustRFM[[#This Row],[Frequency]] &gt;= L3879, 3, IF(tblCustRFM[[#This Row],[Frequency]] &gt;= M3879, 2, 1))</f>
        <v>3</v>
      </c>
      <c r="H3876">
        <f>IF(tblCustRFM[[#This Row],[Monetary]] &gt;= L3880, 3, IF(tblCustRFM[[#This Row],[Monetary]] &gt;= M3880, 2, 1))</f>
        <v>3</v>
      </c>
      <c r="I3876">
        <f>tblCustRFM[[#This Row],[RecencyTier]] + tblCustRFM[[#This Row],[FrequencyTier]] + tblCustRFM[[#This Row],[MonetaryTier]]</f>
        <v>7</v>
      </c>
    </row>
    <row r="3877" spans="1:9" x14ac:dyDescent="0.45">
      <c r="A3877" s="16">
        <v>6772</v>
      </c>
      <c r="B3877" s="10">
        <v>45635.608860879627</v>
      </c>
      <c r="C3877">
        <v>2</v>
      </c>
      <c r="D3877">
        <v>9058.4699999999993</v>
      </c>
      <c r="E3877" s="24">
        <f>INT(RFM_Pivot!$A$1 - tblCustRFM[[#This Row],[LastPurchaseDate]])</f>
        <v>21</v>
      </c>
      <c r="F3877">
        <f>IF(tblCustRFM[[#This Row],[Recency]] &lt;= $L$4, 3, IF(tblCustRFM[[#This Row],[Recency]] &lt;= M3879, 2, 1))</f>
        <v>3</v>
      </c>
      <c r="G3877">
        <f>IF(tblCustRFM[[#This Row],[Frequency]] &gt;= L3880, 3, IF(tblCustRFM[[#This Row],[Frequency]] &gt;= M3880, 2, 1))</f>
        <v>3</v>
      </c>
      <c r="H3877">
        <f>IF(tblCustRFM[[#This Row],[Monetary]] &gt;= L3881, 3, IF(tblCustRFM[[#This Row],[Monetary]] &gt;= M3881, 2, 1))</f>
        <v>3</v>
      </c>
      <c r="I3877">
        <f>tblCustRFM[[#This Row],[RecencyTier]] + tblCustRFM[[#This Row],[FrequencyTier]] + tblCustRFM[[#This Row],[MonetaryTier]]</f>
        <v>9</v>
      </c>
    </row>
    <row r="3878" spans="1:9" x14ac:dyDescent="0.45">
      <c r="A3878" s="16">
        <v>6773</v>
      </c>
      <c r="B3878" s="10">
        <v>45480.541354128087</v>
      </c>
      <c r="C3878">
        <v>1</v>
      </c>
      <c r="D3878">
        <v>2560.0300000000002</v>
      </c>
      <c r="E3878" s="24">
        <f>INT(RFM_Pivot!$A$1 - tblCustRFM[[#This Row],[LastPurchaseDate]])</f>
        <v>176</v>
      </c>
      <c r="F3878">
        <f>IF(tblCustRFM[[#This Row],[Recency]] &lt;= $L$4, 3, IF(tblCustRFM[[#This Row],[Recency]] &lt;= M3880, 2, 1))</f>
        <v>1</v>
      </c>
      <c r="G3878">
        <f>IF(tblCustRFM[[#This Row],[Frequency]] &gt;= L3881, 3, IF(tblCustRFM[[#This Row],[Frequency]] &gt;= M3881, 2, 1))</f>
        <v>3</v>
      </c>
      <c r="H3878">
        <f>IF(tblCustRFM[[#This Row],[Monetary]] &gt;= L3882, 3, IF(tblCustRFM[[#This Row],[Monetary]] &gt;= M3882, 2, 1))</f>
        <v>3</v>
      </c>
      <c r="I3878">
        <f>tblCustRFM[[#This Row],[RecencyTier]] + tblCustRFM[[#This Row],[FrequencyTier]] + tblCustRFM[[#This Row],[MonetaryTier]]</f>
        <v>7</v>
      </c>
    </row>
    <row r="3879" spans="1:9" x14ac:dyDescent="0.45">
      <c r="A3879" s="16">
        <v>6774</v>
      </c>
      <c r="B3879" s="10">
        <v>45092.79957993827</v>
      </c>
      <c r="C3879">
        <v>1</v>
      </c>
      <c r="D3879">
        <v>19031.48</v>
      </c>
      <c r="E3879" s="24">
        <f>INT(RFM_Pivot!$A$1 - tblCustRFM[[#This Row],[LastPurchaseDate]])</f>
        <v>564</v>
      </c>
      <c r="F3879">
        <f>IF(tblCustRFM[[#This Row],[Recency]] &lt;= $L$4, 3, IF(tblCustRFM[[#This Row],[Recency]] &lt;= M3881, 2, 1))</f>
        <v>1</v>
      </c>
      <c r="G3879">
        <f>IF(tblCustRFM[[#This Row],[Frequency]] &gt;= L3882, 3, IF(tblCustRFM[[#This Row],[Frequency]] &gt;= M3882, 2, 1))</f>
        <v>3</v>
      </c>
      <c r="H3879">
        <f>IF(tblCustRFM[[#This Row],[Monetary]] &gt;= L3883, 3, IF(tblCustRFM[[#This Row],[Monetary]] &gt;= M3883, 2, 1))</f>
        <v>3</v>
      </c>
      <c r="I3879">
        <f>tblCustRFM[[#This Row],[RecencyTier]] + tblCustRFM[[#This Row],[FrequencyTier]] + tblCustRFM[[#This Row],[MonetaryTier]]</f>
        <v>7</v>
      </c>
    </row>
    <row r="3880" spans="1:9" x14ac:dyDescent="0.45">
      <c r="A3880" s="16">
        <v>6775</v>
      </c>
      <c r="B3880" s="10">
        <v>45621.810481057102</v>
      </c>
      <c r="C3880">
        <v>2</v>
      </c>
      <c r="D3880">
        <v>26580.52</v>
      </c>
      <c r="E3880" s="24">
        <f>INT(RFM_Pivot!$A$1 - tblCustRFM[[#This Row],[LastPurchaseDate]])</f>
        <v>35</v>
      </c>
      <c r="F3880">
        <f>IF(tblCustRFM[[#This Row],[Recency]] &lt;= $L$4, 3, IF(tblCustRFM[[#This Row],[Recency]] &lt;= M3882, 2, 1))</f>
        <v>3</v>
      </c>
      <c r="G3880">
        <f>IF(tblCustRFM[[#This Row],[Frequency]] &gt;= L3883, 3, IF(tblCustRFM[[#This Row],[Frequency]] &gt;= M3883, 2, 1))</f>
        <v>3</v>
      </c>
      <c r="H3880">
        <f>IF(tblCustRFM[[#This Row],[Monetary]] &gt;= L3884, 3, IF(tblCustRFM[[#This Row],[Monetary]] &gt;= M3884, 2, 1))</f>
        <v>3</v>
      </c>
      <c r="I3880">
        <f>tblCustRFM[[#This Row],[RecencyTier]] + tblCustRFM[[#This Row],[FrequencyTier]] + tblCustRFM[[#This Row],[MonetaryTier]]</f>
        <v>9</v>
      </c>
    </row>
    <row r="3881" spans="1:9" x14ac:dyDescent="0.45">
      <c r="A3881" s="16">
        <v>6776</v>
      </c>
      <c r="B3881" s="10">
        <v>45132.369536959879</v>
      </c>
      <c r="C3881">
        <v>2</v>
      </c>
      <c r="D3881">
        <v>26311.64</v>
      </c>
      <c r="E3881" s="24">
        <f>INT(RFM_Pivot!$A$1 - tblCustRFM[[#This Row],[LastPurchaseDate]])</f>
        <v>524</v>
      </c>
      <c r="F3881">
        <f>IF(tblCustRFM[[#This Row],[Recency]] &lt;= $L$4, 3, IF(tblCustRFM[[#This Row],[Recency]] &lt;= M3883, 2, 1))</f>
        <v>1</v>
      </c>
      <c r="G3881">
        <f>IF(tblCustRFM[[#This Row],[Frequency]] &gt;= L3884, 3, IF(tblCustRFM[[#This Row],[Frequency]] &gt;= M3884, 2, 1))</f>
        <v>3</v>
      </c>
      <c r="H3881">
        <f>IF(tblCustRFM[[#This Row],[Monetary]] &gt;= L3885, 3, IF(tblCustRFM[[#This Row],[Monetary]] &gt;= M3885, 2, 1))</f>
        <v>3</v>
      </c>
      <c r="I3881">
        <f>tblCustRFM[[#This Row],[RecencyTier]] + tblCustRFM[[#This Row],[FrequencyTier]] + tblCustRFM[[#This Row],[MonetaryTier]]</f>
        <v>7</v>
      </c>
    </row>
    <row r="3882" spans="1:9" x14ac:dyDescent="0.45">
      <c r="A3882" s="16">
        <v>6777</v>
      </c>
      <c r="B3882" s="10">
        <v>45139.37823780864</v>
      </c>
      <c r="C3882">
        <v>2</v>
      </c>
      <c r="D3882">
        <v>9825.02</v>
      </c>
      <c r="E3882" s="24">
        <f>INT(RFM_Pivot!$A$1 - tblCustRFM[[#This Row],[LastPurchaseDate]])</f>
        <v>517</v>
      </c>
      <c r="F3882">
        <f>IF(tblCustRFM[[#This Row],[Recency]] &lt;= $L$4, 3, IF(tblCustRFM[[#This Row],[Recency]] &lt;= M3884, 2, 1))</f>
        <v>1</v>
      </c>
      <c r="G3882">
        <f>IF(tblCustRFM[[#This Row],[Frequency]] &gt;= L3885, 3, IF(tblCustRFM[[#This Row],[Frequency]] &gt;= M3885, 2, 1))</f>
        <v>3</v>
      </c>
      <c r="H3882">
        <f>IF(tblCustRFM[[#This Row],[Monetary]] &gt;= L3886, 3, IF(tblCustRFM[[#This Row],[Monetary]] &gt;= M3886, 2, 1))</f>
        <v>3</v>
      </c>
      <c r="I3882">
        <f>tblCustRFM[[#This Row],[RecencyTier]] + tblCustRFM[[#This Row],[FrequencyTier]] + tblCustRFM[[#This Row],[MonetaryTier]]</f>
        <v>7</v>
      </c>
    </row>
    <row r="3883" spans="1:9" x14ac:dyDescent="0.45">
      <c r="A3883" s="16">
        <v>6778</v>
      </c>
      <c r="B3883" s="10">
        <v>45530.405340547841</v>
      </c>
      <c r="C3883">
        <v>1</v>
      </c>
      <c r="D3883">
        <v>4402.54</v>
      </c>
      <c r="E3883" s="24">
        <f>INT(RFM_Pivot!$A$1 - tblCustRFM[[#This Row],[LastPurchaseDate]])</f>
        <v>126</v>
      </c>
      <c r="F3883">
        <f>IF(tblCustRFM[[#This Row],[Recency]] &lt;= $L$4, 3, IF(tblCustRFM[[#This Row],[Recency]] &lt;= M3885, 2, 1))</f>
        <v>1</v>
      </c>
      <c r="G3883">
        <f>IF(tblCustRFM[[#This Row],[Frequency]] &gt;= L3886, 3, IF(tblCustRFM[[#This Row],[Frequency]] &gt;= M3886, 2, 1))</f>
        <v>3</v>
      </c>
      <c r="H3883">
        <f>IF(tblCustRFM[[#This Row],[Monetary]] &gt;= L3887, 3, IF(tblCustRFM[[#This Row],[Monetary]] &gt;= M3887, 2, 1))</f>
        <v>3</v>
      </c>
      <c r="I3883">
        <f>tblCustRFM[[#This Row],[RecencyTier]] + tblCustRFM[[#This Row],[FrequencyTier]] + tblCustRFM[[#This Row],[MonetaryTier]]</f>
        <v>7</v>
      </c>
    </row>
    <row r="3884" spans="1:9" x14ac:dyDescent="0.45">
      <c r="A3884" s="16">
        <v>6779</v>
      </c>
      <c r="B3884" s="10">
        <v>45100.757375733025</v>
      </c>
      <c r="C3884">
        <v>2</v>
      </c>
      <c r="D3884">
        <v>17171.060000000001</v>
      </c>
      <c r="E3884" s="24">
        <f>INT(RFM_Pivot!$A$1 - tblCustRFM[[#This Row],[LastPurchaseDate]])</f>
        <v>556</v>
      </c>
      <c r="F3884">
        <f>IF(tblCustRFM[[#This Row],[Recency]] &lt;= $L$4, 3, IF(tblCustRFM[[#This Row],[Recency]] &lt;= M3886, 2, 1))</f>
        <v>1</v>
      </c>
      <c r="G3884">
        <f>IF(tblCustRFM[[#This Row],[Frequency]] &gt;= L3887, 3, IF(tblCustRFM[[#This Row],[Frequency]] &gt;= M3887, 2, 1))</f>
        <v>3</v>
      </c>
      <c r="H3884">
        <f>IF(tblCustRFM[[#This Row],[Monetary]] &gt;= L3888, 3, IF(tblCustRFM[[#This Row],[Monetary]] &gt;= M3888, 2, 1))</f>
        <v>3</v>
      </c>
      <c r="I3884">
        <f>tblCustRFM[[#This Row],[RecencyTier]] + tblCustRFM[[#This Row],[FrequencyTier]] + tblCustRFM[[#This Row],[MonetaryTier]]</f>
        <v>7</v>
      </c>
    </row>
    <row r="3885" spans="1:9" x14ac:dyDescent="0.45">
      <c r="A3885" s="16">
        <v>6780</v>
      </c>
      <c r="B3885" s="10">
        <v>45453.747674768521</v>
      </c>
      <c r="C3885">
        <v>2</v>
      </c>
      <c r="D3885">
        <v>18895.400000000001</v>
      </c>
      <c r="E3885" s="24">
        <f>INT(RFM_Pivot!$A$1 - tblCustRFM[[#This Row],[LastPurchaseDate]])</f>
        <v>203</v>
      </c>
      <c r="F3885">
        <f>IF(tblCustRFM[[#This Row],[Recency]] &lt;= $L$4, 3, IF(tblCustRFM[[#This Row],[Recency]] &lt;= M3887, 2, 1))</f>
        <v>1</v>
      </c>
      <c r="G3885">
        <f>IF(tblCustRFM[[#This Row],[Frequency]] &gt;= L3888, 3, IF(tblCustRFM[[#This Row],[Frequency]] &gt;= M3888, 2, 1))</f>
        <v>3</v>
      </c>
      <c r="H3885">
        <f>IF(tblCustRFM[[#This Row],[Monetary]] &gt;= L3889, 3, IF(tblCustRFM[[#This Row],[Monetary]] &gt;= M3889, 2, 1))</f>
        <v>3</v>
      </c>
      <c r="I3885">
        <f>tblCustRFM[[#This Row],[RecencyTier]] + tblCustRFM[[#This Row],[FrequencyTier]] + tblCustRFM[[#This Row],[MonetaryTier]]</f>
        <v>7</v>
      </c>
    </row>
    <row r="3886" spans="1:9" x14ac:dyDescent="0.45">
      <c r="A3886" s="16">
        <v>6781</v>
      </c>
      <c r="B3886" s="10">
        <v>45455.280828086419</v>
      </c>
      <c r="C3886">
        <v>1</v>
      </c>
      <c r="D3886">
        <v>5741.34</v>
      </c>
      <c r="E3886" s="24">
        <f>INT(RFM_Pivot!$A$1 - tblCustRFM[[#This Row],[LastPurchaseDate]])</f>
        <v>201</v>
      </c>
      <c r="F3886">
        <f>IF(tblCustRFM[[#This Row],[Recency]] &lt;= $L$4, 3, IF(tblCustRFM[[#This Row],[Recency]] &lt;= M3888, 2, 1))</f>
        <v>1</v>
      </c>
      <c r="G3886">
        <f>IF(tblCustRFM[[#This Row],[Frequency]] &gt;= L3889, 3, IF(tblCustRFM[[#This Row],[Frequency]] &gt;= M3889, 2, 1))</f>
        <v>3</v>
      </c>
      <c r="H3886">
        <f>IF(tblCustRFM[[#This Row],[Monetary]] &gt;= L3890, 3, IF(tblCustRFM[[#This Row],[Monetary]] &gt;= M3890, 2, 1))</f>
        <v>3</v>
      </c>
      <c r="I3886">
        <f>tblCustRFM[[#This Row],[RecencyTier]] + tblCustRFM[[#This Row],[FrequencyTier]] + tblCustRFM[[#This Row],[MonetaryTier]]</f>
        <v>7</v>
      </c>
    </row>
    <row r="3887" spans="1:9" x14ac:dyDescent="0.45">
      <c r="A3887" s="16">
        <v>6782</v>
      </c>
      <c r="B3887" s="10">
        <v>45551.723472337966</v>
      </c>
      <c r="C3887">
        <v>3</v>
      </c>
      <c r="D3887">
        <v>9622.83</v>
      </c>
      <c r="E3887" s="24">
        <f>INT(RFM_Pivot!$A$1 - tblCustRFM[[#This Row],[LastPurchaseDate]])</f>
        <v>105</v>
      </c>
      <c r="F3887">
        <f>IF(tblCustRFM[[#This Row],[Recency]] &lt;= $L$4, 3, IF(tblCustRFM[[#This Row],[Recency]] &lt;= M3889, 2, 1))</f>
        <v>3</v>
      </c>
      <c r="G3887">
        <f>IF(tblCustRFM[[#This Row],[Frequency]] &gt;= L3890, 3, IF(tblCustRFM[[#This Row],[Frequency]] &gt;= M3890, 2, 1))</f>
        <v>3</v>
      </c>
      <c r="H3887">
        <f>IF(tblCustRFM[[#This Row],[Monetary]] &gt;= L3891, 3, IF(tblCustRFM[[#This Row],[Monetary]] &gt;= M3891, 2, 1))</f>
        <v>3</v>
      </c>
      <c r="I3887">
        <f>tblCustRFM[[#This Row],[RecencyTier]] + tblCustRFM[[#This Row],[FrequencyTier]] + tblCustRFM[[#This Row],[MonetaryTier]]</f>
        <v>9</v>
      </c>
    </row>
    <row r="3888" spans="1:9" x14ac:dyDescent="0.45">
      <c r="A3888" s="16">
        <v>6783</v>
      </c>
      <c r="B3888" s="10">
        <v>45459.369236921295</v>
      </c>
      <c r="C3888">
        <v>2</v>
      </c>
      <c r="D3888">
        <v>14652.22</v>
      </c>
      <c r="E3888" s="24">
        <f>INT(RFM_Pivot!$A$1 - tblCustRFM[[#This Row],[LastPurchaseDate]])</f>
        <v>197</v>
      </c>
      <c r="F3888">
        <f>IF(tblCustRFM[[#This Row],[Recency]] &lt;= $L$4, 3, IF(tblCustRFM[[#This Row],[Recency]] &lt;= M3890, 2, 1))</f>
        <v>1</v>
      </c>
      <c r="G3888">
        <f>IF(tblCustRFM[[#This Row],[Frequency]] &gt;= L3891, 3, IF(tblCustRFM[[#This Row],[Frequency]] &gt;= M3891, 2, 1))</f>
        <v>3</v>
      </c>
      <c r="H3888">
        <f>IF(tblCustRFM[[#This Row],[Monetary]] &gt;= L3892, 3, IF(tblCustRFM[[#This Row],[Monetary]] &gt;= M3892, 2, 1))</f>
        <v>3</v>
      </c>
      <c r="I3888">
        <f>tblCustRFM[[#This Row],[RecencyTier]] + tblCustRFM[[#This Row],[FrequencyTier]] + tblCustRFM[[#This Row],[MonetaryTier]]</f>
        <v>7</v>
      </c>
    </row>
    <row r="3889" spans="1:9" x14ac:dyDescent="0.45">
      <c r="A3889" s="16">
        <v>6784</v>
      </c>
      <c r="B3889" s="10">
        <v>45075.277827777776</v>
      </c>
      <c r="C3889">
        <v>1</v>
      </c>
      <c r="D3889">
        <v>12156.81</v>
      </c>
      <c r="E3889" s="24">
        <f>INT(RFM_Pivot!$A$1 - tblCustRFM[[#This Row],[LastPurchaseDate]])</f>
        <v>581</v>
      </c>
      <c r="F3889">
        <f>IF(tblCustRFM[[#This Row],[Recency]] &lt;= $L$4, 3, IF(tblCustRFM[[#This Row],[Recency]] &lt;= M3891, 2, 1))</f>
        <v>1</v>
      </c>
      <c r="G3889">
        <f>IF(tblCustRFM[[#This Row],[Frequency]] &gt;= L3892, 3, IF(tblCustRFM[[#This Row],[Frequency]] &gt;= M3892, 2, 1))</f>
        <v>3</v>
      </c>
      <c r="H3889">
        <f>IF(tblCustRFM[[#This Row],[Monetary]] &gt;= L3893, 3, IF(tblCustRFM[[#This Row],[Monetary]] &gt;= M3893, 2, 1))</f>
        <v>3</v>
      </c>
      <c r="I3889">
        <f>tblCustRFM[[#This Row],[RecencyTier]] + tblCustRFM[[#This Row],[FrequencyTier]] + tblCustRFM[[#This Row],[MonetaryTier]]</f>
        <v>7</v>
      </c>
    </row>
    <row r="3890" spans="1:9" x14ac:dyDescent="0.45">
      <c r="A3890" s="16">
        <v>6785</v>
      </c>
      <c r="B3890" s="10">
        <v>45379.426242631176</v>
      </c>
      <c r="C3890">
        <v>1</v>
      </c>
      <c r="D3890">
        <v>17038.55</v>
      </c>
      <c r="E3890" s="24">
        <f>INT(RFM_Pivot!$A$1 - tblCustRFM[[#This Row],[LastPurchaseDate]])</f>
        <v>277</v>
      </c>
      <c r="F3890">
        <f>IF(tblCustRFM[[#This Row],[Recency]] &lt;= $L$4, 3, IF(tblCustRFM[[#This Row],[Recency]] &lt;= M3892, 2, 1))</f>
        <v>1</v>
      </c>
      <c r="G3890">
        <f>IF(tblCustRFM[[#This Row],[Frequency]] &gt;= L3893, 3, IF(tblCustRFM[[#This Row],[Frequency]] &gt;= M3893, 2, 1))</f>
        <v>3</v>
      </c>
      <c r="H3890">
        <f>IF(tblCustRFM[[#This Row],[Monetary]] &gt;= L3894, 3, IF(tblCustRFM[[#This Row],[Monetary]] &gt;= M3894, 2, 1))</f>
        <v>3</v>
      </c>
      <c r="I3890">
        <f>tblCustRFM[[#This Row],[RecencyTier]] + tblCustRFM[[#This Row],[FrequencyTier]] + tblCustRFM[[#This Row],[MonetaryTier]]</f>
        <v>7</v>
      </c>
    </row>
    <row r="3891" spans="1:9" x14ac:dyDescent="0.45">
      <c r="A3891" s="16">
        <v>6788</v>
      </c>
      <c r="B3891" s="10">
        <v>45170.771377121913</v>
      </c>
      <c r="C3891">
        <v>2</v>
      </c>
      <c r="D3891">
        <v>23837.84</v>
      </c>
      <c r="E3891" s="24">
        <f>INT(RFM_Pivot!$A$1 - tblCustRFM[[#This Row],[LastPurchaseDate]])</f>
        <v>486</v>
      </c>
      <c r="F3891">
        <f>IF(tblCustRFM[[#This Row],[Recency]] &lt;= $L$4, 3, IF(tblCustRFM[[#This Row],[Recency]] &lt;= M3893, 2, 1))</f>
        <v>1</v>
      </c>
      <c r="G3891">
        <f>IF(tblCustRFM[[#This Row],[Frequency]] &gt;= L3894, 3, IF(tblCustRFM[[#This Row],[Frequency]] &gt;= M3894, 2, 1))</f>
        <v>3</v>
      </c>
      <c r="H3891">
        <f>IF(tblCustRFM[[#This Row],[Monetary]] &gt;= L3895, 3, IF(tblCustRFM[[#This Row],[Monetary]] &gt;= M3895, 2, 1))</f>
        <v>3</v>
      </c>
      <c r="I3891">
        <f>tblCustRFM[[#This Row],[RecencyTier]] + tblCustRFM[[#This Row],[FrequencyTier]] + tblCustRFM[[#This Row],[MonetaryTier]]</f>
        <v>7</v>
      </c>
    </row>
    <row r="3892" spans="1:9" x14ac:dyDescent="0.45">
      <c r="A3892" s="16">
        <v>6789</v>
      </c>
      <c r="B3892" s="10">
        <v>45567.128012808644</v>
      </c>
      <c r="C3892">
        <v>2</v>
      </c>
      <c r="D3892">
        <v>16674.52</v>
      </c>
      <c r="E3892" s="24">
        <f>INT(RFM_Pivot!$A$1 - tblCustRFM[[#This Row],[LastPurchaseDate]])</f>
        <v>89</v>
      </c>
      <c r="F3892">
        <f>IF(tblCustRFM[[#This Row],[Recency]] &lt;= $L$4, 3, IF(tblCustRFM[[#This Row],[Recency]] &lt;= M3894, 2, 1))</f>
        <v>3</v>
      </c>
      <c r="G3892">
        <f>IF(tblCustRFM[[#This Row],[Frequency]] &gt;= L3895, 3, IF(tblCustRFM[[#This Row],[Frequency]] &gt;= M3895, 2, 1))</f>
        <v>3</v>
      </c>
      <c r="H3892">
        <f>IF(tblCustRFM[[#This Row],[Monetary]] &gt;= L3896, 3, IF(tblCustRFM[[#This Row],[Monetary]] &gt;= M3896, 2, 1))</f>
        <v>3</v>
      </c>
      <c r="I3892">
        <f>tblCustRFM[[#This Row],[RecencyTier]] + tblCustRFM[[#This Row],[FrequencyTier]] + tblCustRFM[[#This Row],[MonetaryTier]]</f>
        <v>9</v>
      </c>
    </row>
    <row r="3893" spans="1:9" x14ac:dyDescent="0.45">
      <c r="A3893" s="16">
        <v>6790</v>
      </c>
      <c r="B3893" s="10">
        <v>45617.284028395065</v>
      </c>
      <c r="C3893">
        <v>3</v>
      </c>
      <c r="D3893">
        <v>9259.42</v>
      </c>
      <c r="E3893" s="24">
        <f>INT(RFM_Pivot!$A$1 - tblCustRFM[[#This Row],[LastPurchaseDate]])</f>
        <v>39</v>
      </c>
      <c r="F3893">
        <f>IF(tblCustRFM[[#This Row],[Recency]] &lt;= $L$4, 3, IF(tblCustRFM[[#This Row],[Recency]] &lt;= M3895, 2, 1))</f>
        <v>3</v>
      </c>
      <c r="G3893">
        <f>IF(tblCustRFM[[#This Row],[Frequency]] &gt;= L3896, 3, IF(tblCustRFM[[#This Row],[Frequency]] &gt;= M3896, 2, 1))</f>
        <v>3</v>
      </c>
      <c r="H3893">
        <f>IF(tblCustRFM[[#This Row],[Monetary]] &gt;= L3897, 3, IF(tblCustRFM[[#This Row],[Monetary]] &gt;= M3897, 2, 1))</f>
        <v>3</v>
      </c>
      <c r="I3893">
        <f>tblCustRFM[[#This Row],[RecencyTier]] + tblCustRFM[[#This Row],[FrequencyTier]] + tblCustRFM[[#This Row],[MonetaryTier]]</f>
        <v>9</v>
      </c>
    </row>
    <row r="3894" spans="1:9" x14ac:dyDescent="0.45">
      <c r="A3894" s="16">
        <v>6791</v>
      </c>
      <c r="B3894" s="10">
        <v>45446.154915470681</v>
      </c>
      <c r="C3894">
        <v>4</v>
      </c>
      <c r="D3894">
        <v>29066.97</v>
      </c>
      <c r="E3894" s="24">
        <f>INT(RFM_Pivot!$A$1 - tblCustRFM[[#This Row],[LastPurchaseDate]])</f>
        <v>210</v>
      </c>
      <c r="F3894">
        <f>IF(tblCustRFM[[#This Row],[Recency]] &lt;= $L$4, 3, IF(tblCustRFM[[#This Row],[Recency]] &lt;= M3896, 2, 1))</f>
        <v>1</v>
      </c>
      <c r="G3894">
        <f>IF(tblCustRFM[[#This Row],[Frequency]] &gt;= L3897, 3, IF(tblCustRFM[[#This Row],[Frequency]] &gt;= M3897, 2, 1))</f>
        <v>3</v>
      </c>
      <c r="H3894">
        <f>IF(tblCustRFM[[#This Row],[Monetary]] &gt;= L3898, 3, IF(tblCustRFM[[#This Row],[Monetary]] &gt;= M3898, 2, 1))</f>
        <v>3</v>
      </c>
      <c r="I3894">
        <f>tblCustRFM[[#This Row],[RecencyTier]] + tblCustRFM[[#This Row],[FrequencyTier]] + tblCustRFM[[#This Row],[MonetaryTier]]</f>
        <v>7</v>
      </c>
    </row>
    <row r="3895" spans="1:9" x14ac:dyDescent="0.45">
      <c r="A3895" s="16">
        <v>6793</v>
      </c>
      <c r="B3895" s="10">
        <v>45137.188018788584</v>
      </c>
      <c r="C3895">
        <v>1</v>
      </c>
      <c r="D3895">
        <v>3459.55</v>
      </c>
      <c r="E3895" s="24">
        <f>INT(RFM_Pivot!$A$1 - tblCustRFM[[#This Row],[LastPurchaseDate]])</f>
        <v>519</v>
      </c>
      <c r="F3895">
        <f>IF(tblCustRFM[[#This Row],[Recency]] &lt;= $L$4, 3, IF(tblCustRFM[[#This Row],[Recency]] &lt;= M3897, 2, 1))</f>
        <v>1</v>
      </c>
      <c r="G3895">
        <f>IF(tblCustRFM[[#This Row],[Frequency]] &gt;= L3898, 3, IF(tblCustRFM[[#This Row],[Frequency]] &gt;= M3898, 2, 1))</f>
        <v>3</v>
      </c>
      <c r="H3895">
        <f>IF(tblCustRFM[[#This Row],[Monetary]] &gt;= L3899, 3, IF(tblCustRFM[[#This Row],[Monetary]] &gt;= M3899, 2, 1))</f>
        <v>3</v>
      </c>
      <c r="I3895">
        <f>tblCustRFM[[#This Row],[RecencyTier]] + tblCustRFM[[#This Row],[FrequencyTier]] + tblCustRFM[[#This Row],[MonetaryTier]]</f>
        <v>7</v>
      </c>
    </row>
    <row r="3896" spans="1:9" x14ac:dyDescent="0.45">
      <c r="A3896" s="16">
        <v>6794</v>
      </c>
      <c r="B3896" s="10">
        <v>45550.628362847223</v>
      </c>
      <c r="C3896">
        <v>1</v>
      </c>
      <c r="D3896">
        <v>4211.75</v>
      </c>
      <c r="E3896" s="24">
        <f>INT(RFM_Pivot!$A$1 - tblCustRFM[[#This Row],[LastPurchaseDate]])</f>
        <v>106</v>
      </c>
      <c r="F3896">
        <f>IF(tblCustRFM[[#This Row],[Recency]] &lt;= $L$4, 3, IF(tblCustRFM[[#This Row],[Recency]] &lt;= M3898, 2, 1))</f>
        <v>3</v>
      </c>
      <c r="G3896">
        <f>IF(tblCustRFM[[#This Row],[Frequency]] &gt;= L3899, 3, IF(tblCustRFM[[#This Row],[Frequency]] &gt;= M3899, 2, 1))</f>
        <v>3</v>
      </c>
      <c r="H3896">
        <f>IF(tblCustRFM[[#This Row],[Monetary]] &gt;= L3900, 3, IF(tblCustRFM[[#This Row],[Monetary]] &gt;= M3900, 2, 1))</f>
        <v>3</v>
      </c>
      <c r="I3896">
        <f>tblCustRFM[[#This Row],[RecencyTier]] + tblCustRFM[[#This Row],[FrequencyTier]] + tblCustRFM[[#This Row],[MonetaryTier]]</f>
        <v>9</v>
      </c>
    </row>
    <row r="3897" spans="1:9" x14ac:dyDescent="0.45">
      <c r="A3897" s="16">
        <v>6795</v>
      </c>
      <c r="B3897" s="10">
        <v>45386.799980015436</v>
      </c>
      <c r="C3897">
        <v>1</v>
      </c>
      <c r="D3897">
        <v>5165.6400000000003</v>
      </c>
      <c r="E3897" s="24">
        <f>INT(RFM_Pivot!$A$1 - tblCustRFM[[#This Row],[LastPurchaseDate]])</f>
        <v>270</v>
      </c>
      <c r="F3897">
        <f>IF(tblCustRFM[[#This Row],[Recency]] &lt;= $L$4, 3, IF(tblCustRFM[[#This Row],[Recency]] &lt;= M3899, 2, 1))</f>
        <v>1</v>
      </c>
      <c r="G3897">
        <f>IF(tblCustRFM[[#This Row],[Frequency]] &gt;= L3900, 3, IF(tblCustRFM[[#This Row],[Frequency]] &gt;= M3900, 2, 1))</f>
        <v>3</v>
      </c>
      <c r="H3897">
        <f>IF(tblCustRFM[[#This Row],[Monetary]] &gt;= L3901, 3, IF(tblCustRFM[[#This Row],[Monetary]] &gt;= M3901, 2, 1))</f>
        <v>3</v>
      </c>
      <c r="I3897">
        <f>tblCustRFM[[#This Row],[RecencyTier]] + tblCustRFM[[#This Row],[FrequencyTier]] + tblCustRFM[[#This Row],[MonetaryTier]]</f>
        <v>7</v>
      </c>
    </row>
    <row r="3898" spans="1:9" x14ac:dyDescent="0.45">
      <c r="A3898" s="16">
        <v>6796</v>
      </c>
      <c r="B3898" s="10">
        <v>45407.388038811725</v>
      </c>
      <c r="C3898">
        <v>2</v>
      </c>
      <c r="D3898">
        <v>10428.83</v>
      </c>
      <c r="E3898" s="24">
        <f>INT(RFM_Pivot!$A$1 - tblCustRFM[[#This Row],[LastPurchaseDate]])</f>
        <v>249</v>
      </c>
      <c r="F3898">
        <f>IF(tblCustRFM[[#This Row],[Recency]] &lt;= $L$4, 3, IF(tblCustRFM[[#This Row],[Recency]] &lt;= M3900, 2, 1))</f>
        <v>1</v>
      </c>
      <c r="G3898">
        <f>IF(tblCustRFM[[#This Row],[Frequency]] &gt;= L3901, 3, IF(tblCustRFM[[#This Row],[Frequency]] &gt;= M3901, 2, 1))</f>
        <v>3</v>
      </c>
      <c r="H3898">
        <f>IF(tblCustRFM[[#This Row],[Monetary]] &gt;= L3902, 3, IF(tblCustRFM[[#This Row],[Monetary]] &gt;= M3902, 2, 1))</f>
        <v>3</v>
      </c>
      <c r="I3898">
        <f>tblCustRFM[[#This Row],[RecencyTier]] + tblCustRFM[[#This Row],[FrequencyTier]] + tblCustRFM[[#This Row],[MonetaryTier]]</f>
        <v>7</v>
      </c>
    </row>
    <row r="3899" spans="1:9" x14ac:dyDescent="0.45">
      <c r="A3899" s="16">
        <v>6797</v>
      </c>
      <c r="B3899" s="10">
        <v>45030.88938892747</v>
      </c>
      <c r="C3899">
        <v>2</v>
      </c>
      <c r="D3899">
        <v>7245.85</v>
      </c>
      <c r="E3899" s="24">
        <f>INT(RFM_Pivot!$A$1 - tblCustRFM[[#This Row],[LastPurchaseDate]])</f>
        <v>626</v>
      </c>
      <c r="F3899">
        <f>IF(tblCustRFM[[#This Row],[Recency]] &lt;= $L$4, 3, IF(tblCustRFM[[#This Row],[Recency]] &lt;= M3901, 2, 1))</f>
        <v>1</v>
      </c>
      <c r="G3899">
        <f>IF(tblCustRFM[[#This Row],[Frequency]] &gt;= L3902, 3, IF(tblCustRFM[[#This Row],[Frequency]] &gt;= M3902, 2, 1))</f>
        <v>3</v>
      </c>
      <c r="H3899">
        <f>IF(tblCustRFM[[#This Row],[Monetary]] &gt;= L3903, 3, IF(tblCustRFM[[#This Row],[Monetary]] &gt;= M3903, 2, 1))</f>
        <v>3</v>
      </c>
      <c r="I3899">
        <f>tblCustRFM[[#This Row],[RecencyTier]] + tblCustRFM[[#This Row],[FrequencyTier]] + tblCustRFM[[#This Row],[MonetaryTier]]</f>
        <v>7</v>
      </c>
    </row>
    <row r="3900" spans="1:9" x14ac:dyDescent="0.45">
      <c r="A3900" s="16">
        <v>6798</v>
      </c>
      <c r="B3900" s="10">
        <v>45274.66076608796</v>
      </c>
      <c r="C3900">
        <v>1</v>
      </c>
      <c r="D3900">
        <v>7437.06</v>
      </c>
      <c r="E3900" s="24">
        <f>INT(RFM_Pivot!$A$1 - tblCustRFM[[#This Row],[LastPurchaseDate]])</f>
        <v>382</v>
      </c>
      <c r="F3900">
        <f>IF(tblCustRFM[[#This Row],[Recency]] &lt;= $L$4, 3, IF(tblCustRFM[[#This Row],[Recency]] &lt;= M3902, 2, 1))</f>
        <v>1</v>
      </c>
      <c r="G3900">
        <f>IF(tblCustRFM[[#This Row],[Frequency]] &gt;= L3903, 3, IF(tblCustRFM[[#This Row],[Frequency]] &gt;= M3903, 2, 1))</f>
        <v>3</v>
      </c>
      <c r="H3900">
        <f>IF(tblCustRFM[[#This Row],[Monetary]] &gt;= L3904, 3, IF(tblCustRFM[[#This Row],[Monetary]] &gt;= M3904, 2, 1))</f>
        <v>3</v>
      </c>
      <c r="I3900">
        <f>tblCustRFM[[#This Row],[RecencyTier]] + tblCustRFM[[#This Row],[FrequencyTier]] + tblCustRFM[[#This Row],[MonetaryTier]]</f>
        <v>7</v>
      </c>
    </row>
    <row r="3901" spans="1:9" x14ac:dyDescent="0.45">
      <c r="A3901" s="16">
        <v>6799</v>
      </c>
      <c r="B3901" s="10">
        <v>45489.959295910492</v>
      </c>
      <c r="C3901">
        <v>1</v>
      </c>
      <c r="D3901">
        <v>22191</v>
      </c>
      <c r="E3901" s="24">
        <f>INT(RFM_Pivot!$A$1 - tblCustRFM[[#This Row],[LastPurchaseDate]])</f>
        <v>167</v>
      </c>
      <c r="F3901">
        <f>IF(tblCustRFM[[#This Row],[Recency]] &lt;= $L$4, 3, IF(tblCustRFM[[#This Row],[Recency]] &lt;= M3903, 2, 1))</f>
        <v>1</v>
      </c>
      <c r="G3901">
        <f>IF(tblCustRFM[[#This Row],[Frequency]] &gt;= L3904, 3, IF(tblCustRFM[[#This Row],[Frequency]] &gt;= M3904, 2, 1))</f>
        <v>3</v>
      </c>
      <c r="H3901">
        <f>IF(tblCustRFM[[#This Row],[Monetary]] &gt;= L3905, 3, IF(tblCustRFM[[#This Row],[Monetary]] &gt;= M3905, 2, 1))</f>
        <v>3</v>
      </c>
      <c r="I3901">
        <f>tblCustRFM[[#This Row],[RecencyTier]] + tblCustRFM[[#This Row],[FrequencyTier]] + tblCustRFM[[#This Row],[MonetaryTier]]</f>
        <v>7</v>
      </c>
    </row>
    <row r="3902" spans="1:9" x14ac:dyDescent="0.45">
      <c r="A3902" s="16">
        <v>6801</v>
      </c>
      <c r="B3902" s="10">
        <v>45624.365736574073</v>
      </c>
      <c r="C3902">
        <v>3</v>
      </c>
      <c r="D3902">
        <v>33508.22</v>
      </c>
      <c r="E3902" s="24">
        <f>INT(RFM_Pivot!$A$1 - tblCustRFM[[#This Row],[LastPurchaseDate]])</f>
        <v>32</v>
      </c>
      <c r="F3902">
        <f>IF(tblCustRFM[[#This Row],[Recency]] &lt;= $L$4, 3, IF(tblCustRFM[[#This Row],[Recency]] &lt;= M3904, 2, 1))</f>
        <v>3</v>
      </c>
      <c r="G3902">
        <f>IF(tblCustRFM[[#This Row],[Frequency]] &gt;= L3905, 3, IF(tblCustRFM[[#This Row],[Frequency]] &gt;= M3905, 2, 1))</f>
        <v>3</v>
      </c>
      <c r="H3902">
        <f>IF(tblCustRFM[[#This Row],[Monetary]] &gt;= L3906, 3, IF(tblCustRFM[[#This Row],[Monetary]] &gt;= M3906, 2, 1))</f>
        <v>3</v>
      </c>
      <c r="I3902">
        <f>tblCustRFM[[#This Row],[RecencyTier]] + tblCustRFM[[#This Row],[FrequencyTier]] + tblCustRFM[[#This Row],[MonetaryTier]]</f>
        <v>9</v>
      </c>
    </row>
    <row r="3903" spans="1:9" x14ac:dyDescent="0.45">
      <c r="A3903" s="16">
        <v>6806</v>
      </c>
      <c r="B3903" s="10">
        <v>45616.84598460648</v>
      </c>
      <c r="C3903">
        <v>4</v>
      </c>
      <c r="D3903">
        <v>34407.31</v>
      </c>
      <c r="E3903" s="24">
        <f>INT(RFM_Pivot!$A$1 - tblCustRFM[[#This Row],[LastPurchaseDate]])</f>
        <v>40</v>
      </c>
      <c r="F3903">
        <f>IF(tblCustRFM[[#This Row],[Recency]] &lt;= $L$4, 3, IF(tblCustRFM[[#This Row],[Recency]] &lt;= M3905, 2, 1))</f>
        <v>3</v>
      </c>
      <c r="G3903">
        <f>IF(tblCustRFM[[#This Row],[Frequency]] &gt;= L3906, 3, IF(tblCustRFM[[#This Row],[Frequency]] &gt;= M3906, 2, 1))</f>
        <v>3</v>
      </c>
      <c r="H3903">
        <f>IF(tblCustRFM[[#This Row],[Monetary]] &gt;= L3907, 3, IF(tblCustRFM[[#This Row],[Monetary]] &gt;= M3907, 2, 1))</f>
        <v>3</v>
      </c>
      <c r="I3903">
        <f>tblCustRFM[[#This Row],[RecencyTier]] + tblCustRFM[[#This Row],[FrequencyTier]] + tblCustRFM[[#This Row],[MonetaryTier]]</f>
        <v>9</v>
      </c>
    </row>
    <row r="3904" spans="1:9" x14ac:dyDescent="0.45">
      <c r="A3904" s="16">
        <v>6807</v>
      </c>
      <c r="B3904" s="10">
        <v>45254.729772993829</v>
      </c>
      <c r="C3904">
        <v>1</v>
      </c>
      <c r="D3904">
        <v>5357.37</v>
      </c>
      <c r="E3904" s="24">
        <f>INT(RFM_Pivot!$A$1 - tblCustRFM[[#This Row],[LastPurchaseDate]])</f>
        <v>402</v>
      </c>
      <c r="F3904">
        <f>IF(tblCustRFM[[#This Row],[Recency]] &lt;= $L$4, 3, IF(tblCustRFM[[#This Row],[Recency]] &lt;= M3906, 2, 1))</f>
        <v>1</v>
      </c>
      <c r="G3904">
        <f>IF(tblCustRFM[[#This Row],[Frequency]] &gt;= L3907, 3, IF(tblCustRFM[[#This Row],[Frequency]] &gt;= M3907, 2, 1))</f>
        <v>3</v>
      </c>
      <c r="H3904">
        <f>IF(tblCustRFM[[#This Row],[Monetary]] &gt;= L3908, 3, IF(tblCustRFM[[#This Row],[Monetary]] &gt;= M3908, 2, 1))</f>
        <v>3</v>
      </c>
      <c r="I3904">
        <f>tblCustRFM[[#This Row],[RecencyTier]] + tblCustRFM[[#This Row],[FrequencyTier]] + tblCustRFM[[#This Row],[MonetaryTier]]</f>
        <v>7</v>
      </c>
    </row>
    <row r="3905" spans="1:9" x14ac:dyDescent="0.45">
      <c r="A3905" s="16">
        <v>6808</v>
      </c>
      <c r="B3905" s="10">
        <v>45171.282428240738</v>
      </c>
      <c r="C3905">
        <v>2</v>
      </c>
      <c r="D3905">
        <v>30596.799999999999</v>
      </c>
      <c r="E3905" s="24">
        <f>INT(RFM_Pivot!$A$1 - tblCustRFM[[#This Row],[LastPurchaseDate]])</f>
        <v>485</v>
      </c>
      <c r="F3905">
        <f>IF(tblCustRFM[[#This Row],[Recency]] &lt;= $L$4, 3, IF(tblCustRFM[[#This Row],[Recency]] &lt;= M3907, 2, 1))</f>
        <v>1</v>
      </c>
      <c r="G3905">
        <f>IF(tblCustRFM[[#This Row],[Frequency]] &gt;= L3908, 3, IF(tblCustRFM[[#This Row],[Frequency]] &gt;= M3908, 2, 1))</f>
        <v>3</v>
      </c>
      <c r="H3905">
        <f>IF(tblCustRFM[[#This Row],[Monetary]] &gt;= L3909, 3, IF(tblCustRFM[[#This Row],[Monetary]] &gt;= M3909, 2, 1))</f>
        <v>3</v>
      </c>
      <c r="I3905">
        <f>tblCustRFM[[#This Row],[RecencyTier]] + tblCustRFM[[#This Row],[FrequencyTier]] + tblCustRFM[[#This Row],[MonetaryTier]]</f>
        <v>7</v>
      </c>
    </row>
    <row r="3906" spans="1:9" x14ac:dyDescent="0.45">
      <c r="A3906" s="16">
        <v>6810</v>
      </c>
      <c r="B3906" s="10">
        <v>45295.613861381171</v>
      </c>
      <c r="C3906">
        <v>2</v>
      </c>
      <c r="D3906">
        <v>12459.09</v>
      </c>
      <c r="E3906" s="24">
        <f>INT(RFM_Pivot!$A$1 - tblCustRFM[[#This Row],[LastPurchaseDate]])</f>
        <v>361</v>
      </c>
      <c r="F3906">
        <f>IF(tblCustRFM[[#This Row],[Recency]] &lt;= $L$4, 3, IF(tblCustRFM[[#This Row],[Recency]] &lt;= M3908, 2, 1))</f>
        <v>1</v>
      </c>
      <c r="G3906">
        <f>IF(tblCustRFM[[#This Row],[Frequency]] &gt;= L3909, 3, IF(tblCustRFM[[#This Row],[Frequency]] &gt;= M3909, 2, 1))</f>
        <v>3</v>
      </c>
      <c r="H3906">
        <f>IF(tblCustRFM[[#This Row],[Monetary]] &gt;= L3910, 3, IF(tblCustRFM[[#This Row],[Monetary]] &gt;= M3910, 2, 1))</f>
        <v>3</v>
      </c>
      <c r="I3906">
        <f>tblCustRFM[[#This Row],[RecencyTier]] + tblCustRFM[[#This Row],[FrequencyTier]] + tblCustRFM[[#This Row],[MonetaryTier]]</f>
        <v>7</v>
      </c>
    </row>
    <row r="3907" spans="1:9" x14ac:dyDescent="0.45">
      <c r="A3907" s="16">
        <v>6811</v>
      </c>
      <c r="B3907" s="10">
        <v>45273.346634683643</v>
      </c>
      <c r="C3907">
        <v>2</v>
      </c>
      <c r="D3907">
        <v>22332.93</v>
      </c>
      <c r="E3907" s="24">
        <f>INT(RFM_Pivot!$A$1 - tblCustRFM[[#This Row],[LastPurchaseDate]])</f>
        <v>383</v>
      </c>
      <c r="F3907">
        <f>IF(tblCustRFM[[#This Row],[Recency]] &lt;= $L$4, 3, IF(tblCustRFM[[#This Row],[Recency]] &lt;= M3909, 2, 1))</f>
        <v>1</v>
      </c>
      <c r="G3907">
        <f>IF(tblCustRFM[[#This Row],[Frequency]] &gt;= L3910, 3, IF(tblCustRFM[[#This Row],[Frequency]] &gt;= M3910, 2, 1))</f>
        <v>3</v>
      </c>
      <c r="H3907">
        <f>IF(tblCustRFM[[#This Row],[Monetary]] &gt;= L3911, 3, IF(tblCustRFM[[#This Row],[Monetary]] &gt;= M3911, 2, 1))</f>
        <v>3</v>
      </c>
      <c r="I3907">
        <f>tblCustRFM[[#This Row],[RecencyTier]] + tblCustRFM[[#This Row],[FrequencyTier]] + tblCustRFM[[#This Row],[MonetaryTier]]</f>
        <v>7</v>
      </c>
    </row>
    <row r="3908" spans="1:9" x14ac:dyDescent="0.45">
      <c r="A3908" s="16">
        <v>6812</v>
      </c>
      <c r="B3908" s="10">
        <v>45340.002300231485</v>
      </c>
      <c r="C3908">
        <v>1</v>
      </c>
      <c r="D3908">
        <v>12348.48</v>
      </c>
      <c r="E3908" s="24">
        <f>INT(RFM_Pivot!$A$1 - tblCustRFM[[#This Row],[LastPurchaseDate]])</f>
        <v>316</v>
      </c>
      <c r="F3908">
        <f>IF(tblCustRFM[[#This Row],[Recency]] &lt;= $L$4, 3, IF(tblCustRFM[[#This Row],[Recency]] &lt;= M3910, 2, 1))</f>
        <v>1</v>
      </c>
      <c r="G3908">
        <f>IF(tblCustRFM[[#This Row],[Frequency]] &gt;= L3911, 3, IF(tblCustRFM[[#This Row],[Frequency]] &gt;= M3911, 2, 1))</f>
        <v>3</v>
      </c>
      <c r="H3908">
        <f>IF(tblCustRFM[[#This Row],[Monetary]] &gt;= L3912, 3, IF(tblCustRFM[[#This Row],[Monetary]] &gt;= M3912, 2, 1))</f>
        <v>3</v>
      </c>
      <c r="I3908">
        <f>tblCustRFM[[#This Row],[RecencyTier]] + tblCustRFM[[#This Row],[FrequencyTier]] + tblCustRFM[[#This Row],[MonetaryTier]]</f>
        <v>7</v>
      </c>
    </row>
    <row r="3909" spans="1:9" x14ac:dyDescent="0.45">
      <c r="A3909" s="16">
        <v>6813</v>
      </c>
      <c r="B3909" s="10">
        <v>45606.770977083332</v>
      </c>
      <c r="C3909">
        <v>1</v>
      </c>
      <c r="D3909">
        <v>6284.46</v>
      </c>
      <c r="E3909" s="24">
        <f>INT(RFM_Pivot!$A$1 - tblCustRFM[[#This Row],[LastPurchaseDate]])</f>
        <v>50</v>
      </c>
      <c r="F3909">
        <f>IF(tblCustRFM[[#This Row],[Recency]] &lt;= $L$4, 3, IF(tblCustRFM[[#This Row],[Recency]] &lt;= M3911, 2, 1))</f>
        <v>3</v>
      </c>
      <c r="G3909">
        <f>IF(tblCustRFM[[#This Row],[Frequency]] &gt;= L3912, 3, IF(tblCustRFM[[#This Row],[Frequency]] &gt;= M3912, 2, 1))</f>
        <v>3</v>
      </c>
      <c r="H3909">
        <f>IF(tblCustRFM[[#This Row],[Monetary]] &gt;= L3913, 3, IF(tblCustRFM[[#This Row],[Monetary]] &gt;= M3913, 2, 1))</f>
        <v>3</v>
      </c>
      <c r="I3909">
        <f>tblCustRFM[[#This Row],[RecencyTier]] + tblCustRFM[[#This Row],[FrequencyTier]] + tblCustRFM[[#This Row],[MonetaryTier]]</f>
        <v>9</v>
      </c>
    </row>
    <row r="3910" spans="1:9" x14ac:dyDescent="0.45">
      <c r="A3910" s="16">
        <v>6816</v>
      </c>
      <c r="B3910" s="10">
        <v>45362.634563464504</v>
      </c>
      <c r="C3910">
        <v>1</v>
      </c>
      <c r="D3910">
        <v>11359.24</v>
      </c>
      <c r="E3910" s="24">
        <f>INT(RFM_Pivot!$A$1 - tblCustRFM[[#This Row],[LastPurchaseDate]])</f>
        <v>294</v>
      </c>
      <c r="F3910">
        <f>IF(tblCustRFM[[#This Row],[Recency]] &lt;= $L$4, 3, IF(tblCustRFM[[#This Row],[Recency]] &lt;= M3912, 2, 1))</f>
        <v>1</v>
      </c>
      <c r="G3910">
        <f>IF(tblCustRFM[[#This Row],[Frequency]] &gt;= L3913, 3, IF(tblCustRFM[[#This Row],[Frequency]] &gt;= M3913, 2, 1))</f>
        <v>3</v>
      </c>
      <c r="H3910">
        <f>IF(tblCustRFM[[#This Row],[Monetary]] &gt;= L3914, 3, IF(tblCustRFM[[#This Row],[Monetary]] &gt;= M3914, 2, 1))</f>
        <v>3</v>
      </c>
      <c r="I3910">
        <f>tblCustRFM[[#This Row],[RecencyTier]] + tblCustRFM[[#This Row],[FrequencyTier]] + tblCustRFM[[#This Row],[MonetaryTier]]</f>
        <v>7</v>
      </c>
    </row>
    <row r="3911" spans="1:9" x14ac:dyDescent="0.45">
      <c r="A3911" s="16">
        <v>6818</v>
      </c>
      <c r="B3911" s="10">
        <v>45326.7149714892</v>
      </c>
      <c r="C3911">
        <v>3</v>
      </c>
      <c r="D3911">
        <v>40573.65</v>
      </c>
      <c r="E3911" s="24">
        <f>INT(RFM_Pivot!$A$1 - tblCustRFM[[#This Row],[LastPurchaseDate]])</f>
        <v>330</v>
      </c>
      <c r="F3911">
        <f>IF(tblCustRFM[[#This Row],[Recency]] &lt;= $L$4, 3, IF(tblCustRFM[[#This Row],[Recency]] &lt;= M3913, 2, 1))</f>
        <v>1</v>
      </c>
      <c r="G3911">
        <f>IF(tblCustRFM[[#This Row],[Frequency]] &gt;= L3914, 3, IF(tblCustRFM[[#This Row],[Frequency]] &gt;= M3914, 2, 1))</f>
        <v>3</v>
      </c>
      <c r="H3911">
        <f>IF(tblCustRFM[[#This Row],[Monetary]] &gt;= L3915, 3, IF(tblCustRFM[[#This Row],[Monetary]] &gt;= M3915, 2, 1))</f>
        <v>3</v>
      </c>
      <c r="I3911">
        <f>tblCustRFM[[#This Row],[RecencyTier]] + tblCustRFM[[#This Row],[FrequencyTier]] + tblCustRFM[[#This Row],[MonetaryTier]]</f>
        <v>7</v>
      </c>
    </row>
    <row r="3912" spans="1:9" x14ac:dyDescent="0.45">
      <c r="A3912" s="16">
        <v>6819</v>
      </c>
      <c r="B3912" s="10">
        <v>45359.276227623457</v>
      </c>
      <c r="C3912">
        <v>1</v>
      </c>
      <c r="D3912">
        <v>5132.8</v>
      </c>
      <c r="E3912" s="24">
        <f>INT(RFM_Pivot!$A$1 - tblCustRFM[[#This Row],[LastPurchaseDate]])</f>
        <v>297</v>
      </c>
      <c r="F3912">
        <f>IF(tblCustRFM[[#This Row],[Recency]] &lt;= $L$4, 3, IF(tblCustRFM[[#This Row],[Recency]] &lt;= M3914, 2, 1))</f>
        <v>1</v>
      </c>
      <c r="G3912">
        <f>IF(tblCustRFM[[#This Row],[Frequency]] &gt;= L3915, 3, IF(tblCustRFM[[#This Row],[Frequency]] &gt;= M3915, 2, 1))</f>
        <v>3</v>
      </c>
      <c r="H3912">
        <f>IF(tblCustRFM[[#This Row],[Monetary]] &gt;= L3916, 3, IF(tblCustRFM[[#This Row],[Monetary]] &gt;= M3916, 2, 1))</f>
        <v>3</v>
      </c>
      <c r="I3912">
        <f>tblCustRFM[[#This Row],[RecencyTier]] + tblCustRFM[[#This Row],[FrequencyTier]] + tblCustRFM[[#This Row],[MonetaryTier]]</f>
        <v>7</v>
      </c>
    </row>
    <row r="3913" spans="1:9" x14ac:dyDescent="0.45">
      <c r="A3913" s="16">
        <v>6820</v>
      </c>
      <c r="B3913" s="10">
        <v>45377.163016280865</v>
      </c>
      <c r="C3913">
        <v>1</v>
      </c>
      <c r="D3913">
        <v>16439.75</v>
      </c>
      <c r="E3913" s="24">
        <f>INT(RFM_Pivot!$A$1 - tblCustRFM[[#This Row],[LastPurchaseDate]])</f>
        <v>279</v>
      </c>
      <c r="F3913">
        <f>IF(tblCustRFM[[#This Row],[Recency]] &lt;= $L$4, 3, IF(tblCustRFM[[#This Row],[Recency]] &lt;= M3915, 2, 1))</f>
        <v>1</v>
      </c>
      <c r="G3913">
        <f>IF(tblCustRFM[[#This Row],[Frequency]] &gt;= L3916, 3, IF(tblCustRFM[[#This Row],[Frequency]] &gt;= M3916, 2, 1))</f>
        <v>3</v>
      </c>
      <c r="H3913">
        <f>IF(tblCustRFM[[#This Row],[Monetary]] &gt;= L3917, 3, IF(tblCustRFM[[#This Row],[Monetary]] &gt;= M3917, 2, 1))</f>
        <v>3</v>
      </c>
      <c r="I3913">
        <f>tblCustRFM[[#This Row],[RecencyTier]] + tblCustRFM[[#This Row],[FrequencyTier]] + tblCustRFM[[#This Row],[MonetaryTier]]</f>
        <v>7</v>
      </c>
    </row>
    <row r="3914" spans="1:9" x14ac:dyDescent="0.45">
      <c r="A3914" s="16">
        <v>6822</v>
      </c>
      <c r="B3914" s="10">
        <v>45417.098009799382</v>
      </c>
      <c r="C3914">
        <v>1</v>
      </c>
      <c r="D3914">
        <v>955.18</v>
      </c>
      <c r="E3914" s="24">
        <f>INT(RFM_Pivot!$A$1 - tblCustRFM[[#This Row],[LastPurchaseDate]])</f>
        <v>239</v>
      </c>
      <c r="F3914">
        <f>IF(tblCustRFM[[#This Row],[Recency]] &lt;= $L$4, 3, IF(tblCustRFM[[#This Row],[Recency]] &lt;= M3916, 2, 1))</f>
        <v>1</v>
      </c>
      <c r="G3914">
        <f>IF(tblCustRFM[[#This Row],[Frequency]] &gt;= L3917, 3, IF(tblCustRFM[[#This Row],[Frequency]] &gt;= M3917, 2, 1))</f>
        <v>3</v>
      </c>
      <c r="H3914">
        <f>IF(tblCustRFM[[#This Row],[Monetary]] &gt;= L3918, 3, IF(tblCustRFM[[#This Row],[Monetary]] &gt;= M3918, 2, 1))</f>
        <v>3</v>
      </c>
      <c r="I3914">
        <f>tblCustRFM[[#This Row],[RecencyTier]] + tblCustRFM[[#This Row],[FrequencyTier]] + tblCustRFM[[#This Row],[MonetaryTier]]</f>
        <v>7</v>
      </c>
    </row>
    <row r="3915" spans="1:9" x14ac:dyDescent="0.45">
      <c r="A3915" s="16">
        <v>6823</v>
      </c>
      <c r="B3915" s="10">
        <v>45311.602460223767</v>
      </c>
      <c r="C3915">
        <v>2</v>
      </c>
      <c r="D3915">
        <v>5535.54</v>
      </c>
      <c r="E3915" s="24">
        <f>INT(RFM_Pivot!$A$1 - tblCustRFM[[#This Row],[LastPurchaseDate]])</f>
        <v>345</v>
      </c>
      <c r="F3915">
        <f>IF(tblCustRFM[[#This Row],[Recency]] &lt;= $L$4, 3, IF(tblCustRFM[[#This Row],[Recency]] &lt;= M3917, 2, 1))</f>
        <v>1</v>
      </c>
      <c r="G3915">
        <f>IF(tblCustRFM[[#This Row],[Frequency]] &gt;= L3918, 3, IF(tblCustRFM[[#This Row],[Frequency]] &gt;= M3918, 2, 1))</f>
        <v>3</v>
      </c>
      <c r="H3915">
        <f>IF(tblCustRFM[[#This Row],[Monetary]] &gt;= L3919, 3, IF(tblCustRFM[[#This Row],[Monetary]] &gt;= M3919, 2, 1))</f>
        <v>3</v>
      </c>
      <c r="I3915">
        <f>tblCustRFM[[#This Row],[RecencyTier]] + tblCustRFM[[#This Row],[FrequencyTier]] + tblCustRFM[[#This Row],[MonetaryTier]]</f>
        <v>7</v>
      </c>
    </row>
    <row r="3916" spans="1:9" x14ac:dyDescent="0.45">
      <c r="A3916" s="16">
        <v>6824</v>
      </c>
      <c r="B3916" s="10">
        <v>45573.552655285494</v>
      </c>
      <c r="C3916">
        <v>1</v>
      </c>
      <c r="D3916">
        <v>12482.04</v>
      </c>
      <c r="E3916" s="24">
        <f>INT(RFM_Pivot!$A$1 - tblCustRFM[[#This Row],[LastPurchaseDate]])</f>
        <v>83</v>
      </c>
      <c r="F3916">
        <f>IF(tblCustRFM[[#This Row],[Recency]] &lt;= $L$4, 3, IF(tblCustRFM[[#This Row],[Recency]] &lt;= M3918, 2, 1))</f>
        <v>3</v>
      </c>
      <c r="G3916">
        <f>IF(tblCustRFM[[#This Row],[Frequency]] &gt;= L3919, 3, IF(tblCustRFM[[#This Row],[Frequency]] &gt;= M3919, 2, 1))</f>
        <v>3</v>
      </c>
      <c r="H3916">
        <f>IF(tblCustRFM[[#This Row],[Monetary]] &gt;= L3920, 3, IF(tblCustRFM[[#This Row],[Monetary]] &gt;= M3920, 2, 1))</f>
        <v>3</v>
      </c>
      <c r="I3916">
        <f>tblCustRFM[[#This Row],[RecencyTier]] + tblCustRFM[[#This Row],[FrequencyTier]] + tblCustRFM[[#This Row],[MonetaryTier]]</f>
        <v>9</v>
      </c>
    </row>
    <row r="3917" spans="1:9" x14ac:dyDescent="0.45">
      <c r="A3917" s="16">
        <v>6827</v>
      </c>
      <c r="B3917" s="10">
        <v>45504.195719560186</v>
      </c>
      <c r="C3917">
        <v>3</v>
      </c>
      <c r="D3917">
        <v>22652.94</v>
      </c>
      <c r="E3917" s="24">
        <f>INT(RFM_Pivot!$A$1 - tblCustRFM[[#This Row],[LastPurchaseDate]])</f>
        <v>152</v>
      </c>
      <c r="F3917">
        <f>IF(tblCustRFM[[#This Row],[Recency]] &lt;= $L$4, 3, IF(tblCustRFM[[#This Row],[Recency]] &lt;= M3919, 2, 1))</f>
        <v>1</v>
      </c>
      <c r="G3917">
        <f>IF(tblCustRFM[[#This Row],[Frequency]] &gt;= L3920, 3, IF(tblCustRFM[[#This Row],[Frequency]] &gt;= M3920, 2, 1))</f>
        <v>3</v>
      </c>
      <c r="H3917">
        <f>IF(tblCustRFM[[#This Row],[Monetary]] &gt;= L3921, 3, IF(tblCustRFM[[#This Row],[Monetary]] &gt;= M3921, 2, 1))</f>
        <v>3</v>
      </c>
      <c r="I3917">
        <f>tblCustRFM[[#This Row],[RecencyTier]] + tblCustRFM[[#This Row],[FrequencyTier]] + tblCustRFM[[#This Row],[MonetaryTier]]</f>
        <v>7</v>
      </c>
    </row>
    <row r="3918" spans="1:9" x14ac:dyDescent="0.45">
      <c r="A3918" s="16">
        <v>6828</v>
      </c>
      <c r="B3918" s="10">
        <v>45589.687268711423</v>
      </c>
      <c r="C3918">
        <v>1</v>
      </c>
      <c r="D3918">
        <v>14417.04</v>
      </c>
      <c r="E3918" s="24">
        <f>INT(RFM_Pivot!$A$1 - tblCustRFM[[#This Row],[LastPurchaseDate]])</f>
        <v>67</v>
      </c>
      <c r="F3918">
        <f>IF(tblCustRFM[[#This Row],[Recency]] &lt;= $L$4, 3, IF(tblCustRFM[[#This Row],[Recency]] &lt;= M3920, 2, 1))</f>
        <v>3</v>
      </c>
      <c r="G3918">
        <f>IF(tblCustRFM[[#This Row],[Frequency]] &gt;= L3921, 3, IF(tblCustRFM[[#This Row],[Frequency]] &gt;= M3921, 2, 1))</f>
        <v>3</v>
      </c>
      <c r="H3918">
        <f>IF(tblCustRFM[[#This Row],[Monetary]] &gt;= L3922, 3, IF(tblCustRFM[[#This Row],[Monetary]] &gt;= M3922, 2, 1))</f>
        <v>3</v>
      </c>
      <c r="I3918">
        <f>tblCustRFM[[#This Row],[RecencyTier]] + tblCustRFM[[#This Row],[FrequencyTier]] + tblCustRFM[[#This Row],[MonetaryTier]]</f>
        <v>9</v>
      </c>
    </row>
    <row r="3919" spans="1:9" x14ac:dyDescent="0.45">
      <c r="A3919" s="16">
        <v>6829</v>
      </c>
      <c r="B3919" s="10">
        <v>45502.005500540123</v>
      </c>
      <c r="C3919">
        <v>1</v>
      </c>
      <c r="D3919">
        <v>20726.95</v>
      </c>
      <c r="E3919" s="24">
        <f>INT(RFM_Pivot!$A$1 - tblCustRFM[[#This Row],[LastPurchaseDate]])</f>
        <v>154</v>
      </c>
      <c r="F3919">
        <f>IF(tblCustRFM[[#This Row],[Recency]] &lt;= $L$4, 3, IF(tblCustRFM[[#This Row],[Recency]] &lt;= M3921, 2, 1))</f>
        <v>1</v>
      </c>
      <c r="G3919">
        <f>IF(tblCustRFM[[#This Row],[Frequency]] &gt;= L3922, 3, IF(tblCustRFM[[#This Row],[Frequency]] &gt;= M3922, 2, 1))</f>
        <v>3</v>
      </c>
      <c r="H3919">
        <f>IF(tblCustRFM[[#This Row],[Monetary]] &gt;= L3923, 3, IF(tblCustRFM[[#This Row],[Monetary]] &gt;= M3923, 2, 1))</f>
        <v>3</v>
      </c>
      <c r="I3919">
        <f>tblCustRFM[[#This Row],[RecencyTier]] + tblCustRFM[[#This Row],[FrequencyTier]] + tblCustRFM[[#This Row],[MonetaryTier]]</f>
        <v>7</v>
      </c>
    </row>
    <row r="3920" spans="1:9" x14ac:dyDescent="0.45">
      <c r="A3920" s="16">
        <v>6830</v>
      </c>
      <c r="B3920" s="10">
        <v>45507.4080408179</v>
      </c>
      <c r="C3920">
        <v>1</v>
      </c>
      <c r="D3920">
        <v>2154.6</v>
      </c>
      <c r="E3920" s="24">
        <f>INT(RFM_Pivot!$A$1 - tblCustRFM[[#This Row],[LastPurchaseDate]])</f>
        <v>149</v>
      </c>
      <c r="F3920">
        <f>IF(tblCustRFM[[#This Row],[Recency]] &lt;= $L$4, 3, IF(tblCustRFM[[#This Row],[Recency]] &lt;= M3922, 2, 1))</f>
        <v>1</v>
      </c>
      <c r="G3920">
        <f>IF(tblCustRFM[[#This Row],[Frequency]] &gt;= L3923, 3, IF(tblCustRFM[[#This Row],[Frequency]] &gt;= M3923, 2, 1))</f>
        <v>3</v>
      </c>
      <c r="H3920">
        <f>IF(tblCustRFM[[#This Row],[Monetary]] &gt;= L3924, 3, IF(tblCustRFM[[#This Row],[Monetary]] &gt;= M3924, 2, 1))</f>
        <v>3</v>
      </c>
      <c r="I3920">
        <f>tblCustRFM[[#This Row],[RecencyTier]] + tblCustRFM[[#This Row],[FrequencyTier]] + tblCustRFM[[#This Row],[MonetaryTier]]</f>
        <v>7</v>
      </c>
    </row>
    <row r="3921" spans="1:9" x14ac:dyDescent="0.45">
      <c r="A3921" s="16">
        <v>6831</v>
      </c>
      <c r="B3921" s="10">
        <v>45278.019101929014</v>
      </c>
      <c r="C3921">
        <v>2</v>
      </c>
      <c r="D3921">
        <v>2899.02</v>
      </c>
      <c r="E3921" s="24">
        <f>INT(RFM_Pivot!$A$1 - tblCustRFM[[#This Row],[LastPurchaseDate]])</f>
        <v>378</v>
      </c>
      <c r="F3921">
        <f>IF(tblCustRFM[[#This Row],[Recency]] &lt;= $L$4, 3, IF(tblCustRFM[[#This Row],[Recency]] &lt;= M3923, 2, 1))</f>
        <v>1</v>
      </c>
      <c r="G3921">
        <f>IF(tblCustRFM[[#This Row],[Frequency]] &gt;= L3924, 3, IF(tblCustRFM[[#This Row],[Frequency]] &gt;= M3924, 2, 1))</f>
        <v>3</v>
      </c>
      <c r="H3921">
        <f>IF(tblCustRFM[[#This Row],[Monetary]] &gt;= L3925, 3, IF(tblCustRFM[[#This Row],[Monetary]] &gt;= M3925, 2, 1))</f>
        <v>3</v>
      </c>
      <c r="I3921">
        <f>tblCustRFM[[#This Row],[RecencyTier]] + tblCustRFM[[#This Row],[FrequencyTier]] + tblCustRFM[[#This Row],[MonetaryTier]]</f>
        <v>7</v>
      </c>
    </row>
    <row r="3922" spans="1:9" x14ac:dyDescent="0.45">
      <c r="A3922" s="16">
        <v>6832</v>
      </c>
      <c r="B3922" s="10">
        <v>45138.502150231485</v>
      </c>
      <c r="C3922">
        <v>1</v>
      </c>
      <c r="D3922">
        <v>12041.65</v>
      </c>
      <c r="E3922" s="24">
        <f>INT(RFM_Pivot!$A$1 - tblCustRFM[[#This Row],[LastPurchaseDate]])</f>
        <v>518</v>
      </c>
      <c r="F3922">
        <f>IF(tblCustRFM[[#This Row],[Recency]] &lt;= $L$4, 3, IF(tblCustRFM[[#This Row],[Recency]] &lt;= M3924, 2, 1))</f>
        <v>1</v>
      </c>
      <c r="G3922">
        <f>IF(tblCustRFM[[#This Row],[Frequency]] &gt;= L3925, 3, IF(tblCustRFM[[#This Row],[Frequency]] &gt;= M3925, 2, 1))</f>
        <v>3</v>
      </c>
      <c r="H3922">
        <f>IF(tblCustRFM[[#This Row],[Monetary]] &gt;= L3926, 3, IF(tblCustRFM[[#This Row],[Monetary]] &gt;= M3926, 2, 1))</f>
        <v>3</v>
      </c>
      <c r="I3922">
        <f>tblCustRFM[[#This Row],[RecencyTier]] + tblCustRFM[[#This Row],[FrequencyTier]] + tblCustRFM[[#This Row],[MonetaryTier]]</f>
        <v>7</v>
      </c>
    </row>
    <row r="3923" spans="1:9" x14ac:dyDescent="0.45">
      <c r="A3923" s="16">
        <v>6835</v>
      </c>
      <c r="B3923" s="10">
        <v>45406.219921990742</v>
      </c>
      <c r="C3923">
        <v>1</v>
      </c>
      <c r="D3923">
        <v>1721.34</v>
      </c>
      <c r="E3923" s="24">
        <f>INT(RFM_Pivot!$A$1 - tblCustRFM[[#This Row],[LastPurchaseDate]])</f>
        <v>250</v>
      </c>
      <c r="F3923">
        <f>IF(tblCustRFM[[#This Row],[Recency]] &lt;= $L$4, 3, IF(tblCustRFM[[#This Row],[Recency]] &lt;= M3925, 2, 1))</f>
        <v>1</v>
      </c>
      <c r="G3923">
        <f>IF(tblCustRFM[[#This Row],[Frequency]] &gt;= L3926, 3, IF(tblCustRFM[[#This Row],[Frequency]] &gt;= M3926, 2, 1))</f>
        <v>3</v>
      </c>
      <c r="H3923">
        <f>IF(tblCustRFM[[#This Row],[Monetary]] &gt;= L3927, 3, IF(tblCustRFM[[#This Row],[Monetary]] &gt;= M3927, 2, 1))</f>
        <v>3</v>
      </c>
      <c r="I3923">
        <f>tblCustRFM[[#This Row],[RecencyTier]] + tblCustRFM[[#This Row],[FrequencyTier]] + tblCustRFM[[#This Row],[MonetaryTier]]</f>
        <v>7</v>
      </c>
    </row>
    <row r="3924" spans="1:9" x14ac:dyDescent="0.45">
      <c r="A3924" s="16">
        <v>6837</v>
      </c>
      <c r="B3924" s="10">
        <v>45604.799779976849</v>
      </c>
      <c r="C3924">
        <v>1</v>
      </c>
      <c r="D3924">
        <v>14922.84</v>
      </c>
      <c r="E3924" s="24">
        <f>INT(RFM_Pivot!$A$1 - tblCustRFM[[#This Row],[LastPurchaseDate]])</f>
        <v>52</v>
      </c>
      <c r="F3924">
        <f>IF(tblCustRFM[[#This Row],[Recency]] &lt;= $L$4, 3, IF(tblCustRFM[[#This Row],[Recency]] &lt;= M3926, 2, 1))</f>
        <v>3</v>
      </c>
      <c r="G3924">
        <f>IF(tblCustRFM[[#This Row],[Frequency]] &gt;= L3927, 3, IF(tblCustRFM[[#This Row],[Frequency]] &gt;= M3927, 2, 1))</f>
        <v>3</v>
      </c>
      <c r="H3924">
        <f>IF(tblCustRFM[[#This Row],[Monetary]] &gt;= L3928, 3, IF(tblCustRFM[[#This Row],[Monetary]] &gt;= M3928, 2, 1))</f>
        <v>3</v>
      </c>
      <c r="I3924">
        <f>tblCustRFM[[#This Row],[RecencyTier]] + tblCustRFM[[#This Row],[FrequencyTier]] + tblCustRFM[[#This Row],[MonetaryTier]]</f>
        <v>9</v>
      </c>
    </row>
    <row r="3925" spans="1:9" x14ac:dyDescent="0.45">
      <c r="A3925" s="16">
        <v>6839</v>
      </c>
      <c r="B3925" s="10">
        <v>45404.175717554011</v>
      </c>
      <c r="C3925">
        <v>2</v>
      </c>
      <c r="D3925">
        <v>20519.330000000002</v>
      </c>
      <c r="E3925" s="24">
        <f>INT(RFM_Pivot!$A$1 - tblCustRFM[[#This Row],[LastPurchaseDate]])</f>
        <v>252</v>
      </c>
      <c r="F3925">
        <f>IF(tblCustRFM[[#This Row],[Recency]] &lt;= $L$4, 3, IF(tblCustRFM[[#This Row],[Recency]] &lt;= M3927, 2, 1))</f>
        <v>1</v>
      </c>
      <c r="G3925">
        <f>IF(tblCustRFM[[#This Row],[Frequency]] &gt;= L3928, 3, IF(tblCustRFM[[#This Row],[Frequency]] &gt;= M3928, 2, 1))</f>
        <v>3</v>
      </c>
      <c r="H3925">
        <f>IF(tblCustRFM[[#This Row],[Monetary]] &gt;= L3929, 3, IF(tblCustRFM[[#This Row],[Monetary]] &gt;= M3929, 2, 1))</f>
        <v>3</v>
      </c>
      <c r="I3925">
        <f>tblCustRFM[[#This Row],[RecencyTier]] + tblCustRFM[[#This Row],[FrequencyTier]] + tblCustRFM[[#This Row],[MonetaryTier]]</f>
        <v>7</v>
      </c>
    </row>
    <row r="3926" spans="1:9" x14ac:dyDescent="0.45">
      <c r="A3926" s="16">
        <v>6840</v>
      </c>
      <c r="B3926" s="10">
        <v>45317.370036998458</v>
      </c>
      <c r="C3926">
        <v>1</v>
      </c>
      <c r="D3926">
        <v>11495.08</v>
      </c>
      <c r="E3926" s="24">
        <f>INT(RFM_Pivot!$A$1 - tblCustRFM[[#This Row],[LastPurchaseDate]])</f>
        <v>339</v>
      </c>
      <c r="F3926">
        <f>IF(tblCustRFM[[#This Row],[Recency]] &lt;= $L$4, 3, IF(tblCustRFM[[#This Row],[Recency]] &lt;= M3928, 2, 1))</f>
        <v>1</v>
      </c>
      <c r="G3926">
        <f>IF(tblCustRFM[[#This Row],[Frequency]] &gt;= L3929, 3, IF(tblCustRFM[[#This Row],[Frequency]] &gt;= M3929, 2, 1))</f>
        <v>3</v>
      </c>
      <c r="H3926">
        <f>IF(tblCustRFM[[#This Row],[Monetary]] &gt;= L3930, 3, IF(tblCustRFM[[#This Row],[Monetary]] &gt;= M3930, 2, 1))</f>
        <v>3</v>
      </c>
      <c r="I3926">
        <f>tblCustRFM[[#This Row],[RecencyTier]] + tblCustRFM[[#This Row],[FrequencyTier]] + tblCustRFM[[#This Row],[MonetaryTier]]</f>
        <v>7</v>
      </c>
    </row>
    <row r="3927" spans="1:9" x14ac:dyDescent="0.45">
      <c r="A3927" s="16">
        <v>6842</v>
      </c>
      <c r="B3927" s="10">
        <v>45138.648164814818</v>
      </c>
      <c r="C3927">
        <v>1</v>
      </c>
      <c r="D3927">
        <v>13113.15</v>
      </c>
      <c r="E3927" s="24">
        <f>INT(RFM_Pivot!$A$1 - tblCustRFM[[#This Row],[LastPurchaseDate]])</f>
        <v>518</v>
      </c>
      <c r="F3927">
        <f>IF(tblCustRFM[[#This Row],[Recency]] &lt;= $L$4, 3, IF(tblCustRFM[[#This Row],[Recency]] &lt;= M3929, 2, 1))</f>
        <v>1</v>
      </c>
      <c r="G3927">
        <f>IF(tblCustRFM[[#This Row],[Frequency]] &gt;= L3930, 3, IF(tblCustRFM[[#This Row],[Frequency]] &gt;= M3930, 2, 1))</f>
        <v>3</v>
      </c>
      <c r="H3927">
        <f>IF(tblCustRFM[[#This Row],[Monetary]] &gt;= L3931, 3, IF(tblCustRFM[[#This Row],[Monetary]] &gt;= M3931, 2, 1))</f>
        <v>3</v>
      </c>
      <c r="I3927">
        <f>tblCustRFM[[#This Row],[RecencyTier]] + tblCustRFM[[#This Row],[FrequencyTier]] + tblCustRFM[[#This Row],[MonetaryTier]]</f>
        <v>7</v>
      </c>
    </row>
    <row r="3928" spans="1:9" x14ac:dyDescent="0.45">
      <c r="A3928" s="16">
        <v>6844</v>
      </c>
      <c r="B3928" s="10">
        <v>45497.552055208333</v>
      </c>
      <c r="C3928">
        <v>1</v>
      </c>
      <c r="D3928">
        <v>3902.94</v>
      </c>
      <c r="E3928" s="24">
        <f>INT(RFM_Pivot!$A$1 - tblCustRFM[[#This Row],[LastPurchaseDate]])</f>
        <v>159</v>
      </c>
      <c r="F3928">
        <f>IF(tblCustRFM[[#This Row],[Recency]] &lt;= $L$4, 3, IF(tblCustRFM[[#This Row],[Recency]] &lt;= M3930, 2, 1))</f>
        <v>1</v>
      </c>
      <c r="G3928">
        <f>IF(tblCustRFM[[#This Row],[Frequency]] &gt;= L3931, 3, IF(tblCustRFM[[#This Row],[Frequency]] &gt;= M3931, 2, 1))</f>
        <v>3</v>
      </c>
      <c r="H3928">
        <f>IF(tblCustRFM[[#This Row],[Monetary]] &gt;= L3932, 3, IF(tblCustRFM[[#This Row],[Monetary]] &gt;= M3932, 2, 1))</f>
        <v>3</v>
      </c>
      <c r="I3928">
        <f>tblCustRFM[[#This Row],[RecencyTier]] + tblCustRFM[[#This Row],[FrequencyTier]] + tblCustRFM[[#This Row],[MonetaryTier]]</f>
        <v>7</v>
      </c>
    </row>
    <row r="3929" spans="1:9" x14ac:dyDescent="0.45">
      <c r="A3929" s="16">
        <v>6845</v>
      </c>
      <c r="B3929" s="10">
        <v>45513.613661381176</v>
      </c>
      <c r="C3929">
        <v>2</v>
      </c>
      <c r="D3929">
        <v>24654.6</v>
      </c>
      <c r="E3929" s="24">
        <f>INT(RFM_Pivot!$A$1 - tblCustRFM[[#This Row],[LastPurchaseDate]])</f>
        <v>143</v>
      </c>
      <c r="F3929">
        <f>IF(tblCustRFM[[#This Row],[Recency]] &lt;= $L$4, 3, IF(tblCustRFM[[#This Row],[Recency]] &lt;= M3931, 2, 1))</f>
        <v>1</v>
      </c>
      <c r="G3929">
        <f>IF(tblCustRFM[[#This Row],[Frequency]] &gt;= L3932, 3, IF(tblCustRFM[[#This Row],[Frequency]] &gt;= M3932, 2, 1))</f>
        <v>3</v>
      </c>
      <c r="H3929">
        <f>IF(tblCustRFM[[#This Row],[Monetary]] &gt;= L3933, 3, IF(tblCustRFM[[#This Row],[Monetary]] &gt;= M3933, 2, 1))</f>
        <v>3</v>
      </c>
      <c r="I3929">
        <f>tblCustRFM[[#This Row],[RecencyTier]] + tblCustRFM[[#This Row],[FrequencyTier]] + tblCustRFM[[#This Row],[MonetaryTier]]</f>
        <v>7</v>
      </c>
    </row>
    <row r="3930" spans="1:9" x14ac:dyDescent="0.45">
      <c r="A3930" s="16">
        <v>6850</v>
      </c>
      <c r="B3930" s="10">
        <v>45218.080108024689</v>
      </c>
      <c r="C3930">
        <v>1</v>
      </c>
      <c r="D3930">
        <v>533.20000000000005</v>
      </c>
      <c r="E3930" s="24">
        <f>INT(RFM_Pivot!$A$1 - tblCustRFM[[#This Row],[LastPurchaseDate]])</f>
        <v>438</v>
      </c>
      <c r="F3930">
        <f>IF(tblCustRFM[[#This Row],[Recency]] &lt;= $L$4, 3, IF(tblCustRFM[[#This Row],[Recency]] &lt;= M3932, 2, 1))</f>
        <v>1</v>
      </c>
      <c r="G3930">
        <f>IF(tblCustRFM[[#This Row],[Frequency]] &gt;= L3933, 3, IF(tblCustRFM[[#This Row],[Frequency]] &gt;= M3933, 2, 1))</f>
        <v>3</v>
      </c>
      <c r="H3930">
        <f>IF(tblCustRFM[[#This Row],[Monetary]] &gt;= L3934, 3, IF(tblCustRFM[[#This Row],[Monetary]] &gt;= M3934, 2, 1))</f>
        <v>3</v>
      </c>
      <c r="I3930">
        <f>tblCustRFM[[#This Row],[RecencyTier]] + tblCustRFM[[#This Row],[FrequencyTier]] + tblCustRFM[[#This Row],[MonetaryTier]]</f>
        <v>7</v>
      </c>
    </row>
    <row r="3931" spans="1:9" x14ac:dyDescent="0.45">
      <c r="A3931" s="16">
        <v>6851</v>
      </c>
      <c r="B3931" s="10">
        <v>45543.473647376544</v>
      </c>
      <c r="C3931">
        <v>2</v>
      </c>
      <c r="D3931">
        <v>25418.84</v>
      </c>
      <c r="E3931" s="24">
        <f>INT(RFM_Pivot!$A$1 - tblCustRFM[[#This Row],[LastPurchaseDate]])</f>
        <v>113</v>
      </c>
      <c r="F3931">
        <f>IF(tblCustRFM[[#This Row],[Recency]] &lt;= $L$4, 3, IF(tblCustRFM[[#This Row],[Recency]] &lt;= M3933, 2, 1))</f>
        <v>3</v>
      </c>
      <c r="G3931">
        <f>IF(tblCustRFM[[#This Row],[Frequency]] &gt;= L3934, 3, IF(tblCustRFM[[#This Row],[Frequency]] &gt;= M3934, 2, 1))</f>
        <v>3</v>
      </c>
      <c r="H3931">
        <f>IF(tblCustRFM[[#This Row],[Monetary]] &gt;= L3935, 3, IF(tblCustRFM[[#This Row],[Monetary]] &gt;= M3935, 2, 1))</f>
        <v>3</v>
      </c>
      <c r="I3931">
        <f>tblCustRFM[[#This Row],[RecencyTier]] + tblCustRFM[[#This Row],[FrequencyTier]] + tblCustRFM[[#This Row],[MonetaryTier]]</f>
        <v>9</v>
      </c>
    </row>
    <row r="3932" spans="1:9" x14ac:dyDescent="0.45">
      <c r="A3932" s="16">
        <v>6854</v>
      </c>
      <c r="B3932" s="10">
        <v>45504.852785262345</v>
      </c>
      <c r="C3932">
        <v>2</v>
      </c>
      <c r="D3932">
        <v>13084.03</v>
      </c>
      <c r="E3932" s="24">
        <f>INT(RFM_Pivot!$A$1 - tblCustRFM[[#This Row],[LastPurchaseDate]])</f>
        <v>152</v>
      </c>
      <c r="F3932">
        <f>IF(tblCustRFM[[#This Row],[Recency]] &lt;= $L$4, 3, IF(tblCustRFM[[#This Row],[Recency]] &lt;= M3934, 2, 1))</f>
        <v>1</v>
      </c>
      <c r="G3932">
        <f>IF(tblCustRFM[[#This Row],[Frequency]] &gt;= L3935, 3, IF(tblCustRFM[[#This Row],[Frequency]] &gt;= M3935, 2, 1))</f>
        <v>3</v>
      </c>
      <c r="H3932">
        <f>IF(tblCustRFM[[#This Row],[Monetary]] &gt;= L3936, 3, IF(tblCustRFM[[#This Row],[Monetary]] &gt;= M3936, 2, 1))</f>
        <v>3</v>
      </c>
      <c r="I3932">
        <f>tblCustRFM[[#This Row],[RecencyTier]] + tblCustRFM[[#This Row],[FrequencyTier]] + tblCustRFM[[#This Row],[MonetaryTier]]</f>
        <v>7</v>
      </c>
    </row>
    <row r="3933" spans="1:9" x14ac:dyDescent="0.45">
      <c r="A3933" s="16">
        <v>6855</v>
      </c>
      <c r="B3933" s="10">
        <v>44939.192219212964</v>
      </c>
      <c r="C3933">
        <v>1</v>
      </c>
      <c r="D3933">
        <v>3593.66</v>
      </c>
      <c r="E3933" s="24">
        <f>INT(RFM_Pivot!$A$1 - tblCustRFM[[#This Row],[LastPurchaseDate]])</f>
        <v>717</v>
      </c>
      <c r="F3933">
        <f>IF(tblCustRFM[[#This Row],[Recency]] &lt;= $L$4, 3, IF(tblCustRFM[[#This Row],[Recency]] &lt;= M3935, 2, 1))</f>
        <v>1</v>
      </c>
      <c r="G3933">
        <f>IF(tblCustRFM[[#This Row],[Frequency]] &gt;= L3936, 3, IF(tblCustRFM[[#This Row],[Frequency]] &gt;= M3936, 2, 1))</f>
        <v>3</v>
      </c>
      <c r="H3933">
        <f>IF(tblCustRFM[[#This Row],[Monetary]] &gt;= L3937, 3, IF(tblCustRFM[[#This Row],[Monetary]] &gt;= M3937, 2, 1))</f>
        <v>3</v>
      </c>
      <c r="I3933">
        <f>tblCustRFM[[#This Row],[RecencyTier]] + tblCustRFM[[#This Row],[FrequencyTier]] + tblCustRFM[[#This Row],[MonetaryTier]]</f>
        <v>7</v>
      </c>
    </row>
    <row r="3934" spans="1:9" x14ac:dyDescent="0.45">
      <c r="A3934" s="16">
        <v>6856</v>
      </c>
      <c r="B3934" s="10">
        <v>45253.269626967594</v>
      </c>
      <c r="C3934">
        <v>1</v>
      </c>
      <c r="D3934">
        <v>1972.89</v>
      </c>
      <c r="E3934" s="24">
        <f>INT(RFM_Pivot!$A$1 - tblCustRFM[[#This Row],[LastPurchaseDate]])</f>
        <v>403</v>
      </c>
      <c r="F3934">
        <f>IF(tblCustRFM[[#This Row],[Recency]] &lt;= $L$4, 3, IF(tblCustRFM[[#This Row],[Recency]] &lt;= M3936, 2, 1))</f>
        <v>1</v>
      </c>
      <c r="G3934">
        <f>IF(tblCustRFM[[#This Row],[Frequency]] &gt;= L3937, 3, IF(tblCustRFM[[#This Row],[Frequency]] &gt;= M3937, 2, 1))</f>
        <v>3</v>
      </c>
      <c r="H3934">
        <f>IF(tblCustRFM[[#This Row],[Monetary]] &gt;= L3938, 3, IF(tblCustRFM[[#This Row],[Monetary]] &gt;= M3938, 2, 1))</f>
        <v>3</v>
      </c>
      <c r="I3934">
        <f>tblCustRFM[[#This Row],[RecencyTier]] + tblCustRFM[[#This Row],[FrequencyTier]] + tblCustRFM[[#This Row],[MonetaryTier]]</f>
        <v>7</v>
      </c>
    </row>
    <row r="3935" spans="1:9" x14ac:dyDescent="0.45">
      <c r="A3935" s="16">
        <v>6864</v>
      </c>
      <c r="B3935" s="10">
        <v>44937.294029398145</v>
      </c>
      <c r="C3935">
        <v>1</v>
      </c>
      <c r="D3935">
        <v>9172.1</v>
      </c>
      <c r="E3935" s="24">
        <f>INT(RFM_Pivot!$A$1 - tblCustRFM[[#This Row],[LastPurchaseDate]])</f>
        <v>719</v>
      </c>
      <c r="F3935">
        <f>IF(tblCustRFM[[#This Row],[Recency]] &lt;= $L$4, 3, IF(tblCustRFM[[#This Row],[Recency]] &lt;= M3937, 2, 1))</f>
        <v>1</v>
      </c>
      <c r="G3935">
        <f>IF(tblCustRFM[[#This Row],[Frequency]] &gt;= L3938, 3, IF(tblCustRFM[[#This Row],[Frequency]] &gt;= M3938, 2, 1))</f>
        <v>3</v>
      </c>
      <c r="H3935">
        <f>IF(tblCustRFM[[#This Row],[Monetary]] &gt;= L3939, 3, IF(tblCustRFM[[#This Row],[Monetary]] &gt;= M3939, 2, 1))</f>
        <v>3</v>
      </c>
      <c r="I3935">
        <f>tblCustRFM[[#This Row],[RecencyTier]] + tblCustRFM[[#This Row],[FrequencyTier]] + tblCustRFM[[#This Row],[MonetaryTier]]</f>
        <v>7</v>
      </c>
    </row>
    <row r="3936" spans="1:9" x14ac:dyDescent="0.45">
      <c r="A3936" s="16">
        <v>6866</v>
      </c>
      <c r="B3936" s="10">
        <v>45206.32593260031</v>
      </c>
      <c r="C3936">
        <v>1</v>
      </c>
      <c r="D3936">
        <v>1374.3</v>
      </c>
      <c r="E3936" s="24">
        <f>INT(RFM_Pivot!$A$1 - tblCustRFM[[#This Row],[LastPurchaseDate]])</f>
        <v>450</v>
      </c>
      <c r="F3936">
        <f>IF(tblCustRFM[[#This Row],[Recency]] &lt;= $L$4, 3, IF(tblCustRFM[[#This Row],[Recency]] &lt;= M3938, 2, 1))</f>
        <v>1</v>
      </c>
      <c r="G3936">
        <f>IF(tblCustRFM[[#This Row],[Frequency]] &gt;= L3939, 3, IF(tblCustRFM[[#This Row],[Frequency]] &gt;= M3939, 2, 1))</f>
        <v>3</v>
      </c>
      <c r="H3936">
        <f>IF(tblCustRFM[[#This Row],[Monetary]] &gt;= L3940, 3, IF(tblCustRFM[[#This Row],[Monetary]] &gt;= M3940, 2, 1))</f>
        <v>3</v>
      </c>
      <c r="I3936">
        <f>tblCustRFM[[#This Row],[RecencyTier]] + tblCustRFM[[#This Row],[FrequencyTier]] + tblCustRFM[[#This Row],[MonetaryTier]]</f>
        <v>7</v>
      </c>
    </row>
    <row r="3937" spans="1:9" x14ac:dyDescent="0.45">
      <c r="A3937" s="16">
        <v>6867</v>
      </c>
      <c r="B3937" s="10">
        <v>45268.747174729935</v>
      </c>
      <c r="C3937">
        <v>2</v>
      </c>
      <c r="D3937">
        <v>27340.48</v>
      </c>
      <c r="E3937" s="24">
        <f>INT(RFM_Pivot!$A$1 - tblCustRFM[[#This Row],[LastPurchaseDate]])</f>
        <v>388</v>
      </c>
      <c r="F3937">
        <f>IF(tblCustRFM[[#This Row],[Recency]] &lt;= $L$4, 3, IF(tblCustRFM[[#This Row],[Recency]] &lt;= M3939, 2, 1))</f>
        <v>1</v>
      </c>
      <c r="G3937">
        <f>IF(tblCustRFM[[#This Row],[Frequency]] &gt;= L3940, 3, IF(tblCustRFM[[#This Row],[Frequency]] &gt;= M3940, 2, 1))</f>
        <v>3</v>
      </c>
      <c r="H3937">
        <f>IF(tblCustRFM[[#This Row],[Monetary]] &gt;= L3941, 3, IF(tblCustRFM[[#This Row],[Monetary]] &gt;= M3941, 2, 1))</f>
        <v>3</v>
      </c>
      <c r="I3937">
        <f>tblCustRFM[[#This Row],[RecencyTier]] + tblCustRFM[[#This Row],[FrequencyTier]] + tblCustRFM[[#This Row],[MonetaryTier]]</f>
        <v>7</v>
      </c>
    </row>
    <row r="3938" spans="1:9" x14ac:dyDescent="0.45">
      <c r="A3938" s="16">
        <v>6868</v>
      </c>
      <c r="B3938" s="10">
        <v>45494.996799691355</v>
      </c>
      <c r="C3938">
        <v>1</v>
      </c>
      <c r="D3938">
        <v>5073.8999999999996</v>
      </c>
      <c r="E3938" s="24">
        <f>INT(RFM_Pivot!$A$1 - tblCustRFM[[#This Row],[LastPurchaseDate]])</f>
        <v>162</v>
      </c>
      <c r="F3938">
        <f>IF(tblCustRFM[[#This Row],[Recency]] &lt;= $L$4, 3, IF(tblCustRFM[[#This Row],[Recency]] &lt;= M3940, 2, 1))</f>
        <v>1</v>
      </c>
      <c r="G3938">
        <f>IF(tblCustRFM[[#This Row],[Frequency]] &gt;= L3941, 3, IF(tblCustRFM[[#This Row],[Frequency]] &gt;= M3941, 2, 1))</f>
        <v>3</v>
      </c>
      <c r="H3938">
        <f>IF(tblCustRFM[[#This Row],[Monetary]] &gt;= L3942, 3, IF(tblCustRFM[[#This Row],[Monetary]] &gt;= M3942, 2, 1))</f>
        <v>3</v>
      </c>
      <c r="I3938">
        <f>tblCustRFM[[#This Row],[RecencyTier]] + tblCustRFM[[#This Row],[FrequencyTier]] + tblCustRFM[[#This Row],[MonetaryTier]]</f>
        <v>7</v>
      </c>
    </row>
    <row r="3939" spans="1:9" x14ac:dyDescent="0.45">
      <c r="A3939" s="16">
        <v>6869</v>
      </c>
      <c r="B3939" s="10">
        <v>45223.920692091051</v>
      </c>
      <c r="C3939">
        <v>1</v>
      </c>
      <c r="D3939">
        <v>2727.2</v>
      </c>
      <c r="E3939" s="24">
        <f>INT(RFM_Pivot!$A$1 - tblCustRFM[[#This Row],[LastPurchaseDate]])</f>
        <v>433</v>
      </c>
      <c r="F3939">
        <f>IF(tblCustRFM[[#This Row],[Recency]] &lt;= $L$4, 3, IF(tblCustRFM[[#This Row],[Recency]] &lt;= M3941, 2, 1))</f>
        <v>1</v>
      </c>
      <c r="G3939">
        <f>IF(tblCustRFM[[#This Row],[Frequency]] &gt;= L3942, 3, IF(tblCustRFM[[#This Row],[Frequency]] &gt;= M3942, 2, 1))</f>
        <v>3</v>
      </c>
      <c r="H3939">
        <f>IF(tblCustRFM[[#This Row],[Monetary]] &gt;= L3943, 3, IF(tblCustRFM[[#This Row],[Monetary]] &gt;= M3943, 2, 1))</f>
        <v>3</v>
      </c>
      <c r="I3939">
        <f>tblCustRFM[[#This Row],[RecencyTier]] + tblCustRFM[[#This Row],[FrequencyTier]] + tblCustRFM[[#This Row],[MonetaryTier]]</f>
        <v>7</v>
      </c>
    </row>
    <row r="3940" spans="1:9" x14ac:dyDescent="0.45">
      <c r="A3940" s="16">
        <v>6870</v>
      </c>
      <c r="B3940" s="10">
        <v>44980.806380632719</v>
      </c>
      <c r="C3940">
        <v>1</v>
      </c>
      <c r="D3940">
        <v>11376.36</v>
      </c>
      <c r="E3940" s="24">
        <f>INT(RFM_Pivot!$A$1 - tblCustRFM[[#This Row],[LastPurchaseDate]])</f>
        <v>676</v>
      </c>
      <c r="F3940">
        <f>IF(tblCustRFM[[#This Row],[Recency]] &lt;= $L$4, 3, IF(tblCustRFM[[#This Row],[Recency]] &lt;= M3942, 2, 1))</f>
        <v>1</v>
      </c>
      <c r="G3940">
        <f>IF(tblCustRFM[[#This Row],[Frequency]] &gt;= L3943, 3, IF(tblCustRFM[[#This Row],[Frequency]] &gt;= M3943, 2, 1))</f>
        <v>3</v>
      </c>
      <c r="H3940">
        <f>IF(tblCustRFM[[#This Row],[Monetary]] &gt;= L3944, 3, IF(tblCustRFM[[#This Row],[Monetary]] &gt;= M3944, 2, 1))</f>
        <v>3</v>
      </c>
      <c r="I3940">
        <f>tblCustRFM[[#This Row],[RecencyTier]] + tblCustRFM[[#This Row],[FrequencyTier]] + tblCustRFM[[#This Row],[MonetaryTier]]</f>
        <v>7</v>
      </c>
    </row>
    <row r="3941" spans="1:9" x14ac:dyDescent="0.45">
      <c r="A3941" s="16">
        <v>6872</v>
      </c>
      <c r="B3941" s="10">
        <v>45496.018901890435</v>
      </c>
      <c r="C3941">
        <v>1</v>
      </c>
      <c r="D3941">
        <v>3868.12</v>
      </c>
      <c r="E3941" s="24">
        <f>INT(RFM_Pivot!$A$1 - tblCustRFM[[#This Row],[LastPurchaseDate]])</f>
        <v>160</v>
      </c>
      <c r="F3941">
        <f>IF(tblCustRFM[[#This Row],[Recency]] &lt;= $L$4, 3, IF(tblCustRFM[[#This Row],[Recency]] &lt;= M3943, 2, 1))</f>
        <v>1</v>
      </c>
      <c r="G3941">
        <f>IF(tblCustRFM[[#This Row],[Frequency]] &gt;= L3944, 3, IF(tblCustRFM[[#This Row],[Frequency]] &gt;= M3944, 2, 1))</f>
        <v>3</v>
      </c>
      <c r="H3941">
        <f>IF(tblCustRFM[[#This Row],[Monetary]] &gt;= L3945, 3, IF(tblCustRFM[[#This Row],[Monetary]] &gt;= M3945, 2, 1))</f>
        <v>3</v>
      </c>
      <c r="I3941">
        <f>tblCustRFM[[#This Row],[RecencyTier]] + tblCustRFM[[#This Row],[FrequencyTier]] + tblCustRFM[[#This Row],[MonetaryTier]]</f>
        <v>7</v>
      </c>
    </row>
    <row r="3942" spans="1:9" x14ac:dyDescent="0.45">
      <c r="A3942" s="16">
        <v>6873</v>
      </c>
      <c r="B3942" s="10">
        <v>45538.874187422836</v>
      </c>
      <c r="C3942">
        <v>3</v>
      </c>
      <c r="D3942">
        <v>27513.96</v>
      </c>
      <c r="E3942" s="24">
        <f>INT(RFM_Pivot!$A$1 - tblCustRFM[[#This Row],[LastPurchaseDate]])</f>
        <v>118</v>
      </c>
      <c r="F3942">
        <f>IF(tblCustRFM[[#This Row],[Recency]] &lt;= $L$4, 3, IF(tblCustRFM[[#This Row],[Recency]] &lt;= M3944, 2, 1))</f>
        <v>3</v>
      </c>
      <c r="G3942">
        <f>IF(tblCustRFM[[#This Row],[Frequency]] &gt;= L3945, 3, IF(tblCustRFM[[#This Row],[Frequency]] &gt;= M3945, 2, 1))</f>
        <v>3</v>
      </c>
      <c r="H3942">
        <f>IF(tblCustRFM[[#This Row],[Monetary]] &gt;= L3946, 3, IF(tblCustRFM[[#This Row],[Monetary]] &gt;= M3946, 2, 1))</f>
        <v>3</v>
      </c>
      <c r="I3942">
        <f>tblCustRFM[[#This Row],[RecencyTier]] + tblCustRFM[[#This Row],[FrequencyTier]] + tblCustRFM[[#This Row],[MonetaryTier]]</f>
        <v>9</v>
      </c>
    </row>
    <row r="3943" spans="1:9" x14ac:dyDescent="0.45">
      <c r="A3943" s="16">
        <v>6874</v>
      </c>
      <c r="B3943" s="10">
        <v>45490.397339737654</v>
      </c>
      <c r="C3943">
        <v>3</v>
      </c>
      <c r="D3943">
        <v>10368.43</v>
      </c>
      <c r="E3943" s="24">
        <f>INT(RFM_Pivot!$A$1 - tblCustRFM[[#This Row],[LastPurchaseDate]])</f>
        <v>166</v>
      </c>
      <c r="F3943">
        <f>IF(tblCustRFM[[#This Row],[Recency]] &lt;= $L$4, 3, IF(tblCustRFM[[#This Row],[Recency]] &lt;= M3945, 2, 1))</f>
        <v>1</v>
      </c>
      <c r="G3943">
        <f>IF(tblCustRFM[[#This Row],[Frequency]] &gt;= L3946, 3, IF(tblCustRFM[[#This Row],[Frequency]] &gt;= M3946, 2, 1))</f>
        <v>3</v>
      </c>
      <c r="H3943">
        <f>IF(tblCustRFM[[#This Row],[Monetary]] &gt;= L3947, 3, IF(tblCustRFM[[#This Row],[Monetary]] &gt;= M3947, 2, 1))</f>
        <v>3</v>
      </c>
      <c r="I3943">
        <f>tblCustRFM[[#This Row],[RecencyTier]] + tblCustRFM[[#This Row],[FrequencyTier]] + tblCustRFM[[#This Row],[MonetaryTier]]</f>
        <v>7</v>
      </c>
    </row>
    <row r="3944" spans="1:9" x14ac:dyDescent="0.45">
      <c r="A3944" s="16">
        <v>6875</v>
      </c>
      <c r="B3944" s="10">
        <v>45388.479147916667</v>
      </c>
      <c r="C3944">
        <v>1</v>
      </c>
      <c r="D3944">
        <v>4488.74</v>
      </c>
      <c r="E3944" s="24">
        <f>INT(RFM_Pivot!$A$1 - tblCustRFM[[#This Row],[LastPurchaseDate]])</f>
        <v>268</v>
      </c>
      <c r="F3944">
        <f>IF(tblCustRFM[[#This Row],[Recency]] &lt;= $L$4, 3, IF(tblCustRFM[[#This Row],[Recency]] &lt;= M3946, 2, 1))</f>
        <v>1</v>
      </c>
      <c r="G3944">
        <f>IF(tblCustRFM[[#This Row],[Frequency]] &gt;= L3947, 3, IF(tblCustRFM[[#This Row],[Frequency]] &gt;= M3947, 2, 1))</f>
        <v>3</v>
      </c>
      <c r="H3944">
        <f>IF(tblCustRFM[[#This Row],[Monetary]] &gt;= L3948, 3, IF(tblCustRFM[[#This Row],[Monetary]] &gt;= M3948, 2, 1))</f>
        <v>3</v>
      </c>
      <c r="I3944">
        <f>tblCustRFM[[#This Row],[RecencyTier]] + tblCustRFM[[#This Row],[FrequencyTier]] + tblCustRFM[[#This Row],[MonetaryTier]]</f>
        <v>7</v>
      </c>
    </row>
    <row r="3945" spans="1:9" x14ac:dyDescent="0.45">
      <c r="A3945" s="16">
        <v>6876</v>
      </c>
      <c r="B3945" s="10">
        <v>45547.635063503083</v>
      </c>
      <c r="C3945">
        <v>2</v>
      </c>
      <c r="D3945">
        <v>4780.8</v>
      </c>
      <c r="E3945" s="24">
        <f>INT(RFM_Pivot!$A$1 - tblCustRFM[[#This Row],[LastPurchaseDate]])</f>
        <v>109</v>
      </c>
      <c r="F3945">
        <f>IF(tblCustRFM[[#This Row],[Recency]] &lt;= $L$4, 3, IF(tblCustRFM[[#This Row],[Recency]] &lt;= M3947, 2, 1))</f>
        <v>3</v>
      </c>
      <c r="G3945">
        <f>IF(tblCustRFM[[#This Row],[Frequency]] &gt;= L3948, 3, IF(tblCustRFM[[#This Row],[Frequency]] &gt;= M3948, 2, 1))</f>
        <v>3</v>
      </c>
      <c r="H3945">
        <f>IF(tblCustRFM[[#This Row],[Monetary]] &gt;= L3949, 3, IF(tblCustRFM[[#This Row],[Monetary]] &gt;= M3949, 2, 1))</f>
        <v>3</v>
      </c>
      <c r="I3945">
        <f>tblCustRFM[[#This Row],[RecencyTier]] + tblCustRFM[[#This Row],[FrequencyTier]] + tblCustRFM[[#This Row],[MonetaryTier]]</f>
        <v>9</v>
      </c>
    </row>
    <row r="3946" spans="1:9" x14ac:dyDescent="0.45">
      <c r="A3946" s="16">
        <v>6877</v>
      </c>
      <c r="B3946" s="10">
        <v>45243.924692476852</v>
      </c>
      <c r="C3946">
        <v>2</v>
      </c>
      <c r="D3946">
        <v>24056.92</v>
      </c>
      <c r="E3946" s="24">
        <f>INT(RFM_Pivot!$A$1 - tblCustRFM[[#This Row],[LastPurchaseDate]])</f>
        <v>413</v>
      </c>
      <c r="F3946">
        <f>IF(tblCustRFM[[#This Row],[Recency]] &lt;= $L$4, 3, IF(tblCustRFM[[#This Row],[Recency]] &lt;= M3948, 2, 1))</f>
        <v>1</v>
      </c>
      <c r="G3946">
        <f>IF(tblCustRFM[[#This Row],[Frequency]] &gt;= L3949, 3, IF(tblCustRFM[[#This Row],[Frequency]] &gt;= M3949, 2, 1))</f>
        <v>3</v>
      </c>
      <c r="H3946">
        <f>IF(tblCustRFM[[#This Row],[Monetary]] &gt;= L3950, 3, IF(tblCustRFM[[#This Row],[Monetary]] &gt;= M3950, 2, 1))</f>
        <v>3</v>
      </c>
      <c r="I3946">
        <f>tblCustRFM[[#This Row],[RecencyTier]] + tblCustRFM[[#This Row],[FrequencyTier]] + tblCustRFM[[#This Row],[MonetaryTier]]</f>
        <v>7</v>
      </c>
    </row>
    <row r="3947" spans="1:9" x14ac:dyDescent="0.45">
      <c r="A3947" s="16">
        <v>6878</v>
      </c>
      <c r="B3947" s="10">
        <v>45645.099809992287</v>
      </c>
      <c r="C3947">
        <v>2</v>
      </c>
      <c r="D3947">
        <v>13946.98</v>
      </c>
      <c r="E3947" s="24">
        <f>INT(RFM_Pivot!$A$1 - tblCustRFM[[#This Row],[LastPurchaseDate]])</f>
        <v>11</v>
      </c>
      <c r="F3947">
        <f>IF(tblCustRFM[[#This Row],[Recency]] &lt;= $L$4, 3, IF(tblCustRFM[[#This Row],[Recency]] &lt;= M3949, 2, 1))</f>
        <v>3</v>
      </c>
      <c r="G3947">
        <f>IF(tblCustRFM[[#This Row],[Frequency]] &gt;= L3950, 3, IF(tblCustRFM[[#This Row],[Frequency]] &gt;= M3950, 2, 1))</f>
        <v>3</v>
      </c>
      <c r="H3947">
        <f>IF(tblCustRFM[[#This Row],[Monetary]] &gt;= L3951, 3, IF(tblCustRFM[[#This Row],[Monetary]] &gt;= M3951, 2, 1))</f>
        <v>3</v>
      </c>
      <c r="I3947">
        <f>tblCustRFM[[#This Row],[RecencyTier]] + tblCustRFM[[#This Row],[FrequencyTier]] + tblCustRFM[[#This Row],[MonetaryTier]]</f>
        <v>9</v>
      </c>
    </row>
    <row r="3948" spans="1:9" x14ac:dyDescent="0.45">
      <c r="A3948" s="16">
        <v>6879</v>
      </c>
      <c r="B3948" s="10">
        <v>45650.137313734565</v>
      </c>
      <c r="C3948">
        <v>2</v>
      </c>
      <c r="D3948">
        <v>17959.89</v>
      </c>
      <c r="E3948" s="24">
        <f>INT(RFM_Pivot!$A$1 - tblCustRFM[[#This Row],[LastPurchaseDate]])</f>
        <v>6</v>
      </c>
      <c r="F3948">
        <f>IF(tblCustRFM[[#This Row],[Recency]] &lt;= $L$4, 3, IF(tblCustRFM[[#This Row],[Recency]] &lt;= M3950, 2, 1))</f>
        <v>3</v>
      </c>
      <c r="G3948">
        <f>IF(tblCustRFM[[#This Row],[Frequency]] &gt;= L3951, 3, IF(tblCustRFM[[#This Row],[Frequency]] &gt;= M3951, 2, 1))</f>
        <v>3</v>
      </c>
      <c r="H3948">
        <f>IF(tblCustRFM[[#This Row],[Monetary]] &gt;= L3952, 3, IF(tblCustRFM[[#This Row],[Monetary]] &gt;= M3952, 2, 1))</f>
        <v>3</v>
      </c>
      <c r="I3948">
        <f>tblCustRFM[[#This Row],[RecencyTier]] + tblCustRFM[[#This Row],[FrequencyTier]] + tblCustRFM[[#This Row],[MonetaryTier]]</f>
        <v>9</v>
      </c>
    </row>
    <row r="3949" spans="1:9" x14ac:dyDescent="0.45">
      <c r="A3949" s="16">
        <v>6880</v>
      </c>
      <c r="B3949" s="10">
        <v>45598.521152121917</v>
      </c>
      <c r="C3949">
        <v>1</v>
      </c>
      <c r="D3949">
        <v>7037.82</v>
      </c>
      <c r="E3949" s="24">
        <f>INT(RFM_Pivot!$A$1 - tblCustRFM[[#This Row],[LastPurchaseDate]])</f>
        <v>58</v>
      </c>
      <c r="F3949">
        <f>IF(tblCustRFM[[#This Row],[Recency]] &lt;= $L$4, 3, IF(tblCustRFM[[#This Row],[Recency]] &lt;= M3951, 2, 1))</f>
        <v>3</v>
      </c>
      <c r="G3949">
        <f>IF(tblCustRFM[[#This Row],[Frequency]] &gt;= L3952, 3, IF(tblCustRFM[[#This Row],[Frequency]] &gt;= M3952, 2, 1))</f>
        <v>3</v>
      </c>
      <c r="H3949">
        <f>IF(tblCustRFM[[#This Row],[Monetary]] &gt;= L3953, 3, IF(tblCustRFM[[#This Row],[Monetary]] &gt;= M3953, 2, 1))</f>
        <v>3</v>
      </c>
      <c r="I3949">
        <f>tblCustRFM[[#This Row],[RecencyTier]] + tblCustRFM[[#This Row],[FrequencyTier]] + tblCustRFM[[#This Row],[MonetaryTier]]</f>
        <v>9</v>
      </c>
    </row>
    <row r="3950" spans="1:9" x14ac:dyDescent="0.45">
      <c r="A3950" s="16">
        <v>6881</v>
      </c>
      <c r="B3950" s="10">
        <v>44955.837883796296</v>
      </c>
      <c r="C3950">
        <v>1</v>
      </c>
      <c r="D3950">
        <v>20400.25</v>
      </c>
      <c r="E3950" s="24">
        <f>INT(RFM_Pivot!$A$1 - tblCustRFM[[#This Row],[LastPurchaseDate]])</f>
        <v>701</v>
      </c>
      <c r="F3950">
        <f>IF(tblCustRFM[[#This Row],[Recency]] &lt;= $L$4, 3, IF(tblCustRFM[[#This Row],[Recency]] &lt;= M3952, 2, 1))</f>
        <v>1</v>
      </c>
      <c r="G3950">
        <f>IF(tblCustRFM[[#This Row],[Frequency]] &gt;= L3953, 3, IF(tblCustRFM[[#This Row],[Frequency]] &gt;= M3953, 2, 1))</f>
        <v>3</v>
      </c>
      <c r="H3950">
        <f>IF(tblCustRFM[[#This Row],[Monetary]] &gt;= L3954, 3, IF(tblCustRFM[[#This Row],[Monetary]] &gt;= M3954, 2, 1))</f>
        <v>3</v>
      </c>
      <c r="I3950">
        <f>tblCustRFM[[#This Row],[RecencyTier]] + tblCustRFM[[#This Row],[FrequencyTier]] + tblCustRFM[[#This Row],[MonetaryTier]]</f>
        <v>7</v>
      </c>
    </row>
    <row r="3951" spans="1:9" x14ac:dyDescent="0.45">
      <c r="A3951" s="16">
        <v>6882</v>
      </c>
      <c r="B3951" s="10">
        <v>45308.171117091049</v>
      </c>
      <c r="C3951">
        <v>2</v>
      </c>
      <c r="D3951">
        <v>5166.01</v>
      </c>
      <c r="E3951" s="24">
        <f>INT(RFM_Pivot!$A$1 - tblCustRFM[[#This Row],[LastPurchaseDate]])</f>
        <v>348</v>
      </c>
      <c r="F3951">
        <f>IF(tblCustRFM[[#This Row],[Recency]] &lt;= $L$4, 3, IF(tblCustRFM[[#This Row],[Recency]] &lt;= M3953, 2, 1))</f>
        <v>1</v>
      </c>
      <c r="G3951">
        <f>IF(tblCustRFM[[#This Row],[Frequency]] &gt;= L3954, 3, IF(tblCustRFM[[#This Row],[Frequency]] &gt;= M3954, 2, 1))</f>
        <v>3</v>
      </c>
      <c r="H3951">
        <f>IF(tblCustRFM[[#This Row],[Monetary]] &gt;= L3955, 3, IF(tblCustRFM[[#This Row],[Monetary]] &gt;= M3955, 2, 1))</f>
        <v>3</v>
      </c>
      <c r="I3951">
        <f>tblCustRFM[[#This Row],[RecencyTier]] + tblCustRFM[[#This Row],[FrequencyTier]] + tblCustRFM[[#This Row],[MonetaryTier]]</f>
        <v>7</v>
      </c>
    </row>
    <row r="3952" spans="1:9" x14ac:dyDescent="0.45">
      <c r="A3952" s="16">
        <v>6884</v>
      </c>
      <c r="B3952" s="10">
        <v>45227.133013310187</v>
      </c>
      <c r="C3952">
        <v>1</v>
      </c>
      <c r="D3952">
        <v>23811.7</v>
      </c>
      <c r="E3952" s="24">
        <f>INT(RFM_Pivot!$A$1 - tblCustRFM[[#This Row],[LastPurchaseDate]])</f>
        <v>429</v>
      </c>
      <c r="F3952">
        <f>IF(tblCustRFM[[#This Row],[Recency]] &lt;= $L$4, 3, IF(tblCustRFM[[#This Row],[Recency]] &lt;= M3954, 2, 1))</f>
        <v>1</v>
      </c>
      <c r="G3952">
        <f>IF(tblCustRFM[[#This Row],[Frequency]] &gt;= L3955, 3, IF(tblCustRFM[[#This Row],[Frequency]] &gt;= M3955, 2, 1))</f>
        <v>3</v>
      </c>
      <c r="H3952">
        <f>IF(tblCustRFM[[#This Row],[Monetary]] &gt;= L3956, 3, IF(tblCustRFM[[#This Row],[Monetary]] &gt;= M3956, 2, 1))</f>
        <v>3</v>
      </c>
      <c r="I3952">
        <f>tblCustRFM[[#This Row],[RecencyTier]] + tblCustRFM[[#This Row],[FrequencyTier]] + tblCustRFM[[#This Row],[MonetaryTier]]</f>
        <v>7</v>
      </c>
    </row>
    <row r="3953" spans="1:9" x14ac:dyDescent="0.45">
      <c r="A3953" s="16">
        <v>6887</v>
      </c>
      <c r="B3953" s="10">
        <v>45069.291229128088</v>
      </c>
      <c r="C3953">
        <v>1</v>
      </c>
      <c r="D3953">
        <v>1172.05</v>
      </c>
      <c r="E3953" s="24">
        <f>INT(RFM_Pivot!$A$1 - tblCustRFM[[#This Row],[LastPurchaseDate]])</f>
        <v>587</v>
      </c>
      <c r="F3953">
        <f>IF(tblCustRFM[[#This Row],[Recency]] &lt;= $L$4, 3, IF(tblCustRFM[[#This Row],[Recency]] &lt;= M3955, 2, 1))</f>
        <v>1</v>
      </c>
      <c r="G3953">
        <f>IF(tblCustRFM[[#This Row],[Frequency]] &gt;= L3956, 3, IF(tblCustRFM[[#This Row],[Frequency]] &gt;= M3956, 2, 1))</f>
        <v>3</v>
      </c>
      <c r="H3953">
        <f>IF(tblCustRFM[[#This Row],[Monetary]] &gt;= L3957, 3, IF(tblCustRFM[[#This Row],[Monetary]] &gt;= M3957, 2, 1))</f>
        <v>3</v>
      </c>
      <c r="I3953">
        <f>tblCustRFM[[#This Row],[RecencyTier]] + tblCustRFM[[#This Row],[FrequencyTier]] + tblCustRFM[[#This Row],[MonetaryTier]]</f>
        <v>7</v>
      </c>
    </row>
    <row r="3954" spans="1:9" x14ac:dyDescent="0.45">
      <c r="A3954" s="16">
        <v>6889</v>
      </c>
      <c r="B3954" s="10">
        <v>45114.26372638889</v>
      </c>
      <c r="C3954">
        <v>1</v>
      </c>
      <c r="D3954">
        <v>1151.3699999999999</v>
      </c>
      <c r="E3954" s="24">
        <f>INT(RFM_Pivot!$A$1 - tblCustRFM[[#This Row],[LastPurchaseDate]])</f>
        <v>542</v>
      </c>
      <c r="F3954">
        <f>IF(tblCustRFM[[#This Row],[Recency]] &lt;= $L$4, 3, IF(tblCustRFM[[#This Row],[Recency]] &lt;= M3956, 2, 1))</f>
        <v>1</v>
      </c>
      <c r="G3954">
        <f>IF(tblCustRFM[[#This Row],[Frequency]] &gt;= L3957, 3, IF(tblCustRFM[[#This Row],[Frequency]] &gt;= M3957, 2, 1))</f>
        <v>3</v>
      </c>
      <c r="H3954">
        <f>IF(tblCustRFM[[#This Row],[Monetary]] &gt;= L3958, 3, IF(tblCustRFM[[#This Row],[Monetary]] &gt;= M3958, 2, 1))</f>
        <v>3</v>
      </c>
      <c r="I3954">
        <f>tblCustRFM[[#This Row],[RecencyTier]] + tblCustRFM[[#This Row],[FrequencyTier]] + tblCustRFM[[#This Row],[MonetaryTier]]</f>
        <v>7</v>
      </c>
    </row>
    <row r="3955" spans="1:9" x14ac:dyDescent="0.45">
      <c r="A3955" s="16">
        <v>6890</v>
      </c>
      <c r="B3955" s="10">
        <v>45520.038303819441</v>
      </c>
      <c r="C3955">
        <v>1</v>
      </c>
      <c r="D3955">
        <v>13521.6</v>
      </c>
      <c r="E3955" s="24">
        <f>INT(RFM_Pivot!$A$1 - tblCustRFM[[#This Row],[LastPurchaseDate]])</f>
        <v>136</v>
      </c>
      <c r="F3955">
        <f>IF(tblCustRFM[[#This Row],[Recency]] &lt;= $L$4, 3, IF(tblCustRFM[[#This Row],[Recency]] &lt;= M3957, 2, 1))</f>
        <v>1</v>
      </c>
      <c r="G3955">
        <f>IF(tblCustRFM[[#This Row],[Frequency]] &gt;= L3958, 3, IF(tblCustRFM[[#This Row],[Frequency]] &gt;= M3958, 2, 1))</f>
        <v>3</v>
      </c>
      <c r="H3955">
        <f>IF(tblCustRFM[[#This Row],[Monetary]] &gt;= L3959, 3, IF(tblCustRFM[[#This Row],[Monetary]] &gt;= M3959, 2, 1))</f>
        <v>3</v>
      </c>
      <c r="I3955">
        <f>tblCustRFM[[#This Row],[RecencyTier]] + tblCustRFM[[#This Row],[FrequencyTier]] + tblCustRFM[[#This Row],[MonetaryTier]]</f>
        <v>7</v>
      </c>
    </row>
    <row r="3956" spans="1:9" x14ac:dyDescent="0.45">
      <c r="A3956" s="16">
        <v>6891</v>
      </c>
      <c r="B3956" s="10">
        <v>45081.994499459877</v>
      </c>
      <c r="C3956">
        <v>1</v>
      </c>
      <c r="D3956">
        <v>3551.53</v>
      </c>
      <c r="E3956" s="24">
        <f>INT(RFM_Pivot!$A$1 - tblCustRFM[[#This Row],[LastPurchaseDate]])</f>
        <v>575</v>
      </c>
      <c r="F3956">
        <f>IF(tblCustRFM[[#This Row],[Recency]] &lt;= $L$4, 3, IF(tblCustRFM[[#This Row],[Recency]] &lt;= M3958, 2, 1))</f>
        <v>1</v>
      </c>
      <c r="G3956">
        <f>IF(tblCustRFM[[#This Row],[Frequency]] &gt;= L3959, 3, IF(tblCustRFM[[#This Row],[Frequency]] &gt;= M3959, 2, 1))</f>
        <v>3</v>
      </c>
      <c r="H3956">
        <f>IF(tblCustRFM[[#This Row],[Monetary]] &gt;= L3960, 3, IF(tblCustRFM[[#This Row],[Monetary]] &gt;= M3960, 2, 1))</f>
        <v>3</v>
      </c>
      <c r="I3956">
        <f>tblCustRFM[[#This Row],[RecencyTier]] + tblCustRFM[[#This Row],[FrequencyTier]] + tblCustRFM[[#This Row],[MonetaryTier]]</f>
        <v>7</v>
      </c>
    </row>
    <row r="3957" spans="1:9" x14ac:dyDescent="0.45">
      <c r="A3957" s="16">
        <v>6892</v>
      </c>
      <c r="B3957" s="10">
        <v>45344.455745563275</v>
      </c>
      <c r="C3957">
        <v>2</v>
      </c>
      <c r="D3957">
        <v>10546.94</v>
      </c>
      <c r="E3957" s="24">
        <f>INT(RFM_Pivot!$A$1 - tblCustRFM[[#This Row],[LastPurchaseDate]])</f>
        <v>312</v>
      </c>
      <c r="F3957">
        <f>IF(tblCustRFM[[#This Row],[Recency]] &lt;= $L$4, 3, IF(tblCustRFM[[#This Row],[Recency]] &lt;= M3959, 2, 1))</f>
        <v>1</v>
      </c>
      <c r="G3957">
        <f>IF(tblCustRFM[[#This Row],[Frequency]] &gt;= L3960, 3, IF(tblCustRFM[[#This Row],[Frequency]] &gt;= M3960, 2, 1))</f>
        <v>3</v>
      </c>
      <c r="H3957">
        <f>IF(tblCustRFM[[#This Row],[Monetary]] &gt;= L3961, 3, IF(tblCustRFM[[#This Row],[Monetary]] &gt;= M3961, 2, 1))</f>
        <v>3</v>
      </c>
      <c r="I3957">
        <f>tblCustRFM[[#This Row],[RecencyTier]] + tblCustRFM[[#This Row],[FrequencyTier]] + tblCustRFM[[#This Row],[MonetaryTier]]</f>
        <v>7</v>
      </c>
    </row>
    <row r="3958" spans="1:9" x14ac:dyDescent="0.45">
      <c r="A3958" s="16">
        <v>6895</v>
      </c>
      <c r="B3958" s="10">
        <v>45041.475447530865</v>
      </c>
      <c r="C3958">
        <v>3</v>
      </c>
      <c r="D3958">
        <v>35829.54</v>
      </c>
      <c r="E3958" s="24">
        <f>INT(RFM_Pivot!$A$1 - tblCustRFM[[#This Row],[LastPurchaseDate]])</f>
        <v>615</v>
      </c>
      <c r="F3958">
        <f>IF(tblCustRFM[[#This Row],[Recency]] &lt;= $L$4, 3, IF(tblCustRFM[[#This Row],[Recency]] &lt;= M3960, 2, 1))</f>
        <v>1</v>
      </c>
      <c r="G3958">
        <f>IF(tblCustRFM[[#This Row],[Frequency]] &gt;= L3961, 3, IF(tblCustRFM[[#This Row],[Frequency]] &gt;= M3961, 2, 1))</f>
        <v>3</v>
      </c>
      <c r="H3958">
        <f>IF(tblCustRFM[[#This Row],[Monetary]] &gt;= L3962, 3, IF(tblCustRFM[[#This Row],[Monetary]] &gt;= M3962, 2, 1))</f>
        <v>3</v>
      </c>
      <c r="I3958">
        <f>tblCustRFM[[#This Row],[RecencyTier]] + tblCustRFM[[#This Row],[FrequencyTier]] + tblCustRFM[[#This Row],[MonetaryTier]]</f>
        <v>7</v>
      </c>
    </row>
    <row r="3959" spans="1:9" x14ac:dyDescent="0.45">
      <c r="A3959" s="16">
        <v>6896</v>
      </c>
      <c r="B3959" s="10">
        <v>45601.368436844139</v>
      </c>
      <c r="C3959">
        <v>1</v>
      </c>
      <c r="D3959">
        <v>4851.3599999999997</v>
      </c>
      <c r="E3959" s="24">
        <f>INT(RFM_Pivot!$A$1 - tblCustRFM[[#This Row],[LastPurchaseDate]])</f>
        <v>55</v>
      </c>
      <c r="F3959">
        <f>IF(tblCustRFM[[#This Row],[Recency]] &lt;= $L$4, 3, IF(tblCustRFM[[#This Row],[Recency]] &lt;= M3961, 2, 1))</f>
        <v>3</v>
      </c>
      <c r="G3959">
        <f>IF(tblCustRFM[[#This Row],[Frequency]] &gt;= L3962, 3, IF(tblCustRFM[[#This Row],[Frequency]] &gt;= M3962, 2, 1))</f>
        <v>3</v>
      </c>
      <c r="H3959">
        <f>IF(tblCustRFM[[#This Row],[Monetary]] &gt;= L3963, 3, IF(tblCustRFM[[#This Row],[Monetary]] &gt;= M3963, 2, 1))</f>
        <v>3</v>
      </c>
      <c r="I3959">
        <f>tblCustRFM[[#This Row],[RecencyTier]] + tblCustRFM[[#This Row],[FrequencyTier]] + tblCustRFM[[#This Row],[MonetaryTier]]</f>
        <v>9</v>
      </c>
    </row>
    <row r="3960" spans="1:9" x14ac:dyDescent="0.45">
      <c r="A3960" s="16">
        <v>6897</v>
      </c>
      <c r="B3960" s="10">
        <v>45625.387838773146</v>
      </c>
      <c r="C3960">
        <v>3</v>
      </c>
      <c r="D3960">
        <v>10944.6</v>
      </c>
      <c r="E3960" s="24">
        <f>INT(RFM_Pivot!$A$1 - tblCustRFM[[#This Row],[LastPurchaseDate]])</f>
        <v>31</v>
      </c>
      <c r="F3960">
        <f>IF(tblCustRFM[[#This Row],[Recency]] &lt;= $L$4, 3, IF(tblCustRFM[[#This Row],[Recency]] &lt;= M3962, 2, 1))</f>
        <v>3</v>
      </c>
      <c r="G3960">
        <f>IF(tblCustRFM[[#This Row],[Frequency]] &gt;= L3963, 3, IF(tblCustRFM[[#This Row],[Frequency]] &gt;= M3963, 2, 1))</f>
        <v>3</v>
      </c>
      <c r="H3960">
        <f>IF(tblCustRFM[[#This Row],[Monetary]] &gt;= L3964, 3, IF(tblCustRFM[[#This Row],[Monetary]] &gt;= M3964, 2, 1))</f>
        <v>3</v>
      </c>
      <c r="I3960">
        <f>tblCustRFM[[#This Row],[RecencyTier]] + tblCustRFM[[#This Row],[FrequencyTier]] + tblCustRFM[[#This Row],[MonetaryTier]]</f>
        <v>9</v>
      </c>
    </row>
    <row r="3961" spans="1:9" x14ac:dyDescent="0.45">
      <c r="A3961" s="16">
        <v>6898</v>
      </c>
      <c r="B3961" s="10">
        <v>45229.834283410491</v>
      </c>
      <c r="C3961">
        <v>1</v>
      </c>
      <c r="D3961">
        <v>9607.64</v>
      </c>
      <c r="E3961" s="24">
        <f>INT(RFM_Pivot!$A$1 - tblCustRFM[[#This Row],[LastPurchaseDate]])</f>
        <v>427</v>
      </c>
      <c r="F3961">
        <f>IF(tblCustRFM[[#This Row],[Recency]] &lt;= $L$4, 3, IF(tblCustRFM[[#This Row],[Recency]] &lt;= M3963, 2, 1))</f>
        <v>1</v>
      </c>
      <c r="G3961">
        <f>IF(tblCustRFM[[#This Row],[Frequency]] &gt;= L3964, 3, IF(tblCustRFM[[#This Row],[Frequency]] &gt;= M3964, 2, 1))</f>
        <v>3</v>
      </c>
      <c r="H3961">
        <f>IF(tblCustRFM[[#This Row],[Monetary]] &gt;= L3965, 3, IF(tblCustRFM[[#This Row],[Monetary]] &gt;= M3965, 2, 1))</f>
        <v>3</v>
      </c>
      <c r="I3961">
        <f>tblCustRFM[[#This Row],[RecencyTier]] + tblCustRFM[[#This Row],[FrequencyTier]] + tblCustRFM[[#This Row],[MonetaryTier]]</f>
        <v>7</v>
      </c>
    </row>
    <row r="3962" spans="1:9" x14ac:dyDescent="0.45">
      <c r="A3962" s="16">
        <v>6899</v>
      </c>
      <c r="B3962" s="10">
        <v>45519.673267322534</v>
      </c>
      <c r="C3962">
        <v>1</v>
      </c>
      <c r="D3962">
        <v>3731.23</v>
      </c>
      <c r="E3962" s="24">
        <f>INT(RFM_Pivot!$A$1 - tblCustRFM[[#This Row],[LastPurchaseDate]])</f>
        <v>137</v>
      </c>
      <c r="F3962">
        <f>IF(tblCustRFM[[#This Row],[Recency]] &lt;= $L$4, 3, IF(tblCustRFM[[#This Row],[Recency]] &lt;= M3964, 2, 1))</f>
        <v>1</v>
      </c>
      <c r="G3962">
        <f>IF(tblCustRFM[[#This Row],[Frequency]] &gt;= L3965, 3, IF(tblCustRFM[[#This Row],[Frequency]] &gt;= M3965, 2, 1))</f>
        <v>3</v>
      </c>
      <c r="H3962">
        <f>IF(tblCustRFM[[#This Row],[Monetary]] &gt;= L3966, 3, IF(tblCustRFM[[#This Row],[Monetary]] &gt;= M3966, 2, 1))</f>
        <v>3</v>
      </c>
      <c r="I3962">
        <f>tblCustRFM[[#This Row],[RecencyTier]] + tblCustRFM[[#This Row],[FrequencyTier]] + tblCustRFM[[#This Row],[MonetaryTier]]</f>
        <v>7</v>
      </c>
    </row>
    <row r="3963" spans="1:9" x14ac:dyDescent="0.45">
      <c r="A3963" s="16">
        <v>6901</v>
      </c>
      <c r="B3963" s="10">
        <v>45547.927092708334</v>
      </c>
      <c r="C3963">
        <v>4</v>
      </c>
      <c r="D3963">
        <v>38427.620000000003</v>
      </c>
      <c r="E3963" s="24">
        <f>INT(RFM_Pivot!$A$1 - tblCustRFM[[#This Row],[LastPurchaseDate]])</f>
        <v>109</v>
      </c>
      <c r="F3963">
        <f>IF(tblCustRFM[[#This Row],[Recency]] &lt;= $L$4, 3, IF(tblCustRFM[[#This Row],[Recency]] &lt;= M3965, 2, 1))</f>
        <v>3</v>
      </c>
      <c r="G3963">
        <f>IF(tblCustRFM[[#This Row],[Frequency]] &gt;= L3966, 3, IF(tblCustRFM[[#This Row],[Frequency]] &gt;= M3966, 2, 1))</f>
        <v>3</v>
      </c>
      <c r="H3963">
        <f>IF(tblCustRFM[[#This Row],[Monetary]] &gt;= L3967, 3, IF(tblCustRFM[[#This Row],[Monetary]] &gt;= M3967, 2, 1))</f>
        <v>3</v>
      </c>
      <c r="I3963">
        <f>tblCustRFM[[#This Row],[RecencyTier]] + tblCustRFM[[#This Row],[FrequencyTier]] + tblCustRFM[[#This Row],[MonetaryTier]]</f>
        <v>9</v>
      </c>
    </row>
    <row r="3964" spans="1:9" x14ac:dyDescent="0.45">
      <c r="A3964" s="16">
        <v>6902</v>
      </c>
      <c r="B3964" s="10">
        <v>45487.404040393521</v>
      </c>
      <c r="C3964">
        <v>1</v>
      </c>
      <c r="D3964">
        <v>4948.42</v>
      </c>
      <c r="E3964" s="24">
        <f>INT(RFM_Pivot!$A$1 - tblCustRFM[[#This Row],[LastPurchaseDate]])</f>
        <v>169</v>
      </c>
      <c r="F3964">
        <f>IF(tblCustRFM[[#This Row],[Recency]] &lt;= $L$4, 3, IF(tblCustRFM[[#This Row],[Recency]] &lt;= M3966, 2, 1))</f>
        <v>1</v>
      </c>
      <c r="G3964">
        <f>IF(tblCustRFM[[#This Row],[Frequency]] &gt;= L3967, 3, IF(tblCustRFM[[#This Row],[Frequency]] &gt;= M3967, 2, 1))</f>
        <v>3</v>
      </c>
      <c r="H3964">
        <f>IF(tblCustRFM[[#This Row],[Monetary]] &gt;= L3968, 3, IF(tblCustRFM[[#This Row],[Monetary]] &gt;= M3968, 2, 1))</f>
        <v>3</v>
      </c>
      <c r="I3964">
        <f>tblCustRFM[[#This Row],[RecencyTier]] + tblCustRFM[[#This Row],[FrequencyTier]] + tblCustRFM[[#This Row],[MonetaryTier]]</f>
        <v>7</v>
      </c>
    </row>
    <row r="3965" spans="1:9" x14ac:dyDescent="0.45">
      <c r="A3965" s="16">
        <v>6904</v>
      </c>
      <c r="B3965" s="10">
        <v>45366.79597959105</v>
      </c>
      <c r="C3965">
        <v>3</v>
      </c>
      <c r="D3965">
        <v>10754.88</v>
      </c>
      <c r="E3965" s="24">
        <f>INT(RFM_Pivot!$A$1 - tblCustRFM[[#This Row],[LastPurchaseDate]])</f>
        <v>290</v>
      </c>
      <c r="F3965">
        <f>IF(tblCustRFM[[#This Row],[Recency]] &lt;= $L$4, 3, IF(tblCustRFM[[#This Row],[Recency]] &lt;= M3967, 2, 1))</f>
        <v>1</v>
      </c>
      <c r="G3965">
        <f>IF(tblCustRFM[[#This Row],[Frequency]] &gt;= L3968, 3, IF(tblCustRFM[[#This Row],[Frequency]] &gt;= M3968, 2, 1))</f>
        <v>3</v>
      </c>
      <c r="H3965">
        <f>IF(tblCustRFM[[#This Row],[Monetary]] &gt;= L3969, 3, IF(tblCustRFM[[#This Row],[Monetary]] &gt;= M3969, 2, 1))</f>
        <v>3</v>
      </c>
      <c r="I3965">
        <f>tblCustRFM[[#This Row],[RecencyTier]] + tblCustRFM[[#This Row],[FrequencyTier]] + tblCustRFM[[#This Row],[MonetaryTier]]</f>
        <v>7</v>
      </c>
    </row>
    <row r="3966" spans="1:9" x14ac:dyDescent="0.45">
      <c r="A3966" s="16">
        <v>6906</v>
      </c>
      <c r="B3966" s="10">
        <v>45451.265426543207</v>
      </c>
      <c r="C3966">
        <v>4</v>
      </c>
      <c r="D3966">
        <v>30099.98</v>
      </c>
      <c r="E3966" s="24">
        <f>INT(RFM_Pivot!$A$1 - tblCustRFM[[#This Row],[LastPurchaseDate]])</f>
        <v>205</v>
      </c>
      <c r="F3966">
        <f>IF(tblCustRFM[[#This Row],[Recency]] &lt;= $L$4, 3, IF(tblCustRFM[[#This Row],[Recency]] &lt;= M3968, 2, 1))</f>
        <v>1</v>
      </c>
      <c r="G3966">
        <f>IF(tblCustRFM[[#This Row],[Frequency]] &gt;= L3969, 3, IF(tblCustRFM[[#This Row],[Frequency]] &gt;= M3969, 2, 1))</f>
        <v>3</v>
      </c>
      <c r="H3966">
        <f>IF(tblCustRFM[[#This Row],[Monetary]] &gt;= L3970, 3, IF(tblCustRFM[[#This Row],[Monetary]] &gt;= M3970, 2, 1))</f>
        <v>3</v>
      </c>
      <c r="I3966">
        <f>tblCustRFM[[#This Row],[RecencyTier]] + tblCustRFM[[#This Row],[FrequencyTier]] + tblCustRFM[[#This Row],[MonetaryTier]]</f>
        <v>7</v>
      </c>
    </row>
    <row r="3967" spans="1:9" x14ac:dyDescent="0.45">
      <c r="A3967" s="16">
        <v>6907</v>
      </c>
      <c r="B3967" s="10">
        <v>45062.720572067905</v>
      </c>
      <c r="C3967">
        <v>1</v>
      </c>
      <c r="D3967">
        <v>6887.16</v>
      </c>
      <c r="E3967" s="24">
        <f>INT(RFM_Pivot!$A$1 - tblCustRFM[[#This Row],[LastPurchaseDate]])</f>
        <v>594</v>
      </c>
      <c r="F3967">
        <f>IF(tblCustRFM[[#This Row],[Recency]] &lt;= $L$4, 3, IF(tblCustRFM[[#This Row],[Recency]] &lt;= M3969, 2, 1))</f>
        <v>1</v>
      </c>
      <c r="G3967">
        <f>IF(tblCustRFM[[#This Row],[Frequency]] &gt;= L3970, 3, IF(tblCustRFM[[#This Row],[Frequency]] &gt;= M3970, 2, 1))</f>
        <v>3</v>
      </c>
      <c r="H3967">
        <f>IF(tblCustRFM[[#This Row],[Monetary]] &gt;= L3971, 3, IF(tblCustRFM[[#This Row],[Monetary]] &gt;= M3971, 2, 1))</f>
        <v>3</v>
      </c>
      <c r="I3967">
        <f>tblCustRFM[[#This Row],[RecencyTier]] + tblCustRFM[[#This Row],[FrequencyTier]] + tblCustRFM[[#This Row],[MonetaryTier]]</f>
        <v>7</v>
      </c>
    </row>
    <row r="3968" spans="1:9" x14ac:dyDescent="0.45">
      <c r="A3968" s="16">
        <v>6909</v>
      </c>
      <c r="B3968" s="10">
        <v>45476.598959876545</v>
      </c>
      <c r="C3968">
        <v>1</v>
      </c>
      <c r="D3968">
        <v>11081.85</v>
      </c>
      <c r="E3968" s="24">
        <f>INT(RFM_Pivot!$A$1 - tblCustRFM[[#This Row],[LastPurchaseDate]])</f>
        <v>180</v>
      </c>
      <c r="F3968">
        <f>IF(tblCustRFM[[#This Row],[Recency]] &lt;= $L$4, 3, IF(tblCustRFM[[#This Row],[Recency]] &lt;= M3970, 2, 1))</f>
        <v>1</v>
      </c>
      <c r="G3968">
        <f>IF(tblCustRFM[[#This Row],[Frequency]] &gt;= L3971, 3, IF(tblCustRFM[[#This Row],[Frequency]] &gt;= M3971, 2, 1))</f>
        <v>3</v>
      </c>
      <c r="H3968">
        <f>IF(tblCustRFM[[#This Row],[Monetary]] &gt;= L3972, 3, IF(tblCustRFM[[#This Row],[Monetary]] &gt;= M3972, 2, 1))</f>
        <v>3</v>
      </c>
      <c r="I3968">
        <f>tblCustRFM[[#This Row],[RecencyTier]] + tblCustRFM[[#This Row],[FrequencyTier]] + tblCustRFM[[#This Row],[MonetaryTier]]</f>
        <v>7</v>
      </c>
    </row>
    <row r="3969" spans="1:9" x14ac:dyDescent="0.45">
      <c r="A3969" s="16">
        <v>6911</v>
      </c>
      <c r="B3969" s="10">
        <v>45589.541254128089</v>
      </c>
      <c r="C3969">
        <v>3</v>
      </c>
      <c r="D3969">
        <v>33461.97</v>
      </c>
      <c r="E3969" s="24">
        <f>INT(RFM_Pivot!$A$1 - tblCustRFM[[#This Row],[LastPurchaseDate]])</f>
        <v>67</v>
      </c>
      <c r="F3969">
        <f>IF(tblCustRFM[[#This Row],[Recency]] &lt;= $L$4, 3, IF(tblCustRFM[[#This Row],[Recency]] &lt;= M3971, 2, 1))</f>
        <v>3</v>
      </c>
      <c r="G3969">
        <f>IF(tblCustRFM[[#This Row],[Frequency]] &gt;= L3972, 3, IF(tblCustRFM[[#This Row],[Frequency]] &gt;= M3972, 2, 1))</f>
        <v>3</v>
      </c>
      <c r="H3969">
        <f>IF(tblCustRFM[[#This Row],[Monetary]] &gt;= L3973, 3, IF(tblCustRFM[[#This Row],[Monetary]] &gt;= M3973, 2, 1))</f>
        <v>3</v>
      </c>
      <c r="I3969">
        <f>tblCustRFM[[#This Row],[RecencyTier]] + tblCustRFM[[#This Row],[FrequencyTier]] + tblCustRFM[[#This Row],[MonetaryTier]]</f>
        <v>9</v>
      </c>
    </row>
    <row r="3970" spans="1:9" x14ac:dyDescent="0.45">
      <c r="A3970" s="16">
        <v>6912</v>
      </c>
      <c r="B3970" s="10">
        <v>45491.346434645064</v>
      </c>
      <c r="C3970">
        <v>1</v>
      </c>
      <c r="D3970">
        <v>3524.02</v>
      </c>
      <c r="E3970" s="24">
        <f>INT(RFM_Pivot!$A$1 - tblCustRFM[[#This Row],[LastPurchaseDate]])</f>
        <v>165</v>
      </c>
      <c r="F3970">
        <f>IF(tblCustRFM[[#This Row],[Recency]] &lt;= $L$4, 3, IF(tblCustRFM[[#This Row],[Recency]] &lt;= M3972, 2, 1))</f>
        <v>1</v>
      </c>
      <c r="G3970">
        <f>IF(tblCustRFM[[#This Row],[Frequency]] &gt;= L3973, 3, IF(tblCustRFM[[#This Row],[Frequency]] &gt;= M3973, 2, 1))</f>
        <v>3</v>
      </c>
      <c r="H3970">
        <f>IF(tblCustRFM[[#This Row],[Monetary]] &gt;= L3974, 3, IF(tblCustRFM[[#This Row],[Monetary]] &gt;= M3974, 2, 1))</f>
        <v>3</v>
      </c>
      <c r="I3970">
        <f>tblCustRFM[[#This Row],[RecencyTier]] + tblCustRFM[[#This Row],[FrequencyTier]] + tblCustRFM[[#This Row],[MonetaryTier]]</f>
        <v>7</v>
      </c>
    </row>
    <row r="3971" spans="1:9" x14ac:dyDescent="0.45">
      <c r="A3971" s="16">
        <v>6913</v>
      </c>
      <c r="B3971" s="10">
        <v>45617.868086805553</v>
      </c>
      <c r="C3971">
        <v>3</v>
      </c>
      <c r="D3971">
        <v>9281.32</v>
      </c>
      <c r="E3971" s="24">
        <f>INT(RFM_Pivot!$A$1 - tblCustRFM[[#This Row],[LastPurchaseDate]])</f>
        <v>39</v>
      </c>
      <c r="F3971">
        <f>IF(tblCustRFM[[#This Row],[Recency]] &lt;= $L$4, 3, IF(tblCustRFM[[#This Row],[Recency]] &lt;= M3973, 2, 1))</f>
        <v>3</v>
      </c>
      <c r="G3971">
        <f>IF(tblCustRFM[[#This Row],[Frequency]] &gt;= L3974, 3, IF(tblCustRFM[[#This Row],[Frequency]] &gt;= M3974, 2, 1))</f>
        <v>3</v>
      </c>
      <c r="H3971">
        <f>IF(tblCustRFM[[#This Row],[Monetary]] &gt;= L3975, 3, IF(tblCustRFM[[#This Row],[Monetary]] &gt;= M3975, 2, 1))</f>
        <v>3</v>
      </c>
      <c r="I3971">
        <f>tblCustRFM[[#This Row],[RecencyTier]] + tblCustRFM[[#This Row],[FrequencyTier]] + tblCustRFM[[#This Row],[MonetaryTier]]</f>
        <v>9</v>
      </c>
    </row>
    <row r="3972" spans="1:9" x14ac:dyDescent="0.45">
      <c r="A3972" s="16">
        <v>6914</v>
      </c>
      <c r="B3972" s="10">
        <v>45605.164816473763</v>
      </c>
      <c r="C3972">
        <v>2</v>
      </c>
      <c r="D3972">
        <v>14138.22</v>
      </c>
      <c r="E3972" s="24">
        <f>INT(RFM_Pivot!$A$1 - tblCustRFM[[#This Row],[LastPurchaseDate]])</f>
        <v>51</v>
      </c>
      <c r="F3972">
        <f>IF(tblCustRFM[[#This Row],[Recency]] &lt;= $L$4, 3, IF(tblCustRFM[[#This Row],[Recency]] &lt;= M3974, 2, 1))</f>
        <v>3</v>
      </c>
      <c r="G3972">
        <f>IF(tblCustRFM[[#This Row],[Frequency]] &gt;= L3975, 3, IF(tblCustRFM[[#This Row],[Frequency]] &gt;= M3975, 2, 1))</f>
        <v>3</v>
      </c>
      <c r="H3972">
        <f>IF(tblCustRFM[[#This Row],[Monetary]] &gt;= L3976, 3, IF(tblCustRFM[[#This Row],[Monetary]] &gt;= M3976, 2, 1))</f>
        <v>3</v>
      </c>
      <c r="I3972">
        <f>tblCustRFM[[#This Row],[RecencyTier]] + tblCustRFM[[#This Row],[FrequencyTier]] + tblCustRFM[[#This Row],[MonetaryTier]]</f>
        <v>9</v>
      </c>
    </row>
    <row r="3973" spans="1:9" x14ac:dyDescent="0.45">
      <c r="A3973" s="16">
        <v>6915</v>
      </c>
      <c r="B3973" s="10">
        <v>44936.636963695986</v>
      </c>
      <c r="C3973">
        <v>1</v>
      </c>
      <c r="D3973">
        <v>3281.85</v>
      </c>
      <c r="E3973" s="24">
        <f>INT(RFM_Pivot!$A$1 - tblCustRFM[[#This Row],[LastPurchaseDate]])</f>
        <v>720</v>
      </c>
      <c r="F3973">
        <f>IF(tblCustRFM[[#This Row],[Recency]] &lt;= $L$4, 3, IF(tblCustRFM[[#This Row],[Recency]] &lt;= M3975, 2, 1))</f>
        <v>1</v>
      </c>
      <c r="G3973">
        <f>IF(tblCustRFM[[#This Row],[Frequency]] &gt;= L3976, 3, IF(tblCustRFM[[#This Row],[Frequency]] &gt;= M3976, 2, 1))</f>
        <v>3</v>
      </c>
      <c r="H3973">
        <f>IF(tblCustRFM[[#This Row],[Monetary]] &gt;= L3977, 3, IF(tblCustRFM[[#This Row],[Monetary]] &gt;= M3977, 2, 1))</f>
        <v>3</v>
      </c>
      <c r="I3973">
        <f>tblCustRFM[[#This Row],[RecencyTier]] + tblCustRFM[[#This Row],[FrequencyTier]] + tblCustRFM[[#This Row],[MonetaryTier]]</f>
        <v>7</v>
      </c>
    </row>
    <row r="3974" spans="1:9" x14ac:dyDescent="0.45">
      <c r="A3974" s="16">
        <v>6917</v>
      </c>
      <c r="B3974" s="10">
        <v>45428.633163310187</v>
      </c>
      <c r="C3974">
        <v>2</v>
      </c>
      <c r="D3974">
        <v>7907.05</v>
      </c>
      <c r="E3974" s="24">
        <f>INT(RFM_Pivot!$A$1 - tblCustRFM[[#This Row],[LastPurchaseDate]])</f>
        <v>228</v>
      </c>
      <c r="F3974">
        <f>IF(tblCustRFM[[#This Row],[Recency]] &lt;= $L$4, 3, IF(tblCustRFM[[#This Row],[Recency]] &lt;= M3976, 2, 1))</f>
        <v>1</v>
      </c>
      <c r="G3974">
        <f>IF(tblCustRFM[[#This Row],[Frequency]] &gt;= L3977, 3, IF(tblCustRFM[[#This Row],[Frequency]] &gt;= M3977, 2, 1))</f>
        <v>3</v>
      </c>
      <c r="H3974">
        <f>IF(tblCustRFM[[#This Row],[Monetary]] &gt;= L3978, 3, IF(tblCustRFM[[#This Row],[Monetary]] &gt;= M3978, 2, 1))</f>
        <v>3</v>
      </c>
      <c r="I3974">
        <f>tblCustRFM[[#This Row],[RecencyTier]] + tblCustRFM[[#This Row],[FrequencyTier]] + tblCustRFM[[#This Row],[MonetaryTier]]</f>
        <v>7</v>
      </c>
    </row>
    <row r="3975" spans="1:9" x14ac:dyDescent="0.45">
      <c r="A3975" s="16">
        <v>6918</v>
      </c>
      <c r="B3975" s="10">
        <v>45335.767876774691</v>
      </c>
      <c r="C3975">
        <v>2</v>
      </c>
      <c r="D3975">
        <v>6108.06</v>
      </c>
      <c r="E3975" s="24">
        <f>INT(RFM_Pivot!$A$1 - tblCustRFM[[#This Row],[LastPurchaseDate]])</f>
        <v>321</v>
      </c>
      <c r="F3975">
        <f>IF(tblCustRFM[[#This Row],[Recency]] &lt;= $L$4, 3, IF(tblCustRFM[[#This Row],[Recency]] &lt;= M3977, 2, 1))</f>
        <v>1</v>
      </c>
      <c r="G3975">
        <f>IF(tblCustRFM[[#This Row],[Frequency]] &gt;= L3978, 3, IF(tblCustRFM[[#This Row],[Frequency]] &gt;= M3978, 2, 1))</f>
        <v>3</v>
      </c>
      <c r="H3975">
        <f>IF(tblCustRFM[[#This Row],[Monetary]] &gt;= L3979, 3, IF(tblCustRFM[[#This Row],[Monetary]] &gt;= M3979, 2, 1))</f>
        <v>3</v>
      </c>
      <c r="I3975">
        <f>tblCustRFM[[#This Row],[RecencyTier]] + tblCustRFM[[#This Row],[FrequencyTier]] + tblCustRFM[[#This Row],[MonetaryTier]]</f>
        <v>7</v>
      </c>
    </row>
    <row r="3976" spans="1:9" x14ac:dyDescent="0.45">
      <c r="A3976" s="16">
        <v>6919</v>
      </c>
      <c r="B3976" s="10">
        <v>45257.577057716051</v>
      </c>
      <c r="C3976">
        <v>2</v>
      </c>
      <c r="D3976">
        <v>18625.580000000002</v>
      </c>
      <c r="E3976" s="24">
        <f>INT(RFM_Pivot!$A$1 - tblCustRFM[[#This Row],[LastPurchaseDate]])</f>
        <v>399</v>
      </c>
      <c r="F3976">
        <f>IF(tblCustRFM[[#This Row],[Recency]] &lt;= $L$4, 3, IF(tblCustRFM[[#This Row],[Recency]] &lt;= M3978, 2, 1))</f>
        <v>1</v>
      </c>
      <c r="G3976">
        <f>IF(tblCustRFM[[#This Row],[Frequency]] &gt;= L3979, 3, IF(tblCustRFM[[#This Row],[Frequency]] &gt;= M3979, 2, 1))</f>
        <v>3</v>
      </c>
      <c r="H3976">
        <f>IF(tblCustRFM[[#This Row],[Monetary]] &gt;= L3980, 3, IF(tblCustRFM[[#This Row],[Monetary]] &gt;= M3980, 2, 1))</f>
        <v>3</v>
      </c>
      <c r="I3976">
        <f>tblCustRFM[[#This Row],[RecencyTier]] + tblCustRFM[[#This Row],[FrequencyTier]] + tblCustRFM[[#This Row],[MonetaryTier]]</f>
        <v>7</v>
      </c>
    </row>
    <row r="3977" spans="1:9" x14ac:dyDescent="0.45">
      <c r="A3977" s="16">
        <v>6920</v>
      </c>
      <c r="B3977" s="10">
        <v>45585.817881790121</v>
      </c>
      <c r="C3977">
        <v>2</v>
      </c>
      <c r="D3977">
        <v>18592.91</v>
      </c>
      <c r="E3977" s="24">
        <f>INT(RFM_Pivot!$A$1 - tblCustRFM[[#This Row],[LastPurchaseDate]])</f>
        <v>71</v>
      </c>
      <c r="F3977">
        <f>IF(tblCustRFM[[#This Row],[Recency]] &lt;= $L$4, 3, IF(tblCustRFM[[#This Row],[Recency]] &lt;= M3979, 2, 1))</f>
        <v>3</v>
      </c>
      <c r="G3977">
        <f>IF(tblCustRFM[[#This Row],[Frequency]] &gt;= L3980, 3, IF(tblCustRFM[[#This Row],[Frequency]] &gt;= M3980, 2, 1))</f>
        <v>3</v>
      </c>
      <c r="H3977">
        <f>IF(tblCustRFM[[#This Row],[Monetary]] &gt;= L3981, 3, IF(tblCustRFM[[#This Row],[Monetary]] &gt;= M3981, 2, 1))</f>
        <v>3</v>
      </c>
      <c r="I3977">
        <f>tblCustRFM[[#This Row],[RecencyTier]] + tblCustRFM[[#This Row],[FrequencyTier]] + tblCustRFM[[#This Row],[MonetaryTier]]</f>
        <v>9</v>
      </c>
    </row>
    <row r="3978" spans="1:9" x14ac:dyDescent="0.45">
      <c r="A3978" s="16">
        <v>6925</v>
      </c>
      <c r="B3978" s="10">
        <v>45101.34143414352</v>
      </c>
      <c r="C3978">
        <v>1</v>
      </c>
      <c r="D3978">
        <v>6600.84</v>
      </c>
      <c r="E3978" s="24">
        <f>INT(RFM_Pivot!$A$1 - tblCustRFM[[#This Row],[LastPurchaseDate]])</f>
        <v>555</v>
      </c>
      <c r="F3978">
        <f>IF(tblCustRFM[[#This Row],[Recency]] &lt;= $L$4, 3, IF(tblCustRFM[[#This Row],[Recency]] &lt;= M3980, 2, 1))</f>
        <v>1</v>
      </c>
      <c r="G3978">
        <f>IF(tblCustRFM[[#This Row],[Frequency]] &gt;= L3981, 3, IF(tblCustRFM[[#This Row],[Frequency]] &gt;= M3981, 2, 1))</f>
        <v>3</v>
      </c>
      <c r="H3978">
        <f>IF(tblCustRFM[[#This Row],[Monetary]] &gt;= L3982, 3, IF(tblCustRFM[[#This Row],[Monetary]] &gt;= M3982, 2, 1))</f>
        <v>3</v>
      </c>
      <c r="I3978">
        <f>tblCustRFM[[#This Row],[RecencyTier]] + tblCustRFM[[#This Row],[FrequencyTier]] + tblCustRFM[[#This Row],[MonetaryTier]]</f>
        <v>7</v>
      </c>
    </row>
    <row r="3979" spans="1:9" x14ac:dyDescent="0.45">
      <c r="A3979" s="16">
        <v>6926</v>
      </c>
      <c r="B3979" s="10">
        <v>45078.271127121916</v>
      </c>
      <c r="C3979">
        <v>1</v>
      </c>
      <c r="D3979">
        <v>4978.2</v>
      </c>
      <c r="E3979" s="24">
        <f>INT(RFM_Pivot!$A$1 - tblCustRFM[[#This Row],[LastPurchaseDate]])</f>
        <v>578</v>
      </c>
      <c r="F3979">
        <f>IF(tblCustRFM[[#This Row],[Recency]] &lt;= $L$4, 3, IF(tblCustRFM[[#This Row],[Recency]] &lt;= M3981, 2, 1))</f>
        <v>1</v>
      </c>
      <c r="G3979">
        <f>IF(tblCustRFM[[#This Row],[Frequency]] &gt;= L3982, 3, IF(tblCustRFM[[#This Row],[Frequency]] &gt;= M3982, 2, 1))</f>
        <v>3</v>
      </c>
      <c r="H3979">
        <f>IF(tblCustRFM[[#This Row],[Monetary]] &gt;= L3983, 3, IF(tblCustRFM[[#This Row],[Monetary]] &gt;= M3983, 2, 1))</f>
        <v>3</v>
      </c>
      <c r="I3979">
        <f>tblCustRFM[[#This Row],[RecencyTier]] + tblCustRFM[[#This Row],[FrequencyTier]] + tblCustRFM[[#This Row],[MonetaryTier]]</f>
        <v>7</v>
      </c>
    </row>
    <row r="3980" spans="1:9" x14ac:dyDescent="0.45">
      <c r="A3980" s="16">
        <v>6929</v>
      </c>
      <c r="B3980" s="10">
        <v>45249.035203510801</v>
      </c>
      <c r="C3980">
        <v>2</v>
      </c>
      <c r="D3980">
        <v>32769.24</v>
      </c>
      <c r="E3980" s="24">
        <f>INT(RFM_Pivot!$A$1 - tblCustRFM[[#This Row],[LastPurchaseDate]])</f>
        <v>407</v>
      </c>
      <c r="F3980">
        <f>IF(tblCustRFM[[#This Row],[Recency]] &lt;= $L$4, 3, IF(tblCustRFM[[#This Row],[Recency]] &lt;= M3982, 2, 1))</f>
        <v>1</v>
      </c>
      <c r="G3980">
        <f>IF(tblCustRFM[[#This Row],[Frequency]] &gt;= L3983, 3, IF(tblCustRFM[[#This Row],[Frequency]] &gt;= M3983, 2, 1))</f>
        <v>3</v>
      </c>
      <c r="H3980">
        <f>IF(tblCustRFM[[#This Row],[Monetary]] &gt;= L3984, 3, IF(tblCustRFM[[#This Row],[Monetary]] &gt;= M3984, 2, 1))</f>
        <v>3</v>
      </c>
      <c r="I3980">
        <f>tblCustRFM[[#This Row],[RecencyTier]] + tblCustRFM[[#This Row],[FrequencyTier]] + tblCustRFM[[#This Row],[MonetaryTier]]</f>
        <v>7</v>
      </c>
    </row>
    <row r="3981" spans="1:9" x14ac:dyDescent="0.45">
      <c r="A3981" s="16">
        <v>6930</v>
      </c>
      <c r="B3981" s="10">
        <v>45348.252125192899</v>
      </c>
      <c r="C3981">
        <v>2</v>
      </c>
      <c r="D3981">
        <v>10293.959999999999</v>
      </c>
      <c r="E3981" s="24">
        <f>INT(RFM_Pivot!$A$1 - tblCustRFM[[#This Row],[LastPurchaseDate]])</f>
        <v>308</v>
      </c>
      <c r="F3981">
        <f>IF(tblCustRFM[[#This Row],[Recency]] &lt;= $L$4, 3, IF(tblCustRFM[[#This Row],[Recency]] &lt;= M3983, 2, 1))</f>
        <v>1</v>
      </c>
      <c r="G3981">
        <f>IF(tblCustRFM[[#This Row],[Frequency]] &gt;= L3984, 3, IF(tblCustRFM[[#This Row],[Frequency]] &gt;= M3984, 2, 1))</f>
        <v>3</v>
      </c>
      <c r="H3981">
        <f>IF(tblCustRFM[[#This Row],[Monetary]] &gt;= L3985, 3, IF(tblCustRFM[[#This Row],[Monetary]] &gt;= M3985, 2, 1))</f>
        <v>3</v>
      </c>
      <c r="I3981">
        <f>tblCustRFM[[#This Row],[RecencyTier]] + tblCustRFM[[#This Row],[FrequencyTier]] + tblCustRFM[[#This Row],[MonetaryTier]]</f>
        <v>7</v>
      </c>
    </row>
    <row r="3982" spans="1:9" x14ac:dyDescent="0.45">
      <c r="A3982" s="16">
        <v>6931</v>
      </c>
      <c r="B3982" s="10">
        <v>45498.136113618828</v>
      </c>
      <c r="C3982">
        <v>1</v>
      </c>
      <c r="D3982">
        <v>9442.08</v>
      </c>
      <c r="E3982" s="24">
        <f>INT(RFM_Pivot!$A$1 - tblCustRFM[[#This Row],[LastPurchaseDate]])</f>
        <v>158</v>
      </c>
      <c r="F3982">
        <f>IF(tblCustRFM[[#This Row],[Recency]] &lt;= $L$4, 3, IF(tblCustRFM[[#This Row],[Recency]] &lt;= M3984, 2, 1))</f>
        <v>1</v>
      </c>
      <c r="G3982">
        <f>IF(tblCustRFM[[#This Row],[Frequency]] &gt;= L3985, 3, IF(tblCustRFM[[#This Row],[Frequency]] &gt;= M3985, 2, 1))</f>
        <v>3</v>
      </c>
      <c r="H3982">
        <f>IF(tblCustRFM[[#This Row],[Monetary]] &gt;= L3986, 3, IF(tblCustRFM[[#This Row],[Monetary]] &gt;= M3986, 2, 1))</f>
        <v>3</v>
      </c>
      <c r="I3982">
        <f>tblCustRFM[[#This Row],[RecencyTier]] + tblCustRFM[[#This Row],[FrequencyTier]] + tblCustRFM[[#This Row],[MonetaryTier]]</f>
        <v>7</v>
      </c>
    </row>
    <row r="3983" spans="1:9" x14ac:dyDescent="0.45">
      <c r="A3983" s="16">
        <v>6932</v>
      </c>
      <c r="B3983" s="10">
        <v>45594.14071408179</v>
      </c>
      <c r="C3983">
        <v>1</v>
      </c>
      <c r="D3983">
        <v>1041.55</v>
      </c>
      <c r="E3983" s="24">
        <f>INT(RFM_Pivot!$A$1 - tblCustRFM[[#This Row],[LastPurchaseDate]])</f>
        <v>62</v>
      </c>
      <c r="F3983">
        <f>IF(tblCustRFM[[#This Row],[Recency]] &lt;= $L$4, 3, IF(tblCustRFM[[#This Row],[Recency]] &lt;= M3985, 2, 1))</f>
        <v>3</v>
      </c>
      <c r="G3983">
        <f>IF(tblCustRFM[[#This Row],[Frequency]] &gt;= L3986, 3, IF(tblCustRFM[[#This Row],[Frequency]] &gt;= M3986, 2, 1))</f>
        <v>3</v>
      </c>
      <c r="H3983">
        <f>IF(tblCustRFM[[#This Row],[Monetary]] &gt;= L3987, 3, IF(tblCustRFM[[#This Row],[Monetary]] &gt;= M3987, 2, 1))</f>
        <v>3</v>
      </c>
      <c r="I3983">
        <f>tblCustRFM[[#This Row],[RecencyTier]] + tblCustRFM[[#This Row],[FrequencyTier]] + tblCustRFM[[#This Row],[MonetaryTier]]</f>
        <v>9</v>
      </c>
    </row>
    <row r="3984" spans="1:9" x14ac:dyDescent="0.45">
      <c r="A3984" s="16">
        <v>6934</v>
      </c>
      <c r="B3984" s="10">
        <v>45159.455245524689</v>
      </c>
      <c r="C3984">
        <v>1</v>
      </c>
      <c r="D3984">
        <v>7554.87</v>
      </c>
      <c r="E3984" s="24">
        <f>INT(RFM_Pivot!$A$1 - tblCustRFM[[#This Row],[LastPurchaseDate]])</f>
        <v>497</v>
      </c>
      <c r="F3984">
        <f>IF(tblCustRFM[[#This Row],[Recency]] &lt;= $L$4, 3, IF(tblCustRFM[[#This Row],[Recency]] &lt;= M3986, 2, 1))</f>
        <v>1</v>
      </c>
      <c r="G3984">
        <f>IF(tblCustRFM[[#This Row],[Frequency]] &gt;= L3987, 3, IF(tblCustRFM[[#This Row],[Frequency]] &gt;= M3987, 2, 1))</f>
        <v>3</v>
      </c>
      <c r="H3984">
        <f>IF(tblCustRFM[[#This Row],[Monetary]] &gt;= L3988, 3, IF(tblCustRFM[[#This Row],[Monetary]] &gt;= M3988, 2, 1))</f>
        <v>3</v>
      </c>
      <c r="I3984">
        <f>tblCustRFM[[#This Row],[RecencyTier]] + tblCustRFM[[#This Row],[FrequencyTier]] + tblCustRFM[[#This Row],[MonetaryTier]]</f>
        <v>7</v>
      </c>
    </row>
    <row r="3985" spans="1:9" x14ac:dyDescent="0.45">
      <c r="A3985" s="16">
        <v>6935</v>
      </c>
      <c r="B3985" s="10">
        <v>45586.76697669753</v>
      </c>
      <c r="C3985">
        <v>2</v>
      </c>
      <c r="D3985">
        <v>9358.66</v>
      </c>
      <c r="E3985" s="24">
        <f>INT(RFM_Pivot!$A$1 - tblCustRFM[[#This Row],[LastPurchaseDate]])</f>
        <v>70</v>
      </c>
      <c r="F3985">
        <f>IF(tblCustRFM[[#This Row],[Recency]] &lt;= $L$4, 3, IF(tblCustRFM[[#This Row],[Recency]] &lt;= M3987, 2, 1))</f>
        <v>3</v>
      </c>
      <c r="G3985">
        <f>IF(tblCustRFM[[#This Row],[Frequency]] &gt;= L3988, 3, IF(tblCustRFM[[#This Row],[Frequency]] &gt;= M3988, 2, 1))</f>
        <v>3</v>
      </c>
      <c r="H3985">
        <f>IF(tblCustRFM[[#This Row],[Monetary]] &gt;= L3989, 3, IF(tblCustRFM[[#This Row],[Monetary]] &gt;= M3989, 2, 1))</f>
        <v>3</v>
      </c>
      <c r="I3985">
        <f>tblCustRFM[[#This Row],[RecencyTier]] + tblCustRFM[[#This Row],[FrequencyTier]] + tblCustRFM[[#This Row],[MonetaryTier]]</f>
        <v>9</v>
      </c>
    </row>
    <row r="3986" spans="1:9" x14ac:dyDescent="0.45">
      <c r="A3986" s="16">
        <v>6938</v>
      </c>
      <c r="B3986" s="10">
        <v>45576.910991087963</v>
      </c>
      <c r="C3986">
        <v>3</v>
      </c>
      <c r="D3986">
        <v>31448.68</v>
      </c>
      <c r="E3986" s="24">
        <f>INT(RFM_Pivot!$A$1 - tblCustRFM[[#This Row],[LastPurchaseDate]])</f>
        <v>80</v>
      </c>
      <c r="F3986">
        <f>IF(tblCustRFM[[#This Row],[Recency]] &lt;= $L$4, 3, IF(tblCustRFM[[#This Row],[Recency]] &lt;= M3988, 2, 1))</f>
        <v>3</v>
      </c>
      <c r="G3986">
        <f>IF(tblCustRFM[[#This Row],[Frequency]] &gt;= L3989, 3, IF(tblCustRFM[[#This Row],[Frequency]] &gt;= M3989, 2, 1))</f>
        <v>3</v>
      </c>
      <c r="H3986">
        <f>IF(tblCustRFM[[#This Row],[Monetary]] &gt;= L3990, 3, IF(tblCustRFM[[#This Row],[Monetary]] &gt;= M3990, 2, 1))</f>
        <v>3</v>
      </c>
      <c r="I3986">
        <f>tblCustRFM[[#This Row],[RecencyTier]] + tblCustRFM[[#This Row],[FrequencyTier]] + tblCustRFM[[#This Row],[MonetaryTier]]</f>
        <v>9</v>
      </c>
    </row>
    <row r="3987" spans="1:9" x14ac:dyDescent="0.45">
      <c r="A3987" s="16">
        <v>6939</v>
      </c>
      <c r="B3987" s="10">
        <v>45497.625062500003</v>
      </c>
      <c r="C3987">
        <v>2</v>
      </c>
      <c r="D3987">
        <v>6128.26</v>
      </c>
      <c r="E3987" s="24">
        <f>INT(RFM_Pivot!$A$1 - tblCustRFM[[#This Row],[LastPurchaseDate]])</f>
        <v>159</v>
      </c>
      <c r="F3987">
        <f>IF(tblCustRFM[[#This Row],[Recency]] &lt;= $L$4, 3, IF(tblCustRFM[[#This Row],[Recency]] &lt;= M3989, 2, 1))</f>
        <v>1</v>
      </c>
      <c r="G3987">
        <f>IF(tblCustRFM[[#This Row],[Frequency]] &gt;= L3990, 3, IF(tblCustRFM[[#This Row],[Frequency]] &gt;= M3990, 2, 1))</f>
        <v>3</v>
      </c>
      <c r="H3987">
        <f>IF(tblCustRFM[[#This Row],[Monetary]] &gt;= L3991, 3, IF(tblCustRFM[[#This Row],[Monetary]] &gt;= M3991, 2, 1))</f>
        <v>3</v>
      </c>
      <c r="I3987">
        <f>tblCustRFM[[#This Row],[RecencyTier]] + tblCustRFM[[#This Row],[FrequencyTier]] + tblCustRFM[[#This Row],[MonetaryTier]]</f>
        <v>7</v>
      </c>
    </row>
    <row r="3988" spans="1:9" x14ac:dyDescent="0.45">
      <c r="A3988" s="16">
        <v>6941</v>
      </c>
      <c r="B3988" s="10">
        <v>45169.968296836421</v>
      </c>
      <c r="C3988">
        <v>2</v>
      </c>
      <c r="D3988">
        <v>20729.07</v>
      </c>
      <c r="E3988" s="24">
        <f>INT(RFM_Pivot!$A$1 - tblCustRFM[[#This Row],[LastPurchaseDate]])</f>
        <v>487</v>
      </c>
      <c r="F3988">
        <f>IF(tblCustRFM[[#This Row],[Recency]] &lt;= $L$4, 3, IF(tblCustRFM[[#This Row],[Recency]] &lt;= M3990, 2, 1))</f>
        <v>1</v>
      </c>
      <c r="G3988">
        <f>IF(tblCustRFM[[#This Row],[Frequency]] &gt;= L3991, 3, IF(tblCustRFM[[#This Row],[Frequency]] &gt;= M3991, 2, 1))</f>
        <v>3</v>
      </c>
      <c r="H3988">
        <f>IF(tblCustRFM[[#This Row],[Monetary]] &gt;= L3992, 3, IF(tblCustRFM[[#This Row],[Monetary]] &gt;= M3992, 2, 1))</f>
        <v>3</v>
      </c>
      <c r="I3988">
        <f>tblCustRFM[[#This Row],[RecencyTier]] + tblCustRFM[[#This Row],[FrequencyTier]] + tblCustRFM[[#This Row],[MonetaryTier]]</f>
        <v>7</v>
      </c>
    </row>
    <row r="3989" spans="1:9" x14ac:dyDescent="0.45">
      <c r="A3989" s="16">
        <v>6944</v>
      </c>
      <c r="B3989" s="10">
        <v>45643.420642052472</v>
      </c>
      <c r="C3989">
        <v>3</v>
      </c>
      <c r="D3989">
        <v>13122.18</v>
      </c>
      <c r="E3989" s="24">
        <f>INT(RFM_Pivot!$A$1 - tblCustRFM[[#This Row],[LastPurchaseDate]])</f>
        <v>13</v>
      </c>
      <c r="F3989">
        <f>IF(tblCustRFM[[#This Row],[Recency]] &lt;= $L$4, 3, IF(tblCustRFM[[#This Row],[Recency]] &lt;= M3991, 2, 1))</f>
        <v>3</v>
      </c>
      <c r="G3989">
        <f>IF(tblCustRFM[[#This Row],[Frequency]] &gt;= L3992, 3, IF(tblCustRFM[[#This Row],[Frequency]] &gt;= M3992, 2, 1))</f>
        <v>3</v>
      </c>
      <c r="H3989">
        <f>IF(tblCustRFM[[#This Row],[Monetary]] &gt;= L3993, 3, IF(tblCustRFM[[#This Row],[Monetary]] &gt;= M3993, 2, 1))</f>
        <v>3</v>
      </c>
      <c r="I3989">
        <f>tblCustRFM[[#This Row],[RecencyTier]] + tblCustRFM[[#This Row],[FrequencyTier]] + tblCustRFM[[#This Row],[MonetaryTier]]</f>
        <v>9</v>
      </c>
    </row>
    <row r="3990" spans="1:9" x14ac:dyDescent="0.45">
      <c r="A3990" s="16">
        <v>6946</v>
      </c>
      <c r="B3990" s="10">
        <v>45075.423842399694</v>
      </c>
      <c r="C3990">
        <v>1</v>
      </c>
      <c r="D3990">
        <v>9905.7000000000007</v>
      </c>
      <c r="E3990" s="24">
        <f>INT(RFM_Pivot!$A$1 - tblCustRFM[[#This Row],[LastPurchaseDate]])</f>
        <v>581</v>
      </c>
      <c r="F3990">
        <f>IF(tblCustRFM[[#This Row],[Recency]] &lt;= $L$4, 3, IF(tblCustRFM[[#This Row],[Recency]] &lt;= M3992, 2, 1))</f>
        <v>1</v>
      </c>
      <c r="G3990">
        <f>IF(tblCustRFM[[#This Row],[Frequency]] &gt;= L3993, 3, IF(tblCustRFM[[#This Row],[Frequency]] &gt;= M3993, 2, 1))</f>
        <v>3</v>
      </c>
      <c r="H3990">
        <f>IF(tblCustRFM[[#This Row],[Monetary]] &gt;= L3994, 3, IF(tblCustRFM[[#This Row],[Monetary]] &gt;= M3994, 2, 1))</f>
        <v>3</v>
      </c>
      <c r="I3990">
        <f>tblCustRFM[[#This Row],[RecencyTier]] + tblCustRFM[[#This Row],[FrequencyTier]] + tblCustRFM[[#This Row],[MonetaryTier]]</f>
        <v>7</v>
      </c>
    </row>
    <row r="3991" spans="1:9" x14ac:dyDescent="0.45">
      <c r="A3991" s="16">
        <v>6947</v>
      </c>
      <c r="B3991" s="10">
        <v>45554.570757060188</v>
      </c>
      <c r="C3991">
        <v>3</v>
      </c>
      <c r="D3991">
        <v>26876.2</v>
      </c>
      <c r="E3991" s="24">
        <f>INT(RFM_Pivot!$A$1 - tblCustRFM[[#This Row],[LastPurchaseDate]])</f>
        <v>102</v>
      </c>
      <c r="F3991">
        <f>IF(tblCustRFM[[#This Row],[Recency]] &lt;= $L$4, 3, IF(tblCustRFM[[#This Row],[Recency]] &lt;= M3993, 2, 1))</f>
        <v>3</v>
      </c>
      <c r="G3991">
        <f>IF(tblCustRFM[[#This Row],[Frequency]] &gt;= L3994, 3, IF(tblCustRFM[[#This Row],[Frequency]] &gt;= M3994, 2, 1))</f>
        <v>3</v>
      </c>
      <c r="H3991">
        <f>IF(tblCustRFM[[#This Row],[Monetary]] &gt;= L3995, 3, IF(tblCustRFM[[#This Row],[Monetary]] &gt;= M3995, 2, 1))</f>
        <v>3</v>
      </c>
      <c r="I3991">
        <f>tblCustRFM[[#This Row],[RecencyTier]] + tblCustRFM[[#This Row],[FrequencyTier]] + tblCustRFM[[#This Row],[MonetaryTier]]</f>
        <v>9</v>
      </c>
    </row>
    <row r="3992" spans="1:9" x14ac:dyDescent="0.45">
      <c r="A3992" s="16">
        <v>6949</v>
      </c>
      <c r="B3992" s="10">
        <v>44953.574657484569</v>
      </c>
      <c r="C3992">
        <v>1</v>
      </c>
      <c r="D3992">
        <v>1867.08</v>
      </c>
      <c r="E3992" s="24">
        <f>INT(RFM_Pivot!$A$1 - tblCustRFM[[#This Row],[LastPurchaseDate]])</f>
        <v>703</v>
      </c>
      <c r="F3992">
        <f>IF(tblCustRFM[[#This Row],[Recency]] &lt;= $L$4, 3, IF(tblCustRFM[[#This Row],[Recency]] &lt;= M3994, 2, 1))</f>
        <v>1</v>
      </c>
      <c r="G3992">
        <f>IF(tblCustRFM[[#This Row],[Frequency]] &gt;= L3995, 3, IF(tblCustRFM[[#This Row],[Frequency]] &gt;= M3995, 2, 1))</f>
        <v>3</v>
      </c>
      <c r="H3992">
        <f>IF(tblCustRFM[[#This Row],[Monetary]] &gt;= L3996, 3, IF(tblCustRFM[[#This Row],[Monetary]] &gt;= M3996, 2, 1))</f>
        <v>3</v>
      </c>
      <c r="I3992">
        <f>tblCustRFM[[#This Row],[RecencyTier]] + tblCustRFM[[#This Row],[FrequencyTier]] + tblCustRFM[[#This Row],[MonetaryTier]]</f>
        <v>7</v>
      </c>
    </row>
    <row r="3993" spans="1:9" x14ac:dyDescent="0.45">
      <c r="A3993" s="16">
        <v>6951</v>
      </c>
      <c r="B3993" s="10">
        <v>45191.50545054012</v>
      </c>
      <c r="C3993">
        <v>3</v>
      </c>
      <c r="D3993">
        <v>19891.47</v>
      </c>
      <c r="E3993" s="24">
        <f>INT(RFM_Pivot!$A$1 - tblCustRFM[[#This Row],[LastPurchaseDate]])</f>
        <v>465</v>
      </c>
      <c r="F3993">
        <f>IF(tblCustRFM[[#This Row],[Recency]] &lt;= $L$4, 3, IF(tblCustRFM[[#This Row],[Recency]] &lt;= M3995, 2, 1))</f>
        <v>1</v>
      </c>
      <c r="G3993">
        <f>IF(tblCustRFM[[#This Row],[Frequency]] &gt;= L3996, 3, IF(tblCustRFM[[#This Row],[Frequency]] &gt;= M3996, 2, 1))</f>
        <v>3</v>
      </c>
      <c r="H3993">
        <f>IF(tblCustRFM[[#This Row],[Monetary]] &gt;= L3997, 3, IF(tblCustRFM[[#This Row],[Monetary]] &gt;= M3997, 2, 1))</f>
        <v>3</v>
      </c>
      <c r="I3993">
        <f>tblCustRFM[[#This Row],[RecencyTier]] + tblCustRFM[[#This Row],[FrequencyTier]] + tblCustRFM[[#This Row],[MonetaryTier]]</f>
        <v>7</v>
      </c>
    </row>
    <row r="3994" spans="1:9" x14ac:dyDescent="0.45">
      <c r="A3994" s="16">
        <v>6953</v>
      </c>
      <c r="B3994" s="10">
        <v>45304.155715586421</v>
      </c>
      <c r="C3994">
        <v>2</v>
      </c>
      <c r="D3994">
        <v>8769.01</v>
      </c>
      <c r="E3994" s="24">
        <f>INT(RFM_Pivot!$A$1 - tblCustRFM[[#This Row],[LastPurchaseDate]])</f>
        <v>352</v>
      </c>
      <c r="F3994">
        <f>IF(tblCustRFM[[#This Row],[Recency]] &lt;= $L$4, 3, IF(tblCustRFM[[#This Row],[Recency]] &lt;= M3996, 2, 1))</f>
        <v>1</v>
      </c>
      <c r="G3994">
        <f>IF(tblCustRFM[[#This Row],[Frequency]] &gt;= L3997, 3, IF(tblCustRFM[[#This Row],[Frequency]] &gt;= M3997, 2, 1))</f>
        <v>3</v>
      </c>
      <c r="H3994">
        <f>IF(tblCustRFM[[#This Row],[Monetary]] &gt;= L3998, 3, IF(tblCustRFM[[#This Row],[Monetary]] &gt;= M3998, 2, 1))</f>
        <v>3</v>
      </c>
      <c r="I3994">
        <f>tblCustRFM[[#This Row],[RecencyTier]] + tblCustRFM[[#This Row],[FrequencyTier]] + tblCustRFM[[#This Row],[MonetaryTier]]</f>
        <v>7</v>
      </c>
    </row>
    <row r="3995" spans="1:9" x14ac:dyDescent="0.45">
      <c r="A3995" s="16">
        <v>6954</v>
      </c>
      <c r="B3995" s="10">
        <v>45000.664366435187</v>
      </c>
      <c r="C3995">
        <v>1</v>
      </c>
      <c r="D3995">
        <v>1303.76</v>
      </c>
      <c r="E3995" s="24">
        <f>INT(RFM_Pivot!$A$1 - tblCustRFM[[#This Row],[LastPurchaseDate]])</f>
        <v>656</v>
      </c>
      <c r="F3995">
        <f>IF(tblCustRFM[[#This Row],[Recency]] &lt;= $L$4, 3, IF(tblCustRFM[[#This Row],[Recency]] &lt;= M3997, 2, 1))</f>
        <v>1</v>
      </c>
      <c r="G3995">
        <f>IF(tblCustRFM[[#This Row],[Frequency]] &gt;= L3998, 3, IF(tblCustRFM[[#This Row],[Frequency]] &gt;= M3998, 2, 1))</f>
        <v>3</v>
      </c>
      <c r="H3995">
        <f>IF(tblCustRFM[[#This Row],[Monetary]] &gt;= L3999, 3, IF(tblCustRFM[[#This Row],[Monetary]] &gt;= M3999, 2, 1))</f>
        <v>3</v>
      </c>
      <c r="I3995">
        <f>tblCustRFM[[#This Row],[RecencyTier]] + tblCustRFM[[#This Row],[FrequencyTier]] + tblCustRFM[[#This Row],[MonetaryTier]]</f>
        <v>7</v>
      </c>
    </row>
    <row r="3996" spans="1:9" x14ac:dyDescent="0.45">
      <c r="A3996" s="16">
        <v>6955</v>
      </c>
      <c r="B3996" s="10">
        <v>45547.270027006176</v>
      </c>
      <c r="C3996">
        <v>1</v>
      </c>
      <c r="D3996">
        <v>3713.26</v>
      </c>
      <c r="E3996" s="24">
        <f>INT(RFM_Pivot!$A$1 - tblCustRFM[[#This Row],[LastPurchaseDate]])</f>
        <v>109</v>
      </c>
      <c r="F3996">
        <f>IF(tblCustRFM[[#This Row],[Recency]] &lt;= $L$4, 3, IF(tblCustRFM[[#This Row],[Recency]] &lt;= M3998, 2, 1))</f>
        <v>3</v>
      </c>
      <c r="G3996">
        <f>IF(tblCustRFM[[#This Row],[Frequency]] &gt;= L3999, 3, IF(tblCustRFM[[#This Row],[Frequency]] &gt;= M3999, 2, 1))</f>
        <v>3</v>
      </c>
      <c r="H3996">
        <f>IF(tblCustRFM[[#This Row],[Monetary]] &gt;= L4000, 3, IF(tblCustRFM[[#This Row],[Monetary]] &gt;= M4000, 2, 1))</f>
        <v>3</v>
      </c>
      <c r="I3996">
        <f>tblCustRFM[[#This Row],[RecencyTier]] + tblCustRFM[[#This Row],[FrequencyTier]] + tblCustRFM[[#This Row],[MonetaryTier]]</f>
        <v>9</v>
      </c>
    </row>
    <row r="3997" spans="1:9" x14ac:dyDescent="0.45">
      <c r="A3997" s="16">
        <v>6956</v>
      </c>
      <c r="B3997" s="10">
        <v>45468.495149498456</v>
      </c>
      <c r="C3997">
        <v>4</v>
      </c>
      <c r="D3997">
        <v>4831.29</v>
      </c>
      <c r="E3997" s="24">
        <f>INT(RFM_Pivot!$A$1 - tblCustRFM[[#This Row],[LastPurchaseDate]])</f>
        <v>188</v>
      </c>
      <c r="F3997">
        <f>IF(tblCustRFM[[#This Row],[Recency]] &lt;= $L$4, 3, IF(tblCustRFM[[#This Row],[Recency]] &lt;= M3999, 2, 1))</f>
        <v>1</v>
      </c>
      <c r="G3997">
        <f>IF(tblCustRFM[[#This Row],[Frequency]] &gt;= L4000, 3, IF(tblCustRFM[[#This Row],[Frequency]] &gt;= M4000, 2, 1))</f>
        <v>3</v>
      </c>
      <c r="H3997">
        <f>IF(tblCustRFM[[#This Row],[Monetary]] &gt;= L4001, 3, IF(tblCustRFM[[#This Row],[Monetary]] &gt;= M4001, 2, 1))</f>
        <v>3</v>
      </c>
      <c r="I3997">
        <f>tblCustRFM[[#This Row],[RecencyTier]] + tblCustRFM[[#This Row],[FrequencyTier]] + tblCustRFM[[#This Row],[MonetaryTier]]</f>
        <v>7</v>
      </c>
    </row>
    <row r="3998" spans="1:9" x14ac:dyDescent="0.45">
      <c r="A3998" s="16">
        <v>6957</v>
      </c>
      <c r="B3998" s="10">
        <v>45574.209720987652</v>
      </c>
      <c r="C3998">
        <v>1</v>
      </c>
      <c r="D3998">
        <v>3726.64</v>
      </c>
      <c r="E3998" s="24">
        <f>INT(RFM_Pivot!$A$1 - tblCustRFM[[#This Row],[LastPurchaseDate]])</f>
        <v>82</v>
      </c>
      <c r="F3998">
        <f>IF(tblCustRFM[[#This Row],[Recency]] &lt;= $L$4, 3, IF(tblCustRFM[[#This Row],[Recency]] &lt;= M4000, 2, 1))</f>
        <v>3</v>
      </c>
      <c r="G3998">
        <f>IF(tblCustRFM[[#This Row],[Frequency]] &gt;= L4001, 3, IF(tblCustRFM[[#This Row],[Frequency]] &gt;= M4001, 2, 1))</f>
        <v>3</v>
      </c>
      <c r="H3998">
        <f>IF(tblCustRFM[[#This Row],[Monetary]] &gt;= L4002, 3, IF(tblCustRFM[[#This Row],[Monetary]] &gt;= M4002, 2, 1))</f>
        <v>3</v>
      </c>
      <c r="I3998">
        <f>tblCustRFM[[#This Row],[RecencyTier]] + tblCustRFM[[#This Row],[FrequencyTier]] + tblCustRFM[[#This Row],[MonetaryTier]]</f>
        <v>9</v>
      </c>
    </row>
    <row r="3999" spans="1:9" x14ac:dyDescent="0.45">
      <c r="A3999" s="16">
        <v>6958</v>
      </c>
      <c r="B3999" s="10">
        <v>45499.523252314815</v>
      </c>
      <c r="C3999">
        <v>1</v>
      </c>
      <c r="D3999">
        <v>2126.86</v>
      </c>
      <c r="E3999" s="24">
        <f>INT(RFM_Pivot!$A$1 - tblCustRFM[[#This Row],[LastPurchaseDate]])</f>
        <v>157</v>
      </c>
      <c r="F3999">
        <f>IF(tblCustRFM[[#This Row],[Recency]] &lt;= $L$4, 3, IF(tblCustRFM[[#This Row],[Recency]] &lt;= M4001, 2, 1))</f>
        <v>1</v>
      </c>
      <c r="G3999">
        <f>IF(tblCustRFM[[#This Row],[Frequency]] &gt;= L4002, 3, IF(tblCustRFM[[#This Row],[Frequency]] &gt;= M4002, 2, 1))</f>
        <v>3</v>
      </c>
      <c r="H3999">
        <f>IF(tblCustRFM[[#This Row],[Monetary]] &gt;= L4003, 3, IF(tblCustRFM[[#This Row],[Monetary]] &gt;= M4003, 2, 1))</f>
        <v>3</v>
      </c>
      <c r="I3999">
        <f>tblCustRFM[[#This Row],[RecencyTier]] + tblCustRFM[[#This Row],[FrequencyTier]] + tblCustRFM[[#This Row],[MonetaryTier]]</f>
        <v>7</v>
      </c>
    </row>
    <row r="4000" spans="1:9" x14ac:dyDescent="0.45">
      <c r="A4000" s="16">
        <v>6959</v>
      </c>
      <c r="B4000" s="10">
        <v>45417.82808279321</v>
      </c>
      <c r="C4000">
        <v>2</v>
      </c>
      <c r="D4000">
        <v>23861.34</v>
      </c>
      <c r="E4000" s="24">
        <f>INT(RFM_Pivot!$A$1 - tblCustRFM[[#This Row],[LastPurchaseDate]])</f>
        <v>239</v>
      </c>
      <c r="F4000">
        <f>IF(tblCustRFM[[#This Row],[Recency]] &lt;= $L$4, 3, IF(tblCustRFM[[#This Row],[Recency]] &lt;= M4002, 2, 1))</f>
        <v>1</v>
      </c>
      <c r="G4000">
        <f>IF(tblCustRFM[[#This Row],[Frequency]] &gt;= L4003, 3, IF(tblCustRFM[[#This Row],[Frequency]] &gt;= M4003, 2, 1))</f>
        <v>3</v>
      </c>
      <c r="H4000">
        <f>IF(tblCustRFM[[#This Row],[Monetary]] &gt;= L4004, 3, IF(tblCustRFM[[#This Row],[Monetary]] &gt;= M4004, 2, 1))</f>
        <v>3</v>
      </c>
      <c r="I4000">
        <f>tblCustRFM[[#This Row],[RecencyTier]] + tblCustRFM[[#This Row],[FrequencyTier]] + tblCustRFM[[#This Row],[MonetaryTier]]</f>
        <v>7</v>
      </c>
    </row>
    <row r="4001" spans="1:9" x14ac:dyDescent="0.45">
      <c r="A4001" s="16">
        <v>6961</v>
      </c>
      <c r="B4001" s="10">
        <v>45333.358635879631</v>
      </c>
      <c r="C4001">
        <v>1</v>
      </c>
      <c r="D4001">
        <v>2288.87</v>
      </c>
      <c r="E4001" s="24">
        <f>INT(RFM_Pivot!$A$1 - tblCustRFM[[#This Row],[LastPurchaseDate]])</f>
        <v>323</v>
      </c>
      <c r="F4001">
        <f>IF(tblCustRFM[[#This Row],[Recency]] &lt;= $L$4, 3, IF(tblCustRFM[[#This Row],[Recency]] &lt;= M4003, 2, 1))</f>
        <v>1</v>
      </c>
      <c r="G4001">
        <f>IF(tblCustRFM[[#This Row],[Frequency]] &gt;= L4004, 3, IF(tblCustRFM[[#This Row],[Frequency]] &gt;= M4004, 2, 1))</f>
        <v>3</v>
      </c>
      <c r="H4001">
        <f>IF(tblCustRFM[[#This Row],[Monetary]] &gt;= L4005, 3, IF(tblCustRFM[[#This Row],[Monetary]] &gt;= M4005, 2, 1))</f>
        <v>3</v>
      </c>
      <c r="I4001">
        <f>tblCustRFM[[#This Row],[RecencyTier]] + tblCustRFM[[#This Row],[FrequencyTier]] + tblCustRFM[[#This Row],[MonetaryTier]]</f>
        <v>7</v>
      </c>
    </row>
    <row r="4002" spans="1:9" x14ac:dyDescent="0.45">
      <c r="A4002" s="16">
        <v>6962</v>
      </c>
      <c r="B4002" s="10">
        <v>45060.676367631175</v>
      </c>
      <c r="C4002">
        <v>1</v>
      </c>
      <c r="D4002">
        <v>1076.22</v>
      </c>
      <c r="E4002" s="24">
        <f>INT(RFM_Pivot!$A$1 - tblCustRFM[[#This Row],[LastPurchaseDate]])</f>
        <v>596</v>
      </c>
      <c r="F4002">
        <f>IF(tblCustRFM[[#This Row],[Recency]] &lt;= $L$4, 3, IF(tblCustRFM[[#This Row],[Recency]] &lt;= M4004, 2, 1))</f>
        <v>1</v>
      </c>
      <c r="G4002">
        <f>IF(tblCustRFM[[#This Row],[Frequency]] &gt;= L4005, 3, IF(tblCustRFM[[#This Row],[Frequency]] &gt;= M4005, 2, 1))</f>
        <v>3</v>
      </c>
      <c r="H4002">
        <f>IF(tblCustRFM[[#This Row],[Monetary]] &gt;= L4006, 3, IF(tblCustRFM[[#This Row],[Monetary]] &gt;= M4006, 2, 1))</f>
        <v>3</v>
      </c>
      <c r="I4002">
        <f>tblCustRFM[[#This Row],[RecencyTier]] + tblCustRFM[[#This Row],[FrequencyTier]] + tblCustRFM[[#This Row],[MonetaryTier]]</f>
        <v>7</v>
      </c>
    </row>
    <row r="4003" spans="1:9" x14ac:dyDescent="0.45">
      <c r="A4003" s="16">
        <v>6966</v>
      </c>
      <c r="B4003" s="10">
        <v>45312.040504050929</v>
      </c>
      <c r="C4003">
        <v>2</v>
      </c>
      <c r="D4003">
        <v>17041.22</v>
      </c>
      <c r="E4003" s="24">
        <f>INT(RFM_Pivot!$A$1 - tblCustRFM[[#This Row],[LastPurchaseDate]])</f>
        <v>344</v>
      </c>
      <c r="F4003">
        <f>IF(tblCustRFM[[#This Row],[Recency]] &lt;= $L$4, 3, IF(tblCustRFM[[#This Row],[Recency]] &lt;= M4005, 2, 1))</f>
        <v>1</v>
      </c>
      <c r="G4003">
        <f>IF(tblCustRFM[[#This Row],[Frequency]] &gt;= L4006, 3, IF(tblCustRFM[[#This Row],[Frequency]] &gt;= M4006, 2, 1))</f>
        <v>3</v>
      </c>
      <c r="H4003">
        <f>IF(tblCustRFM[[#This Row],[Monetary]] &gt;= L4007, 3, IF(tblCustRFM[[#This Row],[Monetary]] &gt;= M4007, 2, 1))</f>
        <v>3</v>
      </c>
      <c r="I4003">
        <f>tblCustRFM[[#This Row],[RecencyTier]] + tblCustRFM[[#This Row],[FrequencyTier]] + tblCustRFM[[#This Row],[MonetaryTier]]</f>
        <v>7</v>
      </c>
    </row>
    <row r="4004" spans="1:9" x14ac:dyDescent="0.45">
      <c r="A4004" s="16">
        <v>6967</v>
      </c>
      <c r="B4004" s="10">
        <v>45536.464946489199</v>
      </c>
      <c r="C4004">
        <v>1</v>
      </c>
      <c r="D4004">
        <v>12531</v>
      </c>
      <c r="E4004" s="24">
        <f>INT(RFM_Pivot!$A$1 - tblCustRFM[[#This Row],[LastPurchaseDate]])</f>
        <v>120</v>
      </c>
      <c r="F4004">
        <f>IF(tblCustRFM[[#This Row],[Recency]] &lt;= $L$4, 3, IF(tblCustRFM[[#This Row],[Recency]] &lt;= M4006, 2, 1))</f>
        <v>1</v>
      </c>
      <c r="G4004">
        <f>IF(tblCustRFM[[#This Row],[Frequency]] &gt;= L4007, 3, IF(tblCustRFM[[#This Row],[Frequency]] &gt;= M4007, 2, 1))</f>
        <v>3</v>
      </c>
      <c r="H4004">
        <f>IF(tblCustRFM[[#This Row],[Monetary]] &gt;= L4008, 3, IF(tblCustRFM[[#This Row],[Monetary]] &gt;= M4008, 2, 1))</f>
        <v>3</v>
      </c>
      <c r="I4004">
        <f>tblCustRFM[[#This Row],[RecencyTier]] + tblCustRFM[[#This Row],[FrequencyTier]] + tblCustRFM[[#This Row],[MonetaryTier]]</f>
        <v>7</v>
      </c>
    </row>
    <row r="4005" spans="1:9" x14ac:dyDescent="0.45">
      <c r="A4005" s="16">
        <v>6968</v>
      </c>
      <c r="B4005" s="10">
        <v>45519.30823082562</v>
      </c>
      <c r="C4005">
        <v>2</v>
      </c>
      <c r="D4005">
        <v>17810.310000000001</v>
      </c>
      <c r="E4005" s="24">
        <f>INT(RFM_Pivot!$A$1 - tblCustRFM[[#This Row],[LastPurchaseDate]])</f>
        <v>137</v>
      </c>
      <c r="F4005">
        <f>IF(tblCustRFM[[#This Row],[Recency]] &lt;= $L$4, 3, IF(tblCustRFM[[#This Row],[Recency]] &lt;= M4007, 2, 1))</f>
        <v>1</v>
      </c>
      <c r="G4005">
        <f>IF(tblCustRFM[[#This Row],[Frequency]] &gt;= L4008, 3, IF(tblCustRFM[[#This Row],[Frequency]] &gt;= M4008, 2, 1))</f>
        <v>3</v>
      </c>
      <c r="H4005">
        <f>IF(tblCustRFM[[#This Row],[Monetary]] &gt;= L4009, 3, IF(tblCustRFM[[#This Row],[Monetary]] &gt;= M4009, 2, 1))</f>
        <v>3</v>
      </c>
      <c r="I4005">
        <f>tblCustRFM[[#This Row],[RecencyTier]] + tblCustRFM[[#This Row],[FrequencyTier]] + tblCustRFM[[#This Row],[MonetaryTier]]</f>
        <v>7</v>
      </c>
    </row>
    <row r="4006" spans="1:9" x14ac:dyDescent="0.45">
      <c r="A4006" s="16">
        <v>6969</v>
      </c>
      <c r="B4006" s="10">
        <v>45532.011501157409</v>
      </c>
      <c r="C4006">
        <v>3</v>
      </c>
      <c r="D4006">
        <v>13723.46</v>
      </c>
      <c r="E4006" s="24">
        <f>INT(RFM_Pivot!$A$1 - tblCustRFM[[#This Row],[LastPurchaseDate]])</f>
        <v>124</v>
      </c>
      <c r="F4006">
        <f>IF(tblCustRFM[[#This Row],[Recency]] &lt;= $L$4, 3, IF(tblCustRFM[[#This Row],[Recency]] &lt;= M4008, 2, 1))</f>
        <v>1</v>
      </c>
      <c r="G4006">
        <f>IF(tblCustRFM[[#This Row],[Frequency]] &gt;= L4009, 3, IF(tblCustRFM[[#This Row],[Frequency]] &gt;= M4009, 2, 1))</f>
        <v>3</v>
      </c>
      <c r="H4006">
        <f>IF(tblCustRFM[[#This Row],[Monetary]] &gt;= L4010, 3, IF(tblCustRFM[[#This Row],[Monetary]] &gt;= M4010, 2, 1))</f>
        <v>3</v>
      </c>
      <c r="I4006">
        <f>tblCustRFM[[#This Row],[RecencyTier]] + tblCustRFM[[#This Row],[FrequencyTier]] + tblCustRFM[[#This Row],[MonetaryTier]]</f>
        <v>7</v>
      </c>
    </row>
    <row r="4007" spans="1:9" x14ac:dyDescent="0.45">
      <c r="A4007" s="16">
        <v>6971</v>
      </c>
      <c r="B4007" s="10">
        <v>44976.352935300929</v>
      </c>
      <c r="C4007">
        <v>1</v>
      </c>
      <c r="D4007">
        <v>1694.32</v>
      </c>
      <c r="E4007" s="24">
        <f>INT(RFM_Pivot!$A$1 - tblCustRFM[[#This Row],[LastPurchaseDate]])</f>
        <v>680</v>
      </c>
      <c r="F4007">
        <f>IF(tblCustRFM[[#This Row],[Recency]] &lt;= $L$4, 3, IF(tblCustRFM[[#This Row],[Recency]] &lt;= M4009, 2, 1))</f>
        <v>1</v>
      </c>
      <c r="G4007">
        <f>IF(tblCustRFM[[#This Row],[Frequency]] &gt;= L4010, 3, IF(tblCustRFM[[#This Row],[Frequency]] &gt;= M4010, 2, 1))</f>
        <v>3</v>
      </c>
      <c r="H4007">
        <f>IF(tblCustRFM[[#This Row],[Monetary]] &gt;= L4011, 3, IF(tblCustRFM[[#This Row],[Monetary]] &gt;= M4011, 2, 1))</f>
        <v>3</v>
      </c>
      <c r="I4007">
        <f>tblCustRFM[[#This Row],[RecencyTier]] + tblCustRFM[[#This Row],[FrequencyTier]] + tblCustRFM[[#This Row],[MonetaryTier]]</f>
        <v>7</v>
      </c>
    </row>
    <row r="4008" spans="1:9" x14ac:dyDescent="0.45">
      <c r="A4008" s="16">
        <v>6972</v>
      </c>
      <c r="B4008" s="10">
        <v>45414.396739660493</v>
      </c>
      <c r="C4008">
        <v>2</v>
      </c>
      <c r="D4008">
        <v>27998.75</v>
      </c>
      <c r="E4008" s="24">
        <f>INT(RFM_Pivot!$A$1 - tblCustRFM[[#This Row],[LastPurchaseDate]])</f>
        <v>242</v>
      </c>
      <c r="F4008">
        <f>IF(tblCustRFM[[#This Row],[Recency]] &lt;= $L$4, 3, IF(tblCustRFM[[#This Row],[Recency]] &lt;= M4010, 2, 1))</f>
        <v>1</v>
      </c>
      <c r="G4008">
        <f>IF(tblCustRFM[[#This Row],[Frequency]] &gt;= L4011, 3, IF(tblCustRFM[[#This Row],[Frequency]] &gt;= M4011, 2, 1))</f>
        <v>3</v>
      </c>
      <c r="H4008">
        <f>IF(tblCustRFM[[#This Row],[Monetary]] &gt;= L4012, 3, IF(tblCustRFM[[#This Row],[Monetary]] &gt;= M4012, 2, 1))</f>
        <v>3</v>
      </c>
      <c r="I4008">
        <f>tblCustRFM[[#This Row],[RecencyTier]] + tblCustRFM[[#This Row],[FrequencyTier]] + tblCustRFM[[#This Row],[MonetaryTier]]</f>
        <v>7</v>
      </c>
    </row>
    <row r="4009" spans="1:9" x14ac:dyDescent="0.45">
      <c r="A4009" s="16">
        <v>6973</v>
      </c>
      <c r="B4009" s="10">
        <v>45151.935493557095</v>
      </c>
      <c r="C4009">
        <v>1</v>
      </c>
      <c r="D4009">
        <v>9868.58</v>
      </c>
      <c r="E4009" s="24">
        <f>INT(RFM_Pivot!$A$1 - tblCustRFM[[#This Row],[LastPurchaseDate]])</f>
        <v>505</v>
      </c>
      <c r="F4009">
        <f>IF(tblCustRFM[[#This Row],[Recency]] &lt;= $L$4, 3, IF(tblCustRFM[[#This Row],[Recency]] &lt;= M4011, 2, 1))</f>
        <v>1</v>
      </c>
      <c r="G4009">
        <f>IF(tblCustRFM[[#This Row],[Frequency]] &gt;= L4012, 3, IF(tblCustRFM[[#This Row],[Frequency]] &gt;= M4012, 2, 1))</f>
        <v>3</v>
      </c>
      <c r="H4009">
        <f>IF(tblCustRFM[[#This Row],[Monetary]] &gt;= L4013, 3, IF(tblCustRFM[[#This Row],[Monetary]] &gt;= M4013, 2, 1))</f>
        <v>3</v>
      </c>
      <c r="I4009">
        <f>tblCustRFM[[#This Row],[RecencyTier]] + tblCustRFM[[#This Row],[FrequencyTier]] + tblCustRFM[[#This Row],[MonetaryTier]]</f>
        <v>7</v>
      </c>
    </row>
    <row r="4010" spans="1:9" x14ac:dyDescent="0.45">
      <c r="A4010" s="16">
        <v>6974</v>
      </c>
      <c r="B4010" s="10">
        <v>45600.273327353396</v>
      </c>
      <c r="C4010">
        <v>2</v>
      </c>
      <c r="D4010">
        <v>5545.44</v>
      </c>
      <c r="E4010" s="24">
        <f>INT(RFM_Pivot!$A$1 - tblCustRFM[[#This Row],[LastPurchaseDate]])</f>
        <v>56</v>
      </c>
      <c r="F4010">
        <f>IF(tblCustRFM[[#This Row],[Recency]] &lt;= $L$4, 3, IF(tblCustRFM[[#This Row],[Recency]] &lt;= M4012, 2, 1))</f>
        <v>3</v>
      </c>
      <c r="G4010">
        <f>IF(tblCustRFM[[#This Row],[Frequency]] &gt;= L4013, 3, IF(tblCustRFM[[#This Row],[Frequency]] &gt;= M4013, 2, 1))</f>
        <v>3</v>
      </c>
      <c r="H4010">
        <f>IF(tblCustRFM[[#This Row],[Monetary]] &gt;= L4014, 3, IF(tblCustRFM[[#This Row],[Monetary]] &gt;= M4014, 2, 1))</f>
        <v>3</v>
      </c>
      <c r="I4010">
        <f>tblCustRFM[[#This Row],[RecencyTier]] + tblCustRFM[[#This Row],[FrequencyTier]] + tblCustRFM[[#This Row],[MonetaryTier]]</f>
        <v>9</v>
      </c>
    </row>
    <row r="4011" spans="1:9" x14ac:dyDescent="0.45">
      <c r="A4011" s="16">
        <v>6975</v>
      </c>
      <c r="B4011" s="10">
        <v>44997.306030594133</v>
      </c>
      <c r="C4011">
        <v>1</v>
      </c>
      <c r="D4011">
        <v>6085.4</v>
      </c>
      <c r="E4011" s="24">
        <f>INT(RFM_Pivot!$A$1 - tblCustRFM[[#This Row],[LastPurchaseDate]])</f>
        <v>659</v>
      </c>
      <c r="F4011">
        <f>IF(tblCustRFM[[#This Row],[Recency]] &lt;= $L$4, 3, IF(tblCustRFM[[#This Row],[Recency]] &lt;= M4013, 2, 1))</f>
        <v>1</v>
      </c>
      <c r="G4011">
        <f>IF(tblCustRFM[[#This Row],[Frequency]] &gt;= L4014, 3, IF(tblCustRFM[[#This Row],[Frequency]] &gt;= M4014, 2, 1))</f>
        <v>3</v>
      </c>
      <c r="H4011">
        <f>IF(tblCustRFM[[#This Row],[Monetary]] &gt;= L4015, 3, IF(tblCustRFM[[#This Row],[Monetary]] &gt;= M4015, 2, 1))</f>
        <v>3</v>
      </c>
      <c r="I4011">
        <f>tblCustRFM[[#This Row],[RecencyTier]] + tblCustRFM[[#This Row],[FrequencyTier]] + tblCustRFM[[#This Row],[MonetaryTier]]</f>
        <v>7</v>
      </c>
    </row>
    <row r="4012" spans="1:9" x14ac:dyDescent="0.45">
      <c r="A4012" s="16">
        <v>6976</v>
      </c>
      <c r="B4012" s="10">
        <v>45438.635163503088</v>
      </c>
      <c r="C4012">
        <v>2</v>
      </c>
      <c r="D4012">
        <v>17339.099999999999</v>
      </c>
      <c r="E4012" s="24">
        <f>INT(RFM_Pivot!$A$1 - tblCustRFM[[#This Row],[LastPurchaseDate]])</f>
        <v>218</v>
      </c>
      <c r="F4012">
        <f>IF(tblCustRFM[[#This Row],[Recency]] &lt;= $L$4, 3, IF(tblCustRFM[[#This Row],[Recency]] &lt;= M4014, 2, 1))</f>
        <v>1</v>
      </c>
      <c r="G4012">
        <f>IF(tblCustRFM[[#This Row],[Frequency]] &gt;= L4015, 3, IF(tblCustRFM[[#This Row],[Frequency]] &gt;= M4015, 2, 1))</f>
        <v>3</v>
      </c>
      <c r="H4012">
        <f>IF(tblCustRFM[[#This Row],[Monetary]] &gt;= L4016, 3, IF(tblCustRFM[[#This Row],[Monetary]] &gt;= M4016, 2, 1))</f>
        <v>3</v>
      </c>
      <c r="I4012">
        <f>tblCustRFM[[#This Row],[RecencyTier]] + tblCustRFM[[#This Row],[FrequencyTier]] + tblCustRFM[[#This Row],[MonetaryTier]]</f>
        <v>7</v>
      </c>
    </row>
    <row r="4013" spans="1:9" x14ac:dyDescent="0.45">
      <c r="A4013" s="16">
        <v>6977</v>
      </c>
      <c r="B4013" s="10">
        <v>45547.416041628087</v>
      </c>
      <c r="C4013">
        <v>3</v>
      </c>
      <c r="D4013">
        <v>48140.79</v>
      </c>
      <c r="E4013" s="24">
        <f>INT(RFM_Pivot!$A$1 - tblCustRFM[[#This Row],[LastPurchaseDate]])</f>
        <v>109</v>
      </c>
      <c r="F4013">
        <f>IF(tblCustRFM[[#This Row],[Recency]] &lt;= $L$4, 3, IF(tblCustRFM[[#This Row],[Recency]] &lt;= M4015, 2, 1))</f>
        <v>3</v>
      </c>
      <c r="G4013">
        <f>IF(tblCustRFM[[#This Row],[Frequency]] &gt;= L4016, 3, IF(tblCustRFM[[#This Row],[Frequency]] &gt;= M4016, 2, 1))</f>
        <v>3</v>
      </c>
      <c r="H4013">
        <f>IF(tblCustRFM[[#This Row],[Monetary]] &gt;= L4017, 3, IF(tblCustRFM[[#This Row],[Monetary]] &gt;= M4017, 2, 1))</f>
        <v>3</v>
      </c>
      <c r="I4013">
        <f>tblCustRFM[[#This Row],[RecencyTier]] + tblCustRFM[[#This Row],[FrequencyTier]] + tblCustRFM[[#This Row],[MonetaryTier]]</f>
        <v>9</v>
      </c>
    </row>
    <row r="4014" spans="1:9" x14ac:dyDescent="0.45">
      <c r="A4014" s="16">
        <v>6978</v>
      </c>
      <c r="B4014" s="10">
        <v>45074.620762075618</v>
      </c>
      <c r="C4014">
        <v>1</v>
      </c>
      <c r="D4014">
        <v>23997.5</v>
      </c>
      <c r="E4014" s="24">
        <f>INT(RFM_Pivot!$A$1 - tblCustRFM[[#This Row],[LastPurchaseDate]])</f>
        <v>582</v>
      </c>
      <c r="F4014">
        <f>IF(tblCustRFM[[#This Row],[Recency]] &lt;= $L$4, 3, IF(tblCustRFM[[#This Row],[Recency]] &lt;= M4016, 2, 1))</f>
        <v>1</v>
      </c>
      <c r="G4014">
        <f>IF(tblCustRFM[[#This Row],[Frequency]] &gt;= L4017, 3, IF(tblCustRFM[[#This Row],[Frequency]] &gt;= M4017, 2, 1))</f>
        <v>3</v>
      </c>
      <c r="H4014">
        <f>IF(tblCustRFM[[#This Row],[Monetary]] &gt;= L4018, 3, IF(tblCustRFM[[#This Row],[Monetary]] &gt;= M4018, 2, 1))</f>
        <v>3</v>
      </c>
      <c r="I4014">
        <f>tblCustRFM[[#This Row],[RecencyTier]] + tblCustRFM[[#This Row],[FrequencyTier]] + tblCustRFM[[#This Row],[MonetaryTier]]</f>
        <v>7</v>
      </c>
    </row>
    <row r="4015" spans="1:9" x14ac:dyDescent="0.45">
      <c r="A4015" s="16">
        <v>6979</v>
      </c>
      <c r="B4015" s="10">
        <v>45281.815481558639</v>
      </c>
      <c r="C4015">
        <v>1</v>
      </c>
      <c r="D4015">
        <v>7755.96</v>
      </c>
      <c r="E4015" s="24">
        <f>INT(RFM_Pivot!$A$1 - tblCustRFM[[#This Row],[LastPurchaseDate]])</f>
        <v>375</v>
      </c>
      <c r="F4015">
        <f>IF(tblCustRFM[[#This Row],[Recency]] &lt;= $L$4, 3, IF(tblCustRFM[[#This Row],[Recency]] &lt;= M4017, 2, 1))</f>
        <v>1</v>
      </c>
      <c r="G4015">
        <f>IF(tblCustRFM[[#This Row],[Frequency]] &gt;= L4018, 3, IF(tblCustRFM[[#This Row],[Frequency]] &gt;= M4018, 2, 1))</f>
        <v>3</v>
      </c>
      <c r="H4015">
        <f>IF(tblCustRFM[[#This Row],[Monetary]] &gt;= L4019, 3, IF(tblCustRFM[[#This Row],[Monetary]] &gt;= M4019, 2, 1))</f>
        <v>3</v>
      </c>
      <c r="I4015">
        <f>tblCustRFM[[#This Row],[RecencyTier]] + tblCustRFM[[#This Row],[FrequencyTier]] + tblCustRFM[[#This Row],[MonetaryTier]]</f>
        <v>7</v>
      </c>
    </row>
    <row r="4016" spans="1:9" x14ac:dyDescent="0.45">
      <c r="A4016" s="16">
        <v>6982</v>
      </c>
      <c r="B4016" s="10">
        <v>45274.587758757712</v>
      </c>
      <c r="C4016">
        <v>1</v>
      </c>
      <c r="D4016">
        <v>4710.6000000000004</v>
      </c>
      <c r="E4016" s="24">
        <f>INT(RFM_Pivot!$A$1 - tblCustRFM[[#This Row],[LastPurchaseDate]])</f>
        <v>382</v>
      </c>
      <c r="F4016">
        <f>IF(tblCustRFM[[#This Row],[Recency]] &lt;= $L$4, 3, IF(tblCustRFM[[#This Row],[Recency]] &lt;= M4018, 2, 1))</f>
        <v>1</v>
      </c>
      <c r="G4016">
        <f>IF(tblCustRFM[[#This Row],[Frequency]] &gt;= L4019, 3, IF(tblCustRFM[[#This Row],[Frequency]] &gt;= M4019, 2, 1))</f>
        <v>3</v>
      </c>
      <c r="H4016">
        <f>IF(tblCustRFM[[#This Row],[Monetary]] &gt;= L4020, 3, IF(tblCustRFM[[#This Row],[Monetary]] &gt;= M4020, 2, 1))</f>
        <v>3</v>
      </c>
      <c r="I4016">
        <f>tblCustRFM[[#This Row],[RecencyTier]] + tblCustRFM[[#This Row],[FrequencyTier]] + tblCustRFM[[#This Row],[MonetaryTier]]</f>
        <v>7</v>
      </c>
    </row>
    <row r="4017" spans="1:9" x14ac:dyDescent="0.45">
      <c r="A4017" s="16">
        <v>6983</v>
      </c>
      <c r="B4017" s="10">
        <v>45250.276327623455</v>
      </c>
      <c r="C4017">
        <v>1</v>
      </c>
      <c r="D4017">
        <v>16963.32</v>
      </c>
      <c r="E4017" s="24">
        <f>INT(RFM_Pivot!$A$1 - tblCustRFM[[#This Row],[LastPurchaseDate]])</f>
        <v>406</v>
      </c>
      <c r="F4017">
        <f>IF(tblCustRFM[[#This Row],[Recency]] &lt;= $L$4, 3, IF(tblCustRFM[[#This Row],[Recency]] &lt;= M4019, 2, 1))</f>
        <v>1</v>
      </c>
      <c r="G4017">
        <f>IF(tblCustRFM[[#This Row],[Frequency]] &gt;= L4020, 3, IF(tblCustRFM[[#This Row],[Frequency]] &gt;= M4020, 2, 1))</f>
        <v>3</v>
      </c>
      <c r="H4017">
        <f>IF(tblCustRFM[[#This Row],[Monetary]] &gt;= L4021, 3, IF(tblCustRFM[[#This Row],[Monetary]] &gt;= M4021, 2, 1))</f>
        <v>3</v>
      </c>
      <c r="I4017">
        <f>tblCustRFM[[#This Row],[RecencyTier]] + tblCustRFM[[#This Row],[FrequencyTier]] + tblCustRFM[[#This Row],[MonetaryTier]]</f>
        <v>7</v>
      </c>
    </row>
    <row r="4018" spans="1:9" x14ac:dyDescent="0.45">
      <c r="A4018" s="16">
        <v>6984</v>
      </c>
      <c r="B4018" s="10">
        <v>45398.919191936729</v>
      </c>
      <c r="C4018">
        <v>2</v>
      </c>
      <c r="D4018">
        <v>17499.82</v>
      </c>
      <c r="E4018" s="24">
        <f>INT(RFM_Pivot!$A$1 - tblCustRFM[[#This Row],[LastPurchaseDate]])</f>
        <v>258</v>
      </c>
      <c r="F4018">
        <f>IF(tblCustRFM[[#This Row],[Recency]] &lt;= $L$4, 3, IF(tblCustRFM[[#This Row],[Recency]] &lt;= M4020, 2, 1))</f>
        <v>1</v>
      </c>
      <c r="G4018">
        <f>IF(tblCustRFM[[#This Row],[Frequency]] &gt;= L4021, 3, IF(tblCustRFM[[#This Row],[Frequency]] &gt;= M4021, 2, 1))</f>
        <v>3</v>
      </c>
      <c r="H4018">
        <f>IF(tblCustRFM[[#This Row],[Monetary]] &gt;= L4022, 3, IF(tblCustRFM[[#This Row],[Monetary]] &gt;= M4022, 2, 1))</f>
        <v>3</v>
      </c>
      <c r="I4018">
        <f>tblCustRFM[[#This Row],[RecencyTier]] + tblCustRFM[[#This Row],[FrequencyTier]] + tblCustRFM[[#This Row],[MonetaryTier]]</f>
        <v>7</v>
      </c>
    </row>
    <row r="4019" spans="1:9" x14ac:dyDescent="0.45">
      <c r="A4019" s="16">
        <v>6985</v>
      </c>
      <c r="B4019" s="10">
        <v>45486.746974691356</v>
      </c>
      <c r="C4019">
        <v>1</v>
      </c>
      <c r="D4019">
        <v>3590.08</v>
      </c>
      <c r="E4019" s="24">
        <f>INT(RFM_Pivot!$A$1 - tblCustRFM[[#This Row],[LastPurchaseDate]])</f>
        <v>170</v>
      </c>
      <c r="F4019">
        <f>IF(tblCustRFM[[#This Row],[Recency]] &lt;= $L$4, 3, IF(tblCustRFM[[#This Row],[Recency]] &lt;= M4021, 2, 1))</f>
        <v>1</v>
      </c>
      <c r="G4019">
        <f>IF(tblCustRFM[[#This Row],[Frequency]] &gt;= L4022, 3, IF(tblCustRFM[[#This Row],[Frequency]] &gt;= M4022, 2, 1))</f>
        <v>3</v>
      </c>
      <c r="H4019">
        <f>IF(tblCustRFM[[#This Row],[Monetary]] &gt;= L4023, 3, IF(tblCustRFM[[#This Row],[Monetary]] &gt;= M4023, 2, 1))</f>
        <v>3</v>
      </c>
      <c r="I4019">
        <f>tblCustRFM[[#This Row],[RecencyTier]] + tblCustRFM[[#This Row],[FrequencyTier]] + tblCustRFM[[#This Row],[MonetaryTier]]</f>
        <v>7</v>
      </c>
    </row>
    <row r="4020" spans="1:9" x14ac:dyDescent="0.45">
      <c r="A4020" s="16">
        <v>6986</v>
      </c>
      <c r="B4020" s="10">
        <v>45003.73067307099</v>
      </c>
      <c r="C4020">
        <v>2</v>
      </c>
      <c r="D4020">
        <v>4595.0600000000004</v>
      </c>
      <c r="E4020" s="24">
        <f>INT(RFM_Pivot!$A$1 - tblCustRFM[[#This Row],[LastPurchaseDate]])</f>
        <v>653</v>
      </c>
      <c r="F4020">
        <f>IF(tblCustRFM[[#This Row],[Recency]] &lt;= $L$4, 3, IF(tblCustRFM[[#This Row],[Recency]] &lt;= M4022, 2, 1))</f>
        <v>1</v>
      </c>
      <c r="G4020">
        <f>IF(tblCustRFM[[#This Row],[Frequency]] &gt;= L4023, 3, IF(tblCustRFM[[#This Row],[Frequency]] &gt;= M4023, 2, 1))</f>
        <v>3</v>
      </c>
      <c r="H4020">
        <f>IF(tblCustRFM[[#This Row],[Monetary]] &gt;= L4024, 3, IF(tblCustRFM[[#This Row],[Monetary]] &gt;= M4024, 2, 1))</f>
        <v>3</v>
      </c>
      <c r="I4020">
        <f>tblCustRFM[[#This Row],[RecencyTier]] + tblCustRFM[[#This Row],[FrequencyTier]] + tblCustRFM[[#This Row],[MonetaryTier]]</f>
        <v>7</v>
      </c>
    </row>
    <row r="4021" spans="1:9" x14ac:dyDescent="0.45">
      <c r="A4021" s="16">
        <v>6988</v>
      </c>
      <c r="B4021" s="10">
        <v>45609.107210725306</v>
      </c>
      <c r="C4021">
        <v>5</v>
      </c>
      <c r="D4021">
        <v>50829.08</v>
      </c>
      <c r="E4021" s="24">
        <f>INT(RFM_Pivot!$A$1 - tblCustRFM[[#This Row],[LastPurchaseDate]])</f>
        <v>47</v>
      </c>
      <c r="F4021">
        <f>IF(tblCustRFM[[#This Row],[Recency]] &lt;= $L$4, 3, IF(tblCustRFM[[#This Row],[Recency]] &lt;= M4023, 2, 1))</f>
        <v>3</v>
      </c>
      <c r="G4021">
        <f>IF(tblCustRFM[[#This Row],[Frequency]] &gt;= L4024, 3, IF(tblCustRFM[[#This Row],[Frequency]] &gt;= M4024, 2, 1))</f>
        <v>3</v>
      </c>
      <c r="H4021">
        <f>IF(tblCustRFM[[#This Row],[Monetary]] &gt;= L4025, 3, IF(tblCustRFM[[#This Row],[Monetary]] &gt;= M4025, 2, 1))</f>
        <v>3</v>
      </c>
      <c r="I4021">
        <f>tblCustRFM[[#This Row],[RecencyTier]] + tblCustRFM[[#This Row],[FrequencyTier]] + tblCustRFM[[#This Row],[MonetaryTier]]</f>
        <v>9</v>
      </c>
    </row>
    <row r="4022" spans="1:9" x14ac:dyDescent="0.45">
      <c r="A4022" s="16">
        <v>6989</v>
      </c>
      <c r="B4022" s="10">
        <v>44972.045504552472</v>
      </c>
      <c r="C4022">
        <v>1</v>
      </c>
      <c r="D4022">
        <v>1610.3</v>
      </c>
      <c r="E4022" s="24">
        <f>INT(RFM_Pivot!$A$1 - tblCustRFM[[#This Row],[LastPurchaseDate]])</f>
        <v>684</v>
      </c>
      <c r="F4022">
        <f>IF(tblCustRFM[[#This Row],[Recency]] &lt;= $L$4, 3, IF(tblCustRFM[[#This Row],[Recency]] &lt;= M4024, 2, 1))</f>
        <v>1</v>
      </c>
      <c r="G4022">
        <f>IF(tblCustRFM[[#This Row],[Frequency]] &gt;= L4025, 3, IF(tblCustRFM[[#This Row],[Frequency]] &gt;= M4025, 2, 1))</f>
        <v>3</v>
      </c>
      <c r="H4022">
        <f>IF(tblCustRFM[[#This Row],[Monetary]] &gt;= L4026, 3, IF(tblCustRFM[[#This Row],[Monetary]] &gt;= M4026, 2, 1))</f>
        <v>3</v>
      </c>
      <c r="I4022">
        <f>tblCustRFM[[#This Row],[RecencyTier]] + tblCustRFM[[#This Row],[FrequencyTier]] + tblCustRFM[[#This Row],[MonetaryTier]]</f>
        <v>7</v>
      </c>
    </row>
    <row r="4023" spans="1:9" x14ac:dyDescent="0.45">
      <c r="A4023" s="16">
        <v>6991</v>
      </c>
      <c r="B4023" s="10">
        <v>45460.756375617282</v>
      </c>
      <c r="C4023">
        <v>2</v>
      </c>
      <c r="D4023">
        <v>16217.16</v>
      </c>
      <c r="E4023" s="24">
        <f>INT(RFM_Pivot!$A$1 - tblCustRFM[[#This Row],[LastPurchaseDate]])</f>
        <v>196</v>
      </c>
      <c r="F4023">
        <f>IF(tblCustRFM[[#This Row],[Recency]] &lt;= $L$4, 3, IF(tblCustRFM[[#This Row],[Recency]] &lt;= M4025, 2, 1))</f>
        <v>1</v>
      </c>
      <c r="G4023">
        <f>IF(tblCustRFM[[#This Row],[Frequency]] &gt;= L4026, 3, IF(tblCustRFM[[#This Row],[Frequency]] &gt;= M4026, 2, 1))</f>
        <v>3</v>
      </c>
      <c r="H4023">
        <f>IF(tblCustRFM[[#This Row],[Monetary]] &gt;= L4027, 3, IF(tblCustRFM[[#This Row],[Monetary]] &gt;= M4027, 2, 1))</f>
        <v>3</v>
      </c>
      <c r="I4023">
        <f>tblCustRFM[[#This Row],[RecencyTier]] + tblCustRFM[[#This Row],[FrequencyTier]] + tblCustRFM[[#This Row],[MonetaryTier]]</f>
        <v>7</v>
      </c>
    </row>
    <row r="4024" spans="1:9" x14ac:dyDescent="0.45">
      <c r="A4024" s="16">
        <v>6993</v>
      </c>
      <c r="B4024" s="10">
        <v>45427.17301732253</v>
      </c>
      <c r="C4024">
        <v>2</v>
      </c>
      <c r="D4024">
        <v>10905.32</v>
      </c>
      <c r="E4024" s="24">
        <f>INT(RFM_Pivot!$A$1 - tblCustRFM[[#This Row],[LastPurchaseDate]])</f>
        <v>229</v>
      </c>
      <c r="F4024">
        <f>IF(tblCustRFM[[#This Row],[Recency]] &lt;= $L$4, 3, IF(tblCustRFM[[#This Row],[Recency]] &lt;= M4026, 2, 1))</f>
        <v>1</v>
      </c>
      <c r="G4024">
        <f>IF(tblCustRFM[[#This Row],[Frequency]] &gt;= L4027, 3, IF(tblCustRFM[[#This Row],[Frequency]] &gt;= M4027, 2, 1))</f>
        <v>3</v>
      </c>
      <c r="H4024">
        <f>IF(tblCustRFM[[#This Row],[Monetary]] &gt;= L4028, 3, IF(tblCustRFM[[#This Row],[Monetary]] &gt;= M4028, 2, 1))</f>
        <v>3</v>
      </c>
      <c r="I4024">
        <f>tblCustRFM[[#This Row],[RecencyTier]] + tblCustRFM[[#This Row],[FrequencyTier]] + tblCustRFM[[#This Row],[MonetaryTier]]</f>
        <v>7</v>
      </c>
    </row>
    <row r="4025" spans="1:9" x14ac:dyDescent="0.45">
      <c r="A4025" s="16">
        <v>6994</v>
      </c>
      <c r="B4025" s="10">
        <v>45322.845584567898</v>
      </c>
      <c r="C4025">
        <v>1</v>
      </c>
      <c r="D4025">
        <v>114.51</v>
      </c>
      <c r="E4025" s="24">
        <f>INT(RFM_Pivot!$A$1 - tblCustRFM[[#This Row],[LastPurchaseDate]])</f>
        <v>334</v>
      </c>
      <c r="F4025">
        <f>IF(tblCustRFM[[#This Row],[Recency]] &lt;= $L$4, 3, IF(tblCustRFM[[#This Row],[Recency]] &lt;= M4027, 2, 1))</f>
        <v>1</v>
      </c>
      <c r="G4025">
        <f>IF(tblCustRFM[[#This Row],[Frequency]] &gt;= L4028, 3, IF(tblCustRFM[[#This Row],[Frequency]] &gt;= M4028, 2, 1))</f>
        <v>3</v>
      </c>
      <c r="H4025">
        <f>IF(tblCustRFM[[#This Row],[Monetary]] &gt;= L4029, 3, IF(tblCustRFM[[#This Row],[Monetary]] &gt;= M4029, 2, 1))</f>
        <v>3</v>
      </c>
      <c r="I4025">
        <f>tblCustRFM[[#This Row],[RecencyTier]] + tblCustRFM[[#This Row],[FrequencyTier]] + tblCustRFM[[#This Row],[MonetaryTier]]</f>
        <v>7</v>
      </c>
    </row>
    <row r="4026" spans="1:9" x14ac:dyDescent="0.45">
      <c r="A4026" s="16">
        <v>6995</v>
      </c>
      <c r="B4026" s="10">
        <v>45078.928192824074</v>
      </c>
      <c r="C4026">
        <v>1</v>
      </c>
      <c r="D4026">
        <v>17169.04</v>
      </c>
      <c r="E4026" s="24">
        <f>INT(RFM_Pivot!$A$1 - tblCustRFM[[#This Row],[LastPurchaseDate]])</f>
        <v>578</v>
      </c>
      <c r="F4026">
        <f>IF(tblCustRFM[[#This Row],[Recency]] &lt;= $L$4, 3, IF(tblCustRFM[[#This Row],[Recency]] &lt;= M4028, 2, 1))</f>
        <v>1</v>
      </c>
      <c r="G4026">
        <f>IF(tblCustRFM[[#This Row],[Frequency]] &gt;= L4029, 3, IF(tblCustRFM[[#This Row],[Frequency]] &gt;= M4029, 2, 1))</f>
        <v>3</v>
      </c>
      <c r="H4026">
        <f>IF(tblCustRFM[[#This Row],[Monetary]] &gt;= L4030, 3, IF(tblCustRFM[[#This Row],[Monetary]] &gt;= M4030, 2, 1))</f>
        <v>3</v>
      </c>
      <c r="I4026">
        <f>tblCustRFM[[#This Row],[RecencyTier]] + tblCustRFM[[#This Row],[FrequencyTier]] + tblCustRFM[[#This Row],[MonetaryTier]]</f>
        <v>7</v>
      </c>
    </row>
    <row r="4027" spans="1:9" x14ac:dyDescent="0.45">
      <c r="A4027" s="16">
        <v>6997</v>
      </c>
      <c r="B4027" s="10">
        <v>45433.086608641977</v>
      </c>
      <c r="C4027">
        <v>3</v>
      </c>
      <c r="D4027">
        <v>23335.52</v>
      </c>
      <c r="E4027" s="24">
        <f>INT(RFM_Pivot!$A$1 - tblCustRFM[[#This Row],[LastPurchaseDate]])</f>
        <v>223</v>
      </c>
      <c r="F4027">
        <f>IF(tblCustRFM[[#This Row],[Recency]] &lt;= $L$4, 3, IF(tblCustRFM[[#This Row],[Recency]] &lt;= M4029, 2, 1))</f>
        <v>1</v>
      </c>
      <c r="G4027">
        <f>IF(tblCustRFM[[#This Row],[Frequency]] &gt;= L4030, 3, IF(tblCustRFM[[#This Row],[Frequency]] &gt;= M4030, 2, 1))</f>
        <v>3</v>
      </c>
      <c r="H4027">
        <f>IF(tblCustRFM[[#This Row],[Monetary]] &gt;= L4031, 3, IF(tblCustRFM[[#This Row],[Monetary]] &gt;= M4031, 2, 1))</f>
        <v>3</v>
      </c>
      <c r="I4027">
        <f>tblCustRFM[[#This Row],[RecencyTier]] + tblCustRFM[[#This Row],[FrequencyTier]] + tblCustRFM[[#This Row],[MonetaryTier]]</f>
        <v>7</v>
      </c>
    </row>
    <row r="4028" spans="1:9" x14ac:dyDescent="0.45">
      <c r="A4028" s="16">
        <v>7000</v>
      </c>
      <c r="B4028" s="10">
        <v>45524.272727276235</v>
      </c>
      <c r="C4028">
        <v>1</v>
      </c>
      <c r="D4028">
        <v>5953.64</v>
      </c>
      <c r="E4028" s="24">
        <f>INT(RFM_Pivot!$A$1 - tblCustRFM[[#This Row],[LastPurchaseDate]])</f>
        <v>132</v>
      </c>
      <c r="F4028">
        <f>IF(tblCustRFM[[#This Row],[Recency]] &lt;= $L$4, 3, IF(tblCustRFM[[#This Row],[Recency]] &lt;= M4030, 2, 1))</f>
        <v>1</v>
      </c>
      <c r="G4028">
        <f>IF(tblCustRFM[[#This Row],[Frequency]] &gt;= L4031, 3, IF(tblCustRFM[[#This Row],[Frequency]] &gt;= M4031, 2, 1))</f>
        <v>3</v>
      </c>
      <c r="H4028">
        <f>IF(tblCustRFM[[#This Row],[Monetary]] &gt;= L4032, 3, IF(tblCustRFM[[#This Row],[Monetary]] &gt;= M4032, 2, 1))</f>
        <v>3</v>
      </c>
      <c r="I4028">
        <f>tblCustRFM[[#This Row],[RecencyTier]] + tblCustRFM[[#This Row],[FrequencyTier]] + tblCustRFM[[#This Row],[MonetaryTier]]</f>
        <v>7</v>
      </c>
    </row>
    <row r="4029" spans="1:9" x14ac:dyDescent="0.45">
      <c r="A4029" s="16">
        <v>7001</v>
      </c>
      <c r="B4029" s="10">
        <v>45305.980898070986</v>
      </c>
      <c r="C4029">
        <v>1</v>
      </c>
      <c r="D4029">
        <v>4413.74</v>
      </c>
      <c r="E4029" s="24">
        <f>INT(RFM_Pivot!$A$1 - tblCustRFM[[#This Row],[LastPurchaseDate]])</f>
        <v>351</v>
      </c>
      <c r="F4029">
        <f>IF(tblCustRFM[[#This Row],[Recency]] &lt;= $L$4, 3, IF(tblCustRFM[[#This Row],[Recency]] &lt;= M4031, 2, 1))</f>
        <v>1</v>
      </c>
      <c r="G4029">
        <f>IF(tblCustRFM[[#This Row],[Frequency]] &gt;= L4032, 3, IF(tblCustRFM[[#This Row],[Frequency]] &gt;= M4032, 2, 1))</f>
        <v>3</v>
      </c>
      <c r="H4029">
        <f>IF(tblCustRFM[[#This Row],[Monetary]] &gt;= L4033, 3, IF(tblCustRFM[[#This Row],[Monetary]] &gt;= M4033, 2, 1))</f>
        <v>3</v>
      </c>
      <c r="I4029">
        <f>tblCustRFM[[#This Row],[RecencyTier]] + tblCustRFM[[#This Row],[FrequencyTier]] + tblCustRFM[[#This Row],[MonetaryTier]]</f>
        <v>7</v>
      </c>
    </row>
    <row r="4030" spans="1:9" x14ac:dyDescent="0.45">
      <c r="A4030" s="16">
        <v>7002</v>
      </c>
      <c r="B4030" s="10">
        <v>44950.87338734568</v>
      </c>
      <c r="C4030">
        <v>1</v>
      </c>
      <c r="D4030">
        <v>5732.37</v>
      </c>
      <c r="E4030" s="24">
        <f>INT(RFM_Pivot!$A$1 - tblCustRFM[[#This Row],[LastPurchaseDate]])</f>
        <v>706</v>
      </c>
      <c r="F4030">
        <f>IF(tblCustRFM[[#This Row],[Recency]] &lt;= $L$4, 3, IF(tblCustRFM[[#This Row],[Recency]] &lt;= M4032, 2, 1))</f>
        <v>1</v>
      </c>
      <c r="G4030">
        <f>IF(tblCustRFM[[#This Row],[Frequency]] &gt;= L4033, 3, IF(tblCustRFM[[#This Row],[Frequency]] &gt;= M4033, 2, 1))</f>
        <v>3</v>
      </c>
      <c r="H4030">
        <f>IF(tblCustRFM[[#This Row],[Monetary]] &gt;= L4034, 3, IF(tblCustRFM[[#This Row],[Monetary]] &gt;= M4034, 2, 1))</f>
        <v>3</v>
      </c>
      <c r="I4030">
        <f>tblCustRFM[[#This Row],[RecencyTier]] + tblCustRFM[[#This Row],[FrequencyTier]] + tblCustRFM[[#This Row],[MonetaryTier]]</f>
        <v>7</v>
      </c>
    </row>
    <row r="4031" spans="1:9" x14ac:dyDescent="0.45">
      <c r="A4031" s="16">
        <v>7003</v>
      </c>
      <c r="B4031" s="10">
        <v>45191.724472453701</v>
      </c>
      <c r="C4031">
        <v>1</v>
      </c>
      <c r="D4031">
        <v>3674.06</v>
      </c>
      <c r="E4031" s="24">
        <f>INT(RFM_Pivot!$A$1 - tblCustRFM[[#This Row],[LastPurchaseDate]])</f>
        <v>465</v>
      </c>
      <c r="F4031">
        <f>IF(tblCustRFM[[#This Row],[Recency]] &lt;= $L$4, 3, IF(tblCustRFM[[#This Row],[Recency]] &lt;= M4033, 2, 1))</f>
        <v>1</v>
      </c>
      <c r="G4031">
        <f>IF(tblCustRFM[[#This Row],[Frequency]] &gt;= L4034, 3, IF(tblCustRFM[[#This Row],[Frequency]] &gt;= M4034, 2, 1))</f>
        <v>3</v>
      </c>
      <c r="H4031">
        <f>IF(tblCustRFM[[#This Row],[Monetary]] &gt;= L4035, 3, IF(tblCustRFM[[#This Row],[Monetary]] &gt;= M4035, 2, 1))</f>
        <v>3</v>
      </c>
      <c r="I4031">
        <f>tblCustRFM[[#This Row],[RecencyTier]] + tblCustRFM[[#This Row],[FrequencyTier]] + tblCustRFM[[#This Row],[MonetaryTier]]</f>
        <v>7</v>
      </c>
    </row>
    <row r="4032" spans="1:9" x14ac:dyDescent="0.45">
      <c r="A4032" s="16">
        <v>7004</v>
      </c>
      <c r="B4032" s="10">
        <v>45299.045204513888</v>
      </c>
      <c r="C4032">
        <v>1</v>
      </c>
      <c r="D4032">
        <v>14706.84</v>
      </c>
      <c r="E4032" s="24">
        <f>INT(RFM_Pivot!$A$1 - tblCustRFM[[#This Row],[LastPurchaseDate]])</f>
        <v>357</v>
      </c>
      <c r="F4032">
        <f>IF(tblCustRFM[[#This Row],[Recency]] &lt;= $L$4, 3, IF(tblCustRFM[[#This Row],[Recency]] &lt;= M4034, 2, 1))</f>
        <v>1</v>
      </c>
      <c r="G4032">
        <f>IF(tblCustRFM[[#This Row],[Frequency]] &gt;= L4035, 3, IF(tblCustRFM[[#This Row],[Frequency]] &gt;= M4035, 2, 1))</f>
        <v>3</v>
      </c>
      <c r="H4032">
        <f>IF(tblCustRFM[[#This Row],[Monetary]] &gt;= L4036, 3, IF(tblCustRFM[[#This Row],[Monetary]] &gt;= M4036, 2, 1))</f>
        <v>3</v>
      </c>
      <c r="I4032">
        <f>tblCustRFM[[#This Row],[RecencyTier]] + tblCustRFM[[#This Row],[FrequencyTier]] + tblCustRFM[[#This Row],[MonetaryTier]]</f>
        <v>7</v>
      </c>
    </row>
    <row r="4033" spans="1:9" x14ac:dyDescent="0.45">
      <c r="A4033" s="16">
        <v>7005</v>
      </c>
      <c r="B4033" s="10">
        <v>45519.892289236108</v>
      </c>
      <c r="C4033">
        <v>1</v>
      </c>
      <c r="D4033">
        <v>5068</v>
      </c>
      <c r="E4033" s="24">
        <f>INT(RFM_Pivot!$A$1 - tblCustRFM[[#This Row],[LastPurchaseDate]])</f>
        <v>137</v>
      </c>
      <c r="F4033">
        <f>IF(tblCustRFM[[#This Row],[Recency]] &lt;= $L$4, 3, IF(tblCustRFM[[#This Row],[Recency]] &lt;= M4035, 2, 1))</f>
        <v>1</v>
      </c>
      <c r="G4033">
        <f>IF(tblCustRFM[[#This Row],[Frequency]] &gt;= L4036, 3, IF(tblCustRFM[[#This Row],[Frequency]] &gt;= M4036, 2, 1))</f>
        <v>3</v>
      </c>
      <c r="H4033">
        <f>IF(tblCustRFM[[#This Row],[Monetary]] &gt;= L4037, 3, IF(tblCustRFM[[#This Row],[Monetary]] &gt;= M4037, 2, 1))</f>
        <v>3</v>
      </c>
      <c r="I4033">
        <f>tblCustRFM[[#This Row],[RecencyTier]] + tblCustRFM[[#This Row],[FrequencyTier]] + tblCustRFM[[#This Row],[MonetaryTier]]</f>
        <v>7</v>
      </c>
    </row>
    <row r="4034" spans="1:9" x14ac:dyDescent="0.45">
      <c r="A4034" s="16">
        <v>7007</v>
      </c>
      <c r="B4034" s="10">
        <v>45508.065106520058</v>
      </c>
      <c r="C4034">
        <v>2</v>
      </c>
      <c r="D4034">
        <v>12147.15</v>
      </c>
      <c r="E4034" s="24">
        <f>INT(RFM_Pivot!$A$1 - tblCustRFM[[#This Row],[LastPurchaseDate]])</f>
        <v>148</v>
      </c>
      <c r="F4034">
        <f>IF(tblCustRFM[[#This Row],[Recency]] &lt;= $L$4, 3, IF(tblCustRFM[[#This Row],[Recency]] &lt;= M4036, 2, 1))</f>
        <v>1</v>
      </c>
      <c r="G4034">
        <f>IF(tblCustRFM[[#This Row],[Frequency]] &gt;= L4037, 3, IF(tblCustRFM[[#This Row],[Frequency]] &gt;= M4037, 2, 1))</f>
        <v>3</v>
      </c>
      <c r="H4034">
        <f>IF(tblCustRFM[[#This Row],[Monetary]] &gt;= L4038, 3, IF(tblCustRFM[[#This Row],[Monetary]] &gt;= M4038, 2, 1))</f>
        <v>3</v>
      </c>
      <c r="I4034">
        <f>tblCustRFM[[#This Row],[RecencyTier]] + tblCustRFM[[#This Row],[FrequencyTier]] + tblCustRFM[[#This Row],[MonetaryTier]]</f>
        <v>7</v>
      </c>
    </row>
    <row r="4035" spans="1:9" x14ac:dyDescent="0.45">
      <c r="A4035" s="16">
        <v>7008</v>
      </c>
      <c r="B4035" s="10">
        <v>45290.576357638885</v>
      </c>
      <c r="C4035">
        <v>1</v>
      </c>
      <c r="D4035">
        <v>2729.01</v>
      </c>
      <c r="E4035" s="24">
        <f>INT(RFM_Pivot!$A$1 - tblCustRFM[[#This Row],[LastPurchaseDate]])</f>
        <v>366</v>
      </c>
      <c r="F4035">
        <f>IF(tblCustRFM[[#This Row],[Recency]] &lt;= $L$4, 3, IF(tblCustRFM[[#This Row],[Recency]] &lt;= M4037, 2, 1))</f>
        <v>1</v>
      </c>
      <c r="G4035">
        <f>IF(tblCustRFM[[#This Row],[Frequency]] &gt;= L4038, 3, IF(tblCustRFM[[#This Row],[Frequency]] &gt;= M4038, 2, 1))</f>
        <v>3</v>
      </c>
      <c r="H4035">
        <f>IF(tblCustRFM[[#This Row],[Monetary]] &gt;= L4039, 3, IF(tblCustRFM[[#This Row],[Monetary]] &gt;= M4039, 2, 1))</f>
        <v>3</v>
      </c>
      <c r="I4035">
        <f>tblCustRFM[[#This Row],[RecencyTier]] + tblCustRFM[[#This Row],[FrequencyTier]] + tblCustRFM[[#This Row],[MonetaryTier]]</f>
        <v>7</v>
      </c>
    </row>
    <row r="4036" spans="1:9" x14ac:dyDescent="0.45">
      <c r="A4036" s="16">
        <v>7009</v>
      </c>
      <c r="B4036" s="10">
        <v>45438.343134336421</v>
      </c>
      <c r="C4036">
        <v>3</v>
      </c>
      <c r="D4036">
        <v>27796.68</v>
      </c>
      <c r="E4036" s="24">
        <f>INT(RFM_Pivot!$A$1 - tblCustRFM[[#This Row],[LastPurchaseDate]])</f>
        <v>218</v>
      </c>
      <c r="F4036">
        <f>IF(tblCustRFM[[#This Row],[Recency]] &lt;= $L$4, 3, IF(tblCustRFM[[#This Row],[Recency]] &lt;= M4038, 2, 1))</f>
        <v>1</v>
      </c>
      <c r="G4036">
        <f>IF(tblCustRFM[[#This Row],[Frequency]] &gt;= L4039, 3, IF(tblCustRFM[[#This Row],[Frequency]] &gt;= M4039, 2, 1))</f>
        <v>3</v>
      </c>
      <c r="H4036">
        <f>IF(tblCustRFM[[#This Row],[Monetary]] &gt;= L4040, 3, IF(tblCustRFM[[#This Row],[Monetary]] &gt;= M4040, 2, 1))</f>
        <v>3</v>
      </c>
      <c r="I4036">
        <f>tblCustRFM[[#This Row],[RecencyTier]] + tblCustRFM[[#This Row],[FrequencyTier]] + tblCustRFM[[#This Row],[MonetaryTier]]</f>
        <v>7</v>
      </c>
    </row>
    <row r="4037" spans="1:9" x14ac:dyDescent="0.45">
      <c r="A4037" s="16">
        <v>7010</v>
      </c>
      <c r="B4037" s="10">
        <v>45582.094509452159</v>
      </c>
      <c r="C4037">
        <v>3</v>
      </c>
      <c r="D4037">
        <v>55741.32</v>
      </c>
      <c r="E4037" s="24">
        <f>INT(RFM_Pivot!$A$1 - tblCustRFM[[#This Row],[LastPurchaseDate]])</f>
        <v>74</v>
      </c>
      <c r="F4037">
        <f>IF(tblCustRFM[[#This Row],[Recency]] &lt;= $L$4, 3, IF(tblCustRFM[[#This Row],[Recency]] &lt;= M4039, 2, 1))</f>
        <v>3</v>
      </c>
      <c r="G4037">
        <f>IF(tblCustRFM[[#This Row],[Frequency]] &gt;= L4040, 3, IF(tblCustRFM[[#This Row],[Frequency]] &gt;= M4040, 2, 1))</f>
        <v>3</v>
      </c>
      <c r="H4037">
        <f>IF(tblCustRFM[[#This Row],[Monetary]] &gt;= L4041, 3, IF(tblCustRFM[[#This Row],[Monetary]] &gt;= M4041, 2, 1))</f>
        <v>3</v>
      </c>
      <c r="I4037">
        <f>tblCustRFM[[#This Row],[RecencyTier]] + tblCustRFM[[#This Row],[FrequencyTier]] + tblCustRFM[[#This Row],[MonetaryTier]]</f>
        <v>9</v>
      </c>
    </row>
    <row r="4038" spans="1:9" x14ac:dyDescent="0.45">
      <c r="A4038" s="16">
        <v>7012</v>
      </c>
      <c r="B4038" s="10">
        <v>45050.747374729937</v>
      </c>
      <c r="C4038">
        <v>1</v>
      </c>
      <c r="D4038">
        <v>14625.78</v>
      </c>
      <c r="E4038" s="24">
        <f>INT(RFM_Pivot!$A$1 - tblCustRFM[[#This Row],[LastPurchaseDate]])</f>
        <v>606</v>
      </c>
      <c r="F4038">
        <f>IF(tblCustRFM[[#This Row],[Recency]] &lt;= $L$4, 3, IF(tblCustRFM[[#This Row],[Recency]] &lt;= M4040, 2, 1))</f>
        <v>1</v>
      </c>
      <c r="G4038">
        <f>IF(tblCustRFM[[#This Row],[Frequency]] &gt;= L4041, 3, IF(tblCustRFM[[#This Row],[Frequency]] &gt;= M4041, 2, 1))</f>
        <v>3</v>
      </c>
      <c r="H4038">
        <f>IF(tblCustRFM[[#This Row],[Monetary]] &gt;= L4042, 3, IF(tblCustRFM[[#This Row],[Monetary]] &gt;= M4042, 2, 1))</f>
        <v>3</v>
      </c>
      <c r="I4038">
        <f>tblCustRFM[[#This Row],[RecencyTier]] + tblCustRFM[[#This Row],[FrequencyTier]] + tblCustRFM[[#This Row],[MonetaryTier]]</f>
        <v>7</v>
      </c>
    </row>
    <row r="4039" spans="1:9" x14ac:dyDescent="0.45">
      <c r="A4039" s="16">
        <v>7014</v>
      </c>
      <c r="B4039" s="10">
        <v>45385.04780478395</v>
      </c>
      <c r="C4039">
        <v>1</v>
      </c>
      <c r="D4039">
        <v>11792.96</v>
      </c>
      <c r="E4039" s="24">
        <f>INT(RFM_Pivot!$A$1 - tblCustRFM[[#This Row],[LastPurchaseDate]])</f>
        <v>271</v>
      </c>
      <c r="F4039">
        <f>IF(tblCustRFM[[#This Row],[Recency]] &lt;= $L$4, 3, IF(tblCustRFM[[#This Row],[Recency]] &lt;= M4041, 2, 1))</f>
        <v>1</v>
      </c>
      <c r="G4039">
        <f>IF(tblCustRFM[[#This Row],[Frequency]] &gt;= L4042, 3, IF(tblCustRFM[[#This Row],[Frequency]] &gt;= M4042, 2, 1))</f>
        <v>3</v>
      </c>
      <c r="H4039">
        <f>IF(tblCustRFM[[#This Row],[Monetary]] &gt;= L4043, 3, IF(tblCustRFM[[#This Row],[Monetary]] &gt;= M4043, 2, 1))</f>
        <v>3</v>
      </c>
      <c r="I4039">
        <f>tblCustRFM[[#This Row],[RecencyTier]] + tblCustRFM[[#This Row],[FrequencyTier]] + tblCustRFM[[#This Row],[MonetaryTier]]</f>
        <v>7</v>
      </c>
    </row>
    <row r="4040" spans="1:9" x14ac:dyDescent="0.45">
      <c r="A4040" s="16">
        <v>7015</v>
      </c>
      <c r="B4040" s="10">
        <v>44945.105810570989</v>
      </c>
      <c r="C4040">
        <v>1</v>
      </c>
      <c r="D4040">
        <v>3728.1</v>
      </c>
      <c r="E4040" s="24">
        <f>INT(RFM_Pivot!$A$1 - tblCustRFM[[#This Row],[LastPurchaseDate]])</f>
        <v>711</v>
      </c>
      <c r="F4040">
        <f>IF(tblCustRFM[[#This Row],[Recency]] &lt;= $L$4, 3, IF(tblCustRFM[[#This Row],[Recency]] &lt;= M4042, 2, 1))</f>
        <v>1</v>
      </c>
      <c r="G4040">
        <f>IF(tblCustRFM[[#This Row],[Frequency]] &gt;= L4043, 3, IF(tblCustRFM[[#This Row],[Frequency]] &gt;= M4043, 2, 1))</f>
        <v>3</v>
      </c>
      <c r="H4040">
        <f>IF(tblCustRFM[[#This Row],[Monetary]] &gt;= L4044, 3, IF(tblCustRFM[[#This Row],[Monetary]] &gt;= M4044, 2, 1))</f>
        <v>3</v>
      </c>
      <c r="I4040">
        <f>tblCustRFM[[#This Row],[RecencyTier]] + tblCustRFM[[#This Row],[FrequencyTier]] + tblCustRFM[[#This Row],[MonetaryTier]]</f>
        <v>7</v>
      </c>
    </row>
    <row r="4041" spans="1:9" x14ac:dyDescent="0.45">
      <c r="A4041" s="16">
        <v>7016</v>
      </c>
      <c r="B4041" s="10">
        <v>45382.565556558642</v>
      </c>
      <c r="C4041">
        <v>2</v>
      </c>
      <c r="D4041">
        <v>5894.5</v>
      </c>
      <c r="E4041" s="24">
        <f>INT(RFM_Pivot!$A$1 - tblCustRFM[[#This Row],[LastPurchaseDate]])</f>
        <v>274</v>
      </c>
      <c r="F4041">
        <f>IF(tblCustRFM[[#This Row],[Recency]] &lt;= $L$4, 3, IF(tblCustRFM[[#This Row],[Recency]] &lt;= M4043, 2, 1))</f>
        <v>1</v>
      </c>
      <c r="G4041">
        <f>IF(tblCustRFM[[#This Row],[Frequency]] &gt;= L4044, 3, IF(tblCustRFM[[#This Row],[Frequency]] &gt;= M4044, 2, 1))</f>
        <v>3</v>
      </c>
      <c r="H4041">
        <f>IF(tblCustRFM[[#This Row],[Monetary]] &gt;= L4045, 3, IF(tblCustRFM[[#This Row],[Monetary]] &gt;= M4045, 2, 1))</f>
        <v>3</v>
      </c>
      <c r="I4041">
        <f>tblCustRFM[[#This Row],[RecencyTier]] + tblCustRFM[[#This Row],[FrequencyTier]] + tblCustRFM[[#This Row],[MonetaryTier]]</f>
        <v>7</v>
      </c>
    </row>
    <row r="4042" spans="1:9" x14ac:dyDescent="0.45">
      <c r="A4042" s="16">
        <v>7017</v>
      </c>
      <c r="B4042" s="10">
        <v>45449.586258641975</v>
      </c>
      <c r="C4042">
        <v>1</v>
      </c>
      <c r="D4042">
        <v>6919.29</v>
      </c>
      <c r="E4042" s="24">
        <f>INT(RFM_Pivot!$A$1 - tblCustRFM[[#This Row],[LastPurchaseDate]])</f>
        <v>207</v>
      </c>
      <c r="F4042">
        <f>IF(tblCustRFM[[#This Row],[Recency]] &lt;= $L$4, 3, IF(tblCustRFM[[#This Row],[Recency]] &lt;= M4044, 2, 1))</f>
        <v>1</v>
      </c>
      <c r="G4042">
        <f>IF(tblCustRFM[[#This Row],[Frequency]] &gt;= L4045, 3, IF(tblCustRFM[[#This Row],[Frequency]] &gt;= M4045, 2, 1))</f>
        <v>3</v>
      </c>
      <c r="H4042">
        <f>IF(tblCustRFM[[#This Row],[Monetary]] &gt;= L4046, 3, IF(tblCustRFM[[#This Row],[Monetary]] &gt;= M4046, 2, 1))</f>
        <v>3</v>
      </c>
      <c r="I4042">
        <f>tblCustRFM[[#This Row],[RecencyTier]] + tblCustRFM[[#This Row],[FrequencyTier]] + tblCustRFM[[#This Row],[MonetaryTier]]</f>
        <v>7</v>
      </c>
    </row>
    <row r="4043" spans="1:9" x14ac:dyDescent="0.45">
      <c r="A4043" s="16">
        <v>7019</v>
      </c>
      <c r="B4043" s="10">
        <v>45276.77797781636</v>
      </c>
      <c r="C4043">
        <v>3</v>
      </c>
      <c r="D4043">
        <v>7910.11</v>
      </c>
      <c r="E4043" s="24">
        <f>INT(RFM_Pivot!$A$1 - tblCustRFM[[#This Row],[LastPurchaseDate]])</f>
        <v>380</v>
      </c>
      <c r="F4043">
        <f>IF(tblCustRFM[[#This Row],[Recency]] &lt;= $L$4, 3, IF(tblCustRFM[[#This Row],[Recency]] &lt;= M4045, 2, 1))</f>
        <v>1</v>
      </c>
      <c r="G4043">
        <f>IF(tblCustRFM[[#This Row],[Frequency]] &gt;= L4046, 3, IF(tblCustRFM[[#This Row],[Frequency]] &gt;= M4046, 2, 1))</f>
        <v>3</v>
      </c>
      <c r="H4043">
        <f>IF(tblCustRFM[[#This Row],[Monetary]] &gt;= L4047, 3, IF(tblCustRFM[[#This Row],[Monetary]] &gt;= M4047, 2, 1))</f>
        <v>3</v>
      </c>
      <c r="I4043">
        <f>tblCustRFM[[#This Row],[RecencyTier]] + tblCustRFM[[#This Row],[FrequencyTier]] + tblCustRFM[[#This Row],[MonetaryTier]]</f>
        <v>7</v>
      </c>
    </row>
    <row r="4044" spans="1:9" x14ac:dyDescent="0.45">
      <c r="A4044" s="16">
        <v>7021</v>
      </c>
      <c r="B4044" s="10">
        <v>45642.544554475309</v>
      </c>
      <c r="C4044">
        <v>1</v>
      </c>
      <c r="D4044">
        <v>7751.08</v>
      </c>
      <c r="E4044" s="24">
        <f>INT(RFM_Pivot!$A$1 - tblCustRFM[[#This Row],[LastPurchaseDate]])</f>
        <v>14</v>
      </c>
      <c r="F4044">
        <f>IF(tblCustRFM[[#This Row],[Recency]] &lt;= $L$4, 3, IF(tblCustRFM[[#This Row],[Recency]] &lt;= M4046, 2, 1))</f>
        <v>3</v>
      </c>
      <c r="G4044">
        <f>IF(tblCustRFM[[#This Row],[Frequency]] &gt;= L4047, 3, IF(tblCustRFM[[#This Row],[Frequency]] &gt;= M4047, 2, 1))</f>
        <v>3</v>
      </c>
      <c r="H4044">
        <f>IF(tblCustRFM[[#This Row],[Monetary]] &gt;= L4048, 3, IF(tblCustRFM[[#This Row],[Monetary]] &gt;= M4048, 2, 1))</f>
        <v>3</v>
      </c>
      <c r="I4044">
        <f>tblCustRFM[[#This Row],[RecencyTier]] + tblCustRFM[[#This Row],[FrequencyTier]] + tblCustRFM[[#This Row],[MonetaryTier]]</f>
        <v>9</v>
      </c>
    </row>
    <row r="4045" spans="1:9" x14ac:dyDescent="0.45">
      <c r="A4045" s="16">
        <v>7022</v>
      </c>
      <c r="B4045" s="10">
        <v>45339.199219907408</v>
      </c>
      <c r="C4045">
        <v>1</v>
      </c>
      <c r="D4045">
        <v>9714.1</v>
      </c>
      <c r="E4045" s="24">
        <f>INT(RFM_Pivot!$A$1 - tblCustRFM[[#This Row],[LastPurchaseDate]])</f>
        <v>317</v>
      </c>
      <c r="F4045">
        <f>IF(tblCustRFM[[#This Row],[Recency]] &lt;= $L$4, 3, IF(tblCustRFM[[#This Row],[Recency]] &lt;= M4047, 2, 1))</f>
        <v>1</v>
      </c>
      <c r="G4045">
        <f>IF(tblCustRFM[[#This Row],[Frequency]] &gt;= L4048, 3, IF(tblCustRFM[[#This Row],[Frequency]] &gt;= M4048, 2, 1))</f>
        <v>3</v>
      </c>
      <c r="H4045">
        <f>IF(tblCustRFM[[#This Row],[Monetary]] &gt;= L4049, 3, IF(tblCustRFM[[#This Row],[Monetary]] &gt;= M4049, 2, 1))</f>
        <v>3</v>
      </c>
      <c r="I4045">
        <f>tblCustRFM[[#This Row],[RecencyTier]] + tblCustRFM[[#This Row],[FrequencyTier]] + tblCustRFM[[#This Row],[MonetaryTier]]</f>
        <v>7</v>
      </c>
    </row>
    <row r="4046" spans="1:9" x14ac:dyDescent="0.45">
      <c r="A4046" s="16">
        <v>7024</v>
      </c>
      <c r="B4046" s="10">
        <v>44994.23972395833</v>
      </c>
      <c r="C4046">
        <v>1</v>
      </c>
      <c r="D4046">
        <v>8056.7</v>
      </c>
      <c r="E4046" s="24">
        <f>INT(RFM_Pivot!$A$1 - tblCustRFM[[#This Row],[LastPurchaseDate]])</f>
        <v>662</v>
      </c>
      <c r="F4046">
        <f>IF(tblCustRFM[[#This Row],[Recency]] &lt;= $L$4, 3, IF(tblCustRFM[[#This Row],[Recency]] &lt;= M4048, 2, 1))</f>
        <v>1</v>
      </c>
      <c r="G4046">
        <f>IF(tblCustRFM[[#This Row],[Frequency]] &gt;= L4049, 3, IF(tblCustRFM[[#This Row],[Frequency]] &gt;= M4049, 2, 1))</f>
        <v>3</v>
      </c>
      <c r="H4046">
        <f>IF(tblCustRFM[[#This Row],[Monetary]] &gt;= L4050, 3, IF(tblCustRFM[[#This Row],[Monetary]] &gt;= M4050, 2, 1))</f>
        <v>3</v>
      </c>
      <c r="I4046">
        <f>tblCustRFM[[#This Row],[RecencyTier]] + tblCustRFM[[#This Row],[FrequencyTier]] + tblCustRFM[[#This Row],[MonetaryTier]]</f>
        <v>7</v>
      </c>
    </row>
    <row r="4047" spans="1:9" x14ac:dyDescent="0.45">
      <c r="A4047" s="16">
        <v>7025</v>
      </c>
      <c r="B4047" s="10">
        <v>45578.590159027779</v>
      </c>
      <c r="C4047">
        <v>1</v>
      </c>
      <c r="D4047">
        <v>3604.01</v>
      </c>
      <c r="E4047" s="24">
        <f>INT(RFM_Pivot!$A$1 - tblCustRFM[[#This Row],[LastPurchaseDate]])</f>
        <v>78</v>
      </c>
      <c r="F4047">
        <f>IF(tblCustRFM[[#This Row],[Recency]] &lt;= $L$4, 3, IF(tblCustRFM[[#This Row],[Recency]] &lt;= M4049, 2, 1))</f>
        <v>3</v>
      </c>
      <c r="G4047">
        <f>IF(tblCustRFM[[#This Row],[Frequency]] &gt;= L4050, 3, IF(tblCustRFM[[#This Row],[Frequency]] &gt;= M4050, 2, 1))</f>
        <v>3</v>
      </c>
      <c r="H4047">
        <f>IF(tblCustRFM[[#This Row],[Monetary]] &gt;= L4051, 3, IF(tblCustRFM[[#This Row],[Monetary]] &gt;= M4051, 2, 1))</f>
        <v>3</v>
      </c>
      <c r="I4047">
        <f>tblCustRFM[[#This Row],[RecencyTier]] + tblCustRFM[[#This Row],[FrequencyTier]] + tblCustRFM[[#This Row],[MonetaryTier]]</f>
        <v>9</v>
      </c>
    </row>
    <row r="4048" spans="1:9" x14ac:dyDescent="0.45">
      <c r="A4048" s="16">
        <v>7026</v>
      </c>
      <c r="B4048" s="10">
        <v>45572.165516550929</v>
      </c>
      <c r="C4048">
        <v>2</v>
      </c>
      <c r="D4048">
        <v>12333.19</v>
      </c>
      <c r="E4048" s="24">
        <f>INT(RFM_Pivot!$A$1 - tblCustRFM[[#This Row],[LastPurchaseDate]])</f>
        <v>84</v>
      </c>
      <c r="F4048">
        <f>IF(tblCustRFM[[#This Row],[Recency]] &lt;= $L$4, 3, IF(tblCustRFM[[#This Row],[Recency]] &lt;= M4050, 2, 1))</f>
        <v>3</v>
      </c>
      <c r="G4048">
        <f>IF(tblCustRFM[[#This Row],[Frequency]] &gt;= L4051, 3, IF(tblCustRFM[[#This Row],[Frequency]] &gt;= M4051, 2, 1))</f>
        <v>3</v>
      </c>
      <c r="H4048">
        <f>IF(tblCustRFM[[#This Row],[Monetary]] &gt;= L4052, 3, IF(tblCustRFM[[#This Row],[Monetary]] &gt;= M4052, 2, 1))</f>
        <v>3</v>
      </c>
      <c r="I4048">
        <f>tblCustRFM[[#This Row],[RecencyTier]] + tblCustRFM[[#This Row],[FrequencyTier]] + tblCustRFM[[#This Row],[MonetaryTier]]</f>
        <v>9</v>
      </c>
    </row>
    <row r="4049" spans="1:9" x14ac:dyDescent="0.45">
      <c r="A4049" s="16">
        <v>7028</v>
      </c>
      <c r="B4049" s="10">
        <v>45474.262726273148</v>
      </c>
      <c r="C4049">
        <v>3</v>
      </c>
      <c r="D4049">
        <v>31198.68</v>
      </c>
      <c r="E4049" s="24">
        <f>INT(RFM_Pivot!$A$1 - tblCustRFM[[#This Row],[LastPurchaseDate]])</f>
        <v>182</v>
      </c>
      <c r="F4049">
        <f>IF(tblCustRFM[[#This Row],[Recency]] &lt;= $L$4, 3, IF(tblCustRFM[[#This Row],[Recency]] &lt;= M4051, 2, 1))</f>
        <v>1</v>
      </c>
      <c r="G4049">
        <f>IF(tblCustRFM[[#This Row],[Frequency]] &gt;= L4052, 3, IF(tblCustRFM[[#This Row],[Frequency]] &gt;= M4052, 2, 1))</f>
        <v>3</v>
      </c>
      <c r="H4049">
        <f>IF(tblCustRFM[[#This Row],[Monetary]] &gt;= L4053, 3, IF(tblCustRFM[[#This Row],[Monetary]] &gt;= M4053, 2, 1))</f>
        <v>3</v>
      </c>
      <c r="I4049">
        <f>tblCustRFM[[#This Row],[RecencyTier]] + tblCustRFM[[#This Row],[FrequencyTier]] + tblCustRFM[[#This Row],[MonetaryTier]]</f>
        <v>7</v>
      </c>
    </row>
    <row r="4050" spans="1:9" x14ac:dyDescent="0.45">
      <c r="A4050" s="16">
        <v>7030</v>
      </c>
      <c r="B4050" s="10">
        <v>45560.849384953704</v>
      </c>
      <c r="C4050">
        <v>2</v>
      </c>
      <c r="D4050">
        <v>24401.360000000001</v>
      </c>
      <c r="E4050" s="24">
        <f>INT(RFM_Pivot!$A$1 - tblCustRFM[[#This Row],[LastPurchaseDate]])</f>
        <v>96</v>
      </c>
      <c r="F4050">
        <f>IF(tblCustRFM[[#This Row],[Recency]] &lt;= $L$4, 3, IF(tblCustRFM[[#This Row],[Recency]] &lt;= M4052, 2, 1))</f>
        <v>3</v>
      </c>
      <c r="G4050">
        <f>IF(tblCustRFM[[#This Row],[Frequency]] &gt;= L4053, 3, IF(tblCustRFM[[#This Row],[Frequency]] &gt;= M4053, 2, 1))</f>
        <v>3</v>
      </c>
      <c r="H4050">
        <f>IF(tblCustRFM[[#This Row],[Monetary]] &gt;= L4054, 3, IF(tblCustRFM[[#This Row],[Monetary]] &gt;= M4054, 2, 1))</f>
        <v>3</v>
      </c>
      <c r="I4050">
        <f>tblCustRFM[[#This Row],[RecencyTier]] + tblCustRFM[[#This Row],[FrequencyTier]] + tblCustRFM[[#This Row],[MonetaryTier]]</f>
        <v>9</v>
      </c>
    </row>
    <row r="4051" spans="1:9" x14ac:dyDescent="0.45">
      <c r="A4051" s="16">
        <v>7031</v>
      </c>
      <c r="B4051" s="10">
        <v>45324.378737885803</v>
      </c>
      <c r="C4051">
        <v>3</v>
      </c>
      <c r="D4051">
        <v>17077.7</v>
      </c>
      <c r="E4051" s="24">
        <f>INT(RFM_Pivot!$A$1 - tblCustRFM[[#This Row],[LastPurchaseDate]])</f>
        <v>332</v>
      </c>
      <c r="F4051">
        <f>IF(tblCustRFM[[#This Row],[Recency]] &lt;= $L$4, 3, IF(tblCustRFM[[#This Row],[Recency]] &lt;= M4053, 2, 1))</f>
        <v>1</v>
      </c>
      <c r="G4051">
        <f>IF(tblCustRFM[[#This Row],[Frequency]] &gt;= L4054, 3, IF(tblCustRFM[[#This Row],[Frequency]] &gt;= M4054, 2, 1))</f>
        <v>3</v>
      </c>
      <c r="H4051">
        <f>IF(tblCustRFM[[#This Row],[Monetary]] &gt;= L4055, 3, IF(tblCustRFM[[#This Row],[Monetary]] &gt;= M4055, 2, 1))</f>
        <v>3</v>
      </c>
      <c r="I4051">
        <f>tblCustRFM[[#This Row],[RecencyTier]] + tblCustRFM[[#This Row],[FrequencyTier]] + tblCustRFM[[#This Row],[MonetaryTier]]</f>
        <v>7</v>
      </c>
    </row>
    <row r="4052" spans="1:9" x14ac:dyDescent="0.45">
      <c r="A4052" s="16">
        <v>7032</v>
      </c>
      <c r="B4052" s="10">
        <v>45555.008800887343</v>
      </c>
      <c r="C4052">
        <v>2</v>
      </c>
      <c r="D4052">
        <v>15593.8</v>
      </c>
      <c r="E4052" s="24">
        <f>INT(RFM_Pivot!$A$1 - tblCustRFM[[#This Row],[LastPurchaseDate]])</f>
        <v>101</v>
      </c>
      <c r="F4052">
        <f>IF(tblCustRFM[[#This Row],[Recency]] &lt;= $L$4, 3, IF(tblCustRFM[[#This Row],[Recency]] &lt;= M4054, 2, 1))</f>
        <v>3</v>
      </c>
      <c r="G4052">
        <f>IF(tblCustRFM[[#This Row],[Frequency]] &gt;= L4055, 3, IF(tblCustRFM[[#This Row],[Frequency]] &gt;= M4055, 2, 1))</f>
        <v>3</v>
      </c>
      <c r="H4052">
        <f>IF(tblCustRFM[[#This Row],[Monetary]] &gt;= L4056, 3, IF(tblCustRFM[[#This Row],[Monetary]] &gt;= M4056, 2, 1))</f>
        <v>3</v>
      </c>
      <c r="I4052">
        <f>tblCustRFM[[#This Row],[RecencyTier]] + tblCustRFM[[#This Row],[FrequencyTier]] + tblCustRFM[[#This Row],[MonetaryTier]]</f>
        <v>9</v>
      </c>
    </row>
    <row r="4053" spans="1:9" x14ac:dyDescent="0.45">
      <c r="A4053" s="16">
        <v>7033</v>
      </c>
      <c r="B4053" s="10">
        <v>45417.463046296296</v>
      </c>
      <c r="C4053">
        <v>3</v>
      </c>
      <c r="D4053">
        <v>28065.11</v>
      </c>
      <c r="E4053" s="24">
        <f>INT(RFM_Pivot!$A$1 - tblCustRFM[[#This Row],[LastPurchaseDate]])</f>
        <v>239</v>
      </c>
      <c r="F4053">
        <f>IF(tblCustRFM[[#This Row],[Recency]] &lt;= $L$4, 3, IF(tblCustRFM[[#This Row],[Recency]] &lt;= M4055, 2, 1))</f>
        <v>1</v>
      </c>
      <c r="G4053">
        <f>IF(tblCustRFM[[#This Row],[Frequency]] &gt;= L4056, 3, IF(tblCustRFM[[#This Row],[Frequency]] &gt;= M4056, 2, 1))</f>
        <v>3</v>
      </c>
      <c r="H4053">
        <f>IF(tblCustRFM[[#This Row],[Monetary]] &gt;= L4057, 3, IF(tblCustRFM[[#This Row],[Monetary]] &gt;= M4057, 2, 1))</f>
        <v>3</v>
      </c>
      <c r="I4053">
        <f>tblCustRFM[[#This Row],[RecencyTier]] + tblCustRFM[[#This Row],[FrequencyTier]] + tblCustRFM[[#This Row],[MonetaryTier]]</f>
        <v>7</v>
      </c>
    </row>
    <row r="4054" spans="1:9" x14ac:dyDescent="0.45">
      <c r="A4054" s="16">
        <v>7034</v>
      </c>
      <c r="B4054" s="10">
        <v>45552.161516126544</v>
      </c>
      <c r="C4054">
        <v>3</v>
      </c>
      <c r="D4054">
        <v>12727.38</v>
      </c>
      <c r="E4054" s="24">
        <f>INT(RFM_Pivot!$A$1 - tblCustRFM[[#This Row],[LastPurchaseDate]])</f>
        <v>104</v>
      </c>
      <c r="F4054">
        <f>IF(tblCustRFM[[#This Row],[Recency]] &lt;= $L$4, 3, IF(tblCustRFM[[#This Row],[Recency]] &lt;= M4056, 2, 1))</f>
        <v>3</v>
      </c>
      <c r="G4054">
        <f>IF(tblCustRFM[[#This Row],[Frequency]] &gt;= L4057, 3, IF(tblCustRFM[[#This Row],[Frequency]] &gt;= M4057, 2, 1))</f>
        <v>3</v>
      </c>
      <c r="H4054">
        <f>IF(tblCustRFM[[#This Row],[Monetary]] &gt;= L4058, 3, IF(tblCustRFM[[#This Row],[Monetary]] &gt;= M4058, 2, 1))</f>
        <v>3</v>
      </c>
      <c r="I4054">
        <f>tblCustRFM[[#This Row],[RecencyTier]] + tblCustRFM[[#This Row],[FrequencyTier]] + tblCustRFM[[#This Row],[MonetaryTier]]</f>
        <v>9</v>
      </c>
    </row>
    <row r="4055" spans="1:9" x14ac:dyDescent="0.45">
      <c r="A4055" s="16">
        <v>7035</v>
      </c>
      <c r="B4055" s="10">
        <v>45471.342434259263</v>
      </c>
      <c r="C4055">
        <v>3</v>
      </c>
      <c r="D4055">
        <v>8297.35</v>
      </c>
      <c r="E4055" s="24">
        <f>INT(RFM_Pivot!$A$1 - tblCustRFM[[#This Row],[LastPurchaseDate]])</f>
        <v>185</v>
      </c>
      <c r="F4055">
        <f>IF(tblCustRFM[[#This Row],[Recency]] &lt;= $L$4, 3, IF(tblCustRFM[[#This Row],[Recency]] &lt;= M4057, 2, 1))</f>
        <v>1</v>
      </c>
      <c r="G4055">
        <f>IF(tblCustRFM[[#This Row],[Frequency]] &gt;= L4058, 3, IF(tblCustRFM[[#This Row],[Frequency]] &gt;= M4058, 2, 1))</f>
        <v>3</v>
      </c>
      <c r="H4055">
        <f>IF(tblCustRFM[[#This Row],[Monetary]] &gt;= L4059, 3, IF(tblCustRFM[[#This Row],[Monetary]] &gt;= M4059, 2, 1))</f>
        <v>3</v>
      </c>
      <c r="I4055">
        <f>tblCustRFM[[#This Row],[RecencyTier]] + tblCustRFM[[#This Row],[FrequencyTier]] + tblCustRFM[[#This Row],[MonetaryTier]]</f>
        <v>7</v>
      </c>
    </row>
    <row r="4056" spans="1:9" x14ac:dyDescent="0.45">
      <c r="A4056" s="16">
        <v>7036</v>
      </c>
      <c r="B4056" s="10">
        <v>45069.145214544755</v>
      </c>
      <c r="C4056">
        <v>1</v>
      </c>
      <c r="D4056">
        <v>341.85</v>
      </c>
      <c r="E4056" s="24">
        <f>INT(RFM_Pivot!$A$1 - tblCustRFM[[#This Row],[LastPurchaseDate]])</f>
        <v>587</v>
      </c>
      <c r="F4056">
        <f>IF(tblCustRFM[[#This Row],[Recency]] &lt;= $L$4, 3, IF(tblCustRFM[[#This Row],[Recency]] &lt;= M4058, 2, 1))</f>
        <v>1</v>
      </c>
      <c r="G4056">
        <f>IF(tblCustRFM[[#This Row],[Frequency]] &gt;= L4059, 3, IF(tblCustRFM[[#This Row],[Frequency]] &gt;= M4059, 2, 1))</f>
        <v>3</v>
      </c>
      <c r="H4056">
        <f>IF(tblCustRFM[[#This Row],[Monetary]] &gt;= L4060, 3, IF(tblCustRFM[[#This Row],[Monetary]] &gt;= M4060, 2, 1))</f>
        <v>3</v>
      </c>
      <c r="I4056">
        <f>tblCustRFM[[#This Row],[RecencyTier]] + tblCustRFM[[#This Row],[FrequencyTier]] + tblCustRFM[[#This Row],[MonetaryTier]]</f>
        <v>7</v>
      </c>
    </row>
    <row r="4057" spans="1:9" x14ac:dyDescent="0.45">
      <c r="A4057" s="16">
        <v>7037</v>
      </c>
      <c r="B4057" s="10">
        <v>45549.971297145064</v>
      </c>
      <c r="C4057">
        <v>1</v>
      </c>
      <c r="D4057">
        <v>5027.8999999999996</v>
      </c>
      <c r="E4057" s="24">
        <f>INT(RFM_Pivot!$A$1 - tblCustRFM[[#This Row],[LastPurchaseDate]])</f>
        <v>107</v>
      </c>
      <c r="F4057">
        <f>IF(tblCustRFM[[#This Row],[Recency]] &lt;= $L$4, 3, IF(tblCustRFM[[#This Row],[Recency]] &lt;= M4059, 2, 1))</f>
        <v>3</v>
      </c>
      <c r="G4057">
        <f>IF(tblCustRFM[[#This Row],[Frequency]] &gt;= L4060, 3, IF(tblCustRFM[[#This Row],[Frequency]] &gt;= M4060, 2, 1))</f>
        <v>3</v>
      </c>
      <c r="H4057">
        <f>IF(tblCustRFM[[#This Row],[Monetary]] &gt;= L4061, 3, IF(tblCustRFM[[#This Row],[Monetary]] &gt;= M4061, 2, 1))</f>
        <v>3</v>
      </c>
      <c r="I4057">
        <f>tblCustRFM[[#This Row],[RecencyTier]] + tblCustRFM[[#This Row],[FrequencyTier]] + tblCustRFM[[#This Row],[MonetaryTier]]</f>
        <v>9</v>
      </c>
    </row>
    <row r="4058" spans="1:9" x14ac:dyDescent="0.45">
      <c r="A4058" s="16">
        <v>7038</v>
      </c>
      <c r="B4058" s="10">
        <v>45499.231223109571</v>
      </c>
      <c r="C4058">
        <v>3</v>
      </c>
      <c r="D4058">
        <v>6198.79</v>
      </c>
      <c r="E4058" s="24">
        <f>INT(RFM_Pivot!$A$1 - tblCustRFM[[#This Row],[LastPurchaseDate]])</f>
        <v>157</v>
      </c>
      <c r="F4058">
        <f>IF(tblCustRFM[[#This Row],[Recency]] &lt;= $L$4, 3, IF(tblCustRFM[[#This Row],[Recency]] &lt;= M4060, 2, 1))</f>
        <v>1</v>
      </c>
      <c r="G4058">
        <f>IF(tblCustRFM[[#This Row],[Frequency]] &gt;= L4061, 3, IF(tblCustRFM[[#This Row],[Frequency]] &gt;= M4061, 2, 1))</f>
        <v>3</v>
      </c>
      <c r="H4058">
        <f>IF(tblCustRFM[[#This Row],[Monetary]] &gt;= L4062, 3, IF(tblCustRFM[[#This Row],[Monetary]] &gt;= M4062, 2, 1))</f>
        <v>3</v>
      </c>
      <c r="I4058">
        <f>tblCustRFM[[#This Row],[RecencyTier]] + tblCustRFM[[#This Row],[FrequencyTier]] + tblCustRFM[[#This Row],[MonetaryTier]]</f>
        <v>7</v>
      </c>
    </row>
    <row r="4059" spans="1:9" x14ac:dyDescent="0.45">
      <c r="A4059" s="16">
        <v>7039</v>
      </c>
      <c r="B4059" s="10">
        <v>45201.434443441358</v>
      </c>
      <c r="C4059">
        <v>1</v>
      </c>
      <c r="D4059">
        <v>7702.52</v>
      </c>
      <c r="E4059" s="24">
        <f>INT(RFM_Pivot!$A$1 - tblCustRFM[[#This Row],[LastPurchaseDate]])</f>
        <v>455</v>
      </c>
      <c r="F4059">
        <f>IF(tblCustRFM[[#This Row],[Recency]] &lt;= $L$4, 3, IF(tblCustRFM[[#This Row],[Recency]] &lt;= M4061, 2, 1))</f>
        <v>1</v>
      </c>
      <c r="G4059">
        <f>IF(tblCustRFM[[#This Row],[Frequency]] &gt;= L4062, 3, IF(tblCustRFM[[#This Row],[Frequency]] &gt;= M4062, 2, 1))</f>
        <v>3</v>
      </c>
      <c r="H4059">
        <f>IF(tblCustRFM[[#This Row],[Monetary]] &gt;= L4063, 3, IF(tblCustRFM[[#This Row],[Monetary]] &gt;= M4063, 2, 1))</f>
        <v>3</v>
      </c>
      <c r="I4059">
        <f>tblCustRFM[[#This Row],[RecencyTier]] + tblCustRFM[[#This Row],[FrequencyTier]] + tblCustRFM[[#This Row],[MonetaryTier]]</f>
        <v>7</v>
      </c>
    </row>
    <row r="4060" spans="1:9" x14ac:dyDescent="0.45">
      <c r="A4060" s="16">
        <v>7040</v>
      </c>
      <c r="B4060" s="10">
        <v>45296.562956288581</v>
      </c>
      <c r="C4060">
        <v>3</v>
      </c>
      <c r="D4060">
        <v>39870.28</v>
      </c>
      <c r="E4060" s="24">
        <f>INT(RFM_Pivot!$A$1 - tblCustRFM[[#This Row],[LastPurchaseDate]])</f>
        <v>360</v>
      </c>
      <c r="F4060">
        <f>IF(tblCustRFM[[#This Row],[Recency]] &lt;= $L$4, 3, IF(tblCustRFM[[#This Row],[Recency]] &lt;= M4062, 2, 1))</f>
        <v>1</v>
      </c>
      <c r="G4060">
        <f>IF(tblCustRFM[[#This Row],[Frequency]] &gt;= L4063, 3, IF(tblCustRFM[[#This Row],[Frequency]] &gt;= M4063, 2, 1))</f>
        <v>3</v>
      </c>
      <c r="H4060">
        <f>IF(tblCustRFM[[#This Row],[Monetary]] &gt;= L4064, 3, IF(tblCustRFM[[#This Row],[Monetary]] &gt;= M4064, 2, 1))</f>
        <v>3</v>
      </c>
      <c r="I4060">
        <f>tblCustRFM[[#This Row],[RecencyTier]] + tblCustRFM[[#This Row],[FrequencyTier]] + tblCustRFM[[#This Row],[MonetaryTier]]</f>
        <v>7</v>
      </c>
    </row>
    <row r="4061" spans="1:9" x14ac:dyDescent="0.45">
      <c r="A4061" s="16">
        <v>7041</v>
      </c>
      <c r="B4061" s="10">
        <v>45619.547254706791</v>
      </c>
      <c r="C4061">
        <v>2</v>
      </c>
      <c r="D4061">
        <v>15649.28</v>
      </c>
      <c r="E4061" s="24">
        <f>INT(RFM_Pivot!$A$1 - tblCustRFM[[#This Row],[LastPurchaseDate]])</f>
        <v>37</v>
      </c>
      <c r="F4061">
        <f>IF(tblCustRFM[[#This Row],[Recency]] &lt;= $L$4, 3, IF(tblCustRFM[[#This Row],[Recency]] &lt;= M4063, 2, 1))</f>
        <v>3</v>
      </c>
      <c r="G4061">
        <f>IF(tblCustRFM[[#This Row],[Frequency]] &gt;= L4064, 3, IF(tblCustRFM[[#This Row],[Frequency]] &gt;= M4064, 2, 1))</f>
        <v>3</v>
      </c>
      <c r="H4061">
        <f>IF(tblCustRFM[[#This Row],[Monetary]] &gt;= L4065, 3, IF(tblCustRFM[[#This Row],[Monetary]] &gt;= M4065, 2, 1))</f>
        <v>3</v>
      </c>
      <c r="I4061">
        <f>tblCustRFM[[#This Row],[RecencyTier]] + tblCustRFM[[#This Row],[FrequencyTier]] + tblCustRFM[[#This Row],[MonetaryTier]]</f>
        <v>9</v>
      </c>
    </row>
    <row r="4062" spans="1:9" x14ac:dyDescent="0.45">
      <c r="A4062" s="16">
        <v>7042</v>
      </c>
      <c r="B4062" s="10">
        <v>45648.969196913582</v>
      </c>
      <c r="C4062">
        <v>2</v>
      </c>
      <c r="D4062">
        <v>5280.43</v>
      </c>
      <c r="E4062" s="24">
        <f>INT(RFM_Pivot!$A$1 - tblCustRFM[[#This Row],[LastPurchaseDate]])</f>
        <v>8</v>
      </c>
      <c r="F4062">
        <f>IF(tblCustRFM[[#This Row],[Recency]] &lt;= $L$4, 3, IF(tblCustRFM[[#This Row],[Recency]] &lt;= M4064, 2, 1))</f>
        <v>3</v>
      </c>
      <c r="G4062">
        <f>IF(tblCustRFM[[#This Row],[Frequency]] &gt;= L4065, 3, IF(tblCustRFM[[#This Row],[Frequency]] &gt;= M4065, 2, 1))</f>
        <v>3</v>
      </c>
      <c r="H4062">
        <f>IF(tblCustRFM[[#This Row],[Monetary]] &gt;= L4066, 3, IF(tblCustRFM[[#This Row],[Monetary]] &gt;= M4066, 2, 1))</f>
        <v>3</v>
      </c>
      <c r="I4062">
        <f>tblCustRFM[[#This Row],[RecencyTier]] + tblCustRFM[[#This Row],[FrequencyTier]] + tblCustRFM[[#This Row],[MonetaryTier]]</f>
        <v>9</v>
      </c>
    </row>
    <row r="4063" spans="1:9" x14ac:dyDescent="0.45">
      <c r="A4063" s="16">
        <v>7043</v>
      </c>
      <c r="B4063" s="10">
        <v>45168.435143518516</v>
      </c>
      <c r="C4063">
        <v>1</v>
      </c>
      <c r="D4063">
        <v>9934.14</v>
      </c>
      <c r="E4063" s="24">
        <f>INT(RFM_Pivot!$A$1 - tblCustRFM[[#This Row],[LastPurchaseDate]])</f>
        <v>488</v>
      </c>
      <c r="F4063">
        <f>IF(tblCustRFM[[#This Row],[Recency]] &lt;= $L$4, 3, IF(tblCustRFM[[#This Row],[Recency]] &lt;= M4065, 2, 1))</f>
        <v>1</v>
      </c>
      <c r="G4063">
        <f>IF(tblCustRFM[[#This Row],[Frequency]] &gt;= L4066, 3, IF(tblCustRFM[[#This Row],[Frequency]] &gt;= M4066, 2, 1))</f>
        <v>3</v>
      </c>
      <c r="H4063">
        <f>IF(tblCustRFM[[#This Row],[Monetary]] &gt;= L4067, 3, IF(tblCustRFM[[#This Row],[Monetary]] &gt;= M4067, 2, 1))</f>
        <v>3</v>
      </c>
      <c r="I4063">
        <f>tblCustRFM[[#This Row],[RecencyTier]] + tblCustRFM[[#This Row],[FrequencyTier]] + tblCustRFM[[#This Row],[MonetaryTier]]</f>
        <v>7</v>
      </c>
    </row>
    <row r="4064" spans="1:9" x14ac:dyDescent="0.45">
      <c r="A4064" s="16">
        <v>7044</v>
      </c>
      <c r="B4064" s="10">
        <v>45585.379838001543</v>
      </c>
      <c r="C4064">
        <v>1</v>
      </c>
      <c r="D4064">
        <v>14760.21</v>
      </c>
      <c r="E4064" s="24">
        <f>INT(RFM_Pivot!$A$1 - tblCustRFM[[#This Row],[LastPurchaseDate]])</f>
        <v>71</v>
      </c>
      <c r="F4064">
        <f>IF(tblCustRFM[[#This Row],[Recency]] &lt;= $L$4, 3, IF(tblCustRFM[[#This Row],[Recency]] &lt;= M4066, 2, 1))</f>
        <v>3</v>
      </c>
      <c r="G4064">
        <f>IF(tblCustRFM[[#This Row],[Frequency]] &gt;= L4067, 3, IF(tblCustRFM[[#This Row],[Frequency]] &gt;= M4067, 2, 1))</f>
        <v>3</v>
      </c>
      <c r="H4064">
        <f>IF(tblCustRFM[[#This Row],[Monetary]] &gt;= L4068, 3, IF(tblCustRFM[[#This Row],[Monetary]] &gt;= M4068, 2, 1))</f>
        <v>3</v>
      </c>
      <c r="I4064">
        <f>tblCustRFM[[#This Row],[RecencyTier]] + tblCustRFM[[#This Row],[FrequencyTier]] + tblCustRFM[[#This Row],[MonetaryTier]]</f>
        <v>9</v>
      </c>
    </row>
    <row r="4065" spans="1:9" x14ac:dyDescent="0.45">
      <c r="A4065" s="16">
        <v>7046</v>
      </c>
      <c r="B4065" s="10">
        <v>45135.581858179015</v>
      </c>
      <c r="C4065">
        <v>1</v>
      </c>
      <c r="D4065">
        <v>24288.55</v>
      </c>
      <c r="E4065" s="24">
        <f>INT(RFM_Pivot!$A$1 - tblCustRFM[[#This Row],[LastPurchaseDate]])</f>
        <v>521</v>
      </c>
      <c r="F4065">
        <f>IF(tblCustRFM[[#This Row],[Recency]] &lt;= $L$4, 3, IF(tblCustRFM[[#This Row],[Recency]] &lt;= M4067, 2, 1))</f>
        <v>1</v>
      </c>
      <c r="G4065">
        <f>IF(tblCustRFM[[#This Row],[Frequency]] &gt;= L4068, 3, IF(tblCustRFM[[#This Row],[Frequency]] &gt;= M4068, 2, 1))</f>
        <v>3</v>
      </c>
      <c r="H4065">
        <f>IF(tblCustRFM[[#This Row],[Monetary]] &gt;= L4069, 3, IF(tblCustRFM[[#This Row],[Monetary]] &gt;= M4069, 2, 1))</f>
        <v>3</v>
      </c>
      <c r="I4065">
        <f>tblCustRFM[[#This Row],[RecencyTier]] + tblCustRFM[[#This Row],[FrequencyTier]] + tblCustRFM[[#This Row],[MonetaryTier]]</f>
        <v>7</v>
      </c>
    </row>
    <row r="4066" spans="1:9" x14ac:dyDescent="0.45">
      <c r="A4066" s="16">
        <v>7047</v>
      </c>
      <c r="B4066" s="10">
        <v>45200.266326620367</v>
      </c>
      <c r="C4066">
        <v>2</v>
      </c>
      <c r="D4066">
        <v>32013.02</v>
      </c>
      <c r="E4066" s="24">
        <f>INT(RFM_Pivot!$A$1 - tblCustRFM[[#This Row],[LastPurchaseDate]])</f>
        <v>456</v>
      </c>
      <c r="F4066">
        <f>IF(tblCustRFM[[#This Row],[Recency]] &lt;= $L$4, 3, IF(tblCustRFM[[#This Row],[Recency]] &lt;= M4068, 2, 1))</f>
        <v>1</v>
      </c>
      <c r="G4066">
        <f>IF(tblCustRFM[[#This Row],[Frequency]] &gt;= L4069, 3, IF(tblCustRFM[[#This Row],[Frequency]] &gt;= M4069, 2, 1))</f>
        <v>3</v>
      </c>
      <c r="H4066">
        <f>IF(tblCustRFM[[#This Row],[Monetary]] &gt;= L4070, 3, IF(tblCustRFM[[#This Row],[Monetary]] &gt;= M4070, 2, 1))</f>
        <v>3</v>
      </c>
      <c r="I4066">
        <f>tblCustRFM[[#This Row],[RecencyTier]] + tblCustRFM[[#This Row],[FrequencyTier]] + tblCustRFM[[#This Row],[MonetaryTier]]</f>
        <v>7</v>
      </c>
    </row>
    <row r="4067" spans="1:9" x14ac:dyDescent="0.45">
      <c r="A4067" s="16">
        <v>7048</v>
      </c>
      <c r="B4067" s="10">
        <v>45590.636363618825</v>
      </c>
      <c r="C4067">
        <v>3</v>
      </c>
      <c r="D4067">
        <v>12552.71</v>
      </c>
      <c r="E4067" s="24">
        <f>INT(RFM_Pivot!$A$1 - tblCustRFM[[#This Row],[LastPurchaseDate]])</f>
        <v>66</v>
      </c>
      <c r="F4067">
        <f>IF(tblCustRFM[[#This Row],[Recency]] &lt;= $L$4, 3, IF(tblCustRFM[[#This Row],[Recency]] &lt;= M4069, 2, 1))</f>
        <v>3</v>
      </c>
      <c r="G4067">
        <f>IF(tblCustRFM[[#This Row],[Frequency]] &gt;= L4070, 3, IF(tblCustRFM[[#This Row],[Frequency]] &gt;= M4070, 2, 1))</f>
        <v>3</v>
      </c>
      <c r="H4067">
        <f>IF(tblCustRFM[[#This Row],[Monetary]] &gt;= L4071, 3, IF(tblCustRFM[[#This Row],[Monetary]] &gt;= M4071, 2, 1))</f>
        <v>3</v>
      </c>
      <c r="I4067">
        <f>tblCustRFM[[#This Row],[RecencyTier]] + tblCustRFM[[#This Row],[FrequencyTier]] + tblCustRFM[[#This Row],[MonetaryTier]]</f>
        <v>9</v>
      </c>
    </row>
    <row r="4068" spans="1:9" x14ac:dyDescent="0.45">
      <c r="A4068" s="16">
        <v>7049</v>
      </c>
      <c r="B4068" s="10">
        <v>45233.703670370371</v>
      </c>
      <c r="C4068">
        <v>2</v>
      </c>
      <c r="D4068">
        <v>12210.22</v>
      </c>
      <c r="E4068" s="24">
        <f>INT(RFM_Pivot!$A$1 - tblCustRFM[[#This Row],[LastPurchaseDate]])</f>
        <v>423</v>
      </c>
      <c r="F4068">
        <f>IF(tblCustRFM[[#This Row],[Recency]] &lt;= $L$4, 3, IF(tblCustRFM[[#This Row],[Recency]] &lt;= M4070, 2, 1))</f>
        <v>1</v>
      </c>
      <c r="G4068">
        <f>IF(tblCustRFM[[#This Row],[Frequency]] &gt;= L4071, 3, IF(tblCustRFM[[#This Row],[Frequency]] &gt;= M4071, 2, 1))</f>
        <v>3</v>
      </c>
      <c r="H4068">
        <f>IF(tblCustRFM[[#This Row],[Monetary]] &gt;= L4072, 3, IF(tblCustRFM[[#This Row],[Monetary]] &gt;= M4072, 2, 1))</f>
        <v>3</v>
      </c>
      <c r="I4068">
        <f>tblCustRFM[[#This Row],[RecencyTier]] + tblCustRFM[[#This Row],[FrequencyTier]] + tblCustRFM[[#This Row],[MonetaryTier]]</f>
        <v>7</v>
      </c>
    </row>
    <row r="4069" spans="1:9" x14ac:dyDescent="0.45">
      <c r="A4069" s="16">
        <v>7050</v>
      </c>
      <c r="B4069" s="10">
        <v>45612.611561149693</v>
      </c>
      <c r="C4069">
        <v>1</v>
      </c>
      <c r="D4069">
        <v>4625.42</v>
      </c>
      <c r="E4069" s="24">
        <f>INT(RFM_Pivot!$A$1 - tblCustRFM[[#This Row],[LastPurchaseDate]])</f>
        <v>44</v>
      </c>
      <c r="F4069">
        <f>IF(tblCustRFM[[#This Row],[Recency]] &lt;= $L$4, 3, IF(tblCustRFM[[#This Row],[Recency]] &lt;= M4071, 2, 1))</f>
        <v>3</v>
      </c>
      <c r="G4069">
        <f>IF(tblCustRFM[[#This Row],[Frequency]] &gt;= L4072, 3, IF(tblCustRFM[[#This Row],[Frequency]] &gt;= M4072, 2, 1))</f>
        <v>3</v>
      </c>
      <c r="H4069">
        <f>IF(tblCustRFM[[#This Row],[Monetary]] &gt;= L4073, 3, IF(tblCustRFM[[#This Row],[Monetary]] &gt;= M4073, 2, 1))</f>
        <v>3</v>
      </c>
      <c r="I4069">
        <f>tblCustRFM[[#This Row],[RecencyTier]] + tblCustRFM[[#This Row],[FrequencyTier]] + tblCustRFM[[#This Row],[MonetaryTier]]</f>
        <v>9</v>
      </c>
    </row>
    <row r="4070" spans="1:9" x14ac:dyDescent="0.45">
      <c r="A4070" s="16">
        <v>7052</v>
      </c>
      <c r="B4070" s="10">
        <v>45086.082908294753</v>
      </c>
      <c r="C4070">
        <v>2</v>
      </c>
      <c r="D4070">
        <v>3085.08</v>
      </c>
      <c r="E4070" s="24">
        <f>INT(RFM_Pivot!$A$1 - tblCustRFM[[#This Row],[LastPurchaseDate]])</f>
        <v>570</v>
      </c>
      <c r="F4070">
        <f>IF(tblCustRFM[[#This Row],[Recency]] &lt;= $L$4, 3, IF(tblCustRFM[[#This Row],[Recency]] &lt;= M4072, 2, 1))</f>
        <v>1</v>
      </c>
      <c r="G4070">
        <f>IF(tblCustRFM[[#This Row],[Frequency]] &gt;= L4073, 3, IF(tblCustRFM[[#This Row],[Frequency]] &gt;= M4073, 2, 1))</f>
        <v>3</v>
      </c>
      <c r="H4070">
        <f>IF(tblCustRFM[[#This Row],[Monetary]] &gt;= L4074, 3, IF(tblCustRFM[[#This Row],[Monetary]] &gt;= M4074, 2, 1))</f>
        <v>3</v>
      </c>
      <c r="I4070">
        <f>tblCustRFM[[#This Row],[RecencyTier]] + tblCustRFM[[#This Row],[FrequencyTier]] + tblCustRFM[[#This Row],[MonetaryTier]]</f>
        <v>7</v>
      </c>
    </row>
    <row r="4071" spans="1:9" x14ac:dyDescent="0.45">
      <c r="A4071" s="16">
        <v>7054</v>
      </c>
      <c r="B4071" s="10">
        <v>45426.004900501546</v>
      </c>
      <c r="C4071">
        <v>2</v>
      </c>
      <c r="D4071">
        <v>11348.12</v>
      </c>
      <c r="E4071" s="24">
        <f>INT(RFM_Pivot!$A$1 - tblCustRFM[[#This Row],[LastPurchaseDate]])</f>
        <v>230</v>
      </c>
      <c r="F4071">
        <f>IF(tblCustRFM[[#This Row],[Recency]] &lt;= $L$4, 3, IF(tblCustRFM[[#This Row],[Recency]] &lt;= M4073, 2, 1))</f>
        <v>1</v>
      </c>
      <c r="G4071">
        <f>IF(tblCustRFM[[#This Row],[Frequency]] &gt;= L4074, 3, IF(tblCustRFM[[#This Row],[Frequency]] &gt;= M4074, 2, 1))</f>
        <v>3</v>
      </c>
      <c r="H4071">
        <f>IF(tblCustRFM[[#This Row],[Monetary]] &gt;= L4075, 3, IF(tblCustRFM[[#This Row],[Monetary]] &gt;= M4075, 2, 1))</f>
        <v>3</v>
      </c>
      <c r="I4071">
        <f>tblCustRFM[[#This Row],[RecencyTier]] + tblCustRFM[[#This Row],[FrequencyTier]] + tblCustRFM[[#This Row],[MonetaryTier]]</f>
        <v>7</v>
      </c>
    </row>
    <row r="4072" spans="1:9" x14ac:dyDescent="0.45">
      <c r="A4072" s="16">
        <v>7055</v>
      </c>
      <c r="B4072" s="10">
        <v>45205.741874189815</v>
      </c>
      <c r="C4072">
        <v>1</v>
      </c>
      <c r="D4072">
        <v>3160.95</v>
      </c>
      <c r="E4072" s="24">
        <f>INT(RFM_Pivot!$A$1 - tblCustRFM[[#This Row],[LastPurchaseDate]])</f>
        <v>451</v>
      </c>
      <c r="F4072">
        <f>IF(tblCustRFM[[#This Row],[Recency]] &lt;= $L$4, 3, IF(tblCustRFM[[#This Row],[Recency]] &lt;= M4074, 2, 1))</f>
        <v>1</v>
      </c>
      <c r="G4072">
        <f>IF(tblCustRFM[[#This Row],[Frequency]] &gt;= L4075, 3, IF(tblCustRFM[[#This Row],[Frequency]] &gt;= M4075, 2, 1))</f>
        <v>3</v>
      </c>
      <c r="H4072">
        <f>IF(tblCustRFM[[#This Row],[Monetary]] &gt;= L4076, 3, IF(tblCustRFM[[#This Row],[Monetary]] &gt;= M4076, 2, 1))</f>
        <v>3</v>
      </c>
      <c r="I4072">
        <f>tblCustRFM[[#This Row],[RecencyTier]] + tblCustRFM[[#This Row],[FrequencyTier]] + tblCustRFM[[#This Row],[MonetaryTier]]</f>
        <v>7</v>
      </c>
    </row>
    <row r="4073" spans="1:9" x14ac:dyDescent="0.45">
      <c r="A4073" s="16">
        <v>7056</v>
      </c>
      <c r="B4073" s="10">
        <v>45136.384938503084</v>
      </c>
      <c r="C4073">
        <v>1</v>
      </c>
      <c r="D4073">
        <v>18097.240000000002</v>
      </c>
      <c r="E4073" s="24">
        <f>INT(RFM_Pivot!$A$1 - tblCustRFM[[#This Row],[LastPurchaseDate]])</f>
        <v>520</v>
      </c>
      <c r="F4073">
        <f>IF(tblCustRFM[[#This Row],[Recency]] &lt;= $L$4, 3, IF(tblCustRFM[[#This Row],[Recency]] &lt;= M4075, 2, 1))</f>
        <v>1</v>
      </c>
      <c r="G4073">
        <f>IF(tblCustRFM[[#This Row],[Frequency]] &gt;= L4076, 3, IF(tblCustRFM[[#This Row],[Frequency]] &gt;= M4076, 2, 1))</f>
        <v>3</v>
      </c>
      <c r="H4073">
        <f>IF(tblCustRFM[[#This Row],[Monetary]] &gt;= L4077, 3, IF(tblCustRFM[[#This Row],[Monetary]] &gt;= M4077, 2, 1))</f>
        <v>3</v>
      </c>
      <c r="I4073">
        <f>tblCustRFM[[#This Row],[RecencyTier]] + tblCustRFM[[#This Row],[FrequencyTier]] + tblCustRFM[[#This Row],[MonetaryTier]]</f>
        <v>7</v>
      </c>
    </row>
    <row r="4074" spans="1:9" x14ac:dyDescent="0.45">
      <c r="A4074" s="16">
        <v>7057</v>
      </c>
      <c r="B4074" s="10">
        <v>45615.166816666664</v>
      </c>
      <c r="C4074">
        <v>1</v>
      </c>
      <c r="D4074">
        <v>16348.85</v>
      </c>
      <c r="E4074" s="24">
        <f>INT(RFM_Pivot!$A$1 - tblCustRFM[[#This Row],[LastPurchaseDate]])</f>
        <v>41</v>
      </c>
      <c r="F4074">
        <f>IF(tblCustRFM[[#This Row],[Recency]] &lt;= $L$4, 3, IF(tblCustRFM[[#This Row],[Recency]] &lt;= M4076, 2, 1))</f>
        <v>3</v>
      </c>
      <c r="G4074">
        <f>IF(tblCustRFM[[#This Row],[Frequency]] &gt;= L4077, 3, IF(tblCustRFM[[#This Row],[Frequency]] &gt;= M4077, 2, 1))</f>
        <v>3</v>
      </c>
      <c r="H4074">
        <f>IF(tblCustRFM[[#This Row],[Monetary]] &gt;= L4078, 3, IF(tblCustRFM[[#This Row],[Monetary]] &gt;= M4078, 2, 1))</f>
        <v>3</v>
      </c>
      <c r="I4074">
        <f>tblCustRFM[[#This Row],[RecencyTier]] + tblCustRFM[[#This Row],[FrequencyTier]] + tblCustRFM[[#This Row],[MonetaryTier]]</f>
        <v>9</v>
      </c>
    </row>
    <row r="4075" spans="1:9" x14ac:dyDescent="0.45">
      <c r="A4075" s="16">
        <v>7058</v>
      </c>
      <c r="B4075" s="10">
        <v>45380.886388618826</v>
      </c>
      <c r="C4075">
        <v>1</v>
      </c>
      <c r="D4075">
        <v>18868.080000000002</v>
      </c>
      <c r="E4075" s="24">
        <f>INT(RFM_Pivot!$A$1 - tblCustRFM[[#This Row],[LastPurchaseDate]])</f>
        <v>276</v>
      </c>
      <c r="F4075">
        <f>IF(tblCustRFM[[#This Row],[Recency]] &lt;= $L$4, 3, IF(tblCustRFM[[#This Row],[Recency]] &lt;= M4077, 2, 1))</f>
        <v>1</v>
      </c>
      <c r="G4075">
        <f>IF(tblCustRFM[[#This Row],[Frequency]] &gt;= L4078, 3, IF(tblCustRFM[[#This Row],[Frequency]] &gt;= M4078, 2, 1))</f>
        <v>3</v>
      </c>
      <c r="H4075">
        <f>IF(tblCustRFM[[#This Row],[Monetary]] &gt;= L4079, 3, IF(tblCustRFM[[#This Row],[Monetary]] &gt;= M4079, 2, 1))</f>
        <v>3</v>
      </c>
      <c r="I4075">
        <f>tblCustRFM[[#This Row],[RecencyTier]] + tblCustRFM[[#This Row],[FrequencyTier]] + tblCustRFM[[#This Row],[MonetaryTier]]</f>
        <v>7</v>
      </c>
    </row>
    <row r="4076" spans="1:9" x14ac:dyDescent="0.45">
      <c r="A4076" s="16">
        <v>7059</v>
      </c>
      <c r="B4076" s="10">
        <v>45211.144414429014</v>
      </c>
      <c r="C4076">
        <v>3</v>
      </c>
      <c r="D4076">
        <v>22968.45</v>
      </c>
      <c r="E4076" s="24">
        <f>INT(RFM_Pivot!$A$1 - tblCustRFM[[#This Row],[LastPurchaseDate]])</f>
        <v>445</v>
      </c>
      <c r="F4076">
        <f>IF(tblCustRFM[[#This Row],[Recency]] &lt;= $L$4, 3, IF(tblCustRFM[[#This Row],[Recency]] &lt;= M4078, 2, 1))</f>
        <v>1</v>
      </c>
      <c r="G4076">
        <f>IF(tblCustRFM[[#This Row],[Frequency]] &gt;= L4079, 3, IF(tblCustRFM[[#This Row],[Frequency]] &gt;= M4079, 2, 1))</f>
        <v>3</v>
      </c>
      <c r="H4076">
        <f>IF(tblCustRFM[[#This Row],[Monetary]] &gt;= L4080, 3, IF(tblCustRFM[[#This Row],[Monetary]] &gt;= M4080, 2, 1))</f>
        <v>3</v>
      </c>
      <c r="I4076">
        <f>tblCustRFM[[#This Row],[RecencyTier]] + tblCustRFM[[#This Row],[FrequencyTier]] + tblCustRFM[[#This Row],[MonetaryTier]]</f>
        <v>7</v>
      </c>
    </row>
    <row r="4077" spans="1:9" x14ac:dyDescent="0.45">
      <c r="A4077" s="16">
        <v>7060</v>
      </c>
      <c r="B4077" s="10">
        <v>45286.706970679013</v>
      </c>
      <c r="C4077">
        <v>1</v>
      </c>
      <c r="D4077">
        <v>10422.69</v>
      </c>
      <c r="E4077" s="24">
        <f>INT(RFM_Pivot!$A$1 - tblCustRFM[[#This Row],[LastPurchaseDate]])</f>
        <v>370</v>
      </c>
      <c r="F4077">
        <f>IF(tblCustRFM[[#This Row],[Recency]] &lt;= $L$4, 3, IF(tblCustRFM[[#This Row],[Recency]] &lt;= M4079, 2, 1))</f>
        <v>1</v>
      </c>
      <c r="G4077">
        <f>IF(tblCustRFM[[#This Row],[Frequency]] &gt;= L4080, 3, IF(tblCustRFM[[#This Row],[Frequency]] &gt;= M4080, 2, 1))</f>
        <v>3</v>
      </c>
      <c r="H4077">
        <f>IF(tblCustRFM[[#This Row],[Monetary]] &gt;= L4081, 3, IF(tblCustRFM[[#This Row],[Monetary]] &gt;= M4081, 2, 1))</f>
        <v>3</v>
      </c>
      <c r="I4077">
        <f>tblCustRFM[[#This Row],[RecencyTier]] + tblCustRFM[[#This Row],[FrequencyTier]] + tblCustRFM[[#This Row],[MonetaryTier]]</f>
        <v>7</v>
      </c>
    </row>
    <row r="4078" spans="1:9" x14ac:dyDescent="0.45">
      <c r="A4078" s="16">
        <v>7063</v>
      </c>
      <c r="B4078" s="10">
        <v>45095.281828202162</v>
      </c>
      <c r="C4078">
        <v>1</v>
      </c>
      <c r="D4078">
        <v>17139.88</v>
      </c>
      <c r="E4078" s="24">
        <f>INT(RFM_Pivot!$A$1 - tblCustRFM[[#This Row],[LastPurchaseDate]])</f>
        <v>561</v>
      </c>
      <c r="F4078">
        <f>IF(tblCustRFM[[#This Row],[Recency]] &lt;= $L$4, 3, IF(tblCustRFM[[#This Row],[Recency]] &lt;= M4080, 2, 1))</f>
        <v>1</v>
      </c>
      <c r="G4078">
        <f>IF(tblCustRFM[[#This Row],[Frequency]] &gt;= L4081, 3, IF(tblCustRFM[[#This Row],[Frequency]] &gt;= M4081, 2, 1))</f>
        <v>3</v>
      </c>
      <c r="H4078">
        <f>IF(tblCustRFM[[#This Row],[Monetary]] &gt;= L4082, 3, IF(tblCustRFM[[#This Row],[Monetary]] &gt;= M4082, 2, 1))</f>
        <v>3</v>
      </c>
      <c r="I4078">
        <f>tblCustRFM[[#This Row],[RecencyTier]] + tblCustRFM[[#This Row],[FrequencyTier]] + tblCustRFM[[#This Row],[MonetaryTier]]</f>
        <v>7</v>
      </c>
    </row>
    <row r="4079" spans="1:9" x14ac:dyDescent="0.45">
      <c r="A4079" s="16">
        <v>7065</v>
      </c>
      <c r="B4079" s="10">
        <v>45582.240524035493</v>
      </c>
      <c r="C4079">
        <v>3</v>
      </c>
      <c r="D4079">
        <v>19274.68</v>
      </c>
      <c r="E4079" s="24">
        <f>INT(RFM_Pivot!$A$1 - tblCustRFM[[#This Row],[LastPurchaseDate]])</f>
        <v>74</v>
      </c>
      <c r="F4079">
        <f>IF(tblCustRFM[[#This Row],[Recency]] &lt;= $L$4, 3, IF(tblCustRFM[[#This Row],[Recency]] &lt;= M4081, 2, 1))</f>
        <v>3</v>
      </c>
      <c r="G4079">
        <f>IF(tblCustRFM[[#This Row],[Frequency]] &gt;= L4082, 3, IF(tblCustRFM[[#This Row],[Frequency]] &gt;= M4082, 2, 1))</f>
        <v>3</v>
      </c>
      <c r="H4079">
        <f>IF(tblCustRFM[[#This Row],[Monetary]] &gt;= L4083, 3, IF(tblCustRFM[[#This Row],[Monetary]] &gt;= M4083, 2, 1))</f>
        <v>3</v>
      </c>
      <c r="I4079">
        <f>tblCustRFM[[#This Row],[RecencyTier]] + tblCustRFM[[#This Row],[FrequencyTier]] + tblCustRFM[[#This Row],[MonetaryTier]]</f>
        <v>9</v>
      </c>
    </row>
    <row r="4080" spans="1:9" x14ac:dyDescent="0.45">
      <c r="A4080" s="16">
        <v>7068</v>
      </c>
      <c r="B4080" s="10">
        <v>45126.747974807098</v>
      </c>
      <c r="C4080">
        <v>1</v>
      </c>
      <c r="D4080">
        <v>2531.52</v>
      </c>
      <c r="E4080" s="24">
        <f>INT(RFM_Pivot!$A$1 - tblCustRFM[[#This Row],[LastPurchaseDate]])</f>
        <v>530</v>
      </c>
      <c r="F4080">
        <f>IF(tblCustRFM[[#This Row],[Recency]] &lt;= $L$4, 3, IF(tblCustRFM[[#This Row],[Recency]] &lt;= M4082, 2, 1))</f>
        <v>1</v>
      </c>
      <c r="G4080">
        <f>IF(tblCustRFM[[#This Row],[Frequency]] &gt;= L4083, 3, IF(tblCustRFM[[#This Row],[Frequency]] &gt;= M4083, 2, 1))</f>
        <v>3</v>
      </c>
      <c r="H4080">
        <f>IF(tblCustRFM[[#This Row],[Monetary]] &gt;= L4084, 3, IF(tblCustRFM[[#This Row],[Monetary]] &gt;= M4084, 2, 1))</f>
        <v>3</v>
      </c>
      <c r="I4080">
        <f>tblCustRFM[[#This Row],[RecencyTier]] + tblCustRFM[[#This Row],[FrequencyTier]] + tblCustRFM[[#This Row],[MonetaryTier]]</f>
        <v>7</v>
      </c>
    </row>
    <row r="4081" spans="1:9" x14ac:dyDescent="0.45">
      <c r="A4081" s="16">
        <v>7071</v>
      </c>
      <c r="B4081" s="10">
        <v>45574.939793981481</v>
      </c>
      <c r="C4081">
        <v>1</v>
      </c>
      <c r="D4081">
        <v>1724.48</v>
      </c>
      <c r="E4081" s="24">
        <f>INT(RFM_Pivot!$A$1 - tblCustRFM[[#This Row],[LastPurchaseDate]])</f>
        <v>82</v>
      </c>
      <c r="F4081">
        <f>IF(tblCustRFM[[#This Row],[Recency]] &lt;= $L$4, 3, IF(tblCustRFM[[#This Row],[Recency]] &lt;= M4083, 2, 1))</f>
        <v>3</v>
      </c>
      <c r="G4081">
        <f>IF(tblCustRFM[[#This Row],[Frequency]] &gt;= L4084, 3, IF(tblCustRFM[[#This Row],[Frequency]] &gt;= M4084, 2, 1))</f>
        <v>3</v>
      </c>
      <c r="H4081">
        <f>IF(tblCustRFM[[#This Row],[Monetary]] &gt;= L4085, 3, IF(tblCustRFM[[#This Row],[Monetary]] &gt;= M4085, 2, 1))</f>
        <v>3</v>
      </c>
      <c r="I4081">
        <f>tblCustRFM[[#This Row],[RecencyTier]] + tblCustRFM[[#This Row],[FrequencyTier]] + tblCustRFM[[#This Row],[MonetaryTier]]</f>
        <v>9</v>
      </c>
    </row>
    <row r="4082" spans="1:9" x14ac:dyDescent="0.45">
      <c r="A4082" s="16">
        <v>7073</v>
      </c>
      <c r="B4082" s="10">
        <v>45388.990198996915</v>
      </c>
      <c r="C4082">
        <v>1</v>
      </c>
      <c r="D4082">
        <v>8240.4599999999991</v>
      </c>
      <c r="E4082" s="24">
        <f>INT(RFM_Pivot!$A$1 - tblCustRFM[[#This Row],[LastPurchaseDate]])</f>
        <v>268</v>
      </c>
      <c r="F4082">
        <f>IF(tblCustRFM[[#This Row],[Recency]] &lt;= $L$4, 3, IF(tblCustRFM[[#This Row],[Recency]] &lt;= M4084, 2, 1))</f>
        <v>1</v>
      </c>
      <c r="G4082">
        <f>IF(tblCustRFM[[#This Row],[Frequency]] &gt;= L4085, 3, IF(tblCustRFM[[#This Row],[Frequency]] &gt;= M4085, 2, 1))</f>
        <v>3</v>
      </c>
      <c r="H4082">
        <f>IF(tblCustRFM[[#This Row],[Monetary]] &gt;= L4086, 3, IF(tblCustRFM[[#This Row],[Monetary]] &gt;= M4086, 2, 1))</f>
        <v>3</v>
      </c>
      <c r="I4082">
        <f>tblCustRFM[[#This Row],[RecencyTier]] + tblCustRFM[[#This Row],[FrequencyTier]] + tblCustRFM[[#This Row],[MonetaryTier]]</f>
        <v>7</v>
      </c>
    </row>
    <row r="4083" spans="1:9" x14ac:dyDescent="0.45">
      <c r="A4083" s="16">
        <v>7078</v>
      </c>
      <c r="B4083" s="10">
        <v>45580.1233123071</v>
      </c>
      <c r="C4083">
        <v>3</v>
      </c>
      <c r="D4083">
        <v>22612.68</v>
      </c>
      <c r="E4083" s="24">
        <f>INT(RFM_Pivot!$A$1 - tblCustRFM[[#This Row],[LastPurchaseDate]])</f>
        <v>76</v>
      </c>
      <c r="F4083">
        <f>IF(tblCustRFM[[#This Row],[Recency]] &lt;= $L$4, 3, IF(tblCustRFM[[#This Row],[Recency]] &lt;= M4085, 2, 1))</f>
        <v>3</v>
      </c>
      <c r="G4083">
        <f>IF(tblCustRFM[[#This Row],[Frequency]] &gt;= L4086, 3, IF(tblCustRFM[[#This Row],[Frequency]] &gt;= M4086, 2, 1))</f>
        <v>3</v>
      </c>
      <c r="H4083">
        <f>IF(tblCustRFM[[#This Row],[Monetary]] &gt;= L4087, 3, IF(tblCustRFM[[#This Row],[Monetary]] &gt;= M4087, 2, 1))</f>
        <v>3</v>
      </c>
      <c r="I4083">
        <f>tblCustRFM[[#This Row],[RecencyTier]] + tblCustRFM[[#This Row],[FrequencyTier]] + tblCustRFM[[#This Row],[MonetaryTier]]</f>
        <v>9</v>
      </c>
    </row>
    <row r="4084" spans="1:9" x14ac:dyDescent="0.45">
      <c r="A4084" s="16">
        <v>7079</v>
      </c>
      <c r="B4084" s="10">
        <v>45287.291029089509</v>
      </c>
      <c r="C4084">
        <v>3</v>
      </c>
      <c r="D4084">
        <v>10203.450000000001</v>
      </c>
      <c r="E4084" s="24">
        <f>INT(RFM_Pivot!$A$1 - tblCustRFM[[#This Row],[LastPurchaseDate]])</f>
        <v>369</v>
      </c>
      <c r="F4084">
        <f>IF(tblCustRFM[[#This Row],[Recency]] &lt;= $L$4, 3, IF(tblCustRFM[[#This Row],[Recency]] &lt;= M4086, 2, 1))</f>
        <v>1</v>
      </c>
      <c r="G4084">
        <f>IF(tblCustRFM[[#This Row],[Frequency]] &gt;= L4087, 3, IF(tblCustRFM[[#This Row],[Frequency]] &gt;= M4087, 2, 1))</f>
        <v>3</v>
      </c>
      <c r="H4084">
        <f>IF(tblCustRFM[[#This Row],[Monetary]] &gt;= L4088, 3, IF(tblCustRFM[[#This Row],[Monetary]] &gt;= M4088, 2, 1))</f>
        <v>3</v>
      </c>
      <c r="I4084">
        <f>tblCustRFM[[#This Row],[RecencyTier]] + tblCustRFM[[#This Row],[FrequencyTier]] + tblCustRFM[[#This Row],[MonetaryTier]]</f>
        <v>7</v>
      </c>
    </row>
    <row r="4085" spans="1:9" x14ac:dyDescent="0.45">
      <c r="A4085" s="16">
        <v>7080</v>
      </c>
      <c r="B4085" s="10">
        <v>45309.631263117284</v>
      </c>
      <c r="C4085">
        <v>1</v>
      </c>
      <c r="D4085">
        <v>10108.709999999999</v>
      </c>
      <c r="E4085" s="24">
        <f>INT(RFM_Pivot!$A$1 - tblCustRFM[[#This Row],[LastPurchaseDate]])</f>
        <v>347</v>
      </c>
      <c r="F4085">
        <f>IF(tblCustRFM[[#This Row],[Recency]] &lt;= $L$4, 3, IF(tblCustRFM[[#This Row],[Recency]] &lt;= M4087, 2, 1))</f>
        <v>1</v>
      </c>
      <c r="G4085">
        <f>IF(tblCustRFM[[#This Row],[Frequency]] &gt;= L4088, 3, IF(tblCustRFM[[#This Row],[Frequency]] &gt;= M4088, 2, 1))</f>
        <v>3</v>
      </c>
      <c r="H4085">
        <f>IF(tblCustRFM[[#This Row],[Monetary]] &gt;= L4089, 3, IF(tblCustRFM[[#This Row],[Monetary]] &gt;= M4089, 2, 1))</f>
        <v>3</v>
      </c>
      <c r="I4085">
        <f>tblCustRFM[[#This Row],[RecencyTier]] + tblCustRFM[[#This Row],[FrequencyTier]] + tblCustRFM[[#This Row],[MonetaryTier]]</f>
        <v>7</v>
      </c>
    </row>
    <row r="4086" spans="1:9" x14ac:dyDescent="0.45">
      <c r="A4086" s="16">
        <v>7081</v>
      </c>
      <c r="B4086" s="10">
        <v>45545.882888271604</v>
      </c>
      <c r="C4086">
        <v>1</v>
      </c>
      <c r="D4086">
        <v>414.85</v>
      </c>
      <c r="E4086" s="24">
        <f>INT(RFM_Pivot!$A$1 - tblCustRFM[[#This Row],[LastPurchaseDate]])</f>
        <v>111</v>
      </c>
      <c r="F4086">
        <f>IF(tblCustRFM[[#This Row],[Recency]] &lt;= $L$4, 3, IF(tblCustRFM[[#This Row],[Recency]] &lt;= M4088, 2, 1))</f>
        <v>3</v>
      </c>
      <c r="G4086">
        <f>IF(tblCustRFM[[#This Row],[Frequency]] &gt;= L4089, 3, IF(tblCustRFM[[#This Row],[Frequency]] &gt;= M4089, 2, 1))</f>
        <v>3</v>
      </c>
      <c r="H4086">
        <f>IF(tblCustRFM[[#This Row],[Monetary]] &gt;= L4090, 3, IF(tblCustRFM[[#This Row],[Monetary]] &gt;= M4090, 2, 1))</f>
        <v>3</v>
      </c>
      <c r="I4086">
        <f>tblCustRFM[[#This Row],[RecencyTier]] + tblCustRFM[[#This Row],[FrequencyTier]] + tblCustRFM[[#This Row],[MonetaryTier]]</f>
        <v>9</v>
      </c>
    </row>
    <row r="4087" spans="1:9" x14ac:dyDescent="0.45">
      <c r="A4087" s="16">
        <v>7082</v>
      </c>
      <c r="B4087" s="10">
        <v>45364.678767901234</v>
      </c>
      <c r="C4087">
        <v>2</v>
      </c>
      <c r="D4087">
        <v>4857.32</v>
      </c>
      <c r="E4087" s="24">
        <f>INT(RFM_Pivot!$A$1 - tblCustRFM[[#This Row],[LastPurchaseDate]])</f>
        <v>292</v>
      </c>
      <c r="F4087">
        <f>IF(tblCustRFM[[#This Row],[Recency]] &lt;= $L$4, 3, IF(tblCustRFM[[#This Row],[Recency]] &lt;= M4089, 2, 1))</f>
        <v>1</v>
      </c>
      <c r="G4087">
        <f>IF(tblCustRFM[[#This Row],[Frequency]] &gt;= L4090, 3, IF(tblCustRFM[[#This Row],[Frequency]] &gt;= M4090, 2, 1))</f>
        <v>3</v>
      </c>
      <c r="H4087">
        <f>IF(tblCustRFM[[#This Row],[Monetary]] &gt;= L4091, 3, IF(tblCustRFM[[#This Row],[Monetary]] &gt;= M4091, 2, 1))</f>
        <v>3</v>
      </c>
      <c r="I4087">
        <f>tblCustRFM[[#This Row],[RecencyTier]] + tblCustRFM[[#This Row],[FrequencyTier]] + tblCustRFM[[#This Row],[MonetaryTier]]</f>
        <v>7</v>
      </c>
    </row>
    <row r="4088" spans="1:9" x14ac:dyDescent="0.45">
      <c r="A4088" s="16">
        <v>7083</v>
      </c>
      <c r="B4088" s="10">
        <v>45520.40334035494</v>
      </c>
      <c r="C4088">
        <v>1</v>
      </c>
      <c r="D4088">
        <v>18075</v>
      </c>
      <c r="E4088" s="24">
        <f>INT(RFM_Pivot!$A$1 - tblCustRFM[[#This Row],[LastPurchaseDate]])</f>
        <v>136</v>
      </c>
      <c r="F4088">
        <f>IF(tblCustRFM[[#This Row],[Recency]] &lt;= $L$4, 3, IF(tblCustRFM[[#This Row],[Recency]] &lt;= M4090, 2, 1))</f>
        <v>1</v>
      </c>
      <c r="G4088">
        <f>IF(tblCustRFM[[#This Row],[Frequency]] &gt;= L4091, 3, IF(tblCustRFM[[#This Row],[Frequency]] &gt;= M4091, 2, 1))</f>
        <v>3</v>
      </c>
      <c r="H4088">
        <f>IF(tblCustRFM[[#This Row],[Monetary]] &gt;= L4092, 3, IF(tblCustRFM[[#This Row],[Monetary]] &gt;= M4092, 2, 1))</f>
        <v>3</v>
      </c>
      <c r="I4088">
        <f>tblCustRFM[[#This Row],[RecencyTier]] + tblCustRFM[[#This Row],[FrequencyTier]] + tblCustRFM[[#This Row],[MonetaryTier]]</f>
        <v>7</v>
      </c>
    </row>
    <row r="4089" spans="1:9" x14ac:dyDescent="0.45">
      <c r="A4089" s="16">
        <v>7085</v>
      </c>
      <c r="B4089" s="10">
        <v>45415.783878395065</v>
      </c>
      <c r="C4089">
        <v>2</v>
      </c>
      <c r="D4089">
        <v>12254.51</v>
      </c>
      <c r="E4089" s="24">
        <f>INT(RFM_Pivot!$A$1 - tblCustRFM[[#This Row],[LastPurchaseDate]])</f>
        <v>241</v>
      </c>
      <c r="F4089">
        <f>IF(tblCustRFM[[#This Row],[Recency]] &lt;= $L$4, 3, IF(tblCustRFM[[#This Row],[Recency]] &lt;= M4091, 2, 1))</f>
        <v>1</v>
      </c>
      <c r="G4089">
        <f>IF(tblCustRFM[[#This Row],[Frequency]] &gt;= L4092, 3, IF(tblCustRFM[[#This Row],[Frequency]] &gt;= M4092, 2, 1))</f>
        <v>3</v>
      </c>
      <c r="H4089">
        <f>IF(tblCustRFM[[#This Row],[Monetary]] &gt;= L4093, 3, IF(tblCustRFM[[#This Row],[Monetary]] &gt;= M4093, 2, 1))</f>
        <v>3</v>
      </c>
      <c r="I4089">
        <f>tblCustRFM[[#This Row],[RecencyTier]] + tblCustRFM[[#This Row],[FrequencyTier]] + tblCustRFM[[#This Row],[MonetaryTier]]</f>
        <v>7</v>
      </c>
    </row>
    <row r="4090" spans="1:9" x14ac:dyDescent="0.45">
      <c r="A4090" s="16">
        <v>7089</v>
      </c>
      <c r="B4090" s="10">
        <v>45272.397539776233</v>
      </c>
      <c r="C4090">
        <v>2</v>
      </c>
      <c r="D4090">
        <v>28657.759999999998</v>
      </c>
      <c r="E4090" s="24">
        <f>INT(RFM_Pivot!$A$1 - tblCustRFM[[#This Row],[LastPurchaseDate]])</f>
        <v>384</v>
      </c>
      <c r="F4090">
        <f>IF(tblCustRFM[[#This Row],[Recency]] &lt;= $L$4, 3, IF(tblCustRFM[[#This Row],[Recency]] &lt;= M4092, 2, 1))</f>
        <v>1</v>
      </c>
      <c r="G4090">
        <f>IF(tblCustRFM[[#This Row],[Frequency]] &gt;= L4093, 3, IF(tblCustRFM[[#This Row],[Frequency]] &gt;= M4093, 2, 1))</f>
        <v>3</v>
      </c>
      <c r="H4090">
        <f>IF(tblCustRFM[[#This Row],[Monetary]] &gt;= L4094, 3, IF(tblCustRFM[[#This Row],[Monetary]] &gt;= M4094, 2, 1))</f>
        <v>3</v>
      </c>
      <c r="I4090">
        <f>tblCustRFM[[#This Row],[RecencyTier]] + tblCustRFM[[#This Row],[FrequencyTier]] + tblCustRFM[[#This Row],[MonetaryTier]]</f>
        <v>7</v>
      </c>
    </row>
    <row r="4091" spans="1:9" x14ac:dyDescent="0.45">
      <c r="A4091" s="16">
        <v>7090</v>
      </c>
      <c r="B4091" s="10">
        <v>45034.174717476853</v>
      </c>
      <c r="C4091">
        <v>2</v>
      </c>
      <c r="D4091">
        <v>13884.28</v>
      </c>
      <c r="E4091" s="24">
        <f>INT(RFM_Pivot!$A$1 - tblCustRFM[[#This Row],[LastPurchaseDate]])</f>
        <v>622</v>
      </c>
      <c r="F4091">
        <f>IF(tblCustRFM[[#This Row],[Recency]] &lt;= $L$4, 3, IF(tblCustRFM[[#This Row],[Recency]] &lt;= M4093, 2, 1))</f>
        <v>1</v>
      </c>
      <c r="G4091">
        <f>IF(tblCustRFM[[#This Row],[Frequency]] &gt;= L4094, 3, IF(tblCustRFM[[#This Row],[Frequency]] &gt;= M4094, 2, 1))</f>
        <v>3</v>
      </c>
      <c r="H4091">
        <f>IF(tblCustRFM[[#This Row],[Monetary]] &gt;= L4095, 3, IF(tblCustRFM[[#This Row],[Monetary]] &gt;= M4095, 2, 1))</f>
        <v>3</v>
      </c>
      <c r="I4091">
        <f>tblCustRFM[[#This Row],[RecencyTier]] + tblCustRFM[[#This Row],[FrequencyTier]] + tblCustRFM[[#This Row],[MonetaryTier]]</f>
        <v>7</v>
      </c>
    </row>
    <row r="4092" spans="1:9" x14ac:dyDescent="0.45">
      <c r="A4092" s="16">
        <v>7091</v>
      </c>
      <c r="B4092" s="10">
        <v>45143.685668557097</v>
      </c>
      <c r="C4092">
        <v>2</v>
      </c>
      <c r="D4092">
        <v>4639.16</v>
      </c>
      <c r="E4092" s="24">
        <f>INT(RFM_Pivot!$A$1 - tblCustRFM[[#This Row],[LastPurchaseDate]])</f>
        <v>513</v>
      </c>
      <c r="F4092">
        <f>IF(tblCustRFM[[#This Row],[Recency]] &lt;= $L$4, 3, IF(tblCustRFM[[#This Row],[Recency]] &lt;= M4094, 2, 1))</f>
        <v>1</v>
      </c>
      <c r="G4092">
        <f>IF(tblCustRFM[[#This Row],[Frequency]] &gt;= L4095, 3, IF(tblCustRFM[[#This Row],[Frequency]] &gt;= M4095, 2, 1))</f>
        <v>3</v>
      </c>
      <c r="H4092">
        <f>IF(tblCustRFM[[#This Row],[Monetary]] &gt;= L4096, 3, IF(tblCustRFM[[#This Row],[Monetary]] &gt;= M4096, 2, 1))</f>
        <v>3</v>
      </c>
      <c r="I4092">
        <f>tblCustRFM[[#This Row],[RecencyTier]] + tblCustRFM[[#This Row],[FrequencyTier]] + tblCustRFM[[#This Row],[MonetaryTier]]</f>
        <v>7</v>
      </c>
    </row>
    <row r="4093" spans="1:9" x14ac:dyDescent="0.45">
      <c r="A4093" s="16">
        <v>7092</v>
      </c>
      <c r="B4093" s="10">
        <v>45540.407340740741</v>
      </c>
      <c r="C4093">
        <v>1</v>
      </c>
      <c r="D4093">
        <v>14614.95</v>
      </c>
      <c r="E4093" s="24">
        <f>INT(RFM_Pivot!$A$1 - tblCustRFM[[#This Row],[LastPurchaseDate]])</f>
        <v>116</v>
      </c>
      <c r="F4093">
        <f>IF(tblCustRFM[[#This Row],[Recency]] &lt;= $L$4, 3, IF(tblCustRFM[[#This Row],[Recency]] &lt;= M4095, 2, 1))</f>
        <v>3</v>
      </c>
      <c r="G4093">
        <f>IF(tblCustRFM[[#This Row],[Frequency]] &gt;= L4096, 3, IF(tblCustRFM[[#This Row],[Frequency]] &gt;= M4096, 2, 1))</f>
        <v>3</v>
      </c>
      <c r="H4093">
        <f>IF(tblCustRFM[[#This Row],[Monetary]] &gt;= L4097, 3, IF(tblCustRFM[[#This Row],[Monetary]] &gt;= M4097, 2, 1))</f>
        <v>3</v>
      </c>
      <c r="I4093">
        <f>tblCustRFM[[#This Row],[RecencyTier]] + tblCustRFM[[#This Row],[FrequencyTier]] + tblCustRFM[[#This Row],[MonetaryTier]]</f>
        <v>9</v>
      </c>
    </row>
    <row r="4094" spans="1:9" x14ac:dyDescent="0.45">
      <c r="A4094" s="16">
        <v>7093</v>
      </c>
      <c r="B4094" s="10">
        <v>45388.187118711423</v>
      </c>
      <c r="C4094">
        <v>2</v>
      </c>
      <c r="D4094">
        <v>34596.089999999997</v>
      </c>
      <c r="E4094" s="24">
        <f>INT(RFM_Pivot!$A$1 - tblCustRFM[[#This Row],[LastPurchaseDate]])</f>
        <v>268</v>
      </c>
      <c r="F4094">
        <f>IF(tblCustRFM[[#This Row],[Recency]] &lt;= $L$4, 3, IF(tblCustRFM[[#This Row],[Recency]] &lt;= M4096, 2, 1))</f>
        <v>1</v>
      </c>
      <c r="G4094">
        <f>IF(tblCustRFM[[#This Row],[Frequency]] &gt;= L4097, 3, IF(tblCustRFM[[#This Row],[Frequency]] &gt;= M4097, 2, 1))</f>
        <v>3</v>
      </c>
      <c r="H4094">
        <f>IF(tblCustRFM[[#This Row],[Monetary]] &gt;= L4098, 3, IF(tblCustRFM[[#This Row],[Monetary]] &gt;= M4098, 2, 1))</f>
        <v>3</v>
      </c>
      <c r="I4094">
        <f>tblCustRFM[[#This Row],[RecencyTier]] + tblCustRFM[[#This Row],[FrequencyTier]] + tblCustRFM[[#This Row],[MonetaryTier]]</f>
        <v>7</v>
      </c>
    </row>
    <row r="4095" spans="1:9" x14ac:dyDescent="0.45">
      <c r="A4095" s="16">
        <v>7094</v>
      </c>
      <c r="B4095" s="10">
        <v>45212.604560455249</v>
      </c>
      <c r="C4095">
        <v>1</v>
      </c>
      <c r="D4095">
        <v>7078.98</v>
      </c>
      <c r="E4095" s="24">
        <f>INT(RFM_Pivot!$A$1 - tblCustRFM[[#This Row],[LastPurchaseDate]])</f>
        <v>444</v>
      </c>
      <c r="F4095">
        <f>IF(tblCustRFM[[#This Row],[Recency]] &lt;= $L$4, 3, IF(tblCustRFM[[#This Row],[Recency]] &lt;= M4097, 2, 1))</f>
        <v>1</v>
      </c>
      <c r="G4095">
        <f>IF(tblCustRFM[[#This Row],[Frequency]] &gt;= L4098, 3, IF(tblCustRFM[[#This Row],[Frequency]] &gt;= M4098, 2, 1))</f>
        <v>3</v>
      </c>
      <c r="H4095">
        <f>IF(tblCustRFM[[#This Row],[Monetary]] &gt;= L4099, 3, IF(tblCustRFM[[#This Row],[Monetary]] &gt;= M4099, 2, 1))</f>
        <v>3</v>
      </c>
      <c r="I4095">
        <f>tblCustRFM[[#This Row],[RecencyTier]] + tblCustRFM[[#This Row],[FrequencyTier]] + tblCustRFM[[#This Row],[MonetaryTier]]</f>
        <v>7</v>
      </c>
    </row>
    <row r="4096" spans="1:9" x14ac:dyDescent="0.45">
      <c r="A4096" s="16">
        <v>7096</v>
      </c>
      <c r="B4096" s="10">
        <v>45629.184218441354</v>
      </c>
      <c r="C4096">
        <v>1</v>
      </c>
      <c r="D4096">
        <v>1960.9</v>
      </c>
      <c r="E4096" s="24">
        <f>INT(RFM_Pivot!$A$1 - tblCustRFM[[#This Row],[LastPurchaseDate]])</f>
        <v>27</v>
      </c>
      <c r="F4096">
        <f>IF(tblCustRFM[[#This Row],[Recency]] &lt;= $L$4, 3, IF(tblCustRFM[[#This Row],[Recency]] &lt;= M4098, 2, 1))</f>
        <v>3</v>
      </c>
      <c r="G4096">
        <f>IF(tblCustRFM[[#This Row],[Frequency]] &gt;= L4099, 3, IF(tblCustRFM[[#This Row],[Frequency]] &gt;= M4099, 2, 1))</f>
        <v>3</v>
      </c>
      <c r="H4096">
        <f>IF(tblCustRFM[[#This Row],[Monetary]] &gt;= L4100, 3, IF(tblCustRFM[[#This Row],[Monetary]] &gt;= M4100, 2, 1))</f>
        <v>3</v>
      </c>
      <c r="I4096">
        <f>tblCustRFM[[#This Row],[RecencyTier]] + tblCustRFM[[#This Row],[FrequencyTier]] + tblCustRFM[[#This Row],[MonetaryTier]]</f>
        <v>9</v>
      </c>
    </row>
    <row r="4097" spans="1:9" x14ac:dyDescent="0.45">
      <c r="A4097" s="16">
        <v>7097</v>
      </c>
      <c r="B4097" s="10">
        <v>45062.793579359568</v>
      </c>
      <c r="C4097">
        <v>1</v>
      </c>
      <c r="D4097">
        <v>4187.5</v>
      </c>
      <c r="E4097" s="24">
        <f>INT(RFM_Pivot!$A$1 - tblCustRFM[[#This Row],[LastPurchaseDate]])</f>
        <v>594</v>
      </c>
      <c r="F4097">
        <f>IF(tblCustRFM[[#This Row],[Recency]] &lt;= $L$4, 3, IF(tblCustRFM[[#This Row],[Recency]] &lt;= M4099, 2, 1))</f>
        <v>1</v>
      </c>
      <c r="G4097">
        <f>IF(tblCustRFM[[#This Row],[Frequency]] &gt;= L4100, 3, IF(tblCustRFM[[#This Row],[Frequency]] &gt;= M4100, 2, 1))</f>
        <v>3</v>
      </c>
      <c r="H4097">
        <f>IF(tblCustRFM[[#This Row],[Monetary]] &gt;= L4101, 3, IF(tblCustRFM[[#This Row],[Monetary]] &gt;= M4101, 2, 1))</f>
        <v>3</v>
      </c>
      <c r="I4097">
        <f>tblCustRFM[[#This Row],[RecencyTier]] + tblCustRFM[[#This Row],[FrequencyTier]] + tblCustRFM[[#This Row],[MonetaryTier]]</f>
        <v>7</v>
      </c>
    </row>
    <row r="4098" spans="1:9" x14ac:dyDescent="0.45">
      <c r="A4098" s="16">
        <v>7099</v>
      </c>
      <c r="B4098" s="10">
        <v>45603.631663155866</v>
      </c>
      <c r="C4098">
        <v>4</v>
      </c>
      <c r="D4098">
        <v>37763.660000000003</v>
      </c>
      <c r="E4098" s="24">
        <f>INT(RFM_Pivot!$A$1 - tblCustRFM[[#This Row],[LastPurchaseDate]])</f>
        <v>53</v>
      </c>
      <c r="F4098">
        <f>IF(tblCustRFM[[#This Row],[Recency]] &lt;= $L$4, 3, IF(tblCustRFM[[#This Row],[Recency]] &lt;= M4100, 2, 1))</f>
        <v>3</v>
      </c>
      <c r="G4098">
        <f>IF(tblCustRFM[[#This Row],[Frequency]] &gt;= L4101, 3, IF(tblCustRFM[[#This Row],[Frequency]] &gt;= M4101, 2, 1))</f>
        <v>3</v>
      </c>
      <c r="H4098">
        <f>IF(tblCustRFM[[#This Row],[Monetary]] &gt;= L4102, 3, IF(tblCustRFM[[#This Row],[Monetary]] &gt;= M4102, 2, 1))</f>
        <v>3</v>
      </c>
      <c r="I4098">
        <f>tblCustRFM[[#This Row],[RecencyTier]] + tblCustRFM[[#This Row],[FrequencyTier]] + tblCustRFM[[#This Row],[MonetaryTier]]</f>
        <v>9</v>
      </c>
    </row>
    <row r="4099" spans="1:9" x14ac:dyDescent="0.45">
      <c r="A4099" s="16">
        <v>7100</v>
      </c>
      <c r="B4099" s="10">
        <v>45230.856385648149</v>
      </c>
      <c r="C4099">
        <v>1</v>
      </c>
      <c r="D4099">
        <v>8577.44</v>
      </c>
      <c r="E4099" s="24">
        <f>INT(RFM_Pivot!$A$1 - tblCustRFM[[#This Row],[LastPurchaseDate]])</f>
        <v>426</v>
      </c>
      <c r="F4099">
        <f>IF(tblCustRFM[[#This Row],[Recency]] &lt;= $L$4, 3, IF(tblCustRFM[[#This Row],[Recency]] &lt;= M4101, 2, 1))</f>
        <v>1</v>
      </c>
      <c r="G4099">
        <f>IF(tblCustRFM[[#This Row],[Frequency]] &gt;= L4102, 3, IF(tblCustRFM[[#This Row],[Frequency]] &gt;= M4102, 2, 1))</f>
        <v>3</v>
      </c>
      <c r="H4099">
        <f>IF(tblCustRFM[[#This Row],[Monetary]] &gt;= L4103, 3, IF(tblCustRFM[[#This Row],[Monetary]] &gt;= M4103, 2, 1))</f>
        <v>3</v>
      </c>
      <c r="I4099">
        <f>tblCustRFM[[#This Row],[RecencyTier]] + tblCustRFM[[#This Row],[FrequencyTier]] + tblCustRFM[[#This Row],[MonetaryTier]]</f>
        <v>7</v>
      </c>
    </row>
    <row r="4100" spans="1:9" x14ac:dyDescent="0.45">
      <c r="A4100" s="16">
        <v>7101</v>
      </c>
      <c r="B4100" s="10">
        <v>45646.194919483023</v>
      </c>
      <c r="C4100">
        <v>1</v>
      </c>
      <c r="D4100">
        <v>3211.04</v>
      </c>
      <c r="E4100" s="24">
        <f>INT(RFM_Pivot!$A$1 - tblCustRFM[[#This Row],[LastPurchaseDate]])</f>
        <v>10</v>
      </c>
      <c r="F4100">
        <f>IF(tblCustRFM[[#This Row],[Recency]] &lt;= $L$4, 3, IF(tblCustRFM[[#This Row],[Recency]] &lt;= M4102, 2, 1))</f>
        <v>3</v>
      </c>
      <c r="G4100">
        <f>IF(tblCustRFM[[#This Row],[Frequency]] &gt;= L4103, 3, IF(tblCustRFM[[#This Row],[Frequency]] &gt;= M4103, 2, 1))</f>
        <v>3</v>
      </c>
      <c r="H4100">
        <f>IF(tblCustRFM[[#This Row],[Monetary]] &gt;= L4104, 3, IF(tblCustRFM[[#This Row],[Monetary]] &gt;= M4104, 2, 1))</f>
        <v>3</v>
      </c>
      <c r="I4100">
        <f>tblCustRFM[[#This Row],[RecencyTier]] + tblCustRFM[[#This Row],[FrequencyTier]] + tblCustRFM[[#This Row],[MonetaryTier]]</f>
        <v>9</v>
      </c>
    </row>
    <row r="4101" spans="1:9" x14ac:dyDescent="0.45">
      <c r="A4101" s="16">
        <v>7102</v>
      </c>
      <c r="B4101" s="10">
        <v>45355.84488449074</v>
      </c>
      <c r="C4101">
        <v>3</v>
      </c>
      <c r="D4101">
        <v>9579.2999999999993</v>
      </c>
      <c r="E4101" s="24">
        <f>INT(RFM_Pivot!$A$1 - tblCustRFM[[#This Row],[LastPurchaseDate]])</f>
        <v>301</v>
      </c>
      <c r="F4101">
        <f>IF(tblCustRFM[[#This Row],[Recency]] &lt;= $L$4, 3, IF(tblCustRFM[[#This Row],[Recency]] &lt;= M4103, 2, 1))</f>
        <v>1</v>
      </c>
      <c r="G4101">
        <f>IF(tblCustRFM[[#This Row],[Frequency]] &gt;= L4104, 3, IF(tblCustRFM[[#This Row],[Frequency]] &gt;= M4104, 2, 1))</f>
        <v>3</v>
      </c>
      <c r="H4101">
        <f>IF(tblCustRFM[[#This Row],[Monetary]] &gt;= L4105, 3, IF(tblCustRFM[[#This Row],[Monetary]] &gt;= M4105, 2, 1))</f>
        <v>3</v>
      </c>
      <c r="I4101">
        <f>tblCustRFM[[#This Row],[RecencyTier]] + tblCustRFM[[#This Row],[FrequencyTier]] + tblCustRFM[[#This Row],[MonetaryTier]]</f>
        <v>7</v>
      </c>
    </row>
    <row r="4102" spans="1:9" x14ac:dyDescent="0.45">
      <c r="A4102" s="16">
        <v>7103</v>
      </c>
      <c r="B4102" s="10">
        <v>45604.653765393516</v>
      </c>
      <c r="C4102">
        <v>3</v>
      </c>
      <c r="D4102">
        <v>19348.46</v>
      </c>
      <c r="E4102" s="24">
        <f>INT(RFM_Pivot!$A$1 - tblCustRFM[[#This Row],[LastPurchaseDate]])</f>
        <v>52</v>
      </c>
      <c r="F4102">
        <f>IF(tblCustRFM[[#This Row],[Recency]] &lt;= $L$4, 3, IF(tblCustRFM[[#This Row],[Recency]] &lt;= M4104, 2, 1))</f>
        <v>3</v>
      </c>
      <c r="G4102">
        <f>IF(tblCustRFM[[#This Row],[Frequency]] &gt;= L4105, 3, IF(tblCustRFM[[#This Row],[Frequency]] &gt;= M4105, 2, 1))</f>
        <v>3</v>
      </c>
      <c r="H4102">
        <f>IF(tblCustRFM[[#This Row],[Monetary]] &gt;= L4106, 3, IF(tblCustRFM[[#This Row],[Monetary]] &gt;= M4106, 2, 1))</f>
        <v>3</v>
      </c>
      <c r="I4102">
        <f>tblCustRFM[[#This Row],[RecencyTier]] + tblCustRFM[[#This Row],[FrequencyTier]] + tblCustRFM[[#This Row],[MonetaryTier]]</f>
        <v>9</v>
      </c>
    </row>
    <row r="4103" spans="1:9" x14ac:dyDescent="0.45">
      <c r="A4103" s="16">
        <v>7104</v>
      </c>
      <c r="B4103" s="10">
        <v>45656.196919675924</v>
      </c>
      <c r="C4103">
        <v>1</v>
      </c>
      <c r="D4103">
        <v>13617.78</v>
      </c>
      <c r="E4103" s="24">
        <f>INT(RFM_Pivot!$A$1 - tblCustRFM[[#This Row],[LastPurchaseDate]])</f>
        <v>0</v>
      </c>
      <c r="F4103">
        <f>IF(tblCustRFM[[#This Row],[Recency]] &lt;= $L$4, 3, IF(tblCustRFM[[#This Row],[Recency]] &lt;= M4105, 2, 1))</f>
        <v>3</v>
      </c>
      <c r="G4103">
        <f>IF(tblCustRFM[[#This Row],[Frequency]] &gt;= L4106, 3, IF(tblCustRFM[[#This Row],[Frequency]] &gt;= M4106, 2, 1))</f>
        <v>3</v>
      </c>
      <c r="H4103">
        <f>IF(tblCustRFM[[#This Row],[Monetary]] &gt;= L4107, 3, IF(tblCustRFM[[#This Row],[Monetary]] &gt;= M4107, 2, 1))</f>
        <v>3</v>
      </c>
      <c r="I4103">
        <f>tblCustRFM[[#This Row],[RecencyTier]] + tblCustRFM[[#This Row],[FrequencyTier]] + tblCustRFM[[#This Row],[MonetaryTier]]</f>
        <v>9</v>
      </c>
    </row>
    <row r="4104" spans="1:9" x14ac:dyDescent="0.45">
      <c r="A4104" s="16">
        <v>7106</v>
      </c>
      <c r="B4104" s="10">
        <v>45268.528152816361</v>
      </c>
      <c r="C4104">
        <v>1</v>
      </c>
      <c r="D4104">
        <v>3687.93</v>
      </c>
      <c r="E4104" s="24">
        <f>INT(RFM_Pivot!$A$1 - tblCustRFM[[#This Row],[LastPurchaseDate]])</f>
        <v>388</v>
      </c>
      <c r="F4104">
        <f>IF(tblCustRFM[[#This Row],[Recency]] &lt;= $L$4, 3, IF(tblCustRFM[[#This Row],[Recency]] &lt;= M4106, 2, 1))</f>
        <v>1</v>
      </c>
      <c r="G4104">
        <f>IF(tblCustRFM[[#This Row],[Frequency]] &gt;= L4107, 3, IF(tblCustRFM[[#This Row],[Frequency]] &gt;= M4107, 2, 1))</f>
        <v>3</v>
      </c>
      <c r="H4104">
        <f>IF(tblCustRFM[[#This Row],[Monetary]] &gt;= L4108, 3, IF(tblCustRFM[[#This Row],[Monetary]] &gt;= M4108, 2, 1))</f>
        <v>3</v>
      </c>
      <c r="I4104">
        <f>tblCustRFM[[#This Row],[RecencyTier]] + tblCustRFM[[#This Row],[FrequencyTier]] + tblCustRFM[[#This Row],[MonetaryTier]]</f>
        <v>7</v>
      </c>
    </row>
    <row r="4105" spans="1:9" x14ac:dyDescent="0.45">
      <c r="A4105" s="16">
        <v>7107</v>
      </c>
      <c r="B4105" s="10">
        <v>45626.555955594136</v>
      </c>
      <c r="C4105">
        <v>2</v>
      </c>
      <c r="D4105">
        <v>15261.33</v>
      </c>
      <c r="E4105" s="24">
        <f>INT(RFM_Pivot!$A$1 - tblCustRFM[[#This Row],[LastPurchaseDate]])</f>
        <v>30</v>
      </c>
      <c r="F4105">
        <f>IF(tblCustRFM[[#This Row],[Recency]] &lt;= $L$4, 3, IF(tblCustRFM[[#This Row],[Recency]] &lt;= M4107, 2, 1))</f>
        <v>3</v>
      </c>
      <c r="G4105">
        <f>IF(tblCustRFM[[#This Row],[Frequency]] &gt;= L4108, 3, IF(tblCustRFM[[#This Row],[Frequency]] &gt;= M4108, 2, 1))</f>
        <v>3</v>
      </c>
      <c r="H4105">
        <f>IF(tblCustRFM[[#This Row],[Monetary]] &gt;= L4109, 3, IF(tblCustRFM[[#This Row],[Monetary]] &gt;= M4109, 2, 1))</f>
        <v>3</v>
      </c>
      <c r="I4105">
        <f>tblCustRFM[[#This Row],[RecencyTier]] + tblCustRFM[[#This Row],[FrequencyTier]] + tblCustRFM[[#This Row],[MonetaryTier]]</f>
        <v>9</v>
      </c>
    </row>
    <row r="4106" spans="1:9" x14ac:dyDescent="0.45">
      <c r="A4106" s="16">
        <v>7109</v>
      </c>
      <c r="B4106" s="10">
        <v>45608.158115817903</v>
      </c>
      <c r="C4106">
        <v>1</v>
      </c>
      <c r="D4106">
        <v>4568.4799999999996</v>
      </c>
      <c r="E4106" s="24">
        <f>INT(RFM_Pivot!$A$1 - tblCustRFM[[#This Row],[LastPurchaseDate]])</f>
        <v>48</v>
      </c>
      <c r="F4106">
        <f>IF(tblCustRFM[[#This Row],[Recency]] &lt;= $L$4, 3, IF(tblCustRFM[[#This Row],[Recency]] &lt;= M4108, 2, 1))</f>
        <v>3</v>
      </c>
      <c r="G4106">
        <f>IF(tblCustRFM[[#This Row],[Frequency]] &gt;= L4109, 3, IF(tblCustRFM[[#This Row],[Frequency]] &gt;= M4109, 2, 1))</f>
        <v>3</v>
      </c>
      <c r="H4106">
        <f>IF(tblCustRFM[[#This Row],[Monetary]] &gt;= L4110, 3, IF(tblCustRFM[[#This Row],[Monetary]] &gt;= M4110, 2, 1))</f>
        <v>3</v>
      </c>
      <c r="I4106">
        <f>tblCustRFM[[#This Row],[RecencyTier]] + tblCustRFM[[#This Row],[FrequencyTier]] + tblCustRFM[[#This Row],[MonetaryTier]]</f>
        <v>9</v>
      </c>
    </row>
    <row r="4107" spans="1:9" x14ac:dyDescent="0.45">
      <c r="A4107" s="16">
        <v>7111</v>
      </c>
      <c r="B4107" s="10">
        <v>45480.906390625001</v>
      </c>
      <c r="C4107">
        <v>2</v>
      </c>
      <c r="D4107">
        <v>13105.87</v>
      </c>
      <c r="E4107" s="24">
        <f>INT(RFM_Pivot!$A$1 - tblCustRFM[[#This Row],[LastPurchaseDate]])</f>
        <v>176</v>
      </c>
      <c r="F4107">
        <f>IF(tblCustRFM[[#This Row],[Recency]] &lt;= $L$4, 3, IF(tblCustRFM[[#This Row],[Recency]] &lt;= M4109, 2, 1))</f>
        <v>1</v>
      </c>
      <c r="G4107">
        <f>IF(tblCustRFM[[#This Row],[Frequency]] &gt;= L4110, 3, IF(tblCustRFM[[#This Row],[Frequency]] &gt;= M4110, 2, 1))</f>
        <v>3</v>
      </c>
      <c r="H4107">
        <f>IF(tblCustRFM[[#This Row],[Monetary]] &gt;= L4111, 3, IF(tblCustRFM[[#This Row],[Monetary]] &gt;= M4111, 2, 1))</f>
        <v>3</v>
      </c>
      <c r="I4107">
        <f>tblCustRFM[[#This Row],[RecencyTier]] + tblCustRFM[[#This Row],[FrequencyTier]] + tblCustRFM[[#This Row],[MonetaryTier]]</f>
        <v>7</v>
      </c>
    </row>
    <row r="4108" spans="1:9" x14ac:dyDescent="0.45">
      <c r="A4108" s="16">
        <v>7112</v>
      </c>
      <c r="B4108" s="10">
        <v>45543.984698456792</v>
      </c>
      <c r="C4108">
        <v>1</v>
      </c>
      <c r="D4108">
        <v>15023.72</v>
      </c>
      <c r="E4108" s="24">
        <f>INT(RFM_Pivot!$A$1 - tblCustRFM[[#This Row],[LastPurchaseDate]])</f>
        <v>113</v>
      </c>
      <c r="F4108">
        <f>IF(tblCustRFM[[#This Row],[Recency]] &lt;= $L$4, 3, IF(tblCustRFM[[#This Row],[Recency]] &lt;= M4110, 2, 1))</f>
        <v>3</v>
      </c>
      <c r="G4108">
        <f>IF(tblCustRFM[[#This Row],[Frequency]] &gt;= L4111, 3, IF(tblCustRFM[[#This Row],[Frequency]] &gt;= M4111, 2, 1))</f>
        <v>3</v>
      </c>
      <c r="H4108">
        <f>IF(tblCustRFM[[#This Row],[Monetary]] &gt;= L4112, 3, IF(tblCustRFM[[#This Row],[Monetary]] &gt;= M4112, 2, 1))</f>
        <v>3</v>
      </c>
      <c r="I4108">
        <f>tblCustRFM[[#This Row],[RecencyTier]] + tblCustRFM[[#This Row],[FrequencyTier]] + tblCustRFM[[#This Row],[MonetaryTier]]</f>
        <v>9</v>
      </c>
    </row>
    <row r="4109" spans="1:9" x14ac:dyDescent="0.45">
      <c r="A4109" s="16">
        <v>7115</v>
      </c>
      <c r="B4109" s="10">
        <v>45287.656065586423</v>
      </c>
      <c r="C4109">
        <v>2</v>
      </c>
      <c r="D4109">
        <v>7459.93</v>
      </c>
      <c r="E4109" s="24">
        <f>INT(RFM_Pivot!$A$1 - tblCustRFM[[#This Row],[LastPurchaseDate]])</f>
        <v>369</v>
      </c>
      <c r="F4109">
        <f>IF(tblCustRFM[[#This Row],[Recency]] &lt;= $L$4, 3, IF(tblCustRFM[[#This Row],[Recency]] &lt;= M4111, 2, 1))</f>
        <v>1</v>
      </c>
      <c r="G4109">
        <f>IF(tblCustRFM[[#This Row],[Frequency]] &gt;= L4112, 3, IF(tblCustRFM[[#This Row],[Frequency]] &gt;= M4112, 2, 1))</f>
        <v>3</v>
      </c>
      <c r="H4109">
        <f>IF(tblCustRFM[[#This Row],[Monetary]] &gt;= L4113, 3, IF(tblCustRFM[[#This Row],[Monetary]] &gt;= M4113, 2, 1))</f>
        <v>3</v>
      </c>
      <c r="I4109">
        <f>tblCustRFM[[#This Row],[RecencyTier]] + tblCustRFM[[#This Row],[FrequencyTier]] + tblCustRFM[[#This Row],[MonetaryTier]]</f>
        <v>7</v>
      </c>
    </row>
    <row r="4110" spans="1:9" x14ac:dyDescent="0.45">
      <c r="A4110" s="16">
        <v>7116</v>
      </c>
      <c r="B4110" s="10">
        <v>45042.205520563271</v>
      </c>
      <c r="C4110">
        <v>1</v>
      </c>
      <c r="D4110">
        <v>5501.43</v>
      </c>
      <c r="E4110" s="24">
        <f>INT(RFM_Pivot!$A$1 - tblCustRFM[[#This Row],[LastPurchaseDate]])</f>
        <v>614</v>
      </c>
      <c r="F4110">
        <f>IF(tblCustRFM[[#This Row],[Recency]] &lt;= $L$4, 3, IF(tblCustRFM[[#This Row],[Recency]] &lt;= M4112, 2, 1))</f>
        <v>1</v>
      </c>
      <c r="G4110">
        <f>IF(tblCustRFM[[#This Row],[Frequency]] &gt;= L4113, 3, IF(tblCustRFM[[#This Row],[Frequency]] &gt;= M4113, 2, 1))</f>
        <v>3</v>
      </c>
      <c r="H4110">
        <f>IF(tblCustRFM[[#This Row],[Monetary]] &gt;= L4114, 3, IF(tblCustRFM[[#This Row],[Monetary]] &gt;= M4114, 2, 1))</f>
        <v>3</v>
      </c>
      <c r="I4110">
        <f>tblCustRFM[[#This Row],[RecencyTier]] + tblCustRFM[[#This Row],[FrequencyTier]] + tblCustRFM[[#This Row],[MonetaryTier]]</f>
        <v>7</v>
      </c>
    </row>
    <row r="4111" spans="1:9" x14ac:dyDescent="0.45">
      <c r="A4111" s="16">
        <v>7117</v>
      </c>
      <c r="B4111" s="10">
        <v>45357.670067013889</v>
      </c>
      <c r="C4111">
        <v>1</v>
      </c>
      <c r="D4111">
        <v>15056.8</v>
      </c>
      <c r="E4111" s="24">
        <f>INT(RFM_Pivot!$A$1 - tblCustRFM[[#This Row],[LastPurchaseDate]])</f>
        <v>299</v>
      </c>
      <c r="F4111">
        <f>IF(tblCustRFM[[#This Row],[Recency]] &lt;= $L$4, 3, IF(tblCustRFM[[#This Row],[Recency]] &lt;= M4113, 2, 1))</f>
        <v>1</v>
      </c>
      <c r="G4111">
        <f>IF(tblCustRFM[[#This Row],[Frequency]] &gt;= L4114, 3, IF(tblCustRFM[[#This Row],[Frequency]] &gt;= M4114, 2, 1))</f>
        <v>3</v>
      </c>
      <c r="H4111">
        <f>IF(tblCustRFM[[#This Row],[Monetary]] &gt;= L4115, 3, IF(tblCustRFM[[#This Row],[Monetary]] &gt;= M4115, 2, 1))</f>
        <v>3</v>
      </c>
      <c r="I4111">
        <f>tblCustRFM[[#This Row],[RecencyTier]] + tblCustRFM[[#This Row],[FrequencyTier]] + tblCustRFM[[#This Row],[MonetaryTier]]</f>
        <v>7</v>
      </c>
    </row>
    <row r="4112" spans="1:9" x14ac:dyDescent="0.45">
      <c r="A4112" s="16">
        <v>7120</v>
      </c>
      <c r="B4112" s="10">
        <v>45299.337233719132</v>
      </c>
      <c r="C4112">
        <v>1</v>
      </c>
      <c r="D4112">
        <v>16523.68</v>
      </c>
      <c r="E4112" s="24">
        <f>INT(RFM_Pivot!$A$1 - tblCustRFM[[#This Row],[LastPurchaseDate]])</f>
        <v>357</v>
      </c>
      <c r="F4112">
        <f>IF(tblCustRFM[[#This Row],[Recency]] &lt;= $L$4, 3, IF(tblCustRFM[[#This Row],[Recency]] &lt;= M4114, 2, 1))</f>
        <v>1</v>
      </c>
      <c r="G4112">
        <f>IF(tblCustRFM[[#This Row],[Frequency]] &gt;= L4115, 3, IF(tblCustRFM[[#This Row],[Frequency]] &gt;= M4115, 2, 1))</f>
        <v>3</v>
      </c>
      <c r="H4112">
        <f>IF(tblCustRFM[[#This Row],[Monetary]] &gt;= L4116, 3, IF(tblCustRFM[[#This Row],[Monetary]] &gt;= M4116, 2, 1))</f>
        <v>3</v>
      </c>
      <c r="I4112">
        <f>tblCustRFM[[#This Row],[RecencyTier]] + tblCustRFM[[#This Row],[FrequencyTier]] + tblCustRFM[[#This Row],[MonetaryTier]]</f>
        <v>7</v>
      </c>
    </row>
    <row r="4113" spans="1:9" x14ac:dyDescent="0.45">
      <c r="A4113" s="16">
        <v>7121</v>
      </c>
      <c r="B4113" s="10">
        <v>45463.457645756171</v>
      </c>
      <c r="C4113">
        <v>3</v>
      </c>
      <c r="D4113">
        <v>11923.35</v>
      </c>
      <c r="E4113" s="24">
        <f>INT(RFM_Pivot!$A$1 - tblCustRFM[[#This Row],[LastPurchaseDate]])</f>
        <v>193</v>
      </c>
      <c r="F4113">
        <f>IF(tblCustRFM[[#This Row],[Recency]] &lt;= $L$4, 3, IF(tblCustRFM[[#This Row],[Recency]] &lt;= M4115, 2, 1))</f>
        <v>1</v>
      </c>
      <c r="G4113">
        <f>IF(tblCustRFM[[#This Row],[Frequency]] &gt;= L4116, 3, IF(tblCustRFM[[#This Row],[Frequency]] &gt;= M4116, 2, 1))</f>
        <v>3</v>
      </c>
      <c r="H4113">
        <f>IF(tblCustRFM[[#This Row],[Monetary]] &gt;= L4117, 3, IF(tblCustRFM[[#This Row],[Monetary]] &gt;= M4117, 2, 1))</f>
        <v>3</v>
      </c>
      <c r="I4113">
        <f>tblCustRFM[[#This Row],[RecencyTier]] + tblCustRFM[[#This Row],[FrequencyTier]] + tblCustRFM[[#This Row],[MonetaryTier]]</f>
        <v>7</v>
      </c>
    </row>
    <row r="4114" spans="1:9" x14ac:dyDescent="0.45">
      <c r="A4114" s="16">
        <v>7122</v>
      </c>
      <c r="B4114" s="10">
        <v>45008.987198726849</v>
      </c>
      <c r="C4114">
        <v>1</v>
      </c>
      <c r="D4114">
        <v>13041.52</v>
      </c>
      <c r="E4114" s="24">
        <f>INT(RFM_Pivot!$A$1 - tblCustRFM[[#This Row],[LastPurchaseDate]])</f>
        <v>648</v>
      </c>
      <c r="F4114">
        <f>IF(tblCustRFM[[#This Row],[Recency]] &lt;= $L$4, 3, IF(tblCustRFM[[#This Row],[Recency]] &lt;= M4116, 2, 1))</f>
        <v>1</v>
      </c>
      <c r="G4114">
        <f>IF(tblCustRFM[[#This Row],[Frequency]] &gt;= L4117, 3, IF(tblCustRFM[[#This Row],[Frequency]] &gt;= M4117, 2, 1))</f>
        <v>3</v>
      </c>
      <c r="H4114">
        <f>IF(tblCustRFM[[#This Row],[Monetary]] &gt;= L4118, 3, IF(tblCustRFM[[#This Row],[Monetary]] &gt;= M4118, 2, 1))</f>
        <v>3</v>
      </c>
      <c r="I4114">
        <f>tblCustRFM[[#This Row],[RecencyTier]] + tblCustRFM[[#This Row],[FrequencyTier]] + tblCustRFM[[#This Row],[MonetaryTier]]</f>
        <v>7</v>
      </c>
    </row>
    <row r="4115" spans="1:9" x14ac:dyDescent="0.45">
      <c r="A4115" s="16">
        <v>7123</v>
      </c>
      <c r="B4115" s="10">
        <v>45420.74837484568</v>
      </c>
      <c r="C4115">
        <v>1</v>
      </c>
      <c r="D4115">
        <v>12520.72</v>
      </c>
      <c r="E4115" s="24">
        <f>INT(RFM_Pivot!$A$1 - tblCustRFM[[#This Row],[LastPurchaseDate]])</f>
        <v>236</v>
      </c>
      <c r="F4115">
        <f>IF(tblCustRFM[[#This Row],[Recency]] &lt;= $L$4, 3, IF(tblCustRFM[[#This Row],[Recency]] &lt;= M4117, 2, 1))</f>
        <v>1</v>
      </c>
      <c r="G4115">
        <f>IF(tblCustRFM[[#This Row],[Frequency]] &gt;= L4118, 3, IF(tblCustRFM[[#This Row],[Frequency]] &gt;= M4118, 2, 1))</f>
        <v>3</v>
      </c>
      <c r="H4115">
        <f>IF(tblCustRFM[[#This Row],[Monetary]] &gt;= L4119, 3, IF(tblCustRFM[[#This Row],[Monetary]] &gt;= M4119, 2, 1))</f>
        <v>3</v>
      </c>
      <c r="I4115">
        <f>tblCustRFM[[#This Row],[RecencyTier]] + tblCustRFM[[#This Row],[FrequencyTier]] + tblCustRFM[[#This Row],[MonetaryTier]]</f>
        <v>7</v>
      </c>
    </row>
    <row r="4116" spans="1:9" x14ac:dyDescent="0.45">
      <c r="A4116" s="16">
        <v>7124</v>
      </c>
      <c r="B4116" s="10">
        <v>45245.822882291664</v>
      </c>
      <c r="C4116">
        <v>2</v>
      </c>
      <c r="D4116">
        <v>18233.919999999998</v>
      </c>
      <c r="E4116" s="24">
        <f>INT(RFM_Pivot!$A$1 - tblCustRFM[[#This Row],[LastPurchaseDate]])</f>
        <v>411</v>
      </c>
      <c r="F4116">
        <f>IF(tblCustRFM[[#This Row],[Recency]] &lt;= $L$4, 3, IF(tblCustRFM[[#This Row],[Recency]] &lt;= M4118, 2, 1))</f>
        <v>1</v>
      </c>
      <c r="G4116">
        <f>IF(tblCustRFM[[#This Row],[Frequency]] &gt;= L4119, 3, IF(tblCustRFM[[#This Row],[Frequency]] &gt;= M4119, 2, 1))</f>
        <v>3</v>
      </c>
      <c r="H4116">
        <f>IF(tblCustRFM[[#This Row],[Monetary]] &gt;= L4120, 3, IF(tblCustRFM[[#This Row],[Monetary]] &gt;= M4120, 2, 1))</f>
        <v>3</v>
      </c>
      <c r="I4116">
        <f>tblCustRFM[[#This Row],[RecencyTier]] + tblCustRFM[[#This Row],[FrequencyTier]] + tblCustRFM[[#This Row],[MonetaryTier]]</f>
        <v>7</v>
      </c>
    </row>
    <row r="4117" spans="1:9" x14ac:dyDescent="0.45">
      <c r="A4117" s="16">
        <v>7125</v>
      </c>
      <c r="B4117" s="10">
        <v>45615.677867785496</v>
      </c>
      <c r="C4117">
        <v>1</v>
      </c>
      <c r="D4117">
        <v>562.44000000000005</v>
      </c>
      <c r="E4117" s="24">
        <f>INT(RFM_Pivot!$A$1 - tblCustRFM[[#This Row],[LastPurchaseDate]])</f>
        <v>41</v>
      </c>
      <c r="F4117">
        <f>IF(tblCustRFM[[#This Row],[Recency]] &lt;= $L$4, 3, IF(tblCustRFM[[#This Row],[Recency]] &lt;= M4119, 2, 1))</f>
        <v>3</v>
      </c>
      <c r="G4117">
        <f>IF(tblCustRFM[[#This Row],[Frequency]] &gt;= L4120, 3, IF(tblCustRFM[[#This Row],[Frequency]] &gt;= M4120, 2, 1))</f>
        <v>3</v>
      </c>
      <c r="H4117">
        <f>IF(tblCustRFM[[#This Row],[Monetary]] &gt;= L4121, 3, IF(tblCustRFM[[#This Row],[Monetary]] &gt;= M4121, 2, 1))</f>
        <v>3</v>
      </c>
      <c r="I4117">
        <f>tblCustRFM[[#This Row],[RecencyTier]] + tblCustRFM[[#This Row],[FrequencyTier]] + tblCustRFM[[#This Row],[MonetaryTier]]</f>
        <v>9</v>
      </c>
    </row>
    <row r="4118" spans="1:9" x14ac:dyDescent="0.45">
      <c r="A4118" s="16">
        <v>7127</v>
      </c>
      <c r="B4118" s="10">
        <v>45612.246524652779</v>
      </c>
      <c r="C4118">
        <v>2</v>
      </c>
      <c r="D4118">
        <v>14163.47</v>
      </c>
      <c r="E4118" s="24">
        <f>INT(RFM_Pivot!$A$1 - tblCustRFM[[#This Row],[LastPurchaseDate]])</f>
        <v>44</v>
      </c>
      <c r="F4118">
        <f>IF(tblCustRFM[[#This Row],[Recency]] &lt;= $L$4, 3, IF(tblCustRFM[[#This Row],[Recency]] &lt;= M4120, 2, 1))</f>
        <v>3</v>
      </c>
      <c r="G4118">
        <f>IF(tblCustRFM[[#This Row],[Frequency]] &gt;= L4121, 3, IF(tblCustRFM[[#This Row],[Frequency]] &gt;= M4121, 2, 1))</f>
        <v>3</v>
      </c>
      <c r="H4118">
        <f>IF(tblCustRFM[[#This Row],[Monetary]] &gt;= L4122, 3, IF(tblCustRFM[[#This Row],[Monetary]] &gt;= M4122, 2, 1))</f>
        <v>3</v>
      </c>
      <c r="I4118">
        <f>tblCustRFM[[#This Row],[RecencyTier]] + tblCustRFM[[#This Row],[FrequencyTier]] + tblCustRFM[[#This Row],[MonetaryTier]]</f>
        <v>9</v>
      </c>
    </row>
    <row r="4119" spans="1:9" x14ac:dyDescent="0.45">
      <c r="A4119" s="16">
        <v>7129</v>
      </c>
      <c r="B4119" s="10">
        <v>45522.666566666667</v>
      </c>
      <c r="C4119">
        <v>2</v>
      </c>
      <c r="D4119">
        <v>1233.06</v>
      </c>
      <c r="E4119" s="24">
        <f>INT(RFM_Pivot!$A$1 - tblCustRFM[[#This Row],[LastPurchaseDate]])</f>
        <v>134</v>
      </c>
      <c r="F4119">
        <f>IF(tblCustRFM[[#This Row],[Recency]] &lt;= $L$4, 3, IF(tblCustRFM[[#This Row],[Recency]] &lt;= M4121, 2, 1))</f>
        <v>1</v>
      </c>
      <c r="G4119">
        <f>IF(tblCustRFM[[#This Row],[Frequency]] &gt;= L4122, 3, IF(tblCustRFM[[#This Row],[Frequency]] &gt;= M4122, 2, 1))</f>
        <v>3</v>
      </c>
      <c r="H4119">
        <f>IF(tblCustRFM[[#This Row],[Monetary]] &gt;= L4123, 3, IF(tblCustRFM[[#This Row],[Monetary]] &gt;= M4123, 2, 1))</f>
        <v>3</v>
      </c>
      <c r="I4119">
        <f>tblCustRFM[[#This Row],[RecencyTier]] + tblCustRFM[[#This Row],[FrequencyTier]] + tblCustRFM[[#This Row],[MonetaryTier]]</f>
        <v>7</v>
      </c>
    </row>
    <row r="4120" spans="1:9" x14ac:dyDescent="0.45">
      <c r="A4120" s="16">
        <v>7130</v>
      </c>
      <c r="B4120" s="10">
        <v>45363.583658371914</v>
      </c>
      <c r="C4120">
        <v>1</v>
      </c>
      <c r="D4120">
        <v>2060.14</v>
      </c>
      <c r="E4120" s="24">
        <f>INT(RFM_Pivot!$A$1 - tblCustRFM[[#This Row],[LastPurchaseDate]])</f>
        <v>293</v>
      </c>
      <c r="F4120">
        <f>IF(tblCustRFM[[#This Row],[Recency]] &lt;= $L$4, 3, IF(tblCustRFM[[#This Row],[Recency]] &lt;= M4122, 2, 1))</f>
        <v>1</v>
      </c>
      <c r="G4120">
        <f>IF(tblCustRFM[[#This Row],[Frequency]] &gt;= L4123, 3, IF(tblCustRFM[[#This Row],[Frequency]] &gt;= M4123, 2, 1))</f>
        <v>3</v>
      </c>
      <c r="H4120">
        <f>IF(tblCustRFM[[#This Row],[Monetary]] &gt;= L4124, 3, IF(tblCustRFM[[#This Row],[Monetary]] &gt;= M4124, 2, 1))</f>
        <v>3</v>
      </c>
      <c r="I4120">
        <f>tblCustRFM[[#This Row],[RecencyTier]] + tblCustRFM[[#This Row],[FrequencyTier]] + tblCustRFM[[#This Row],[MonetaryTier]]</f>
        <v>7</v>
      </c>
    </row>
    <row r="4121" spans="1:9" x14ac:dyDescent="0.45">
      <c r="A4121" s="16">
        <v>7131</v>
      </c>
      <c r="B4121" s="10">
        <v>45545.079807986112</v>
      </c>
      <c r="C4121">
        <v>3</v>
      </c>
      <c r="D4121">
        <v>30368.13</v>
      </c>
      <c r="E4121" s="24">
        <f>INT(RFM_Pivot!$A$1 - tblCustRFM[[#This Row],[LastPurchaseDate]])</f>
        <v>111</v>
      </c>
      <c r="F4121">
        <f>IF(tblCustRFM[[#This Row],[Recency]] &lt;= $L$4, 3, IF(tblCustRFM[[#This Row],[Recency]] &lt;= M4123, 2, 1))</f>
        <v>3</v>
      </c>
      <c r="G4121">
        <f>IF(tblCustRFM[[#This Row],[Frequency]] &gt;= L4124, 3, IF(tblCustRFM[[#This Row],[Frequency]] &gt;= M4124, 2, 1))</f>
        <v>3</v>
      </c>
      <c r="H4121">
        <f>IF(tblCustRFM[[#This Row],[Monetary]] &gt;= L4125, 3, IF(tblCustRFM[[#This Row],[Monetary]] &gt;= M4125, 2, 1))</f>
        <v>3</v>
      </c>
      <c r="I4121">
        <f>tblCustRFM[[#This Row],[RecencyTier]] + tblCustRFM[[#This Row],[FrequencyTier]] + tblCustRFM[[#This Row],[MonetaryTier]]</f>
        <v>9</v>
      </c>
    </row>
    <row r="4122" spans="1:9" x14ac:dyDescent="0.45">
      <c r="A4122" s="16">
        <v>7132</v>
      </c>
      <c r="B4122" s="10">
        <v>45112.146514660497</v>
      </c>
      <c r="C4122">
        <v>2</v>
      </c>
      <c r="D4122">
        <v>23934.67</v>
      </c>
      <c r="E4122" s="24">
        <f>INT(RFM_Pivot!$A$1 - tblCustRFM[[#This Row],[LastPurchaseDate]])</f>
        <v>544</v>
      </c>
      <c r="F4122">
        <f>IF(tblCustRFM[[#This Row],[Recency]] &lt;= $L$4, 3, IF(tblCustRFM[[#This Row],[Recency]] &lt;= M4124, 2, 1))</f>
        <v>1</v>
      </c>
      <c r="G4122">
        <f>IF(tblCustRFM[[#This Row],[Frequency]] &gt;= L4125, 3, IF(tblCustRFM[[#This Row],[Frequency]] &gt;= M4125, 2, 1))</f>
        <v>3</v>
      </c>
      <c r="H4122">
        <f>IF(tblCustRFM[[#This Row],[Monetary]] &gt;= L4126, 3, IF(tblCustRFM[[#This Row],[Monetary]] &gt;= M4126, 2, 1))</f>
        <v>3</v>
      </c>
      <c r="I4122">
        <f>tblCustRFM[[#This Row],[RecencyTier]] + tblCustRFM[[#This Row],[FrequencyTier]] + tblCustRFM[[#This Row],[MonetaryTier]]</f>
        <v>7</v>
      </c>
    </row>
    <row r="4123" spans="1:9" x14ac:dyDescent="0.45">
      <c r="A4123" s="16">
        <v>7135</v>
      </c>
      <c r="B4123" s="10">
        <v>45256.043904398146</v>
      </c>
      <c r="C4123">
        <v>1</v>
      </c>
      <c r="D4123">
        <v>19566.28</v>
      </c>
      <c r="E4123" s="24">
        <f>INT(RFM_Pivot!$A$1 - tblCustRFM[[#This Row],[LastPurchaseDate]])</f>
        <v>400</v>
      </c>
      <c r="F4123">
        <f>IF(tblCustRFM[[#This Row],[Recency]] &lt;= $L$4, 3, IF(tblCustRFM[[#This Row],[Recency]] &lt;= M4125, 2, 1))</f>
        <v>1</v>
      </c>
      <c r="G4123">
        <f>IF(tblCustRFM[[#This Row],[Frequency]] &gt;= L4126, 3, IF(tblCustRFM[[#This Row],[Frequency]] &gt;= M4126, 2, 1))</f>
        <v>3</v>
      </c>
      <c r="H4123">
        <f>IF(tblCustRFM[[#This Row],[Monetary]] &gt;= L4127, 3, IF(tblCustRFM[[#This Row],[Monetary]] &gt;= M4127, 2, 1))</f>
        <v>3</v>
      </c>
      <c r="I4123">
        <f>tblCustRFM[[#This Row],[RecencyTier]] + tblCustRFM[[#This Row],[FrequencyTier]] + tblCustRFM[[#This Row],[MonetaryTier]]</f>
        <v>7</v>
      </c>
    </row>
    <row r="4124" spans="1:9" x14ac:dyDescent="0.45">
      <c r="A4124" s="16">
        <v>7136</v>
      </c>
      <c r="B4124" s="10">
        <v>45176.538953896605</v>
      </c>
      <c r="C4124">
        <v>2</v>
      </c>
      <c r="D4124">
        <v>6462.73</v>
      </c>
      <c r="E4124" s="24">
        <f>INT(RFM_Pivot!$A$1 - tblCustRFM[[#This Row],[LastPurchaseDate]])</f>
        <v>480</v>
      </c>
      <c r="F4124">
        <f>IF(tblCustRFM[[#This Row],[Recency]] &lt;= $L$4, 3, IF(tblCustRFM[[#This Row],[Recency]] &lt;= M4126, 2, 1))</f>
        <v>1</v>
      </c>
      <c r="G4124">
        <f>IF(tblCustRFM[[#This Row],[Frequency]] &gt;= L4127, 3, IF(tblCustRFM[[#This Row],[Frequency]] &gt;= M4127, 2, 1))</f>
        <v>3</v>
      </c>
      <c r="H4124">
        <f>IF(tblCustRFM[[#This Row],[Monetary]] &gt;= L4128, 3, IF(tblCustRFM[[#This Row],[Monetary]] &gt;= M4128, 2, 1))</f>
        <v>3</v>
      </c>
      <c r="I4124">
        <f>tblCustRFM[[#This Row],[RecencyTier]] + tblCustRFM[[#This Row],[FrequencyTier]] + tblCustRFM[[#This Row],[MonetaryTier]]</f>
        <v>7</v>
      </c>
    </row>
    <row r="4125" spans="1:9" x14ac:dyDescent="0.45">
      <c r="A4125" s="16">
        <v>7139</v>
      </c>
      <c r="B4125" s="10">
        <v>45214.794779475305</v>
      </c>
      <c r="C4125">
        <v>2</v>
      </c>
      <c r="D4125">
        <v>7118.58</v>
      </c>
      <c r="E4125" s="24">
        <f>INT(RFM_Pivot!$A$1 - tblCustRFM[[#This Row],[LastPurchaseDate]])</f>
        <v>442</v>
      </c>
      <c r="F4125">
        <f>IF(tblCustRFM[[#This Row],[Recency]] &lt;= $L$4, 3, IF(tblCustRFM[[#This Row],[Recency]] &lt;= M4127, 2, 1))</f>
        <v>1</v>
      </c>
      <c r="G4125">
        <f>IF(tblCustRFM[[#This Row],[Frequency]] &gt;= L4128, 3, IF(tblCustRFM[[#This Row],[Frequency]] &gt;= M4128, 2, 1))</f>
        <v>3</v>
      </c>
      <c r="H4125">
        <f>IF(tblCustRFM[[#This Row],[Monetary]] &gt;= L4129, 3, IF(tblCustRFM[[#This Row],[Monetary]] &gt;= M4129, 2, 1))</f>
        <v>3</v>
      </c>
      <c r="I4125">
        <f>tblCustRFM[[#This Row],[RecencyTier]] + tblCustRFM[[#This Row],[FrequencyTier]] + tblCustRFM[[#This Row],[MonetaryTier]]</f>
        <v>7</v>
      </c>
    </row>
    <row r="4126" spans="1:9" x14ac:dyDescent="0.45">
      <c r="A4126" s="16">
        <v>7140</v>
      </c>
      <c r="B4126" s="10">
        <v>45067.393039313269</v>
      </c>
      <c r="C4126">
        <v>1</v>
      </c>
      <c r="D4126">
        <v>536.97</v>
      </c>
      <c r="E4126" s="24">
        <f>INT(RFM_Pivot!$A$1 - tblCustRFM[[#This Row],[LastPurchaseDate]])</f>
        <v>589</v>
      </c>
      <c r="F4126">
        <f>IF(tblCustRFM[[#This Row],[Recency]] &lt;= $L$4, 3, IF(tblCustRFM[[#This Row],[Recency]] &lt;= M4128, 2, 1))</f>
        <v>1</v>
      </c>
      <c r="G4126">
        <f>IF(tblCustRFM[[#This Row],[Frequency]] &gt;= L4129, 3, IF(tblCustRFM[[#This Row],[Frequency]] &gt;= M4129, 2, 1))</f>
        <v>3</v>
      </c>
      <c r="H4126">
        <f>IF(tblCustRFM[[#This Row],[Monetary]] &gt;= L4130, 3, IF(tblCustRFM[[#This Row],[Monetary]] &gt;= M4130, 2, 1))</f>
        <v>3</v>
      </c>
      <c r="I4126">
        <f>tblCustRFM[[#This Row],[RecencyTier]] + tblCustRFM[[#This Row],[FrequencyTier]] + tblCustRFM[[#This Row],[MonetaryTier]]</f>
        <v>7</v>
      </c>
    </row>
    <row r="4127" spans="1:9" x14ac:dyDescent="0.45">
      <c r="A4127" s="16">
        <v>7142</v>
      </c>
      <c r="B4127" s="10">
        <v>45536.391939197529</v>
      </c>
      <c r="C4127">
        <v>3</v>
      </c>
      <c r="D4127">
        <v>23676.66</v>
      </c>
      <c r="E4127" s="24">
        <f>INT(RFM_Pivot!$A$1 - tblCustRFM[[#This Row],[LastPurchaseDate]])</f>
        <v>120</v>
      </c>
      <c r="F4127">
        <f>IF(tblCustRFM[[#This Row],[Recency]] &lt;= $L$4, 3, IF(tblCustRFM[[#This Row],[Recency]] &lt;= M4129, 2, 1))</f>
        <v>1</v>
      </c>
      <c r="G4127">
        <f>IF(tblCustRFM[[#This Row],[Frequency]] &gt;= L4130, 3, IF(tblCustRFM[[#This Row],[Frequency]] &gt;= M4130, 2, 1))</f>
        <v>3</v>
      </c>
      <c r="H4127">
        <f>IF(tblCustRFM[[#This Row],[Monetary]] &gt;= L4131, 3, IF(tblCustRFM[[#This Row],[Monetary]] &gt;= M4131, 2, 1))</f>
        <v>3</v>
      </c>
      <c r="I4127">
        <f>tblCustRFM[[#This Row],[RecencyTier]] + tblCustRFM[[#This Row],[FrequencyTier]] + tblCustRFM[[#This Row],[MonetaryTier]]</f>
        <v>7</v>
      </c>
    </row>
    <row r="4128" spans="1:9" x14ac:dyDescent="0.45">
      <c r="A4128" s="16">
        <v>7144</v>
      </c>
      <c r="B4128" s="10">
        <v>45562.236523649692</v>
      </c>
      <c r="C4128">
        <v>3</v>
      </c>
      <c r="D4128">
        <v>12309.18</v>
      </c>
      <c r="E4128" s="24">
        <f>INT(RFM_Pivot!$A$1 - tblCustRFM[[#This Row],[LastPurchaseDate]])</f>
        <v>94</v>
      </c>
      <c r="F4128">
        <f>IF(tblCustRFM[[#This Row],[Recency]] &lt;= $L$4, 3, IF(tblCustRFM[[#This Row],[Recency]] &lt;= M4130, 2, 1))</f>
        <v>3</v>
      </c>
      <c r="G4128">
        <f>IF(tblCustRFM[[#This Row],[Frequency]] &gt;= L4131, 3, IF(tblCustRFM[[#This Row],[Frequency]] &gt;= M4131, 2, 1))</f>
        <v>3</v>
      </c>
      <c r="H4128">
        <f>IF(tblCustRFM[[#This Row],[Monetary]] &gt;= L4132, 3, IF(tblCustRFM[[#This Row],[Monetary]] &gt;= M4132, 2, 1))</f>
        <v>3</v>
      </c>
      <c r="I4128">
        <f>tblCustRFM[[#This Row],[RecencyTier]] + tblCustRFM[[#This Row],[FrequencyTier]] + tblCustRFM[[#This Row],[MonetaryTier]]</f>
        <v>9</v>
      </c>
    </row>
    <row r="4129" spans="1:9" x14ac:dyDescent="0.45">
      <c r="A4129" s="16">
        <v>7146</v>
      </c>
      <c r="B4129" s="10">
        <v>45299.702270216047</v>
      </c>
      <c r="C4129">
        <v>1</v>
      </c>
      <c r="D4129">
        <v>1110.9000000000001</v>
      </c>
      <c r="E4129" s="24">
        <f>INT(RFM_Pivot!$A$1 - tblCustRFM[[#This Row],[LastPurchaseDate]])</f>
        <v>357</v>
      </c>
      <c r="F4129">
        <f>IF(tblCustRFM[[#This Row],[Recency]] &lt;= $L$4, 3, IF(tblCustRFM[[#This Row],[Recency]] &lt;= M4131, 2, 1))</f>
        <v>1</v>
      </c>
      <c r="G4129">
        <f>IF(tblCustRFM[[#This Row],[Frequency]] &gt;= L4132, 3, IF(tblCustRFM[[#This Row],[Frequency]] &gt;= M4132, 2, 1))</f>
        <v>3</v>
      </c>
      <c r="H4129">
        <f>IF(tblCustRFM[[#This Row],[Monetary]] &gt;= L4133, 3, IF(tblCustRFM[[#This Row],[Monetary]] &gt;= M4133, 2, 1))</f>
        <v>3</v>
      </c>
      <c r="I4129">
        <f>tblCustRFM[[#This Row],[RecencyTier]] + tblCustRFM[[#This Row],[FrequencyTier]] + tblCustRFM[[#This Row],[MonetaryTier]]</f>
        <v>7</v>
      </c>
    </row>
    <row r="4130" spans="1:9" x14ac:dyDescent="0.45">
      <c r="A4130" s="16">
        <v>7150</v>
      </c>
      <c r="B4130" s="10">
        <v>45023.296629668213</v>
      </c>
      <c r="C4130">
        <v>2</v>
      </c>
      <c r="D4130">
        <v>19234.52</v>
      </c>
      <c r="E4130" s="24">
        <f>INT(RFM_Pivot!$A$1 - tblCustRFM[[#This Row],[LastPurchaseDate]])</f>
        <v>633</v>
      </c>
      <c r="F4130">
        <f>IF(tblCustRFM[[#This Row],[Recency]] &lt;= $L$4, 3, IF(tblCustRFM[[#This Row],[Recency]] &lt;= M4132, 2, 1))</f>
        <v>1</v>
      </c>
      <c r="G4130">
        <f>IF(tblCustRFM[[#This Row],[Frequency]] &gt;= L4133, 3, IF(tblCustRFM[[#This Row],[Frequency]] &gt;= M4133, 2, 1))</f>
        <v>3</v>
      </c>
      <c r="H4130">
        <f>IF(tblCustRFM[[#This Row],[Monetary]] &gt;= L4134, 3, IF(tblCustRFM[[#This Row],[Monetary]] &gt;= M4134, 2, 1))</f>
        <v>3</v>
      </c>
      <c r="I4130">
        <f>tblCustRFM[[#This Row],[RecencyTier]] + tblCustRFM[[#This Row],[FrequencyTier]] + tblCustRFM[[#This Row],[MonetaryTier]]</f>
        <v>7</v>
      </c>
    </row>
    <row r="4131" spans="1:9" x14ac:dyDescent="0.45">
      <c r="A4131" s="16">
        <v>7152</v>
      </c>
      <c r="B4131" s="10">
        <v>45534.420742052469</v>
      </c>
      <c r="C4131">
        <v>2</v>
      </c>
      <c r="D4131">
        <v>31504.26</v>
      </c>
      <c r="E4131" s="24">
        <f>INT(RFM_Pivot!$A$1 - tblCustRFM[[#This Row],[LastPurchaseDate]])</f>
        <v>122</v>
      </c>
      <c r="F4131">
        <f>IF(tblCustRFM[[#This Row],[Recency]] &lt;= $L$4, 3, IF(tblCustRFM[[#This Row],[Recency]] &lt;= M4133, 2, 1))</f>
        <v>1</v>
      </c>
      <c r="G4131">
        <f>IF(tblCustRFM[[#This Row],[Frequency]] &gt;= L4134, 3, IF(tblCustRFM[[#This Row],[Frequency]] &gt;= M4134, 2, 1))</f>
        <v>3</v>
      </c>
      <c r="H4131">
        <f>IF(tblCustRFM[[#This Row],[Monetary]] &gt;= L4135, 3, IF(tblCustRFM[[#This Row],[Monetary]] &gt;= M4135, 2, 1))</f>
        <v>3</v>
      </c>
      <c r="I4131">
        <f>tblCustRFM[[#This Row],[RecencyTier]] + tblCustRFM[[#This Row],[FrequencyTier]] + tblCustRFM[[#This Row],[MonetaryTier]]</f>
        <v>7</v>
      </c>
    </row>
    <row r="4132" spans="1:9" x14ac:dyDescent="0.45">
      <c r="A4132" s="16">
        <v>7154</v>
      </c>
      <c r="B4132" s="10">
        <v>45448.199119907411</v>
      </c>
      <c r="C4132">
        <v>3</v>
      </c>
      <c r="D4132">
        <v>33444.61</v>
      </c>
      <c r="E4132" s="24">
        <f>INT(RFM_Pivot!$A$1 - tblCustRFM[[#This Row],[LastPurchaseDate]])</f>
        <v>208</v>
      </c>
      <c r="F4132">
        <f>IF(tblCustRFM[[#This Row],[Recency]] &lt;= $L$4, 3, IF(tblCustRFM[[#This Row],[Recency]] &lt;= M4134, 2, 1))</f>
        <v>1</v>
      </c>
      <c r="G4132">
        <f>IF(tblCustRFM[[#This Row],[Frequency]] &gt;= L4135, 3, IF(tblCustRFM[[#This Row],[Frequency]] &gt;= M4135, 2, 1))</f>
        <v>3</v>
      </c>
      <c r="H4132">
        <f>IF(tblCustRFM[[#This Row],[Monetary]] &gt;= L4136, 3, IF(tblCustRFM[[#This Row],[Monetary]] &gt;= M4136, 2, 1))</f>
        <v>3</v>
      </c>
      <c r="I4132">
        <f>tblCustRFM[[#This Row],[RecencyTier]] + tblCustRFM[[#This Row],[FrequencyTier]] + tblCustRFM[[#This Row],[MonetaryTier]]</f>
        <v>7</v>
      </c>
    </row>
    <row r="4133" spans="1:9" x14ac:dyDescent="0.45">
      <c r="A4133" s="16">
        <v>7155</v>
      </c>
      <c r="B4133" s="10">
        <v>45254.218721874997</v>
      </c>
      <c r="C4133">
        <v>2</v>
      </c>
      <c r="D4133">
        <v>30919.84</v>
      </c>
      <c r="E4133" s="24">
        <f>INT(RFM_Pivot!$A$1 - tblCustRFM[[#This Row],[LastPurchaseDate]])</f>
        <v>402</v>
      </c>
      <c r="F4133">
        <f>IF(tblCustRFM[[#This Row],[Recency]] &lt;= $L$4, 3, IF(tblCustRFM[[#This Row],[Recency]] &lt;= M4135, 2, 1))</f>
        <v>1</v>
      </c>
      <c r="G4133">
        <f>IF(tblCustRFM[[#This Row],[Frequency]] &gt;= L4136, 3, IF(tblCustRFM[[#This Row],[Frequency]] &gt;= M4136, 2, 1))</f>
        <v>3</v>
      </c>
      <c r="H4133">
        <f>IF(tblCustRFM[[#This Row],[Monetary]] &gt;= L4137, 3, IF(tblCustRFM[[#This Row],[Monetary]] &gt;= M4137, 2, 1))</f>
        <v>3</v>
      </c>
      <c r="I4133">
        <f>tblCustRFM[[#This Row],[RecencyTier]] + tblCustRFM[[#This Row],[FrequencyTier]] + tblCustRFM[[#This Row],[MonetaryTier]]</f>
        <v>7</v>
      </c>
    </row>
    <row r="4134" spans="1:9" x14ac:dyDescent="0.45">
      <c r="A4134" s="16">
        <v>7156</v>
      </c>
      <c r="B4134" s="10">
        <v>45641.157415740738</v>
      </c>
      <c r="C4134">
        <v>1</v>
      </c>
      <c r="D4134">
        <v>648.74</v>
      </c>
      <c r="E4134" s="24">
        <f>INT(RFM_Pivot!$A$1 - tblCustRFM[[#This Row],[LastPurchaseDate]])</f>
        <v>15</v>
      </c>
      <c r="F4134">
        <f>IF(tblCustRFM[[#This Row],[Recency]] &lt;= $L$4, 3, IF(tblCustRFM[[#This Row],[Recency]] &lt;= M4136, 2, 1))</f>
        <v>3</v>
      </c>
      <c r="G4134">
        <f>IF(tblCustRFM[[#This Row],[Frequency]] &gt;= L4137, 3, IF(tblCustRFM[[#This Row],[Frequency]] &gt;= M4137, 2, 1))</f>
        <v>3</v>
      </c>
      <c r="H4134">
        <f>IF(tblCustRFM[[#This Row],[Monetary]] &gt;= L4138, 3, IF(tblCustRFM[[#This Row],[Monetary]] &gt;= M4138, 2, 1))</f>
        <v>3</v>
      </c>
      <c r="I4134">
        <f>tblCustRFM[[#This Row],[RecencyTier]] + tblCustRFM[[#This Row],[FrequencyTier]] + tblCustRFM[[#This Row],[MonetaryTier]]</f>
        <v>9</v>
      </c>
    </row>
    <row r="4135" spans="1:9" x14ac:dyDescent="0.45">
      <c r="A4135" s="16">
        <v>7157</v>
      </c>
      <c r="B4135" s="10">
        <v>45602.171517168208</v>
      </c>
      <c r="C4135">
        <v>1</v>
      </c>
      <c r="D4135">
        <v>5636.8</v>
      </c>
      <c r="E4135" s="24">
        <f>INT(RFM_Pivot!$A$1 - tblCustRFM[[#This Row],[LastPurchaseDate]])</f>
        <v>54</v>
      </c>
      <c r="F4135">
        <f>IF(tblCustRFM[[#This Row],[Recency]] &lt;= $L$4, 3, IF(tblCustRFM[[#This Row],[Recency]] &lt;= M4137, 2, 1))</f>
        <v>3</v>
      </c>
      <c r="G4135">
        <f>IF(tblCustRFM[[#This Row],[Frequency]] &gt;= L4138, 3, IF(tblCustRFM[[#This Row],[Frequency]] &gt;= M4138, 2, 1))</f>
        <v>3</v>
      </c>
      <c r="H4135">
        <f>IF(tblCustRFM[[#This Row],[Monetary]] &gt;= L4139, 3, IF(tblCustRFM[[#This Row],[Monetary]] &gt;= M4139, 2, 1))</f>
        <v>3</v>
      </c>
      <c r="I4135">
        <f>tblCustRFM[[#This Row],[RecencyTier]] + tblCustRFM[[#This Row],[FrequencyTier]] + tblCustRFM[[#This Row],[MonetaryTier]]</f>
        <v>9</v>
      </c>
    </row>
    <row r="4136" spans="1:9" x14ac:dyDescent="0.45">
      <c r="A4136" s="16">
        <v>7158</v>
      </c>
      <c r="B4136" s="10">
        <v>45616.772977314817</v>
      </c>
      <c r="C4136">
        <v>1</v>
      </c>
      <c r="D4136">
        <v>18338.45</v>
      </c>
      <c r="E4136" s="24">
        <f>INT(RFM_Pivot!$A$1 - tblCustRFM[[#This Row],[LastPurchaseDate]])</f>
        <v>40</v>
      </c>
      <c r="F4136">
        <f>IF(tblCustRFM[[#This Row],[Recency]] &lt;= $L$4, 3, IF(tblCustRFM[[#This Row],[Recency]] &lt;= M4138, 2, 1))</f>
        <v>3</v>
      </c>
      <c r="G4136">
        <f>IF(tblCustRFM[[#This Row],[Frequency]] &gt;= L4139, 3, IF(tblCustRFM[[#This Row],[Frequency]] &gt;= M4139, 2, 1))</f>
        <v>3</v>
      </c>
      <c r="H4136">
        <f>IF(tblCustRFM[[#This Row],[Monetary]] &gt;= L4140, 3, IF(tblCustRFM[[#This Row],[Monetary]] &gt;= M4140, 2, 1))</f>
        <v>3</v>
      </c>
      <c r="I4136">
        <f>tblCustRFM[[#This Row],[RecencyTier]] + tblCustRFM[[#This Row],[FrequencyTier]] + tblCustRFM[[#This Row],[MonetaryTier]]</f>
        <v>9</v>
      </c>
    </row>
    <row r="4137" spans="1:9" x14ac:dyDescent="0.45">
      <c r="A4137" s="16">
        <v>7159</v>
      </c>
      <c r="B4137" s="10">
        <v>45653.568656867283</v>
      </c>
      <c r="C4137">
        <v>3</v>
      </c>
      <c r="D4137">
        <v>34895.550000000003</v>
      </c>
      <c r="E4137" s="24">
        <f>INT(RFM_Pivot!$A$1 - tblCustRFM[[#This Row],[LastPurchaseDate]])</f>
        <v>3</v>
      </c>
      <c r="F4137">
        <f>IF(tblCustRFM[[#This Row],[Recency]] &lt;= $L$4, 3, IF(tblCustRFM[[#This Row],[Recency]] &lt;= M4139, 2, 1))</f>
        <v>3</v>
      </c>
      <c r="G4137">
        <f>IF(tblCustRFM[[#This Row],[Frequency]] &gt;= L4140, 3, IF(tblCustRFM[[#This Row],[Frequency]] &gt;= M4140, 2, 1))</f>
        <v>3</v>
      </c>
      <c r="H4137">
        <f>IF(tblCustRFM[[#This Row],[Monetary]] &gt;= L4141, 3, IF(tblCustRFM[[#This Row],[Monetary]] &gt;= M4141, 2, 1))</f>
        <v>3</v>
      </c>
      <c r="I4137">
        <f>tblCustRFM[[#This Row],[RecencyTier]] + tblCustRFM[[#This Row],[FrequencyTier]] + tblCustRFM[[#This Row],[MonetaryTier]]</f>
        <v>9</v>
      </c>
    </row>
    <row r="4138" spans="1:9" x14ac:dyDescent="0.45">
      <c r="A4138" s="16">
        <v>7160</v>
      </c>
      <c r="B4138" s="10">
        <v>45187.636063618826</v>
      </c>
      <c r="C4138">
        <v>2</v>
      </c>
      <c r="D4138">
        <v>6006.58</v>
      </c>
      <c r="E4138" s="24">
        <f>INT(RFM_Pivot!$A$1 - tblCustRFM[[#This Row],[LastPurchaseDate]])</f>
        <v>469</v>
      </c>
      <c r="F4138">
        <f>IF(tblCustRFM[[#This Row],[Recency]] &lt;= $L$4, 3, IF(tblCustRFM[[#This Row],[Recency]] &lt;= M4140, 2, 1))</f>
        <v>1</v>
      </c>
      <c r="G4138">
        <f>IF(tblCustRFM[[#This Row],[Frequency]] &gt;= L4141, 3, IF(tblCustRFM[[#This Row],[Frequency]] &gt;= M4141, 2, 1))</f>
        <v>3</v>
      </c>
      <c r="H4138">
        <f>IF(tblCustRFM[[#This Row],[Monetary]] &gt;= L4142, 3, IF(tblCustRFM[[#This Row],[Monetary]] &gt;= M4142, 2, 1))</f>
        <v>3</v>
      </c>
      <c r="I4138">
        <f>tblCustRFM[[#This Row],[RecencyTier]] + tblCustRFM[[#This Row],[FrequencyTier]] + tblCustRFM[[#This Row],[MonetaryTier]]</f>
        <v>7</v>
      </c>
    </row>
    <row r="4139" spans="1:9" x14ac:dyDescent="0.45">
      <c r="A4139" s="16">
        <v>7163</v>
      </c>
      <c r="B4139" s="10">
        <v>45631.958495833336</v>
      </c>
      <c r="C4139">
        <v>3</v>
      </c>
      <c r="D4139">
        <v>8618.08</v>
      </c>
      <c r="E4139" s="24">
        <f>INT(RFM_Pivot!$A$1 - tblCustRFM[[#This Row],[LastPurchaseDate]])</f>
        <v>25</v>
      </c>
      <c r="F4139">
        <f>IF(tblCustRFM[[#This Row],[Recency]] &lt;= $L$4, 3, IF(tblCustRFM[[#This Row],[Recency]] &lt;= M4141, 2, 1))</f>
        <v>3</v>
      </c>
      <c r="G4139">
        <f>IF(tblCustRFM[[#This Row],[Frequency]] &gt;= L4142, 3, IF(tblCustRFM[[#This Row],[Frequency]] &gt;= M4142, 2, 1))</f>
        <v>3</v>
      </c>
      <c r="H4139">
        <f>IF(tblCustRFM[[#This Row],[Monetary]] &gt;= L4143, 3, IF(tblCustRFM[[#This Row],[Monetary]] &gt;= M4143, 2, 1))</f>
        <v>3</v>
      </c>
      <c r="I4139">
        <f>tblCustRFM[[#This Row],[RecencyTier]] + tblCustRFM[[#This Row],[FrequencyTier]] + tblCustRFM[[#This Row],[MonetaryTier]]</f>
        <v>9</v>
      </c>
    </row>
    <row r="4140" spans="1:9" x14ac:dyDescent="0.45">
      <c r="A4140" s="16">
        <v>7164</v>
      </c>
      <c r="B4140" s="10">
        <v>45089.806280632714</v>
      </c>
      <c r="C4140">
        <v>2</v>
      </c>
      <c r="D4140">
        <v>3210.36</v>
      </c>
      <c r="E4140" s="24">
        <f>INT(RFM_Pivot!$A$1 - tblCustRFM[[#This Row],[LastPurchaseDate]])</f>
        <v>567</v>
      </c>
      <c r="F4140">
        <f>IF(tblCustRFM[[#This Row],[Recency]] &lt;= $L$4, 3, IF(tblCustRFM[[#This Row],[Recency]] &lt;= M4142, 2, 1))</f>
        <v>1</v>
      </c>
      <c r="G4140">
        <f>IF(tblCustRFM[[#This Row],[Frequency]] &gt;= L4143, 3, IF(tblCustRFM[[#This Row],[Frequency]] &gt;= M4143, 2, 1))</f>
        <v>3</v>
      </c>
      <c r="H4140">
        <f>IF(tblCustRFM[[#This Row],[Monetary]] &gt;= L4144, 3, IF(tblCustRFM[[#This Row],[Monetary]] &gt;= M4144, 2, 1))</f>
        <v>3</v>
      </c>
      <c r="I4140">
        <f>tblCustRFM[[#This Row],[RecencyTier]] + tblCustRFM[[#This Row],[FrequencyTier]] + tblCustRFM[[#This Row],[MonetaryTier]]</f>
        <v>7</v>
      </c>
    </row>
    <row r="4141" spans="1:9" x14ac:dyDescent="0.45">
      <c r="A4141" s="16">
        <v>7166</v>
      </c>
      <c r="B4141" s="10">
        <v>45445.059805979938</v>
      </c>
      <c r="C4141">
        <v>2</v>
      </c>
      <c r="D4141">
        <v>14039.02</v>
      </c>
      <c r="E4141" s="24">
        <f>INT(RFM_Pivot!$A$1 - tblCustRFM[[#This Row],[LastPurchaseDate]])</f>
        <v>211</v>
      </c>
      <c r="F4141">
        <f>IF(tblCustRFM[[#This Row],[Recency]] &lt;= $L$4, 3, IF(tblCustRFM[[#This Row],[Recency]] &lt;= M4143, 2, 1))</f>
        <v>1</v>
      </c>
      <c r="G4141">
        <f>IF(tblCustRFM[[#This Row],[Frequency]] &gt;= L4144, 3, IF(tblCustRFM[[#This Row],[Frequency]] &gt;= M4144, 2, 1))</f>
        <v>3</v>
      </c>
      <c r="H4141">
        <f>IF(tblCustRFM[[#This Row],[Monetary]] &gt;= L4145, 3, IF(tblCustRFM[[#This Row],[Monetary]] &gt;= M4145, 2, 1))</f>
        <v>3</v>
      </c>
      <c r="I4141">
        <f>tblCustRFM[[#This Row],[RecencyTier]] + tblCustRFM[[#This Row],[FrequencyTier]] + tblCustRFM[[#This Row],[MonetaryTier]]</f>
        <v>7</v>
      </c>
    </row>
    <row r="4142" spans="1:9" x14ac:dyDescent="0.45">
      <c r="A4142" s="16">
        <v>7167</v>
      </c>
      <c r="B4142" s="10">
        <v>45553.329632947534</v>
      </c>
      <c r="C4142">
        <v>1</v>
      </c>
      <c r="D4142">
        <v>2292.04</v>
      </c>
      <c r="E4142" s="24">
        <f>INT(RFM_Pivot!$A$1 - tblCustRFM[[#This Row],[LastPurchaseDate]])</f>
        <v>103</v>
      </c>
      <c r="F4142">
        <f>IF(tblCustRFM[[#This Row],[Recency]] &lt;= $L$4, 3, IF(tblCustRFM[[#This Row],[Recency]] &lt;= M4144, 2, 1))</f>
        <v>3</v>
      </c>
      <c r="G4142">
        <f>IF(tblCustRFM[[#This Row],[Frequency]] &gt;= L4145, 3, IF(tblCustRFM[[#This Row],[Frequency]] &gt;= M4145, 2, 1))</f>
        <v>3</v>
      </c>
      <c r="H4142">
        <f>IF(tblCustRFM[[#This Row],[Monetary]] &gt;= L4146, 3, IF(tblCustRFM[[#This Row],[Monetary]] &gt;= M4146, 2, 1))</f>
        <v>3</v>
      </c>
      <c r="I4142">
        <f>tblCustRFM[[#This Row],[RecencyTier]] + tblCustRFM[[#This Row],[FrequencyTier]] + tblCustRFM[[#This Row],[MonetaryTier]]</f>
        <v>9</v>
      </c>
    </row>
    <row r="4143" spans="1:9" x14ac:dyDescent="0.45">
      <c r="A4143" s="16">
        <v>7168</v>
      </c>
      <c r="B4143" s="10">
        <v>44982.339533950617</v>
      </c>
      <c r="C4143">
        <v>1</v>
      </c>
      <c r="D4143">
        <v>5795.38</v>
      </c>
      <c r="E4143" s="24">
        <f>INT(RFM_Pivot!$A$1 - tblCustRFM[[#This Row],[LastPurchaseDate]])</f>
        <v>674</v>
      </c>
      <c r="F4143">
        <f>IF(tblCustRFM[[#This Row],[Recency]] &lt;= $L$4, 3, IF(tblCustRFM[[#This Row],[Recency]] &lt;= M4145, 2, 1))</f>
        <v>1</v>
      </c>
      <c r="G4143">
        <f>IF(tblCustRFM[[#This Row],[Frequency]] &gt;= L4146, 3, IF(tblCustRFM[[#This Row],[Frequency]] &gt;= M4146, 2, 1))</f>
        <v>3</v>
      </c>
      <c r="H4143">
        <f>IF(tblCustRFM[[#This Row],[Monetary]] &gt;= L4147, 3, IF(tblCustRFM[[#This Row],[Monetary]] &gt;= M4147, 2, 1))</f>
        <v>3</v>
      </c>
      <c r="I4143">
        <f>tblCustRFM[[#This Row],[RecencyTier]] + tblCustRFM[[#This Row],[FrequencyTier]] + tblCustRFM[[#This Row],[MonetaryTier]]</f>
        <v>7</v>
      </c>
    </row>
    <row r="4144" spans="1:9" x14ac:dyDescent="0.45">
      <c r="A4144" s="16">
        <v>7169</v>
      </c>
      <c r="B4144" s="10">
        <v>45603.777677777776</v>
      </c>
      <c r="C4144">
        <v>3</v>
      </c>
      <c r="D4144">
        <v>17925.439999999999</v>
      </c>
      <c r="E4144" s="24">
        <f>INT(RFM_Pivot!$A$1 - tblCustRFM[[#This Row],[LastPurchaseDate]])</f>
        <v>53</v>
      </c>
      <c r="F4144">
        <f>IF(tblCustRFM[[#This Row],[Recency]] &lt;= $L$4, 3, IF(tblCustRFM[[#This Row],[Recency]] &lt;= M4146, 2, 1))</f>
        <v>3</v>
      </c>
      <c r="G4144">
        <f>IF(tblCustRFM[[#This Row],[Frequency]] &gt;= L4147, 3, IF(tblCustRFM[[#This Row],[Frequency]] &gt;= M4147, 2, 1))</f>
        <v>3</v>
      </c>
      <c r="H4144">
        <f>IF(tblCustRFM[[#This Row],[Monetary]] &gt;= L4148, 3, IF(tblCustRFM[[#This Row],[Monetary]] &gt;= M4148, 2, 1))</f>
        <v>3</v>
      </c>
      <c r="I4144">
        <f>tblCustRFM[[#This Row],[RecencyTier]] + tblCustRFM[[#This Row],[FrequencyTier]] + tblCustRFM[[#This Row],[MonetaryTier]]</f>
        <v>9</v>
      </c>
    </row>
    <row r="4145" spans="1:9" x14ac:dyDescent="0.45">
      <c r="A4145" s="16">
        <v>7170</v>
      </c>
      <c r="B4145" s="10">
        <v>45618.890189004633</v>
      </c>
      <c r="C4145">
        <v>2</v>
      </c>
      <c r="D4145">
        <v>27265.06</v>
      </c>
      <c r="E4145" s="24">
        <f>INT(RFM_Pivot!$A$1 - tblCustRFM[[#This Row],[LastPurchaseDate]])</f>
        <v>38</v>
      </c>
      <c r="F4145">
        <f>IF(tblCustRFM[[#This Row],[Recency]] &lt;= $L$4, 3, IF(tblCustRFM[[#This Row],[Recency]] &lt;= M4147, 2, 1))</f>
        <v>3</v>
      </c>
      <c r="G4145">
        <f>IF(tblCustRFM[[#This Row],[Frequency]] &gt;= L4148, 3, IF(tblCustRFM[[#This Row],[Frequency]] &gt;= M4148, 2, 1))</f>
        <v>3</v>
      </c>
      <c r="H4145">
        <f>IF(tblCustRFM[[#This Row],[Monetary]] &gt;= L4149, 3, IF(tblCustRFM[[#This Row],[Monetary]] &gt;= M4149, 2, 1))</f>
        <v>3</v>
      </c>
      <c r="I4145">
        <f>tblCustRFM[[#This Row],[RecencyTier]] + tblCustRFM[[#This Row],[FrequencyTier]] + tblCustRFM[[#This Row],[MonetaryTier]]</f>
        <v>9</v>
      </c>
    </row>
    <row r="4146" spans="1:9" x14ac:dyDescent="0.45">
      <c r="A4146" s="16">
        <v>7171</v>
      </c>
      <c r="B4146" s="10">
        <v>45091.120412037038</v>
      </c>
      <c r="C4146">
        <v>1</v>
      </c>
      <c r="D4146">
        <v>6711.5</v>
      </c>
      <c r="E4146" s="24">
        <f>INT(RFM_Pivot!$A$1 - tblCustRFM[[#This Row],[LastPurchaseDate]])</f>
        <v>565</v>
      </c>
      <c r="F4146">
        <f>IF(tblCustRFM[[#This Row],[Recency]] &lt;= $L$4, 3, IF(tblCustRFM[[#This Row],[Recency]] &lt;= M4148, 2, 1))</f>
        <v>1</v>
      </c>
      <c r="G4146">
        <f>IF(tblCustRFM[[#This Row],[Frequency]] &gt;= L4149, 3, IF(tblCustRFM[[#This Row],[Frequency]] &gt;= M4149, 2, 1))</f>
        <v>3</v>
      </c>
      <c r="H4146">
        <f>IF(tblCustRFM[[#This Row],[Monetary]] &gt;= L4150, 3, IF(tblCustRFM[[#This Row],[Monetary]] &gt;= M4150, 2, 1))</f>
        <v>3</v>
      </c>
      <c r="I4146">
        <f>tblCustRFM[[#This Row],[RecencyTier]] + tblCustRFM[[#This Row],[FrequencyTier]] + tblCustRFM[[#This Row],[MonetaryTier]]</f>
        <v>7</v>
      </c>
    </row>
    <row r="4147" spans="1:9" x14ac:dyDescent="0.45">
      <c r="A4147" s="16">
        <v>7172</v>
      </c>
      <c r="B4147" s="10">
        <v>45571.581458140434</v>
      </c>
      <c r="C4147">
        <v>3</v>
      </c>
      <c r="D4147">
        <v>30719.33</v>
      </c>
      <c r="E4147" s="24">
        <f>INT(RFM_Pivot!$A$1 - tblCustRFM[[#This Row],[LastPurchaseDate]])</f>
        <v>85</v>
      </c>
      <c r="F4147">
        <f>IF(tblCustRFM[[#This Row],[Recency]] &lt;= $L$4, 3, IF(tblCustRFM[[#This Row],[Recency]] &lt;= M4149, 2, 1))</f>
        <v>3</v>
      </c>
      <c r="G4147">
        <f>IF(tblCustRFM[[#This Row],[Frequency]] &gt;= L4150, 3, IF(tblCustRFM[[#This Row],[Frequency]] &gt;= M4150, 2, 1))</f>
        <v>3</v>
      </c>
      <c r="H4147">
        <f>IF(tblCustRFM[[#This Row],[Monetary]] &gt;= L4151, 3, IF(tblCustRFM[[#This Row],[Monetary]] &gt;= M4151, 2, 1))</f>
        <v>3</v>
      </c>
      <c r="I4147">
        <f>tblCustRFM[[#This Row],[RecencyTier]] + tblCustRFM[[#This Row],[FrequencyTier]] + tblCustRFM[[#This Row],[MonetaryTier]]</f>
        <v>9</v>
      </c>
    </row>
    <row r="4148" spans="1:9" x14ac:dyDescent="0.45">
      <c r="A4148" s="16">
        <v>7175</v>
      </c>
      <c r="B4148" s="10">
        <v>45317.151015084877</v>
      </c>
      <c r="C4148">
        <v>1</v>
      </c>
      <c r="D4148">
        <v>6799.52</v>
      </c>
      <c r="E4148" s="24">
        <f>INT(RFM_Pivot!$A$1 - tblCustRFM[[#This Row],[LastPurchaseDate]])</f>
        <v>339</v>
      </c>
      <c r="F4148">
        <f>IF(tblCustRFM[[#This Row],[Recency]] &lt;= $L$4, 3, IF(tblCustRFM[[#This Row],[Recency]] &lt;= M4150, 2, 1))</f>
        <v>1</v>
      </c>
      <c r="G4148">
        <f>IF(tblCustRFM[[#This Row],[Frequency]] &gt;= L4151, 3, IF(tblCustRFM[[#This Row],[Frequency]] &gt;= M4151, 2, 1))</f>
        <v>3</v>
      </c>
      <c r="H4148">
        <f>IF(tblCustRFM[[#This Row],[Monetary]] &gt;= L4152, 3, IF(tblCustRFM[[#This Row],[Monetary]] &gt;= M4152, 2, 1))</f>
        <v>3</v>
      </c>
      <c r="I4148">
        <f>tblCustRFM[[#This Row],[RecencyTier]] + tblCustRFM[[#This Row],[FrequencyTier]] + tblCustRFM[[#This Row],[MonetaryTier]]</f>
        <v>7</v>
      </c>
    </row>
    <row r="4149" spans="1:9" x14ac:dyDescent="0.45">
      <c r="A4149" s="16">
        <v>7176</v>
      </c>
      <c r="B4149" s="10">
        <v>45537.633063310182</v>
      </c>
      <c r="C4149">
        <v>1</v>
      </c>
      <c r="D4149">
        <v>12758.55</v>
      </c>
      <c r="E4149" s="24">
        <f>INT(RFM_Pivot!$A$1 - tblCustRFM[[#This Row],[LastPurchaseDate]])</f>
        <v>119</v>
      </c>
      <c r="F4149">
        <f>IF(tblCustRFM[[#This Row],[Recency]] &lt;= $L$4, 3, IF(tblCustRFM[[#This Row],[Recency]] &lt;= M4151, 2, 1))</f>
        <v>3</v>
      </c>
      <c r="G4149">
        <f>IF(tblCustRFM[[#This Row],[Frequency]] &gt;= L4152, 3, IF(tblCustRFM[[#This Row],[Frequency]] &gt;= M4152, 2, 1))</f>
        <v>3</v>
      </c>
      <c r="H4149">
        <f>IF(tblCustRFM[[#This Row],[Monetary]] &gt;= L4153, 3, IF(tblCustRFM[[#This Row],[Monetary]] &gt;= M4153, 2, 1))</f>
        <v>3</v>
      </c>
      <c r="I4149">
        <f>tblCustRFM[[#This Row],[RecencyTier]] + tblCustRFM[[#This Row],[FrequencyTier]] + tblCustRFM[[#This Row],[MonetaryTier]]</f>
        <v>9</v>
      </c>
    </row>
    <row r="4150" spans="1:9" x14ac:dyDescent="0.45">
      <c r="A4150" s="16">
        <v>7182</v>
      </c>
      <c r="B4150" s="10">
        <v>45538.14411439043</v>
      </c>
      <c r="C4150">
        <v>1</v>
      </c>
      <c r="D4150">
        <v>8011.02</v>
      </c>
      <c r="E4150" s="24">
        <f>INT(RFM_Pivot!$A$1 - tblCustRFM[[#This Row],[LastPurchaseDate]])</f>
        <v>118</v>
      </c>
      <c r="F4150">
        <f>IF(tblCustRFM[[#This Row],[Recency]] &lt;= $L$4, 3, IF(tblCustRFM[[#This Row],[Recency]] &lt;= M4152, 2, 1))</f>
        <v>3</v>
      </c>
      <c r="G4150">
        <f>IF(tblCustRFM[[#This Row],[Frequency]] &gt;= L4153, 3, IF(tblCustRFM[[#This Row],[Frequency]] &gt;= M4153, 2, 1))</f>
        <v>3</v>
      </c>
      <c r="H4150">
        <f>IF(tblCustRFM[[#This Row],[Monetary]] &gt;= L4154, 3, IF(tblCustRFM[[#This Row],[Monetary]] &gt;= M4154, 2, 1))</f>
        <v>3</v>
      </c>
      <c r="I4150">
        <f>tblCustRFM[[#This Row],[RecencyTier]] + tblCustRFM[[#This Row],[FrequencyTier]] + tblCustRFM[[#This Row],[MonetaryTier]]</f>
        <v>9</v>
      </c>
    </row>
    <row r="4151" spans="1:9" x14ac:dyDescent="0.45">
      <c r="A4151" s="16">
        <v>7183</v>
      </c>
      <c r="B4151" s="10">
        <v>45368.183118325614</v>
      </c>
      <c r="C4151">
        <v>2</v>
      </c>
      <c r="D4151">
        <v>14745.56</v>
      </c>
      <c r="E4151" s="24">
        <f>INT(RFM_Pivot!$A$1 - tblCustRFM[[#This Row],[LastPurchaseDate]])</f>
        <v>288</v>
      </c>
      <c r="F4151">
        <f>IF(tblCustRFM[[#This Row],[Recency]] &lt;= $L$4, 3, IF(tblCustRFM[[#This Row],[Recency]] &lt;= M4153, 2, 1))</f>
        <v>1</v>
      </c>
      <c r="G4151">
        <f>IF(tblCustRFM[[#This Row],[Frequency]] &gt;= L4154, 3, IF(tblCustRFM[[#This Row],[Frequency]] &gt;= M4154, 2, 1))</f>
        <v>3</v>
      </c>
      <c r="H4151">
        <f>IF(tblCustRFM[[#This Row],[Monetary]] &gt;= L4155, 3, IF(tblCustRFM[[#This Row],[Monetary]] &gt;= M4155, 2, 1))</f>
        <v>3</v>
      </c>
      <c r="I4151">
        <f>tblCustRFM[[#This Row],[RecencyTier]] + tblCustRFM[[#This Row],[FrequencyTier]] + tblCustRFM[[#This Row],[MonetaryTier]]</f>
        <v>7</v>
      </c>
    </row>
    <row r="4152" spans="1:9" x14ac:dyDescent="0.45">
      <c r="A4152" s="16">
        <v>7184</v>
      </c>
      <c r="B4152" s="10">
        <v>45540.553355324075</v>
      </c>
      <c r="C4152">
        <v>2</v>
      </c>
      <c r="D4152">
        <v>32584.3</v>
      </c>
      <c r="E4152" s="24">
        <f>INT(RFM_Pivot!$A$1 - tblCustRFM[[#This Row],[LastPurchaseDate]])</f>
        <v>116</v>
      </c>
      <c r="F4152">
        <f>IF(tblCustRFM[[#This Row],[Recency]] &lt;= $L$4, 3, IF(tblCustRFM[[#This Row],[Recency]] &lt;= M4154, 2, 1))</f>
        <v>3</v>
      </c>
      <c r="G4152">
        <f>IF(tblCustRFM[[#This Row],[Frequency]] &gt;= L4155, 3, IF(tblCustRFM[[#This Row],[Frequency]] &gt;= M4155, 2, 1))</f>
        <v>3</v>
      </c>
      <c r="H4152">
        <f>IF(tblCustRFM[[#This Row],[Monetary]] &gt;= L4156, 3, IF(tblCustRFM[[#This Row],[Monetary]] &gt;= M4156, 2, 1))</f>
        <v>3</v>
      </c>
      <c r="I4152">
        <f>tblCustRFM[[#This Row],[RecencyTier]] + tblCustRFM[[#This Row],[FrequencyTier]] + tblCustRFM[[#This Row],[MonetaryTier]]</f>
        <v>9</v>
      </c>
    </row>
    <row r="4153" spans="1:9" x14ac:dyDescent="0.45">
      <c r="A4153" s="16">
        <v>7185</v>
      </c>
      <c r="B4153" s="10">
        <v>45579.101210108027</v>
      </c>
      <c r="C4153">
        <v>2</v>
      </c>
      <c r="D4153">
        <v>12777.9</v>
      </c>
      <c r="E4153" s="24">
        <f>INT(RFM_Pivot!$A$1 - tblCustRFM[[#This Row],[LastPurchaseDate]])</f>
        <v>77</v>
      </c>
      <c r="F4153">
        <f>IF(tblCustRFM[[#This Row],[Recency]] &lt;= $L$4, 3, IF(tblCustRFM[[#This Row],[Recency]] &lt;= M4155, 2, 1))</f>
        <v>3</v>
      </c>
      <c r="G4153">
        <f>IF(tblCustRFM[[#This Row],[Frequency]] &gt;= L4156, 3, IF(tblCustRFM[[#This Row],[Frequency]] &gt;= M4156, 2, 1))</f>
        <v>3</v>
      </c>
      <c r="H4153">
        <f>IF(tblCustRFM[[#This Row],[Monetary]] &gt;= L4157, 3, IF(tblCustRFM[[#This Row],[Monetary]] &gt;= M4157, 2, 1))</f>
        <v>3</v>
      </c>
      <c r="I4153">
        <f>tblCustRFM[[#This Row],[RecencyTier]] + tblCustRFM[[#This Row],[FrequencyTier]] + tblCustRFM[[#This Row],[MonetaryTier]]</f>
        <v>9</v>
      </c>
    </row>
    <row r="4154" spans="1:9" x14ac:dyDescent="0.45">
      <c r="A4154" s="16">
        <v>7189</v>
      </c>
      <c r="B4154" s="10">
        <v>45636.630963117284</v>
      </c>
      <c r="C4154">
        <v>1</v>
      </c>
      <c r="D4154">
        <v>13923.45</v>
      </c>
      <c r="E4154" s="24">
        <f>INT(RFM_Pivot!$A$1 - tblCustRFM[[#This Row],[LastPurchaseDate]])</f>
        <v>20</v>
      </c>
      <c r="F4154">
        <f>IF(tblCustRFM[[#This Row],[Recency]] &lt;= $L$4, 3, IF(tblCustRFM[[#This Row],[Recency]] &lt;= M4156, 2, 1))</f>
        <v>3</v>
      </c>
      <c r="G4154">
        <f>IF(tblCustRFM[[#This Row],[Frequency]] &gt;= L4157, 3, IF(tblCustRFM[[#This Row],[Frequency]] &gt;= M4157, 2, 1))</f>
        <v>3</v>
      </c>
      <c r="H4154">
        <f>IF(tblCustRFM[[#This Row],[Monetary]] &gt;= L4158, 3, IF(tblCustRFM[[#This Row],[Monetary]] &gt;= M4158, 2, 1))</f>
        <v>3</v>
      </c>
      <c r="I4154">
        <f>tblCustRFM[[#This Row],[RecencyTier]] + tblCustRFM[[#This Row],[FrequencyTier]] + tblCustRFM[[#This Row],[MonetaryTier]]</f>
        <v>9</v>
      </c>
    </row>
    <row r="4155" spans="1:9" x14ac:dyDescent="0.45">
      <c r="A4155" s="16">
        <v>7190</v>
      </c>
      <c r="B4155" s="10">
        <v>44979.054205401233</v>
      </c>
      <c r="C4155">
        <v>2</v>
      </c>
      <c r="D4155">
        <v>18134.34</v>
      </c>
      <c r="E4155" s="24">
        <f>INT(RFM_Pivot!$A$1 - tblCustRFM[[#This Row],[LastPurchaseDate]])</f>
        <v>677</v>
      </c>
      <c r="F4155">
        <f>IF(tblCustRFM[[#This Row],[Recency]] &lt;= $L$4, 3, IF(tblCustRFM[[#This Row],[Recency]] &lt;= M4157, 2, 1))</f>
        <v>1</v>
      </c>
      <c r="G4155">
        <f>IF(tblCustRFM[[#This Row],[Frequency]] &gt;= L4158, 3, IF(tblCustRFM[[#This Row],[Frequency]] &gt;= M4158, 2, 1))</f>
        <v>3</v>
      </c>
      <c r="H4155">
        <f>IF(tblCustRFM[[#This Row],[Monetary]] &gt;= L4159, 3, IF(tblCustRFM[[#This Row],[Monetary]] &gt;= M4159, 2, 1))</f>
        <v>3</v>
      </c>
      <c r="I4155">
        <f>tblCustRFM[[#This Row],[RecencyTier]] + tblCustRFM[[#This Row],[FrequencyTier]] + tblCustRFM[[#This Row],[MonetaryTier]]</f>
        <v>7</v>
      </c>
    </row>
    <row r="4156" spans="1:9" x14ac:dyDescent="0.45">
      <c r="A4156" s="16">
        <v>7191</v>
      </c>
      <c r="B4156" s="10">
        <v>45289.408240817902</v>
      </c>
      <c r="C4156">
        <v>1</v>
      </c>
      <c r="D4156">
        <v>4342.04</v>
      </c>
      <c r="E4156" s="24">
        <f>INT(RFM_Pivot!$A$1 - tblCustRFM[[#This Row],[LastPurchaseDate]])</f>
        <v>367</v>
      </c>
      <c r="F4156">
        <f>IF(tblCustRFM[[#This Row],[Recency]] &lt;= $L$4, 3, IF(tblCustRFM[[#This Row],[Recency]] &lt;= M4158, 2, 1))</f>
        <v>1</v>
      </c>
      <c r="G4156">
        <f>IF(tblCustRFM[[#This Row],[Frequency]] &gt;= L4159, 3, IF(tblCustRFM[[#This Row],[Frequency]] &gt;= M4159, 2, 1))</f>
        <v>3</v>
      </c>
      <c r="H4156">
        <f>IF(tblCustRFM[[#This Row],[Monetary]] &gt;= L4160, 3, IF(tblCustRFM[[#This Row],[Monetary]] &gt;= M4160, 2, 1))</f>
        <v>3</v>
      </c>
      <c r="I4156">
        <f>tblCustRFM[[#This Row],[RecencyTier]] + tblCustRFM[[#This Row],[FrequencyTier]] + tblCustRFM[[#This Row],[MonetaryTier]]</f>
        <v>7</v>
      </c>
    </row>
    <row r="4157" spans="1:9" x14ac:dyDescent="0.45">
      <c r="A4157" s="16">
        <v>7192</v>
      </c>
      <c r="B4157" s="10">
        <v>45575.231823186725</v>
      </c>
      <c r="C4157">
        <v>1</v>
      </c>
      <c r="D4157">
        <v>5101.6400000000003</v>
      </c>
      <c r="E4157" s="24">
        <f>INT(RFM_Pivot!$A$1 - tblCustRFM[[#This Row],[LastPurchaseDate]])</f>
        <v>81</v>
      </c>
      <c r="F4157">
        <f>IF(tblCustRFM[[#This Row],[Recency]] &lt;= $L$4, 3, IF(tblCustRFM[[#This Row],[Recency]] &lt;= M4159, 2, 1))</f>
        <v>3</v>
      </c>
      <c r="G4157">
        <f>IF(tblCustRFM[[#This Row],[Frequency]] &gt;= L4160, 3, IF(tblCustRFM[[#This Row],[Frequency]] &gt;= M4160, 2, 1))</f>
        <v>3</v>
      </c>
      <c r="H4157">
        <f>IF(tblCustRFM[[#This Row],[Monetary]] &gt;= L4161, 3, IF(tblCustRFM[[#This Row],[Monetary]] &gt;= M4161, 2, 1))</f>
        <v>3</v>
      </c>
      <c r="I4157">
        <f>tblCustRFM[[#This Row],[RecencyTier]] + tblCustRFM[[#This Row],[FrequencyTier]] + tblCustRFM[[#This Row],[MonetaryTier]]</f>
        <v>9</v>
      </c>
    </row>
    <row r="4158" spans="1:9" x14ac:dyDescent="0.45">
      <c r="A4158" s="16">
        <v>7194</v>
      </c>
      <c r="B4158" s="10">
        <v>45649.407240740744</v>
      </c>
      <c r="C4158">
        <v>1</v>
      </c>
      <c r="D4158">
        <v>999.75</v>
      </c>
      <c r="E4158" s="24">
        <f>INT(RFM_Pivot!$A$1 - tblCustRFM[[#This Row],[LastPurchaseDate]])</f>
        <v>7</v>
      </c>
      <c r="F4158">
        <f>IF(tblCustRFM[[#This Row],[Recency]] &lt;= $L$4, 3, IF(tblCustRFM[[#This Row],[Recency]] &lt;= M4160, 2, 1))</f>
        <v>3</v>
      </c>
      <c r="G4158">
        <f>IF(tblCustRFM[[#This Row],[Frequency]] &gt;= L4161, 3, IF(tblCustRFM[[#This Row],[Frequency]] &gt;= M4161, 2, 1))</f>
        <v>3</v>
      </c>
      <c r="H4158">
        <f>IF(tblCustRFM[[#This Row],[Monetary]] &gt;= L4162, 3, IF(tblCustRFM[[#This Row],[Monetary]] &gt;= M4162, 2, 1))</f>
        <v>3</v>
      </c>
      <c r="I4158">
        <f>tblCustRFM[[#This Row],[RecencyTier]] + tblCustRFM[[#This Row],[FrequencyTier]] + tblCustRFM[[#This Row],[MonetaryTier]]</f>
        <v>9</v>
      </c>
    </row>
    <row r="4159" spans="1:9" x14ac:dyDescent="0.45">
      <c r="A4159" s="16">
        <v>7196</v>
      </c>
      <c r="B4159" s="10">
        <v>45474.408740895058</v>
      </c>
      <c r="C4159">
        <v>1</v>
      </c>
      <c r="D4159">
        <v>3810.6</v>
      </c>
      <c r="E4159" s="24">
        <f>INT(RFM_Pivot!$A$1 - tblCustRFM[[#This Row],[LastPurchaseDate]])</f>
        <v>182</v>
      </c>
      <c r="F4159">
        <f>IF(tblCustRFM[[#This Row],[Recency]] &lt;= $L$4, 3, IF(tblCustRFM[[#This Row],[Recency]] &lt;= M4161, 2, 1))</f>
        <v>1</v>
      </c>
      <c r="G4159">
        <f>IF(tblCustRFM[[#This Row],[Frequency]] &gt;= L4162, 3, IF(tblCustRFM[[#This Row],[Frequency]] &gt;= M4162, 2, 1))</f>
        <v>3</v>
      </c>
      <c r="H4159">
        <f>IF(tblCustRFM[[#This Row],[Monetary]] &gt;= L4163, 3, IF(tblCustRFM[[#This Row],[Monetary]] &gt;= M4163, 2, 1))</f>
        <v>3</v>
      </c>
      <c r="I4159">
        <f>tblCustRFM[[#This Row],[RecencyTier]] + tblCustRFM[[#This Row],[FrequencyTier]] + tblCustRFM[[#This Row],[MonetaryTier]]</f>
        <v>7</v>
      </c>
    </row>
    <row r="4160" spans="1:9" x14ac:dyDescent="0.45">
      <c r="A4160" s="16">
        <v>7197</v>
      </c>
      <c r="B4160" s="10">
        <v>45242.756575655862</v>
      </c>
      <c r="C4160">
        <v>2</v>
      </c>
      <c r="D4160">
        <v>12107.93</v>
      </c>
      <c r="E4160" s="24">
        <f>INT(RFM_Pivot!$A$1 - tblCustRFM[[#This Row],[LastPurchaseDate]])</f>
        <v>414</v>
      </c>
      <c r="F4160">
        <f>IF(tblCustRFM[[#This Row],[Recency]] &lt;= $L$4, 3, IF(tblCustRFM[[#This Row],[Recency]] &lt;= M4162, 2, 1))</f>
        <v>1</v>
      </c>
      <c r="G4160">
        <f>IF(tblCustRFM[[#This Row],[Frequency]] &gt;= L4163, 3, IF(tblCustRFM[[#This Row],[Frequency]] &gt;= M4163, 2, 1))</f>
        <v>3</v>
      </c>
      <c r="H4160">
        <f>IF(tblCustRFM[[#This Row],[Monetary]] &gt;= L4164, 3, IF(tblCustRFM[[#This Row],[Monetary]] &gt;= M4164, 2, 1))</f>
        <v>3</v>
      </c>
      <c r="I4160">
        <f>tblCustRFM[[#This Row],[RecencyTier]] + tblCustRFM[[#This Row],[FrequencyTier]] + tblCustRFM[[#This Row],[MonetaryTier]]</f>
        <v>7</v>
      </c>
    </row>
    <row r="4161" spans="1:9" x14ac:dyDescent="0.45">
      <c r="A4161" s="16">
        <v>7198</v>
      </c>
      <c r="B4161" s="10">
        <v>45144.269726967592</v>
      </c>
      <c r="C4161">
        <v>1</v>
      </c>
      <c r="D4161">
        <v>12571.8</v>
      </c>
      <c r="E4161" s="24">
        <f>INT(RFM_Pivot!$A$1 - tblCustRFM[[#This Row],[LastPurchaseDate]])</f>
        <v>512</v>
      </c>
      <c r="F4161">
        <f>IF(tblCustRFM[[#This Row],[Recency]] &lt;= $L$4, 3, IF(tblCustRFM[[#This Row],[Recency]] &lt;= M4163, 2, 1))</f>
        <v>1</v>
      </c>
      <c r="G4161">
        <f>IF(tblCustRFM[[#This Row],[Frequency]] &gt;= L4164, 3, IF(tblCustRFM[[#This Row],[Frequency]] &gt;= M4164, 2, 1))</f>
        <v>3</v>
      </c>
      <c r="H4161">
        <f>IF(tblCustRFM[[#This Row],[Monetary]] &gt;= L4165, 3, IF(tblCustRFM[[#This Row],[Monetary]] &gt;= M4165, 2, 1))</f>
        <v>3</v>
      </c>
      <c r="I4161">
        <f>tblCustRFM[[#This Row],[RecencyTier]] + tblCustRFM[[#This Row],[FrequencyTier]] + tblCustRFM[[#This Row],[MonetaryTier]]</f>
        <v>7</v>
      </c>
    </row>
    <row r="4162" spans="1:9" x14ac:dyDescent="0.45">
      <c r="A4162" s="16">
        <v>7199</v>
      </c>
      <c r="B4162" s="10">
        <v>45385.631863194445</v>
      </c>
      <c r="C4162">
        <v>1</v>
      </c>
      <c r="D4162">
        <v>14105.72</v>
      </c>
      <c r="E4162" s="24">
        <f>INT(RFM_Pivot!$A$1 - tblCustRFM[[#This Row],[LastPurchaseDate]])</f>
        <v>271</v>
      </c>
      <c r="F4162">
        <f>IF(tblCustRFM[[#This Row],[Recency]] &lt;= $L$4, 3, IF(tblCustRFM[[#This Row],[Recency]] &lt;= M4164, 2, 1))</f>
        <v>1</v>
      </c>
      <c r="G4162">
        <f>IF(tblCustRFM[[#This Row],[Frequency]] &gt;= L4165, 3, IF(tblCustRFM[[#This Row],[Frequency]] &gt;= M4165, 2, 1))</f>
        <v>3</v>
      </c>
      <c r="H4162">
        <f>IF(tblCustRFM[[#This Row],[Monetary]] &gt;= L4166, 3, IF(tblCustRFM[[#This Row],[Monetary]] &gt;= M4166, 2, 1))</f>
        <v>3</v>
      </c>
      <c r="I4162">
        <f>tblCustRFM[[#This Row],[RecencyTier]] + tblCustRFM[[#This Row],[FrequencyTier]] + tblCustRFM[[#This Row],[MonetaryTier]]</f>
        <v>7</v>
      </c>
    </row>
    <row r="4163" spans="1:9" x14ac:dyDescent="0.45">
      <c r="A4163" s="16">
        <v>7200</v>
      </c>
      <c r="B4163" s="10">
        <v>45611.662466242284</v>
      </c>
      <c r="C4163">
        <v>4</v>
      </c>
      <c r="D4163">
        <v>26902.35</v>
      </c>
      <c r="E4163" s="24">
        <f>INT(RFM_Pivot!$A$1 - tblCustRFM[[#This Row],[LastPurchaseDate]])</f>
        <v>45</v>
      </c>
      <c r="F4163">
        <f>IF(tblCustRFM[[#This Row],[Recency]] &lt;= $L$4, 3, IF(tblCustRFM[[#This Row],[Recency]] &lt;= M4165, 2, 1))</f>
        <v>3</v>
      </c>
      <c r="G4163">
        <f>IF(tblCustRFM[[#This Row],[Frequency]] &gt;= L4166, 3, IF(tblCustRFM[[#This Row],[Frequency]] &gt;= M4166, 2, 1))</f>
        <v>3</v>
      </c>
      <c r="H4163">
        <f>IF(tblCustRFM[[#This Row],[Monetary]] &gt;= L4167, 3, IF(tblCustRFM[[#This Row],[Monetary]] &gt;= M4167, 2, 1))</f>
        <v>3</v>
      </c>
      <c r="I4163">
        <f>tblCustRFM[[#This Row],[RecencyTier]] + tblCustRFM[[#This Row],[FrequencyTier]] + tblCustRFM[[#This Row],[MonetaryTier]]</f>
        <v>9</v>
      </c>
    </row>
    <row r="4164" spans="1:9" x14ac:dyDescent="0.45">
      <c r="A4164" s="16">
        <v>7201</v>
      </c>
      <c r="B4164" s="10">
        <v>45632.25052503858</v>
      </c>
      <c r="C4164">
        <v>1</v>
      </c>
      <c r="D4164">
        <v>3376.1</v>
      </c>
      <c r="E4164" s="24">
        <f>INT(RFM_Pivot!$A$1 - tblCustRFM[[#This Row],[LastPurchaseDate]])</f>
        <v>24</v>
      </c>
      <c r="F4164">
        <f>IF(tblCustRFM[[#This Row],[Recency]] &lt;= $L$4, 3, IF(tblCustRFM[[#This Row],[Recency]] &lt;= M4166, 2, 1))</f>
        <v>3</v>
      </c>
      <c r="G4164">
        <f>IF(tblCustRFM[[#This Row],[Frequency]] &gt;= L4167, 3, IF(tblCustRFM[[#This Row],[Frequency]] &gt;= M4167, 2, 1))</f>
        <v>3</v>
      </c>
      <c r="H4164">
        <f>IF(tblCustRFM[[#This Row],[Monetary]] &gt;= L4168, 3, IF(tblCustRFM[[#This Row],[Monetary]] &gt;= M4168, 2, 1))</f>
        <v>3</v>
      </c>
      <c r="I4164">
        <f>tblCustRFM[[#This Row],[RecencyTier]] + tblCustRFM[[#This Row],[FrequencyTier]] + tblCustRFM[[#This Row],[MonetaryTier]]</f>
        <v>9</v>
      </c>
    </row>
    <row r="4165" spans="1:9" x14ac:dyDescent="0.45">
      <c r="A4165" s="16">
        <v>7203</v>
      </c>
      <c r="B4165" s="10">
        <v>45510.036303626541</v>
      </c>
      <c r="C4165">
        <v>1</v>
      </c>
      <c r="D4165">
        <v>7928</v>
      </c>
      <c r="E4165" s="24">
        <f>INT(RFM_Pivot!$A$1 - tblCustRFM[[#This Row],[LastPurchaseDate]])</f>
        <v>146</v>
      </c>
      <c r="F4165">
        <f>IF(tblCustRFM[[#This Row],[Recency]] &lt;= $L$4, 3, IF(tblCustRFM[[#This Row],[Recency]] &lt;= M4167, 2, 1))</f>
        <v>1</v>
      </c>
      <c r="G4165">
        <f>IF(tblCustRFM[[#This Row],[Frequency]] &gt;= L4168, 3, IF(tblCustRFM[[#This Row],[Frequency]] &gt;= M4168, 2, 1))</f>
        <v>3</v>
      </c>
      <c r="H4165">
        <f>IF(tblCustRFM[[#This Row],[Monetary]] &gt;= L4169, 3, IF(tblCustRFM[[#This Row],[Monetary]] &gt;= M4169, 2, 1))</f>
        <v>3</v>
      </c>
      <c r="I4165">
        <f>tblCustRFM[[#This Row],[RecencyTier]] + tblCustRFM[[#This Row],[FrequencyTier]] + tblCustRFM[[#This Row],[MonetaryTier]]</f>
        <v>7</v>
      </c>
    </row>
    <row r="4166" spans="1:9" x14ac:dyDescent="0.45">
      <c r="A4166" s="16">
        <v>7204</v>
      </c>
      <c r="B4166" s="10">
        <v>45568.734173418212</v>
      </c>
      <c r="C4166">
        <v>2</v>
      </c>
      <c r="D4166">
        <v>5738</v>
      </c>
      <c r="E4166" s="24">
        <f>INT(RFM_Pivot!$A$1 - tblCustRFM[[#This Row],[LastPurchaseDate]])</f>
        <v>88</v>
      </c>
      <c r="F4166">
        <f>IF(tblCustRFM[[#This Row],[Recency]] &lt;= $L$4, 3, IF(tblCustRFM[[#This Row],[Recency]] &lt;= M4168, 2, 1))</f>
        <v>3</v>
      </c>
      <c r="G4166">
        <f>IF(tblCustRFM[[#This Row],[Frequency]] &gt;= L4169, 3, IF(tblCustRFM[[#This Row],[Frequency]] &gt;= M4169, 2, 1))</f>
        <v>3</v>
      </c>
      <c r="H4166">
        <f>IF(tblCustRFM[[#This Row],[Monetary]] &gt;= L4170, 3, IF(tblCustRFM[[#This Row],[Monetary]] &gt;= M4170, 2, 1))</f>
        <v>3</v>
      </c>
      <c r="I4166">
        <f>tblCustRFM[[#This Row],[RecencyTier]] + tblCustRFM[[#This Row],[FrequencyTier]] + tblCustRFM[[#This Row],[MonetaryTier]]</f>
        <v>9</v>
      </c>
    </row>
    <row r="4167" spans="1:9" x14ac:dyDescent="0.45">
      <c r="A4167" s="16">
        <v>7207</v>
      </c>
      <c r="B4167" s="10">
        <v>45558.44014402006</v>
      </c>
      <c r="C4167">
        <v>3</v>
      </c>
      <c r="D4167">
        <v>18154.93</v>
      </c>
      <c r="E4167" s="24">
        <f>INT(RFM_Pivot!$A$1 - tblCustRFM[[#This Row],[LastPurchaseDate]])</f>
        <v>98</v>
      </c>
      <c r="F4167">
        <f>IF(tblCustRFM[[#This Row],[Recency]] &lt;= $L$4, 3, IF(tblCustRFM[[#This Row],[Recency]] &lt;= M4169, 2, 1))</f>
        <v>3</v>
      </c>
      <c r="G4167">
        <f>IF(tblCustRFM[[#This Row],[Frequency]] &gt;= L4170, 3, IF(tblCustRFM[[#This Row],[Frequency]] &gt;= M4170, 2, 1))</f>
        <v>3</v>
      </c>
      <c r="H4167">
        <f>IF(tblCustRFM[[#This Row],[Monetary]] &gt;= L4171, 3, IF(tblCustRFM[[#This Row],[Monetary]] &gt;= M4171, 2, 1))</f>
        <v>3</v>
      </c>
      <c r="I4167">
        <f>tblCustRFM[[#This Row],[RecencyTier]] + tblCustRFM[[#This Row],[FrequencyTier]] + tblCustRFM[[#This Row],[MonetaryTier]]</f>
        <v>9</v>
      </c>
    </row>
    <row r="4168" spans="1:9" x14ac:dyDescent="0.45">
      <c r="A4168" s="16">
        <v>7212</v>
      </c>
      <c r="B4168" s="10">
        <v>45541.0644064429</v>
      </c>
      <c r="C4168">
        <v>2</v>
      </c>
      <c r="D4168">
        <v>12660.49</v>
      </c>
      <c r="E4168" s="24">
        <f>INT(RFM_Pivot!$A$1 - tblCustRFM[[#This Row],[LastPurchaseDate]])</f>
        <v>115</v>
      </c>
      <c r="F4168">
        <f>IF(tblCustRFM[[#This Row],[Recency]] &lt;= $L$4, 3, IF(tblCustRFM[[#This Row],[Recency]] &lt;= M4170, 2, 1))</f>
        <v>3</v>
      </c>
      <c r="G4168">
        <f>IF(tblCustRFM[[#This Row],[Frequency]] &gt;= L4171, 3, IF(tblCustRFM[[#This Row],[Frequency]] &gt;= M4171, 2, 1))</f>
        <v>3</v>
      </c>
      <c r="H4168">
        <f>IF(tblCustRFM[[#This Row],[Monetary]] &gt;= L4172, 3, IF(tblCustRFM[[#This Row],[Monetary]] &gt;= M4172, 2, 1))</f>
        <v>3</v>
      </c>
      <c r="I4168">
        <f>tblCustRFM[[#This Row],[RecencyTier]] + tblCustRFM[[#This Row],[FrequencyTier]] + tblCustRFM[[#This Row],[MonetaryTier]]</f>
        <v>9</v>
      </c>
    </row>
    <row r="4169" spans="1:9" x14ac:dyDescent="0.45">
      <c r="A4169" s="16">
        <v>7213</v>
      </c>
      <c r="B4169" s="10">
        <v>45634.29472947531</v>
      </c>
      <c r="C4169">
        <v>2</v>
      </c>
      <c r="D4169">
        <v>7705.02</v>
      </c>
      <c r="E4169" s="24">
        <f>INT(RFM_Pivot!$A$1 - tblCustRFM[[#This Row],[LastPurchaseDate]])</f>
        <v>22</v>
      </c>
      <c r="F4169">
        <f>IF(tblCustRFM[[#This Row],[Recency]] &lt;= $L$4, 3, IF(tblCustRFM[[#This Row],[Recency]] &lt;= M4171, 2, 1))</f>
        <v>3</v>
      </c>
      <c r="G4169">
        <f>IF(tblCustRFM[[#This Row],[Frequency]] &gt;= L4172, 3, IF(tblCustRFM[[#This Row],[Frequency]] &gt;= M4172, 2, 1))</f>
        <v>3</v>
      </c>
      <c r="H4169">
        <f>IF(tblCustRFM[[#This Row],[Monetary]] &gt;= L4173, 3, IF(tblCustRFM[[#This Row],[Monetary]] &gt;= M4173, 2, 1))</f>
        <v>3</v>
      </c>
      <c r="I4169">
        <f>tblCustRFM[[#This Row],[RecencyTier]] + tblCustRFM[[#This Row],[FrequencyTier]] + tblCustRFM[[#This Row],[MonetaryTier]]</f>
        <v>9</v>
      </c>
    </row>
    <row r="4170" spans="1:9" x14ac:dyDescent="0.45">
      <c r="A4170" s="16">
        <v>7214</v>
      </c>
      <c r="B4170" s="10">
        <v>45460.391339120368</v>
      </c>
      <c r="C4170">
        <v>1</v>
      </c>
      <c r="D4170">
        <v>3579.99</v>
      </c>
      <c r="E4170" s="24">
        <f>INT(RFM_Pivot!$A$1 - tblCustRFM[[#This Row],[LastPurchaseDate]])</f>
        <v>196</v>
      </c>
      <c r="F4170">
        <f>IF(tblCustRFM[[#This Row],[Recency]] &lt;= $L$4, 3, IF(tblCustRFM[[#This Row],[Recency]] &lt;= M4172, 2, 1))</f>
        <v>1</v>
      </c>
      <c r="G4170">
        <f>IF(tblCustRFM[[#This Row],[Frequency]] &gt;= L4173, 3, IF(tblCustRFM[[#This Row],[Frequency]] &gt;= M4173, 2, 1))</f>
        <v>3</v>
      </c>
      <c r="H4170">
        <f>IF(tblCustRFM[[#This Row],[Monetary]] &gt;= L4174, 3, IF(tblCustRFM[[#This Row],[Monetary]] &gt;= M4174, 2, 1))</f>
        <v>3</v>
      </c>
      <c r="I4170">
        <f>tblCustRFM[[#This Row],[RecencyTier]] + tblCustRFM[[#This Row],[FrequencyTier]] + tblCustRFM[[#This Row],[MonetaryTier]]</f>
        <v>7</v>
      </c>
    </row>
    <row r="4171" spans="1:9" x14ac:dyDescent="0.45">
      <c r="A4171" s="16">
        <v>7217</v>
      </c>
      <c r="B4171" s="10">
        <v>45525.294829475308</v>
      </c>
      <c r="C4171">
        <v>2</v>
      </c>
      <c r="D4171">
        <v>15006.75</v>
      </c>
      <c r="E4171" s="24">
        <f>INT(RFM_Pivot!$A$1 - tblCustRFM[[#This Row],[LastPurchaseDate]])</f>
        <v>131</v>
      </c>
      <c r="F4171">
        <f>IF(tblCustRFM[[#This Row],[Recency]] &lt;= $L$4, 3, IF(tblCustRFM[[#This Row],[Recency]] &lt;= M4173, 2, 1))</f>
        <v>1</v>
      </c>
      <c r="G4171">
        <f>IF(tblCustRFM[[#This Row],[Frequency]] &gt;= L4174, 3, IF(tblCustRFM[[#This Row],[Frequency]] &gt;= M4174, 2, 1))</f>
        <v>3</v>
      </c>
      <c r="H4171">
        <f>IF(tblCustRFM[[#This Row],[Monetary]] &gt;= L4175, 3, IF(tblCustRFM[[#This Row],[Monetary]] &gt;= M4175, 2, 1))</f>
        <v>3</v>
      </c>
      <c r="I4171">
        <f>tblCustRFM[[#This Row],[RecencyTier]] + tblCustRFM[[#This Row],[FrequencyTier]] + tblCustRFM[[#This Row],[MonetaryTier]]</f>
        <v>7</v>
      </c>
    </row>
    <row r="4172" spans="1:9" x14ac:dyDescent="0.45">
      <c r="A4172" s="16">
        <v>7218</v>
      </c>
      <c r="B4172" s="10">
        <v>45120.031303124997</v>
      </c>
      <c r="C4172">
        <v>1</v>
      </c>
      <c r="D4172">
        <v>2313.73</v>
      </c>
      <c r="E4172" s="24">
        <f>INT(RFM_Pivot!$A$1 - tblCustRFM[[#This Row],[LastPurchaseDate]])</f>
        <v>536</v>
      </c>
      <c r="F4172">
        <f>IF(tblCustRFM[[#This Row],[Recency]] &lt;= $L$4, 3, IF(tblCustRFM[[#This Row],[Recency]] &lt;= M4174, 2, 1))</f>
        <v>1</v>
      </c>
      <c r="G4172">
        <f>IF(tblCustRFM[[#This Row],[Frequency]] &gt;= L4175, 3, IF(tblCustRFM[[#This Row],[Frequency]] &gt;= M4175, 2, 1))</f>
        <v>3</v>
      </c>
      <c r="H4172">
        <f>IF(tblCustRFM[[#This Row],[Monetary]] &gt;= L4176, 3, IF(tblCustRFM[[#This Row],[Monetary]] &gt;= M4176, 2, 1))</f>
        <v>3</v>
      </c>
      <c r="I4172">
        <f>tblCustRFM[[#This Row],[RecencyTier]] + tblCustRFM[[#This Row],[FrequencyTier]] + tblCustRFM[[#This Row],[MonetaryTier]]</f>
        <v>7</v>
      </c>
    </row>
    <row r="4173" spans="1:9" x14ac:dyDescent="0.45">
      <c r="A4173" s="16">
        <v>7219</v>
      </c>
      <c r="B4173" s="10">
        <v>45281.669466936728</v>
      </c>
      <c r="C4173">
        <v>2</v>
      </c>
      <c r="D4173">
        <v>4734.6499999999996</v>
      </c>
      <c r="E4173" s="24">
        <f>INT(RFM_Pivot!$A$1 - tblCustRFM[[#This Row],[LastPurchaseDate]])</f>
        <v>375</v>
      </c>
      <c r="F4173">
        <f>IF(tblCustRFM[[#This Row],[Recency]] &lt;= $L$4, 3, IF(tblCustRFM[[#This Row],[Recency]] &lt;= M4175, 2, 1))</f>
        <v>1</v>
      </c>
      <c r="G4173">
        <f>IF(tblCustRFM[[#This Row],[Frequency]] &gt;= L4176, 3, IF(tblCustRFM[[#This Row],[Frequency]] &gt;= M4176, 2, 1))</f>
        <v>3</v>
      </c>
      <c r="H4173">
        <f>IF(tblCustRFM[[#This Row],[Monetary]] &gt;= L4177, 3, IF(tblCustRFM[[#This Row],[Monetary]] &gt;= M4177, 2, 1))</f>
        <v>3</v>
      </c>
      <c r="I4173">
        <f>tblCustRFM[[#This Row],[RecencyTier]] + tblCustRFM[[#This Row],[FrequencyTier]] + tblCustRFM[[#This Row],[MonetaryTier]]</f>
        <v>7</v>
      </c>
    </row>
    <row r="4174" spans="1:9" x14ac:dyDescent="0.45">
      <c r="A4174" s="16">
        <v>7221</v>
      </c>
      <c r="B4174" s="10">
        <v>45296.927992785495</v>
      </c>
      <c r="C4174">
        <v>1</v>
      </c>
      <c r="D4174">
        <v>13724.34</v>
      </c>
      <c r="E4174" s="24">
        <f>INT(RFM_Pivot!$A$1 - tblCustRFM[[#This Row],[LastPurchaseDate]])</f>
        <v>360</v>
      </c>
      <c r="F4174">
        <f>IF(tblCustRFM[[#This Row],[Recency]] &lt;= $L$4, 3, IF(tblCustRFM[[#This Row],[Recency]] &lt;= M4176, 2, 1))</f>
        <v>1</v>
      </c>
      <c r="G4174">
        <f>IF(tblCustRFM[[#This Row],[Frequency]] &gt;= L4177, 3, IF(tblCustRFM[[#This Row],[Frequency]] &gt;= M4177, 2, 1))</f>
        <v>3</v>
      </c>
      <c r="H4174">
        <f>IF(tblCustRFM[[#This Row],[Monetary]] &gt;= L4178, 3, IF(tblCustRFM[[#This Row],[Monetary]] &gt;= M4178, 2, 1))</f>
        <v>3</v>
      </c>
      <c r="I4174">
        <f>tblCustRFM[[#This Row],[RecencyTier]] + tblCustRFM[[#This Row],[FrequencyTier]] + tblCustRFM[[#This Row],[MonetaryTier]]</f>
        <v>7</v>
      </c>
    </row>
    <row r="4175" spans="1:9" x14ac:dyDescent="0.45">
      <c r="A4175" s="16">
        <v>7222</v>
      </c>
      <c r="B4175" s="10">
        <v>45441.774477430554</v>
      </c>
      <c r="C4175">
        <v>2</v>
      </c>
      <c r="D4175">
        <v>3190.1</v>
      </c>
      <c r="E4175" s="24">
        <f>INT(RFM_Pivot!$A$1 - tblCustRFM[[#This Row],[LastPurchaseDate]])</f>
        <v>215</v>
      </c>
      <c r="F4175">
        <f>IF(tblCustRFM[[#This Row],[Recency]] &lt;= $L$4, 3, IF(tblCustRFM[[#This Row],[Recency]] &lt;= M4177, 2, 1))</f>
        <v>1</v>
      </c>
      <c r="G4175">
        <f>IF(tblCustRFM[[#This Row],[Frequency]] &gt;= L4178, 3, IF(tblCustRFM[[#This Row],[Frequency]] &gt;= M4178, 2, 1))</f>
        <v>3</v>
      </c>
      <c r="H4175">
        <f>IF(tblCustRFM[[#This Row],[Monetary]] &gt;= L4179, 3, IF(tblCustRFM[[#This Row],[Monetary]] &gt;= M4179, 2, 1))</f>
        <v>3</v>
      </c>
      <c r="I4175">
        <f>tblCustRFM[[#This Row],[RecencyTier]] + tblCustRFM[[#This Row],[FrequencyTier]] + tblCustRFM[[#This Row],[MonetaryTier]]</f>
        <v>7</v>
      </c>
    </row>
    <row r="4176" spans="1:9" x14ac:dyDescent="0.45">
      <c r="A4176" s="16">
        <v>7226</v>
      </c>
      <c r="B4176" s="10">
        <v>45223.774677469133</v>
      </c>
      <c r="C4176">
        <v>1</v>
      </c>
      <c r="D4176">
        <v>19319.400000000001</v>
      </c>
      <c r="E4176" s="24">
        <f>INT(RFM_Pivot!$A$1 - tblCustRFM[[#This Row],[LastPurchaseDate]])</f>
        <v>433</v>
      </c>
      <c r="F4176">
        <f>IF(tblCustRFM[[#This Row],[Recency]] &lt;= $L$4, 3, IF(tblCustRFM[[#This Row],[Recency]] &lt;= M4178, 2, 1))</f>
        <v>1</v>
      </c>
      <c r="G4176">
        <f>IF(tblCustRFM[[#This Row],[Frequency]] &gt;= L4179, 3, IF(tblCustRFM[[#This Row],[Frequency]] &gt;= M4179, 2, 1))</f>
        <v>3</v>
      </c>
      <c r="H4176">
        <f>IF(tblCustRFM[[#This Row],[Monetary]] &gt;= L4180, 3, IF(tblCustRFM[[#This Row],[Monetary]] &gt;= M4180, 2, 1))</f>
        <v>3</v>
      </c>
      <c r="I4176">
        <f>tblCustRFM[[#This Row],[RecencyTier]] + tblCustRFM[[#This Row],[FrequencyTier]] + tblCustRFM[[#This Row],[MonetaryTier]]</f>
        <v>7</v>
      </c>
    </row>
    <row r="4177" spans="1:9" x14ac:dyDescent="0.45">
      <c r="A4177" s="16">
        <v>7227</v>
      </c>
      <c r="B4177" s="10">
        <v>45643.858685879626</v>
      </c>
      <c r="C4177">
        <v>2</v>
      </c>
      <c r="D4177">
        <v>4913.6099999999997</v>
      </c>
      <c r="E4177" s="24">
        <f>INT(RFM_Pivot!$A$1 - tblCustRFM[[#This Row],[LastPurchaseDate]])</f>
        <v>13</v>
      </c>
      <c r="F4177">
        <f>IF(tblCustRFM[[#This Row],[Recency]] &lt;= $L$4, 3, IF(tblCustRFM[[#This Row],[Recency]] &lt;= M4179, 2, 1))</f>
        <v>3</v>
      </c>
      <c r="G4177">
        <f>IF(tblCustRFM[[#This Row],[Frequency]] &gt;= L4180, 3, IF(tblCustRFM[[#This Row],[Frequency]] &gt;= M4180, 2, 1))</f>
        <v>3</v>
      </c>
      <c r="H4177">
        <f>IF(tblCustRFM[[#This Row],[Monetary]] &gt;= L4181, 3, IF(tblCustRFM[[#This Row],[Monetary]] &gt;= M4181, 2, 1))</f>
        <v>3</v>
      </c>
      <c r="I4177">
        <f>tblCustRFM[[#This Row],[RecencyTier]] + tblCustRFM[[#This Row],[FrequencyTier]] + tblCustRFM[[#This Row],[MonetaryTier]]</f>
        <v>9</v>
      </c>
    </row>
    <row r="4178" spans="1:9" x14ac:dyDescent="0.45">
      <c r="A4178" s="16">
        <v>7228</v>
      </c>
      <c r="B4178" s="10">
        <v>45049.214221412039</v>
      </c>
      <c r="C4178">
        <v>1</v>
      </c>
      <c r="D4178">
        <v>16774.84</v>
      </c>
      <c r="E4178" s="24">
        <f>INT(RFM_Pivot!$A$1 - tblCustRFM[[#This Row],[LastPurchaseDate]])</f>
        <v>607</v>
      </c>
      <c r="F4178">
        <f>IF(tblCustRFM[[#This Row],[Recency]] &lt;= $L$4, 3, IF(tblCustRFM[[#This Row],[Recency]] &lt;= M4180, 2, 1))</f>
        <v>1</v>
      </c>
      <c r="G4178">
        <f>IF(tblCustRFM[[#This Row],[Frequency]] &gt;= L4181, 3, IF(tblCustRFM[[#This Row],[Frequency]] &gt;= M4181, 2, 1))</f>
        <v>3</v>
      </c>
      <c r="H4178">
        <f>IF(tblCustRFM[[#This Row],[Monetary]] &gt;= L4182, 3, IF(tblCustRFM[[#This Row],[Monetary]] &gt;= M4182, 2, 1))</f>
        <v>3</v>
      </c>
      <c r="I4178">
        <f>tblCustRFM[[#This Row],[RecencyTier]] + tblCustRFM[[#This Row],[FrequencyTier]] + tblCustRFM[[#This Row],[MonetaryTier]]</f>
        <v>7</v>
      </c>
    </row>
    <row r="4179" spans="1:9" x14ac:dyDescent="0.45">
      <c r="A4179" s="16">
        <v>7229</v>
      </c>
      <c r="B4179" s="10">
        <v>45625.679867978397</v>
      </c>
      <c r="C4179">
        <v>3</v>
      </c>
      <c r="D4179">
        <v>27040.16</v>
      </c>
      <c r="E4179" s="24">
        <f>INT(RFM_Pivot!$A$1 - tblCustRFM[[#This Row],[LastPurchaseDate]])</f>
        <v>31</v>
      </c>
      <c r="F4179">
        <f>IF(tblCustRFM[[#This Row],[Recency]] &lt;= $L$4, 3, IF(tblCustRFM[[#This Row],[Recency]] &lt;= M4181, 2, 1))</f>
        <v>3</v>
      </c>
      <c r="G4179">
        <f>IF(tblCustRFM[[#This Row],[Frequency]] &gt;= L4182, 3, IF(tblCustRFM[[#This Row],[Frequency]] &gt;= M4182, 2, 1))</f>
        <v>3</v>
      </c>
      <c r="H4179">
        <f>IF(tblCustRFM[[#This Row],[Monetary]] &gt;= L4183, 3, IF(tblCustRFM[[#This Row],[Monetary]] &gt;= M4183, 2, 1))</f>
        <v>3</v>
      </c>
      <c r="I4179">
        <f>tblCustRFM[[#This Row],[RecencyTier]] + tblCustRFM[[#This Row],[FrequencyTier]] + tblCustRFM[[#This Row],[MonetaryTier]]</f>
        <v>9</v>
      </c>
    </row>
    <row r="4180" spans="1:9" x14ac:dyDescent="0.45">
      <c r="A4180" s="16">
        <v>7230</v>
      </c>
      <c r="B4180" s="10">
        <v>45326.276927700615</v>
      </c>
      <c r="C4180">
        <v>2</v>
      </c>
      <c r="D4180">
        <v>9603.57</v>
      </c>
      <c r="E4180" s="24">
        <f>INT(RFM_Pivot!$A$1 - tblCustRFM[[#This Row],[LastPurchaseDate]])</f>
        <v>330</v>
      </c>
      <c r="F4180">
        <f>IF(tblCustRFM[[#This Row],[Recency]] &lt;= $L$4, 3, IF(tblCustRFM[[#This Row],[Recency]] &lt;= M4182, 2, 1))</f>
        <v>1</v>
      </c>
      <c r="G4180">
        <f>IF(tblCustRFM[[#This Row],[Frequency]] &gt;= L4183, 3, IF(tblCustRFM[[#This Row],[Frequency]] &gt;= M4183, 2, 1))</f>
        <v>3</v>
      </c>
      <c r="H4180">
        <f>IF(tblCustRFM[[#This Row],[Monetary]] &gt;= L4184, 3, IF(tblCustRFM[[#This Row],[Monetary]] &gt;= M4184, 2, 1))</f>
        <v>3</v>
      </c>
      <c r="I4180">
        <f>tblCustRFM[[#This Row],[RecencyTier]] + tblCustRFM[[#This Row],[FrequencyTier]] + tblCustRFM[[#This Row],[MonetaryTier]]</f>
        <v>7</v>
      </c>
    </row>
    <row r="4181" spans="1:9" x14ac:dyDescent="0.45">
      <c r="A4181" s="16">
        <v>7231</v>
      </c>
      <c r="B4181" s="10">
        <v>45206.836983719135</v>
      </c>
      <c r="C4181">
        <v>1</v>
      </c>
      <c r="D4181">
        <v>7110.58</v>
      </c>
      <c r="E4181" s="24">
        <f>INT(RFM_Pivot!$A$1 - tblCustRFM[[#This Row],[LastPurchaseDate]])</f>
        <v>450</v>
      </c>
      <c r="F4181">
        <f>IF(tblCustRFM[[#This Row],[Recency]] &lt;= $L$4, 3, IF(tblCustRFM[[#This Row],[Recency]] &lt;= M4183, 2, 1))</f>
        <v>1</v>
      </c>
      <c r="G4181">
        <f>IF(tblCustRFM[[#This Row],[Frequency]] &gt;= L4184, 3, IF(tblCustRFM[[#This Row],[Frequency]] &gt;= M4184, 2, 1))</f>
        <v>3</v>
      </c>
      <c r="H4181">
        <f>IF(tblCustRFM[[#This Row],[Monetary]] &gt;= L4185, 3, IF(tblCustRFM[[#This Row],[Monetary]] &gt;= M4185, 2, 1))</f>
        <v>3</v>
      </c>
      <c r="I4181">
        <f>tblCustRFM[[#This Row],[RecencyTier]] + tblCustRFM[[#This Row],[FrequencyTier]] + tblCustRFM[[#This Row],[MonetaryTier]]</f>
        <v>7</v>
      </c>
    </row>
    <row r="4182" spans="1:9" x14ac:dyDescent="0.45">
      <c r="A4182" s="16">
        <v>7232</v>
      </c>
      <c r="B4182" s="10">
        <v>45292.98559857253</v>
      </c>
      <c r="C4182">
        <v>1</v>
      </c>
      <c r="D4182">
        <v>7480.11</v>
      </c>
      <c r="E4182" s="24">
        <f>INT(RFM_Pivot!$A$1 - tblCustRFM[[#This Row],[LastPurchaseDate]])</f>
        <v>364</v>
      </c>
      <c r="F4182">
        <f>IF(tblCustRFM[[#This Row],[Recency]] &lt;= $L$4, 3, IF(tblCustRFM[[#This Row],[Recency]] &lt;= M4184, 2, 1))</f>
        <v>1</v>
      </c>
      <c r="G4182">
        <f>IF(tblCustRFM[[#This Row],[Frequency]] &gt;= L4185, 3, IF(tblCustRFM[[#This Row],[Frequency]] &gt;= M4185, 2, 1))</f>
        <v>3</v>
      </c>
      <c r="H4182">
        <f>IF(tblCustRFM[[#This Row],[Monetary]] &gt;= L4186, 3, IF(tblCustRFM[[#This Row],[Monetary]] &gt;= M4186, 2, 1))</f>
        <v>3</v>
      </c>
      <c r="I4182">
        <f>tblCustRFM[[#This Row],[RecencyTier]] + tblCustRFM[[#This Row],[FrequencyTier]] + tblCustRFM[[#This Row],[MonetaryTier]]</f>
        <v>7</v>
      </c>
    </row>
    <row r="4183" spans="1:9" x14ac:dyDescent="0.45">
      <c r="A4183" s="16">
        <v>7233</v>
      </c>
      <c r="B4183" s="10">
        <v>45338.615161496913</v>
      </c>
      <c r="C4183">
        <v>2</v>
      </c>
      <c r="D4183">
        <v>11397.95</v>
      </c>
      <c r="E4183" s="24">
        <f>INT(RFM_Pivot!$A$1 - tblCustRFM[[#This Row],[LastPurchaseDate]])</f>
        <v>318</v>
      </c>
      <c r="F4183">
        <f>IF(tblCustRFM[[#This Row],[Recency]] &lt;= $L$4, 3, IF(tblCustRFM[[#This Row],[Recency]] &lt;= M4185, 2, 1))</f>
        <v>1</v>
      </c>
      <c r="G4183">
        <f>IF(tblCustRFM[[#This Row],[Frequency]] &gt;= L4186, 3, IF(tblCustRFM[[#This Row],[Frequency]] &gt;= M4186, 2, 1))</f>
        <v>3</v>
      </c>
      <c r="H4183">
        <f>IF(tblCustRFM[[#This Row],[Monetary]] &gt;= L4187, 3, IF(tblCustRFM[[#This Row],[Monetary]] &gt;= M4187, 2, 1))</f>
        <v>3</v>
      </c>
      <c r="I4183">
        <f>tblCustRFM[[#This Row],[RecencyTier]] + tblCustRFM[[#This Row],[FrequencyTier]] + tblCustRFM[[#This Row],[MonetaryTier]]</f>
        <v>7</v>
      </c>
    </row>
    <row r="4184" spans="1:9" x14ac:dyDescent="0.45">
      <c r="A4184" s="16">
        <v>7235</v>
      </c>
      <c r="B4184" s="10">
        <v>44930.139313927466</v>
      </c>
      <c r="C4184">
        <v>1</v>
      </c>
      <c r="D4184">
        <v>4330.08</v>
      </c>
      <c r="E4184" s="24">
        <f>INT(RFM_Pivot!$A$1 - tblCustRFM[[#This Row],[LastPurchaseDate]])</f>
        <v>726</v>
      </c>
      <c r="F4184">
        <f>IF(tblCustRFM[[#This Row],[Recency]] &lt;= $L$4, 3, IF(tblCustRFM[[#This Row],[Recency]] &lt;= M4186, 2, 1))</f>
        <v>1</v>
      </c>
      <c r="G4184">
        <f>IF(tblCustRFM[[#This Row],[Frequency]] &gt;= L4187, 3, IF(tblCustRFM[[#This Row],[Frequency]] &gt;= M4187, 2, 1))</f>
        <v>3</v>
      </c>
      <c r="H4184">
        <f>IF(tblCustRFM[[#This Row],[Monetary]] &gt;= L4188, 3, IF(tblCustRFM[[#This Row],[Monetary]] &gt;= M4188, 2, 1))</f>
        <v>3</v>
      </c>
      <c r="I4184">
        <f>tblCustRFM[[#This Row],[RecencyTier]] + tblCustRFM[[#This Row],[FrequencyTier]] + tblCustRFM[[#This Row],[MonetaryTier]]</f>
        <v>7</v>
      </c>
    </row>
    <row r="4185" spans="1:9" x14ac:dyDescent="0.45">
      <c r="A4185" s="16">
        <v>7236</v>
      </c>
      <c r="B4185" s="10">
        <v>45493.974697453705</v>
      </c>
      <c r="C4185">
        <v>3</v>
      </c>
      <c r="D4185">
        <v>20147.11</v>
      </c>
      <c r="E4185" s="24">
        <f>INT(RFM_Pivot!$A$1 - tblCustRFM[[#This Row],[LastPurchaseDate]])</f>
        <v>163</v>
      </c>
      <c r="F4185">
        <f>IF(tblCustRFM[[#This Row],[Recency]] &lt;= $L$4, 3, IF(tblCustRFM[[#This Row],[Recency]] &lt;= M4187, 2, 1))</f>
        <v>1</v>
      </c>
      <c r="G4185">
        <f>IF(tblCustRFM[[#This Row],[Frequency]] &gt;= L4188, 3, IF(tblCustRFM[[#This Row],[Frequency]] &gt;= M4188, 2, 1))</f>
        <v>3</v>
      </c>
      <c r="H4185">
        <f>IF(tblCustRFM[[#This Row],[Monetary]] &gt;= L4189, 3, IF(tblCustRFM[[#This Row],[Monetary]] &gt;= M4189, 2, 1))</f>
        <v>3</v>
      </c>
      <c r="I4185">
        <f>tblCustRFM[[#This Row],[RecencyTier]] + tblCustRFM[[#This Row],[FrequencyTier]] + tblCustRFM[[#This Row],[MonetaryTier]]</f>
        <v>7</v>
      </c>
    </row>
    <row r="4186" spans="1:9" x14ac:dyDescent="0.45">
      <c r="A4186" s="16">
        <v>7238</v>
      </c>
      <c r="B4186" s="10">
        <v>45353.80068005401</v>
      </c>
      <c r="C4186">
        <v>2</v>
      </c>
      <c r="D4186">
        <v>22064.959999999999</v>
      </c>
      <c r="E4186" s="24">
        <f>INT(RFM_Pivot!$A$1 - tblCustRFM[[#This Row],[LastPurchaseDate]])</f>
        <v>303</v>
      </c>
      <c r="F4186">
        <f>IF(tblCustRFM[[#This Row],[Recency]] &lt;= $L$4, 3, IF(tblCustRFM[[#This Row],[Recency]] &lt;= M4188, 2, 1))</f>
        <v>1</v>
      </c>
      <c r="G4186">
        <f>IF(tblCustRFM[[#This Row],[Frequency]] &gt;= L4189, 3, IF(tblCustRFM[[#This Row],[Frequency]] &gt;= M4189, 2, 1))</f>
        <v>3</v>
      </c>
      <c r="H4186">
        <f>IF(tblCustRFM[[#This Row],[Monetary]] &gt;= L4190, 3, IF(tblCustRFM[[#This Row],[Monetary]] &gt;= M4190, 2, 1))</f>
        <v>3</v>
      </c>
      <c r="I4186">
        <f>tblCustRFM[[#This Row],[RecencyTier]] + tblCustRFM[[#This Row],[FrequencyTier]] + tblCustRFM[[#This Row],[MonetaryTier]]</f>
        <v>7</v>
      </c>
    </row>
    <row r="4187" spans="1:9" x14ac:dyDescent="0.45">
      <c r="A4187" s="16">
        <v>7239</v>
      </c>
      <c r="B4187" s="10">
        <v>45191.870487037035</v>
      </c>
      <c r="C4187">
        <v>1</v>
      </c>
      <c r="D4187">
        <v>17315.240000000002</v>
      </c>
      <c r="E4187" s="24">
        <f>INT(RFM_Pivot!$A$1 - tblCustRFM[[#This Row],[LastPurchaseDate]])</f>
        <v>465</v>
      </c>
      <c r="F4187">
        <f>IF(tblCustRFM[[#This Row],[Recency]] &lt;= $L$4, 3, IF(tblCustRFM[[#This Row],[Recency]] &lt;= M4189, 2, 1))</f>
        <v>1</v>
      </c>
      <c r="G4187">
        <f>IF(tblCustRFM[[#This Row],[Frequency]] &gt;= L4190, 3, IF(tblCustRFM[[#This Row],[Frequency]] &gt;= M4190, 2, 1))</f>
        <v>3</v>
      </c>
      <c r="H4187">
        <f>IF(tblCustRFM[[#This Row],[Monetary]] &gt;= L4191, 3, IF(tblCustRFM[[#This Row],[Monetary]] &gt;= M4191, 2, 1))</f>
        <v>3</v>
      </c>
      <c r="I4187">
        <f>tblCustRFM[[#This Row],[RecencyTier]] + tblCustRFM[[#This Row],[FrequencyTier]] + tblCustRFM[[#This Row],[MonetaryTier]]</f>
        <v>7</v>
      </c>
    </row>
    <row r="4188" spans="1:9" x14ac:dyDescent="0.45">
      <c r="A4188" s="16">
        <v>7240</v>
      </c>
      <c r="B4188" s="10">
        <v>45374.607760763887</v>
      </c>
      <c r="C4188">
        <v>2</v>
      </c>
      <c r="D4188">
        <v>19665.580000000002</v>
      </c>
      <c r="E4188" s="24">
        <f>INT(RFM_Pivot!$A$1 - tblCustRFM[[#This Row],[LastPurchaseDate]])</f>
        <v>282</v>
      </c>
      <c r="F4188">
        <f>IF(tblCustRFM[[#This Row],[Recency]] &lt;= $L$4, 3, IF(tblCustRFM[[#This Row],[Recency]] &lt;= M4190, 2, 1))</f>
        <v>1</v>
      </c>
      <c r="G4188">
        <f>IF(tblCustRFM[[#This Row],[Frequency]] &gt;= L4191, 3, IF(tblCustRFM[[#This Row],[Frequency]] &gt;= M4191, 2, 1))</f>
        <v>3</v>
      </c>
      <c r="H4188">
        <f>IF(tblCustRFM[[#This Row],[Monetary]] &gt;= L4192, 3, IF(tblCustRFM[[#This Row],[Monetary]] &gt;= M4192, 2, 1))</f>
        <v>3</v>
      </c>
      <c r="I4188">
        <f>tblCustRFM[[#This Row],[RecencyTier]] + tblCustRFM[[#This Row],[FrequencyTier]] + tblCustRFM[[#This Row],[MonetaryTier]]</f>
        <v>7</v>
      </c>
    </row>
    <row r="4189" spans="1:9" x14ac:dyDescent="0.45">
      <c r="A4189" s="16">
        <v>7241</v>
      </c>
      <c r="B4189" s="10">
        <v>45171.428442862656</v>
      </c>
      <c r="C4189">
        <v>2</v>
      </c>
      <c r="D4189">
        <v>14688.4</v>
      </c>
      <c r="E4189" s="24">
        <f>INT(RFM_Pivot!$A$1 - tblCustRFM[[#This Row],[LastPurchaseDate]])</f>
        <v>485</v>
      </c>
      <c r="F4189">
        <f>IF(tblCustRFM[[#This Row],[Recency]] &lt;= $L$4, 3, IF(tblCustRFM[[#This Row],[Recency]] &lt;= M4191, 2, 1))</f>
        <v>1</v>
      </c>
      <c r="G4189">
        <f>IF(tblCustRFM[[#This Row],[Frequency]] &gt;= L4192, 3, IF(tblCustRFM[[#This Row],[Frequency]] &gt;= M4192, 2, 1))</f>
        <v>3</v>
      </c>
      <c r="H4189">
        <f>IF(tblCustRFM[[#This Row],[Monetary]] &gt;= L4193, 3, IF(tblCustRFM[[#This Row],[Monetary]] &gt;= M4193, 2, 1))</f>
        <v>3</v>
      </c>
      <c r="I4189">
        <f>tblCustRFM[[#This Row],[RecencyTier]] + tblCustRFM[[#This Row],[FrequencyTier]] + tblCustRFM[[#This Row],[MonetaryTier]]</f>
        <v>7</v>
      </c>
    </row>
    <row r="4190" spans="1:9" x14ac:dyDescent="0.45">
      <c r="A4190" s="16">
        <v>7242</v>
      </c>
      <c r="B4190" s="10">
        <v>45156.242924305552</v>
      </c>
      <c r="C4190">
        <v>1</v>
      </c>
      <c r="D4190">
        <v>296.77999999999997</v>
      </c>
      <c r="E4190" s="24">
        <f>INT(RFM_Pivot!$A$1 - tblCustRFM[[#This Row],[LastPurchaseDate]])</f>
        <v>500</v>
      </c>
      <c r="F4190">
        <f>IF(tblCustRFM[[#This Row],[Recency]] &lt;= $L$4, 3, IF(tblCustRFM[[#This Row],[Recency]] &lt;= M4192, 2, 1))</f>
        <v>1</v>
      </c>
      <c r="G4190">
        <f>IF(tblCustRFM[[#This Row],[Frequency]] &gt;= L4193, 3, IF(tblCustRFM[[#This Row],[Frequency]] &gt;= M4193, 2, 1))</f>
        <v>3</v>
      </c>
      <c r="H4190">
        <f>IF(tblCustRFM[[#This Row],[Monetary]] &gt;= L4194, 3, IF(tblCustRFM[[#This Row],[Monetary]] &gt;= M4194, 2, 1))</f>
        <v>3</v>
      </c>
      <c r="I4190">
        <f>tblCustRFM[[#This Row],[RecencyTier]] + tblCustRFM[[#This Row],[FrequencyTier]] + tblCustRFM[[#This Row],[MonetaryTier]]</f>
        <v>7</v>
      </c>
    </row>
    <row r="4191" spans="1:9" x14ac:dyDescent="0.45">
      <c r="A4191" s="16">
        <v>7246</v>
      </c>
      <c r="B4191" s="10">
        <v>45112.438543865741</v>
      </c>
      <c r="C4191">
        <v>1</v>
      </c>
      <c r="D4191">
        <v>1821.96</v>
      </c>
      <c r="E4191" s="24">
        <f>INT(RFM_Pivot!$A$1 - tblCustRFM[[#This Row],[LastPurchaseDate]])</f>
        <v>544</v>
      </c>
      <c r="F4191">
        <f>IF(tblCustRFM[[#This Row],[Recency]] &lt;= $L$4, 3, IF(tblCustRFM[[#This Row],[Recency]] &lt;= M4193, 2, 1))</f>
        <v>1</v>
      </c>
      <c r="G4191">
        <f>IF(tblCustRFM[[#This Row],[Frequency]] &gt;= L4194, 3, IF(tblCustRFM[[#This Row],[Frequency]] &gt;= M4194, 2, 1))</f>
        <v>3</v>
      </c>
      <c r="H4191">
        <f>IF(tblCustRFM[[#This Row],[Monetary]] &gt;= L4195, 3, IF(tblCustRFM[[#This Row],[Monetary]] &gt;= M4195, 2, 1))</f>
        <v>3</v>
      </c>
      <c r="I4191">
        <f>tblCustRFM[[#This Row],[RecencyTier]] + tblCustRFM[[#This Row],[FrequencyTier]] + tblCustRFM[[#This Row],[MonetaryTier]]</f>
        <v>7</v>
      </c>
    </row>
    <row r="4192" spans="1:9" x14ac:dyDescent="0.45">
      <c r="A4192" s="16">
        <v>7249</v>
      </c>
      <c r="B4192" s="10">
        <v>45529.456245640431</v>
      </c>
      <c r="C4192">
        <v>1</v>
      </c>
      <c r="D4192">
        <v>18345.7</v>
      </c>
      <c r="E4192" s="24">
        <f>INT(RFM_Pivot!$A$1 - tblCustRFM[[#This Row],[LastPurchaseDate]])</f>
        <v>127</v>
      </c>
      <c r="F4192">
        <f>IF(tblCustRFM[[#This Row],[Recency]] &lt;= $L$4, 3, IF(tblCustRFM[[#This Row],[Recency]] &lt;= M4194, 2, 1))</f>
        <v>1</v>
      </c>
      <c r="G4192">
        <f>IF(tblCustRFM[[#This Row],[Frequency]] &gt;= L4195, 3, IF(tblCustRFM[[#This Row],[Frequency]] &gt;= M4195, 2, 1))</f>
        <v>3</v>
      </c>
      <c r="H4192">
        <f>IF(tblCustRFM[[#This Row],[Monetary]] &gt;= L4196, 3, IF(tblCustRFM[[#This Row],[Monetary]] &gt;= M4196, 2, 1))</f>
        <v>3</v>
      </c>
      <c r="I4192">
        <f>tblCustRFM[[#This Row],[RecencyTier]] + tblCustRFM[[#This Row],[FrequencyTier]] + tblCustRFM[[#This Row],[MonetaryTier]]</f>
        <v>7</v>
      </c>
    </row>
    <row r="4193" spans="1:9" x14ac:dyDescent="0.45">
      <c r="A4193" s="16">
        <v>7250</v>
      </c>
      <c r="B4193" s="10">
        <v>45547.051005092595</v>
      </c>
      <c r="C4193">
        <v>2</v>
      </c>
      <c r="D4193">
        <v>9891.56</v>
      </c>
      <c r="E4193" s="24">
        <f>INT(RFM_Pivot!$A$1 - tblCustRFM[[#This Row],[LastPurchaseDate]])</f>
        <v>109</v>
      </c>
      <c r="F4193">
        <f>IF(tblCustRFM[[#This Row],[Recency]] &lt;= $L$4, 3, IF(tblCustRFM[[#This Row],[Recency]] &lt;= M4195, 2, 1))</f>
        <v>3</v>
      </c>
      <c r="G4193">
        <f>IF(tblCustRFM[[#This Row],[Frequency]] &gt;= L4196, 3, IF(tblCustRFM[[#This Row],[Frequency]] &gt;= M4196, 2, 1))</f>
        <v>3</v>
      </c>
      <c r="H4193">
        <f>IF(tblCustRFM[[#This Row],[Monetary]] &gt;= L4197, 3, IF(tblCustRFM[[#This Row],[Monetary]] &gt;= M4197, 2, 1))</f>
        <v>3</v>
      </c>
      <c r="I4193">
        <f>tblCustRFM[[#This Row],[RecencyTier]] + tblCustRFM[[#This Row],[FrequencyTier]] + tblCustRFM[[#This Row],[MonetaryTier]]</f>
        <v>9</v>
      </c>
    </row>
    <row r="4194" spans="1:9" x14ac:dyDescent="0.45">
      <c r="A4194" s="16">
        <v>7251</v>
      </c>
      <c r="B4194" s="10">
        <v>45229.980298032409</v>
      </c>
      <c r="C4194">
        <v>2</v>
      </c>
      <c r="D4194">
        <v>35720.83</v>
      </c>
      <c r="E4194" s="24">
        <f>INT(RFM_Pivot!$A$1 - tblCustRFM[[#This Row],[LastPurchaseDate]])</f>
        <v>427</v>
      </c>
      <c r="F4194">
        <f>IF(tblCustRFM[[#This Row],[Recency]] &lt;= $L$4, 3, IF(tblCustRFM[[#This Row],[Recency]] &lt;= M4196, 2, 1))</f>
        <v>1</v>
      </c>
      <c r="G4194">
        <f>IF(tblCustRFM[[#This Row],[Frequency]] &gt;= L4197, 3, IF(tblCustRFM[[#This Row],[Frequency]] &gt;= M4197, 2, 1))</f>
        <v>3</v>
      </c>
      <c r="H4194">
        <f>IF(tblCustRFM[[#This Row],[Monetary]] &gt;= L4198, 3, IF(tblCustRFM[[#This Row],[Monetary]] &gt;= M4198, 2, 1))</f>
        <v>3</v>
      </c>
      <c r="I4194">
        <f>tblCustRFM[[#This Row],[RecencyTier]] + tblCustRFM[[#This Row],[FrequencyTier]] + tblCustRFM[[#This Row],[MonetaryTier]]</f>
        <v>7</v>
      </c>
    </row>
    <row r="4195" spans="1:9" x14ac:dyDescent="0.45">
      <c r="A4195" s="16">
        <v>7254</v>
      </c>
      <c r="B4195" s="10">
        <v>44976.936993711417</v>
      </c>
      <c r="C4195">
        <v>1</v>
      </c>
      <c r="D4195">
        <v>9412.83</v>
      </c>
      <c r="E4195" s="24">
        <f>INT(RFM_Pivot!$A$1 - tblCustRFM[[#This Row],[LastPurchaseDate]])</f>
        <v>680</v>
      </c>
      <c r="F4195">
        <f>IF(tblCustRFM[[#This Row],[Recency]] &lt;= $L$4, 3, IF(tblCustRFM[[#This Row],[Recency]] &lt;= M4197, 2, 1))</f>
        <v>1</v>
      </c>
      <c r="G4195">
        <f>IF(tblCustRFM[[#This Row],[Frequency]] &gt;= L4198, 3, IF(tblCustRFM[[#This Row],[Frequency]] &gt;= M4198, 2, 1))</f>
        <v>3</v>
      </c>
      <c r="H4195">
        <f>IF(tblCustRFM[[#This Row],[Monetary]] &gt;= L4199, 3, IF(tblCustRFM[[#This Row],[Monetary]] &gt;= M4199, 2, 1))</f>
        <v>3</v>
      </c>
      <c r="I4195">
        <f>tblCustRFM[[#This Row],[RecencyTier]] + tblCustRFM[[#This Row],[FrequencyTier]] + tblCustRFM[[#This Row],[MonetaryTier]]</f>
        <v>7</v>
      </c>
    </row>
    <row r="4196" spans="1:9" x14ac:dyDescent="0.45">
      <c r="A4196" s="16">
        <v>7255</v>
      </c>
      <c r="B4196" s="10">
        <v>45579.758275848762</v>
      </c>
      <c r="C4196">
        <v>1</v>
      </c>
      <c r="D4196">
        <v>2441.5</v>
      </c>
      <c r="E4196" s="24">
        <f>INT(RFM_Pivot!$A$1 - tblCustRFM[[#This Row],[LastPurchaseDate]])</f>
        <v>77</v>
      </c>
      <c r="F4196">
        <f>IF(tblCustRFM[[#This Row],[Recency]] &lt;= $L$4, 3, IF(tblCustRFM[[#This Row],[Recency]] &lt;= M4198, 2, 1))</f>
        <v>3</v>
      </c>
      <c r="G4196">
        <f>IF(tblCustRFM[[#This Row],[Frequency]] &gt;= L4199, 3, IF(tblCustRFM[[#This Row],[Frequency]] &gt;= M4199, 2, 1))</f>
        <v>3</v>
      </c>
      <c r="H4196">
        <f>IF(tblCustRFM[[#This Row],[Monetary]] &gt;= L4200, 3, IF(tblCustRFM[[#This Row],[Monetary]] &gt;= M4200, 2, 1))</f>
        <v>3</v>
      </c>
      <c r="I4196">
        <f>tblCustRFM[[#This Row],[RecencyTier]] + tblCustRFM[[#This Row],[FrequencyTier]] + tblCustRFM[[#This Row],[MonetaryTier]]</f>
        <v>9</v>
      </c>
    </row>
    <row r="4197" spans="1:9" x14ac:dyDescent="0.45">
      <c r="A4197" s="16">
        <v>7256</v>
      </c>
      <c r="B4197" s="10">
        <v>45455.35383537809</v>
      </c>
      <c r="C4197">
        <v>4</v>
      </c>
      <c r="D4197">
        <v>31917.08</v>
      </c>
      <c r="E4197" s="24">
        <f>INT(RFM_Pivot!$A$1 - tblCustRFM[[#This Row],[LastPurchaseDate]])</f>
        <v>201</v>
      </c>
      <c r="F4197">
        <f>IF(tblCustRFM[[#This Row],[Recency]] &lt;= $L$4, 3, IF(tblCustRFM[[#This Row],[Recency]] &lt;= M4199, 2, 1))</f>
        <v>1</v>
      </c>
      <c r="G4197">
        <f>IF(tblCustRFM[[#This Row],[Frequency]] &gt;= L4200, 3, IF(tblCustRFM[[#This Row],[Frequency]] &gt;= M4200, 2, 1))</f>
        <v>3</v>
      </c>
      <c r="H4197">
        <f>IF(tblCustRFM[[#This Row],[Monetary]] &gt;= L4201, 3, IF(tblCustRFM[[#This Row],[Monetary]] &gt;= M4201, 2, 1))</f>
        <v>3</v>
      </c>
      <c r="I4197">
        <f>tblCustRFM[[#This Row],[RecencyTier]] + tblCustRFM[[#This Row],[FrequencyTier]] + tblCustRFM[[#This Row],[MonetaryTier]]</f>
        <v>7</v>
      </c>
    </row>
    <row r="4198" spans="1:9" x14ac:dyDescent="0.45">
      <c r="A4198" s="16">
        <v>7257</v>
      </c>
      <c r="B4198" s="10">
        <v>45317.80808082562</v>
      </c>
      <c r="C4198">
        <v>3</v>
      </c>
      <c r="D4198">
        <v>30793.87</v>
      </c>
      <c r="E4198" s="24">
        <f>INT(RFM_Pivot!$A$1 - tblCustRFM[[#This Row],[LastPurchaseDate]])</f>
        <v>339</v>
      </c>
      <c r="F4198">
        <f>IF(tblCustRFM[[#This Row],[Recency]] &lt;= $L$4, 3, IF(tblCustRFM[[#This Row],[Recency]] &lt;= M4200, 2, 1))</f>
        <v>1</v>
      </c>
      <c r="G4198">
        <f>IF(tblCustRFM[[#This Row],[Frequency]] &gt;= L4201, 3, IF(tblCustRFM[[#This Row],[Frequency]] &gt;= M4201, 2, 1))</f>
        <v>3</v>
      </c>
      <c r="H4198">
        <f>IF(tblCustRFM[[#This Row],[Monetary]] &gt;= L4202, 3, IF(tblCustRFM[[#This Row],[Monetary]] &gt;= M4202, 2, 1))</f>
        <v>3</v>
      </c>
      <c r="I4198">
        <f>tblCustRFM[[#This Row],[RecencyTier]] + tblCustRFM[[#This Row],[FrequencyTier]] + tblCustRFM[[#This Row],[MonetaryTier]]</f>
        <v>7</v>
      </c>
    </row>
    <row r="4199" spans="1:9" x14ac:dyDescent="0.45">
      <c r="A4199" s="16">
        <v>7261</v>
      </c>
      <c r="B4199" s="10">
        <v>45419.87228722994</v>
      </c>
      <c r="C4199">
        <v>2</v>
      </c>
      <c r="D4199">
        <v>16932.04</v>
      </c>
      <c r="E4199" s="24">
        <f>INT(RFM_Pivot!$A$1 - tblCustRFM[[#This Row],[LastPurchaseDate]])</f>
        <v>237</v>
      </c>
      <c r="F4199">
        <f>IF(tblCustRFM[[#This Row],[Recency]] &lt;= $L$4, 3, IF(tblCustRFM[[#This Row],[Recency]] &lt;= M4201, 2, 1))</f>
        <v>1</v>
      </c>
      <c r="G4199">
        <f>IF(tblCustRFM[[#This Row],[Frequency]] &gt;= L4202, 3, IF(tblCustRFM[[#This Row],[Frequency]] &gt;= M4202, 2, 1))</f>
        <v>3</v>
      </c>
      <c r="H4199">
        <f>IF(tblCustRFM[[#This Row],[Monetary]] &gt;= L4203, 3, IF(tblCustRFM[[#This Row],[Monetary]] &gt;= M4203, 2, 1))</f>
        <v>3</v>
      </c>
      <c r="I4199">
        <f>tblCustRFM[[#This Row],[RecencyTier]] + tblCustRFM[[#This Row],[FrequencyTier]] + tblCustRFM[[#This Row],[MonetaryTier]]</f>
        <v>7</v>
      </c>
    </row>
    <row r="4200" spans="1:9" x14ac:dyDescent="0.45">
      <c r="A4200" s="16">
        <v>7262</v>
      </c>
      <c r="B4200" s="10">
        <v>45043.154615470681</v>
      </c>
      <c r="C4200">
        <v>1</v>
      </c>
      <c r="D4200">
        <v>638.84</v>
      </c>
      <c r="E4200" s="24">
        <f>INT(RFM_Pivot!$A$1 - tblCustRFM[[#This Row],[LastPurchaseDate]])</f>
        <v>613</v>
      </c>
      <c r="F4200">
        <f>IF(tblCustRFM[[#This Row],[Recency]] &lt;= $L$4, 3, IF(tblCustRFM[[#This Row],[Recency]] &lt;= M4202, 2, 1))</f>
        <v>1</v>
      </c>
      <c r="G4200">
        <f>IF(tblCustRFM[[#This Row],[Frequency]] &gt;= L4203, 3, IF(tblCustRFM[[#This Row],[Frequency]] &gt;= M4203, 2, 1))</f>
        <v>3</v>
      </c>
      <c r="H4200">
        <f>IF(tblCustRFM[[#This Row],[Monetary]] &gt;= L4204, 3, IF(tblCustRFM[[#This Row],[Monetary]] &gt;= M4204, 2, 1))</f>
        <v>3</v>
      </c>
      <c r="I4200">
        <f>tblCustRFM[[#This Row],[RecencyTier]] + tblCustRFM[[#This Row],[FrequencyTier]] + tblCustRFM[[#This Row],[MonetaryTier]]</f>
        <v>7</v>
      </c>
    </row>
    <row r="4201" spans="1:9" x14ac:dyDescent="0.45">
      <c r="A4201" s="16">
        <v>7263</v>
      </c>
      <c r="B4201" s="10">
        <v>45215.232823302467</v>
      </c>
      <c r="C4201">
        <v>1</v>
      </c>
      <c r="D4201">
        <v>2198.31</v>
      </c>
      <c r="E4201" s="24">
        <f>INT(RFM_Pivot!$A$1 - tblCustRFM[[#This Row],[LastPurchaseDate]])</f>
        <v>441</v>
      </c>
      <c r="F4201">
        <f>IF(tblCustRFM[[#This Row],[Recency]] &lt;= $L$4, 3, IF(tblCustRFM[[#This Row],[Recency]] &lt;= M4203, 2, 1))</f>
        <v>1</v>
      </c>
      <c r="G4201">
        <f>IF(tblCustRFM[[#This Row],[Frequency]] &gt;= L4204, 3, IF(tblCustRFM[[#This Row],[Frequency]] &gt;= M4204, 2, 1))</f>
        <v>3</v>
      </c>
      <c r="H4201">
        <f>IF(tblCustRFM[[#This Row],[Monetary]] &gt;= L4205, 3, IF(tblCustRFM[[#This Row],[Monetary]] &gt;= M4205, 2, 1))</f>
        <v>3</v>
      </c>
      <c r="I4201">
        <f>tblCustRFM[[#This Row],[RecencyTier]] + tblCustRFM[[#This Row],[FrequencyTier]] + tblCustRFM[[#This Row],[MonetaryTier]]</f>
        <v>7</v>
      </c>
    </row>
    <row r="4202" spans="1:9" x14ac:dyDescent="0.45">
      <c r="A4202" s="16">
        <v>7264</v>
      </c>
      <c r="B4202" s="10">
        <v>45527.558055825619</v>
      </c>
      <c r="C4202">
        <v>1</v>
      </c>
      <c r="D4202">
        <v>10559.49</v>
      </c>
      <c r="E4202" s="24">
        <f>INT(RFM_Pivot!$A$1 - tblCustRFM[[#This Row],[LastPurchaseDate]])</f>
        <v>129</v>
      </c>
      <c r="F4202">
        <f>IF(tblCustRFM[[#This Row],[Recency]] &lt;= $L$4, 3, IF(tblCustRFM[[#This Row],[Recency]] &lt;= M4204, 2, 1))</f>
        <v>1</v>
      </c>
      <c r="G4202">
        <f>IF(tblCustRFM[[#This Row],[Frequency]] &gt;= L4205, 3, IF(tblCustRFM[[#This Row],[Frequency]] &gt;= M4205, 2, 1))</f>
        <v>3</v>
      </c>
      <c r="H4202">
        <f>IF(tblCustRFM[[#This Row],[Monetary]] &gt;= L4206, 3, IF(tblCustRFM[[#This Row],[Monetary]] &gt;= M4206, 2, 1))</f>
        <v>3</v>
      </c>
      <c r="I4202">
        <f>tblCustRFM[[#This Row],[RecencyTier]] + tblCustRFM[[#This Row],[FrequencyTier]] + tblCustRFM[[#This Row],[MonetaryTier]]</f>
        <v>7</v>
      </c>
    </row>
    <row r="4203" spans="1:9" x14ac:dyDescent="0.45">
      <c r="A4203" s="16">
        <v>7265</v>
      </c>
      <c r="B4203" s="10">
        <v>45488.791179128086</v>
      </c>
      <c r="C4203">
        <v>3</v>
      </c>
      <c r="D4203">
        <v>25201.38</v>
      </c>
      <c r="E4203" s="24">
        <f>INT(RFM_Pivot!$A$1 - tblCustRFM[[#This Row],[LastPurchaseDate]])</f>
        <v>168</v>
      </c>
      <c r="F4203">
        <f>IF(tblCustRFM[[#This Row],[Recency]] &lt;= $L$4, 3, IF(tblCustRFM[[#This Row],[Recency]] &lt;= M4205, 2, 1))</f>
        <v>1</v>
      </c>
      <c r="G4203">
        <f>IF(tblCustRFM[[#This Row],[Frequency]] &gt;= L4206, 3, IF(tblCustRFM[[#This Row],[Frequency]] &gt;= M4206, 2, 1))</f>
        <v>3</v>
      </c>
      <c r="H4203">
        <f>IF(tblCustRFM[[#This Row],[Monetary]] &gt;= L4207, 3, IF(tblCustRFM[[#This Row],[Monetary]] &gt;= M4207, 2, 1))</f>
        <v>3</v>
      </c>
      <c r="I4203">
        <f>tblCustRFM[[#This Row],[RecencyTier]] + tblCustRFM[[#This Row],[FrequencyTier]] + tblCustRFM[[#This Row],[MonetaryTier]]</f>
        <v>7</v>
      </c>
    </row>
    <row r="4204" spans="1:9" x14ac:dyDescent="0.45">
      <c r="A4204" s="16">
        <v>7267</v>
      </c>
      <c r="B4204" s="10">
        <v>45075.569856983027</v>
      </c>
      <c r="C4204">
        <v>1</v>
      </c>
      <c r="D4204">
        <v>1190.8</v>
      </c>
      <c r="E4204" s="24">
        <f>INT(RFM_Pivot!$A$1 - tblCustRFM[[#This Row],[LastPurchaseDate]])</f>
        <v>581</v>
      </c>
      <c r="F4204">
        <f>IF(tblCustRFM[[#This Row],[Recency]] &lt;= $L$4, 3, IF(tblCustRFM[[#This Row],[Recency]] &lt;= M4206, 2, 1))</f>
        <v>1</v>
      </c>
      <c r="G4204">
        <f>IF(tblCustRFM[[#This Row],[Frequency]] &gt;= L4207, 3, IF(tblCustRFM[[#This Row],[Frequency]] &gt;= M4207, 2, 1))</f>
        <v>3</v>
      </c>
      <c r="H4204">
        <f>IF(tblCustRFM[[#This Row],[Monetary]] &gt;= L4208, 3, IF(tblCustRFM[[#This Row],[Monetary]] &gt;= M4208, 2, 1))</f>
        <v>3</v>
      </c>
      <c r="I4204">
        <f>tblCustRFM[[#This Row],[RecencyTier]] + tblCustRFM[[#This Row],[FrequencyTier]] + tblCustRFM[[#This Row],[MonetaryTier]]</f>
        <v>7</v>
      </c>
    </row>
    <row r="4205" spans="1:9" x14ac:dyDescent="0.45">
      <c r="A4205" s="16">
        <v>7268</v>
      </c>
      <c r="B4205" s="10">
        <v>45120.615361535492</v>
      </c>
      <c r="C4205">
        <v>1</v>
      </c>
      <c r="D4205">
        <v>8607.0499999999993</v>
      </c>
      <c r="E4205" s="24">
        <f>INT(RFM_Pivot!$A$1 - tblCustRFM[[#This Row],[LastPurchaseDate]])</f>
        <v>536</v>
      </c>
      <c r="F4205">
        <f>IF(tblCustRFM[[#This Row],[Recency]] &lt;= $L$4, 3, IF(tblCustRFM[[#This Row],[Recency]] &lt;= M4207, 2, 1))</f>
        <v>1</v>
      </c>
      <c r="G4205">
        <f>IF(tblCustRFM[[#This Row],[Frequency]] &gt;= L4208, 3, IF(tblCustRFM[[#This Row],[Frequency]] &gt;= M4208, 2, 1))</f>
        <v>3</v>
      </c>
      <c r="H4205">
        <f>IF(tblCustRFM[[#This Row],[Monetary]] &gt;= L4209, 3, IF(tblCustRFM[[#This Row],[Monetary]] &gt;= M4209, 2, 1))</f>
        <v>3</v>
      </c>
      <c r="I4205">
        <f>tblCustRFM[[#This Row],[RecencyTier]] + tblCustRFM[[#This Row],[FrequencyTier]] + tblCustRFM[[#This Row],[MonetaryTier]]</f>
        <v>7</v>
      </c>
    </row>
    <row r="4206" spans="1:9" x14ac:dyDescent="0.45">
      <c r="A4206" s="16">
        <v>7269</v>
      </c>
      <c r="B4206" s="10">
        <v>45395.122812268521</v>
      </c>
      <c r="C4206">
        <v>3</v>
      </c>
      <c r="D4206">
        <v>27138.2</v>
      </c>
      <c r="E4206" s="24">
        <f>INT(RFM_Pivot!$A$1 - tblCustRFM[[#This Row],[LastPurchaseDate]])</f>
        <v>261</v>
      </c>
      <c r="F4206">
        <f>IF(tblCustRFM[[#This Row],[Recency]] &lt;= $L$4, 3, IF(tblCustRFM[[#This Row],[Recency]] &lt;= M4208, 2, 1))</f>
        <v>1</v>
      </c>
      <c r="G4206">
        <f>IF(tblCustRFM[[#This Row],[Frequency]] &gt;= L4209, 3, IF(tblCustRFM[[#This Row],[Frequency]] &gt;= M4209, 2, 1))</f>
        <v>3</v>
      </c>
      <c r="H4206">
        <f>IF(tblCustRFM[[#This Row],[Monetary]] &gt;= L4210, 3, IF(tblCustRFM[[#This Row],[Monetary]] &gt;= M4210, 2, 1))</f>
        <v>3</v>
      </c>
      <c r="I4206">
        <f>tblCustRFM[[#This Row],[RecencyTier]] + tblCustRFM[[#This Row],[FrequencyTier]] + tblCustRFM[[#This Row],[MonetaryTier]]</f>
        <v>7</v>
      </c>
    </row>
    <row r="4207" spans="1:9" x14ac:dyDescent="0.45">
      <c r="A4207" s="16">
        <v>7272</v>
      </c>
      <c r="B4207" s="10">
        <v>45078.855185532404</v>
      </c>
      <c r="C4207">
        <v>2</v>
      </c>
      <c r="D4207">
        <v>13862.16</v>
      </c>
      <c r="E4207" s="24">
        <f>INT(RFM_Pivot!$A$1 - tblCustRFM[[#This Row],[LastPurchaseDate]])</f>
        <v>578</v>
      </c>
      <c r="F4207">
        <f>IF(tblCustRFM[[#This Row],[Recency]] &lt;= $L$4, 3, IF(tblCustRFM[[#This Row],[Recency]] &lt;= M4209, 2, 1))</f>
        <v>1</v>
      </c>
      <c r="G4207">
        <f>IF(tblCustRFM[[#This Row],[Frequency]] &gt;= L4210, 3, IF(tblCustRFM[[#This Row],[Frequency]] &gt;= M4210, 2, 1))</f>
        <v>3</v>
      </c>
      <c r="H4207">
        <f>IF(tblCustRFM[[#This Row],[Monetary]] &gt;= L4211, 3, IF(tblCustRFM[[#This Row],[Monetary]] &gt;= M4211, 2, 1))</f>
        <v>3</v>
      </c>
      <c r="I4207">
        <f>tblCustRFM[[#This Row],[RecencyTier]] + tblCustRFM[[#This Row],[FrequencyTier]] + tblCustRFM[[#This Row],[MonetaryTier]]</f>
        <v>7</v>
      </c>
    </row>
    <row r="4208" spans="1:9" x14ac:dyDescent="0.45">
      <c r="A4208" s="16">
        <v>7273</v>
      </c>
      <c r="B4208" s="10">
        <v>45437.102010185183</v>
      </c>
      <c r="C4208">
        <v>2</v>
      </c>
      <c r="D4208">
        <v>24842.33</v>
      </c>
      <c r="E4208" s="24">
        <f>INT(RFM_Pivot!$A$1 - tblCustRFM[[#This Row],[LastPurchaseDate]])</f>
        <v>219</v>
      </c>
      <c r="F4208">
        <f>IF(tblCustRFM[[#This Row],[Recency]] &lt;= $L$4, 3, IF(tblCustRFM[[#This Row],[Recency]] &lt;= M4210, 2, 1))</f>
        <v>1</v>
      </c>
      <c r="G4208">
        <f>IF(tblCustRFM[[#This Row],[Frequency]] &gt;= L4211, 3, IF(tblCustRFM[[#This Row],[Frequency]] &gt;= M4211, 2, 1))</f>
        <v>3</v>
      </c>
      <c r="H4208">
        <f>IF(tblCustRFM[[#This Row],[Monetary]] &gt;= L4212, 3, IF(tblCustRFM[[#This Row],[Monetary]] &gt;= M4212, 2, 1))</f>
        <v>3</v>
      </c>
      <c r="I4208">
        <f>tblCustRFM[[#This Row],[RecencyTier]] + tblCustRFM[[#This Row],[FrequencyTier]] + tblCustRFM[[#This Row],[MonetaryTier]]</f>
        <v>7</v>
      </c>
    </row>
    <row r="4209" spans="1:9" x14ac:dyDescent="0.45">
      <c r="A4209" s="16">
        <v>7274</v>
      </c>
      <c r="B4209" s="10">
        <v>45098.202120216047</v>
      </c>
      <c r="C4209">
        <v>1</v>
      </c>
      <c r="D4209">
        <v>12644.75</v>
      </c>
      <c r="E4209" s="24">
        <f>INT(RFM_Pivot!$A$1 - tblCustRFM[[#This Row],[LastPurchaseDate]])</f>
        <v>558</v>
      </c>
      <c r="F4209">
        <f>IF(tblCustRFM[[#This Row],[Recency]] &lt;= $L$4, 3, IF(tblCustRFM[[#This Row],[Recency]] &lt;= M4211, 2, 1))</f>
        <v>1</v>
      </c>
      <c r="G4209">
        <f>IF(tblCustRFM[[#This Row],[Frequency]] &gt;= L4212, 3, IF(tblCustRFM[[#This Row],[Frequency]] &gt;= M4212, 2, 1))</f>
        <v>3</v>
      </c>
      <c r="H4209">
        <f>IF(tblCustRFM[[#This Row],[Monetary]] &gt;= L4213, 3, IF(tblCustRFM[[#This Row],[Monetary]] &gt;= M4213, 2, 1))</f>
        <v>3</v>
      </c>
      <c r="I4209">
        <f>tblCustRFM[[#This Row],[RecencyTier]] + tblCustRFM[[#This Row],[FrequencyTier]] + tblCustRFM[[#This Row],[MonetaryTier]]</f>
        <v>7</v>
      </c>
    </row>
    <row r="4210" spans="1:9" x14ac:dyDescent="0.45">
      <c r="A4210" s="16">
        <v>7276</v>
      </c>
      <c r="B4210" s="10">
        <v>45362.780578047837</v>
      </c>
      <c r="C4210">
        <v>2</v>
      </c>
      <c r="D4210">
        <v>18984.37</v>
      </c>
      <c r="E4210" s="24">
        <f>INT(RFM_Pivot!$A$1 - tblCustRFM[[#This Row],[LastPurchaseDate]])</f>
        <v>294</v>
      </c>
      <c r="F4210">
        <f>IF(tblCustRFM[[#This Row],[Recency]] &lt;= $L$4, 3, IF(tblCustRFM[[#This Row],[Recency]] &lt;= M4212, 2, 1))</f>
        <v>1</v>
      </c>
      <c r="G4210">
        <f>IF(tblCustRFM[[#This Row],[Frequency]] &gt;= L4213, 3, IF(tblCustRFM[[#This Row],[Frequency]] &gt;= M4213, 2, 1))</f>
        <v>3</v>
      </c>
      <c r="H4210">
        <f>IF(tblCustRFM[[#This Row],[Monetary]] &gt;= L4214, 3, IF(tblCustRFM[[#This Row],[Monetary]] &gt;= M4214, 2, 1))</f>
        <v>3</v>
      </c>
      <c r="I4210">
        <f>tblCustRFM[[#This Row],[RecencyTier]] + tblCustRFM[[#This Row],[FrequencyTier]] + tblCustRFM[[#This Row],[MonetaryTier]]</f>
        <v>7</v>
      </c>
    </row>
    <row r="4211" spans="1:9" x14ac:dyDescent="0.45">
      <c r="A4211" s="16">
        <v>7277</v>
      </c>
      <c r="B4211" s="10">
        <v>45598.813181327161</v>
      </c>
      <c r="C4211">
        <v>1</v>
      </c>
      <c r="D4211">
        <v>8290.08</v>
      </c>
      <c r="E4211" s="24">
        <f>INT(RFM_Pivot!$A$1 - tblCustRFM[[#This Row],[LastPurchaseDate]])</f>
        <v>58</v>
      </c>
      <c r="F4211">
        <f>IF(tblCustRFM[[#This Row],[Recency]] &lt;= $L$4, 3, IF(tblCustRFM[[#This Row],[Recency]] &lt;= M4213, 2, 1))</f>
        <v>3</v>
      </c>
      <c r="G4211">
        <f>IF(tblCustRFM[[#This Row],[Frequency]] &gt;= L4214, 3, IF(tblCustRFM[[#This Row],[Frequency]] &gt;= M4214, 2, 1))</f>
        <v>3</v>
      </c>
      <c r="H4211">
        <f>IF(tblCustRFM[[#This Row],[Monetary]] &gt;= L4215, 3, IF(tblCustRFM[[#This Row],[Monetary]] &gt;= M4215, 2, 1))</f>
        <v>3</v>
      </c>
      <c r="I4211">
        <f>tblCustRFM[[#This Row],[RecencyTier]] + tblCustRFM[[#This Row],[FrequencyTier]] + tblCustRFM[[#This Row],[MonetaryTier]]</f>
        <v>9</v>
      </c>
    </row>
    <row r="4212" spans="1:9" x14ac:dyDescent="0.45">
      <c r="A4212" s="16">
        <v>7278</v>
      </c>
      <c r="B4212" s="10">
        <v>45605.748874884259</v>
      </c>
      <c r="C4212">
        <v>2</v>
      </c>
      <c r="D4212">
        <v>8264.49</v>
      </c>
      <c r="E4212" s="24">
        <f>INT(RFM_Pivot!$A$1 - tblCustRFM[[#This Row],[LastPurchaseDate]])</f>
        <v>51</v>
      </c>
      <c r="F4212">
        <f>IF(tblCustRFM[[#This Row],[Recency]] &lt;= $L$4, 3, IF(tblCustRFM[[#This Row],[Recency]] &lt;= M4214, 2, 1))</f>
        <v>3</v>
      </c>
      <c r="G4212">
        <f>IF(tblCustRFM[[#This Row],[Frequency]] &gt;= L4215, 3, IF(tblCustRFM[[#This Row],[Frequency]] &gt;= M4215, 2, 1))</f>
        <v>3</v>
      </c>
      <c r="H4212">
        <f>IF(tblCustRFM[[#This Row],[Monetary]] &gt;= L4216, 3, IF(tblCustRFM[[#This Row],[Monetary]] &gt;= M4216, 2, 1))</f>
        <v>3</v>
      </c>
      <c r="I4212">
        <f>tblCustRFM[[#This Row],[RecencyTier]] + tblCustRFM[[#This Row],[FrequencyTier]] + tblCustRFM[[#This Row],[MonetaryTier]]</f>
        <v>9</v>
      </c>
    </row>
    <row r="4213" spans="1:9" x14ac:dyDescent="0.45">
      <c r="A4213" s="16">
        <v>7279</v>
      </c>
      <c r="B4213" s="10">
        <v>45078.56315632716</v>
      </c>
      <c r="C4213">
        <v>1</v>
      </c>
      <c r="D4213">
        <v>1862.35</v>
      </c>
      <c r="E4213" s="24">
        <f>INT(RFM_Pivot!$A$1 - tblCustRFM[[#This Row],[LastPurchaseDate]])</f>
        <v>578</v>
      </c>
      <c r="F4213">
        <f>IF(tblCustRFM[[#This Row],[Recency]] &lt;= $L$4, 3, IF(tblCustRFM[[#This Row],[Recency]] &lt;= M4215, 2, 1))</f>
        <v>1</v>
      </c>
      <c r="G4213">
        <f>IF(tblCustRFM[[#This Row],[Frequency]] &gt;= L4216, 3, IF(tblCustRFM[[#This Row],[Frequency]] &gt;= M4216, 2, 1))</f>
        <v>3</v>
      </c>
      <c r="H4213">
        <f>IF(tblCustRFM[[#This Row],[Monetary]] &gt;= L4217, 3, IF(tblCustRFM[[#This Row],[Monetary]] &gt;= M4217, 2, 1))</f>
        <v>3</v>
      </c>
      <c r="I4213">
        <f>tblCustRFM[[#This Row],[RecencyTier]] + tblCustRFM[[#This Row],[FrequencyTier]] + tblCustRFM[[#This Row],[MonetaryTier]]</f>
        <v>7</v>
      </c>
    </row>
    <row r="4214" spans="1:9" x14ac:dyDescent="0.45">
      <c r="A4214" s="16">
        <v>7280</v>
      </c>
      <c r="B4214" s="10">
        <v>45279.406240625001</v>
      </c>
      <c r="C4214">
        <v>1</v>
      </c>
      <c r="D4214">
        <v>8376.68</v>
      </c>
      <c r="E4214" s="24">
        <f>INT(RFM_Pivot!$A$1 - tblCustRFM[[#This Row],[LastPurchaseDate]])</f>
        <v>377</v>
      </c>
      <c r="F4214">
        <f>IF(tblCustRFM[[#This Row],[Recency]] &lt;= $L$4, 3, IF(tblCustRFM[[#This Row],[Recency]] &lt;= M4216, 2, 1))</f>
        <v>1</v>
      </c>
      <c r="G4214">
        <f>IF(tblCustRFM[[#This Row],[Frequency]] &gt;= L4217, 3, IF(tblCustRFM[[#This Row],[Frequency]] &gt;= M4217, 2, 1))</f>
        <v>3</v>
      </c>
      <c r="H4214">
        <f>IF(tblCustRFM[[#This Row],[Monetary]] &gt;= L4218, 3, IF(tblCustRFM[[#This Row],[Monetary]] &gt;= M4218, 2, 1))</f>
        <v>3</v>
      </c>
      <c r="I4214">
        <f>tblCustRFM[[#This Row],[RecencyTier]] + tblCustRFM[[#This Row],[FrequencyTier]] + tblCustRFM[[#This Row],[MonetaryTier]]</f>
        <v>7</v>
      </c>
    </row>
    <row r="4215" spans="1:9" x14ac:dyDescent="0.45">
      <c r="A4215" s="16">
        <v>7282</v>
      </c>
      <c r="B4215" s="10">
        <v>45512.956595640433</v>
      </c>
      <c r="C4215">
        <v>1</v>
      </c>
      <c r="D4215">
        <v>1510.96</v>
      </c>
      <c r="E4215" s="24">
        <f>INT(RFM_Pivot!$A$1 - tblCustRFM[[#This Row],[LastPurchaseDate]])</f>
        <v>144</v>
      </c>
      <c r="F4215">
        <f>IF(tblCustRFM[[#This Row],[Recency]] &lt;= $L$4, 3, IF(tblCustRFM[[#This Row],[Recency]] &lt;= M4217, 2, 1))</f>
        <v>1</v>
      </c>
      <c r="G4215">
        <f>IF(tblCustRFM[[#This Row],[Frequency]] &gt;= L4218, 3, IF(tblCustRFM[[#This Row],[Frequency]] &gt;= M4218, 2, 1))</f>
        <v>3</v>
      </c>
      <c r="H4215">
        <f>IF(tblCustRFM[[#This Row],[Monetary]] &gt;= L4219, 3, IF(tblCustRFM[[#This Row],[Monetary]] &gt;= M4219, 2, 1))</f>
        <v>3</v>
      </c>
      <c r="I4215">
        <f>tblCustRFM[[#This Row],[RecencyTier]] + tblCustRFM[[#This Row],[FrequencyTier]] + tblCustRFM[[#This Row],[MonetaryTier]]</f>
        <v>7</v>
      </c>
    </row>
    <row r="4216" spans="1:9" x14ac:dyDescent="0.45">
      <c r="A4216" s="16">
        <v>7283</v>
      </c>
      <c r="B4216" s="10">
        <v>45593.848684876546</v>
      </c>
      <c r="C4216">
        <v>2</v>
      </c>
      <c r="D4216">
        <v>1523.31</v>
      </c>
      <c r="E4216" s="24">
        <f>INT(RFM_Pivot!$A$1 - tblCustRFM[[#This Row],[LastPurchaseDate]])</f>
        <v>63</v>
      </c>
      <c r="F4216">
        <f>IF(tblCustRFM[[#This Row],[Recency]] &lt;= $L$4, 3, IF(tblCustRFM[[#This Row],[Recency]] &lt;= M4218, 2, 1))</f>
        <v>3</v>
      </c>
      <c r="G4216">
        <f>IF(tblCustRFM[[#This Row],[Frequency]] &gt;= L4219, 3, IF(tblCustRFM[[#This Row],[Frequency]] &gt;= M4219, 2, 1))</f>
        <v>3</v>
      </c>
      <c r="H4216">
        <f>IF(tblCustRFM[[#This Row],[Monetary]] &gt;= L4220, 3, IF(tblCustRFM[[#This Row],[Monetary]] &gt;= M4220, 2, 1))</f>
        <v>3</v>
      </c>
      <c r="I4216">
        <f>tblCustRFM[[#This Row],[RecencyTier]] + tblCustRFM[[#This Row],[FrequencyTier]] + tblCustRFM[[#This Row],[MonetaryTier]]</f>
        <v>9</v>
      </c>
    </row>
    <row r="4217" spans="1:9" x14ac:dyDescent="0.45">
      <c r="A4217" s="16">
        <v>7284</v>
      </c>
      <c r="B4217" s="10">
        <v>45437.17501751543</v>
      </c>
      <c r="C4217">
        <v>2</v>
      </c>
      <c r="D4217">
        <v>13262.95</v>
      </c>
      <c r="E4217" s="24">
        <f>INT(RFM_Pivot!$A$1 - tblCustRFM[[#This Row],[LastPurchaseDate]])</f>
        <v>219</v>
      </c>
      <c r="F4217">
        <f>IF(tblCustRFM[[#This Row],[Recency]] &lt;= $L$4, 3, IF(tblCustRFM[[#This Row],[Recency]] &lt;= M4219, 2, 1))</f>
        <v>1</v>
      </c>
      <c r="G4217">
        <f>IF(tblCustRFM[[#This Row],[Frequency]] &gt;= L4220, 3, IF(tblCustRFM[[#This Row],[Frequency]] &gt;= M4220, 2, 1))</f>
        <v>3</v>
      </c>
      <c r="H4217">
        <f>IF(tblCustRFM[[#This Row],[Monetary]] &gt;= L4221, 3, IF(tblCustRFM[[#This Row],[Monetary]] &gt;= M4221, 2, 1))</f>
        <v>3</v>
      </c>
      <c r="I4217">
        <f>tblCustRFM[[#This Row],[RecencyTier]] + tblCustRFM[[#This Row],[FrequencyTier]] + tblCustRFM[[#This Row],[MonetaryTier]]</f>
        <v>7</v>
      </c>
    </row>
    <row r="4218" spans="1:9" x14ac:dyDescent="0.45">
      <c r="A4218" s="16">
        <v>7285</v>
      </c>
      <c r="B4218" s="10">
        <v>45089.51425142747</v>
      </c>
      <c r="C4218">
        <v>1</v>
      </c>
      <c r="D4218">
        <v>19680.349999999999</v>
      </c>
      <c r="E4218" s="24">
        <f>INT(RFM_Pivot!$A$1 - tblCustRFM[[#This Row],[LastPurchaseDate]])</f>
        <v>567</v>
      </c>
      <c r="F4218">
        <f>IF(tblCustRFM[[#This Row],[Recency]] &lt;= $L$4, 3, IF(tblCustRFM[[#This Row],[Recency]] &lt;= M4220, 2, 1))</f>
        <v>1</v>
      </c>
      <c r="G4218">
        <f>IF(tblCustRFM[[#This Row],[Frequency]] &gt;= L4221, 3, IF(tblCustRFM[[#This Row],[Frequency]] &gt;= M4221, 2, 1))</f>
        <v>3</v>
      </c>
      <c r="H4218">
        <f>IF(tblCustRFM[[#This Row],[Monetary]] &gt;= L4222, 3, IF(tblCustRFM[[#This Row],[Monetary]] &gt;= M4222, 2, 1))</f>
        <v>3</v>
      </c>
      <c r="I4218">
        <f>tblCustRFM[[#This Row],[RecencyTier]] + tblCustRFM[[#This Row],[FrequencyTier]] + tblCustRFM[[#This Row],[MonetaryTier]]</f>
        <v>7</v>
      </c>
    </row>
    <row r="4219" spans="1:9" x14ac:dyDescent="0.45">
      <c r="A4219" s="16">
        <v>7287</v>
      </c>
      <c r="B4219" s="10">
        <v>45492.441544174384</v>
      </c>
      <c r="C4219">
        <v>3</v>
      </c>
      <c r="D4219">
        <v>20330.419999999998</v>
      </c>
      <c r="E4219" s="24">
        <f>INT(RFM_Pivot!$A$1 - tblCustRFM[[#This Row],[LastPurchaseDate]])</f>
        <v>164</v>
      </c>
      <c r="F4219">
        <f>IF(tblCustRFM[[#This Row],[Recency]] &lt;= $L$4, 3, IF(tblCustRFM[[#This Row],[Recency]] &lt;= M4221, 2, 1))</f>
        <v>1</v>
      </c>
      <c r="G4219">
        <f>IF(tblCustRFM[[#This Row],[Frequency]] &gt;= L4222, 3, IF(tblCustRFM[[#This Row],[Frequency]] &gt;= M4222, 2, 1))</f>
        <v>3</v>
      </c>
      <c r="H4219">
        <f>IF(tblCustRFM[[#This Row],[Monetary]] &gt;= L4223, 3, IF(tblCustRFM[[#This Row],[Monetary]] &gt;= M4223, 2, 1))</f>
        <v>3</v>
      </c>
      <c r="I4219">
        <f>tblCustRFM[[#This Row],[RecencyTier]] + tblCustRFM[[#This Row],[FrequencyTier]] + tblCustRFM[[#This Row],[MonetaryTier]]</f>
        <v>7</v>
      </c>
    </row>
    <row r="4220" spans="1:9" x14ac:dyDescent="0.45">
      <c r="A4220" s="16">
        <v>7288</v>
      </c>
      <c r="B4220" s="10">
        <v>44982.193519367283</v>
      </c>
      <c r="C4220">
        <v>1</v>
      </c>
      <c r="D4220">
        <v>2374.1</v>
      </c>
      <c r="E4220" s="24">
        <f>INT(RFM_Pivot!$A$1 - tblCustRFM[[#This Row],[LastPurchaseDate]])</f>
        <v>674</v>
      </c>
      <c r="F4220">
        <f>IF(tblCustRFM[[#This Row],[Recency]] &lt;= $L$4, 3, IF(tblCustRFM[[#This Row],[Recency]] &lt;= M4222, 2, 1))</f>
        <v>1</v>
      </c>
      <c r="G4220">
        <f>IF(tblCustRFM[[#This Row],[Frequency]] &gt;= L4223, 3, IF(tblCustRFM[[#This Row],[Frequency]] &gt;= M4223, 2, 1))</f>
        <v>3</v>
      </c>
      <c r="H4220">
        <f>IF(tblCustRFM[[#This Row],[Monetary]] &gt;= L4224, 3, IF(tblCustRFM[[#This Row],[Monetary]] &gt;= M4224, 2, 1))</f>
        <v>3</v>
      </c>
      <c r="I4220">
        <f>tblCustRFM[[#This Row],[RecencyTier]] + tblCustRFM[[#This Row],[FrequencyTier]] + tblCustRFM[[#This Row],[MonetaryTier]]</f>
        <v>7</v>
      </c>
    </row>
    <row r="4221" spans="1:9" x14ac:dyDescent="0.45">
      <c r="A4221" s="16">
        <v>7289</v>
      </c>
      <c r="B4221" s="10">
        <v>45234.214721450619</v>
      </c>
      <c r="C4221">
        <v>1</v>
      </c>
      <c r="D4221">
        <v>22843.95</v>
      </c>
      <c r="E4221" s="24">
        <f>INT(RFM_Pivot!$A$1 - tblCustRFM[[#This Row],[LastPurchaseDate]])</f>
        <v>422</v>
      </c>
      <c r="F4221">
        <f>IF(tblCustRFM[[#This Row],[Recency]] &lt;= $L$4, 3, IF(tblCustRFM[[#This Row],[Recency]] &lt;= M4223, 2, 1))</f>
        <v>1</v>
      </c>
      <c r="G4221">
        <f>IF(tblCustRFM[[#This Row],[Frequency]] &gt;= L4224, 3, IF(tblCustRFM[[#This Row],[Frequency]] &gt;= M4224, 2, 1))</f>
        <v>3</v>
      </c>
      <c r="H4221">
        <f>IF(tblCustRFM[[#This Row],[Monetary]] &gt;= L4225, 3, IF(tblCustRFM[[#This Row],[Monetary]] &gt;= M4225, 2, 1))</f>
        <v>3</v>
      </c>
      <c r="I4221">
        <f>tblCustRFM[[#This Row],[RecencyTier]] + tblCustRFM[[#This Row],[FrequencyTier]] + tblCustRFM[[#This Row],[MonetaryTier]]</f>
        <v>7</v>
      </c>
    </row>
    <row r="4222" spans="1:9" x14ac:dyDescent="0.45">
      <c r="A4222" s="16">
        <v>7293</v>
      </c>
      <c r="B4222" s="10">
        <v>44951.457445756176</v>
      </c>
      <c r="C4222">
        <v>1</v>
      </c>
      <c r="D4222">
        <v>4799.8</v>
      </c>
      <c r="E4222" s="24">
        <f>INT(RFM_Pivot!$A$1 - tblCustRFM[[#This Row],[LastPurchaseDate]])</f>
        <v>705</v>
      </c>
      <c r="F4222">
        <f>IF(tblCustRFM[[#This Row],[Recency]] &lt;= $L$4, 3, IF(tblCustRFM[[#This Row],[Recency]] &lt;= M4224, 2, 1))</f>
        <v>1</v>
      </c>
      <c r="G4222">
        <f>IF(tblCustRFM[[#This Row],[Frequency]] &gt;= L4225, 3, IF(tblCustRFM[[#This Row],[Frequency]] &gt;= M4225, 2, 1))</f>
        <v>3</v>
      </c>
      <c r="H4222">
        <f>IF(tblCustRFM[[#This Row],[Monetary]] &gt;= L4226, 3, IF(tblCustRFM[[#This Row],[Monetary]] &gt;= M4226, 2, 1))</f>
        <v>3</v>
      </c>
      <c r="I4222">
        <f>tblCustRFM[[#This Row],[RecencyTier]] + tblCustRFM[[#This Row],[FrequencyTier]] + tblCustRFM[[#This Row],[MonetaryTier]]</f>
        <v>7</v>
      </c>
    </row>
    <row r="4223" spans="1:9" x14ac:dyDescent="0.45">
      <c r="A4223" s="16">
        <v>7294</v>
      </c>
      <c r="B4223" s="10">
        <v>45044.614761496916</v>
      </c>
      <c r="C4223">
        <v>1</v>
      </c>
      <c r="D4223">
        <v>16597.95</v>
      </c>
      <c r="E4223" s="24">
        <f>INT(RFM_Pivot!$A$1 - tblCustRFM[[#This Row],[LastPurchaseDate]])</f>
        <v>612</v>
      </c>
      <c r="F4223">
        <f>IF(tblCustRFM[[#This Row],[Recency]] &lt;= $L$4, 3, IF(tblCustRFM[[#This Row],[Recency]] &lt;= M4225, 2, 1))</f>
        <v>1</v>
      </c>
      <c r="G4223">
        <f>IF(tblCustRFM[[#This Row],[Frequency]] &gt;= L4226, 3, IF(tblCustRFM[[#This Row],[Frequency]] &gt;= M4226, 2, 1))</f>
        <v>3</v>
      </c>
      <c r="H4223">
        <f>IF(tblCustRFM[[#This Row],[Monetary]] &gt;= L4227, 3, IF(tblCustRFM[[#This Row],[Monetary]] &gt;= M4227, 2, 1))</f>
        <v>3</v>
      </c>
      <c r="I4223">
        <f>tblCustRFM[[#This Row],[RecencyTier]] + tblCustRFM[[#This Row],[FrequencyTier]] + tblCustRFM[[#This Row],[MonetaryTier]]</f>
        <v>7</v>
      </c>
    </row>
    <row r="4224" spans="1:9" x14ac:dyDescent="0.45">
      <c r="A4224" s="16">
        <v>7295</v>
      </c>
      <c r="B4224" s="10">
        <v>45053.302630285492</v>
      </c>
      <c r="C4224">
        <v>3</v>
      </c>
      <c r="D4224">
        <v>16328.26</v>
      </c>
      <c r="E4224" s="24">
        <f>INT(RFM_Pivot!$A$1 - tblCustRFM[[#This Row],[LastPurchaseDate]])</f>
        <v>603</v>
      </c>
      <c r="F4224">
        <f>IF(tblCustRFM[[#This Row],[Recency]] &lt;= $L$4, 3, IF(tblCustRFM[[#This Row],[Recency]] &lt;= M4226, 2, 1))</f>
        <v>1</v>
      </c>
      <c r="G4224">
        <f>IF(tblCustRFM[[#This Row],[Frequency]] &gt;= L4227, 3, IF(tblCustRFM[[#This Row],[Frequency]] &gt;= M4227, 2, 1))</f>
        <v>3</v>
      </c>
      <c r="H4224">
        <f>IF(tblCustRFM[[#This Row],[Monetary]] &gt;= L4228, 3, IF(tblCustRFM[[#This Row],[Monetary]] &gt;= M4228, 2, 1))</f>
        <v>3</v>
      </c>
      <c r="I4224">
        <f>tblCustRFM[[#This Row],[RecencyTier]] + tblCustRFM[[#This Row],[FrequencyTier]] + tblCustRFM[[#This Row],[MonetaryTier]]</f>
        <v>7</v>
      </c>
    </row>
    <row r="4225" spans="1:9" x14ac:dyDescent="0.45">
      <c r="A4225" s="16">
        <v>7296</v>
      </c>
      <c r="B4225" s="10">
        <v>45182.379537962966</v>
      </c>
      <c r="C4225">
        <v>1</v>
      </c>
      <c r="D4225">
        <v>7392.04</v>
      </c>
      <c r="E4225" s="24">
        <f>INT(RFM_Pivot!$A$1 - tblCustRFM[[#This Row],[LastPurchaseDate]])</f>
        <v>474</v>
      </c>
      <c r="F4225">
        <f>IF(tblCustRFM[[#This Row],[Recency]] &lt;= $L$4, 3, IF(tblCustRFM[[#This Row],[Recency]] &lt;= M4227, 2, 1))</f>
        <v>1</v>
      </c>
      <c r="G4225">
        <f>IF(tblCustRFM[[#This Row],[Frequency]] &gt;= L4228, 3, IF(tblCustRFM[[#This Row],[Frequency]] &gt;= M4228, 2, 1))</f>
        <v>3</v>
      </c>
      <c r="H4225">
        <f>IF(tblCustRFM[[#This Row],[Monetary]] &gt;= L4229, 3, IF(tblCustRFM[[#This Row],[Monetary]] &gt;= M4229, 2, 1))</f>
        <v>3</v>
      </c>
      <c r="I4225">
        <f>tblCustRFM[[#This Row],[RecencyTier]] + tblCustRFM[[#This Row],[FrequencyTier]] + tblCustRFM[[#This Row],[MonetaryTier]]</f>
        <v>7</v>
      </c>
    </row>
    <row r="4226" spans="1:9" x14ac:dyDescent="0.45">
      <c r="A4226" s="16">
        <v>7297</v>
      </c>
      <c r="B4226" s="10">
        <v>45373.658665856485</v>
      </c>
      <c r="C4226">
        <v>3</v>
      </c>
      <c r="D4226">
        <v>13039.31</v>
      </c>
      <c r="E4226" s="24">
        <f>INT(RFM_Pivot!$A$1 - tblCustRFM[[#This Row],[LastPurchaseDate]])</f>
        <v>283</v>
      </c>
      <c r="F4226">
        <f>IF(tblCustRFM[[#This Row],[Recency]] &lt;= $L$4, 3, IF(tblCustRFM[[#This Row],[Recency]] &lt;= M4228, 2, 1))</f>
        <v>1</v>
      </c>
      <c r="G4226">
        <f>IF(tblCustRFM[[#This Row],[Frequency]] &gt;= L4229, 3, IF(tblCustRFM[[#This Row],[Frequency]] &gt;= M4229, 2, 1))</f>
        <v>3</v>
      </c>
      <c r="H4226">
        <f>IF(tblCustRFM[[#This Row],[Monetary]] &gt;= L4230, 3, IF(tblCustRFM[[#This Row],[Monetary]] &gt;= M4230, 2, 1))</f>
        <v>3</v>
      </c>
      <c r="I4226">
        <f>tblCustRFM[[#This Row],[RecencyTier]] + tblCustRFM[[#This Row],[FrequencyTier]] + tblCustRFM[[#This Row],[MonetaryTier]]</f>
        <v>7</v>
      </c>
    </row>
    <row r="4227" spans="1:9" x14ac:dyDescent="0.45">
      <c r="A4227" s="16">
        <v>7299</v>
      </c>
      <c r="B4227" s="10">
        <v>45099.224222415127</v>
      </c>
      <c r="C4227">
        <v>1</v>
      </c>
      <c r="D4227">
        <v>16846.28</v>
      </c>
      <c r="E4227" s="24">
        <f>INT(RFM_Pivot!$A$1 - tblCustRFM[[#This Row],[LastPurchaseDate]])</f>
        <v>557</v>
      </c>
      <c r="F4227">
        <f>IF(tblCustRFM[[#This Row],[Recency]] &lt;= $L$4, 3, IF(tblCustRFM[[#This Row],[Recency]] &lt;= M4229, 2, 1))</f>
        <v>1</v>
      </c>
      <c r="G4227">
        <f>IF(tblCustRFM[[#This Row],[Frequency]] &gt;= L4230, 3, IF(tblCustRFM[[#This Row],[Frequency]] &gt;= M4230, 2, 1))</f>
        <v>3</v>
      </c>
      <c r="H4227">
        <f>IF(tblCustRFM[[#This Row],[Monetary]] &gt;= L4231, 3, IF(tblCustRFM[[#This Row],[Monetary]] &gt;= M4231, 2, 1))</f>
        <v>3</v>
      </c>
      <c r="I4227">
        <f>tblCustRFM[[#This Row],[RecencyTier]] + tblCustRFM[[#This Row],[FrequencyTier]] + tblCustRFM[[#This Row],[MonetaryTier]]</f>
        <v>7</v>
      </c>
    </row>
    <row r="4228" spans="1:9" x14ac:dyDescent="0.45">
      <c r="A4228" s="16">
        <v>7300</v>
      </c>
      <c r="B4228" s="10">
        <v>45486.381938194441</v>
      </c>
      <c r="C4228">
        <v>1</v>
      </c>
      <c r="D4228">
        <v>3908.1</v>
      </c>
      <c r="E4228" s="24">
        <f>INT(RFM_Pivot!$A$1 - tblCustRFM[[#This Row],[LastPurchaseDate]])</f>
        <v>170</v>
      </c>
      <c r="F4228">
        <f>IF(tblCustRFM[[#This Row],[Recency]] &lt;= $L$4, 3, IF(tblCustRFM[[#This Row],[Recency]] &lt;= M4230, 2, 1))</f>
        <v>1</v>
      </c>
      <c r="G4228">
        <f>IF(tblCustRFM[[#This Row],[Frequency]] &gt;= L4231, 3, IF(tblCustRFM[[#This Row],[Frequency]] &gt;= M4231, 2, 1))</f>
        <v>3</v>
      </c>
      <c r="H4228">
        <f>IF(tblCustRFM[[#This Row],[Monetary]] &gt;= L4232, 3, IF(tblCustRFM[[#This Row],[Monetary]] &gt;= M4232, 2, 1))</f>
        <v>3</v>
      </c>
      <c r="I4228">
        <f>tblCustRFM[[#This Row],[RecencyTier]] + tblCustRFM[[#This Row],[FrequencyTier]] + tblCustRFM[[#This Row],[MonetaryTier]]</f>
        <v>7</v>
      </c>
    </row>
    <row r="4229" spans="1:9" x14ac:dyDescent="0.45">
      <c r="A4229" s="16">
        <v>7302</v>
      </c>
      <c r="B4229" s="10">
        <v>45590.928392824077</v>
      </c>
      <c r="C4229">
        <v>2</v>
      </c>
      <c r="D4229">
        <v>25405.47</v>
      </c>
      <c r="E4229" s="24">
        <f>INT(RFM_Pivot!$A$1 - tblCustRFM[[#This Row],[LastPurchaseDate]])</f>
        <v>66</v>
      </c>
      <c r="F4229">
        <f>IF(tblCustRFM[[#This Row],[Recency]] &lt;= $L$4, 3, IF(tblCustRFM[[#This Row],[Recency]] &lt;= M4231, 2, 1))</f>
        <v>3</v>
      </c>
      <c r="G4229">
        <f>IF(tblCustRFM[[#This Row],[Frequency]] &gt;= L4232, 3, IF(tblCustRFM[[#This Row],[Frequency]] &gt;= M4232, 2, 1))</f>
        <v>3</v>
      </c>
      <c r="H4229">
        <f>IF(tblCustRFM[[#This Row],[Monetary]] &gt;= L4233, 3, IF(tblCustRFM[[#This Row],[Monetary]] &gt;= M4233, 2, 1))</f>
        <v>3</v>
      </c>
      <c r="I4229">
        <f>tblCustRFM[[#This Row],[RecencyTier]] + tblCustRFM[[#This Row],[FrequencyTier]] + tblCustRFM[[#This Row],[MonetaryTier]]</f>
        <v>9</v>
      </c>
    </row>
    <row r="4230" spans="1:9" x14ac:dyDescent="0.45">
      <c r="A4230" s="16">
        <v>7303</v>
      </c>
      <c r="B4230" s="10">
        <v>45074.912791280862</v>
      </c>
      <c r="C4230">
        <v>2</v>
      </c>
      <c r="D4230">
        <v>8690.3799999999992</v>
      </c>
      <c r="E4230" s="24">
        <f>INT(RFM_Pivot!$A$1 - tblCustRFM[[#This Row],[LastPurchaseDate]])</f>
        <v>582</v>
      </c>
      <c r="F4230">
        <f>IF(tblCustRFM[[#This Row],[Recency]] &lt;= $L$4, 3, IF(tblCustRFM[[#This Row],[Recency]] &lt;= M4232, 2, 1))</f>
        <v>1</v>
      </c>
      <c r="G4230">
        <f>IF(tblCustRFM[[#This Row],[Frequency]] &gt;= L4233, 3, IF(tblCustRFM[[#This Row],[Frequency]] &gt;= M4233, 2, 1))</f>
        <v>3</v>
      </c>
      <c r="H4230">
        <f>IF(tblCustRFM[[#This Row],[Monetary]] &gt;= L4234, 3, IF(tblCustRFM[[#This Row],[Monetary]] &gt;= M4234, 2, 1))</f>
        <v>3</v>
      </c>
      <c r="I4230">
        <f>tblCustRFM[[#This Row],[RecencyTier]] + tblCustRFM[[#This Row],[FrequencyTier]] + tblCustRFM[[#This Row],[MonetaryTier]]</f>
        <v>7</v>
      </c>
    </row>
    <row r="4231" spans="1:9" x14ac:dyDescent="0.45">
      <c r="A4231" s="16">
        <v>7304</v>
      </c>
      <c r="B4231" s="10">
        <v>45090.46334633488</v>
      </c>
      <c r="C4231">
        <v>1</v>
      </c>
      <c r="D4231">
        <v>1461.14</v>
      </c>
      <c r="E4231" s="24">
        <f>INT(RFM_Pivot!$A$1 - tblCustRFM[[#This Row],[LastPurchaseDate]])</f>
        <v>566</v>
      </c>
      <c r="F4231">
        <f>IF(tblCustRFM[[#This Row],[Recency]] &lt;= $L$4, 3, IF(tblCustRFM[[#This Row],[Recency]] &lt;= M4233, 2, 1))</f>
        <v>1</v>
      </c>
      <c r="G4231">
        <f>IF(tblCustRFM[[#This Row],[Frequency]] &gt;= L4234, 3, IF(tblCustRFM[[#This Row],[Frequency]] &gt;= M4234, 2, 1))</f>
        <v>3</v>
      </c>
      <c r="H4231">
        <f>IF(tblCustRFM[[#This Row],[Monetary]] &gt;= L4235, 3, IF(tblCustRFM[[#This Row],[Monetary]] &gt;= M4235, 2, 1))</f>
        <v>3</v>
      </c>
      <c r="I4231">
        <f>tblCustRFM[[#This Row],[RecencyTier]] + tblCustRFM[[#This Row],[FrequencyTier]] + tblCustRFM[[#This Row],[MonetaryTier]]</f>
        <v>7</v>
      </c>
    </row>
    <row r="4232" spans="1:9" x14ac:dyDescent="0.45">
      <c r="A4232" s="16">
        <v>7305</v>
      </c>
      <c r="B4232" s="10">
        <v>45571.873487345678</v>
      </c>
      <c r="C4232">
        <v>3</v>
      </c>
      <c r="D4232">
        <v>20558.57</v>
      </c>
      <c r="E4232" s="24">
        <f>INT(RFM_Pivot!$A$1 - tblCustRFM[[#This Row],[LastPurchaseDate]])</f>
        <v>85</v>
      </c>
      <c r="F4232">
        <f>IF(tblCustRFM[[#This Row],[Recency]] &lt;= $L$4, 3, IF(tblCustRFM[[#This Row],[Recency]] &lt;= M4234, 2, 1))</f>
        <v>3</v>
      </c>
      <c r="G4232">
        <f>IF(tblCustRFM[[#This Row],[Frequency]] &gt;= L4235, 3, IF(tblCustRFM[[#This Row],[Frequency]] &gt;= M4235, 2, 1))</f>
        <v>3</v>
      </c>
      <c r="H4232">
        <f>IF(tblCustRFM[[#This Row],[Monetary]] &gt;= L4236, 3, IF(tblCustRFM[[#This Row],[Monetary]] &gt;= M4236, 2, 1))</f>
        <v>3</v>
      </c>
      <c r="I4232">
        <f>tblCustRFM[[#This Row],[RecencyTier]] + tblCustRFM[[#This Row],[FrequencyTier]] + tblCustRFM[[#This Row],[MonetaryTier]]</f>
        <v>9</v>
      </c>
    </row>
    <row r="4233" spans="1:9" x14ac:dyDescent="0.45">
      <c r="A4233" s="16">
        <v>7308</v>
      </c>
      <c r="B4233" s="10">
        <v>45246.698969907404</v>
      </c>
      <c r="C4233">
        <v>1</v>
      </c>
      <c r="D4233">
        <v>2680.75</v>
      </c>
      <c r="E4233" s="24">
        <f>INT(RFM_Pivot!$A$1 - tblCustRFM[[#This Row],[LastPurchaseDate]])</f>
        <v>410</v>
      </c>
      <c r="F4233">
        <f>IF(tblCustRFM[[#This Row],[Recency]] &lt;= $L$4, 3, IF(tblCustRFM[[#This Row],[Recency]] &lt;= M4235, 2, 1))</f>
        <v>1</v>
      </c>
      <c r="G4233">
        <f>IF(tblCustRFM[[#This Row],[Frequency]] &gt;= L4236, 3, IF(tblCustRFM[[#This Row],[Frequency]] &gt;= M4236, 2, 1))</f>
        <v>3</v>
      </c>
      <c r="H4233">
        <f>IF(tblCustRFM[[#This Row],[Monetary]] &gt;= L4237, 3, IF(tblCustRFM[[#This Row],[Monetary]] &gt;= M4237, 2, 1))</f>
        <v>3</v>
      </c>
      <c r="I4233">
        <f>tblCustRFM[[#This Row],[RecencyTier]] + tblCustRFM[[#This Row],[FrequencyTier]] + tblCustRFM[[#This Row],[MonetaryTier]]</f>
        <v>7</v>
      </c>
    </row>
    <row r="4234" spans="1:9" x14ac:dyDescent="0.45">
      <c r="A4234" s="16">
        <v>7309</v>
      </c>
      <c r="B4234" s="10">
        <v>45171.7204720679</v>
      </c>
      <c r="C4234">
        <v>1</v>
      </c>
      <c r="D4234">
        <v>9620.7800000000007</v>
      </c>
      <c r="E4234" s="24">
        <f>INT(RFM_Pivot!$A$1 - tblCustRFM[[#This Row],[LastPurchaseDate]])</f>
        <v>485</v>
      </c>
      <c r="F4234">
        <f>IF(tblCustRFM[[#This Row],[Recency]] &lt;= $L$4, 3, IF(tblCustRFM[[#This Row],[Recency]] &lt;= M4236, 2, 1))</f>
        <v>1</v>
      </c>
      <c r="G4234">
        <f>IF(tblCustRFM[[#This Row],[Frequency]] &gt;= L4237, 3, IF(tblCustRFM[[#This Row],[Frequency]] &gt;= M4237, 2, 1))</f>
        <v>3</v>
      </c>
      <c r="H4234">
        <f>IF(tblCustRFM[[#This Row],[Monetary]] &gt;= L4238, 3, IF(tblCustRFM[[#This Row],[Monetary]] &gt;= M4238, 2, 1))</f>
        <v>3</v>
      </c>
      <c r="I4234">
        <f>tblCustRFM[[#This Row],[RecencyTier]] + tblCustRFM[[#This Row],[FrequencyTier]] + tblCustRFM[[#This Row],[MonetaryTier]]</f>
        <v>7</v>
      </c>
    </row>
    <row r="4235" spans="1:9" x14ac:dyDescent="0.45">
      <c r="A4235" s="16">
        <v>7310</v>
      </c>
      <c r="B4235" s="10">
        <v>45507.773077314814</v>
      </c>
      <c r="C4235">
        <v>2</v>
      </c>
      <c r="D4235">
        <v>8174.92</v>
      </c>
      <c r="E4235" s="24">
        <f>INT(RFM_Pivot!$A$1 - tblCustRFM[[#This Row],[LastPurchaseDate]])</f>
        <v>149</v>
      </c>
      <c r="F4235">
        <f>IF(tblCustRFM[[#This Row],[Recency]] &lt;= $L$4, 3, IF(tblCustRFM[[#This Row],[Recency]] &lt;= M4237, 2, 1))</f>
        <v>1</v>
      </c>
      <c r="G4235">
        <f>IF(tblCustRFM[[#This Row],[Frequency]] &gt;= L4238, 3, IF(tblCustRFM[[#This Row],[Frequency]] &gt;= M4238, 2, 1))</f>
        <v>3</v>
      </c>
      <c r="H4235">
        <f>IF(tblCustRFM[[#This Row],[Monetary]] &gt;= L4239, 3, IF(tblCustRFM[[#This Row],[Monetary]] &gt;= M4239, 2, 1))</f>
        <v>3</v>
      </c>
      <c r="I4235">
        <f>tblCustRFM[[#This Row],[RecencyTier]] + tblCustRFM[[#This Row],[FrequencyTier]] + tblCustRFM[[#This Row],[MonetaryTier]]</f>
        <v>7</v>
      </c>
    </row>
    <row r="4236" spans="1:9" x14ac:dyDescent="0.45">
      <c r="A4236" s="16">
        <v>7312</v>
      </c>
      <c r="B4236" s="10">
        <v>45537.487048688272</v>
      </c>
      <c r="C4236">
        <v>1</v>
      </c>
      <c r="D4236">
        <v>1323.38</v>
      </c>
      <c r="E4236" s="24">
        <f>INT(RFM_Pivot!$A$1 - tblCustRFM[[#This Row],[LastPurchaseDate]])</f>
        <v>119</v>
      </c>
      <c r="F4236">
        <f>IF(tblCustRFM[[#This Row],[Recency]] &lt;= $L$4, 3, IF(tblCustRFM[[#This Row],[Recency]] &lt;= M4238, 2, 1))</f>
        <v>3</v>
      </c>
      <c r="G4236">
        <f>IF(tblCustRFM[[#This Row],[Frequency]] &gt;= L4239, 3, IF(tblCustRFM[[#This Row],[Frequency]] &gt;= M4239, 2, 1))</f>
        <v>3</v>
      </c>
      <c r="H4236">
        <f>IF(tblCustRFM[[#This Row],[Monetary]] &gt;= L4240, 3, IF(tblCustRFM[[#This Row],[Monetary]] &gt;= M4240, 2, 1))</f>
        <v>3</v>
      </c>
      <c r="I4236">
        <f>tblCustRFM[[#This Row],[RecencyTier]] + tblCustRFM[[#This Row],[FrequencyTier]] + tblCustRFM[[#This Row],[MonetaryTier]]</f>
        <v>9</v>
      </c>
    </row>
    <row r="4237" spans="1:9" x14ac:dyDescent="0.45">
      <c r="A4237" s="16">
        <v>7313</v>
      </c>
      <c r="B4237" s="10">
        <v>45121.199419945988</v>
      </c>
      <c r="C4237">
        <v>2</v>
      </c>
      <c r="D4237">
        <v>3459.48</v>
      </c>
      <c r="E4237" s="24">
        <f>INT(RFM_Pivot!$A$1 - tblCustRFM[[#This Row],[LastPurchaseDate]])</f>
        <v>535</v>
      </c>
      <c r="F4237">
        <f>IF(tblCustRFM[[#This Row],[Recency]] &lt;= $L$4, 3, IF(tblCustRFM[[#This Row],[Recency]] &lt;= M4239, 2, 1))</f>
        <v>1</v>
      </c>
      <c r="G4237">
        <f>IF(tblCustRFM[[#This Row],[Frequency]] &gt;= L4240, 3, IF(tblCustRFM[[#This Row],[Frequency]] &gt;= M4240, 2, 1))</f>
        <v>3</v>
      </c>
      <c r="H4237">
        <f>IF(tblCustRFM[[#This Row],[Monetary]] &gt;= L4241, 3, IF(tblCustRFM[[#This Row],[Monetary]] &gt;= M4241, 2, 1))</f>
        <v>3</v>
      </c>
      <c r="I4237">
        <f>tblCustRFM[[#This Row],[RecencyTier]] + tblCustRFM[[#This Row],[FrequencyTier]] + tblCustRFM[[#This Row],[MonetaryTier]]</f>
        <v>7</v>
      </c>
    </row>
    <row r="4238" spans="1:9" x14ac:dyDescent="0.45">
      <c r="A4238" s="16">
        <v>7314</v>
      </c>
      <c r="B4238" s="10">
        <v>45188.147114699073</v>
      </c>
      <c r="C4238">
        <v>1</v>
      </c>
      <c r="D4238">
        <v>2244.5500000000002</v>
      </c>
      <c r="E4238" s="24">
        <f>INT(RFM_Pivot!$A$1 - tblCustRFM[[#This Row],[LastPurchaseDate]])</f>
        <v>468</v>
      </c>
      <c r="F4238">
        <f>IF(tblCustRFM[[#This Row],[Recency]] &lt;= $L$4, 3, IF(tblCustRFM[[#This Row],[Recency]] &lt;= M4240, 2, 1))</f>
        <v>1</v>
      </c>
      <c r="G4238">
        <f>IF(tblCustRFM[[#This Row],[Frequency]] &gt;= L4241, 3, IF(tblCustRFM[[#This Row],[Frequency]] &gt;= M4241, 2, 1))</f>
        <v>3</v>
      </c>
      <c r="H4238">
        <f>IF(tblCustRFM[[#This Row],[Monetary]] &gt;= L4242, 3, IF(tblCustRFM[[#This Row],[Monetary]] &gt;= M4242, 2, 1))</f>
        <v>3</v>
      </c>
      <c r="I4238">
        <f>tblCustRFM[[#This Row],[RecencyTier]] + tblCustRFM[[#This Row],[FrequencyTier]] + tblCustRFM[[#This Row],[MonetaryTier]]</f>
        <v>7</v>
      </c>
    </row>
    <row r="4239" spans="1:9" x14ac:dyDescent="0.45">
      <c r="A4239" s="16">
        <v>7316</v>
      </c>
      <c r="B4239" s="10">
        <v>45237.93809378858</v>
      </c>
      <c r="C4239">
        <v>3</v>
      </c>
      <c r="D4239">
        <v>26035.5</v>
      </c>
      <c r="E4239" s="24">
        <f>INT(RFM_Pivot!$A$1 - tblCustRFM[[#This Row],[LastPurchaseDate]])</f>
        <v>419</v>
      </c>
      <c r="F4239">
        <f>IF(tblCustRFM[[#This Row],[Recency]] &lt;= $L$4, 3, IF(tblCustRFM[[#This Row],[Recency]] &lt;= M4241, 2, 1))</f>
        <v>1</v>
      </c>
      <c r="G4239">
        <f>IF(tblCustRFM[[#This Row],[Frequency]] &gt;= L4242, 3, IF(tblCustRFM[[#This Row],[Frequency]] &gt;= M4242, 2, 1))</f>
        <v>3</v>
      </c>
      <c r="H4239">
        <f>IF(tblCustRFM[[#This Row],[Monetary]] &gt;= L4243, 3, IF(tblCustRFM[[#This Row],[Monetary]] &gt;= M4243, 2, 1))</f>
        <v>3</v>
      </c>
      <c r="I4239">
        <f>tblCustRFM[[#This Row],[RecencyTier]] + tblCustRFM[[#This Row],[FrequencyTier]] + tblCustRFM[[#This Row],[MonetaryTier]]</f>
        <v>7</v>
      </c>
    </row>
    <row r="4240" spans="1:9" x14ac:dyDescent="0.45">
      <c r="A4240" s="16">
        <v>7317</v>
      </c>
      <c r="B4240" s="10">
        <v>45107.474047415126</v>
      </c>
      <c r="C4240">
        <v>1</v>
      </c>
      <c r="D4240">
        <v>13970.36</v>
      </c>
      <c r="E4240" s="24">
        <f>INT(RFM_Pivot!$A$1 - tblCustRFM[[#This Row],[LastPurchaseDate]])</f>
        <v>549</v>
      </c>
      <c r="F4240">
        <f>IF(tblCustRFM[[#This Row],[Recency]] &lt;= $L$4, 3, IF(tblCustRFM[[#This Row],[Recency]] &lt;= M4242, 2, 1))</f>
        <v>1</v>
      </c>
      <c r="G4240">
        <f>IF(tblCustRFM[[#This Row],[Frequency]] &gt;= L4243, 3, IF(tblCustRFM[[#This Row],[Frequency]] &gt;= M4243, 2, 1))</f>
        <v>3</v>
      </c>
      <c r="H4240">
        <f>IF(tblCustRFM[[#This Row],[Monetary]] &gt;= L4244, 3, IF(tblCustRFM[[#This Row],[Monetary]] &gt;= M4244, 2, 1))</f>
        <v>3</v>
      </c>
      <c r="I4240">
        <f>tblCustRFM[[#This Row],[RecencyTier]] + tblCustRFM[[#This Row],[FrequencyTier]] + tblCustRFM[[#This Row],[MonetaryTier]]</f>
        <v>7</v>
      </c>
    </row>
    <row r="4241" spans="1:9" x14ac:dyDescent="0.45">
      <c r="A4241" s="16">
        <v>7318</v>
      </c>
      <c r="B4241" s="10">
        <v>45186.467946797842</v>
      </c>
      <c r="C4241">
        <v>2</v>
      </c>
      <c r="D4241">
        <v>3098.55</v>
      </c>
      <c r="E4241" s="24">
        <f>INT(RFM_Pivot!$A$1 - tblCustRFM[[#This Row],[LastPurchaseDate]])</f>
        <v>470</v>
      </c>
      <c r="F4241">
        <f>IF(tblCustRFM[[#This Row],[Recency]] &lt;= $L$4, 3, IF(tblCustRFM[[#This Row],[Recency]] &lt;= M4243, 2, 1))</f>
        <v>1</v>
      </c>
      <c r="G4241">
        <f>IF(tblCustRFM[[#This Row],[Frequency]] &gt;= L4244, 3, IF(tblCustRFM[[#This Row],[Frequency]] &gt;= M4244, 2, 1))</f>
        <v>3</v>
      </c>
      <c r="H4241">
        <f>IF(tblCustRFM[[#This Row],[Monetary]] &gt;= L4245, 3, IF(tblCustRFM[[#This Row],[Monetary]] &gt;= M4245, 2, 1))</f>
        <v>3</v>
      </c>
      <c r="I4241">
        <f>tblCustRFM[[#This Row],[RecencyTier]] + tblCustRFM[[#This Row],[FrequencyTier]] + tblCustRFM[[#This Row],[MonetaryTier]]</f>
        <v>7</v>
      </c>
    </row>
    <row r="4242" spans="1:9" x14ac:dyDescent="0.45">
      <c r="A4242" s="16">
        <v>7319</v>
      </c>
      <c r="B4242" s="10">
        <v>45605.529852970678</v>
      </c>
      <c r="C4242">
        <v>1</v>
      </c>
      <c r="D4242">
        <v>10572.93</v>
      </c>
      <c r="E4242" s="24">
        <f>INT(RFM_Pivot!$A$1 - tblCustRFM[[#This Row],[LastPurchaseDate]])</f>
        <v>51</v>
      </c>
      <c r="F4242">
        <f>IF(tblCustRFM[[#This Row],[Recency]] &lt;= $L$4, 3, IF(tblCustRFM[[#This Row],[Recency]] &lt;= M4244, 2, 1))</f>
        <v>3</v>
      </c>
      <c r="G4242">
        <f>IF(tblCustRFM[[#This Row],[Frequency]] &gt;= L4245, 3, IF(tblCustRFM[[#This Row],[Frequency]] &gt;= M4245, 2, 1))</f>
        <v>3</v>
      </c>
      <c r="H4242">
        <f>IF(tblCustRFM[[#This Row],[Monetary]] &gt;= L4246, 3, IF(tblCustRFM[[#This Row],[Monetary]] &gt;= M4246, 2, 1))</f>
        <v>3</v>
      </c>
      <c r="I4242">
        <f>tblCustRFM[[#This Row],[RecencyTier]] + tblCustRFM[[#This Row],[FrequencyTier]] + tblCustRFM[[#This Row],[MonetaryTier]]</f>
        <v>9</v>
      </c>
    </row>
    <row r="4243" spans="1:9" x14ac:dyDescent="0.45">
      <c r="A4243" s="16">
        <v>7320</v>
      </c>
      <c r="B4243" s="10">
        <v>45223.117611766975</v>
      </c>
      <c r="C4243">
        <v>2</v>
      </c>
      <c r="D4243">
        <v>27765.1</v>
      </c>
      <c r="E4243" s="24">
        <f>INT(RFM_Pivot!$A$1 - tblCustRFM[[#This Row],[LastPurchaseDate]])</f>
        <v>433</v>
      </c>
      <c r="F4243">
        <f>IF(tblCustRFM[[#This Row],[Recency]] &lt;= $L$4, 3, IF(tblCustRFM[[#This Row],[Recency]] &lt;= M4245, 2, 1))</f>
        <v>1</v>
      </c>
      <c r="G4243">
        <f>IF(tblCustRFM[[#This Row],[Frequency]] &gt;= L4246, 3, IF(tblCustRFM[[#This Row],[Frequency]] &gt;= M4246, 2, 1))</f>
        <v>3</v>
      </c>
      <c r="H4243">
        <f>IF(tblCustRFM[[#This Row],[Monetary]] &gt;= L4247, 3, IF(tblCustRFM[[#This Row],[Monetary]] &gt;= M4247, 2, 1))</f>
        <v>3</v>
      </c>
      <c r="I4243">
        <f>tblCustRFM[[#This Row],[RecencyTier]] + tblCustRFM[[#This Row],[FrequencyTier]] + tblCustRFM[[#This Row],[MonetaryTier]]</f>
        <v>7</v>
      </c>
    </row>
    <row r="4244" spans="1:9" x14ac:dyDescent="0.45">
      <c r="A4244" s="16">
        <v>7322</v>
      </c>
      <c r="B4244" s="10">
        <v>45297.51205119599</v>
      </c>
      <c r="C4244">
        <v>1</v>
      </c>
      <c r="D4244">
        <v>17624.849999999999</v>
      </c>
      <c r="E4244" s="24">
        <f>INT(RFM_Pivot!$A$1 - tblCustRFM[[#This Row],[LastPurchaseDate]])</f>
        <v>359</v>
      </c>
      <c r="F4244">
        <f>IF(tblCustRFM[[#This Row],[Recency]] &lt;= $L$4, 3, IF(tblCustRFM[[#This Row],[Recency]] &lt;= M4246, 2, 1))</f>
        <v>1</v>
      </c>
      <c r="G4244">
        <f>IF(tblCustRFM[[#This Row],[Frequency]] &gt;= L4247, 3, IF(tblCustRFM[[#This Row],[Frequency]] &gt;= M4247, 2, 1))</f>
        <v>3</v>
      </c>
      <c r="H4244">
        <f>IF(tblCustRFM[[#This Row],[Monetary]] &gt;= L4248, 3, IF(tblCustRFM[[#This Row],[Monetary]] &gt;= M4248, 2, 1))</f>
        <v>3</v>
      </c>
      <c r="I4244">
        <f>tblCustRFM[[#This Row],[RecencyTier]] + tblCustRFM[[#This Row],[FrequencyTier]] + tblCustRFM[[#This Row],[MonetaryTier]]</f>
        <v>7</v>
      </c>
    </row>
    <row r="4245" spans="1:9" x14ac:dyDescent="0.45">
      <c r="A4245" s="16">
        <v>7324</v>
      </c>
      <c r="B4245" s="10">
        <v>45211.801480131173</v>
      </c>
      <c r="C4245">
        <v>1</v>
      </c>
      <c r="D4245">
        <v>8234.91</v>
      </c>
      <c r="E4245" s="24">
        <f>INT(RFM_Pivot!$A$1 - tblCustRFM[[#This Row],[LastPurchaseDate]])</f>
        <v>445</v>
      </c>
      <c r="F4245">
        <f>IF(tblCustRFM[[#This Row],[Recency]] &lt;= $L$4, 3, IF(tblCustRFM[[#This Row],[Recency]] &lt;= M4247, 2, 1))</f>
        <v>1</v>
      </c>
      <c r="G4245">
        <f>IF(tblCustRFM[[#This Row],[Frequency]] &gt;= L4248, 3, IF(tblCustRFM[[#This Row],[Frequency]] &gt;= M4248, 2, 1))</f>
        <v>3</v>
      </c>
      <c r="H4245">
        <f>IF(tblCustRFM[[#This Row],[Monetary]] &gt;= L4249, 3, IF(tblCustRFM[[#This Row],[Monetary]] &gt;= M4249, 2, 1))</f>
        <v>3</v>
      </c>
      <c r="I4245">
        <f>tblCustRFM[[#This Row],[RecencyTier]] + tblCustRFM[[#This Row],[FrequencyTier]] + tblCustRFM[[#This Row],[MonetaryTier]]</f>
        <v>7</v>
      </c>
    </row>
    <row r="4246" spans="1:9" x14ac:dyDescent="0.45">
      <c r="A4246" s="16">
        <v>7326</v>
      </c>
      <c r="B4246" s="10">
        <v>45294.883788387342</v>
      </c>
      <c r="C4246">
        <v>1</v>
      </c>
      <c r="D4246">
        <v>712.2</v>
      </c>
      <c r="E4246" s="24">
        <f>INT(RFM_Pivot!$A$1 - tblCustRFM[[#This Row],[LastPurchaseDate]])</f>
        <v>362</v>
      </c>
      <c r="F4246">
        <f>IF(tblCustRFM[[#This Row],[Recency]] &lt;= $L$4, 3, IF(tblCustRFM[[#This Row],[Recency]] &lt;= M4248, 2, 1))</f>
        <v>1</v>
      </c>
      <c r="G4246">
        <f>IF(tblCustRFM[[#This Row],[Frequency]] &gt;= L4249, 3, IF(tblCustRFM[[#This Row],[Frequency]] &gt;= M4249, 2, 1))</f>
        <v>3</v>
      </c>
      <c r="H4246">
        <f>IF(tblCustRFM[[#This Row],[Monetary]] &gt;= L4250, 3, IF(tblCustRFM[[#This Row],[Monetary]] &gt;= M4250, 2, 1))</f>
        <v>3</v>
      </c>
      <c r="I4246">
        <f>tblCustRFM[[#This Row],[RecencyTier]] + tblCustRFM[[#This Row],[FrequencyTier]] + tblCustRFM[[#This Row],[MonetaryTier]]</f>
        <v>7</v>
      </c>
    </row>
    <row r="4247" spans="1:9" x14ac:dyDescent="0.45">
      <c r="A4247" s="16">
        <v>7327</v>
      </c>
      <c r="B4247" s="10">
        <v>45521.64446442901</v>
      </c>
      <c r="C4247">
        <v>3</v>
      </c>
      <c r="D4247">
        <v>35139.11</v>
      </c>
      <c r="E4247" s="24">
        <f>INT(RFM_Pivot!$A$1 - tblCustRFM[[#This Row],[LastPurchaseDate]])</f>
        <v>135</v>
      </c>
      <c r="F4247">
        <f>IF(tblCustRFM[[#This Row],[Recency]] &lt;= $L$4, 3, IF(tblCustRFM[[#This Row],[Recency]] &lt;= M4249, 2, 1))</f>
        <v>1</v>
      </c>
      <c r="G4247">
        <f>IF(tblCustRFM[[#This Row],[Frequency]] &gt;= L4250, 3, IF(tblCustRFM[[#This Row],[Frequency]] &gt;= M4250, 2, 1))</f>
        <v>3</v>
      </c>
      <c r="H4247">
        <f>IF(tblCustRFM[[#This Row],[Monetary]] &gt;= L4251, 3, IF(tblCustRFM[[#This Row],[Monetary]] &gt;= M4251, 2, 1))</f>
        <v>3</v>
      </c>
      <c r="I4247">
        <f>tblCustRFM[[#This Row],[RecencyTier]] + tblCustRFM[[#This Row],[FrequencyTier]] + tblCustRFM[[#This Row],[MonetaryTier]]</f>
        <v>7</v>
      </c>
    </row>
    <row r="4248" spans="1:9" x14ac:dyDescent="0.45">
      <c r="A4248" s="16">
        <v>7328</v>
      </c>
      <c r="B4248" s="10">
        <v>45190.410341049384</v>
      </c>
      <c r="C4248">
        <v>1</v>
      </c>
      <c r="D4248">
        <v>1804.25</v>
      </c>
      <c r="E4248" s="24">
        <f>INT(RFM_Pivot!$A$1 - tblCustRFM[[#This Row],[LastPurchaseDate]])</f>
        <v>466</v>
      </c>
      <c r="F4248">
        <f>IF(tblCustRFM[[#This Row],[Recency]] &lt;= $L$4, 3, IF(tblCustRFM[[#This Row],[Recency]] &lt;= M4250, 2, 1))</f>
        <v>1</v>
      </c>
      <c r="G4248">
        <f>IF(tblCustRFM[[#This Row],[Frequency]] &gt;= L4251, 3, IF(tblCustRFM[[#This Row],[Frequency]] &gt;= M4251, 2, 1))</f>
        <v>3</v>
      </c>
      <c r="H4248">
        <f>IF(tblCustRFM[[#This Row],[Monetary]] &gt;= L4252, 3, IF(tblCustRFM[[#This Row],[Monetary]] &gt;= M4252, 2, 1))</f>
        <v>3</v>
      </c>
      <c r="I4248">
        <f>tblCustRFM[[#This Row],[RecencyTier]] + tblCustRFM[[#This Row],[FrequencyTier]] + tblCustRFM[[#This Row],[MonetaryTier]]</f>
        <v>7</v>
      </c>
    </row>
    <row r="4249" spans="1:9" x14ac:dyDescent="0.45">
      <c r="A4249" s="16">
        <v>7330</v>
      </c>
      <c r="B4249" s="10">
        <v>45495.142814274688</v>
      </c>
      <c r="C4249">
        <v>1</v>
      </c>
      <c r="D4249">
        <v>15733.45</v>
      </c>
      <c r="E4249" s="24">
        <f>INT(RFM_Pivot!$A$1 - tblCustRFM[[#This Row],[LastPurchaseDate]])</f>
        <v>161</v>
      </c>
      <c r="F4249">
        <f>IF(tblCustRFM[[#This Row],[Recency]] &lt;= $L$4, 3, IF(tblCustRFM[[#This Row],[Recency]] &lt;= M4251, 2, 1))</f>
        <v>1</v>
      </c>
      <c r="G4249">
        <f>IF(tblCustRFM[[#This Row],[Frequency]] &gt;= L4252, 3, IF(tblCustRFM[[#This Row],[Frequency]] &gt;= M4252, 2, 1))</f>
        <v>3</v>
      </c>
      <c r="H4249">
        <f>IF(tblCustRFM[[#This Row],[Monetary]] &gt;= L4253, 3, IF(tblCustRFM[[#This Row],[Monetary]] &gt;= M4253, 2, 1))</f>
        <v>3</v>
      </c>
      <c r="I4249">
        <f>tblCustRFM[[#This Row],[RecencyTier]] + tblCustRFM[[#This Row],[FrequencyTier]] + tblCustRFM[[#This Row],[MonetaryTier]]</f>
        <v>7</v>
      </c>
    </row>
    <row r="4250" spans="1:9" x14ac:dyDescent="0.45">
      <c r="A4250" s="16">
        <v>7331</v>
      </c>
      <c r="B4250" s="10">
        <v>45471.269426929015</v>
      </c>
      <c r="C4250">
        <v>3</v>
      </c>
      <c r="D4250">
        <v>27880.46</v>
      </c>
      <c r="E4250" s="24">
        <f>INT(RFM_Pivot!$A$1 - tblCustRFM[[#This Row],[LastPurchaseDate]])</f>
        <v>185</v>
      </c>
      <c r="F4250">
        <f>IF(tblCustRFM[[#This Row],[Recency]] &lt;= $L$4, 3, IF(tblCustRFM[[#This Row],[Recency]] &lt;= M4252, 2, 1))</f>
        <v>1</v>
      </c>
      <c r="G4250">
        <f>IF(tblCustRFM[[#This Row],[Frequency]] &gt;= L4253, 3, IF(tblCustRFM[[#This Row],[Frequency]] &gt;= M4253, 2, 1))</f>
        <v>3</v>
      </c>
      <c r="H4250">
        <f>IF(tblCustRFM[[#This Row],[Monetary]] &gt;= L4254, 3, IF(tblCustRFM[[#This Row],[Monetary]] &gt;= M4254, 2, 1))</f>
        <v>3</v>
      </c>
      <c r="I4250">
        <f>tblCustRFM[[#This Row],[RecencyTier]] + tblCustRFM[[#This Row],[FrequencyTier]] + tblCustRFM[[#This Row],[MonetaryTier]]</f>
        <v>7</v>
      </c>
    </row>
    <row r="4251" spans="1:9" x14ac:dyDescent="0.45">
      <c r="A4251" s="16">
        <v>7333</v>
      </c>
      <c r="B4251" s="10">
        <v>45594.286728665124</v>
      </c>
      <c r="C4251">
        <v>1</v>
      </c>
      <c r="D4251">
        <v>19294.400000000001</v>
      </c>
      <c r="E4251" s="24">
        <f>INT(RFM_Pivot!$A$1 - tblCustRFM[[#This Row],[LastPurchaseDate]])</f>
        <v>62</v>
      </c>
      <c r="F4251">
        <f>IF(tblCustRFM[[#This Row],[Recency]] &lt;= $L$4, 3, IF(tblCustRFM[[#This Row],[Recency]] &lt;= M4253, 2, 1))</f>
        <v>3</v>
      </c>
      <c r="G4251">
        <f>IF(tblCustRFM[[#This Row],[Frequency]] &gt;= L4254, 3, IF(tblCustRFM[[#This Row],[Frequency]] &gt;= M4254, 2, 1))</f>
        <v>3</v>
      </c>
      <c r="H4251">
        <f>IF(tblCustRFM[[#This Row],[Monetary]] &gt;= L4255, 3, IF(tblCustRFM[[#This Row],[Monetary]] &gt;= M4255, 2, 1))</f>
        <v>3</v>
      </c>
      <c r="I4251">
        <f>tblCustRFM[[#This Row],[RecencyTier]] + tblCustRFM[[#This Row],[FrequencyTier]] + tblCustRFM[[#This Row],[MonetaryTier]]</f>
        <v>9</v>
      </c>
    </row>
    <row r="4252" spans="1:9" x14ac:dyDescent="0.45">
      <c r="A4252" s="16">
        <v>7334</v>
      </c>
      <c r="B4252" s="10">
        <v>45582.021502160496</v>
      </c>
      <c r="C4252">
        <v>1</v>
      </c>
      <c r="D4252">
        <v>16474.12</v>
      </c>
      <c r="E4252" s="24">
        <f>INT(RFM_Pivot!$A$1 - tblCustRFM[[#This Row],[LastPurchaseDate]])</f>
        <v>74</v>
      </c>
      <c r="F4252">
        <f>IF(tblCustRFM[[#This Row],[Recency]] &lt;= $L$4, 3, IF(tblCustRFM[[#This Row],[Recency]] &lt;= M4254, 2, 1))</f>
        <v>3</v>
      </c>
      <c r="G4252">
        <f>IF(tblCustRFM[[#This Row],[Frequency]] &gt;= L4255, 3, IF(tblCustRFM[[#This Row],[Frequency]] &gt;= M4255, 2, 1))</f>
        <v>3</v>
      </c>
      <c r="H4252">
        <f>IF(tblCustRFM[[#This Row],[Monetary]] &gt;= L4256, 3, IF(tblCustRFM[[#This Row],[Monetary]] &gt;= M4256, 2, 1))</f>
        <v>3</v>
      </c>
      <c r="I4252">
        <f>tblCustRFM[[#This Row],[RecencyTier]] + tblCustRFM[[#This Row],[FrequencyTier]] + tblCustRFM[[#This Row],[MonetaryTier]]</f>
        <v>9</v>
      </c>
    </row>
    <row r="4253" spans="1:9" x14ac:dyDescent="0.45">
      <c r="A4253" s="16">
        <v>7336</v>
      </c>
      <c r="B4253" s="10">
        <v>45203.551655169751</v>
      </c>
      <c r="C4253">
        <v>1</v>
      </c>
      <c r="D4253">
        <v>2367.88</v>
      </c>
      <c r="E4253" s="24">
        <f>INT(RFM_Pivot!$A$1 - tblCustRFM[[#This Row],[LastPurchaseDate]])</f>
        <v>453</v>
      </c>
      <c r="F4253">
        <f>IF(tblCustRFM[[#This Row],[Recency]] &lt;= $L$4, 3, IF(tblCustRFM[[#This Row],[Recency]] &lt;= M4255, 2, 1))</f>
        <v>1</v>
      </c>
      <c r="G4253">
        <f>IF(tblCustRFM[[#This Row],[Frequency]] &gt;= L4256, 3, IF(tblCustRFM[[#This Row],[Frequency]] &gt;= M4256, 2, 1))</f>
        <v>3</v>
      </c>
      <c r="H4253">
        <f>IF(tblCustRFM[[#This Row],[Monetary]] &gt;= L4257, 3, IF(tblCustRFM[[#This Row],[Monetary]] &gt;= M4257, 2, 1))</f>
        <v>3</v>
      </c>
      <c r="I4253">
        <f>tblCustRFM[[#This Row],[RecencyTier]] + tblCustRFM[[#This Row],[FrequencyTier]] + tblCustRFM[[#This Row],[MonetaryTier]]</f>
        <v>7</v>
      </c>
    </row>
    <row r="4254" spans="1:9" x14ac:dyDescent="0.45">
      <c r="A4254" s="16">
        <v>7337</v>
      </c>
      <c r="B4254" s="10">
        <v>45569.39123912037</v>
      </c>
      <c r="C4254">
        <v>3</v>
      </c>
      <c r="D4254">
        <v>19504.48</v>
      </c>
      <c r="E4254" s="24">
        <f>INT(RFM_Pivot!$A$1 - tblCustRFM[[#This Row],[LastPurchaseDate]])</f>
        <v>87</v>
      </c>
      <c r="F4254">
        <f>IF(tblCustRFM[[#This Row],[Recency]] &lt;= $L$4, 3, IF(tblCustRFM[[#This Row],[Recency]] &lt;= M4256, 2, 1))</f>
        <v>3</v>
      </c>
      <c r="G4254">
        <f>IF(tblCustRFM[[#This Row],[Frequency]] &gt;= L4257, 3, IF(tblCustRFM[[#This Row],[Frequency]] &gt;= M4257, 2, 1))</f>
        <v>3</v>
      </c>
      <c r="H4254">
        <f>IF(tblCustRFM[[#This Row],[Monetary]] &gt;= L4258, 3, IF(tblCustRFM[[#This Row],[Monetary]] &gt;= M4258, 2, 1))</f>
        <v>3</v>
      </c>
      <c r="I4254">
        <f>tblCustRFM[[#This Row],[RecencyTier]] + tblCustRFM[[#This Row],[FrequencyTier]] + tblCustRFM[[#This Row],[MonetaryTier]]</f>
        <v>9</v>
      </c>
    </row>
    <row r="4255" spans="1:9" x14ac:dyDescent="0.45">
      <c r="A4255" s="16">
        <v>7338</v>
      </c>
      <c r="B4255" s="10">
        <v>45542.743574344138</v>
      </c>
      <c r="C4255">
        <v>2</v>
      </c>
      <c r="D4255">
        <v>8297.8700000000008</v>
      </c>
      <c r="E4255" s="24">
        <f>INT(RFM_Pivot!$A$1 - tblCustRFM[[#This Row],[LastPurchaseDate]])</f>
        <v>114</v>
      </c>
      <c r="F4255">
        <f>IF(tblCustRFM[[#This Row],[Recency]] &lt;= $L$4, 3, IF(tblCustRFM[[#This Row],[Recency]] &lt;= M4257, 2, 1))</f>
        <v>3</v>
      </c>
      <c r="G4255">
        <f>IF(tblCustRFM[[#This Row],[Frequency]] &gt;= L4258, 3, IF(tblCustRFM[[#This Row],[Frequency]] &gt;= M4258, 2, 1))</f>
        <v>3</v>
      </c>
      <c r="H4255">
        <f>IF(tblCustRFM[[#This Row],[Monetary]] &gt;= L4259, 3, IF(tblCustRFM[[#This Row],[Monetary]] &gt;= M4259, 2, 1))</f>
        <v>3</v>
      </c>
      <c r="I4255">
        <f>tblCustRFM[[#This Row],[RecencyTier]] + tblCustRFM[[#This Row],[FrequencyTier]] + tblCustRFM[[#This Row],[MonetaryTier]]</f>
        <v>9</v>
      </c>
    </row>
    <row r="4256" spans="1:9" x14ac:dyDescent="0.45">
      <c r="A4256" s="16">
        <v>7340</v>
      </c>
      <c r="B4256" s="10">
        <v>45169.238223804015</v>
      </c>
      <c r="C4256">
        <v>1</v>
      </c>
      <c r="D4256">
        <v>2690.56</v>
      </c>
      <c r="E4256" s="24">
        <f>INT(RFM_Pivot!$A$1 - tblCustRFM[[#This Row],[LastPurchaseDate]])</f>
        <v>487</v>
      </c>
      <c r="F4256">
        <f>IF(tblCustRFM[[#This Row],[Recency]] &lt;= $L$4, 3, IF(tblCustRFM[[#This Row],[Recency]] &lt;= M4258, 2, 1))</f>
        <v>1</v>
      </c>
      <c r="G4256">
        <f>IF(tblCustRFM[[#This Row],[Frequency]] &gt;= L4259, 3, IF(tblCustRFM[[#This Row],[Frequency]] &gt;= M4259, 2, 1))</f>
        <v>3</v>
      </c>
      <c r="H4256">
        <f>IF(tblCustRFM[[#This Row],[Monetary]] &gt;= L4260, 3, IF(tblCustRFM[[#This Row],[Monetary]] &gt;= M4260, 2, 1))</f>
        <v>3</v>
      </c>
      <c r="I4256">
        <f>tblCustRFM[[#This Row],[RecencyTier]] + tblCustRFM[[#This Row],[FrequencyTier]] + tblCustRFM[[#This Row],[MonetaryTier]]</f>
        <v>7</v>
      </c>
    </row>
    <row r="4257" spans="1:9" x14ac:dyDescent="0.45">
      <c r="A4257" s="16">
        <v>7341</v>
      </c>
      <c r="B4257" s="10">
        <v>45634.732773263888</v>
      </c>
      <c r="C4257">
        <v>1</v>
      </c>
      <c r="D4257">
        <v>1484.04</v>
      </c>
      <c r="E4257" s="24">
        <f>INT(RFM_Pivot!$A$1 - tblCustRFM[[#This Row],[LastPurchaseDate]])</f>
        <v>22</v>
      </c>
      <c r="F4257">
        <f>IF(tblCustRFM[[#This Row],[Recency]] &lt;= $L$4, 3, IF(tblCustRFM[[#This Row],[Recency]] &lt;= M4259, 2, 1))</f>
        <v>3</v>
      </c>
      <c r="G4257">
        <f>IF(tblCustRFM[[#This Row],[Frequency]] &gt;= L4260, 3, IF(tblCustRFM[[#This Row],[Frequency]] &gt;= M4260, 2, 1))</f>
        <v>3</v>
      </c>
      <c r="H4257">
        <f>IF(tblCustRFM[[#This Row],[Monetary]] &gt;= L4261, 3, IF(tblCustRFM[[#This Row],[Monetary]] &gt;= M4261, 2, 1))</f>
        <v>3</v>
      </c>
      <c r="I4257">
        <f>tblCustRFM[[#This Row],[RecencyTier]] + tblCustRFM[[#This Row],[FrequencyTier]] + tblCustRFM[[#This Row],[MonetaryTier]]</f>
        <v>9</v>
      </c>
    </row>
    <row r="4258" spans="1:9" x14ac:dyDescent="0.45">
      <c r="A4258" s="16">
        <v>7342</v>
      </c>
      <c r="B4258" s="10">
        <v>45089.222222222219</v>
      </c>
      <c r="C4258">
        <v>2</v>
      </c>
      <c r="D4258">
        <v>9997.4</v>
      </c>
      <c r="E4258" s="24">
        <f>INT(RFM_Pivot!$A$1 - tblCustRFM[[#This Row],[LastPurchaseDate]])</f>
        <v>567</v>
      </c>
      <c r="F4258">
        <f>IF(tblCustRFM[[#This Row],[Recency]] &lt;= $L$4, 3, IF(tblCustRFM[[#This Row],[Recency]] &lt;= M4260, 2, 1))</f>
        <v>1</v>
      </c>
      <c r="G4258">
        <f>IF(tblCustRFM[[#This Row],[Frequency]] &gt;= L4261, 3, IF(tblCustRFM[[#This Row],[Frequency]] &gt;= M4261, 2, 1))</f>
        <v>3</v>
      </c>
      <c r="H4258">
        <f>IF(tblCustRFM[[#This Row],[Monetary]] &gt;= L4262, 3, IF(tblCustRFM[[#This Row],[Monetary]] &gt;= M4262, 2, 1))</f>
        <v>3</v>
      </c>
      <c r="I4258">
        <f>tblCustRFM[[#This Row],[RecencyTier]] + tblCustRFM[[#This Row],[FrequencyTier]] + tblCustRFM[[#This Row],[MonetaryTier]]</f>
        <v>7</v>
      </c>
    </row>
    <row r="4259" spans="1:9" x14ac:dyDescent="0.45">
      <c r="A4259" s="16">
        <v>7343</v>
      </c>
      <c r="B4259" s="10">
        <v>45528.14211419753</v>
      </c>
      <c r="C4259">
        <v>2</v>
      </c>
      <c r="D4259">
        <v>9655.33</v>
      </c>
      <c r="E4259" s="24">
        <f>INT(RFM_Pivot!$A$1 - tblCustRFM[[#This Row],[LastPurchaseDate]])</f>
        <v>128</v>
      </c>
      <c r="F4259">
        <f>IF(tblCustRFM[[#This Row],[Recency]] &lt;= $L$4, 3, IF(tblCustRFM[[#This Row],[Recency]] &lt;= M4261, 2, 1))</f>
        <v>1</v>
      </c>
      <c r="G4259">
        <f>IF(tblCustRFM[[#This Row],[Frequency]] &gt;= L4262, 3, IF(tblCustRFM[[#This Row],[Frequency]] &gt;= M4262, 2, 1))</f>
        <v>3</v>
      </c>
      <c r="H4259">
        <f>IF(tblCustRFM[[#This Row],[Monetary]] &gt;= L4263, 3, IF(tblCustRFM[[#This Row],[Monetary]] &gt;= M4263, 2, 1))</f>
        <v>3</v>
      </c>
      <c r="I4259">
        <f>tblCustRFM[[#This Row],[RecencyTier]] + tblCustRFM[[#This Row],[FrequencyTier]] + tblCustRFM[[#This Row],[MonetaryTier]]</f>
        <v>7</v>
      </c>
    </row>
    <row r="4260" spans="1:9" x14ac:dyDescent="0.45">
      <c r="A4260" s="16">
        <v>7344</v>
      </c>
      <c r="B4260" s="10">
        <v>45646.413941396604</v>
      </c>
      <c r="C4260">
        <v>3</v>
      </c>
      <c r="D4260">
        <v>13673.59</v>
      </c>
      <c r="E4260" s="24">
        <f>INT(RFM_Pivot!$A$1 - tblCustRFM[[#This Row],[LastPurchaseDate]])</f>
        <v>10</v>
      </c>
      <c r="F4260">
        <f>IF(tblCustRFM[[#This Row],[Recency]] &lt;= $L$4, 3, IF(tblCustRFM[[#This Row],[Recency]] &lt;= M4262, 2, 1))</f>
        <v>3</v>
      </c>
      <c r="G4260">
        <f>IF(tblCustRFM[[#This Row],[Frequency]] &gt;= L4263, 3, IF(tblCustRFM[[#This Row],[Frequency]] &gt;= M4263, 2, 1))</f>
        <v>3</v>
      </c>
      <c r="H4260">
        <f>IF(tblCustRFM[[#This Row],[Monetary]] &gt;= L4264, 3, IF(tblCustRFM[[#This Row],[Monetary]] &gt;= M4264, 2, 1))</f>
        <v>3</v>
      </c>
      <c r="I4260">
        <f>tblCustRFM[[#This Row],[RecencyTier]] + tblCustRFM[[#This Row],[FrequencyTier]] + tblCustRFM[[#This Row],[MonetaryTier]]</f>
        <v>9</v>
      </c>
    </row>
    <row r="4261" spans="1:9" x14ac:dyDescent="0.45">
      <c r="A4261" s="16">
        <v>7347</v>
      </c>
      <c r="B4261" s="10">
        <v>45580.634363425925</v>
      </c>
      <c r="C4261">
        <v>1</v>
      </c>
      <c r="D4261">
        <v>5485.76</v>
      </c>
      <c r="E4261" s="24">
        <f>INT(RFM_Pivot!$A$1 - tblCustRFM[[#This Row],[LastPurchaseDate]])</f>
        <v>76</v>
      </c>
      <c r="F4261">
        <f>IF(tblCustRFM[[#This Row],[Recency]] &lt;= $L$4, 3, IF(tblCustRFM[[#This Row],[Recency]] &lt;= M4263, 2, 1))</f>
        <v>3</v>
      </c>
      <c r="G4261">
        <f>IF(tblCustRFM[[#This Row],[Frequency]] &gt;= L4264, 3, IF(tblCustRFM[[#This Row],[Frequency]] &gt;= M4264, 2, 1))</f>
        <v>3</v>
      </c>
      <c r="H4261">
        <f>IF(tblCustRFM[[#This Row],[Monetary]] &gt;= L4265, 3, IF(tblCustRFM[[#This Row],[Monetary]] &gt;= M4265, 2, 1))</f>
        <v>3</v>
      </c>
      <c r="I4261">
        <f>tblCustRFM[[#This Row],[RecencyTier]] + tblCustRFM[[#This Row],[FrequencyTier]] + tblCustRFM[[#This Row],[MonetaryTier]]</f>
        <v>9</v>
      </c>
    </row>
    <row r="4262" spans="1:9" x14ac:dyDescent="0.45">
      <c r="A4262" s="16">
        <v>7349</v>
      </c>
      <c r="B4262" s="10">
        <v>45350.661366126544</v>
      </c>
      <c r="C4262">
        <v>1</v>
      </c>
      <c r="D4262">
        <v>12569.94</v>
      </c>
      <c r="E4262" s="24">
        <f>INT(RFM_Pivot!$A$1 - tblCustRFM[[#This Row],[LastPurchaseDate]])</f>
        <v>306</v>
      </c>
      <c r="F4262">
        <f>IF(tblCustRFM[[#This Row],[Recency]] &lt;= $L$4, 3, IF(tblCustRFM[[#This Row],[Recency]] &lt;= M4264, 2, 1))</f>
        <v>1</v>
      </c>
      <c r="G4262">
        <f>IF(tblCustRFM[[#This Row],[Frequency]] &gt;= L4265, 3, IF(tblCustRFM[[#This Row],[Frequency]] &gt;= M4265, 2, 1))</f>
        <v>3</v>
      </c>
      <c r="H4262">
        <f>IF(tblCustRFM[[#This Row],[Monetary]] &gt;= L4266, 3, IF(tblCustRFM[[#This Row],[Monetary]] &gt;= M4266, 2, 1))</f>
        <v>3</v>
      </c>
      <c r="I4262">
        <f>tblCustRFM[[#This Row],[RecencyTier]] + tblCustRFM[[#This Row],[FrequencyTier]] + tblCustRFM[[#This Row],[MonetaryTier]]</f>
        <v>7</v>
      </c>
    </row>
    <row r="4263" spans="1:9" x14ac:dyDescent="0.45">
      <c r="A4263" s="16">
        <v>7351</v>
      </c>
      <c r="B4263" s="10">
        <v>45604.361736188272</v>
      </c>
      <c r="C4263">
        <v>1</v>
      </c>
      <c r="D4263">
        <v>11207.85</v>
      </c>
      <c r="E4263" s="24">
        <f>INT(RFM_Pivot!$A$1 - tblCustRFM[[#This Row],[LastPurchaseDate]])</f>
        <v>52</v>
      </c>
      <c r="F4263">
        <f>IF(tblCustRFM[[#This Row],[Recency]] &lt;= $L$4, 3, IF(tblCustRFM[[#This Row],[Recency]] &lt;= M4265, 2, 1))</f>
        <v>3</v>
      </c>
      <c r="G4263">
        <f>IF(tblCustRFM[[#This Row],[Frequency]] &gt;= L4266, 3, IF(tblCustRFM[[#This Row],[Frequency]] &gt;= M4266, 2, 1))</f>
        <v>3</v>
      </c>
      <c r="H4263">
        <f>IF(tblCustRFM[[#This Row],[Monetary]] &gt;= L4267, 3, IF(tblCustRFM[[#This Row],[Monetary]] &gt;= M4267, 2, 1))</f>
        <v>3</v>
      </c>
      <c r="I4263">
        <f>tblCustRFM[[#This Row],[RecencyTier]] + tblCustRFM[[#This Row],[FrequencyTier]] + tblCustRFM[[#This Row],[MonetaryTier]]</f>
        <v>9</v>
      </c>
    </row>
    <row r="4264" spans="1:9" x14ac:dyDescent="0.45">
      <c r="A4264" s="16">
        <v>7352</v>
      </c>
      <c r="B4264" s="10">
        <v>45136.311931211421</v>
      </c>
      <c r="C4264">
        <v>1</v>
      </c>
      <c r="D4264">
        <v>7842.9</v>
      </c>
      <c r="E4264" s="24">
        <f>INT(RFM_Pivot!$A$1 - tblCustRFM[[#This Row],[LastPurchaseDate]])</f>
        <v>520</v>
      </c>
      <c r="F4264">
        <f>IF(tblCustRFM[[#This Row],[Recency]] &lt;= $L$4, 3, IF(tblCustRFM[[#This Row],[Recency]] &lt;= M4266, 2, 1))</f>
        <v>1</v>
      </c>
      <c r="G4264">
        <f>IF(tblCustRFM[[#This Row],[Frequency]] &gt;= L4267, 3, IF(tblCustRFM[[#This Row],[Frequency]] &gt;= M4267, 2, 1))</f>
        <v>3</v>
      </c>
      <c r="H4264">
        <f>IF(tblCustRFM[[#This Row],[Monetary]] &gt;= L4268, 3, IF(tblCustRFM[[#This Row],[Monetary]] &gt;= M4268, 2, 1))</f>
        <v>3</v>
      </c>
      <c r="I4264">
        <f>tblCustRFM[[#This Row],[RecencyTier]] + tblCustRFM[[#This Row],[FrequencyTier]] + tblCustRFM[[#This Row],[MonetaryTier]]</f>
        <v>7</v>
      </c>
    </row>
    <row r="4265" spans="1:9" x14ac:dyDescent="0.45">
      <c r="A4265" s="16">
        <v>7353</v>
      </c>
      <c r="B4265" s="10">
        <v>45337.739073919751</v>
      </c>
      <c r="C4265">
        <v>3</v>
      </c>
      <c r="D4265">
        <v>28067.200000000001</v>
      </c>
      <c r="E4265" s="24">
        <f>INT(RFM_Pivot!$A$1 - tblCustRFM[[#This Row],[LastPurchaseDate]])</f>
        <v>319</v>
      </c>
      <c r="F4265">
        <f>IF(tblCustRFM[[#This Row],[Recency]] &lt;= $L$4, 3, IF(tblCustRFM[[#This Row],[Recency]] &lt;= M4267, 2, 1))</f>
        <v>1</v>
      </c>
      <c r="G4265">
        <f>IF(tblCustRFM[[#This Row],[Frequency]] &gt;= L4268, 3, IF(tblCustRFM[[#This Row],[Frequency]] &gt;= M4268, 2, 1))</f>
        <v>3</v>
      </c>
      <c r="H4265">
        <f>IF(tblCustRFM[[#This Row],[Monetary]] &gt;= L4269, 3, IF(tblCustRFM[[#This Row],[Monetary]] &gt;= M4269, 2, 1))</f>
        <v>3</v>
      </c>
      <c r="I4265">
        <f>tblCustRFM[[#This Row],[RecencyTier]] + tblCustRFM[[#This Row],[FrequencyTier]] + tblCustRFM[[#This Row],[MonetaryTier]]</f>
        <v>7</v>
      </c>
    </row>
    <row r="4266" spans="1:9" x14ac:dyDescent="0.45">
      <c r="A4266" s="16">
        <v>7354</v>
      </c>
      <c r="B4266" s="10">
        <v>45356.282928317902</v>
      </c>
      <c r="C4266">
        <v>2</v>
      </c>
      <c r="D4266">
        <v>5826.19</v>
      </c>
      <c r="E4266" s="24">
        <f>INT(RFM_Pivot!$A$1 - tblCustRFM[[#This Row],[LastPurchaseDate]])</f>
        <v>300</v>
      </c>
      <c r="F4266">
        <f>IF(tblCustRFM[[#This Row],[Recency]] &lt;= $L$4, 3, IF(tblCustRFM[[#This Row],[Recency]] &lt;= M4268, 2, 1))</f>
        <v>1</v>
      </c>
      <c r="G4266">
        <f>IF(tblCustRFM[[#This Row],[Frequency]] &gt;= L4269, 3, IF(tblCustRFM[[#This Row],[Frequency]] &gt;= M4269, 2, 1))</f>
        <v>3</v>
      </c>
      <c r="H4266">
        <f>IF(tblCustRFM[[#This Row],[Monetary]] &gt;= L4270, 3, IF(tblCustRFM[[#This Row],[Monetary]] &gt;= M4270, 2, 1))</f>
        <v>3</v>
      </c>
      <c r="I4266">
        <f>tblCustRFM[[#This Row],[RecencyTier]] + tblCustRFM[[#This Row],[FrequencyTier]] + tblCustRFM[[#This Row],[MonetaryTier]]</f>
        <v>7</v>
      </c>
    </row>
    <row r="4267" spans="1:9" x14ac:dyDescent="0.45">
      <c r="A4267" s="16">
        <v>7356</v>
      </c>
      <c r="B4267" s="10">
        <v>45068.342134220678</v>
      </c>
      <c r="C4267">
        <v>1</v>
      </c>
      <c r="D4267">
        <v>22602.799999999999</v>
      </c>
      <c r="E4267" s="24">
        <f>INT(RFM_Pivot!$A$1 - tblCustRFM[[#This Row],[LastPurchaseDate]])</f>
        <v>588</v>
      </c>
      <c r="F4267">
        <f>IF(tblCustRFM[[#This Row],[Recency]] &lt;= $L$4, 3, IF(tblCustRFM[[#This Row],[Recency]] &lt;= M4269, 2, 1))</f>
        <v>1</v>
      </c>
      <c r="G4267">
        <f>IF(tblCustRFM[[#This Row],[Frequency]] &gt;= L4270, 3, IF(tblCustRFM[[#This Row],[Frequency]] &gt;= M4270, 2, 1))</f>
        <v>3</v>
      </c>
      <c r="H4267">
        <f>IF(tblCustRFM[[#This Row],[Monetary]] &gt;= L4271, 3, IF(tblCustRFM[[#This Row],[Monetary]] &gt;= M4271, 2, 1))</f>
        <v>3</v>
      </c>
      <c r="I4267">
        <f>tblCustRFM[[#This Row],[RecencyTier]] + tblCustRFM[[#This Row],[FrequencyTier]] + tblCustRFM[[#This Row],[MonetaryTier]]</f>
        <v>7</v>
      </c>
    </row>
    <row r="4268" spans="1:9" x14ac:dyDescent="0.45">
      <c r="A4268" s="16">
        <v>7358</v>
      </c>
      <c r="B4268" s="10">
        <v>45296.343934413577</v>
      </c>
      <c r="C4268">
        <v>2</v>
      </c>
      <c r="D4268">
        <v>17978.900000000001</v>
      </c>
      <c r="E4268" s="24">
        <f>INT(RFM_Pivot!$A$1 - tblCustRFM[[#This Row],[LastPurchaseDate]])</f>
        <v>360</v>
      </c>
      <c r="F4268">
        <f>IF(tblCustRFM[[#This Row],[Recency]] &lt;= $L$4, 3, IF(tblCustRFM[[#This Row],[Recency]] &lt;= M4270, 2, 1))</f>
        <v>1</v>
      </c>
      <c r="G4268">
        <f>IF(tblCustRFM[[#This Row],[Frequency]] &gt;= L4271, 3, IF(tblCustRFM[[#This Row],[Frequency]] &gt;= M4271, 2, 1))</f>
        <v>3</v>
      </c>
      <c r="H4268">
        <f>IF(tblCustRFM[[#This Row],[Monetary]] &gt;= L4272, 3, IF(tblCustRFM[[#This Row],[Monetary]] &gt;= M4272, 2, 1))</f>
        <v>3</v>
      </c>
      <c r="I4268">
        <f>tblCustRFM[[#This Row],[RecencyTier]] + tblCustRFM[[#This Row],[FrequencyTier]] + tblCustRFM[[#This Row],[MonetaryTier]]</f>
        <v>7</v>
      </c>
    </row>
    <row r="4269" spans="1:9" x14ac:dyDescent="0.45">
      <c r="A4269" s="16">
        <v>7359</v>
      </c>
      <c r="B4269" s="10">
        <v>44991.976497646603</v>
      </c>
      <c r="C4269">
        <v>1</v>
      </c>
      <c r="D4269">
        <v>4536.32</v>
      </c>
      <c r="E4269" s="24">
        <f>INT(RFM_Pivot!$A$1 - tblCustRFM[[#This Row],[LastPurchaseDate]])</f>
        <v>665</v>
      </c>
      <c r="F4269">
        <f>IF(tblCustRFM[[#This Row],[Recency]] &lt;= $L$4, 3, IF(tblCustRFM[[#This Row],[Recency]] &lt;= M4271, 2, 1))</f>
        <v>1</v>
      </c>
      <c r="G4269">
        <f>IF(tblCustRFM[[#This Row],[Frequency]] &gt;= L4272, 3, IF(tblCustRFM[[#This Row],[Frequency]] &gt;= M4272, 2, 1))</f>
        <v>3</v>
      </c>
      <c r="H4269">
        <f>IF(tblCustRFM[[#This Row],[Monetary]] &gt;= L4273, 3, IF(tblCustRFM[[#This Row],[Monetary]] &gt;= M4273, 2, 1))</f>
        <v>3</v>
      </c>
      <c r="I4269">
        <f>tblCustRFM[[#This Row],[RecencyTier]] + tblCustRFM[[#This Row],[FrequencyTier]] + tblCustRFM[[#This Row],[MonetaryTier]]</f>
        <v>7</v>
      </c>
    </row>
    <row r="4270" spans="1:9" x14ac:dyDescent="0.45">
      <c r="A4270" s="16">
        <v>7360</v>
      </c>
      <c r="B4270" s="10">
        <v>45268.017101697529</v>
      </c>
      <c r="C4270">
        <v>1</v>
      </c>
      <c r="D4270">
        <v>14723.12</v>
      </c>
      <c r="E4270" s="24">
        <f>INT(RFM_Pivot!$A$1 - tblCustRFM[[#This Row],[LastPurchaseDate]])</f>
        <v>388</v>
      </c>
      <c r="F4270">
        <f>IF(tblCustRFM[[#This Row],[Recency]] &lt;= $L$4, 3, IF(tblCustRFM[[#This Row],[Recency]] &lt;= M4272, 2, 1))</f>
        <v>1</v>
      </c>
      <c r="G4270">
        <f>IF(tblCustRFM[[#This Row],[Frequency]] &gt;= L4273, 3, IF(tblCustRFM[[#This Row],[Frequency]] &gt;= M4273, 2, 1))</f>
        <v>3</v>
      </c>
      <c r="H4270">
        <f>IF(tblCustRFM[[#This Row],[Monetary]] &gt;= L4274, 3, IF(tblCustRFM[[#This Row],[Monetary]] &gt;= M4274, 2, 1))</f>
        <v>3</v>
      </c>
      <c r="I4270">
        <f>tblCustRFM[[#This Row],[RecencyTier]] + tblCustRFM[[#This Row],[FrequencyTier]] + tblCustRFM[[#This Row],[MonetaryTier]]</f>
        <v>7</v>
      </c>
    </row>
    <row r="4271" spans="1:9" x14ac:dyDescent="0.45">
      <c r="A4271" s="16">
        <v>7361</v>
      </c>
      <c r="B4271" s="10">
        <v>45498.355135493824</v>
      </c>
      <c r="C4271">
        <v>3</v>
      </c>
      <c r="D4271">
        <v>20798.28</v>
      </c>
      <c r="E4271" s="24">
        <f>INT(RFM_Pivot!$A$1 - tblCustRFM[[#This Row],[LastPurchaseDate]])</f>
        <v>158</v>
      </c>
      <c r="F4271">
        <f>IF(tblCustRFM[[#This Row],[Recency]] &lt;= $L$4, 3, IF(tblCustRFM[[#This Row],[Recency]] &lt;= M4273, 2, 1))</f>
        <v>1</v>
      </c>
      <c r="G4271">
        <f>IF(tblCustRFM[[#This Row],[Frequency]] &gt;= L4274, 3, IF(tblCustRFM[[#This Row],[Frequency]] &gt;= M4274, 2, 1))</f>
        <v>3</v>
      </c>
      <c r="H4271">
        <f>IF(tblCustRFM[[#This Row],[Monetary]] &gt;= L4275, 3, IF(tblCustRFM[[#This Row],[Monetary]] &gt;= M4275, 2, 1))</f>
        <v>3</v>
      </c>
      <c r="I4271">
        <f>tblCustRFM[[#This Row],[RecencyTier]] + tblCustRFM[[#This Row],[FrequencyTier]] + tblCustRFM[[#This Row],[MonetaryTier]]</f>
        <v>7</v>
      </c>
    </row>
    <row r="4272" spans="1:9" x14ac:dyDescent="0.45">
      <c r="A4272" s="16">
        <v>7362</v>
      </c>
      <c r="B4272" s="10">
        <v>45311.164416435182</v>
      </c>
      <c r="C4272">
        <v>2</v>
      </c>
      <c r="D4272">
        <v>21083.93</v>
      </c>
      <c r="E4272" s="24">
        <f>INT(RFM_Pivot!$A$1 - tblCustRFM[[#This Row],[LastPurchaseDate]])</f>
        <v>345</v>
      </c>
      <c r="F4272">
        <f>IF(tblCustRFM[[#This Row],[Recency]] &lt;= $L$4, 3, IF(tblCustRFM[[#This Row],[Recency]] &lt;= M4274, 2, 1))</f>
        <v>1</v>
      </c>
      <c r="G4272">
        <f>IF(tblCustRFM[[#This Row],[Frequency]] &gt;= L4275, 3, IF(tblCustRFM[[#This Row],[Frequency]] &gt;= M4275, 2, 1))</f>
        <v>3</v>
      </c>
      <c r="H4272">
        <f>IF(tblCustRFM[[#This Row],[Monetary]] &gt;= L4276, 3, IF(tblCustRFM[[#This Row],[Monetary]] &gt;= M4276, 2, 1))</f>
        <v>3</v>
      </c>
      <c r="I4272">
        <f>tblCustRFM[[#This Row],[RecencyTier]] + tblCustRFM[[#This Row],[FrequencyTier]] + tblCustRFM[[#This Row],[MonetaryTier]]</f>
        <v>7</v>
      </c>
    </row>
    <row r="4273" spans="1:9" x14ac:dyDescent="0.45">
      <c r="A4273" s="16">
        <v>7363</v>
      </c>
      <c r="B4273" s="10">
        <v>45407.461046103395</v>
      </c>
      <c r="C4273">
        <v>1</v>
      </c>
      <c r="D4273">
        <v>733.66</v>
      </c>
      <c r="E4273" s="24">
        <f>INT(RFM_Pivot!$A$1 - tblCustRFM[[#This Row],[LastPurchaseDate]])</f>
        <v>249</v>
      </c>
      <c r="F4273">
        <f>IF(tblCustRFM[[#This Row],[Recency]] &lt;= $L$4, 3, IF(tblCustRFM[[#This Row],[Recency]] &lt;= M4275, 2, 1))</f>
        <v>1</v>
      </c>
      <c r="G4273">
        <f>IF(tblCustRFM[[#This Row],[Frequency]] &gt;= L4276, 3, IF(tblCustRFM[[#This Row],[Frequency]] &gt;= M4276, 2, 1))</f>
        <v>3</v>
      </c>
      <c r="H4273">
        <f>IF(tblCustRFM[[#This Row],[Monetary]] &gt;= L4277, 3, IF(tblCustRFM[[#This Row],[Monetary]] &gt;= M4277, 2, 1))</f>
        <v>3</v>
      </c>
      <c r="I4273">
        <f>tblCustRFM[[#This Row],[RecencyTier]] + tblCustRFM[[#This Row],[FrequencyTier]] + tblCustRFM[[#This Row],[MonetaryTier]]</f>
        <v>7</v>
      </c>
    </row>
    <row r="4274" spans="1:9" x14ac:dyDescent="0.45">
      <c r="A4274" s="16">
        <v>7364</v>
      </c>
      <c r="B4274" s="10">
        <v>45569.902290239195</v>
      </c>
      <c r="C4274">
        <v>3</v>
      </c>
      <c r="D4274">
        <v>35126.19</v>
      </c>
      <c r="E4274" s="24">
        <f>INT(RFM_Pivot!$A$1 - tblCustRFM[[#This Row],[LastPurchaseDate]])</f>
        <v>87</v>
      </c>
      <c r="F4274">
        <f>IF(tblCustRFM[[#This Row],[Recency]] &lt;= $L$4, 3, IF(tblCustRFM[[#This Row],[Recency]] &lt;= M4276, 2, 1))</f>
        <v>3</v>
      </c>
      <c r="G4274">
        <f>IF(tblCustRFM[[#This Row],[Frequency]] &gt;= L4277, 3, IF(tblCustRFM[[#This Row],[Frequency]] &gt;= M4277, 2, 1))</f>
        <v>3</v>
      </c>
      <c r="H4274">
        <f>IF(tblCustRFM[[#This Row],[Monetary]] &gt;= L4278, 3, IF(tblCustRFM[[#This Row],[Monetary]] &gt;= M4278, 2, 1))</f>
        <v>3</v>
      </c>
      <c r="I4274">
        <f>tblCustRFM[[#This Row],[RecencyTier]] + tblCustRFM[[#This Row],[FrequencyTier]] + tblCustRFM[[#This Row],[MonetaryTier]]</f>
        <v>9</v>
      </c>
    </row>
    <row r="4275" spans="1:9" x14ac:dyDescent="0.45">
      <c r="A4275" s="16">
        <v>7365</v>
      </c>
      <c r="B4275" s="10">
        <v>45271.156415625002</v>
      </c>
      <c r="C4275">
        <v>1</v>
      </c>
      <c r="D4275">
        <v>9551.0400000000009</v>
      </c>
      <c r="E4275" s="24">
        <f>INT(RFM_Pivot!$A$1 - tblCustRFM[[#This Row],[LastPurchaseDate]])</f>
        <v>385</v>
      </c>
      <c r="F4275">
        <f>IF(tblCustRFM[[#This Row],[Recency]] &lt;= $L$4, 3, IF(tblCustRFM[[#This Row],[Recency]] &lt;= M4277, 2, 1))</f>
        <v>1</v>
      </c>
      <c r="G4275">
        <f>IF(tblCustRFM[[#This Row],[Frequency]] &gt;= L4278, 3, IF(tblCustRFM[[#This Row],[Frequency]] &gt;= M4278, 2, 1))</f>
        <v>3</v>
      </c>
      <c r="H4275">
        <f>IF(tblCustRFM[[#This Row],[Monetary]] &gt;= L4279, 3, IF(tblCustRFM[[#This Row],[Monetary]] &gt;= M4279, 2, 1))</f>
        <v>3</v>
      </c>
      <c r="I4275">
        <f>tblCustRFM[[#This Row],[RecencyTier]] + tblCustRFM[[#This Row],[FrequencyTier]] + tblCustRFM[[#This Row],[MonetaryTier]]</f>
        <v>7</v>
      </c>
    </row>
    <row r="4276" spans="1:9" x14ac:dyDescent="0.45">
      <c r="A4276" s="16">
        <v>7368</v>
      </c>
      <c r="B4276" s="10">
        <v>45371.833483333336</v>
      </c>
      <c r="C4276">
        <v>2</v>
      </c>
      <c r="D4276">
        <v>14369.46</v>
      </c>
      <c r="E4276" s="24">
        <f>INT(RFM_Pivot!$A$1 - tblCustRFM[[#This Row],[LastPurchaseDate]])</f>
        <v>285</v>
      </c>
      <c r="F4276">
        <f>IF(tblCustRFM[[#This Row],[Recency]] &lt;= $L$4, 3, IF(tblCustRFM[[#This Row],[Recency]] &lt;= M4278, 2, 1))</f>
        <v>1</v>
      </c>
      <c r="G4276">
        <f>IF(tblCustRFM[[#This Row],[Frequency]] &gt;= L4279, 3, IF(tblCustRFM[[#This Row],[Frequency]] &gt;= M4279, 2, 1))</f>
        <v>3</v>
      </c>
      <c r="H4276">
        <f>IF(tblCustRFM[[#This Row],[Monetary]] &gt;= L4280, 3, IF(tblCustRFM[[#This Row],[Monetary]] &gt;= M4280, 2, 1))</f>
        <v>3</v>
      </c>
      <c r="I4276">
        <f>tblCustRFM[[#This Row],[RecencyTier]] + tblCustRFM[[#This Row],[FrequencyTier]] + tblCustRFM[[#This Row],[MonetaryTier]]</f>
        <v>7</v>
      </c>
    </row>
    <row r="4277" spans="1:9" x14ac:dyDescent="0.45">
      <c r="A4277" s="16">
        <v>7370</v>
      </c>
      <c r="B4277" s="10">
        <v>45417.682068209877</v>
      </c>
      <c r="C4277">
        <v>2</v>
      </c>
      <c r="D4277">
        <v>10705.69</v>
      </c>
      <c r="E4277" s="24">
        <f>INT(RFM_Pivot!$A$1 - tblCustRFM[[#This Row],[LastPurchaseDate]])</f>
        <v>239</v>
      </c>
      <c r="F4277">
        <f>IF(tblCustRFM[[#This Row],[Recency]] &lt;= $L$4, 3, IF(tblCustRFM[[#This Row],[Recency]] &lt;= M4279, 2, 1))</f>
        <v>1</v>
      </c>
      <c r="G4277">
        <f>IF(tblCustRFM[[#This Row],[Frequency]] &gt;= L4280, 3, IF(tblCustRFM[[#This Row],[Frequency]] &gt;= M4280, 2, 1))</f>
        <v>3</v>
      </c>
      <c r="H4277">
        <f>IF(tblCustRFM[[#This Row],[Monetary]] &gt;= L4281, 3, IF(tblCustRFM[[#This Row],[Monetary]] &gt;= M4281, 2, 1))</f>
        <v>3</v>
      </c>
      <c r="I4277">
        <f>tblCustRFM[[#This Row],[RecencyTier]] + tblCustRFM[[#This Row],[FrequencyTier]] + tblCustRFM[[#This Row],[MonetaryTier]]</f>
        <v>7</v>
      </c>
    </row>
    <row r="4278" spans="1:9" x14ac:dyDescent="0.45">
      <c r="A4278" s="16">
        <v>7371</v>
      </c>
      <c r="B4278" s="10">
        <v>45446.008900887347</v>
      </c>
      <c r="C4278">
        <v>3</v>
      </c>
      <c r="D4278">
        <v>29537.7</v>
      </c>
      <c r="E4278" s="24">
        <f>INT(RFM_Pivot!$A$1 - tblCustRFM[[#This Row],[LastPurchaseDate]])</f>
        <v>210</v>
      </c>
      <c r="F4278">
        <f>IF(tblCustRFM[[#This Row],[Recency]] &lt;= $L$4, 3, IF(tblCustRFM[[#This Row],[Recency]] &lt;= M4280, 2, 1))</f>
        <v>1</v>
      </c>
      <c r="G4278">
        <f>IF(tblCustRFM[[#This Row],[Frequency]] &gt;= L4281, 3, IF(tblCustRFM[[#This Row],[Frequency]] &gt;= M4281, 2, 1))</f>
        <v>3</v>
      </c>
      <c r="H4278">
        <f>IF(tblCustRFM[[#This Row],[Monetary]] &gt;= L4282, 3, IF(tblCustRFM[[#This Row],[Monetary]] &gt;= M4282, 2, 1))</f>
        <v>3</v>
      </c>
      <c r="I4278">
        <f>tblCustRFM[[#This Row],[RecencyTier]] + tblCustRFM[[#This Row],[FrequencyTier]] + tblCustRFM[[#This Row],[MonetaryTier]]</f>
        <v>7</v>
      </c>
    </row>
    <row r="4279" spans="1:9" x14ac:dyDescent="0.45">
      <c r="A4279" s="16">
        <v>7372</v>
      </c>
      <c r="B4279" s="10">
        <v>45450.389338927467</v>
      </c>
      <c r="C4279">
        <v>1</v>
      </c>
      <c r="D4279">
        <v>3224.29</v>
      </c>
      <c r="E4279" s="24">
        <f>INT(RFM_Pivot!$A$1 - tblCustRFM[[#This Row],[LastPurchaseDate]])</f>
        <v>206</v>
      </c>
      <c r="F4279">
        <f>IF(tblCustRFM[[#This Row],[Recency]] &lt;= $L$4, 3, IF(tblCustRFM[[#This Row],[Recency]] &lt;= M4281, 2, 1))</f>
        <v>1</v>
      </c>
      <c r="G4279">
        <f>IF(tblCustRFM[[#This Row],[Frequency]] &gt;= L4282, 3, IF(tblCustRFM[[#This Row],[Frequency]] &gt;= M4282, 2, 1))</f>
        <v>3</v>
      </c>
      <c r="H4279">
        <f>IF(tblCustRFM[[#This Row],[Monetary]] &gt;= L4283, 3, IF(tblCustRFM[[#This Row],[Monetary]] &gt;= M4283, 2, 1))</f>
        <v>3</v>
      </c>
      <c r="I4279">
        <f>tblCustRFM[[#This Row],[RecencyTier]] + tblCustRFM[[#This Row],[FrequencyTier]] + tblCustRFM[[#This Row],[MonetaryTier]]</f>
        <v>7</v>
      </c>
    </row>
    <row r="4280" spans="1:9" x14ac:dyDescent="0.45">
      <c r="A4280" s="16">
        <v>7374</v>
      </c>
      <c r="B4280" s="10">
        <v>44936.052905285491</v>
      </c>
      <c r="C4280">
        <v>1</v>
      </c>
      <c r="D4280">
        <v>14383.55</v>
      </c>
      <c r="E4280" s="24">
        <f>INT(RFM_Pivot!$A$1 - tblCustRFM[[#This Row],[LastPurchaseDate]])</f>
        <v>720</v>
      </c>
      <c r="F4280">
        <f>IF(tblCustRFM[[#This Row],[Recency]] &lt;= $L$4, 3, IF(tblCustRFM[[#This Row],[Recency]] &lt;= M4282, 2, 1))</f>
        <v>1</v>
      </c>
      <c r="G4280">
        <f>IF(tblCustRFM[[#This Row],[Frequency]] &gt;= L4283, 3, IF(tblCustRFM[[#This Row],[Frequency]] &gt;= M4283, 2, 1))</f>
        <v>3</v>
      </c>
      <c r="H4280">
        <f>IF(tblCustRFM[[#This Row],[Monetary]] &gt;= L4284, 3, IF(tblCustRFM[[#This Row],[Monetary]] &gt;= M4284, 2, 1))</f>
        <v>3</v>
      </c>
      <c r="I4280">
        <f>tblCustRFM[[#This Row],[RecencyTier]] + tblCustRFM[[#This Row],[FrequencyTier]] + tblCustRFM[[#This Row],[MonetaryTier]]</f>
        <v>7</v>
      </c>
    </row>
    <row r="4281" spans="1:9" x14ac:dyDescent="0.45">
      <c r="A4281" s="16">
        <v>7375</v>
      </c>
      <c r="B4281" s="10">
        <v>45607.939093904322</v>
      </c>
      <c r="C4281">
        <v>1</v>
      </c>
      <c r="D4281">
        <v>13304.36</v>
      </c>
      <c r="E4281" s="24">
        <f>INT(RFM_Pivot!$A$1 - tblCustRFM[[#This Row],[LastPurchaseDate]])</f>
        <v>49</v>
      </c>
      <c r="F4281">
        <f>IF(tblCustRFM[[#This Row],[Recency]] &lt;= $L$4, 3, IF(tblCustRFM[[#This Row],[Recency]] &lt;= M4283, 2, 1))</f>
        <v>3</v>
      </c>
      <c r="G4281">
        <f>IF(tblCustRFM[[#This Row],[Frequency]] &gt;= L4284, 3, IF(tblCustRFM[[#This Row],[Frequency]] &gt;= M4284, 2, 1))</f>
        <v>3</v>
      </c>
      <c r="H4281">
        <f>IF(tblCustRFM[[#This Row],[Monetary]] &gt;= L4285, 3, IF(tblCustRFM[[#This Row],[Monetary]] &gt;= M4285, 2, 1))</f>
        <v>3</v>
      </c>
      <c r="I4281">
        <f>tblCustRFM[[#This Row],[RecencyTier]] + tblCustRFM[[#This Row],[FrequencyTier]] + tblCustRFM[[#This Row],[MonetaryTier]]</f>
        <v>9</v>
      </c>
    </row>
    <row r="4282" spans="1:9" x14ac:dyDescent="0.45">
      <c r="A4282" s="16">
        <v>7376</v>
      </c>
      <c r="B4282" s="10">
        <v>45401.109410918209</v>
      </c>
      <c r="C4282">
        <v>3</v>
      </c>
      <c r="D4282">
        <v>25453.21</v>
      </c>
      <c r="E4282" s="24">
        <f>INT(RFM_Pivot!$A$1 - tblCustRFM[[#This Row],[LastPurchaseDate]])</f>
        <v>255</v>
      </c>
      <c r="F4282">
        <f>IF(tblCustRFM[[#This Row],[Recency]] &lt;= $L$4, 3, IF(tblCustRFM[[#This Row],[Recency]] &lt;= M4284, 2, 1))</f>
        <v>1</v>
      </c>
      <c r="G4282">
        <f>IF(tblCustRFM[[#This Row],[Frequency]] &gt;= L4285, 3, IF(tblCustRFM[[#This Row],[Frequency]] &gt;= M4285, 2, 1))</f>
        <v>3</v>
      </c>
      <c r="H4282">
        <f>IF(tblCustRFM[[#This Row],[Monetary]] &gt;= L4286, 3, IF(tblCustRFM[[#This Row],[Monetary]] &gt;= M4286, 2, 1))</f>
        <v>3</v>
      </c>
      <c r="I4282">
        <f>tblCustRFM[[#This Row],[RecencyTier]] + tblCustRFM[[#This Row],[FrequencyTier]] + tblCustRFM[[#This Row],[MonetaryTier]]</f>
        <v>7</v>
      </c>
    </row>
    <row r="4283" spans="1:9" x14ac:dyDescent="0.45">
      <c r="A4283" s="16">
        <v>7378</v>
      </c>
      <c r="B4283" s="10">
        <v>45362.050505054016</v>
      </c>
      <c r="C4283">
        <v>1</v>
      </c>
      <c r="D4283">
        <v>7913.65</v>
      </c>
      <c r="E4283" s="24">
        <f>INT(RFM_Pivot!$A$1 - tblCustRFM[[#This Row],[LastPurchaseDate]])</f>
        <v>294</v>
      </c>
      <c r="F4283">
        <f>IF(tblCustRFM[[#This Row],[Recency]] &lt;= $L$4, 3, IF(tblCustRFM[[#This Row],[Recency]] &lt;= M4285, 2, 1))</f>
        <v>1</v>
      </c>
      <c r="G4283">
        <f>IF(tblCustRFM[[#This Row],[Frequency]] &gt;= L4286, 3, IF(tblCustRFM[[#This Row],[Frequency]] &gt;= M4286, 2, 1))</f>
        <v>3</v>
      </c>
      <c r="H4283">
        <f>IF(tblCustRFM[[#This Row],[Monetary]] &gt;= L4287, 3, IF(tblCustRFM[[#This Row],[Monetary]] &gt;= M4287, 2, 1))</f>
        <v>3</v>
      </c>
      <c r="I4283">
        <f>tblCustRFM[[#This Row],[RecencyTier]] + tblCustRFM[[#This Row],[FrequencyTier]] + tblCustRFM[[#This Row],[MonetaryTier]]</f>
        <v>7</v>
      </c>
    </row>
    <row r="4284" spans="1:9" x14ac:dyDescent="0.45">
      <c r="A4284" s="16">
        <v>7379</v>
      </c>
      <c r="B4284" s="10">
        <v>45392.202520254628</v>
      </c>
      <c r="C4284">
        <v>1</v>
      </c>
      <c r="D4284">
        <v>7885.98</v>
      </c>
      <c r="E4284" s="24">
        <f>INT(RFM_Pivot!$A$1 - tblCustRFM[[#This Row],[LastPurchaseDate]])</f>
        <v>264</v>
      </c>
      <c r="F4284">
        <f>IF(tblCustRFM[[#This Row],[Recency]] &lt;= $L$4, 3, IF(tblCustRFM[[#This Row],[Recency]] &lt;= M4286, 2, 1))</f>
        <v>1</v>
      </c>
      <c r="G4284">
        <f>IF(tblCustRFM[[#This Row],[Frequency]] &gt;= L4287, 3, IF(tblCustRFM[[#This Row],[Frequency]] &gt;= M4287, 2, 1))</f>
        <v>3</v>
      </c>
      <c r="H4284">
        <f>IF(tblCustRFM[[#This Row],[Monetary]] &gt;= L4288, 3, IF(tblCustRFM[[#This Row],[Monetary]] &gt;= M4288, 2, 1))</f>
        <v>3</v>
      </c>
      <c r="I4284">
        <f>tblCustRFM[[#This Row],[RecencyTier]] + tblCustRFM[[#This Row],[FrequencyTier]] + tblCustRFM[[#This Row],[MonetaryTier]]</f>
        <v>7</v>
      </c>
    </row>
    <row r="4285" spans="1:9" x14ac:dyDescent="0.45">
      <c r="A4285" s="16">
        <v>7380</v>
      </c>
      <c r="B4285" s="10">
        <v>45341.316431635802</v>
      </c>
      <c r="C4285">
        <v>2</v>
      </c>
      <c r="D4285">
        <v>15188.35</v>
      </c>
      <c r="E4285" s="24">
        <f>INT(RFM_Pivot!$A$1 - tblCustRFM[[#This Row],[LastPurchaseDate]])</f>
        <v>315</v>
      </c>
      <c r="F4285">
        <f>IF(tblCustRFM[[#This Row],[Recency]] &lt;= $L$4, 3, IF(tblCustRFM[[#This Row],[Recency]] &lt;= M4287, 2, 1))</f>
        <v>1</v>
      </c>
      <c r="G4285">
        <f>IF(tblCustRFM[[#This Row],[Frequency]] &gt;= L4288, 3, IF(tblCustRFM[[#This Row],[Frequency]] &gt;= M4288, 2, 1))</f>
        <v>3</v>
      </c>
      <c r="H4285">
        <f>IF(tblCustRFM[[#This Row],[Monetary]] &gt;= L4289, 3, IF(tblCustRFM[[#This Row],[Monetary]] &gt;= M4289, 2, 1))</f>
        <v>3</v>
      </c>
      <c r="I4285">
        <f>tblCustRFM[[#This Row],[RecencyTier]] + tblCustRFM[[#This Row],[FrequencyTier]] + tblCustRFM[[#This Row],[MonetaryTier]]</f>
        <v>7</v>
      </c>
    </row>
    <row r="4286" spans="1:9" x14ac:dyDescent="0.45">
      <c r="A4286" s="16">
        <v>7381</v>
      </c>
      <c r="B4286" s="10">
        <v>45210.998399845681</v>
      </c>
      <c r="C4286">
        <v>2</v>
      </c>
      <c r="D4286">
        <v>43032.45</v>
      </c>
      <c r="E4286" s="24">
        <f>INT(RFM_Pivot!$A$1 - tblCustRFM[[#This Row],[LastPurchaseDate]])</f>
        <v>446</v>
      </c>
      <c r="F4286">
        <f>IF(tblCustRFM[[#This Row],[Recency]] &lt;= $L$4, 3, IF(tblCustRFM[[#This Row],[Recency]] &lt;= M4288, 2, 1))</f>
        <v>1</v>
      </c>
      <c r="G4286">
        <f>IF(tblCustRFM[[#This Row],[Frequency]] &gt;= L4289, 3, IF(tblCustRFM[[#This Row],[Frequency]] &gt;= M4289, 2, 1))</f>
        <v>3</v>
      </c>
      <c r="H4286">
        <f>IF(tblCustRFM[[#This Row],[Monetary]] &gt;= L4290, 3, IF(tblCustRFM[[#This Row],[Monetary]] &gt;= M4290, 2, 1))</f>
        <v>3</v>
      </c>
      <c r="I4286">
        <f>tblCustRFM[[#This Row],[RecencyTier]] + tblCustRFM[[#This Row],[FrequencyTier]] + tblCustRFM[[#This Row],[MonetaryTier]]</f>
        <v>7</v>
      </c>
    </row>
    <row r="4287" spans="1:9" x14ac:dyDescent="0.45">
      <c r="A4287" s="16">
        <v>7382</v>
      </c>
      <c r="B4287" s="10">
        <v>45465.866886689815</v>
      </c>
      <c r="C4287">
        <v>3</v>
      </c>
      <c r="D4287">
        <v>11986.17</v>
      </c>
      <c r="E4287" s="24">
        <f>INT(RFM_Pivot!$A$1 - tblCustRFM[[#This Row],[LastPurchaseDate]])</f>
        <v>191</v>
      </c>
      <c r="F4287">
        <f>IF(tblCustRFM[[#This Row],[Recency]] &lt;= $L$4, 3, IF(tblCustRFM[[#This Row],[Recency]] &lt;= M4289, 2, 1))</f>
        <v>1</v>
      </c>
      <c r="G4287">
        <f>IF(tblCustRFM[[#This Row],[Frequency]] &gt;= L4290, 3, IF(tblCustRFM[[#This Row],[Frequency]] &gt;= M4290, 2, 1))</f>
        <v>3</v>
      </c>
      <c r="H4287">
        <f>IF(tblCustRFM[[#This Row],[Monetary]] &gt;= L4291, 3, IF(tblCustRFM[[#This Row],[Monetary]] &gt;= M4291, 2, 1))</f>
        <v>3</v>
      </c>
      <c r="I4287">
        <f>tblCustRFM[[#This Row],[RecencyTier]] + tblCustRFM[[#This Row],[FrequencyTier]] + tblCustRFM[[#This Row],[MonetaryTier]]</f>
        <v>7</v>
      </c>
    </row>
    <row r="4288" spans="1:9" x14ac:dyDescent="0.45">
      <c r="A4288" s="16">
        <v>7386</v>
      </c>
      <c r="B4288" s="10">
        <v>45594.724772492285</v>
      </c>
      <c r="C4288">
        <v>1</v>
      </c>
      <c r="D4288">
        <v>18298.349999999999</v>
      </c>
      <c r="E4288" s="24">
        <f>INT(RFM_Pivot!$A$1 - tblCustRFM[[#This Row],[LastPurchaseDate]])</f>
        <v>62</v>
      </c>
      <c r="F4288">
        <f>IF(tblCustRFM[[#This Row],[Recency]] &lt;= $L$4, 3, IF(tblCustRFM[[#This Row],[Recency]] &lt;= M4290, 2, 1))</f>
        <v>3</v>
      </c>
      <c r="G4288">
        <f>IF(tblCustRFM[[#This Row],[Frequency]] &gt;= L4291, 3, IF(tblCustRFM[[#This Row],[Frequency]] &gt;= M4291, 2, 1))</f>
        <v>3</v>
      </c>
      <c r="H4288">
        <f>IF(tblCustRFM[[#This Row],[Monetary]] &gt;= L4292, 3, IF(tblCustRFM[[#This Row],[Monetary]] &gt;= M4292, 2, 1))</f>
        <v>3</v>
      </c>
      <c r="I4288">
        <f>tblCustRFM[[#This Row],[RecencyTier]] + tblCustRFM[[#This Row],[FrequencyTier]] + tblCustRFM[[#This Row],[MonetaryTier]]</f>
        <v>9</v>
      </c>
    </row>
    <row r="4289" spans="1:9" x14ac:dyDescent="0.45">
      <c r="A4289" s="16">
        <v>7391</v>
      </c>
      <c r="B4289" s="10">
        <v>45526.243924382718</v>
      </c>
      <c r="C4289">
        <v>2</v>
      </c>
      <c r="D4289">
        <v>27688.55</v>
      </c>
      <c r="E4289" s="24">
        <f>INT(RFM_Pivot!$A$1 - tblCustRFM[[#This Row],[LastPurchaseDate]])</f>
        <v>130</v>
      </c>
      <c r="F4289">
        <f>IF(tblCustRFM[[#This Row],[Recency]] &lt;= $L$4, 3, IF(tblCustRFM[[#This Row],[Recency]] &lt;= M4291, 2, 1))</f>
        <v>1</v>
      </c>
      <c r="G4289">
        <f>IF(tblCustRFM[[#This Row],[Frequency]] &gt;= L4292, 3, IF(tblCustRFM[[#This Row],[Frequency]] &gt;= M4292, 2, 1))</f>
        <v>3</v>
      </c>
      <c r="H4289">
        <f>IF(tblCustRFM[[#This Row],[Monetary]] &gt;= L4293, 3, IF(tblCustRFM[[#This Row],[Monetary]] &gt;= M4293, 2, 1))</f>
        <v>3</v>
      </c>
      <c r="I4289">
        <f>tblCustRFM[[#This Row],[RecencyTier]] + tblCustRFM[[#This Row],[FrequencyTier]] + tblCustRFM[[#This Row],[MonetaryTier]]</f>
        <v>7</v>
      </c>
    </row>
    <row r="4290" spans="1:9" x14ac:dyDescent="0.45">
      <c r="A4290" s="16">
        <v>7393</v>
      </c>
      <c r="B4290" s="10">
        <v>45621.226422646607</v>
      </c>
      <c r="C4290">
        <v>1</v>
      </c>
      <c r="D4290">
        <v>11931.55</v>
      </c>
      <c r="E4290" s="24">
        <f>INT(RFM_Pivot!$A$1 - tblCustRFM[[#This Row],[LastPurchaseDate]])</f>
        <v>35</v>
      </c>
      <c r="F4290">
        <f>IF(tblCustRFM[[#This Row],[Recency]] &lt;= $L$4, 3, IF(tblCustRFM[[#This Row],[Recency]] &lt;= M4292, 2, 1))</f>
        <v>3</v>
      </c>
      <c r="G4290">
        <f>IF(tblCustRFM[[#This Row],[Frequency]] &gt;= L4293, 3, IF(tblCustRFM[[#This Row],[Frequency]] &gt;= M4293, 2, 1))</f>
        <v>3</v>
      </c>
      <c r="H4290">
        <f>IF(tblCustRFM[[#This Row],[Monetary]] &gt;= L4294, 3, IF(tblCustRFM[[#This Row],[Monetary]] &gt;= M4294, 2, 1))</f>
        <v>3</v>
      </c>
      <c r="I4290">
        <f>tblCustRFM[[#This Row],[RecencyTier]] + tblCustRFM[[#This Row],[FrequencyTier]] + tblCustRFM[[#This Row],[MonetaryTier]]</f>
        <v>9</v>
      </c>
    </row>
    <row r="4291" spans="1:9" x14ac:dyDescent="0.45">
      <c r="A4291" s="16">
        <v>7394</v>
      </c>
      <c r="B4291" s="10">
        <v>45259.32923294753</v>
      </c>
      <c r="C4291">
        <v>1</v>
      </c>
      <c r="D4291">
        <v>5995.48</v>
      </c>
      <c r="E4291" s="24">
        <f>INT(RFM_Pivot!$A$1 - tblCustRFM[[#This Row],[LastPurchaseDate]])</f>
        <v>397</v>
      </c>
      <c r="F4291">
        <f>IF(tblCustRFM[[#This Row],[Recency]] &lt;= $L$4, 3, IF(tblCustRFM[[#This Row],[Recency]] &lt;= M4293, 2, 1))</f>
        <v>1</v>
      </c>
      <c r="G4291">
        <f>IF(tblCustRFM[[#This Row],[Frequency]] &gt;= L4294, 3, IF(tblCustRFM[[#This Row],[Frequency]] &gt;= M4294, 2, 1))</f>
        <v>3</v>
      </c>
      <c r="H4291">
        <f>IF(tblCustRFM[[#This Row],[Monetary]] &gt;= L4295, 3, IF(tblCustRFM[[#This Row],[Monetary]] &gt;= M4295, 2, 1))</f>
        <v>3</v>
      </c>
      <c r="I4291">
        <f>tblCustRFM[[#This Row],[RecencyTier]] + tblCustRFM[[#This Row],[FrequencyTier]] + tblCustRFM[[#This Row],[MonetaryTier]]</f>
        <v>7</v>
      </c>
    </row>
    <row r="4292" spans="1:9" x14ac:dyDescent="0.45">
      <c r="A4292" s="16">
        <v>7395</v>
      </c>
      <c r="B4292" s="10">
        <v>45646.12191219136</v>
      </c>
      <c r="C4292">
        <v>1</v>
      </c>
      <c r="D4292">
        <v>13948.68</v>
      </c>
      <c r="E4292" s="24">
        <f>INT(RFM_Pivot!$A$1 - tblCustRFM[[#This Row],[LastPurchaseDate]])</f>
        <v>10</v>
      </c>
      <c r="F4292">
        <f>IF(tblCustRFM[[#This Row],[Recency]] &lt;= $L$4, 3, IF(tblCustRFM[[#This Row],[Recency]] &lt;= M4294, 2, 1))</f>
        <v>3</v>
      </c>
      <c r="G4292">
        <f>IF(tblCustRFM[[#This Row],[Frequency]] &gt;= L4295, 3, IF(tblCustRFM[[#This Row],[Frequency]] &gt;= M4295, 2, 1))</f>
        <v>3</v>
      </c>
      <c r="H4292">
        <f>IF(tblCustRFM[[#This Row],[Monetary]] &gt;= L4296, 3, IF(tblCustRFM[[#This Row],[Monetary]] &gt;= M4296, 2, 1))</f>
        <v>3</v>
      </c>
      <c r="I4292">
        <f>tblCustRFM[[#This Row],[RecencyTier]] + tblCustRFM[[#This Row],[FrequencyTier]] + tblCustRFM[[#This Row],[MonetaryTier]]</f>
        <v>9</v>
      </c>
    </row>
    <row r="4293" spans="1:9" x14ac:dyDescent="0.45">
      <c r="A4293" s="16">
        <v>7396</v>
      </c>
      <c r="B4293" s="10">
        <v>45271.375437538583</v>
      </c>
      <c r="C4293">
        <v>3</v>
      </c>
      <c r="D4293">
        <v>31693.360000000001</v>
      </c>
      <c r="E4293" s="24">
        <f>INT(RFM_Pivot!$A$1 - tblCustRFM[[#This Row],[LastPurchaseDate]])</f>
        <v>385</v>
      </c>
      <c r="F4293">
        <f>IF(tblCustRFM[[#This Row],[Recency]] &lt;= $L$4, 3, IF(tblCustRFM[[#This Row],[Recency]] &lt;= M4295, 2, 1))</f>
        <v>1</v>
      </c>
      <c r="G4293">
        <f>IF(tblCustRFM[[#This Row],[Frequency]] &gt;= L4296, 3, IF(tblCustRFM[[#This Row],[Frequency]] &gt;= M4296, 2, 1))</f>
        <v>3</v>
      </c>
      <c r="H4293">
        <f>IF(tblCustRFM[[#This Row],[Monetary]] &gt;= L4297, 3, IF(tblCustRFM[[#This Row],[Monetary]] &gt;= M4297, 2, 1))</f>
        <v>3</v>
      </c>
      <c r="I4293">
        <f>tblCustRFM[[#This Row],[RecencyTier]] + tblCustRFM[[#This Row],[FrequencyTier]] + tblCustRFM[[#This Row],[MonetaryTier]]</f>
        <v>7</v>
      </c>
    </row>
    <row r="4294" spans="1:9" x14ac:dyDescent="0.45">
      <c r="A4294" s="16">
        <v>7397</v>
      </c>
      <c r="B4294" s="10">
        <v>45085.279827970677</v>
      </c>
      <c r="C4294">
        <v>1</v>
      </c>
      <c r="D4294">
        <v>331.18</v>
      </c>
      <c r="E4294" s="24">
        <f>INT(RFM_Pivot!$A$1 - tblCustRFM[[#This Row],[LastPurchaseDate]])</f>
        <v>571</v>
      </c>
      <c r="F4294">
        <f>IF(tblCustRFM[[#This Row],[Recency]] &lt;= $L$4, 3, IF(tblCustRFM[[#This Row],[Recency]] &lt;= M4296, 2, 1))</f>
        <v>1</v>
      </c>
      <c r="G4294">
        <f>IF(tblCustRFM[[#This Row],[Frequency]] &gt;= L4297, 3, IF(tblCustRFM[[#This Row],[Frequency]] &gt;= M4297, 2, 1))</f>
        <v>3</v>
      </c>
      <c r="H4294">
        <f>IF(tblCustRFM[[#This Row],[Monetary]] &gt;= L4298, 3, IF(tblCustRFM[[#This Row],[Monetary]] &gt;= M4298, 2, 1))</f>
        <v>3</v>
      </c>
      <c r="I4294">
        <f>tblCustRFM[[#This Row],[RecencyTier]] + tblCustRFM[[#This Row],[FrequencyTier]] + tblCustRFM[[#This Row],[MonetaryTier]]</f>
        <v>7</v>
      </c>
    </row>
    <row r="4295" spans="1:9" x14ac:dyDescent="0.45">
      <c r="A4295" s="16">
        <v>7398</v>
      </c>
      <c r="B4295" s="10">
        <v>45593.264626466051</v>
      </c>
      <c r="C4295">
        <v>1</v>
      </c>
      <c r="D4295">
        <v>2365</v>
      </c>
      <c r="E4295" s="24">
        <f>INT(RFM_Pivot!$A$1 - tblCustRFM[[#This Row],[LastPurchaseDate]])</f>
        <v>63</v>
      </c>
      <c r="F4295">
        <f>IF(tblCustRFM[[#This Row],[Recency]] &lt;= $L$4, 3, IF(tblCustRFM[[#This Row],[Recency]] &lt;= M4297, 2, 1))</f>
        <v>3</v>
      </c>
      <c r="G4295">
        <f>IF(tblCustRFM[[#This Row],[Frequency]] &gt;= L4298, 3, IF(tblCustRFM[[#This Row],[Frequency]] &gt;= M4298, 2, 1))</f>
        <v>3</v>
      </c>
      <c r="H4295">
        <f>IF(tblCustRFM[[#This Row],[Monetary]] &gt;= L4299, 3, IF(tblCustRFM[[#This Row],[Monetary]] &gt;= M4299, 2, 1))</f>
        <v>3</v>
      </c>
      <c r="I4295">
        <f>tblCustRFM[[#This Row],[RecencyTier]] + tblCustRFM[[#This Row],[FrequencyTier]] + tblCustRFM[[#This Row],[MonetaryTier]]</f>
        <v>9</v>
      </c>
    </row>
    <row r="4296" spans="1:9" x14ac:dyDescent="0.45">
      <c r="A4296" s="16">
        <v>7400</v>
      </c>
      <c r="B4296" s="10">
        <v>45430.531353124999</v>
      </c>
      <c r="C4296">
        <v>1</v>
      </c>
      <c r="D4296">
        <v>9915.34</v>
      </c>
      <c r="E4296" s="24">
        <f>INT(RFM_Pivot!$A$1 - tblCustRFM[[#This Row],[LastPurchaseDate]])</f>
        <v>226</v>
      </c>
      <c r="F4296">
        <f>IF(tblCustRFM[[#This Row],[Recency]] &lt;= $L$4, 3, IF(tblCustRFM[[#This Row],[Recency]] &lt;= M4298, 2, 1))</f>
        <v>1</v>
      </c>
      <c r="G4296">
        <f>IF(tblCustRFM[[#This Row],[Frequency]] &gt;= L4299, 3, IF(tblCustRFM[[#This Row],[Frequency]] &gt;= M4299, 2, 1))</f>
        <v>3</v>
      </c>
      <c r="H4296">
        <f>IF(tblCustRFM[[#This Row],[Monetary]] &gt;= L4300, 3, IF(tblCustRFM[[#This Row],[Monetary]] &gt;= M4300, 2, 1))</f>
        <v>3</v>
      </c>
      <c r="I4296">
        <f>tblCustRFM[[#This Row],[RecencyTier]] + tblCustRFM[[#This Row],[FrequencyTier]] + tblCustRFM[[#This Row],[MonetaryTier]]</f>
        <v>7</v>
      </c>
    </row>
    <row r="4297" spans="1:9" x14ac:dyDescent="0.45">
      <c r="A4297" s="16">
        <v>7401</v>
      </c>
      <c r="B4297" s="10">
        <v>45580.707370756172</v>
      </c>
      <c r="C4297">
        <v>4</v>
      </c>
      <c r="D4297">
        <v>13618.52</v>
      </c>
      <c r="E4297" s="24">
        <f>INT(RFM_Pivot!$A$1 - tblCustRFM[[#This Row],[LastPurchaseDate]])</f>
        <v>76</v>
      </c>
      <c r="F4297">
        <f>IF(tblCustRFM[[#This Row],[Recency]] &lt;= $L$4, 3, IF(tblCustRFM[[#This Row],[Recency]] &lt;= M4299, 2, 1))</f>
        <v>3</v>
      </c>
      <c r="G4297">
        <f>IF(tblCustRFM[[#This Row],[Frequency]] &gt;= L4300, 3, IF(tblCustRFM[[#This Row],[Frequency]] &gt;= M4300, 2, 1))</f>
        <v>3</v>
      </c>
      <c r="H4297">
        <f>IF(tblCustRFM[[#This Row],[Monetary]] &gt;= L4301, 3, IF(tblCustRFM[[#This Row],[Monetary]] &gt;= M4301, 2, 1))</f>
        <v>3</v>
      </c>
      <c r="I4297">
        <f>tblCustRFM[[#This Row],[RecencyTier]] + tblCustRFM[[#This Row],[FrequencyTier]] + tblCustRFM[[#This Row],[MonetaryTier]]</f>
        <v>9</v>
      </c>
    </row>
    <row r="4298" spans="1:9" x14ac:dyDescent="0.45">
      <c r="A4298" s="16">
        <v>7402</v>
      </c>
      <c r="B4298" s="10">
        <v>45018.989198919749</v>
      </c>
      <c r="C4298">
        <v>1</v>
      </c>
      <c r="D4298">
        <v>12169.35</v>
      </c>
      <c r="E4298" s="24">
        <f>INT(RFM_Pivot!$A$1 - tblCustRFM[[#This Row],[LastPurchaseDate]])</f>
        <v>638</v>
      </c>
      <c r="F4298">
        <f>IF(tblCustRFM[[#This Row],[Recency]] &lt;= $L$4, 3, IF(tblCustRFM[[#This Row],[Recency]] &lt;= M4300, 2, 1))</f>
        <v>1</v>
      </c>
      <c r="G4298">
        <f>IF(tblCustRFM[[#This Row],[Frequency]] &gt;= L4301, 3, IF(tblCustRFM[[#This Row],[Frequency]] &gt;= M4301, 2, 1))</f>
        <v>3</v>
      </c>
      <c r="H4298">
        <f>IF(tblCustRFM[[#This Row],[Monetary]] &gt;= L4302, 3, IF(tblCustRFM[[#This Row],[Monetary]] &gt;= M4302, 2, 1))</f>
        <v>3</v>
      </c>
      <c r="I4298">
        <f>tblCustRFM[[#This Row],[RecencyTier]] + tblCustRFM[[#This Row],[FrequencyTier]] + tblCustRFM[[#This Row],[MonetaryTier]]</f>
        <v>7</v>
      </c>
    </row>
    <row r="4299" spans="1:9" x14ac:dyDescent="0.45">
      <c r="A4299" s="16">
        <v>7403</v>
      </c>
      <c r="B4299" s="10">
        <v>45540.334333449071</v>
      </c>
      <c r="C4299">
        <v>1</v>
      </c>
      <c r="D4299">
        <v>5209.66</v>
      </c>
      <c r="E4299" s="24">
        <f>INT(RFM_Pivot!$A$1 - tblCustRFM[[#This Row],[LastPurchaseDate]])</f>
        <v>116</v>
      </c>
      <c r="F4299">
        <f>IF(tblCustRFM[[#This Row],[Recency]] &lt;= $L$4, 3, IF(tblCustRFM[[#This Row],[Recency]] &lt;= M4301, 2, 1))</f>
        <v>3</v>
      </c>
      <c r="G4299">
        <f>IF(tblCustRFM[[#This Row],[Frequency]] &gt;= L4302, 3, IF(tblCustRFM[[#This Row],[Frequency]] &gt;= M4302, 2, 1))</f>
        <v>3</v>
      </c>
      <c r="H4299">
        <f>IF(tblCustRFM[[#This Row],[Monetary]] &gt;= L4303, 3, IF(tblCustRFM[[#This Row],[Monetary]] &gt;= M4303, 2, 1))</f>
        <v>3</v>
      </c>
      <c r="I4299">
        <f>tblCustRFM[[#This Row],[RecencyTier]] + tblCustRFM[[#This Row],[FrequencyTier]] + tblCustRFM[[#This Row],[MonetaryTier]]</f>
        <v>9</v>
      </c>
    </row>
    <row r="4300" spans="1:9" x14ac:dyDescent="0.45">
      <c r="A4300" s="16">
        <v>7404</v>
      </c>
      <c r="B4300" s="10">
        <v>45425.20182017747</v>
      </c>
      <c r="C4300">
        <v>2</v>
      </c>
      <c r="D4300">
        <v>15923.28</v>
      </c>
      <c r="E4300" s="24">
        <f>INT(RFM_Pivot!$A$1 - tblCustRFM[[#This Row],[LastPurchaseDate]])</f>
        <v>231</v>
      </c>
      <c r="F4300">
        <f>IF(tblCustRFM[[#This Row],[Recency]] &lt;= $L$4, 3, IF(tblCustRFM[[#This Row],[Recency]] &lt;= M4302, 2, 1))</f>
        <v>1</v>
      </c>
      <c r="G4300">
        <f>IF(tblCustRFM[[#This Row],[Frequency]] &gt;= L4303, 3, IF(tblCustRFM[[#This Row],[Frequency]] &gt;= M4303, 2, 1))</f>
        <v>3</v>
      </c>
      <c r="H4300">
        <f>IF(tblCustRFM[[#This Row],[Monetary]] &gt;= L4304, 3, IF(tblCustRFM[[#This Row],[Monetary]] &gt;= M4304, 2, 1))</f>
        <v>3</v>
      </c>
      <c r="I4300">
        <f>tblCustRFM[[#This Row],[RecencyTier]] + tblCustRFM[[#This Row],[FrequencyTier]] + tblCustRFM[[#This Row],[MonetaryTier]]</f>
        <v>7</v>
      </c>
    </row>
    <row r="4301" spans="1:9" x14ac:dyDescent="0.45">
      <c r="A4301" s="16">
        <v>7406</v>
      </c>
      <c r="B4301" s="10">
        <v>45066.005900578704</v>
      </c>
      <c r="C4301">
        <v>1</v>
      </c>
      <c r="D4301">
        <v>6297.6</v>
      </c>
      <c r="E4301" s="24">
        <f>INT(RFM_Pivot!$A$1 - tblCustRFM[[#This Row],[LastPurchaseDate]])</f>
        <v>590</v>
      </c>
      <c r="F4301">
        <f>IF(tblCustRFM[[#This Row],[Recency]] &lt;= $L$4, 3, IF(tblCustRFM[[#This Row],[Recency]] &lt;= M4303, 2, 1))</f>
        <v>1</v>
      </c>
      <c r="G4301">
        <f>IF(tblCustRFM[[#This Row],[Frequency]] &gt;= L4304, 3, IF(tblCustRFM[[#This Row],[Frequency]] &gt;= M4304, 2, 1))</f>
        <v>3</v>
      </c>
      <c r="H4301">
        <f>IF(tblCustRFM[[#This Row],[Monetary]] &gt;= L4305, 3, IF(tblCustRFM[[#This Row],[Monetary]] &gt;= M4305, 2, 1))</f>
        <v>3</v>
      </c>
      <c r="I4301">
        <f>tblCustRFM[[#This Row],[RecencyTier]] + tblCustRFM[[#This Row],[FrequencyTier]] + tblCustRFM[[#This Row],[MonetaryTier]]</f>
        <v>7</v>
      </c>
    </row>
    <row r="4302" spans="1:9" x14ac:dyDescent="0.45">
      <c r="A4302" s="16">
        <v>7409</v>
      </c>
      <c r="B4302" s="10">
        <v>45173.107610763887</v>
      </c>
      <c r="C4302">
        <v>1</v>
      </c>
      <c r="D4302">
        <v>1812.94</v>
      </c>
      <c r="E4302" s="24">
        <f>INT(RFM_Pivot!$A$1 - tblCustRFM[[#This Row],[LastPurchaseDate]])</f>
        <v>483</v>
      </c>
      <c r="F4302">
        <f>IF(tblCustRFM[[#This Row],[Recency]] &lt;= $L$4, 3, IF(tblCustRFM[[#This Row],[Recency]] &lt;= M4304, 2, 1))</f>
        <v>1</v>
      </c>
      <c r="G4302">
        <f>IF(tblCustRFM[[#This Row],[Frequency]] &gt;= L4305, 3, IF(tblCustRFM[[#This Row],[Frequency]] &gt;= M4305, 2, 1))</f>
        <v>3</v>
      </c>
      <c r="H4302">
        <f>IF(tblCustRFM[[#This Row],[Monetary]] &gt;= L4306, 3, IF(tblCustRFM[[#This Row],[Monetary]] &gt;= M4306, 2, 1))</f>
        <v>3</v>
      </c>
      <c r="I4302">
        <f>tblCustRFM[[#This Row],[RecencyTier]] + tblCustRFM[[#This Row],[FrequencyTier]] + tblCustRFM[[#This Row],[MonetaryTier]]</f>
        <v>7</v>
      </c>
    </row>
    <row r="4303" spans="1:9" x14ac:dyDescent="0.45">
      <c r="A4303" s="16">
        <v>7410</v>
      </c>
      <c r="B4303" s="10">
        <v>45194.571757175923</v>
      </c>
      <c r="C4303">
        <v>2</v>
      </c>
      <c r="D4303">
        <v>14149.34</v>
      </c>
      <c r="E4303" s="24">
        <f>INT(RFM_Pivot!$A$1 - tblCustRFM[[#This Row],[LastPurchaseDate]])</f>
        <v>462</v>
      </c>
      <c r="F4303">
        <f>IF(tblCustRFM[[#This Row],[Recency]] &lt;= $L$4, 3, IF(tblCustRFM[[#This Row],[Recency]] &lt;= M4305, 2, 1))</f>
        <v>1</v>
      </c>
      <c r="G4303">
        <f>IF(tblCustRFM[[#This Row],[Frequency]] &gt;= L4306, 3, IF(tblCustRFM[[#This Row],[Frequency]] &gt;= M4306, 2, 1))</f>
        <v>3</v>
      </c>
      <c r="H4303">
        <f>IF(tblCustRFM[[#This Row],[Monetary]] &gt;= L4307, 3, IF(tblCustRFM[[#This Row],[Monetary]] &gt;= M4307, 2, 1))</f>
        <v>3</v>
      </c>
      <c r="I4303">
        <f>tblCustRFM[[#This Row],[RecencyTier]] + tblCustRFM[[#This Row],[FrequencyTier]] + tblCustRFM[[#This Row],[MonetaryTier]]</f>
        <v>7</v>
      </c>
    </row>
    <row r="4304" spans="1:9" x14ac:dyDescent="0.45">
      <c r="A4304" s="16">
        <v>7411</v>
      </c>
      <c r="B4304" s="10">
        <v>45510.76637662037</v>
      </c>
      <c r="C4304">
        <v>3</v>
      </c>
      <c r="D4304">
        <v>8458.0300000000007</v>
      </c>
      <c r="E4304" s="24">
        <f>INT(RFM_Pivot!$A$1 - tblCustRFM[[#This Row],[LastPurchaseDate]])</f>
        <v>146</v>
      </c>
      <c r="F4304">
        <f>IF(tblCustRFM[[#This Row],[Recency]] &lt;= $L$4, 3, IF(tblCustRFM[[#This Row],[Recency]] &lt;= M4306, 2, 1))</f>
        <v>1</v>
      </c>
      <c r="G4304">
        <f>IF(tblCustRFM[[#This Row],[Frequency]] &gt;= L4307, 3, IF(tblCustRFM[[#This Row],[Frequency]] &gt;= M4307, 2, 1))</f>
        <v>3</v>
      </c>
      <c r="H4304">
        <f>IF(tblCustRFM[[#This Row],[Monetary]] &gt;= L4308, 3, IF(tblCustRFM[[#This Row],[Monetary]] &gt;= M4308, 2, 1))</f>
        <v>3</v>
      </c>
      <c r="I4304">
        <f>tblCustRFM[[#This Row],[RecencyTier]] + tblCustRFM[[#This Row],[FrequencyTier]] + tblCustRFM[[#This Row],[MonetaryTier]]</f>
        <v>7</v>
      </c>
    </row>
    <row r="4305" spans="1:9" x14ac:dyDescent="0.45">
      <c r="A4305" s="16">
        <v>7413</v>
      </c>
      <c r="B4305" s="10">
        <v>45630.790379050923</v>
      </c>
      <c r="C4305">
        <v>3</v>
      </c>
      <c r="D4305">
        <v>5924.12</v>
      </c>
      <c r="E4305" s="24">
        <f>INT(RFM_Pivot!$A$1 - tblCustRFM[[#This Row],[LastPurchaseDate]])</f>
        <v>26</v>
      </c>
      <c r="F4305">
        <f>IF(tblCustRFM[[#This Row],[Recency]] &lt;= $L$4, 3, IF(tblCustRFM[[#This Row],[Recency]] &lt;= M4307, 2, 1))</f>
        <v>3</v>
      </c>
      <c r="G4305">
        <f>IF(tblCustRFM[[#This Row],[Frequency]] &gt;= L4308, 3, IF(tblCustRFM[[#This Row],[Frequency]] &gt;= M4308, 2, 1))</f>
        <v>3</v>
      </c>
      <c r="H4305">
        <f>IF(tblCustRFM[[#This Row],[Monetary]] &gt;= L4309, 3, IF(tblCustRFM[[#This Row],[Monetary]] &gt;= M4309, 2, 1))</f>
        <v>3</v>
      </c>
      <c r="I4305">
        <f>tblCustRFM[[#This Row],[RecencyTier]] + tblCustRFM[[#This Row],[FrequencyTier]] + tblCustRFM[[#This Row],[MonetaryTier]]</f>
        <v>9</v>
      </c>
    </row>
    <row r="4306" spans="1:9" x14ac:dyDescent="0.45">
      <c r="A4306" s="16">
        <v>7414</v>
      </c>
      <c r="B4306" s="10">
        <v>45300.870387037037</v>
      </c>
      <c r="C4306">
        <v>1</v>
      </c>
      <c r="D4306">
        <v>15914.45</v>
      </c>
      <c r="E4306" s="24">
        <f>INT(RFM_Pivot!$A$1 - tblCustRFM[[#This Row],[LastPurchaseDate]])</f>
        <v>356</v>
      </c>
      <c r="F4306">
        <f>IF(tblCustRFM[[#This Row],[Recency]] &lt;= $L$4, 3, IF(tblCustRFM[[#This Row],[Recency]] &lt;= M4308, 2, 1))</f>
        <v>1</v>
      </c>
      <c r="G4306">
        <f>IF(tblCustRFM[[#This Row],[Frequency]] &gt;= L4309, 3, IF(tblCustRFM[[#This Row],[Frequency]] &gt;= M4309, 2, 1))</f>
        <v>3</v>
      </c>
      <c r="H4306">
        <f>IF(tblCustRFM[[#This Row],[Monetary]] &gt;= L4310, 3, IF(tblCustRFM[[#This Row],[Monetary]] &gt;= M4310, 2, 1))</f>
        <v>3</v>
      </c>
      <c r="I4306">
        <f>tblCustRFM[[#This Row],[RecencyTier]] + tblCustRFM[[#This Row],[FrequencyTier]] + tblCustRFM[[#This Row],[MonetaryTier]]</f>
        <v>7</v>
      </c>
    </row>
    <row r="4307" spans="1:9" x14ac:dyDescent="0.45">
      <c r="A4307" s="16">
        <v>7416</v>
      </c>
      <c r="B4307" s="10">
        <v>45432.867586766974</v>
      </c>
      <c r="C4307">
        <v>4</v>
      </c>
      <c r="D4307">
        <v>45838.91</v>
      </c>
      <c r="E4307" s="24">
        <f>INT(RFM_Pivot!$A$1 - tblCustRFM[[#This Row],[LastPurchaseDate]])</f>
        <v>224</v>
      </c>
      <c r="F4307">
        <f>IF(tblCustRFM[[#This Row],[Recency]] &lt;= $L$4, 3, IF(tblCustRFM[[#This Row],[Recency]] &lt;= M4309, 2, 1))</f>
        <v>1</v>
      </c>
      <c r="G4307">
        <f>IF(tblCustRFM[[#This Row],[Frequency]] &gt;= L4310, 3, IF(tblCustRFM[[#This Row],[Frequency]] &gt;= M4310, 2, 1))</f>
        <v>3</v>
      </c>
      <c r="H4307">
        <f>IF(tblCustRFM[[#This Row],[Monetary]] &gt;= L4311, 3, IF(tblCustRFM[[#This Row],[Monetary]] &gt;= M4311, 2, 1))</f>
        <v>3</v>
      </c>
      <c r="I4307">
        <f>tblCustRFM[[#This Row],[RecencyTier]] + tblCustRFM[[#This Row],[FrequencyTier]] + tblCustRFM[[#This Row],[MonetaryTier]]</f>
        <v>7</v>
      </c>
    </row>
    <row r="4308" spans="1:9" x14ac:dyDescent="0.45">
      <c r="A4308" s="16">
        <v>7419</v>
      </c>
      <c r="B4308" s="10">
        <v>45207.640064004627</v>
      </c>
      <c r="C4308">
        <v>1</v>
      </c>
      <c r="D4308">
        <v>11467.2</v>
      </c>
      <c r="E4308" s="24">
        <f>INT(RFM_Pivot!$A$1 - tblCustRFM[[#This Row],[LastPurchaseDate]])</f>
        <v>449</v>
      </c>
      <c r="F4308">
        <f>IF(tblCustRFM[[#This Row],[Recency]] &lt;= $L$4, 3, IF(tblCustRFM[[#This Row],[Recency]] &lt;= M4310, 2, 1))</f>
        <v>1</v>
      </c>
      <c r="G4308">
        <f>IF(tblCustRFM[[#This Row],[Frequency]] &gt;= L4311, 3, IF(tblCustRFM[[#This Row],[Frequency]] &gt;= M4311, 2, 1))</f>
        <v>3</v>
      </c>
      <c r="H4308">
        <f>IF(tblCustRFM[[#This Row],[Monetary]] &gt;= L4312, 3, IF(tblCustRFM[[#This Row],[Monetary]] &gt;= M4312, 2, 1))</f>
        <v>3</v>
      </c>
      <c r="I4308">
        <f>tblCustRFM[[#This Row],[RecencyTier]] + tblCustRFM[[#This Row],[FrequencyTier]] + tblCustRFM[[#This Row],[MonetaryTier]]</f>
        <v>7</v>
      </c>
    </row>
    <row r="4309" spans="1:9" x14ac:dyDescent="0.45">
      <c r="A4309" s="16">
        <v>7420</v>
      </c>
      <c r="B4309" s="10">
        <v>45148.8691869213</v>
      </c>
      <c r="C4309">
        <v>3</v>
      </c>
      <c r="D4309">
        <v>31718.17</v>
      </c>
      <c r="E4309" s="24">
        <f>INT(RFM_Pivot!$A$1 - tblCustRFM[[#This Row],[LastPurchaseDate]])</f>
        <v>508</v>
      </c>
      <c r="F4309">
        <f>IF(tblCustRFM[[#This Row],[Recency]] &lt;= $L$4, 3, IF(tblCustRFM[[#This Row],[Recency]] &lt;= M4311, 2, 1))</f>
        <v>1</v>
      </c>
      <c r="G4309">
        <f>IF(tblCustRFM[[#This Row],[Frequency]] &gt;= L4312, 3, IF(tblCustRFM[[#This Row],[Frequency]] &gt;= M4312, 2, 1))</f>
        <v>3</v>
      </c>
      <c r="H4309">
        <f>IF(tblCustRFM[[#This Row],[Monetary]] &gt;= L4313, 3, IF(tblCustRFM[[#This Row],[Monetary]] &gt;= M4313, 2, 1))</f>
        <v>3</v>
      </c>
      <c r="I4309">
        <f>tblCustRFM[[#This Row],[RecencyTier]] + tblCustRFM[[#This Row],[FrequencyTier]] + tblCustRFM[[#This Row],[MonetaryTier]]</f>
        <v>7</v>
      </c>
    </row>
    <row r="4310" spans="1:9" x14ac:dyDescent="0.45">
      <c r="A4310" s="16">
        <v>7426</v>
      </c>
      <c r="B4310" s="10">
        <v>45165.952895293209</v>
      </c>
      <c r="C4310">
        <v>1</v>
      </c>
      <c r="D4310">
        <v>421.26</v>
      </c>
      <c r="E4310" s="24">
        <f>INT(RFM_Pivot!$A$1 - tblCustRFM[[#This Row],[LastPurchaseDate]])</f>
        <v>491</v>
      </c>
      <c r="F4310">
        <f>IF(tblCustRFM[[#This Row],[Recency]] &lt;= $L$4, 3, IF(tblCustRFM[[#This Row],[Recency]] &lt;= M4312, 2, 1))</f>
        <v>1</v>
      </c>
      <c r="G4310">
        <f>IF(tblCustRFM[[#This Row],[Frequency]] &gt;= L4313, 3, IF(tblCustRFM[[#This Row],[Frequency]] &gt;= M4313, 2, 1))</f>
        <v>3</v>
      </c>
      <c r="H4310">
        <f>IF(tblCustRFM[[#This Row],[Monetary]] &gt;= L4314, 3, IF(tblCustRFM[[#This Row],[Monetary]] &gt;= M4314, 2, 1))</f>
        <v>3</v>
      </c>
      <c r="I4310">
        <f>tblCustRFM[[#This Row],[RecencyTier]] + tblCustRFM[[#This Row],[FrequencyTier]] + tblCustRFM[[#This Row],[MonetaryTier]]</f>
        <v>7</v>
      </c>
    </row>
    <row r="4311" spans="1:9" x14ac:dyDescent="0.45">
      <c r="A4311" s="16">
        <v>7429</v>
      </c>
      <c r="B4311" s="10">
        <v>45526.754975501543</v>
      </c>
      <c r="C4311">
        <v>2</v>
      </c>
      <c r="D4311">
        <v>15182.99</v>
      </c>
      <c r="E4311" s="24">
        <f>INT(RFM_Pivot!$A$1 - tblCustRFM[[#This Row],[LastPurchaseDate]])</f>
        <v>130</v>
      </c>
      <c r="F4311">
        <f>IF(tblCustRFM[[#This Row],[Recency]] &lt;= $L$4, 3, IF(tblCustRFM[[#This Row],[Recency]] &lt;= M4313, 2, 1))</f>
        <v>1</v>
      </c>
      <c r="G4311">
        <f>IF(tblCustRFM[[#This Row],[Frequency]] &gt;= L4314, 3, IF(tblCustRFM[[#This Row],[Frequency]] &gt;= M4314, 2, 1))</f>
        <v>3</v>
      </c>
      <c r="H4311">
        <f>IF(tblCustRFM[[#This Row],[Monetary]] &gt;= L4315, 3, IF(tblCustRFM[[#This Row],[Monetary]] &gt;= M4315, 2, 1))</f>
        <v>3</v>
      </c>
      <c r="I4311">
        <f>tblCustRFM[[#This Row],[RecencyTier]] + tblCustRFM[[#This Row],[FrequencyTier]] + tblCustRFM[[#This Row],[MonetaryTier]]</f>
        <v>7</v>
      </c>
    </row>
    <row r="4312" spans="1:9" x14ac:dyDescent="0.45">
      <c r="A4312" s="16">
        <v>7430</v>
      </c>
      <c r="B4312" s="10">
        <v>45315.617861766972</v>
      </c>
      <c r="C4312">
        <v>3</v>
      </c>
      <c r="D4312">
        <v>20226.41</v>
      </c>
      <c r="E4312" s="24">
        <f>INT(RFM_Pivot!$A$1 - tblCustRFM[[#This Row],[LastPurchaseDate]])</f>
        <v>341</v>
      </c>
      <c r="F4312">
        <f>IF(tblCustRFM[[#This Row],[Recency]] &lt;= $L$4, 3, IF(tblCustRFM[[#This Row],[Recency]] &lt;= M4314, 2, 1))</f>
        <v>1</v>
      </c>
      <c r="G4312">
        <f>IF(tblCustRFM[[#This Row],[Frequency]] &gt;= L4315, 3, IF(tblCustRFM[[#This Row],[Frequency]] &gt;= M4315, 2, 1))</f>
        <v>3</v>
      </c>
      <c r="H4312">
        <f>IF(tblCustRFM[[#This Row],[Monetary]] &gt;= L4316, 3, IF(tblCustRFM[[#This Row],[Monetary]] &gt;= M4316, 2, 1))</f>
        <v>3</v>
      </c>
      <c r="I4312">
        <f>tblCustRFM[[#This Row],[RecencyTier]] + tblCustRFM[[#This Row],[FrequencyTier]] + tblCustRFM[[#This Row],[MonetaryTier]]</f>
        <v>7</v>
      </c>
    </row>
    <row r="4313" spans="1:9" x14ac:dyDescent="0.45">
      <c r="A4313" s="16">
        <v>7431</v>
      </c>
      <c r="B4313" s="10">
        <v>45549.898289814817</v>
      </c>
      <c r="C4313">
        <v>1</v>
      </c>
      <c r="D4313">
        <v>11215.88</v>
      </c>
      <c r="E4313" s="24">
        <f>INT(RFM_Pivot!$A$1 - tblCustRFM[[#This Row],[LastPurchaseDate]])</f>
        <v>107</v>
      </c>
      <c r="F4313">
        <f>IF(tblCustRFM[[#This Row],[Recency]] &lt;= $L$4, 3, IF(tblCustRFM[[#This Row],[Recency]] &lt;= M4315, 2, 1))</f>
        <v>3</v>
      </c>
      <c r="G4313">
        <f>IF(tblCustRFM[[#This Row],[Frequency]] &gt;= L4316, 3, IF(tblCustRFM[[#This Row],[Frequency]] &gt;= M4316, 2, 1))</f>
        <v>3</v>
      </c>
      <c r="H4313">
        <f>IF(tblCustRFM[[#This Row],[Monetary]] &gt;= L4317, 3, IF(tblCustRFM[[#This Row],[Monetary]] &gt;= M4317, 2, 1))</f>
        <v>3</v>
      </c>
      <c r="I4313">
        <f>tblCustRFM[[#This Row],[RecencyTier]] + tblCustRFM[[#This Row],[FrequencyTier]] + tblCustRFM[[#This Row],[MonetaryTier]]</f>
        <v>9</v>
      </c>
    </row>
    <row r="4314" spans="1:9" x14ac:dyDescent="0.45">
      <c r="A4314" s="16">
        <v>7432</v>
      </c>
      <c r="B4314" s="10">
        <v>45169.603260339507</v>
      </c>
      <c r="C4314">
        <v>1</v>
      </c>
      <c r="D4314">
        <v>816.85</v>
      </c>
      <c r="E4314" s="24">
        <f>INT(RFM_Pivot!$A$1 - tblCustRFM[[#This Row],[LastPurchaseDate]])</f>
        <v>487</v>
      </c>
      <c r="F4314">
        <f>IF(tblCustRFM[[#This Row],[Recency]] &lt;= $L$4, 3, IF(tblCustRFM[[#This Row],[Recency]] &lt;= M4316, 2, 1))</f>
        <v>1</v>
      </c>
      <c r="G4314">
        <f>IF(tblCustRFM[[#This Row],[Frequency]] &gt;= L4317, 3, IF(tblCustRFM[[#This Row],[Frequency]] &gt;= M4317, 2, 1))</f>
        <v>3</v>
      </c>
      <c r="H4314">
        <f>IF(tblCustRFM[[#This Row],[Monetary]] &gt;= L4318, 3, IF(tblCustRFM[[#This Row],[Monetary]] &gt;= M4318, 2, 1))</f>
        <v>3</v>
      </c>
      <c r="I4314">
        <f>tblCustRFM[[#This Row],[RecencyTier]] + tblCustRFM[[#This Row],[FrequencyTier]] + tblCustRFM[[#This Row],[MonetaryTier]]</f>
        <v>7</v>
      </c>
    </row>
    <row r="4315" spans="1:9" x14ac:dyDescent="0.45">
      <c r="A4315" s="16">
        <v>7435</v>
      </c>
      <c r="B4315" s="10">
        <v>45543.765676543211</v>
      </c>
      <c r="C4315">
        <v>1</v>
      </c>
      <c r="D4315">
        <v>7898.3</v>
      </c>
      <c r="E4315" s="24">
        <f>INT(RFM_Pivot!$A$1 - tblCustRFM[[#This Row],[LastPurchaseDate]])</f>
        <v>113</v>
      </c>
      <c r="F4315">
        <f>IF(tblCustRFM[[#This Row],[Recency]] &lt;= $L$4, 3, IF(tblCustRFM[[#This Row],[Recency]] &lt;= M4317, 2, 1))</f>
        <v>3</v>
      </c>
      <c r="G4315">
        <f>IF(tblCustRFM[[#This Row],[Frequency]] &gt;= L4318, 3, IF(tblCustRFM[[#This Row],[Frequency]] &gt;= M4318, 2, 1))</f>
        <v>3</v>
      </c>
      <c r="H4315">
        <f>IF(tblCustRFM[[#This Row],[Monetary]] &gt;= L4319, 3, IF(tblCustRFM[[#This Row],[Monetary]] &gt;= M4319, 2, 1))</f>
        <v>3</v>
      </c>
      <c r="I4315">
        <f>tblCustRFM[[#This Row],[RecencyTier]] + tblCustRFM[[#This Row],[FrequencyTier]] + tblCustRFM[[#This Row],[MonetaryTier]]</f>
        <v>9</v>
      </c>
    </row>
    <row r="4316" spans="1:9" x14ac:dyDescent="0.45">
      <c r="A4316" s="16">
        <v>7436</v>
      </c>
      <c r="B4316" s="10">
        <v>45589.833283333333</v>
      </c>
      <c r="C4316">
        <v>1</v>
      </c>
      <c r="D4316">
        <v>3395.16</v>
      </c>
      <c r="E4316" s="24">
        <f>INT(RFM_Pivot!$A$1 - tblCustRFM[[#This Row],[LastPurchaseDate]])</f>
        <v>67</v>
      </c>
      <c r="F4316">
        <f>IF(tblCustRFM[[#This Row],[Recency]] &lt;= $L$4, 3, IF(tblCustRFM[[#This Row],[Recency]] &lt;= M4318, 2, 1))</f>
        <v>3</v>
      </c>
      <c r="G4316">
        <f>IF(tblCustRFM[[#This Row],[Frequency]] &gt;= L4319, 3, IF(tblCustRFM[[#This Row],[Frequency]] &gt;= M4319, 2, 1))</f>
        <v>3</v>
      </c>
      <c r="H4316">
        <f>IF(tblCustRFM[[#This Row],[Monetary]] &gt;= L4320, 3, IF(tblCustRFM[[#This Row],[Monetary]] &gt;= M4320, 2, 1))</f>
        <v>3</v>
      </c>
      <c r="I4316">
        <f>tblCustRFM[[#This Row],[RecencyTier]] + tblCustRFM[[#This Row],[FrequencyTier]] + tblCustRFM[[#This Row],[MonetaryTier]]</f>
        <v>9</v>
      </c>
    </row>
    <row r="4317" spans="1:9" x14ac:dyDescent="0.45">
      <c r="A4317" s="16">
        <v>7437</v>
      </c>
      <c r="B4317" s="10">
        <v>45642.617561766972</v>
      </c>
      <c r="C4317">
        <v>3</v>
      </c>
      <c r="D4317">
        <v>38075.660000000003</v>
      </c>
      <c r="E4317" s="24">
        <f>INT(RFM_Pivot!$A$1 - tblCustRFM[[#This Row],[LastPurchaseDate]])</f>
        <v>14</v>
      </c>
      <c r="F4317">
        <f>IF(tblCustRFM[[#This Row],[Recency]] &lt;= $L$4, 3, IF(tblCustRFM[[#This Row],[Recency]] &lt;= M4319, 2, 1))</f>
        <v>3</v>
      </c>
      <c r="G4317">
        <f>IF(tblCustRFM[[#This Row],[Frequency]] &gt;= L4320, 3, IF(tblCustRFM[[#This Row],[Frequency]] &gt;= M4320, 2, 1))</f>
        <v>3</v>
      </c>
      <c r="H4317">
        <f>IF(tblCustRFM[[#This Row],[Monetary]] &gt;= L4321, 3, IF(tblCustRFM[[#This Row],[Monetary]] &gt;= M4321, 2, 1))</f>
        <v>3</v>
      </c>
      <c r="I4317">
        <f>tblCustRFM[[#This Row],[RecencyTier]] + tblCustRFM[[#This Row],[FrequencyTier]] + tblCustRFM[[#This Row],[MonetaryTier]]</f>
        <v>9</v>
      </c>
    </row>
    <row r="4318" spans="1:9" x14ac:dyDescent="0.45">
      <c r="A4318" s="16">
        <v>7439</v>
      </c>
      <c r="B4318" s="10">
        <v>45115.358835879633</v>
      </c>
      <c r="C4318">
        <v>2</v>
      </c>
      <c r="D4318">
        <v>8791.7999999999993</v>
      </c>
      <c r="E4318" s="24">
        <f>INT(RFM_Pivot!$A$1 - tblCustRFM[[#This Row],[LastPurchaseDate]])</f>
        <v>541</v>
      </c>
      <c r="F4318">
        <f>IF(tblCustRFM[[#This Row],[Recency]] &lt;= $L$4, 3, IF(tblCustRFM[[#This Row],[Recency]] &lt;= M4320, 2, 1))</f>
        <v>1</v>
      </c>
      <c r="G4318">
        <f>IF(tblCustRFM[[#This Row],[Frequency]] &gt;= L4321, 3, IF(tblCustRFM[[#This Row],[Frequency]] &gt;= M4321, 2, 1))</f>
        <v>3</v>
      </c>
      <c r="H4318">
        <f>IF(tblCustRFM[[#This Row],[Monetary]] &gt;= L4322, 3, IF(tblCustRFM[[#This Row],[Monetary]] &gt;= M4322, 2, 1))</f>
        <v>3</v>
      </c>
      <c r="I4318">
        <f>tblCustRFM[[#This Row],[RecencyTier]] + tblCustRFM[[#This Row],[FrequencyTier]] + tblCustRFM[[#This Row],[MonetaryTier]]</f>
        <v>7</v>
      </c>
    </row>
    <row r="4319" spans="1:9" x14ac:dyDescent="0.45">
      <c r="A4319" s="16">
        <v>7441</v>
      </c>
      <c r="B4319" s="10">
        <v>45052.207520756172</v>
      </c>
      <c r="C4319">
        <v>1</v>
      </c>
      <c r="D4319">
        <v>12358.23</v>
      </c>
      <c r="E4319" s="24">
        <f>INT(RFM_Pivot!$A$1 - tblCustRFM[[#This Row],[LastPurchaseDate]])</f>
        <v>604</v>
      </c>
      <c r="F4319">
        <f>IF(tblCustRFM[[#This Row],[Recency]] &lt;= $L$4, 3, IF(tblCustRFM[[#This Row],[Recency]] &lt;= M4321, 2, 1))</f>
        <v>1</v>
      </c>
      <c r="G4319">
        <f>IF(tblCustRFM[[#This Row],[Frequency]] &gt;= L4322, 3, IF(tblCustRFM[[#This Row],[Frequency]] &gt;= M4322, 2, 1))</f>
        <v>3</v>
      </c>
      <c r="H4319">
        <f>IF(tblCustRFM[[#This Row],[Monetary]] &gt;= L4323, 3, IF(tblCustRFM[[#This Row],[Monetary]] &gt;= M4323, 2, 1))</f>
        <v>3</v>
      </c>
      <c r="I4319">
        <f>tblCustRFM[[#This Row],[RecencyTier]] + tblCustRFM[[#This Row],[FrequencyTier]] + tblCustRFM[[#This Row],[MonetaryTier]]</f>
        <v>7</v>
      </c>
    </row>
    <row r="4320" spans="1:9" x14ac:dyDescent="0.45">
      <c r="A4320" s="16">
        <v>7445</v>
      </c>
      <c r="B4320" s="10">
        <v>45628.454145408949</v>
      </c>
      <c r="C4320">
        <v>2</v>
      </c>
      <c r="D4320">
        <v>15061.16</v>
      </c>
      <c r="E4320" s="24">
        <f>INT(RFM_Pivot!$A$1 - tblCustRFM[[#This Row],[LastPurchaseDate]])</f>
        <v>28</v>
      </c>
      <c r="F4320">
        <f>IF(tblCustRFM[[#This Row],[Recency]] &lt;= $L$4, 3, IF(tblCustRFM[[#This Row],[Recency]] &lt;= M4322, 2, 1))</f>
        <v>3</v>
      </c>
      <c r="G4320">
        <f>IF(tblCustRFM[[#This Row],[Frequency]] &gt;= L4323, 3, IF(tblCustRFM[[#This Row],[Frequency]] &gt;= M4323, 2, 1))</f>
        <v>3</v>
      </c>
      <c r="H4320">
        <f>IF(tblCustRFM[[#This Row],[Monetary]] &gt;= L4324, 3, IF(tblCustRFM[[#This Row],[Monetary]] &gt;= M4324, 2, 1))</f>
        <v>3</v>
      </c>
      <c r="I4320">
        <f>tblCustRFM[[#This Row],[RecencyTier]] + tblCustRFM[[#This Row],[FrequencyTier]] + tblCustRFM[[#This Row],[MonetaryTier]]</f>
        <v>9</v>
      </c>
    </row>
    <row r="4321" spans="1:9" x14ac:dyDescent="0.45">
      <c r="A4321" s="16">
        <v>7446</v>
      </c>
      <c r="B4321" s="10">
        <v>45638.383138310186</v>
      </c>
      <c r="C4321">
        <v>2</v>
      </c>
      <c r="D4321">
        <v>23449.68</v>
      </c>
      <c r="E4321" s="24">
        <f>INT(RFM_Pivot!$A$1 - tblCustRFM[[#This Row],[LastPurchaseDate]])</f>
        <v>18</v>
      </c>
      <c r="F4321">
        <f>IF(tblCustRFM[[#This Row],[Recency]] &lt;= $L$4, 3, IF(tblCustRFM[[#This Row],[Recency]] &lt;= M4323, 2, 1))</f>
        <v>3</v>
      </c>
      <c r="G4321">
        <f>IF(tblCustRFM[[#This Row],[Frequency]] &gt;= L4324, 3, IF(tblCustRFM[[#This Row],[Frequency]] &gt;= M4324, 2, 1))</f>
        <v>3</v>
      </c>
      <c r="H4321">
        <f>IF(tblCustRFM[[#This Row],[Monetary]] &gt;= L4325, 3, IF(tblCustRFM[[#This Row],[Monetary]] &gt;= M4325, 2, 1))</f>
        <v>3</v>
      </c>
      <c r="I4321">
        <f>tblCustRFM[[#This Row],[RecencyTier]] + tblCustRFM[[#This Row],[FrequencyTier]] + tblCustRFM[[#This Row],[MonetaryTier]]</f>
        <v>9</v>
      </c>
    </row>
    <row r="4322" spans="1:9" x14ac:dyDescent="0.45">
      <c r="A4322" s="16">
        <v>7447</v>
      </c>
      <c r="B4322" s="10">
        <v>45326.422942283949</v>
      </c>
      <c r="C4322">
        <v>2</v>
      </c>
      <c r="D4322">
        <v>7453.44</v>
      </c>
      <c r="E4322" s="24">
        <f>INT(RFM_Pivot!$A$1 - tblCustRFM[[#This Row],[LastPurchaseDate]])</f>
        <v>330</v>
      </c>
      <c r="F4322">
        <f>IF(tblCustRFM[[#This Row],[Recency]] &lt;= $L$4, 3, IF(tblCustRFM[[#This Row],[Recency]] &lt;= M4324, 2, 1))</f>
        <v>1</v>
      </c>
      <c r="G4322">
        <f>IF(tblCustRFM[[#This Row],[Frequency]] &gt;= L4325, 3, IF(tblCustRFM[[#This Row],[Frequency]] &gt;= M4325, 2, 1))</f>
        <v>3</v>
      </c>
      <c r="H4322">
        <f>IF(tblCustRFM[[#This Row],[Monetary]] &gt;= L4326, 3, IF(tblCustRFM[[#This Row],[Monetary]] &gt;= M4326, 2, 1))</f>
        <v>3</v>
      </c>
      <c r="I4322">
        <f>tblCustRFM[[#This Row],[RecencyTier]] + tblCustRFM[[#This Row],[FrequencyTier]] + tblCustRFM[[#This Row],[MonetaryTier]]</f>
        <v>7</v>
      </c>
    </row>
    <row r="4323" spans="1:9" x14ac:dyDescent="0.45">
      <c r="A4323" s="16">
        <v>7448</v>
      </c>
      <c r="B4323" s="10">
        <v>45266.19191917438</v>
      </c>
      <c r="C4323">
        <v>1</v>
      </c>
      <c r="D4323">
        <v>18777.12</v>
      </c>
      <c r="E4323" s="24">
        <f>INT(RFM_Pivot!$A$1 - tblCustRFM[[#This Row],[LastPurchaseDate]])</f>
        <v>390</v>
      </c>
      <c r="F4323">
        <f>IF(tblCustRFM[[#This Row],[Recency]] &lt;= $L$4, 3, IF(tblCustRFM[[#This Row],[Recency]] &lt;= M4325, 2, 1))</f>
        <v>1</v>
      </c>
      <c r="G4323">
        <f>IF(tblCustRFM[[#This Row],[Frequency]] &gt;= L4326, 3, IF(tblCustRFM[[#This Row],[Frequency]] &gt;= M4326, 2, 1))</f>
        <v>3</v>
      </c>
      <c r="H4323">
        <f>IF(tblCustRFM[[#This Row],[Monetary]] &gt;= L4327, 3, IF(tblCustRFM[[#This Row],[Monetary]] &gt;= M4327, 2, 1))</f>
        <v>3</v>
      </c>
      <c r="I4323">
        <f>tblCustRFM[[#This Row],[RecencyTier]] + tblCustRFM[[#This Row],[FrequencyTier]] + tblCustRFM[[#This Row],[MonetaryTier]]</f>
        <v>7</v>
      </c>
    </row>
    <row r="4324" spans="1:9" x14ac:dyDescent="0.45">
      <c r="A4324" s="16">
        <v>7449</v>
      </c>
      <c r="B4324" s="10">
        <v>45491.638463850308</v>
      </c>
      <c r="C4324">
        <v>2</v>
      </c>
      <c r="D4324">
        <v>9171.2900000000009</v>
      </c>
      <c r="E4324" s="24">
        <f>INT(RFM_Pivot!$A$1 - tblCustRFM[[#This Row],[LastPurchaseDate]])</f>
        <v>165</v>
      </c>
      <c r="F4324">
        <f>IF(tblCustRFM[[#This Row],[Recency]] &lt;= $L$4, 3, IF(tblCustRFM[[#This Row],[Recency]] &lt;= M4326, 2, 1))</f>
        <v>1</v>
      </c>
      <c r="G4324">
        <f>IF(tblCustRFM[[#This Row],[Frequency]] &gt;= L4327, 3, IF(tblCustRFM[[#This Row],[Frequency]] &gt;= M4327, 2, 1))</f>
        <v>3</v>
      </c>
      <c r="H4324">
        <f>IF(tblCustRFM[[#This Row],[Monetary]] &gt;= L4328, 3, IF(tblCustRFM[[#This Row],[Monetary]] &gt;= M4328, 2, 1))</f>
        <v>3</v>
      </c>
      <c r="I4324">
        <f>tblCustRFM[[#This Row],[RecencyTier]] + tblCustRFM[[#This Row],[FrequencyTier]] + tblCustRFM[[#This Row],[MonetaryTier]]</f>
        <v>7</v>
      </c>
    </row>
    <row r="4325" spans="1:9" x14ac:dyDescent="0.45">
      <c r="A4325" s="16">
        <v>7450</v>
      </c>
      <c r="B4325" s="10">
        <v>45556.906990702162</v>
      </c>
      <c r="C4325">
        <v>3</v>
      </c>
      <c r="D4325">
        <v>30092.14</v>
      </c>
      <c r="E4325" s="24">
        <f>INT(RFM_Pivot!$A$1 - tblCustRFM[[#This Row],[LastPurchaseDate]])</f>
        <v>100</v>
      </c>
      <c r="F4325">
        <f>IF(tblCustRFM[[#This Row],[Recency]] &lt;= $L$4, 3, IF(tblCustRFM[[#This Row],[Recency]] &lt;= M4327, 2, 1))</f>
        <v>3</v>
      </c>
      <c r="G4325">
        <f>IF(tblCustRFM[[#This Row],[Frequency]] &gt;= L4328, 3, IF(tblCustRFM[[#This Row],[Frequency]] &gt;= M4328, 2, 1))</f>
        <v>3</v>
      </c>
      <c r="H4325">
        <f>IF(tblCustRFM[[#This Row],[Monetary]] &gt;= L4329, 3, IF(tblCustRFM[[#This Row],[Monetary]] &gt;= M4329, 2, 1))</f>
        <v>3</v>
      </c>
      <c r="I4325">
        <f>tblCustRFM[[#This Row],[RecencyTier]] + tblCustRFM[[#This Row],[FrequencyTier]] + tblCustRFM[[#This Row],[MonetaryTier]]</f>
        <v>9</v>
      </c>
    </row>
    <row r="4326" spans="1:9" x14ac:dyDescent="0.45">
      <c r="A4326" s="16">
        <v>7452</v>
      </c>
      <c r="B4326" s="10">
        <v>45526.973997415123</v>
      </c>
      <c r="C4326">
        <v>2</v>
      </c>
      <c r="D4326">
        <v>9153.7199999999993</v>
      </c>
      <c r="E4326" s="24">
        <f>INT(RFM_Pivot!$A$1 - tblCustRFM[[#This Row],[LastPurchaseDate]])</f>
        <v>130</v>
      </c>
      <c r="F4326">
        <f>IF(tblCustRFM[[#This Row],[Recency]] &lt;= $L$4, 3, IF(tblCustRFM[[#This Row],[Recency]] &lt;= M4328, 2, 1))</f>
        <v>1</v>
      </c>
      <c r="G4326">
        <f>IF(tblCustRFM[[#This Row],[Frequency]] &gt;= L4329, 3, IF(tblCustRFM[[#This Row],[Frequency]] &gt;= M4329, 2, 1))</f>
        <v>3</v>
      </c>
      <c r="H4326">
        <f>IF(tblCustRFM[[#This Row],[Monetary]] &gt;= L4330, 3, IF(tblCustRFM[[#This Row],[Monetary]] &gt;= M4330, 2, 1))</f>
        <v>3</v>
      </c>
      <c r="I4326">
        <f>tblCustRFM[[#This Row],[RecencyTier]] + tblCustRFM[[#This Row],[FrequencyTier]] + tblCustRFM[[#This Row],[MonetaryTier]]</f>
        <v>7</v>
      </c>
    </row>
    <row r="4327" spans="1:9" x14ac:dyDescent="0.45">
      <c r="A4327" s="16">
        <v>7453</v>
      </c>
      <c r="B4327" s="10">
        <v>45282.837583757719</v>
      </c>
      <c r="C4327">
        <v>1</v>
      </c>
      <c r="D4327">
        <v>12596.3</v>
      </c>
      <c r="E4327" s="24">
        <f>INT(RFM_Pivot!$A$1 - tblCustRFM[[#This Row],[LastPurchaseDate]])</f>
        <v>374</v>
      </c>
      <c r="F4327">
        <f>IF(tblCustRFM[[#This Row],[Recency]] &lt;= $L$4, 3, IF(tblCustRFM[[#This Row],[Recency]] &lt;= M4329, 2, 1))</f>
        <v>1</v>
      </c>
      <c r="G4327">
        <f>IF(tblCustRFM[[#This Row],[Frequency]] &gt;= L4330, 3, IF(tblCustRFM[[#This Row],[Frequency]] &gt;= M4330, 2, 1))</f>
        <v>3</v>
      </c>
      <c r="H4327">
        <f>IF(tblCustRFM[[#This Row],[Monetary]] &gt;= L4331, 3, IF(tblCustRFM[[#This Row],[Monetary]] &gt;= M4331, 2, 1))</f>
        <v>3</v>
      </c>
      <c r="I4327">
        <f>tblCustRFM[[#This Row],[RecencyTier]] + tblCustRFM[[#This Row],[FrequencyTier]] + tblCustRFM[[#This Row],[MonetaryTier]]</f>
        <v>7</v>
      </c>
    </row>
    <row r="4328" spans="1:9" x14ac:dyDescent="0.45">
      <c r="A4328" s="16">
        <v>7454</v>
      </c>
      <c r="B4328" s="10">
        <v>45595.381838194444</v>
      </c>
      <c r="C4328">
        <v>1</v>
      </c>
      <c r="D4328">
        <v>3924.39</v>
      </c>
      <c r="E4328" s="24">
        <f>INT(RFM_Pivot!$A$1 - tblCustRFM[[#This Row],[LastPurchaseDate]])</f>
        <v>61</v>
      </c>
      <c r="F4328">
        <f>IF(tblCustRFM[[#This Row],[Recency]] &lt;= $L$4, 3, IF(tblCustRFM[[#This Row],[Recency]] &lt;= M4330, 2, 1))</f>
        <v>3</v>
      </c>
      <c r="G4328">
        <f>IF(tblCustRFM[[#This Row],[Frequency]] &gt;= L4331, 3, IF(tblCustRFM[[#This Row],[Frequency]] &gt;= M4331, 2, 1))</f>
        <v>3</v>
      </c>
      <c r="H4328">
        <f>IF(tblCustRFM[[#This Row],[Monetary]] &gt;= L4332, 3, IF(tblCustRFM[[#This Row],[Monetary]] &gt;= M4332, 2, 1))</f>
        <v>3</v>
      </c>
      <c r="I4328">
        <f>tblCustRFM[[#This Row],[RecencyTier]] + tblCustRFM[[#This Row],[FrequencyTier]] + tblCustRFM[[#This Row],[MonetaryTier]]</f>
        <v>9</v>
      </c>
    </row>
    <row r="4329" spans="1:9" x14ac:dyDescent="0.45">
      <c r="A4329" s="16">
        <v>7456</v>
      </c>
      <c r="B4329" s="10">
        <v>44995.918891898145</v>
      </c>
      <c r="C4329">
        <v>1</v>
      </c>
      <c r="D4329">
        <v>14983.88</v>
      </c>
      <c r="E4329" s="24">
        <f>INT(RFM_Pivot!$A$1 - tblCustRFM[[#This Row],[LastPurchaseDate]])</f>
        <v>661</v>
      </c>
      <c r="F4329">
        <f>IF(tblCustRFM[[#This Row],[Recency]] &lt;= $L$4, 3, IF(tblCustRFM[[#This Row],[Recency]] &lt;= M4331, 2, 1))</f>
        <v>1</v>
      </c>
      <c r="G4329">
        <f>IF(tblCustRFM[[#This Row],[Frequency]] &gt;= L4332, 3, IF(tblCustRFM[[#This Row],[Frequency]] &gt;= M4332, 2, 1))</f>
        <v>3</v>
      </c>
      <c r="H4329">
        <f>IF(tblCustRFM[[#This Row],[Monetary]] &gt;= L4333, 3, IF(tblCustRFM[[#This Row],[Monetary]] &gt;= M4333, 2, 1))</f>
        <v>3</v>
      </c>
      <c r="I4329">
        <f>tblCustRFM[[#This Row],[RecencyTier]] + tblCustRFM[[#This Row],[FrequencyTier]] + tblCustRFM[[#This Row],[MonetaryTier]]</f>
        <v>7</v>
      </c>
    </row>
    <row r="4330" spans="1:9" x14ac:dyDescent="0.45">
      <c r="A4330" s="16">
        <v>7457</v>
      </c>
      <c r="B4330" s="10">
        <v>45618.671167129629</v>
      </c>
      <c r="C4330">
        <v>3</v>
      </c>
      <c r="D4330">
        <v>26064.69</v>
      </c>
      <c r="E4330" s="24">
        <f>INT(RFM_Pivot!$A$1 - tblCustRFM[[#This Row],[LastPurchaseDate]])</f>
        <v>38</v>
      </c>
      <c r="F4330">
        <f>IF(tblCustRFM[[#This Row],[Recency]] &lt;= $L$4, 3, IF(tblCustRFM[[#This Row],[Recency]] &lt;= M4332, 2, 1))</f>
        <v>3</v>
      </c>
      <c r="G4330">
        <f>IF(tblCustRFM[[#This Row],[Frequency]] &gt;= L4333, 3, IF(tblCustRFM[[#This Row],[Frequency]] &gt;= M4333, 2, 1))</f>
        <v>3</v>
      </c>
      <c r="H4330">
        <f>IF(tblCustRFM[[#This Row],[Monetary]] &gt;= L4334, 3, IF(tblCustRFM[[#This Row],[Monetary]] &gt;= M4334, 2, 1))</f>
        <v>3</v>
      </c>
      <c r="I4330">
        <f>tblCustRFM[[#This Row],[RecencyTier]] + tblCustRFM[[#This Row],[FrequencyTier]] + tblCustRFM[[#This Row],[MonetaryTier]]</f>
        <v>9</v>
      </c>
    </row>
    <row r="4331" spans="1:9" x14ac:dyDescent="0.45">
      <c r="A4331" s="16">
        <v>7458</v>
      </c>
      <c r="B4331" s="10">
        <v>45472.583558371916</v>
      </c>
      <c r="C4331">
        <v>1</v>
      </c>
      <c r="D4331">
        <v>2489.92</v>
      </c>
      <c r="E4331" s="24">
        <f>INT(RFM_Pivot!$A$1 - tblCustRFM[[#This Row],[LastPurchaseDate]])</f>
        <v>184</v>
      </c>
      <c r="F4331">
        <f>IF(tblCustRFM[[#This Row],[Recency]] &lt;= $L$4, 3, IF(tblCustRFM[[#This Row],[Recency]] &lt;= M4333, 2, 1))</f>
        <v>1</v>
      </c>
      <c r="G4331">
        <f>IF(tblCustRFM[[#This Row],[Frequency]] &gt;= L4334, 3, IF(tblCustRFM[[#This Row],[Frequency]] &gt;= M4334, 2, 1))</f>
        <v>3</v>
      </c>
      <c r="H4331">
        <f>IF(tblCustRFM[[#This Row],[Monetary]] &gt;= L4335, 3, IF(tblCustRFM[[#This Row],[Monetary]] &gt;= M4335, 2, 1))</f>
        <v>3</v>
      </c>
      <c r="I4331">
        <f>tblCustRFM[[#This Row],[RecencyTier]] + tblCustRFM[[#This Row],[FrequencyTier]] + tblCustRFM[[#This Row],[MonetaryTier]]</f>
        <v>7</v>
      </c>
    </row>
    <row r="4332" spans="1:9" x14ac:dyDescent="0.45">
      <c r="A4332" s="16">
        <v>7460</v>
      </c>
      <c r="B4332" s="10">
        <v>45472.218521836417</v>
      </c>
      <c r="C4332">
        <v>2</v>
      </c>
      <c r="D4332">
        <v>11428.6</v>
      </c>
      <c r="E4332" s="24">
        <f>INT(RFM_Pivot!$A$1 - tblCustRFM[[#This Row],[LastPurchaseDate]])</f>
        <v>184</v>
      </c>
      <c r="F4332">
        <f>IF(tblCustRFM[[#This Row],[Recency]] &lt;= $L$4, 3, IF(tblCustRFM[[#This Row],[Recency]] &lt;= M4334, 2, 1))</f>
        <v>1</v>
      </c>
      <c r="G4332">
        <f>IF(tblCustRFM[[#This Row],[Frequency]] &gt;= L4335, 3, IF(tblCustRFM[[#This Row],[Frequency]] &gt;= M4335, 2, 1))</f>
        <v>3</v>
      </c>
      <c r="H4332">
        <f>IF(tblCustRFM[[#This Row],[Monetary]] &gt;= L4336, 3, IF(tblCustRFM[[#This Row],[Monetary]] &gt;= M4336, 2, 1))</f>
        <v>3</v>
      </c>
      <c r="I4332">
        <f>tblCustRFM[[#This Row],[RecencyTier]] + tblCustRFM[[#This Row],[FrequencyTier]] + tblCustRFM[[#This Row],[MonetaryTier]]</f>
        <v>7</v>
      </c>
    </row>
    <row r="4333" spans="1:9" x14ac:dyDescent="0.45">
      <c r="A4333" s="16">
        <v>7461</v>
      </c>
      <c r="B4333" s="10">
        <v>45581.729472955245</v>
      </c>
      <c r="C4333">
        <v>2</v>
      </c>
      <c r="D4333">
        <v>7888.18</v>
      </c>
      <c r="E4333" s="24">
        <f>INT(RFM_Pivot!$A$1 - tblCustRFM[[#This Row],[LastPurchaseDate]])</f>
        <v>75</v>
      </c>
      <c r="F4333">
        <f>IF(tblCustRFM[[#This Row],[Recency]] &lt;= $L$4, 3, IF(tblCustRFM[[#This Row],[Recency]] &lt;= M4335, 2, 1))</f>
        <v>3</v>
      </c>
      <c r="G4333">
        <f>IF(tblCustRFM[[#This Row],[Frequency]] &gt;= L4336, 3, IF(tblCustRFM[[#This Row],[Frequency]] &gt;= M4336, 2, 1))</f>
        <v>3</v>
      </c>
      <c r="H4333">
        <f>IF(tblCustRFM[[#This Row],[Monetary]] &gt;= L4337, 3, IF(tblCustRFM[[#This Row],[Monetary]] &gt;= M4337, 2, 1))</f>
        <v>3</v>
      </c>
      <c r="I4333">
        <f>tblCustRFM[[#This Row],[RecencyTier]] + tblCustRFM[[#This Row],[FrequencyTier]] + tblCustRFM[[#This Row],[MonetaryTier]]</f>
        <v>9</v>
      </c>
    </row>
    <row r="4334" spans="1:9" x14ac:dyDescent="0.45">
      <c r="A4334" s="16">
        <v>7464</v>
      </c>
      <c r="B4334" s="10">
        <v>45311.018401851848</v>
      </c>
      <c r="C4334">
        <v>1</v>
      </c>
      <c r="D4334">
        <v>4068.05</v>
      </c>
      <c r="E4334" s="24">
        <f>INT(RFM_Pivot!$A$1 - tblCustRFM[[#This Row],[LastPurchaseDate]])</f>
        <v>345</v>
      </c>
      <c r="F4334">
        <f>IF(tblCustRFM[[#This Row],[Recency]] &lt;= $L$4, 3, IF(tblCustRFM[[#This Row],[Recency]] &lt;= M4336, 2, 1))</f>
        <v>1</v>
      </c>
      <c r="G4334">
        <f>IF(tblCustRFM[[#This Row],[Frequency]] &gt;= L4337, 3, IF(tblCustRFM[[#This Row],[Frequency]] &gt;= M4337, 2, 1))</f>
        <v>3</v>
      </c>
      <c r="H4334">
        <f>IF(tblCustRFM[[#This Row],[Monetary]] &gt;= L4338, 3, IF(tblCustRFM[[#This Row],[Monetary]] &gt;= M4338, 2, 1))</f>
        <v>3</v>
      </c>
      <c r="I4334">
        <f>tblCustRFM[[#This Row],[RecencyTier]] + tblCustRFM[[#This Row],[FrequencyTier]] + tblCustRFM[[#This Row],[MonetaryTier]]</f>
        <v>7</v>
      </c>
    </row>
    <row r="4335" spans="1:9" x14ac:dyDescent="0.45">
      <c r="A4335" s="16">
        <v>7465</v>
      </c>
      <c r="B4335" s="10">
        <v>45132.734573456793</v>
      </c>
      <c r="C4335">
        <v>1</v>
      </c>
      <c r="D4335">
        <v>2845.88</v>
      </c>
      <c r="E4335" s="24">
        <f>INT(RFM_Pivot!$A$1 - tblCustRFM[[#This Row],[LastPurchaseDate]])</f>
        <v>524</v>
      </c>
      <c r="F4335">
        <f>IF(tblCustRFM[[#This Row],[Recency]] &lt;= $L$4, 3, IF(tblCustRFM[[#This Row],[Recency]] &lt;= M4337, 2, 1))</f>
        <v>1</v>
      </c>
      <c r="G4335">
        <f>IF(tblCustRFM[[#This Row],[Frequency]] &gt;= L4338, 3, IF(tblCustRFM[[#This Row],[Frequency]] &gt;= M4338, 2, 1))</f>
        <v>3</v>
      </c>
      <c r="H4335">
        <f>IF(tblCustRFM[[#This Row],[Monetary]] &gt;= L4339, 3, IF(tblCustRFM[[#This Row],[Monetary]] &gt;= M4339, 2, 1))</f>
        <v>3</v>
      </c>
      <c r="I4335">
        <f>tblCustRFM[[#This Row],[RecencyTier]] + tblCustRFM[[#This Row],[FrequencyTier]] + tblCustRFM[[#This Row],[MonetaryTier]]</f>
        <v>7</v>
      </c>
    </row>
    <row r="4336" spans="1:9" x14ac:dyDescent="0.45">
      <c r="A4336" s="16">
        <v>7467</v>
      </c>
      <c r="B4336" s="10">
        <v>45017.018001813274</v>
      </c>
      <c r="C4336">
        <v>1</v>
      </c>
      <c r="D4336">
        <v>733.2</v>
      </c>
      <c r="E4336" s="24">
        <f>INT(RFM_Pivot!$A$1 - tblCustRFM[[#This Row],[LastPurchaseDate]])</f>
        <v>639</v>
      </c>
      <c r="F4336">
        <f>IF(tblCustRFM[[#This Row],[Recency]] &lt;= $L$4, 3, IF(tblCustRFM[[#This Row],[Recency]] &lt;= M4338, 2, 1))</f>
        <v>1</v>
      </c>
      <c r="G4336">
        <f>IF(tblCustRFM[[#This Row],[Frequency]] &gt;= L4339, 3, IF(tblCustRFM[[#This Row],[Frequency]] &gt;= M4339, 2, 1))</f>
        <v>3</v>
      </c>
      <c r="H4336">
        <f>IF(tblCustRFM[[#This Row],[Monetary]] &gt;= L4340, 3, IF(tblCustRFM[[#This Row],[Monetary]] &gt;= M4340, 2, 1))</f>
        <v>3</v>
      </c>
      <c r="I4336">
        <f>tblCustRFM[[#This Row],[RecencyTier]] + tblCustRFM[[#This Row],[FrequencyTier]] + tblCustRFM[[#This Row],[MonetaryTier]]</f>
        <v>7</v>
      </c>
    </row>
    <row r="4337" spans="1:9" x14ac:dyDescent="0.45">
      <c r="A4337" s="16">
        <v>7468</v>
      </c>
      <c r="B4337" s="10">
        <v>45524.78377839506</v>
      </c>
      <c r="C4337">
        <v>5</v>
      </c>
      <c r="D4337">
        <v>44757.27</v>
      </c>
      <c r="E4337" s="24">
        <f>INT(RFM_Pivot!$A$1 - tblCustRFM[[#This Row],[LastPurchaseDate]])</f>
        <v>132</v>
      </c>
      <c r="F4337">
        <f>IF(tblCustRFM[[#This Row],[Recency]] &lt;= $L$4, 3, IF(tblCustRFM[[#This Row],[Recency]] &lt;= M4339, 2, 1))</f>
        <v>1</v>
      </c>
      <c r="G4337">
        <f>IF(tblCustRFM[[#This Row],[Frequency]] &gt;= L4340, 3, IF(tblCustRFM[[#This Row],[Frequency]] &gt;= M4340, 2, 1))</f>
        <v>3</v>
      </c>
      <c r="H4337">
        <f>IF(tblCustRFM[[#This Row],[Monetary]] &gt;= L4341, 3, IF(tblCustRFM[[#This Row],[Monetary]] &gt;= M4341, 2, 1))</f>
        <v>3</v>
      </c>
      <c r="I4337">
        <f>tblCustRFM[[#This Row],[RecencyTier]] + tblCustRFM[[#This Row],[FrequencyTier]] + tblCustRFM[[#This Row],[MonetaryTier]]</f>
        <v>7</v>
      </c>
    </row>
    <row r="4338" spans="1:9" x14ac:dyDescent="0.45">
      <c r="A4338" s="16">
        <v>7469</v>
      </c>
      <c r="B4338" s="10">
        <v>45140.984398418208</v>
      </c>
      <c r="C4338">
        <v>2</v>
      </c>
      <c r="D4338">
        <v>19171.939999999999</v>
      </c>
      <c r="E4338" s="24">
        <f>INT(RFM_Pivot!$A$1 - tblCustRFM[[#This Row],[LastPurchaseDate]])</f>
        <v>516</v>
      </c>
      <c r="F4338">
        <f>IF(tblCustRFM[[#This Row],[Recency]] &lt;= $L$4, 3, IF(tblCustRFM[[#This Row],[Recency]] &lt;= M4340, 2, 1))</f>
        <v>1</v>
      </c>
      <c r="G4338">
        <f>IF(tblCustRFM[[#This Row],[Frequency]] &gt;= L4341, 3, IF(tblCustRFM[[#This Row],[Frequency]] &gt;= M4341, 2, 1))</f>
        <v>3</v>
      </c>
      <c r="H4338">
        <f>IF(tblCustRFM[[#This Row],[Monetary]] &gt;= L4342, 3, IF(tblCustRFM[[#This Row],[Monetary]] &gt;= M4342, 2, 1))</f>
        <v>3</v>
      </c>
      <c r="I4338">
        <f>tblCustRFM[[#This Row],[RecencyTier]] + tblCustRFM[[#This Row],[FrequencyTier]] + tblCustRFM[[#This Row],[MonetaryTier]]</f>
        <v>7</v>
      </c>
    </row>
    <row r="4339" spans="1:9" x14ac:dyDescent="0.45">
      <c r="A4339" s="16">
        <v>7470</v>
      </c>
      <c r="B4339" s="10">
        <v>45277.435043518519</v>
      </c>
      <c r="C4339">
        <v>1</v>
      </c>
      <c r="D4339">
        <v>10387.41</v>
      </c>
      <c r="E4339" s="24">
        <f>INT(RFM_Pivot!$A$1 - tblCustRFM[[#This Row],[LastPurchaseDate]])</f>
        <v>379</v>
      </c>
      <c r="F4339">
        <f>IF(tblCustRFM[[#This Row],[Recency]] &lt;= $L$4, 3, IF(tblCustRFM[[#This Row],[Recency]] &lt;= M4341, 2, 1))</f>
        <v>1</v>
      </c>
      <c r="G4339">
        <f>IF(tblCustRFM[[#This Row],[Frequency]] &gt;= L4342, 3, IF(tblCustRFM[[#This Row],[Frequency]] &gt;= M4342, 2, 1))</f>
        <v>3</v>
      </c>
      <c r="H4339">
        <f>IF(tblCustRFM[[#This Row],[Monetary]] &gt;= L4343, 3, IF(tblCustRFM[[#This Row],[Monetary]] &gt;= M4343, 2, 1))</f>
        <v>3</v>
      </c>
      <c r="I4339">
        <f>tblCustRFM[[#This Row],[RecencyTier]] + tblCustRFM[[#This Row],[FrequencyTier]] + tblCustRFM[[#This Row],[MonetaryTier]]</f>
        <v>7</v>
      </c>
    </row>
    <row r="4340" spans="1:9" x14ac:dyDescent="0.45">
      <c r="A4340" s="16">
        <v>7471</v>
      </c>
      <c r="B4340" s="10">
        <v>45049.287228742287</v>
      </c>
      <c r="C4340">
        <v>1</v>
      </c>
      <c r="D4340">
        <v>24385.7</v>
      </c>
      <c r="E4340" s="24">
        <f>INT(RFM_Pivot!$A$1 - tblCustRFM[[#This Row],[LastPurchaseDate]])</f>
        <v>607</v>
      </c>
      <c r="F4340">
        <f>IF(tblCustRFM[[#This Row],[Recency]] &lt;= $L$4, 3, IF(tblCustRFM[[#This Row],[Recency]] &lt;= M4342, 2, 1))</f>
        <v>1</v>
      </c>
      <c r="G4340">
        <f>IF(tblCustRFM[[#This Row],[Frequency]] &gt;= L4343, 3, IF(tblCustRFM[[#This Row],[Frequency]] &gt;= M4343, 2, 1))</f>
        <v>3</v>
      </c>
      <c r="H4340">
        <f>IF(tblCustRFM[[#This Row],[Monetary]] &gt;= L4344, 3, IF(tblCustRFM[[#This Row],[Monetary]] &gt;= M4344, 2, 1))</f>
        <v>3</v>
      </c>
      <c r="I4340">
        <f>tblCustRFM[[#This Row],[RecencyTier]] + tblCustRFM[[#This Row],[FrequencyTier]] + tblCustRFM[[#This Row],[MonetaryTier]]</f>
        <v>7</v>
      </c>
    </row>
    <row r="4341" spans="1:9" x14ac:dyDescent="0.45">
      <c r="A4341" s="16">
        <v>7474</v>
      </c>
      <c r="B4341" s="10">
        <v>45577.568056790122</v>
      </c>
      <c r="C4341">
        <v>2</v>
      </c>
      <c r="D4341">
        <v>11765.62</v>
      </c>
      <c r="E4341" s="24">
        <f>INT(RFM_Pivot!$A$1 - tblCustRFM[[#This Row],[LastPurchaseDate]])</f>
        <v>79</v>
      </c>
      <c r="F4341">
        <f>IF(tblCustRFM[[#This Row],[Recency]] &lt;= $L$4, 3, IF(tblCustRFM[[#This Row],[Recency]] &lt;= M4343, 2, 1))</f>
        <v>3</v>
      </c>
      <c r="G4341">
        <f>IF(tblCustRFM[[#This Row],[Frequency]] &gt;= L4344, 3, IF(tblCustRFM[[#This Row],[Frequency]] &gt;= M4344, 2, 1))</f>
        <v>3</v>
      </c>
      <c r="H4341">
        <f>IF(tblCustRFM[[#This Row],[Monetary]] &gt;= L4345, 3, IF(tblCustRFM[[#This Row],[Monetary]] &gt;= M4345, 2, 1))</f>
        <v>3</v>
      </c>
      <c r="I4341">
        <f>tblCustRFM[[#This Row],[RecencyTier]] + tblCustRFM[[#This Row],[FrequencyTier]] + tblCustRFM[[#This Row],[MonetaryTier]]</f>
        <v>9</v>
      </c>
    </row>
    <row r="4342" spans="1:9" x14ac:dyDescent="0.45">
      <c r="A4342" s="16">
        <v>7475</v>
      </c>
      <c r="B4342" s="10">
        <v>45497.698069791666</v>
      </c>
      <c r="C4342">
        <v>2</v>
      </c>
      <c r="D4342">
        <v>19346.64</v>
      </c>
      <c r="E4342" s="24">
        <f>INT(RFM_Pivot!$A$1 - tblCustRFM[[#This Row],[LastPurchaseDate]])</f>
        <v>159</v>
      </c>
      <c r="F4342">
        <f>IF(tblCustRFM[[#This Row],[Recency]] &lt;= $L$4, 3, IF(tblCustRFM[[#This Row],[Recency]] &lt;= M4344, 2, 1))</f>
        <v>1</v>
      </c>
      <c r="G4342">
        <f>IF(tblCustRFM[[#This Row],[Frequency]] &gt;= L4345, 3, IF(tblCustRFM[[#This Row],[Frequency]] &gt;= M4345, 2, 1))</f>
        <v>3</v>
      </c>
      <c r="H4342">
        <f>IF(tblCustRFM[[#This Row],[Monetary]] &gt;= L4346, 3, IF(tblCustRFM[[#This Row],[Monetary]] &gt;= M4346, 2, 1))</f>
        <v>3</v>
      </c>
      <c r="I4342">
        <f>tblCustRFM[[#This Row],[RecencyTier]] + tblCustRFM[[#This Row],[FrequencyTier]] + tblCustRFM[[#This Row],[MonetaryTier]]</f>
        <v>7</v>
      </c>
    </row>
    <row r="4343" spans="1:9" x14ac:dyDescent="0.45">
      <c r="A4343" s="16">
        <v>7476</v>
      </c>
      <c r="B4343" s="10">
        <v>45541.356435648151</v>
      </c>
      <c r="C4343">
        <v>2</v>
      </c>
      <c r="D4343">
        <v>5617.8</v>
      </c>
      <c r="E4343" s="24">
        <f>INT(RFM_Pivot!$A$1 - tblCustRFM[[#This Row],[LastPurchaseDate]])</f>
        <v>115</v>
      </c>
      <c r="F4343">
        <f>IF(tblCustRFM[[#This Row],[Recency]] &lt;= $L$4, 3, IF(tblCustRFM[[#This Row],[Recency]] &lt;= M4345, 2, 1))</f>
        <v>3</v>
      </c>
      <c r="G4343">
        <f>IF(tblCustRFM[[#This Row],[Frequency]] &gt;= L4346, 3, IF(tblCustRFM[[#This Row],[Frequency]] &gt;= M4346, 2, 1))</f>
        <v>3</v>
      </c>
      <c r="H4343">
        <f>IF(tblCustRFM[[#This Row],[Monetary]] &gt;= L4347, 3, IF(tblCustRFM[[#This Row],[Monetary]] &gt;= M4347, 2, 1))</f>
        <v>3</v>
      </c>
      <c r="I4343">
        <f>tblCustRFM[[#This Row],[RecencyTier]] + tblCustRFM[[#This Row],[FrequencyTier]] + tblCustRFM[[#This Row],[MonetaryTier]]</f>
        <v>9</v>
      </c>
    </row>
    <row r="4344" spans="1:9" x14ac:dyDescent="0.45">
      <c r="A4344" s="16">
        <v>7477</v>
      </c>
      <c r="B4344" s="10">
        <v>45277.216021604938</v>
      </c>
      <c r="C4344">
        <v>2</v>
      </c>
      <c r="D4344">
        <v>2979.34</v>
      </c>
      <c r="E4344" s="24">
        <f>INT(RFM_Pivot!$A$1 - tblCustRFM[[#This Row],[LastPurchaseDate]])</f>
        <v>379</v>
      </c>
      <c r="F4344">
        <f>IF(tblCustRFM[[#This Row],[Recency]] &lt;= $L$4, 3, IF(tblCustRFM[[#This Row],[Recency]] &lt;= M4346, 2, 1))</f>
        <v>1</v>
      </c>
      <c r="G4344">
        <f>IF(tblCustRFM[[#This Row],[Frequency]] &gt;= L4347, 3, IF(tblCustRFM[[#This Row],[Frequency]] &gt;= M4347, 2, 1))</f>
        <v>3</v>
      </c>
      <c r="H4344">
        <f>IF(tblCustRFM[[#This Row],[Monetary]] &gt;= L4348, 3, IF(tblCustRFM[[#This Row],[Monetary]] &gt;= M4348, 2, 1))</f>
        <v>3</v>
      </c>
      <c r="I4344">
        <f>tblCustRFM[[#This Row],[RecencyTier]] + tblCustRFM[[#This Row],[FrequencyTier]] + tblCustRFM[[#This Row],[MonetaryTier]]</f>
        <v>7</v>
      </c>
    </row>
    <row r="4345" spans="1:9" x14ac:dyDescent="0.45">
      <c r="A4345" s="16">
        <v>7479</v>
      </c>
      <c r="B4345" s="10">
        <v>45342.046504668207</v>
      </c>
      <c r="C4345">
        <v>1</v>
      </c>
      <c r="D4345">
        <v>15877.6</v>
      </c>
      <c r="E4345" s="24">
        <f>INT(RFM_Pivot!$A$1 - tblCustRFM[[#This Row],[LastPurchaseDate]])</f>
        <v>314</v>
      </c>
      <c r="F4345">
        <f>IF(tblCustRFM[[#This Row],[Recency]] &lt;= $L$4, 3, IF(tblCustRFM[[#This Row],[Recency]] &lt;= M4347, 2, 1))</f>
        <v>1</v>
      </c>
      <c r="G4345">
        <f>IF(tblCustRFM[[#This Row],[Frequency]] &gt;= L4348, 3, IF(tblCustRFM[[#This Row],[Frequency]] &gt;= M4348, 2, 1))</f>
        <v>3</v>
      </c>
      <c r="H4345">
        <f>IF(tblCustRFM[[#This Row],[Monetary]] &gt;= L4349, 3, IF(tblCustRFM[[#This Row],[Monetary]] &gt;= M4349, 2, 1))</f>
        <v>3</v>
      </c>
      <c r="I4345">
        <f>tblCustRFM[[#This Row],[RecencyTier]] + tblCustRFM[[#This Row],[FrequencyTier]] + tblCustRFM[[#This Row],[MonetaryTier]]</f>
        <v>7</v>
      </c>
    </row>
    <row r="4346" spans="1:9" x14ac:dyDescent="0.45">
      <c r="A4346" s="16">
        <v>7481</v>
      </c>
      <c r="B4346" s="10">
        <v>45322.18851886574</v>
      </c>
      <c r="C4346">
        <v>2</v>
      </c>
      <c r="D4346">
        <v>18056.22</v>
      </c>
      <c r="E4346" s="24">
        <f>INT(RFM_Pivot!$A$1 - tblCustRFM[[#This Row],[LastPurchaseDate]])</f>
        <v>334</v>
      </c>
      <c r="F4346">
        <f>IF(tblCustRFM[[#This Row],[Recency]] &lt;= $L$4, 3, IF(tblCustRFM[[#This Row],[Recency]] &lt;= M4348, 2, 1))</f>
        <v>1</v>
      </c>
      <c r="G4346">
        <f>IF(tblCustRFM[[#This Row],[Frequency]] &gt;= L4349, 3, IF(tblCustRFM[[#This Row],[Frequency]] &gt;= M4349, 2, 1))</f>
        <v>3</v>
      </c>
      <c r="H4346">
        <f>IF(tblCustRFM[[#This Row],[Monetary]] &gt;= L4350, 3, IF(tblCustRFM[[#This Row],[Monetary]] &gt;= M4350, 2, 1))</f>
        <v>3</v>
      </c>
      <c r="I4346">
        <f>tblCustRFM[[#This Row],[RecencyTier]] + tblCustRFM[[#This Row],[FrequencyTier]] + tblCustRFM[[#This Row],[MonetaryTier]]</f>
        <v>7</v>
      </c>
    </row>
    <row r="4347" spans="1:9" x14ac:dyDescent="0.45">
      <c r="A4347" s="16">
        <v>7483</v>
      </c>
      <c r="B4347" s="10">
        <v>45197.054005401238</v>
      </c>
      <c r="C4347">
        <v>1</v>
      </c>
      <c r="D4347">
        <v>2895.93</v>
      </c>
      <c r="E4347" s="24">
        <f>INT(RFM_Pivot!$A$1 - tblCustRFM[[#This Row],[LastPurchaseDate]])</f>
        <v>459</v>
      </c>
      <c r="F4347">
        <f>IF(tblCustRFM[[#This Row],[Recency]] &lt;= $L$4, 3, IF(tblCustRFM[[#This Row],[Recency]] &lt;= M4349, 2, 1))</f>
        <v>1</v>
      </c>
      <c r="G4347">
        <f>IF(tblCustRFM[[#This Row],[Frequency]] &gt;= L4350, 3, IF(tblCustRFM[[#This Row],[Frequency]] &gt;= M4350, 2, 1))</f>
        <v>3</v>
      </c>
      <c r="H4347">
        <f>IF(tblCustRFM[[#This Row],[Monetary]] &gt;= L4351, 3, IF(tblCustRFM[[#This Row],[Monetary]] &gt;= M4351, 2, 1))</f>
        <v>3</v>
      </c>
      <c r="I4347">
        <f>tblCustRFM[[#This Row],[RecencyTier]] + tblCustRFM[[#This Row],[FrequencyTier]] + tblCustRFM[[#This Row],[MonetaryTier]]</f>
        <v>7</v>
      </c>
    </row>
    <row r="4348" spans="1:9" x14ac:dyDescent="0.45">
      <c r="A4348" s="16">
        <v>7484</v>
      </c>
      <c r="B4348" s="10">
        <v>44955.618861882715</v>
      </c>
      <c r="C4348">
        <v>1</v>
      </c>
      <c r="D4348">
        <v>4378.13</v>
      </c>
      <c r="E4348" s="24">
        <f>INT(RFM_Pivot!$A$1 - tblCustRFM[[#This Row],[LastPurchaseDate]])</f>
        <v>701</v>
      </c>
      <c r="F4348">
        <f>IF(tblCustRFM[[#This Row],[Recency]] &lt;= $L$4, 3, IF(tblCustRFM[[#This Row],[Recency]] &lt;= M4350, 2, 1))</f>
        <v>1</v>
      </c>
      <c r="G4348">
        <f>IF(tblCustRFM[[#This Row],[Frequency]] &gt;= L4351, 3, IF(tblCustRFM[[#This Row],[Frequency]] &gt;= M4351, 2, 1))</f>
        <v>3</v>
      </c>
      <c r="H4348">
        <f>IF(tblCustRFM[[#This Row],[Monetary]] &gt;= L4352, 3, IF(tblCustRFM[[#This Row],[Monetary]] &gt;= M4352, 2, 1))</f>
        <v>3</v>
      </c>
      <c r="I4348">
        <f>tblCustRFM[[#This Row],[RecencyTier]] + tblCustRFM[[#This Row],[FrequencyTier]] + tblCustRFM[[#This Row],[MonetaryTier]]</f>
        <v>7</v>
      </c>
    </row>
    <row r="4349" spans="1:9" x14ac:dyDescent="0.45">
      <c r="A4349" s="16">
        <v>7485</v>
      </c>
      <c r="B4349" s="10">
        <v>45594.432743287034</v>
      </c>
      <c r="C4349">
        <v>1</v>
      </c>
      <c r="D4349">
        <v>1145.67</v>
      </c>
      <c r="E4349" s="24">
        <f>INT(RFM_Pivot!$A$1 - tblCustRFM[[#This Row],[LastPurchaseDate]])</f>
        <v>62</v>
      </c>
      <c r="F4349">
        <f>IF(tblCustRFM[[#This Row],[Recency]] &lt;= $L$4, 3, IF(tblCustRFM[[#This Row],[Recency]] &lt;= M4351, 2, 1))</f>
        <v>3</v>
      </c>
      <c r="G4349">
        <f>IF(tblCustRFM[[#This Row],[Frequency]] &gt;= L4352, 3, IF(tblCustRFM[[#This Row],[Frequency]] &gt;= M4352, 2, 1))</f>
        <v>3</v>
      </c>
      <c r="H4349">
        <f>IF(tblCustRFM[[#This Row],[Monetary]] &gt;= L4353, 3, IF(tblCustRFM[[#This Row],[Monetary]] &gt;= M4353, 2, 1))</f>
        <v>3</v>
      </c>
      <c r="I4349">
        <f>tblCustRFM[[#This Row],[RecencyTier]] + tblCustRFM[[#This Row],[FrequencyTier]] + tblCustRFM[[#This Row],[MonetaryTier]]</f>
        <v>9</v>
      </c>
    </row>
    <row r="4350" spans="1:9" x14ac:dyDescent="0.45">
      <c r="A4350" s="16">
        <v>7486</v>
      </c>
      <c r="B4350" s="10">
        <v>45645.391839197531</v>
      </c>
      <c r="C4350">
        <v>1</v>
      </c>
      <c r="D4350">
        <v>9852.2999999999993</v>
      </c>
      <c r="E4350" s="24">
        <f>INT(RFM_Pivot!$A$1 - tblCustRFM[[#This Row],[LastPurchaseDate]])</f>
        <v>11</v>
      </c>
      <c r="F4350">
        <f>IF(tblCustRFM[[#This Row],[Recency]] &lt;= $L$4, 3, IF(tblCustRFM[[#This Row],[Recency]] &lt;= M4352, 2, 1))</f>
        <v>3</v>
      </c>
      <c r="G4350">
        <f>IF(tblCustRFM[[#This Row],[Frequency]] &gt;= L4353, 3, IF(tblCustRFM[[#This Row],[Frequency]] &gt;= M4353, 2, 1))</f>
        <v>3</v>
      </c>
      <c r="H4350">
        <f>IF(tblCustRFM[[#This Row],[Monetary]] &gt;= L4354, 3, IF(tblCustRFM[[#This Row],[Monetary]] &gt;= M4354, 2, 1))</f>
        <v>3</v>
      </c>
      <c r="I4350">
        <f>tblCustRFM[[#This Row],[RecencyTier]] + tblCustRFM[[#This Row],[FrequencyTier]] + tblCustRFM[[#This Row],[MonetaryTier]]</f>
        <v>9</v>
      </c>
    </row>
    <row r="4351" spans="1:9" x14ac:dyDescent="0.45">
      <c r="A4351" s="16">
        <v>7487</v>
      </c>
      <c r="B4351" s="10">
        <v>45609.983298341052</v>
      </c>
      <c r="C4351">
        <v>2</v>
      </c>
      <c r="D4351">
        <v>5717.63</v>
      </c>
      <c r="E4351" s="24">
        <f>INT(RFM_Pivot!$A$1 - tblCustRFM[[#This Row],[LastPurchaseDate]])</f>
        <v>47</v>
      </c>
      <c r="F4351">
        <f>IF(tblCustRFM[[#This Row],[Recency]] &lt;= $L$4, 3, IF(tblCustRFM[[#This Row],[Recency]] &lt;= M4353, 2, 1))</f>
        <v>3</v>
      </c>
      <c r="G4351">
        <f>IF(tblCustRFM[[#This Row],[Frequency]] &gt;= L4354, 3, IF(tblCustRFM[[#This Row],[Frequency]] &gt;= M4354, 2, 1))</f>
        <v>3</v>
      </c>
      <c r="H4351">
        <f>IF(tblCustRFM[[#This Row],[Monetary]] &gt;= L4355, 3, IF(tblCustRFM[[#This Row],[Monetary]] &gt;= M4355, 2, 1))</f>
        <v>3</v>
      </c>
      <c r="I4351">
        <f>tblCustRFM[[#This Row],[RecencyTier]] + tblCustRFM[[#This Row],[FrequencyTier]] + tblCustRFM[[#This Row],[MonetaryTier]]</f>
        <v>9</v>
      </c>
    </row>
    <row r="4352" spans="1:9" x14ac:dyDescent="0.45">
      <c r="A4352" s="16">
        <v>7488</v>
      </c>
      <c r="B4352" s="10">
        <v>45065.275827584876</v>
      </c>
      <c r="C4352">
        <v>1</v>
      </c>
      <c r="D4352">
        <v>19821.12</v>
      </c>
      <c r="E4352" s="24">
        <f>INT(RFM_Pivot!$A$1 - tblCustRFM[[#This Row],[LastPurchaseDate]])</f>
        <v>591</v>
      </c>
      <c r="F4352">
        <f>IF(tblCustRFM[[#This Row],[Recency]] &lt;= $L$4, 3, IF(tblCustRFM[[#This Row],[Recency]] &lt;= M4354, 2, 1))</f>
        <v>1</v>
      </c>
      <c r="G4352">
        <f>IF(tblCustRFM[[#This Row],[Frequency]] &gt;= L4355, 3, IF(tblCustRFM[[#This Row],[Frequency]] &gt;= M4355, 2, 1))</f>
        <v>3</v>
      </c>
      <c r="H4352">
        <f>IF(tblCustRFM[[#This Row],[Monetary]] &gt;= L4356, 3, IF(tblCustRFM[[#This Row],[Monetary]] &gt;= M4356, 2, 1))</f>
        <v>3</v>
      </c>
      <c r="I4352">
        <f>tblCustRFM[[#This Row],[RecencyTier]] + tblCustRFM[[#This Row],[FrequencyTier]] + tblCustRFM[[#This Row],[MonetaryTier]]</f>
        <v>7</v>
      </c>
    </row>
    <row r="4353" spans="1:9" x14ac:dyDescent="0.45">
      <c r="A4353" s="16">
        <v>7490</v>
      </c>
      <c r="B4353" s="10">
        <v>44996.721972183645</v>
      </c>
      <c r="C4353">
        <v>1</v>
      </c>
      <c r="D4353">
        <v>7457.8</v>
      </c>
      <c r="E4353" s="24">
        <f>INT(RFM_Pivot!$A$1 - tblCustRFM[[#This Row],[LastPurchaseDate]])</f>
        <v>660</v>
      </c>
      <c r="F4353">
        <f>IF(tblCustRFM[[#This Row],[Recency]] &lt;= $L$4, 3, IF(tblCustRFM[[#This Row],[Recency]] &lt;= M4355, 2, 1))</f>
        <v>1</v>
      </c>
      <c r="G4353">
        <f>IF(tblCustRFM[[#This Row],[Frequency]] &gt;= L4356, 3, IF(tblCustRFM[[#This Row],[Frequency]] &gt;= M4356, 2, 1))</f>
        <v>3</v>
      </c>
      <c r="H4353">
        <f>IF(tblCustRFM[[#This Row],[Monetary]] &gt;= L4357, 3, IF(tblCustRFM[[#This Row],[Monetary]] &gt;= M4357, 2, 1))</f>
        <v>3</v>
      </c>
      <c r="I4353">
        <f>tblCustRFM[[#This Row],[RecencyTier]] + tblCustRFM[[#This Row],[FrequencyTier]] + tblCustRFM[[#This Row],[MonetaryTier]]</f>
        <v>7</v>
      </c>
    </row>
    <row r="4354" spans="1:9" x14ac:dyDescent="0.45">
      <c r="A4354" s="16">
        <v>7493</v>
      </c>
      <c r="B4354" s="10">
        <v>45073.306630671294</v>
      </c>
      <c r="C4354">
        <v>2</v>
      </c>
      <c r="D4354">
        <v>37207.089999999997</v>
      </c>
      <c r="E4354" s="24">
        <f>INT(RFM_Pivot!$A$1 - tblCustRFM[[#This Row],[LastPurchaseDate]])</f>
        <v>583</v>
      </c>
      <c r="F4354">
        <f>IF(tblCustRFM[[#This Row],[Recency]] &lt;= $L$4, 3, IF(tblCustRFM[[#This Row],[Recency]] &lt;= M4356, 2, 1))</f>
        <v>1</v>
      </c>
      <c r="G4354">
        <f>IF(tblCustRFM[[#This Row],[Frequency]] &gt;= L4357, 3, IF(tblCustRFM[[#This Row],[Frequency]] &gt;= M4357, 2, 1))</f>
        <v>3</v>
      </c>
      <c r="H4354">
        <f>IF(tblCustRFM[[#This Row],[Monetary]] &gt;= L4358, 3, IF(tblCustRFM[[#This Row],[Monetary]] &gt;= M4358, 2, 1))</f>
        <v>3</v>
      </c>
      <c r="I4354">
        <f>tblCustRFM[[#This Row],[RecencyTier]] + tblCustRFM[[#This Row],[FrequencyTier]] + tblCustRFM[[#This Row],[MonetaryTier]]</f>
        <v>7</v>
      </c>
    </row>
    <row r="4355" spans="1:9" x14ac:dyDescent="0.45">
      <c r="A4355" s="16">
        <v>7495</v>
      </c>
      <c r="B4355" s="10">
        <v>45334.599759992285</v>
      </c>
      <c r="C4355">
        <v>1</v>
      </c>
      <c r="D4355">
        <v>5165.12</v>
      </c>
      <c r="E4355" s="24">
        <f>INT(RFM_Pivot!$A$1 - tblCustRFM[[#This Row],[LastPurchaseDate]])</f>
        <v>322</v>
      </c>
      <c r="F4355">
        <f>IF(tblCustRFM[[#This Row],[Recency]] &lt;= $L$4, 3, IF(tblCustRFM[[#This Row],[Recency]] &lt;= M4357, 2, 1))</f>
        <v>1</v>
      </c>
      <c r="G4355">
        <f>IF(tblCustRFM[[#This Row],[Frequency]] &gt;= L4358, 3, IF(tblCustRFM[[#This Row],[Frequency]] &gt;= M4358, 2, 1))</f>
        <v>3</v>
      </c>
      <c r="H4355">
        <f>IF(tblCustRFM[[#This Row],[Monetary]] &gt;= L4359, 3, IF(tblCustRFM[[#This Row],[Monetary]] &gt;= M4359, 2, 1))</f>
        <v>3</v>
      </c>
      <c r="I4355">
        <f>tblCustRFM[[#This Row],[RecencyTier]] + tblCustRFM[[#This Row],[FrequencyTier]] + tblCustRFM[[#This Row],[MonetaryTier]]</f>
        <v>7</v>
      </c>
    </row>
    <row r="4356" spans="1:9" x14ac:dyDescent="0.45">
      <c r="A4356" s="16">
        <v>7496</v>
      </c>
      <c r="B4356" s="10">
        <v>45368.110110995367</v>
      </c>
      <c r="C4356">
        <v>2</v>
      </c>
      <c r="D4356">
        <v>12207.74</v>
      </c>
      <c r="E4356" s="24">
        <f>INT(RFM_Pivot!$A$1 - tblCustRFM[[#This Row],[LastPurchaseDate]])</f>
        <v>288</v>
      </c>
      <c r="F4356">
        <f>IF(tblCustRFM[[#This Row],[Recency]] &lt;= $L$4, 3, IF(tblCustRFM[[#This Row],[Recency]] &lt;= M4358, 2, 1))</f>
        <v>1</v>
      </c>
      <c r="G4356">
        <f>IF(tblCustRFM[[#This Row],[Frequency]] &gt;= L4359, 3, IF(tblCustRFM[[#This Row],[Frequency]] &gt;= M4359, 2, 1))</f>
        <v>3</v>
      </c>
      <c r="H4356">
        <f>IF(tblCustRFM[[#This Row],[Monetary]] &gt;= L4360, 3, IF(tblCustRFM[[#This Row],[Monetary]] &gt;= M4360, 2, 1))</f>
        <v>3</v>
      </c>
      <c r="I4356">
        <f>tblCustRFM[[#This Row],[RecencyTier]] + tblCustRFM[[#This Row],[FrequencyTier]] + tblCustRFM[[#This Row],[MonetaryTier]]</f>
        <v>7</v>
      </c>
    </row>
    <row r="4357" spans="1:9" x14ac:dyDescent="0.45">
      <c r="A4357" s="16">
        <v>7499</v>
      </c>
      <c r="B4357" s="10">
        <v>45473.240624074075</v>
      </c>
      <c r="C4357">
        <v>2</v>
      </c>
      <c r="D4357">
        <v>15245.52</v>
      </c>
      <c r="E4357" s="24">
        <f>INT(RFM_Pivot!$A$1 - tblCustRFM[[#This Row],[LastPurchaseDate]])</f>
        <v>183</v>
      </c>
      <c r="F4357">
        <f>IF(tblCustRFM[[#This Row],[Recency]] &lt;= $L$4, 3, IF(tblCustRFM[[#This Row],[Recency]] &lt;= M4359, 2, 1))</f>
        <v>1</v>
      </c>
      <c r="G4357">
        <f>IF(tblCustRFM[[#This Row],[Frequency]] &gt;= L4360, 3, IF(tblCustRFM[[#This Row],[Frequency]] &gt;= M4360, 2, 1))</f>
        <v>3</v>
      </c>
      <c r="H4357">
        <f>IF(tblCustRFM[[#This Row],[Monetary]] &gt;= L4361, 3, IF(tblCustRFM[[#This Row],[Monetary]] &gt;= M4361, 2, 1))</f>
        <v>3</v>
      </c>
      <c r="I4357">
        <f>tblCustRFM[[#This Row],[RecencyTier]] + tblCustRFM[[#This Row],[FrequencyTier]] + tblCustRFM[[#This Row],[MonetaryTier]]</f>
        <v>7</v>
      </c>
    </row>
    <row r="4358" spans="1:9" x14ac:dyDescent="0.45">
      <c r="A4358" s="16">
        <v>7500</v>
      </c>
      <c r="B4358" s="10">
        <v>45328.540154012342</v>
      </c>
      <c r="C4358">
        <v>1</v>
      </c>
      <c r="D4358">
        <v>1876.56</v>
      </c>
      <c r="E4358" s="24">
        <f>INT(RFM_Pivot!$A$1 - tblCustRFM[[#This Row],[LastPurchaseDate]])</f>
        <v>328</v>
      </c>
      <c r="F4358">
        <f>IF(tblCustRFM[[#This Row],[Recency]] &lt;= $L$4, 3, IF(tblCustRFM[[#This Row],[Recency]] &lt;= M4360, 2, 1))</f>
        <v>1</v>
      </c>
      <c r="G4358">
        <f>IF(tblCustRFM[[#This Row],[Frequency]] &gt;= L4361, 3, IF(tblCustRFM[[#This Row],[Frequency]] &gt;= M4361, 2, 1))</f>
        <v>3</v>
      </c>
      <c r="H4358">
        <f>IF(tblCustRFM[[#This Row],[Monetary]] &gt;= L4362, 3, IF(tblCustRFM[[#This Row],[Monetary]] &gt;= M4362, 2, 1))</f>
        <v>3</v>
      </c>
      <c r="I4358">
        <f>tblCustRFM[[#This Row],[RecencyTier]] + tblCustRFM[[#This Row],[FrequencyTier]] + tblCustRFM[[#This Row],[MonetaryTier]]</f>
        <v>7</v>
      </c>
    </row>
    <row r="4359" spans="1:9" x14ac:dyDescent="0.45">
      <c r="A4359" s="16">
        <v>7502</v>
      </c>
      <c r="B4359" s="10">
        <v>45499.158215817901</v>
      </c>
      <c r="C4359">
        <v>2</v>
      </c>
      <c r="D4359">
        <v>16603.259999999998</v>
      </c>
      <c r="E4359" s="24">
        <f>INT(RFM_Pivot!$A$1 - tblCustRFM[[#This Row],[LastPurchaseDate]])</f>
        <v>157</v>
      </c>
      <c r="F4359">
        <f>IF(tblCustRFM[[#This Row],[Recency]] &lt;= $L$4, 3, IF(tblCustRFM[[#This Row],[Recency]] &lt;= M4361, 2, 1))</f>
        <v>1</v>
      </c>
      <c r="G4359">
        <f>IF(tblCustRFM[[#This Row],[Frequency]] &gt;= L4362, 3, IF(tblCustRFM[[#This Row],[Frequency]] &gt;= M4362, 2, 1))</f>
        <v>3</v>
      </c>
      <c r="H4359">
        <f>IF(tblCustRFM[[#This Row],[Monetary]] &gt;= L4363, 3, IF(tblCustRFM[[#This Row],[Monetary]] &gt;= M4363, 2, 1))</f>
        <v>3</v>
      </c>
      <c r="I4359">
        <f>tblCustRFM[[#This Row],[RecencyTier]] + tblCustRFM[[#This Row],[FrequencyTier]] + tblCustRFM[[#This Row],[MonetaryTier]]</f>
        <v>7</v>
      </c>
    </row>
    <row r="4360" spans="1:9" x14ac:dyDescent="0.45">
      <c r="A4360" s="16">
        <v>7506</v>
      </c>
      <c r="B4360" s="10">
        <v>45023.734673456791</v>
      </c>
      <c r="C4360">
        <v>2</v>
      </c>
      <c r="D4360">
        <v>22705.07</v>
      </c>
      <c r="E4360" s="24">
        <f>INT(RFM_Pivot!$A$1 - tblCustRFM[[#This Row],[LastPurchaseDate]])</f>
        <v>633</v>
      </c>
      <c r="F4360">
        <f>IF(tblCustRFM[[#This Row],[Recency]] &lt;= $L$4, 3, IF(tblCustRFM[[#This Row],[Recency]] &lt;= M4362, 2, 1))</f>
        <v>1</v>
      </c>
      <c r="G4360">
        <f>IF(tblCustRFM[[#This Row],[Frequency]] &gt;= L4363, 3, IF(tblCustRFM[[#This Row],[Frequency]] &gt;= M4363, 2, 1))</f>
        <v>3</v>
      </c>
      <c r="H4360">
        <f>IF(tblCustRFM[[#This Row],[Monetary]] &gt;= L4364, 3, IF(tblCustRFM[[#This Row],[Monetary]] &gt;= M4364, 2, 1))</f>
        <v>3</v>
      </c>
      <c r="I4360">
        <f>tblCustRFM[[#This Row],[RecencyTier]] + tblCustRFM[[#This Row],[FrequencyTier]] + tblCustRFM[[#This Row],[MonetaryTier]]</f>
        <v>7</v>
      </c>
    </row>
    <row r="4361" spans="1:9" x14ac:dyDescent="0.45">
      <c r="A4361" s="16">
        <v>7507</v>
      </c>
      <c r="B4361" s="10">
        <v>45558.075107523146</v>
      </c>
      <c r="C4361">
        <v>2</v>
      </c>
      <c r="D4361">
        <v>12100.34</v>
      </c>
      <c r="E4361" s="24">
        <f>INT(RFM_Pivot!$A$1 - tblCustRFM[[#This Row],[LastPurchaseDate]])</f>
        <v>98</v>
      </c>
      <c r="F4361">
        <f>IF(tblCustRFM[[#This Row],[Recency]] &lt;= $L$4, 3, IF(tblCustRFM[[#This Row],[Recency]] &lt;= M4363, 2, 1))</f>
        <v>3</v>
      </c>
      <c r="G4361">
        <f>IF(tblCustRFM[[#This Row],[Frequency]] &gt;= L4364, 3, IF(tblCustRFM[[#This Row],[Frequency]] &gt;= M4364, 2, 1))</f>
        <v>3</v>
      </c>
      <c r="H4361">
        <f>IF(tblCustRFM[[#This Row],[Monetary]] &gt;= L4365, 3, IF(tblCustRFM[[#This Row],[Monetary]] &gt;= M4365, 2, 1))</f>
        <v>3</v>
      </c>
      <c r="I4361">
        <f>tblCustRFM[[#This Row],[RecencyTier]] + tblCustRFM[[#This Row],[FrequencyTier]] + tblCustRFM[[#This Row],[MonetaryTier]]</f>
        <v>9</v>
      </c>
    </row>
    <row r="4362" spans="1:9" x14ac:dyDescent="0.45">
      <c r="A4362" s="16">
        <v>7509</v>
      </c>
      <c r="B4362" s="10">
        <v>45232.900590046294</v>
      </c>
      <c r="C4362">
        <v>2</v>
      </c>
      <c r="D4362">
        <v>7030.28</v>
      </c>
      <c r="E4362" s="24">
        <f>INT(RFM_Pivot!$A$1 - tblCustRFM[[#This Row],[LastPurchaseDate]])</f>
        <v>424</v>
      </c>
      <c r="F4362">
        <f>IF(tblCustRFM[[#This Row],[Recency]] &lt;= $L$4, 3, IF(tblCustRFM[[#This Row],[Recency]] &lt;= M4364, 2, 1))</f>
        <v>1</v>
      </c>
      <c r="G4362">
        <f>IF(tblCustRFM[[#This Row],[Frequency]] &gt;= L4365, 3, IF(tblCustRFM[[#This Row],[Frequency]] &gt;= M4365, 2, 1))</f>
        <v>3</v>
      </c>
      <c r="H4362">
        <f>IF(tblCustRFM[[#This Row],[Monetary]] &gt;= L4366, 3, IF(tblCustRFM[[#This Row],[Monetary]] &gt;= M4366, 2, 1))</f>
        <v>3</v>
      </c>
      <c r="I4362">
        <f>tblCustRFM[[#This Row],[RecencyTier]] + tblCustRFM[[#This Row],[FrequencyTier]] + tblCustRFM[[#This Row],[MonetaryTier]]</f>
        <v>7</v>
      </c>
    </row>
    <row r="4363" spans="1:9" x14ac:dyDescent="0.45">
      <c r="A4363" s="16">
        <v>7511</v>
      </c>
      <c r="B4363" s="10">
        <v>45226.329932986111</v>
      </c>
      <c r="C4363">
        <v>2</v>
      </c>
      <c r="D4363">
        <v>11851.56</v>
      </c>
      <c r="E4363" s="24">
        <f>INT(RFM_Pivot!$A$1 - tblCustRFM[[#This Row],[LastPurchaseDate]])</f>
        <v>430</v>
      </c>
      <c r="F4363">
        <f>IF(tblCustRFM[[#This Row],[Recency]] &lt;= $L$4, 3, IF(tblCustRFM[[#This Row],[Recency]] &lt;= M4365, 2, 1))</f>
        <v>1</v>
      </c>
      <c r="G4363">
        <f>IF(tblCustRFM[[#This Row],[Frequency]] &gt;= L4366, 3, IF(tblCustRFM[[#This Row],[Frequency]] &gt;= M4366, 2, 1))</f>
        <v>3</v>
      </c>
      <c r="H4363">
        <f>IF(tblCustRFM[[#This Row],[Monetary]] &gt;= L4367, 3, IF(tblCustRFM[[#This Row],[Monetary]] &gt;= M4367, 2, 1))</f>
        <v>3</v>
      </c>
      <c r="I4363">
        <f>tblCustRFM[[#This Row],[RecencyTier]] + tblCustRFM[[#This Row],[FrequencyTier]] + tblCustRFM[[#This Row],[MonetaryTier]]</f>
        <v>7</v>
      </c>
    </row>
    <row r="4364" spans="1:9" x14ac:dyDescent="0.45">
      <c r="A4364" s="16">
        <v>7513</v>
      </c>
      <c r="B4364" s="10">
        <v>45654.95579556327</v>
      </c>
      <c r="C4364">
        <v>2</v>
      </c>
      <c r="D4364">
        <v>27426.1</v>
      </c>
      <c r="E4364" s="24">
        <f>INT(RFM_Pivot!$A$1 - tblCustRFM[[#This Row],[LastPurchaseDate]])</f>
        <v>2</v>
      </c>
      <c r="F4364">
        <f>IF(tblCustRFM[[#This Row],[Recency]] &lt;= $L$4, 3, IF(tblCustRFM[[#This Row],[Recency]] &lt;= M4366, 2, 1))</f>
        <v>3</v>
      </c>
      <c r="G4364">
        <f>IF(tblCustRFM[[#This Row],[Frequency]] &gt;= L4367, 3, IF(tblCustRFM[[#This Row],[Frequency]] &gt;= M4367, 2, 1))</f>
        <v>3</v>
      </c>
      <c r="H4364">
        <f>IF(tblCustRFM[[#This Row],[Monetary]] &gt;= L4368, 3, IF(tblCustRFM[[#This Row],[Monetary]] &gt;= M4368, 2, 1))</f>
        <v>3</v>
      </c>
      <c r="I4364">
        <f>tblCustRFM[[#This Row],[RecencyTier]] + tblCustRFM[[#This Row],[FrequencyTier]] + tblCustRFM[[#This Row],[MonetaryTier]]</f>
        <v>9</v>
      </c>
    </row>
    <row r="4365" spans="1:9" x14ac:dyDescent="0.45">
      <c r="A4365" s="16">
        <v>7514</v>
      </c>
      <c r="B4365" s="10">
        <v>44995.480848109568</v>
      </c>
      <c r="C4365">
        <v>1</v>
      </c>
      <c r="D4365">
        <v>10177.08</v>
      </c>
      <c r="E4365" s="24">
        <f>INT(RFM_Pivot!$A$1 - tblCustRFM[[#This Row],[LastPurchaseDate]])</f>
        <v>661</v>
      </c>
      <c r="F4365">
        <f>IF(tblCustRFM[[#This Row],[Recency]] &lt;= $L$4, 3, IF(tblCustRFM[[#This Row],[Recency]] &lt;= M4367, 2, 1))</f>
        <v>1</v>
      </c>
      <c r="G4365">
        <f>IF(tblCustRFM[[#This Row],[Frequency]] &gt;= L4368, 3, IF(tblCustRFM[[#This Row],[Frequency]] &gt;= M4368, 2, 1))</f>
        <v>3</v>
      </c>
      <c r="H4365">
        <f>IF(tblCustRFM[[#This Row],[Monetary]] &gt;= L4369, 3, IF(tblCustRFM[[#This Row],[Monetary]] &gt;= M4369, 2, 1))</f>
        <v>3</v>
      </c>
      <c r="I4365">
        <f>tblCustRFM[[#This Row],[RecencyTier]] + tblCustRFM[[#This Row],[FrequencyTier]] + tblCustRFM[[#This Row],[MonetaryTier]]</f>
        <v>7</v>
      </c>
    </row>
    <row r="4366" spans="1:9" x14ac:dyDescent="0.45">
      <c r="A4366" s="16">
        <v>7516</v>
      </c>
      <c r="B4366" s="10">
        <v>45597.280028009256</v>
      </c>
      <c r="C4366">
        <v>2</v>
      </c>
      <c r="D4366">
        <v>21457.89</v>
      </c>
      <c r="E4366" s="24">
        <f>INT(RFM_Pivot!$A$1 - tblCustRFM[[#This Row],[LastPurchaseDate]])</f>
        <v>59</v>
      </c>
      <c r="F4366">
        <f>IF(tblCustRFM[[#This Row],[Recency]] &lt;= $L$4, 3, IF(tblCustRFM[[#This Row],[Recency]] &lt;= M4368, 2, 1))</f>
        <v>3</v>
      </c>
      <c r="G4366">
        <f>IF(tblCustRFM[[#This Row],[Frequency]] &gt;= L4369, 3, IF(tblCustRFM[[#This Row],[Frequency]] &gt;= M4369, 2, 1))</f>
        <v>3</v>
      </c>
      <c r="H4366">
        <f>IF(tblCustRFM[[#This Row],[Monetary]] &gt;= L4370, 3, IF(tblCustRFM[[#This Row],[Monetary]] &gt;= M4370, 2, 1))</f>
        <v>3</v>
      </c>
      <c r="I4366">
        <f>tblCustRFM[[#This Row],[RecencyTier]] + tblCustRFM[[#This Row],[FrequencyTier]] + tblCustRFM[[#This Row],[MonetaryTier]]</f>
        <v>9</v>
      </c>
    </row>
    <row r="4367" spans="1:9" x14ac:dyDescent="0.45">
      <c r="A4367" s="16">
        <v>7519</v>
      </c>
      <c r="B4367" s="10">
        <v>45431.042404243824</v>
      </c>
      <c r="C4367">
        <v>3</v>
      </c>
      <c r="D4367">
        <v>8342.5300000000007</v>
      </c>
      <c r="E4367" s="24">
        <f>INT(RFM_Pivot!$A$1 - tblCustRFM[[#This Row],[LastPurchaseDate]])</f>
        <v>225</v>
      </c>
      <c r="F4367">
        <f>IF(tblCustRFM[[#This Row],[Recency]] &lt;= $L$4, 3, IF(tblCustRFM[[#This Row],[Recency]] &lt;= M4369, 2, 1))</f>
        <v>1</v>
      </c>
      <c r="G4367">
        <f>IF(tblCustRFM[[#This Row],[Frequency]] &gt;= L4370, 3, IF(tblCustRFM[[#This Row],[Frequency]] &gt;= M4370, 2, 1))</f>
        <v>3</v>
      </c>
      <c r="H4367">
        <f>IF(tblCustRFM[[#This Row],[Monetary]] &gt;= L4371, 3, IF(tblCustRFM[[#This Row],[Monetary]] &gt;= M4371, 2, 1))</f>
        <v>3</v>
      </c>
      <c r="I4367">
        <f>tblCustRFM[[#This Row],[RecencyTier]] + tblCustRFM[[#This Row],[FrequencyTier]] + tblCustRFM[[#This Row],[MonetaryTier]]</f>
        <v>7</v>
      </c>
    </row>
    <row r="4368" spans="1:9" x14ac:dyDescent="0.45">
      <c r="A4368" s="16">
        <v>7520</v>
      </c>
      <c r="B4368" s="10">
        <v>45344.163716358024</v>
      </c>
      <c r="C4368">
        <v>1</v>
      </c>
      <c r="D4368">
        <v>4924.01</v>
      </c>
      <c r="E4368" s="24">
        <f>INT(RFM_Pivot!$A$1 - tblCustRFM[[#This Row],[LastPurchaseDate]])</f>
        <v>312</v>
      </c>
      <c r="F4368">
        <f>IF(tblCustRFM[[#This Row],[Recency]] &lt;= $L$4, 3, IF(tblCustRFM[[#This Row],[Recency]] &lt;= M4370, 2, 1))</f>
        <v>1</v>
      </c>
      <c r="G4368">
        <f>IF(tblCustRFM[[#This Row],[Frequency]] &gt;= L4371, 3, IF(tblCustRFM[[#This Row],[Frequency]] &gt;= M4371, 2, 1))</f>
        <v>3</v>
      </c>
      <c r="H4368">
        <f>IF(tblCustRFM[[#This Row],[Monetary]] &gt;= L4372, 3, IF(tblCustRFM[[#This Row],[Monetary]] &gt;= M4372, 2, 1))</f>
        <v>3</v>
      </c>
      <c r="I4368">
        <f>tblCustRFM[[#This Row],[RecencyTier]] + tblCustRFM[[#This Row],[FrequencyTier]] + tblCustRFM[[#This Row],[MonetaryTier]]</f>
        <v>7</v>
      </c>
    </row>
    <row r="4369" spans="1:9" x14ac:dyDescent="0.45">
      <c r="A4369" s="16">
        <v>7521</v>
      </c>
      <c r="B4369" s="10">
        <v>45478.132113194442</v>
      </c>
      <c r="C4369">
        <v>1</v>
      </c>
      <c r="D4369">
        <v>17116.080000000002</v>
      </c>
      <c r="E4369" s="24">
        <f>INT(RFM_Pivot!$A$1 - tblCustRFM[[#This Row],[LastPurchaseDate]])</f>
        <v>178</v>
      </c>
      <c r="F4369">
        <f>IF(tblCustRFM[[#This Row],[Recency]] &lt;= $L$4, 3, IF(tblCustRFM[[#This Row],[Recency]] &lt;= M4371, 2, 1))</f>
        <v>1</v>
      </c>
      <c r="G4369">
        <f>IF(tblCustRFM[[#This Row],[Frequency]] &gt;= L4372, 3, IF(tblCustRFM[[#This Row],[Frequency]] &gt;= M4372, 2, 1))</f>
        <v>3</v>
      </c>
      <c r="H4369">
        <f>IF(tblCustRFM[[#This Row],[Monetary]] &gt;= L4373, 3, IF(tblCustRFM[[#This Row],[Monetary]] &gt;= M4373, 2, 1))</f>
        <v>3</v>
      </c>
      <c r="I4369">
        <f>tblCustRFM[[#This Row],[RecencyTier]] + tblCustRFM[[#This Row],[FrequencyTier]] + tblCustRFM[[#This Row],[MonetaryTier]]</f>
        <v>7</v>
      </c>
    </row>
    <row r="4370" spans="1:9" x14ac:dyDescent="0.45">
      <c r="A4370" s="16">
        <v>7522</v>
      </c>
      <c r="B4370" s="10">
        <v>45360.079307908949</v>
      </c>
      <c r="C4370">
        <v>1</v>
      </c>
      <c r="D4370">
        <v>4053.85</v>
      </c>
      <c r="E4370" s="24">
        <f>INT(RFM_Pivot!$A$1 - tblCustRFM[[#This Row],[LastPurchaseDate]])</f>
        <v>296</v>
      </c>
      <c r="F4370">
        <f>IF(tblCustRFM[[#This Row],[Recency]] &lt;= $L$4, 3, IF(tblCustRFM[[#This Row],[Recency]] &lt;= M4372, 2, 1))</f>
        <v>1</v>
      </c>
      <c r="G4370">
        <f>IF(tblCustRFM[[#This Row],[Frequency]] &gt;= L4373, 3, IF(tblCustRFM[[#This Row],[Frequency]] &gt;= M4373, 2, 1))</f>
        <v>3</v>
      </c>
      <c r="H4370">
        <f>IF(tblCustRFM[[#This Row],[Monetary]] &gt;= L4374, 3, IF(tblCustRFM[[#This Row],[Monetary]] &gt;= M4374, 2, 1))</f>
        <v>3</v>
      </c>
      <c r="I4370">
        <f>tblCustRFM[[#This Row],[RecencyTier]] + tblCustRFM[[#This Row],[FrequencyTier]] + tblCustRFM[[#This Row],[MonetaryTier]]</f>
        <v>7</v>
      </c>
    </row>
    <row r="4371" spans="1:9" x14ac:dyDescent="0.45">
      <c r="A4371" s="16">
        <v>7523</v>
      </c>
      <c r="B4371" s="10">
        <v>45471.415441550926</v>
      </c>
      <c r="C4371">
        <v>3</v>
      </c>
      <c r="D4371">
        <v>16977.66</v>
      </c>
      <c r="E4371" s="24">
        <f>INT(RFM_Pivot!$A$1 - tblCustRFM[[#This Row],[LastPurchaseDate]])</f>
        <v>185</v>
      </c>
      <c r="F4371">
        <f>IF(tblCustRFM[[#This Row],[Recency]] &lt;= $L$4, 3, IF(tblCustRFM[[#This Row],[Recency]] &lt;= M4373, 2, 1))</f>
        <v>1</v>
      </c>
      <c r="G4371">
        <f>IF(tblCustRFM[[#This Row],[Frequency]] &gt;= L4374, 3, IF(tblCustRFM[[#This Row],[Frequency]] &gt;= M4374, 2, 1))</f>
        <v>3</v>
      </c>
      <c r="H4371">
        <f>IF(tblCustRFM[[#This Row],[Monetary]] &gt;= L4375, 3, IF(tblCustRFM[[#This Row],[Monetary]] &gt;= M4375, 2, 1))</f>
        <v>3</v>
      </c>
      <c r="I4371">
        <f>tblCustRFM[[#This Row],[RecencyTier]] + tblCustRFM[[#This Row],[FrequencyTier]] + tblCustRFM[[#This Row],[MonetaryTier]]</f>
        <v>7</v>
      </c>
    </row>
    <row r="4372" spans="1:9" x14ac:dyDescent="0.45">
      <c r="A4372" s="16">
        <v>7524</v>
      </c>
      <c r="B4372" s="10">
        <v>45482.074507445985</v>
      </c>
      <c r="C4372">
        <v>2</v>
      </c>
      <c r="D4372">
        <v>18305.12</v>
      </c>
      <c r="E4372" s="24">
        <f>INT(RFM_Pivot!$A$1 - tblCustRFM[[#This Row],[LastPurchaseDate]])</f>
        <v>174</v>
      </c>
      <c r="F4372">
        <f>IF(tblCustRFM[[#This Row],[Recency]] &lt;= $L$4, 3, IF(tblCustRFM[[#This Row],[Recency]] &lt;= M4374, 2, 1))</f>
        <v>1</v>
      </c>
      <c r="G4372">
        <f>IF(tblCustRFM[[#This Row],[Frequency]] &gt;= L4375, 3, IF(tblCustRFM[[#This Row],[Frequency]] &gt;= M4375, 2, 1))</f>
        <v>3</v>
      </c>
      <c r="H4372">
        <f>IF(tblCustRFM[[#This Row],[Monetary]] &gt;= L4376, 3, IF(tblCustRFM[[#This Row],[Monetary]] &gt;= M4376, 2, 1))</f>
        <v>3</v>
      </c>
      <c r="I4372">
        <f>tblCustRFM[[#This Row],[RecencyTier]] + tblCustRFM[[#This Row],[FrequencyTier]] + tblCustRFM[[#This Row],[MonetaryTier]]</f>
        <v>7</v>
      </c>
    </row>
    <row r="4373" spans="1:9" x14ac:dyDescent="0.45">
      <c r="A4373" s="16">
        <v>7525</v>
      </c>
      <c r="B4373" s="10">
        <v>45065.421842168209</v>
      </c>
      <c r="C4373">
        <v>1</v>
      </c>
      <c r="D4373">
        <v>6694.65</v>
      </c>
      <c r="E4373" s="24">
        <f>INT(RFM_Pivot!$A$1 - tblCustRFM[[#This Row],[LastPurchaseDate]])</f>
        <v>591</v>
      </c>
      <c r="F4373">
        <f>IF(tblCustRFM[[#This Row],[Recency]] &lt;= $L$4, 3, IF(tblCustRFM[[#This Row],[Recency]] &lt;= M4375, 2, 1))</f>
        <v>1</v>
      </c>
      <c r="G4373">
        <f>IF(tblCustRFM[[#This Row],[Frequency]] &gt;= L4376, 3, IF(tblCustRFM[[#This Row],[Frequency]] &gt;= M4376, 2, 1))</f>
        <v>3</v>
      </c>
      <c r="H4373">
        <f>IF(tblCustRFM[[#This Row],[Monetary]] &gt;= L4377, 3, IF(tblCustRFM[[#This Row],[Monetary]] &gt;= M4377, 2, 1))</f>
        <v>3</v>
      </c>
      <c r="I4373">
        <f>tblCustRFM[[#This Row],[RecencyTier]] + tblCustRFM[[#This Row],[FrequencyTier]] + tblCustRFM[[#This Row],[MonetaryTier]]</f>
        <v>7</v>
      </c>
    </row>
    <row r="4374" spans="1:9" x14ac:dyDescent="0.45">
      <c r="A4374" s="16">
        <v>7527</v>
      </c>
      <c r="B4374" s="10">
        <v>45044.687768788579</v>
      </c>
      <c r="C4374">
        <v>1</v>
      </c>
      <c r="D4374">
        <v>13320.15</v>
      </c>
      <c r="E4374" s="24">
        <f>INT(RFM_Pivot!$A$1 - tblCustRFM[[#This Row],[LastPurchaseDate]])</f>
        <v>612</v>
      </c>
      <c r="F4374">
        <f>IF(tblCustRFM[[#This Row],[Recency]] &lt;= $L$4, 3, IF(tblCustRFM[[#This Row],[Recency]] &lt;= M4376, 2, 1))</f>
        <v>1</v>
      </c>
      <c r="G4374">
        <f>IF(tblCustRFM[[#This Row],[Frequency]] &gt;= L4377, 3, IF(tblCustRFM[[#This Row],[Frequency]] &gt;= M4377, 2, 1))</f>
        <v>3</v>
      </c>
      <c r="H4374">
        <f>IF(tblCustRFM[[#This Row],[Monetary]] &gt;= L4378, 3, IF(tblCustRFM[[#This Row],[Monetary]] &gt;= M4378, 2, 1))</f>
        <v>3</v>
      </c>
      <c r="I4374">
        <f>tblCustRFM[[#This Row],[RecencyTier]] + tblCustRFM[[#This Row],[FrequencyTier]] + tblCustRFM[[#This Row],[MonetaryTier]]</f>
        <v>7</v>
      </c>
    </row>
    <row r="4375" spans="1:9" x14ac:dyDescent="0.45">
      <c r="A4375" s="16">
        <v>7528</v>
      </c>
      <c r="B4375" s="10">
        <v>45435.057805787037</v>
      </c>
      <c r="C4375">
        <v>2</v>
      </c>
      <c r="D4375">
        <v>4528.26</v>
      </c>
      <c r="E4375" s="24">
        <f>INT(RFM_Pivot!$A$1 - tblCustRFM[[#This Row],[LastPurchaseDate]])</f>
        <v>221</v>
      </c>
      <c r="F4375">
        <f>IF(tblCustRFM[[#This Row],[Recency]] &lt;= $L$4, 3, IF(tblCustRFM[[#This Row],[Recency]] &lt;= M4377, 2, 1))</f>
        <v>1</v>
      </c>
      <c r="G4375">
        <f>IF(tblCustRFM[[#This Row],[Frequency]] &gt;= L4378, 3, IF(tblCustRFM[[#This Row],[Frequency]] &gt;= M4378, 2, 1))</f>
        <v>3</v>
      </c>
      <c r="H4375">
        <f>IF(tblCustRFM[[#This Row],[Monetary]] &gt;= L4379, 3, IF(tblCustRFM[[#This Row],[Monetary]] &gt;= M4379, 2, 1))</f>
        <v>3</v>
      </c>
      <c r="I4375">
        <f>tblCustRFM[[#This Row],[RecencyTier]] + tblCustRFM[[#This Row],[FrequencyTier]] + tblCustRFM[[#This Row],[MonetaryTier]]</f>
        <v>7</v>
      </c>
    </row>
    <row r="4376" spans="1:9" x14ac:dyDescent="0.45">
      <c r="A4376" s="16">
        <v>7530</v>
      </c>
      <c r="B4376" s="10">
        <v>45095.79287928241</v>
      </c>
      <c r="C4376">
        <v>2</v>
      </c>
      <c r="D4376">
        <v>12394.19</v>
      </c>
      <c r="E4376" s="24">
        <f>INT(RFM_Pivot!$A$1 - tblCustRFM[[#This Row],[LastPurchaseDate]])</f>
        <v>561</v>
      </c>
      <c r="F4376">
        <f>IF(tblCustRFM[[#This Row],[Recency]] &lt;= $L$4, 3, IF(tblCustRFM[[#This Row],[Recency]] &lt;= M4378, 2, 1))</f>
        <v>1</v>
      </c>
      <c r="G4376">
        <f>IF(tblCustRFM[[#This Row],[Frequency]] &gt;= L4379, 3, IF(tblCustRFM[[#This Row],[Frequency]] &gt;= M4379, 2, 1))</f>
        <v>3</v>
      </c>
      <c r="H4376">
        <f>IF(tblCustRFM[[#This Row],[Monetary]] &gt;= L4380, 3, IF(tblCustRFM[[#This Row],[Monetary]] &gt;= M4380, 2, 1))</f>
        <v>3</v>
      </c>
      <c r="I4376">
        <f>tblCustRFM[[#This Row],[RecencyTier]] + tblCustRFM[[#This Row],[FrequencyTier]] + tblCustRFM[[#This Row],[MonetaryTier]]</f>
        <v>7</v>
      </c>
    </row>
    <row r="4377" spans="1:9" x14ac:dyDescent="0.45">
      <c r="A4377" s="16">
        <v>7531</v>
      </c>
      <c r="B4377" s="10">
        <v>45589.030203009257</v>
      </c>
      <c r="C4377">
        <v>2</v>
      </c>
      <c r="D4377">
        <v>23146.29</v>
      </c>
      <c r="E4377" s="24">
        <f>INT(RFM_Pivot!$A$1 - tblCustRFM[[#This Row],[LastPurchaseDate]])</f>
        <v>67</v>
      </c>
      <c r="F4377">
        <f>IF(tblCustRFM[[#This Row],[Recency]] &lt;= $L$4, 3, IF(tblCustRFM[[#This Row],[Recency]] &lt;= M4379, 2, 1))</f>
        <v>3</v>
      </c>
      <c r="G4377">
        <f>IF(tblCustRFM[[#This Row],[Frequency]] &gt;= L4380, 3, IF(tblCustRFM[[#This Row],[Frequency]] &gt;= M4380, 2, 1))</f>
        <v>3</v>
      </c>
      <c r="H4377">
        <f>IF(tblCustRFM[[#This Row],[Monetary]] &gt;= L4381, 3, IF(tblCustRFM[[#This Row],[Monetary]] &gt;= M4381, 2, 1))</f>
        <v>3</v>
      </c>
      <c r="I4377">
        <f>tblCustRFM[[#This Row],[RecencyTier]] + tblCustRFM[[#This Row],[FrequencyTier]] + tblCustRFM[[#This Row],[MonetaryTier]]</f>
        <v>9</v>
      </c>
    </row>
    <row r="4378" spans="1:9" x14ac:dyDescent="0.45">
      <c r="A4378" s="16">
        <v>7533</v>
      </c>
      <c r="B4378" s="10">
        <v>45501.129412924383</v>
      </c>
      <c r="C4378">
        <v>3</v>
      </c>
      <c r="D4378">
        <v>19524.36</v>
      </c>
      <c r="E4378" s="24">
        <f>INT(RFM_Pivot!$A$1 - tblCustRFM[[#This Row],[LastPurchaseDate]])</f>
        <v>155</v>
      </c>
      <c r="F4378">
        <f>IF(tblCustRFM[[#This Row],[Recency]] &lt;= $L$4, 3, IF(tblCustRFM[[#This Row],[Recency]] &lt;= M4380, 2, 1))</f>
        <v>1</v>
      </c>
      <c r="G4378">
        <f>IF(tblCustRFM[[#This Row],[Frequency]] &gt;= L4381, 3, IF(tblCustRFM[[#This Row],[Frequency]] &gt;= M4381, 2, 1))</f>
        <v>3</v>
      </c>
      <c r="H4378">
        <f>IF(tblCustRFM[[#This Row],[Monetary]] &gt;= L4382, 3, IF(tblCustRFM[[#This Row],[Monetary]] &gt;= M4382, 2, 1))</f>
        <v>3</v>
      </c>
      <c r="I4378">
        <f>tblCustRFM[[#This Row],[RecencyTier]] + tblCustRFM[[#This Row],[FrequencyTier]] + tblCustRFM[[#This Row],[MonetaryTier]]</f>
        <v>7</v>
      </c>
    </row>
    <row r="4379" spans="1:9" x14ac:dyDescent="0.45">
      <c r="A4379" s="16">
        <v>7534</v>
      </c>
      <c r="B4379" s="10">
        <v>45158.944194405864</v>
      </c>
      <c r="C4379">
        <v>1</v>
      </c>
      <c r="D4379">
        <v>2903.19</v>
      </c>
      <c r="E4379" s="24">
        <f>INT(RFM_Pivot!$A$1 - tblCustRFM[[#This Row],[LastPurchaseDate]])</f>
        <v>498</v>
      </c>
      <c r="F4379">
        <f>IF(tblCustRFM[[#This Row],[Recency]] &lt;= $L$4, 3, IF(tblCustRFM[[#This Row],[Recency]] &lt;= M4381, 2, 1))</f>
        <v>1</v>
      </c>
      <c r="G4379">
        <f>IF(tblCustRFM[[#This Row],[Frequency]] &gt;= L4382, 3, IF(tblCustRFM[[#This Row],[Frequency]] &gt;= M4382, 2, 1))</f>
        <v>3</v>
      </c>
      <c r="H4379">
        <f>IF(tblCustRFM[[#This Row],[Monetary]] &gt;= L4383, 3, IF(tblCustRFM[[#This Row],[Monetary]] &gt;= M4383, 2, 1))</f>
        <v>3</v>
      </c>
      <c r="I4379">
        <f>tblCustRFM[[#This Row],[RecencyTier]] + tblCustRFM[[#This Row],[FrequencyTier]] + tblCustRFM[[#This Row],[MonetaryTier]]</f>
        <v>7</v>
      </c>
    </row>
    <row r="4380" spans="1:9" x14ac:dyDescent="0.45">
      <c r="A4380" s="16">
        <v>7537</v>
      </c>
      <c r="B4380" s="10">
        <v>45351.756475655864</v>
      </c>
      <c r="C4380">
        <v>1</v>
      </c>
      <c r="D4380">
        <v>4117.1400000000003</v>
      </c>
      <c r="E4380" s="24">
        <f>INT(RFM_Pivot!$A$1 - tblCustRFM[[#This Row],[LastPurchaseDate]])</f>
        <v>305</v>
      </c>
      <c r="F4380">
        <f>IF(tblCustRFM[[#This Row],[Recency]] &lt;= $L$4, 3, IF(tblCustRFM[[#This Row],[Recency]] &lt;= M4382, 2, 1))</f>
        <v>1</v>
      </c>
      <c r="G4380">
        <f>IF(tblCustRFM[[#This Row],[Frequency]] &gt;= L4383, 3, IF(tblCustRFM[[#This Row],[Frequency]] &gt;= M4383, 2, 1))</f>
        <v>3</v>
      </c>
      <c r="H4380">
        <f>IF(tblCustRFM[[#This Row],[Monetary]] &gt;= L4384, 3, IF(tblCustRFM[[#This Row],[Monetary]] &gt;= M4384, 2, 1))</f>
        <v>3</v>
      </c>
      <c r="I4380">
        <f>tblCustRFM[[#This Row],[RecencyTier]] + tblCustRFM[[#This Row],[FrequencyTier]] + tblCustRFM[[#This Row],[MonetaryTier]]</f>
        <v>7</v>
      </c>
    </row>
    <row r="4381" spans="1:9" x14ac:dyDescent="0.45">
      <c r="A4381" s="16">
        <v>7538</v>
      </c>
      <c r="B4381" s="10">
        <v>45125.14181419753</v>
      </c>
      <c r="C4381">
        <v>1</v>
      </c>
      <c r="D4381">
        <v>2294.3200000000002</v>
      </c>
      <c r="E4381" s="24">
        <f>INT(RFM_Pivot!$A$1 - tblCustRFM[[#This Row],[LastPurchaseDate]])</f>
        <v>531</v>
      </c>
      <c r="F4381">
        <f>IF(tblCustRFM[[#This Row],[Recency]] &lt;= $L$4, 3, IF(tblCustRFM[[#This Row],[Recency]] &lt;= M4383, 2, 1))</f>
        <v>1</v>
      </c>
      <c r="G4381">
        <f>IF(tblCustRFM[[#This Row],[Frequency]] &gt;= L4384, 3, IF(tblCustRFM[[#This Row],[Frequency]] &gt;= M4384, 2, 1))</f>
        <v>3</v>
      </c>
      <c r="H4381">
        <f>IF(tblCustRFM[[#This Row],[Monetary]] &gt;= L4385, 3, IF(tblCustRFM[[#This Row],[Monetary]] &gt;= M4385, 2, 1))</f>
        <v>3</v>
      </c>
      <c r="I4381">
        <f>tblCustRFM[[#This Row],[RecencyTier]] + tblCustRFM[[#This Row],[FrequencyTier]] + tblCustRFM[[#This Row],[MonetaryTier]]</f>
        <v>7</v>
      </c>
    </row>
    <row r="4382" spans="1:9" x14ac:dyDescent="0.45">
      <c r="A4382" s="16">
        <v>7539</v>
      </c>
      <c r="B4382" s="10">
        <v>45651.305430555556</v>
      </c>
      <c r="C4382">
        <v>4</v>
      </c>
      <c r="D4382">
        <v>30898.75</v>
      </c>
      <c r="E4382" s="24">
        <f>INT(RFM_Pivot!$A$1 - tblCustRFM[[#This Row],[LastPurchaseDate]])</f>
        <v>5</v>
      </c>
      <c r="F4382">
        <f>IF(tblCustRFM[[#This Row],[Recency]] &lt;= $L$4, 3, IF(tblCustRFM[[#This Row],[Recency]] &lt;= M4384, 2, 1))</f>
        <v>3</v>
      </c>
      <c r="G4382">
        <f>IF(tblCustRFM[[#This Row],[Frequency]] &gt;= L4385, 3, IF(tblCustRFM[[#This Row],[Frequency]] &gt;= M4385, 2, 1))</f>
        <v>3</v>
      </c>
      <c r="H4382">
        <f>IF(tblCustRFM[[#This Row],[Monetary]] &gt;= L4386, 3, IF(tblCustRFM[[#This Row],[Monetary]] &gt;= M4386, 2, 1))</f>
        <v>3</v>
      </c>
      <c r="I4382">
        <f>tblCustRFM[[#This Row],[RecencyTier]] + tblCustRFM[[#This Row],[FrequencyTier]] + tblCustRFM[[#This Row],[MonetaryTier]]</f>
        <v>9</v>
      </c>
    </row>
    <row r="4383" spans="1:9" x14ac:dyDescent="0.45">
      <c r="A4383" s="16">
        <v>7540</v>
      </c>
      <c r="B4383" s="10">
        <v>45027.020002006175</v>
      </c>
      <c r="C4383">
        <v>1</v>
      </c>
      <c r="D4383">
        <v>3540.29</v>
      </c>
      <c r="E4383" s="24">
        <f>INT(RFM_Pivot!$A$1 - tblCustRFM[[#This Row],[LastPurchaseDate]])</f>
        <v>629</v>
      </c>
      <c r="F4383">
        <f>IF(tblCustRFM[[#This Row],[Recency]] &lt;= $L$4, 3, IF(tblCustRFM[[#This Row],[Recency]] &lt;= M4385, 2, 1))</f>
        <v>1</v>
      </c>
      <c r="G4383">
        <f>IF(tblCustRFM[[#This Row],[Frequency]] &gt;= L4386, 3, IF(tblCustRFM[[#This Row],[Frequency]] &gt;= M4386, 2, 1))</f>
        <v>3</v>
      </c>
      <c r="H4383">
        <f>IF(tblCustRFM[[#This Row],[Monetary]] &gt;= L4387, 3, IF(tblCustRFM[[#This Row],[Monetary]] &gt;= M4387, 2, 1))</f>
        <v>3</v>
      </c>
      <c r="I4383">
        <f>tblCustRFM[[#This Row],[RecencyTier]] + tblCustRFM[[#This Row],[FrequencyTier]] + tblCustRFM[[#This Row],[MonetaryTier]]</f>
        <v>7</v>
      </c>
    </row>
    <row r="4384" spans="1:9" x14ac:dyDescent="0.45">
      <c r="A4384" s="16">
        <v>7541</v>
      </c>
      <c r="B4384" s="10">
        <v>44962.773577353393</v>
      </c>
      <c r="C4384">
        <v>1</v>
      </c>
      <c r="D4384">
        <v>18442.2</v>
      </c>
      <c r="E4384" s="24">
        <f>INT(RFM_Pivot!$A$1 - tblCustRFM[[#This Row],[LastPurchaseDate]])</f>
        <v>694</v>
      </c>
      <c r="F4384">
        <f>IF(tblCustRFM[[#This Row],[Recency]] &lt;= $L$4, 3, IF(tblCustRFM[[#This Row],[Recency]] &lt;= M4386, 2, 1))</f>
        <v>1</v>
      </c>
      <c r="G4384">
        <f>IF(tblCustRFM[[#This Row],[Frequency]] &gt;= L4387, 3, IF(tblCustRFM[[#This Row],[Frequency]] &gt;= M4387, 2, 1))</f>
        <v>3</v>
      </c>
      <c r="H4384">
        <f>IF(tblCustRFM[[#This Row],[Monetary]] &gt;= L4388, 3, IF(tblCustRFM[[#This Row],[Monetary]] &gt;= M4388, 2, 1))</f>
        <v>3</v>
      </c>
      <c r="I4384">
        <f>tblCustRFM[[#This Row],[RecencyTier]] + tblCustRFM[[#This Row],[FrequencyTier]] + tblCustRFM[[#This Row],[MonetaryTier]]</f>
        <v>7</v>
      </c>
    </row>
    <row r="4385" spans="1:9" x14ac:dyDescent="0.45">
      <c r="A4385" s="16">
        <v>7542</v>
      </c>
      <c r="B4385" s="10">
        <v>45050.30933094136</v>
      </c>
      <c r="C4385">
        <v>1</v>
      </c>
      <c r="D4385">
        <v>907.1</v>
      </c>
      <c r="E4385" s="24">
        <f>INT(RFM_Pivot!$A$1 - tblCustRFM[[#This Row],[LastPurchaseDate]])</f>
        <v>606</v>
      </c>
      <c r="F4385">
        <f>IF(tblCustRFM[[#This Row],[Recency]] &lt;= $L$4, 3, IF(tblCustRFM[[#This Row],[Recency]] &lt;= M4387, 2, 1))</f>
        <v>1</v>
      </c>
      <c r="G4385">
        <f>IF(tblCustRFM[[#This Row],[Frequency]] &gt;= L4388, 3, IF(tblCustRFM[[#This Row],[Frequency]] &gt;= M4388, 2, 1))</f>
        <v>3</v>
      </c>
      <c r="H4385">
        <f>IF(tblCustRFM[[#This Row],[Monetary]] &gt;= L4389, 3, IF(tblCustRFM[[#This Row],[Monetary]] &gt;= M4389, 2, 1))</f>
        <v>3</v>
      </c>
      <c r="I4385">
        <f>tblCustRFM[[#This Row],[RecencyTier]] + tblCustRFM[[#This Row],[FrequencyTier]] + tblCustRFM[[#This Row],[MonetaryTier]]</f>
        <v>7</v>
      </c>
    </row>
    <row r="4386" spans="1:9" x14ac:dyDescent="0.45">
      <c r="A4386" s="16">
        <v>7543</v>
      </c>
      <c r="B4386" s="10">
        <v>45245.53085308642</v>
      </c>
      <c r="C4386">
        <v>1</v>
      </c>
      <c r="D4386">
        <v>2614.11</v>
      </c>
      <c r="E4386" s="24">
        <f>INT(RFM_Pivot!$A$1 - tblCustRFM[[#This Row],[LastPurchaseDate]])</f>
        <v>411</v>
      </c>
      <c r="F4386">
        <f>IF(tblCustRFM[[#This Row],[Recency]] &lt;= $L$4, 3, IF(tblCustRFM[[#This Row],[Recency]] &lt;= M4388, 2, 1))</f>
        <v>1</v>
      </c>
      <c r="G4386">
        <f>IF(tblCustRFM[[#This Row],[Frequency]] &gt;= L4389, 3, IF(tblCustRFM[[#This Row],[Frequency]] &gt;= M4389, 2, 1))</f>
        <v>3</v>
      </c>
      <c r="H4386">
        <f>IF(tblCustRFM[[#This Row],[Monetary]] &gt;= L4390, 3, IF(tblCustRFM[[#This Row],[Monetary]] &gt;= M4390, 2, 1))</f>
        <v>3</v>
      </c>
      <c r="I4386">
        <f>tblCustRFM[[#This Row],[RecencyTier]] + tblCustRFM[[#This Row],[FrequencyTier]] + tblCustRFM[[#This Row],[MonetaryTier]]</f>
        <v>7</v>
      </c>
    </row>
    <row r="4387" spans="1:9" x14ac:dyDescent="0.45">
      <c r="A4387" s="16">
        <v>7544</v>
      </c>
      <c r="B4387" s="10">
        <v>44974.089708950618</v>
      </c>
      <c r="C4387">
        <v>1</v>
      </c>
      <c r="D4387">
        <v>1325.42</v>
      </c>
      <c r="E4387" s="24">
        <f>INT(RFM_Pivot!$A$1 - tblCustRFM[[#This Row],[LastPurchaseDate]])</f>
        <v>682</v>
      </c>
      <c r="F4387">
        <f>IF(tblCustRFM[[#This Row],[Recency]] &lt;= $L$4, 3, IF(tblCustRFM[[#This Row],[Recency]] &lt;= M4389, 2, 1))</f>
        <v>1</v>
      </c>
      <c r="G4387">
        <f>IF(tblCustRFM[[#This Row],[Frequency]] &gt;= L4390, 3, IF(tblCustRFM[[#This Row],[Frequency]] &gt;= M4390, 2, 1))</f>
        <v>3</v>
      </c>
      <c r="H4387">
        <f>IF(tblCustRFM[[#This Row],[Monetary]] &gt;= L4391, 3, IF(tblCustRFM[[#This Row],[Monetary]] &gt;= M4391, 2, 1))</f>
        <v>3</v>
      </c>
      <c r="I4387">
        <f>tblCustRFM[[#This Row],[RecencyTier]] + tblCustRFM[[#This Row],[FrequencyTier]] + tblCustRFM[[#This Row],[MonetaryTier]]</f>
        <v>7</v>
      </c>
    </row>
    <row r="4388" spans="1:9" x14ac:dyDescent="0.45">
      <c r="A4388" s="16">
        <v>7546</v>
      </c>
      <c r="B4388" s="10">
        <v>45418.339133912035</v>
      </c>
      <c r="C4388">
        <v>2</v>
      </c>
      <c r="D4388">
        <v>6681.36</v>
      </c>
      <c r="E4388" s="24">
        <f>INT(RFM_Pivot!$A$1 - tblCustRFM[[#This Row],[LastPurchaseDate]])</f>
        <v>238</v>
      </c>
      <c r="F4388">
        <f>IF(tblCustRFM[[#This Row],[Recency]] &lt;= $L$4, 3, IF(tblCustRFM[[#This Row],[Recency]] &lt;= M4390, 2, 1))</f>
        <v>1</v>
      </c>
      <c r="G4388">
        <f>IF(tblCustRFM[[#This Row],[Frequency]] &gt;= L4391, 3, IF(tblCustRFM[[#This Row],[Frequency]] &gt;= M4391, 2, 1))</f>
        <v>3</v>
      </c>
      <c r="H4388">
        <f>IF(tblCustRFM[[#This Row],[Monetary]] &gt;= L4392, 3, IF(tblCustRFM[[#This Row],[Monetary]] &gt;= M4392, 2, 1))</f>
        <v>3</v>
      </c>
      <c r="I4388">
        <f>tblCustRFM[[#This Row],[RecencyTier]] + tblCustRFM[[#This Row],[FrequencyTier]] + tblCustRFM[[#This Row],[MonetaryTier]]</f>
        <v>7</v>
      </c>
    </row>
    <row r="4389" spans="1:9" x14ac:dyDescent="0.45">
      <c r="A4389" s="16">
        <v>7547</v>
      </c>
      <c r="B4389" s="10">
        <v>45170.187318711418</v>
      </c>
      <c r="C4389">
        <v>1</v>
      </c>
      <c r="D4389">
        <v>11017.48</v>
      </c>
      <c r="E4389" s="24">
        <f>INT(RFM_Pivot!$A$1 - tblCustRFM[[#This Row],[LastPurchaseDate]])</f>
        <v>486</v>
      </c>
      <c r="F4389">
        <f>IF(tblCustRFM[[#This Row],[Recency]] &lt;= $L$4, 3, IF(tblCustRFM[[#This Row],[Recency]] &lt;= M4391, 2, 1))</f>
        <v>1</v>
      </c>
      <c r="G4389">
        <f>IF(tblCustRFM[[#This Row],[Frequency]] &gt;= L4392, 3, IF(tblCustRFM[[#This Row],[Frequency]] &gt;= M4392, 2, 1))</f>
        <v>3</v>
      </c>
      <c r="H4389">
        <f>IF(tblCustRFM[[#This Row],[Monetary]] &gt;= L4393, 3, IF(tblCustRFM[[#This Row],[Monetary]] &gt;= M4393, 2, 1))</f>
        <v>3</v>
      </c>
      <c r="I4389">
        <f>tblCustRFM[[#This Row],[RecencyTier]] + tblCustRFM[[#This Row],[FrequencyTier]] + tblCustRFM[[#This Row],[MonetaryTier]]</f>
        <v>7</v>
      </c>
    </row>
    <row r="4390" spans="1:9" x14ac:dyDescent="0.45">
      <c r="A4390" s="16">
        <v>7548</v>
      </c>
      <c r="B4390" s="10">
        <v>45242.245524537037</v>
      </c>
      <c r="C4390">
        <v>2</v>
      </c>
      <c r="D4390">
        <v>6867.06</v>
      </c>
      <c r="E4390" s="24">
        <f>INT(RFM_Pivot!$A$1 - tblCustRFM[[#This Row],[LastPurchaseDate]])</f>
        <v>414</v>
      </c>
      <c r="F4390">
        <f>IF(tblCustRFM[[#This Row],[Recency]] &lt;= $L$4, 3, IF(tblCustRFM[[#This Row],[Recency]] &lt;= M4392, 2, 1))</f>
        <v>1</v>
      </c>
      <c r="G4390">
        <f>IF(tblCustRFM[[#This Row],[Frequency]] &gt;= L4393, 3, IF(tblCustRFM[[#This Row],[Frequency]] &gt;= M4393, 2, 1))</f>
        <v>3</v>
      </c>
      <c r="H4390">
        <f>IF(tblCustRFM[[#This Row],[Monetary]] &gt;= L4394, 3, IF(tblCustRFM[[#This Row],[Monetary]] &gt;= M4394, 2, 1))</f>
        <v>3</v>
      </c>
      <c r="I4390">
        <f>tblCustRFM[[#This Row],[RecencyTier]] + tblCustRFM[[#This Row],[FrequencyTier]] + tblCustRFM[[#This Row],[MonetaryTier]]</f>
        <v>7</v>
      </c>
    </row>
    <row r="4391" spans="1:9" x14ac:dyDescent="0.45">
      <c r="A4391" s="16">
        <v>7549</v>
      </c>
      <c r="B4391" s="10">
        <v>45059.654265432102</v>
      </c>
      <c r="C4391">
        <v>1</v>
      </c>
      <c r="D4391">
        <v>1631.19</v>
      </c>
      <c r="E4391" s="24">
        <f>INT(RFM_Pivot!$A$1 - tblCustRFM[[#This Row],[LastPurchaseDate]])</f>
        <v>597</v>
      </c>
      <c r="F4391">
        <f>IF(tblCustRFM[[#This Row],[Recency]] &lt;= $L$4, 3, IF(tblCustRFM[[#This Row],[Recency]] &lt;= M4393, 2, 1))</f>
        <v>1</v>
      </c>
      <c r="G4391">
        <f>IF(tblCustRFM[[#This Row],[Frequency]] &gt;= L4394, 3, IF(tblCustRFM[[#This Row],[Frequency]] &gt;= M4394, 2, 1))</f>
        <v>3</v>
      </c>
      <c r="H4391">
        <f>IF(tblCustRFM[[#This Row],[Monetary]] &gt;= L4395, 3, IF(tblCustRFM[[#This Row],[Monetary]] &gt;= M4395, 2, 1))</f>
        <v>3</v>
      </c>
      <c r="I4391">
        <f>tblCustRFM[[#This Row],[RecencyTier]] + tblCustRFM[[#This Row],[FrequencyTier]] + tblCustRFM[[#This Row],[MonetaryTier]]</f>
        <v>7</v>
      </c>
    </row>
    <row r="4392" spans="1:9" x14ac:dyDescent="0.45">
      <c r="A4392" s="16">
        <v>7552</v>
      </c>
      <c r="B4392" s="10">
        <v>45426.442944290124</v>
      </c>
      <c r="C4392">
        <v>1</v>
      </c>
      <c r="D4392">
        <v>8292.0400000000009</v>
      </c>
      <c r="E4392" s="24">
        <f>INT(RFM_Pivot!$A$1 - tblCustRFM[[#This Row],[LastPurchaseDate]])</f>
        <v>230</v>
      </c>
      <c r="F4392">
        <f>IF(tblCustRFM[[#This Row],[Recency]] &lt;= $L$4, 3, IF(tblCustRFM[[#This Row],[Recency]] &lt;= M4394, 2, 1))</f>
        <v>1</v>
      </c>
      <c r="G4392">
        <f>IF(tblCustRFM[[#This Row],[Frequency]] &gt;= L4395, 3, IF(tblCustRFM[[#This Row],[Frequency]] &gt;= M4395, 2, 1))</f>
        <v>3</v>
      </c>
      <c r="H4392">
        <f>IF(tblCustRFM[[#This Row],[Monetary]] &gt;= L4396, 3, IF(tblCustRFM[[#This Row],[Monetary]] &gt;= M4396, 2, 1))</f>
        <v>3</v>
      </c>
      <c r="I4392">
        <f>tblCustRFM[[#This Row],[RecencyTier]] + tblCustRFM[[#This Row],[FrequencyTier]] + tblCustRFM[[#This Row],[MonetaryTier]]</f>
        <v>7</v>
      </c>
    </row>
    <row r="4393" spans="1:9" x14ac:dyDescent="0.45">
      <c r="A4393" s="16">
        <v>7553</v>
      </c>
      <c r="B4393" s="10">
        <v>45650.648364853398</v>
      </c>
      <c r="C4393">
        <v>4</v>
      </c>
      <c r="D4393">
        <v>45620.49</v>
      </c>
      <c r="E4393" s="24">
        <f>INT(RFM_Pivot!$A$1 - tblCustRFM[[#This Row],[LastPurchaseDate]])</f>
        <v>6</v>
      </c>
      <c r="F4393">
        <f>IF(tblCustRFM[[#This Row],[Recency]] &lt;= $L$4, 3, IF(tblCustRFM[[#This Row],[Recency]] &lt;= M4395, 2, 1))</f>
        <v>3</v>
      </c>
      <c r="G4393">
        <f>IF(tblCustRFM[[#This Row],[Frequency]] &gt;= L4396, 3, IF(tblCustRFM[[#This Row],[Frequency]] &gt;= M4396, 2, 1))</f>
        <v>3</v>
      </c>
      <c r="H4393">
        <f>IF(tblCustRFM[[#This Row],[Monetary]] &gt;= L4397, 3, IF(tblCustRFM[[#This Row],[Monetary]] &gt;= M4397, 2, 1))</f>
        <v>3</v>
      </c>
      <c r="I4393">
        <f>tblCustRFM[[#This Row],[RecencyTier]] + tblCustRFM[[#This Row],[FrequencyTier]] + tblCustRFM[[#This Row],[MonetaryTier]]</f>
        <v>9</v>
      </c>
    </row>
    <row r="4394" spans="1:9" x14ac:dyDescent="0.45">
      <c r="A4394" s="16">
        <v>7554</v>
      </c>
      <c r="B4394" s="10">
        <v>45568.22312229938</v>
      </c>
      <c r="C4394">
        <v>2</v>
      </c>
      <c r="D4394">
        <v>13407.24</v>
      </c>
      <c r="E4394" s="24">
        <f>INT(RFM_Pivot!$A$1 - tblCustRFM[[#This Row],[LastPurchaseDate]])</f>
        <v>88</v>
      </c>
      <c r="F4394">
        <f>IF(tblCustRFM[[#This Row],[Recency]] &lt;= $L$4, 3, IF(tblCustRFM[[#This Row],[Recency]] &lt;= M4396, 2, 1))</f>
        <v>3</v>
      </c>
      <c r="G4394">
        <f>IF(tblCustRFM[[#This Row],[Frequency]] &gt;= L4397, 3, IF(tblCustRFM[[#This Row],[Frequency]] &gt;= M4397, 2, 1))</f>
        <v>3</v>
      </c>
      <c r="H4394">
        <f>IF(tblCustRFM[[#This Row],[Monetary]] &gt;= L4398, 3, IF(tblCustRFM[[#This Row],[Monetary]] &gt;= M4398, 2, 1))</f>
        <v>3</v>
      </c>
      <c r="I4394">
        <f>tblCustRFM[[#This Row],[RecencyTier]] + tblCustRFM[[#This Row],[FrequencyTier]] + tblCustRFM[[#This Row],[MonetaryTier]]</f>
        <v>9</v>
      </c>
    </row>
    <row r="4395" spans="1:9" x14ac:dyDescent="0.45">
      <c r="A4395" s="16">
        <v>7555</v>
      </c>
      <c r="B4395" s="10">
        <v>45134.92479247685</v>
      </c>
      <c r="C4395">
        <v>1</v>
      </c>
      <c r="D4395">
        <v>4985.74</v>
      </c>
      <c r="E4395" s="24">
        <f>INT(RFM_Pivot!$A$1 - tblCustRFM[[#This Row],[LastPurchaseDate]])</f>
        <v>522</v>
      </c>
      <c r="F4395">
        <f>IF(tblCustRFM[[#This Row],[Recency]] &lt;= $L$4, 3, IF(tblCustRFM[[#This Row],[Recency]] &lt;= M4397, 2, 1))</f>
        <v>1</v>
      </c>
      <c r="G4395">
        <f>IF(tblCustRFM[[#This Row],[Frequency]] &gt;= L4398, 3, IF(tblCustRFM[[#This Row],[Frequency]] &gt;= M4398, 2, 1))</f>
        <v>3</v>
      </c>
      <c r="H4395">
        <f>IF(tblCustRFM[[#This Row],[Monetary]] &gt;= L4399, 3, IF(tblCustRFM[[#This Row],[Monetary]] &gt;= M4399, 2, 1))</f>
        <v>3</v>
      </c>
      <c r="I4395">
        <f>tblCustRFM[[#This Row],[RecencyTier]] + tblCustRFM[[#This Row],[FrequencyTier]] + tblCustRFM[[#This Row],[MonetaryTier]]</f>
        <v>7</v>
      </c>
    </row>
    <row r="4396" spans="1:9" x14ac:dyDescent="0.45">
      <c r="A4396" s="16">
        <v>7558</v>
      </c>
      <c r="B4396" s="10">
        <v>45443.234623456789</v>
      </c>
      <c r="C4396">
        <v>1</v>
      </c>
      <c r="D4396">
        <v>2492.2600000000002</v>
      </c>
      <c r="E4396" s="24">
        <f>INT(RFM_Pivot!$A$1 - tblCustRFM[[#This Row],[LastPurchaseDate]])</f>
        <v>213</v>
      </c>
      <c r="F4396">
        <f>IF(tblCustRFM[[#This Row],[Recency]] &lt;= $L$4, 3, IF(tblCustRFM[[#This Row],[Recency]] &lt;= M4398, 2, 1))</f>
        <v>1</v>
      </c>
      <c r="G4396">
        <f>IF(tblCustRFM[[#This Row],[Frequency]] &gt;= L4399, 3, IF(tblCustRFM[[#This Row],[Frequency]] &gt;= M4399, 2, 1))</f>
        <v>3</v>
      </c>
      <c r="H4396">
        <f>IF(tblCustRFM[[#This Row],[Monetary]] &gt;= L4400, 3, IF(tblCustRFM[[#This Row],[Monetary]] &gt;= M4400, 2, 1))</f>
        <v>3</v>
      </c>
      <c r="I4396">
        <f>tblCustRFM[[#This Row],[RecencyTier]] + tblCustRFM[[#This Row],[FrequencyTier]] + tblCustRFM[[#This Row],[MonetaryTier]]</f>
        <v>7</v>
      </c>
    </row>
    <row r="4397" spans="1:9" x14ac:dyDescent="0.45">
      <c r="A4397" s="16">
        <v>7559</v>
      </c>
      <c r="B4397" s="10">
        <v>45369.789278935183</v>
      </c>
      <c r="C4397">
        <v>2</v>
      </c>
      <c r="D4397">
        <v>12242.28</v>
      </c>
      <c r="E4397" s="24">
        <f>INT(RFM_Pivot!$A$1 - tblCustRFM[[#This Row],[LastPurchaseDate]])</f>
        <v>287</v>
      </c>
      <c r="F4397">
        <f>IF(tblCustRFM[[#This Row],[Recency]] &lt;= $L$4, 3, IF(tblCustRFM[[#This Row],[Recency]] &lt;= M4399, 2, 1))</f>
        <v>1</v>
      </c>
      <c r="G4397">
        <f>IF(tblCustRFM[[#This Row],[Frequency]] &gt;= L4400, 3, IF(tblCustRFM[[#This Row],[Frequency]] &gt;= M4400, 2, 1))</f>
        <v>3</v>
      </c>
      <c r="H4397">
        <f>IF(tblCustRFM[[#This Row],[Monetary]] &gt;= L4401, 3, IF(tblCustRFM[[#This Row],[Monetary]] &gt;= M4401, 2, 1))</f>
        <v>3</v>
      </c>
      <c r="I4397">
        <f>tblCustRFM[[#This Row],[RecencyTier]] + tblCustRFM[[#This Row],[FrequencyTier]] + tblCustRFM[[#This Row],[MonetaryTier]]</f>
        <v>7</v>
      </c>
    </row>
    <row r="4398" spans="1:9" x14ac:dyDescent="0.45">
      <c r="A4398" s="16">
        <v>7560</v>
      </c>
      <c r="B4398" s="10">
        <v>45619.912291242283</v>
      </c>
      <c r="C4398">
        <v>1</v>
      </c>
      <c r="D4398">
        <v>5727</v>
      </c>
      <c r="E4398" s="24">
        <f>INT(RFM_Pivot!$A$1 - tblCustRFM[[#This Row],[LastPurchaseDate]])</f>
        <v>37</v>
      </c>
      <c r="F4398">
        <f>IF(tblCustRFM[[#This Row],[Recency]] &lt;= $L$4, 3, IF(tblCustRFM[[#This Row],[Recency]] &lt;= M4400, 2, 1))</f>
        <v>3</v>
      </c>
      <c r="G4398">
        <f>IF(tblCustRFM[[#This Row],[Frequency]] &gt;= L4401, 3, IF(tblCustRFM[[#This Row],[Frequency]] &gt;= M4401, 2, 1))</f>
        <v>3</v>
      </c>
      <c r="H4398">
        <f>IF(tblCustRFM[[#This Row],[Monetary]] &gt;= L4402, 3, IF(tblCustRFM[[#This Row],[Monetary]] &gt;= M4402, 2, 1))</f>
        <v>3</v>
      </c>
      <c r="I4398">
        <f>tblCustRFM[[#This Row],[RecencyTier]] + tblCustRFM[[#This Row],[FrequencyTier]] + tblCustRFM[[#This Row],[MonetaryTier]]</f>
        <v>9</v>
      </c>
    </row>
    <row r="4399" spans="1:9" x14ac:dyDescent="0.45">
      <c r="A4399" s="16">
        <v>7563</v>
      </c>
      <c r="B4399" s="10">
        <v>45116.67296728395</v>
      </c>
      <c r="C4399">
        <v>2</v>
      </c>
      <c r="D4399">
        <v>14270.29</v>
      </c>
      <c r="E4399" s="24">
        <f>INT(RFM_Pivot!$A$1 - tblCustRFM[[#This Row],[LastPurchaseDate]])</f>
        <v>540</v>
      </c>
      <c r="F4399">
        <f>IF(tblCustRFM[[#This Row],[Recency]] &lt;= $L$4, 3, IF(tblCustRFM[[#This Row],[Recency]] &lt;= M4401, 2, 1))</f>
        <v>1</v>
      </c>
      <c r="G4399">
        <f>IF(tblCustRFM[[#This Row],[Frequency]] &gt;= L4402, 3, IF(tblCustRFM[[#This Row],[Frequency]] &gt;= M4402, 2, 1))</f>
        <v>3</v>
      </c>
      <c r="H4399">
        <f>IF(tblCustRFM[[#This Row],[Monetary]] &gt;= L4403, 3, IF(tblCustRFM[[#This Row],[Monetary]] &gt;= M4403, 2, 1))</f>
        <v>3</v>
      </c>
      <c r="I4399">
        <f>tblCustRFM[[#This Row],[RecencyTier]] + tblCustRFM[[#This Row],[FrequencyTier]] + tblCustRFM[[#This Row],[MonetaryTier]]</f>
        <v>7</v>
      </c>
    </row>
    <row r="4400" spans="1:9" x14ac:dyDescent="0.45">
      <c r="A4400" s="16">
        <v>7564</v>
      </c>
      <c r="B4400" s="10">
        <v>45478.27812781636</v>
      </c>
      <c r="C4400">
        <v>2</v>
      </c>
      <c r="D4400">
        <v>5891.18</v>
      </c>
      <c r="E4400" s="24">
        <f>INT(RFM_Pivot!$A$1 - tblCustRFM[[#This Row],[LastPurchaseDate]])</f>
        <v>178</v>
      </c>
      <c r="F4400">
        <f>IF(tblCustRFM[[#This Row],[Recency]] &lt;= $L$4, 3, IF(tblCustRFM[[#This Row],[Recency]] &lt;= M4402, 2, 1))</f>
        <v>1</v>
      </c>
      <c r="G4400">
        <f>IF(tblCustRFM[[#This Row],[Frequency]] &gt;= L4403, 3, IF(tblCustRFM[[#This Row],[Frequency]] &gt;= M4403, 2, 1))</f>
        <v>3</v>
      </c>
      <c r="H4400">
        <f>IF(tblCustRFM[[#This Row],[Monetary]] &gt;= L4404, 3, IF(tblCustRFM[[#This Row],[Monetary]] &gt;= M4404, 2, 1))</f>
        <v>3</v>
      </c>
      <c r="I4400">
        <f>tblCustRFM[[#This Row],[RecencyTier]] + tblCustRFM[[#This Row],[FrequencyTier]] + tblCustRFM[[#This Row],[MonetaryTier]]</f>
        <v>7</v>
      </c>
    </row>
    <row r="4401" spans="1:9" x14ac:dyDescent="0.45">
      <c r="A4401" s="16">
        <v>7565</v>
      </c>
      <c r="B4401" s="10">
        <v>44989.275227507715</v>
      </c>
      <c r="C4401">
        <v>1</v>
      </c>
      <c r="D4401">
        <v>12375.9</v>
      </c>
      <c r="E4401" s="24">
        <f>INT(RFM_Pivot!$A$1 - tblCustRFM[[#This Row],[LastPurchaseDate]])</f>
        <v>667</v>
      </c>
      <c r="F4401">
        <f>IF(tblCustRFM[[#This Row],[Recency]] &lt;= $L$4, 3, IF(tblCustRFM[[#This Row],[Recency]] &lt;= M4403, 2, 1))</f>
        <v>1</v>
      </c>
      <c r="G4401">
        <f>IF(tblCustRFM[[#This Row],[Frequency]] &gt;= L4404, 3, IF(tblCustRFM[[#This Row],[Frequency]] &gt;= M4404, 2, 1))</f>
        <v>3</v>
      </c>
      <c r="H4401">
        <f>IF(tblCustRFM[[#This Row],[Monetary]] &gt;= L4405, 3, IF(tblCustRFM[[#This Row],[Monetary]] &gt;= M4405, 2, 1))</f>
        <v>3</v>
      </c>
      <c r="I4401">
        <f>tblCustRFM[[#This Row],[RecencyTier]] + tblCustRFM[[#This Row],[FrequencyTier]] + tblCustRFM[[#This Row],[MonetaryTier]]</f>
        <v>7</v>
      </c>
    </row>
    <row r="4402" spans="1:9" x14ac:dyDescent="0.45">
      <c r="A4402" s="16">
        <v>7566</v>
      </c>
      <c r="B4402" s="10">
        <v>45407.242024189814</v>
      </c>
      <c r="C4402">
        <v>2</v>
      </c>
      <c r="D4402">
        <v>10822.08</v>
      </c>
      <c r="E4402" s="24">
        <f>INT(RFM_Pivot!$A$1 - tblCustRFM[[#This Row],[LastPurchaseDate]])</f>
        <v>249</v>
      </c>
      <c r="F4402">
        <f>IF(tblCustRFM[[#This Row],[Recency]] &lt;= $L$4, 3, IF(tblCustRFM[[#This Row],[Recency]] &lt;= M4404, 2, 1))</f>
        <v>1</v>
      </c>
      <c r="G4402">
        <f>IF(tblCustRFM[[#This Row],[Frequency]] &gt;= L4405, 3, IF(tblCustRFM[[#This Row],[Frequency]] &gt;= M4405, 2, 1))</f>
        <v>3</v>
      </c>
      <c r="H4402">
        <f>IF(tblCustRFM[[#This Row],[Monetary]] &gt;= L4406, 3, IF(tblCustRFM[[#This Row],[Monetary]] &gt;= M4406, 2, 1))</f>
        <v>3</v>
      </c>
      <c r="I4402">
        <f>tblCustRFM[[#This Row],[RecencyTier]] + tblCustRFM[[#This Row],[FrequencyTier]] + tblCustRFM[[#This Row],[MonetaryTier]]</f>
        <v>7</v>
      </c>
    </row>
    <row r="4403" spans="1:9" x14ac:dyDescent="0.45">
      <c r="A4403" s="16">
        <v>7567</v>
      </c>
      <c r="B4403" s="10">
        <v>45357.524052391978</v>
      </c>
      <c r="C4403">
        <v>1</v>
      </c>
      <c r="D4403">
        <v>5697.78</v>
      </c>
      <c r="E4403" s="24">
        <f>INT(RFM_Pivot!$A$1 - tblCustRFM[[#This Row],[LastPurchaseDate]])</f>
        <v>299</v>
      </c>
      <c r="F4403">
        <f>IF(tblCustRFM[[#This Row],[Recency]] &lt;= $L$4, 3, IF(tblCustRFM[[#This Row],[Recency]] &lt;= M4405, 2, 1))</f>
        <v>1</v>
      </c>
      <c r="G4403">
        <f>IF(tblCustRFM[[#This Row],[Frequency]] &gt;= L4406, 3, IF(tblCustRFM[[#This Row],[Frequency]] &gt;= M4406, 2, 1))</f>
        <v>3</v>
      </c>
      <c r="H4403">
        <f>IF(tblCustRFM[[#This Row],[Monetary]] &gt;= L4407, 3, IF(tblCustRFM[[#This Row],[Monetary]] &gt;= M4407, 2, 1))</f>
        <v>3</v>
      </c>
      <c r="I4403">
        <f>tblCustRFM[[#This Row],[RecencyTier]] + tblCustRFM[[#This Row],[FrequencyTier]] + tblCustRFM[[#This Row],[MonetaryTier]]</f>
        <v>7</v>
      </c>
    </row>
    <row r="4404" spans="1:9" x14ac:dyDescent="0.45">
      <c r="A4404" s="16">
        <v>7568</v>
      </c>
      <c r="B4404" s="10">
        <v>45309.412241242288</v>
      </c>
      <c r="C4404">
        <v>1</v>
      </c>
      <c r="D4404">
        <v>18906.080000000002</v>
      </c>
      <c r="E4404" s="24">
        <f>INT(RFM_Pivot!$A$1 - tblCustRFM[[#This Row],[LastPurchaseDate]])</f>
        <v>347</v>
      </c>
      <c r="F4404">
        <f>IF(tblCustRFM[[#This Row],[Recency]] &lt;= $L$4, 3, IF(tblCustRFM[[#This Row],[Recency]] &lt;= M4406, 2, 1))</f>
        <v>1</v>
      </c>
      <c r="G4404">
        <f>IF(tblCustRFM[[#This Row],[Frequency]] &gt;= L4407, 3, IF(tblCustRFM[[#This Row],[Frequency]] &gt;= M4407, 2, 1))</f>
        <v>3</v>
      </c>
      <c r="H4404">
        <f>IF(tblCustRFM[[#This Row],[Monetary]] &gt;= L4408, 3, IF(tblCustRFM[[#This Row],[Monetary]] &gt;= M4408, 2, 1))</f>
        <v>3</v>
      </c>
      <c r="I4404">
        <f>tblCustRFM[[#This Row],[RecencyTier]] + tblCustRFM[[#This Row],[FrequencyTier]] + tblCustRFM[[#This Row],[MonetaryTier]]</f>
        <v>7</v>
      </c>
    </row>
    <row r="4405" spans="1:9" x14ac:dyDescent="0.45">
      <c r="A4405" s="16">
        <v>7570</v>
      </c>
      <c r="B4405" s="10">
        <v>45049.944294444445</v>
      </c>
      <c r="C4405">
        <v>2</v>
      </c>
      <c r="D4405">
        <v>19205.38</v>
      </c>
      <c r="E4405" s="24">
        <f>INT(RFM_Pivot!$A$1 - tblCustRFM[[#This Row],[LastPurchaseDate]])</f>
        <v>607</v>
      </c>
      <c r="F4405">
        <f>IF(tblCustRFM[[#This Row],[Recency]] &lt;= $L$4, 3, IF(tblCustRFM[[#This Row],[Recency]] &lt;= M4407, 2, 1))</f>
        <v>1</v>
      </c>
      <c r="G4405">
        <f>IF(tblCustRFM[[#This Row],[Frequency]] &gt;= L4408, 3, IF(tblCustRFM[[#This Row],[Frequency]] &gt;= M4408, 2, 1))</f>
        <v>3</v>
      </c>
      <c r="H4405">
        <f>IF(tblCustRFM[[#This Row],[Monetary]] &gt;= L4409, 3, IF(tblCustRFM[[#This Row],[Monetary]] &gt;= M4409, 2, 1))</f>
        <v>3</v>
      </c>
      <c r="I4405">
        <f>tblCustRFM[[#This Row],[RecencyTier]] + tblCustRFM[[#This Row],[FrequencyTier]] + tblCustRFM[[#This Row],[MonetaryTier]]</f>
        <v>7</v>
      </c>
    </row>
    <row r="4406" spans="1:9" x14ac:dyDescent="0.45">
      <c r="A4406" s="16">
        <v>7571</v>
      </c>
      <c r="B4406" s="10">
        <v>45422.719571952162</v>
      </c>
      <c r="C4406">
        <v>2</v>
      </c>
      <c r="D4406">
        <v>28800.16</v>
      </c>
      <c r="E4406" s="24">
        <f>INT(RFM_Pivot!$A$1 - tblCustRFM[[#This Row],[LastPurchaseDate]])</f>
        <v>234</v>
      </c>
      <c r="F4406">
        <f>IF(tblCustRFM[[#This Row],[Recency]] &lt;= $L$4, 3, IF(tblCustRFM[[#This Row],[Recency]] &lt;= M4408, 2, 1))</f>
        <v>1</v>
      </c>
      <c r="G4406">
        <f>IF(tblCustRFM[[#This Row],[Frequency]] &gt;= L4409, 3, IF(tblCustRFM[[#This Row],[Frequency]] &gt;= M4409, 2, 1))</f>
        <v>3</v>
      </c>
      <c r="H4406">
        <f>IF(tblCustRFM[[#This Row],[Monetary]] &gt;= L4410, 3, IF(tblCustRFM[[#This Row],[Monetary]] &gt;= M4410, 2, 1))</f>
        <v>3</v>
      </c>
      <c r="I4406">
        <f>tblCustRFM[[#This Row],[RecencyTier]] + tblCustRFM[[#This Row],[FrequencyTier]] + tblCustRFM[[#This Row],[MonetaryTier]]</f>
        <v>7</v>
      </c>
    </row>
    <row r="4407" spans="1:9" x14ac:dyDescent="0.45">
      <c r="A4407" s="16">
        <v>7572</v>
      </c>
      <c r="B4407" s="10">
        <v>45562.528552854936</v>
      </c>
      <c r="C4407">
        <v>1</v>
      </c>
      <c r="D4407">
        <v>12523.44</v>
      </c>
      <c r="E4407" s="24">
        <f>INT(RFM_Pivot!$A$1 - tblCustRFM[[#This Row],[LastPurchaseDate]])</f>
        <v>94</v>
      </c>
      <c r="F4407">
        <f>IF(tblCustRFM[[#This Row],[Recency]] &lt;= $L$4, 3, IF(tblCustRFM[[#This Row],[Recency]] &lt;= M4409, 2, 1))</f>
        <v>3</v>
      </c>
      <c r="G4407">
        <f>IF(tblCustRFM[[#This Row],[Frequency]] &gt;= L4410, 3, IF(tblCustRFM[[#This Row],[Frequency]] &gt;= M4410, 2, 1))</f>
        <v>3</v>
      </c>
      <c r="H4407">
        <f>IF(tblCustRFM[[#This Row],[Monetary]] &gt;= L4411, 3, IF(tblCustRFM[[#This Row],[Monetary]] &gt;= M4411, 2, 1))</f>
        <v>3</v>
      </c>
      <c r="I4407">
        <f>tblCustRFM[[#This Row],[RecencyTier]] + tblCustRFM[[#This Row],[FrequencyTier]] + tblCustRFM[[#This Row],[MonetaryTier]]</f>
        <v>9</v>
      </c>
    </row>
    <row r="4408" spans="1:9" x14ac:dyDescent="0.45">
      <c r="A4408" s="16">
        <v>7573</v>
      </c>
      <c r="B4408" s="10">
        <v>45029.283228317901</v>
      </c>
      <c r="C4408">
        <v>1</v>
      </c>
      <c r="D4408">
        <v>18939.52</v>
      </c>
      <c r="E4408" s="24">
        <f>INT(RFM_Pivot!$A$1 - tblCustRFM[[#This Row],[LastPurchaseDate]])</f>
        <v>627</v>
      </c>
      <c r="F4408">
        <f>IF(tblCustRFM[[#This Row],[Recency]] &lt;= $L$4, 3, IF(tblCustRFM[[#This Row],[Recency]] &lt;= M4410, 2, 1))</f>
        <v>1</v>
      </c>
      <c r="G4408">
        <f>IF(tblCustRFM[[#This Row],[Frequency]] &gt;= L4411, 3, IF(tblCustRFM[[#This Row],[Frequency]] &gt;= M4411, 2, 1))</f>
        <v>3</v>
      </c>
      <c r="H4408">
        <f>IF(tblCustRFM[[#This Row],[Monetary]] &gt;= L4412, 3, IF(tblCustRFM[[#This Row],[Monetary]] &gt;= M4412, 2, 1))</f>
        <v>3</v>
      </c>
      <c r="I4408">
        <f>tblCustRFM[[#This Row],[RecencyTier]] + tblCustRFM[[#This Row],[FrequencyTier]] + tblCustRFM[[#This Row],[MonetaryTier]]</f>
        <v>7</v>
      </c>
    </row>
    <row r="4409" spans="1:9" x14ac:dyDescent="0.45">
      <c r="A4409" s="16">
        <v>7574</v>
      </c>
      <c r="B4409" s="10">
        <v>45463.603660378089</v>
      </c>
      <c r="C4409">
        <v>2</v>
      </c>
      <c r="D4409">
        <v>13867.48</v>
      </c>
      <c r="E4409" s="24">
        <f>INT(RFM_Pivot!$A$1 - tblCustRFM[[#This Row],[LastPurchaseDate]])</f>
        <v>193</v>
      </c>
      <c r="F4409">
        <f>IF(tblCustRFM[[#This Row],[Recency]] &lt;= $L$4, 3, IF(tblCustRFM[[#This Row],[Recency]] &lt;= M4411, 2, 1))</f>
        <v>1</v>
      </c>
      <c r="G4409">
        <f>IF(tblCustRFM[[#This Row],[Frequency]] &gt;= L4412, 3, IF(tblCustRFM[[#This Row],[Frequency]] &gt;= M4412, 2, 1))</f>
        <v>3</v>
      </c>
      <c r="H4409">
        <f>IF(tblCustRFM[[#This Row],[Monetary]] &gt;= L4413, 3, IF(tblCustRFM[[#This Row],[Monetary]] &gt;= M4413, 2, 1))</f>
        <v>3</v>
      </c>
      <c r="I4409">
        <f>tblCustRFM[[#This Row],[RecencyTier]] + tblCustRFM[[#This Row],[FrequencyTier]] + tblCustRFM[[#This Row],[MonetaryTier]]</f>
        <v>7</v>
      </c>
    </row>
    <row r="4410" spans="1:9" x14ac:dyDescent="0.45">
      <c r="A4410" s="16">
        <v>7575</v>
      </c>
      <c r="B4410" s="10">
        <v>45380.156315624998</v>
      </c>
      <c r="C4410">
        <v>1</v>
      </c>
      <c r="D4410">
        <v>7772.92</v>
      </c>
      <c r="E4410" s="24">
        <f>INT(RFM_Pivot!$A$1 - tblCustRFM[[#This Row],[LastPurchaseDate]])</f>
        <v>276</v>
      </c>
      <c r="F4410">
        <f>IF(tblCustRFM[[#This Row],[Recency]] &lt;= $L$4, 3, IF(tblCustRFM[[#This Row],[Recency]] &lt;= M4412, 2, 1))</f>
        <v>1</v>
      </c>
      <c r="G4410">
        <f>IF(tblCustRFM[[#This Row],[Frequency]] &gt;= L4413, 3, IF(tblCustRFM[[#This Row],[Frequency]] &gt;= M4413, 2, 1))</f>
        <v>3</v>
      </c>
      <c r="H4410">
        <f>IF(tblCustRFM[[#This Row],[Monetary]] &gt;= L4414, 3, IF(tblCustRFM[[#This Row],[Monetary]] &gt;= M4414, 2, 1))</f>
        <v>3</v>
      </c>
      <c r="I4410">
        <f>tblCustRFM[[#This Row],[RecencyTier]] + tblCustRFM[[#This Row],[FrequencyTier]] + tblCustRFM[[#This Row],[MonetaryTier]]</f>
        <v>7</v>
      </c>
    </row>
    <row r="4411" spans="1:9" x14ac:dyDescent="0.45">
      <c r="A4411" s="16">
        <v>7576</v>
      </c>
      <c r="B4411" s="10">
        <v>45503.465646566357</v>
      </c>
      <c r="C4411">
        <v>1</v>
      </c>
      <c r="D4411">
        <v>2679.72</v>
      </c>
      <c r="E4411" s="24">
        <f>INT(RFM_Pivot!$A$1 - tblCustRFM[[#This Row],[LastPurchaseDate]])</f>
        <v>153</v>
      </c>
      <c r="F4411">
        <f>IF(tblCustRFM[[#This Row],[Recency]] &lt;= $L$4, 3, IF(tblCustRFM[[#This Row],[Recency]] &lt;= M4413, 2, 1))</f>
        <v>1</v>
      </c>
      <c r="G4411">
        <f>IF(tblCustRFM[[#This Row],[Frequency]] &gt;= L4414, 3, IF(tblCustRFM[[#This Row],[Frequency]] &gt;= M4414, 2, 1))</f>
        <v>3</v>
      </c>
      <c r="H4411">
        <f>IF(tblCustRFM[[#This Row],[Monetary]] &gt;= L4415, 3, IF(tblCustRFM[[#This Row],[Monetary]] &gt;= M4415, 2, 1))</f>
        <v>3</v>
      </c>
      <c r="I4411">
        <f>tblCustRFM[[#This Row],[RecencyTier]] + tblCustRFM[[#This Row],[FrequencyTier]] + tblCustRFM[[#This Row],[MonetaryTier]]</f>
        <v>7</v>
      </c>
    </row>
    <row r="4412" spans="1:9" x14ac:dyDescent="0.45">
      <c r="A4412" s="16">
        <v>7578</v>
      </c>
      <c r="B4412" s="10">
        <v>45646.997999807099</v>
      </c>
      <c r="C4412">
        <v>2</v>
      </c>
      <c r="D4412">
        <v>12145.22</v>
      </c>
      <c r="E4412" s="24">
        <f>INT(RFM_Pivot!$A$1 - tblCustRFM[[#This Row],[LastPurchaseDate]])</f>
        <v>10</v>
      </c>
      <c r="F4412">
        <f>IF(tblCustRFM[[#This Row],[Recency]] &lt;= $L$4, 3, IF(tblCustRFM[[#This Row],[Recency]] &lt;= M4414, 2, 1))</f>
        <v>3</v>
      </c>
      <c r="G4412">
        <f>IF(tblCustRFM[[#This Row],[Frequency]] &gt;= L4415, 3, IF(tblCustRFM[[#This Row],[Frequency]] &gt;= M4415, 2, 1))</f>
        <v>3</v>
      </c>
      <c r="H4412">
        <f>IF(tblCustRFM[[#This Row],[Monetary]] &gt;= L4416, 3, IF(tblCustRFM[[#This Row],[Monetary]] &gt;= M4416, 2, 1))</f>
        <v>3</v>
      </c>
      <c r="I4412">
        <f>tblCustRFM[[#This Row],[RecencyTier]] + tblCustRFM[[#This Row],[FrequencyTier]] + tblCustRFM[[#This Row],[MonetaryTier]]</f>
        <v>9</v>
      </c>
    </row>
    <row r="4413" spans="1:9" x14ac:dyDescent="0.45">
      <c r="A4413" s="16">
        <v>7579</v>
      </c>
      <c r="B4413" s="10">
        <v>45161.426442631171</v>
      </c>
      <c r="C4413">
        <v>2</v>
      </c>
      <c r="D4413">
        <v>10954.34</v>
      </c>
      <c r="E4413" s="24">
        <f>INT(RFM_Pivot!$A$1 - tblCustRFM[[#This Row],[LastPurchaseDate]])</f>
        <v>495</v>
      </c>
      <c r="F4413">
        <f>IF(tblCustRFM[[#This Row],[Recency]] &lt;= $L$4, 3, IF(tblCustRFM[[#This Row],[Recency]] &lt;= M4415, 2, 1))</f>
        <v>1</v>
      </c>
      <c r="G4413">
        <f>IF(tblCustRFM[[#This Row],[Frequency]] &gt;= L4416, 3, IF(tblCustRFM[[#This Row],[Frequency]] &gt;= M4416, 2, 1))</f>
        <v>3</v>
      </c>
      <c r="H4413">
        <f>IF(tblCustRFM[[#This Row],[Monetary]] &gt;= L4417, 3, IF(tblCustRFM[[#This Row],[Monetary]] &gt;= M4417, 2, 1))</f>
        <v>3</v>
      </c>
      <c r="I4413">
        <f>tblCustRFM[[#This Row],[RecencyTier]] + tblCustRFM[[#This Row],[FrequencyTier]] + tblCustRFM[[#This Row],[MonetaryTier]]</f>
        <v>7</v>
      </c>
    </row>
    <row r="4414" spans="1:9" x14ac:dyDescent="0.45">
      <c r="A4414" s="16">
        <v>7581</v>
      </c>
      <c r="B4414" s="10">
        <v>45462.508550848768</v>
      </c>
      <c r="C4414">
        <v>2</v>
      </c>
      <c r="D4414">
        <v>32359.439999999999</v>
      </c>
      <c r="E4414" s="24">
        <f>INT(RFM_Pivot!$A$1 - tblCustRFM[[#This Row],[LastPurchaseDate]])</f>
        <v>194</v>
      </c>
      <c r="F4414">
        <f>IF(tblCustRFM[[#This Row],[Recency]] &lt;= $L$4, 3, IF(tblCustRFM[[#This Row],[Recency]] &lt;= M4416, 2, 1))</f>
        <v>1</v>
      </c>
      <c r="G4414">
        <f>IF(tblCustRFM[[#This Row],[Frequency]] &gt;= L4417, 3, IF(tblCustRFM[[#This Row],[Frequency]] &gt;= M4417, 2, 1))</f>
        <v>3</v>
      </c>
      <c r="H4414">
        <f>IF(tblCustRFM[[#This Row],[Monetary]] &gt;= L4418, 3, IF(tblCustRFM[[#This Row],[Monetary]] &gt;= M4418, 2, 1))</f>
        <v>3</v>
      </c>
      <c r="I4414">
        <f>tblCustRFM[[#This Row],[RecencyTier]] + tblCustRFM[[#This Row],[FrequencyTier]] + tblCustRFM[[#This Row],[MonetaryTier]]</f>
        <v>7</v>
      </c>
    </row>
    <row r="4415" spans="1:9" x14ac:dyDescent="0.45">
      <c r="A4415" s="16">
        <v>7582</v>
      </c>
      <c r="B4415" s="10">
        <v>45263.85568557099</v>
      </c>
      <c r="C4415">
        <v>2</v>
      </c>
      <c r="D4415">
        <v>13568.46</v>
      </c>
      <c r="E4415" s="24">
        <f>INT(RFM_Pivot!$A$1 - tblCustRFM[[#This Row],[LastPurchaseDate]])</f>
        <v>393</v>
      </c>
      <c r="F4415">
        <f>IF(tblCustRFM[[#This Row],[Recency]] &lt;= $L$4, 3, IF(tblCustRFM[[#This Row],[Recency]] &lt;= M4417, 2, 1))</f>
        <v>1</v>
      </c>
      <c r="G4415">
        <f>IF(tblCustRFM[[#This Row],[Frequency]] &gt;= L4418, 3, IF(tblCustRFM[[#This Row],[Frequency]] &gt;= M4418, 2, 1))</f>
        <v>3</v>
      </c>
      <c r="H4415">
        <f>IF(tblCustRFM[[#This Row],[Monetary]] &gt;= L4419, 3, IF(tblCustRFM[[#This Row],[Monetary]] &gt;= M4419, 2, 1))</f>
        <v>3</v>
      </c>
      <c r="I4415">
        <f>tblCustRFM[[#This Row],[RecencyTier]] + tblCustRFM[[#This Row],[FrequencyTier]] + tblCustRFM[[#This Row],[MonetaryTier]]</f>
        <v>7</v>
      </c>
    </row>
    <row r="4416" spans="1:9" x14ac:dyDescent="0.45">
      <c r="A4416" s="16">
        <v>7583</v>
      </c>
      <c r="B4416" s="10">
        <v>45118.133113310185</v>
      </c>
      <c r="C4416">
        <v>1</v>
      </c>
      <c r="D4416">
        <v>9660.69</v>
      </c>
      <c r="E4416" s="24">
        <f>INT(RFM_Pivot!$A$1 - tblCustRFM[[#This Row],[LastPurchaseDate]])</f>
        <v>538</v>
      </c>
      <c r="F4416">
        <f>IF(tblCustRFM[[#This Row],[Recency]] &lt;= $L$4, 3, IF(tblCustRFM[[#This Row],[Recency]] &lt;= M4418, 2, 1))</f>
        <v>1</v>
      </c>
      <c r="G4416">
        <f>IF(tblCustRFM[[#This Row],[Frequency]] &gt;= L4419, 3, IF(tblCustRFM[[#This Row],[Frequency]] &gt;= M4419, 2, 1))</f>
        <v>3</v>
      </c>
      <c r="H4416">
        <f>IF(tblCustRFM[[#This Row],[Monetary]] &gt;= L4420, 3, IF(tblCustRFM[[#This Row],[Monetary]] &gt;= M4420, 2, 1))</f>
        <v>3</v>
      </c>
      <c r="I4416">
        <f>tblCustRFM[[#This Row],[RecencyTier]] + tblCustRFM[[#This Row],[FrequencyTier]] + tblCustRFM[[#This Row],[MonetaryTier]]</f>
        <v>7</v>
      </c>
    </row>
    <row r="4417" spans="1:9" x14ac:dyDescent="0.45">
      <c r="A4417" s="16">
        <v>7585</v>
      </c>
      <c r="B4417" s="10">
        <v>44938.389138927472</v>
      </c>
      <c r="C4417">
        <v>1</v>
      </c>
      <c r="D4417">
        <v>2293.33</v>
      </c>
      <c r="E4417" s="24">
        <f>INT(RFM_Pivot!$A$1 - tblCustRFM[[#This Row],[LastPurchaseDate]])</f>
        <v>718</v>
      </c>
      <c r="F4417">
        <f>IF(tblCustRFM[[#This Row],[Recency]] &lt;= $L$4, 3, IF(tblCustRFM[[#This Row],[Recency]] &lt;= M4419, 2, 1))</f>
        <v>1</v>
      </c>
      <c r="G4417">
        <f>IF(tblCustRFM[[#This Row],[Frequency]] &gt;= L4420, 3, IF(tblCustRFM[[#This Row],[Frequency]] &gt;= M4420, 2, 1))</f>
        <v>3</v>
      </c>
      <c r="H4417">
        <f>IF(tblCustRFM[[#This Row],[Monetary]] &gt;= L4421, 3, IF(tblCustRFM[[#This Row],[Monetary]] &gt;= M4421, 2, 1))</f>
        <v>3</v>
      </c>
      <c r="I4417">
        <f>tblCustRFM[[#This Row],[RecencyTier]] + tblCustRFM[[#This Row],[FrequencyTier]] + tblCustRFM[[#This Row],[MonetaryTier]]</f>
        <v>7</v>
      </c>
    </row>
    <row r="4418" spans="1:9" x14ac:dyDescent="0.45">
      <c r="A4418" s="16">
        <v>7587</v>
      </c>
      <c r="B4418" s="10">
        <v>45318.100110030864</v>
      </c>
      <c r="C4418">
        <v>2</v>
      </c>
      <c r="D4418">
        <v>6798</v>
      </c>
      <c r="E4418" s="24">
        <f>INT(RFM_Pivot!$A$1 - tblCustRFM[[#This Row],[LastPurchaseDate]])</f>
        <v>338</v>
      </c>
      <c r="F4418">
        <f>IF(tblCustRFM[[#This Row],[Recency]] &lt;= $L$4, 3, IF(tblCustRFM[[#This Row],[Recency]] &lt;= M4420, 2, 1))</f>
        <v>1</v>
      </c>
      <c r="G4418">
        <f>IF(tblCustRFM[[#This Row],[Frequency]] &gt;= L4421, 3, IF(tblCustRFM[[#This Row],[Frequency]] &gt;= M4421, 2, 1))</f>
        <v>3</v>
      </c>
      <c r="H4418">
        <f>IF(tblCustRFM[[#This Row],[Monetary]] &gt;= L4422, 3, IF(tblCustRFM[[#This Row],[Monetary]] &gt;= M4422, 2, 1))</f>
        <v>3</v>
      </c>
      <c r="I4418">
        <f>tblCustRFM[[#This Row],[RecencyTier]] + tblCustRFM[[#This Row],[FrequencyTier]] + tblCustRFM[[#This Row],[MonetaryTier]]</f>
        <v>7</v>
      </c>
    </row>
    <row r="4419" spans="1:9" x14ac:dyDescent="0.45">
      <c r="A4419" s="16">
        <v>7588</v>
      </c>
      <c r="B4419" s="10">
        <v>45112.21952195216</v>
      </c>
      <c r="C4419">
        <v>3</v>
      </c>
      <c r="D4419">
        <v>22036.2</v>
      </c>
      <c r="E4419" s="24">
        <f>INT(RFM_Pivot!$A$1 - tblCustRFM[[#This Row],[LastPurchaseDate]])</f>
        <v>544</v>
      </c>
      <c r="F4419">
        <f>IF(tblCustRFM[[#This Row],[Recency]] &lt;= $L$4, 3, IF(tblCustRFM[[#This Row],[Recency]] &lt;= M4421, 2, 1))</f>
        <v>1</v>
      </c>
      <c r="G4419">
        <f>IF(tblCustRFM[[#This Row],[Frequency]] &gt;= L4422, 3, IF(tblCustRFM[[#This Row],[Frequency]] &gt;= M4422, 2, 1))</f>
        <v>3</v>
      </c>
      <c r="H4419">
        <f>IF(tblCustRFM[[#This Row],[Monetary]] &gt;= L4423, 3, IF(tblCustRFM[[#This Row],[Monetary]] &gt;= M4423, 2, 1))</f>
        <v>3</v>
      </c>
      <c r="I4419">
        <f>tblCustRFM[[#This Row],[RecencyTier]] + tblCustRFM[[#This Row],[FrequencyTier]] + tblCustRFM[[#This Row],[MonetaryTier]]</f>
        <v>7</v>
      </c>
    </row>
    <row r="4420" spans="1:9" x14ac:dyDescent="0.45">
      <c r="A4420" s="16">
        <v>7589</v>
      </c>
      <c r="B4420" s="10">
        <v>45226.913991396606</v>
      </c>
      <c r="C4420">
        <v>2</v>
      </c>
      <c r="D4420">
        <v>14199.83</v>
      </c>
      <c r="E4420" s="24">
        <f>INT(RFM_Pivot!$A$1 - tblCustRFM[[#This Row],[LastPurchaseDate]])</f>
        <v>430</v>
      </c>
      <c r="F4420">
        <f>IF(tblCustRFM[[#This Row],[Recency]] &lt;= $L$4, 3, IF(tblCustRFM[[#This Row],[Recency]] &lt;= M4422, 2, 1))</f>
        <v>1</v>
      </c>
      <c r="G4420">
        <f>IF(tblCustRFM[[#This Row],[Frequency]] &gt;= L4423, 3, IF(tblCustRFM[[#This Row],[Frequency]] &gt;= M4423, 2, 1))</f>
        <v>3</v>
      </c>
      <c r="H4420">
        <f>IF(tblCustRFM[[#This Row],[Monetary]] &gt;= L4424, 3, IF(tblCustRFM[[#This Row],[Monetary]] &gt;= M4424, 2, 1))</f>
        <v>3</v>
      </c>
      <c r="I4420">
        <f>tblCustRFM[[#This Row],[RecencyTier]] + tblCustRFM[[#This Row],[FrequencyTier]] + tblCustRFM[[#This Row],[MonetaryTier]]</f>
        <v>7</v>
      </c>
    </row>
    <row r="4421" spans="1:9" x14ac:dyDescent="0.45">
      <c r="A4421" s="16">
        <v>7591</v>
      </c>
      <c r="B4421" s="10">
        <v>45120.469346952159</v>
      </c>
      <c r="C4421">
        <v>1</v>
      </c>
      <c r="D4421">
        <v>15746.7</v>
      </c>
      <c r="E4421" s="24">
        <f>INT(RFM_Pivot!$A$1 - tblCustRFM[[#This Row],[LastPurchaseDate]])</f>
        <v>536</v>
      </c>
      <c r="F4421">
        <f>IF(tblCustRFM[[#This Row],[Recency]] &lt;= $L$4, 3, IF(tblCustRFM[[#This Row],[Recency]] &lt;= M4423, 2, 1))</f>
        <v>1</v>
      </c>
      <c r="G4421">
        <f>IF(tblCustRFM[[#This Row],[Frequency]] &gt;= L4424, 3, IF(tblCustRFM[[#This Row],[Frequency]] &gt;= M4424, 2, 1))</f>
        <v>3</v>
      </c>
      <c r="H4421">
        <f>IF(tblCustRFM[[#This Row],[Monetary]] &gt;= L4425, 3, IF(tblCustRFM[[#This Row],[Monetary]] &gt;= M4425, 2, 1))</f>
        <v>3</v>
      </c>
      <c r="I4421">
        <f>tblCustRFM[[#This Row],[RecencyTier]] + tblCustRFM[[#This Row],[FrequencyTier]] + tblCustRFM[[#This Row],[MonetaryTier]]</f>
        <v>7</v>
      </c>
    </row>
    <row r="4422" spans="1:9" x14ac:dyDescent="0.45">
      <c r="A4422" s="16">
        <v>7592</v>
      </c>
      <c r="B4422" s="10">
        <v>45452.36053603395</v>
      </c>
      <c r="C4422">
        <v>1</v>
      </c>
      <c r="D4422">
        <v>5176.8599999999997</v>
      </c>
      <c r="E4422" s="24">
        <f>INT(RFM_Pivot!$A$1 - tblCustRFM[[#This Row],[LastPurchaseDate]])</f>
        <v>204</v>
      </c>
      <c r="F4422">
        <f>IF(tblCustRFM[[#This Row],[Recency]] &lt;= $L$4, 3, IF(tblCustRFM[[#This Row],[Recency]] &lt;= M4424, 2, 1))</f>
        <v>1</v>
      </c>
      <c r="G4422">
        <f>IF(tblCustRFM[[#This Row],[Frequency]] &gt;= L4425, 3, IF(tblCustRFM[[#This Row],[Frequency]] &gt;= M4425, 2, 1))</f>
        <v>3</v>
      </c>
      <c r="H4422">
        <f>IF(tblCustRFM[[#This Row],[Monetary]] &gt;= L4426, 3, IF(tblCustRFM[[#This Row],[Monetary]] &gt;= M4426, 2, 1))</f>
        <v>3</v>
      </c>
      <c r="I4422">
        <f>tblCustRFM[[#This Row],[RecencyTier]] + tblCustRFM[[#This Row],[FrequencyTier]] + tblCustRFM[[#This Row],[MonetaryTier]]</f>
        <v>7</v>
      </c>
    </row>
    <row r="4423" spans="1:9" x14ac:dyDescent="0.45">
      <c r="A4423" s="16">
        <v>7593</v>
      </c>
      <c r="B4423" s="10">
        <v>45151.059405941356</v>
      </c>
      <c r="C4423">
        <v>1</v>
      </c>
      <c r="D4423">
        <v>10840.7</v>
      </c>
      <c r="E4423" s="24">
        <f>INT(RFM_Pivot!$A$1 - tblCustRFM[[#This Row],[LastPurchaseDate]])</f>
        <v>505</v>
      </c>
      <c r="F4423">
        <f>IF(tblCustRFM[[#This Row],[Recency]] &lt;= $L$4, 3, IF(tblCustRFM[[#This Row],[Recency]] &lt;= M4425, 2, 1))</f>
        <v>1</v>
      </c>
      <c r="G4423">
        <f>IF(tblCustRFM[[#This Row],[Frequency]] &gt;= L4426, 3, IF(tblCustRFM[[#This Row],[Frequency]] &gt;= M4426, 2, 1))</f>
        <v>3</v>
      </c>
      <c r="H4423">
        <f>IF(tblCustRFM[[#This Row],[Monetary]] &gt;= L4427, 3, IF(tblCustRFM[[#This Row],[Monetary]] &gt;= M4427, 2, 1))</f>
        <v>3</v>
      </c>
      <c r="I4423">
        <f>tblCustRFM[[#This Row],[RecencyTier]] + tblCustRFM[[#This Row],[FrequencyTier]] + tblCustRFM[[#This Row],[MonetaryTier]]</f>
        <v>7</v>
      </c>
    </row>
    <row r="4424" spans="1:9" x14ac:dyDescent="0.45">
      <c r="A4424" s="16">
        <v>7594</v>
      </c>
      <c r="B4424" s="10">
        <v>45523.834683487657</v>
      </c>
      <c r="C4424">
        <v>1</v>
      </c>
      <c r="D4424">
        <v>14188.45</v>
      </c>
      <c r="E4424" s="24">
        <f>INT(RFM_Pivot!$A$1 - tblCustRFM[[#This Row],[LastPurchaseDate]])</f>
        <v>133</v>
      </c>
      <c r="F4424">
        <f>IF(tblCustRFM[[#This Row],[Recency]] &lt;= $L$4, 3, IF(tblCustRFM[[#This Row],[Recency]] &lt;= M4426, 2, 1))</f>
        <v>1</v>
      </c>
      <c r="G4424">
        <f>IF(tblCustRFM[[#This Row],[Frequency]] &gt;= L4427, 3, IF(tblCustRFM[[#This Row],[Frequency]] &gt;= M4427, 2, 1))</f>
        <v>3</v>
      </c>
      <c r="H4424">
        <f>IF(tblCustRFM[[#This Row],[Monetary]] &gt;= L4428, 3, IF(tblCustRFM[[#This Row],[Monetary]] &gt;= M4428, 2, 1))</f>
        <v>3</v>
      </c>
      <c r="I4424">
        <f>tblCustRFM[[#This Row],[RecencyTier]] + tblCustRFM[[#This Row],[FrequencyTier]] + tblCustRFM[[#This Row],[MonetaryTier]]</f>
        <v>7</v>
      </c>
    </row>
    <row r="4425" spans="1:9" x14ac:dyDescent="0.45">
      <c r="A4425" s="16">
        <v>7596</v>
      </c>
      <c r="B4425" s="10">
        <v>45466.012901273149</v>
      </c>
      <c r="C4425">
        <v>1</v>
      </c>
      <c r="D4425">
        <v>13870.85</v>
      </c>
      <c r="E4425" s="24">
        <f>INT(RFM_Pivot!$A$1 - tblCustRFM[[#This Row],[LastPurchaseDate]])</f>
        <v>190</v>
      </c>
      <c r="F4425">
        <f>IF(tblCustRFM[[#This Row],[Recency]] &lt;= $L$4, 3, IF(tblCustRFM[[#This Row],[Recency]] &lt;= M4427, 2, 1))</f>
        <v>1</v>
      </c>
      <c r="G4425">
        <f>IF(tblCustRFM[[#This Row],[Frequency]] &gt;= L4428, 3, IF(tblCustRFM[[#This Row],[Frequency]] &gt;= M4428, 2, 1))</f>
        <v>3</v>
      </c>
      <c r="H4425">
        <f>IF(tblCustRFM[[#This Row],[Monetary]] &gt;= L4429, 3, IF(tblCustRFM[[#This Row],[Monetary]] &gt;= M4429, 2, 1))</f>
        <v>3</v>
      </c>
      <c r="I4425">
        <f>tblCustRFM[[#This Row],[RecencyTier]] + tblCustRFM[[#This Row],[FrequencyTier]] + tblCustRFM[[#This Row],[MonetaryTier]]</f>
        <v>7</v>
      </c>
    </row>
    <row r="4426" spans="1:9" x14ac:dyDescent="0.45">
      <c r="A4426" s="16">
        <v>7597</v>
      </c>
      <c r="B4426" s="10">
        <v>45456.959995987658</v>
      </c>
      <c r="C4426">
        <v>1</v>
      </c>
      <c r="D4426">
        <v>14236.04</v>
      </c>
      <c r="E4426" s="24">
        <f>INT(RFM_Pivot!$A$1 - tblCustRFM[[#This Row],[LastPurchaseDate]])</f>
        <v>200</v>
      </c>
      <c r="F4426">
        <f>IF(tblCustRFM[[#This Row],[Recency]] &lt;= $L$4, 3, IF(tblCustRFM[[#This Row],[Recency]] &lt;= M4428, 2, 1))</f>
        <v>1</v>
      </c>
      <c r="G4426">
        <f>IF(tblCustRFM[[#This Row],[Frequency]] &gt;= L4429, 3, IF(tblCustRFM[[#This Row],[Frequency]] &gt;= M4429, 2, 1))</f>
        <v>3</v>
      </c>
      <c r="H4426">
        <f>IF(tblCustRFM[[#This Row],[Monetary]] &gt;= L4430, 3, IF(tblCustRFM[[#This Row],[Monetary]] &gt;= M4430, 2, 1))</f>
        <v>3</v>
      </c>
      <c r="I4426">
        <f>tblCustRFM[[#This Row],[RecencyTier]] + tblCustRFM[[#This Row],[FrequencyTier]] + tblCustRFM[[#This Row],[MonetaryTier]]</f>
        <v>7</v>
      </c>
    </row>
    <row r="4427" spans="1:9" x14ac:dyDescent="0.45">
      <c r="A4427" s="16">
        <v>7598</v>
      </c>
      <c r="B4427" s="10">
        <v>45427.027002700619</v>
      </c>
      <c r="C4427">
        <v>1</v>
      </c>
      <c r="D4427">
        <v>2865.9</v>
      </c>
      <c r="E4427" s="24">
        <f>INT(RFM_Pivot!$A$1 - tblCustRFM[[#This Row],[LastPurchaseDate]])</f>
        <v>229</v>
      </c>
      <c r="F4427">
        <f>IF(tblCustRFM[[#This Row],[Recency]] &lt;= $L$4, 3, IF(tblCustRFM[[#This Row],[Recency]] &lt;= M4429, 2, 1))</f>
        <v>1</v>
      </c>
      <c r="G4427">
        <f>IF(tblCustRFM[[#This Row],[Frequency]] &gt;= L4430, 3, IF(tblCustRFM[[#This Row],[Frequency]] &gt;= M4430, 2, 1))</f>
        <v>3</v>
      </c>
      <c r="H4427">
        <f>IF(tblCustRFM[[#This Row],[Monetary]] &gt;= L4431, 3, IF(tblCustRFM[[#This Row],[Monetary]] &gt;= M4431, 2, 1))</f>
        <v>3</v>
      </c>
      <c r="I4427">
        <f>tblCustRFM[[#This Row],[RecencyTier]] + tblCustRFM[[#This Row],[FrequencyTier]] + tblCustRFM[[#This Row],[MonetaryTier]]</f>
        <v>7</v>
      </c>
    </row>
    <row r="4428" spans="1:9" x14ac:dyDescent="0.45">
      <c r="A4428" s="16">
        <v>7599</v>
      </c>
      <c r="B4428" s="10">
        <v>45147.190019020061</v>
      </c>
      <c r="C4428">
        <v>1</v>
      </c>
      <c r="D4428">
        <v>2034.18</v>
      </c>
      <c r="E4428" s="24">
        <f>INT(RFM_Pivot!$A$1 - tblCustRFM[[#This Row],[LastPurchaseDate]])</f>
        <v>509</v>
      </c>
      <c r="F4428">
        <f>IF(tblCustRFM[[#This Row],[Recency]] &lt;= $L$4, 3, IF(tblCustRFM[[#This Row],[Recency]] &lt;= M4430, 2, 1))</f>
        <v>1</v>
      </c>
      <c r="G4428">
        <f>IF(tblCustRFM[[#This Row],[Frequency]] &gt;= L4431, 3, IF(tblCustRFM[[#This Row],[Frequency]] &gt;= M4431, 2, 1))</f>
        <v>3</v>
      </c>
      <c r="H4428">
        <f>IF(tblCustRFM[[#This Row],[Monetary]] &gt;= L4432, 3, IF(tblCustRFM[[#This Row],[Monetary]] &gt;= M4432, 2, 1))</f>
        <v>3</v>
      </c>
      <c r="I4428">
        <f>tblCustRFM[[#This Row],[RecencyTier]] + tblCustRFM[[#This Row],[FrequencyTier]] + tblCustRFM[[#This Row],[MonetaryTier]]</f>
        <v>7</v>
      </c>
    </row>
    <row r="4429" spans="1:9" x14ac:dyDescent="0.45">
      <c r="A4429" s="16">
        <v>7600</v>
      </c>
      <c r="B4429" s="10">
        <v>44972.62956296296</v>
      </c>
      <c r="C4429">
        <v>1</v>
      </c>
      <c r="D4429">
        <v>8387.0400000000009</v>
      </c>
      <c r="E4429" s="24">
        <f>INT(RFM_Pivot!$A$1 - tblCustRFM[[#This Row],[LastPurchaseDate]])</f>
        <v>684</v>
      </c>
      <c r="F4429">
        <f>IF(tblCustRFM[[#This Row],[Recency]] &lt;= $L$4, 3, IF(tblCustRFM[[#This Row],[Recency]] &lt;= M4431, 2, 1))</f>
        <v>1</v>
      </c>
      <c r="G4429">
        <f>IF(tblCustRFM[[#This Row],[Frequency]] &gt;= L4432, 3, IF(tblCustRFM[[#This Row],[Frequency]] &gt;= M4432, 2, 1))</f>
        <v>3</v>
      </c>
      <c r="H4429">
        <f>IF(tblCustRFM[[#This Row],[Monetary]] &gt;= L4433, 3, IF(tblCustRFM[[#This Row],[Monetary]] &gt;= M4433, 2, 1))</f>
        <v>3</v>
      </c>
      <c r="I4429">
        <f>tblCustRFM[[#This Row],[RecencyTier]] + tblCustRFM[[#This Row],[FrequencyTier]] + tblCustRFM[[#This Row],[MonetaryTier]]</f>
        <v>7</v>
      </c>
    </row>
    <row r="4430" spans="1:9" x14ac:dyDescent="0.45">
      <c r="A4430" s="16">
        <v>7602</v>
      </c>
      <c r="B4430" s="10">
        <v>45055.784878472223</v>
      </c>
      <c r="C4430">
        <v>1</v>
      </c>
      <c r="D4430">
        <v>16032.8</v>
      </c>
      <c r="E4430" s="24">
        <f>INT(RFM_Pivot!$A$1 - tblCustRFM[[#This Row],[LastPurchaseDate]])</f>
        <v>601</v>
      </c>
      <c r="F4430">
        <f>IF(tblCustRFM[[#This Row],[Recency]] &lt;= $L$4, 3, IF(tblCustRFM[[#This Row],[Recency]] &lt;= M4432, 2, 1))</f>
        <v>1</v>
      </c>
      <c r="G4430">
        <f>IF(tblCustRFM[[#This Row],[Frequency]] &gt;= L4433, 3, IF(tblCustRFM[[#This Row],[Frequency]] &gt;= M4433, 2, 1))</f>
        <v>3</v>
      </c>
      <c r="H4430">
        <f>IF(tblCustRFM[[#This Row],[Monetary]] &gt;= L4434, 3, IF(tblCustRFM[[#This Row],[Monetary]] &gt;= M4434, 2, 1))</f>
        <v>3</v>
      </c>
      <c r="I4430">
        <f>tblCustRFM[[#This Row],[RecencyTier]] + tblCustRFM[[#This Row],[FrequencyTier]] + tblCustRFM[[#This Row],[MonetaryTier]]</f>
        <v>7</v>
      </c>
    </row>
    <row r="4431" spans="1:9" x14ac:dyDescent="0.45">
      <c r="A4431" s="16">
        <v>7603</v>
      </c>
      <c r="B4431" s="10">
        <v>45224.358735879629</v>
      </c>
      <c r="C4431">
        <v>1</v>
      </c>
      <c r="D4431">
        <v>7821.96</v>
      </c>
      <c r="E4431" s="24">
        <f>INT(RFM_Pivot!$A$1 - tblCustRFM[[#This Row],[LastPurchaseDate]])</f>
        <v>432</v>
      </c>
      <c r="F4431">
        <f>IF(tblCustRFM[[#This Row],[Recency]] &lt;= $L$4, 3, IF(tblCustRFM[[#This Row],[Recency]] &lt;= M4433, 2, 1))</f>
        <v>1</v>
      </c>
      <c r="G4431">
        <f>IF(tblCustRFM[[#This Row],[Frequency]] &gt;= L4434, 3, IF(tblCustRFM[[#This Row],[Frequency]] &gt;= M4434, 2, 1))</f>
        <v>3</v>
      </c>
      <c r="H4431">
        <f>IF(tblCustRFM[[#This Row],[Monetary]] &gt;= L4435, 3, IF(tblCustRFM[[#This Row],[Monetary]] &gt;= M4435, 2, 1))</f>
        <v>3</v>
      </c>
      <c r="I4431">
        <f>tblCustRFM[[#This Row],[RecencyTier]] + tblCustRFM[[#This Row],[FrequencyTier]] + tblCustRFM[[#This Row],[MonetaryTier]]</f>
        <v>7</v>
      </c>
    </row>
    <row r="4432" spans="1:9" x14ac:dyDescent="0.45">
      <c r="A4432" s="16">
        <v>7604</v>
      </c>
      <c r="B4432" s="10">
        <v>45516.898989891975</v>
      </c>
      <c r="C4432">
        <v>2</v>
      </c>
      <c r="D4432">
        <v>3337.99</v>
      </c>
      <c r="E4432" s="24">
        <f>INT(RFM_Pivot!$A$1 - tblCustRFM[[#This Row],[LastPurchaseDate]])</f>
        <v>140</v>
      </c>
      <c r="F4432">
        <f>IF(tblCustRFM[[#This Row],[Recency]] &lt;= $L$4, 3, IF(tblCustRFM[[#This Row],[Recency]] &lt;= M4434, 2, 1))</f>
        <v>1</v>
      </c>
      <c r="G4432">
        <f>IF(tblCustRFM[[#This Row],[Frequency]] &gt;= L4435, 3, IF(tblCustRFM[[#This Row],[Frequency]] &gt;= M4435, 2, 1))</f>
        <v>3</v>
      </c>
      <c r="H4432">
        <f>IF(tblCustRFM[[#This Row],[Monetary]] &gt;= L4436, 3, IF(tblCustRFM[[#This Row],[Monetary]] &gt;= M4436, 2, 1))</f>
        <v>3</v>
      </c>
      <c r="I4432">
        <f>tblCustRFM[[#This Row],[RecencyTier]] + tblCustRFM[[#This Row],[FrequencyTier]] + tblCustRFM[[#This Row],[MonetaryTier]]</f>
        <v>7</v>
      </c>
    </row>
    <row r="4433" spans="1:9" x14ac:dyDescent="0.45">
      <c r="A4433" s="16">
        <v>7605</v>
      </c>
      <c r="B4433" s="10">
        <v>45455.864886496915</v>
      </c>
      <c r="C4433">
        <v>1</v>
      </c>
      <c r="D4433">
        <v>6348.46</v>
      </c>
      <c r="E4433" s="24">
        <f>INT(RFM_Pivot!$A$1 - tblCustRFM[[#This Row],[LastPurchaseDate]])</f>
        <v>201</v>
      </c>
      <c r="F4433">
        <f>IF(tblCustRFM[[#This Row],[Recency]] &lt;= $L$4, 3, IF(tblCustRFM[[#This Row],[Recency]] &lt;= M4435, 2, 1))</f>
        <v>1</v>
      </c>
      <c r="G4433">
        <f>IF(tblCustRFM[[#This Row],[Frequency]] &gt;= L4436, 3, IF(tblCustRFM[[#This Row],[Frequency]] &gt;= M4436, 2, 1))</f>
        <v>3</v>
      </c>
      <c r="H4433">
        <f>IF(tblCustRFM[[#This Row],[Monetary]] &gt;= L4437, 3, IF(tblCustRFM[[#This Row],[Monetary]] &gt;= M4437, 2, 1))</f>
        <v>3</v>
      </c>
      <c r="I4433">
        <f>tblCustRFM[[#This Row],[RecencyTier]] + tblCustRFM[[#This Row],[FrequencyTier]] + tblCustRFM[[#This Row],[MonetaryTier]]</f>
        <v>7</v>
      </c>
    </row>
    <row r="4434" spans="1:9" x14ac:dyDescent="0.45">
      <c r="A4434" s="16">
        <v>7606</v>
      </c>
      <c r="B4434" s="10">
        <v>45363.218621874999</v>
      </c>
      <c r="C4434">
        <v>1</v>
      </c>
      <c r="D4434">
        <v>22820.6</v>
      </c>
      <c r="E4434" s="24">
        <f>INT(RFM_Pivot!$A$1 - tblCustRFM[[#This Row],[LastPurchaseDate]])</f>
        <v>293</v>
      </c>
      <c r="F4434">
        <f>IF(tblCustRFM[[#This Row],[Recency]] &lt;= $L$4, 3, IF(tblCustRFM[[#This Row],[Recency]] &lt;= M4436, 2, 1))</f>
        <v>1</v>
      </c>
      <c r="G4434">
        <f>IF(tblCustRFM[[#This Row],[Frequency]] &gt;= L4437, 3, IF(tblCustRFM[[#This Row],[Frequency]] &gt;= M4437, 2, 1))</f>
        <v>3</v>
      </c>
      <c r="H4434">
        <f>IF(tblCustRFM[[#This Row],[Monetary]] &gt;= L4438, 3, IF(tblCustRFM[[#This Row],[Monetary]] &gt;= M4438, 2, 1))</f>
        <v>3</v>
      </c>
      <c r="I4434">
        <f>tblCustRFM[[#This Row],[RecencyTier]] + tblCustRFM[[#This Row],[FrequencyTier]] + tblCustRFM[[#This Row],[MonetaryTier]]</f>
        <v>7</v>
      </c>
    </row>
    <row r="4435" spans="1:9" x14ac:dyDescent="0.45">
      <c r="A4435" s="16">
        <v>7609</v>
      </c>
      <c r="B4435" s="10">
        <v>45599.689268942901</v>
      </c>
      <c r="C4435">
        <v>3</v>
      </c>
      <c r="D4435">
        <v>25092.16</v>
      </c>
      <c r="E4435" s="24">
        <f>INT(RFM_Pivot!$A$1 - tblCustRFM[[#This Row],[LastPurchaseDate]])</f>
        <v>57</v>
      </c>
      <c r="F4435">
        <f>IF(tblCustRFM[[#This Row],[Recency]] &lt;= $L$4, 3, IF(tblCustRFM[[#This Row],[Recency]] &lt;= M4437, 2, 1))</f>
        <v>3</v>
      </c>
      <c r="G4435">
        <f>IF(tblCustRFM[[#This Row],[Frequency]] &gt;= L4438, 3, IF(tblCustRFM[[#This Row],[Frequency]] &gt;= M4438, 2, 1))</f>
        <v>3</v>
      </c>
      <c r="H4435">
        <f>IF(tblCustRFM[[#This Row],[Monetary]] &gt;= L4439, 3, IF(tblCustRFM[[#This Row],[Monetary]] &gt;= M4439, 2, 1))</f>
        <v>3</v>
      </c>
      <c r="I4435">
        <f>tblCustRFM[[#This Row],[RecencyTier]] + tblCustRFM[[#This Row],[FrequencyTier]] + tblCustRFM[[#This Row],[MonetaryTier]]</f>
        <v>9</v>
      </c>
    </row>
    <row r="4436" spans="1:9" x14ac:dyDescent="0.45">
      <c r="A4436" s="16">
        <v>7610</v>
      </c>
      <c r="B4436" s="10">
        <v>45522.301530169752</v>
      </c>
      <c r="C4436">
        <v>2</v>
      </c>
      <c r="D4436">
        <v>13842.12</v>
      </c>
      <c r="E4436" s="24">
        <f>INT(RFM_Pivot!$A$1 - tblCustRFM[[#This Row],[LastPurchaseDate]])</f>
        <v>134</v>
      </c>
      <c r="F4436">
        <f>IF(tblCustRFM[[#This Row],[Recency]] &lt;= $L$4, 3, IF(tblCustRFM[[#This Row],[Recency]] &lt;= M4438, 2, 1))</f>
        <v>1</v>
      </c>
      <c r="G4436">
        <f>IF(tblCustRFM[[#This Row],[Frequency]] &gt;= L4439, 3, IF(tblCustRFM[[#This Row],[Frequency]] &gt;= M4439, 2, 1))</f>
        <v>3</v>
      </c>
      <c r="H4436">
        <f>IF(tblCustRFM[[#This Row],[Monetary]] &gt;= L4440, 3, IF(tblCustRFM[[#This Row],[Monetary]] &gt;= M4440, 2, 1))</f>
        <v>3</v>
      </c>
      <c r="I4436">
        <f>tblCustRFM[[#This Row],[RecencyTier]] + tblCustRFM[[#This Row],[FrequencyTier]] + tblCustRFM[[#This Row],[MonetaryTier]]</f>
        <v>7</v>
      </c>
    </row>
    <row r="4437" spans="1:9" x14ac:dyDescent="0.45">
      <c r="A4437" s="16">
        <v>7611</v>
      </c>
      <c r="B4437" s="10">
        <v>45454.112711265429</v>
      </c>
      <c r="C4437">
        <v>1</v>
      </c>
      <c r="D4437">
        <v>5440.38</v>
      </c>
      <c r="E4437" s="24">
        <f>INT(RFM_Pivot!$A$1 - tblCustRFM[[#This Row],[LastPurchaseDate]])</f>
        <v>202</v>
      </c>
      <c r="F4437">
        <f>IF(tblCustRFM[[#This Row],[Recency]] &lt;= $L$4, 3, IF(tblCustRFM[[#This Row],[Recency]] &lt;= M4439, 2, 1))</f>
        <v>1</v>
      </c>
      <c r="G4437">
        <f>IF(tblCustRFM[[#This Row],[Frequency]] &gt;= L4440, 3, IF(tblCustRFM[[#This Row],[Frequency]] &gt;= M4440, 2, 1))</f>
        <v>3</v>
      </c>
      <c r="H4437">
        <f>IF(tblCustRFM[[#This Row],[Monetary]] &gt;= L4441, 3, IF(tblCustRFM[[#This Row],[Monetary]] &gt;= M4441, 2, 1))</f>
        <v>3</v>
      </c>
      <c r="I4437">
        <f>tblCustRFM[[#This Row],[RecencyTier]] + tblCustRFM[[#This Row],[FrequencyTier]] + tblCustRFM[[#This Row],[MonetaryTier]]</f>
        <v>7</v>
      </c>
    </row>
    <row r="4438" spans="1:9" x14ac:dyDescent="0.45">
      <c r="A4438" s="16">
        <v>7612</v>
      </c>
      <c r="B4438" s="10">
        <v>45001.905490547841</v>
      </c>
      <c r="C4438">
        <v>1</v>
      </c>
      <c r="D4438">
        <v>1517.54</v>
      </c>
      <c r="E4438" s="24">
        <f>INT(RFM_Pivot!$A$1 - tblCustRFM[[#This Row],[LastPurchaseDate]])</f>
        <v>655</v>
      </c>
      <c r="F4438">
        <f>IF(tblCustRFM[[#This Row],[Recency]] &lt;= $L$4, 3, IF(tblCustRFM[[#This Row],[Recency]] &lt;= M4440, 2, 1))</f>
        <v>1</v>
      </c>
      <c r="G4438">
        <f>IF(tblCustRFM[[#This Row],[Frequency]] &gt;= L4441, 3, IF(tblCustRFM[[#This Row],[Frequency]] &gt;= M4441, 2, 1))</f>
        <v>3</v>
      </c>
      <c r="H4438">
        <f>IF(tblCustRFM[[#This Row],[Monetary]] &gt;= L4442, 3, IF(tblCustRFM[[#This Row],[Monetary]] &gt;= M4442, 2, 1))</f>
        <v>3</v>
      </c>
      <c r="I4438">
        <f>tblCustRFM[[#This Row],[RecencyTier]] + tblCustRFM[[#This Row],[FrequencyTier]] + tblCustRFM[[#This Row],[MonetaryTier]]</f>
        <v>7</v>
      </c>
    </row>
    <row r="4439" spans="1:9" x14ac:dyDescent="0.45">
      <c r="A4439" s="16">
        <v>7614</v>
      </c>
      <c r="B4439" s="10">
        <v>45411.549454938271</v>
      </c>
      <c r="C4439">
        <v>4</v>
      </c>
      <c r="D4439">
        <v>18117.349999999999</v>
      </c>
      <c r="E4439" s="24">
        <f>INT(RFM_Pivot!$A$1 - tblCustRFM[[#This Row],[LastPurchaseDate]])</f>
        <v>245</v>
      </c>
      <c r="F4439">
        <f>IF(tblCustRFM[[#This Row],[Recency]] &lt;= $L$4, 3, IF(tblCustRFM[[#This Row],[Recency]] &lt;= M4441, 2, 1))</f>
        <v>1</v>
      </c>
      <c r="G4439">
        <f>IF(tblCustRFM[[#This Row],[Frequency]] &gt;= L4442, 3, IF(tblCustRFM[[#This Row],[Frequency]] &gt;= M4442, 2, 1))</f>
        <v>3</v>
      </c>
      <c r="H4439">
        <f>IF(tblCustRFM[[#This Row],[Monetary]] &gt;= L4443, 3, IF(tblCustRFM[[#This Row],[Monetary]] &gt;= M4443, 2, 1))</f>
        <v>3</v>
      </c>
      <c r="I4439">
        <f>tblCustRFM[[#This Row],[RecencyTier]] + tblCustRFM[[#This Row],[FrequencyTier]] + tblCustRFM[[#This Row],[MonetaryTier]]</f>
        <v>7</v>
      </c>
    </row>
    <row r="4440" spans="1:9" x14ac:dyDescent="0.45">
      <c r="A4440" s="16">
        <v>7615</v>
      </c>
      <c r="B4440" s="10">
        <v>45224.869786959876</v>
      </c>
      <c r="C4440">
        <v>1</v>
      </c>
      <c r="D4440">
        <v>2008.22</v>
      </c>
      <c r="E4440" s="24">
        <f>INT(RFM_Pivot!$A$1 - tblCustRFM[[#This Row],[LastPurchaseDate]])</f>
        <v>432</v>
      </c>
      <c r="F4440">
        <f>IF(tblCustRFM[[#This Row],[Recency]] &lt;= $L$4, 3, IF(tblCustRFM[[#This Row],[Recency]] &lt;= M4442, 2, 1))</f>
        <v>1</v>
      </c>
      <c r="G4440">
        <f>IF(tblCustRFM[[#This Row],[Frequency]] &gt;= L4443, 3, IF(tblCustRFM[[#This Row],[Frequency]] &gt;= M4443, 2, 1))</f>
        <v>3</v>
      </c>
      <c r="H4440">
        <f>IF(tblCustRFM[[#This Row],[Monetary]] &gt;= L4444, 3, IF(tblCustRFM[[#This Row],[Monetary]] &gt;= M4444, 2, 1))</f>
        <v>3</v>
      </c>
      <c r="I4440">
        <f>tblCustRFM[[#This Row],[RecencyTier]] + tblCustRFM[[#This Row],[FrequencyTier]] + tblCustRFM[[#This Row],[MonetaryTier]]</f>
        <v>7</v>
      </c>
    </row>
    <row r="4441" spans="1:9" x14ac:dyDescent="0.45">
      <c r="A4441" s="16">
        <v>7616</v>
      </c>
      <c r="B4441" s="10">
        <v>45531.062406249999</v>
      </c>
      <c r="C4441">
        <v>2</v>
      </c>
      <c r="D4441">
        <v>8204.75</v>
      </c>
      <c r="E4441" s="24">
        <f>INT(RFM_Pivot!$A$1 - tblCustRFM[[#This Row],[LastPurchaseDate]])</f>
        <v>125</v>
      </c>
      <c r="F4441">
        <f>IF(tblCustRFM[[#This Row],[Recency]] &lt;= $L$4, 3, IF(tblCustRFM[[#This Row],[Recency]] &lt;= M4443, 2, 1))</f>
        <v>1</v>
      </c>
      <c r="G4441">
        <f>IF(tblCustRFM[[#This Row],[Frequency]] &gt;= L4444, 3, IF(tblCustRFM[[#This Row],[Frequency]] &gt;= M4444, 2, 1))</f>
        <v>3</v>
      </c>
      <c r="H4441">
        <f>IF(tblCustRFM[[#This Row],[Monetary]] &gt;= L4445, 3, IF(tblCustRFM[[#This Row],[Monetary]] &gt;= M4445, 2, 1))</f>
        <v>3</v>
      </c>
      <c r="I4441">
        <f>tblCustRFM[[#This Row],[RecencyTier]] + tblCustRFM[[#This Row],[FrequencyTier]] + tblCustRFM[[#This Row],[MonetaryTier]]</f>
        <v>7</v>
      </c>
    </row>
    <row r="4442" spans="1:9" x14ac:dyDescent="0.45">
      <c r="A4442" s="16">
        <v>7617</v>
      </c>
      <c r="B4442" s="10">
        <v>45412.571557137344</v>
      </c>
      <c r="C4442">
        <v>3</v>
      </c>
      <c r="D4442">
        <v>30956.95</v>
      </c>
      <c r="E4442" s="24">
        <f>INT(RFM_Pivot!$A$1 - tblCustRFM[[#This Row],[LastPurchaseDate]])</f>
        <v>244</v>
      </c>
      <c r="F4442">
        <f>IF(tblCustRFM[[#This Row],[Recency]] &lt;= $L$4, 3, IF(tblCustRFM[[#This Row],[Recency]] &lt;= M4444, 2, 1))</f>
        <v>1</v>
      </c>
      <c r="G4442">
        <f>IF(tblCustRFM[[#This Row],[Frequency]] &gt;= L4445, 3, IF(tblCustRFM[[#This Row],[Frequency]] &gt;= M4445, 2, 1))</f>
        <v>3</v>
      </c>
      <c r="H4442">
        <f>IF(tblCustRFM[[#This Row],[Monetary]] &gt;= L4446, 3, IF(tblCustRFM[[#This Row],[Monetary]] &gt;= M4446, 2, 1))</f>
        <v>3</v>
      </c>
      <c r="I4442">
        <f>tblCustRFM[[#This Row],[RecencyTier]] + tblCustRFM[[#This Row],[FrequencyTier]] + tblCustRFM[[#This Row],[MonetaryTier]]</f>
        <v>7</v>
      </c>
    </row>
    <row r="4443" spans="1:9" x14ac:dyDescent="0.45">
      <c r="A4443" s="16">
        <v>7618</v>
      </c>
      <c r="B4443" s="10">
        <v>45533.836683680558</v>
      </c>
      <c r="C4443">
        <v>1</v>
      </c>
      <c r="D4443">
        <v>9904.6</v>
      </c>
      <c r="E4443" s="24">
        <f>INT(RFM_Pivot!$A$1 - tblCustRFM[[#This Row],[LastPurchaseDate]])</f>
        <v>123</v>
      </c>
      <c r="F4443">
        <f>IF(tblCustRFM[[#This Row],[Recency]] &lt;= $L$4, 3, IF(tblCustRFM[[#This Row],[Recency]] &lt;= M4445, 2, 1))</f>
        <v>1</v>
      </c>
      <c r="G4443">
        <f>IF(tblCustRFM[[#This Row],[Frequency]] &gt;= L4446, 3, IF(tblCustRFM[[#This Row],[Frequency]] &gt;= M4446, 2, 1))</f>
        <v>3</v>
      </c>
      <c r="H4443">
        <f>IF(tblCustRFM[[#This Row],[Monetary]] &gt;= L4447, 3, IF(tblCustRFM[[#This Row],[Monetary]] &gt;= M4447, 2, 1))</f>
        <v>3</v>
      </c>
      <c r="I4443">
        <f>tblCustRFM[[#This Row],[RecencyTier]] + tblCustRFM[[#This Row],[FrequencyTier]] + tblCustRFM[[#This Row],[MonetaryTier]]</f>
        <v>7</v>
      </c>
    </row>
    <row r="4444" spans="1:9" x14ac:dyDescent="0.45">
      <c r="A4444" s="16">
        <v>7619</v>
      </c>
      <c r="B4444" s="10">
        <v>44965.912891280866</v>
      </c>
      <c r="C4444">
        <v>1</v>
      </c>
      <c r="D4444">
        <v>1966.64</v>
      </c>
      <c r="E4444" s="24">
        <f>INT(RFM_Pivot!$A$1 - tblCustRFM[[#This Row],[LastPurchaseDate]])</f>
        <v>691</v>
      </c>
      <c r="F4444">
        <f>IF(tblCustRFM[[#This Row],[Recency]] &lt;= $L$4, 3, IF(tblCustRFM[[#This Row],[Recency]] &lt;= M4446, 2, 1))</f>
        <v>1</v>
      </c>
      <c r="G4444">
        <f>IF(tblCustRFM[[#This Row],[Frequency]] &gt;= L4447, 3, IF(tblCustRFM[[#This Row],[Frequency]] &gt;= M4447, 2, 1))</f>
        <v>3</v>
      </c>
      <c r="H4444">
        <f>IF(tblCustRFM[[#This Row],[Monetary]] &gt;= L4448, 3, IF(tblCustRFM[[#This Row],[Monetary]] &gt;= M4448, 2, 1))</f>
        <v>3</v>
      </c>
      <c r="I4444">
        <f>tblCustRFM[[#This Row],[RecencyTier]] + tblCustRFM[[#This Row],[FrequencyTier]] + tblCustRFM[[#This Row],[MonetaryTier]]</f>
        <v>7</v>
      </c>
    </row>
    <row r="4445" spans="1:9" x14ac:dyDescent="0.45">
      <c r="A4445" s="16">
        <v>7620</v>
      </c>
      <c r="B4445" s="10">
        <v>45476.014901504626</v>
      </c>
      <c r="C4445">
        <v>2</v>
      </c>
      <c r="D4445">
        <v>15604.82</v>
      </c>
      <c r="E4445" s="24">
        <f>INT(RFM_Pivot!$A$1 - tblCustRFM[[#This Row],[LastPurchaseDate]])</f>
        <v>180</v>
      </c>
      <c r="F4445">
        <f>IF(tblCustRFM[[#This Row],[Recency]] &lt;= $L$4, 3, IF(tblCustRFM[[#This Row],[Recency]] &lt;= M4447, 2, 1))</f>
        <v>1</v>
      </c>
      <c r="G4445">
        <f>IF(tblCustRFM[[#This Row],[Frequency]] &gt;= L4448, 3, IF(tblCustRFM[[#This Row],[Frequency]] &gt;= M4448, 2, 1))</f>
        <v>3</v>
      </c>
      <c r="H4445">
        <f>IF(tblCustRFM[[#This Row],[Monetary]] &gt;= L4449, 3, IF(tblCustRFM[[#This Row],[Monetary]] &gt;= M4449, 2, 1))</f>
        <v>3</v>
      </c>
      <c r="I4445">
        <f>tblCustRFM[[#This Row],[RecencyTier]] + tblCustRFM[[#This Row],[FrequencyTier]] + tblCustRFM[[#This Row],[MonetaryTier]]</f>
        <v>7</v>
      </c>
    </row>
    <row r="4446" spans="1:9" x14ac:dyDescent="0.45">
      <c r="A4446" s="16">
        <v>7622</v>
      </c>
      <c r="B4446" s="10">
        <v>45388.114111419753</v>
      </c>
      <c r="C4446">
        <v>2</v>
      </c>
      <c r="D4446">
        <v>10133.67</v>
      </c>
      <c r="E4446" s="24">
        <f>INT(RFM_Pivot!$A$1 - tblCustRFM[[#This Row],[LastPurchaseDate]])</f>
        <v>268</v>
      </c>
      <c r="F4446">
        <f>IF(tblCustRFM[[#This Row],[Recency]] &lt;= $L$4, 3, IF(tblCustRFM[[#This Row],[Recency]] &lt;= M4448, 2, 1))</f>
        <v>1</v>
      </c>
      <c r="G4446">
        <f>IF(tblCustRFM[[#This Row],[Frequency]] &gt;= L4449, 3, IF(tblCustRFM[[#This Row],[Frequency]] &gt;= M4449, 2, 1))</f>
        <v>3</v>
      </c>
      <c r="H4446">
        <f>IF(tblCustRFM[[#This Row],[Monetary]] &gt;= L4450, 3, IF(tblCustRFM[[#This Row],[Monetary]] &gt;= M4450, 2, 1))</f>
        <v>3</v>
      </c>
      <c r="I4446">
        <f>tblCustRFM[[#This Row],[RecencyTier]] + tblCustRFM[[#This Row],[FrequencyTier]] + tblCustRFM[[#This Row],[MonetaryTier]]</f>
        <v>7</v>
      </c>
    </row>
    <row r="4447" spans="1:9" x14ac:dyDescent="0.45">
      <c r="A4447" s="16">
        <v>7623</v>
      </c>
      <c r="B4447" s="10">
        <v>45199.098209837961</v>
      </c>
      <c r="C4447">
        <v>1</v>
      </c>
      <c r="D4447">
        <v>3322.19</v>
      </c>
      <c r="E4447" s="24">
        <f>INT(RFM_Pivot!$A$1 - tblCustRFM[[#This Row],[LastPurchaseDate]])</f>
        <v>457</v>
      </c>
      <c r="F4447">
        <f>IF(tblCustRFM[[#This Row],[Recency]] &lt;= $L$4, 3, IF(tblCustRFM[[#This Row],[Recency]] &lt;= M4449, 2, 1))</f>
        <v>1</v>
      </c>
      <c r="G4447">
        <f>IF(tblCustRFM[[#This Row],[Frequency]] &gt;= L4450, 3, IF(tblCustRFM[[#This Row],[Frequency]] &gt;= M4450, 2, 1))</f>
        <v>3</v>
      </c>
      <c r="H4447">
        <f>IF(tblCustRFM[[#This Row],[Monetary]] &gt;= L4451, 3, IF(tblCustRFM[[#This Row],[Monetary]] &gt;= M4451, 2, 1))</f>
        <v>3</v>
      </c>
      <c r="I4447">
        <f>tblCustRFM[[#This Row],[RecencyTier]] + tblCustRFM[[#This Row],[FrequencyTier]] + tblCustRFM[[#This Row],[MonetaryTier]]</f>
        <v>7</v>
      </c>
    </row>
    <row r="4448" spans="1:9" x14ac:dyDescent="0.45">
      <c r="A4448" s="16">
        <v>7626</v>
      </c>
      <c r="B4448" s="10">
        <v>45123.535653549385</v>
      </c>
      <c r="C4448">
        <v>1</v>
      </c>
      <c r="D4448">
        <v>2723.75</v>
      </c>
      <c r="E4448" s="24">
        <f>INT(RFM_Pivot!$A$1 - tblCustRFM[[#This Row],[LastPurchaseDate]])</f>
        <v>533</v>
      </c>
      <c r="F4448">
        <f>IF(tblCustRFM[[#This Row],[Recency]] &lt;= $L$4, 3, IF(tblCustRFM[[#This Row],[Recency]] &lt;= M4450, 2, 1))</f>
        <v>1</v>
      </c>
      <c r="G4448">
        <f>IF(tblCustRFM[[#This Row],[Frequency]] &gt;= L4451, 3, IF(tblCustRFM[[#This Row],[Frequency]] &gt;= M4451, 2, 1))</f>
        <v>3</v>
      </c>
      <c r="H4448">
        <f>IF(tblCustRFM[[#This Row],[Monetary]] &gt;= L4452, 3, IF(tblCustRFM[[#This Row],[Monetary]] &gt;= M4452, 2, 1))</f>
        <v>3</v>
      </c>
      <c r="I4448">
        <f>tblCustRFM[[#This Row],[RecencyTier]] + tblCustRFM[[#This Row],[FrequencyTier]] + tblCustRFM[[#This Row],[MonetaryTier]]</f>
        <v>7</v>
      </c>
    </row>
    <row r="4449" spans="1:9" x14ac:dyDescent="0.45">
      <c r="A4449" s="16">
        <v>7628</v>
      </c>
      <c r="B4449" s="10">
        <v>45208.735173533947</v>
      </c>
      <c r="C4449">
        <v>2</v>
      </c>
      <c r="D4449">
        <v>27050.05</v>
      </c>
      <c r="E4449" s="24">
        <f>INT(RFM_Pivot!$A$1 - tblCustRFM[[#This Row],[LastPurchaseDate]])</f>
        <v>448</v>
      </c>
      <c r="F4449">
        <f>IF(tblCustRFM[[#This Row],[Recency]] &lt;= $L$4, 3, IF(tblCustRFM[[#This Row],[Recency]] &lt;= M4451, 2, 1))</f>
        <v>1</v>
      </c>
      <c r="G4449">
        <f>IF(tblCustRFM[[#This Row],[Frequency]] &gt;= L4452, 3, IF(tblCustRFM[[#This Row],[Frequency]] &gt;= M4452, 2, 1))</f>
        <v>3</v>
      </c>
      <c r="H4449">
        <f>IF(tblCustRFM[[#This Row],[Monetary]] &gt;= L4453, 3, IF(tblCustRFM[[#This Row],[Monetary]] &gt;= M4453, 2, 1))</f>
        <v>3</v>
      </c>
      <c r="I4449">
        <f>tblCustRFM[[#This Row],[RecencyTier]] + tblCustRFM[[#This Row],[FrequencyTier]] + tblCustRFM[[#This Row],[MonetaryTier]]</f>
        <v>7</v>
      </c>
    </row>
    <row r="4450" spans="1:9" x14ac:dyDescent="0.45">
      <c r="A4450" s="16">
        <v>7629</v>
      </c>
      <c r="B4450" s="10">
        <v>45613.268626851852</v>
      </c>
      <c r="C4450">
        <v>3</v>
      </c>
      <c r="D4450">
        <v>33632.31</v>
      </c>
      <c r="E4450" s="24">
        <f>INT(RFM_Pivot!$A$1 - tblCustRFM[[#This Row],[LastPurchaseDate]])</f>
        <v>43</v>
      </c>
      <c r="F4450">
        <f>IF(tblCustRFM[[#This Row],[Recency]] &lt;= $L$4, 3, IF(tblCustRFM[[#This Row],[Recency]] &lt;= M4452, 2, 1))</f>
        <v>3</v>
      </c>
      <c r="G4450">
        <f>IF(tblCustRFM[[#This Row],[Frequency]] &gt;= L4453, 3, IF(tblCustRFM[[#This Row],[Frequency]] &gt;= M4453, 2, 1))</f>
        <v>3</v>
      </c>
      <c r="H4450">
        <f>IF(tblCustRFM[[#This Row],[Monetary]] &gt;= L4454, 3, IF(tblCustRFM[[#This Row],[Monetary]] &gt;= M4454, 2, 1))</f>
        <v>3</v>
      </c>
      <c r="I4450">
        <f>tblCustRFM[[#This Row],[RecencyTier]] + tblCustRFM[[#This Row],[FrequencyTier]] + tblCustRFM[[#This Row],[MonetaryTier]]</f>
        <v>9</v>
      </c>
    </row>
    <row r="4451" spans="1:9" x14ac:dyDescent="0.45">
      <c r="A4451" s="16">
        <v>7630</v>
      </c>
      <c r="B4451" s="10">
        <v>45630.279327932098</v>
      </c>
      <c r="C4451">
        <v>1</v>
      </c>
      <c r="D4451">
        <v>4076.86</v>
      </c>
      <c r="E4451" s="24">
        <f>INT(RFM_Pivot!$A$1 - tblCustRFM[[#This Row],[LastPurchaseDate]])</f>
        <v>26</v>
      </c>
      <c r="F4451">
        <f>IF(tblCustRFM[[#This Row],[Recency]] &lt;= $L$4, 3, IF(tblCustRFM[[#This Row],[Recency]] &lt;= M4453, 2, 1))</f>
        <v>3</v>
      </c>
      <c r="G4451">
        <f>IF(tblCustRFM[[#This Row],[Frequency]] &gt;= L4454, 3, IF(tblCustRFM[[#This Row],[Frequency]] &gt;= M4454, 2, 1))</f>
        <v>3</v>
      </c>
      <c r="H4451">
        <f>IF(tblCustRFM[[#This Row],[Monetary]] &gt;= L4455, 3, IF(tblCustRFM[[#This Row],[Monetary]] &gt;= M4455, 2, 1))</f>
        <v>3</v>
      </c>
      <c r="I4451">
        <f>tblCustRFM[[#This Row],[RecencyTier]] + tblCustRFM[[#This Row],[FrequencyTier]] + tblCustRFM[[#This Row],[MonetaryTier]]</f>
        <v>9</v>
      </c>
    </row>
    <row r="4452" spans="1:9" x14ac:dyDescent="0.45">
      <c r="A4452" s="16">
        <v>7633</v>
      </c>
      <c r="B4452" s="10">
        <v>45531.500450038577</v>
      </c>
      <c r="C4452">
        <v>2</v>
      </c>
      <c r="D4452">
        <v>15522.85</v>
      </c>
      <c r="E4452" s="24">
        <f>INT(RFM_Pivot!$A$1 - tblCustRFM[[#This Row],[LastPurchaseDate]])</f>
        <v>125</v>
      </c>
      <c r="F4452">
        <f>IF(tblCustRFM[[#This Row],[Recency]] &lt;= $L$4, 3, IF(tblCustRFM[[#This Row],[Recency]] &lt;= M4454, 2, 1))</f>
        <v>1</v>
      </c>
      <c r="G4452">
        <f>IF(tblCustRFM[[#This Row],[Frequency]] &gt;= L4455, 3, IF(tblCustRFM[[#This Row],[Frequency]] &gt;= M4455, 2, 1))</f>
        <v>3</v>
      </c>
      <c r="H4452">
        <f>IF(tblCustRFM[[#This Row],[Monetary]] &gt;= L4456, 3, IF(tblCustRFM[[#This Row],[Monetary]] &gt;= M4456, 2, 1))</f>
        <v>3</v>
      </c>
      <c r="I4452">
        <f>tblCustRFM[[#This Row],[RecencyTier]] + tblCustRFM[[#This Row],[FrequencyTier]] + tblCustRFM[[#This Row],[MonetaryTier]]</f>
        <v>7</v>
      </c>
    </row>
    <row r="4453" spans="1:9" x14ac:dyDescent="0.45">
      <c r="A4453" s="16">
        <v>7634</v>
      </c>
      <c r="B4453" s="10">
        <v>45642.179517939818</v>
      </c>
      <c r="C4453">
        <v>1</v>
      </c>
      <c r="D4453">
        <v>325.2</v>
      </c>
      <c r="E4453" s="24">
        <f>INT(RFM_Pivot!$A$1 - tblCustRFM[[#This Row],[LastPurchaseDate]])</f>
        <v>14</v>
      </c>
      <c r="F4453">
        <f>IF(tblCustRFM[[#This Row],[Recency]] &lt;= $L$4, 3, IF(tblCustRFM[[#This Row],[Recency]] &lt;= M4455, 2, 1))</f>
        <v>3</v>
      </c>
      <c r="G4453">
        <f>IF(tblCustRFM[[#This Row],[Frequency]] &gt;= L4456, 3, IF(tblCustRFM[[#This Row],[Frequency]] &gt;= M4456, 2, 1))</f>
        <v>3</v>
      </c>
      <c r="H4453">
        <f>IF(tblCustRFM[[#This Row],[Monetary]] &gt;= L4457, 3, IF(tblCustRFM[[#This Row],[Monetary]] &gt;= M4457, 2, 1))</f>
        <v>3</v>
      </c>
      <c r="I4453">
        <f>tblCustRFM[[#This Row],[RecencyTier]] + tblCustRFM[[#This Row],[FrequencyTier]] + tblCustRFM[[#This Row],[MonetaryTier]]</f>
        <v>9</v>
      </c>
    </row>
    <row r="4454" spans="1:9" x14ac:dyDescent="0.45">
      <c r="A4454" s="16">
        <v>7635</v>
      </c>
      <c r="B4454" s="10">
        <v>45646.04890489969</v>
      </c>
      <c r="C4454">
        <v>3</v>
      </c>
      <c r="D4454">
        <v>18573.919999999998</v>
      </c>
      <c r="E4454" s="24">
        <f>INT(RFM_Pivot!$A$1 - tblCustRFM[[#This Row],[LastPurchaseDate]])</f>
        <v>10</v>
      </c>
      <c r="F4454">
        <f>IF(tblCustRFM[[#This Row],[Recency]] &lt;= $L$4, 3, IF(tblCustRFM[[#This Row],[Recency]] &lt;= M4456, 2, 1))</f>
        <v>3</v>
      </c>
      <c r="G4454">
        <f>IF(tblCustRFM[[#This Row],[Frequency]] &gt;= L4457, 3, IF(tblCustRFM[[#This Row],[Frequency]] &gt;= M4457, 2, 1))</f>
        <v>3</v>
      </c>
      <c r="H4454">
        <f>IF(tblCustRFM[[#This Row],[Monetary]] &gt;= L4458, 3, IF(tblCustRFM[[#This Row],[Monetary]] &gt;= M4458, 2, 1))</f>
        <v>3</v>
      </c>
      <c r="I4454">
        <f>tblCustRFM[[#This Row],[RecencyTier]] + tblCustRFM[[#This Row],[FrequencyTier]] + tblCustRFM[[#This Row],[MonetaryTier]]</f>
        <v>9</v>
      </c>
    </row>
    <row r="4455" spans="1:9" x14ac:dyDescent="0.45">
      <c r="A4455" s="16">
        <v>7636</v>
      </c>
      <c r="B4455" s="10">
        <v>45372.855585570986</v>
      </c>
      <c r="C4455">
        <v>2</v>
      </c>
      <c r="D4455">
        <v>9376.92</v>
      </c>
      <c r="E4455" s="24">
        <f>INT(RFM_Pivot!$A$1 - tblCustRFM[[#This Row],[LastPurchaseDate]])</f>
        <v>284</v>
      </c>
      <c r="F4455">
        <f>IF(tblCustRFM[[#This Row],[Recency]] &lt;= $L$4, 3, IF(tblCustRFM[[#This Row],[Recency]] &lt;= M4457, 2, 1))</f>
        <v>1</v>
      </c>
      <c r="G4455">
        <f>IF(tblCustRFM[[#This Row],[Frequency]] &gt;= L4458, 3, IF(tblCustRFM[[#This Row],[Frequency]] &gt;= M4458, 2, 1))</f>
        <v>3</v>
      </c>
      <c r="H4455">
        <f>IF(tblCustRFM[[#This Row],[Monetary]] &gt;= L4459, 3, IF(tblCustRFM[[#This Row],[Monetary]] &gt;= M4459, 2, 1))</f>
        <v>3</v>
      </c>
      <c r="I4455">
        <f>tblCustRFM[[#This Row],[RecencyTier]] + tblCustRFM[[#This Row],[FrequencyTier]] + tblCustRFM[[#This Row],[MonetaryTier]]</f>
        <v>7</v>
      </c>
    </row>
    <row r="4456" spans="1:9" x14ac:dyDescent="0.45">
      <c r="A4456" s="16">
        <v>7637</v>
      </c>
      <c r="B4456" s="10">
        <v>45307.660066010802</v>
      </c>
      <c r="C4456">
        <v>1</v>
      </c>
      <c r="D4456">
        <v>2170.38</v>
      </c>
      <c r="E4456" s="24">
        <f>INT(RFM_Pivot!$A$1 - tblCustRFM[[#This Row],[LastPurchaseDate]])</f>
        <v>349</v>
      </c>
      <c r="F4456">
        <f>IF(tblCustRFM[[#This Row],[Recency]] &lt;= $L$4, 3, IF(tblCustRFM[[#This Row],[Recency]] &lt;= M4458, 2, 1))</f>
        <v>1</v>
      </c>
      <c r="G4456">
        <f>IF(tblCustRFM[[#This Row],[Frequency]] &gt;= L4459, 3, IF(tblCustRFM[[#This Row],[Frequency]] &gt;= M4459, 2, 1))</f>
        <v>3</v>
      </c>
      <c r="H4456">
        <f>IF(tblCustRFM[[#This Row],[Monetary]] &gt;= L4460, 3, IF(tblCustRFM[[#This Row],[Monetary]] &gt;= M4460, 2, 1))</f>
        <v>3</v>
      </c>
      <c r="I4456">
        <f>tblCustRFM[[#This Row],[RecencyTier]] + tblCustRFM[[#This Row],[FrequencyTier]] + tblCustRFM[[#This Row],[MonetaryTier]]</f>
        <v>7</v>
      </c>
    </row>
    <row r="4457" spans="1:9" x14ac:dyDescent="0.45">
      <c r="A4457" s="16">
        <v>7638</v>
      </c>
      <c r="B4457" s="10">
        <v>45257.796079591048</v>
      </c>
      <c r="C4457">
        <v>2</v>
      </c>
      <c r="D4457">
        <v>16107.65</v>
      </c>
      <c r="E4457" s="24">
        <f>INT(RFM_Pivot!$A$1 - tblCustRFM[[#This Row],[LastPurchaseDate]])</f>
        <v>399</v>
      </c>
      <c r="F4457">
        <f>IF(tblCustRFM[[#This Row],[Recency]] &lt;= $L$4, 3, IF(tblCustRFM[[#This Row],[Recency]] &lt;= M4459, 2, 1))</f>
        <v>1</v>
      </c>
      <c r="G4457">
        <f>IF(tblCustRFM[[#This Row],[Frequency]] &gt;= L4460, 3, IF(tblCustRFM[[#This Row],[Frequency]] &gt;= M4460, 2, 1))</f>
        <v>3</v>
      </c>
      <c r="H4457">
        <f>IF(tblCustRFM[[#This Row],[Monetary]] &gt;= L4461, 3, IF(tblCustRFM[[#This Row],[Monetary]] &gt;= M4461, 2, 1))</f>
        <v>3</v>
      </c>
      <c r="I4457">
        <f>tblCustRFM[[#This Row],[RecencyTier]] + tblCustRFM[[#This Row],[FrequencyTier]] + tblCustRFM[[#This Row],[MonetaryTier]]</f>
        <v>7</v>
      </c>
    </row>
    <row r="4458" spans="1:9" x14ac:dyDescent="0.45">
      <c r="A4458" s="16">
        <v>7639</v>
      </c>
      <c r="B4458" s="10">
        <v>45648.312131211416</v>
      </c>
      <c r="C4458">
        <v>2</v>
      </c>
      <c r="D4458">
        <v>21554.39</v>
      </c>
      <c r="E4458" s="24">
        <f>INT(RFM_Pivot!$A$1 - tblCustRFM[[#This Row],[LastPurchaseDate]])</f>
        <v>8</v>
      </c>
      <c r="F4458">
        <f>IF(tblCustRFM[[#This Row],[Recency]] &lt;= $L$4, 3, IF(tblCustRFM[[#This Row],[Recency]] &lt;= M4460, 2, 1))</f>
        <v>3</v>
      </c>
      <c r="G4458">
        <f>IF(tblCustRFM[[#This Row],[Frequency]] &gt;= L4461, 3, IF(tblCustRFM[[#This Row],[Frequency]] &gt;= M4461, 2, 1))</f>
        <v>3</v>
      </c>
      <c r="H4458">
        <f>IF(tblCustRFM[[#This Row],[Monetary]] &gt;= L4462, 3, IF(tblCustRFM[[#This Row],[Monetary]] &gt;= M4462, 2, 1))</f>
        <v>3</v>
      </c>
      <c r="I4458">
        <f>tblCustRFM[[#This Row],[RecencyTier]] + tblCustRFM[[#This Row],[FrequencyTier]] + tblCustRFM[[#This Row],[MonetaryTier]]</f>
        <v>9</v>
      </c>
    </row>
    <row r="4459" spans="1:9" x14ac:dyDescent="0.45">
      <c r="A4459" s="16">
        <v>7640</v>
      </c>
      <c r="B4459" s="10">
        <v>45014.973797376544</v>
      </c>
      <c r="C4459">
        <v>1</v>
      </c>
      <c r="D4459">
        <v>6858.28</v>
      </c>
      <c r="E4459" s="24">
        <f>INT(RFM_Pivot!$A$1 - tblCustRFM[[#This Row],[LastPurchaseDate]])</f>
        <v>642</v>
      </c>
      <c r="F4459">
        <f>IF(tblCustRFM[[#This Row],[Recency]] &lt;= $L$4, 3, IF(tblCustRFM[[#This Row],[Recency]] &lt;= M4461, 2, 1))</f>
        <v>1</v>
      </c>
      <c r="G4459">
        <f>IF(tblCustRFM[[#This Row],[Frequency]] &gt;= L4462, 3, IF(tblCustRFM[[#This Row],[Frequency]] &gt;= M4462, 2, 1))</f>
        <v>3</v>
      </c>
      <c r="H4459">
        <f>IF(tblCustRFM[[#This Row],[Monetary]] &gt;= L4463, 3, IF(tblCustRFM[[#This Row],[Monetary]] &gt;= M4463, 2, 1))</f>
        <v>3</v>
      </c>
      <c r="I4459">
        <f>tblCustRFM[[#This Row],[RecencyTier]] + tblCustRFM[[#This Row],[FrequencyTier]] + tblCustRFM[[#This Row],[MonetaryTier]]</f>
        <v>7</v>
      </c>
    </row>
    <row r="4460" spans="1:9" x14ac:dyDescent="0.45">
      <c r="A4460" s="16">
        <v>7642</v>
      </c>
      <c r="B4460" s="10">
        <v>45446.884988503087</v>
      </c>
      <c r="C4460">
        <v>2</v>
      </c>
      <c r="D4460">
        <v>6095.08</v>
      </c>
      <c r="E4460" s="24">
        <f>INT(RFM_Pivot!$A$1 - tblCustRFM[[#This Row],[LastPurchaseDate]])</f>
        <v>210</v>
      </c>
      <c r="F4460">
        <f>IF(tblCustRFM[[#This Row],[Recency]] &lt;= $L$4, 3, IF(tblCustRFM[[#This Row],[Recency]] &lt;= M4462, 2, 1))</f>
        <v>1</v>
      </c>
      <c r="G4460">
        <f>IF(tblCustRFM[[#This Row],[Frequency]] &gt;= L4463, 3, IF(tblCustRFM[[#This Row],[Frequency]] &gt;= M4463, 2, 1))</f>
        <v>3</v>
      </c>
      <c r="H4460">
        <f>IF(tblCustRFM[[#This Row],[Monetary]] &gt;= L4464, 3, IF(tblCustRFM[[#This Row],[Monetary]] &gt;= M4464, 2, 1))</f>
        <v>3</v>
      </c>
      <c r="I4460">
        <f>tblCustRFM[[#This Row],[RecencyTier]] + tblCustRFM[[#This Row],[FrequencyTier]] + tblCustRFM[[#This Row],[MonetaryTier]]</f>
        <v>7</v>
      </c>
    </row>
    <row r="4461" spans="1:9" x14ac:dyDescent="0.45">
      <c r="A4461" s="16">
        <v>7643</v>
      </c>
      <c r="B4461" s="10">
        <v>45430.604360455247</v>
      </c>
      <c r="C4461">
        <v>2</v>
      </c>
      <c r="D4461">
        <v>32672.639999999999</v>
      </c>
      <c r="E4461" s="24">
        <f>INT(RFM_Pivot!$A$1 - tblCustRFM[[#This Row],[LastPurchaseDate]])</f>
        <v>226</v>
      </c>
      <c r="F4461">
        <f>IF(tblCustRFM[[#This Row],[Recency]] &lt;= $L$4, 3, IF(tblCustRFM[[#This Row],[Recency]] &lt;= M4463, 2, 1))</f>
        <v>1</v>
      </c>
      <c r="G4461">
        <f>IF(tblCustRFM[[#This Row],[Frequency]] &gt;= L4464, 3, IF(tblCustRFM[[#This Row],[Frequency]] &gt;= M4464, 2, 1))</f>
        <v>3</v>
      </c>
      <c r="H4461">
        <f>IF(tblCustRFM[[#This Row],[Monetary]] &gt;= L4465, 3, IF(tblCustRFM[[#This Row],[Monetary]] &gt;= M4465, 2, 1))</f>
        <v>3</v>
      </c>
      <c r="I4461">
        <f>tblCustRFM[[#This Row],[RecencyTier]] + tblCustRFM[[#This Row],[FrequencyTier]] + tblCustRFM[[#This Row],[MonetaryTier]]</f>
        <v>7</v>
      </c>
    </row>
    <row r="4462" spans="1:9" x14ac:dyDescent="0.45">
      <c r="A4462" s="16">
        <v>7644</v>
      </c>
      <c r="B4462" s="10">
        <v>45618.963196334873</v>
      </c>
      <c r="C4462">
        <v>3</v>
      </c>
      <c r="D4462">
        <v>12915.24</v>
      </c>
      <c r="E4462" s="24">
        <f>INT(RFM_Pivot!$A$1 - tblCustRFM[[#This Row],[LastPurchaseDate]])</f>
        <v>38</v>
      </c>
      <c r="F4462">
        <f>IF(tblCustRFM[[#This Row],[Recency]] &lt;= $L$4, 3, IF(tblCustRFM[[#This Row],[Recency]] &lt;= M4464, 2, 1))</f>
        <v>3</v>
      </c>
      <c r="G4462">
        <f>IF(tblCustRFM[[#This Row],[Frequency]] &gt;= L4465, 3, IF(tblCustRFM[[#This Row],[Frequency]] &gt;= M4465, 2, 1))</f>
        <v>3</v>
      </c>
      <c r="H4462">
        <f>IF(tblCustRFM[[#This Row],[Monetary]] &gt;= L4466, 3, IF(tblCustRFM[[#This Row],[Monetary]] &gt;= M4466, 2, 1))</f>
        <v>3</v>
      </c>
      <c r="I4462">
        <f>tblCustRFM[[#This Row],[RecencyTier]] + tblCustRFM[[#This Row],[FrequencyTier]] + tblCustRFM[[#This Row],[MonetaryTier]]</f>
        <v>9</v>
      </c>
    </row>
    <row r="4463" spans="1:9" x14ac:dyDescent="0.45">
      <c r="A4463" s="16">
        <v>7645</v>
      </c>
      <c r="B4463" s="10">
        <v>45644.588758873455</v>
      </c>
      <c r="C4463">
        <v>3</v>
      </c>
      <c r="D4463">
        <v>22773.61</v>
      </c>
      <c r="E4463" s="24">
        <f>INT(RFM_Pivot!$A$1 - tblCustRFM[[#This Row],[LastPurchaseDate]])</f>
        <v>12</v>
      </c>
      <c r="F4463">
        <f>IF(tblCustRFM[[#This Row],[Recency]] &lt;= $L$4, 3, IF(tblCustRFM[[#This Row],[Recency]] &lt;= M4465, 2, 1))</f>
        <v>3</v>
      </c>
      <c r="G4463">
        <f>IF(tblCustRFM[[#This Row],[Frequency]] &gt;= L4466, 3, IF(tblCustRFM[[#This Row],[Frequency]] &gt;= M4466, 2, 1))</f>
        <v>3</v>
      </c>
      <c r="H4463">
        <f>IF(tblCustRFM[[#This Row],[Monetary]] &gt;= L4467, 3, IF(tblCustRFM[[#This Row],[Monetary]] &gt;= M4467, 2, 1))</f>
        <v>3</v>
      </c>
      <c r="I4463">
        <f>tblCustRFM[[#This Row],[RecencyTier]] + tblCustRFM[[#This Row],[FrequencyTier]] + tblCustRFM[[#This Row],[MonetaryTier]]</f>
        <v>9</v>
      </c>
    </row>
    <row r="4464" spans="1:9" x14ac:dyDescent="0.45">
      <c r="A4464" s="16">
        <v>7646</v>
      </c>
      <c r="B4464" s="10">
        <v>45274.441744174386</v>
      </c>
      <c r="C4464">
        <v>2</v>
      </c>
      <c r="D4464">
        <v>21062.68</v>
      </c>
      <c r="E4464" s="24">
        <f>INT(RFM_Pivot!$A$1 - tblCustRFM[[#This Row],[LastPurchaseDate]])</f>
        <v>382</v>
      </c>
      <c r="F4464">
        <f>IF(tblCustRFM[[#This Row],[Recency]] &lt;= $L$4, 3, IF(tblCustRFM[[#This Row],[Recency]] &lt;= M4466, 2, 1))</f>
        <v>1</v>
      </c>
      <c r="G4464">
        <f>IF(tblCustRFM[[#This Row],[Frequency]] &gt;= L4467, 3, IF(tblCustRFM[[#This Row],[Frequency]] &gt;= M4467, 2, 1))</f>
        <v>3</v>
      </c>
      <c r="H4464">
        <f>IF(tblCustRFM[[#This Row],[Monetary]] &gt;= L4468, 3, IF(tblCustRFM[[#This Row],[Monetary]] &gt;= M4468, 2, 1))</f>
        <v>3</v>
      </c>
      <c r="I4464">
        <f>tblCustRFM[[#This Row],[RecencyTier]] + tblCustRFM[[#This Row],[FrequencyTier]] + tblCustRFM[[#This Row],[MonetaryTier]]</f>
        <v>7</v>
      </c>
    </row>
    <row r="4465" spans="1:9" x14ac:dyDescent="0.45">
      <c r="A4465" s="16">
        <v>7651</v>
      </c>
      <c r="B4465" s="10">
        <v>45573.333633371913</v>
      </c>
      <c r="C4465">
        <v>2</v>
      </c>
      <c r="D4465">
        <v>14077.14</v>
      </c>
      <c r="E4465" s="24">
        <f>INT(RFM_Pivot!$A$1 - tblCustRFM[[#This Row],[LastPurchaseDate]])</f>
        <v>83</v>
      </c>
      <c r="F4465">
        <f>IF(tblCustRFM[[#This Row],[Recency]] &lt;= $L$4, 3, IF(tblCustRFM[[#This Row],[Recency]] &lt;= M4467, 2, 1))</f>
        <v>3</v>
      </c>
      <c r="G4465">
        <f>IF(tblCustRFM[[#This Row],[Frequency]] &gt;= L4468, 3, IF(tblCustRFM[[#This Row],[Frequency]] &gt;= M4468, 2, 1))</f>
        <v>3</v>
      </c>
      <c r="H4465">
        <f>IF(tblCustRFM[[#This Row],[Monetary]] &gt;= L4469, 3, IF(tblCustRFM[[#This Row],[Monetary]] &gt;= M4469, 2, 1))</f>
        <v>3</v>
      </c>
      <c r="I4465">
        <f>tblCustRFM[[#This Row],[RecencyTier]] + tblCustRFM[[#This Row],[FrequencyTier]] + tblCustRFM[[#This Row],[MonetaryTier]]</f>
        <v>9</v>
      </c>
    </row>
    <row r="4466" spans="1:9" x14ac:dyDescent="0.45">
      <c r="A4466" s="16">
        <v>7652</v>
      </c>
      <c r="B4466" s="10">
        <v>45123.681668171295</v>
      </c>
      <c r="C4466">
        <v>2</v>
      </c>
      <c r="D4466">
        <v>22130.69</v>
      </c>
      <c r="E4466" s="24">
        <f>INT(RFM_Pivot!$A$1 - tblCustRFM[[#This Row],[LastPurchaseDate]])</f>
        <v>533</v>
      </c>
      <c r="F4466">
        <f>IF(tblCustRFM[[#This Row],[Recency]] &lt;= $L$4, 3, IF(tblCustRFM[[#This Row],[Recency]] &lt;= M4468, 2, 1))</f>
        <v>1</v>
      </c>
      <c r="G4466">
        <f>IF(tblCustRFM[[#This Row],[Frequency]] &gt;= L4469, 3, IF(tblCustRFM[[#This Row],[Frequency]] &gt;= M4469, 2, 1))</f>
        <v>3</v>
      </c>
      <c r="H4466">
        <f>IF(tblCustRFM[[#This Row],[Monetary]] &gt;= L4470, 3, IF(tblCustRFM[[#This Row],[Monetary]] &gt;= M4470, 2, 1))</f>
        <v>3</v>
      </c>
      <c r="I4466">
        <f>tblCustRFM[[#This Row],[RecencyTier]] + tblCustRFM[[#This Row],[FrequencyTier]] + tblCustRFM[[#This Row],[MonetaryTier]]</f>
        <v>7</v>
      </c>
    </row>
    <row r="4467" spans="1:9" x14ac:dyDescent="0.45">
      <c r="A4467" s="16">
        <v>7653</v>
      </c>
      <c r="B4467" s="10">
        <v>45225.307830787038</v>
      </c>
      <c r="C4467">
        <v>1</v>
      </c>
      <c r="D4467">
        <v>10120.41</v>
      </c>
      <c r="E4467" s="24">
        <f>INT(RFM_Pivot!$A$1 - tblCustRFM[[#This Row],[LastPurchaseDate]])</f>
        <v>431</v>
      </c>
      <c r="F4467">
        <f>IF(tblCustRFM[[#This Row],[Recency]] &lt;= $L$4, 3, IF(tblCustRFM[[#This Row],[Recency]] &lt;= M4469, 2, 1))</f>
        <v>1</v>
      </c>
      <c r="G4467">
        <f>IF(tblCustRFM[[#This Row],[Frequency]] &gt;= L4470, 3, IF(tblCustRFM[[#This Row],[Frequency]] &gt;= M4470, 2, 1))</f>
        <v>3</v>
      </c>
      <c r="H4467">
        <f>IF(tblCustRFM[[#This Row],[Monetary]] &gt;= L4471, 3, IF(tblCustRFM[[#This Row],[Monetary]] &gt;= M4471, 2, 1))</f>
        <v>3</v>
      </c>
      <c r="I4467">
        <f>tblCustRFM[[#This Row],[RecencyTier]] + tblCustRFM[[#This Row],[FrequencyTier]] + tblCustRFM[[#This Row],[MonetaryTier]]</f>
        <v>7</v>
      </c>
    </row>
    <row r="4468" spans="1:9" x14ac:dyDescent="0.45">
      <c r="A4468" s="16">
        <v>7654</v>
      </c>
      <c r="B4468" s="10">
        <v>45361.101410146606</v>
      </c>
      <c r="C4468">
        <v>1</v>
      </c>
      <c r="D4468">
        <v>3948.56</v>
      </c>
      <c r="E4468" s="24">
        <f>INT(RFM_Pivot!$A$1 - tblCustRFM[[#This Row],[LastPurchaseDate]])</f>
        <v>295</v>
      </c>
      <c r="F4468">
        <f>IF(tblCustRFM[[#This Row],[Recency]] &lt;= $L$4, 3, IF(tblCustRFM[[#This Row],[Recency]] &lt;= M4470, 2, 1))</f>
        <v>1</v>
      </c>
      <c r="G4468">
        <f>IF(tblCustRFM[[#This Row],[Frequency]] &gt;= L4471, 3, IF(tblCustRFM[[#This Row],[Frequency]] &gt;= M4471, 2, 1))</f>
        <v>3</v>
      </c>
      <c r="H4468">
        <f>IF(tblCustRFM[[#This Row],[Monetary]] &gt;= L4472, 3, IF(tblCustRFM[[#This Row],[Monetary]] &gt;= M4472, 2, 1))</f>
        <v>3</v>
      </c>
      <c r="I4468">
        <f>tblCustRFM[[#This Row],[RecencyTier]] + tblCustRFM[[#This Row],[FrequencyTier]] + tblCustRFM[[#This Row],[MonetaryTier]]</f>
        <v>7</v>
      </c>
    </row>
    <row r="4469" spans="1:9" x14ac:dyDescent="0.45">
      <c r="A4469" s="16">
        <v>7655</v>
      </c>
      <c r="B4469" s="10">
        <v>45527.923092322533</v>
      </c>
      <c r="C4469">
        <v>2</v>
      </c>
      <c r="D4469">
        <v>9697.2999999999993</v>
      </c>
      <c r="E4469" s="24">
        <f>INT(RFM_Pivot!$A$1 - tblCustRFM[[#This Row],[LastPurchaseDate]])</f>
        <v>129</v>
      </c>
      <c r="F4469">
        <f>IF(tblCustRFM[[#This Row],[Recency]] &lt;= $L$4, 3, IF(tblCustRFM[[#This Row],[Recency]] &lt;= M4471, 2, 1))</f>
        <v>1</v>
      </c>
      <c r="G4469">
        <f>IF(tblCustRFM[[#This Row],[Frequency]] &gt;= L4472, 3, IF(tblCustRFM[[#This Row],[Frequency]] &gt;= M4472, 2, 1))</f>
        <v>3</v>
      </c>
      <c r="H4469">
        <f>IF(tblCustRFM[[#This Row],[Monetary]] &gt;= L4473, 3, IF(tblCustRFM[[#This Row],[Monetary]] &gt;= M4473, 2, 1))</f>
        <v>3</v>
      </c>
      <c r="I4469">
        <f>tblCustRFM[[#This Row],[RecencyTier]] + tblCustRFM[[#This Row],[FrequencyTier]] + tblCustRFM[[#This Row],[MonetaryTier]]</f>
        <v>7</v>
      </c>
    </row>
    <row r="4470" spans="1:9" x14ac:dyDescent="0.45">
      <c r="A4470" s="16">
        <v>7656</v>
      </c>
      <c r="B4470" s="10">
        <v>45041.621462152776</v>
      </c>
      <c r="C4470">
        <v>1</v>
      </c>
      <c r="D4470">
        <v>3867.55</v>
      </c>
      <c r="E4470" s="24">
        <f>INT(RFM_Pivot!$A$1 - tblCustRFM[[#This Row],[LastPurchaseDate]])</f>
        <v>615</v>
      </c>
      <c r="F4470">
        <f>IF(tblCustRFM[[#This Row],[Recency]] &lt;= $L$4, 3, IF(tblCustRFM[[#This Row],[Recency]] &lt;= M4472, 2, 1))</f>
        <v>1</v>
      </c>
      <c r="G4470">
        <f>IF(tblCustRFM[[#This Row],[Frequency]] &gt;= L4473, 3, IF(tblCustRFM[[#This Row],[Frequency]] &gt;= M4473, 2, 1))</f>
        <v>3</v>
      </c>
      <c r="H4470">
        <f>IF(tblCustRFM[[#This Row],[Monetary]] &gt;= L4474, 3, IF(tblCustRFM[[#This Row],[Monetary]] &gt;= M4474, 2, 1))</f>
        <v>3</v>
      </c>
      <c r="I4470">
        <f>tblCustRFM[[#This Row],[RecencyTier]] + tblCustRFM[[#This Row],[FrequencyTier]] + tblCustRFM[[#This Row],[MonetaryTier]]</f>
        <v>7</v>
      </c>
    </row>
    <row r="4471" spans="1:9" x14ac:dyDescent="0.45">
      <c r="A4471" s="16">
        <v>7657</v>
      </c>
      <c r="B4471" s="10">
        <v>45388.406140624997</v>
      </c>
      <c r="C4471">
        <v>1</v>
      </c>
      <c r="D4471">
        <v>14518</v>
      </c>
      <c r="E4471" s="24">
        <f>INT(RFM_Pivot!$A$1 - tblCustRFM[[#This Row],[LastPurchaseDate]])</f>
        <v>268</v>
      </c>
      <c r="F4471">
        <f>IF(tblCustRFM[[#This Row],[Recency]] &lt;= $L$4, 3, IF(tblCustRFM[[#This Row],[Recency]] &lt;= M4473, 2, 1))</f>
        <v>1</v>
      </c>
      <c r="G4471">
        <f>IF(tblCustRFM[[#This Row],[Frequency]] &gt;= L4474, 3, IF(tblCustRFM[[#This Row],[Frequency]] &gt;= M4474, 2, 1))</f>
        <v>3</v>
      </c>
      <c r="H4471">
        <f>IF(tblCustRFM[[#This Row],[Monetary]] &gt;= L4475, 3, IF(tblCustRFM[[#This Row],[Monetary]] &gt;= M4475, 2, 1))</f>
        <v>3</v>
      </c>
      <c r="I4471">
        <f>tblCustRFM[[#This Row],[RecencyTier]] + tblCustRFM[[#This Row],[FrequencyTier]] + tblCustRFM[[#This Row],[MonetaryTier]]</f>
        <v>7</v>
      </c>
    </row>
    <row r="4472" spans="1:9" x14ac:dyDescent="0.45">
      <c r="A4472" s="16">
        <v>7658</v>
      </c>
      <c r="B4472" s="10">
        <v>45364.75177515432</v>
      </c>
      <c r="C4472">
        <v>1</v>
      </c>
      <c r="D4472">
        <v>3801.56</v>
      </c>
      <c r="E4472" s="24">
        <f>INT(RFM_Pivot!$A$1 - tblCustRFM[[#This Row],[LastPurchaseDate]])</f>
        <v>292</v>
      </c>
      <c r="F4472">
        <f>IF(tblCustRFM[[#This Row],[Recency]] &lt;= $L$4, 3, IF(tblCustRFM[[#This Row],[Recency]] &lt;= M4474, 2, 1))</f>
        <v>1</v>
      </c>
      <c r="G4472">
        <f>IF(tblCustRFM[[#This Row],[Frequency]] &gt;= L4475, 3, IF(tblCustRFM[[#This Row],[Frequency]] &gt;= M4475, 2, 1))</f>
        <v>3</v>
      </c>
      <c r="H4472">
        <f>IF(tblCustRFM[[#This Row],[Monetary]] &gt;= L4476, 3, IF(tblCustRFM[[#This Row],[Monetary]] &gt;= M4476, 2, 1))</f>
        <v>3</v>
      </c>
      <c r="I4472">
        <f>tblCustRFM[[#This Row],[RecencyTier]] + tblCustRFM[[#This Row],[FrequencyTier]] + tblCustRFM[[#This Row],[MonetaryTier]]</f>
        <v>7</v>
      </c>
    </row>
    <row r="4473" spans="1:9" x14ac:dyDescent="0.45">
      <c r="A4473" s="16">
        <v>7659</v>
      </c>
      <c r="B4473" s="10">
        <v>45101.122412229939</v>
      </c>
      <c r="C4473">
        <v>1</v>
      </c>
      <c r="D4473">
        <v>6633.9</v>
      </c>
      <c r="E4473" s="24">
        <f>INT(RFM_Pivot!$A$1 - tblCustRFM[[#This Row],[LastPurchaseDate]])</f>
        <v>555</v>
      </c>
      <c r="F4473">
        <f>IF(tblCustRFM[[#This Row],[Recency]] &lt;= $L$4, 3, IF(tblCustRFM[[#This Row],[Recency]] &lt;= M4475, 2, 1))</f>
        <v>1</v>
      </c>
      <c r="G4473">
        <f>IF(tblCustRFM[[#This Row],[Frequency]] &gt;= L4476, 3, IF(tblCustRFM[[#This Row],[Frequency]] &gt;= M4476, 2, 1))</f>
        <v>3</v>
      </c>
      <c r="H4473">
        <f>IF(tblCustRFM[[#This Row],[Monetary]] &gt;= L4477, 3, IF(tblCustRFM[[#This Row],[Monetary]] &gt;= M4477, 2, 1))</f>
        <v>3</v>
      </c>
      <c r="I4473">
        <f>tblCustRFM[[#This Row],[RecencyTier]] + tblCustRFM[[#This Row],[FrequencyTier]] + tblCustRFM[[#This Row],[MonetaryTier]]</f>
        <v>7</v>
      </c>
    </row>
    <row r="4474" spans="1:9" x14ac:dyDescent="0.45">
      <c r="A4474" s="16">
        <v>7663</v>
      </c>
      <c r="B4474" s="10">
        <v>45276.485948611109</v>
      </c>
      <c r="C4474">
        <v>1</v>
      </c>
      <c r="D4474">
        <v>2232.4699999999998</v>
      </c>
      <c r="E4474" s="24">
        <f>INT(RFM_Pivot!$A$1 - tblCustRFM[[#This Row],[LastPurchaseDate]])</f>
        <v>380</v>
      </c>
      <c r="F4474">
        <f>IF(tblCustRFM[[#This Row],[Recency]] &lt;= $L$4, 3, IF(tblCustRFM[[#This Row],[Recency]] &lt;= M4476, 2, 1))</f>
        <v>1</v>
      </c>
      <c r="G4474">
        <f>IF(tblCustRFM[[#This Row],[Frequency]] &gt;= L4477, 3, IF(tblCustRFM[[#This Row],[Frequency]] &gt;= M4477, 2, 1))</f>
        <v>3</v>
      </c>
      <c r="H4474">
        <f>IF(tblCustRFM[[#This Row],[Monetary]] &gt;= L4478, 3, IF(tblCustRFM[[#This Row],[Monetary]] &gt;= M4478, 2, 1))</f>
        <v>3</v>
      </c>
      <c r="I4474">
        <f>tblCustRFM[[#This Row],[RecencyTier]] + tblCustRFM[[#This Row],[FrequencyTier]] + tblCustRFM[[#This Row],[MonetaryTier]]</f>
        <v>7</v>
      </c>
    </row>
    <row r="4475" spans="1:9" x14ac:dyDescent="0.45">
      <c r="A4475" s="16">
        <v>7665</v>
      </c>
      <c r="B4475" s="10">
        <v>45330.438343827162</v>
      </c>
      <c r="C4475">
        <v>2</v>
      </c>
      <c r="D4475">
        <v>23037.93</v>
      </c>
      <c r="E4475" s="24">
        <f>INT(RFM_Pivot!$A$1 - tblCustRFM[[#This Row],[LastPurchaseDate]])</f>
        <v>326</v>
      </c>
      <c r="F4475">
        <f>IF(tblCustRFM[[#This Row],[Recency]] &lt;= $L$4, 3, IF(tblCustRFM[[#This Row],[Recency]] &lt;= M4477, 2, 1))</f>
        <v>1</v>
      </c>
      <c r="G4475">
        <f>IF(tblCustRFM[[#This Row],[Frequency]] &gt;= L4478, 3, IF(tblCustRFM[[#This Row],[Frequency]] &gt;= M4478, 2, 1))</f>
        <v>3</v>
      </c>
      <c r="H4475">
        <f>IF(tblCustRFM[[#This Row],[Monetary]] &gt;= L4479, 3, IF(tblCustRFM[[#This Row],[Monetary]] &gt;= M4479, 2, 1))</f>
        <v>3</v>
      </c>
      <c r="I4475">
        <f>tblCustRFM[[#This Row],[RecencyTier]] + tblCustRFM[[#This Row],[FrequencyTier]] + tblCustRFM[[#This Row],[MonetaryTier]]</f>
        <v>7</v>
      </c>
    </row>
    <row r="4476" spans="1:9" x14ac:dyDescent="0.45">
      <c r="A4476" s="16">
        <v>7666</v>
      </c>
      <c r="B4476" s="10">
        <v>45328.759175925923</v>
      </c>
      <c r="C4476">
        <v>1</v>
      </c>
      <c r="D4476">
        <v>7581.42</v>
      </c>
      <c r="E4476" s="24">
        <f>INT(RFM_Pivot!$A$1 - tblCustRFM[[#This Row],[LastPurchaseDate]])</f>
        <v>328</v>
      </c>
      <c r="F4476">
        <f>IF(tblCustRFM[[#This Row],[Recency]] &lt;= $L$4, 3, IF(tblCustRFM[[#This Row],[Recency]] &lt;= M4478, 2, 1))</f>
        <v>1</v>
      </c>
      <c r="G4476">
        <f>IF(tblCustRFM[[#This Row],[Frequency]] &gt;= L4479, 3, IF(tblCustRFM[[#This Row],[Frequency]] &gt;= M4479, 2, 1))</f>
        <v>3</v>
      </c>
      <c r="H4476">
        <f>IF(tblCustRFM[[#This Row],[Monetary]] &gt;= L4480, 3, IF(tblCustRFM[[#This Row],[Monetary]] &gt;= M4480, 2, 1))</f>
        <v>3</v>
      </c>
      <c r="I4476">
        <f>tblCustRFM[[#This Row],[RecencyTier]] + tblCustRFM[[#This Row],[FrequencyTier]] + tblCustRFM[[#This Row],[MonetaryTier]]</f>
        <v>7</v>
      </c>
    </row>
    <row r="4477" spans="1:9" x14ac:dyDescent="0.45">
      <c r="A4477" s="16">
        <v>7667</v>
      </c>
      <c r="B4477" s="10">
        <v>45010.447344714506</v>
      </c>
      <c r="C4477">
        <v>1</v>
      </c>
      <c r="D4477">
        <v>4960.2299999999996</v>
      </c>
      <c r="E4477" s="24">
        <f>INT(RFM_Pivot!$A$1 - tblCustRFM[[#This Row],[LastPurchaseDate]])</f>
        <v>646</v>
      </c>
      <c r="F4477">
        <f>IF(tblCustRFM[[#This Row],[Recency]] &lt;= $L$4, 3, IF(tblCustRFM[[#This Row],[Recency]] &lt;= M4479, 2, 1))</f>
        <v>1</v>
      </c>
      <c r="G4477">
        <f>IF(tblCustRFM[[#This Row],[Frequency]] &gt;= L4480, 3, IF(tblCustRFM[[#This Row],[Frequency]] &gt;= M4480, 2, 1))</f>
        <v>3</v>
      </c>
      <c r="H4477">
        <f>IF(tblCustRFM[[#This Row],[Monetary]] &gt;= L4481, 3, IF(tblCustRFM[[#This Row],[Monetary]] &gt;= M4481, 2, 1))</f>
        <v>3</v>
      </c>
      <c r="I4477">
        <f>tblCustRFM[[#This Row],[RecencyTier]] + tblCustRFM[[#This Row],[FrequencyTier]] + tblCustRFM[[#This Row],[MonetaryTier]]</f>
        <v>7</v>
      </c>
    </row>
    <row r="4478" spans="1:9" x14ac:dyDescent="0.45">
      <c r="A4478" s="16">
        <v>7668</v>
      </c>
      <c r="B4478" s="10">
        <v>45608.961196103395</v>
      </c>
      <c r="C4478">
        <v>3</v>
      </c>
      <c r="D4478">
        <v>9555.35</v>
      </c>
      <c r="E4478" s="24">
        <f>INT(RFM_Pivot!$A$1 - tblCustRFM[[#This Row],[LastPurchaseDate]])</f>
        <v>48</v>
      </c>
      <c r="F4478">
        <f>IF(tblCustRFM[[#This Row],[Recency]] &lt;= $L$4, 3, IF(tblCustRFM[[#This Row],[Recency]] &lt;= M4480, 2, 1))</f>
        <v>3</v>
      </c>
      <c r="G4478">
        <f>IF(tblCustRFM[[#This Row],[Frequency]] &gt;= L4481, 3, IF(tblCustRFM[[#This Row],[Frequency]] &gt;= M4481, 2, 1))</f>
        <v>3</v>
      </c>
      <c r="H4478">
        <f>IF(tblCustRFM[[#This Row],[Monetary]] &gt;= L4482, 3, IF(tblCustRFM[[#This Row],[Monetary]] &gt;= M4482, 2, 1))</f>
        <v>3</v>
      </c>
      <c r="I4478">
        <f>tblCustRFM[[#This Row],[RecencyTier]] + tblCustRFM[[#This Row],[FrequencyTier]] + tblCustRFM[[#This Row],[MonetaryTier]]</f>
        <v>9</v>
      </c>
    </row>
    <row r="4479" spans="1:9" x14ac:dyDescent="0.45">
      <c r="A4479" s="16">
        <v>7671</v>
      </c>
      <c r="B4479" s="10">
        <v>45440.752375231481</v>
      </c>
      <c r="C4479">
        <v>2</v>
      </c>
      <c r="D4479">
        <v>13131.44</v>
      </c>
      <c r="E4479" s="24">
        <f>INT(RFM_Pivot!$A$1 - tblCustRFM[[#This Row],[LastPurchaseDate]])</f>
        <v>216</v>
      </c>
      <c r="F4479">
        <f>IF(tblCustRFM[[#This Row],[Recency]] &lt;= $L$4, 3, IF(tblCustRFM[[#This Row],[Recency]] &lt;= M4481, 2, 1))</f>
        <v>1</v>
      </c>
      <c r="G4479">
        <f>IF(tblCustRFM[[#This Row],[Frequency]] &gt;= L4482, 3, IF(tblCustRFM[[#This Row],[Frequency]] &gt;= M4482, 2, 1))</f>
        <v>3</v>
      </c>
      <c r="H4479">
        <f>IF(tblCustRFM[[#This Row],[Monetary]] &gt;= L4483, 3, IF(tblCustRFM[[#This Row],[Monetary]] &gt;= M4483, 2, 1))</f>
        <v>3</v>
      </c>
      <c r="I4479">
        <f>tblCustRFM[[#This Row],[RecencyTier]] + tblCustRFM[[#This Row],[FrequencyTier]] + tblCustRFM[[#This Row],[MonetaryTier]]</f>
        <v>7</v>
      </c>
    </row>
    <row r="4480" spans="1:9" x14ac:dyDescent="0.45">
      <c r="A4480" s="16">
        <v>7673</v>
      </c>
      <c r="B4480" s="10">
        <v>45554.93579359568</v>
      </c>
      <c r="C4480">
        <v>2</v>
      </c>
      <c r="D4480">
        <v>18545.34</v>
      </c>
      <c r="E4480" s="24">
        <f>INT(RFM_Pivot!$A$1 - tblCustRFM[[#This Row],[LastPurchaseDate]])</f>
        <v>102</v>
      </c>
      <c r="F4480">
        <f>IF(tblCustRFM[[#This Row],[Recency]] &lt;= $L$4, 3, IF(tblCustRFM[[#This Row],[Recency]] &lt;= M4482, 2, 1))</f>
        <v>3</v>
      </c>
      <c r="G4480">
        <f>IF(tblCustRFM[[#This Row],[Frequency]] &gt;= L4483, 3, IF(tblCustRFM[[#This Row],[Frequency]] &gt;= M4483, 2, 1))</f>
        <v>3</v>
      </c>
      <c r="H4480">
        <f>IF(tblCustRFM[[#This Row],[Monetary]] &gt;= L4484, 3, IF(tblCustRFM[[#This Row],[Monetary]] &gt;= M4484, 2, 1))</f>
        <v>3</v>
      </c>
      <c r="I4480">
        <f>tblCustRFM[[#This Row],[RecencyTier]] + tblCustRFM[[#This Row],[FrequencyTier]] + tblCustRFM[[#This Row],[MonetaryTier]]</f>
        <v>9</v>
      </c>
    </row>
    <row r="4481" spans="1:9" x14ac:dyDescent="0.45">
      <c r="A4481" s="16">
        <v>7674</v>
      </c>
      <c r="B4481" s="10">
        <v>45053.81368136574</v>
      </c>
      <c r="C4481">
        <v>1</v>
      </c>
      <c r="D4481">
        <v>3008.49</v>
      </c>
      <c r="E4481" s="24">
        <f>INT(RFM_Pivot!$A$1 - tblCustRFM[[#This Row],[LastPurchaseDate]])</f>
        <v>603</v>
      </c>
      <c r="F4481">
        <f>IF(tblCustRFM[[#This Row],[Recency]] &lt;= $L$4, 3, IF(tblCustRFM[[#This Row],[Recency]] &lt;= M4483, 2, 1))</f>
        <v>1</v>
      </c>
      <c r="G4481">
        <f>IF(tblCustRFM[[#This Row],[Frequency]] &gt;= L4484, 3, IF(tblCustRFM[[#This Row],[Frequency]] &gt;= M4484, 2, 1))</f>
        <v>3</v>
      </c>
      <c r="H4481">
        <f>IF(tblCustRFM[[#This Row],[Monetary]] &gt;= L4485, 3, IF(tblCustRFM[[#This Row],[Monetary]] &gt;= M4485, 2, 1))</f>
        <v>3</v>
      </c>
      <c r="I4481">
        <f>tblCustRFM[[#This Row],[RecencyTier]] + tblCustRFM[[#This Row],[FrequencyTier]] + tblCustRFM[[#This Row],[MonetaryTier]]</f>
        <v>7</v>
      </c>
    </row>
    <row r="4482" spans="1:9" x14ac:dyDescent="0.45">
      <c r="A4482" s="16">
        <v>7675</v>
      </c>
      <c r="B4482" s="10">
        <v>45038.117111728396</v>
      </c>
      <c r="C4482">
        <v>1</v>
      </c>
      <c r="D4482">
        <v>12472.7</v>
      </c>
      <c r="E4482" s="24">
        <f>INT(RFM_Pivot!$A$1 - tblCustRFM[[#This Row],[LastPurchaseDate]])</f>
        <v>618</v>
      </c>
      <c r="F4482">
        <f>IF(tblCustRFM[[#This Row],[Recency]] &lt;= $L$4, 3, IF(tblCustRFM[[#This Row],[Recency]] &lt;= M4484, 2, 1))</f>
        <v>1</v>
      </c>
      <c r="G4482">
        <f>IF(tblCustRFM[[#This Row],[Frequency]] &gt;= L4485, 3, IF(tblCustRFM[[#This Row],[Frequency]] &gt;= M4485, 2, 1))</f>
        <v>3</v>
      </c>
      <c r="H4482">
        <f>IF(tblCustRFM[[#This Row],[Monetary]] &gt;= L4486, 3, IF(tblCustRFM[[#This Row],[Monetary]] &gt;= M4486, 2, 1))</f>
        <v>3</v>
      </c>
      <c r="I4482">
        <f>tblCustRFM[[#This Row],[RecencyTier]] + tblCustRFM[[#This Row],[FrequencyTier]] + tblCustRFM[[#This Row],[MonetaryTier]]</f>
        <v>7</v>
      </c>
    </row>
    <row r="4483" spans="1:9" x14ac:dyDescent="0.45">
      <c r="A4483" s="16">
        <v>7676</v>
      </c>
      <c r="B4483" s="10">
        <v>45612.319531944442</v>
      </c>
      <c r="C4483">
        <v>1</v>
      </c>
      <c r="D4483">
        <v>5661.36</v>
      </c>
      <c r="E4483" s="24">
        <f>INT(RFM_Pivot!$A$1 - tblCustRFM[[#This Row],[LastPurchaseDate]])</f>
        <v>44</v>
      </c>
      <c r="F4483">
        <f>IF(tblCustRFM[[#This Row],[Recency]] &lt;= $L$4, 3, IF(tblCustRFM[[#This Row],[Recency]] &lt;= M4485, 2, 1))</f>
        <v>3</v>
      </c>
      <c r="G4483">
        <f>IF(tblCustRFM[[#This Row],[Frequency]] &gt;= L4486, 3, IF(tblCustRFM[[#This Row],[Frequency]] &gt;= M4486, 2, 1))</f>
        <v>3</v>
      </c>
      <c r="H4483">
        <f>IF(tblCustRFM[[#This Row],[Monetary]] &gt;= L4487, 3, IF(tblCustRFM[[#This Row],[Monetary]] &gt;= M4487, 2, 1))</f>
        <v>3</v>
      </c>
      <c r="I4483">
        <f>tblCustRFM[[#This Row],[RecencyTier]] + tblCustRFM[[#This Row],[FrequencyTier]] + tblCustRFM[[#This Row],[MonetaryTier]]</f>
        <v>9</v>
      </c>
    </row>
    <row r="4484" spans="1:9" x14ac:dyDescent="0.45">
      <c r="A4484" s="16">
        <v>7677</v>
      </c>
      <c r="B4484" s="10">
        <v>44978.470147029322</v>
      </c>
      <c r="C4484">
        <v>1</v>
      </c>
      <c r="D4484">
        <v>6567.4</v>
      </c>
      <c r="E4484" s="24">
        <f>INT(RFM_Pivot!$A$1 - tblCustRFM[[#This Row],[LastPurchaseDate]])</f>
        <v>678</v>
      </c>
      <c r="F4484">
        <f>IF(tblCustRFM[[#This Row],[Recency]] &lt;= $L$4, 3, IF(tblCustRFM[[#This Row],[Recency]] &lt;= M4486, 2, 1))</f>
        <v>1</v>
      </c>
      <c r="G4484">
        <f>IF(tblCustRFM[[#This Row],[Frequency]] &gt;= L4487, 3, IF(tblCustRFM[[#This Row],[Frequency]] &gt;= M4487, 2, 1))</f>
        <v>3</v>
      </c>
      <c r="H4484">
        <f>IF(tblCustRFM[[#This Row],[Monetary]] &gt;= L4488, 3, IF(tblCustRFM[[#This Row],[Monetary]] &gt;= M4488, 2, 1))</f>
        <v>3</v>
      </c>
      <c r="I4484">
        <f>tblCustRFM[[#This Row],[RecencyTier]] + tblCustRFM[[#This Row],[FrequencyTier]] + tblCustRFM[[#This Row],[MonetaryTier]]</f>
        <v>7</v>
      </c>
    </row>
    <row r="4485" spans="1:9" x14ac:dyDescent="0.45">
      <c r="A4485" s="16">
        <v>7678</v>
      </c>
      <c r="B4485" s="10">
        <v>45313.500650077163</v>
      </c>
      <c r="C4485">
        <v>1</v>
      </c>
      <c r="D4485">
        <v>4353.8500000000004</v>
      </c>
      <c r="E4485" s="24">
        <f>INT(RFM_Pivot!$A$1 - tblCustRFM[[#This Row],[LastPurchaseDate]])</f>
        <v>343</v>
      </c>
      <c r="F4485">
        <f>IF(tblCustRFM[[#This Row],[Recency]] &lt;= $L$4, 3, IF(tblCustRFM[[#This Row],[Recency]] &lt;= M4487, 2, 1))</f>
        <v>1</v>
      </c>
      <c r="G4485">
        <f>IF(tblCustRFM[[#This Row],[Frequency]] &gt;= L4488, 3, IF(tblCustRFM[[#This Row],[Frequency]] &gt;= M4488, 2, 1))</f>
        <v>3</v>
      </c>
      <c r="H4485">
        <f>IF(tblCustRFM[[#This Row],[Monetary]] &gt;= L4489, 3, IF(tblCustRFM[[#This Row],[Monetary]] &gt;= M4489, 2, 1))</f>
        <v>3</v>
      </c>
      <c r="I4485">
        <f>tblCustRFM[[#This Row],[RecencyTier]] + tblCustRFM[[#This Row],[FrequencyTier]] + tblCustRFM[[#This Row],[MonetaryTier]]</f>
        <v>7</v>
      </c>
    </row>
    <row r="4486" spans="1:9" x14ac:dyDescent="0.45">
      <c r="A4486" s="16">
        <v>7679</v>
      </c>
      <c r="B4486" s="10">
        <v>45634.22172218364</v>
      </c>
      <c r="C4486">
        <v>1</v>
      </c>
      <c r="D4486">
        <v>446.24</v>
      </c>
      <c r="E4486" s="24">
        <f>INT(RFM_Pivot!$A$1 - tblCustRFM[[#This Row],[LastPurchaseDate]])</f>
        <v>22</v>
      </c>
      <c r="F4486">
        <f>IF(tblCustRFM[[#This Row],[Recency]] &lt;= $L$4, 3, IF(tblCustRFM[[#This Row],[Recency]] &lt;= M4488, 2, 1))</f>
        <v>3</v>
      </c>
      <c r="G4486">
        <f>IF(tblCustRFM[[#This Row],[Frequency]] &gt;= L4489, 3, IF(tblCustRFM[[#This Row],[Frequency]] &gt;= M4489, 2, 1))</f>
        <v>3</v>
      </c>
      <c r="H4486">
        <f>IF(tblCustRFM[[#This Row],[Monetary]] &gt;= L4490, 3, IF(tblCustRFM[[#This Row],[Monetary]] &gt;= M4490, 2, 1))</f>
        <v>3</v>
      </c>
      <c r="I4486">
        <f>tblCustRFM[[#This Row],[RecencyTier]] + tblCustRFM[[#This Row],[FrequencyTier]] + tblCustRFM[[#This Row],[MonetaryTier]]</f>
        <v>9</v>
      </c>
    </row>
    <row r="4487" spans="1:9" x14ac:dyDescent="0.45">
      <c r="A4487" s="16">
        <v>7680</v>
      </c>
      <c r="B4487" s="10">
        <v>45587.862086188274</v>
      </c>
      <c r="C4487">
        <v>2</v>
      </c>
      <c r="D4487">
        <v>20278.28</v>
      </c>
      <c r="E4487" s="24">
        <f>INT(RFM_Pivot!$A$1 - tblCustRFM[[#This Row],[LastPurchaseDate]])</f>
        <v>69</v>
      </c>
      <c r="F4487">
        <f>IF(tblCustRFM[[#This Row],[Recency]] &lt;= $L$4, 3, IF(tblCustRFM[[#This Row],[Recency]] &lt;= M4489, 2, 1))</f>
        <v>3</v>
      </c>
      <c r="G4487">
        <f>IF(tblCustRFM[[#This Row],[Frequency]] &gt;= L4490, 3, IF(tblCustRFM[[#This Row],[Frequency]] &gt;= M4490, 2, 1))</f>
        <v>3</v>
      </c>
      <c r="H4487">
        <f>IF(tblCustRFM[[#This Row],[Monetary]] &gt;= L4491, 3, IF(tblCustRFM[[#This Row],[Monetary]] &gt;= M4491, 2, 1))</f>
        <v>3</v>
      </c>
      <c r="I4487">
        <f>tblCustRFM[[#This Row],[RecencyTier]] + tblCustRFM[[#This Row],[FrequencyTier]] + tblCustRFM[[#This Row],[MonetaryTier]]</f>
        <v>9</v>
      </c>
    </row>
    <row r="4488" spans="1:9" x14ac:dyDescent="0.45">
      <c r="A4488" s="16">
        <v>7681</v>
      </c>
      <c r="B4488" s="10">
        <v>45502.662566280866</v>
      </c>
      <c r="C4488">
        <v>3</v>
      </c>
      <c r="D4488">
        <v>5792.65</v>
      </c>
      <c r="E4488" s="24">
        <f>INT(RFM_Pivot!$A$1 - tblCustRFM[[#This Row],[LastPurchaseDate]])</f>
        <v>154</v>
      </c>
      <c r="F4488">
        <f>IF(tblCustRFM[[#This Row],[Recency]] &lt;= $L$4, 3, IF(tblCustRFM[[#This Row],[Recency]] &lt;= M4490, 2, 1))</f>
        <v>1</v>
      </c>
      <c r="G4488">
        <f>IF(tblCustRFM[[#This Row],[Frequency]] &gt;= L4491, 3, IF(tblCustRFM[[#This Row],[Frequency]] &gt;= M4491, 2, 1))</f>
        <v>3</v>
      </c>
      <c r="H4488">
        <f>IF(tblCustRFM[[#This Row],[Monetary]] &gt;= L4492, 3, IF(tblCustRFM[[#This Row],[Monetary]] &gt;= M4492, 2, 1))</f>
        <v>3</v>
      </c>
      <c r="I4488">
        <f>tblCustRFM[[#This Row],[RecencyTier]] + tblCustRFM[[#This Row],[FrequencyTier]] + tblCustRFM[[#This Row],[MonetaryTier]]</f>
        <v>7</v>
      </c>
    </row>
    <row r="4489" spans="1:9" x14ac:dyDescent="0.45">
      <c r="A4489" s="16">
        <v>7683</v>
      </c>
      <c r="B4489" s="10">
        <v>45604.726772685186</v>
      </c>
      <c r="C4489">
        <v>4</v>
      </c>
      <c r="D4489">
        <v>13037.39</v>
      </c>
      <c r="E4489" s="24">
        <f>INT(RFM_Pivot!$A$1 - tblCustRFM[[#This Row],[LastPurchaseDate]])</f>
        <v>52</v>
      </c>
      <c r="F4489">
        <f>IF(tblCustRFM[[#This Row],[Recency]] &lt;= $L$4, 3, IF(tblCustRFM[[#This Row],[Recency]] &lt;= M4491, 2, 1))</f>
        <v>3</v>
      </c>
      <c r="G4489">
        <f>IF(tblCustRFM[[#This Row],[Frequency]] &gt;= L4492, 3, IF(tblCustRFM[[#This Row],[Frequency]] &gt;= M4492, 2, 1))</f>
        <v>3</v>
      </c>
      <c r="H4489">
        <f>IF(tblCustRFM[[#This Row],[Monetary]] &gt;= L4493, 3, IF(tblCustRFM[[#This Row],[Monetary]] &gt;= M4493, 2, 1))</f>
        <v>3</v>
      </c>
      <c r="I4489">
        <f>tblCustRFM[[#This Row],[RecencyTier]] + tblCustRFM[[#This Row],[FrequencyTier]] + tblCustRFM[[#This Row],[MonetaryTier]]</f>
        <v>9</v>
      </c>
    </row>
    <row r="4490" spans="1:9" x14ac:dyDescent="0.45">
      <c r="A4490" s="16">
        <v>7684</v>
      </c>
      <c r="B4490" s="10">
        <v>45537.195019521605</v>
      </c>
      <c r="C4490">
        <v>1</v>
      </c>
      <c r="D4490">
        <v>16693.849999999999</v>
      </c>
      <c r="E4490" s="24">
        <f>INT(RFM_Pivot!$A$1 - tblCustRFM[[#This Row],[LastPurchaseDate]])</f>
        <v>119</v>
      </c>
      <c r="F4490">
        <f>IF(tblCustRFM[[#This Row],[Recency]] &lt;= $L$4, 3, IF(tblCustRFM[[#This Row],[Recency]] &lt;= M4492, 2, 1))</f>
        <v>3</v>
      </c>
      <c r="G4490">
        <f>IF(tblCustRFM[[#This Row],[Frequency]] &gt;= L4493, 3, IF(tblCustRFM[[#This Row],[Frequency]] &gt;= M4493, 2, 1))</f>
        <v>3</v>
      </c>
      <c r="H4490">
        <f>IF(tblCustRFM[[#This Row],[Monetary]] &gt;= L4494, 3, IF(tblCustRFM[[#This Row],[Monetary]] &gt;= M4494, 2, 1))</f>
        <v>3</v>
      </c>
      <c r="I4490">
        <f>tblCustRFM[[#This Row],[RecencyTier]] + tblCustRFM[[#This Row],[FrequencyTier]] + tblCustRFM[[#This Row],[MonetaryTier]]</f>
        <v>9</v>
      </c>
    </row>
    <row r="4491" spans="1:9" x14ac:dyDescent="0.45">
      <c r="A4491" s="16">
        <v>7686</v>
      </c>
      <c r="B4491" s="10">
        <v>45571.070407021602</v>
      </c>
      <c r="C4491">
        <v>2</v>
      </c>
      <c r="D4491">
        <v>24968.55</v>
      </c>
      <c r="E4491" s="24">
        <f>INT(RFM_Pivot!$A$1 - tblCustRFM[[#This Row],[LastPurchaseDate]])</f>
        <v>85</v>
      </c>
      <c r="F4491">
        <f>IF(tblCustRFM[[#This Row],[Recency]] &lt;= $L$4, 3, IF(tblCustRFM[[#This Row],[Recency]] &lt;= M4493, 2, 1))</f>
        <v>3</v>
      </c>
      <c r="G4491">
        <f>IF(tblCustRFM[[#This Row],[Frequency]] &gt;= L4494, 3, IF(tblCustRFM[[#This Row],[Frequency]] &gt;= M4494, 2, 1))</f>
        <v>3</v>
      </c>
      <c r="H4491">
        <f>IF(tblCustRFM[[#This Row],[Monetary]] &gt;= L4495, 3, IF(tblCustRFM[[#This Row],[Monetary]] &gt;= M4495, 2, 1))</f>
        <v>3</v>
      </c>
      <c r="I4491">
        <f>tblCustRFM[[#This Row],[RecencyTier]] + tblCustRFM[[#This Row],[FrequencyTier]] + tblCustRFM[[#This Row],[MonetaryTier]]</f>
        <v>9</v>
      </c>
    </row>
    <row r="4492" spans="1:9" x14ac:dyDescent="0.45">
      <c r="A4492" s="16">
        <v>7687</v>
      </c>
      <c r="B4492" s="10">
        <v>45134.340734066362</v>
      </c>
      <c r="C4492">
        <v>1</v>
      </c>
      <c r="D4492">
        <v>4644.66</v>
      </c>
      <c r="E4492" s="24">
        <f>INT(RFM_Pivot!$A$1 - tblCustRFM[[#This Row],[LastPurchaseDate]])</f>
        <v>522</v>
      </c>
      <c r="F4492">
        <f>IF(tblCustRFM[[#This Row],[Recency]] &lt;= $L$4, 3, IF(tblCustRFM[[#This Row],[Recency]] &lt;= M4494, 2, 1))</f>
        <v>1</v>
      </c>
      <c r="G4492">
        <f>IF(tblCustRFM[[#This Row],[Frequency]] &gt;= L4495, 3, IF(tblCustRFM[[#This Row],[Frequency]] &gt;= M4495, 2, 1))</f>
        <v>3</v>
      </c>
      <c r="H4492">
        <f>IF(tblCustRFM[[#This Row],[Monetary]] &gt;= L4496, 3, IF(tblCustRFM[[#This Row],[Monetary]] &gt;= M4496, 2, 1))</f>
        <v>3</v>
      </c>
      <c r="I4492">
        <f>tblCustRFM[[#This Row],[RecencyTier]] + tblCustRFM[[#This Row],[FrequencyTier]] + tblCustRFM[[#This Row],[MonetaryTier]]</f>
        <v>7</v>
      </c>
    </row>
    <row r="4493" spans="1:9" x14ac:dyDescent="0.45">
      <c r="A4493" s="16">
        <v>7689</v>
      </c>
      <c r="B4493" s="10">
        <v>45153.906690663578</v>
      </c>
      <c r="C4493">
        <v>1</v>
      </c>
      <c r="D4493">
        <v>2346.85</v>
      </c>
      <c r="E4493" s="24">
        <f>INT(RFM_Pivot!$A$1 - tblCustRFM[[#This Row],[LastPurchaseDate]])</f>
        <v>503</v>
      </c>
      <c r="F4493">
        <f>IF(tblCustRFM[[#This Row],[Recency]] &lt;= $L$4, 3, IF(tblCustRFM[[#This Row],[Recency]] &lt;= M4495, 2, 1))</f>
        <v>1</v>
      </c>
      <c r="G4493">
        <f>IF(tblCustRFM[[#This Row],[Frequency]] &gt;= L4496, 3, IF(tblCustRFM[[#This Row],[Frequency]] &gt;= M4496, 2, 1))</f>
        <v>3</v>
      </c>
      <c r="H4493">
        <f>IF(tblCustRFM[[#This Row],[Monetary]] &gt;= L4497, 3, IF(tblCustRFM[[#This Row],[Monetary]] &gt;= M4497, 2, 1))</f>
        <v>3</v>
      </c>
      <c r="I4493">
        <f>tblCustRFM[[#This Row],[RecencyTier]] + tblCustRFM[[#This Row],[FrequencyTier]] + tblCustRFM[[#This Row],[MonetaryTier]]</f>
        <v>7</v>
      </c>
    </row>
    <row r="4494" spans="1:9" x14ac:dyDescent="0.45">
      <c r="A4494" s="16">
        <v>7691</v>
      </c>
      <c r="B4494" s="10">
        <v>45458.493149305556</v>
      </c>
      <c r="C4494">
        <v>2</v>
      </c>
      <c r="D4494">
        <v>12434.3</v>
      </c>
      <c r="E4494" s="24">
        <f>INT(RFM_Pivot!$A$1 - tblCustRFM[[#This Row],[LastPurchaseDate]])</f>
        <v>198</v>
      </c>
      <c r="F4494">
        <f>IF(tblCustRFM[[#This Row],[Recency]] &lt;= $L$4, 3, IF(tblCustRFM[[#This Row],[Recency]] &lt;= M4496, 2, 1))</f>
        <v>1</v>
      </c>
      <c r="G4494">
        <f>IF(tblCustRFM[[#This Row],[Frequency]] &gt;= L4497, 3, IF(tblCustRFM[[#This Row],[Frequency]] &gt;= M4497, 2, 1))</f>
        <v>3</v>
      </c>
      <c r="H4494">
        <f>IF(tblCustRFM[[#This Row],[Monetary]] &gt;= L4498, 3, IF(tblCustRFM[[#This Row],[Monetary]] &gt;= M4498, 2, 1))</f>
        <v>3</v>
      </c>
      <c r="I4494">
        <f>tblCustRFM[[#This Row],[RecencyTier]] + tblCustRFM[[#This Row],[FrequencyTier]] + tblCustRFM[[#This Row],[MonetaryTier]]</f>
        <v>7</v>
      </c>
    </row>
    <row r="4495" spans="1:9" x14ac:dyDescent="0.45">
      <c r="A4495" s="16">
        <v>7694</v>
      </c>
      <c r="B4495" s="10">
        <v>45482.585558564817</v>
      </c>
      <c r="C4495">
        <v>3</v>
      </c>
      <c r="D4495">
        <v>25485.18</v>
      </c>
      <c r="E4495" s="24">
        <f>INT(RFM_Pivot!$A$1 - tblCustRFM[[#This Row],[LastPurchaseDate]])</f>
        <v>174</v>
      </c>
      <c r="F4495">
        <f>IF(tblCustRFM[[#This Row],[Recency]] &lt;= $L$4, 3, IF(tblCustRFM[[#This Row],[Recency]] &lt;= M4497, 2, 1))</f>
        <v>1</v>
      </c>
      <c r="G4495">
        <f>IF(tblCustRFM[[#This Row],[Frequency]] &gt;= L4498, 3, IF(tblCustRFM[[#This Row],[Frequency]] &gt;= M4498, 2, 1))</f>
        <v>3</v>
      </c>
      <c r="H4495">
        <f>IF(tblCustRFM[[#This Row],[Monetary]] &gt;= L4499, 3, IF(tblCustRFM[[#This Row],[Monetary]] &gt;= M4499, 2, 1))</f>
        <v>3</v>
      </c>
      <c r="I4495">
        <f>tblCustRFM[[#This Row],[RecencyTier]] + tblCustRFM[[#This Row],[FrequencyTier]] + tblCustRFM[[#This Row],[MonetaryTier]]</f>
        <v>7</v>
      </c>
    </row>
    <row r="4496" spans="1:9" x14ac:dyDescent="0.45">
      <c r="A4496" s="16">
        <v>7696</v>
      </c>
      <c r="B4496" s="10">
        <v>45468.641164120367</v>
      </c>
      <c r="C4496">
        <v>2</v>
      </c>
      <c r="D4496">
        <v>4589.16</v>
      </c>
      <c r="E4496" s="24">
        <f>INT(RFM_Pivot!$A$1 - tblCustRFM[[#This Row],[LastPurchaseDate]])</f>
        <v>188</v>
      </c>
      <c r="F4496">
        <f>IF(tblCustRFM[[#This Row],[Recency]] &lt;= $L$4, 3, IF(tblCustRFM[[#This Row],[Recency]] &lt;= M4498, 2, 1))</f>
        <v>1</v>
      </c>
      <c r="G4496">
        <f>IF(tblCustRFM[[#This Row],[Frequency]] &gt;= L4499, 3, IF(tblCustRFM[[#This Row],[Frequency]] &gt;= M4499, 2, 1))</f>
        <v>3</v>
      </c>
      <c r="H4496">
        <f>IF(tblCustRFM[[#This Row],[Monetary]] &gt;= L4500, 3, IF(tblCustRFM[[#This Row],[Monetary]] &gt;= M4500, 2, 1))</f>
        <v>3</v>
      </c>
      <c r="I4496">
        <f>tblCustRFM[[#This Row],[RecencyTier]] + tblCustRFM[[#This Row],[FrequencyTier]] + tblCustRFM[[#This Row],[MonetaryTier]]</f>
        <v>7</v>
      </c>
    </row>
    <row r="4497" spans="1:9" x14ac:dyDescent="0.45">
      <c r="A4497" s="16">
        <v>7697</v>
      </c>
      <c r="B4497" s="10">
        <v>45463.676667669752</v>
      </c>
      <c r="C4497">
        <v>2</v>
      </c>
      <c r="D4497">
        <v>7678.53</v>
      </c>
      <c r="E4497" s="24">
        <f>INT(RFM_Pivot!$A$1 - tblCustRFM[[#This Row],[LastPurchaseDate]])</f>
        <v>193</v>
      </c>
      <c r="F4497">
        <f>IF(tblCustRFM[[#This Row],[Recency]] &lt;= $L$4, 3, IF(tblCustRFM[[#This Row],[Recency]] &lt;= M4499, 2, 1))</f>
        <v>1</v>
      </c>
      <c r="G4497">
        <f>IF(tblCustRFM[[#This Row],[Frequency]] &gt;= L4500, 3, IF(tblCustRFM[[#This Row],[Frequency]] &gt;= M4500, 2, 1))</f>
        <v>3</v>
      </c>
      <c r="H4497">
        <f>IF(tblCustRFM[[#This Row],[Monetary]] &gt;= L4501, 3, IF(tblCustRFM[[#This Row],[Monetary]] &gt;= M4501, 2, 1))</f>
        <v>3</v>
      </c>
      <c r="I4497">
        <f>tblCustRFM[[#This Row],[RecencyTier]] + tblCustRFM[[#This Row],[FrequencyTier]] + tblCustRFM[[#This Row],[MonetaryTier]]</f>
        <v>7</v>
      </c>
    </row>
    <row r="4498" spans="1:9" x14ac:dyDescent="0.45">
      <c r="A4498" s="16">
        <v>7701</v>
      </c>
      <c r="B4498" s="10">
        <v>45326.787978780863</v>
      </c>
      <c r="C4498">
        <v>2</v>
      </c>
      <c r="D4498">
        <v>6990.71</v>
      </c>
      <c r="E4498" s="24">
        <f>INT(RFM_Pivot!$A$1 - tblCustRFM[[#This Row],[LastPurchaseDate]])</f>
        <v>330</v>
      </c>
      <c r="F4498">
        <f>IF(tblCustRFM[[#This Row],[Recency]] &lt;= $L$4, 3, IF(tblCustRFM[[#This Row],[Recency]] &lt;= M4500, 2, 1))</f>
        <v>1</v>
      </c>
      <c r="G4498">
        <f>IF(tblCustRFM[[#This Row],[Frequency]] &gt;= L4501, 3, IF(tblCustRFM[[#This Row],[Frequency]] &gt;= M4501, 2, 1))</f>
        <v>3</v>
      </c>
      <c r="H4498">
        <f>IF(tblCustRFM[[#This Row],[Monetary]] &gt;= L4502, 3, IF(tblCustRFM[[#This Row],[Monetary]] &gt;= M4502, 2, 1))</f>
        <v>3</v>
      </c>
      <c r="I4498">
        <f>tblCustRFM[[#This Row],[RecencyTier]] + tblCustRFM[[#This Row],[FrequencyTier]] + tblCustRFM[[#This Row],[MonetaryTier]]</f>
        <v>7</v>
      </c>
    </row>
    <row r="4499" spans="1:9" x14ac:dyDescent="0.45">
      <c r="A4499" s="16">
        <v>7702</v>
      </c>
      <c r="B4499" s="10">
        <v>45597.42604259259</v>
      </c>
      <c r="C4499">
        <v>1</v>
      </c>
      <c r="D4499">
        <v>13395</v>
      </c>
      <c r="E4499" s="24">
        <f>INT(RFM_Pivot!$A$1 - tblCustRFM[[#This Row],[LastPurchaseDate]])</f>
        <v>59</v>
      </c>
      <c r="F4499">
        <f>IF(tblCustRFM[[#This Row],[Recency]] &lt;= $L$4, 3, IF(tblCustRFM[[#This Row],[Recency]] &lt;= M4501, 2, 1))</f>
        <v>3</v>
      </c>
      <c r="G4499">
        <f>IF(tblCustRFM[[#This Row],[Frequency]] &gt;= L4502, 3, IF(tblCustRFM[[#This Row],[Frequency]] &gt;= M4502, 2, 1))</f>
        <v>3</v>
      </c>
      <c r="H4499">
        <f>IF(tblCustRFM[[#This Row],[Monetary]] &gt;= L4503, 3, IF(tblCustRFM[[#This Row],[Monetary]] &gt;= M4503, 2, 1))</f>
        <v>3</v>
      </c>
      <c r="I4499">
        <f>tblCustRFM[[#This Row],[RecencyTier]] + tblCustRFM[[#This Row],[FrequencyTier]] + tblCustRFM[[#This Row],[MonetaryTier]]</f>
        <v>9</v>
      </c>
    </row>
    <row r="4500" spans="1:9" x14ac:dyDescent="0.45">
      <c r="A4500" s="16">
        <v>7704</v>
      </c>
      <c r="B4500" s="10">
        <v>45539.677267746913</v>
      </c>
      <c r="C4500">
        <v>5</v>
      </c>
      <c r="D4500">
        <v>27799.4</v>
      </c>
      <c r="E4500" s="24">
        <f>INT(RFM_Pivot!$A$1 - tblCustRFM[[#This Row],[LastPurchaseDate]])</f>
        <v>117</v>
      </c>
      <c r="F4500">
        <f>IF(tblCustRFM[[#This Row],[Recency]] &lt;= $L$4, 3, IF(tblCustRFM[[#This Row],[Recency]] &lt;= M4502, 2, 1))</f>
        <v>3</v>
      </c>
      <c r="G4500">
        <f>IF(tblCustRFM[[#This Row],[Frequency]] &gt;= L4503, 3, IF(tblCustRFM[[#This Row],[Frequency]] &gt;= M4503, 2, 1))</f>
        <v>3</v>
      </c>
      <c r="H4500">
        <f>IF(tblCustRFM[[#This Row],[Monetary]] &gt;= L4504, 3, IF(tblCustRFM[[#This Row],[Monetary]] &gt;= M4504, 2, 1))</f>
        <v>3</v>
      </c>
      <c r="I4500">
        <f>tblCustRFM[[#This Row],[RecencyTier]] + tblCustRFM[[#This Row],[FrequencyTier]] + tblCustRFM[[#This Row],[MonetaryTier]]</f>
        <v>9</v>
      </c>
    </row>
    <row r="4501" spans="1:9" x14ac:dyDescent="0.45">
      <c r="A4501" s="16">
        <v>7707</v>
      </c>
      <c r="B4501" s="10">
        <v>45147.701070100309</v>
      </c>
      <c r="C4501">
        <v>1</v>
      </c>
      <c r="D4501">
        <v>4191.41</v>
      </c>
      <c r="E4501" s="24">
        <f>INT(RFM_Pivot!$A$1 - tblCustRFM[[#This Row],[LastPurchaseDate]])</f>
        <v>509</v>
      </c>
      <c r="F4501">
        <f>IF(tblCustRFM[[#This Row],[Recency]] &lt;= $L$4, 3, IF(tblCustRFM[[#This Row],[Recency]] &lt;= M4503, 2, 1))</f>
        <v>1</v>
      </c>
      <c r="G4501">
        <f>IF(tblCustRFM[[#This Row],[Frequency]] &gt;= L4504, 3, IF(tblCustRFM[[#This Row],[Frequency]] &gt;= M4504, 2, 1))</f>
        <v>3</v>
      </c>
      <c r="H4501">
        <f>IF(tblCustRFM[[#This Row],[Monetary]] &gt;= L4505, 3, IF(tblCustRFM[[#This Row],[Monetary]] &gt;= M4505, 2, 1))</f>
        <v>3</v>
      </c>
      <c r="I4501">
        <f>tblCustRFM[[#This Row],[RecencyTier]] + tblCustRFM[[#This Row],[FrequencyTier]] + tblCustRFM[[#This Row],[MonetaryTier]]</f>
        <v>7</v>
      </c>
    </row>
    <row r="4502" spans="1:9" x14ac:dyDescent="0.45">
      <c r="A4502" s="16">
        <v>7708</v>
      </c>
      <c r="B4502" s="10">
        <v>45602.536553665122</v>
      </c>
      <c r="C4502">
        <v>2</v>
      </c>
      <c r="D4502">
        <v>22854.42</v>
      </c>
      <c r="E4502" s="24">
        <f>INT(RFM_Pivot!$A$1 - tblCustRFM[[#This Row],[LastPurchaseDate]])</f>
        <v>54</v>
      </c>
      <c r="F4502">
        <f>IF(tblCustRFM[[#This Row],[Recency]] &lt;= $L$4, 3, IF(tblCustRFM[[#This Row],[Recency]] &lt;= M4504, 2, 1))</f>
        <v>3</v>
      </c>
      <c r="G4502">
        <f>IF(tblCustRFM[[#This Row],[Frequency]] &gt;= L4505, 3, IF(tblCustRFM[[#This Row],[Frequency]] &gt;= M4505, 2, 1))</f>
        <v>3</v>
      </c>
      <c r="H4502">
        <f>IF(tblCustRFM[[#This Row],[Monetary]] &gt;= L4506, 3, IF(tblCustRFM[[#This Row],[Monetary]] &gt;= M4506, 2, 1))</f>
        <v>3</v>
      </c>
      <c r="I4502">
        <f>tblCustRFM[[#This Row],[RecencyTier]] + tblCustRFM[[#This Row],[FrequencyTier]] + tblCustRFM[[#This Row],[MonetaryTier]]</f>
        <v>9</v>
      </c>
    </row>
    <row r="4503" spans="1:9" x14ac:dyDescent="0.45">
      <c r="A4503" s="16">
        <v>7709</v>
      </c>
      <c r="B4503" s="10">
        <v>45518.067106712966</v>
      </c>
      <c r="C4503">
        <v>2</v>
      </c>
      <c r="D4503">
        <v>9271.5300000000007</v>
      </c>
      <c r="E4503" s="24">
        <f>INT(RFM_Pivot!$A$1 - tblCustRFM[[#This Row],[LastPurchaseDate]])</f>
        <v>138</v>
      </c>
      <c r="F4503">
        <f>IF(tblCustRFM[[#This Row],[Recency]] &lt;= $L$4, 3, IF(tblCustRFM[[#This Row],[Recency]] &lt;= M4505, 2, 1))</f>
        <v>1</v>
      </c>
      <c r="G4503">
        <f>IF(tblCustRFM[[#This Row],[Frequency]] &gt;= L4506, 3, IF(tblCustRFM[[#This Row],[Frequency]] &gt;= M4506, 2, 1))</f>
        <v>3</v>
      </c>
      <c r="H4503">
        <f>IF(tblCustRFM[[#This Row],[Monetary]] &gt;= L4507, 3, IF(tblCustRFM[[#This Row],[Monetary]] &gt;= M4507, 2, 1))</f>
        <v>3</v>
      </c>
      <c r="I4503">
        <f>tblCustRFM[[#This Row],[RecencyTier]] + tblCustRFM[[#This Row],[FrequencyTier]] + tblCustRFM[[#This Row],[MonetaryTier]]</f>
        <v>7</v>
      </c>
    </row>
    <row r="4504" spans="1:9" x14ac:dyDescent="0.45">
      <c r="A4504" s="16">
        <v>7710</v>
      </c>
      <c r="B4504" s="10">
        <v>45094.98979899691</v>
      </c>
      <c r="C4504">
        <v>1</v>
      </c>
      <c r="D4504">
        <v>1112.7</v>
      </c>
      <c r="E4504" s="24">
        <f>INT(RFM_Pivot!$A$1 - tblCustRFM[[#This Row],[LastPurchaseDate]])</f>
        <v>562</v>
      </c>
      <c r="F4504">
        <f>IF(tblCustRFM[[#This Row],[Recency]] &lt;= $L$4, 3, IF(tblCustRFM[[#This Row],[Recency]] &lt;= M4506, 2, 1))</f>
        <v>1</v>
      </c>
      <c r="G4504">
        <f>IF(tblCustRFM[[#This Row],[Frequency]] &gt;= L4507, 3, IF(tblCustRFM[[#This Row],[Frequency]] &gt;= M4507, 2, 1))</f>
        <v>3</v>
      </c>
      <c r="H4504">
        <f>IF(tblCustRFM[[#This Row],[Monetary]] &gt;= L4508, 3, IF(tblCustRFM[[#This Row],[Monetary]] &gt;= M4508, 2, 1))</f>
        <v>3</v>
      </c>
      <c r="I4504">
        <f>tblCustRFM[[#This Row],[RecencyTier]] + tblCustRFM[[#This Row],[FrequencyTier]] + tblCustRFM[[#This Row],[MonetaryTier]]</f>
        <v>7</v>
      </c>
    </row>
    <row r="4505" spans="1:9" x14ac:dyDescent="0.45">
      <c r="A4505" s="16">
        <v>7711</v>
      </c>
      <c r="B4505" s="10">
        <v>45590.855385532406</v>
      </c>
      <c r="C4505">
        <v>2</v>
      </c>
      <c r="D4505">
        <v>3785.58</v>
      </c>
      <c r="E4505" s="24">
        <f>INT(RFM_Pivot!$A$1 - tblCustRFM[[#This Row],[LastPurchaseDate]])</f>
        <v>66</v>
      </c>
      <c r="F4505">
        <f>IF(tblCustRFM[[#This Row],[Recency]] &lt;= $L$4, 3, IF(tblCustRFM[[#This Row],[Recency]] &lt;= M4507, 2, 1))</f>
        <v>3</v>
      </c>
      <c r="G4505">
        <f>IF(tblCustRFM[[#This Row],[Frequency]] &gt;= L4508, 3, IF(tblCustRFM[[#This Row],[Frequency]] &gt;= M4508, 2, 1))</f>
        <v>3</v>
      </c>
      <c r="H4505">
        <f>IF(tblCustRFM[[#This Row],[Monetary]] &gt;= L4509, 3, IF(tblCustRFM[[#This Row],[Monetary]] &gt;= M4509, 2, 1))</f>
        <v>3</v>
      </c>
      <c r="I4505">
        <f>tblCustRFM[[#This Row],[RecencyTier]] + tblCustRFM[[#This Row],[FrequencyTier]] + tblCustRFM[[#This Row],[MonetaryTier]]</f>
        <v>9</v>
      </c>
    </row>
    <row r="4506" spans="1:9" x14ac:dyDescent="0.45">
      <c r="A4506" s="16">
        <v>7713</v>
      </c>
      <c r="B4506" s="10">
        <v>45391.54545455247</v>
      </c>
      <c r="C4506">
        <v>1</v>
      </c>
      <c r="D4506">
        <v>4490.1000000000004</v>
      </c>
      <c r="E4506" s="24">
        <f>INT(RFM_Pivot!$A$1 - tblCustRFM[[#This Row],[LastPurchaseDate]])</f>
        <v>265</v>
      </c>
      <c r="F4506">
        <f>IF(tblCustRFM[[#This Row],[Recency]] &lt;= $L$4, 3, IF(tblCustRFM[[#This Row],[Recency]] &lt;= M4508, 2, 1))</f>
        <v>1</v>
      </c>
      <c r="G4506">
        <f>IF(tblCustRFM[[#This Row],[Frequency]] &gt;= L4509, 3, IF(tblCustRFM[[#This Row],[Frequency]] &gt;= M4509, 2, 1))</f>
        <v>3</v>
      </c>
      <c r="H4506">
        <f>IF(tblCustRFM[[#This Row],[Monetary]] &gt;= L4510, 3, IF(tblCustRFM[[#This Row],[Monetary]] &gt;= M4510, 2, 1))</f>
        <v>3</v>
      </c>
      <c r="I4506">
        <f>tblCustRFM[[#This Row],[RecencyTier]] + tblCustRFM[[#This Row],[FrequencyTier]] + tblCustRFM[[#This Row],[MonetaryTier]]</f>
        <v>7</v>
      </c>
    </row>
    <row r="4507" spans="1:9" x14ac:dyDescent="0.45">
      <c r="A4507" s="16">
        <v>7715</v>
      </c>
      <c r="B4507" s="10">
        <v>45237.719071913583</v>
      </c>
      <c r="C4507">
        <v>1</v>
      </c>
      <c r="D4507">
        <v>9991.94</v>
      </c>
      <c r="E4507" s="24">
        <f>INT(RFM_Pivot!$A$1 - tblCustRFM[[#This Row],[LastPurchaseDate]])</f>
        <v>419</v>
      </c>
      <c r="F4507">
        <f>IF(tblCustRFM[[#This Row],[Recency]] &lt;= $L$4, 3, IF(tblCustRFM[[#This Row],[Recency]] &lt;= M4509, 2, 1))</f>
        <v>1</v>
      </c>
      <c r="G4507">
        <f>IF(tblCustRFM[[#This Row],[Frequency]] &gt;= L4510, 3, IF(tblCustRFM[[#This Row],[Frequency]] &gt;= M4510, 2, 1))</f>
        <v>3</v>
      </c>
      <c r="H4507">
        <f>IF(tblCustRFM[[#This Row],[Monetary]] &gt;= L4511, 3, IF(tblCustRFM[[#This Row],[Monetary]] &gt;= M4511, 2, 1))</f>
        <v>3</v>
      </c>
      <c r="I4507">
        <f>tblCustRFM[[#This Row],[RecencyTier]] + tblCustRFM[[#This Row],[FrequencyTier]] + tblCustRFM[[#This Row],[MonetaryTier]]</f>
        <v>7</v>
      </c>
    </row>
    <row r="4508" spans="1:9" x14ac:dyDescent="0.45">
      <c r="A4508" s="16">
        <v>7716</v>
      </c>
      <c r="B4508" s="10">
        <v>45108.861186111113</v>
      </c>
      <c r="C4508">
        <v>1</v>
      </c>
      <c r="D4508">
        <v>13759.48</v>
      </c>
      <c r="E4508" s="24">
        <f>INT(RFM_Pivot!$A$1 - tblCustRFM[[#This Row],[LastPurchaseDate]])</f>
        <v>548</v>
      </c>
      <c r="F4508">
        <f>IF(tblCustRFM[[#This Row],[Recency]] &lt;= $L$4, 3, IF(tblCustRFM[[#This Row],[Recency]] &lt;= M4510, 2, 1))</f>
        <v>1</v>
      </c>
      <c r="G4508">
        <f>IF(tblCustRFM[[#This Row],[Frequency]] &gt;= L4511, 3, IF(tblCustRFM[[#This Row],[Frequency]] &gt;= M4511, 2, 1))</f>
        <v>3</v>
      </c>
      <c r="H4508">
        <f>IF(tblCustRFM[[#This Row],[Monetary]] &gt;= L4512, 3, IF(tblCustRFM[[#This Row],[Monetary]] &gt;= M4512, 2, 1))</f>
        <v>3</v>
      </c>
      <c r="I4508">
        <f>tblCustRFM[[#This Row],[RecencyTier]] + tblCustRFM[[#This Row],[FrequencyTier]] + tblCustRFM[[#This Row],[MonetaryTier]]</f>
        <v>7</v>
      </c>
    </row>
    <row r="4509" spans="1:9" x14ac:dyDescent="0.45">
      <c r="A4509" s="16">
        <v>7718</v>
      </c>
      <c r="B4509" s="10">
        <v>45614.436743672843</v>
      </c>
      <c r="C4509">
        <v>2</v>
      </c>
      <c r="D4509">
        <v>18406.099999999999</v>
      </c>
      <c r="E4509" s="24">
        <f>INT(RFM_Pivot!$A$1 - tblCustRFM[[#This Row],[LastPurchaseDate]])</f>
        <v>42</v>
      </c>
      <c r="F4509">
        <f>IF(tblCustRFM[[#This Row],[Recency]] &lt;= $L$4, 3, IF(tblCustRFM[[#This Row],[Recency]] &lt;= M4511, 2, 1))</f>
        <v>3</v>
      </c>
      <c r="G4509">
        <f>IF(tblCustRFM[[#This Row],[Frequency]] &gt;= L4512, 3, IF(tblCustRFM[[#This Row],[Frequency]] &gt;= M4512, 2, 1))</f>
        <v>3</v>
      </c>
      <c r="H4509">
        <f>IF(tblCustRFM[[#This Row],[Monetary]] &gt;= L4513, 3, IF(tblCustRFM[[#This Row],[Monetary]] &gt;= M4513, 2, 1))</f>
        <v>3</v>
      </c>
      <c r="I4509">
        <f>tblCustRFM[[#This Row],[RecencyTier]] + tblCustRFM[[#This Row],[FrequencyTier]] + tblCustRFM[[#This Row],[MonetaryTier]]</f>
        <v>9</v>
      </c>
    </row>
    <row r="4510" spans="1:9" x14ac:dyDescent="0.45">
      <c r="A4510" s="16">
        <v>7719</v>
      </c>
      <c r="B4510" s="10">
        <v>45393.735673572533</v>
      </c>
      <c r="C4510">
        <v>2</v>
      </c>
      <c r="D4510">
        <v>6794.94</v>
      </c>
      <c r="E4510" s="24">
        <f>INT(RFM_Pivot!$A$1 - tblCustRFM[[#This Row],[LastPurchaseDate]])</f>
        <v>263</v>
      </c>
      <c r="F4510">
        <f>IF(tblCustRFM[[#This Row],[Recency]] &lt;= $L$4, 3, IF(tblCustRFM[[#This Row],[Recency]] &lt;= M4512, 2, 1))</f>
        <v>1</v>
      </c>
      <c r="G4510">
        <f>IF(tblCustRFM[[#This Row],[Frequency]] &gt;= L4513, 3, IF(tblCustRFM[[#This Row],[Frequency]] &gt;= M4513, 2, 1))</f>
        <v>3</v>
      </c>
      <c r="H4510">
        <f>IF(tblCustRFM[[#This Row],[Monetary]] &gt;= L4514, 3, IF(tblCustRFM[[#This Row],[Monetary]] &gt;= M4514, 2, 1))</f>
        <v>3</v>
      </c>
      <c r="I4510">
        <f>tblCustRFM[[#This Row],[RecencyTier]] + tblCustRFM[[#This Row],[FrequencyTier]] + tblCustRFM[[#This Row],[MonetaryTier]]</f>
        <v>7</v>
      </c>
    </row>
    <row r="4511" spans="1:9" x14ac:dyDescent="0.45">
      <c r="A4511" s="16">
        <v>7720</v>
      </c>
      <c r="B4511" s="10">
        <v>45495.507850771603</v>
      </c>
      <c r="C4511">
        <v>2</v>
      </c>
      <c r="D4511">
        <v>13479.29</v>
      </c>
      <c r="E4511" s="24">
        <f>INT(RFM_Pivot!$A$1 - tblCustRFM[[#This Row],[LastPurchaseDate]])</f>
        <v>161</v>
      </c>
      <c r="F4511">
        <f>IF(tblCustRFM[[#This Row],[Recency]] &lt;= $L$4, 3, IF(tblCustRFM[[#This Row],[Recency]] &lt;= M4513, 2, 1))</f>
        <v>1</v>
      </c>
      <c r="G4511">
        <f>IF(tblCustRFM[[#This Row],[Frequency]] &gt;= L4514, 3, IF(tblCustRFM[[#This Row],[Frequency]] &gt;= M4514, 2, 1))</f>
        <v>3</v>
      </c>
      <c r="H4511">
        <f>IF(tblCustRFM[[#This Row],[Monetary]] &gt;= L4515, 3, IF(tblCustRFM[[#This Row],[Monetary]] &gt;= M4515, 2, 1))</f>
        <v>3</v>
      </c>
      <c r="I4511">
        <f>tblCustRFM[[#This Row],[RecencyTier]] + tblCustRFM[[#This Row],[FrequencyTier]] + tblCustRFM[[#This Row],[MonetaryTier]]</f>
        <v>7</v>
      </c>
    </row>
    <row r="4512" spans="1:9" x14ac:dyDescent="0.45">
      <c r="A4512" s="16">
        <v>7721</v>
      </c>
      <c r="B4512" s="10">
        <v>45062.35553557099</v>
      </c>
      <c r="C4512">
        <v>1</v>
      </c>
      <c r="D4512">
        <v>14189.1</v>
      </c>
      <c r="E4512" s="24">
        <f>INT(RFM_Pivot!$A$1 - tblCustRFM[[#This Row],[LastPurchaseDate]])</f>
        <v>594</v>
      </c>
      <c r="F4512">
        <f>IF(tblCustRFM[[#This Row],[Recency]] &lt;= $L$4, 3, IF(tblCustRFM[[#This Row],[Recency]] &lt;= M4514, 2, 1))</f>
        <v>1</v>
      </c>
      <c r="G4512">
        <f>IF(tblCustRFM[[#This Row],[Frequency]] &gt;= L4515, 3, IF(tblCustRFM[[#This Row],[Frequency]] &gt;= M4515, 2, 1))</f>
        <v>3</v>
      </c>
      <c r="H4512">
        <f>IF(tblCustRFM[[#This Row],[Monetary]] &gt;= L4516, 3, IF(tblCustRFM[[#This Row],[Monetary]] &gt;= M4516, 2, 1))</f>
        <v>3</v>
      </c>
      <c r="I4512">
        <f>tblCustRFM[[#This Row],[RecencyTier]] + tblCustRFM[[#This Row],[FrequencyTier]] + tblCustRFM[[#This Row],[MonetaryTier]]</f>
        <v>7</v>
      </c>
    </row>
    <row r="4513" spans="1:9" x14ac:dyDescent="0.45">
      <c r="A4513" s="16">
        <v>7722</v>
      </c>
      <c r="B4513" s="10">
        <v>45487.696069598765</v>
      </c>
      <c r="C4513">
        <v>2</v>
      </c>
      <c r="D4513">
        <v>27330.95</v>
      </c>
      <c r="E4513" s="24">
        <f>INT(RFM_Pivot!$A$1 - tblCustRFM[[#This Row],[LastPurchaseDate]])</f>
        <v>169</v>
      </c>
      <c r="F4513">
        <f>IF(tblCustRFM[[#This Row],[Recency]] &lt;= $L$4, 3, IF(tblCustRFM[[#This Row],[Recency]] &lt;= M4515, 2, 1))</f>
        <v>1</v>
      </c>
      <c r="G4513">
        <f>IF(tblCustRFM[[#This Row],[Frequency]] &gt;= L4516, 3, IF(tblCustRFM[[#This Row],[Frequency]] &gt;= M4516, 2, 1))</f>
        <v>3</v>
      </c>
      <c r="H4513">
        <f>IF(tblCustRFM[[#This Row],[Monetary]] &gt;= L4517, 3, IF(tblCustRFM[[#This Row],[Monetary]] &gt;= M4517, 2, 1))</f>
        <v>3</v>
      </c>
      <c r="I4513">
        <f>tblCustRFM[[#This Row],[RecencyTier]] + tblCustRFM[[#This Row],[FrequencyTier]] + tblCustRFM[[#This Row],[MonetaryTier]]</f>
        <v>7</v>
      </c>
    </row>
    <row r="4514" spans="1:9" x14ac:dyDescent="0.45">
      <c r="A4514" s="16">
        <v>7726</v>
      </c>
      <c r="B4514" s="10">
        <v>45315.471847183639</v>
      </c>
      <c r="C4514">
        <v>2</v>
      </c>
      <c r="D4514">
        <v>7158.57</v>
      </c>
      <c r="E4514" s="24">
        <f>INT(RFM_Pivot!$A$1 - tblCustRFM[[#This Row],[LastPurchaseDate]])</f>
        <v>341</v>
      </c>
      <c r="F4514">
        <f>IF(tblCustRFM[[#This Row],[Recency]] &lt;= $L$4, 3, IF(tblCustRFM[[#This Row],[Recency]] &lt;= M4516, 2, 1))</f>
        <v>1</v>
      </c>
      <c r="G4514">
        <f>IF(tblCustRFM[[#This Row],[Frequency]] &gt;= L4517, 3, IF(tblCustRFM[[#This Row],[Frequency]] &gt;= M4517, 2, 1))</f>
        <v>3</v>
      </c>
      <c r="H4514">
        <f>IF(tblCustRFM[[#This Row],[Monetary]] &gt;= L4518, 3, IF(tblCustRFM[[#This Row],[Monetary]] &gt;= M4518, 2, 1))</f>
        <v>3</v>
      </c>
      <c r="I4514">
        <f>tblCustRFM[[#This Row],[RecencyTier]] + tblCustRFM[[#This Row],[FrequencyTier]] + tblCustRFM[[#This Row],[MonetaryTier]]</f>
        <v>7</v>
      </c>
    </row>
    <row r="4515" spans="1:9" x14ac:dyDescent="0.45">
      <c r="A4515" s="16">
        <v>7727</v>
      </c>
      <c r="B4515" s="10">
        <v>45336.789978973764</v>
      </c>
      <c r="C4515">
        <v>1</v>
      </c>
      <c r="D4515">
        <v>12917.2</v>
      </c>
      <c r="E4515" s="24">
        <f>INT(RFM_Pivot!$A$1 - tblCustRFM[[#This Row],[LastPurchaseDate]])</f>
        <v>320</v>
      </c>
      <c r="F4515">
        <f>IF(tblCustRFM[[#This Row],[Recency]] &lt;= $L$4, 3, IF(tblCustRFM[[#This Row],[Recency]] &lt;= M4517, 2, 1))</f>
        <v>1</v>
      </c>
      <c r="G4515">
        <f>IF(tblCustRFM[[#This Row],[Frequency]] &gt;= L4518, 3, IF(tblCustRFM[[#This Row],[Frequency]] &gt;= M4518, 2, 1))</f>
        <v>3</v>
      </c>
      <c r="H4515">
        <f>IF(tblCustRFM[[#This Row],[Monetary]] &gt;= L4519, 3, IF(tblCustRFM[[#This Row],[Monetary]] &gt;= M4519, 2, 1))</f>
        <v>3</v>
      </c>
      <c r="I4515">
        <f>tblCustRFM[[#This Row],[RecencyTier]] + tblCustRFM[[#This Row],[FrequencyTier]] + tblCustRFM[[#This Row],[MonetaryTier]]</f>
        <v>7</v>
      </c>
    </row>
    <row r="4516" spans="1:9" x14ac:dyDescent="0.45">
      <c r="A4516" s="16">
        <v>7728</v>
      </c>
      <c r="B4516" s="10">
        <v>45464.917791782405</v>
      </c>
      <c r="C4516">
        <v>1</v>
      </c>
      <c r="D4516">
        <v>2900.28</v>
      </c>
      <c r="E4516" s="24">
        <f>INT(RFM_Pivot!$A$1 - tblCustRFM[[#This Row],[LastPurchaseDate]])</f>
        <v>192</v>
      </c>
      <c r="F4516">
        <f>IF(tblCustRFM[[#This Row],[Recency]] &lt;= $L$4, 3, IF(tblCustRFM[[#This Row],[Recency]] &lt;= M4518, 2, 1))</f>
        <v>1</v>
      </c>
      <c r="G4516">
        <f>IF(tblCustRFM[[#This Row],[Frequency]] &gt;= L4519, 3, IF(tblCustRFM[[#This Row],[Frequency]] &gt;= M4519, 2, 1))</f>
        <v>3</v>
      </c>
      <c r="H4516">
        <f>IF(tblCustRFM[[#This Row],[Monetary]] &gt;= L4520, 3, IF(tblCustRFM[[#This Row],[Monetary]] &gt;= M4520, 2, 1))</f>
        <v>3</v>
      </c>
      <c r="I4516">
        <f>tblCustRFM[[#This Row],[RecencyTier]] + tblCustRFM[[#This Row],[FrequencyTier]] + tblCustRFM[[#This Row],[MonetaryTier]]</f>
        <v>7</v>
      </c>
    </row>
    <row r="4517" spans="1:9" x14ac:dyDescent="0.45">
      <c r="A4517" s="16">
        <v>7731</v>
      </c>
      <c r="B4517" s="10">
        <v>45346.426942708335</v>
      </c>
      <c r="C4517">
        <v>3</v>
      </c>
      <c r="D4517">
        <v>11096.61</v>
      </c>
      <c r="E4517" s="24">
        <f>INT(RFM_Pivot!$A$1 - tblCustRFM[[#This Row],[LastPurchaseDate]])</f>
        <v>310</v>
      </c>
      <c r="F4517">
        <f>IF(tblCustRFM[[#This Row],[Recency]] &lt;= $L$4, 3, IF(tblCustRFM[[#This Row],[Recency]] &lt;= M4519, 2, 1))</f>
        <v>1</v>
      </c>
      <c r="G4517">
        <f>IF(tblCustRFM[[#This Row],[Frequency]] &gt;= L4520, 3, IF(tblCustRFM[[#This Row],[Frequency]] &gt;= M4520, 2, 1))</f>
        <v>3</v>
      </c>
      <c r="H4517">
        <f>IF(tblCustRFM[[#This Row],[Monetary]] &gt;= L4521, 3, IF(tblCustRFM[[#This Row],[Monetary]] &gt;= M4521, 2, 1))</f>
        <v>3</v>
      </c>
      <c r="I4517">
        <f>tblCustRFM[[#This Row],[RecencyTier]] + tblCustRFM[[#This Row],[FrequencyTier]] + tblCustRFM[[#This Row],[MonetaryTier]]</f>
        <v>7</v>
      </c>
    </row>
    <row r="4518" spans="1:9" x14ac:dyDescent="0.45">
      <c r="A4518" s="16">
        <v>7732</v>
      </c>
      <c r="B4518" s="10">
        <v>45413.447644753083</v>
      </c>
      <c r="C4518">
        <v>2</v>
      </c>
      <c r="D4518">
        <v>1767.89</v>
      </c>
      <c r="E4518" s="24">
        <f>INT(RFM_Pivot!$A$1 - tblCustRFM[[#This Row],[LastPurchaseDate]])</f>
        <v>243</v>
      </c>
      <c r="F4518">
        <f>IF(tblCustRFM[[#This Row],[Recency]] &lt;= $L$4, 3, IF(tblCustRFM[[#This Row],[Recency]] &lt;= M4520, 2, 1))</f>
        <v>1</v>
      </c>
      <c r="G4518">
        <f>IF(tblCustRFM[[#This Row],[Frequency]] &gt;= L4521, 3, IF(tblCustRFM[[#This Row],[Frequency]] &gt;= M4521, 2, 1))</f>
        <v>3</v>
      </c>
      <c r="H4518">
        <f>IF(tblCustRFM[[#This Row],[Monetary]] &gt;= L4522, 3, IF(tblCustRFM[[#This Row],[Monetary]] &gt;= M4522, 2, 1))</f>
        <v>3</v>
      </c>
      <c r="I4518">
        <f>tblCustRFM[[#This Row],[RecencyTier]] + tblCustRFM[[#This Row],[FrequencyTier]] + tblCustRFM[[#This Row],[MonetaryTier]]</f>
        <v>7</v>
      </c>
    </row>
    <row r="4519" spans="1:9" x14ac:dyDescent="0.45">
      <c r="A4519" s="16">
        <v>7736</v>
      </c>
      <c r="B4519" s="10">
        <v>44933.278627854939</v>
      </c>
      <c r="C4519">
        <v>1</v>
      </c>
      <c r="D4519">
        <v>2834.01</v>
      </c>
      <c r="E4519" s="24">
        <f>INT(RFM_Pivot!$A$1 - tblCustRFM[[#This Row],[LastPurchaseDate]])</f>
        <v>723</v>
      </c>
      <c r="F4519">
        <f>IF(tblCustRFM[[#This Row],[Recency]] &lt;= $L$4, 3, IF(tblCustRFM[[#This Row],[Recency]] &lt;= M4521, 2, 1))</f>
        <v>1</v>
      </c>
      <c r="G4519">
        <f>IF(tblCustRFM[[#This Row],[Frequency]] &gt;= L4522, 3, IF(tblCustRFM[[#This Row],[Frequency]] &gt;= M4522, 2, 1))</f>
        <v>3</v>
      </c>
      <c r="H4519">
        <f>IF(tblCustRFM[[#This Row],[Monetary]] &gt;= L4523, 3, IF(tblCustRFM[[#This Row],[Monetary]] &gt;= M4523, 2, 1))</f>
        <v>3</v>
      </c>
      <c r="I4519">
        <f>tblCustRFM[[#This Row],[RecencyTier]] + tblCustRFM[[#This Row],[FrequencyTier]] + tblCustRFM[[#This Row],[MonetaryTier]]</f>
        <v>7</v>
      </c>
    </row>
    <row r="4520" spans="1:9" x14ac:dyDescent="0.45">
      <c r="A4520" s="16">
        <v>7737</v>
      </c>
      <c r="B4520" s="10">
        <v>45339.053205324075</v>
      </c>
      <c r="C4520">
        <v>2</v>
      </c>
      <c r="D4520">
        <v>15849.45</v>
      </c>
      <c r="E4520" s="24">
        <f>INT(RFM_Pivot!$A$1 - tblCustRFM[[#This Row],[LastPurchaseDate]])</f>
        <v>317</v>
      </c>
      <c r="F4520">
        <f>IF(tblCustRFM[[#This Row],[Recency]] &lt;= $L$4, 3, IF(tblCustRFM[[#This Row],[Recency]] &lt;= M4522, 2, 1))</f>
        <v>1</v>
      </c>
      <c r="G4520">
        <f>IF(tblCustRFM[[#This Row],[Frequency]] &gt;= L4523, 3, IF(tblCustRFM[[#This Row],[Frequency]] &gt;= M4523, 2, 1))</f>
        <v>3</v>
      </c>
      <c r="H4520">
        <f>IF(tblCustRFM[[#This Row],[Monetary]] &gt;= L4524, 3, IF(tblCustRFM[[#This Row],[Monetary]] &gt;= M4524, 2, 1))</f>
        <v>3</v>
      </c>
      <c r="I4520">
        <f>tblCustRFM[[#This Row],[RecencyTier]] + tblCustRFM[[#This Row],[FrequencyTier]] + tblCustRFM[[#This Row],[MonetaryTier]]</f>
        <v>7</v>
      </c>
    </row>
    <row r="4521" spans="1:9" x14ac:dyDescent="0.45">
      <c r="A4521" s="16">
        <v>7738</v>
      </c>
      <c r="B4521" s="10">
        <v>45295.832883294752</v>
      </c>
      <c r="C4521">
        <v>2</v>
      </c>
      <c r="D4521">
        <v>8400.2199999999993</v>
      </c>
      <c r="E4521" s="24">
        <f>INT(RFM_Pivot!$A$1 - tblCustRFM[[#This Row],[LastPurchaseDate]])</f>
        <v>361</v>
      </c>
      <c r="F4521">
        <f>IF(tblCustRFM[[#This Row],[Recency]] &lt;= $L$4, 3, IF(tblCustRFM[[#This Row],[Recency]] &lt;= M4523, 2, 1))</f>
        <v>1</v>
      </c>
      <c r="G4521">
        <f>IF(tblCustRFM[[#This Row],[Frequency]] &gt;= L4524, 3, IF(tblCustRFM[[#This Row],[Frequency]] &gt;= M4524, 2, 1))</f>
        <v>3</v>
      </c>
      <c r="H4521">
        <f>IF(tblCustRFM[[#This Row],[Monetary]] &gt;= L4525, 3, IF(tblCustRFM[[#This Row],[Monetary]] &gt;= M4525, 2, 1))</f>
        <v>3</v>
      </c>
      <c r="I4521">
        <f>tblCustRFM[[#This Row],[RecencyTier]] + tblCustRFM[[#This Row],[FrequencyTier]] + tblCustRFM[[#This Row],[MonetaryTier]]</f>
        <v>7</v>
      </c>
    </row>
    <row r="4522" spans="1:9" x14ac:dyDescent="0.45">
      <c r="A4522" s="16">
        <v>7739</v>
      </c>
      <c r="B4522" s="10">
        <v>45555.665866589508</v>
      </c>
      <c r="C4522">
        <v>1</v>
      </c>
      <c r="D4522">
        <v>1437.76</v>
      </c>
      <c r="E4522" s="24">
        <f>INT(RFM_Pivot!$A$1 - tblCustRFM[[#This Row],[LastPurchaseDate]])</f>
        <v>101</v>
      </c>
      <c r="F4522">
        <f>IF(tblCustRFM[[#This Row],[Recency]] &lt;= $L$4, 3, IF(tblCustRFM[[#This Row],[Recency]] &lt;= M4524, 2, 1))</f>
        <v>3</v>
      </c>
      <c r="G4522">
        <f>IF(tblCustRFM[[#This Row],[Frequency]] &gt;= L4525, 3, IF(tblCustRFM[[#This Row],[Frequency]] &gt;= M4525, 2, 1))</f>
        <v>3</v>
      </c>
      <c r="H4522">
        <f>IF(tblCustRFM[[#This Row],[Monetary]] &gt;= L4526, 3, IF(tblCustRFM[[#This Row],[Monetary]] &gt;= M4526, 2, 1))</f>
        <v>3</v>
      </c>
      <c r="I4522">
        <f>tblCustRFM[[#This Row],[RecencyTier]] + tblCustRFM[[#This Row],[FrequencyTier]] + tblCustRFM[[#This Row],[MonetaryTier]]</f>
        <v>9</v>
      </c>
    </row>
    <row r="4523" spans="1:9" x14ac:dyDescent="0.45">
      <c r="A4523" s="16">
        <v>7742</v>
      </c>
      <c r="B4523" s="10">
        <v>45623.343634375</v>
      </c>
      <c r="C4523">
        <v>2</v>
      </c>
      <c r="D4523">
        <v>4865.58</v>
      </c>
      <c r="E4523" s="24">
        <f>INT(RFM_Pivot!$A$1 - tblCustRFM[[#This Row],[LastPurchaseDate]])</f>
        <v>33</v>
      </c>
      <c r="F4523">
        <f>IF(tblCustRFM[[#This Row],[Recency]] &lt;= $L$4, 3, IF(tblCustRFM[[#This Row],[Recency]] &lt;= M4525, 2, 1))</f>
        <v>3</v>
      </c>
      <c r="G4523">
        <f>IF(tblCustRFM[[#This Row],[Frequency]] &gt;= L4526, 3, IF(tblCustRFM[[#This Row],[Frequency]] &gt;= M4526, 2, 1))</f>
        <v>3</v>
      </c>
      <c r="H4523">
        <f>IF(tblCustRFM[[#This Row],[Monetary]] &gt;= L4527, 3, IF(tblCustRFM[[#This Row],[Monetary]] &gt;= M4527, 2, 1))</f>
        <v>3</v>
      </c>
      <c r="I4523">
        <f>tblCustRFM[[#This Row],[RecencyTier]] + tblCustRFM[[#This Row],[FrequencyTier]] + tblCustRFM[[#This Row],[MonetaryTier]]</f>
        <v>9</v>
      </c>
    </row>
    <row r="4524" spans="1:9" x14ac:dyDescent="0.45">
      <c r="A4524" s="16">
        <v>7743</v>
      </c>
      <c r="B4524" s="10">
        <v>45365.481848186726</v>
      </c>
      <c r="C4524">
        <v>1</v>
      </c>
      <c r="D4524">
        <v>14078</v>
      </c>
      <c r="E4524" s="24">
        <f>INT(RFM_Pivot!$A$1 - tblCustRFM[[#This Row],[LastPurchaseDate]])</f>
        <v>291</v>
      </c>
      <c r="F4524">
        <f>IF(tblCustRFM[[#This Row],[Recency]] &lt;= $L$4, 3, IF(tblCustRFM[[#This Row],[Recency]] &lt;= M4526, 2, 1))</f>
        <v>1</v>
      </c>
      <c r="G4524">
        <f>IF(tblCustRFM[[#This Row],[Frequency]] &gt;= L4527, 3, IF(tblCustRFM[[#This Row],[Frequency]] &gt;= M4527, 2, 1))</f>
        <v>3</v>
      </c>
      <c r="H4524">
        <f>IF(tblCustRFM[[#This Row],[Monetary]] &gt;= L4528, 3, IF(tblCustRFM[[#This Row],[Monetary]] &gt;= M4528, 2, 1))</f>
        <v>3</v>
      </c>
      <c r="I4524">
        <f>tblCustRFM[[#This Row],[RecencyTier]] + tblCustRFM[[#This Row],[FrequencyTier]] + tblCustRFM[[#This Row],[MonetaryTier]]</f>
        <v>7</v>
      </c>
    </row>
    <row r="4525" spans="1:9" x14ac:dyDescent="0.45">
      <c r="A4525" s="16">
        <v>7744</v>
      </c>
      <c r="B4525" s="10">
        <v>45641.303430362655</v>
      </c>
      <c r="C4525">
        <v>2</v>
      </c>
      <c r="D4525">
        <v>21872.05</v>
      </c>
      <c r="E4525" s="24">
        <f>INT(RFM_Pivot!$A$1 - tblCustRFM[[#This Row],[LastPurchaseDate]])</f>
        <v>15</v>
      </c>
      <c r="F4525">
        <f>IF(tblCustRFM[[#This Row],[Recency]] &lt;= $L$4, 3, IF(tblCustRFM[[#This Row],[Recency]] &lt;= M4527, 2, 1))</f>
        <v>3</v>
      </c>
      <c r="G4525">
        <f>IF(tblCustRFM[[#This Row],[Frequency]] &gt;= L4528, 3, IF(tblCustRFM[[#This Row],[Frequency]] &gt;= M4528, 2, 1))</f>
        <v>3</v>
      </c>
      <c r="H4525">
        <f>IF(tblCustRFM[[#This Row],[Monetary]] &gt;= L4529, 3, IF(tblCustRFM[[#This Row],[Monetary]] &gt;= M4529, 2, 1))</f>
        <v>3</v>
      </c>
      <c r="I4525">
        <f>tblCustRFM[[#This Row],[RecencyTier]] + tblCustRFM[[#This Row],[FrequencyTier]] + tblCustRFM[[#This Row],[MonetaryTier]]</f>
        <v>9</v>
      </c>
    </row>
    <row r="4526" spans="1:9" x14ac:dyDescent="0.45">
      <c r="A4526" s="16">
        <v>7745</v>
      </c>
      <c r="B4526" s="10">
        <v>45475.649864969135</v>
      </c>
      <c r="C4526">
        <v>1</v>
      </c>
      <c r="D4526">
        <v>17156.2</v>
      </c>
      <c r="E4526" s="24">
        <f>INT(RFM_Pivot!$A$1 - tblCustRFM[[#This Row],[LastPurchaseDate]])</f>
        <v>181</v>
      </c>
      <c r="F4526">
        <f>IF(tblCustRFM[[#This Row],[Recency]] &lt;= $L$4, 3, IF(tblCustRFM[[#This Row],[Recency]] &lt;= M4528, 2, 1))</f>
        <v>1</v>
      </c>
      <c r="G4526">
        <f>IF(tblCustRFM[[#This Row],[Frequency]] &gt;= L4529, 3, IF(tblCustRFM[[#This Row],[Frequency]] &gt;= M4529, 2, 1))</f>
        <v>3</v>
      </c>
      <c r="H4526">
        <f>IF(tblCustRFM[[#This Row],[Monetary]] &gt;= L4530, 3, IF(tblCustRFM[[#This Row],[Monetary]] &gt;= M4530, 2, 1))</f>
        <v>3</v>
      </c>
      <c r="I4526">
        <f>tblCustRFM[[#This Row],[RecencyTier]] + tblCustRFM[[#This Row],[FrequencyTier]] + tblCustRFM[[#This Row],[MonetaryTier]]</f>
        <v>7</v>
      </c>
    </row>
    <row r="4527" spans="1:9" x14ac:dyDescent="0.45">
      <c r="A4527" s="16">
        <v>7747</v>
      </c>
      <c r="B4527" s="10">
        <v>45561.652465239196</v>
      </c>
      <c r="C4527">
        <v>2</v>
      </c>
      <c r="D4527">
        <v>4585.49</v>
      </c>
      <c r="E4527" s="24">
        <f>INT(RFM_Pivot!$A$1 - tblCustRFM[[#This Row],[LastPurchaseDate]])</f>
        <v>95</v>
      </c>
      <c r="F4527">
        <f>IF(tblCustRFM[[#This Row],[Recency]] &lt;= $L$4, 3, IF(tblCustRFM[[#This Row],[Recency]] &lt;= M4529, 2, 1))</f>
        <v>3</v>
      </c>
      <c r="G4527">
        <f>IF(tblCustRFM[[#This Row],[Frequency]] &gt;= L4530, 3, IF(tblCustRFM[[#This Row],[Frequency]] &gt;= M4530, 2, 1))</f>
        <v>3</v>
      </c>
      <c r="H4527">
        <f>IF(tblCustRFM[[#This Row],[Monetary]] &gt;= L4531, 3, IF(tblCustRFM[[#This Row],[Monetary]] &gt;= M4531, 2, 1))</f>
        <v>3</v>
      </c>
      <c r="I4527">
        <f>tblCustRFM[[#This Row],[RecencyTier]] + tblCustRFM[[#This Row],[FrequencyTier]] + tblCustRFM[[#This Row],[MonetaryTier]]</f>
        <v>9</v>
      </c>
    </row>
    <row r="4528" spans="1:9" x14ac:dyDescent="0.45">
      <c r="A4528" s="16">
        <v>7748</v>
      </c>
      <c r="B4528" s="10">
        <v>45274.003700385801</v>
      </c>
      <c r="C4528">
        <v>3</v>
      </c>
      <c r="D4528">
        <v>24479.74</v>
      </c>
      <c r="E4528" s="24">
        <f>INT(RFM_Pivot!$A$1 - tblCustRFM[[#This Row],[LastPurchaseDate]])</f>
        <v>382</v>
      </c>
      <c r="F4528">
        <f>IF(tblCustRFM[[#This Row],[Recency]] &lt;= $L$4, 3, IF(tblCustRFM[[#This Row],[Recency]] &lt;= M4530, 2, 1))</f>
        <v>1</v>
      </c>
      <c r="G4528">
        <f>IF(tblCustRFM[[#This Row],[Frequency]] &gt;= L4531, 3, IF(tblCustRFM[[#This Row],[Frequency]] &gt;= M4531, 2, 1))</f>
        <v>3</v>
      </c>
      <c r="H4528">
        <f>IF(tblCustRFM[[#This Row],[Monetary]] &gt;= L4532, 3, IF(tblCustRFM[[#This Row],[Monetary]] &gt;= M4532, 2, 1))</f>
        <v>3</v>
      </c>
      <c r="I4528">
        <f>tblCustRFM[[#This Row],[RecencyTier]] + tblCustRFM[[#This Row],[FrequencyTier]] + tblCustRFM[[#This Row],[MonetaryTier]]</f>
        <v>7</v>
      </c>
    </row>
    <row r="4529" spans="1:9" x14ac:dyDescent="0.45">
      <c r="A4529" s="16">
        <v>7749</v>
      </c>
      <c r="B4529" s="10">
        <v>45402.861586149695</v>
      </c>
      <c r="C4529">
        <v>1</v>
      </c>
      <c r="D4529">
        <v>2038.65</v>
      </c>
      <c r="E4529" s="24">
        <f>INT(RFM_Pivot!$A$1 - tblCustRFM[[#This Row],[LastPurchaseDate]])</f>
        <v>254</v>
      </c>
      <c r="F4529">
        <f>IF(tblCustRFM[[#This Row],[Recency]] &lt;= $L$4, 3, IF(tblCustRFM[[#This Row],[Recency]] &lt;= M4531, 2, 1))</f>
        <v>1</v>
      </c>
      <c r="G4529">
        <f>IF(tblCustRFM[[#This Row],[Frequency]] &gt;= L4532, 3, IF(tblCustRFM[[#This Row],[Frequency]] &gt;= M4532, 2, 1))</f>
        <v>3</v>
      </c>
      <c r="H4529">
        <f>IF(tblCustRFM[[#This Row],[Monetary]] &gt;= L4533, 3, IF(tblCustRFM[[#This Row],[Monetary]] &gt;= M4533, 2, 1))</f>
        <v>3</v>
      </c>
      <c r="I4529">
        <f>tblCustRFM[[#This Row],[RecencyTier]] + tblCustRFM[[#This Row],[FrequencyTier]] + tblCustRFM[[#This Row],[MonetaryTier]]</f>
        <v>7</v>
      </c>
    </row>
    <row r="4530" spans="1:9" x14ac:dyDescent="0.45">
      <c r="A4530" s="16">
        <v>7751</v>
      </c>
      <c r="B4530" s="10">
        <v>45219.321232098766</v>
      </c>
      <c r="C4530">
        <v>1</v>
      </c>
      <c r="D4530">
        <v>1489.86</v>
      </c>
      <c r="E4530" s="24">
        <f>INT(RFM_Pivot!$A$1 - tblCustRFM[[#This Row],[LastPurchaseDate]])</f>
        <v>437</v>
      </c>
      <c r="F4530">
        <f>IF(tblCustRFM[[#This Row],[Recency]] &lt;= $L$4, 3, IF(tblCustRFM[[#This Row],[Recency]] &lt;= M4532, 2, 1))</f>
        <v>1</v>
      </c>
      <c r="G4530">
        <f>IF(tblCustRFM[[#This Row],[Frequency]] &gt;= L4533, 3, IF(tblCustRFM[[#This Row],[Frequency]] &gt;= M4533, 2, 1))</f>
        <v>3</v>
      </c>
      <c r="H4530">
        <f>IF(tblCustRFM[[#This Row],[Monetary]] &gt;= L4534, 3, IF(tblCustRFM[[#This Row],[Monetary]] &gt;= M4534, 2, 1))</f>
        <v>3</v>
      </c>
      <c r="I4530">
        <f>tblCustRFM[[#This Row],[RecencyTier]] + tblCustRFM[[#This Row],[FrequencyTier]] + tblCustRFM[[#This Row],[MonetaryTier]]</f>
        <v>7</v>
      </c>
    </row>
    <row r="4531" spans="1:9" x14ac:dyDescent="0.45">
      <c r="A4531" s="16">
        <v>7752</v>
      </c>
      <c r="B4531" s="10">
        <v>45353.289628973762</v>
      </c>
      <c r="C4531">
        <v>1</v>
      </c>
      <c r="D4531">
        <v>13512.69</v>
      </c>
      <c r="E4531" s="24">
        <f>INT(RFM_Pivot!$A$1 - tblCustRFM[[#This Row],[LastPurchaseDate]])</f>
        <v>303</v>
      </c>
      <c r="F4531">
        <f>IF(tblCustRFM[[#This Row],[Recency]] &lt;= $L$4, 3, IF(tblCustRFM[[#This Row],[Recency]] &lt;= M4533, 2, 1))</f>
        <v>1</v>
      </c>
      <c r="G4531">
        <f>IF(tblCustRFM[[#This Row],[Frequency]] &gt;= L4534, 3, IF(tblCustRFM[[#This Row],[Frequency]] &gt;= M4534, 2, 1))</f>
        <v>3</v>
      </c>
      <c r="H4531">
        <f>IF(tblCustRFM[[#This Row],[Monetary]] &gt;= L4535, 3, IF(tblCustRFM[[#This Row],[Monetary]] &gt;= M4535, 2, 1))</f>
        <v>3</v>
      </c>
      <c r="I4531">
        <f>tblCustRFM[[#This Row],[RecencyTier]] + tblCustRFM[[#This Row],[FrequencyTier]] + tblCustRFM[[#This Row],[MonetaryTier]]</f>
        <v>7</v>
      </c>
    </row>
    <row r="4532" spans="1:9" x14ac:dyDescent="0.45">
      <c r="A4532" s="16">
        <v>7754</v>
      </c>
      <c r="B4532" s="10">
        <v>45260.424342438273</v>
      </c>
      <c r="C4532">
        <v>1</v>
      </c>
      <c r="D4532">
        <v>16495.849999999999</v>
      </c>
      <c r="E4532" s="24">
        <f>INT(RFM_Pivot!$A$1 - tblCustRFM[[#This Row],[LastPurchaseDate]])</f>
        <v>396</v>
      </c>
      <c r="F4532">
        <f>IF(tblCustRFM[[#This Row],[Recency]] &lt;= $L$4, 3, IF(tblCustRFM[[#This Row],[Recency]] &lt;= M4534, 2, 1))</f>
        <v>1</v>
      </c>
      <c r="G4532">
        <f>IF(tblCustRFM[[#This Row],[Frequency]] &gt;= L4535, 3, IF(tblCustRFM[[#This Row],[Frequency]] &gt;= M4535, 2, 1))</f>
        <v>3</v>
      </c>
      <c r="H4532">
        <f>IF(tblCustRFM[[#This Row],[Monetary]] &gt;= L4536, 3, IF(tblCustRFM[[#This Row],[Monetary]] &gt;= M4536, 2, 1))</f>
        <v>3</v>
      </c>
      <c r="I4532">
        <f>tblCustRFM[[#This Row],[RecencyTier]] + tblCustRFM[[#This Row],[FrequencyTier]] + tblCustRFM[[#This Row],[MonetaryTier]]</f>
        <v>7</v>
      </c>
    </row>
    <row r="4533" spans="1:9" x14ac:dyDescent="0.45">
      <c r="A4533" s="16">
        <v>7755</v>
      </c>
      <c r="B4533" s="10">
        <v>45441.336433641976</v>
      </c>
      <c r="C4533">
        <v>1</v>
      </c>
      <c r="D4533">
        <v>2061.7800000000002</v>
      </c>
      <c r="E4533" s="24">
        <f>INT(RFM_Pivot!$A$1 - tblCustRFM[[#This Row],[LastPurchaseDate]])</f>
        <v>215</v>
      </c>
      <c r="F4533">
        <f>IF(tblCustRFM[[#This Row],[Recency]] &lt;= $L$4, 3, IF(tblCustRFM[[#This Row],[Recency]] &lt;= M4535, 2, 1))</f>
        <v>1</v>
      </c>
      <c r="G4533">
        <f>IF(tblCustRFM[[#This Row],[Frequency]] &gt;= L4536, 3, IF(tblCustRFM[[#This Row],[Frequency]] &gt;= M4536, 2, 1))</f>
        <v>3</v>
      </c>
      <c r="H4533">
        <f>IF(tblCustRFM[[#This Row],[Monetary]] &gt;= L4537, 3, IF(tblCustRFM[[#This Row],[Monetary]] &gt;= M4537, 2, 1))</f>
        <v>3</v>
      </c>
      <c r="I4533">
        <f>tblCustRFM[[#This Row],[RecencyTier]] + tblCustRFM[[#This Row],[FrequencyTier]] + tblCustRFM[[#This Row],[MonetaryTier]]</f>
        <v>7</v>
      </c>
    </row>
    <row r="4534" spans="1:9" x14ac:dyDescent="0.45">
      <c r="A4534" s="16">
        <v>7761</v>
      </c>
      <c r="B4534" s="10">
        <v>45251.736473649689</v>
      </c>
      <c r="C4534">
        <v>1</v>
      </c>
      <c r="D4534">
        <v>2138.85</v>
      </c>
      <c r="E4534" s="24">
        <f>INT(RFM_Pivot!$A$1 - tblCustRFM[[#This Row],[LastPurchaseDate]])</f>
        <v>405</v>
      </c>
      <c r="F4534">
        <f>IF(tblCustRFM[[#This Row],[Recency]] &lt;= $L$4, 3, IF(tblCustRFM[[#This Row],[Recency]] &lt;= M4536, 2, 1))</f>
        <v>1</v>
      </c>
      <c r="G4534">
        <f>IF(tblCustRFM[[#This Row],[Frequency]] &gt;= L4537, 3, IF(tblCustRFM[[#This Row],[Frequency]] &gt;= M4537, 2, 1))</f>
        <v>3</v>
      </c>
      <c r="H4534">
        <f>IF(tblCustRFM[[#This Row],[Monetary]] &gt;= L4538, 3, IF(tblCustRFM[[#This Row],[Monetary]] &gt;= M4538, 2, 1))</f>
        <v>3</v>
      </c>
      <c r="I4534">
        <f>tblCustRFM[[#This Row],[RecencyTier]] + tblCustRFM[[#This Row],[FrequencyTier]] + tblCustRFM[[#This Row],[MonetaryTier]]</f>
        <v>7</v>
      </c>
    </row>
    <row r="4535" spans="1:9" x14ac:dyDescent="0.45">
      <c r="A4535" s="16">
        <v>7763</v>
      </c>
      <c r="B4535" s="10">
        <v>45521.498449845676</v>
      </c>
      <c r="C4535">
        <v>4</v>
      </c>
      <c r="D4535">
        <v>66093.55</v>
      </c>
      <c r="E4535" s="24">
        <f>INT(RFM_Pivot!$A$1 - tblCustRFM[[#This Row],[LastPurchaseDate]])</f>
        <v>135</v>
      </c>
      <c r="F4535">
        <f>IF(tblCustRFM[[#This Row],[Recency]] &lt;= $L$4, 3, IF(tblCustRFM[[#This Row],[Recency]] &lt;= M4537, 2, 1))</f>
        <v>1</v>
      </c>
      <c r="G4535">
        <f>IF(tblCustRFM[[#This Row],[Frequency]] &gt;= L4538, 3, IF(tblCustRFM[[#This Row],[Frequency]] &gt;= M4538, 2, 1))</f>
        <v>3</v>
      </c>
      <c r="H4535">
        <f>IF(tblCustRFM[[#This Row],[Monetary]] &gt;= L4539, 3, IF(tblCustRFM[[#This Row],[Monetary]] &gt;= M4539, 2, 1))</f>
        <v>3</v>
      </c>
      <c r="I4535">
        <f>tblCustRFM[[#This Row],[RecencyTier]] + tblCustRFM[[#This Row],[FrequencyTier]] + tblCustRFM[[#This Row],[MonetaryTier]]</f>
        <v>7</v>
      </c>
    </row>
    <row r="4536" spans="1:9" x14ac:dyDescent="0.45">
      <c r="A4536" s="16">
        <v>7764</v>
      </c>
      <c r="B4536" s="10">
        <v>45647.728072800928</v>
      </c>
      <c r="C4536">
        <v>2</v>
      </c>
      <c r="D4536">
        <v>14477</v>
      </c>
      <c r="E4536" s="24">
        <f>INT(RFM_Pivot!$A$1 - tblCustRFM[[#This Row],[LastPurchaseDate]])</f>
        <v>9</v>
      </c>
      <c r="F4536">
        <f>IF(tblCustRFM[[#This Row],[Recency]] &lt;= $L$4, 3, IF(tblCustRFM[[#This Row],[Recency]] &lt;= M4538, 2, 1))</f>
        <v>3</v>
      </c>
      <c r="G4536">
        <f>IF(tblCustRFM[[#This Row],[Frequency]] &gt;= L4539, 3, IF(tblCustRFM[[#This Row],[Frequency]] &gt;= M4539, 2, 1))</f>
        <v>3</v>
      </c>
      <c r="H4536">
        <f>IF(tblCustRFM[[#This Row],[Monetary]] &gt;= L4540, 3, IF(tblCustRFM[[#This Row],[Monetary]] &gt;= M4540, 2, 1))</f>
        <v>3</v>
      </c>
      <c r="I4536">
        <f>tblCustRFM[[#This Row],[RecencyTier]] + tblCustRFM[[#This Row],[FrequencyTier]] + tblCustRFM[[#This Row],[MonetaryTier]]</f>
        <v>9</v>
      </c>
    </row>
    <row r="4537" spans="1:9" x14ac:dyDescent="0.45">
      <c r="A4537" s="16">
        <v>7766</v>
      </c>
      <c r="B4537" s="10">
        <v>45628.235123495368</v>
      </c>
      <c r="C4537">
        <v>5</v>
      </c>
      <c r="D4537">
        <v>48280.82</v>
      </c>
      <c r="E4537" s="24">
        <f>INT(RFM_Pivot!$A$1 - tblCustRFM[[#This Row],[LastPurchaseDate]])</f>
        <v>28</v>
      </c>
      <c r="F4537">
        <f>IF(tblCustRFM[[#This Row],[Recency]] &lt;= $L$4, 3, IF(tblCustRFM[[#This Row],[Recency]] &lt;= M4539, 2, 1))</f>
        <v>3</v>
      </c>
      <c r="G4537">
        <f>IF(tblCustRFM[[#This Row],[Frequency]] &gt;= L4540, 3, IF(tblCustRFM[[#This Row],[Frequency]] &gt;= M4540, 2, 1))</f>
        <v>3</v>
      </c>
      <c r="H4537">
        <f>IF(tblCustRFM[[#This Row],[Monetary]] &gt;= L4541, 3, IF(tblCustRFM[[#This Row],[Monetary]] &gt;= M4541, 2, 1))</f>
        <v>3</v>
      </c>
      <c r="I4537">
        <f>tblCustRFM[[#This Row],[RecencyTier]] + tblCustRFM[[#This Row],[FrequencyTier]] + tblCustRFM[[#This Row],[MonetaryTier]]</f>
        <v>9</v>
      </c>
    </row>
    <row r="4538" spans="1:9" x14ac:dyDescent="0.45">
      <c r="A4538" s="16">
        <v>7767</v>
      </c>
      <c r="B4538" s="10">
        <v>44983.726672646604</v>
      </c>
      <c r="C4538">
        <v>1</v>
      </c>
      <c r="D4538">
        <v>5975.88</v>
      </c>
      <c r="E4538" s="24">
        <f>INT(RFM_Pivot!$A$1 - tblCustRFM[[#This Row],[LastPurchaseDate]])</f>
        <v>673</v>
      </c>
      <c r="F4538">
        <f>IF(tblCustRFM[[#This Row],[Recency]] &lt;= $L$4, 3, IF(tblCustRFM[[#This Row],[Recency]] &lt;= M4540, 2, 1))</f>
        <v>1</v>
      </c>
      <c r="G4538">
        <f>IF(tblCustRFM[[#This Row],[Frequency]] &gt;= L4541, 3, IF(tblCustRFM[[#This Row],[Frequency]] &gt;= M4541, 2, 1))</f>
        <v>3</v>
      </c>
      <c r="H4538">
        <f>IF(tblCustRFM[[#This Row],[Monetary]] &gt;= L4542, 3, IF(tblCustRFM[[#This Row],[Monetary]] &gt;= M4542, 2, 1))</f>
        <v>3</v>
      </c>
      <c r="I4538">
        <f>tblCustRFM[[#This Row],[RecencyTier]] + tblCustRFM[[#This Row],[FrequencyTier]] + tblCustRFM[[#This Row],[MonetaryTier]]</f>
        <v>7</v>
      </c>
    </row>
    <row r="4539" spans="1:9" x14ac:dyDescent="0.45">
      <c r="A4539" s="16">
        <v>7768</v>
      </c>
      <c r="B4539" s="10">
        <v>45303.206620679011</v>
      </c>
      <c r="C4539">
        <v>1</v>
      </c>
      <c r="D4539">
        <v>3263.37</v>
      </c>
      <c r="E4539" s="24">
        <f>INT(RFM_Pivot!$A$1 - tblCustRFM[[#This Row],[LastPurchaseDate]])</f>
        <v>353</v>
      </c>
      <c r="F4539">
        <f>IF(tblCustRFM[[#This Row],[Recency]] &lt;= $L$4, 3, IF(tblCustRFM[[#This Row],[Recency]] &lt;= M4541, 2, 1))</f>
        <v>1</v>
      </c>
      <c r="G4539">
        <f>IF(tblCustRFM[[#This Row],[Frequency]] &gt;= L4542, 3, IF(tblCustRFM[[#This Row],[Frequency]] &gt;= M4542, 2, 1))</f>
        <v>3</v>
      </c>
      <c r="H4539">
        <f>IF(tblCustRFM[[#This Row],[Monetary]] &gt;= L4543, 3, IF(tblCustRFM[[#This Row],[Monetary]] &gt;= M4543, 2, 1))</f>
        <v>3</v>
      </c>
      <c r="I4539">
        <f>tblCustRFM[[#This Row],[RecencyTier]] + tblCustRFM[[#This Row],[FrequencyTier]] + tblCustRFM[[#This Row],[MonetaryTier]]</f>
        <v>7</v>
      </c>
    </row>
    <row r="4540" spans="1:9" x14ac:dyDescent="0.45">
      <c r="A4540" s="16">
        <v>7770</v>
      </c>
      <c r="B4540" s="10">
        <v>45263.125612577162</v>
      </c>
      <c r="C4540">
        <v>2</v>
      </c>
      <c r="D4540">
        <v>1832.34</v>
      </c>
      <c r="E4540" s="24">
        <f>INT(RFM_Pivot!$A$1 - tblCustRFM[[#This Row],[LastPurchaseDate]])</f>
        <v>393</v>
      </c>
      <c r="F4540">
        <f>IF(tblCustRFM[[#This Row],[Recency]] &lt;= $L$4, 3, IF(tblCustRFM[[#This Row],[Recency]] &lt;= M4542, 2, 1))</f>
        <v>1</v>
      </c>
      <c r="G4540">
        <f>IF(tblCustRFM[[#This Row],[Frequency]] &gt;= L4543, 3, IF(tblCustRFM[[#This Row],[Frequency]] &gt;= M4543, 2, 1))</f>
        <v>3</v>
      </c>
      <c r="H4540">
        <f>IF(tblCustRFM[[#This Row],[Monetary]] &gt;= L4544, 3, IF(tblCustRFM[[#This Row],[Monetary]] &gt;= M4544, 2, 1))</f>
        <v>3</v>
      </c>
      <c r="I4540">
        <f>tblCustRFM[[#This Row],[RecencyTier]] + tblCustRFM[[#This Row],[FrequencyTier]] + tblCustRFM[[#This Row],[MonetaryTier]]</f>
        <v>7</v>
      </c>
    </row>
    <row r="4541" spans="1:9" x14ac:dyDescent="0.45">
      <c r="A4541" s="16">
        <v>7771</v>
      </c>
      <c r="B4541" s="10">
        <v>45219.832283217591</v>
      </c>
      <c r="C4541">
        <v>2</v>
      </c>
      <c r="D4541">
        <v>13560.48</v>
      </c>
      <c r="E4541" s="24">
        <f>INT(RFM_Pivot!$A$1 - tblCustRFM[[#This Row],[LastPurchaseDate]])</f>
        <v>437</v>
      </c>
      <c r="F4541">
        <f>IF(tblCustRFM[[#This Row],[Recency]] &lt;= $L$4, 3, IF(tblCustRFM[[#This Row],[Recency]] &lt;= M4543, 2, 1))</f>
        <v>1</v>
      </c>
      <c r="G4541">
        <f>IF(tblCustRFM[[#This Row],[Frequency]] &gt;= L4544, 3, IF(tblCustRFM[[#This Row],[Frequency]] &gt;= M4544, 2, 1))</f>
        <v>3</v>
      </c>
      <c r="H4541">
        <f>IF(tblCustRFM[[#This Row],[Monetary]] &gt;= L4545, 3, IF(tblCustRFM[[#This Row],[Monetary]] &gt;= M4545, 2, 1))</f>
        <v>3</v>
      </c>
      <c r="I4541">
        <f>tblCustRFM[[#This Row],[RecencyTier]] + tblCustRFM[[#This Row],[FrequencyTier]] + tblCustRFM[[#This Row],[MonetaryTier]]</f>
        <v>7</v>
      </c>
    </row>
    <row r="4542" spans="1:9" x14ac:dyDescent="0.45">
      <c r="A4542" s="16">
        <v>7772</v>
      </c>
      <c r="B4542" s="10">
        <v>45474.773777353395</v>
      </c>
      <c r="C4542">
        <v>2</v>
      </c>
      <c r="D4542">
        <v>26979.29</v>
      </c>
      <c r="E4542" s="24">
        <f>INT(RFM_Pivot!$A$1 - tblCustRFM[[#This Row],[LastPurchaseDate]])</f>
        <v>182</v>
      </c>
      <c r="F4542">
        <f>IF(tblCustRFM[[#This Row],[Recency]] &lt;= $L$4, 3, IF(tblCustRFM[[#This Row],[Recency]] &lt;= M4544, 2, 1))</f>
        <v>1</v>
      </c>
      <c r="G4542">
        <f>IF(tblCustRFM[[#This Row],[Frequency]] &gt;= L4545, 3, IF(tblCustRFM[[#This Row],[Frequency]] &gt;= M4545, 2, 1))</f>
        <v>3</v>
      </c>
      <c r="H4542">
        <f>IF(tblCustRFM[[#This Row],[Monetary]] &gt;= L4546, 3, IF(tblCustRFM[[#This Row],[Monetary]] &gt;= M4546, 2, 1))</f>
        <v>3</v>
      </c>
      <c r="I4542">
        <f>tblCustRFM[[#This Row],[RecencyTier]] + tblCustRFM[[#This Row],[FrequencyTier]] + tblCustRFM[[#This Row],[MonetaryTier]]</f>
        <v>7</v>
      </c>
    </row>
    <row r="4543" spans="1:9" x14ac:dyDescent="0.45">
      <c r="A4543" s="16">
        <v>7773</v>
      </c>
      <c r="B4543" s="10">
        <v>45188.95019502315</v>
      </c>
      <c r="C4543">
        <v>1</v>
      </c>
      <c r="D4543">
        <v>12499.4</v>
      </c>
      <c r="E4543" s="24">
        <f>INT(RFM_Pivot!$A$1 - tblCustRFM[[#This Row],[LastPurchaseDate]])</f>
        <v>468</v>
      </c>
      <c r="F4543">
        <f>IF(tblCustRFM[[#This Row],[Recency]] &lt;= $L$4, 3, IF(tblCustRFM[[#This Row],[Recency]] &lt;= M4545, 2, 1))</f>
        <v>1</v>
      </c>
      <c r="G4543">
        <f>IF(tblCustRFM[[#This Row],[Frequency]] &gt;= L4546, 3, IF(tblCustRFM[[#This Row],[Frequency]] &gt;= M4546, 2, 1))</f>
        <v>3</v>
      </c>
      <c r="H4543">
        <f>IF(tblCustRFM[[#This Row],[Monetary]] &gt;= L4547, 3, IF(tblCustRFM[[#This Row],[Monetary]] &gt;= M4547, 2, 1))</f>
        <v>3</v>
      </c>
      <c r="I4543">
        <f>tblCustRFM[[#This Row],[RecencyTier]] + tblCustRFM[[#This Row],[FrequencyTier]] + tblCustRFM[[#This Row],[MonetaryTier]]</f>
        <v>7</v>
      </c>
    </row>
    <row r="4544" spans="1:9" x14ac:dyDescent="0.45">
      <c r="A4544" s="16">
        <v>7774</v>
      </c>
      <c r="B4544" s="10">
        <v>45207.348034799383</v>
      </c>
      <c r="C4544">
        <v>1</v>
      </c>
      <c r="D4544">
        <v>379.1</v>
      </c>
      <c r="E4544" s="24">
        <f>INT(RFM_Pivot!$A$1 - tblCustRFM[[#This Row],[LastPurchaseDate]])</f>
        <v>449</v>
      </c>
      <c r="F4544">
        <f>IF(tblCustRFM[[#This Row],[Recency]] &lt;= $L$4, 3, IF(tblCustRFM[[#This Row],[Recency]] &lt;= M4546, 2, 1))</f>
        <v>1</v>
      </c>
      <c r="G4544">
        <f>IF(tblCustRFM[[#This Row],[Frequency]] &gt;= L4547, 3, IF(tblCustRFM[[#This Row],[Frequency]] &gt;= M4547, 2, 1))</f>
        <v>3</v>
      </c>
      <c r="H4544">
        <f>IF(tblCustRFM[[#This Row],[Monetary]] &gt;= L4548, 3, IF(tblCustRFM[[#This Row],[Monetary]] &gt;= M4548, 2, 1))</f>
        <v>3</v>
      </c>
      <c r="I4544">
        <f>tblCustRFM[[#This Row],[RecencyTier]] + tblCustRFM[[#This Row],[FrequencyTier]] + tblCustRFM[[#This Row],[MonetaryTier]]</f>
        <v>7</v>
      </c>
    </row>
    <row r="4545" spans="1:9" x14ac:dyDescent="0.45">
      <c r="A4545" s="16">
        <v>7776</v>
      </c>
      <c r="B4545" s="10">
        <v>44937.221022106482</v>
      </c>
      <c r="C4545">
        <v>1</v>
      </c>
      <c r="D4545">
        <v>2458.8000000000002</v>
      </c>
      <c r="E4545" s="24">
        <f>INT(RFM_Pivot!$A$1 - tblCustRFM[[#This Row],[LastPurchaseDate]])</f>
        <v>719</v>
      </c>
      <c r="F4545">
        <f>IF(tblCustRFM[[#This Row],[Recency]] &lt;= $L$4, 3, IF(tblCustRFM[[#This Row],[Recency]] &lt;= M4547, 2, 1))</f>
        <v>1</v>
      </c>
      <c r="G4545">
        <f>IF(tblCustRFM[[#This Row],[Frequency]] &gt;= L4548, 3, IF(tblCustRFM[[#This Row],[Frequency]] &gt;= M4548, 2, 1))</f>
        <v>3</v>
      </c>
      <c r="H4545">
        <f>IF(tblCustRFM[[#This Row],[Monetary]] &gt;= L4549, 3, IF(tblCustRFM[[#This Row],[Monetary]] &gt;= M4549, 2, 1))</f>
        <v>3</v>
      </c>
      <c r="I4545">
        <f>tblCustRFM[[#This Row],[RecencyTier]] + tblCustRFM[[#This Row],[FrequencyTier]] + tblCustRFM[[#This Row],[MonetaryTier]]</f>
        <v>7</v>
      </c>
    </row>
    <row r="4546" spans="1:9" x14ac:dyDescent="0.45">
      <c r="A4546" s="16">
        <v>7777</v>
      </c>
      <c r="B4546" s="10">
        <v>45464.187718788584</v>
      </c>
      <c r="C4546">
        <v>3</v>
      </c>
      <c r="D4546">
        <v>20931.77</v>
      </c>
      <c r="E4546" s="24">
        <f>INT(RFM_Pivot!$A$1 - tblCustRFM[[#This Row],[LastPurchaseDate]])</f>
        <v>192</v>
      </c>
      <c r="F4546">
        <f>IF(tblCustRFM[[#This Row],[Recency]] &lt;= $L$4, 3, IF(tblCustRFM[[#This Row],[Recency]] &lt;= M4548, 2, 1))</f>
        <v>1</v>
      </c>
      <c r="G4546">
        <f>IF(tblCustRFM[[#This Row],[Frequency]] &gt;= L4549, 3, IF(tblCustRFM[[#This Row],[Frequency]] &gt;= M4549, 2, 1))</f>
        <v>3</v>
      </c>
      <c r="H4546">
        <f>IF(tblCustRFM[[#This Row],[Monetary]] &gt;= L4550, 3, IF(tblCustRFM[[#This Row],[Monetary]] &gt;= M4550, 2, 1))</f>
        <v>3</v>
      </c>
      <c r="I4546">
        <f>tblCustRFM[[#This Row],[RecencyTier]] + tblCustRFM[[#This Row],[FrequencyTier]] + tblCustRFM[[#This Row],[MonetaryTier]]</f>
        <v>7</v>
      </c>
    </row>
    <row r="4547" spans="1:9" x14ac:dyDescent="0.45">
      <c r="A4547" s="16">
        <v>7780</v>
      </c>
      <c r="B4547" s="10">
        <v>45533.909690972221</v>
      </c>
      <c r="C4547">
        <v>2</v>
      </c>
      <c r="D4547">
        <v>7892.59</v>
      </c>
      <c r="E4547" s="24">
        <f>INT(RFM_Pivot!$A$1 - tblCustRFM[[#This Row],[LastPurchaseDate]])</f>
        <v>123</v>
      </c>
      <c r="F4547">
        <f>IF(tblCustRFM[[#This Row],[Recency]] &lt;= $L$4, 3, IF(tblCustRFM[[#This Row],[Recency]] &lt;= M4549, 2, 1))</f>
        <v>1</v>
      </c>
      <c r="G4547">
        <f>IF(tblCustRFM[[#This Row],[Frequency]] &gt;= L4550, 3, IF(tblCustRFM[[#This Row],[Frequency]] &gt;= M4550, 2, 1))</f>
        <v>3</v>
      </c>
      <c r="H4547">
        <f>IF(tblCustRFM[[#This Row],[Monetary]] &gt;= L4551, 3, IF(tblCustRFM[[#This Row],[Monetary]] &gt;= M4551, 2, 1))</f>
        <v>3</v>
      </c>
      <c r="I4547">
        <f>tblCustRFM[[#This Row],[RecencyTier]] + tblCustRFM[[#This Row],[FrequencyTier]] + tblCustRFM[[#This Row],[MonetaryTier]]</f>
        <v>7</v>
      </c>
    </row>
    <row r="4548" spans="1:9" x14ac:dyDescent="0.45">
      <c r="A4548" s="16">
        <v>7781</v>
      </c>
      <c r="B4548" s="10">
        <v>45248.743174305557</v>
      </c>
      <c r="C4548">
        <v>1</v>
      </c>
      <c r="D4548">
        <v>2728.74</v>
      </c>
      <c r="E4548" s="24">
        <f>INT(RFM_Pivot!$A$1 - tblCustRFM[[#This Row],[LastPurchaseDate]])</f>
        <v>408</v>
      </c>
      <c r="F4548">
        <f>IF(tblCustRFM[[#This Row],[Recency]] &lt;= $L$4, 3, IF(tblCustRFM[[#This Row],[Recency]] &lt;= M4550, 2, 1))</f>
        <v>1</v>
      </c>
      <c r="G4548">
        <f>IF(tblCustRFM[[#This Row],[Frequency]] &gt;= L4551, 3, IF(tblCustRFM[[#This Row],[Frequency]] &gt;= M4551, 2, 1))</f>
        <v>3</v>
      </c>
      <c r="H4548">
        <f>IF(tblCustRFM[[#This Row],[Monetary]] &gt;= L4552, 3, IF(tblCustRFM[[#This Row],[Monetary]] &gt;= M4552, 2, 1))</f>
        <v>3</v>
      </c>
      <c r="I4548">
        <f>tblCustRFM[[#This Row],[RecencyTier]] + tblCustRFM[[#This Row],[FrequencyTier]] + tblCustRFM[[#This Row],[MonetaryTier]]</f>
        <v>7</v>
      </c>
    </row>
    <row r="4549" spans="1:9" x14ac:dyDescent="0.45">
      <c r="A4549" s="16">
        <v>7782</v>
      </c>
      <c r="B4549" s="10">
        <v>45340.294329436729</v>
      </c>
      <c r="C4549">
        <v>2</v>
      </c>
      <c r="D4549">
        <v>7458.34</v>
      </c>
      <c r="E4549" s="24">
        <f>INT(RFM_Pivot!$A$1 - tblCustRFM[[#This Row],[LastPurchaseDate]])</f>
        <v>316</v>
      </c>
      <c r="F4549">
        <f>IF(tblCustRFM[[#This Row],[Recency]] &lt;= $L$4, 3, IF(tblCustRFM[[#This Row],[Recency]] &lt;= M4551, 2, 1))</f>
        <v>1</v>
      </c>
      <c r="G4549">
        <f>IF(tblCustRFM[[#This Row],[Frequency]] &gt;= L4552, 3, IF(tblCustRFM[[#This Row],[Frequency]] &gt;= M4552, 2, 1))</f>
        <v>3</v>
      </c>
      <c r="H4549">
        <f>IF(tblCustRFM[[#This Row],[Monetary]] &gt;= L4553, 3, IF(tblCustRFM[[#This Row],[Monetary]] &gt;= M4553, 2, 1))</f>
        <v>3</v>
      </c>
      <c r="I4549">
        <f>tblCustRFM[[#This Row],[RecencyTier]] + tblCustRFM[[#This Row],[FrequencyTier]] + tblCustRFM[[#This Row],[MonetaryTier]]</f>
        <v>7</v>
      </c>
    </row>
    <row r="4550" spans="1:9" x14ac:dyDescent="0.45">
      <c r="A4550" s="16">
        <v>7783</v>
      </c>
      <c r="B4550" s="10">
        <v>45604.872787268519</v>
      </c>
      <c r="C4550">
        <v>2</v>
      </c>
      <c r="D4550">
        <v>6918.21</v>
      </c>
      <c r="E4550" s="24">
        <f>INT(RFM_Pivot!$A$1 - tblCustRFM[[#This Row],[LastPurchaseDate]])</f>
        <v>52</v>
      </c>
      <c r="F4550">
        <f>IF(tblCustRFM[[#This Row],[Recency]] &lt;= $L$4, 3, IF(tblCustRFM[[#This Row],[Recency]] &lt;= M4552, 2, 1))</f>
        <v>3</v>
      </c>
      <c r="G4550">
        <f>IF(tblCustRFM[[#This Row],[Frequency]] &gt;= L4553, 3, IF(tblCustRFM[[#This Row],[Frequency]] &gt;= M4553, 2, 1))</f>
        <v>3</v>
      </c>
      <c r="H4550">
        <f>IF(tblCustRFM[[#This Row],[Monetary]] &gt;= L4554, 3, IF(tblCustRFM[[#This Row],[Monetary]] &gt;= M4554, 2, 1))</f>
        <v>3</v>
      </c>
      <c r="I4550">
        <f>tblCustRFM[[#This Row],[RecencyTier]] + tblCustRFM[[#This Row],[FrequencyTier]] + tblCustRFM[[#This Row],[MonetaryTier]]</f>
        <v>9</v>
      </c>
    </row>
    <row r="4551" spans="1:9" x14ac:dyDescent="0.45">
      <c r="A4551" s="16">
        <v>7784</v>
      </c>
      <c r="B4551" s="10">
        <v>45359.860286033952</v>
      </c>
      <c r="C4551">
        <v>1</v>
      </c>
      <c r="D4551">
        <v>15408.3</v>
      </c>
      <c r="E4551" s="24">
        <f>INT(RFM_Pivot!$A$1 - tblCustRFM[[#This Row],[LastPurchaseDate]])</f>
        <v>297</v>
      </c>
      <c r="F4551">
        <f>IF(tblCustRFM[[#This Row],[Recency]] &lt;= $L$4, 3, IF(tblCustRFM[[#This Row],[Recency]] &lt;= M4553, 2, 1))</f>
        <v>1</v>
      </c>
      <c r="G4551">
        <f>IF(tblCustRFM[[#This Row],[Frequency]] &gt;= L4554, 3, IF(tblCustRFM[[#This Row],[Frequency]] &gt;= M4554, 2, 1))</f>
        <v>3</v>
      </c>
      <c r="H4551">
        <f>IF(tblCustRFM[[#This Row],[Monetary]] &gt;= L4555, 3, IF(tblCustRFM[[#This Row],[Monetary]] &gt;= M4555, 2, 1))</f>
        <v>3</v>
      </c>
      <c r="I4551">
        <f>tblCustRFM[[#This Row],[RecencyTier]] + tblCustRFM[[#This Row],[FrequencyTier]] + tblCustRFM[[#This Row],[MonetaryTier]]</f>
        <v>7</v>
      </c>
    </row>
    <row r="4552" spans="1:9" x14ac:dyDescent="0.45">
      <c r="A4552" s="16">
        <v>7785</v>
      </c>
      <c r="B4552" s="10">
        <v>45243.997699768515</v>
      </c>
      <c r="C4552">
        <v>1</v>
      </c>
      <c r="D4552">
        <v>3180.02</v>
      </c>
      <c r="E4552" s="24">
        <f>INT(RFM_Pivot!$A$1 - tblCustRFM[[#This Row],[LastPurchaseDate]])</f>
        <v>413</v>
      </c>
      <c r="F4552">
        <f>IF(tblCustRFM[[#This Row],[Recency]] &lt;= $L$4, 3, IF(tblCustRFM[[#This Row],[Recency]] &lt;= M4554, 2, 1))</f>
        <v>1</v>
      </c>
      <c r="G4552">
        <f>IF(tblCustRFM[[#This Row],[Frequency]] &gt;= L4555, 3, IF(tblCustRFM[[#This Row],[Frequency]] &gt;= M4555, 2, 1))</f>
        <v>3</v>
      </c>
      <c r="H4552">
        <f>IF(tblCustRFM[[#This Row],[Monetary]] &gt;= L4556, 3, IF(tblCustRFM[[#This Row],[Monetary]] &gt;= M4556, 2, 1))</f>
        <v>3</v>
      </c>
      <c r="I4552">
        <f>tblCustRFM[[#This Row],[RecencyTier]] + tblCustRFM[[#This Row],[FrequencyTier]] + tblCustRFM[[#This Row],[MonetaryTier]]</f>
        <v>7</v>
      </c>
    </row>
    <row r="4553" spans="1:9" x14ac:dyDescent="0.45">
      <c r="A4553" s="16">
        <v>7786</v>
      </c>
      <c r="B4553" s="10">
        <v>45512.372537268522</v>
      </c>
      <c r="C4553">
        <v>1</v>
      </c>
      <c r="D4553">
        <v>4040.8</v>
      </c>
      <c r="E4553" s="24">
        <f>INT(RFM_Pivot!$A$1 - tblCustRFM[[#This Row],[LastPurchaseDate]])</f>
        <v>144</v>
      </c>
      <c r="F4553">
        <f>IF(tblCustRFM[[#This Row],[Recency]] &lt;= $L$4, 3, IF(tblCustRFM[[#This Row],[Recency]] &lt;= M4555, 2, 1))</f>
        <v>1</v>
      </c>
      <c r="G4553">
        <f>IF(tblCustRFM[[#This Row],[Frequency]] &gt;= L4556, 3, IF(tblCustRFM[[#This Row],[Frequency]] &gt;= M4556, 2, 1))</f>
        <v>3</v>
      </c>
      <c r="H4553">
        <f>IF(tblCustRFM[[#This Row],[Monetary]] &gt;= L4557, 3, IF(tblCustRFM[[#This Row],[Monetary]] &gt;= M4557, 2, 1))</f>
        <v>3</v>
      </c>
      <c r="I4553">
        <f>tblCustRFM[[#This Row],[RecencyTier]] + tblCustRFM[[#This Row],[FrequencyTier]] + tblCustRFM[[#This Row],[MonetaryTier]]</f>
        <v>7</v>
      </c>
    </row>
    <row r="4554" spans="1:9" x14ac:dyDescent="0.45">
      <c r="A4554" s="16">
        <v>7787</v>
      </c>
      <c r="B4554" s="10">
        <v>45051.404440432096</v>
      </c>
      <c r="C4554">
        <v>1</v>
      </c>
      <c r="D4554">
        <v>10861.2</v>
      </c>
      <c r="E4554" s="24">
        <f>INT(RFM_Pivot!$A$1 - tblCustRFM[[#This Row],[LastPurchaseDate]])</f>
        <v>605</v>
      </c>
      <c r="F4554">
        <f>IF(tblCustRFM[[#This Row],[Recency]] &lt;= $L$4, 3, IF(tblCustRFM[[#This Row],[Recency]] &lt;= M4556, 2, 1))</f>
        <v>1</v>
      </c>
      <c r="G4554">
        <f>IF(tblCustRFM[[#This Row],[Frequency]] &gt;= L4557, 3, IF(tblCustRFM[[#This Row],[Frequency]] &gt;= M4557, 2, 1))</f>
        <v>3</v>
      </c>
      <c r="H4554">
        <f>IF(tblCustRFM[[#This Row],[Monetary]] &gt;= L4558, 3, IF(tblCustRFM[[#This Row],[Monetary]] &gt;= M4558, 2, 1))</f>
        <v>3</v>
      </c>
      <c r="I4554">
        <f>tblCustRFM[[#This Row],[RecencyTier]] + tblCustRFM[[#This Row],[FrequencyTier]] + tblCustRFM[[#This Row],[MonetaryTier]]</f>
        <v>7</v>
      </c>
    </row>
    <row r="4555" spans="1:9" x14ac:dyDescent="0.45">
      <c r="A4555" s="16">
        <v>7788</v>
      </c>
      <c r="B4555" s="10">
        <v>45098.421142129628</v>
      </c>
      <c r="C4555">
        <v>1</v>
      </c>
      <c r="D4555">
        <v>10300.26</v>
      </c>
      <c r="E4555" s="24">
        <f>INT(RFM_Pivot!$A$1 - tblCustRFM[[#This Row],[LastPurchaseDate]])</f>
        <v>558</v>
      </c>
      <c r="F4555">
        <f>IF(tblCustRFM[[#This Row],[Recency]] &lt;= $L$4, 3, IF(tblCustRFM[[#This Row],[Recency]] &lt;= M4557, 2, 1))</f>
        <v>1</v>
      </c>
      <c r="G4555">
        <f>IF(tblCustRFM[[#This Row],[Frequency]] &gt;= L4558, 3, IF(tblCustRFM[[#This Row],[Frequency]] &gt;= M4558, 2, 1))</f>
        <v>3</v>
      </c>
      <c r="H4555">
        <f>IF(tblCustRFM[[#This Row],[Monetary]] &gt;= L4559, 3, IF(tblCustRFM[[#This Row],[Monetary]] &gt;= M4559, 2, 1))</f>
        <v>3</v>
      </c>
      <c r="I4555">
        <f>tblCustRFM[[#This Row],[RecencyTier]] + tblCustRFM[[#This Row],[FrequencyTier]] + tblCustRFM[[#This Row],[MonetaryTier]]</f>
        <v>7</v>
      </c>
    </row>
    <row r="4556" spans="1:9" x14ac:dyDescent="0.45">
      <c r="A4556" s="16">
        <v>7789</v>
      </c>
      <c r="B4556" s="10">
        <v>45399.576257638888</v>
      </c>
      <c r="C4556">
        <v>2</v>
      </c>
      <c r="D4556">
        <v>16860.3</v>
      </c>
      <c r="E4556" s="24">
        <f>INT(RFM_Pivot!$A$1 - tblCustRFM[[#This Row],[LastPurchaseDate]])</f>
        <v>257</v>
      </c>
      <c r="F4556">
        <f>IF(tblCustRFM[[#This Row],[Recency]] &lt;= $L$4, 3, IF(tblCustRFM[[#This Row],[Recency]] &lt;= M4558, 2, 1))</f>
        <v>1</v>
      </c>
      <c r="G4556">
        <f>IF(tblCustRFM[[#This Row],[Frequency]] &gt;= L4559, 3, IF(tblCustRFM[[#This Row],[Frequency]] &gt;= M4559, 2, 1))</f>
        <v>3</v>
      </c>
      <c r="H4556">
        <f>IF(tblCustRFM[[#This Row],[Monetary]] &gt;= L4560, 3, IF(tblCustRFM[[#This Row],[Monetary]] &gt;= M4560, 2, 1))</f>
        <v>3</v>
      </c>
      <c r="I4556">
        <f>tblCustRFM[[#This Row],[RecencyTier]] + tblCustRFM[[#This Row],[FrequencyTier]] + tblCustRFM[[#This Row],[MonetaryTier]]</f>
        <v>7</v>
      </c>
    </row>
    <row r="4557" spans="1:9" x14ac:dyDescent="0.45">
      <c r="A4557" s="16">
        <v>7791</v>
      </c>
      <c r="B4557" s="10">
        <v>45481.198419830245</v>
      </c>
      <c r="C4557">
        <v>1</v>
      </c>
      <c r="D4557">
        <v>3632</v>
      </c>
      <c r="E4557" s="24">
        <f>INT(RFM_Pivot!$A$1 - tblCustRFM[[#This Row],[LastPurchaseDate]])</f>
        <v>175</v>
      </c>
      <c r="F4557">
        <f>IF(tblCustRFM[[#This Row],[Recency]] &lt;= $L$4, 3, IF(tblCustRFM[[#This Row],[Recency]] &lt;= M4559, 2, 1))</f>
        <v>1</v>
      </c>
      <c r="G4557">
        <f>IF(tblCustRFM[[#This Row],[Frequency]] &gt;= L4560, 3, IF(tblCustRFM[[#This Row],[Frequency]] &gt;= M4560, 2, 1))</f>
        <v>3</v>
      </c>
      <c r="H4557">
        <f>IF(tblCustRFM[[#This Row],[Monetary]] &gt;= L4561, 3, IF(tblCustRFM[[#This Row],[Monetary]] &gt;= M4561, 2, 1))</f>
        <v>3</v>
      </c>
      <c r="I4557">
        <f>tblCustRFM[[#This Row],[RecencyTier]] + tblCustRFM[[#This Row],[FrequencyTier]] + tblCustRFM[[#This Row],[MonetaryTier]]</f>
        <v>7</v>
      </c>
    </row>
    <row r="4558" spans="1:9" x14ac:dyDescent="0.45">
      <c r="A4558" s="16">
        <v>7792</v>
      </c>
      <c r="B4558" s="10">
        <v>45392.348534837962</v>
      </c>
      <c r="C4558">
        <v>2</v>
      </c>
      <c r="D4558">
        <v>10526.06</v>
      </c>
      <c r="E4558" s="24">
        <f>INT(RFM_Pivot!$A$1 - tblCustRFM[[#This Row],[LastPurchaseDate]])</f>
        <v>264</v>
      </c>
      <c r="F4558">
        <f>IF(tblCustRFM[[#This Row],[Recency]] &lt;= $L$4, 3, IF(tblCustRFM[[#This Row],[Recency]] &lt;= M4560, 2, 1))</f>
        <v>1</v>
      </c>
      <c r="G4558">
        <f>IF(tblCustRFM[[#This Row],[Frequency]] &gt;= L4561, 3, IF(tblCustRFM[[#This Row],[Frequency]] &gt;= M4561, 2, 1))</f>
        <v>3</v>
      </c>
      <c r="H4558">
        <f>IF(tblCustRFM[[#This Row],[Monetary]] &gt;= L4562, 3, IF(tblCustRFM[[#This Row],[Monetary]] &gt;= M4562, 2, 1))</f>
        <v>3</v>
      </c>
      <c r="I4558">
        <f>tblCustRFM[[#This Row],[RecencyTier]] + tblCustRFM[[#This Row],[FrequencyTier]] + tblCustRFM[[#This Row],[MonetaryTier]]</f>
        <v>7</v>
      </c>
    </row>
    <row r="4559" spans="1:9" x14ac:dyDescent="0.45">
      <c r="A4559" s="16">
        <v>7793</v>
      </c>
      <c r="B4559" s="10">
        <v>45067.977097723764</v>
      </c>
      <c r="C4559">
        <v>1</v>
      </c>
      <c r="D4559">
        <v>4847.88</v>
      </c>
      <c r="E4559" s="24">
        <f>INT(RFM_Pivot!$A$1 - tblCustRFM[[#This Row],[LastPurchaseDate]])</f>
        <v>589</v>
      </c>
      <c r="F4559">
        <f>IF(tblCustRFM[[#This Row],[Recency]] &lt;= $L$4, 3, IF(tblCustRFM[[#This Row],[Recency]] &lt;= M4561, 2, 1))</f>
        <v>1</v>
      </c>
      <c r="G4559">
        <f>IF(tblCustRFM[[#This Row],[Frequency]] &gt;= L4562, 3, IF(tblCustRFM[[#This Row],[Frequency]] &gt;= M4562, 2, 1))</f>
        <v>3</v>
      </c>
      <c r="H4559">
        <f>IF(tblCustRFM[[#This Row],[Monetary]] &gt;= L4563, 3, IF(tblCustRFM[[#This Row],[Monetary]] &gt;= M4563, 2, 1))</f>
        <v>3</v>
      </c>
      <c r="I4559">
        <f>tblCustRFM[[#This Row],[RecencyTier]] + tblCustRFM[[#This Row],[FrequencyTier]] + tblCustRFM[[#This Row],[MonetaryTier]]</f>
        <v>7</v>
      </c>
    </row>
    <row r="4560" spans="1:9" x14ac:dyDescent="0.45">
      <c r="A4560" s="16">
        <v>7794</v>
      </c>
      <c r="B4560" s="10">
        <v>45482.001500154322</v>
      </c>
      <c r="C4560">
        <v>2</v>
      </c>
      <c r="D4560">
        <v>24071.55</v>
      </c>
      <c r="E4560" s="24">
        <f>INT(RFM_Pivot!$A$1 - tblCustRFM[[#This Row],[LastPurchaseDate]])</f>
        <v>174</v>
      </c>
      <c r="F4560">
        <f>IF(tblCustRFM[[#This Row],[Recency]] &lt;= $L$4, 3, IF(tblCustRFM[[#This Row],[Recency]] &lt;= M4562, 2, 1))</f>
        <v>1</v>
      </c>
      <c r="G4560">
        <f>IF(tblCustRFM[[#This Row],[Frequency]] &gt;= L4563, 3, IF(tblCustRFM[[#This Row],[Frequency]] &gt;= M4563, 2, 1))</f>
        <v>3</v>
      </c>
      <c r="H4560">
        <f>IF(tblCustRFM[[#This Row],[Monetary]] &gt;= L4564, 3, IF(tblCustRFM[[#This Row],[Monetary]] &gt;= M4564, 2, 1))</f>
        <v>3</v>
      </c>
      <c r="I4560">
        <f>tblCustRFM[[#This Row],[RecencyTier]] + tblCustRFM[[#This Row],[FrequencyTier]] + tblCustRFM[[#This Row],[MonetaryTier]]</f>
        <v>7</v>
      </c>
    </row>
    <row r="4561" spans="1:9" x14ac:dyDescent="0.45">
      <c r="A4561" s="16">
        <v>7795</v>
      </c>
      <c r="B4561" s="10">
        <v>45331.825482561726</v>
      </c>
      <c r="C4561">
        <v>1</v>
      </c>
      <c r="D4561">
        <v>6558.18</v>
      </c>
      <c r="E4561" s="24">
        <f>INT(RFM_Pivot!$A$1 - tblCustRFM[[#This Row],[LastPurchaseDate]])</f>
        <v>325</v>
      </c>
      <c r="F4561">
        <f>IF(tblCustRFM[[#This Row],[Recency]] &lt;= $L$4, 3, IF(tblCustRFM[[#This Row],[Recency]] &lt;= M4563, 2, 1))</f>
        <v>1</v>
      </c>
      <c r="G4561">
        <f>IF(tblCustRFM[[#This Row],[Frequency]] &gt;= L4564, 3, IF(tblCustRFM[[#This Row],[Frequency]] &gt;= M4564, 2, 1))</f>
        <v>3</v>
      </c>
      <c r="H4561">
        <f>IF(tblCustRFM[[#This Row],[Monetary]] &gt;= L4565, 3, IF(tblCustRFM[[#This Row],[Monetary]] &gt;= M4565, 2, 1))</f>
        <v>3</v>
      </c>
      <c r="I4561">
        <f>tblCustRFM[[#This Row],[RecencyTier]] + tblCustRFM[[#This Row],[FrequencyTier]] + tblCustRFM[[#This Row],[MonetaryTier]]</f>
        <v>7</v>
      </c>
    </row>
    <row r="4562" spans="1:9" x14ac:dyDescent="0.45">
      <c r="A4562" s="16">
        <v>7796</v>
      </c>
      <c r="B4562" s="10">
        <v>45109.810281018516</v>
      </c>
      <c r="C4562">
        <v>1</v>
      </c>
      <c r="D4562">
        <v>8259.9</v>
      </c>
      <c r="E4562" s="24">
        <f>INT(RFM_Pivot!$A$1 - tblCustRFM[[#This Row],[LastPurchaseDate]])</f>
        <v>547</v>
      </c>
      <c r="F4562">
        <f>IF(tblCustRFM[[#This Row],[Recency]] &lt;= $L$4, 3, IF(tblCustRFM[[#This Row],[Recency]] &lt;= M4564, 2, 1))</f>
        <v>1</v>
      </c>
      <c r="G4562">
        <f>IF(tblCustRFM[[#This Row],[Frequency]] &gt;= L4565, 3, IF(tblCustRFM[[#This Row],[Frequency]] &gt;= M4565, 2, 1))</f>
        <v>3</v>
      </c>
      <c r="H4562">
        <f>IF(tblCustRFM[[#This Row],[Monetary]] &gt;= L4566, 3, IF(tblCustRFM[[#This Row],[Monetary]] &gt;= M4566, 2, 1))</f>
        <v>3</v>
      </c>
      <c r="I4562">
        <f>tblCustRFM[[#This Row],[RecencyTier]] + tblCustRFM[[#This Row],[FrequencyTier]] + tblCustRFM[[#This Row],[MonetaryTier]]</f>
        <v>7</v>
      </c>
    </row>
    <row r="4563" spans="1:9" x14ac:dyDescent="0.45">
      <c r="A4563" s="16">
        <v>7797</v>
      </c>
      <c r="B4563" s="10">
        <v>45224.942794290124</v>
      </c>
      <c r="C4563">
        <v>1</v>
      </c>
      <c r="D4563">
        <v>6561.84</v>
      </c>
      <c r="E4563" s="24">
        <f>INT(RFM_Pivot!$A$1 - tblCustRFM[[#This Row],[LastPurchaseDate]])</f>
        <v>432</v>
      </c>
      <c r="F4563">
        <f>IF(tblCustRFM[[#This Row],[Recency]] &lt;= $L$4, 3, IF(tblCustRFM[[#This Row],[Recency]] &lt;= M4565, 2, 1))</f>
        <v>1</v>
      </c>
      <c r="G4563">
        <f>IF(tblCustRFM[[#This Row],[Frequency]] &gt;= L4566, 3, IF(tblCustRFM[[#This Row],[Frequency]] &gt;= M4566, 2, 1))</f>
        <v>3</v>
      </c>
      <c r="H4563">
        <f>IF(tblCustRFM[[#This Row],[Monetary]] &gt;= L4567, 3, IF(tblCustRFM[[#This Row],[Monetary]] &gt;= M4567, 2, 1))</f>
        <v>3</v>
      </c>
      <c r="I4563">
        <f>tblCustRFM[[#This Row],[RecencyTier]] + tblCustRFM[[#This Row],[FrequencyTier]] + tblCustRFM[[#This Row],[MonetaryTier]]</f>
        <v>7</v>
      </c>
    </row>
    <row r="4564" spans="1:9" x14ac:dyDescent="0.45">
      <c r="A4564" s="16">
        <v>7799</v>
      </c>
      <c r="B4564" s="10">
        <v>45377.67406739969</v>
      </c>
      <c r="C4564">
        <v>3</v>
      </c>
      <c r="D4564">
        <v>27455.18</v>
      </c>
      <c r="E4564" s="24">
        <f>INT(RFM_Pivot!$A$1 - tblCustRFM[[#This Row],[LastPurchaseDate]])</f>
        <v>279</v>
      </c>
      <c r="F4564">
        <f>IF(tblCustRFM[[#This Row],[Recency]] &lt;= $L$4, 3, IF(tblCustRFM[[#This Row],[Recency]] &lt;= M4566, 2, 1))</f>
        <v>1</v>
      </c>
      <c r="G4564">
        <f>IF(tblCustRFM[[#This Row],[Frequency]] &gt;= L4567, 3, IF(tblCustRFM[[#This Row],[Frequency]] &gt;= M4567, 2, 1))</f>
        <v>3</v>
      </c>
      <c r="H4564">
        <f>IF(tblCustRFM[[#This Row],[Monetary]] &gt;= L4568, 3, IF(tblCustRFM[[#This Row],[Monetary]] &gt;= M4568, 2, 1))</f>
        <v>3</v>
      </c>
      <c r="I4564">
        <f>tblCustRFM[[#This Row],[RecencyTier]] + tblCustRFM[[#This Row],[FrequencyTier]] + tblCustRFM[[#This Row],[MonetaryTier]]</f>
        <v>7</v>
      </c>
    </row>
    <row r="4565" spans="1:9" x14ac:dyDescent="0.45">
      <c r="A4565" s="16">
        <v>7800</v>
      </c>
      <c r="B4565" s="10">
        <v>45453.236623649689</v>
      </c>
      <c r="C4565">
        <v>1</v>
      </c>
      <c r="D4565">
        <v>5527.9</v>
      </c>
      <c r="E4565" s="24">
        <f>INT(RFM_Pivot!$A$1 - tblCustRFM[[#This Row],[LastPurchaseDate]])</f>
        <v>203</v>
      </c>
      <c r="F4565">
        <f>IF(tblCustRFM[[#This Row],[Recency]] &lt;= $L$4, 3, IF(tblCustRFM[[#This Row],[Recency]] &lt;= M4567, 2, 1))</f>
        <v>1</v>
      </c>
      <c r="G4565">
        <f>IF(tblCustRFM[[#This Row],[Frequency]] &gt;= L4568, 3, IF(tblCustRFM[[#This Row],[Frequency]] &gt;= M4568, 2, 1))</f>
        <v>3</v>
      </c>
      <c r="H4565">
        <f>IF(tblCustRFM[[#This Row],[Monetary]] &gt;= L4569, 3, IF(tblCustRFM[[#This Row],[Monetary]] &gt;= M4569, 2, 1))</f>
        <v>3</v>
      </c>
      <c r="I4565">
        <f>tblCustRFM[[#This Row],[RecencyTier]] + tblCustRFM[[#This Row],[FrequencyTier]] + tblCustRFM[[#This Row],[MonetaryTier]]</f>
        <v>7</v>
      </c>
    </row>
    <row r="4566" spans="1:9" x14ac:dyDescent="0.45">
      <c r="A4566" s="16">
        <v>7801</v>
      </c>
      <c r="B4566" s="10">
        <v>45306.710971103392</v>
      </c>
      <c r="C4566">
        <v>3</v>
      </c>
      <c r="D4566">
        <v>35232.870000000003</v>
      </c>
      <c r="E4566" s="24">
        <f>INT(RFM_Pivot!$A$1 - tblCustRFM[[#This Row],[LastPurchaseDate]])</f>
        <v>350</v>
      </c>
      <c r="F4566">
        <f>IF(tblCustRFM[[#This Row],[Recency]] &lt;= $L$4, 3, IF(tblCustRFM[[#This Row],[Recency]] &lt;= M4568, 2, 1))</f>
        <v>1</v>
      </c>
      <c r="G4566">
        <f>IF(tblCustRFM[[#This Row],[Frequency]] &gt;= L4569, 3, IF(tblCustRFM[[#This Row],[Frequency]] &gt;= M4569, 2, 1))</f>
        <v>3</v>
      </c>
      <c r="H4566">
        <f>IF(tblCustRFM[[#This Row],[Monetary]] &gt;= L4570, 3, IF(tblCustRFM[[#This Row],[Monetary]] &gt;= M4570, 2, 1))</f>
        <v>3</v>
      </c>
      <c r="I4566">
        <f>tblCustRFM[[#This Row],[RecencyTier]] + tblCustRFM[[#This Row],[FrequencyTier]] + tblCustRFM[[#This Row],[MonetaryTier]]</f>
        <v>7</v>
      </c>
    </row>
    <row r="4567" spans="1:9" x14ac:dyDescent="0.45">
      <c r="A4567" s="16">
        <v>7802</v>
      </c>
      <c r="B4567" s="10">
        <v>45500.91039104938</v>
      </c>
      <c r="C4567">
        <v>1</v>
      </c>
      <c r="D4567">
        <v>9398.2800000000007</v>
      </c>
      <c r="E4567" s="24">
        <f>INT(RFM_Pivot!$A$1 - tblCustRFM[[#This Row],[LastPurchaseDate]])</f>
        <v>156</v>
      </c>
      <c r="F4567">
        <f>IF(tblCustRFM[[#This Row],[Recency]] &lt;= $L$4, 3, IF(tblCustRFM[[#This Row],[Recency]] &lt;= M4569, 2, 1))</f>
        <v>1</v>
      </c>
      <c r="G4567">
        <f>IF(tblCustRFM[[#This Row],[Frequency]] &gt;= L4570, 3, IF(tblCustRFM[[#This Row],[Frequency]] &gt;= M4570, 2, 1))</f>
        <v>3</v>
      </c>
      <c r="H4567">
        <f>IF(tblCustRFM[[#This Row],[Monetary]] &gt;= L4571, 3, IF(tblCustRFM[[#This Row],[Monetary]] &gt;= M4571, 2, 1))</f>
        <v>3</v>
      </c>
      <c r="I4567">
        <f>tblCustRFM[[#This Row],[RecencyTier]] + tblCustRFM[[#This Row],[FrequencyTier]] + tblCustRFM[[#This Row],[MonetaryTier]]</f>
        <v>7</v>
      </c>
    </row>
    <row r="4568" spans="1:9" x14ac:dyDescent="0.45">
      <c r="A4568" s="16">
        <v>7805</v>
      </c>
      <c r="B4568" s="10">
        <v>45629.768276813273</v>
      </c>
      <c r="C4568">
        <v>1</v>
      </c>
      <c r="D4568">
        <v>4336.3900000000003</v>
      </c>
      <c r="E4568" s="24">
        <f>INT(RFM_Pivot!$A$1 - tblCustRFM[[#This Row],[LastPurchaseDate]])</f>
        <v>27</v>
      </c>
      <c r="F4568">
        <f>IF(tblCustRFM[[#This Row],[Recency]] &lt;= $L$4, 3, IF(tblCustRFM[[#This Row],[Recency]] &lt;= M4570, 2, 1))</f>
        <v>3</v>
      </c>
      <c r="G4568">
        <f>IF(tblCustRFM[[#This Row],[Frequency]] &gt;= L4571, 3, IF(tblCustRFM[[#This Row],[Frequency]] &gt;= M4571, 2, 1))</f>
        <v>3</v>
      </c>
      <c r="H4568">
        <f>IF(tblCustRFM[[#This Row],[Monetary]] &gt;= L4572, 3, IF(tblCustRFM[[#This Row],[Monetary]] &gt;= M4572, 2, 1))</f>
        <v>3</v>
      </c>
      <c r="I4568">
        <f>tblCustRFM[[#This Row],[RecencyTier]] + tblCustRFM[[#This Row],[FrequencyTier]] + tblCustRFM[[#This Row],[MonetaryTier]]</f>
        <v>9</v>
      </c>
    </row>
    <row r="4569" spans="1:9" x14ac:dyDescent="0.45">
      <c r="A4569" s="16">
        <v>7806</v>
      </c>
      <c r="B4569" s="10">
        <v>45526.681968209879</v>
      </c>
      <c r="C4569">
        <v>3</v>
      </c>
      <c r="D4569">
        <v>22612.04</v>
      </c>
      <c r="E4569" s="24">
        <f>INT(RFM_Pivot!$A$1 - tblCustRFM[[#This Row],[LastPurchaseDate]])</f>
        <v>130</v>
      </c>
      <c r="F4569">
        <f>IF(tblCustRFM[[#This Row],[Recency]] &lt;= $L$4, 3, IF(tblCustRFM[[#This Row],[Recency]] &lt;= M4571, 2, 1))</f>
        <v>1</v>
      </c>
      <c r="G4569">
        <f>IF(tblCustRFM[[#This Row],[Frequency]] &gt;= L4572, 3, IF(tblCustRFM[[#This Row],[Frequency]] &gt;= M4572, 2, 1))</f>
        <v>3</v>
      </c>
      <c r="H4569">
        <f>IF(tblCustRFM[[#This Row],[Monetary]] &gt;= L4573, 3, IF(tblCustRFM[[#This Row],[Monetary]] &gt;= M4573, 2, 1))</f>
        <v>3</v>
      </c>
      <c r="I4569">
        <f>tblCustRFM[[#This Row],[RecencyTier]] + tblCustRFM[[#This Row],[FrequencyTier]] + tblCustRFM[[#This Row],[MonetaryTier]]</f>
        <v>7</v>
      </c>
    </row>
    <row r="4570" spans="1:9" x14ac:dyDescent="0.45">
      <c r="A4570" s="16">
        <v>7807</v>
      </c>
      <c r="B4570" s="10">
        <v>45053.740674074077</v>
      </c>
      <c r="C4570">
        <v>1</v>
      </c>
      <c r="D4570">
        <v>14559.92</v>
      </c>
      <c r="E4570" s="24">
        <f>INT(RFM_Pivot!$A$1 - tblCustRFM[[#This Row],[LastPurchaseDate]])</f>
        <v>603</v>
      </c>
      <c r="F4570">
        <f>IF(tblCustRFM[[#This Row],[Recency]] &lt;= $L$4, 3, IF(tblCustRFM[[#This Row],[Recency]] &lt;= M4572, 2, 1))</f>
        <v>1</v>
      </c>
      <c r="G4570">
        <f>IF(tblCustRFM[[#This Row],[Frequency]] &gt;= L4573, 3, IF(tblCustRFM[[#This Row],[Frequency]] &gt;= M4573, 2, 1))</f>
        <v>3</v>
      </c>
      <c r="H4570">
        <f>IF(tblCustRFM[[#This Row],[Monetary]] &gt;= L4574, 3, IF(tblCustRFM[[#This Row],[Monetary]] &gt;= M4574, 2, 1))</f>
        <v>3</v>
      </c>
      <c r="I4570">
        <f>tblCustRFM[[#This Row],[RecencyTier]] + tblCustRFM[[#This Row],[FrequencyTier]] + tblCustRFM[[#This Row],[MonetaryTier]]</f>
        <v>7</v>
      </c>
    </row>
    <row r="4571" spans="1:9" x14ac:dyDescent="0.45">
      <c r="A4571" s="16">
        <v>7809</v>
      </c>
      <c r="B4571" s="10">
        <v>45005.190819097224</v>
      </c>
      <c r="C4571">
        <v>2</v>
      </c>
      <c r="D4571">
        <v>24067.32</v>
      </c>
      <c r="E4571" s="24">
        <f>INT(RFM_Pivot!$A$1 - tblCustRFM[[#This Row],[LastPurchaseDate]])</f>
        <v>651</v>
      </c>
      <c r="F4571">
        <f>IF(tblCustRFM[[#This Row],[Recency]] &lt;= $L$4, 3, IF(tblCustRFM[[#This Row],[Recency]] &lt;= M4573, 2, 1))</f>
        <v>1</v>
      </c>
      <c r="G4571">
        <f>IF(tblCustRFM[[#This Row],[Frequency]] &gt;= L4574, 3, IF(tblCustRFM[[#This Row],[Frequency]] &gt;= M4574, 2, 1))</f>
        <v>3</v>
      </c>
      <c r="H4571">
        <f>IF(tblCustRFM[[#This Row],[Monetary]] &gt;= L4575, 3, IF(tblCustRFM[[#This Row],[Monetary]] &gt;= M4575, 2, 1))</f>
        <v>3</v>
      </c>
      <c r="I4571">
        <f>tblCustRFM[[#This Row],[RecencyTier]] + tblCustRFM[[#This Row],[FrequencyTier]] + tblCustRFM[[#This Row],[MonetaryTier]]</f>
        <v>7</v>
      </c>
    </row>
    <row r="4572" spans="1:9" x14ac:dyDescent="0.45">
      <c r="A4572" s="16">
        <v>7811</v>
      </c>
      <c r="B4572" s="10">
        <v>45497.114011419755</v>
      </c>
      <c r="C4572">
        <v>3</v>
      </c>
      <c r="D4572">
        <v>16156.77</v>
      </c>
      <c r="E4572" s="24">
        <f>INT(RFM_Pivot!$A$1 - tblCustRFM[[#This Row],[LastPurchaseDate]])</f>
        <v>159</v>
      </c>
      <c r="F4572">
        <f>IF(tblCustRFM[[#This Row],[Recency]] &lt;= $L$4, 3, IF(tblCustRFM[[#This Row],[Recency]] &lt;= M4574, 2, 1))</f>
        <v>1</v>
      </c>
      <c r="G4572">
        <f>IF(tblCustRFM[[#This Row],[Frequency]] &gt;= L4575, 3, IF(tblCustRFM[[#This Row],[Frequency]] &gt;= M4575, 2, 1))</f>
        <v>3</v>
      </c>
      <c r="H4572">
        <f>IF(tblCustRFM[[#This Row],[Monetary]] &gt;= L4576, 3, IF(tblCustRFM[[#This Row],[Monetary]] &gt;= M4576, 2, 1))</f>
        <v>3</v>
      </c>
      <c r="I4572">
        <f>tblCustRFM[[#This Row],[RecencyTier]] + tblCustRFM[[#This Row],[FrequencyTier]] + tblCustRFM[[#This Row],[MonetaryTier]]</f>
        <v>7</v>
      </c>
    </row>
    <row r="4573" spans="1:9" x14ac:dyDescent="0.45">
      <c r="A4573" s="16">
        <v>7812</v>
      </c>
      <c r="B4573" s="10">
        <v>45045.198819868827</v>
      </c>
      <c r="C4573">
        <v>1</v>
      </c>
      <c r="D4573">
        <v>4925.22</v>
      </c>
      <c r="E4573" s="24">
        <f>INT(RFM_Pivot!$A$1 - tblCustRFM[[#This Row],[LastPurchaseDate]])</f>
        <v>611</v>
      </c>
      <c r="F4573">
        <f>IF(tblCustRFM[[#This Row],[Recency]] &lt;= $L$4, 3, IF(tblCustRFM[[#This Row],[Recency]] &lt;= M4575, 2, 1))</f>
        <v>1</v>
      </c>
      <c r="G4573">
        <f>IF(tblCustRFM[[#This Row],[Frequency]] &gt;= L4576, 3, IF(tblCustRFM[[#This Row],[Frequency]] &gt;= M4576, 2, 1))</f>
        <v>3</v>
      </c>
      <c r="H4573">
        <f>IF(tblCustRFM[[#This Row],[Monetary]] &gt;= L4577, 3, IF(tblCustRFM[[#This Row],[Monetary]] &gt;= M4577, 2, 1))</f>
        <v>3</v>
      </c>
      <c r="I4573">
        <f>tblCustRFM[[#This Row],[RecencyTier]] + tblCustRFM[[#This Row],[FrequencyTier]] + tblCustRFM[[#This Row],[MonetaryTier]]</f>
        <v>7</v>
      </c>
    </row>
    <row r="4574" spans="1:9" x14ac:dyDescent="0.45">
      <c r="A4574" s="16">
        <v>7813</v>
      </c>
      <c r="B4574" s="10">
        <v>45058.486148611111</v>
      </c>
      <c r="C4574">
        <v>1</v>
      </c>
      <c r="D4574">
        <v>3901</v>
      </c>
      <c r="E4574" s="24">
        <f>INT(RFM_Pivot!$A$1 - tblCustRFM[[#This Row],[LastPurchaseDate]])</f>
        <v>598</v>
      </c>
      <c r="F4574">
        <f>IF(tblCustRFM[[#This Row],[Recency]] &lt;= $L$4, 3, IF(tblCustRFM[[#This Row],[Recency]] &lt;= M4576, 2, 1))</f>
        <v>1</v>
      </c>
      <c r="G4574">
        <f>IF(tblCustRFM[[#This Row],[Frequency]] &gt;= L4577, 3, IF(tblCustRFM[[#This Row],[Frequency]] &gt;= M4577, 2, 1))</f>
        <v>3</v>
      </c>
      <c r="H4574">
        <f>IF(tblCustRFM[[#This Row],[Monetary]] &gt;= L4578, 3, IF(tblCustRFM[[#This Row],[Monetary]] &gt;= M4578, 2, 1))</f>
        <v>3</v>
      </c>
      <c r="I4574">
        <f>tblCustRFM[[#This Row],[RecencyTier]] + tblCustRFM[[#This Row],[FrequencyTier]] + tblCustRFM[[#This Row],[MonetaryTier]]</f>
        <v>7</v>
      </c>
    </row>
    <row r="4575" spans="1:9" x14ac:dyDescent="0.45">
      <c r="A4575" s="16">
        <v>7815</v>
      </c>
      <c r="B4575" s="10">
        <v>45183.912691280864</v>
      </c>
      <c r="C4575">
        <v>1</v>
      </c>
      <c r="D4575">
        <v>5928.8</v>
      </c>
      <c r="E4575" s="24">
        <f>INT(RFM_Pivot!$A$1 - tblCustRFM[[#This Row],[LastPurchaseDate]])</f>
        <v>473</v>
      </c>
      <c r="F4575">
        <f>IF(tblCustRFM[[#This Row],[Recency]] &lt;= $L$4, 3, IF(tblCustRFM[[#This Row],[Recency]] &lt;= M4577, 2, 1))</f>
        <v>1</v>
      </c>
      <c r="G4575">
        <f>IF(tblCustRFM[[#This Row],[Frequency]] &gt;= L4578, 3, IF(tblCustRFM[[#This Row],[Frequency]] &gt;= M4578, 2, 1))</f>
        <v>3</v>
      </c>
      <c r="H4575">
        <f>IF(tblCustRFM[[#This Row],[Monetary]] &gt;= L4579, 3, IF(tblCustRFM[[#This Row],[Monetary]] &gt;= M4579, 2, 1))</f>
        <v>3</v>
      </c>
      <c r="I4575">
        <f>tblCustRFM[[#This Row],[RecencyTier]] + tblCustRFM[[#This Row],[FrequencyTier]] + tblCustRFM[[#This Row],[MonetaryTier]]</f>
        <v>7</v>
      </c>
    </row>
    <row r="4576" spans="1:9" x14ac:dyDescent="0.45">
      <c r="A4576" s="16">
        <v>7816</v>
      </c>
      <c r="B4576" s="10">
        <v>45105.210821064815</v>
      </c>
      <c r="C4576">
        <v>1</v>
      </c>
      <c r="D4576">
        <v>8401.7199999999993</v>
      </c>
      <c r="E4576" s="24">
        <f>INT(RFM_Pivot!$A$1 - tblCustRFM[[#This Row],[LastPurchaseDate]])</f>
        <v>551</v>
      </c>
      <c r="F4576">
        <f>IF(tblCustRFM[[#This Row],[Recency]] &lt;= $L$4, 3, IF(tblCustRFM[[#This Row],[Recency]] &lt;= M4578, 2, 1))</f>
        <v>1</v>
      </c>
      <c r="G4576">
        <f>IF(tblCustRFM[[#This Row],[Frequency]] &gt;= L4579, 3, IF(tblCustRFM[[#This Row],[Frequency]] &gt;= M4579, 2, 1))</f>
        <v>3</v>
      </c>
      <c r="H4576">
        <f>IF(tblCustRFM[[#This Row],[Monetary]] &gt;= L4580, 3, IF(tblCustRFM[[#This Row],[Monetary]] &gt;= M4580, 2, 1))</f>
        <v>3</v>
      </c>
      <c r="I4576">
        <f>tblCustRFM[[#This Row],[RecencyTier]] + tblCustRFM[[#This Row],[FrequencyTier]] + tblCustRFM[[#This Row],[MonetaryTier]]</f>
        <v>7</v>
      </c>
    </row>
    <row r="4577" spans="1:9" x14ac:dyDescent="0.45">
      <c r="A4577" s="16">
        <v>7818</v>
      </c>
      <c r="B4577" s="10">
        <v>45550.993399344137</v>
      </c>
      <c r="C4577">
        <v>1</v>
      </c>
      <c r="D4577">
        <v>7485.88</v>
      </c>
      <c r="E4577" s="24">
        <f>INT(RFM_Pivot!$A$1 - tblCustRFM[[#This Row],[LastPurchaseDate]])</f>
        <v>106</v>
      </c>
      <c r="F4577">
        <f>IF(tblCustRFM[[#This Row],[Recency]] &lt;= $L$4, 3, IF(tblCustRFM[[#This Row],[Recency]] &lt;= M4579, 2, 1))</f>
        <v>3</v>
      </c>
      <c r="G4577">
        <f>IF(tblCustRFM[[#This Row],[Frequency]] &gt;= L4580, 3, IF(tblCustRFM[[#This Row],[Frequency]] &gt;= M4580, 2, 1))</f>
        <v>3</v>
      </c>
      <c r="H4577">
        <f>IF(tblCustRFM[[#This Row],[Monetary]] &gt;= L4581, 3, IF(tblCustRFM[[#This Row],[Monetary]] &gt;= M4581, 2, 1))</f>
        <v>3</v>
      </c>
      <c r="I4577">
        <f>tblCustRFM[[#This Row],[RecencyTier]] + tblCustRFM[[#This Row],[FrequencyTier]] + tblCustRFM[[#This Row],[MonetaryTier]]</f>
        <v>9</v>
      </c>
    </row>
    <row r="4578" spans="1:9" x14ac:dyDescent="0.45">
      <c r="A4578" s="16">
        <v>7819</v>
      </c>
      <c r="B4578" s="10">
        <v>45007.892089197529</v>
      </c>
      <c r="C4578">
        <v>2</v>
      </c>
      <c r="D4578">
        <v>7528.1</v>
      </c>
      <c r="E4578" s="24">
        <f>INT(RFM_Pivot!$A$1 - tblCustRFM[[#This Row],[LastPurchaseDate]])</f>
        <v>649</v>
      </c>
      <c r="F4578">
        <f>IF(tblCustRFM[[#This Row],[Recency]] &lt;= $L$4, 3, IF(tblCustRFM[[#This Row],[Recency]] &lt;= M4580, 2, 1))</f>
        <v>1</v>
      </c>
      <c r="G4578">
        <f>IF(tblCustRFM[[#This Row],[Frequency]] &gt;= L4581, 3, IF(tblCustRFM[[#This Row],[Frequency]] &gt;= M4581, 2, 1))</f>
        <v>3</v>
      </c>
      <c r="H4578">
        <f>IF(tblCustRFM[[#This Row],[Monetary]] &gt;= L4582, 3, IF(tblCustRFM[[#This Row],[Monetary]] &gt;= M4582, 2, 1))</f>
        <v>3</v>
      </c>
      <c r="I4578">
        <f>tblCustRFM[[#This Row],[RecencyTier]] + tblCustRFM[[#This Row],[FrequencyTier]] + tblCustRFM[[#This Row],[MonetaryTier]]</f>
        <v>7</v>
      </c>
    </row>
    <row r="4579" spans="1:9" x14ac:dyDescent="0.45">
      <c r="A4579" s="16">
        <v>7820</v>
      </c>
      <c r="B4579" s="10">
        <v>45654.444744483022</v>
      </c>
      <c r="C4579">
        <v>1</v>
      </c>
      <c r="D4579">
        <v>3632.05</v>
      </c>
      <c r="E4579" s="24">
        <f>INT(RFM_Pivot!$A$1 - tblCustRFM[[#This Row],[LastPurchaseDate]])</f>
        <v>2</v>
      </c>
      <c r="F4579">
        <f>IF(tblCustRFM[[#This Row],[Recency]] &lt;= $L$4, 3, IF(tblCustRFM[[#This Row],[Recency]] &lt;= M4581, 2, 1))</f>
        <v>3</v>
      </c>
      <c r="G4579">
        <f>IF(tblCustRFM[[#This Row],[Frequency]] &gt;= L4582, 3, IF(tblCustRFM[[#This Row],[Frequency]] &gt;= M4582, 2, 1))</f>
        <v>3</v>
      </c>
      <c r="H4579">
        <f>IF(tblCustRFM[[#This Row],[Monetary]] &gt;= L4583, 3, IF(tblCustRFM[[#This Row],[Monetary]] &gt;= M4583, 2, 1))</f>
        <v>3</v>
      </c>
      <c r="I4579">
        <f>tblCustRFM[[#This Row],[RecencyTier]] + tblCustRFM[[#This Row],[FrequencyTier]] + tblCustRFM[[#This Row],[MonetaryTier]]</f>
        <v>9</v>
      </c>
    </row>
    <row r="4580" spans="1:9" x14ac:dyDescent="0.45">
      <c r="A4580" s="16">
        <v>7821</v>
      </c>
      <c r="B4580" s="10">
        <v>45344.309730979941</v>
      </c>
      <c r="C4580">
        <v>1</v>
      </c>
      <c r="D4580">
        <v>9508</v>
      </c>
      <c r="E4580" s="24">
        <f>INT(RFM_Pivot!$A$1 - tblCustRFM[[#This Row],[LastPurchaseDate]])</f>
        <v>312</v>
      </c>
      <c r="F4580">
        <f>IF(tblCustRFM[[#This Row],[Recency]] &lt;= $L$4, 3, IF(tblCustRFM[[#This Row],[Recency]] &lt;= M4582, 2, 1))</f>
        <v>1</v>
      </c>
      <c r="G4580">
        <f>IF(tblCustRFM[[#This Row],[Frequency]] &gt;= L4583, 3, IF(tblCustRFM[[#This Row],[Frequency]] &gt;= M4583, 2, 1))</f>
        <v>3</v>
      </c>
      <c r="H4580">
        <f>IF(tblCustRFM[[#This Row],[Monetary]] &gt;= L4584, 3, IF(tblCustRFM[[#This Row],[Monetary]] &gt;= M4584, 2, 1))</f>
        <v>3</v>
      </c>
      <c r="I4580">
        <f>tblCustRFM[[#This Row],[RecencyTier]] + tblCustRFM[[#This Row],[FrequencyTier]] + tblCustRFM[[#This Row],[MonetaryTier]]</f>
        <v>7</v>
      </c>
    </row>
    <row r="4581" spans="1:9" x14ac:dyDescent="0.45">
      <c r="A4581" s="16">
        <v>7823</v>
      </c>
      <c r="B4581" s="10">
        <v>45516.752975308642</v>
      </c>
      <c r="C4581">
        <v>2</v>
      </c>
      <c r="D4581">
        <v>7324.96</v>
      </c>
      <c r="E4581" s="24">
        <f>INT(RFM_Pivot!$A$1 - tblCustRFM[[#This Row],[LastPurchaseDate]])</f>
        <v>140</v>
      </c>
      <c r="F4581">
        <f>IF(tblCustRFM[[#This Row],[Recency]] &lt;= $L$4, 3, IF(tblCustRFM[[#This Row],[Recency]] &lt;= M4583, 2, 1))</f>
        <v>1</v>
      </c>
      <c r="G4581">
        <f>IF(tblCustRFM[[#This Row],[Frequency]] &gt;= L4584, 3, IF(tblCustRFM[[#This Row],[Frequency]] &gt;= M4584, 2, 1))</f>
        <v>3</v>
      </c>
      <c r="H4581">
        <f>IF(tblCustRFM[[#This Row],[Monetary]] &gt;= L4585, 3, IF(tblCustRFM[[#This Row],[Monetary]] &gt;= M4585, 2, 1))</f>
        <v>3</v>
      </c>
      <c r="I4581">
        <f>tblCustRFM[[#This Row],[RecencyTier]] + tblCustRFM[[#This Row],[FrequencyTier]] + tblCustRFM[[#This Row],[MonetaryTier]]</f>
        <v>7</v>
      </c>
    </row>
    <row r="4582" spans="1:9" x14ac:dyDescent="0.45">
      <c r="A4582" s="16">
        <v>7825</v>
      </c>
      <c r="B4582" s="10">
        <v>45397.678067824076</v>
      </c>
      <c r="C4582">
        <v>1</v>
      </c>
      <c r="D4582">
        <v>12594.85</v>
      </c>
      <c r="E4582" s="24">
        <f>INT(RFM_Pivot!$A$1 - tblCustRFM[[#This Row],[LastPurchaseDate]])</f>
        <v>259</v>
      </c>
      <c r="F4582">
        <f>IF(tblCustRFM[[#This Row],[Recency]] &lt;= $L$4, 3, IF(tblCustRFM[[#This Row],[Recency]] &lt;= M4584, 2, 1))</f>
        <v>1</v>
      </c>
      <c r="G4582">
        <f>IF(tblCustRFM[[#This Row],[Frequency]] &gt;= L4585, 3, IF(tblCustRFM[[#This Row],[Frequency]] &gt;= M4585, 2, 1))</f>
        <v>3</v>
      </c>
      <c r="H4582">
        <f>IF(tblCustRFM[[#This Row],[Monetary]] &gt;= L4586, 3, IF(tblCustRFM[[#This Row],[Monetary]] &gt;= M4586, 2, 1))</f>
        <v>3</v>
      </c>
      <c r="I4582">
        <f>tblCustRFM[[#This Row],[RecencyTier]] + tblCustRFM[[#This Row],[FrequencyTier]] + tblCustRFM[[#This Row],[MonetaryTier]]</f>
        <v>7</v>
      </c>
    </row>
    <row r="4583" spans="1:9" x14ac:dyDescent="0.45">
      <c r="A4583" s="16">
        <v>7828</v>
      </c>
      <c r="B4583" s="10">
        <v>45564.572757291666</v>
      </c>
      <c r="C4583">
        <v>2</v>
      </c>
      <c r="D4583">
        <v>2940.79</v>
      </c>
      <c r="E4583" s="24">
        <f>INT(RFM_Pivot!$A$1 - tblCustRFM[[#This Row],[LastPurchaseDate]])</f>
        <v>92</v>
      </c>
      <c r="F4583">
        <f>IF(tblCustRFM[[#This Row],[Recency]] &lt;= $L$4, 3, IF(tblCustRFM[[#This Row],[Recency]] &lt;= M4585, 2, 1))</f>
        <v>3</v>
      </c>
      <c r="G4583">
        <f>IF(tblCustRFM[[#This Row],[Frequency]] &gt;= L4586, 3, IF(tblCustRFM[[#This Row],[Frequency]] &gt;= M4586, 2, 1))</f>
        <v>3</v>
      </c>
      <c r="H4583">
        <f>IF(tblCustRFM[[#This Row],[Monetary]] &gt;= L4587, 3, IF(tblCustRFM[[#This Row],[Monetary]] &gt;= M4587, 2, 1))</f>
        <v>3</v>
      </c>
      <c r="I4583">
        <f>tblCustRFM[[#This Row],[RecencyTier]] + tblCustRFM[[#This Row],[FrequencyTier]] + tblCustRFM[[#This Row],[MonetaryTier]]</f>
        <v>9</v>
      </c>
    </row>
    <row r="4584" spans="1:9" x14ac:dyDescent="0.45">
      <c r="A4584" s="16">
        <v>7830</v>
      </c>
      <c r="B4584" s="10">
        <v>45409.87028703704</v>
      </c>
      <c r="C4584">
        <v>1</v>
      </c>
      <c r="D4584">
        <v>11475.42</v>
      </c>
      <c r="E4584" s="24">
        <f>INT(RFM_Pivot!$A$1 - tblCustRFM[[#This Row],[LastPurchaseDate]])</f>
        <v>247</v>
      </c>
      <c r="F4584">
        <f>IF(tblCustRFM[[#This Row],[Recency]] &lt;= $L$4, 3, IF(tblCustRFM[[#This Row],[Recency]] &lt;= M4586, 2, 1))</f>
        <v>1</v>
      </c>
      <c r="G4584">
        <f>IF(tblCustRFM[[#This Row],[Frequency]] &gt;= L4587, 3, IF(tblCustRFM[[#This Row],[Frequency]] &gt;= M4587, 2, 1))</f>
        <v>3</v>
      </c>
      <c r="H4584">
        <f>IF(tblCustRFM[[#This Row],[Monetary]] &gt;= L4588, 3, IF(tblCustRFM[[#This Row],[Monetary]] &gt;= M4588, 2, 1))</f>
        <v>3</v>
      </c>
      <c r="I4584">
        <f>tblCustRFM[[#This Row],[RecencyTier]] + tblCustRFM[[#This Row],[FrequencyTier]] + tblCustRFM[[#This Row],[MonetaryTier]]</f>
        <v>7</v>
      </c>
    </row>
    <row r="4585" spans="1:9" x14ac:dyDescent="0.45">
      <c r="A4585" s="16">
        <v>7833</v>
      </c>
      <c r="B4585" s="10">
        <v>45444.402740277779</v>
      </c>
      <c r="C4585">
        <v>2</v>
      </c>
      <c r="D4585">
        <v>24513.8</v>
      </c>
      <c r="E4585" s="24">
        <f>INT(RFM_Pivot!$A$1 - tblCustRFM[[#This Row],[LastPurchaseDate]])</f>
        <v>212</v>
      </c>
      <c r="F4585">
        <f>IF(tblCustRFM[[#This Row],[Recency]] &lt;= $L$4, 3, IF(tblCustRFM[[#This Row],[Recency]] &lt;= M4587, 2, 1))</f>
        <v>1</v>
      </c>
      <c r="G4585">
        <f>IF(tblCustRFM[[#This Row],[Frequency]] &gt;= L4588, 3, IF(tblCustRFM[[#This Row],[Frequency]] &gt;= M4588, 2, 1))</f>
        <v>3</v>
      </c>
      <c r="H4585">
        <f>IF(tblCustRFM[[#This Row],[Monetary]] &gt;= L4589, 3, IF(tblCustRFM[[#This Row],[Monetary]] &gt;= M4589, 2, 1))</f>
        <v>3</v>
      </c>
      <c r="I4585">
        <f>tblCustRFM[[#This Row],[RecencyTier]] + tblCustRFM[[#This Row],[FrequencyTier]] + tblCustRFM[[#This Row],[MonetaryTier]]</f>
        <v>7</v>
      </c>
    </row>
    <row r="4586" spans="1:9" x14ac:dyDescent="0.45">
      <c r="A4586" s="16">
        <v>7837</v>
      </c>
      <c r="B4586" s="10">
        <v>45477.694069405865</v>
      </c>
      <c r="C4586">
        <v>3</v>
      </c>
      <c r="D4586">
        <v>26246.06</v>
      </c>
      <c r="E4586" s="24">
        <f>INT(RFM_Pivot!$A$1 - tblCustRFM[[#This Row],[LastPurchaseDate]])</f>
        <v>179</v>
      </c>
      <c r="F4586">
        <f>IF(tblCustRFM[[#This Row],[Recency]] &lt;= $L$4, 3, IF(tblCustRFM[[#This Row],[Recency]] &lt;= M4588, 2, 1))</f>
        <v>1</v>
      </c>
      <c r="G4586">
        <f>IF(tblCustRFM[[#This Row],[Frequency]] &gt;= L4589, 3, IF(tblCustRFM[[#This Row],[Frequency]] &gt;= M4589, 2, 1))</f>
        <v>3</v>
      </c>
      <c r="H4586">
        <f>IF(tblCustRFM[[#This Row],[Monetary]] &gt;= L4590, 3, IF(tblCustRFM[[#This Row],[Monetary]] &gt;= M4590, 2, 1))</f>
        <v>3</v>
      </c>
      <c r="I4586">
        <f>tblCustRFM[[#This Row],[RecencyTier]] + tblCustRFM[[#This Row],[FrequencyTier]] + tblCustRFM[[#This Row],[MonetaryTier]]</f>
        <v>7</v>
      </c>
    </row>
    <row r="4587" spans="1:9" x14ac:dyDescent="0.45">
      <c r="A4587" s="16">
        <v>7838</v>
      </c>
      <c r="B4587" s="10">
        <v>45201.653465354939</v>
      </c>
      <c r="C4587">
        <v>1</v>
      </c>
      <c r="D4587">
        <v>2309.14</v>
      </c>
      <c r="E4587" s="24">
        <f>INT(RFM_Pivot!$A$1 - tblCustRFM[[#This Row],[LastPurchaseDate]])</f>
        <v>455</v>
      </c>
      <c r="F4587">
        <f>IF(tblCustRFM[[#This Row],[Recency]] &lt;= $L$4, 3, IF(tblCustRFM[[#This Row],[Recency]] &lt;= M4589, 2, 1))</f>
        <v>1</v>
      </c>
      <c r="G4587">
        <f>IF(tblCustRFM[[#This Row],[Frequency]] &gt;= L4590, 3, IF(tblCustRFM[[#This Row],[Frequency]] &gt;= M4590, 2, 1))</f>
        <v>3</v>
      </c>
      <c r="H4587">
        <f>IF(tblCustRFM[[#This Row],[Monetary]] &gt;= L4591, 3, IF(tblCustRFM[[#This Row],[Monetary]] &gt;= M4591, 2, 1))</f>
        <v>3</v>
      </c>
      <c r="I4587">
        <f>tblCustRFM[[#This Row],[RecencyTier]] + tblCustRFM[[#This Row],[FrequencyTier]] + tblCustRFM[[#This Row],[MonetaryTier]]</f>
        <v>7</v>
      </c>
    </row>
    <row r="4588" spans="1:9" x14ac:dyDescent="0.45">
      <c r="A4588" s="16">
        <v>7839</v>
      </c>
      <c r="B4588" s="10">
        <v>45537.414041396602</v>
      </c>
      <c r="C4588">
        <v>2</v>
      </c>
      <c r="D4588">
        <v>9059.14</v>
      </c>
      <c r="E4588" s="24">
        <f>INT(RFM_Pivot!$A$1 - tblCustRFM[[#This Row],[LastPurchaseDate]])</f>
        <v>119</v>
      </c>
      <c r="F4588">
        <f>IF(tblCustRFM[[#This Row],[Recency]] &lt;= $L$4, 3, IF(tblCustRFM[[#This Row],[Recency]] &lt;= M4590, 2, 1))</f>
        <v>3</v>
      </c>
      <c r="G4588">
        <f>IF(tblCustRFM[[#This Row],[Frequency]] &gt;= L4591, 3, IF(tblCustRFM[[#This Row],[Frequency]] &gt;= M4591, 2, 1))</f>
        <v>3</v>
      </c>
      <c r="H4588">
        <f>IF(tblCustRFM[[#This Row],[Monetary]] &gt;= L4592, 3, IF(tblCustRFM[[#This Row],[Monetary]] &gt;= M4592, 2, 1))</f>
        <v>3</v>
      </c>
      <c r="I4588">
        <f>tblCustRFM[[#This Row],[RecencyTier]] + tblCustRFM[[#This Row],[FrequencyTier]] + tblCustRFM[[#This Row],[MonetaryTier]]</f>
        <v>9</v>
      </c>
    </row>
    <row r="4589" spans="1:9" x14ac:dyDescent="0.45">
      <c r="A4589" s="16">
        <v>7841</v>
      </c>
      <c r="B4589" s="10">
        <v>45395.341834182102</v>
      </c>
      <c r="C4589">
        <v>2</v>
      </c>
      <c r="D4589">
        <v>17912.5</v>
      </c>
      <c r="E4589" s="24">
        <f>INT(RFM_Pivot!$A$1 - tblCustRFM[[#This Row],[LastPurchaseDate]])</f>
        <v>261</v>
      </c>
      <c r="F4589">
        <f>IF(tblCustRFM[[#This Row],[Recency]] &lt;= $L$4, 3, IF(tblCustRFM[[#This Row],[Recency]] &lt;= M4591, 2, 1))</f>
        <v>1</v>
      </c>
      <c r="G4589">
        <f>IF(tblCustRFM[[#This Row],[Frequency]] &gt;= L4592, 3, IF(tblCustRFM[[#This Row],[Frequency]] &gt;= M4592, 2, 1))</f>
        <v>3</v>
      </c>
      <c r="H4589">
        <f>IF(tblCustRFM[[#This Row],[Monetary]] &gt;= L4593, 3, IF(tblCustRFM[[#This Row],[Monetary]] &gt;= M4593, 2, 1))</f>
        <v>3</v>
      </c>
      <c r="I4589">
        <f>tblCustRFM[[#This Row],[RecencyTier]] + tblCustRFM[[#This Row],[FrequencyTier]] + tblCustRFM[[#This Row],[MonetaryTier]]</f>
        <v>7</v>
      </c>
    </row>
    <row r="4590" spans="1:9" x14ac:dyDescent="0.45">
      <c r="A4590" s="16">
        <v>7843</v>
      </c>
      <c r="B4590" s="10">
        <v>45466.815981597225</v>
      </c>
      <c r="C4590">
        <v>2</v>
      </c>
      <c r="D4590">
        <v>24823.3</v>
      </c>
      <c r="E4590" s="24">
        <f>INT(RFM_Pivot!$A$1 - tblCustRFM[[#This Row],[LastPurchaseDate]])</f>
        <v>190</v>
      </c>
      <c r="F4590">
        <f>IF(tblCustRFM[[#This Row],[Recency]] &lt;= $L$4, 3, IF(tblCustRFM[[#This Row],[Recency]] &lt;= M4592, 2, 1))</f>
        <v>1</v>
      </c>
      <c r="G4590">
        <f>IF(tblCustRFM[[#This Row],[Frequency]] &gt;= L4593, 3, IF(tblCustRFM[[#This Row],[Frequency]] &gt;= M4593, 2, 1))</f>
        <v>3</v>
      </c>
      <c r="H4590">
        <f>IF(tblCustRFM[[#This Row],[Monetary]] &gt;= L4594, 3, IF(tblCustRFM[[#This Row],[Monetary]] &gt;= M4594, 2, 1))</f>
        <v>3</v>
      </c>
      <c r="I4590">
        <f>tblCustRFM[[#This Row],[RecencyTier]] + tblCustRFM[[#This Row],[FrequencyTier]] + tblCustRFM[[#This Row],[MonetaryTier]]</f>
        <v>7</v>
      </c>
    </row>
    <row r="4591" spans="1:9" x14ac:dyDescent="0.45">
      <c r="A4591" s="16">
        <v>7845</v>
      </c>
      <c r="B4591" s="10">
        <v>45232.170517052466</v>
      </c>
      <c r="C4591">
        <v>1</v>
      </c>
      <c r="D4591">
        <v>2376.09</v>
      </c>
      <c r="E4591" s="24">
        <f>INT(RFM_Pivot!$A$1 - tblCustRFM[[#This Row],[LastPurchaseDate]])</f>
        <v>424</v>
      </c>
      <c r="F4591">
        <f>IF(tblCustRFM[[#This Row],[Recency]] &lt;= $L$4, 3, IF(tblCustRFM[[#This Row],[Recency]] &lt;= M4593, 2, 1))</f>
        <v>1</v>
      </c>
      <c r="G4591">
        <f>IF(tblCustRFM[[#This Row],[Frequency]] &gt;= L4594, 3, IF(tblCustRFM[[#This Row],[Frequency]] &gt;= M4594, 2, 1))</f>
        <v>3</v>
      </c>
      <c r="H4591">
        <f>IF(tblCustRFM[[#This Row],[Monetary]] &gt;= L4595, 3, IF(tblCustRFM[[#This Row],[Monetary]] &gt;= M4595, 2, 1))</f>
        <v>3</v>
      </c>
      <c r="I4591">
        <f>tblCustRFM[[#This Row],[RecencyTier]] + tblCustRFM[[#This Row],[FrequencyTier]] + tblCustRFM[[#This Row],[MonetaryTier]]</f>
        <v>7</v>
      </c>
    </row>
    <row r="4592" spans="1:9" x14ac:dyDescent="0.45">
      <c r="A4592" s="16">
        <v>7846</v>
      </c>
      <c r="B4592" s="10">
        <v>45135.070807098768</v>
      </c>
      <c r="C4592">
        <v>1</v>
      </c>
      <c r="D4592">
        <v>8159</v>
      </c>
      <c r="E4592" s="24">
        <f>INT(RFM_Pivot!$A$1 - tblCustRFM[[#This Row],[LastPurchaseDate]])</f>
        <v>521</v>
      </c>
      <c r="F4592">
        <f>IF(tblCustRFM[[#This Row],[Recency]] &lt;= $L$4, 3, IF(tblCustRFM[[#This Row],[Recency]] &lt;= M4594, 2, 1))</f>
        <v>1</v>
      </c>
      <c r="G4592">
        <f>IF(tblCustRFM[[#This Row],[Frequency]] &gt;= L4595, 3, IF(tblCustRFM[[#This Row],[Frequency]] &gt;= M4595, 2, 1))</f>
        <v>3</v>
      </c>
      <c r="H4592">
        <f>IF(tblCustRFM[[#This Row],[Monetary]] &gt;= L4596, 3, IF(tblCustRFM[[#This Row],[Monetary]] &gt;= M4596, 2, 1))</f>
        <v>3</v>
      </c>
      <c r="I4592">
        <f>tblCustRFM[[#This Row],[RecencyTier]] + tblCustRFM[[#This Row],[FrequencyTier]] + tblCustRFM[[#This Row],[MonetaryTier]]</f>
        <v>7</v>
      </c>
    </row>
    <row r="4593" spans="1:9" x14ac:dyDescent="0.45">
      <c r="A4593" s="16">
        <v>7849</v>
      </c>
      <c r="B4593" s="10">
        <v>45622.029502932099</v>
      </c>
      <c r="C4593">
        <v>2</v>
      </c>
      <c r="D4593">
        <v>6383.97</v>
      </c>
      <c r="E4593" s="24">
        <f>INT(RFM_Pivot!$A$1 - tblCustRFM[[#This Row],[LastPurchaseDate]])</f>
        <v>34</v>
      </c>
      <c r="F4593">
        <f>IF(tblCustRFM[[#This Row],[Recency]] &lt;= $L$4, 3, IF(tblCustRFM[[#This Row],[Recency]] &lt;= M4595, 2, 1))</f>
        <v>3</v>
      </c>
      <c r="G4593">
        <f>IF(tblCustRFM[[#This Row],[Frequency]] &gt;= L4596, 3, IF(tblCustRFM[[#This Row],[Frequency]] &gt;= M4596, 2, 1))</f>
        <v>3</v>
      </c>
      <c r="H4593">
        <f>IF(tblCustRFM[[#This Row],[Monetary]] &gt;= L4597, 3, IF(tblCustRFM[[#This Row],[Monetary]] &gt;= M4597, 2, 1))</f>
        <v>3</v>
      </c>
      <c r="I4593">
        <f>tblCustRFM[[#This Row],[RecencyTier]] + tblCustRFM[[#This Row],[FrequencyTier]] + tblCustRFM[[#This Row],[MonetaryTier]]</f>
        <v>9</v>
      </c>
    </row>
    <row r="4594" spans="1:9" x14ac:dyDescent="0.45">
      <c r="A4594" s="16">
        <v>7850</v>
      </c>
      <c r="B4594" s="10">
        <v>45594.943794367282</v>
      </c>
      <c r="C4594">
        <v>1</v>
      </c>
      <c r="D4594">
        <v>2452.13</v>
      </c>
      <c r="E4594" s="24">
        <f>INT(RFM_Pivot!$A$1 - tblCustRFM[[#This Row],[LastPurchaseDate]])</f>
        <v>62</v>
      </c>
      <c r="F4594">
        <f>IF(tblCustRFM[[#This Row],[Recency]] &lt;= $L$4, 3, IF(tblCustRFM[[#This Row],[Recency]] &lt;= M4596, 2, 1))</f>
        <v>3</v>
      </c>
      <c r="G4594">
        <f>IF(tblCustRFM[[#This Row],[Frequency]] &gt;= L4597, 3, IF(tblCustRFM[[#This Row],[Frequency]] &gt;= M4597, 2, 1))</f>
        <v>3</v>
      </c>
      <c r="H4594">
        <f>IF(tblCustRFM[[#This Row],[Monetary]] &gt;= L4598, 3, IF(tblCustRFM[[#This Row],[Monetary]] &gt;= M4598, 2, 1))</f>
        <v>3</v>
      </c>
      <c r="I4594">
        <f>tblCustRFM[[#This Row],[RecencyTier]] + tblCustRFM[[#This Row],[FrequencyTier]] + tblCustRFM[[#This Row],[MonetaryTier]]</f>
        <v>9</v>
      </c>
    </row>
    <row r="4595" spans="1:9" x14ac:dyDescent="0.45">
      <c r="A4595" s="16">
        <v>7851</v>
      </c>
      <c r="B4595" s="10">
        <v>45349.785278549381</v>
      </c>
      <c r="C4595">
        <v>1</v>
      </c>
      <c r="D4595">
        <v>17630.5</v>
      </c>
      <c r="E4595" s="24">
        <f>INT(RFM_Pivot!$A$1 - tblCustRFM[[#This Row],[LastPurchaseDate]])</f>
        <v>307</v>
      </c>
      <c r="F4595">
        <f>IF(tblCustRFM[[#This Row],[Recency]] &lt;= $L$4, 3, IF(tblCustRFM[[#This Row],[Recency]] &lt;= M4597, 2, 1))</f>
        <v>1</v>
      </c>
      <c r="G4595">
        <f>IF(tblCustRFM[[#This Row],[Frequency]] &gt;= L4598, 3, IF(tblCustRFM[[#This Row],[Frequency]] &gt;= M4598, 2, 1))</f>
        <v>3</v>
      </c>
      <c r="H4595">
        <f>IF(tblCustRFM[[#This Row],[Monetary]] &gt;= L4599, 3, IF(tblCustRFM[[#This Row],[Monetary]] &gt;= M4599, 2, 1))</f>
        <v>3</v>
      </c>
      <c r="I4595">
        <f>tblCustRFM[[#This Row],[RecencyTier]] + tblCustRFM[[#This Row],[FrequencyTier]] + tblCustRFM[[#This Row],[MonetaryTier]]</f>
        <v>7</v>
      </c>
    </row>
    <row r="4596" spans="1:9" x14ac:dyDescent="0.45">
      <c r="A4596" s="16">
        <v>7852</v>
      </c>
      <c r="B4596" s="10">
        <v>45613.195619560189</v>
      </c>
      <c r="C4596">
        <v>6</v>
      </c>
      <c r="D4596">
        <v>54970.57</v>
      </c>
      <c r="E4596" s="24">
        <f>INT(RFM_Pivot!$A$1 - tblCustRFM[[#This Row],[LastPurchaseDate]])</f>
        <v>43</v>
      </c>
      <c r="F4596">
        <f>IF(tblCustRFM[[#This Row],[Recency]] &lt;= $L$4, 3, IF(tblCustRFM[[#This Row],[Recency]] &lt;= M4598, 2, 1))</f>
        <v>3</v>
      </c>
      <c r="G4596">
        <f>IF(tblCustRFM[[#This Row],[Frequency]] &gt;= L4599, 3, IF(tblCustRFM[[#This Row],[Frequency]] &gt;= M4599, 2, 1))</f>
        <v>3</v>
      </c>
      <c r="H4596">
        <f>IF(tblCustRFM[[#This Row],[Monetary]] &gt;= L4600, 3, IF(tblCustRFM[[#This Row],[Monetary]] &gt;= M4600, 2, 1))</f>
        <v>3</v>
      </c>
      <c r="I4596">
        <f>tblCustRFM[[#This Row],[RecencyTier]] + tblCustRFM[[#This Row],[FrequencyTier]] + tblCustRFM[[#This Row],[MonetaryTier]]</f>
        <v>9</v>
      </c>
    </row>
    <row r="4597" spans="1:9" x14ac:dyDescent="0.45">
      <c r="A4597" s="16">
        <v>7853</v>
      </c>
      <c r="B4597" s="10">
        <v>45472.72957295525</v>
      </c>
      <c r="C4597">
        <v>1</v>
      </c>
      <c r="D4597">
        <v>3165.13</v>
      </c>
      <c r="E4597" s="24">
        <f>INT(RFM_Pivot!$A$1 - tblCustRFM[[#This Row],[LastPurchaseDate]])</f>
        <v>184</v>
      </c>
      <c r="F4597">
        <f>IF(tblCustRFM[[#This Row],[Recency]] &lt;= $L$4, 3, IF(tblCustRFM[[#This Row],[Recency]] &lt;= M4599, 2, 1))</f>
        <v>1</v>
      </c>
      <c r="G4597">
        <f>IF(tblCustRFM[[#This Row],[Frequency]] &gt;= L4600, 3, IF(tblCustRFM[[#This Row],[Frequency]] &gt;= M4600, 2, 1))</f>
        <v>3</v>
      </c>
      <c r="H4597">
        <f>IF(tblCustRFM[[#This Row],[Monetary]] &gt;= L4601, 3, IF(tblCustRFM[[#This Row],[Monetary]] &gt;= M4601, 2, 1))</f>
        <v>3</v>
      </c>
      <c r="I4597">
        <f>tblCustRFM[[#This Row],[RecencyTier]] + tblCustRFM[[#This Row],[FrequencyTier]] + tblCustRFM[[#This Row],[MonetaryTier]]</f>
        <v>7</v>
      </c>
    </row>
    <row r="4598" spans="1:9" x14ac:dyDescent="0.45">
      <c r="A4598" s="16">
        <v>7854</v>
      </c>
      <c r="B4598" s="10">
        <v>45566.105910570986</v>
      </c>
      <c r="C4598">
        <v>3</v>
      </c>
      <c r="D4598">
        <v>12028.32</v>
      </c>
      <c r="E4598" s="24">
        <f>INT(RFM_Pivot!$A$1 - tblCustRFM[[#This Row],[LastPurchaseDate]])</f>
        <v>90</v>
      </c>
      <c r="F4598">
        <f>IF(tblCustRFM[[#This Row],[Recency]] &lt;= $L$4, 3, IF(tblCustRFM[[#This Row],[Recency]] &lt;= M4600, 2, 1))</f>
        <v>3</v>
      </c>
      <c r="G4598">
        <f>IF(tblCustRFM[[#This Row],[Frequency]] &gt;= L4601, 3, IF(tblCustRFM[[#This Row],[Frequency]] &gt;= M4601, 2, 1))</f>
        <v>3</v>
      </c>
      <c r="H4598">
        <f>IF(tblCustRFM[[#This Row],[Monetary]] &gt;= L4602, 3, IF(tblCustRFM[[#This Row],[Monetary]] &gt;= M4602, 2, 1))</f>
        <v>3</v>
      </c>
      <c r="I4598">
        <f>tblCustRFM[[#This Row],[RecencyTier]] + tblCustRFM[[#This Row],[FrequencyTier]] + tblCustRFM[[#This Row],[MonetaryTier]]</f>
        <v>9</v>
      </c>
    </row>
    <row r="4599" spans="1:9" x14ac:dyDescent="0.45">
      <c r="A4599" s="16">
        <v>7855</v>
      </c>
      <c r="B4599" s="10">
        <v>45625.095809567902</v>
      </c>
      <c r="C4599">
        <v>2</v>
      </c>
      <c r="D4599">
        <v>14033.52</v>
      </c>
      <c r="E4599" s="24">
        <f>INT(RFM_Pivot!$A$1 - tblCustRFM[[#This Row],[LastPurchaseDate]])</f>
        <v>31</v>
      </c>
      <c r="F4599">
        <f>IF(tblCustRFM[[#This Row],[Recency]] &lt;= $L$4, 3, IF(tblCustRFM[[#This Row],[Recency]] &lt;= M4601, 2, 1))</f>
        <v>3</v>
      </c>
      <c r="G4599">
        <f>IF(tblCustRFM[[#This Row],[Frequency]] &gt;= L4602, 3, IF(tblCustRFM[[#This Row],[Frequency]] &gt;= M4602, 2, 1))</f>
        <v>3</v>
      </c>
      <c r="H4599">
        <f>IF(tblCustRFM[[#This Row],[Monetary]] &gt;= L4603, 3, IF(tblCustRFM[[#This Row],[Monetary]] &gt;= M4603, 2, 1))</f>
        <v>3</v>
      </c>
      <c r="I4599">
        <f>tblCustRFM[[#This Row],[RecencyTier]] + tblCustRFM[[#This Row],[FrequencyTier]] + tblCustRFM[[#This Row],[MonetaryTier]]</f>
        <v>9</v>
      </c>
    </row>
    <row r="4600" spans="1:9" x14ac:dyDescent="0.45">
      <c r="A4600" s="16">
        <v>7856</v>
      </c>
      <c r="B4600" s="10">
        <v>45361.24742472994</v>
      </c>
      <c r="C4600">
        <v>1</v>
      </c>
      <c r="D4600">
        <v>6999.1</v>
      </c>
      <c r="E4600" s="24">
        <f>INT(RFM_Pivot!$A$1 - tblCustRFM[[#This Row],[LastPurchaseDate]])</f>
        <v>295</v>
      </c>
      <c r="F4600">
        <f>IF(tblCustRFM[[#This Row],[Recency]] &lt;= $L$4, 3, IF(tblCustRFM[[#This Row],[Recency]] &lt;= M4602, 2, 1))</f>
        <v>1</v>
      </c>
      <c r="G4600">
        <f>IF(tblCustRFM[[#This Row],[Frequency]] &gt;= L4603, 3, IF(tblCustRFM[[#This Row],[Frequency]] &gt;= M4603, 2, 1))</f>
        <v>3</v>
      </c>
      <c r="H4600">
        <f>IF(tblCustRFM[[#This Row],[Monetary]] &gt;= L4604, 3, IF(tblCustRFM[[#This Row],[Monetary]] &gt;= M4604, 2, 1))</f>
        <v>3</v>
      </c>
      <c r="I4600">
        <f>tblCustRFM[[#This Row],[RecencyTier]] + tblCustRFM[[#This Row],[FrequencyTier]] + tblCustRFM[[#This Row],[MonetaryTier]]</f>
        <v>7</v>
      </c>
    </row>
    <row r="4601" spans="1:9" x14ac:dyDescent="0.45">
      <c r="A4601" s="16">
        <v>7857</v>
      </c>
      <c r="B4601" s="10">
        <v>45571.362436226853</v>
      </c>
      <c r="C4601">
        <v>1</v>
      </c>
      <c r="D4601">
        <v>2559.67</v>
      </c>
      <c r="E4601" s="24">
        <f>INT(RFM_Pivot!$A$1 - tblCustRFM[[#This Row],[LastPurchaseDate]])</f>
        <v>85</v>
      </c>
      <c r="F4601">
        <f>IF(tblCustRFM[[#This Row],[Recency]] &lt;= $L$4, 3, IF(tblCustRFM[[#This Row],[Recency]] &lt;= M4603, 2, 1))</f>
        <v>3</v>
      </c>
      <c r="G4601">
        <f>IF(tblCustRFM[[#This Row],[Frequency]] &gt;= L4604, 3, IF(tblCustRFM[[#This Row],[Frequency]] &gt;= M4604, 2, 1))</f>
        <v>3</v>
      </c>
      <c r="H4601">
        <f>IF(tblCustRFM[[#This Row],[Monetary]] &gt;= L4605, 3, IF(tblCustRFM[[#This Row],[Monetary]] &gt;= M4605, 2, 1))</f>
        <v>3</v>
      </c>
      <c r="I4601">
        <f>tblCustRFM[[#This Row],[RecencyTier]] + tblCustRFM[[#This Row],[FrequencyTier]] + tblCustRFM[[#This Row],[MonetaryTier]]</f>
        <v>9</v>
      </c>
    </row>
    <row r="4602" spans="1:9" x14ac:dyDescent="0.45">
      <c r="A4602" s="16">
        <v>7858</v>
      </c>
      <c r="B4602" s="10">
        <v>45318.246124614197</v>
      </c>
      <c r="C4602">
        <v>1</v>
      </c>
      <c r="D4602">
        <v>3495.88</v>
      </c>
      <c r="E4602" s="24">
        <f>INT(RFM_Pivot!$A$1 - tblCustRFM[[#This Row],[LastPurchaseDate]])</f>
        <v>338</v>
      </c>
      <c r="F4602">
        <f>IF(tblCustRFM[[#This Row],[Recency]] &lt;= $L$4, 3, IF(tblCustRFM[[#This Row],[Recency]] &lt;= M4604, 2, 1))</f>
        <v>1</v>
      </c>
      <c r="G4602">
        <f>IF(tblCustRFM[[#This Row],[Frequency]] &gt;= L4605, 3, IF(tblCustRFM[[#This Row],[Frequency]] &gt;= M4605, 2, 1))</f>
        <v>3</v>
      </c>
      <c r="H4602">
        <f>IF(tblCustRFM[[#This Row],[Monetary]] &gt;= L4606, 3, IF(tblCustRFM[[#This Row],[Monetary]] &gt;= M4606, 2, 1))</f>
        <v>3</v>
      </c>
      <c r="I4602">
        <f>tblCustRFM[[#This Row],[RecencyTier]] + tblCustRFM[[#This Row],[FrequencyTier]] + tblCustRFM[[#This Row],[MonetaryTier]]</f>
        <v>7</v>
      </c>
    </row>
    <row r="4603" spans="1:9" x14ac:dyDescent="0.45">
      <c r="A4603" s="16">
        <v>7859</v>
      </c>
      <c r="B4603" s="10">
        <v>45593.04560455247</v>
      </c>
      <c r="C4603">
        <v>2</v>
      </c>
      <c r="D4603">
        <v>820.46</v>
      </c>
      <c r="E4603" s="24">
        <f>INT(RFM_Pivot!$A$1 - tblCustRFM[[#This Row],[LastPurchaseDate]])</f>
        <v>63</v>
      </c>
      <c r="F4603">
        <f>IF(tblCustRFM[[#This Row],[Recency]] &lt;= $L$4, 3, IF(tblCustRFM[[#This Row],[Recency]] &lt;= M4605, 2, 1))</f>
        <v>3</v>
      </c>
      <c r="G4603">
        <f>IF(tblCustRFM[[#This Row],[Frequency]] &gt;= L4606, 3, IF(tblCustRFM[[#This Row],[Frequency]] &gt;= M4606, 2, 1))</f>
        <v>3</v>
      </c>
      <c r="H4603">
        <f>IF(tblCustRFM[[#This Row],[Monetary]] &gt;= L4607, 3, IF(tblCustRFM[[#This Row],[Monetary]] &gt;= M4607, 2, 1))</f>
        <v>3</v>
      </c>
      <c r="I4603">
        <f>tblCustRFM[[#This Row],[RecencyTier]] + tblCustRFM[[#This Row],[FrequencyTier]] + tblCustRFM[[#This Row],[MonetaryTier]]</f>
        <v>9</v>
      </c>
    </row>
    <row r="4604" spans="1:9" x14ac:dyDescent="0.45">
      <c r="A4604" s="16">
        <v>7860</v>
      </c>
      <c r="B4604" s="10">
        <v>45525.148814891974</v>
      </c>
      <c r="C4604">
        <v>2</v>
      </c>
      <c r="D4604">
        <v>21844.89</v>
      </c>
      <c r="E4604" s="24">
        <f>INT(RFM_Pivot!$A$1 - tblCustRFM[[#This Row],[LastPurchaseDate]])</f>
        <v>131</v>
      </c>
      <c r="F4604">
        <f>IF(tblCustRFM[[#This Row],[Recency]] &lt;= $L$4, 3, IF(tblCustRFM[[#This Row],[Recency]] &lt;= M4606, 2, 1))</f>
        <v>1</v>
      </c>
      <c r="G4604">
        <f>IF(tblCustRFM[[#This Row],[Frequency]] &gt;= L4607, 3, IF(tblCustRFM[[#This Row],[Frequency]] &gt;= M4607, 2, 1))</f>
        <v>3</v>
      </c>
      <c r="H4604">
        <f>IF(tblCustRFM[[#This Row],[Monetary]] &gt;= L4608, 3, IF(tblCustRFM[[#This Row],[Monetary]] &gt;= M4608, 2, 1))</f>
        <v>3</v>
      </c>
      <c r="I4604">
        <f>tblCustRFM[[#This Row],[RecencyTier]] + tblCustRFM[[#This Row],[FrequencyTier]] + tblCustRFM[[#This Row],[MonetaryTier]]</f>
        <v>7</v>
      </c>
    </row>
    <row r="4605" spans="1:9" x14ac:dyDescent="0.45">
      <c r="A4605" s="16">
        <v>7861</v>
      </c>
      <c r="B4605" s="10">
        <v>45452.725572569441</v>
      </c>
      <c r="C4605">
        <v>1</v>
      </c>
      <c r="D4605">
        <v>7007.72</v>
      </c>
      <c r="E4605" s="24">
        <f>INT(RFM_Pivot!$A$1 - tblCustRFM[[#This Row],[LastPurchaseDate]])</f>
        <v>204</v>
      </c>
      <c r="F4605">
        <f>IF(tblCustRFM[[#This Row],[Recency]] &lt;= $L$4, 3, IF(tblCustRFM[[#This Row],[Recency]] &lt;= M4607, 2, 1))</f>
        <v>1</v>
      </c>
      <c r="G4605">
        <f>IF(tblCustRFM[[#This Row],[Frequency]] &gt;= L4608, 3, IF(tblCustRFM[[#This Row],[Frequency]] &gt;= M4608, 2, 1))</f>
        <v>3</v>
      </c>
      <c r="H4605">
        <f>IF(tblCustRFM[[#This Row],[Monetary]] &gt;= L4609, 3, IF(tblCustRFM[[#This Row],[Monetary]] &gt;= M4609, 2, 1))</f>
        <v>3</v>
      </c>
      <c r="I4605">
        <f>tblCustRFM[[#This Row],[RecencyTier]] + tblCustRFM[[#This Row],[FrequencyTier]] + tblCustRFM[[#This Row],[MonetaryTier]]</f>
        <v>7</v>
      </c>
    </row>
    <row r="4606" spans="1:9" x14ac:dyDescent="0.45">
      <c r="A4606" s="16">
        <v>7862</v>
      </c>
      <c r="B4606" s="10">
        <v>45648.166116589506</v>
      </c>
      <c r="C4606">
        <v>2</v>
      </c>
      <c r="D4606">
        <v>23475.71</v>
      </c>
      <c r="E4606" s="24">
        <f>INT(RFM_Pivot!$A$1 - tblCustRFM[[#This Row],[LastPurchaseDate]])</f>
        <v>8</v>
      </c>
      <c r="F4606">
        <f>IF(tblCustRFM[[#This Row],[Recency]] &lt;= $L$4, 3, IF(tblCustRFM[[#This Row],[Recency]] &lt;= M4608, 2, 1))</f>
        <v>3</v>
      </c>
      <c r="G4606">
        <f>IF(tblCustRFM[[#This Row],[Frequency]] &gt;= L4609, 3, IF(tblCustRFM[[#This Row],[Frequency]] &gt;= M4609, 2, 1))</f>
        <v>3</v>
      </c>
      <c r="H4606">
        <f>IF(tblCustRFM[[#This Row],[Monetary]] &gt;= L4610, 3, IF(tblCustRFM[[#This Row],[Monetary]] &gt;= M4610, 2, 1))</f>
        <v>3</v>
      </c>
      <c r="I4606">
        <f>tblCustRFM[[#This Row],[RecencyTier]] + tblCustRFM[[#This Row],[FrequencyTier]] + tblCustRFM[[#This Row],[MonetaryTier]]</f>
        <v>9</v>
      </c>
    </row>
    <row r="4607" spans="1:9" x14ac:dyDescent="0.45">
      <c r="A4607" s="16">
        <v>7863</v>
      </c>
      <c r="B4607" s="10">
        <v>44931.818481867282</v>
      </c>
      <c r="C4607">
        <v>1</v>
      </c>
      <c r="D4607">
        <v>4509.17</v>
      </c>
      <c r="E4607" s="24">
        <f>INT(RFM_Pivot!$A$1 - tblCustRFM[[#This Row],[LastPurchaseDate]])</f>
        <v>725</v>
      </c>
      <c r="F4607">
        <f>IF(tblCustRFM[[#This Row],[Recency]] &lt;= $L$4, 3, IF(tblCustRFM[[#This Row],[Recency]] &lt;= M4609, 2, 1))</f>
        <v>1</v>
      </c>
      <c r="G4607">
        <f>IF(tblCustRFM[[#This Row],[Frequency]] &gt;= L4610, 3, IF(tblCustRFM[[#This Row],[Frequency]] &gt;= M4610, 2, 1))</f>
        <v>3</v>
      </c>
      <c r="H4607">
        <f>IF(tblCustRFM[[#This Row],[Monetary]] &gt;= L4611, 3, IF(tblCustRFM[[#This Row],[Monetary]] &gt;= M4611, 2, 1))</f>
        <v>3</v>
      </c>
      <c r="I4607">
        <f>tblCustRFM[[#This Row],[RecencyTier]] + tblCustRFM[[#This Row],[FrequencyTier]] + tblCustRFM[[#This Row],[MonetaryTier]]</f>
        <v>7</v>
      </c>
    </row>
    <row r="4608" spans="1:9" x14ac:dyDescent="0.45">
      <c r="A4608" s="16">
        <v>7864</v>
      </c>
      <c r="B4608" s="10">
        <v>45178.437143711417</v>
      </c>
      <c r="C4608">
        <v>1</v>
      </c>
      <c r="D4608">
        <v>13035.04</v>
      </c>
      <c r="E4608" s="24">
        <f>INT(RFM_Pivot!$A$1 - tblCustRFM[[#This Row],[LastPurchaseDate]])</f>
        <v>478</v>
      </c>
      <c r="F4608">
        <f>IF(tblCustRFM[[#This Row],[Recency]] &lt;= $L$4, 3, IF(tblCustRFM[[#This Row],[Recency]] &lt;= M4610, 2, 1))</f>
        <v>1</v>
      </c>
      <c r="G4608">
        <f>IF(tblCustRFM[[#This Row],[Frequency]] &gt;= L4611, 3, IF(tblCustRFM[[#This Row],[Frequency]] &gt;= M4611, 2, 1))</f>
        <v>3</v>
      </c>
      <c r="H4608">
        <f>IF(tblCustRFM[[#This Row],[Monetary]] &gt;= L4612, 3, IF(tblCustRFM[[#This Row],[Monetary]] &gt;= M4612, 2, 1))</f>
        <v>3</v>
      </c>
      <c r="I4608">
        <f>tblCustRFM[[#This Row],[RecencyTier]] + tblCustRFM[[#This Row],[FrequencyTier]] + tblCustRFM[[#This Row],[MonetaryTier]]</f>
        <v>7</v>
      </c>
    </row>
    <row r="4609" spans="1:9" x14ac:dyDescent="0.45">
      <c r="A4609" s="16">
        <v>7865</v>
      </c>
      <c r="B4609" s="10">
        <v>45403.299629976849</v>
      </c>
      <c r="C4609">
        <v>1</v>
      </c>
      <c r="D4609">
        <v>19504.04</v>
      </c>
      <c r="E4609" s="24">
        <f>INT(RFM_Pivot!$A$1 - tblCustRFM[[#This Row],[LastPurchaseDate]])</f>
        <v>253</v>
      </c>
      <c r="F4609">
        <f>IF(tblCustRFM[[#This Row],[Recency]] &lt;= $L$4, 3, IF(tblCustRFM[[#This Row],[Recency]] &lt;= M4611, 2, 1))</f>
        <v>1</v>
      </c>
      <c r="G4609">
        <f>IF(tblCustRFM[[#This Row],[Frequency]] &gt;= L4612, 3, IF(tblCustRFM[[#This Row],[Frequency]] &gt;= M4612, 2, 1))</f>
        <v>3</v>
      </c>
      <c r="H4609">
        <f>IF(tblCustRFM[[#This Row],[Monetary]] &gt;= L4613, 3, IF(tblCustRFM[[#This Row],[Monetary]] &gt;= M4613, 2, 1))</f>
        <v>3</v>
      </c>
      <c r="I4609">
        <f>tblCustRFM[[#This Row],[RecencyTier]] + tblCustRFM[[#This Row],[FrequencyTier]] + tblCustRFM[[#This Row],[MonetaryTier]]</f>
        <v>7</v>
      </c>
    </row>
    <row r="4610" spans="1:9" x14ac:dyDescent="0.45">
      <c r="A4610" s="16">
        <v>7868</v>
      </c>
      <c r="B4610" s="10">
        <v>45087.251025115744</v>
      </c>
      <c r="C4610">
        <v>1</v>
      </c>
      <c r="D4610">
        <v>10275.719999999999</v>
      </c>
      <c r="E4610" s="24">
        <f>INT(RFM_Pivot!$A$1 - tblCustRFM[[#This Row],[LastPurchaseDate]])</f>
        <v>569</v>
      </c>
      <c r="F4610">
        <f>IF(tblCustRFM[[#This Row],[Recency]] &lt;= $L$4, 3, IF(tblCustRFM[[#This Row],[Recency]] &lt;= M4612, 2, 1))</f>
        <v>1</v>
      </c>
      <c r="G4610">
        <f>IF(tblCustRFM[[#This Row],[Frequency]] &gt;= L4613, 3, IF(tblCustRFM[[#This Row],[Frequency]] &gt;= M4613, 2, 1))</f>
        <v>3</v>
      </c>
      <c r="H4610">
        <f>IF(tblCustRFM[[#This Row],[Monetary]] &gt;= L4614, 3, IF(tblCustRFM[[#This Row],[Monetary]] &gt;= M4614, 2, 1))</f>
        <v>3</v>
      </c>
      <c r="I4610">
        <f>tblCustRFM[[#This Row],[RecencyTier]] + tblCustRFM[[#This Row],[FrequencyTier]] + tblCustRFM[[#This Row],[MonetaryTier]]</f>
        <v>7</v>
      </c>
    </row>
    <row r="4611" spans="1:9" x14ac:dyDescent="0.45">
      <c r="A4611" s="16">
        <v>7869</v>
      </c>
      <c r="B4611" s="10">
        <v>45599.324232407409</v>
      </c>
      <c r="C4611">
        <v>4</v>
      </c>
      <c r="D4611">
        <v>43205.69</v>
      </c>
      <c r="E4611" s="24">
        <f>INT(RFM_Pivot!$A$1 - tblCustRFM[[#This Row],[LastPurchaseDate]])</f>
        <v>57</v>
      </c>
      <c r="F4611">
        <f>IF(tblCustRFM[[#This Row],[Recency]] &lt;= $L$4, 3, IF(tblCustRFM[[#This Row],[Recency]] &lt;= M4613, 2, 1))</f>
        <v>3</v>
      </c>
      <c r="G4611">
        <f>IF(tblCustRFM[[#This Row],[Frequency]] &gt;= L4614, 3, IF(tblCustRFM[[#This Row],[Frequency]] &gt;= M4614, 2, 1))</f>
        <v>3</v>
      </c>
      <c r="H4611">
        <f>IF(tblCustRFM[[#This Row],[Monetary]] &gt;= L4615, 3, IF(tblCustRFM[[#This Row],[Monetary]] &gt;= M4615, 2, 1))</f>
        <v>3</v>
      </c>
      <c r="I4611">
        <f>tblCustRFM[[#This Row],[RecencyTier]] + tblCustRFM[[#This Row],[FrequencyTier]] + tblCustRFM[[#This Row],[MonetaryTier]]</f>
        <v>9</v>
      </c>
    </row>
    <row r="4612" spans="1:9" x14ac:dyDescent="0.45">
      <c r="A4612" s="16">
        <v>7870</v>
      </c>
      <c r="B4612" s="10">
        <v>45397.240023996914</v>
      </c>
      <c r="C4612">
        <v>1</v>
      </c>
      <c r="D4612">
        <v>19293.400000000001</v>
      </c>
      <c r="E4612" s="24">
        <f>INT(RFM_Pivot!$A$1 - tblCustRFM[[#This Row],[LastPurchaseDate]])</f>
        <v>259</v>
      </c>
      <c r="F4612">
        <f>IF(tblCustRFM[[#This Row],[Recency]] &lt;= $L$4, 3, IF(tblCustRFM[[#This Row],[Recency]] &lt;= M4614, 2, 1))</f>
        <v>1</v>
      </c>
      <c r="G4612">
        <f>IF(tblCustRFM[[#This Row],[Frequency]] &gt;= L4615, 3, IF(tblCustRFM[[#This Row],[Frequency]] &gt;= M4615, 2, 1))</f>
        <v>3</v>
      </c>
      <c r="H4612">
        <f>IF(tblCustRFM[[#This Row],[Monetary]] &gt;= L4616, 3, IF(tblCustRFM[[#This Row],[Monetary]] &gt;= M4616, 2, 1))</f>
        <v>3</v>
      </c>
      <c r="I4612">
        <f>tblCustRFM[[#This Row],[RecencyTier]] + tblCustRFM[[#This Row],[FrequencyTier]] + tblCustRFM[[#This Row],[MonetaryTier]]</f>
        <v>7</v>
      </c>
    </row>
    <row r="4613" spans="1:9" x14ac:dyDescent="0.45">
      <c r="A4613" s="16">
        <v>7871</v>
      </c>
      <c r="B4613" s="10">
        <v>45165.222822260803</v>
      </c>
      <c r="C4613">
        <v>1</v>
      </c>
      <c r="D4613">
        <v>4725.3</v>
      </c>
      <c r="E4613" s="24">
        <f>INT(RFM_Pivot!$A$1 - tblCustRFM[[#This Row],[LastPurchaseDate]])</f>
        <v>491</v>
      </c>
      <c r="F4613">
        <f>IF(tblCustRFM[[#This Row],[Recency]] &lt;= $L$4, 3, IF(tblCustRFM[[#This Row],[Recency]] &lt;= M4615, 2, 1))</f>
        <v>1</v>
      </c>
      <c r="G4613">
        <f>IF(tblCustRFM[[#This Row],[Frequency]] &gt;= L4616, 3, IF(tblCustRFM[[#This Row],[Frequency]] &gt;= M4616, 2, 1))</f>
        <v>3</v>
      </c>
      <c r="H4613">
        <f>IF(tblCustRFM[[#This Row],[Monetary]] &gt;= L4617, 3, IF(tblCustRFM[[#This Row],[Monetary]] &gt;= M4617, 2, 1))</f>
        <v>3</v>
      </c>
      <c r="I4613">
        <f>tblCustRFM[[#This Row],[RecencyTier]] + tblCustRFM[[#This Row],[FrequencyTier]] + tblCustRFM[[#This Row],[MonetaryTier]]</f>
        <v>7</v>
      </c>
    </row>
    <row r="4614" spans="1:9" x14ac:dyDescent="0.45">
      <c r="A4614" s="16">
        <v>7873</v>
      </c>
      <c r="B4614" s="10">
        <v>44931.088408834876</v>
      </c>
      <c r="C4614">
        <v>1</v>
      </c>
      <c r="D4614">
        <v>3095.94</v>
      </c>
      <c r="E4614" s="24">
        <f>INT(RFM_Pivot!$A$1 - tblCustRFM[[#This Row],[LastPurchaseDate]])</f>
        <v>725</v>
      </c>
      <c r="F4614">
        <f>IF(tblCustRFM[[#This Row],[Recency]] &lt;= $L$4, 3, IF(tblCustRFM[[#This Row],[Recency]] &lt;= M4616, 2, 1))</f>
        <v>1</v>
      </c>
      <c r="G4614">
        <f>IF(tblCustRFM[[#This Row],[Frequency]] &gt;= L4617, 3, IF(tblCustRFM[[#This Row],[Frequency]] &gt;= M4617, 2, 1))</f>
        <v>3</v>
      </c>
      <c r="H4614">
        <f>IF(tblCustRFM[[#This Row],[Monetary]] &gt;= L4618, 3, IF(tblCustRFM[[#This Row],[Monetary]] &gt;= M4618, 2, 1))</f>
        <v>3</v>
      </c>
      <c r="I4614">
        <f>tblCustRFM[[#This Row],[RecencyTier]] + tblCustRFM[[#This Row],[FrequencyTier]] + tblCustRFM[[#This Row],[MonetaryTier]]</f>
        <v>7</v>
      </c>
    </row>
    <row r="4615" spans="1:9" x14ac:dyDescent="0.45">
      <c r="A4615" s="16">
        <v>7875</v>
      </c>
      <c r="B4615" s="10">
        <v>45615.239823996912</v>
      </c>
      <c r="C4615">
        <v>2</v>
      </c>
      <c r="D4615">
        <v>9103.7199999999993</v>
      </c>
      <c r="E4615" s="24">
        <f>INT(RFM_Pivot!$A$1 - tblCustRFM[[#This Row],[LastPurchaseDate]])</f>
        <v>41</v>
      </c>
      <c r="F4615">
        <f>IF(tblCustRFM[[#This Row],[Recency]] &lt;= $L$4, 3, IF(tblCustRFM[[#This Row],[Recency]] &lt;= M4617, 2, 1))</f>
        <v>3</v>
      </c>
      <c r="G4615">
        <f>IF(tblCustRFM[[#This Row],[Frequency]] &gt;= L4618, 3, IF(tblCustRFM[[#This Row],[Frequency]] &gt;= M4618, 2, 1))</f>
        <v>3</v>
      </c>
      <c r="H4615">
        <f>IF(tblCustRFM[[#This Row],[Monetary]] &gt;= L4619, 3, IF(tblCustRFM[[#This Row],[Monetary]] &gt;= M4619, 2, 1))</f>
        <v>3</v>
      </c>
      <c r="I4615">
        <f>tblCustRFM[[#This Row],[RecencyTier]] + tblCustRFM[[#This Row],[FrequencyTier]] + tblCustRFM[[#This Row],[MonetaryTier]]</f>
        <v>9</v>
      </c>
    </row>
    <row r="4616" spans="1:9" x14ac:dyDescent="0.45">
      <c r="A4616" s="16">
        <v>7877</v>
      </c>
      <c r="B4616" s="10">
        <v>45625.75287527006</v>
      </c>
      <c r="C4616">
        <v>1</v>
      </c>
      <c r="D4616">
        <v>13167.33</v>
      </c>
      <c r="E4616" s="24">
        <f>INT(RFM_Pivot!$A$1 - tblCustRFM[[#This Row],[LastPurchaseDate]])</f>
        <v>31</v>
      </c>
      <c r="F4616">
        <f>IF(tblCustRFM[[#This Row],[Recency]] &lt;= $L$4, 3, IF(tblCustRFM[[#This Row],[Recency]] &lt;= M4618, 2, 1))</f>
        <v>3</v>
      </c>
      <c r="G4616">
        <f>IF(tblCustRFM[[#This Row],[Frequency]] &gt;= L4619, 3, IF(tblCustRFM[[#This Row],[Frequency]] &gt;= M4619, 2, 1))</f>
        <v>3</v>
      </c>
      <c r="H4616">
        <f>IF(tblCustRFM[[#This Row],[Monetary]] &gt;= L4620, 3, IF(tblCustRFM[[#This Row],[Monetary]] &gt;= M4620, 2, 1))</f>
        <v>3</v>
      </c>
      <c r="I4616">
        <f>tblCustRFM[[#This Row],[RecencyTier]] + tblCustRFM[[#This Row],[FrequencyTier]] + tblCustRFM[[#This Row],[MonetaryTier]]</f>
        <v>9</v>
      </c>
    </row>
    <row r="4617" spans="1:9" x14ac:dyDescent="0.45">
      <c r="A4617" s="16">
        <v>7878</v>
      </c>
      <c r="B4617" s="10">
        <v>45374.899789969139</v>
      </c>
      <c r="C4617">
        <v>1</v>
      </c>
      <c r="D4617">
        <v>9432.06</v>
      </c>
      <c r="E4617" s="24">
        <f>INT(RFM_Pivot!$A$1 - tblCustRFM[[#This Row],[LastPurchaseDate]])</f>
        <v>282</v>
      </c>
      <c r="F4617">
        <f>IF(tblCustRFM[[#This Row],[Recency]] &lt;= $L$4, 3, IF(tblCustRFM[[#This Row],[Recency]] &lt;= M4619, 2, 1))</f>
        <v>1</v>
      </c>
      <c r="G4617">
        <f>IF(tblCustRFM[[#This Row],[Frequency]] &gt;= L4620, 3, IF(tblCustRFM[[#This Row],[Frequency]] &gt;= M4620, 2, 1))</f>
        <v>3</v>
      </c>
      <c r="H4617">
        <f>IF(tblCustRFM[[#This Row],[Monetary]] &gt;= L4621, 3, IF(tblCustRFM[[#This Row],[Monetary]] &gt;= M4621, 2, 1))</f>
        <v>3</v>
      </c>
      <c r="I4617">
        <f>tblCustRFM[[#This Row],[RecencyTier]] + tblCustRFM[[#This Row],[FrequencyTier]] + tblCustRFM[[#This Row],[MonetaryTier]]</f>
        <v>7</v>
      </c>
    </row>
    <row r="4618" spans="1:9" x14ac:dyDescent="0.45">
      <c r="A4618" s="16">
        <v>7881</v>
      </c>
      <c r="B4618" s="10">
        <v>45373.366636651233</v>
      </c>
      <c r="C4618">
        <v>3</v>
      </c>
      <c r="D4618">
        <v>20867.63</v>
      </c>
      <c r="E4618" s="24">
        <f>INT(RFM_Pivot!$A$1 - tblCustRFM[[#This Row],[LastPurchaseDate]])</f>
        <v>283</v>
      </c>
      <c r="F4618">
        <f>IF(tblCustRFM[[#This Row],[Recency]] &lt;= $L$4, 3, IF(tblCustRFM[[#This Row],[Recency]] &lt;= M4620, 2, 1))</f>
        <v>1</v>
      </c>
      <c r="G4618">
        <f>IF(tblCustRFM[[#This Row],[Frequency]] &gt;= L4621, 3, IF(tblCustRFM[[#This Row],[Frequency]] &gt;= M4621, 2, 1))</f>
        <v>3</v>
      </c>
      <c r="H4618">
        <f>IF(tblCustRFM[[#This Row],[Monetary]] &gt;= L4622, 3, IF(tblCustRFM[[#This Row],[Monetary]] &gt;= M4622, 2, 1))</f>
        <v>3</v>
      </c>
      <c r="I4618">
        <f>tblCustRFM[[#This Row],[RecencyTier]] + tblCustRFM[[#This Row],[FrequencyTier]] + tblCustRFM[[#This Row],[MonetaryTier]]</f>
        <v>7</v>
      </c>
    </row>
    <row r="4619" spans="1:9" x14ac:dyDescent="0.45">
      <c r="A4619" s="16">
        <v>7882</v>
      </c>
      <c r="B4619" s="10">
        <v>44981.244424459874</v>
      </c>
      <c r="C4619">
        <v>1</v>
      </c>
      <c r="D4619">
        <v>4023.42</v>
      </c>
      <c r="E4619" s="24">
        <f>INT(RFM_Pivot!$A$1 - tblCustRFM[[#This Row],[LastPurchaseDate]])</f>
        <v>675</v>
      </c>
      <c r="F4619">
        <f>IF(tblCustRFM[[#This Row],[Recency]] &lt;= $L$4, 3, IF(tblCustRFM[[#This Row],[Recency]] &lt;= M4621, 2, 1))</f>
        <v>1</v>
      </c>
      <c r="G4619">
        <f>IF(tblCustRFM[[#This Row],[Frequency]] &gt;= L4622, 3, IF(tblCustRFM[[#This Row],[Frequency]] &gt;= M4622, 2, 1))</f>
        <v>3</v>
      </c>
      <c r="H4619">
        <f>IF(tblCustRFM[[#This Row],[Monetary]] &gt;= L4623, 3, IF(tblCustRFM[[#This Row],[Monetary]] &gt;= M4623, 2, 1))</f>
        <v>3</v>
      </c>
      <c r="I4619">
        <f>tblCustRFM[[#This Row],[RecencyTier]] + tblCustRFM[[#This Row],[FrequencyTier]] + tblCustRFM[[#This Row],[MonetaryTier]]</f>
        <v>7</v>
      </c>
    </row>
    <row r="4620" spans="1:9" x14ac:dyDescent="0.45">
      <c r="A4620" s="16">
        <v>7883</v>
      </c>
      <c r="B4620" s="10">
        <v>45532.157515740742</v>
      </c>
      <c r="C4620">
        <v>1</v>
      </c>
      <c r="D4620">
        <v>18561.48</v>
      </c>
      <c r="E4620" s="24">
        <f>INT(RFM_Pivot!$A$1 - tblCustRFM[[#This Row],[LastPurchaseDate]])</f>
        <v>124</v>
      </c>
      <c r="F4620">
        <f>IF(tblCustRFM[[#This Row],[Recency]] &lt;= $L$4, 3, IF(tblCustRFM[[#This Row],[Recency]] &lt;= M4622, 2, 1))</f>
        <v>1</v>
      </c>
      <c r="G4620">
        <f>IF(tblCustRFM[[#This Row],[Frequency]] &gt;= L4623, 3, IF(tblCustRFM[[#This Row],[Frequency]] &gt;= M4623, 2, 1))</f>
        <v>3</v>
      </c>
      <c r="H4620">
        <f>IF(tblCustRFM[[#This Row],[Monetary]] &gt;= L4624, 3, IF(tblCustRFM[[#This Row],[Monetary]] &gt;= M4624, 2, 1))</f>
        <v>3</v>
      </c>
      <c r="I4620">
        <f>tblCustRFM[[#This Row],[RecencyTier]] + tblCustRFM[[#This Row],[FrequencyTier]] + tblCustRFM[[#This Row],[MonetaryTier]]</f>
        <v>7</v>
      </c>
    </row>
    <row r="4621" spans="1:9" x14ac:dyDescent="0.45">
      <c r="A4621" s="16">
        <v>7884</v>
      </c>
      <c r="B4621" s="10">
        <v>45556.030903086423</v>
      </c>
      <c r="C4621">
        <v>1</v>
      </c>
      <c r="D4621">
        <v>7582.2</v>
      </c>
      <c r="E4621" s="24">
        <f>INT(RFM_Pivot!$A$1 - tblCustRFM[[#This Row],[LastPurchaseDate]])</f>
        <v>100</v>
      </c>
      <c r="F4621">
        <f>IF(tblCustRFM[[#This Row],[Recency]] &lt;= $L$4, 3, IF(tblCustRFM[[#This Row],[Recency]] &lt;= M4623, 2, 1))</f>
        <v>3</v>
      </c>
      <c r="G4621">
        <f>IF(tblCustRFM[[#This Row],[Frequency]] &gt;= L4624, 3, IF(tblCustRFM[[#This Row],[Frequency]] &gt;= M4624, 2, 1))</f>
        <v>3</v>
      </c>
      <c r="H4621">
        <f>IF(tblCustRFM[[#This Row],[Monetary]] &gt;= L4625, 3, IF(tblCustRFM[[#This Row],[Monetary]] &gt;= M4625, 2, 1))</f>
        <v>3</v>
      </c>
      <c r="I4621">
        <f>tblCustRFM[[#This Row],[RecencyTier]] + tblCustRFM[[#This Row],[FrequencyTier]] + tblCustRFM[[#This Row],[MonetaryTier]]</f>
        <v>9</v>
      </c>
    </row>
    <row r="4622" spans="1:9" x14ac:dyDescent="0.45">
      <c r="A4622" s="16">
        <v>7889</v>
      </c>
      <c r="B4622" s="10">
        <v>45511.350435030865</v>
      </c>
      <c r="C4622">
        <v>1</v>
      </c>
      <c r="D4622">
        <v>310.60000000000002</v>
      </c>
      <c r="E4622" s="24">
        <f>INT(RFM_Pivot!$A$1 - tblCustRFM[[#This Row],[LastPurchaseDate]])</f>
        <v>145</v>
      </c>
      <c r="F4622">
        <f>IF(tblCustRFM[[#This Row],[Recency]] &lt;= $L$4, 3, IF(tblCustRFM[[#This Row],[Recency]] &lt;= M4624, 2, 1))</f>
        <v>1</v>
      </c>
      <c r="G4622">
        <f>IF(tblCustRFM[[#This Row],[Frequency]] &gt;= L4625, 3, IF(tblCustRFM[[#This Row],[Frequency]] &gt;= M4625, 2, 1))</f>
        <v>3</v>
      </c>
      <c r="H4622">
        <f>IF(tblCustRFM[[#This Row],[Monetary]] &gt;= L4626, 3, IF(tblCustRFM[[#This Row],[Monetary]] &gt;= M4626, 2, 1))</f>
        <v>3</v>
      </c>
      <c r="I4622">
        <f>tblCustRFM[[#This Row],[RecencyTier]] + tblCustRFM[[#This Row],[FrequencyTier]] + tblCustRFM[[#This Row],[MonetaryTier]]</f>
        <v>7</v>
      </c>
    </row>
    <row r="4623" spans="1:9" x14ac:dyDescent="0.45">
      <c r="A4623" s="16">
        <v>7890</v>
      </c>
      <c r="B4623" s="10">
        <v>45578.444144405861</v>
      </c>
      <c r="C4623">
        <v>1</v>
      </c>
      <c r="D4623">
        <v>10144.700000000001</v>
      </c>
      <c r="E4623" s="24">
        <f>INT(RFM_Pivot!$A$1 - tblCustRFM[[#This Row],[LastPurchaseDate]])</f>
        <v>78</v>
      </c>
      <c r="F4623">
        <f>IF(tblCustRFM[[#This Row],[Recency]] &lt;= $L$4, 3, IF(tblCustRFM[[#This Row],[Recency]] &lt;= M4625, 2, 1))</f>
        <v>3</v>
      </c>
      <c r="G4623">
        <f>IF(tblCustRFM[[#This Row],[Frequency]] &gt;= L4626, 3, IF(tblCustRFM[[#This Row],[Frequency]] &gt;= M4626, 2, 1))</f>
        <v>3</v>
      </c>
      <c r="H4623">
        <f>IF(tblCustRFM[[#This Row],[Monetary]] &gt;= L4627, 3, IF(tblCustRFM[[#This Row],[Monetary]] &gt;= M4627, 2, 1))</f>
        <v>3</v>
      </c>
      <c r="I4623">
        <f>tblCustRFM[[#This Row],[RecencyTier]] + tblCustRFM[[#This Row],[FrequencyTier]] + tblCustRFM[[#This Row],[MonetaryTier]]</f>
        <v>9</v>
      </c>
    </row>
    <row r="4624" spans="1:9" x14ac:dyDescent="0.45">
      <c r="A4624" s="16">
        <v>7891</v>
      </c>
      <c r="B4624" s="10">
        <v>44982.850585069442</v>
      </c>
      <c r="C4624">
        <v>1</v>
      </c>
      <c r="D4624">
        <v>1379.8</v>
      </c>
      <c r="E4624" s="24">
        <f>INT(RFM_Pivot!$A$1 - tblCustRFM[[#This Row],[LastPurchaseDate]])</f>
        <v>674</v>
      </c>
      <c r="F4624">
        <f>IF(tblCustRFM[[#This Row],[Recency]] &lt;= $L$4, 3, IF(tblCustRFM[[#This Row],[Recency]] &lt;= M4626, 2, 1))</f>
        <v>1</v>
      </c>
      <c r="G4624">
        <f>IF(tblCustRFM[[#This Row],[Frequency]] &gt;= L4627, 3, IF(tblCustRFM[[#This Row],[Frequency]] &gt;= M4627, 2, 1))</f>
        <v>3</v>
      </c>
      <c r="H4624">
        <f>IF(tblCustRFM[[#This Row],[Monetary]] &gt;= L4628, 3, IF(tblCustRFM[[#This Row],[Monetary]] &gt;= M4628, 2, 1))</f>
        <v>3</v>
      </c>
      <c r="I4624">
        <f>tblCustRFM[[#This Row],[RecencyTier]] + tblCustRFM[[#This Row],[FrequencyTier]] + tblCustRFM[[#This Row],[MonetaryTier]]</f>
        <v>7</v>
      </c>
    </row>
    <row r="4625" spans="1:9" x14ac:dyDescent="0.45">
      <c r="A4625" s="16">
        <v>7892</v>
      </c>
      <c r="B4625" s="10">
        <v>45109.664266435182</v>
      </c>
      <c r="C4625">
        <v>2</v>
      </c>
      <c r="D4625">
        <v>12972.95</v>
      </c>
      <c r="E4625" s="24">
        <f>INT(RFM_Pivot!$A$1 - tblCustRFM[[#This Row],[LastPurchaseDate]])</f>
        <v>547</v>
      </c>
      <c r="F4625">
        <f>IF(tblCustRFM[[#This Row],[Recency]] &lt;= $L$4, 3, IF(tblCustRFM[[#This Row],[Recency]] &lt;= M4627, 2, 1))</f>
        <v>1</v>
      </c>
      <c r="G4625">
        <f>IF(tblCustRFM[[#This Row],[Frequency]] &gt;= L4628, 3, IF(tblCustRFM[[#This Row],[Frequency]] &gt;= M4628, 2, 1))</f>
        <v>3</v>
      </c>
      <c r="H4625">
        <f>IF(tblCustRFM[[#This Row],[Monetary]] &gt;= L4629, 3, IF(tblCustRFM[[#This Row],[Monetary]] &gt;= M4629, 2, 1))</f>
        <v>3</v>
      </c>
      <c r="I4625">
        <f>tblCustRFM[[#This Row],[RecencyTier]] + tblCustRFM[[#This Row],[FrequencyTier]] + tblCustRFM[[#This Row],[MonetaryTier]]</f>
        <v>7</v>
      </c>
    </row>
    <row r="4626" spans="1:9" x14ac:dyDescent="0.45">
      <c r="A4626" s="16">
        <v>7893</v>
      </c>
      <c r="B4626" s="10">
        <v>45281.23142314815</v>
      </c>
      <c r="C4626">
        <v>2</v>
      </c>
      <c r="D4626">
        <v>14100.29</v>
      </c>
      <c r="E4626" s="24">
        <f>INT(RFM_Pivot!$A$1 - tblCustRFM[[#This Row],[LastPurchaseDate]])</f>
        <v>375</v>
      </c>
      <c r="F4626">
        <f>IF(tblCustRFM[[#This Row],[Recency]] &lt;= $L$4, 3, IF(tblCustRFM[[#This Row],[Recency]] &lt;= M4628, 2, 1))</f>
        <v>1</v>
      </c>
      <c r="G4626">
        <f>IF(tblCustRFM[[#This Row],[Frequency]] &gt;= L4629, 3, IF(tblCustRFM[[#This Row],[Frequency]] &gt;= M4629, 2, 1))</f>
        <v>3</v>
      </c>
      <c r="H4626">
        <f>IF(tblCustRFM[[#This Row],[Monetary]] &gt;= L4630, 3, IF(tblCustRFM[[#This Row],[Monetary]] &gt;= M4630, 2, 1))</f>
        <v>3</v>
      </c>
      <c r="I4626">
        <f>tblCustRFM[[#This Row],[RecencyTier]] + tblCustRFM[[#This Row],[FrequencyTier]] + tblCustRFM[[#This Row],[MonetaryTier]]</f>
        <v>7</v>
      </c>
    </row>
    <row r="4627" spans="1:9" x14ac:dyDescent="0.45">
      <c r="A4627" s="16">
        <v>7894</v>
      </c>
      <c r="B4627" s="10">
        <v>45051.112411226852</v>
      </c>
      <c r="C4627">
        <v>1</v>
      </c>
      <c r="D4627">
        <v>9544.32</v>
      </c>
      <c r="E4627" s="24">
        <f>INT(RFM_Pivot!$A$1 - tblCustRFM[[#This Row],[LastPurchaseDate]])</f>
        <v>605</v>
      </c>
      <c r="F4627">
        <f>IF(tblCustRFM[[#This Row],[Recency]] &lt;= $L$4, 3, IF(tblCustRFM[[#This Row],[Recency]] &lt;= M4629, 2, 1))</f>
        <v>1</v>
      </c>
      <c r="G4627">
        <f>IF(tblCustRFM[[#This Row],[Frequency]] &gt;= L4630, 3, IF(tblCustRFM[[#This Row],[Frequency]] &gt;= M4630, 2, 1))</f>
        <v>3</v>
      </c>
      <c r="H4627">
        <f>IF(tblCustRFM[[#This Row],[Monetary]] &gt;= L4631, 3, IF(tblCustRFM[[#This Row],[Monetary]] &gt;= M4631, 2, 1))</f>
        <v>3</v>
      </c>
      <c r="I4627">
        <f>tblCustRFM[[#This Row],[RecencyTier]] + tblCustRFM[[#This Row],[FrequencyTier]] + tblCustRFM[[#This Row],[MonetaryTier]]</f>
        <v>7</v>
      </c>
    </row>
    <row r="4628" spans="1:9" x14ac:dyDescent="0.45">
      <c r="A4628" s="16">
        <v>7895</v>
      </c>
      <c r="B4628" s="10">
        <v>45439.949294945989</v>
      </c>
      <c r="C4628">
        <v>2</v>
      </c>
      <c r="D4628">
        <v>9030.58</v>
      </c>
      <c r="E4628" s="24">
        <f>INT(RFM_Pivot!$A$1 - tblCustRFM[[#This Row],[LastPurchaseDate]])</f>
        <v>217</v>
      </c>
      <c r="F4628">
        <f>IF(tblCustRFM[[#This Row],[Recency]] &lt;= $L$4, 3, IF(tblCustRFM[[#This Row],[Recency]] &lt;= M4630, 2, 1))</f>
        <v>1</v>
      </c>
      <c r="G4628">
        <f>IF(tblCustRFM[[#This Row],[Frequency]] &gt;= L4631, 3, IF(tblCustRFM[[#This Row],[Frequency]] &gt;= M4631, 2, 1))</f>
        <v>3</v>
      </c>
      <c r="H4628">
        <f>IF(tblCustRFM[[#This Row],[Monetary]] &gt;= L4632, 3, IF(tblCustRFM[[#This Row],[Monetary]] &gt;= M4632, 2, 1))</f>
        <v>3</v>
      </c>
      <c r="I4628">
        <f>tblCustRFM[[#This Row],[RecencyTier]] + tblCustRFM[[#This Row],[FrequencyTier]] + tblCustRFM[[#This Row],[MonetaryTier]]</f>
        <v>7</v>
      </c>
    </row>
    <row r="4629" spans="1:9" x14ac:dyDescent="0.45">
      <c r="A4629" s="16">
        <v>7897</v>
      </c>
      <c r="B4629" s="10">
        <v>45253.999699961423</v>
      </c>
      <c r="C4629">
        <v>1</v>
      </c>
      <c r="D4629">
        <v>14546.92</v>
      </c>
      <c r="E4629" s="24">
        <f>INT(RFM_Pivot!$A$1 - tblCustRFM[[#This Row],[LastPurchaseDate]])</f>
        <v>403</v>
      </c>
      <c r="F4629">
        <f>IF(tblCustRFM[[#This Row],[Recency]] &lt;= $L$4, 3, IF(tblCustRFM[[#This Row],[Recency]] &lt;= M4631, 2, 1))</f>
        <v>1</v>
      </c>
      <c r="G4629">
        <f>IF(tblCustRFM[[#This Row],[Frequency]] &gt;= L4632, 3, IF(tblCustRFM[[#This Row],[Frequency]] &gt;= M4632, 2, 1))</f>
        <v>3</v>
      </c>
      <c r="H4629">
        <f>IF(tblCustRFM[[#This Row],[Monetary]] &gt;= L4633, 3, IF(tblCustRFM[[#This Row],[Monetary]] &gt;= M4633, 2, 1))</f>
        <v>3</v>
      </c>
      <c r="I4629">
        <f>tblCustRFM[[#This Row],[RecencyTier]] + tblCustRFM[[#This Row],[FrequencyTier]] + tblCustRFM[[#This Row],[MonetaryTier]]</f>
        <v>7</v>
      </c>
    </row>
    <row r="4630" spans="1:9" x14ac:dyDescent="0.45">
      <c r="A4630" s="16">
        <v>7898</v>
      </c>
      <c r="B4630" s="10">
        <v>44992.706570640432</v>
      </c>
      <c r="C4630">
        <v>1</v>
      </c>
      <c r="D4630">
        <v>3147.92</v>
      </c>
      <c r="E4630" s="24">
        <f>INT(RFM_Pivot!$A$1 - tblCustRFM[[#This Row],[LastPurchaseDate]])</f>
        <v>664</v>
      </c>
      <c r="F4630">
        <f>IF(tblCustRFM[[#This Row],[Recency]] &lt;= $L$4, 3, IF(tblCustRFM[[#This Row],[Recency]] &lt;= M4632, 2, 1))</f>
        <v>1</v>
      </c>
      <c r="G4630">
        <f>IF(tblCustRFM[[#This Row],[Frequency]] &gt;= L4633, 3, IF(tblCustRFM[[#This Row],[Frequency]] &gt;= M4633, 2, 1))</f>
        <v>3</v>
      </c>
      <c r="H4630">
        <f>IF(tblCustRFM[[#This Row],[Monetary]] &gt;= L4634, 3, IF(tblCustRFM[[#This Row],[Monetary]] &gt;= M4634, 2, 1))</f>
        <v>3</v>
      </c>
      <c r="I4630">
        <f>tblCustRFM[[#This Row],[RecencyTier]] + tblCustRFM[[#This Row],[FrequencyTier]] + tblCustRFM[[#This Row],[MonetaryTier]]</f>
        <v>7</v>
      </c>
    </row>
    <row r="4631" spans="1:9" x14ac:dyDescent="0.45">
      <c r="A4631" s="16">
        <v>7899</v>
      </c>
      <c r="B4631" s="10">
        <v>45289.773277314816</v>
      </c>
      <c r="C4631">
        <v>1</v>
      </c>
      <c r="D4631">
        <v>7909</v>
      </c>
      <c r="E4631" s="24">
        <f>INT(RFM_Pivot!$A$1 - tblCustRFM[[#This Row],[LastPurchaseDate]])</f>
        <v>367</v>
      </c>
      <c r="F4631">
        <f>IF(tblCustRFM[[#This Row],[Recency]] &lt;= $L$4, 3, IF(tblCustRFM[[#This Row],[Recency]] &lt;= M4633, 2, 1))</f>
        <v>1</v>
      </c>
      <c r="G4631">
        <f>IF(tblCustRFM[[#This Row],[Frequency]] &gt;= L4634, 3, IF(tblCustRFM[[#This Row],[Frequency]] &gt;= M4634, 2, 1))</f>
        <v>3</v>
      </c>
      <c r="H4631">
        <f>IF(tblCustRFM[[#This Row],[Monetary]] &gt;= L4635, 3, IF(tblCustRFM[[#This Row],[Monetary]] &gt;= M4635, 2, 1))</f>
        <v>3</v>
      </c>
      <c r="I4631">
        <f>tblCustRFM[[#This Row],[RecencyTier]] + tblCustRFM[[#This Row],[FrequencyTier]] + tblCustRFM[[#This Row],[MonetaryTier]]</f>
        <v>7</v>
      </c>
    </row>
    <row r="4632" spans="1:9" x14ac:dyDescent="0.45">
      <c r="A4632" s="16">
        <v>7900</v>
      </c>
      <c r="B4632" s="10">
        <v>45615.82388236883</v>
      </c>
      <c r="C4632">
        <v>2</v>
      </c>
      <c r="D4632">
        <v>22571.52</v>
      </c>
      <c r="E4632" s="24">
        <f>INT(RFM_Pivot!$A$1 - tblCustRFM[[#This Row],[LastPurchaseDate]])</f>
        <v>41</v>
      </c>
      <c r="F4632">
        <f>IF(tblCustRFM[[#This Row],[Recency]] &lt;= $L$4, 3, IF(tblCustRFM[[#This Row],[Recency]] &lt;= M4634, 2, 1))</f>
        <v>3</v>
      </c>
      <c r="G4632">
        <f>IF(tblCustRFM[[#This Row],[Frequency]] &gt;= L4635, 3, IF(tblCustRFM[[#This Row],[Frequency]] &gt;= M4635, 2, 1))</f>
        <v>3</v>
      </c>
      <c r="H4632">
        <f>IF(tblCustRFM[[#This Row],[Monetary]] &gt;= L4636, 3, IF(tblCustRFM[[#This Row],[Monetary]] &gt;= M4636, 2, 1))</f>
        <v>3</v>
      </c>
      <c r="I4632">
        <f>tblCustRFM[[#This Row],[RecencyTier]] + tblCustRFM[[#This Row],[FrequencyTier]] + tblCustRFM[[#This Row],[MonetaryTier]]</f>
        <v>9</v>
      </c>
    </row>
    <row r="4633" spans="1:9" x14ac:dyDescent="0.45">
      <c r="A4633" s="16">
        <v>7901</v>
      </c>
      <c r="B4633" s="10">
        <v>45215.670867091052</v>
      </c>
      <c r="C4633">
        <v>2</v>
      </c>
      <c r="D4633">
        <v>10813.88</v>
      </c>
      <c r="E4633" s="24">
        <f>INT(RFM_Pivot!$A$1 - tblCustRFM[[#This Row],[LastPurchaseDate]])</f>
        <v>441</v>
      </c>
      <c r="F4633">
        <f>IF(tblCustRFM[[#This Row],[Recency]] &lt;= $L$4, 3, IF(tblCustRFM[[#This Row],[Recency]] &lt;= M4635, 2, 1))</f>
        <v>1</v>
      </c>
      <c r="G4633">
        <f>IF(tblCustRFM[[#This Row],[Frequency]] &gt;= L4636, 3, IF(tblCustRFM[[#This Row],[Frequency]] &gt;= M4636, 2, 1))</f>
        <v>3</v>
      </c>
      <c r="H4633">
        <f>IF(tblCustRFM[[#This Row],[Monetary]] &gt;= L4637, 3, IF(tblCustRFM[[#This Row],[Monetary]] &gt;= M4637, 2, 1))</f>
        <v>3</v>
      </c>
      <c r="I4633">
        <f>tblCustRFM[[#This Row],[RecencyTier]] + tblCustRFM[[#This Row],[FrequencyTier]] + tblCustRFM[[#This Row],[MonetaryTier]]</f>
        <v>7</v>
      </c>
    </row>
    <row r="4634" spans="1:9" x14ac:dyDescent="0.45">
      <c r="A4634" s="16">
        <v>7902</v>
      </c>
      <c r="B4634" s="10">
        <v>45475.430843094138</v>
      </c>
      <c r="C4634">
        <v>1</v>
      </c>
      <c r="D4634">
        <v>18630.04</v>
      </c>
      <c r="E4634" s="24">
        <f>INT(RFM_Pivot!$A$1 - tblCustRFM[[#This Row],[LastPurchaseDate]])</f>
        <v>181</v>
      </c>
      <c r="F4634">
        <f>IF(tblCustRFM[[#This Row],[Recency]] &lt;= $L$4, 3, IF(tblCustRFM[[#This Row],[Recency]] &lt;= M4636, 2, 1))</f>
        <v>1</v>
      </c>
      <c r="G4634">
        <f>IF(tblCustRFM[[#This Row],[Frequency]] &gt;= L4637, 3, IF(tblCustRFM[[#This Row],[Frequency]] &gt;= M4637, 2, 1))</f>
        <v>3</v>
      </c>
      <c r="H4634">
        <f>IF(tblCustRFM[[#This Row],[Monetary]] &gt;= L4638, 3, IF(tblCustRFM[[#This Row],[Monetary]] &gt;= M4638, 2, 1))</f>
        <v>3</v>
      </c>
      <c r="I4634">
        <f>tblCustRFM[[#This Row],[RecencyTier]] + tblCustRFM[[#This Row],[FrequencyTier]] + tblCustRFM[[#This Row],[MonetaryTier]]</f>
        <v>7</v>
      </c>
    </row>
    <row r="4635" spans="1:9" x14ac:dyDescent="0.45">
      <c r="A4635" s="16">
        <v>7905</v>
      </c>
      <c r="B4635" s="10">
        <v>45637.215021489195</v>
      </c>
      <c r="C4635">
        <v>3</v>
      </c>
      <c r="D4635">
        <v>17114.07</v>
      </c>
      <c r="E4635" s="24">
        <f>INT(RFM_Pivot!$A$1 - tblCustRFM[[#This Row],[LastPurchaseDate]])</f>
        <v>19</v>
      </c>
      <c r="F4635">
        <f>IF(tblCustRFM[[#This Row],[Recency]] &lt;= $L$4, 3, IF(tblCustRFM[[#This Row],[Recency]] &lt;= M4637, 2, 1))</f>
        <v>3</v>
      </c>
      <c r="G4635">
        <f>IF(tblCustRFM[[#This Row],[Frequency]] &gt;= L4638, 3, IF(tblCustRFM[[#This Row],[Frequency]] &gt;= M4638, 2, 1))</f>
        <v>3</v>
      </c>
      <c r="H4635">
        <f>IF(tblCustRFM[[#This Row],[Monetary]] &gt;= L4639, 3, IF(tblCustRFM[[#This Row],[Monetary]] &gt;= M4639, 2, 1))</f>
        <v>3</v>
      </c>
      <c r="I4635">
        <f>tblCustRFM[[#This Row],[RecencyTier]] + tblCustRFM[[#This Row],[FrequencyTier]] + tblCustRFM[[#This Row],[MonetaryTier]]</f>
        <v>9</v>
      </c>
    </row>
    <row r="4636" spans="1:9" x14ac:dyDescent="0.45">
      <c r="A4636" s="16">
        <v>7906</v>
      </c>
      <c r="B4636" s="10">
        <v>45429.217221720683</v>
      </c>
      <c r="C4636">
        <v>2</v>
      </c>
      <c r="D4636">
        <v>2670.17</v>
      </c>
      <c r="E4636" s="24">
        <f>INT(RFM_Pivot!$A$1 - tblCustRFM[[#This Row],[LastPurchaseDate]])</f>
        <v>227</v>
      </c>
      <c r="F4636">
        <f>IF(tblCustRFM[[#This Row],[Recency]] &lt;= $L$4, 3, IF(tblCustRFM[[#This Row],[Recency]] &lt;= M4638, 2, 1))</f>
        <v>1</v>
      </c>
      <c r="G4636">
        <f>IF(tblCustRFM[[#This Row],[Frequency]] &gt;= L4639, 3, IF(tblCustRFM[[#This Row],[Frequency]] &gt;= M4639, 2, 1))</f>
        <v>3</v>
      </c>
      <c r="H4636">
        <f>IF(tblCustRFM[[#This Row],[Monetary]] &gt;= L4640, 3, IF(tblCustRFM[[#This Row],[Monetary]] &gt;= M4640, 2, 1))</f>
        <v>3</v>
      </c>
      <c r="I4636">
        <f>tblCustRFM[[#This Row],[RecencyTier]] + tblCustRFM[[#This Row],[FrequencyTier]] + tblCustRFM[[#This Row],[MonetaryTier]]</f>
        <v>7</v>
      </c>
    </row>
    <row r="4637" spans="1:9" x14ac:dyDescent="0.45">
      <c r="A4637" s="16">
        <v>7907</v>
      </c>
      <c r="B4637" s="10">
        <v>45066.151915200615</v>
      </c>
      <c r="C4637">
        <v>1</v>
      </c>
      <c r="D4637">
        <v>4929.18</v>
      </c>
      <c r="E4637" s="24">
        <f>INT(RFM_Pivot!$A$1 - tblCustRFM[[#This Row],[LastPurchaseDate]])</f>
        <v>590</v>
      </c>
      <c r="F4637">
        <f>IF(tblCustRFM[[#This Row],[Recency]] &lt;= $L$4, 3, IF(tblCustRFM[[#This Row],[Recency]] &lt;= M4639, 2, 1))</f>
        <v>1</v>
      </c>
      <c r="G4637">
        <f>IF(tblCustRFM[[#This Row],[Frequency]] &gt;= L4640, 3, IF(tblCustRFM[[#This Row],[Frequency]] &gt;= M4640, 2, 1))</f>
        <v>3</v>
      </c>
      <c r="H4637">
        <f>IF(tblCustRFM[[#This Row],[Monetary]] &gt;= L4641, 3, IF(tblCustRFM[[#This Row],[Monetary]] &gt;= M4641, 2, 1))</f>
        <v>3</v>
      </c>
      <c r="I4637">
        <f>tblCustRFM[[#This Row],[RecencyTier]] + tblCustRFM[[#This Row],[FrequencyTier]] + tblCustRFM[[#This Row],[MonetaryTier]]</f>
        <v>7</v>
      </c>
    </row>
    <row r="4638" spans="1:9" x14ac:dyDescent="0.45">
      <c r="A4638" s="16">
        <v>7908</v>
      </c>
      <c r="B4638" s="10">
        <v>45588.519151890432</v>
      </c>
      <c r="C4638">
        <v>1</v>
      </c>
      <c r="D4638">
        <v>3436.45</v>
      </c>
      <c r="E4638" s="24">
        <f>INT(RFM_Pivot!$A$1 - tblCustRFM[[#This Row],[LastPurchaseDate]])</f>
        <v>68</v>
      </c>
      <c r="F4638">
        <f>IF(tblCustRFM[[#This Row],[Recency]] &lt;= $L$4, 3, IF(tblCustRFM[[#This Row],[Recency]] &lt;= M4640, 2, 1))</f>
        <v>3</v>
      </c>
      <c r="G4638">
        <f>IF(tblCustRFM[[#This Row],[Frequency]] &gt;= L4641, 3, IF(tblCustRFM[[#This Row],[Frequency]] &gt;= M4641, 2, 1))</f>
        <v>3</v>
      </c>
      <c r="H4638">
        <f>IF(tblCustRFM[[#This Row],[Monetary]] &gt;= L4642, 3, IF(tblCustRFM[[#This Row],[Monetary]] &gt;= M4642, 2, 1))</f>
        <v>3</v>
      </c>
      <c r="I4638">
        <f>tblCustRFM[[#This Row],[RecencyTier]] + tblCustRFM[[#This Row],[FrequencyTier]] + tblCustRFM[[#This Row],[MonetaryTier]]</f>
        <v>9</v>
      </c>
    </row>
    <row r="4639" spans="1:9" x14ac:dyDescent="0.45">
      <c r="A4639" s="16">
        <v>7910</v>
      </c>
      <c r="B4639" s="10">
        <v>45074.255725578703</v>
      </c>
      <c r="C4639">
        <v>2</v>
      </c>
      <c r="D4639">
        <v>7639.83</v>
      </c>
      <c r="E4639" s="24">
        <f>INT(RFM_Pivot!$A$1 - tblCustRFM[[#This Row],[LastPurchaseDate]])</f>
        <v>582</v>
      </c>
      <c r="F4639">
        <f>IF(tblCustRFM[[#This Row],[Recency]] &lt;= $L$4, 3, IF(tblCustRFM[[#This Row],[Recency]] &lt;= M4641, 2, 1))</f>
        <v>1</v>
      </c>
      <c r="G4639">
        <f>IF(tblCustRFM[[#This Row],[Frequency]] &gt;= L4642, 3, IF(tblCustRFM[[#This Row],[Frequency]] &gt;= M4642, 2, 1))</f>
        <v>3</v>
      </c>
      <c r="H4639">
        <f>IF(tblCustRFM[[#This Row],[Monetary]] &gt;= L4643, 3, IF(tblCustRFM[[#This Row],[Monetary]] &gt;= M4643, 2, 1))</f>
        <v>3</v>
      </c>
      <c r="I4639">
        <f>tblCustRFM[[#This Row],[RecencyTier]] + tblCustRFM[[#This Row],[FrequencyTier]] + tblCustRFM[[#This Row],[MonetaryTier]]</f>
        <v>7</v>
      </c>
    </row>
    <row r="4640" spans="1:9" x14ac:dyDescent="0.45">
      <c r="A4640" s="16">
        <v>7911</v>
      </c>
      <c r="B4640" s="10">
        <v>45258.380138001543</v>
      </c>
      <c r="C4640">
        <v>1</v>
      </c>
      <c r="D4640">
        <v>23606.05</v>
      </c>
      <c r="E4640" s="24">
        <f>INT(RFM_Pivot!$A$1 - tblCustRFM[[#This Row],[LastPurchaseDate]])</f>
        <v>398</v>
      </c>
      <c r="F4640">
        <f>IF(tblCustRFM[[#This Row],[Recency]] &lt;= $L$4, 3, IF(tblCustRFM[[#This Row],[Recency]] &lt;= M4642, 2, 1))</f>
        <v>1</v>
      </c>
      <c r="G4640">
        <f>IF(tblCustRFM[[#This Row],[Frequency]] &gt;= L4643, 3, IF(tblCustRFM[[#This Row],[Frequency]] &gt;= M4643, 2, 1))</f>
        <v>3</v>
      </c>
      <c r="H4640">
        <f>IF(tblCustRFM[[#This Row],[Monetary]] &gt;= L4644, 3, IF(tblCustRFM[[#This Row],[Monetary]] &gt;= M4644, 2, 1))</f>
        <v>3</v>
      </c>
      <c r="I4640">
        <f>tblCustRFM[[#This Row],[RecencyTier]] + tblCustRFM[[#This Row],[FrequencyTier]] + tblCustRFM[[#This Row],[MonetaryTier]]</f>
        <v>7</v>
      </c>
    </row>
    <row r="4641" spans="1:9" x14ac:dyDescent="0.45">
      <c r="A4641" s="16">
        <v>7912</v>
      </c>
      <c r="B4641" s="10">
        <v>45471.050405054011</v>
      </c>
      <c r="C4641">
        <v>1</v>
      </c>
      <c r="D4641">
        <v>1515.45</v>
      </c>
      <c r="E4641" s="24">
        <f>INT(RFM_Pivot!$A$1 - tblCustRFM[[#This Row],[LastPurchaseDate]])</f>
        <v>185</v>
      </c>
      <c r="F4641">
        <f>IF(tblCustRFM[[#This Row],[Recency]] &lt;= $L$4, 3, IF(tblCustRFM[[#This Row],[Recency]] &lt;= M4643, 2, 1))</f>
        <v>1</v>
      </c>
      <c r="G4641">
        <f>IF(tblCustRFM[[#This Row],[Frequency]] &gt;= L4644, 3, IF(tblCustRFM[[#This Row],[Frequency]] &gt;= M4644, 2, 1))</f>
        <v>3</v>
      </c>
      <c r="H4641">
        <f>IF(tblCustRFM[[#This Row],[Monetary]] &gt;= L4645, 3, IF(tblCustRFM[[#This Row],[Monetary]] &gt;= M4645, 2, 1))</f>
        <v>3</v>
      </c>
      <c r="I4641">
        <f>tblCustRFM[[#This Row],[RecencyTier]] + tblCustRFM[[#This Row],[FrequencyTier]] + tblCustRFM[[#This Row],[MonetaryTier]]</f>
        <v>7</v>
      </c>
    </row>
    <row r="4642" spans="1:9" x14ac:dyDescent="0.45">
      <c r="A4642" s="16">
        <v>7915</v>
      </c>
      <c r="B4642" s="10">
        <v>45291.233423341051</v>
      </c>
      <c r="C4642">
        <v>2</v>
      </c>
      <c r="D4642">
        <v>10222.299999999999</v>
      </c>
      <c r="E4642" s="24">
        <f>INT(RFM_Pivot!$A$1 - tblCustRFM[[#This Row],[LastPurchaseDate]])</f>
        <v>365</v>
      </c>
      <c r="F4642">
        <f>IF(tblCustRFM[[#This Row],[Recency]] &lt;= $L$4, 3, IF(tblCustRFM[[#This Row],[Recency]] &lt;= M4644, 2, 1))</f>
        <v>1</v>
      </c>
      <c r="G4642">
        <f>IF(tblCustRFM[[#This Row],[Frequency]] &gt;= L4645, 3, IF(tblCustRFM[[#This Row],[Frequency]] &gt;= M4645, 2, 1))</f>
        <v>3</v>
      </c>
      <c r="H4642">
        <f>IF(tblCustRFM[[#This Row],[Monetary]] &gt;= L4646, 3, IF(tblCustRFM[[#This Row],[Monetary]] &gt;= M4646, 2, 1))</f>
        <v>3</v>
      </c>
      <c r="I4642">
        <f>tblCustRFM[[#This Row],[RecencyTier]] + tblCustRFM[[#This Row],[FrequencyTier]] + tblCustRFM[[#This Row],[MonetaryTier]]</f>
        <v>7</v>
      </c>
    </row>
    <row r="4643" spans="1:9" x14ac:dyDescent="0.45">
      <c r="A4643" s="16">
        <v>7917</v>
      </c>
      <c r="B4643" s="10">
        <v>45034.612761265431</v>
      </c>
      <c r="C4643">
        <v>1</v>
      </c>
      <c r="D4643">
        <v>13653.18</v>
      </c>
      <c r="E4643" s="24">
        <f>INT(RFM_Pivot!$A$1 - tblCustRFM[[#This Row],[LastPurchaseDate]])</f>
        <v>622</v>
      </c>
      <c r="F4643">
        <f>IF(tblCustRFM[[#This Row],[Recency]] &lt;= $L$4, 3, IF(tblCustRFM[[#This Row],[Recency]] &lt;= M4645, 2, 1))</f>
        <v>1</v>
      </c>
      <c r="G4643">
        <f>IF(tblCustRFM[[#This Row],[Frequency]] &gt;= L4646, 3, IF(tblCustRFM[[#This Row],[Frequency]] &gt;= M4646, 2, 1))</f>
        <v>3</v>
      </c>
      <c r="H4643">
        <f>IF(tblCustRFM[[#This Row],[Monetary]] &gt;= L4647, 3, IF(tblCustRFM[[#This Row],[Monetary]] &gt;= M4647, 2, 1))</f>
        <v>3</v>
      </c>
      <c r="I4643">
        <f>tblCustRFM[[#This Row],[RecencyTier]] + tblCustRFM[[#This Row],[FrequencyTier]] + tblCustRFM[[#This Row],[MonetaryTier]]</f>
        <v>7</v>
      </c>
    </row>
    <row r="4644" spans="1:9" x14ac:dyDescent="0.45">
      <c r="A4644" s="16">
        <v>7919</v>
      </c>
      <c r="B4644" s="10">
        <v>45145.437843788583</v>
      </c>
      <c r="C4644">
        <v>2</v>
      </c>
      <c r="D4644">
        <v>8969.19</v>
      </c>
      <c r="E4644" s="24">
        <f>INT(RFM_Pivot!$A$1 - tblCustRFM[[#This Row],[LastPurchaseDate]])</f>
        <v>511</v>
      </c>
      <c r="F4644">
        <f>IF(tblCustRFM[[#This Row],[Recency]] &lt;= $L$4, 3, IF(tblCustRFM[[#This Row],[Recency]] &lt;= M4646, 2, 1))</f>
        <v>1</v>
      </c>
      <c r="G4644">
        <f>IF(tblCustRFM[[#This Row],[Frequency]] &gt;= L4647, 3, IF(tblCustRFM[[#This Row],[Frequency]] &gt;= M4647, 2, 1))</f>
        <v>3</v>
      </c>
      <c r="H4644">
        <f>IF(tblCustRFM[[#This Row],[Monetary]] &gt;= L4648, 3, IF(tblCustRFM[[#This Row],[Monetary]] &gt;= M4648, 2, 1))</f>
        <v>3</v>
      </c>
      <c r="I4644">
        <f>tblCustRFM[[#This Row],[RecencyTier]] + tblCustRFM[[#This Row],[FrequencyTier]] + tblCustRFM[[#This Row],[MonetaryTier]]</f>
        <v>7</v>
      </c>
    </row>
    <row r="4645" spans="1:9" x14ac:dyDescent="0.45">
      <c r="A4645" s="16">
        <v>7922</v>
      </c>
      <c r="B4645" s="10">
        <v>45569.245224537037</v>
      </c>
      <c r="C4645">
        <v>1</v>
      </c>
      <c r="D4645">
        <v>14175.65</v>
      </c>
      <c r="E4645" s="24">
        <f>INT(RFM_Pivot!$A$1 - tblCustRFM[[#This Row],[LastPurchaseDate]])</f>
        <v>87</v>
      </c>
      <c r="F4645">
        <f>IF(tblCustRFM[[#This Row],[Recency]] &lt;= $L$4, 3, IF(tblCustRFM[[#This Row],[Recency]] &lt;= M4647, 2, 1))</f>
        <v>3</v>
      </c>
      <c r="G4645">
        <f>IF(tblCustRFM[[#This Row],[Frequency]] &gt;= L4648, 3, IF(tblCustRFM[[#This Row],[Frequency]] &gt;= M4648, 2, 1))</f>
        <v>3</v>
      </c>
      <c r="H4645">
        <f>IF(tblCustRFM[[#This Row],[Monetary]] &gt;= L4649, 3, IF(tblCustRFM[[#This Row],[Monetary]] &gt;= M4649, 2, 1))</f>
        <v>3</v>
      </c>
      <c r="I4645">
        <f>tblCustRFM[[#This Row],[RecencyTier]] + tblCustRFM[[#This Row],[FrequencyTier]] + tblCustRFM[[#This Row],[MonetaryTier]]</f>
        <v>9</v>
      </c>
    </row>
    <row r="4646" spans="1:9" x14ac:dyDescent="0.45">
      <c r="A4646" s="16">
        <v>7923</v>
      </c>
      <c r="B4646" s="10">
        <v>45330.730373032406</v>
      </c>
      <c r="C4646">
        <v>1</v>
      </c>
      <c r="D4646">
        <v>14349.6</v>
      </c>
      <c r="E4646" s="24">
        <f>INT(RFM_Pivot!$A$1 - tblCustRFM[[#This Row],[LastPurchaseDate]])</f>
        <v>326</v>
      </c>
      <c r="F4646">
        <f>IF(tblCustRFM[[#This Row],[Recency]] &lt;= $L$4, 3, IF(tblCustRFM[[#This Row],[Recency]] &lt;= M4648, 2, 1))</f>
        <v>1</v>
      </c>
      <c r="G4646">
        <f>IF(tblCustRFM[[#This Row],[Frequency]] &gt;= L4649, 3, IF(tblCustRFM[[#This Row],[Frequency]] &gt;= M4649, 2, 1))</f>
        <v>3</v>
      </c>
      <c r="H4646">
        <f>IF(tblCustRFM[[#This Row],[Monetary]] &gt;= L4650, 3, IF(tblCustRFM[[#This Row],[Monetary]] &gt;= M4650, 2, 1))</f>
        <v>3</v>
      </c>
      <c r="I4646">
        <f>tblCustRFM[[#This Row],[RecencyTier]] + tblCustRFM[[#This Row],[FrequencyTier]] + tblCustRFM[[#This Row],[MonetaryTier]]</f>
        <v>7</v>
      </c>
    </row>
    <row r="4647" spans="1:9" x14ac:dyDescent="0.45">
      <c r="A4647" s="16">
        <v>7924</v>
      </c>
      <c r="B4647" s="10">
        <v>45301.89248923611</v>
      </c>
      <c r="C4647">
        <v>3</v>
      </c>
      <c r="D4647">
        <v>23675.5</v>
      </c>
      <c r="E4647" s="24">
        <f>INT(RFM_Pivot!$A$1 - tblCustRFM[[#This Row],[LastPurchaseDate]])</f>
        <v>355</v>
      </c>
      <c r="F4647">
        <f>IF(tblCustRFM[[#This Row],[Recency]] &lt;= $L$4, 3, IF(tblCustRFM[[#This Row],[Recency]] &lt;= M4649, 2, 1))</f>
        <v>1</v>
      </c>
      <c r="G4647">
        <f>IF(tblCustRFM[[#This Row],[Frequency]] &gt;= L4650, 3, IF(tblCustRFM[[#This Row],[Frequency]] &gt;= M4650, 2, 1))</f>
        <v>3</v>
      </c>
      <c r="H4647">
        <f>IF(tblCustRFM[[#This Row],[Monetary]] &gt;= L4651, 3, IF(tblCustRFM[[#This Row],[Monetary]] &gt;= M4651, 2, 1))</f>
        <v>3</v>
      </c>
      <c r="I4647">
        <f>tblCustRFM[[#This Row],[RecencyTier]] + tblCustRFM[[#This Row],[FrequencyTier]] + tblCustRFM[[#This Row],[MonetaryTier]]</f>
        <v>7</v>
      </c>
    </row>
    <row r="4648" spans="1:9" x14ac:dyDescent="0.45">
      <c r="A4648" s="16">
        <v>7927</v>
      </c>
      <c r="B4648" s="10">
        <v>45607.647064699071</v>
      </c>
      <c r="C4648">
        <v>1</v>
      </c>
      <c r="D4648">
        <v>9250.7999999999993</v>
      </c>
      <c r="E4648" s="24">
        <f>INT(RFM_Pivot!$A$1 - tblCustRFM[[#This Row],[LastPurchaseDate]])</f>
        <v>49</v>
      </c>
      <c r="F4648">
        <f>IF(tblCustRFM[[#This Row],[Recency]] &lt;= $L$4, 3, IF(tblCustRFM[[#This Row],[Recency]] &lt;= M4650, 2, 1))</f>
        <v>3</v>
      </c>
      <c r="G4648">
        <f>IF(tblCustRFM[[#This Row],[Frequency]] &gt;= L4651, 3, IF(tblCustRFM[[#This Row],[Frequency]] &gt;= M4651, 2, 1))</f>
        <v>3</v>
      </c>
      <c r="H4648">
        <f>IF(tblCustRFM[[#This Row],[Monetary]] &gt;= L4652, 3, IF(tblCustRFM[[#This Row],[Monetary]] &gt;= M4652, 2, 1))</f>
        <v>3</v>
      </c>
      <c r="I4648">
        <f>tblCustRFM[[#This Row],[RecencyTier]] + tblCustRFM[[#This Row],[FrequencyTier]] + tblCustRFM[[#This Row],[MonetaryTier]]</f>
        <v>9</v>
      </c>
    </row>
    <row r="4649" spans="1:9" x14ac:dyDescent="0.45">
      <c r="A4649" s="16">
        <v>7928</v>
      </c>
      <c r="B4649" s="10">
        <v>45234.287728780866</v>
      </c>
      <c r="C4649">
        <v>2</v>
      </c>
      <c r="D4649">
        <v>25308.560000000001</v>
      </c>
      <c r="E4649" s="24">
        <f>INT(RFM_Pivot!$A$1 - tblCustRFM[[#This Row],[LastPurchaseDate]])</f>
        <v>422</v>
      </c>
      <c r="F4649">
        <f>IF(tblCustRFM[[#This Row],[Recency]] &lt;= $L$4, 3, IF(tblCustRFM[[#This Row],[Recency]] &lt;= M4651, 2, 1))</f>
        <v>1</v>
      </c>
      <c r="G4649">
        <f>IF(tblCustRFM[[#This Row],[Frequency]] &gt;= L4652, 3, IF(tblCustRFM[[#This Row],[Frequency]] &gt;= M4652, 2, 1))</f>
        <v>3</v>
      </c>
      <c r="H4649">
        <f>IF(tblCustRFM[[#This Row],[Monetary]] &gt;= L4653, 3, IF(tblCustRFM[[#This Row],[Monetary]] &gt;= M4653, 2, 1))</f>
        <v>3</v>
      </c>
      <c r="I4649">
        <f>tblCustRFM[[#This Row],[RecencyTier]] + tblCustRFM[[#This Row],[FrequencyTier]] + tblCustRFM[[#This Row],[MonetaryTier]]</f>
        <v>7</v>
      </c>
    </row>
    <row r="4650" spans="1:9" x14ac:dyDescent="0.45">
      <c r="A4650" s="16">
        <v>7929</v>
      </c>
      <c r="B4650" s="10">
        <v>45635.973897376542</v>
      </c>
      <c r="C4650">
        <v>2</v>
      </c>
      <c r="D4650">
        <v>13354.41</v>
      </c>
      <c r="E4650" s="24">
        <f>INT(RFM_Pivot!$A$1 - tblCustRFM[[#This Row],[LastPurchaseDate]])</f>
        <v>21</v>
      </c>
      <c r="F4650">
        <f>IF(tblCustRFM[[#This Row],[Recency]] &lt;= $L$4, 3, IF(tblCustRFM[[#This Row],[Recency]] &lt;= M4652, 2, 1))</f>
        <v>3</v>
      </c>
      <c r="G4650">
        <f>IF(tblCustRFM[[#This Row],[Frequency]] &gt;= L4653, 3, IF(tblCustRFM[[#This Row],[Frequency]] &gt;= M4653, 2, 1))</f>
        <v>3</v>
      </c>
      <c r="H4650">
        <f>IF(tblCustRFM[[#This Row],[Monetary]] &gt;= L4654, 3, IF(tblCustRFM[[#This Row],[Monetary]] &gt;= M4654, 2, 1))</f>
        <v>3</v>
      </c>
      <c r="I4650">
        <f>tblCustRFM[[#This Row],[RecencyTier]] + tblCustRFM[[#This Row],[FrequencyTier]] + tblCustRFM[[#This Row],[MonetaryTier]]</f>
        <v>9</v>
      </c>
    </row>
    <row r="4651" spans="1:9" x14ac:dyDescent="0.45">
      <c r="A4651" s="16">
        <v>7936</v>
      </c>
      <c r="B4651" s="10">
        <v>45050.382338233023</v>
      </c>
      <c r="C4651">
        <v>1</v>
      </c>
      <c r="D4651">
        <v>3032.17</v>
      </c>
      <c r="E4651" s="24">
        <f>INT(RFM_Pivot!$A$1 - tblCustRFM[[#This Row],[LastPurchaseDate]])</f>
        <v>606</v>
      </c>
      <c r="F4651">
        <f>IF(tblCustRFM[[#This Row],[Recency]] &lt;= $L$4, 3, IF(tblCustRFM[[#This Row],[Recency]] &lt;= M4653, 2, 1))</f>
        <v>1</v>
      </c>
      <c r="G4651">
        <f>IF(tblCustRFM[[#This Row],[Frequency]] &gt;= L4654, 3, IF(tblCustRFM[[#This Row],[Frequency]] &gt;= M4654, 2, 1))</f>
        <v>3</v>
      </c>
      <c r="H4651">
        <f>IF(tblCustRFM[[#This Row],[Monetary]] &gt;= L4655, 3, IF(tblCustRFM[[#This Row],[Monetary]] &gt;= M4655, 2, 1))</f>
        <v>3</v>
      </c>
      <c r="I4651">
        <f>tblCustRFM[[#This Row],[RecencyTier]] + tblCustRFM[[#This Row],[FrequencyTier]] + tblCustRFM[[#This Row],[MonetaryTier]]</f>
        <v>7</v>
      </c>
    </row>
    <row r="4652" spans="1:9" x14ac:dyDescent="0.45">
      <c r="A4652" s="16">
        <v>7937</v>
      </c>
      <c r="B4652" s="10">
        <v>45313.938693865741</v>
      </c>
      <c r="C4652">
        <v>2</v>
      </c>
      <c r="D4652">
        <v>30260.26</v>
      </c>
      <c r="E4652" s="24">
        <f>INT(RFM_Pivot!$A$1 - tblCustRFM[[#This Row],[LastPurchaseDate]])</f>
        <v>343</v>
      </c>
      <c r="F4652">
        <f>IF(tblCustRFM[[#This Row],[Recency]] &lt;= $L$4, 3, IF(tblCustRFM[[#This Row],[Recency]] &lt;= M4654, 2, 1))</f>
        <v>1</v>
      </c>
      <c r="G4652">
        <f>IF(tblCustRFM[[#This Row],[Frequency]] &gt;= L4655, 3, IF(tblCustRFM[[#This Row],[Frequency]] &gt;= M4655, 2, 1))</f>
        <v>3</v>
      </c>
      <c r="H4652">
        <f>IF(tblCustRFM[[#This Row],[Monetary]] &gt;= L4656, 3, IF(tblCustRFM[[#This Row],[Monetary]] &gt;= M4656, 2, 1))</f>
        <v>3</v>
      </c>
      <c r="I4652">
        <f>tblCustRFM[[#This Row],[RecencyTier]] + tblCustRFM[[#This Row],[FrequencyTier]] + tblCustRFM[[#This Row],[MonetaryTier]]</f>
        <v>7</v>
      </c>
    </row>
    <row r="4653" spans="1:9" x14ac:dyDescent="0.45">
      <c r="A4653" s="16">
        <v>7938</v>
      </c>
      <c r="B4653" s="10">
        <v>44971.315431558643</v>
      </c>
      <c r="C4653">
        <v>3</v>
      </c>
      <c r="D4653">
        <v>24462.66</v>
      </c>
      <c r="E4653" s="24">
        <f>INT(RFM_Pivot!$A$1 - tblCustRFM[[#This Row],[LastPurchaseDate]])</f>
        <v>685</v>
      </c>
      <c r="F4653">
        <f>IF(tblCustRFM[[#This Row],[Recency]] &lt;= $L$4, 3, IF(tblCustRFM[[#This Row],[Recency]] &lt;= M4655, 2, 1))</f>
        <v>1</v>
      </c>
      <c r="G4653">
        <f>IF(tblCustRFM[[#This Row],[Frequency]] &gt;= L4656, 3, IF(tblCustRFM[[#This Row],[Frequency]] &gt;= M4656, 2, 1))</f>
        <v>3</v>
      </c>
      <c r="H4653">
        <f>IF(tblCustRFM[[#This Row],[Monetary]] &gt;= L4657, 3, IF(tblCustRFM[[#This Row],[Monetary]] &gt;= M4657, 2, 1))</f>
        <v>3</v>
      </c>
      <c r="I4653">
        <f>tblCustRFM[[#This Row],[RecencyTier]] + tblCustRFM[[#This Row],[FrequencyTier]] + tblCustRFM[[#This Row],[MonetaryTier]]</f>
        <v>7</v>
      </c>
    </row>
    <row r="4654" spans="1:9" x14ac:dyDescent="0.45">
      <c r="A4654" s="16">
        <v>7939</v>
      </c>
      <c r="B4654" s="10">
        <v>45552.745574575616</v>
      </c>
      <c r="C4654">
        <v>1</v>
      </c>
      <c r="D4654">
        <v>598.23</v>
      </c>
      <c r="E4654" s="24">
        <f>INT(RFM_Pivot!$A$1 - tblCustRFM[[#This Row],[LastPurchaseDate]])</f>
        <v>104</v>
      </c>
      <c r="F4654">
        <f>IF(tblCustRFM[[#This Row],[Recency]] &lt;= $L$4, 3, IF(tblCustRFM[[#This Row],[Recency]] &lt;= M4656, 2, 1))</f>
        <v>3</v>
      </c>
      <c r="G4654">
        <f>IF(tblCustRFM[[#This Row],[Frequency]] &gt;= L4657, 3, IF(tblCustRFM[[#This Row],[Frequency]] &gt;= M4657, 2, 1))</f>
        <v>3</v>
      </c>
      <c r="H4654">
        <f>IF(tblCustRFM[[#This Row],[Monetary]] &gt;= L4658, 3, IF(tblCustRFM[[#This Row],[Monetary]] &gt;= M4658, 2, 1))</f>
        <v>3</v>
      </c>
      <c r="I4654">
        <f>tblCustRFM[[#This Row],[RecencyTier]] + tblCustRFM[[#This Row],[FrequencyTier]] + tblCustRFM[[#This Row],[MonetaryTier]]</f>
        <v>9</v>
      </c>
    </row>
    <row r="4655" spans="1:9" x14ac:dyDescent="0.45">
      <c r="A4655" s="16">
        <v>7940</v>
      </c>
      <c r="B4655" s="10">
        <v>45246.114911496916</v>
      </c>
      <c r="C4655">
        <v>1</v>
      </c>
      <c r="D4655">
        <v>11135.84</v>
      </c>
      <c r="E4655" s="24">
        <f>INT(RFM_Pivot!$A$1 - tblCustRFM[[#This Row],[LastPurchaseDate]])</f>
        <v>410</v>
      </c>
      <c r="F4655">
        <f>IF(tblCustRFM[[#This Row],[Recency]] &lt;= $L$4, 3, IF(tblCustRFM[[#This Row],[Recency]] &lt;= M4657, 2, 1))</f>
        <v>1</v>
      </c>
      <c r="G4655">
        <f>IF(tblCustRFM[[#This Row],[Frequency]] &gt;= L4658, 3, IF(tblCustRFM[[#This Row],[Frequency]] &gt;= M4658, 2, 1))</f>
        <v>3</v>
      </c>
      <c r="H4655">
        <f>IF(tblCustRFM[[#This Row],[Monetary]] &gt;= L4659, 3, IF(tblCustRFM[[#This Row],[Monetary]] &gt;= M4659, 2, 1))</f>
        <v>3</v>
      </c>
      <c r="I4655">
        <f>tblCustRFM[[#This Row],[RecencyTier]] + tblCustRFM[[#This Row],[FrequencyTier]] + tblCustRFM[[#This Row],[MonetaryTier]]</f>
        <v>7</v>
      </c>
    </row>
    <row r="4656" spans="1:9" x14ac:dyDescent="0.45">
      <c r="A4656" s="16">
        <v>7941</v>
      </c>
      <c r="B4656" s="10">
        <v>45451.703470331791</v>
      </c>
      <c r="C4656">
        <v>3</v>
      </c>
      <c r="D4656">
        <v>34106.9</v>
      </c>
      <c r="E4656" s="24">
        <f>INT(RFM_Pivot!$A$1 - tblCustRFM[[#This Row],[LastPurchaseDate]])</f>
        <v>205</v>
      </c>
      <c r="F4656">
        <f>IF(tblCustRFM[[#This Row],[Recency]] &lt;= $L$4, 3, IF(tblCustRFM[[#This Row],[Recency]] &lt;= M4658, 2, 1))</f>
        <v>1</v>
      </c>
      <c r="G4656">
        <f>IF(tblCustRFM[[#This Row],[Frequency]] &gt;= L4659, 3, IF(tblCustRFM[[#This Row],[Frequency]] &gt;= M4659, 2, 1))</f>
        <v>3</v>
      </c>
      <c r="H4656">
        <f>IF(tblCustRFM[[#This Row],[Monetary]] &gt;= L4660, 3, IF(tblCustRFM[[#This Row],[Monetary]] &gt;= M4660, 2, 1))</f>
        <v>3</v>
      </c>
      <c r="I4656">
        <f>tblCustRFM[[#This Row],[RecencyTier]] + tblCustRFM[[#This Row],[FrequencyTier]] + tblCustRFM[[#This Row],[MonetaryTier]]</f>
        <v>7</v>
      </c>
    </row>
    <row r="4657" spans="1:9" x14ac:dyDescent="0.45">
      <c r="A4657" s="16">
        <v>7942</v>
      </c>
      <c r="B4657" s="10">
        <v>45472.437543749998</v>
      </c>
      <c r="C4657">
        <v>1</v>
      </c>
      <c r="D4657">
        <v>9707</v>
      </c>
      <c r="E4657" s="24">
        <f>INT(RFM_Pivot!$A$1 - tblCustRFM[[#This Row],[LastPurchaseDate]])</f>
        <v>184</v>
      </c>
      <c r="F4657">
        <f>IF(tblCustRFM[[#This Row],[Recency]] &lt;= $L$4, 3, IF(tblCustRFM[[#This Row],[Recency]] &lt;= M4659, 2, 1))</f>
        <v>1</v>
      </c>
      <c r="G4657">
        <f>IF(tblCustRFM[[#This Row],[Frequency]] &gt;= L4660, 3, IF(tblCustRFM[[#This Row],[Frequency]] &gt;= M4660, 2, 1))</f>
        <v>3</v>
      </c>
      <c r="H4657">
        <f>IF(tblCustRFM[[#This Row],[Monetary]] &gt;= L4661, 3, IF(tblCustRFM[[#This Row],[Monetary]] &gt;= M4661, 2, 1))</f>
        <v>3</v>
      </c>
      <c r="I4657">
        <f>tblCustRFM[[#This Row],[RecencyTier]] + tblCustRFM[[#This Row],[FrequencyTier]] + tblCustRFM[[#This Row],[MonetaryTier]]</f>
        <v>7</v>
      </c>
    </row>
    <row r="4658" spans="1:9" x14ac:dyDescent="0.45">
      <c r="A4658" s="16">
        <v>7943</v>
      </c>
      <c r="B4658" s="10">
        <v>45500.326332638891</v>
      </c>
      <c r="C4658">
        <v>3</v>
      </c>
      <c r="D4658">
        <v>47871.29</v>
      </c>
      <c r="E4658" s="24">
        <f>INT(RFM_Pivot!$A$1 - tblCustRFM[[#This Row],[LastPurchaseDate]])</f>
        <v>156</v>
      </c>
      <c r="F4658">
        <f>IF(tblCustRFM[[#This Row],[Recency]] &lt;= $L$4, 3, IF(tblCustRFM[[#This Row],[Recency]] &lt;= M4660, 2, 1))</f>
        <v>1</v>
      </c>
      <c r="G4658">
        <f>IF(tblCustRFM[[#This Row],[Frequency]] &gt;= L4661, 3, IF(tblCustRFM[[#This Row],[Frequency]] &gt;= M4661, 2, 1))</f>
        <v>3</v>
      </c>
      <c r="H4658">
        <f>IF(tblCustRFM[[#This Row],[Monetary]] &gt;= L4662, 3, IF(tblCustRFM[[#This Row],[Monetary]] &gt;= M4662, 2, 1))</f>
        <v>3</v>
      </c>
      <c r="I4658">
        <f>tblCustRFM[[#This Row],[RecencyTier]] + tblCustRFM[[#This Row],[FrequencyTier]] + tblCustRFM[[#This Row],[MonetaryTier]]</f>
        <v>7</v>
      </c>
    </row>
    <row r="4659" spans="1:9" x14ac:dyDescent="0.45">
      <c r="A4659" s="16">
        <v>7944</v>
      </c>
      <c r="B4659" s="10">
        <v>45413.666666666664</v>
      </c>
      <c r="C4659">
        <v>2</v>
      </c>
      <c r="D4659">
        <v>2501.15</v>
      </c>
      <c r="E4659" s="24">
        <f>INT(RFM_Pivot!$A$1 - tblCustRFM[[#This Row],[LastPurchaseDate]])</f>
        <v>243</v>
      </c>
      <c r="F4659">
        <f>IF(tblCustRFM[[#This Row],[Recency]] &lt;= $L$4, 3, IF(tblCustRFM[[#This Row],[Recency]] &lt;= M4661, 2, 1))</f>
        <v>1</v>
      </c>
      <c r="G4659">
        <f>IF(tblCustRFM[[#This Row],[Frequency]] &gt;= L4662, 3, IF(tblCustRFM[[#This Row],[Frequency]] &gt;= M4662, 2, 1))</f>
        <v>3</v>
      </c>
      <c r="H4659">
        <f>IF(tblCustRFM[[#This Row],[Monetary]] &gt;= L4663, 3, IF(tblCustRFM[[#This Row],[Monetary]] &gt;= M4663, 2, 1))</f>
        <v>3</v>
      </c>
      <c r="I4659">
        <f>tblCustRFM[[#This Row],[RecencyTier]] + tblCustRFM[[#This Row],[FrequencyTier]] + tblCustRFM[[#This Row],[MonetaryTier]]</f>
        <v>7</v>
      </c>
    </row>
    <row r="4660" spans="1:9" x14ac:dyDescent="0.45">
      <c r="A4660" s="16">
        <v>7945</v>
      </c>
      <c r="B4660" s="10">
        <v>45624.219721952162</v>
      </c>
      <c r="C4660">
        <v>1</v>
      </c>
      <c r="D4660">
        <v>17419.080000000002</v>
      </c>
      <c r="E4660" s="24">
        <f>INT(RFM_Pivot!$A$1 - tblCustRFM[[#This Row],[LastPurchaseDate]])</f>
        <v>32</v>
      </c>
      <c r="F4660">
        <f>IF(tblCustRFM[[#This Row],[Recency]] &lt;= $L$4, 3, IF(tblCustRFM[[#This Row],[Recency]] &lt;= M4662, 2, 1))</f>
        <v>3</v>
      </c>
      <c r="G4660">
        <f>IF(tblCustRFM[[#This Row],[Frequency]] &gt;= L4663, 3, IF(tblCustRFM[[#This Row],[Frequency]] &gt;= M4663, 2, 1))</f>
        <v>3</v>
      </c>
      <c r="H4660">
        <f>IF(tblCustRFM[[#This Row],[Monetary]] &gt;= L4664, 3, IF(tblCustRFM[[#This Row],[Monetary]] &gt;= M4664, 2, 1))</f>
        <v>3</v>
      </c>
      <c r="I4660">
        <f>tblCustRFM[[#This Row],[RecencyTier]] + tblCustRFM[[#This Row],[FrequencyTier]] + tblCustRFM[[#This Row],[MonetaryTier]]</f>
        <v>9</v>
      </c>
    </row>
    <row r="4661" spans="1:9" x14ac:dyDescent="0.45">
      <c r="A4661" s="16">
        <v>7947</v>
      </c>
      <c r="B4661" s="10">
        <v>45332.336533641974</v>
      </c>
      <c r="C4661">
        <v>2</v>
      </c>
      <c r="D4661">
        <v>14661.55</v>
      </c>
      <c r="E4661" s="24">
        <f>INT(RFM_Pivot!$A$1 - tblCustRFM[[#This Row],[LastPurchaseDate]])</f>
        <v>324</v>
      </c>
      <c r="F4661">
        <f>IF(tblCustRFM[[#This Row],[Recency]] &lt;= $L$4, 3, IF(tblCustRFM[[#This Row],[Recency]] &lt;= M4663, 2, 1))</f>
        <v>1</v>
      </c>
      <c r="G4661">
        <f>IF(tblCustRFM[[#This Row],[Frequency]] &gt;= L4664, 3, IF(tblCustRFM[[#This Row],[Frequency]] &gt;= M4664, 2, 1))</f>
        <v>3</v>
      </c>
      <c r="H4661">
        <f>IF(tblCustRFM[[#This Row],[Monetary]] &gt;= L4665, 3, IF(tblCustRFM[[#This Row],[Monetary]] &gt;= M4665, 2, 1))</f>
        <v>3</v>
      </c>
      <c r="I4661">
        <f>tblCustRFM[[#This Row],[RecencyTier]] + tblCustRFM[[#This Row],[FrequencyTier]] + tblCustRFM[[#This Row],[MonetaryTier]]</f>
        <v>7</v>
      </c>
    </row>
    <row r="4662" spans="1:9" x14ac:dyDescent="0.45">
      <c r="A4662" s="16">
        <v>7948</v>
      </c>
      <c r="B4662" s="10">
        <v>45449.95129513889</v>
      </c>
      <c r="C4662">
        <v>1</v>
      </c>
      <c r="D4662">
        <v>10701.92</v>
      </c>
      <c r="E4662" s="24">
        <f>INT(RFM_Pivot!$A$1 - tblCustRFM[[#This Row],[LastPurchaseDate]])</f>
        <v>207</v>
      </c>
      <c r="F4662">
        <f>IF(tblCustRFM[[#This Row],[Recency]] &lt;= $L$4, 3, IF(tblCustRFM[[#This Row],[Recency]] &lt;= M4664, 2, 1))</f>
        <v>1</v>
      </c>
      <c r="G4662">
        <f>IF(tblCustRFM[[#This Row],[Frequency]] &gt;= L4665, 3, IF(tblCustRFM[[#This Row],[Frequency]] &gt;= M4665, 2, 1))</f>
        <v>3</v>
      </c>
      <c r="H4662">
        <f>IF(tblCustRFM[[#This Row],[Monetary]] &gt;= L4666, 3, IF(tblCustRFM[[#This Row],[Monetary]] &gt;= M4666, 2, 1))</f>
        <v>3</v>
      </c>
      <c r="I4662">
        <f>tblCustRFM[[#This Row],[RecencyTier]] + tblCustRFM[[#This Row],[FrequencyTier]] + tblCustRFM[[#This Row],[MonetaryTier]]</f>
        <v>7</v>
      </c>
    </row>
    <row r="4663" spans="1:9" x14ac:dyDescent="0.45">
      <c r="A4663" s="16">
        <v>7949</v>
      </c>
      <c r="B4663" s="10">
        <v>44981.171417129626</v>
      </c>
      <c r="C4663">
        <v>3</v>
      </c>
      <c r="D4663">
        <v>15619.91</v>
      </c>
      <c r="E4663" s="24">
        <f>INT(RFM_Pivot!$A$1 - tblCustRFM[[#This Row],[LastPurchaseDate]])</f>
        <v>675</v>
      </c>
      <c r="F4663">
        <f>IF(tblCustRFM[[#This Row],[Recency]] &lt;= $L$4, 3, IF(tblCustRFM[[#This Row],[Recency]] &lt;= M4665, 2, 1))</f>
        <v>1</v>
      </c>
      <c r="G4663">
        <f>IF(tblCustRFM[[#This Row],[Frequency]] &gt;= L4666, 3, IF(tblCustRFM[[#This Row],[Frequency]] &gt;= M4666, 2, 1))</f>
        <v>3</v>
      </c>
      <c r="H4663">
        <f>IF(tblCustRFM[[#This Row],[Monetary]] &gt;= L4667, 3, IF(tblCustRFM[[#This Row],[Monetary]] &gt;= M4667, 2, 1))</f>
        <v>3</v>
      </c>
      <c r="I4663">
        <f>tblCustRFM[[#This Row],[RecencyTier]] + tblCustRFM[[#This Row],[FrequencyTier]] + tblCustRFM[[#This Row],[MonetaryTier]]</f>
        <v>7</v>
      </c>
    </row>
    <row r="4664" spans="1:9" x14ac:dyDescent="0.45">
      <c r="A4664" s="16">
        <v>7952</v>
      </c>
      <c r="B4664" s="10">
        <v>45415.345834567903</v>
      </c>
      <c r="C4664">
        <v>1</v>
      </c>
      <c r="D4664">
        <v>12643.05</v>
      </c>
      <c r="E4664" s="24">
        <f>INT(RFM_Pivot!$A$1 - tblCustRFM[[#This Row],[LastPurchaseDate]])</f>
        <v>241</v>
      </c>
      <c r="F4664">
        <f>IF(tblCustRFM[[#This Row],[Recency]] &lt;= $L$4, 3, IF(tblCustRFM[[#This Row],[Recency]] &lt;= M4666, 2, 1))</f>
        <v>1</v>
      </c>
      <c r="G4664">
        <f>IF(tblCustRFM[[#This Row],[Frequency]] &gt;= L4667, 3, IF(tblCustRFM[[#This Row],[Frequency]] &gt;= M4667, 2, 1))</f>
        <v>3</v>
      </c>
      <c r="H4664">
        <f>IF(tblCustRFM[[#This Row],[Monetary]] &gt;= L4668, 3, IF(tblCustRFM[[#This Row],[Monetary]] &gt;= M4668, 2, 1))</f>
        <v>3</v>
      </c>
      <c r="I4664">
        <f>tblCustRFM[[#This Row],[RecencyTier]] + tblCustRFM[[#This Row],[FrequencyTier]] + tblCustRFM[[#This Row],[MonetaryTier]]</f>
        <v>7</v>
      </c>
    </row>
    <row r="4665" spans="1:9" x14ac:dyDescent="0.45">
      <c r="A4665" s="16">
        <v>7953</v>
      </c>
      <c r="B4665" s="10">
        <v>45207.932093209878</v>
      </c>
      <c r="C4665">
        <v>1</v>
      </c>
      <c r="D4665">
        <v>7492.02</v>
      </c>
      <c r="E4665" s="24">
        <f>INT(RFM_Pivot!$A$1 - tblCustRFM[[#This Row],[LastPurchaseDate]])</f>
        <v>449</v>
      </c>
      <c r="F4665">
        <f>IF(tblCustRFM[[#This Row],[Recency]] &lt;= $L$4, 3, IF(tblCustRFM[[#This Row],[Recency]] &lt;= M4667, 2, 1))</f>
        <v>1</v>
      </c>
      <c r="G4665">
        <f>IF(tblCustRFM[[#This Row],[Frequency]] &gt;= L4668, 3, IF(tblCustRFM[[#This Row],[Frequency]] &gt;= M4668, 2, 1))</f>
        <v>3</v>
      </c>
      <c r="H4665">
        <f>IF(tblCustRFM[[#This Row],[Monetary]] &gt;= L4669, 3, IF(tblCustRFM[[#This Row],[Monetary]] &gt;= M4669, 2, 1))</f>
        <v>3</v>
      </c>
      <c r="I4665">
        <f>tblCustRFM[[#This Row],[RecencyTier]] + tblCustRFM[[#This Row],[FrequencyTier]] + tblCustRFM[[#This Row],[MonetaryTier]]</f>
        <v>7</v>
      </c>
    </row>
    <row r="4666" spans="1:9" x14ac:dyDescent="0.45">
      <c r="A4666" s="16">
        <v>7957</v>
      </c>
      <c r="B4666" s="10">
        <v>45514.124712461416</v>
      </c>
      <c r="C4666">
        <v>3</v>
      </c>
      <c r="D4666">
        <v>11357.03</v>
      </c>
      <c r="E4666" s="24">
        <f>INT(RFM_Pivot!$A$1 - tblCustRFM[[#This Row],[LastPurchaseDate]])</f>
        <v>142</v>
      </c>
      <c r="F4666">
        <f>IF(tblCustRFM[[#This Row],[Recency]] &lt;= $L$4, 3, IF(tblCustRFM[[#This Row],[Recency]] &lt;= M4668, 2, 1))</f>
        <v>1</v>
      </c>
      <c r="G4666">
        <f>IF(tblCustRFM[[#This Row],[Frequency]] &gt;= L4669, 3, IF(tblCustRFM[[#This Row],[Frequency]] &gt;= M4669, 2, 1))</f>
        <v>3</v>
      </c>
      <c r="H4666">
        <f>IF(tblCustRFM[[#This Row],[Monetary]] &gt;= L4670, 3, IF(tblCustRFM[[#This Row],[Monetary]] &gt;= M4670, 2, 1))</f>
        <v>3</v>
      </c>
      <c r="I4666">
        <f>tblCustRFM[[#This Row],[RecencyTier]] + tblCustRFM[[#This Row],[FrequencyTier]] + tblCustRFM[[#This Row],[MonetaryTier]]</f>
        <v>7</v>
      </c>
    </row>
    <row r="4667" spans="1:9" x14ac:dyDescent="0.45">
      <c r="A4667" s="16">
        <v>7960</v>
      </c>
      <c r="B4667" s="10">
        <v>45349.42024201389</v>
      </c>
      <c r="C4667">
        <v>2</v>
      </c>
      <c r="D4667">
        <v>6068.07</v>
      </c>
      <c r="E4667" s="24">
        <f>INT(RFM_Pivot!$A$1 - tblCustRFM[[#This Row],[LastPurchaseDate]])</f>
        <v>307</v>
      </c>
      <c r="F4667">
        <f>IF(tblCustRFM[[#This Row],[Recency]] &lt;= $L$4, 3, IF(tblCustRFM[[#This Row],[Recency]] &lt;= M4669, 2, 1))</f>
        <v>1</v>
      </c>
      <c r="G4667">
        <f>IF(tblCustRFM[[#This Row],[Frequency]] &gt;= L4670, 3, IF(tblCustRFM[[#This Row],[Frequency]] &gt;= M4670, 2, 1))</f>
        <v>3</v>
      </c>
      <c r="H4667">
        <f>IF(tblCustRFM[[#This Row],[Monetary]] &gt;= L4671, 3, IF(tblCustRFM[[#This Row],[Monetary]] &gt;= M4671, 2, 1))</f>
        <v>3</v>
      </c>
      <c r="I4667">
        <f>tblCustRFM[[#This Row],[RecencyTier]] + tblCustRFM[[#This Row],[FrequencyTier]] + tblCustRFM[[#This Row],[MonetaryTier]]</f>
        <v>7</v>
      </c>
    </row>
    <row r="4668" spans="1:9" x14ac:dyDescent="0.45">
      <c r="A4668" s="16">
        <v>7961</v>
      </c>
      <c r="B4668" s="10">
        <v>45319.560256018522</v>
      </c>
      <c r="C4668">
        <v>1</v>
      </c>
      <c r="D4668">
        <v>4112.3599999999997</v>
      </c>
      <c r="E4668" s="24">
        <f>INT(RFM_Pivot!$A$1 - tblCustRFM[[#This Row],[LastPurchaseDate]])</f>
        <v>337</v>
      </c>
      <c r="F4668">
        <f>IF(tblCustRFM[[#This Row],[Recency]] &lt;= $L$4, 3, IF(tblCustRFM[[#This Row],[Recency]] &lt;= M4670, 2, 1))</f>
        <v>1</v>
      </c>
      <c r="G4668">
        <f>IF(tblCustRFM[[#This Row],[Frequency]] &gt;= L4671, 3, IF(tblCustRFM[[#This Row],[Frequency]] &gt;= M4671, 2, 1))</f>
        <v>3</v>
      </c>
      <c r="H4668">
        <f>IF(tblCustRFM[[#This Row],[Monetary]] &gt;= L4672, 3, IF(tblCustRFM[[#This Row],[Monetary]] &gt;= M4672, 2, 1))</f>
        <v>3</v>
      </c>
      <c r="I4668">
        <f>tblCustRFM[[#This Row],[RecencyTier]] + tblCustRFM[[#This Row],[FrequencyTier]] + tblCustRFM[[#This Row],[MonetaryTier]]</f>
        <v>7</v>
      </c>
    </row>
    <row r="4669" spans="1:9" x14ac:dyDescent="0.45">
      <c r="A4669" s="16">
        <v>7963</v>
      </c>
      <c r="B4669" s="10">
        <v>45537.122012191357</v>
      </c>
      <c r="C4669">
        <v>3</v>
      </c>
      <c r="D4669">
        <v>20691.11</v>
      </c>
      <c r="E4669" s="24">
        <f>INT(RFM_Pivot!$A$1 - tblCustRFM[[#This Row],[LastPurchaseDate]])</f>
        <v>119</v>
      </c>
      <c r="F4669">
        <f>IF(tblCustRFM[[#This Row],[Recency]] &lt;= $L$4, 3, IF(tblCustRFM[[#This Row],[Recency]] &lt;= M4671, 2, 1))</f>
        <v>3</v>
      </c>
      <c r="G4669">
        <f>IF(tblCustRFM[[#This Row],[Frequency]] &gt;= L4672, 3, IF(tblCustRFM[[#This Row],[Frequency]] &gt;= M4672, 2, 1))</f>
        <v>3</v>
      </c>
      <c r="H4669">
        <f>IF(tblCustRFM[[#This Row],[Monetary]] &gt;= L4673, 3, IF(tblCustRFM[[#This Row],[Monetary]] &gt;= M4673, 2, 1))</f>
        <v>3</v>
      </c>
      <c r="I4669">
        <f>tblCustRFM[[#This Row],[RecencyTier]] + tblCustRFM[[#This Row],[FrequencyTier]] + tblCustRFM[[#This Row],[MonetaryTier]]</f>
        <v>9</v>
      </c>
    </row>
    <row r="4670" spans="1:9" x14ac:dyDescent="0.45">
      <c r="A4670" s="16">
        <v>7964</v>
      </c>
      <c r="B4670" s="10">
        <v>45342.119511959878</v>
      </c>
      <c r="C4670">
        <v>1</v>
      </c>
      <c r="D4670">
        <v>19411.8</v>
      </c>
      <c r="E4670" s="24">
        <f>INT(RFM_Pivot!$A$1 - tblCustRFM[[#This Row],[LastPurchaseDate]])</f>
        <v>314</v>
      </c>
      <c r="F4670">
        <f>IF(tblCustRFM[[#This Row],[Recency]] &lt;= $L$4, 3, IF(tblCustRFM[[#This Row],[Recency]] &lt;= M4672, 2, 1))</f>
        <v>1</v>
      </c>
      <c r="G4670">
        <f>IF(tblCustRFM[[#This Row],[Frequency]] &gt;= L4673, 3, IF(tblCustRFM[[#This Row],[Frequency]] &gt;= M4673, 2, 1))</f>
        <v>3</v>
      </c>
      <c r="H4670">
        <f>IF(tblCustRFM[[#This Row],[Monetary]] &gt;= L4674, 3, IF(tblCustRFM[[#This Row],[Monetary]] &gt;= M4674, 2, 1))</f>
        <v>3</v>
      </c>
      <c r="I4670">
        <f>tblCustRFM[[#This Row],[RecencyTier]] + tblCustRFM[[#This Row],[FrequencyTier]] + tblCustRFM[[#This Row],[MonetaryTier]]</f>
        <v>7</v>
      </c>
    </row>
    <row r="4671" spans="1:9" x14ac:dyDescent="0.45">
      <c r="A4671" s="16">
        <v>7965</v>
      </c>
      <c r="B4671" s="10">
        <v>45323.794679475308</v>
      </c>
      <c r="C4671">
        <v>1</v>
      </c>
      <c r="D4671">
        <v>6303.03</v>
      </c>
      <c r="E4671" s="24">
        <f>INT(RFM_Pivot!$A$1 - tblCustRFM[[#This Row],[LastPurchaseDate]])</f>
        <v>333</v>
      </c>
      <c r="F4671">
        <f>IF(tblCustRFM[[#This Row],[Recency]] &lt;= $L$4, 3, IF(tblCustRFM[[#This Row],[Recency]] &lt;= M4673, 2, 1))</f>
        <v>1</v>
      </c>
      <c r="G4671">
        <f>IF(tblCustRFM[[#This Row],[Frequency]] &gt;= L4674, 3, IF(tblCustRFM[[#This Row],[Frequency]] &gt;= M4674, 2, 1))</f>
        <v>3</v>
      </c>
      <c r="H4671">
        <f>IF(tblCustRFM[[#This Row],[Monetary]] &gt;= L4675, 3, IF(tblCustRFM[[#This Row],[Monetary]] &gt;= M4675, 2, 1))</f>
        <v>3</v>
      </c>
      <c r="I4671">
        <f>tblCustRFM[[#This Row],[RecencyTier]] + tblCustRFM[[#This Row],[FrequencyTier]] + tblCustRFM[[#This Row],[MonetaryTier]]</f>
        <v>7</v>
      </c>
    </row>
    <row r="4672" spans="1:9" x14ac:dyDescent="0.45">
      <c r="A4672" s="16">
        <v>7966</v>
      </c>
      <c r="B4672" s="10">
        <v>45382.857585763886</v>
      </c>
      <c r="C4672">
        <v>2</v>
      </c>
      <c r="D4672">
        <v>12529.64</v>
      </c>
      <c r="E4672" s="24">
        <f>INT(RFM_Pivot!$A$1 - tblCustRFM[[#This Row],[LastPurchaseDate]])</f>
        <v>274</v>
      </c>
      <c r="F4672">
        <f>IF(tblCustRFM[[#This Row],[Recency]] &lt;= $L$4, 3, IF(tblCustRFM[[#This Row],[Recency]] &lt;= M4674, 2, 1))</f>
        <v>1</v>
      </c>
      <c r="G4672">
        <f>IF(tblCustRFM[[#This Row],[Frequency]] &gt;= L4675, 3, IF(tblCustRFM[[#This Row],[Frequency]] &gt;= M4675, 2, 1))</f>
        <v>3</v>
      </c>
      <c r="H4672">
        <f>IF(tblCustRFM[[#This Row],[Monetary]] &gt;= L4676, 3, IF(tblCustRFM[[#This Row],[Monetary]] &gt;= M4676, 2, 1))</f>
        <v>3</v>
      </c>
      <c r="I4672">
        <f>tblCustRFM[[#This Row],[RecencyTier]] + tblCustRFM[[#This Row],[FrequencyTier]] + tblCustRFM[[#This Row],[MonetaryTier]]</f>
        <v>7</v>
      </c>
    </row>
    <row r="4673" spans="1:9" x14ac:dyDescent="0.45">
      <c r="A4673" s="16">
        <v>7967</v>
      </c>
      <c r="B4673" s="10">
        <v>45445.132813271608</v>
      </c>
      <c r="C4673">
        <v>1</v>
      </c>
      <c r="D4673">
        <v>9741.16</v>
      </c>
      <c r="E4673" s="24">
        <f>INT(RFM_Pivot!$A$1 - tblCustRFM[[#This Row],[LastPurchaseDate]])</f>
        <v>211</v>
      </c>
      <c r="F4673">
        <f>IF(tblCustRFM[[#This Row],[Recency]] &lt;= $L$4, 3, IF(tblCustRFM[[#This Row],[Recency]] &lt;= M4675, 2, 1))</f>
        <v>1</v>
      </c>
      <c r="G4673">
        <f>IF(tblCustRFM[[#This Row],[Frequency]] &gt;= L4676, 3, IF(tblCustRFM[[#This Row],[Frequency]] &gt;= M4676, 2, 1))</f>
        <v>3</v>
      </c>
      <c r="H4673">
        <f>IF(tblCustRFM[[#This Row],[Monetary]] &gt;= L4677, 3, IF(tblCustRFM[[#This Row],[Monetary]] &gt;= M4677, 2, 1))</f>
        <v>3</v>
      </c>
      <c r="I4673">
        <f>tblCustRFM[[#This Row],[RecencyTier]] + tblCustRFM[[#This Row],[FrequencyTier]] + tblCustRFM[[#This Row],[MonetaryTier]]</f>
        <v>7</v>
      </c>
    </row>
    <row r="4674" spans="1:9" x14ac:dyDescent="0.45">
      <c r="A4674" s="16">
        <v>7968</v>
      </c>
      <c r="B4674" s="10">
        <v>45183.62066207562</v>
      </c>
      <c r="C4674">
        <v>1</v>
      </c>
      <c r="D4674">
        <v>3658.56</v>
      </c>
      <c r="E4674" s="24">
        <f>INT(RFM_Pivot!$A$1 - tblCustRFM[[#This Row],[LastPurchaseDate]])</f>
        <v>473</v>
      </c>
      <c r="F4674">
        <f>IF(tblCustRFM[[#This Row],[Recency]] &lt;= $L$4, 3, IF(tblCustRFM[[#This Row],[Recency]] &lt;= M4676, 2, 1))</f>
        <v>1</v>
      </c>
      <c r="G4674">
        <f>IF(tblCustRFM[[#This Row],[Frequency]] &gt;= L4677, 3, IF(tblCustRFM[[#This Row],[Frequency]] &gt;= M4677, 2, 1))</f>
        <v>3</v>
      </c>
      <c r="H4674">
        <f>IF(tblCustRFM[[#This Row],[Monetary]] &gt;= L4678, 3, IF(tblCustRFM[[#This Row],[Monetary]] &gt;= M4678, 2, 1))</f>
        <v>3</v>
      </c>
      <c r="I4674">
        <f>tblCustRFM[[#This Row],[RecencyTier]] + tblCustRFM[[#This Row],[FrequencyTier]] + tblCustRFM[[#This Row],[MonetaryTier]]</f>
        <v>7</v>
      </c>
    </row>
    <row r="4675" spans="1:9" x14ac:dyDescent="0.45">
      <c r="A4675" s="16">
        <v>7970</v>
      </c>
      <c r="B4675" s="10">
        <v>44971.242424228396</v>
      </c>
      <c r="C4675">
        <v>1</v>
      </c>
      <c r="D4675">
        <v>11739.6</v>
      </c>
      <c r="E4675" s="24">
        <f>INT(RFM_Pivot!$A$1 - tblCustRFM[[#This Row],[LastPurchaseDate]])</f>
        <v>685</v>
      </c>
      <c r="F4675">
        <f>IF(tblCustRFM[[#This Row],[Recency]] &lt;= $L$4, 3, IF(tblCustRFM[[#This Row],[Recency]] &lt;= M4677, 2, 1))</f>
        <v>1</v>
      </c>
      <c r="G4675">
        <f>IF(tblCustRFM[[#This Row],[Frequency]] &gt;= L4678, 3, IF(tblCustRFM[[#This Row],[Frequency]] &gt;= M4678, 2, 1))</f>
        <v>3</v>
      </c>
      <c r="H4675">
        <f>IF(tblCustRFM[[#This Row],[Monetary]] &gt;= L4679, 3, IF(tblCustRFM[[#This Row],[Monetary]] &gt;= M4679, 2, 1))</f>
        <v>3</v>
      </c>
      <c r="I4675">
        <f>tblCustRFM[[#This Row],[RecencyTier]] + tblCustRFM[[#This Row],[FrequencyTier]] + tblCustRFM[[#This Row],[MonetaryTier]]</f>
        <v>7</v>
      </c>
    </row>
    <row r="4676" spans="1:9" x14ac:dyDescent="0.45">
      <c r="A4676" s="16">
        <v>7971</v>
      </c>
      <c r="B4676" s="10">
        <v>45095.500850077158</v>
      </c>
      <c r="C4676">
        <v>2</v>
      </c>
      <c r="D4676">
        <v>30561.95</v>
      </c>
      <c r="E4676" s="24">
        <f>INT(RFM_Pivot!$A$1 - tblCustRFM[[#This Row],[LastPurchaseDate]])</f>
        <v>561</v>
      </c>
      <c r="F4676">
        <f>IF(tblCustRFM[[#This Row],[Recency]] &lt;= $L$4, 3, IF(tblCustRFM[[#This Row],[Recency]] &lt;= M4678, 2, 1))</f>
        <v>1</v>
      </c>
      <c r="G4676">
        <f>IF(tblCustRFM[[#This Row],[Frequency]] &gt;= L4679, 3, IF(tblCustRFM[[#This Row],[Frequency]] &gt;= M4679, 2, 1))</f>
        <v>3</v>
      </c>
      <c r="H4676">
        <f>IF(tblCustRFM[[#This Row],[Monetary]] &gt;= L4680, 3, IF(tblCustRFM[[#This Row],[Monetary]] &gt;= M4680, 2, 1))</f>
        <v>3</v>
      </c>
      <c r="I4676">
        <f>tblCustRFM[[#This Row],[RecencyTier]] + tblCustRFM[[#This Row],[FrequencyTier]] + tblCustRFM[[#This Row],[MonetaryTier]]</f>
        <v>7</v>
      </c>
    </row>
    <row r="4677" spans="1:9" x14ac:dyDescent="0.45">
      <c r="A4677" s="16">
        <v>7972</v>
      </c>
      <c r="B4677" s="10">
        <v>45182.890589081791</v>
      </c>
      <c r="C4677">
        <v>1</v>
      </c>
      <c r="D4677">
        <v>7328.76</v>
      </c>
      <c r="E4677" s="24">
        <f>INT(RFM_Pivot!$A$1 - tblCustRFM[[#This Row],[LastPurchaseDate]])</f>
        <v>474</v>
      </c>
      <c r="F4677">
        <f>IF(tblCustRFM[[#This Row],[Recency]] &lt;= $L$4, 3, IF(tblCustRFM[[#This Row],[Recency]] &lt;= M4679, 2, 1))</f>
        <v>1</v>
      </c>
      <c r="G4677">
        <f>IF(tblCustRFM[[#This Row],[Frequency]] &gt;= L4680, 3, IF(tblCustRFM[[#This Row],[Frequency]] &gt;= M4680, 2, 1))</f>
        <v>3</v>
      </c>
      <c r="H4677">
        <f>IF(tblCustRFM[[#This Row],[Monetary]] &gt;= L4681, 3, IF(tblCustRFM[[#This Row],[Monetary]] &gt;= M4681, 2, 1))</f>
        <v>3</v>
      </c>
      <c r="I4677">
        <f>tblCustRFM[[#This Row],[RecencyTier]] + tblCustRFM[[#This Row],[FrequencyTier]] + tblCustRFM[[#This Row],[MonetaryTier]]</f>
        <v>7</v>
      </c>
    </row>
    <row r="4678" spans="1:9" x14ac:dyDescent="0.45">
      <c r="A4678" s="16">
        <v>7973</v>
      </c>
      <c r="B4678" s="10">
        <v>45550.190319020061</v>
      </c>
      <c r="C4678">
        <v>1</v>
      </c>
      <c r="D4678">
        <v>193.96</v>
      </c>
      <c r="E4678" s="24">
        <f>INT(RFM_Pivot!$A$1 - tblCustRFM[[#This Row],[LastPurchaseDate]])</f>
        <v>106</v>
      </c>
      <c r="F4678">
        <f>IF(tblCustRFM[[#This Row],[Recency]] &lt;= $L$4, 3, IF(tblCustRFM[[#This Row],[Recency]] &lt;= M4680, 2, 1))</f>
        <v>3</v>
      </c>
      <c r="G4678">
        <f>IF(tblCustRFM[[#This Row],[Frequency]] &gt;= L4681, 3, IF(tblCustRFM[[#This Row],[Frequency]] &gt;= M4681, 2, 1))</f>
        <v>3</v>
      </c>
      <c r="H4678">
        <f>IF(tblCustRFM[[#This Row],[Monetary]] &gt;= L4682, 3, IF(tblCustRFM[[#This Row],[Monetary]] &gt;= M4682, 2, 1))</f>
        <v>3</v>
      </c>
      <c r="I4678">
        <f>tblCustRFM[[#This Row],[RecencyTier]] + tblCustRFM[[#This Row],[FrequencyTier]] + tblCustRFM[[#This Row],[MonetaryTier]]</f>
        <v>9</v>
      </c>
    </row>
    <row r="4679" spans="1:9" x14ac:dyDescent="0.45">
      <c r="A4679" s="16">
        <v>7974</v>
      </c>
      <c r="B4679" s="10">
        <v>45212.677567746912</v>
      </c>
      <c r="C4679">
        <v>1</v>
      </c>
      <c r="D4679">
        <v>971.69</v>
      </c>
      <c r="E4679" s="24">
        <f>INT(RFM_Pivot!$A$1 - tblCustRFM[[#This Row],[LastPurchaseDate]])</f>
        <v>444</v>
      </c>
      <c r="F4679">
        <f>IF(tblCustRFM[[#This Row],[Recency]] &lt;= $L$4, 3, IF(tblCustRFM[[#This Row],[Recency]] &lt;= M4681, 2, 1))</f>
        <v>1</v>
      </c>
      <c r="G4679">
        <f>IF(tblCustRFM[[#This Row],[Frequency]] &gt;= L4682, 3, IF(tblCustRFM[[#This Row],[Frequency]] &gt;= M4682, 2, 1))</f>
        <v>3</v>
      </c>
      <c r="H4679">
        <f>IF(tblCustRFM[[#This Row],[Monetary]] &gt;= L4683, 3, IF(tblCustRFM[[#This Row],[Monetary]] &gt;= M4683, 2, 1))</f>
        <v>3</v>
      </c>
      <c r="I4679">
        <f>tblCustRFM[[#This Row],[RecencyTier]] + tblCustRFM[[#This Row],[FrequencyTier]] + tblCustRFM[[#This Row],[MonetaryTier]]</f>
        <v>7</v>
      </c>
    </row>
    <row r="4680" spans="1:9" x14ac:dyDescent="0.45">
      <c r="A4680" s="16">
        <v>7975</v>
      </c>
      <c r="B4680" s="10">
        <v>45628.819181905863</v>
      </c>
      <c r="C4680">
        <v>1</v>
      </c>
      <c r="D4680">
        <v>2758.11</v>
      </c>
      <c r="E4680" s="24">
        <f>INT(RFM_Pivot!$A$1 - tblCustRFM[[#This Row],[LastPurchaseDate]])</f>
        <v>28</v>
      </c>
      <c r="F4680">
        <f>IF(tblCustRFM[[#This Row],[Recency]] &lt;= $L$4, 3, IF(tblCustRFM[[#This Row],[Recency]] &lt;= M4682, 2, 1))</f>
        <v>3</v>
      </c>
      <c r="G4680">
        <f>IF(tblCustRFM[[#This Row],[Frequency]] &gt;= L4683, 3, IF(tblCustRFM[[#This Row],[Frequency]] &gt;= M4683, 2, 1))</f>
        <v>3</v>
      </c>
      <c r="H4680">
        <f>IF(tblCustRFM[[#This Row],[Monetary]] &gt;= L4684, 3, IF(tblCustRFM[[#This Row],[Monetary]] &gt;= M4684, 2, 1))</f>
        <v>3</v>
      </c>
      <c r="I4680">
        <f>tblCustRFM[[#This Row],[RecencyTier]] + tblCustRFM[[#This Row],[FrequencyTier]] + tblCustRFM[[#This Row],[MonetaryTier]]</f>
        <v>9</v>
      </c>
    </row>
    <row r="4681" spans="1:9" x14ac:dyDescent="0.45">
      <c r="A4681" s="16">
        <v>7976</v>
      </c>
      <c r="B4681" s="10">
        <v>45583.335633564813</v>
      </c>
      <c r="C4681">
        <v>2</v>
      </c>
      <c r="D4681">
        <v>12033.3</v>
      </c>
      <c r="E4681" s="24">
        <f>INT(RFM_Pivot!$A$1 - tblCustRFM[[#This Row],[LastPurchaseDate]])</f>
        <v>73</v>
      </c>
      <c r="F4681">
        <f>IF(tblCustRFM[[#This Row],[Recency]] &lt;= $L$4, 3, IF(tblCustRFM[[#This Row],[Recency]] &lt;= M4683, 2, 1))</f>
        <v>3</v>
      </c>
      <c r="G4681">
        <f>IF(tblCustRFM[[#This Row],[Frequency]] &gt;= L4684, 3, IF(tblCustRFM[[#This Row],[Frequency]] &gt;= M4684, 2, 1))</f>
        <v>3</v>
      </c>
      <c r="H4681">
        <f>IF(tblCustRFM[[#This Row],[Monetary]] &gt;= L4685, 3, IF(tblCustRFM[[#This Row],[Monetary]] &gt;= M4685, 2, 1))</f>
        <v>3</v>
      </c>
      <c r="I4681">
        <f>tblCustRFM[[#This Row],[RecencyTier]] + tblCustRFM[[#This Row],[FrequencyTier]] + tblCustRFM[[#This Row],[MonetaryTier]]</f>
        <v>9</v>
      </c>
    </row>
    <row r="4682" spans="1:9" x14ac:dyDescent="0.45">
      <c r="A4682" s="16">
        <v>7979</v>
      </c>
      <c r="B4682" s="10">
        <v>45481.928492862651</v>
      </c>
      <c r="C4682">
        <v>2</v>
      </c>
      <c r="D4682">
        <v>11109.91</v>
      </c>
      <c r="E4682" s="24">
        <f>INT(RFM_Pivot!$A$1 - tblCustRFM[[#This Row],[LastPurchaseDate]])</f>
        <v>175</v>
      </c>
      <c r="F4682">
        <f>IF(tblCustRFM[[#This Row],[Recency]] &lt;= $L$4, 3, IF(tblCustRFM[[#This Row],[Recency]] &lt;= M4684, 2, 1))</f>
        <v>1</v>
      </c>
      <c r="G4682">
        <f>IF(tblCustRFM[[#This Row],[Frequency]] &gt;= L4685, 3, IF(tblCustRFM[[#This Row],[Frequency]] &gt;= M4685, 2, 1))</f>
        <v>3</v>
      </c>
      <c r="H4682">
        <f>IF(tblCustRFM[[#This Row],[Monetary]] &gt;= L4686, 3, IF(tblCustRFM[[#This Row],[Monetary]] &gt;= M4686, 2, 1))</f>
        <v>3</v>
      </c>
      <c r="I4682">
        <f>tblCustRFM[[#This Row],[RecencyTier]] + tblCustRFM[[#This Row],[FrequencyTier]] + tblCustRFM[[#This Row],[MonetaryTier]]</f>
        <v>7</v>
      </c>
    </row>
    <row r="4683" spans="1:9" x14ac:dyDescent="0.45">
      <c r="A4683" s="16">
        <v>7980</v>
      </c>
      <c r="B4683" s="10">
        <v>45128.135113503085</v>
      </c>
      <c r="C4683">
        <v>4</v>
      </c>
      <c r="D4683">
        <v>30985.09</v>
      </c>
      <c r="E4683" s="24">
        <f>INT(RFM_Pivot!$A$1 - tblCustRFM[[#This Row],[LastPurchaseDate]])</f>
        <v>528</v>
      </c>
      <c r="F4683">
        <f>IF(tblCustRFM[[#This Row],[Recency]] &lt;= $L$4, 3, IF(tblCustRFM[[#This Row],[Recency]] &lt;= M4685, 2, 1))</f>
        <v>1</v>
      </c>
      <c r="G4683">
        <f>IF(tblCustRFM[[#This Row],[Frequency]] &gt;= L4686, 3, IF(tblCustRFM[[#This Row],[Frequency]] &gt;= M4686, 2, 1))</f>
        <v>3</v>
      </c>
      <c r="H4683">
        <f>IF(tblCustRFM[[#This Row],[Monetary]] &gt;= L4687, 3, IF(tblCustRFM[[#This Row],[Monetary]] &gt;= M4687, 2, 1))</f>
        <v>3</v>
      </c>
      <c r="I4683">
        <f>tblCustRFM[[#This Row],[RecencyTier]] + tblCustRFM[[#This Row],[FrequencyTier]] + tblCustRFM[[#This Row],[MonetaryTier]]</f>
        <v>7</v>
      </c>
    </row>
    <row r="4684" spans="1:9" x14ac:dyDescent="0.45">
      <c r="A4684" s="16">
        <v>7981</v>
      </c>
      <c r="B4684" s="10">
        <v>45584.941794174381</v>
      </c>
      <c r="C4684">
        <v>5</v>
      </c>
      <c r="D4684">
        <v>46827.88</v>
      </c>
      <c r="E4684" s="24">
        <f>INT(RFM_Pivot!$A$1 - tblCustRFM[[#This Row],[LastPurchaseDate]])</f>
        <v>72</v>
      </c>
      <c r="F4684">
        <f>IF(tblCustRFM[[#This Row],[Recency]] &lt;= $L$4, 3, IF(tblCustRFM[[#This Row],[Recency]] &lt;= M4686, 2, 1))</f>
        <v>3</v>
      </c>
      <c r="G4684">
        <f>IF(tblCustRFM[[#This Row],[Frequency]] &gt;= L4687, 3, IF(tblCustRFM[[#This Row],[Frequency]] &gt;= M4687, 2, 1))</f>
        <v>3</v>
      </c>
      <c r="H4684">
        <f>IF(tblCustRFM[[#This Row],[Monetary]] &gt;= L4688, 3, IF(tblCustRFM[[#This Row],[Monetary]] &gt;= M4688, 2, 1))</f>
        <v>3</v>
      </c>
      <c r="I4684">
        <f>tblCustRFM[[#This Row],[RecencyTier]] + tblCustRFM[[#This Row],[FrequencyTier]] + tblCustRFM[[#This Row],[MonetaryTier]]</f>
        <v>9</v>
      </c>
    </row>
    <row r="4685" spans="1:9" x14ac:dyDescent="0.45">
      <c r="A4685" s="16">
        <v>7982</v>
      </c>
      <c r="B4685" s="10">
        <v>45438.927192708332</v>
      </c>
      <c r="C4685">
        <v>2</v>
      </c>
      <c r="D4685">
        <v>9033.24</v>
      </c>
      <c r="E4685" s="24">
        <f>INT(RFM_Pivot!$A$1 - tblCustRFM[[#This Row],[LastPurchaseDate]])</f>
        <v>218</v>
      </c>
      <c r="F4685">
        <f>IF(tblCustRFM[[#This Row],[Recency]] &lt;= $L$4, 3, IF(tblCustRFM[[#This Row],[Recency]] &lt;= M4687, 2, 1))</f>
        <v>1</v>
      </c>
      <c r="G4685">
        <f>IF(tblCustRFM[[#This Row],[Frequency]] &gt;= L4688, 3, IF(tblCustRFM[[#This Row],[Frequency]] &gt;= M4688, 2, 1))</f>
        <v>3</v>
      </c>
      <c r="H4685">
        <f>IF(tblCustRFM[[#This Row],[Monetary]] &gt;= L4689, 3, IF(tblCustRFM[[#This Row],[Monetary]] &gt;= M4689, 2, 1))</f>
        <v>3</v>
      </c>
      <c r="I4685">
        <f>tblCustRFM[[#This Row],[RecencyTier]] + tblCustRFM[[#This Row],[FrequencyTier]] + tblCustRFM[[#This Row],[MonetaryTier]]</f>
        <v>7</v>
      </c>
    </row>
    <row r="4686" spans="1:9" x14ac:dyDescent="0.45">
      <c r="A4686" s="16">
        <v>7984</v>
      </c>
      <c r="B4686" s="10">
        <v>45331.898489853396</v>
      </c>
      <c r="C4686">
        <v>1</v>
      </c>
      <c r="D4686">
        <v>1553.32</v>
      </c>
      <c r="E4686" s="24">
        <f>INT(RFM_Pivot!$A$1 - tblCustRFM[[#This Row],[LastPurchaseDate]])</f>
        <v>325</v>
      </c>
      <c r="F4686">
        <f>IF(tblCustRFM[[#This Row],[Recency]] &lt;= $L$4, 3, IF(tblCustRFM[[#This Row],[Recency]] &lt;= M4688, 2, 1))</f>
        <v>1</v>
      </c>
      <c r="G4686">
        <f>IF(tblCustRFM[[#This Row],[Frequency]] &gt;= L4689, 3, IF(tblCustRFM[[#This Row],[Frequency]] &gt;= M4689, 2, 1))</f>
        <v>3</v>
      </c>
      <c r="H4686">
        <f>IF(tblCustRFM[[#This Row],[Monetary]] &gt;= L4690, 3, IF(tblCustRFM[[#This Row],[Monetary]] &gt;= M4690, 2, 1))</f>
        <v>3</v>
      </c>
      <c r="I4686">
        <f>tblCustRFM[[#This Row],[RecencyTier]] + tblCustRFM[[#This Row],[FrequencyTier]] + tblCustRFM[[#This Row],[MonetaryTier]]</f>
        <v>7</v>
      </c>
    </row>
    <row r="4687" spans="1:9" x14ac:dyDescent="0.45">
      <c r="A4687" s="16">
        <v>7985</v>
      </c>
      <c r="B4687" s="10">
        <v>45400.087308719136</v>
      </c>
      <c r="C4687">
        <v>3</v>
      </c>
      <c r="D4687">
        <v>23113.84</v>
      </c>
      <c r="E4687" s="24">
        <f>INT(RFM_Pivot!$A$1 - tblCustRFM[[#This Row],[LastPurchaseDate]])</f>
        <v>256</v>
      </c>
      <c r="F4687">
        <f>IF(tblCustRFM[[#This Row],[Recency]] &lt;= $L$4, 3, IF(tblCustRFM[[#This Row],[Recency]] &lt;= M4689, 2, 1))</f>
        <v>1</v>
      </c>
      <c r="G4687">
        <f>IF(tblCustRFM[[#This Row],[Frequency]] &gt;= L4690, 3, IF(tblCustRFM[[#This Row],[Frequency]] &gt;= M4690, 2, 1))</f>
        <v>3</v>
      </c>
      <c r="H4687">
        <f>IF(tblCustRFM[[#This Row],[Monetary]] &gt;= L4691, 3, IF(tblCustRFM[[#This Row],[Monetary]] &gt;= M4691, 2, 1))</f>
        <v>3</v>
      </c>
      <c r="I4687">
        <f>tblCustRFM[[#This Row],[RecencyTier]] + tblCustRFM[[#This Row],[FrequencyTier]] + tblCustRFM[[#This Row],[MonetaryTier]]</f>
        <v>7</v>
      </c>
    </row>
    <row r="4688" spans="1:9" x14ac:dyDescent="0.45">
      <c r="A4688" s="16">
        <v>7986</v>
      </c>
      <c r="B4688" s="10">
        <v>45397.021002083333</v>
      </c>
      <c r="C4688">
        <v>2</v>
      </c>
      <c r="D4688">
        <v>8059.54</v>
      </c>
      <c r="E4688" s="24">
        <f>INT(RFM_Pivot!$A$1 - tblCustRFM[[#This Row],[LastPurchaseDate]])</f>
        <v>259</v>
      </c>
      <c r="F4688">
        <f>IF(tblCustRFM[[#This Row],[Recency]] &lt;= $L$4, 3, IF(tblCustRFM[[#This Row],[Recency]] &lt;= M4690, 2, 1))</f>
        <v>1</v>
      </c>
      <c r="G4688">
        <f>IF(tblCustRFM[[#This Row],[Frequency]] &gt;= L4691, 3, IF(tblCustRFM[[#This Row],[Frequency]] &gt;= M4691, 2, 1))</f>
        <v>3</v>
      </c>
      <c r="H4688">
        <f>IF(tblCustRFM[[#This Row],[Monetary]] &gt;= L4692, 3, IF(tblCustRFM[[#This Row],[Monetary]] &gt;= M4692, 2, 1))</f>
        <v>3</v>
      </c>
      <c r="I4688">
        <f>tblCustRFM[[#This Row],[RecencyTier]] + tblCustRFM[[#This Row],[FrequencyTier]] + tblCustRFM[[#This Row],[MonetaryTier]]</f>
        <v>7</v>
      </c>
    </row>
    <row r="4689" spans="1:9" x14ac:dyDescent="0.45">
      <c r="A4689" s="16">
        <v>7988</v>
      </c>
      <c r="B4689" s="10">
        <v>44985.989898996915</v>
      </c>
      <c r="C4689">
        <v>1</v>
      </c>
      <c r="D4689">
        <v>647.32000000000005</v>
      </c>
      <c r="E4689" s="24">
        <f>INT(RFM_Pivot!$A$1 - tblCustRFM[[#This Row],[LastPurchaseDate]])</f>
        <v>671</v>
      </c>
      <c r="F4689">
        <f>IF(tblCustRFM[[#This Row],[Recency]] &lt;= $L$4, 3, IF(tblCustRFM[[#This Row],[Recency]] &lt;= M4691, 2, 1))</f>
        <v>1</v>
      </c>
      <c r="G4689">
        <f>IF(tblCustRFM[[#This Row],[Frequency]] &gt;= L4692, 3, IF(tblCustRFM[[#This Row],[Frequency]] &gt;= M4692, 2, 1))</f>
        <v>3</v>
      </c>
      <c r="H4689">
        <f>IF(tblCustRFM[[#This Row],[Monetary]] &gt;= L4693, 3, IF(tblCustRFM[[#This Row],[Monetary]] &gt;= M4693, 2, 1))</f>
        <v>3</v>
      </c>
      <c r="I4689">
        <f>tblCustRFM[[#This Row],[RecencyTier]] + tblCustRFM[[#This Row],[FrequencyTier]] + tblCustRFM[[#This Row],[MonetaryTier]]</f>
        <v>7</v>
      </c>
    </row>
    <row r="4690" spans="1:9" x14ac:dyDescent="0.45">
      <c r="A4690" s="16">
        <v>7989</v>
      </c>
      <c r="B4690" s="10">
        <v>45168.508150810187</v>
      </c>
      <c r="C4690">
        <v>1</v>
      </c>
      <c r="D4690">
        <v>8566.82</v>
      </c>
      <c r="E4690" s="24">
        <f>INT(RFM_Pivot!$A$1 - tblCustRFM[[#This Row],[LastPurchaseDate]])</f>
        <v>488</v>
      </c>
      <c r="F4690">
        <f>IF(tblCustRFM[[#This Row],[Recency]] &lt;= $L$4, 3, IF(tblCustRFM[[#This Row],[Recency]] &lt;= M4692, 2, 1))</f>
        <v>1</v>
      </c>
      <c r="G4690">
        <f>IF(tblCustRFM[[#This Row],[Frequency]] &gt;= L4693, 3, IF(tblCustRFM[[#This Row],[Frequency]] &gt;= M4693, 2, 1))</f>
        <v>3</v>
      </c>
      <c r="H4690">
        <f>IF(tblCustRFM[[#This Row],[Monetary]] &gt;= L4694, 3, IF(tblCustRFM[[#This Row],[Monetary]] &gt;= M4694, 2, 1))</f>
        <v>3</v>
      </c>
      <c r="I4690">
        <f>tblCustRFM[[#This Row],[RecencyTier]] + tblCustRFM[[#This Row],[FrequencyTier]] + tblCustRFM[[#This Row],[MonetaryTier]]</f>
        <v>7</v>
      </c>
    </row>
    <row r="4691" spans="1:9" x14ac:dyDescent="0.45">
      <c r="A4691" s="16">
        <v>7990</v>
      </c>
      <c r="B4691" s="10">
        <v>45117.476047608026</v>
      </c>
      <c r="C4691">
        <v>1</v>
      </c>
      <c r="D4691">
        <v>2484.09</v>
      </c>
      <c r="E4691" s="24">
        <f>INT(RFM_Pivot!$A$1 - tblCustRFM[[#This Row],[LastPurchaseDate]])</f>
        <v>539</v>
      </c>
      <c r="F4691">
        <f>IF(tblCustRFM[[#This Row],[Recency]] &lt;= $L$4, 3, IF(tblCustRFM[[#This Row],[Recency]] &lt;= M4693, 2, 1))</f>
        <v>1</v>
      </c>
      <c r="G4691">
        <f>IF(tblCustRFM[[#This Row],[Frequency]] &gt;= L4694, 3, IF(tblCustRFM[[#This Row],[Frequency]] &gt;= M4694, 2, 1))</f>
        <v>3</v>
      </c>
      <c r="H4691">
        <f>IF(tblCustRFM[[#This Row],[Monetary]] &gt;= L4695, 3, IF(tblCustRFM[[#This Row],[Monetary]] &gt;= M4695, 2, 1))</f>
        <v>3</v>
      </c>
      <c r="I4691">
        <f>tblCustRFM[[#This Row],[RecencyTier]] + tblCustRFM[[#This Row],[FrequencyTier]] + tblCustRFM[[#This Row],[MonetaryTier]]</f>
        <v>7</v>
      </c>
    </row>
    <row r="4692" spans="1:9" x14ac:dyDescent="0.45">
      <c r="A4692" s="16">
        <v>7991</v>
      </c>
      <c r="B4692" s="10">
        <v>45607.282028202164</v>
      </c>
      <c r="C4692">
        <v>1</v>
      </c>
      <c r="D4692">
        <v>1783.02</v>
      </c>
      <c r="E4692" s="24">
        <f>INT(RFM_Pivot!$A$1 - tblCustRFM[[#This Row],[LastPurchaseDate]])</f>
        <v>49</v>
      </c>
      <c r="F4692">
        <f>IF(tblCustRFM[[#This Row],[Recency]] &lt;= $L$4, 3, IF(tblCustRFM[[#This Row],[Recency]] &lt;= M4694, 2, 1))</f>
        <v>3</v>
      </c>
      <c r="G4692">
        <f>IF(tblCustRFM[[#This Row],[Frequency]] &gt;= L4695, 3, IF(tblCustRFM[[#This Row],[Frequency]] &gt;= M4695, 2, 1))</f>
        <v>3</v>
      </c>
      <c r="H4692">
        <f>IF(tblCustRFM[[#This Row],[Monetary]] &gt;= L4696, 3, IF(tblCustRFM[[#This Row],[Monetary]] &gt;= M4696, 2, 1))</f>
        <v>3</v>
      </c>
      <c r="I4692">
        <f>tblCustRFM[[#This Row],[RecencyTier]] + tblCustRFM[[#This Row],[FrequencyTier]] + tblCustRFM[[#This Row],[MonetaryTier]]</f>
        <v>9</v>
      </c>
    </row>
    <row r="4693" spans="1:9" x14ac:dyDescent="0.45">
      <c r="A4693" s="16">
        <v>7992</v>
      </c>
      <c r="B4693" s="10">
        <v>45219.759275925928</v>
      </c>
      <c r="C4693">
        <v>1</v>
      </c>
      <c r="D4693">
        <v>9135.75</v>
      </c>
      <c r="E4693" s="24">
        <f>INT(RFM_Pivot!$A$1 - tblCustRFM[[#This Row],[LastPurchaseDate]])</f>
        <v>437</v>
      </c>
      <c r="F4693">
        <f>IF(tblCustRFM[[#This Row],[Recency]] &lt;= $L$4, 3, IF(tblCustRFM[[#This Row],[Recency]] &lt;= M4695, 2, 1))</f>
        <v>1</v>
      </c>
      <c r="G4693">
        <f>IF(tblCustRFM[[#This Row],[Frequency]] &gt;= L4696, 3, IF(tblCustRFM[[#This Row],[Frequency]] &gt;= M4696, 2, 1))</f>
        <v>3</v>
      </c>
      <c r="H4693">
        <f>IF(tblCustRFM[[#This Row],[Monetary]] &gt;= L4697, 3, IF(tblCustRFM[[#This Row],[Monetary]] &gt;= M4697, 2, 1))</f>
        <v>3</v>
      </c>
      <c r="I4693">
        <f>tblCustRFM[[#This Row],[RecencyTier]] + tblCustRFM[[#This Row],[FrequencyTier]] + tblCustRFM[[#This Row],[MonetaryTier]]</f>
        <v>7</v>
      </c>
    </row>
    <row r="4694" spans="1:9" x14ac:dyDescent="0.45">
      <c r="A4694" s="16">
        <v>7993</v>
      </c>
      <c r="B4694" s="10">
        <v>45611.808480825617</v>
      </c>
      <c r="C4694">
        <v>2</v>
      </c>
      <c r="D4694">
        <v>11674.35</v>
      </c>
      <c r="E4694" s="24">
        <f>INT(RFM_Pivot!$A$1 - tblCustRFM[[#This Row],[LastPurchaseDate]])</f>
        <v>45</v>
      </c>
      <c r="F4694">
        <f>IF(tblCustRFM[[#This Row],[Recency]] &lt;= $L$4, 3, IF(tblCustRFM[[#This Row],[Recency]] &lt;= M4696, 2, 1))</f>
        <v>3</v>
      </c>
      <c r="G4694">
        <f>IF(tblCustRFM[[#This Row],[Frequency]] &gt;= L4697, 3, IF(tblCustRFM[[#This Row],[Frequency]] &gt;= M4697, 2, 1))</f>
        <v>3</v>
      </c>
      <c r="H4694">
        <f>IF(tblCustRFM[[#This Row],[Monetary]] &gt;= L4698, 3, IF(tblCustRFM[[#This Row],[Monetary]] &gt;= M4698, 2, 1))</f>
        <v>3</v>
      </c>
      <c r="I4694">
        <f>tblCustRFM[[#This Row],[RecencyTier]] + tblCustRFM[[#This Row],[FrequencyTier]] + tblCustRFM[[#This Row],[MonetaryTier]]</f>
        <v>9</v>
      </c>
    </row>
    <row r="4695" spans="1:9" x14ac:dyDescent="0.45">
      <c r="A4695" s="16">
        <v>7995</v>
      </c>
      <c r="B4695" s="10">
        <v>45226.037903780867</v>
      </c>
      <c r="C4695">
        <v>1</v>
      </c>
      <c r="D4695">
        <v>21986.400000000001</v>
      </c>
      <c r="E4695" s="24">
        <f>INT(RFM_Pivot!$A$1 - tblCustRFM[[#This Row],[LastPurchaseDate]])</f>
        <v>430</v>
      </c>
      <c r="F4695">
        <f>IF(tblCustRFM[[#This Row],[Recency]] &lt;= $L$4, 3, IF(tblCustRFM[[#This Row],[Recency]] &lt;= M4697, 2, 1))</f>
        <v>1</v>
      </c>
      <c r="G4695">
        <f>IF(tblCustRFM[[#This Row],[Frequency]] &gt;= L4698, 3, IF(tblCustRFM[[#This Row],[Frequency]] &gt;= M4698, 2, 1))</f>
        <v>3</v>
      </c>
      <c r="H4695">
        <f>IF(tblCustRFM[[#This Row],[Monetary]] &gt;= L4699, 3, IF(tblCustRFM[[#This Row],[Monetary]] &gt;= M4699, 2, 1))</f>
        <v>3</v>
      </c>
      <c r="I4695">
        <f>tblCustRFM[[#This Row],[RecencyTier]] + tblCustRFM[[#This Row],[FrequencyTier]] + tblCustRFM[[#This Row],[MonetaryTier]]</f>
        <v>7</v>
      </c>
    </row>
    <row r="4696" spans="1:9" x14ac:dyDescent="0.45">
      <c r="A4696" s="16">
        <v>7996</v>
      </c>
      <c r="B4696" s="10">
        <v>45379.061206134262</v>
      </c>
      <c r="C4696">
        <v>3</v>
      </c>
      <c r="D4696">
        <v>23561.79</v>
      </c>
      <c r="E4696" s="24">
        <f>INT(RFM_Pivot!$A$1 - tblCustRFM[[#This Row],[LastPurchaseDate]])</f>
        <v>277</v>
      </c>
      <c r="F4696">
        <f>IF(tblCustRFM[[#This Row],[Recency]] &lt;= $L$4, 3, IF(tblCustRFM[[#This Row],[Recency]] &lt;= M4698, 2, 1))</f>
        <v>1</v>
      </c>
      <c r="G4696">
        <f>IF(tblCustRFM[[#This Row],[Frequency]] &gt;= L4699, 3, IF(tblCustRFM[[#This Row],[Frequency]] &gt;= M4699, 2, 1))</f>
        <v>3</v>
      </c>
      <c r="H4696">
        <f>IF(tblCustRFM[[#This Row],[Monetary]] &gt;= L4700, 3, IF(tblCustRFM[[#This Row],[Monetary]] &gt;= M4700, 2, 1))</f>
        <v>3</v>
      </c>
      <c r="I4696">
        <f>tblCustRFM[[#This Row],[RecencyTier]] + tblCustRFM[[#This Row],[FrequencyTier]] + tblCustRFM[[#This Row],[MonetaryTier]]</f>
        <v>7</v>
      </c>
    </row>
    <row r="4697" spans="1:9" x14ac:dyDescent="0.45">
      <c r="A4697" s="16">
        <v>7997</v>
      </c>
      <c r="B4697" s="10">
        <v>45349.128212808639</v>
      </c>
      <c r="C4697">
        <v>1</v>
      </c>
      <c r="D4697">
        <v>3648.3</v>
      </c>
      <c r="E4697" s="24">
        <f>INT(RFM_Pivot!$A$1 - tblCustRFM[[#This Row],[LastPurchaseDate]])</f>
        <v>307</v>
      </c>
      <c r="F4697">
        <f>IF(tblCustRFM[[#This Row],[Recency]] &lt;= $L$4, 3, IF(tblCustRFM[[#This Row],[Recency]] &lt;= M4699, 2, 1))</f>
        <v>1</v>
      </c>
      <c r="G4697">
        <f>IF(tblCustRFM[[#This Row],[Frequency]] &gt;= L4700, 3, IF(tblCustRFM[[#This Row],[Frequency]] &gt;= M4700, 2, 1))</f>
        <v>3</v>
      </c>
      <c r="H4697">
        <f>IF(tblCustRFM[[#This Row],[Monetary]] &gt;= L4701, 3, IF(tblCustRFM[[#This Row],[Monetary]] &gt;= M4701, 2, 1))</f>
        <v>3</v>
      </c>
      <c r="I4697">
        <f>tblCustRFM[[#This Row],[RecencyTier]] + tblCustRFM[[#This Row],[FrequencyTier]] + tblCustRFM[[#This Row],[MonetaryTier]]</f>
        <v>7</v>
      </c>
    </row>
    <row r="4698" spans="1:9" x14ac:dyDescent="0.45">
      <c r="A4698" s="16">
        <v>7998</v>
      </c>
      <c r="B4698" s="10">
        <v>45647.582058217595</v>
      </c>
      <c r="C4698">
        <v>4</v>
      </c>
      <c r="D4698">
        <v>32804.97</v>
      </c>
      <c r="E4698" s="24">
        <f>INT(RFM_Pivot!$A$1 - tblCustRFM[[#This Row],[LastPurchaseDate]])</f>
        <v>9</v>
      </c>
      <c r="F4698">
        <f>IF(tblCustRFM[[#This Row],[Recency]] &lt;= $L$4, 3, IF(tblCustRFM[[#This Row],[Recency]] &lt;= M4700, 2, 1))</f>
        <v>3</v>
      </c>
      <c r="G4698">
        <f>IF(tblCustRFM[[#This Row],[Frequency]] &gt;= L4701, 3, IF(tblCustRFM[[#This Row],[Frequency]] &gt;= M4701, 2, 1))</f>
        <v>3</v>
      </c>
      <c r="H4698">
        <f>IF(tblCustRFM[[#This Row],[Monetary]] &gt;= L4702, 3, IF(tblCustRFM[[#This Row],[Monetary]] &gt;= M4702, 2, 1))</f>
        <v>3</v>
      </c>
      <c r="I4698">
        <f>tblCustRFM[[#This Row],[RecencyTier]] + tblCustRFM[[#This Row],[FrequencyTier]] + tblCustRFM[[#This Row],[MonetaryTier]]</f>
        <v>9</v>
      </c>
    </row>
    <row r="4699" spans="1:9" x14ac:dyDescent="0.45">
      <c r="A4699" s="16">
        <v>7999</v>
      </c>
      <c r="B4699" s="10">
        <v>45605.821882175929</v>
      </c>
      <c r="C4699">
        <v>5</v>
      </c>
      <c r="D4699">
        <v>56754.25</v>
      </c>
      <c r="E4699" s="24">
        <f>INT(RFM_Pivot!$A$1 - tblCustRFM[[#This Row],[LastPurchaseDate]])</f>
        <v>51</v>
      </c>
      <c r="F4699">
        <f>IF(tblCustRFM[[#This Row],[Recency]] &lt;= $L$4, 3, IF(tblCustRFM[[#This Row],[Recency]] &lt;= M4701, 2, 1))</f>
        <v>3</v>
      </c>
      <c r="G4699">
        <f>IF(tblCustRFM[[#This Row],[Frequency]] &gt;= L4702, 3, IF(tblCustRFM[[#This Row],[Frequency]] &gt;= M4702, 2, 1))</f>
        <v>3</v>
      </c>
      <c r="H4699">
        <f>IF(tblCustRFM[[#This Row],[Monetary]] &gt;= L4703, 3, IF(tblCustRFM[[#This Row],[Monetary]] &gt;= M4703, 2, 1))</f>
        <v>3</v>
      </c>
      <c r="I4699">
        <f>tblCustRFM[[#This Row],[RecencyTier]] + tblCustRFM[[#This Row],[FrequencyTier]] + tblCustRFM[[#This Row],[MonetaryTier]]</f>
        <v>9</v>
      </c>
    </row>
    <row r="4700" spans="1:9" x14ac:dyDescent="0.45">
      <c r="A4700" s="16">
        <v>8000</v>
      </c>
      <c r="B4700" s="10">
        <v>45231.148414853393</v>
      </c>
      <c r="C4700">
        <v>2</v>
      </c>
      <c r="D4700">
        <v>8044.03</v>
      </c>
      <c r="E4700" s="24">
        <f>INT(RFM_Pivot!$A$1 - tblCustRFM[[#This Row],[LastPurchaseDate]])</f>
        <v>425</v>
      </c>
      <c r="F4700">
        <f>IF(tblCustRFM[[#This Row],[Recency]] &lt;= $L$4, 3, IF(tblCustRFM[[#This Row],[Recency]] &lt;= M4702, 2, 1))</f>
        <v>1</v>
      </c>
      <c r="G4700">
        <f>IF(tblCustRFM[[#This Row],[Frequency]] &gt;= L4703, 3, IF(tblCustRFM[[#This Row],[Frequency]] &gt;= M4703, 2, 1))</f>
        <v>3</v>
      </c>
      <c r="H4700">
        <f>IF(tblCustRFM[[#This Row],[Monetary]] &gt;= L4704, 3, IF(tblCustRFM[[#This Row],[Monetary]] &gt;= M4704, 2, 1))</f>
        <v>3</v>
      </c>
      <c r="I4700">
        <f>tblCustRFM[[#This Row],[RecencyTier]] + tblCustRFM[[#This Row],[FrequencyTier]] + tblCustRFM[[#This Row],[MonetaryTier]]</f>
        <v>7</v>
      </c>
    </row>
    <row r="4701" spans="1:9" x14ac:dyDescent="0.45">
      <c r="A4701" s="16">
        <v>8001</v>
      </c>
      <c r="B4701" s="10">
        <v>45457.982098225308</v>
      </c>
      <c r="C4701">
        <v>1</v>
      </c>
      <c r="D4701">
        <v>4042.22</v>
      </c>
      <c r="E4701" s="24">
        <f>INT(RFM_Pivot!$A$1 - tblCustRFM[[#This Row],[LastPurchaseDate]])</f>
        <v>199</v>
      </c>
      <c r="F4701">
        <f>IF(tblCustRFM[[#This Row],[Recency]] &lt;= $L$4, 3, IF(tblCustRFM[[#This Row],[Recency]] &lt;= M4703, 2, 1))</f>
        <v>1</v>
      </c>
      <c r="G4701">
        <f>IF(tblCustRFM[[#This Row],[Frequency]] &gt;= L4704, 3, IF(tblCustRFM[[#This Row],[Frequency]] &gt;= M4704, 2, 1))</f>
        <v>3</v>
      </c>
      <c r="H4701">
        <f>IF(tblCustRFM[[#This Row],[Monetary]] &gt;= L4705, 3, IF(tblCustRFM[[#This Row],[Monetary]] &gt;= M4705, 2, 1))</f>
        <v>3</v>
      </c>
      <c r="I4701">
        <f>tblCustRFM[[#This Row],[RecencyTier]] + tblCustRFM[[#This Row],[FrequencyTier]] + tblCustRFM[[#This Row],[MonetaryTier]]</f>
        <v>7</v>
      </c>
    </row>
    <row r="4702" spans="1:9" x14ac:dyDescent="0.45">
      <c r="A4702" s="16">
        <v>8002</v>
      </c>
      <c r="B4702" s="10">
        <v>45509.233223341049</v>
      </c>
      <c r="C4702">
        <v>5</v>
      </c>
      <c r="D4702">
        <v>47017.63</v>
      </c>
      <c r="E4702" s="24">
        <f>INT(RFM_Pivot!$A$1 - tblCustRFM[[#This Row],[LastPurchaseDate]])</f>
        <v>147</v>
      </c>
      <c r="F4702">
        <f>IF(tblCustRFM[[#This Row],[Recency]] &lt;= $L$4, 3, IF(tblCustRFM[[#This Row],[Recency]] &lt;= M4704, 2, 1))</f>
        <v>1</v>
      </c>
      <c r="G4702">
        <f>IF(tblCustRFM[[#This Row],[Frequency]] &gt;= L4705, 3, IF(tblCustRFM[[#This Row],[Frequency]] &gt;= M4705, 2, 1))</f>
        <v>3</v>
      </c>
      <c r="H4702">
        <f>IF(tblCustRFM[[#This Row],[Monetary]] &gt;= L4706, 3, IF(tblCustRFM[[#This Row],[Monetary]] &gt;= M4706, 2, 1))</f>
        <v>3</v>
      </c>
      <c r="I4702">
        <f>tblCustRFM[[#This Row],[RecencyTier]] + tblCustRFM[[#This Row],[FrequencyTier]] + tblCustRFM[[#This Row],[MonetaryTier]]</f>
        <v>7</v>
      </c>
    </row>
    <row r="4703" spans="1:9" x14ac:dyDescent="0.45">
      <c r="A4703" s="16">
        <v>8003</v>
      </c>
      <c r="B4703" s="10">
        <v>45077.030003009262</v>
      </c>
      <c r="C4703">
        <v>1</v>
      </c>
      <c r="D4703">
        <v>9719.9599999999991</v>
      </c>
      <c r="E4703" s="24">
        <f>INT(RFM_Pivot!$A$1 - tblCustRFM[[#This Row],[LastPurchaseDate]])</f>
        <v>579</v>
      </c>
      <c r="F4703">
        <f>IF(tblCustRFM[[#This Row],[Recency]] &lt;= $L$4, 3, IF(tblCustRFM[[#This Row],[Recency]] &lt;= M4705, 2, 1))</f>
        <v>1</v>
      </c>
      <c r="G4703">
        <f>IF(tblCustRFM[[#This Row],[Frequency]] &gt;= L4706, 3, IF(tblCustRFM[[#This Row],[Frequency]] &gt;= M4706, 2, 1))</f>
        <v>3</v>
      </c>
      <c r="H4703">
        <f>IF(tblCustRFM[[#This Row],[Monetary]] &gt;= L4707, 3, IF(tblCustRFM[[#This Row],[Monetary]] &gt;= M4707, 2, 1))</f>
        <v>3</v>
      </c>
      <c r="I4703">
        <f>tblCustRFM[[#This Row],[RecencyTier]] + tblCustRFM[[#This Row],[FrequencyTier]] + tblCustRFM[[#This Row],[MonetaryTier]]</f>
        <v>7</v>
      </c>
    </row>
    <row r="4704" spans="1:9" x14ac:dyDescent="0.45">
      <c r="A4704" s="16">
        <v>8004</v>
      </c>
      <c r="B4704" s="10">
        <v>45644.00470046296</v>
      </c>
      <c r="C4704">
        <v>2</v>
      </c>
      <c r="D4704">
        <v>10712.77</v>
      </c>
      <c r="E4704" s="24">
        <f>INT(RFM_Pivot!$A$1 - tblCustRFM[[#This Row],[LastPurchaseDate]])</f>
        <v>12</v>
      </c>
      <c r="F4704">
        <f>IF(tblCustRFM[[#This Row],[Recency]] &lt;= $L$4, 3, IF(tblCustRFM[[#This Row],[Recency]] &lt;= M4706, 2, 1))</f>
        <v>3</v>
      </c>
      <c r="G4704">
        <f>IF(tblCustRFM[[#This Row],[Frequency]] &gt;= L4707, 3, IF(tblCustRFM[[#This Row],[Frequency]] &gt;= M4707, 2, 1))</f>
        <v>3</v>
      </c>
      <c r="H4704">
        <f>IF(tblCustRFM[[#This Row],[Monetary]] &gt;= L4708, 3, IF(tblCustRFM[[#This Row],[Monetary]] &gt;= M4708, 2, 1))</f>
        <v>3</v>
      </c>
      <c r="I4704">
        <f>tblCustRFM[[#This Row],[RecencyTier]] + tblCustRFM[[#This Row],[FrequencyTier]] + tblCustRFM[[#This Row],[MonetaryTier]]</f>
        <v>9</v>
      </c>
    </row>
    <row r="4705" spans="1:9" x14ac:dyDescent="0.45">
      <c r="A4705" s="16">
        <v>8005</v>
      </c>
      <c r="B4705" s="10">
        <v>45037.679067901234</v>
      </c>
      <c r="C4705">
        <v>1</v>
      </c>
      <c r="D4705">
        <v>7177.95</v>
      </c>
      <c r="E4705" s="24">
        <f>INT(RFM_Pivot!$A$1 - tblCustRFM[[#This Row],[LastPurchaseDate]])</f>
        <v>619</v>
      </c>
      <c r="F4705">
        <f>IF(tblCustRFM[[#This Row],[Recency]] &lt;= $L$4, 3, IF(tblCustRFM[[#This Row],[Recency]] &lt;= M4707, 2, 1))</f>
        <v>1</v>
      </c>
      <c r="G4705">
        <f>IF(tblCustRFM[[#This Row],[Frequency]] &gt;= L4708, 3, IF(tblCustRFM[[#This Row],[Frequency]] &gt;= M4708, 2, 1))</f>
        <v>3</v>
      </c>
      <c r="H4705">
        <f>IF(tblCustRFM[[#This Row],[Monetary]] &gt;= L4709, 3, IF(tblCustRFM[[#This Row],[Monetary]] &gt;= M4709, 2, 1))</f>
        <v>3</v>
      </c>
      <c r="I4705">
        <f>tblCustRFM[[#This Row],[RecencyTier]] + tblCustRFM[[#This Row],[FrequencyTier]] + tblCustRFM[[#This Row],[MonetaryTier]]</f>
        <v>7</v>
      </c>
    </row>
    <row r="4706" spans="1:9" x14ac:dyDescent="0.45">
      <c r="A4706" s="16">
        <v>8006</v>
      </c>
      <c r="B4706" s="10">
        <v>45147.336033603395</v>
      </c>
      <c r="C4706">
        <v>1</v>
      </c>
      <c r="D4706">
        <v>2351.14</v>
      </c>
      <c r="E4706" s="24">
        <f>INT(RFM_Pivot!$A$1 - tblCustRFM[[#This Row],[LastPurchaseDate]])</f>
        <v>509</v>
      </c>
      <c r="F4706">
        <f>IF(tblCustRFM[[#This Row],[Recency]] &lt;= $L$4, 3, IF(tblCustRFM[[#This Row],[Recency]] &lt;= M4708, 2, 1))</f>
        <v>1</v>
      </c>
      <c r="G4706">
        <f>IF(tblCustRFM[[#This Row],[Frequency]] &gt;= L4709, 3, IF(tblCustRFM[[#This Row],[Frequency]] &gt;= M4709, 2, 1))</f>
        <v>3</v>
      </c>
      <c r="H4706">
        <f>IF(tblCustRFM[[#This Row],[Monetary]] &gt;= L4710, 3, IF(tblCustRFM[[#This Row],[Monetary]] &gt;= M4710, 2, 1))</f>
        <v>3</v>
      </c>
      <c r="I4706">
        <f>tblCustRFM[[#This Row],[RecencyTier]] + tblCustRFM[[#This Row],[FrequencyTier]] + tblCustRFM[[#This Row],[MonetaryTier]]</f>
        <v>7</v>
      </c>
    </row>
    <row r="4707" spans="1:9" x14ac:dyDescent="0.45">
      <c r="A4707" s="16">
        <v>8008</v>
      </c>
      <c r="B4707" s="10">
        <v>45266.921992206793</v>
      </c>
      <c r="C4707">
        <v>1</v>
      </c>
      <c r="D4707">
        <v>4964.78</v>
      </c>
      <c r="E4707" s="24">
        <f>INT(RFM_Pivot!$A$1 - tblCustRFM[[#This Row],[LastPurchaseDate]])</f>
        <v>390</v>
      </c>
      <c r="F4707">
        <f>IF(tblCustRFM[[#This Row],[Recency]] &lt;= $L$4, 3, IF(tblCustRFM[[#This Row],[Recency]] &lt;= M4709, 2, 1))</f>
        <v>1</v>
      </c>
      <c r="G4707">
        <f>IF(tblCustRFM[[#This Row],[Frequency]] &gt;= L4710, 3, IF(tblCustRFM[[#This Row],[Frequency]] &gt;= M4710, 2, 1))</f>
        <v>3</v>
      </c>
      <c r="H4707">
        <f>IF(tblCustRFM[[#This Row],[Monetary]] &gt;= L4711, 3, IF(tblCustRFM[[#This Row],[Monetary]] &gt;= M4711, 2, 1))</f>
        <v>3</v>
      </c>
      <c r="I4707">
        <f>tblCustRFM[[#This Row],[RecencyTier]] + tblCustRFM[[#This Row],[FrequencyTier]] + tblCustRFM[[#This Row],[MonetaryTier]]</f>
        <v>7</v>
      </c>
    </row>
    <row r="4708" spans="1:9" x14ac:dyDescent="0.45">
      <c r="A4708" s="16">
        <v>8009</v>
      </c>
      <c r="B4708" s="10">
        <v>45024.391739158949</v>
      </c>
      <c r="C4708">
        <v>2</v>
      </c>
      <c r="D4708">
        <v>19637.759999999998</v>
      </c>
      <c r="E4708" s="24">
        <f>INT(RFM_Pivot!$A$1 - tblCustRFM[[#This Row],[LastPurchaseDate]])</f>
        <v>632</v>
      </c>
      <c r="F4708">
        <f>IF(tblCustRFM[[#This Row],[Recency]] &lt;= $L$4, 3, IF(tblCustRFM[[#This Row],[Recency]] &lt;= M4710, 2, 1))</f>
        <v>1</v>
      </c>
      <c r="G4708">
        <f>IF(tblCustRFM[[#This Row],[Frequency]] &gt;= L4711, 3, IF(tblCustRFM[[#This Row],[Frequency]] &gt;= M4711, 2, 1))</f>
        <v>3</v>
      </c>
      <c r="H4708">
        <f>IF(tblCustRFM[[#This Row],[Monetary]] &gt;= L4712, 3, IF(tblCustRFM[[#This Row],[Monetary]] &gt;= M4712, 2, 1))</f>
        <v>3</v>
      </c>
      <c r="I4708">
        <f>tblCustRFM[[#This Row],[RecencyTier]] + tblCustRFM[[#This Row],[FrequencyTier]] + tblCustRFM[[#This Row],[MonetaryTier]]</f>
        <v>7</v>
      </c>
    </row>
    <row r="4709" spans="1:9" x14ac:dyDescent="0.45">
      <c r="A4709" s="16">
        <v>8010</v>
      </c>
      <c r="B4709" s="10">
        <v>45048.995199537036</v>
      </c>
      <c r="C4709">
        <v>1</v>
      </c>
      <c r="D4709">
        <v>6974.34</v>
      </c>
      <c r="E4709" s="24">
        <f>INT(RFM_Pivot!$A$1 - tblCustRFM[[#This Row],[LastPurchaseDate]])</f>
        <v>608</v>
      </c>
      <c r="F4709">
        <f>IF(tblCustRFM[[#This Row],[Recency]] &lt;= $L$4, 3, IF(tblCustRFM[[#This Row],[Recency]] &lt;= M4711, 2, 1))</f>
        <v>1</v>
      </c>
      <c r="G4709">
        <f>IF(tblCustRFM[[#This Row],[Frequency]] &gt;= L4712, 3, IF(tblCustRFM[[#This Row],[Frequency]] &gt;= M4712, 2, 1))</f>
        <v>3</v>
      </c>
      <c r="H4709">
        <f>IF(tblCustRFM[[#This Row],[Monetary]] &gt;= L4713, 3, IF(tblCustRFM[[#This Row],[Monetary]] &gt;= M4713, 2, 1))</f>
        <v>3</v>
      </c>
      <c r="I4709">
        <f>tblCustRFM[[#This Row],[RecencyTier]] + tblCustRFM[[#This Row],[FrequencyTier]] + tblCustRFM[[#This Row],[MonetaryTier]]</f>
        <v>7</v>
      </c>
    </row>
    <row r="4710" spans="1:9" x14ac:dyDescent="0.45">
      <c r="A4710" s="16">
        <v>8011</v>
      </c>
      <c r="B4710" s="10">
        <v>45591.877487731479</v>
      </c>
      <c r="C4710">
        <v>4</v>
      </c>
      <c r="D4710">
        <v>34175.86</v>
      </c>
      <c r="E4710" s="24">
        <f>INT(RFM_Pivot!$A$1 - tblCustRFM[[#This Row],[LastPurchaseDate]])</f>
        <v>65</v>
      </c>
      <c r="F4710">
        <f>IF(tblCustRFM[[#This Row],[Recency]] &lt;= $L$4, 3, IF(tblCustRFM[[#This Row],[Recency]] &lt;= M4712, 2, 1))</f>
        <v>3</v>
      </c>
      <c r="G4710">
        <f>IF(tblCustRFM[[#This Row],[Frequency]] &gt;= L4713, 3, IF(tblCustRFM[[#This Row],[Frequency]] &gt;= M4713, 2, 1))</f>
        <v>3</v>
      </c>
      <c r="H4710">
        <f>IF(tblCustRFM[[#This Row],[Monetary]] &gt;= L4714, 3, IF(tblCustRFM[[#This Row],[Monetary]] &gt;= M4714, 2, 1))</f>
        <v>3</v>
      </c>
      <c r="I4710">
        <f>tblCustRFM[[#This Row],[RecencyTier]] + tblCustRFM[[#This Row],[FrequencyTier]] + tblCustRFM[[#This Row],[MonetaryTier]]</f>
        <v>9</v>
      </c>
    </row>
    <row r="4711" spans="1:9" x14ac:dyDescent="0.45">
      <c r="A4711" s="16">
        <v>8012</v>
      </c>
      <c r="B4711" s="10">
        <v>45501.275427546294</v>
      </c>
      <c r="C4711">
        <v>1</v>
      </c>
      <c r="D4711">
        <v>9048.15</v>
      </c>
      <c r="E4711" s="24">
        <f>INT(RFM_Pivot!$A$1 - tblCustRFM[[#This Row],[LastPurchaseDate]])</f>
        <v>155</v>
      </c>
      <c r="F4711">
        <f>IF(tblCustRFM[[#This Row],[Recency]] &lt;= $L$4, 3, IF(tblCustRFM[[#This Row],[Recency]] &lt;= M4713, 2, 1))</f>
        <v>1</v>
      </c>
      <c r="G4711">
        <f>IF(tblCustRFM[[#This Row],[Frequency]] &gt;= L4714, 3, IF(tblCustRFM[[#This Row],[Frequency]] &gt;= M4714, 2, 1))</f>
        <v>3</v>
      </c>
      <c r="H4711">
        <f>IF(tblCustRFM[[#This Row],[Monetary]] &gt;= L4715, 3, IF(tblCustRFM[[#This Row],[Monetary]] &gt;= M4715, 2, 1))</f>
        <v>3</v>
      </c>
      <c r="I4711">
        <f>tblCustRFM[[#This Row],[RecencyTier]] + tblCustRFM[[#This Row],[FrequencyTier]] + tblCustRFM[[#This Row],[MonetaryTier]]</f>
        <v>7</v>
      </c>
    </row>
    <row r="4712" spans="1:9" x14ac:dyDescent="0.45">
      <c r="A4712" s="16">
        <v>8013</v>
      </c>
      <c r="B4712" s="10">
        <v>45631.812481250003</v>
      </c>
      <c r="C4712">
        <v>2</v>
      </c>
      <c r="D4712">
        <v>31506.959999999999</v>
      </c>
      <c r="E4712" s="24">
        <f>INT(RFM_Pivot!$A$1 - tblCustRFM[[#This Row],[LastPurchaseDate]])</f>
        <v>25</v>
      </c>
      <c r="F4712">
        <f>IF(tblCustRFM[[#This Row],[Recency]] &lt;= $L$4, 3, IF(tblCustRFM[[#This Row],[Recency]] &lt;= M4714, 2, 1))</f>
        <v>3</v>
      </c>
      <c r="G4712">
        <f>IF(tblCustRFM[[#This Row],[Frequency]] &gt;= L4715, 3, IF(tblCustRFM[[#This Row],[Frequency]] &gt;= M4715, 2, 1))</f>
        <v>3</v>
      </c>
      <c r="H4712">
        <f>IF(tblCustRFM[[#This Row],[Monetary]] &gt;= L4716, 3, IF(tblCustRFM[[#This Row],[Monetary]] &gt;= M4716, 2, 1))</f>
        <v>3</v>
      </c>
      <c r="I4712">
        <f>tblCustRFM[[#This Row],[RecencyTier]] + tblCustRFM[[#This Row],[FrequencyTier]] + tblCustRFM[[#This Row],[MonetaryTier]]</f>
        <v>9</v>
      </c>
    </row>
    <row r="4713" spans="1:9" x14ac:dyDescent="0.45">
      <c r="A4713" s="16">
        <v>8014</v>
      </c>
      <c r="B4713" s="10">
        <v>45033.663666358021</v>
      </c>
      <c r="C4713">
        <v>1</v>
      </c>
      <c r="D4713">
        <v>8330.9599999999991</v>
      </c>
      <c r="E4713" s="24">
        <f>INT(RFM_Pivot!$A$1 - tblCustRFM[[#This Row],[LastPurchaseDate]])</f>
        <v>623</v>
      </c>
      <c r="F4713">
        <f>IF(tblCustRFM[[#This Row],[Recency]] &lt;= $L$4, 3, IF(tblCustRFM[[#This Row],[Recency]] &lt;= M4715, 2, 1))</f>
        <v>1</v>
      </c>
      <c r="G4713">
        <f>IF(tblCustRFM[[#This Row],[Frequency]] &gt;= L4716, 3, IF(tblCustRFM[[#This Row],[Frequency]] &gt;= M4716, 2, 1))</f>
        <v>3</v>
      </c>
      <c r="H4713">
        <f>IF(tblCustRFM[[#This Row],[Monetary]] &gt;= L4717, 3, IF(tblCustRFM[[#This Row],[Monetary]] &gt;= M4717, 2, 1))</f>
        <v>3</v>
      </c>
      <c r="I4713">
        <f>tblCustRFM[[#This Row],[RecencyTier]] + tblCustRFM[[#This Row],[FrequencyTier]] + tblCustRFM[[#This Row],[MonetaryTier]]</f>
        <v>7</v>
      </c>
    </row>
    <row r="4714" spans="1:9" x14ac:dyDescent="0.45">
      <c r="A4714" s="16">
        <v>8016</v>
      </c>
      <c r="B4714" s="10">
        <v>45289.335233526232</v>
      </c>
      <c r="C4714">
        <v>2</v>
      </c>
      <c r="D4714">
        <v>24849.58</v>
      </c>
      <c r="E4714" s="24">
        <f>INT(RFM_Pivot!$A$1 - tblCustRFM[[#This Row],[LastPurchaseDate]])</f>
        <v>367</v>
      </c>
      <c r="F4714">
        <f>IF(tblCustRFM[[#This Row],[Recency]] &lt;= $L$4, 3, IF(tblCustRFM[[#This Row],[Recency]] &lt;= M4716, 2, 1))</f>
        <v>1</v>
      </c>
      <c r="G4714">
        <f>IF(tblCustRFM[[#This Row],[Frequency]] &gt;= L4717, 3, IF(tblCustRFM[[#This Row],[Frequency]] &gt;= M4717, 2, 1))</f>
        <v>3</v>
      </c>
      <c r="H4714">
        <f>IF(tblCustRFM[[#This Row],[Monetary]] &gt;= L4718, 3, IF(tblCustRFM[[#This Row],[Monetary]] &gt;= M4718, 2, 1))</f>
        <v>3</v>
      </c>
      <c r="I4714">
        <f>tblCustRFM[[#This Row],[RecencyTier]] + tblCustRFM[[#This Row],[FrequencyTier]] + tblCustRFM[[#This Row],[MonetaryTier]]</f>
        <v>7</v>
      </c>
    </row>
    <row r="4715" spans="1:9" x14ac:dyDescent="0.45">
      <c r="A4715" s="16">
        <v>8018</v>
      </c>
      <c r="B4715" s="10">
        <v>45614.947794791668</v>
      </c>
      <c r="C4715">
        <v>1</v>
      </c>
      <c r="D4715">
        <v>15382.56</v>
      </c>
      <c r="E4715" s="24">
        <f>INT(RFM_Pivot!$A$1 - tblCustRFM[[#This Row],[LastPurchaseDate]])</f>
        <v>42</v>
      </c>
      <c r="F4715">
        <f>IF(tblCustRFM[[#This Row],[Recency]] &lt;= $L$4, 3, IF(tblCustRFM[[#This Row],[Recency]] &lt;= M4717, 2, 1))</f>
        <v>3</v>
      </c>
      <c r="G4715">
        <f>IF(tblCustRFM[[#This Row],[Frequency]] &gt;= L4718, 3, IF(tblCustRFM[[#This Row],[Frequency]] &gt;= M4718, 2, 1))</f>
        <v>3</v>
      </c>
      <c r="H4715">
        <f>IF(tblCustRFM[[#This Row],[Monetary]] &gt;= L4719, 3, IF(tblCustRFM[[#This Row],[Monetary]] &gt;= M4719, 2, 1))</f>
        <v>3</v>
      </c>
      <c r="I4715">
        <f>tblCustRFM[[#This Row],[RecencyTier]] + tblCustRFM[[#This Row],[FrequencyTier]] + tblCustRFM[[#This Row],[MonetaryTier]]</f>
        <v>9</v>
      </c>
    </row>
    <row r="4716" spans="1:9" x14ac:dyDescent="0.45">
      <c r="A4716" s="16">
        <v>8022</v>
      </c>
      <c r="B4716" s="10">
        <v>45560.046304629628</v>
      </c>
      <c r="C4716">
        <v>2</v>
      </c>
      <c r="D4716">
        <v>14535.23</v>
      </c>
      <c r="E4716" s="24">
        <f>INT(RFM_Pivot!$A$1 - tblCustRFM[[#This Row],[LastPurchaseDate]])</f>
        <v>96</v>
      </c>
      <c r="F4716">
        <f>IF(tblCustRFM[[#This Row],[Recency]] &lt;= $L$4, 3, IF(tblCustRFM[[#This Row],[Recency]] &lt;= M4718, 2, 1))</f>
        <v>3</v>
      </c>
      <c r="G4716">
        <f>IF(tblCustRFM[[#This Row],[Frequency]] &gt;= L4719, 3, IF(tblCustRFM[[#This Row],[Frequency]] &gt;= M4719, 2, 1))</f>
        <v>3</v>
      </c>
      <c r="H4716">
        <f>IF(tblCustRFM[[#This Row],[Monetary]] &gt;= L4720, 3, IF(tblCustRFM[[#This Row],[Monetary]] &gt;= M4720, 2, 1))</f>
        <v>3</v>
      </c>
      <c r="I4716">
        <f>tblCustRFM[[#This Row],[RecencyTier]] + tblCustRFM[[#This Row],[FrequencyTier]] + tblCustRFM[[#This Row],[MonetaryTier]]</f>
        <v>9</v>
      </c>
    </row>
    <row r="4717" spans="1:9" x14ac:dyDescent="0.45">
      <c r="A4717" s="16">
        <v>8023</v>
      </c>
      <c r="B4717" s="10">
        <v>45235.820882098764</v>
      </c>
      <c r="C4717">
        <v>1</v>
      </c>
      <c r="D4717">
        <v>4096.8999999999996</v>
      </c>
      <c r="E4717" s="24">
        <f>INT(RFM_Pivot!$A$1 - tblCustRFM[[#This Row],[LastPurchaseDate]])</f>
        <v>421</v>
      </c>
      <c r="F4717">
        <f>IF(tblCustRFM[[#This Row],[Recency]] &lt;= $L$4, 3, IF(tblCustRFM[[#This Row],[Recency]] &lt;= M4719, 2, 1))</f>
        <v>1</v>
      </c>
      <c r="G4717">
        <f>IF(tblCustRFM[[#This Row],[Frequency]] &gt;= L4720, 3, IF(tblCustRFM[[#This Row],[Frequency]] &gt;= M4720, 2, 1))</f>
        <v>3</v>
      </c>
      <c r="H4717">
        <f>IF(tblCustRFM[[#This Row],[Monetary]] &gt;= L4721, 3, IF(tblCustRFM[[#This Row],[Monetary]] &gt;= M4721, 2, 1))</f>
        <v>3</v>
      </c>
      <c r="I4717">
        <f>tblCustRFM[[#This Row],[RecencyTier]] + tblCustRFM[[#This Row],[FrequencyTier]] + tblCustRFM[[#This Row],[MonetaryTier]]</f>
        <v>7</v>
      </c>
    </row>
    <row r="4718" spans="1:9" x14ac:dyDescent="0.45">
      <c r="A4718" s="16">
        <v>8024</v>
      </c>
      <c r="B4718" s="10">
        <v>45482.804580478398</v>
      </c>
      <c r="C4718">
        <v>2</v>
      </c>
      <c r="D4718">
        <v>43933.45</v>
      </c>
      <c r="E4718" s="24">
        <f>INT(RFM_Pivot!$A$1 - tblCustRFM[[#This Row],[LastPurchaseDate]])</f>
        <v>174</v>
      </c>
      <c r="F4718">
        <f>IF(tblCustRFM[[#This Row],[Recency]] &lt;= $L$4, 3, IF(tblCustRFM[[#This Row],[Recency]] &lt;= M4720, 2, 1))</f>
        <v>1</v>
      </c>
      <c r="G4718">
        <f>IF(tblCustRFM[[#This Row],[Frequency]] &gt;= L4721, 3, IF(tblCustRFM[[#This Row],[Frequency]] &gt;= M4721, 2, 1))</f>
        <v>3</v>
      </c>
      <c r="H4718">
        <f>IF(tblCustRFM[[#This Row],[Monetary]] &gt;= L4722, 3, IF(tblCustRFM[[#This Row],[Monetary]] &gt;= M4722, 2, 1))</f>
        <v>3</v>
      </c>
      <c r="I4718">
        <f>tblCustRFM[[#This Row],[RecencyTier]] + tblCustRFM[[#This Row],[FrequencyTier]] + tblCustRFM[[#This Row],[MonetaryTier]]</f>
        <v>7</v>
      </c>
    </row>
    <row r="4719" spans="1:9" x14ac:dyDescent="0.45">
      <c r="A4719" s="16">
        <v>8025</v>
      </c>
      <c r="B4719" s="10">
        <v>45558.148114814816</v>
      </c>
      <c r="C4719">
        <v>1</v>
      </c>
      <c r="D4719">
        <v>15464.25</v>
      </c>
      <c r="E4719" s="24">
        <f>INT(RFM_Pivot!$A$1 - tblCustRFM[[#This Row],[LastPurchaseDate]])</f>
        <v>98</v>
      </c>
      <c r="F4719">
        <f>IF(tblCustRFM[[#This Row],[Recency]] &lt;= $L$4, 3, IF(tblCustRFM[[#This Row],[Recency]] &lt;= M4721, 2, 1))</f>
        <v>3</v>
      </c>
      <c r="G4719">
        <f>IF(tblCustRFM[[#This Row],[Frequency]] &gt;= L4722, 3, IF(tblCustRFM[[#This Row],[Frequency]] &gt;= M4722, 2, 1))</f>
        <v>3</v>
      </c>
      <c r="H4719">
        <f>IF(tblCustRFM[[#This Row],[Monetary]] &gt;= L4723, 3, IF(tblCustRFM[[#This Row],[Monetary]] &gt;= M4723, 2, 1))</f>
        <v>3</v>
      </c>
      <c r="I4719">
        <f>tblCustRFM[[#This Row],[RecencyTier]] + tblCustRFM[[#This Row],[FrequencyTier]] + tblCustRFM[[#This Row],[MonetaryTier]]</f>
        <v>9</v>
      </c>
    </row>
    <row r="4720" spans="1:9" x14ac:dyDescent="0.45">
      <c r="A4720" s="16">
        <v>8026</v>
      </c>
      <c r="B4720" s="10">
        <v>44970.07430744599</v>
      </c>
      <c r="C4720">
        <v>1</v>
      </c>
      <c r="D4720">
        <v>9054</v>
      </c>
      <c r="E4720" s="24">
        <f>INT(RFM_Pivot!$A$1 - tblCustRFM[[#This Row],[LastPurchaseDate]])</f>
        <v>686</v>
      </c>
      <c r="F4720">
        <f>IF(tblCustRFM[[#This Row],[Recency]] &lt;= $L$4, 3, IF(tblCustRFM[[#This Row],[Recency]] &lt;= M4722, 2, 1))</f>
        <v>1</v>
      </c>
      <c r="G4720">
        <f>IF(tblCustRFM[[#This Row],[Frequency]] &gt;= L4723, 3, IF(tblCustRFM[[#This Row],[Frequency]] &gt;= M4723, 2, 1))</f>
        <v>3</v>
      </c>
      <c r="H4720">
        <f>IF(tblCustRFM[[#This Row],[Monetary]] &gt;= L4724, 3, IF(tblCustRFM[[#This Row],[Monetary]] &gt;= M4724, 2, 1))</f>
        <v>3</v>
      </c>
      <c r="I4720">
        <f>tblCustRFM[[#This Row],[RecencyTier]] + tblCustRFM[[#This Row],[FrequencyTier]] + tblCustRFM[[#This Row],[MonetaryTier]]</f>
        <v>7</v>
      </c>
    </row>
    <row r="4721" spans="1:9" x14ac:dyDescent="0.45">
      <c r="A4721" s="16">
        <v>8027</v>
      </c>
      <c r="B4721" s="10">
        <v>45410.673367322532</v>
      </c>
      <c r="C4721">
        <v>3</v>
      </c>
      <c r="D4721">
        <v>30690.43</v>
      </c>
      <c r="E4721" s="24">
        <f>INT(RFM_Pivot!$A$1 - tblCustRFM[[#This Row],[LastPurchaseDate]])</f>
        <v>246</v>
      </c>
      <c r="F4721">
        <f>IF(tblCustRFM[[#This Row],[Recency]] &lt;= $L$4, 3, IF(tblCustRFM[[#This Row],[Recency]] &lt;= M4723, 2, 1))</f>
        <v>1</v>
      </c>
      <c r="G4721">
        <f>IF(tblCustRFM[[#This Row],[Frequency]] &gt;= L4724, 3, IF(tblCustRFM[[#This Row],[Frequency]] &gt;= M4724, 2, 1))</f>
        <v>3</v>
      </c>
      <c r="H4721">
        <f>IF(tblCustRFM[[#This Row],[Monetary]] &gt;= L4725, 3, IF(tblCustRFM[[#This Row],[Monetary]] &gt;= M4725, 2, 1))</f>
        <v>3</v>
      </c>
      <c r="I4721">
        <f>tblCustRFM[[#This Row],[RecencyTier]] + tblCustRFM[[#This Row],[FrequencyTier]] + tblCustRFM[[#This Row],[MonetaryTier]]</f>
        <v>7</v>
      </c>
    </row>
    <row r="4722" spans="1:9" x14ac:dyDescent="0.45">
      <c r="A4722" s="16">
        <v>8028</v>
      </c>
      <c r="B4722" s="10">
        <v>45536.026902700614</v>
      </c>
      <c r="C4722">
        <v>1</v>
      </c>
      <c r="D4722">
        <v>3979.8</v>
      </c>
      <c r="E4722" s="24">
        <f>INT(RFM_Pivot!$A$1 - tblCustRFM[[#This Row],[LastPurchaseDate]])</f>
        <v>120</v>
      </c>
      <c r="F4722">
        <f>IF(tblCustRFM[[#This Row],[Recency]] &lt;= $L$4, 3, IF(tblCustRFM[[#This Row],[Recency]] &lt;= M4724, 2, 1))</f>
        <v>1</v>
      </c>
      <c r="G4722">
        <f>IF(tblCustRFM[[#This Row],[Frequency]] &gt;= L4725, 3, IF(tblCustRFM[[#This Row],[Frequency]] &gt;= M4725, 2, 1))</f>
        <v>3</v>
      </c>
      <c r="H4722">
        <f>IF(tblCustRFM[[#This Row],[Monetary]] &gt;= L4726, 3, IF(tblCustRFM[[#This Row],[Monetary]] &gt;= M4726, 2, 1))</f>
        <v>3</v>
      </c>
      <c r="I4722">
        <f>tblCustRFM[[#This Row],[RecencyTier]] + tblCustRFM[[#This Row],[FrequencyTier]] + tblCustRFM[[#This Row],[MonetaryTier]]</f>
        <v>7</v>
      </c>
    </row>
    <row r="4723" spans="1:9" x14ac:dyDescent="0.45">
      <c r="A4723" s="16">
        <v>8029</v>
      </c>
      <c r="B4723" s="10">
        <v>45041.76747673611</v>
      </c>
      <c r="C4723">
        <v>1</v>
      </c>
      <c r="D4723">
        <v>1864.15</v>
      </c>
      <c r="E4723" s="24">
        <f>INT(RFM_Pivot!$A$1 - tblCustRFM[[#This Row],[LastPurchaseDate]])</f>
        <v>615</v>
      </c>
      <c r="F4723">
        <f>IF(tblCustRFM[[#This Row],[Recency]] &lt;= $L$4, 3, IF(tblCustRFM[[#This Row],[Recency]] &lt;= M4725, 2, 1))</f>
        <v>1</v>
      </c>
      <c r="G4723">
        <f>IF(tblCustRFM[[#This Row],[Frequency]] &gt;= L4726, 3, IF(tblCustRFM[[#This Row],[Frequency]] &gt;= M4726, 2, 1))</f>
        <v>3</v>
      </c>
      <c r="H4723">
        <f>IF(tblCustRFM[[#This Row],[Monetary]] &gt;= L4727, 3, IF(tblCustRFM[[#This Row],[Monetary]] &gt;= M4727, 2, 1))</f>
        <v>3</v>
      </c>
      <c r="I4723">
        <f>tblCustRFM[[#This Row],[RecencyTier]] + tblCustRFM[[#This Row],[FrequencyTier]] + tblCustRFM[[#This Row],[MonetaryTier]]</f>
        <v>7</v>
      </c>
    </row>
    <row r="4724" spans="1:9" x14ac:dyDescent="0.45">
      <c r="A4724" s="16">
        <v>8031</v>
      </c>
      <c r="B4724" s="10">
        <v>45202.821582137345</v>
      </c>
      <c r="C4724">
        <v>2</v>
      </c>
      <c r="D4724">
        <v>20755.099999999999</v>
      </c>
      <c r="E4724" s="24">
        <f>INT(RFM_Pivot!$A$1 - tblCustRFM[[#This Row],[LastPurchaseDate]])</f>
        <v>454</v>
      </c>
      <c r="F4724">
        <f>IF(tblCustRFM[[#This Row],[Recency]] &lt;= $L$4, 3, IF(tblCustRFM[[#This Row],[Recency]] &lt;= M4726, 2, 1))</f>
        <v>1</v>
      </c>
      <c r="G4724">
        <f>IF(tblCustRFM[[#This Row],[Frequency]] &gt;= L4727, 3, IF(tblCustRFM[[#This Row],[Frequency]] &gt;= M4727, 2, 1))</f>
        <v>3</v>
      </c>
      <c r="H4724">
        <f>IF(tblCustRFM[[#This Row],[Monetary]] &gt;= L4728, 3, IF(tblCustRFM[[#This Row],[Monetary]] &gt;= M4728, 2, 1))</f>
        <v>3</v>
      </c>
      <c r="I4724">
        <f>tblCustRFM[[#This Row],[RecencyTier]] + tblCustRFM[[#This Row],[FrequencyTier]] + tblCustRFM[[#This Row],[MonetaryTier]]</f>
        <v>7</v>
      </c>
    </row>
    <row r="4725" spans="1:9" x14ac:dyDescent="0.45">
      <c r="A4725" s="16">
        <v>8032</v>
      </c>
      <c r="B4725" s="10">
        <v>45580.342334220681</v>
      </c>
      <c r="C4725">
        <v>3</v>
      </c>
      <c r="D4725">
        <v>15253.25</v>
      </c>
      <c r="E4725" s="24">
        <f>INT(RFM_Pivot!$A$1 - tblCustRFM[[#This Row],[LastPurchaseDate]])</f>
        <v>76</v>
      </c>
      <c r="F4725">
        <f>IF(tblCustRFM[[#This Row],[Recency]] &lt;= $L$4, 3, IF(tblCustRFM[[#This Row],[Recency]] &lt;= M4727, 2, 1))</f>
        <v>3</v>
      </c>
      <c r="G4725">
        <f>IF(tblCustRFM[[#This Row],[Frequency]] &gt;= L4728, 3, IF(tblCustRFM[[#This Row],[Frequency]] &gt;= M4728, 2, 1))</f>
        <v>3</v>
      </c>
      <c r="H4725">
        <f>IF(tblCustRFM[[#This Row],[Monetary]] &gt;= L4729, 3, IF(tblCustRFM[[#This Row],[Monetary]] &gt;= M4729, 2, 1))</f>
        <v>3</v>
      </c>
      <c r="I4725">
        <f>tblCustRFM[[#This Row],[RecencyTier]] + tblCustRFM[[#This Row],[FrequencyTier]] + tblCustRFM[[#This Row],[MonetaryTier]]</f>
        <v>9</v>
      </c>
    </row>
    <row r="4726" spans="1:9" x14ac:dyDescent="0.45">
      <c r="A4726" s="16">
        <v>8034</v>
      </c>
      <c r="B4726" s="10">
        <v>45524.345734567898</v>
      </c>
      <c r="C4726">
        <v>1</v>
      </c>
      <c r="D4726">
        <v>12813.08</v>
      </c>
      <c r="E4726" s="24">
        <f>INT(RFM_Pivot!$A$1 - tblCustRFM[[#This Row],[LastPurchaseDate]])</f>
        <v>132</v>
      </c>
      <c r="F4726">
        <f>IF(tblCustRFM[[#This Row],[Recency]] &lt;= $L$4, 3, IF(tblCustRFM[[#This Row],[Recency]] &lt;= M4728, 2, 1))</f>
        <v>1</v>
      </c>
      <c r="G4726">
        <f>IF(tblCustRFM[[#This Row],[Frequency]] &gt;= L4729, 3, IF(tblCustRFM[[#This Row],[Frequency]] &gt;= M4729, 2, 1))</f>
        <v>3</v>
      </c>
      <c r="H4726">
        <f>IF(tblCustRFM[[#This Row],[Monetary]] &gt;= L4730, 3, IF(tblCustRFM[[#This Row],[Monetary]] &gt;= M4730, 2, 1))</f>
        <v>3</v>
      </c>
      <c r="I4726">
        <f>tblCustRFM[[#This Row],[RecencyTier]] + tblCustRFM[[#This Row],[FrequencyTier]] + tblCustRFM[[#This Row],[MonetaryTier]]</f>
        <v>7</v>
      </c>
    </row>
    <row r="4727" spans="1:9" x14ac:dyDescent="0.45">
      <c r="A4727" s="16">
        <v>8035</v>
      </c>
      <c r="B4727" s="10">
        <v>45633.345634567901</v>
      </c>
      <c r="C4727">
        <v>2</v>
      </c>
      <c r="D4727">
        <v>9215.7000000000007</v>
      </c>
      <c r="E4727" s="24">
        <f>INT(RFM_Pivot!$A$1 - tblCustRFM[[#This Row],[LastPurchaseDate]])</f>
        <v>23</v>
      </c>
      <c r="F4727">
        <f>IF(tblCustRFM[[#This Row],[Recency]] &lt;= $L$4, 3, IF(tblCustRFM[[#This Row],[Recency]] &lt;= M4729, 2, 1))</f>
        <v>3</v>
      </c>
      <c r="G4727">
        <f>IF(tblCustRFM[[#This Row],[Frequency]] &gt;= L4730, 3, IF(tblCustRFM[[#This Row],[Frequency]] &gt;= M4730, 2, 1))</f>
        <v>3</v>
      </c>
      <c r="H4727">
        <f>IF(tblCustRFM[[#This Row],[Monetary]] &gt;= L4731, 3, IF(tblCustRFM[[#This Row],[Monetary]] &gt;= M4731, 2, 1))</f>
        <v>3</v>
      </c>
      <c r="I4727">
        <f>tblCustRFM[[#This Row],[RecencyTier]] + tblCustRFM[[#This Row],[FrequencyTier]] + tblCustRFM[[#This Row],[MonetaryTier]]</f>
        <v>9</v>
      </c>
    </row>
    <row r="4728" spans="1:9" x14ac:dyDescent="0.45">
      <c r="A4728" s="16">
        <v>8036</v>
      </c>
      <c r="B4728" s="10">
        <v>45469.225222530862</v>
      </c>
      <c r="C4728">
        <v>3</v>
      </c>
      <c r="D4728">
        <v>39629.360000000001</v>
      </c>
      <c r="E4728" s="24">
        <f>INT(RFM_Pivot!$A$1 - tblCustRFM[[#This Row],[LastPurchaseDate]])</f>
        <v>187</v>
      </c>
      <c r="F4728">
        <f>IF(tblCustRFM[[#This Row],[Recency]] &lt;= $L$4, 3, IF(tblCustRFM[[#This Row],[Recency]] &lt;= M4730, 2, 1))</f>
        <v>1</v>
      </c>
      <c r="G4728">
        <f>IF(tblCustRFM[[#This Row],[Frequency]] &gt;= L4731, 3, IF(tblCustRFM[[#This Row],[Frequency]] &gt;= M4731, 2, 1))</f>
        <v>3</v>
      </c>
      <c r="H4728">
        <f>IF(tblCustRFM[[#This Row],[Monetary]] &gt;= L4732, 3, IF(tblCustRFM[[#This Row],[Monetary]] &gt;= M4732, 2, 1))</f>
        <v>3</v>
      </c>
      <c r="I4728">
        <f>tblCustRFM[[#This Row],[RecencyTier]] + tblCustRFM[[#This Row],[FrequencyTier]] + tblCustRFM[[#This Row],[MonetaryTier]]</f>
        <v>7</v>
      </c>
    </row>
    <row r="4729" spans="1:9" x14ac:dyDescent="0.45">
      <c r="A4729" s="16">
        <v>8037</v>
      </c>
      <c r="B4729" s="10">
        <v>45296.708970910491</v>
      </c>
      <c r="C4729">
        <v>1</v>
      </c>
      <c r="D4729">
        <v>2099.29</v>
      </c>
      <c r="E4729" s="24">
        <f>INT(RFM_Pivot!$A$1 - tblCustRFM[[#This Row],[LastPurchaseDate]])</f>
        <v>360</v>
      </c>
      <c r="F4729">
        <f>IF(tblCustRFM[[#This Row],[Recency]] &lt;= $L$4, 3, IF(tblCustRFM[[#This Row],[Recency]] &lt;= M4731, 2, 1))</f>
        <v>1</v>
      </c>
      <c r="G4729">
        <f>IF(tblCustRFM[[#This Row],[Frequency]] &gt;= L4732, 3, IF(tblCustRFM[[#This Row],[Frequency]] &gt;= M4732, 2, 1))</f>
        <v>3</v>
      </c>
      <c r="H4729">
        <f>IF(tblCustRFM[[#This Row],[Monetary]] &gt;= L4733, 3, IF(tblCustRFM[[#This Row],[Monetary]] &gt;= M4733, 2, 1))</f>
        <v>3</v>
      </c>
      <c r="I4729">
        <f>tblCustRFM[[#This Row],[RecencyTier]] + tblCustRFM[[#This Row],[FrequencyTier]] + tblCustRFM[[#This Row],[MonetaryTier]]</f>
        <v>7</v>
      </c>
    </row>
    <row r="4730" spans="1:9" x14ac:dyDescent="0.45">
      <c r="A4730" s="16">
        <v>8039</v>
      </c>
      <c r="B4730" s="10">
        <v>45642.690569058643</v>
      </c>
      <c r="C4730">
        <v>1</v>
      </c>
      <c r="D4730">
        <v>2671.83</v>
      </c>
      <c r="E4730" s="24">
        <f>INT(RFM_Pivot!$A$1 - tblCustRFM[[#This Row],[LastPurchaseDate]])</f>
        <v>14</v>
      </c>
      <c r="F4730">
        <f>IF(tblCustRFM[[#This Row],[Recency]] &lt;= $L$4, 3, IF(tblCustRFM[[#This Row],[Recency]] &lt;= M4732, 2, 1))</f>
        <v>3</v>
      </c>
      <c r="G4730">
        <f>IF(tblCustRFM[[#This Row],[Frequency]] &gt;= L4733, 3, IF(tblCustRFM[[#This Row],[Frequency]] &gt;= M4733, 2, 1))</f>
        <v>3</v>
      </c>
      <c r="H4730">
        <f>IF(tblCustRFM[[#This Row],[Monetary]] &gt;= L4734, 3, IF(tblCustRFM[[#This Row],[Monetary]] &gt;= M4734, 2, 1))</f>
        <v>3</v>
      </c>
      <c r="I4730">
        <f>tblCustRFM[[#This Row],[RecencyTier]] + tblCustRFM[[#This Row],[FrequencyTier]] + tblCustRFM[[#This Row],[MonetaryTier]]</f>
        <v>9</v>
      </c>
    </row>
    <row r="4731" spans="1:9" x14ac:dyDescent="0.45">
      <c r="A4731" s="16">
        <v>8041</v>
      </c>
      <c r="B4731" s="10">
        <v>45547.489048881172</v>
      </c>
      <c r="C4731">
        <v>3</v>
      </c>
      <c r="D4731">
        <v>16887.23</v>
      </c>
      <c r="E4731" s="24">
        <f>INT(RFM_Pivot!$A$1 - tblCustRFM[[#This Row],[LastPurchaseDate]])</f>
        <v>109</v>
      </c>
      <c r="F4731">
        <f>IF(tblCustRFM[[#This Row],[Recency]] &lt;= $L$4, 3, IF(tblCustRFM[[#This Row],[Recency]] &lt;= M4733, 2, 1))</f>
        <v>3</v>
      </c>
      <c r="G4731">
        <f>IF(tblCustRFM[[#This Row],[Frequency]] &gt;= L4734, 3, IF(tblCustRFM[[#This Row],[Frequency]] &gt;= M4734, 2, 1))</f>
        <v>3</v>
      </c>
      <c r="H4731">
        <f>IF(tblCustRFM[[#This Row],[Monetary]] &gt;= L4735, 3, IF(tblCustRFM[[#This Row],[Monetary]] &gt;= M4735, 2, 1))</f>
        <v>3</v>
      </c>
      <c r="I4731">
        <f>tblCustRFM[[#This Row],[RecencyTier]] + tblCustRFM[[#This Row],[FrequencyTier]] + tblCustRFM[[#This Row],[MonetaryTier]]</f>
        <v>9</v>
      </c>
    </row>
    <row r="4732" spans="1:9" x14ac:dyDescent="0.45">
      <c r="A4732" s="16">
        <v>8042</v>
      </c>
      <c r="B4732" s="10">
        <v>45572.603560339507</v>
      </c>
      <c r="C4732">
        <v>1</v>
      </c>
      <c r="D4732">
        <v>3177.16</v>
      </c>
      <c r="E4732" s="24">
        <f>INT(RFM_Pivot!$A$1 - tblCustRFM[[#This Row],[LastPurchaseDate]])</f>
        <v>84</v>
      </c>
      <c r="F4732">
        <f>IF(tblCustRFM[[#This Row],[Recency]] &lt;= $L$4, 3, IF(tblCustRFM[[#This Row],[Recency]] &lt;= M4734, 2, 1))</f>
        <v>3</v>
      </c>
      <c r="G4732">
        <f>IF(tblCustRFM[[#This Row],[Frequency]] &gt;= L4735, 3, IF(tblCustRFM[[#This Row],[Frequency]] &gt;= M4735, 2, 1))</f>
        <v>3</v>
      </c>
      <c r="H4732">
        <f>IF(tblCustRFM[[#This Row],[Monetary]] &gt;= L4736, 3, IF(tblCustRFM[[#This Row],[Monetary]] &gt;= M4736, 2, 1))</f>
        <v>3</v>
      </c>
      <c r="I4732">
        <f>tblCustRFM[[#This Row],[RecencyTier]] + tblCustRFM[[#This Row],[FrequencyTier]] + tblCustRFM[[#This Row],[MonetaryTier]]</f>
        <v>9</v>
      </c>
    </row>
    <row r="4733" spans="1:9" x14ac:dyDescent="0.45">
      <c r="A4733" s="16">
        <v>8043</v>
      </c>
      <c r="B4733" s="10">
        <v>45615.458845871915</v>
      </c>
      <c r="C4733">
        <v>2</v>
      </c>
      <c r="D4733">
        <v>6265.17</v>
      </c>
      <c r="E4733" s="24">
        <f>INT(RFM_Pivot!$A$1 - tblCustRFM[[#This Row],[LastPurchaseDate]])</f>
        <v>41</v>
      </c>
      <c r="F4733">
        <f>IF(tblCustRFM[[#This Row],[Recency]] &lt;= $L$4, 3, IF(tblCustRFM[[#This Row],[Recency]] &lt;= M4735, 2, 1))</f>
        <v>3</v>
      </c>
      <c r="G4733">
        <f>IF(tblCustRFM[[#This Row],[Frequency]] &gt;= L4736, 3, IF(tblCustRFM[[#This Row],[Frequency]] &gt;= M4736, 2, 1))</f>
        <v>3</v>
      </c>
      <c r="H4733">
        <f>IF(tblCustRFM[[#This Row],[Monetary]] &gt;= L4737, 3, IF(tblCustRFM[[#This Row],[Monetary]] &gt;= M4737, 2, 1))</f>
        <v>3</v>
      </c>
      <c r="I4733">
        <f>tblCustRFM[[#This Row],[RecencyTier]] + tblCustRFM[[#This Row],[FrequencyTier]] + tblCustRFM[[#This Row],[MonetaryTier]]</f>
        <v>9</v>
      </c>
    </row>
    <row r="4734" spans="1:9" x14ac:dyDescent="0.45">
      <c r="A4734" s="16">
        <v>8044</v>
      </c>
      <c r="B4734" s="10">
        <v>45581.802480246915</v>
      </c>
      <c r="C4734">
        <v>1</v>
      </c>
      <c r="D4734">
        <v>10611.06</v>
      </c>
      <c r="E4734" s="24">
        <f>INT(RFM_Pivot!$A$1 - tblCustRFM[[#This Row],[LastPurchaseDate]])</f>
        <v>75</v>
      </c>
      <c r="F4734">
        <f>IF(tblCustRFM[[#This Row],[Recency]] &lt;= $L$4, 3, IF(tblCustRFM[[#This Row],[Recency]] &lt;= M4736, 2, 1))</f>
        <v>3</v>
      </c>
      <c r="G4734">
        <f>IF(tblCustRFM[[#This Row],[Frequency]] &gt;= L4737, 3, IF(tblCustRFM[[#This Row],[Frequency]] &gt;= M4737, 2, 1))</f>
        <v>3</v>
      </c>
      <c r="H4734">
        <f>IF(tblCustRFM[[#This Row],[Monetary]] &gt;= L4738, 3, IF(tblCustRFM[[#This Row],[Monetary]] &gt;= M4738, 2, 1))</f>
        <v>3</v>
      </c>
      <c r="I4734">
        <f>tblCustRFM[[#This Row],[RecencyTier]] + tblCustRFM[[#This Row],[FrequencyTier]] + tblCustRFM[[#This Row],[MonetaryTier]]</f>
        <v>9</v>
      </c>
    </row>
    <row r="4735" spans="1:9" x14ac:dyDescent="0.45">
      <c r="A4735" s="16">
        <v>8045</v>
      </c>
      <c r="B4735" s="10">
        <v>45601.076407638888</v>
      </c>
      <c r="C4735">
        <v>2</v>
      </c>
      <c r="D4735">
        <v>15701.67</v>
      </c>
      <c r="E4735" s="24">
        <f>INT(RFM_Pivot!$A$1 - tblCustRFM[[#This Row],[LastPurchaseDate]])</f>
        <v>55</v>
      </c>
      <c r="F4735">
        <f>IF(tblCustRFM[[#This Row],[Recency]] &lt;= $L$4, 3, IF(tblCustRFM[[#This Row],[Recency]] &lt;= M4737, 2, 1))</f>
        <v>3</v>
      </c>
      <c r="G4735">
        <f>IF(tblCustRFM[[#This Row],[Frequency]] &gt;= L4738, 3, IF(tblCustRFM[[#This Row],[Frequency]] &gt;= M4738, 2, 1))</f>
        <v>3</v>
      </c>
      <c r="H4735">
        <f>IF(tblCustRFM[[#This Row],[Monetary]] &gt;= L4739, 3, IF(tblCustRFM[[#This Row],[Monetary]] &gt;= M4739, 2, 1))</f>
        <v>3</v>
      </c>
      <c r="I4735">
        <f>tblCustRFM[[#This Row],[RecencyTier]] + tblCustRFM[[#This Row],[FrequencyTier]] + tblCustRFM[[#This Row],[MonetaryTier]]</f>
        <v>9</v>
      </c>
    </row>
    <row r="4736" spans="1:9" x14ac:dyDescent="0.45">
      <c r="A4736" s="16">
        <v>8052</v>
      </c>
      <c r="B4736" s="10">
        <v>45051.76947692901</v>
      </c>
      <c r="C4736">
        <v>1</v>
      </c>
      <c r="D4736">
        <v>2851.43</v>
      </c>
      <c r="E4736" s="24">
        <f>INT(RFM_Pivot!$A$1 - tblCustRFM[[#This Row],[LastPurchaseDate]])</f>
        <v>605</v>
      </c>
      <c r="F4736">
        <f>IF(tblCustRFM[[#This Row],[Recency]] &lt;= $L$4, 3, IF(tblCustRFM[[#This Row],[Recency]] &lt;= M4738, 2, 1))</f>
        <v>1</v>
      </c>
      <c r="G4736">
        <f>IF(tblCustRFM[[#This Row],[Frequency]] &gt;= L4739, 3, IF(tblCustRFM[[#This Row],[Frequency]] &gt;= M4739, 2, 1))</f>
        <v>3</v>
      </c>
      <c r="H4736">
        <f>IF(tblCustRFM[[#This Row],[Monetary]] &gt;= L4740, 3, IF(tblCustRFM[[#This Row],[Monetary]] &gt;= M4740, 2, 1))</f>
        <v>3</v>
      </c>
      <c r="I4736">
        <f>tblCustRFM[[#This Row],[RecencyTier]] + tblCustRFM[[#This Row],[FrequencyTier]] + tblCustRFM[[#This Row],[MonetaryTier]]</f>
        <v>7</v>
      </c>
    </row>
    <row r="4737" spans="1:9" x14ac:dyDescent="0.45">
      <c r="A4737" s="16">
        <v>8054</v>
      </c>
      <c r="B4737" s="10">
        <v>45348.690169020061</v>
      </c>
      <c r="C4737">
        <v>1</v>
      </c>
      <c r="D4737">
        <v>19840.349999999999</v>
      </c>
      <c r="E4737" s="24">
        <f>INT(RFM_Pivot!$A$1 - tblCustRFM[[#This Row],[LastPurchaseDate]])</f>
        <v>308</v>
      </c>
      <c r="F4737">
        <f>IF(tblCustRFM[[#This Row],[Recency]] &lt;= $L$4, 3, IF(tblCustRFM[[#This Row],[Recency]] &lt;= M4739, 2, 1))</f>
        <v>1</v>
      </c>
      <c r="G4737">
        <f>IF(tblCustRFM[[#This Row],[Frequency]] &gt;= L4740, 3, IF(tblCustRFM[[#This Row],[Frequency]] &gt;= M4740, 2, 1))</f>
        <v>3</v>
      </c>
      <c r="H4737">
        <f>IF(tblCustRFM[[#This Row],[Monetary]] &gt;= L4741, 3, IF(tblCustRFM[[#This Row],[Monetary]] &gt;= M4741, 2, 1))</f>
        <v>3</v>
      </c>
      <c r="I4737">
        <f>tblCustRFM[[#This Row],[RecencyTier]] + tblCustRFM[[#This Row],[FrequencyTier]] + tblCustRFM[[#This Row],[MonetaryTier]]</f>
        <v>7</v>
      </c>
    </row>
    <row r="4738" spans="1:9" x14ac:dyDescent="0.45">
      <c r="A4738" s="16">
        <v>8055</v>
      </c>
      <c r="B4738" s="10">
        <v>45323.648664853397</v>
      </c>
      <c r="C4738">
        <v>1</v>
      </c>
      <c r="D4738">
        <v>19715.919999999998</v>
      </c>
      <c r="E4738" s="24">
        <f>INT(RFM_Pivot!$A$1 - tblCustRFM[[#This Row],[LastPurchaseDate]])</f>
        <v>333</v>
      </c>
      <c r="F4738">
        <f>IF(tblCustRFM[[#This Row],[Recency]] &lt;= $L$4, 3, IF(tblCustRFM[[#This Row],[Recency]] &lt;= M4740, 2, 1))</f>
        <v>1</v>
      </c>
      <c r="G4738">
        <f>IF(tblCustRFM[[#This Row],[Frequency]] &gt;= L4741, 3, IF(tblCustRFM[[#This Row],[Frequency]] &gt;= M4741, 2, 1))</f>
        <v>3</v>
      </c>
      <c r="H4738">
        <f>IF(tblCustRFM[[#This Row],[Monetary]] &gt;= L4742, 3, IF(tblCustRFM[[#This Row],[Monetary]] &gt;= M4742, 2, 1))</f>
        <v>3</v>
      </c>
      <c r="I4738">
        <f>tblCustRFM[[#This Row],[RecencyTier]] + tblCustRFM[[#This Row],[FrequencyTier]] + tblCustRFM[[#This Row],[MonetaryTier]]</f>
        <v>7</v>
      </c>
    </row>
    <row r="4739" spans="1:9" x14ac:dyDescent="0.45">
      <c r="A4739" s="16">
        <v>8056</v>
      </c>
      <c r="B4739" s="10">
        <v>44963.722672260803</v>
      </c>
      <c r="C4739">
        <v>1</v>
      </c>
      <c r="D4739">
        <v>7818.08</v>
      </c>
      <c r="E4739" s="24">
        <f>INT(RFM_Pivot!$A$1 - tblCustRFM[[#This Row],[LastPurchaseDate]])</f>
        <v>693</v>
      </c>
      <c r="F4739">
        <f>IF(tblCustRFM[[#This Row],[Recency]] &lt;= $L$4, 3, IF(tblCustRFM[[#This Row],[Recency]] &lt;= M4741, 2, 1))</f>
        <v>1</v>
      </c>
      <c r="G4739">
        <f>IF(tblCustRFM[[#This Row],[Frequency]] &gt;= L4742, 3, IF(tblCustRFM[[#This Row],[Frequency]] &gt;= M4742, 2, 1))</f>
        <v>3</v>
      </c>
      <c r="H4739">
        <f>IF(tblCustRFM[[#This Row],[Monetary]] &gt;= L4743, 3, IF(tblCustRFM[[#This Row],[Monetary]] &gt;= M4743, 2, 1))</f>
        <v>3</v>
      </c>
      <c r="I4739">
        <f>tblCustRFM[[#This Row],[RecencyTier]] + tblCustRFM[[#This Row],[FrequencyTier]] + tblCustRFM[[#This Row],[MonetaryTier]]</f>
        <v>7</v>
      </c>
    </row>
    <row r="4740" spans="1:9" x14ac:dyDescent="0.45">
      <c r="A4740" s="16">
        <v>8057</v>
      </c>
      <c r="B4740" s="10">
        <v>45037.022002199075</v>
      </c>
      <c r="C4740">
        <v>1</v>
      </c>
      <c r="D4740">
        <v>14448.18</v>
      </c>
      <c r="E4740" s="24">
        <f>INT(RFM_Pivot!$A$1 - tblCustRFM[[#This Row],[LastPurchaseDate]])</f>
        <v>619</v>
      </c>
      <c r="F4740">
        <f>IF(tblCustRFM[[#This Row],[Recency]] &lt;= $L$4, 3, IF(tblCustRFM[[#This Row],[Recency]] &lt;= M4742, 2, 1))</f>
        <v>1</v>
      </c>
      <c r="G4740">
        <f>IF(tblCustRFM[[#This Row],[Frequency]] &gt;= L4743, 3, IF(tblCustRFM[[#This Row],[Frequency]] &gt;= M4743, 2, 1))</f>
        <v>3</v>
      </c>
      <c r="H4740">
        <f>IF(tblCustRFM[[#This Row],[Monetary]] &gt;= L4744, 3, IF(tblCustRFM[[#This Row],[Monetary]] &gt;= M4744, 2, 1))</f>
        <v>3</v>
      </c>
      <c r="I4740">
        <f>tblCustRFM[[#This Row],[RecencyTier]] + tblCustRFM[[#This Row],[FrequencyTier]] + tblCustRFM[[#This Row],[MonetaryTier]]</f>
        <v>7</v>
      </c>
    </row>
    <row r="4741" spans="1:9" x14ac:dyDescent="0.45">
      <c r="A4741" s="16">
        <v>8058</v>
      </c>
      <c r="B4741" s="10">
        <v>45583.627662770064</v>
      </c>
      <c r="C4741">
        <v>1</v>
      </c>
      <c r="D4741">
        <v>332.51</v>
      </c>
      <c r="E4741" s="24">
        <f>INT(RFM_Pivot!$A$1 - tblCustRFM[[#This Row],[LastPurchaseDate]])</f>
        <v>73</v>
      </c>
      <c r="F4741">
        <f>IF(tblCustRFM[[#This Row],[Recency]] &lt;= $L$4, 3, IF(tblCustRFM[[#This Row],[Recency]] &lt;= M4743, 2, 1))</f>
        <v>3</v>
      </c>
      <c r="G4741">
        <f>IF(tblCustRFM[[#This Row],[Frequency]] &gt;= L4744, 3, IF(tblCustRFM[[#This Row],[Frequency]] &gt;= M4744, 2, 1))</f>
        <v>3</v>
      </c>
      <c r="H4741">
        <f>IF(tblCustRFM[[#This Row],[Monetary]] &gt;= L4745, 3, IF(tblCustRFM[[#This Row],[Monetary]] &gt;= M4745, 2, 1))</f>
        <v>3</v>
      </c>
      <c r="I4741">
        <f>tblCustRFM[[#This Row],[RecencyTier]] + tblCustRFM[[#This Row],[FrequencyTier]] + tblCustRFM[[#This Row],[MonetaryTier]]</f>
        <v>9</v>
      </c>
    </row>
    <row r="4742" spans="1:9" x14ac:dyDescent="0.45">
      <c r="A4742" s="16">
        <v>8059</v>
      </c>
      <c r="B4742" s="10">
        <v>45025.121812191355</v>
      </c>
      <c r="C4742">
        <v>1</v>
      </c>
      <c r="D4742">
        <v>3893.35</v>
      </c>
      <c r="E4742" s="24">
        <f>INT(RFM_Pivot!$A$1 - tblCustRFM[[#This Row],[LastPurchaseDate]])</f>
        <v>631</v>
      </c>
      <c r="F4742">
        <f>IF(tblCustRFM[[#This Row],[Recency]] &lt;= $L$4, 3, IF(tblCustRFM[[#This Row],[Recency]] &lt;= M4744, 2, 1))</f>
        <v>1</v>
      </c>
      <c r="G4742">
        <f>IF(tblCustRFM[[#This Row],[Frequency]] &gt;= L4745, 3, IF(tblCustRFM[[#This Row],[Frequency]] &gt;= M4745, 2, 1))</f>
        <v>3</v>
      </c>
      <c r="H4742">
        <f>IF(tblCustRFM[[#This Row],[Monetary]] &gt;= L4746, 3, IF(tblCustRFM[[#This Row],[Monetary]] &gt;= M4746, 2, 1))</f>
        <v>3</v>
      </c>
      <c r="I4742">
        <f>tblCustRFM[[#This Row],[RecencyTier]] + tblCustRFM[[#This Row],[FrequencyTier]] + tblCustRFM[[#This Row],[MonetaryTier]]</f>
        <v>7</v>
      </c>
    </row>
    <row r="4743" spans="1:9" x14ac:dyDescent="0.45">
      <c r="A4743" s="16">
        <v>8060</v>
      </c>
      <c r="B4743" s="10">
        <v>45480.760376041668</v>
      </c>
      <c r="C4743">
        <v>2</v>
      </c>
      <c r="D4743">
        <v>7273.42</v>
      </c>
      <c r="E4743" s="24">
        <f>INT(RFM_Pivot!$A$1 - tblCustRFM[[#This Row],[LastPurchaseDate]])</f>
        <v>176</v>
      </c>
      <c r="F4743">
        <f>IF(tblCustRFM[[#This Row],[Recency]] &lt;= $L$4, 3, IF(tblCustRFM[[#This Row],[Recency]] &lt;= M4745, 2, 1))</f>
        <v>1</v>
      </c>
      <c r="G4743">
        <f>IF(tblCustRFM[[#This Row],[Frequency]] &gt;= L4746, 3, IF(tblCustRFM[[#This Row],[Frequency]] &gt;= M4746, 2, 1))</f>
        <v>3</v>
      </c>
      <c r="H4743">
        <f>IF(tblCustRFM[[#This Row],[Monetary]] &gt;= L4747, 3, IF(tblCustRFM[[#This Row],[Monetary]] &gt;= M4747, 2, 1))</f>
        <v>3</v>
      </c>
      <c r="I4743">
        <f>tblCustRFM[[#This Row],[RecencyTier]] + tblCustRFM[[#This Row],[FrequencyTier]] + tblCustRFM[[#This Row],[MonetaryTier]]</f>
        <v>7</v>
      </c>
    </row>
    <row r="4744" spans="1:9" x14ac:dyDescent="0.45">
      <c r="A4744" s="16">
        <v>8062</v>
      </c>
      <c r="B4744" s="10">
        <v>45613.633663348766</v>
      </c>
      <c r="C4744">
        <v>4</v>
      </c>
      <c r="D4744">
        <v>32043.49</v>
      </c>
      <c r="E4744" s="24">
        <f>INT(RFM_Pivot!$A$1 - tblCustRFM[[#This Row],[LastPurchaseDate]])</f>
        <v>43</v>
      </c>
      <c r="F4744">
        <f>IF(tblCustRFM[[#This Row],[Recency]] &lt;= $L$4, 3, IF(tblCustRFM[[#This Row],[Recency]] &lt;= M4746, 2, 1))</f>
        <v>3</v>
      </c>
      <c r="G4744">
        <f>IF(tblCustRFM[[#This Row],[Frequency]] &gt;= L4747, 3, IF(tblCustRFM[[#This Row],[Frequency]] &gt;= M4747, 2, 1))</f>
        <v>3</v>
      </c>
      <c r="H4744">
        <f>IF(tblCustRFM[[#This Row],[Monetary]] &gt;= L4748, 3, IF(tblCustRFM[[#This Row],[Monetary]] &gt;= M4748, 2, 1))</f>
        <v>3</v>
      </c>
      <c r="I4744">
        <f>tblCustRFM[[#This Row],[RecencyTier]] + tblCustRFM[[#This Row],[FrequencyTier]] + tblCustRFM[[#This Row],[MonetaryTier]]</f>
        <v>9</v>
      </c>
    </row>
    <row r="4745" spans="1:9" x14ac:dyDescent="0.45">
      <c r="A4745" s="16">
        <v>8063</v>
      </c>
      <c r="B4745" s="10">
        <v>45601.51445146605</v>
      </c>
      <c r="C4745">
        <v>1</v>
      </c>
      <c r="D4745">
        <v>5764.5</v>
      </c>
      <c r="E4745" s="24">
        <f>INT(RFM_Pivot!$A$1 - tblCustRFM[[#This Row],[LastPurchaseDate]])</f>
        <v>55</v>
      </c>
      <c r="F4745">
        <f>IF(tblCustRFM[[#This Row],[Recency]] &lt;= $L$4, 3, IF(tblCustRFM[[#This Row],[Recency]] &lt;= M4747, 2, 1))</f>
        <v>3</v>
      </c>
      <c r="G4745">
        <f>IF(tblCustRFM[[#This Row],[Frequency]] &gt;= L4748, 3, IF(tblCustRFM[[#This Row],[Frequency]] &gt;= M4748, 2, 1))</f>
        <v>3</v>
      </c>
      <c r="H4745">
        <f>IF(tblCustRFM[[#This Row],[Monetary]] &gt;= L4749, 3, IF(tblCustRFM[[#This Row],[Monetary]] &gt;= M4749, 2, 1))</f>
        <v>3</v>
      </c>
      <c r="I4745">
        <f>tblCustRFM[[#This Row],[RecencyTier]] + tblCustRFM[[#This Row],[FrequencyTier]] + tblCustRFM[[#This Row],[MonetaryTier]]</f>
        <v>9</v>
      </c>
    </row>
    <row r="4746" spans="1:9" x14ac:dyDescent="0.45">
      <c r="A4746" s="16">
        <v>8064</v>
      </c>
      <c r="B4746" s="10">
        <v>45401.54745474537</v>
      </c>
      <c r="C4746">
        <v>2</v>
      </c>
      <c r="D4746">
        <v>15700.37</v>
      </c>
      <c r="E4746" s="24">
        <f>INT(RFM_Pivot!$A$1 - tblCustRFM[[#This Row],[LastPurchaseDate]])</f>
        <v>255</v>
      </c>
      <c r="F4746">
        <f>IF(tblCustRFM[[#This Row],[Recency]] &lt;= $L$4, 3, IF(tblCustRFM[[#This Row],[Recency]] &lt;= M4748, 2, 1))</f>
        <v>1</v>
      </c>
      <c r="G4746">
        <f>IF(tblCustRFM[[#This Row],[Frequency]] &gt;= L4749, 3, IF(tblCustRFM[[#This Row],[Frequency]] &gt;= M4749, 2, 1))</f>
        <v>3</v>
      </c>
      <c r="H4746">
        <f>IF(tblCustRFM[[#This Row],[Monetary]] &gt;= L4750, 3, IF(tblCustRFM[[#This Row],[Monetary]] &gt;= M4750, 2, 1))</f>
        <v>3</v>
      </c>
      <c r="I4746">
        <f>tblCustRFM[[#This Row],[RecencyTier]] + tblCustRFM[[#This Row],[FrequencyTier]] + tblCustRFM[[#This Row],[MonetaryTier]]</f>
        <v>7</v>
      </c>
    </row>
    <row r="4747" spans="1:9" x14ac:dyDescent="0.45">
      <c r="A4747" s="16">
        <v>8065</v>
      </c>
      <c r="B4747" s="10">
        <v>45453.090609066356</v>
      </c>
      <c r="C4747">
        <v>1</v>
      </c>
      <c r="D4747">
        <v>8907.6</v>
      </c>
      <c r="E4747" s="24">
        <f>INT(RFM_Pivot!$A$1 - tblCustRFM[[#This Row],[LastPurchaseDate]])</f>
        <v>203</v>
      </c>
      <c r="F4747">
        <f>IF(tblCustRFM[[#This Row],[Recency]] &lt;= $L$4, 3, IF(tblCustRFM[[#This Row],[Recency]] &lt;= M4749, 2, 1))</f>
        <v>1</v>
      </c>
      <c r="G4747">
        <f>IF(tblCustRFM[[#This Row],[Frequency]] &gt;= L4750, 3, IF(tblCustRFM[[#This Row],[Frequency]] &gt;= M4750, 2, 1))</f>
        <v>3</v>
      </c>
      <c r="H4747">
        <f>IF(tblCustRFM[[#This Row],[Monetary]] &gt;= L4751, 3, IF(tblCustRFM[[#This Row],[Monetary]] &gt;= M4751, 2, 1))</f>
        <v>3</v>
      </c>
      <c r="I4747">
        <f>tblCustRFM[[#This Row],[RecencyTier]] + tblCustRFM[[#This Row],[FrequencyTier]] + tblCustRFM[[#This Row],[MonetaryTier]]</f>
        <v>7</v>
      </c>
    </row>
    <row r="4748" spans="1:9" x14ac:dyDescent="0.45">
      <c r="A4748" s="16">
        <v>8067</v>
      </c>
      <c r="B4748" s="10">
        <v>45325.984898495371</v>
      </c>
      <c r="C4748">
        <v>1</v>
      </c>
      <c r="D4748">
        <v>302.7</v>
      </c>
      <c r="E4748" s="24">
        <f>INT(RFM_Pivot!$A$1 - tblCustRFM[[#This Row],[LastPurchaseDate]])</f>
        <v>331</v>
      </c>
      <c r="F4748">
        <f>IF(tblCustRFM[[#This Row],[Recency]] &lt;= $L$4, 3, IF(tblCustRFM[[#This Row],[Recency]] &lt;= M4750, 2, 1))</f>
        <v>1</v>
      </c>
      <c r="G4748">
        <f>IF(tblCustRFM[[#This Row],[Frequency]] &gt;= L4751, 3, IF(tblCustRFM[[#This Row],[Frequency]] &gt;= M4751, 2, 1))</f>
        <v>3</v>
      </c>
      <c r="H4748">
        <f>IF(tblCustRFM[[#This Row],[Monetary]] &gt;= L4752, 3, IF(tblCustRFM[[#This Row],[Monetary]] &gt;= M4752, 2, 1))</f>
        <v>3</v>
      </c>
      <c r="I4748">
        <f>tblCustRFM[[#This Row],[RecencyTier]] + tblCustRFM[[#This Row],[FrequencyTier]] + tblCustRFM[[#This Row],[MonetaryTier]]</f>
        <v>7</v>
      </c>
    </row>
    <row r="4749" spans="1:9" x14ac:dyDescent="0.45">
      <c r="A4749" s="16">
        <v>8069</v>
      </c>
      <c r="B4749" s="10">
        <v>45651.45144513889</v>
      </c>
      <c r="C4749">
        <v>5</v>
      </c>
      <c r="D4749">
        <v>40292</v>
      </c>
      <c r="E4749" s="24">
        <f>INT(RFM_Pivot!$A$1 - tblCustRFM[[#This Row],[LastPurchaseDate]])</f>
        <v>5</v>
      </c>
      <c r="F4749">
        <f>IF(tblCustRFM[[#This Row],[Recency]] &lt;= $L$4, 3, IF(tblCustRFM[[#This Row],[Recency]] &lt;= M4751, 2, 1))</f>
        <v>3</v>
      </c>
      <c r="G4749">
        <f>IF(tblCustRFM[[#This Row],[Frequency]] &gt;= L4752, 3, IF(tblCustRFM[[#This Row],[Frequency]] &gt;= M4752, 2, 1))</f>
        <v>3</v>
      </c>
      <c r="H4749">
        <f>IF(tblCustRFM[[#This Row],[Monetary]] &gt;= L4753, 3, IF(tblCustRFM[[#This Row],[Monetary]] &gt;= M4753, 2, 1))</f>
        <v>3</v>
      </c>
      <c r="I4749">
        <f>tblCustRFM[[#This Row],[RecencyTier]] + tblCustRFM[[#This Row],[FrequencyTier]] + tblCustRFM[[#This Row],[MonetaryTier]]</f>
        <v>9</v>
      </c>
    </row>
    <row r="4750" spans="1:9" x14ac:dyDescent="0.45">
      <c r="A4750" s="16">
        <v>8071</v>
      </c>
      <c r="B4750" s="10">
        <v>45174.494749459875</v>
      </c>
      <c r="C4750">
        <v>1</v>
      </c>
      <c r="D4750">
        <v>20259.8</v>
      </c>
      <c r="E4750" s="24">
        <f>INT(RFM_Pivot!$A$1 - tblCustRFM[[#This Row],[LastPurchaseDate]])</f>
        <v>482</v>
      </c>
      <c r="F4750">
        <f>IF(tblCustRFM[[#This Row],[Recency]] &lt;= $L$4, 3, IF(tblCustRFM[[#This Row],[Recency]] &lt;= M4752, 2, 1))</f>
        <v>1</v>
      </c>
      <c r="G4750">
        <f>IF(tblCustRFM[[#This Row],[Frequency]] &gt;= L4753, 3, IF(tblCustRFM[[#This Row],[Frequency]] &gt;= M4753, 2, 1))</f>
        <v>3</v>
      </c>
      <c r="H4750">
        <f>IF(tblCustRFM[[#This Row],[Monetary]] &gt;= L4754, 3, IF(tblCustRFM[[#This Row],[Monetary]] &gt;= M4754, 2, 1))</f>
        <v>3</v>
      </c>
      <c r="I4750">
        <f>tblCustRFM[[#This Row],[RecencyTier]] + tblCustRFM[[#This Row],[FrequencyTier]] + tblCustRFM[[#This Row],[MonetaryTier]]</f>
        <v>7</v>
      </c>
    </row>
    <row r="4751" spans="1:9" x14ac:dyDescent="0.45">
      <c r="A4751" s="16">
        <v>8072</v>
      </c>
      <c r="B4751" s="10">
        <v>45336.059905979935</v>
      </c>
      <c r="C4751">
        <v>1</v>
      </c>
      <c r="D4751">
        <v>11068.88</v>
      </c>
      <c r="E4751" s="24">
        <f>INT(RFM_Pivot!$A$1 - tblCustRFM[[#This Row],[LastPurchaseDate]])</f>
        <v>320</v>
      </c>
      <c r="F4751">
        <f>IF(tblCustRFM[[#This Row],[Recency]] &lt;= $L$4, 3, IF(tblCustRFM[[#This Row],[Recency]] &lt;= M4753, 2, 1))</f>
        <v>1</v>
      </c>
      <c r="G4751">
        <f>IF(tblCustRFM[[#This Row],[Frequency]] &gt;= L4754, 3, IF(tblCustRFM[[#This Row],[Frequency]] &gt;= M4754, 2, 1))</f>
        <v>3</v>
      </c>
      <c r="H4751">
        <f>IF(tblCustRFM[[#This Row],[Monetary]] &gt;= L4755, 3, IF(tblCustRFM[[#This Row],[Monetary]] &gt;= M4755, 2, 1))</f>
        <v>3</v>
      </c>
      <c r="I4751">
        <f>tblCustRFM[[#This Row],[RecencyTier]] + tblCustRFM[[#This Row],[FrequencyTier]] + tblCustRFM[[#This Row],[MonetaryTier]]</f>
        <v>7</v>
      </c>
    </row>
    <row r="4752" spans="1:9" x14ac:dyDescent="0.45">
      <c r="A4752" s="16">
        <v>8073</v>
      </c>
      <c r="B4752" s="10">
        <v>45592.388538850311</v>
      </c>
      <c r="C4752">
        <v>1</v>
      </c>
      <c r="D4752">
        <v>875.95</v>
      </c>
      <c r="E4752" s="24">
        <f>INT(RFM_Pivot!$A$1 - tblCustRFM[[#This Row],[LastPurchaseDate]])</f>
        <v>64</v>
      </c>
      <c r="F4752">
        <f>IF(tblCustRFM[[#This Row],[Recency]] &lt;= $L$4, 3, IF(tblCustRFM[[#This Row],[Recency]] &lt;= M4754, 2, 1))</f>
        <v>3</v>
      </c>
      <c r="G4752">
        <f>IF(tblCustRFM[[#This Row],[Frequency]] &gt;= L4755, 3, IF(tblCustRFM[[#This Row],[Frequency]] &gt;= M4755, 2, 1))</f>
        <v>3</v>
      </c>
      <c r="H4752">
        <f>IF(tblCustRFM[[#This Row],[Monetary]] &gt;= L4756, 3, IF(tblCustRFM[[#This Row],[Monetary]] &gt;= M4756, 2, 1))</f>
        <v>3</v>
      </c>
      <c r="I4752">
        <f>tblCustRFM[[#This Row],[RecencyTier]] + tblCustRFM[[#This Row],[FrequencyTier]] + tblCustRFM[[#This Row],[MonetaryTier]]</f>
        <v>9</v>
      </c>
    </row>
    <row r="4753" spans="1:9" x14ac:dyDescent="0.45">
      <c r="A4753" s="16">
        <v>8074</v>
      </c>
      <c r="B4753" s="10">
        <v>45647.290029012343</v>
      </c>
      <c r="C4753">
        <v>1</v>
      </c>
      <c r="D4753">
        <v>5042.6000000000004</v>
      </c>
      <c r="E4753" s="24">
        <f>INT(RFM_Pivot!$A$1 - tblCustRFM[[#This Row],[LastPurchaseDate]])</f>
        <v>9</v>
      </c>
      <c r="F4753">
        <f>IF(tblCustRFM[[#This Row],[Recency]] &lt;= $L$4, 3, IF(tblCustRFM[[#This Row],[Recency]] &lt;= M4755, 2, 1))</f>
        <v>3</v>
      </c>
      <c r="G4753">
        <f>IF(tblCustRFM[[#This Row],[Frequency]] &gt;= L4756, 3, IF(tblCustRFM[[#This Row],[Frequency]] &gt;= M4756, 2, 1))</f>
        <v>3</v>
      </c>
      <c r="H4753">
        <f>IF(tblCustRFM[[#This Row],[Monetary]] &gt;= L4757, 3, IF(tblCustRFM[[#This Row],[Monetary]] &gt;= M4757, 2, 1))</f>
        <v>3</v>
      </c>
      <c r="I4753">
        <f>tblCustRFM[[#This Row],[RecencyTier]] + tblCustRFM[[#This Row],[FrequencyTier]] + tblCustRFM[[#This Row],[MonetaryTier]]</f>
        <v>9</v>
      </c>
    </row>
    <row r="4754" spans="1:9" x14ac:dyDescent="0.45">
      <c r="A4754" s="16">
        <v>8076</v>
      </c>
      <c r="B4754" s="10">
        <v>45636.776977700618</v>
      </c>
      <c r="C4754">
        <v>1</v>
      </c>
      <c r="D4754">
        <v>1874.75</v>
      </c>
      <c r="E4754" s="24">
        <f>INT(RFM_Pivot!$A$1 - tblCustRFM[[#This Row],[LastPurchaseDate]])</f>
        <v>20</v>
      </c>
      <c r="F4754">
        <f>IF(tblCustRFM[[#This Row],[Recency]] &lt;= $L$4, 3, IF(tblCustRFM[[#This Row],[Recency]] &lt;= M4756, 2, 1))</f>
        <v>3</v>
      </c>
      <c r="G4754">
        <f>IF(tblCustRFM[[#This Row],[Frequency]] &gt;= L4757, 3, IF(tblCustRFM[[#This Row],[Frequency]] &gt;= M4757, 2, 1))</f>
        <v>3</v>
      </c>
      <c r="H4754">
        <f>IF(tblCustRFM[[#This Row],[Monetary]] &gt;= L4758, 3, IF(tblCustRFM[[#This Row],[Monetary]] &gt;= M4758, 2, 1))</f>
        <v>3</v>
      </c>
      <c r="I4754">
        <f>tblCustRFM[[#This Row],[RecencyTier]] + tblCustRFM[[#This Row],[FrequencyTier]] + tblCustRFM[[#This Row],[MonetaryTier]]</f>
        <v>9</v>
      </c>
    </row>
    <row r="4755" spans="1:9" x14ac:dyDescent="0.45">
      <c r="A4755" s="16">
        <v>8079</v>
      </c>
      <c r="B4755" s="10">
        <v>44952.69856986883</v>
      </c>
      <c r="C4755">
        <v>1</v>
      </c>
      <c r="D4755">
        <v>15106.2</v>
      </c>
      <c r="E4755" s="24">
        <f>INT(RFM_Pivot!$A$1 - tblCustRFM[[#This Row],[LastPurchaseDate]])</f>
        <v>704</v>
      </c>
      <c r="F4755">
        <f>IF(tblCustRFM[[#This Row],[Recency]] &lt;= $L$4, 3, IF(tblCustRFM[[#This Row],[Recency]] &lt;= M4757, 2, 1))</f>
        <v>1</v>
      </c>
      <c r="G4755">
        <f>IF(tblCustRFM[[#This Row],[Frequency]] &gt;= L4758, 3, IF(tblCustRFM[[#This Row],[Frequency]] &gt;= M4758, 2, 1))</f>
        <v>3</v>
      </c>
      <c r="H4755">
        <f>IF(tblCustRFM[[#This Row],[Monetary]] &gt;= L4759, 3, IF(tblCustRFM[[#This Row],[Monetary]] &gt;= M4759, 2, 1))</f>
        <v>3</v>
      </c>
      <c r="I4755">
        <f>tblCustRFM[[#This Row],[RecencyTier]] + tblCustRFM[[#This Row],[FrequencyTier]] + tblCustRFM[[#This Row],[MonetaryTier]]</f>
        <v>7</v>
      </c>
    </row>
    <row r="4756" spans="1:9" x14ac:dyDescent="0.45">
      <c r="A4756" s="16">
        <v>8080</v>
      </c>
      <c r="B4756" s="10">
        <v>45286.122912307095</v>
      </c>
      <c r="C4756">
        <v>2</v>
      </c>
      <c r="D4756">
        <v>43489.5</v>
      </c>
      <c r="E4756" s="24">
        <f>INT(RFM_Pivot!$A$1 - tblCustRFM[[#This Row],[LastPurchaseDate]])</f>
        <v>370</v>
      </c>
      <c r="F4756">
        <f>IF(tblCustRFM[[#This Row],[Recency]] &lt;= $L$4, 3, IF(tblCustRFM[[#This Row],[Recency]] &lt;= M4758, 2, 1))</f>
        <v>1</v>
      </c>
      <c r="G4756">
        <f>IF(tblCustRFM[[#This Row],[Frequency]] &gt;= L4759, 3, IF(tblCustRFM[[#This Row],[Frequency]] &gt;= M4759, 2, 1))</f>
        <v>3</v>
      </c>
      <c r="H4756">
        <f>IF(tblCustRFM[[#This Row],[Monetary]] &gt;= L4760, 3, IF(tblCustRFM[[#This Row],[Monetary]] &gt;= M4760, 2, 1))</f>
        <v>3</v>
      </c>
      <c r="I4756">
        <f>tblCustRFM[[#This Row],[RecencyTier]] + tblCustRFM[[#This Row],[FrequencyTier]] + tblCustRFM[[#This Row],[MonetaryTier]]</f>
        <v>7</v>
      </c>
    </row>
    <row r="4757" spans="1:9" x14ac:dyDescent="0.45">
      <c r="A4757" s="16">
        <v>8081</v>
      </c>
      <c r="B4757" s="10">
        <v>45194.279727970679</v>
      </c>
      <c r="C4757">
        <v>2</v>
      </c>
      <c r="D4757">
        <v>11183.27</v>
      </c>
      <c r="E4757" s="24">
        <f>INT(RFM_Pivot!$A$1 - tblCustRFM[[#This Row],[LastPurchaseDate]])</f>
        <v>462</v>
      </c>
      <c r="F4757">
        <f>IF(tblCustRFM[[#This Row],[Recency]] &lt;= $L$4, 3, IF(tblCustRFM[[#This Row],[Recency]] &lt;= M4759, 2, 1))</f>
        <v>1</v>
      </c>
      <c r="G4757">
        <f>IF(tblCustRFM[[#This Row],[Frequency]] &gt;= L4760, 3, IF(tblCustRFM[[#This Row],[Frequency]] &gt;= M4760, 2, 1))</f>
        <v>3</v>
      </c>
      <c r="H4757">
        <f>IF(tblCustRFM[[#This Row],[Monetary]] &gt;= L4761, 3, IF(tblCustRFM[[#This Row],[Monetary]] &gt;= M4761, 2, 1))</f>
        <v>3</v>
      </c>
      <c r="I4757">
        <f>tblCustRFM[[#This Row],[RecencyTier]] + tblCustRFM[[#This Row],[FrequencyTier]] + tblCustRFM[[#This Row],[MonetaryTier]]</f>
        <v>7</v>
      </c>
    </row>
    <row r="4758" spans="1:9" x14ac:dyDescent="0.45">
      <c r="A4758" s="16">
        <v>8082</v>
      </c>
      <c r="B4758" s="10">
        <v>45345.623862384258</v>
      </c>
      <c r="C4758">
        <v>3</v>
      </c>
      <c r="D4758">
        <v>25429.64</v>
      </c>
      <c r="E4758" s="24">
        <f>INT(RFM_Pivot!$A$1 - tblCustRFM[[#This Row],[LastPurchaseDate]])</f>
        <v>311</v>
      </c>
      <c r="F4758">
        <f>IF(tblCustRFM[[#This Row],[Recency]] &lt;= $L$4, 3, IF(tblCustRFM[[#This Row],[Recency]] &lt;= M4760, 2, 1))</f>
        <v>1</v>
      </c>
      <c r="G4758">
        <f>IF(tblCustRFM[[#This Row],[Frequency]] &gt;= L4761, 3, IF(tblCustRFM[[#This Row],[Frequency]] &gt;= M4761, 2, 1))</f>
        <v>3</v>
      </c>
      <c r="H4758">
        <f>IF(tblCustRFM[[#This Row],[Monetary]] &gt;= L4762, 3, IF(tblCustRFM[[#This Row],[Monetary]] &gt;= M4762, 2, 1))</f>
        <v>3</v>
      </c>
      <c r="I4758">
        <f>tblCustRFM[[#This Row],[RecencyTier]] + tblCustRFM[[#This Row],[FrequencyTier]] + tblCustRFM[[#This Row],[MonetaryTier]]</f>
        <v>7</v>
      </c>
    </row>
    <row r="4759" spans="1:9" x14ac:dyDescent="0.45">
      <c r="A4759" s="16">
        <v>8083</v>
      </c>
      <c r="B4759" s="10">
        <v>45496.310931095679</v>
      </c>
      <c r="C4759">
        <v>4</v>
      </c>
      <c r="D4759">
        <v>32569.94</v>
      </c>
      <c r="E4759" s="24">
        <f>INT(RFM_Pivot!$A$1 - tblCustRFM[[#This Row],[LastPurchaseDate]])</f>
        <v>160</v>
      </c>
      <c r="F4759">
        <f>IF(tblCustRFM[[#This Row],[Recency]] &lt;= $L$4, 3, IF(tblCustRFM[[#This Row],[Recency]] &lt;= M4761, 2, 1))</f>
        <v>1</v>
      </c>
      <c r="G4759">
        <f>IF(tblCustRFM[[#This Row],[Frequency]] &gt;= L4762, 3, IF(tblCustRFM[[#This Row],[Frequency]] &gt;= M4762, 2, 1))</f>
        <v>3</v>
      </c>
      <c r="H4759">
        <f>IF(tblCustRFM[[#This Row],[Monetary]] &gt;= L4763, 3, IF(tblCustRFM[[#This Row],[Monetary]] &gt;= M4763, 2, 1))</f>
        <v>3</v>
      </c>
      <c r="I4759">
        <f>tblCustRFM[[#This Row],[RecencyTier]] + tblCustRFM[[#This Row],[FrequencyTier]] + tblCustRFM[[#This Row],[MonetaryTier]]</f>
        <v>7</v>
      </c>
    </row>
    <row r="4760" spans="1:9" x14ac:dyDescent="0.45">
      <c r="A4760" s="16">
        <v>8084</v>
      </c>
      <c r="B4760" s="10">
        <v>45127.624062422838</v>
      </c>
      <c r="C4760">
        <v>1</v>
      </c>
      <c r="D4760">
        <v>8224.36</v>
      </c>
      <c r="E4760" s="24">
        <f>INT(RFM_Pivot!$A$1 - tblCustRFM[[#This Row],[LastPurchaseDate]])</f>
        <v>529</v>
      </c>
      <c r="F4760">
        <f>IF(tblCustRFM[[#This Row],[Recency]] &lt;= $L$4, 3, IF(tblCustRFM[[#This Row],[Recency]] &lt;= M4762, 2, 1))</f>
        <v>1</v>
      </c>
      <c r="G4760">
        <f>IF(tblCustRFM[[#This Row],[Frequency]] &gt;= L4763, 3, IF(tblCustRFM[[#This Row],[Frequency]] &gt;= M4763, 2, 1))</f>
        <v>3</v>
      </c>
      <c r="H4760">
        <f>IF(tblCustRFM[[#This Row],[Monetary]] &gt;= L4764, 3, IF(tblCustRFM[[#This Row],[Monetary]] &gt;= M4764, 2, 1))</f>
        <v>3</v>
      </c>
      <c r="I4760">
        <f>tblCustRFM[[#This Row],[RecencyTier]] + tblCustRFM[[#This Row],[FrequencyTier]] + tblCustRFM[[#This Row],[MonetaryTier]]</f>
        <v>7</v>
      </c>
    </row>
    <row r="4761" spans="1:9" x14ac:dyDescent="0.45">
      <c r="A4761" s="16">
        <v>8086</v>
      </c>
      <c r="B4761" s="10">
        <v>45478.789178935185</v>
      </c>
      <c r="C4761">
        <v>2</v>
      </c>
      <c r="D4761">
        <v>24942.85</v>
      </c>
      <c r="E4761" s="24">
        <f>INT(RFM_Pivot!$A$1 - tblCustRFM[[#This Row],[LastPurchaseDate]])</f>
        <v>178</v>
      </c>
      <c r="F4761">
        <f>IF(tblCustRFM[[#This Row],[Recency]] &lt;= $L$4, 3, IF(tblCustRFM[[#This Row],[Recency]] &lt;= M4763, 2, 1))</f>
        <v>1</v>
      </c>
      <c r="G4761">
        <f>IF(tblCustRFM[[#This Row],[Frequency]] &gt;= L4764, 3, IF(tblCustRFM[[#This Row],[Frequency]] &gt;= M4764, 2, 1))</f>
        <v>3</v>
      </c>
      <c r="H4761">
        <f>IF(tblCustRFM[[#This Row],[Monetary]] &gt;= L4765, 3, IF(tblCustRFM[[#This Row],[Monetary]] &gt;= M4765, 2, 1))</f>
        <v>3</v>
      </c>
      <c r="I4761">
        <f>tblCustRFM[[#This Row],[RecencyTier]] + tblCustRFM[[#This Row],[FrequencyTier]] + tblCustRFM[[#This Row],[MonetaryTier]]</f>
        <v>7</v>
      </c>
    </row>
    <row r="4762" spans="1:9" x14ac:dyDescent="0.45">
      <c r="A4762" s="16">
        <v>8088</v>
      </c>
      <c r="B4762" s="10">
        <v>45294.956795679012</v>
      </c>
      <c r="C4762">
        <v>2</v>
      </c>
      <c r="D4762">
        <v>26473.83</v>
      </c>
      <c r="E4762" s="24">
        <f>INT(RFM_Pivot!$A$1 - tblCustRFM[[#This Row],[LastPurchaseDate]])</f>
        <v>362</v>
      </c>
      <c r="F4762">
        <f>IF(tblCustRFM[[#This Row],[Recency]] &lt;= $L$4, 3, IF(tblCustRFM[[#This Row],[Recency]] &lt;= M4764, 2, 1))</f>
        <v>1</v>
      </c>
      <c r="G4762">
        <f>IF(tblCustRFM[[#This Row],[Frequency]] &gt;= L4765, 3, IF(tblCustRFM[[#This Row],[Frequency]] &gt;= M4765, 2, 1))</f>
        <v>3</v>
      </c>
      <c r="H4762">
        <f>IF(tblCustRFM[[#This Row],[Monetary]] &gt;= L4766, 3, IF(tblCustRFM[[#This Row],[Monetary]] &gt;= M4766, 2, 1))</f>
        <v>3</v>
      </c>
      <c r="I4762">
        <f>tblCustRFM[[#This Row],[RecencyTier]] + tblCustRFM[[#This Row],[FrequencyTier]] + tblCustRFM[[#This Row],[MonetaryTier]]</f>
        <v>7</v>
      </c>
    </row>
    <row r="4763" spans="1:9" x14ac:dyDescent="0.45">
      <c r="A4763" s="16">
        <v>8090</v>
      </c>
      <c r="B4763" s="10">
        <v>45297.001000115742</v>
      </c>
      <c r="C4763">
        <v>1</v>
      </c>
      <c r="D4763">
        <v>6076.08</v>
      </c>
      <c r="E4763" s="24">
        <f>INT(RFM_Pivot!$A$1 - tblCustRFM[[#This Row],[LastPurchaseDate]])</f>
        <v>359</v>
      </c>
      <c r="F4763">
        <f>IF(tblCustRFM[[#This Row],[Recency]] &lt;= $L$4, 3, IF(tblCustRFM[[#This Row],[Recency]] &lt;= M4765, 2, 1))</f>
        <v>1</v>
      </c>
      <c r="G4763">
        <f>IF(tblCustRFM[[#This Row],[Frequency]] &gt;= L4766, 3, IF(tblCustRFM[[#This Row],[Frequency]] &gt;= M4766, 2, 1))</f>
        <v>3</v>
      </c>
      <c r="H4763">
        <f>IF(tblCustRFM[[#This Row],[Monetary]] &gt;= L4767, 3, IF(tblCustRFM[[#This Row],[Monetary]] &gt;= M4767, 2, 1))</f>
        <v>3</v>
      </c>
      <c r="I4763">
        <f>tblCustRFM[[#This Row],[RecencyTier]] + tblCustRFM[[#This Row],[FrequencyTier]] + tblCustRFM[[#This Row],[MonetaryTier]]</f>
        <v>7</v>
      </c>
    </row>
    <row r="4764" spans="1:9" x14ac:dyDescent="0.45">
      <c r="A4764" s="16">
        <v>8091</v>
      </c>
      <c r="B4764" s="10">
        <v>45598.667166705243</v>
      </c>
      <c r="C4764">
        <v>1</v>
      </c>
      <c r="D4764">
        <v>11728.62</v>
      </c>
      <c r="E4764" s="24">
        <f>INT(RFM_Pivot!$A$1 - tblCustRFM[[#This Row],[LastPurchaseDate]])</f>
        <v>58</v>
      </c>
      <c r="F4764">
        <f>IF(tblCustRFM[[#This Row],[Recency]] &lt;= $L$4, 3, IF(tblCustRFM[[#This Row],[Recency]] &lt;= M4766, 2, 1))</f>
        <v>3</v>
      </c>
      <c r="G4764">
        <f>IF(tblCustRFM[[#This Row],[Frequency]] &gt;= L4767, 3, IF(tblCustRFM[[#This Row],[Frequency]] &gt;= M4767, 2, 1))</f>
        <v>3</v>
      </c>
      <c r="H4764">
        <f>IF(tblCustRFM[[#This Row],[Monetary]] &gt;= L4768, 3, IF(tblCustRFM[[#This Row],[Monetary]] &gt;= M4768, 2, 1))</f>
        <v>3</v>
      </c>
      <c r="I4764">
        <f>tblCustRFM[[#This Row],[RecencyTier]] + tblCustRFM[[#This Row],[FrequencyTier]] + tblCustRFM[[#This Row],[MonetaryTier]]</f>
        <v>9</v>
      </c>
    </row>
    <row r="4765" spans="1:9" x14ac:dyDescent="0.45">
      <c r="A4765" s="16">
        <v>8094</v>
      </c>
      <c r="B4765" s="10">
        <v>45137.845084529319</v>
      </c>
      <c r="C4765">
        <v>1</v>
      </c>
      <c r="D4765">
        <v>1174.3499999999999</v>
      </c>
      <c r="E4765" s="24">
        <f>INT(RFM_Pivot!$A$1 - tblCustRFM[[#This Row],[LastPurchaseDate]])</f>
        <v>519</v>
      </c>
      <c r="F4765">
        <f>IF(tblCustRFM[[#This Row],[Recency]] &lt;= $L$4, 3, IF(tblCustRFM[[#This Row],[Recency]] &lt;= M4767, 2, 1))</f>
        <v>1</v>
      </c>
      <c r="G4765">
        <f>IF(tblCustRFM[[#This Row],[Frequency]] &gt;= L4768, 3, IF(tblCustRFM[[#This Row],[Frequency]] &gt;= M4768, 2, 1))</f>
        <v>3</v>
      </c>
      <c r="H4765">
        <f>IF(tblCustRFM[[#This Row],[Monetary]] &gt;= L4769, 3, IF(tblCustRFM[[#This Row],[Monetary]] &gt;= M4769, 2, 1))</f>
        <v>3</v>
      </c>
      <c r="I4765">
        <f>tblCustRFM[[#This Row],[RecencyTier]] + tblCustRFM[[#This Row],[FrequencyTier]] + tblCustRFM[[#This Row],[MonetaryTier]]</f>
        <v>7</v>
      </c>
    </row>
    <row r="4766" spans="1:9" x14ac:dyDescent="0.45">
      <c r="A4766" s="16">
        <v>8095</v>
      </c>
      <c r="B4766" s="10">
        <v>45420.091309143521</v>
      </c>
      <c r="C4766">
        <v>1</v>
      </c>
      <c r="D4766">
        <v>3988.07</v>
      </c>
      <c r="E4766" s="24">
        <f>INT(RFM_Pivot!$A$1 - tblCustRFM[[#This Row],[LastPurchaseDate]])</f>
        <v>236</v>
      </c>
      <c r="F4766">
        <f>IF(tblCustRFM[[#This Row],[Recency]] &lt;= $L$4, 3, IF(tblCustRFM[[#This Row],[Recency]] &lt;= M4768, 2, 1))</f>
        <v>1</v>
      </c>
      <c r="G4766">
        <f>IF(tblCustRFM[[#This Row],[Frequency]] &gt;= L4769, 3, IF(tblCustRFM[[#This Row],[Frequency]] &gt;= M4769, 2, 1))</f>
        <v>3</v>
      </c>
      <c r="H4766">
        <f>IF(tblCustRFM[[#This Row],[Monetary]] &gt;= L4770, 3, IF(tblCustRFM[[#This Row],[Monetary]] &gt;= M4770, 2, 1))</f>
        <v>3</v>
      </c>
      <c r="I4766">
        <f>tblCustRFM[[#This Row],[RecencyTier]] + tblCustRFM[[#This Row],[FrequencyTier]] + tblCustRFM[[#This Row],[MonetaryTier]]</f>
        <v>7</v>
      </c>
    </row>
    <row r="4767" spans="1:9" x14ac:dyDescent="0.45">
      <c r="A4767" s="16">
        <v>8096</v>
      </c>
      <c r="B4767" s="10">
        <v>45583.846684645061</v>
      </c>
      <c r="C4767">
        <v>2</v>
      </c>
      <c r="D4767">
        <v>14028.72</v>
      </c>
      <c r="E4767" s="24">
        <f>INT(RFM_Pivot!$A$1 - tblCustRFM[[#This Row],[LastPurchaseDate]])</f>
        <v>73</v>
      </c>
      <c r="F4767">
        <f>IF(tblCustRFM[[#This Row],[Recency]] &lt;= $L$4, 3, IF(tblCustRFM[[#This Row],[Recency]] &lt;= M4769, 2, 1))</f>
        <v>3</v>
      </c>
      <c r="G4767">
        <f>IF(tblCustRFM[[#This Row],[Frequency]] &gt;= L4770, 3, IF(tblCustRFM[[#This Row],[Frequency]] &gt;= M4770, 2, 1))</f>
        <v>3</v>
      </c>
      <c r="H4767">
        <f>IF(tblCustRFM[[#This Row],[Monetary]] &gt;= L4771, 3, IF(tblCustRFM[[#This Row],[Monetary]] &gt;= M4771, 2, 1))</f>
        <v>3</v>
      </c>
      <c r="I4767">
        <f>tblCustRFM[[#This Row],[RecencyTier]] + tblCustRFM[[#This Row],[FrequencyTier]] + tblCustRFM[[#This Row],[MonetaryTier]]</f>
        <v>9</v>
      </c>
    </row>
    <row r="4768" spans="1:9" x14ac:dyDescent="0.45">
      <c r="A4768" s="16">
        <v>8097</v>
      </c>
      <c r="B4768" s="10">
        <v>45091.193419328702</v>
      </c>
      <c r="C4768">
        <v>1</v>
      </c>
      <c r="D4768">
        <v>8021.68</v>
      </c>
      <c r="E4768" s="24">
        <f>INT(RFM_Pivot!$A$1 - tblCustRFM[[#This Row],[LastPurchaseDate]])</f>
        <v>565</v>
      </c>
      <c r="F4768">
        <f>IF(tblCustRFM[[#This Row],[Recency]] &lt;= $L$4, 3, IF(tblCustRFM[[#This Row],[Recency]] &lt;= M4770, 2, 1))</f>
        <v>1</v>
      </c>
      <c r="G4768">
        <f>IF(tblCustRFM[[#This Row],[Frequency]] &gt;= L4771, 3, IF(tblCustRFM[[#This Row],[Frequency]] &gt;= M4771, 2, 1))</f>
        <v>3</v>
      </c>
      <c r="H4768">
        <f>IF(tblCustRFM[[#This Row],[Monetary]] &gt;= L4772, 3, IF(tblCustRFM[[#This Row],[Monetary]] &gt;= M4772, 2, 1))</f>
        <v>3</v>
      </c>
      <c r="I4768">
        <f>tblCustRFM[[#This Row],[RecencyTier]] + tblCustRFM[[#This Row],[FrequencyTier]] + tblCustRFM[[#This Row],[MonetaryTier]]</f>
        <v>7</v>
      </c>
    </row>
    <row r="4769" spans="1:9" x14ac:dyDescent="0.45">
      <c r="A4769" s="16">
        <v>8098</v>
      </c>
      <c r="B4769" s="10">
        <v>45608.01210123457</v>
      </c>
      <c r="C4769">
        <v>2</v>
      </c>
      <c r="D4769">
        <v>38241.94</v>
      </c>
      <c r="E4769" s="24">
        <f>INT(RFM_Pivot!$A$1 - tblCustRFM[[#This Row],[LastPurchaseDate]])</f>
        <v>48</v>
      </c>
      <c r="F4769">
        <f>IF(tblCustRFM[[#This Row],[Recency]] &lt;= $L$4, 3, IF(tblCustRFM[[#This Row],[Recency]] &lt;= M4771, 2, 1))</f>
        <v>3</v>
      </c>
      <c r="G4769">
        <f>IF(tblCustRFM[[#This Row],[Frequency]] &gt;= L4772, 3, IF(tblCustRFM[[#This Row],[Frequency]] &gt;= M4772, 2, 1))</f>
        <v>3</v>
      </c>
      <c r="H4769">
        <f>IF(tblCustRFM[[#This Row],[Monetary]] &gt;= L4773, 3, IF(tblCustRFM[[#This Row],[Monetary]] &gt;= M4773, 2, 1))</f>
        <v>3</v>
      </c>
      <c r="I4769">
        <f>tblCustRFM[[#This Row],[RecencyTier]] + tblCustRFM[[#This Row],[FrequencyTier]] + tblCustRFM[[#This Row],[MonetaryTier]]</f>
        <v>9</v>
      </c>
    </row>
    <row r="4770" spans="1:9" x14ac:dyDescent="0.45">
      <c r="A4770" s="16">
        <v>8099</v>
      </c>
      <c r="B4770" s="10">
        <v>45316.639964004629</v>
      </c>
      <c r="C4770">
        <v>5</v>
      </c>
      <c r="D4770">
        <v>58759.199999999997</v>
      </c>
      <c r="E4770" s="24">
        <f>INT(RFM_Pivot!$A$1 - tblCustRFM[[#This Row],[LastPurchaseDate]])</f>
        <v>340</v>
      </c>
      <c r="F4770">
        <f>IF(tblCustRFM[[#This Row],[Recency]] &lt;= $L$4, 3, IF(tblCustRFM[[#This Row],[Recency]] &lt;= M4772, 2, 1))</f>
        <v>1</v>
      </c>
      <c r="G4770">
        <f>IF(tblCustRFM[[#This Row],[Frequency]] &gt;= L4773, 3, IF(tblCustRFM[[#This Row],[Frequency]] &gt;= M4773, 2, 1))</f>
        <v>3</v>
      </c>
      <c r="H4770">
        <f>IF(tblCustRFM[[#This Row],[Monetary]] &gt;= L4774, 3, IF(tblCustRFM[[#This Row],[Monetary]] &gt;= M4774, 2, 1))</f>
        <v>3</v>
      </c>
      <c r="I4770">
        <f>tblCustRFM[[#This Row],[RecencyTier]] + tblCustRFM[[#This Row],[FrequencyTier]] + tblCustRFM[[#This Row],[MonetaryTier]]</f>
        <v>7</v>
      </c>
    </row>
    <row r="4771" spans="1:9" x14ac:dyDescent="0.45">
      <c r="A4771" s="16">
        <v>8101</v>
      </c>
      <c r="B4771" s="10">
        <v>45008.841184104938</v>
      </c>
      <c r="C4771">
        <v>1</v>
      </c>
      <c r="D4771">
        <v>6317.85</v>
      </c>
      <c r="E4771" s="24">
        <f>INT(RFM_Pivot!$A$1 - tblCustRFM[[#This Row],[LastPurchaseDate]])</f>
        <v>648</v>
      </c>
      <c r="F4771">
        <f>IF(tblCustRFM[[#This Row],[Recency]] &lt;= $L$4, 3, IF(tblCustRFM[[#This Row],[Recency]] &lt;= M4773, 2, 1))</f>
        <v>1</v>
      </c>
      <c r="G4771">
        <f>IF(tblCustRFM[[#This Row],[Frequency]] &gt;= L4774, 3, IF(tblCustRFM[[#This Row],[Frequency]] &gt;= M4774, 2, 1))</f>
        <v>3</v>
      </c>
      <c r="H4771">
        <f>IF(tblCustRFM[[#This Row],[Monetary]] &gt;= L4775, 3, IF(tblCustRFM[[#This Row],[Monetary]] &gt;= M4775, 2, 1))</f>
        <v>3</v>
      </c>
      <c r="I4771">
        <f>tblCustRFM[[#This Row],[RecencyTier]] + tblCustRFM[[#This Row],[FrequencyTier]] + tblCustRFM[[#This Row],[MonetaryTier]]</f>
        <v>7</v>
      </c>
    </row>
    <row r="4772" spans="1:9" x14ac:dyDescent="0.45">
      <c r="A4772" s="16">
        <v>8102</v>
      </c>
      <c r="B4772" s="10">
        <v>45578.006100617284</v>
      </c>
      <c r="C4772">
        <v>3</v>
      </c>
      <c r="D4772">
        <v>18527.439999999999</v>
      </c>
      <c r="E4772" s="24">
        <f>INT(RFM_Pivot!$A$1 - tblCustRFM[[#This Row],[LastPurchaseDate]])</f>
        <v>78</v>
      </c>
      <c r="F4772">
        <f>IF(tblCustRFM[[#This Row],[Recency]] &lt;= $L$4, 3, IF(tblCustRFM[[#This Row],[Recency]] &lt;= M4774, 2, 1))</f>
        <v>3</v>
      </c>
      <c r="G4772">
        <f>IF(tblCustRFM[[#This Row],[Frequency]] &gt;= L4775, 3, IF(tblCustRFM[[#This Row],[Frequency]] &gt;= M4775, 2, 1))</f>
        <v>3</v>
      </c>
      <c r="H4772">
        <f>IF(tblCustRFM[[#This Row],[Monetary]] &gt;= L4776, 3, IF(tblCustRFM[[#This Row],[Monetary]] &gt;= M4776, 2, 1))</f>
        <v>3</v>
      </c>
      <c r="I4772">
        <f>tblCustRFM[[#This Row],[RecencyTier]] + tblCustRFM[[#This Row],[FrequencyTier]] + tblCustRFM[[#This Row],[MonetaryTier]]</f>
        <v>9</v>
      </c>
    </row>
    <row r="4773" spans="1:9" x14ac:dyDescent="0.45">
      <c r="A4773" s="16">
        <v>8104</v>
      </c>
      <c r="B4773" s="10">
        <v>45304.81278128858</v>
      </c>
      <c r="C4773">
        <v>1</v>
      </c>
      <c r="D4773">
        <v>1454.55</v>
      </c>
      <c r="E4773" s="24">
        <f>INT(RFM_Pivot!$A$1 - tblCustRFM[[#This Row],[LastPurchaseDate]])</f>
        <v>352</v>
      </c>
      <c r="F4773">
        <f>IF(tblCustRFM[[#This Row],[Recency]] &lt;= $L$4, 3, IF(tblCustRFM[[#This Row],[Recency]] &lt;= M4775, 2, 1))</f>
        <v>1</v>
      </c>
      <c r="G4773">
        <f>IF(tblCustRFM[[#This Row],[Frequency]] &gt;= L4776, 3, IF(tblCustRFM[[#This Row],[Frequency]] &gt;= M4776, 2, 1))</f>
        <v>3</v>
      </c>
      <c r="H4773">
        <f>IF(tblCustRFM[[#This Row],[Monetary]] &gt;= L4777, 3, IF(tblCustRFM[[#This Row],[Monetary]] &gt;= M4777, 2, 1))</f>
        <v>3</v>
      </c>
      <c r="I4773">
        <f>tblCustRFM[[#This Row],[RecencyTier]] + tblCustRFM[[#This Row],[FrequencyTier]] + tblCustRFM[[#This Row],[MonetaryTier]]</f>
        <v>7</v>
      </c>
    </row>
    <row r="4774" spans="1:9" x14ac:dyDescent="0.45">
      <c r="A4774" s="16">
        <v>8105</v>
      </c>
      <c r="B4774" s="10">
        <v>45450.462346257715</v>
      </c>
      <c r="C4774">
        <v>1</v>
      </c>
      <c r="D4774">
        <v>13577.32</v>
      </c>
      <c r="E4774" s="24">
        <f>INT(RFM_Pivot!$A$1 - tblCustRFM[[#This Row],[LastPurchaseDate]])</f>
        <v>206</v>
      </c>
      <c r="F4774">
        <f>IF(tblCustRFM[[#This Row],[Recency]] &lt;= $L$4, 3, IF(tblCustRFM[[#This Row],[Recency]] &lt;= M4776, 2, 1))</f>
        <v>1</v>
      </c>
      <c r="G4774">
        <f>IF(tblCustRFM[[#This Row],[Frequency]] &gt;= L4777, 3, IF(tblCustRFM[[#This Row],[Frequency]] &gt;= M4777, 2, 1))</f>
        <v>3</v>
      </c>
      <c r="H4774">
        <f>IF(tblCustRFM[[#This Row],[Monetary]] &gt;= L4778, 3, IF(tblCustRFM[[#This Row],[Monetary]] &gt;= M4778, 2, 1))</f>
        <v>3</v>
      </c>
      <c r="I4774">
        <f>tblCustRFM[[#This Row],[RecencyTier]] + tblCustRFM[[#This Row],[FrequencyTier]] + tblCustRFM[[#This Row],[MonetaryTier]]</f>
        <v>7</v>
      </c>
    </row>
    <row r="4775" spans="1:9" x14ac:dyDescent="0.45">
      <c r="A4775" s="16">
        <v>8106</v>
      </c>
      <c r="B4775" s="10">
        <v>45164.054705478396</v>
      </c>
      <c r="C4775">
        <v>1</v>
      </c>
      <c r="D4775">
        <v>6655.92</v>
      </c>
      <c r="E4775" s="24">
        <f>INT(RFM_Pivot!$A$1 - tblCustRFM[[#This Row],[LastPurchaseDate]])</f>
        <v>492</v>
      </c>
      <c r="F4775">
        <f>IF(tblCustRFM[[#This Row],[Recency]] &lt;= $L$4, 3, IF(tblCustRFM[[#This Row],[Recency]] &lt;= M4777, 2, 1))</f>
        <v>1</v>
      </c>
      <c r="G4775">
        <f>IF(tblCustRFM[[#This Row],[Frequency]] &gt;= L4778, 3, IF(tblCustRFM[[#This Row],[Frequency]] &gt;= M4778, 2, 1))</f>
        <v>3</v>
      </c>
      <c r="H4775">
        <f>IF(tblCustRFM[[#This Row],[Monetary]] &gt;= L4779, 3, IF(tblCustRFM[[#This Row],[Monetary]] &gt;= M4779, 2, 1))</f>
        <v>3</v>
      </c>
      <c r="I4775">
        <f>tblCustRFM[[#This Row],[RecencyTier]] + tblCustRFM[[#This Row],[FrequencyTier]] + tblCustRFM[[#This Row],[MonetaryTier]]</f>
        <v>7</v>
      </c>
    </row>
    <row r="4776" spans="1:9" x14ac:dyDescent="0.45">
      <c r="A4776" s="16">
        <v>8108</v>
      </c>
      <c r="B4776" s="10">
        <v>45247.35603560957</v>
      </c>
      <c r="C4776">
        <v>1</v>
      </c>
      <c r="D4776">
        <v>2104.48</v>
      </c>
      <c r="E4776" s="24">
        <f>INT(RFM_Pivot!$A$1 - tblCustRFM[[#This Row],[LastPurchaseDate]])</f>
        <v>409</v>
      </c>
      <c r="F4776">
        <f>IF(tblCustRFM[[#This Row],[Recency]] &lt;= $L$4, 3, IF(tblCustRFM[[#This Row],[Recency]] &lt;= M4778, 2, 1))</f>
        <v>1</v>
      </c>
      <c r="G4776">
        <f>IF(tblCustRFM[[#This Row],[Frequency]] &gt;= L4779, 3, IF(tblCustRFM[[#This Row],[Frequency]] &gt;= M4779, 2, 1))</f>
        <v>3</v>
      </c>
      <c r="H4776">
        <f>IF(tblCustRFM[[#This Row],[Monetary]] &gt;= L4780, 3, IF(tblCustRFM[[#This Row],[Monetary]] &gt;= M4780, 2, 1))</f>
        <v>3</v>
      </c>
      <c r="I4776">
        <f>tblCustRFM[[#This Row],[RecencyTier]] + tblCustRFM[[#This Row],[FrequencyTier]] + tblCustRFM[[#This Row],[MonetaryTier]]</f>
        <v>7</v>
      </c>
    </row>
    <row r="4777" spans="1:9" x14ac:dyDescent="0.45">
      <c r="A4777" s="16">
        <v>8111</v>
      </c>
      <c r="B4777" s="10">
        <v>45421.259425925928</v>
      </c>
      <c r="C4777">
        <v>1</v>
      </c>
      <c r="D4777">
        <v>887.25</v>
      </c>
      <c r="E4777" s="24">
        <f>INT(RFM_Pivot!$A$1 - tblCustRFM[[#This Row],[LastPurchaseDate]])</f>
        <v>235</v>
      </c>
      <c r="F4777">
        <f>IF(tblCustRFM[[#This Row],[Recency]] &lt;= $L$4, 3, IF(tblCustRFM[[#This Row],[Recency]] &lt;= M4779, 2, 1))</f>
        <v>1</v>
      </c>
      <c r="G4777">
        <f>IF(tblCustRFM[[#This Row],[Frequency]] &gt;= L4780, 3, IF(tblCustRFM[[#This Row],[Frequency]] &gt;= M4780, 2, 1))</f>
        <v>3</v>
      </c>
      <c r="H4777">
        <f>IF(tblCustRFM[[#This Row],[Monetary]] &gt;= L4781, 3, IF(tblCustRFM[[#This Row],[Monetary]] &gt;= M4781, 2, 1))</f>
        <v>3</v>
      </c>
      <c r="I4777">
        <f>tblCustRFM[[#This Row],[RecencyTier]] + tblCustRFM[[#This Row],[FrequencyTier]] + tblCustRFM[[#This Row],[MonetaryTier]]</f>
        <v>7</v>
      </c>
    </row>
    <row r="4778" spans="1:9" x14ac:dyDescent="0.45">
      <c r="A4778" s="16">
        <v>8112</v>
      </c>
      <c r="B4778" s="10">
        <v>44995.699869984564</v>
      </c>
      <c r="C4778">
        <v>1</v>
      </c>
      <c r="D4778">
        <v>5384.28</v>
      </c>
      <c r="E4778" s="24">
        <f>INT(RFM_Pivot!$A$1 - tblCustRFM[[#This Row],[LastPurchaseDate]])</f>
        <v>661</v>
      </c>
      <c r="F4778">
        <f>IF(tblCustRFM[[#This Row],[Recency]] &lt;= $L$4, 3, IF(tblCustRFM[[#This Row],[Recency]] &lt;= M4780, 2, 1))</f>
        <v>1</v>
      </c>
      <c r="G4778">
        <f>IF(tblCustRFM[[#This Row],[Frequency]] &gt;= L4781, 3, IF(tblCustRFM[[#This Row],[Frequency]] &gt;= M4781, 2, 1))</f>
        <v>3</v>
      </c>
      <c r="H4778">
        <f>IF(tblCustRFM[[#This Row],[Monetary]] &gt;= L4782, 3, IF(tblCustRFM[[#This Row],[Monetary]] &gt;= M4782, 2, 1))</f>
        <v>3</v>
      </c>
      <c r="I4778">
        <f>tblCustRFM[[#This Row],[RecencyTier]] + tblCustRFM[[#This Row],[FrequencyTier]] + tblCustRFM[[#This Row],[MonetaryTier]]</f>
        <v>7</v>
      </c>
    </row>
    <row r="4779" spans="1:9" x14ac:dyDescent="0.45">
      <c r="A4779" s="16">
        <v>8114</v>
      </c>
      <c r="B4779" s="10">
        <v>45047.31603159722</v>
      </c>
      <c r="C4779">
        <v>2</v>
      </c>
      <c r="D4779">
        <v>7996.76</v>
      </c>
      <c r="E4779" s="24">
        <f>INT(RFM_Pivot!$A$1 - tblCustRFM[[#This Row],[LastPurchaseDate]])</f>
        <v>609</v>
      </c>
      <c r="F4779">
        <f>IF(tblCustRFM[[#This Row],[Recency]] &lt;= $L$4, 3, IF(tblCustRFM[[#This Row],[Recency]] &lt;= M4781, 2, 1))</f>
        <v>1</v>
      </c>
      <c r="G4779">
        <f>IF(tblCustRFM[[#This Row],[Frequency]] &gt;= L4782, 3, IF(tblCustRFM[[#This Row],[Frequency]] &gt;= M4782, 2, 1))</f>
        <v>3</v>
      </c>
      <c r="H4779">
        <f>IF(tblCustRFM[[#This Row],[Monetary]] &gt;= L4783, 3, IF(tblCustRFM[[#This Row],[Monetary]] &gt;= M4783, 2, 1))</f>
        <v>3</v>
      </c>
      <c r="I4779">
        <f>tblCustRFM[[#This Row],[RecencyTier]] + tblCustRFM[[#This Row],[FrequencyTier]] + tblCustRFM[[#This Row],[MonetaryTier]]</f>
        <v>7</v>
      </c>
    </row>
    <row r="4780" spans="1:9" x14ac:dyDescent="0.45">
      <c r="A4780" s="16">
        <v>8115</v>
      </c>
      <c r="B4780" s="10">
        <v>45041.548454861113</v>
      </c>
      <c r="C4780">
        <v>1</v>
      </c>
      <c r="D4780">
        <v>295.58999999999997</v>
      </c>
      <c r="E4780" s="24">
        <f>INT(RFM_Pivot!$A$1 - tblCustRFM[[#This Row],[LastPurchaseDate]])</f>
        <v>615</v>
      </c>
      <c r="F4780">
        <f>IF(tblCustRFM[[#This Row],[Recency]] &lt;= $L$4, 3, IF(tblCustRFM[[#This Row],[Recency]] &lt;= M4782, 2, 1))</f>
        <v>1</v>
      </c>
      <c r="G4780">
        <f>IF(tblCustRFM[[#This Row],[Frequency]] &gt;= L4783, 3, IF(tblCustRFM[[#This Row],[Frequency]] &gt;= M4783, 2, 1))</f>
        <v>3</v>
      </c>
      <c r="H4780">
        <f>IF(tblCustRFM[[#This Row],[Monetary]] &gt;= L4784, 3, IF(tblCustRFM[[#This Row],[Monetary]] &gt;= M4784, 2, 1))</f>
        <v>3</v>
      </c>
      <c r="I4780">
        <f>tblCustRFM[[#This Row],[RecencyTier]] + tblCustRFM[[#This Row],[FrequencyTier]] + tblCustRFM[[#This Row],[MonetaryTier]]</f>
        <v>7</v>
      </c>
    </row>
    <row r="4781" spans="1:9" x14ac:dyDescent="0.45">
      <c r="A4781" s="16">
        <v>8116</v>
      </c>
      <c r="B4781" s="10">
        <v>45280.720372029318</v>
      </c>
      <c r="C4781">
        <v>1</v>
      </c>
      <c r="D4781">
        <v>3934.74</v>
      </c>
      <c r="E4781" s="24">
        <f>INT(RFM_Pivot!$A$1 - tblCustRFM[[#This Row],[LastPurchaseDate]])</f>
        <v>376</v>
      </c>
      <c r="F4781">
        <f>IF(tblCustRFM[[#This Row],[Recency]] &lt;= $L$4, 3, IF(tblCustRFM[[#This Row],[Recency]] &lt;= M4783, 2, 1))</f>
        <v>1</v>
      </c>
      <c r="G4781">
        <f>IF(tblCustRFM[[#This Row],[Frequency]] &gt;= L4784, 3, IF(tblCustRFM[[#This Row],[Frequency]] &gt;= M4784, 2, 1))</f>
        <v>3</v>
      </c>
      <c r="H4781">
        <f>IF(tblCustRFM[[#This Row],[Monetary]] &gt;= L4785, 3, IF(tblCustRFM[[#This Row],[Monetary]] &gt;= M4785, 2, 1))</f>
        <v>3</v>
      </c>
      <c r="I4781">
        <f>tblCustRFM[[#This Row],[RecencyTier]] + tblCustRFM[[#This Row],[FrequencyTier]] + tblCustRFM[[#This Row],[MonetaryTier]]</f>
        <v>7</v>
      </c>
    </row>
    <row r="4782" spans="1:9" x14ac:dyDescent="0.45">
      <c r="A4782" s="16">
        <v>8117</v>
      </c>
      <c r="B4782" s="10">
        <v>45221.073407330245</v>
      </c>
      <c r="C4782">
        <v>3</v>
      </c>
      <c r="D4782">
        <v>17829.240000000002</v>
      </c>
      <c r="E4782" s="24">
        <f>INT(RFM_Pivot!$A$1 - tblCustRFM[[#This Row],[LastPurchaseDate]])</f>
        <v>435</v>
      </c>
      <c r="F4782">
        <f>IF(tblCustRFM[[#This Row],[Recency]] &lt;= $L$4, 3, IF(tblCustRFM[[#This Row],[Recency]] &lt;= M4784, 2, 1))</f>
        <v>1</v>
      </c>
      <c r="G4782">
        <f>IF(tblCustRFM[[#This Row],[Frequency]] &gt;= L4785, 3, IF(tblCustRFM[[#This Row],[Frequency]] &gt;= M4785, 2, 1))</f>
        <v>3</v>
      </c>
      <c r="H4782">
        <f>IF(tblCustRFM[[#This Row],[Monetary]] &gt;= L4786, 3, IF(tblCustRFM[[#This Row],[Monetary]] &gt;= M4786, 2, 1))</f>
        <v>3</v>
      </c>
      <c r="I4782">
        <f>tblCustRFM[[#This Row],[RecencyTier]] + tblCustRFM[[#This Row],[FrequencyTier]] + tblCustRFM[[#This Row],[MonetaryTier]]</f>
        <v>7</v>
      </c>
    </row>
    <row r="4783" spans="1:9" x14ac:dyDescent="0.45">
      <c r="A4783" s="16">
        <v>8118</v>
      </c>
      <c r="B4783" s="10">
        <v>45314.084708487651</v>
      </c>
      <c r="C4783">
        <v>1</v>
      </c>
      <c r="D4783">
        <v>4460.47</v>
      </c>
      <c r="E4783" s="24">
        <f>INT(RFM_Pivot!$A$1 - tblCustRFM[[#This Row],[LastPurchaseDate]])</f>
        <v>342</v>
      </c>
      <c r="F4783">
        <f>IF(tblCustRFM[[#This Row],[Recency]] &lt;= $L$4, 3, IF(tblCustRFM[[#This Row],[Recency]] &lt;= M4785, 2, 1))</f>
        <v>1</v>
      </c>
      <c r="G4783">
        <f>IF(tblCustRFM[[#This Row],[Frequency]] &gt;= L4786, 3, IF(tblCustRFM[[#This Row],[Frequency]] &gt;= M4786, 2, 1))</f>
        <v>3</v>
      </c>
      <c r="H4783">
        <f>IF(tblCustRFM[[#This Row],[Monetary]] &gt;= L4787, 3, IF(tblCustRFM[[#This Row],[Monetary]] &gt;= M4787, 2, 1))</f>
        <v>3</v>
      </c>
      <c r="I4783">
        <f>tblCustRFM[[#This Row],[RecencyTier]] + tblCustRFM[[#This Row],[FrequencyTier]] + tblCustRFM[[#This Row],[MonetaryTier]]</f>
        <v>7</v>
      </c>
    </row>
    <row r="4784" spans="1:9" x14ac:dyDescent="0.45">
      <c r="A4784" s="16">
        <v>8119</v>
      </c>
      <c r="B4784" s="10">
        <v>45237.281028086421</v>
      </c>
      <c r="C4784">
        <v>2</v>
      </c>
      <c r="D4784">
        <v>27617.78</v>
      </c>
      <c r="E4784" s="24">
        <f>INT(RFM_Pivot!$A$1 - tblCustRFM[[#This Row],[LastPurchaseDate]])</f>
        <v>419</v>
      </c>
      <c r="F4784">
        <f>IF(tblCustRFM[[#This Row],[Recency]] &lt;= $L$4, 3, IF(tblCustRFM[[#This Row],[Recency]] &lt;= M4786, 2, 1))</f>
        <v>1</v>
      </c>
      <c r="G4784">
        <f>IF(tblCustRFM[[#This Row],[Frequency]] &gt;= L4787, 3, IF(tblCustRFM[[#This Row],[Frequency]] &gt;= M4787, 2, 1))</f>
        <v>3</v>
      </c>
      <c r="H4784">
        <f>IF(tblCustRFM[[#This Row],[Monetary]] &gt;= L4788, 3, IF(tblCustRFM[[#This Row],[Monetary]] &gt;= M4788, 2, 1))</f>
        <v>3</v>
      </c>
      <c r="I4784">
        <f>tblCustRFM[[#This Row],[RecencyTier]] + tblCustRFM[[#This Row],[FrequencyTier]] + tblCustRFM[[#This Row],[MonetaryTier]]</f>
        <v>7</v>
      </c>
    </row>
    <row r="4785" spans="1:9" x14ac:dyDescent="0.45">
      <c r="A4785" s="16">
        <v>8121</v>
      </c>
      <c r="B4785" s="10">
        <v>45059.727272723765</v>
      </c>
      <c r="C4785">
        <v>1</v>
      </c>
      <c r="D4785">
        <v>3123.96</v>
      </c>
      <c r="E4785" s="24">
        <f>INT(RFM_Pivot!$A$1 - tblCustRFM[[#This Row],[LastPurchaseDate]])</f>
        <v>597</v>
      </c>
      <c r="F4785">
        <f>IF(tblCustRFM[[#This Row],[Recency]] &lt;= $L$4, 3, IF(tblCustRFM[[#This Row],[Recency]] &lt;= M4787, 2, 1))</f>
        <v>1</v>
      </c>
      <c r="G4785">
        <f>IF(tblCustRFM[[#This Row],[Frequency]] &gt;= L4788, 3, IF(tblCustRFM[[#This Row],[Frequency]] &gt;= M4788, 2, 1))</f>
        <v>3</v>
      </c>
      <c r="H4785">
        <f>IF(tblCustRFM[[#This Row],[Monetary]] &gt;= L4789, 3, IF(tblCustRFM[[#This Row],[Monetary]] &gt;= M4789, 2, 1))</f>
        <v>3</v>
      </c>
      <c r="I4785">
        <f>tblCustRFM[[#This Row],[RecencyTier]] + tblCustRFM[[#This Row],[FrequencyTier]] + tblCustRFM[[#This Row],[MonetaryTier]]</f>
        <v>7</v>
      </c>
    </row>
    <row r="4786" spans="1:9" x14ac:dyDescent="0.45">
      <c r="A4786" s="16">
        <v>8122</v>
      </c>
      <c r="B4786" s="10">
        <v>45138.575157523148</v>
      </c>
      <c r="C4786">
        <v>1</v>
      </c>
      <c r="D4786">
        <v>15887.8</v>
      </c>
      <c r="E4786" s="24">
        <f>INT(RFM_Pivot!$A$1 - tblCustRFM[[#This Row],[LastPurchaseDate]])</f>
        <v>518</v>
      </c>
      <c r="F4786">
        <f>IF(tblCustRFM[[#This Row],[Recency]] &lt;= $L$4, 3, IF(tblCustRFM[[#This Row],[Recency]] &lt;= M4788, 2, 1))</f>
        <v>1</v>
      </c>
      <c r="G4786">
        <f>IF(tblCustRFM[[#This Row],[Frequency]] &gt;= L4789, 3, IF(tblCustRFM[[#This Row],[Frequency]] &gt;= M4789, 2, 1))</f>
        <v>3</v>
      </c>
      <c r="H4786">
        <f>IF(tblCustRFM[[#This Row],[Monetary]] &gt;= L4790, 3, IF(tblCustRFM[[#This Row],[Monetary]] &gt;= M4790, 2, 1))</f>
        <v>3</v>
      </c>
      <c r="I4786">
        <f>tblCustRFM[[#This Row],[RecencyTier]] + tblCustRFM[[#This Row],[FrequencyTier]] + tblCustRFM[[#This Row],[MonetaryTier]]</f>
        <v>7</v>
      </c>
    </row>
    <row r="4787" spans="1:9" x14ac:dyDescent="0.45">
      <c r="A4787" s="16">
        <v>8123</v>
      </c>
      <c r="B4787" s="10">
        <v>45058.778177816355</v>
      </c>
      <c r="C4787">
        <v>1</v>
      </c>
      <c r="D4787">
        <v>427.54</v>
      </c>
      <c r="E4787" s="24">
        <f>INT(RFM_Pivot!$A$1 - tblCustRFM[[#This Row],[LastPurchaseDate]])</f>
        <v>598</v>
      </c>
      <c r="F4787">
        <f>IF(tblCustRFM[[#This Row],[Recency]] &lt;= $L$4, 3, IF(tblCustRFM[[#This Row],[Recency]] &lt;= M4789, 2, 1))</f>
        <v>1</v>
      </c>
      <c r="G4787">
        <f>IF(tblCustRFM[[#This Row],[Frequency]] &gt;= L4790, 3, IF(tblCustRFM[[#This Row],[Frequency]] &gt;= M4790, 2, 1))</f>
        <v>3</v>
      </c>
      <c r="H4787">
        <f>IF(tblCustRFM[[#This Row],[Monetary]] &gt;= L4791, 3, IF(tblCustRFM[[#This Row],[Monetary]] &gt;= M4791, 2, 1))</f>
        <v>3</v>
      </c>
      <c r="I4787">
        <f>tblCustRFM[[#This Row],[RecencyTier]] + tblCustRFM[[#This Row],[FrequencyTier]] + tblCustRFM[[#This Row],[MonetaryTier]]</f>
        <v>7</v>
      </c>
    </row>
    <row r="4788" spans="1:9" x14ac:dyDescent="0.45">
      <c r="A4788" s="16">
        <v>8124</v>
      </c>
      <c r="B4788" s="10">
        <v>45332.701570177473</v>
      </c>
      <c r="C4788">
        <v>3</v>
      </c>
      <c r="D4788">
        <v>28129.75</v>
      </c>
      <c r="E4788" s="24">
        <f>INT(RFM_Pivot!$A$1 - tblCustRFM[[#This Row],[LastPurchaseDate]])</f>
        <v>324</v>
      </c>
      <c r="F4788">
        <f>IF(tblCustRFM[[#This Row],[Recency]] &lt;= $L$4, 3, IF(tblCustRFM[[#This Row],[Recency]] &lt;= M4790, 2, 1))</f>
        <v>1</v>
      </c>
      <c r="G4788">
        <f>IF(tblCustRFM[[#This Row],[Frequency]] &gt;= L4791, 3, IF(tblCustRFM[[#This Row],[Frequency]] &gt;= M4791, 2, 1))</f>
        <v>3</v>
      </c>
      <c r="H4788">
        <f>IF(tblCustRFM[[#This Row],[Monetary]] &gt;= L4792, 3, IF(tblCustRFM[[#This Row],[Monetary]] &gt;= M4792, 2, 1))</f>
        <v>3</v>
      </c>
      <c r="I4788">
        <f>tblCustRFM[[#This Row],[RecencyTier]] + tblCustRFM[[#This Row],[FrequencyTier]] + tblCustRFM[[#This Row],[MonetaryTier]]</f>
        <v>7</v>
      </c>
    </row>
    <row r="4789" spans="1:9" x14ac:dyDescent="0.45">
      <c r="A4789" s="16">
        <v>8125</v>
      </c>
      <c r="B4789" s="10">
        <v>44940.579357947528</v>
      </c>
      <c r="C4789">
        <v>1</v>
      </c>
      <c r="D4789">
        <v>18410.400000000001</v>
      </c>
      <c r="E4789" s="24">
        <f>INT(RFM_Pivot!$A$1 - tblCustRFM[[#This Row],[LastPurchaseDate]])</f>
        <v>716</v>
      </c>
      <c r="F4789">
        <f>IF(tblCustRFM[[#This Row],[Recency]] &lt;= $L$4, 3, IF(tblCustRFM[[#This Row],[Recency]] &lt;= M4791, 2, 1))</f>
        <v>1</v>
      </c>
      <c r="G4789">
        <f>IF(tblCustRFM[[#This Row],[Frequency]] &gt;= L4792, 3, IF(tblCustRFM[[#This Row],[Frequency]] &gt;= M4792, 2, 1))</f>
        <v>3</v>
      </c>
      <c r="H4789">
        <f>IF(tblCustRFM[[#This Row],[Monetary]] &gt;= L4793, 3, IF(tblCustRFM[[#This Row],[Monetary]] &gt;= M4793, 2, 1))</f>
        <v>3</v>
      </c>
      <c r="I4789">
        <f>tblCustRFM[[#This Row],[RecencyTier]] + tblCustRFM[[#This Row],[FrequencyTier]] + tblCustRFM[[#This Row],[MonetaryTier]]</f>
        <v>7</v>
      </c>
    </row>
    <row r="4790" spans="1:9" x14ac:dyDescent="0.45">
      <c r="A4790" s="16">
        <v>8126</v>
      </c>
      <c r="B4790" s="10">
        <v>45553.037603742283</v>
      </c>
      <c r="C4790">
        <v>2</v>
      </c>
      <c r="D4790">
        <v>23168.28</v>
      </c>
      <c r="E4790" s="24">
        <f>INT(RFM_Pivot!$A$1 - tblCustRFM[[#This Row],[LastPurchaseDate]])</f>
        <v>103</v>
      </c>
      <c r="F4790">
        <f>IF(tblCustRFM[[#This Row],[Recency]] &lt;= $L$4, 3, IF(tblCustRFM[[#This Row],[Recency]] &lt;= M4792, 2, 1))</f>
        <v>3</v>
      </c>
      <c r="G4790">
        <f>IF(tblCustRFM[[#This Row],[Frequency]] &gt;= L4793, 3, IF(tblCustRFM[[#This Row],[Frequency]] &gt;= M4793, 2, 1))</f>
        <v>3</v>
      </c>
      <c r="H4790">
        <f>IF(tblCustRFM[[#This Row],[Monetary]] &gt;= L4794, 3, IF(tblCustRFM[[#This Row],[Monetary]] &gt;= M4794, 2, 1))</f>
        <v>3</v>
      </c>
      <c r="I4790">
        <f>tblCustRFM[[#This Row],[RecencyTier]] + tblCustRFM[[#This Row],[FrequencyTier]] + tblCustRFM[[#This Row],[MonetaryTier]]</f>
        <v>9</v>
      </c>
    </row>
    <row r="4791" spans="1:9" x14ac:dyDescent="0.45">
      <c r="A4791" s="16">
        <v>8127</v>
      </c>
      <c r="B4791" s="10">
        <v>45592.534553472222</v>
      </c>
      <c r="C4791">
        <v>2</v>
      </c>
      <c r="D4791">
        <v>1672.19</v>
      </c>
      <c r="E4791" s="24">
        <f>INT(RFM_Pivot!$A$1 - tblCustRFM[[#This Row],[LastPurchaseDate]])</f>
        <v>64</v>
      </c>
      <c r="F4791">
        <f>IF(tblCustRFM[[#This Row],[Recency]] &lt;= $L$4, 3, IF(tblCustRFM[[#This Row],[Recency]] &lt;= M4793, 2, 1))</f>
        <v>3</v>
      </c>
      <c r="G4791">
        <f>IF(tblCustRFM[[#This Row],[Frequency]] &gt;= L4794, 3, IF(tblCustRFM[[#This Row],[Frequency]] &gt;= M4794, 2, 1))</f>
        <v>3</v>
      </c>
      <c r="H4791">
        <f>IF(tblCustRFM[[#This Row],[Monetary]] &gt;= L4795, 3, IF(tblCustRFM[[#This Row],[Monetary]] &gt;= M4795, 2, 1))</f>
        <v>3</v>
      </c>
      <c r="I4791">
        <f>tblCustRFM[[#This Row],[RecencyTier]] + tblCustRFM[[#This Row],[FrequencyTier]] + tblCustRFM[[#This Row],[MonetaryTier]]</f>
        <v>9</v>
      </c>
    </row>
    <row r="4792" spans="1:9" x14ac:dyDescent="0.45">
      <c r="A4792" s="16">
        <v>8128</v>
      </c>
      <c r="B4792" s="10">
        <v>45641.960496064814</v>
      </c>
      <c r="C4792">
        <v>2</v>
      </c>
      <c r="D4792">
        <v>6371.01</v>
      </c>
      <c r="E4792" s="24">
        <f>INT(RFM_Pivot!$A$1 - tblCustRFM[[#This Row],[LastPurchaseDate]])</f>
        <v>15</v>
      </c>
      <c r="F4792">
        <f>IF(tblCustRFM[[#This Row],[Recency]] &lt;= $L$4, 3, IF(tblCustRFM[[#This Row],[Recency]] &lt;= M4794, 2, 1))</f>
        <v>3</v>
      </c>
      <c r="G4792">
        <f>IF(tblCustRFM[[#This Row],[Frequency]] &gt;= L4795, 3, IF(tblCustRFM[[#This Row],[Frequency]] &gt;= M4795, 2, 1))</f>
        <v>3</v>
      </c>
      <c r="H4792">
        <f>IF(tblCustRFM[[#This Row],[Monetary]] &gt;= L4796, 3, IF(tblCustRFM[[#This Row],[Monetary]] &gt;= M4796, 2, 1))</f>
        <v>3</v>
      </c>
      <c r="I4792">
        <f>tblCustRFM[[#This Row],[RecencyTier]] + tblCustRFM[[#This Row],[FrequencyTier]] + tblCustRFM[[#This Row],[MonetaryTier]]</f>
        <v>9</v>
      </c>
    </row>
    <row r="4793" spans="1:9" x14ac:dyDescent="0.45">
      <c r="A4793" s="16">
        <v>8129</v>
      </c>
      <c r="B4793" s="10">
        <v>45395.487848804012</v>
      </c>
      <c r="C4793">
        <v>2</v>
      </c>
      <c r="D4793">
        <v>9050.23</v>
      </c>
      <c r="E4793" s="24">
        <f>INT(RFM_Pivot!$A$1 - tblCustRFM[[#This Row],[LastPurchaseDate]])</f>
        <v>261</v>
      </c>
      <c r="F4793">
        <f>IF(tblCustRFM[[#This Row],[Recency]] &lt;= $L$4, 3, IF(tblCustRFM[[#This Row],[Recency]] &lt;= M4795, 2, 1))</f>
        <v>1</v>
      </c>
      <c r="G4793">
        <f>IF(tblCustRFM[[#This Row],[Frequency]] &gt;= L4796, 3, IF(tblCustRFM[[#This Row],[Frequency]] &gt;= M4796, 2, 1))</f>
        <v>3</v>
      </c>
      <c r="H4793">
        <f>IF(tblCustRFM[[#This Row],[Monetary]] &gt;= L4797, 3, IF(tblCustRFM[[#This Row],[Monetary]] &gt;= M4797, 2, 1))</f>
        <v>3</v>
      </c>
      <c r="I4793">
        <f>tblCustRFM[[#This Row],[RecencyTier]] + tblCustRFM[[#This Row],[FrequencyTier]] + tblCustRFM[[#This Row],[MonetaryTier]]</f>
        <v>7</v>
      </c>
    </row>
    <row r="4794" spans="1:9" x14ac:dyDescent="0.45">
      <c r="A4794" s="16">
        <v>8130</v>
      </c>
      <c r="B4794" s="10">
        <v>45566.981998186726</v>
      </c>
      <c r="C4794">
        <v>2</v>
      </c>
      <c r="D4794">
        <v>14569.39</v>
      </c>
      <c r="E4794" s="24">
        <f>INT(RFM_Pivot!$A$1 - tblCustRFM[[#This Row],[LastPurchaseDate]])</f>
        <v>90</v>
      </c>
      <c r="F4794">
        <f>IF(tblCustRFM[[#This Row],[Recency]] &lt;= $L$4, 3, IF(tblCustRFM[[#This Row],[Recency]] &lt;= M4796, 2, 1))</f>
        <v>3</v>
      </c>
      <c r="G4794">
        <f>IF(tblCustRFM[[#This Row],[Frequency]] &gt;= L4797, 3, IF(tblCustRFM[[#This Row],[Frequency]] &gt;= M4797, 2, 1))</f>
        <v>3</v>
      </c>
      <c r="H4794">
        <f>IF(tblCustRFM[[#This Row],[Monetary]] &gt;= L4798, 3, IF(tblCustRFM[[#This Row],[Monetary]] &gt;= M4798, 2, 1))</f>
        <v>3</v>
      </c>
      <c r="I4794">
        <f>tblCustRFM[[#This Row],[RecencyTier]] + tblCustRFM[[#This Row],[FrequencyTier]] + tblCustRFM[[#This Row],[MonetaryTier]]</f>
        <v>9</v>
      </c>
    </row>
    <row r="4795" spans="1:9" x14ac:dyDescent="0.45">
      <c r="A4795" s="16">
        <v>8131</v>
      </c>
      <c r="B4795" s="10">
        <v>45380.959395949074</v>
      </c>
      <c r="C4795">
        <v>1</v>
      </c>
      <c r="D4795">
        <v>7591.16</v>
      </c>
      <c r="E4795" s="24">
        <f>INT(RFM_Pivot!$A$1 - tblCustRFM[[#This Row],[LastPurchaseDate]])</f>
        <v>276</v>
      </c>
      <c r="F4795">
        <f>IF(tblCustRFM[[#This Row],[Recency]] &lt;= $L$4, 3, IF(tblCustRFM[[#This Row],[Recency]] &lt;= M4797, 2, 1))</f>
        <v>1</v>
      </c>
      <c r="G4795">
        <f>IF(tblCustRFM[[#This Row],[Frequency]] &gt;= L4798, 3, IF(tblCustRFM[[#This Row],[Frequency]] &gt;= M4798, 2, 1))</f>
        <v>3</v>
      </c>
      <c r="H4795">
        <f>IF(tblCustRFM[[#This Row],[Monetary]] &gt;= L4799, 3, IF(tblCustRFM[[#This Row],[Monetary]] &gt;= M4799, 2, 1))</f>
        <v>3</v>
      </c>
      <c r="I4795">
        <f>tblCustRFM[[#This Row],[RecencyTier]] + tblCustRFM[[#This Row],[FrequencyTier]] + tblCustRFM[[#This Row],[MonetaryTier]]</f>
        <v>7</v>
      </c>
    </row>
    <row r="4796" spans="1:9" x14ac:dyDescent="0.45">
      <c r="A4796" s="16">
        <v>8133</v>
      </c>
      <c r="B4796" s="10">
        <v>45096.814981481482</v>
      </c>
      <c r="C4796">
        <v>1</v>
      </c>
      <c r="D4796">
        <v>8566.1</v>
      </c>
      <c r="E4796" s="24">
        <f>INT(RFM_Pivot!$A$1 - tblCustRFM[[#This Row],[LastPurchaseDate]])</f>
        <v>560</v>
      </c>
      <c r="F4796">
        <f>IF(tblCustRFM[[#This Row],[Recency]] &lt;= $L$4, 3, IF(tblCustRFM[[#This Row],[Recency]] &lt;= M4798, 2, 1))</f>
        <v>1</v>
      </c>
      <c r="G4796">
        <f>IF(tblCustRFM[[#This Row],[Frequency]] &gt;= L4799, 3, IF(tblCustRFM[[#This Row],[Frequency]] &gt;= M4799, 2, 1))</f>
        <v>3</v>
      </c>
      <c r="H4796">
        <f>IF(tblCustRFM[[#This Row],[Monetary]] &gt;= L4800, 3, IF(tblCustRFM[[#This Row],[Monetary]] &gt;= M4800, 2, 1))</f>
        <v>3</v>
      </c>
      <c r="I4796">
        <f>tblCustRFM[[#This Row],[RecencyTier]] + tblCustRFM[[#This Row],[FrequencyTier]] + tblCustRFM[[#This Row],[MonetaryTier]]</f>
        <v>7</v>
      </c>
    </row>
    <row r="4797" spans="1:9" x14ac:dyDescent="0.45">
      <c r="A4797" s="16">
        <v>8135</v>
      </c>
      <c r="B4797" s="10">
        <v>45411.622462229941</v>
      </c>
      <c r="C4797">
        <v>2</v>
      </c>
      <c r="D4797">
        <v>15455.37</v>
      </c>
      <c r="E4797" s="24">
        <f>INT(RFM_Pivot!$A$1 - tblCustRFM[[#This Row],[LastPurchaseDate]])</f>
        <v>245</v>
      </c>
      <c r="F4797">
        <f>IF(tblCustRFM[[#This Row],[Recency]] &lt;= $L$4, 3, IF(tblCustRFM[[#This Row],[Recency]] &lt;= M4799, 2, 1))</f>
        <v>1</v>
      </c>
      <c r="G4797">
        <f>IF(tblCustRFM[[#This Row],[Frequency]] &gt;= L4800, 3, IF(tblCustRFM[[#This Row],[Frequency]] &gt;= M4800, 2, 1))</f>
        <v>3</v>
      </c>
      <c r="H4797">
        <f>IF(tblCustRFM[[#This Row],[Monetary]] &gt;= L4801, 3, IF(tblCustRFM[[#This Row],[Monetary]] &gt;= M4801, 2, 1))</f>
        <v>3</v>
      </c>
      <c r="I4797">
        <f>tblCustRFM[[#This Row],[RecencyTier]] + tblCustRFM[[#This Row],[FrequencyTier]] + tblCustRFM[[#This Row],[MonetaryTier]]</f>
        <v>7</v>
      </c>
    </row>
    <row r="4798" spans="1:9" x14ac:dyDescent="0.45">
      <c r="A4798" s="16">
        <v>8137</v>
      </c>
      <c r="B4798" s="10">
        <v>45063.888688850311</v>
      </c>
      <c r="C4798">
        <v>1</v>
      </c>
      <c r="D4798">
        <v>3902.76</v>
      </c>
      <c r="E4798" s="24">
        <f>INT(RFM_Pivot!$A$1 - tblCustRFM[[#This Row],[LastPurchaseDate]])</f>
        <v>593</v>
      </c>
      <c r="F4798">
        <f>IF(tblCustRFM[[#This Row],[Recency]] &lt;= $L$4, 3, IF(tblCustRFM[[#This Row],[Recency]] &lt;= M4800, 2, 1))</f>
        <v>1</v>
      </c>
      <c r="G4798">
        <f>IF(tblCustRFM[[#This Row],[Frequency]] &gt;= L4801, 3, IF(tblCustRFM[[#This Row],[Frequency]] &gt;= M4801, 2, 1))</f>
        <v>3</v>
      </c>
      <c r="H4798">
        <f>IF(tblCustRFM[[#This Row],[Monetary]] &gt;= L4802, 3, IF(tblCustRFM[[#This Row],[Monetary]] &gt;= M4802, 2, 1))</f>
        <v>3</v>
      </c>
      <c r="I4798">
        <f>tblCustRFM[[#This Row],[RecencyTier]] + tblCustRFM[[#This Row],[FrequencyTier]] + tblCustRFM[[#This Row],[MonetaryTier]]</f>
        <v>7</v>
      </c>
    </row>
    <row r="4799" spans="1:9" x14ac:dyDescent="0.45">
      <c r="A4799" s="16">
        <v>8138</v>
      </c>
      <c r="B4799" s="10">
        <v>45014.316731674386</v>
      </c>
      <c r="C4799">
        <v>1</v>
      </c>
      <c r="D4799">
        <v>6495.24</v>
      </c>
      <c r="E4799" s="24">
        <f>INT(RFM_Pivot!$A$1 - tblCustRFM[[#This Row],[LastPurchaseDate]])</f>
        <v>642</v>
      </c>
      <c r="F4799">
        <f>IF(tblCustRFM[[#This Row],[Recency]] &lt;= $L$4, 3, IF(tblCustRFM[[#This Row],[Recency]] &lt;= M4801, 2, 1))</f>
        <v>1</v>
      </c>
      <c r="G4799">
        <f>IF(tblCustRFM[[#This Row],[Frequency]] &gt;= L4802, 3, IF(tblCustRFM[[#This Row],[Frequency]] &gt;= M4802, 2, 1))</f>
        <v>3</v>
      </c>
      <c r="H4799">
        <f>IF(tblCustRFM[[#This Row],[Monetary]] &gt;= L4803, 3, IF(tblCustRFM[[#This Row],[Monetary]] &gt;= M4803, 2, 1))</f>
        <v>3</v>
      </c>
      <c r="I4799">
        <f>tblCustRFM[[#This Row],[RecencyTier]] + tblCustRFM[[#This Row],[FrequencyTier]] + tblCustRFM[[#This Row],[MonetaryTier]]</f>
        <v>7</v>
      </c>
    </row>
    <row r="4800" spans="1:9" x14ac:dyDescent="0.45">
      <c r="A4800" s="16">
        <v>8140</v>
      </c>
      <c r="B4800" s="10">
        <v>45453.017601774693</v>
      </c>
      <c r="C4800">
        <v>2</v>
      </c>
      <c r="D4800">
        <v>7378.16</v>
      </c>
      <c r="E4800" s="24">
        <f>INT(RFM_Pivot!$A$1 - tblCustRFM[[#This Row],[LastPurchaseDate]])</f>
        <v>203</v>
      </c>
      <c r="F4800">
        <f>IF(tblCustRFM[[#This Row],[Recency]] &lt;= $L$4, 3, IF(tblCustRFM[[#This Row],[Recency]] &lt;= M4802, 2, 1))</f>
        <v>1</v>
      </c>
      <c r="G4800">
        <f>IF(tblCustRFM[[#This Row],[Frequency]] &gt;= L4803, 3, IF(tblCustRFM[[#This Row],[Frequency]] &gt;= M4803, 2, 1))</f>
        <v>3</v>
      </c>
      <c r="H4800">
        <f>IF(tblCustRFM[[#This Row],[Monetary]] &gt;= L4804, 3, IF(tblCustRFM[[#This Row],[Monetary]] &gt;= M4804, 2, 1))</f>
        <v>3</v>
      </c>
      <c r="I4800">
        <f>tblCustRFM[[#This Row],[RecencyTier]] + tblCustRFM[[#This Row],[FrequencyTier]] + tblCustRFM[[#This Row],[MonetaryTier]]</f>
        <v>7</v>
      </c>
    </row>
    <row r="4801" spans="1:9" x14ac:dyDescent="0.45">
      <c r="A4801" s="16">
        <v>8141</v>
      </c>
      <c r="B4801" s="10">
        <v>45391.691469135803</v>
      </c>
      <c r="C4801">
        <v>2</v>
      </c>
      <c r="D4801">
        <v>4680.5200000000004</v>
      </c>
      <c r="E4801" s="24">
        <f>INT(RFM_Pivot!$A$1 - tblCustRFM[[#This Row],[LastPurchaseDate]])</f>
        <v>265</v>
      </c>
      <c r="F4801">
        <f>IF(tblCustRFM[[#This Row],[Recency]] &lt;= $L$4, 3, IF(tblCustRFM[[#This Row],[Recency]] &lt;= M4803, 2, 1))</f>
        <v>1</v>
      </c>
      <c r="G4801">
        <f>IF(tblCustRFM[[#This Row],[Frequency]] &gt;= L4804, 3, IF(tblCustRFM[[#This Row],[Frequency]] &gt;= M4804, 2, 1))</f>
        <v>3</v>
      </c>
      <c r="H4801">
        <f>IF(tblCustRFM[[#This Row],[Monetary]] &gt;= L4805, 3, IF(tblCustRFM[[#This Row],[Monetary]] &gt;= M4805, 2, 1))</f>
        <v>3</v>
      </c>
      <c r="I4801">
        <f>tblCustRFM[[#This Row],[RecencyTier]] + tblCustRFM[[#This Row],[FrequencyTier]] + tblCustRFM[[#This Row],[MonetaryTier]]</f>
        <v>7</v>
      </c>
    </row>
    <row r="4802" spans="1:9" x14ac:dyDescent="0.45">
      <c r="A4802" s="16">
        <v>8143</v>
      </c>
      <c r="B4802" s="10">
        <v>45609.618261844138</v>
      </c>
      <c r="C4802">
        <v>2</v>
      </c>
      <c r="D4802">
        <v>7841.9</v>
      </c>
      <c r="E4802" s="24">
        <f>INT(RFM_Pivot!$A$1 - tblCustRFM[[#This Row],[LastPurchaseDate]])</f>
        <v>47</v>
      </c>
      <c r="F4802">
        <f>IF(tblCustRFM[[#This Row],[Recency]] &lt;= $L$4, 3, IF(tblCustRFM[[#This Row],[Recency]] &lt;= M4804, 2, 1))</f>
        <v>3</v>
      </c>
      <c r="G4802">
        <f>IF(tblCustRFM[[#This Row],[Frequency]] &gt;= L4805, 3, IF(tblCustRFM[[#This Row],[Frequency]] &gt;= M4805, 2, 1))</f>
        <v>3</v>
      </c>
      <c r="H4802">
        <f>IF(tblCustRFM[[#This Row],[Monetary]] &gt;= L4806, 3, IF(tblCustRFM[[#This Row],[Monetary]] &gt;= M4806, 2, 1))</f>
        <v>3</v>
      </c>
      <c r="I4802">
        <f>tblCustRFM[[#This Row],[RecencyTier]] + tblCustRFM[[#This Row],[FrequencyTier]] + tblCustRFM[[#This Row],[MonetaryTier]]</f>
        <v>9</v>
      </c>
    </row>
    <row r="4803" spans="1:9" x14ac:dyDescent="0.45">
      <c r="A4803" s="16">
        <v>8145</v>
      </c>
      <c r="B4803" s="10">
        <v>45644.442744251544</v>
      </c>
      <c r="C4803">
        <v>2</v>
      </c>
      <c r="D4803">
        <v>26420.16</v>
      </c>
      <c r="E4803" s="24">
        <f>INT(RFM_Pivot!$A$1 - tblCustRFM[[#This Row],[LastPurchaseDate]])</f>
        <v>12</v>
      </c>
      <c r="F4803">
        <f>IF(tblCustRFM[[#This Row],[Recency]] &lt;= $L$4, 3, IF(tblCustRFM[[#This Row],[Recency]] &lt;= M4805, 2, 1))</f>
        <v>3</v>
      </c>
      <c r="G4803">
        <f>IF(tblCustRFM[[#This Row],[Frequency]] &gt;= L4806, 3, IF(tblCustRFM[[#This Row],[Frequency]] &gt;= M4806, 2, 1))</f>
        <v>3</v>
      </c>
      <c r="H4803">
        <f>IF(tblCustRFM[[#This Row],[Monetary]] &gt;= L4807, 3, IF(tblCustRFM[[#This Row],[Monetary]] &gt;= M4807, 2, 1))</f>
        <v>3</v>
      </c>
      <c r="I4803">
        <f>tblCustRFM[[#This Row],[RecencyTier]] + tblCustRFM[[#This Row],[FrequencyTier]] + tblCustRFM[[#This Row],[MonetaryTier]]</f>
        <v>9</v>
      </c>
    </row>
    <row r="4804" spans="1:9" x14ac:dyDescent="0.45">
      <c r="A4804" s="16">
        <v>8146</v>
      </c>
      <c r="B4804" s="10">
        <v>45484.848784876544</v>
      </c>
      <c r="C4804">
        <v>1</v>
      </c>
      <c r="D4804">
        <v>12981.42</v>
      </c>
      <c r="E4804" s="24">
        <f>INT(RFM_Pivot!$A$1 - tblCustRFM[[#This Row],[LastPurchaseDate]])</f>
        <v>172</v>
      </c>
      <c r="F4804">
        <f>IF(tblCustRFM[[#This Row],[Recency]] &lt;= $L$4, 3, IF(tblCustRFM[[#This Row],[Recency]] &lt;= M4806, 2, 1))</f>
        <v>1</v>
      </c>
      <c r="G4804">
        <f>IF(tblCustRFM[[#This Row],[Frequency]] &gt;= L4807, 3, IF(tblCustRFM[[#This Row],[Frequency]] &gt;= M4807, 2, 1))</f>
        <v>3</v>
      </c>
      <c r="H4804">
        <f>IF(tblCustRFM[[#This Row],[Monetary]] &gt;= L4808, 3, IF(tblCustRFM[[#This Row],[Monetary]] &gt;= M4808, 2, 1))</f>
        <v>3</v>
      </c>
      <c r="I4804">
        <f>tblCustRFM[[#This Row],[RecencyTier]] + tblCustRFM[[#This Row],[FrequencyTier]] + tblCustRFM[[#This Row],[MonetaryTier]]</f>
        <v>7</v>
      </c>
    </row>
    <row r="4805" spans="1:9" x14ac:dyDescent="0.45">
      <c r="A4805" s="16">
        <v>8147</v>
      </c>
      <c r="B4805" s="10">
        <v>45614.144714467591</v>
      </c>
      <c r="C4805">
        <v>2</v>
      </c>
      <c r="D4805">
        <v>16432.27</v>
      </c>
      <c r="E4805" s="24">
        <f>INT(RFM_Pivot!$A$1 - tblCustRFM[[#This Row],[LastPurchaseDate]])</f>
        <v>42</v>
      </c>
      <c r="F4805">
        <f>IF(tblCustRFM[[#This Row],[Recency]] &lt;= $L$4, 3, IF(tblCustRFM[[#This Row],[Recency]] &lt;= M4807, 2, 1))</f>
        <v>3</v>
      </c>
      <c r="G4805">
        <f>IF(tblCustRFM[[#This Row],[Frequency]] &gt;= L4808, 3, IF(tblCustRFM[[#This Row],[Frequency]] &gt;= M4808, 2, 1))</f>
        <v>3</v>
      </c>
      <c r="H4805">
        <f>IF(tblCustRFM[[#This Row],[Monetary]] &gt;= L4809, 3, IF(tblCustRFM[[#This Row],[Monetary]] &gt;= M4809, 2, 1))</f>
        <v>3</v>
      </c>
      <c r="I4805">
        <f>tblCustRFM[[#This Row],[RecencyTier]] + tblCustRFM[[#This Row],[FrequencyTier]] + tblCustRFM[[#This Row],[MonetaryTier]]</f>
        <v>9</v>
      </c>
    </row>
    <row r="4806" spans="1:9" x14ac:dyDescent="0.45">
      <c r="A4806" s="16">
        <v>8148</v>
      </c>
      <c r="B4806" s="10">
        <v>45257.2850285108</v>
      </c>
      <c r="C4806">
        <v>1</v>
      </c>
      <c r="D4806">
        <v>8913.18</v>
      </c>
      <c r="E4806" s="24">
        <f>INT(RFM_Pivot!$A$1 - tblCustRFM[[#This Row],[LastPurchaseDate]])</f>
        <v>399</v>
      </c>
      <c r="F4806">
        <f>IF(tblCustRFM[[#This Row],[Recency]] &lt;= $L$4, 3, IF(tblCustRFM[[#This Row],[Recency]] &lt;= M4808, 2, 1))</f>
        <v>1</v>
      </c>
      <c r="G4806">
        <f>IF(tblCustRFM[[#This Row],[Frequency]] &gt;= L4809, 3, IF(tblCustRFM[[#This Row],[Frequency]] &gt;= M4809, 2, 1))</f>
        <v>3</v>
      </c>
      <c r="H4806">
        <f>IF(tblCustRFM[[#This Row],[Monetary]] &gt;= L4810, 3, IF(tblCustRFM[[#This Row],[Monetary]] &gt;= M4810, 2, 1))</f>
        <v>3</v>
      </c>
      <c r="I4806">
        <f>tblCustRFM[[#This Row],[RecencyTier]] + tblCustRFM[[#This Row],[FrequencyTier]] + tblCustRFM[[#This Row],[MonetaryTier]]</f>
        <v>7</v>
      </c>
    </row>
    <row r="4807" spans="1:9" x14ac:dyDescent="0.45">
      <c r="A4807" s="16">
        <v>8151</v>
      </c>
      <c r="B4807" s="10">
        <v>45415.272827276232</v>
      </c>
      <c r="C4807">
        <v>3</v>
      </c>
      <c r="D4807">
        <v>3327.32</v>
      </c>
      <c r="E4807" s="24">
        <f>INT(RFM_Pivot!$A$1 - tblCustRFM[[#This Row],[LastPurchaseDate]])</f>
        <v>241</v>
      </c>
      <c r="F4807">
        <f>IF(tblCustRFM[[#This Row],[Recency]] &lt;= $L$4, 3, IF(tblCustRFM[[#This Row],[Recency]] &lt;= M4809, 2, 1))</f>
        <v>1</v>
      </c>
      <c r="G4807">
        <f>IF(tblCustRFM[[#This Row],[Frequency]] &gt;= L4810, 3, IF(tblCustRFM[[#This Row],[Frequency]] &gt;= M4810, 2, 1))</f>
        <v>3</v>
      </c>
      <c r="H4807">
        <f>IF(tblCustRFM[[#This Row],[Monetary]] &gt;= L4811, 3, IF(tblCustRFM[[#This Row],[Monetary]] &gt;= M4811, 2, 1))</f>
        <v>3</v>
      </c>
      <c r="I4807">
        <f>tblCustRFM[[#This Row],[RecencyTier]] + tblCustRFM[[#This Row],[FrequencyTier]] + tblCustRFM[[#This Row],[MonetaryTier]]</f>
        <v>7</v>
      </c>
    </row>
    <row r="4808" spans="1:9" x14ac:dyDescent="0.45">
      <c r="A4808" s="16">
        <v>8154</v>
      </c>
      <c r="B4808" s="10">
        <v>45065.202820293212</v>
      </c>
      <c r="C4808">
        <v>1</v>
      </c>
      <c r="D4808">
        <v>9702.6</v>
      </c>
      <c r="E4808" s="24">
        <f>INT(RFM_Pivot!$A$1 - tblCustRFM[[#This Row],[LastPurchaseDate]])</f>
        <v>591</v>
      </c>
      <c r="F4808">
        <f>IF(tblCustRFM[[#This Row],[Recency]] &lt;= $L$4, 3, IF(tblCustRFM[[#This Row],[Recency]] &lt;= M4810, 2, 1))</f>
        <v>1</v>
      </c>
      <c r="G4808">
        <f>IF(tblCustRFM[[#This Row],[Frequency]] &gt;= L4811, 3, IF(tblCustRFM[[#This Row],[Frequency]] &gt;= M4811, 2, 1))</f>
        <v>3</v>
      </c>
      <c r="H4808">
        <f>IF(tblCustRFM[[#This Row],[Monetary]] &gt;= L4812, 3, IF(tblCustRFM[[#This Row],[Monetary]] &gt;= M4812, 2, 1))</f>
        <v>3</v>
      </c>
      <c r="I4808">
        <f>tblCustRFM[[#This Row],[RecencyTier]] + tblCustRFM[[#This Row],[FrequencyTier]] + tblCustRFM[[#This Row],[MonetaryTier]]</f>
        <v>7</v>
      </c>
    </row>
    <row r="4809" spans="1:9" x14ac:dyDescent="0.45">
      <c r="A4809" s="16">
        <v>8155</v>
      </c>
      <c r="B4809" s="10">
        <v>45104.699769984567</v>
      </c>
      <c r="C4809">
        <v>1</v>
      </c>
      <c r="D4809">
        <v>13159.65</v>
      </c>
      <c r="E4809" s="24">
        <f>INT(RFM_Pivot!$A$1 - tblCustRFM[[#This Row],[LastPurchaseDate]])</f>
        <v>552</v>
      </c>
      <c r="F4809">
        <f>IF(tblCustRFM[[#This Row],[Recency]] &lt;= $L$4, 3, IF(tblCustRFM[[#This Row],[Recency]] &lt;= M4811, 2, 1))</f>
        <v>1</v>
      </c>
      <c r="G4809">
        <f>IF(tblCustRFM[[#This Row],[Frequency]] &gt;= L4812, 3, IF(tblCustRFM[[#This Row],[Frequency]] &gt;= M4812, 2, 1))</f>
        <v>3</v>
      </c>
      <c r="H4809">
        <f>IF(tblCustRFM[[#This Row],[Monetary]] &gt;= L4813, 3, IF(tblCustRFM[[#This Row],[Monetary]] &gt;= M4813, 2, 1))</f>
        <v>3</v>
      </c>
      <c r="I4809">
        <f>tblCustRFM[[#This Row],[RecencyTier]] + tblCustRFM[[#This Row],[FrequencyTier]] + tblCustRFM[[#This Row],[MonetaryTier]]</f>
        <v>7</v>
      </c>
    </row>
    <row r="4810" spans="1:9" x14ac:dyDescent="0.45">
      <c r="A4810" s="16">
        <v>8156</v>
      </c>
      <c r="B4810" s="10">
        <v>45555.884888464505</v>
      </c>
      <c r="C4810">
        <v>2</v>
      </c>
      <c r="D4810">
        <v>7692.45</v>
      </c>
      <c r="E4810" s="24">
        <f>INT(RFM_Pivot!$A$1 - tblCustRFM[[#This Row],[LastPurchaseDate]])</f>
        <v>101</v>
      </c>
      <c r="F4810">
        <f>IF(tblCustRFM[[#This Row],[Recency]] &lt;= $L$4, 3, IF(tblCustRFM[[#This Row],[Recency]] &lt;= M4812, 2, 1))</f>
        <v>3</v>
      </c>
      <c r="G4810">
        <f>IF(tblCustRFM[[#This Row],[Frequency]] &gt;= L4813, 3, IF(tblCustRFM[[#This Row],[Frequency]] &gt;= M4813, 2, 1))</f>
        <v>3</v>
      </c>
      <c r="H4810">
        <f>IF(tblCustRFM[[#This Row],[Monetary]] &gt;= L4814, 3, IF(tblCustRFM[[#This Row],[Monetary]] &gt;= M4814, 2, 1))</f>
        <v>3</v>
      </c>
      <c r="I4810">
        <f>tblCustRFM[[#This Row],[RecencyTier]] + tblCustRFM[[#This Row],[FrequencyTier]] + tblCustRFM[[#This Row],[MonetaryTier]]</f>
        <v>9</v>
      </c>
    </row>
    <row r="4811" spans="1:9" x14ac:dyDescent="0.45">
      <c r="A4811" s="16">
        <v>8158</v>
      </c>
      <c r="B4811" s="10">
        <v>44943.134613464506</v>
      </c>
      <c r="C4811">
        <v>1</v>
      </c>
      <c r="D4811">
        <v>14020.2</v>
      </c>
      <c r="E4811" s="24">
        <f>INT(RFM_Pivot!$A$1 - tblCustRFM[[#This Row],[LastPurchaseDate]])</f>
        <v>713</v>
      </c>
      <c r="F4811">
        <f>IF(tblCustRFM[[#This Row],[Recency]] &lt;= $L$4, 3, IF(tblCustRFM[[#This Row],[Recency]] &lt;= M4813, 2, 1))</f>
        <v>1</v>
      </c>
      <c r="G4811">
        <f>IF(tblCustRFM[[#This Row],[Frequency]] &gt;= L4814, 3, IF(tblCustRFM[[#This Row],[Frequency]] &gt;= M4814, 2, 1))</f>
        <v>3</v>
      </c>
      <c r="H4811">
        <f>IF(tblCustRFM[[#This Row],[Monetary]] &gt;= L4815, 3, IF(tblCustRFM[[#This Row],[Monetary]] &gt;= M4815, 2, 1))</f>
        <v>3</v>
      </c>
      <c r="I4811">
        <f>tblCustRFM[[#This Row],[RecencyTier]] + tblCustRFM[[#This Row],[FrequencyTier]] + tblCustRFM[[#This Row],[MonetaryTier]]</f>
        <v>7</v>
      </c>
    </row>
    <row r="4812" spans="1:9" x14ac:dyDescent="0.45">
      <c r="A4812" s="16">
        <v>8160</v>
      </c>
      <c r="B4812" s="10">
        <v>45366.211921180555</v>
      </c>
      <c r="C4812">
        <v>2</v>
      </c>
      <c r="D4812">
        <v>22041.15</v>
      </c>
      <c r="E4812" s="24">
        <f>INT(RFM_Pivot!$A$1 - tblCustRFM[[#This Row],[LastPurchaseDate]])</f>
        <v>290</v>
      </c>
      <c r="F4812">
        <f>IF(tblCustRFM[[#This Row],[Recency]] &lt;= $L$4, 3, IF(tblCustRFM[[#This Row],[Recency]] &lt;= M4814, 2, 1))</f>
        <v>1</v>
      </c>
      <c r="G4812">
        <f>IF(tblCustRFM[[#This Row],[Frequency]] &gt;= L4815, 3, IF(tblCustRFM[[#This Row],[Frequency]] &gt;= M4815, 2, 1))</f>
        <v>3</v>
      </c>
      <c r="H4812">
        <f>IF(tblCustRFM[[#This Row],[Monetary]] &gt;= L4816, 3, IF(tblCustRFM[[#This Row],[Monetary]] &gt;= M4816, 2, 1))</f>
        <v>3</v>
      </c>
      <c r="I4812">
        <f>tblCustRFM[[#This Row],[RecencyTier]] + tblCustRFM[[#This Row],[FrequencyTier]] + tblCustRFM[[#This Row],[MonetaryTier]]</f>
        <v>7</v>
      </c>
    </row>
    <row r="4813" spans="1:9" x14ac:dyDescent="0.45">
      <c r="A4813" s="16">
        <v>8161</v>
      </c>
      <c r="B4813" s="10">
        <v>45136.01990200617</v>
      </c>
      <c r="C4813">
        <v>1</v>
      </c>
      <c r="D4813">
        <v>13832.55</v>
      </c>
      <c r="E4813" s="24">
        <f>INT(RFM_Pivot!$A$1 - tblCustRFM[[#This Row],[LastPurchaseDate]])</f>
        <v>520</v>
      </c>
      <c r="F4813">
        <f>IF(tblCustRFM[[#This Row],[Recency]] &lt;= $L$4, 3, IF(tblCustRFM[[#This Row],[Recency]] &lt;= M4815, 2, 1))</f>
        <v>1</v>
      </c>
      <c r="G4813">
        <f>IF(tblCustRFM[[#This Row],[Frequency]] &gt;= L4816, 3, IF(tblCustRFM[[#This Row],[Frequency]] &gt;= M4816, 2, 1))</f>
        <v>3</v>
      </c>
      <c r="H4813">
        <f>IF(tblCustRFM[[#This Row],[Monetary]] &gt;= L4817, 3, IF(tblCustRFM[[#This Row],[Monetary]] &gt;= M4817, 2, 1))</f>
        <v>3</v>
      </c>
      <c r="I4813">
        <f>tblCustRFM[[#This Row],[RecencyTier]] + tblCustRFM[[#This Row],[FrequencyTier]] + tblCustRFM[[#This Row],[MonetaryTier]]</f>
        <v>7</v>
      </c>
    </row>
    <row r="4814" spans="1:9" x14ac:dyDescent="0.45">
      <c r="A4814" s="16">
        <v>8162</v>
      </c>
      <c r="B4814" s="10">
        <v>45321.16641662809</v>
      </c>
      <c r="C4814">
        <v>2</v>
      </c>
      <c r="D4814">
        <v>7989.14</v>
      </c>
      <c r="E4814" s="24">
        <f>INT(RFM_Pivot!$A$1 - tblCustRFM[[#This Row],[LastPurchaseDate]])</f>
        <v>335</v>
      </c>
      <c r="F4814">
        <f>IF(tblCustRFM[[#This Row],[Recency]] &lt;= $L$4, 3, IF(tblCustRFM[[#This Row],[Recency]] &lt;= M4816, 2, 1))</f>
        <v>1</v>
      </c>
      <c r="G4814">
        <f>IF(tblCustRFM[[#This Row],[Frequency]] &gt;= L4817, 3, IF(tblCustRFM[[#This Row],[Frequency]] &gt;= M4817, 2, 1))</f>
        <v>3</v>
      </c>
      <c r="H4814">
        <f>IF(tblCustRFM[[#This Row],[Monetary]] &gt;= L4818, 3, IF(tblCustRFM[[#This Row],[Monetary]] &gt;= M4818, 2, 1))</f>
        <v>3</v>
      </c>
      <c r="I4814">
        <f>tblCustRFM[[#This Row],[RecencyTier]] + tblCustRFM[[#This Row],[FrequencyTier]] + tblCustRFM[[#This Row],[MonetaryTier]]</f>
        <v>7</v>
      </c>
    </row>
    <row r="4815" spans="1:9" x14ac:dyDescent="0.45">
      <c r="A4815" s="16">
        <v>8164</v>
      </c>
      <c r="B4815" s="10">
        <v>45336.497949807097</v>
      </c>
      <c r="C4815">
        <v>3</v>
      </c>
      <c r="D4815">
        <v>30709.42</v>
      </c>
      <c r="E4815" s="24">
        <f>INT(RFM_Pivot!$A$1 - tblCustRFM[[#This Row],[LastPurchaseDate]])</f>
        <v>320</v>
      </c>
      <c r="F4815">
        <f>IF(tblCustRFM[[#This Row],[Recency]] &lt;= $L$4, 3, IF(tblCustRFM[[#This Row],[Recency]] &lt;= M4817, 2, 1))</f>
        <v>1</v>
      </c>
      <c r="G4815">
        <f>IF(tblCustRFM[[#This Row],[Frequency]] &gt;= L4818, 3, IF(tblCustRFM[[#This Row],[Frequency]] &gt;= M4818, 2, 1))</f>
        <v>3</v>
      </c>
      <c r="H4815">
        <f>IF(tblCustRFM[[#This Row],[Monetary]] &gt;= L4819, 3, IF(tblCustRFM[[#This Row],[Monetary]] &gt;= M4819, 2, 1))</f>
        <v>3</v>
      </c>
      <c r="I4815">
        <f>tblCustRFM[[#This Row],[RecencyTier]] + tblCustRFM[[#This Row],[FrequencyTier]] + tblCustRFM[[#This Row],[MonetaryTier]]</f>
        <v>7</v>
      </c>
    </row>
    <row r="4816" spans="1:9" x14ac:dyDescent="0.45">
      <c r="A4816" s="16">
        <v>8165</v>
      </c>
      <c r="B4816" s="10">
        <v>45076.445944598767</v>
      </c>
      <c r="C4816">
        <v>1</v>
      </c>
      <c r="D4816">
        <v>3150.24</v>
      </c>
      <c r="E4816" s="24">
        <f>INT(RFM_Pivot!$A$1 - tblCustRFM[[#This Row],[LastPurchaseDate]])</f>
        <v>580</v>
      </c>
      <c r="F4816">
        <f>IF(tblCustRFM[[#This Row],[Recency]] &lt;= $L$4, 3, IF(tblCustRFM[[#This Row],[Recency]] &lt;= M4818, 2, 1))</f>
        <v>1</v>
      </c>
      <c r="G4816">
        <f>IF(tblCustRFM[[#This Row],[Frequency]] &gt;= L4819, 3, IF(tblCustRFM[[#This Row],[Frequency]] &gt;= M4819, 2, 1))</f>
        <v>3</v>
      </c>
      <c r="H4816">
        <f>IF(tblCustRFM[[#This Row],[Monetary]] &gt;= L4820, 3, IF(tblCustRFM[[#This Row],[Monetary]] &gt;= M4820, 2, 1))</f>
        <v>3</v>
      </c>
      <c r="I4816">
        <f>tblCustRFM[[#This Row],[RecencyTier]] + tblCustRFM[[#This Row],[FrequencyTier]] + tblCustRFM[[#This Row],[MonetaryTier]]</f>
        <v>7</v>
      </c>
    </row>
    <row r="4817" spans="1:9" x14ac:dyDescent="0.45">
      <c r="A4817" s="16">
        <v>8166</v>
      </c>
      <c r="B4817" s="10">
        <v>45125.871887191359</v>
      </c>
      <c r="C4817">
        <v>1</v>
      </c>
      <c r="D4817">
        <v>8459.2800000000007</v>
      </c>
      <c r="E4817" s="24">
        <f>INT(RFM_Pivot!$A$1 - tblCustRFM[[#This Row],[LastPurchaseDate]])</f>
        <v>531</v>
      </c>
      <c r="F4817">
        <f>IF(tblCustRFM[[#This Row],[Recency]] &lt;= $L$4, 3, IF(tblCustRFM[[#This Row],[Recency]] &lt;= M4819, 2, 1))</f>
        <v>1</v>
      </c>
      <c r="G4817">
        <f>IF(tblCustRFM[[#This Row],[Frequency]] &gt;= L4820, 3, IF(tblCustRFM[[#This Row],[Frequency]] &gt;= M4820, 2, 1))</f>
        <v>3</v>
      </c>
      <c r="H4817">
        <f>IF(tblCustRFM[[#This Row],[Monetary]] &gt;= L4821, 3, IF(tblCustRFM[[#This Row],[Monetary]] &gt;= M4821, 2, 1))</f>
        <v>3</v>
      </c>
      <c r="I4817">
        <f>tblCustRFM[[#This Row],[RecencyTier]] + tblCustRFM[[#This Row],[FrequencyTier]] + tblCustRFM[[#This Row],[MonetaryTier]]</f>
        <v>7</v>
      </c>
    </row>
    <row r="4818" spans="1:9" x14ac:dyDescent="0.45">
      <c r="A4818" s="16">
        <v>8167</v>
      </c>
      <c r="B4818" s="10">
        <v>45096.376937692898</v>
      </c>
      <c r="C4818">
        <v>1</v>
      </c>
      <c r="D4818">
        <v>2980.22</v>
      </c>
      <c r="E4818" s="24">
        <f>INT(RFM_Pivot!$A$1 - tblCustRFM[[#This Row],[LastPurchaseDate]])</f>
        <v>560</v>
      </c>
      <c r="F4818">
        <f>IF(tblCustRFM[[#This Row],[Recency]] &lt;= $L$4, 3, IF(tblCustRFM[[#This Row],[Recency]] &lt;= M4820, 2, 1))</f>
        <v>1</v>
      </c>
      <c r="G4818">
        <f>IF(tblCustRFM[[#This Row],[Frequency]] &gt;= L4821, 3, IF(tblCustRFM[[#This Row],[Frequency]] &gt;= M4821, 2, 1))</f>
        <v>3</v>
      </c>
      <c r="H4818">
        <f>IF(tblCustRFM[[#This Row],[Monetary]] &gt;= L4822, 3, IF(tblCustRFM[[#This Row],[Monetary]] &gt;= M4822, 2, 1))</f>
        <v>3</v>
      </c>
      <c r="I4818">
        <f>tblCustRFM[[#This Row],[RecencyTier]] + tblCustRFM[[#This Row],[FrequencyTier]] + tblCustRFM[[#This Row],[MonetaryTier]]</f>
        <v>7</v>
      </c>
    </row>
    <row r="4819" spans="1:9" x14ac:dyDescent="0.45">
      <c r="A4819" s="16">
        <v>8169</v>
      </c>
      <c r="B4819" s="10">
        <v>45408.045104513891</v>
      </c>
      <c r="C4819">
        <v>2</v>
      </c>
      <c r="D4819">
        <v>7327.05</v>
      </c>
      <c r="E4819" s="24">
        <f>INT(RFM_Pivot!$A$1 - tblCustRFM[[#This Row],[LastPurchaseDate]])</f>
        <v>248</v>
      </c>
      <c r="F4819">
        <f>IF(tblCustRFM[[#This Row],[Recency]] &lt;= $L$4, 3, IF(tblCustRFM[[#This Row],[Recency]] &lt;= M4821, 2, 1))</f>
        <v>1</v>
      </c>
      <c r="G4819">
        <f>IF(tblCustRFM[[#This Row],[Frequency]] &gt;= L4822, 3, IF(tblCustRFM[[#This Row],[Frequency]] &gt;= M4822, 2, 1))</f>
        <v>3</v>
      </c>
      <c r="H4819">
        <f>IF(tblCustRFM[[#This Row],[Monetary]] &gt;= L4823, 3, IF(tblCustRFM[[#This Row],[Monetary]] &gt;= M4823, 2, 1))</f>
        <v>3</v>
      </c>
      <c r="I4819">
        <f>tblCustRFM[[#This Row],[RecencyTier]] + tblCustRFM[[#This Row],[FrequencyTier]] + tblCustRFM[[#This Row],[MonetaryTier]]</f>
        <v>7</v>
      </c>
    </row>
    <row r="4820" spans="1:9" x14ac:dyDescent="0.45">
      <c r="A4820" s="16">
        <v>8170</v>
      </c>
      <c r="B4820" s="10">
        <v>45374.388738888891</v>
      </c>
      <c r="C4820">
        <v>2</v>
      </c>
      <c r="D4820">
        <v>36576.730000000003</v>
      </c>
      <c r="E4820" s="24">
        <f>INT(RFM_Pivot!$A$1 - tblCustRFM[[#This Row],[LastPurchaseDate]])</f>
        <v>282</v>
      </c>
      <c r="F4820">
        <f>IF(tblCustRFM[[#This Row],[Recency]] &lt;= $L$4, 3, IF(tblCustRFM[[#This Row],[Recency]] &lt;= M4822, 2, 1))</f>
        <v>1</v>
      </c>
      <c r="G4820">
        <f>IF(tblCustRFM[[#This Row],[Frequency]] &gt;= L4823, 3, IF(tblCustRFM[[#This Row],[Frequency]] &gt;= M4823, 2, 1))</f>
        <v>3</v>
      </c>
      <c r="H4820">
        <f>IF(tblCustRFM[[#This Row],[Monetary]] &gt;= L4824, 3, IF(tblCustRFM[[#This Row],[Monetary]] &gt;= M4824, 2, 1))</f>
        <v>3</v>
      </c>
      <c r="I4820">
        <f>tblCustRFM[[#This Row],[RecencyTier]] + tblCustRFM[[#This Row],[FrequencyTier]] + tblCustRFM[[#This Row],[MonetaryTier]]</f>
        <v>7</v>
      </c>
    </row>
    <row r="4821" spans="1:9" x14ac:dyDescent="0.45">
      <c r="A4821" s="16">
        <v>8171</v>
      </c>
      <c r="B4821" s="10">
        <v>45559.097209722226</v>
      </c>
      <c r="C4821">
        <v>2</v>
      </c>
      <c r="D4821">
        <v>22060.12</v>
      </c>
      <c r="E4821" s="24">
        <f>INT(RFM_Pivot!$A$1 - tblCustRFM[[#This Row],[LastPurchaseDate]])</f>
        <v>97</v>
      </c>
      <c r="F4821">
        <f>IF(tblCustRFM[[#This Row],[Recency]] &lt;= $L$4, 3, IF(tblCustRFM[[#This Row],[Recency]] &lt;= M4823, 2, 1))</f>
        <v>3</v>
      </c>
      <c r="G4821">
        <f>IF(tblCustRFM[[#This Row],[Frequency]] &gt;= L4824, 3, IF(tblCustRFM[[#This Row],[Frequency]] &gt;= M4824, 2, 1))</f>
        <v>3</v>
      </c>
      <c r="H4821">
        <f>IF(tblCustRFM[[#This Row],[Monetary]] &gt;= L4825, 3, IF(tblCustRFM[[#This Row],[Monetary]] &gt;= M4825, 2, 1))</f>
        <v>3</v>
      </c>
      <c r="I4821">
        <f>tblCustRFM[[#This Row],[RecencyTier]] + tblCustRFM[[#This Row],[FrequencyTier]] + tblCustRFM[[#This Row],[MonetaryTier]]</f>
        <v>9</v>
      </c>
    </row>
    <row r="4822" spans="1:9" x14ac:dyDescent="0.45">
      <c r="A4822" s="16">
        <v>8173</v>
      </c>
      <c r="B4822" s="10">
        <v>45430.093309336422</v>
      </c>
      <c r="C4822">
        <v>1</v>
      </c>
      <c r="D4822">
        <v>6251.36</v>
      </c>
      <c r="E4822" s="24">
        <f>INT(RFM_Pivot!$A$1 - tblCustRFM[[#This Row],[LastPurchaseDate]])</f>
        <v>226</v>
      </c>
      <c r="F4822">
        <f>IF(tblCustRFM[[#This Row],[Recency]] &lt;= $L$4, 3, IF(tblCustRFM[[#This Row],[Recency]] &lt;= M4824, 2, 1))</f>
        <v>1</v>
      </c>
      <c r="G4822">
        <f>IF(tblCustRFM[[#This Row],[Frequency]] &gt;= L4825, 3, IF(tblCustRFM[[#This Row],[Frequency]] &gt;= M4825, 2, 1))</f>
        <v>3</v>
      </c>
      <c r="H4822">
        <f>IF(tblCustRFM[[#This Row],[Monetary]] &gt;= L4826, 3, IF(tblCustRFM[[#This Row],[Monetary]] &gt;= M4826, 2, 1))</f>
        <v>3</v>
      </c>
      <c r="I4822">
        <f>tblCustRFM[[#This Row],[RecencyTier]] + tblCustRFM[[#This Row],[FrequencyTier]] + tblCustRFM[[#This Row],[MonetaryTier]]</f>
        <v>7</v>
      </c>
    </row>
    <row r="4823" spans="1:9" x14ac:dyDescent="0.45">
      <c r="A4823" s="16">
        <v>8174</v>
      </c>
      <c r="B4823" s="10">
        <v>45436.298929899691</v>
      </c>
      <c r="C4823">
        <v>1</v>
      </c>
      <c r="D4823">
        <v>923.68</v>
      </c>
      <c r="E4823" s="24">
        <f>INT(RFM_Pivot!$A$1 - tblCustRFM[[#This Row],[LastPurchaseDate]])</f>
        <v>220</v>
      </c>
      <c r="F4823">
        <f>IF(tblCustRFM[[#This Row],[Recency]] &lt;= $L$4, 3, IF(tblCustRFM[[#This Row],[Recency]] &lt;= M4825, 2, 1))</f>
        <v>1</v>
      </c>
      <c r="G4823">
        <f>IF(tblCustRFM[[#This Row],[Frequency]] &gt;= L4826, 3, IF(tblCustRFM[[#This Row],[Frequency]] &gt;= M4826, 2, 1))</f>
        <v>3</v>
      </c>
      <c r="H4823">
        <f>IF(tblCustRFM[[#This Row],[Monetary]] &gt;= L4827, 3, IF(tblCustRFM[[#This Row],[Monetary]] &gt;= M4827, 2, 1))</f>
        <v>3</v>
      </c>
      <c r="I4823">
        <f>tblCustRFM[[#This Row],[RecencyTier]] + tblCustRFM[[#This Row],[FrequencyTier]] + tblCustRFM[[#This Row],[MonetaryTier]]</f>
        <v>7</v>
      </c>
    </row>
    <row r="4824" spans="1:9" x14ac:dyDescent="0.45">
      <c r="A4824" s="16">
        <v>8175</v>
      </c>
      <c r="B4824" s="10">
        <v>45205.887888773148</v>
      </c>
      <c r="C4824">
        <v>2</v>
      </c>
      <c r="D4824">
        <v>8141</v>
      </c>
      <c r="E4824" s="24">
        <f>INT(RFM_Pivot!$A$1 - tblCustRFM[[#This Row],[LastPurchaseDate]])</f>
        <v>451</v>
      </c>
      <c r="F4824">
        <f>IF(tblCustRFM[[#This Row],[Recency]] &lt;= $L$4, 3, IF(tblCustRFM[[#This Row],[Recency]] &lt;= M4826, 2, 1))</f>
        <v>1</v>
      </c>
      <c r="G4824">
        <f>IF(tblCustRFM[[#This Row],[Frequency]] &gt;= L4827, 3, IF(tblCustRFM[[#This Row],[Frequency]] &gt;= M4827, 2, 1))</f>
        <v>3</v>
      </c>
      <c r="H4824">
        <f>IF(tblCustRFM[[#This Row],[Monetary]] &gt;= L4828, 3, IF(tblCustRFM[[#This Row],[Monetary]] &gt;= M4828, 2, 1))</f>
        <v>3</v>
      </c>
      <c r="I4824">
        <f>tblCustRFM[[#This Row],[RecencyTier]] + tblCustRFM[[#This Row],[FrequencyTier]] + tblCustRFM[[#This Row],[MonetaryTier]]</f>
        <v>7</v>
      </c>
    </row>
    <row r="4825" spans="1:9" x14ac:dyDescent="0.45">
      <c r="A4825" s="16">
        <v>8177</v>
      </c>
      <c r="B4825" s="10">
        <v>45070.751375154323</v>
      </c>
      <c r="C4825">
        <v>1</v>
      </c>
      <c r="D4825">
        <v>4293.09</v>
      </c>
      <c r="E4825" s="24">
        <f>INT(RFM_Pivot!$A$1 - tblCustRFM[[#This Row],[LastPurchaseDate]])</f>
        <v>586</v>
      </c>
      <c r="F4825">
        <f>IF(tblCustRFM[[#This Row],[Recency]] &lt;= $L$4, 3, IF(tblCustRFM[[#This Row],[Recency]] &lt;= M4827, 2, 1))</f>
        <v>1</v>
      </c>
      <c r="G4825">
        <f>IF(tblCustRFM[[#This Row],[Frequency]] &gt;= L4828, 3, IF(tblCustRFM[[#This Row],[Frequency]] &gt;= M4828, 2, 1))</f>
        <v>3</v>
      </c>
      <c r="H4825">
        <f>IF(tblCustRFM[[#This Row],[Monetary]] &gt;= L4829, 3, IF(tblCustRFM[[#This Row],[Monetary]] &gt;= M4829, 2, 1))</f>
        <v>3</v>
      </c>
      <c r="I4825">
        <f>tblCustRFM[[#This Row],[RecencyTier]] + tblCustRFM[[#This Row],[FrequencyTier]] + tblCustRFM[[#This Row],[MonetaryTier]]</f>
        <v>7</v>
      </c>
    </row>
    <row r="4826" spans="1:9" x14ac:dyDescent="0.45">
      <c r="A4826" s="16">
        <v>8178</v>
      </c>
      <c r="B4826" s="10">
        <v>45185.372837268522</v>
      </c>
      <c r="C4826">
        <v>1</v>
      </c>
      <c r="D4826">
        <v>115</v>
      </c>
      <c r="E4826" s="24">
        <f>INT(RFM_Pivot!$A$1 - tblCustRFM[[#This Row],[LastPurchaseDate]])</f>
        <v>471</v>
      </c>
      <c r="F4826">
        <f>IF(tblCustRFM[[#This Row],[Recency]] &lt;= $L$4, 3, IF(tblCustRFM[[#This Row],[Recency]] &lt;= M4828, 2, 1))</f>
        <v>1</v>
      </c>
      <c r="G4826">
        <f>IF(tblCustRFM[[#This Row],[Frequency]] &gt;= L4829, 3, IF(tblCustRFM[[#This Row],[Frequency]] &gt;= M4829, 2, 1))</f>
        <v>3</v>
      </c>
      <c r="H4826">
        <f>IF(tblCustRFM[[#This Row],[Monetary]] &gt;= L4830, 3, IF(tblCustRFM[[#This Row],[Monetary]] &gt;= M4830, 2, 1))</f>
        <v>3</v>
      </c>
      <c r="I4826">
        <f>tblCustRFM[[#This Row],[RecencyTier]] + tblCustRFM[[#This Row],[FrequencyTier]] + tblCustRFM[[#This Row],[MonetaryTier]]</f>
        <v>7</v>
      </c>
    </row>
    <row r="4827" spans="1:9" x14ac:dyDescent="0.45">
      <c r="A4827" s="16">
        <v>8179</v>
      </c>
      <c r="B4827" s="10">
        <v>45064.180718055555</v>
      </c>
      <c r="C4827">
        <v>2</v>
      </c>
      <c r="D4827">
        <v>5965.48</v>
      </c>
      <c r="E4827" s="24">
        <f>INT(RFM_Pivot!$A$1 - tblCustRFM[[#This Row],[LastPurchaseDate]])</f>
        <v>592</v>
      </c>
      <c r="F4827">
        <f>IF(tblCustRFM[[#This Row],[Recency]] &lt;= $L$4, 3, IF(tblCustRFM[[#This Row],[Recency]] &lt;= M4829, 2, 1))</f>
        <v>1</v>
      </c>
      <c r="G4827">
        <f>IF(tblCustRFM[[#This Row],[Frequency]] &gt;= L4830, 3, IF(tblCustRFM[[#This Row],[Frequency]] &gt;= M4830, 2, 1))</f>
        <v>3</v>
      </c>
      <c r="H4827">
        <f>IF(tblCustRFM[[#This Row],[Monetary]] &gt;= L4831, 3, IF(tblCustRFM[[#This Row],[Monetary]] &gt;= M4831, 2, 1))</f>
        <v>3</v>
      </c>
      <c r="I4827">
        <f>tblCustRFM[[#This Row],[RecencyTier]] + tblCustRFM[[#This Row],[FrequencyTier]] + tblCustRFM[[#This Row],[MonetaryTier]]</f>
        <v>7</v>
      </c>
    </row>
    <row r="4828" spans="1:9" x14ac:dyDescent="0.45">
      <c r="A4828" s="16">
        <v>8183</v>
      </c>
      <c r="B4828" s="10">
        <v>45106.086908680554</v>
      </c>
      <c r="C4828">
        <v>2</v>
      </c>
      <c r="D4828">
        <v>8379.02</v>
      </c>
      <c r="E4828" s="24">
        <f>INT(RFM_Pivot!$A$1 - tblCustRFM[[#This Row],[LastPurchaseDate]])</f>
        <v>550</v>
      </c>
      <c r="F4828">
        <f>IF(tblCustRFM[[#This Row],[Recency]] &lt;= $L$4, 3, IF(tblCustRFM[[#This Row],[Recency]] &lt;= M4830, 2, 1))</f>
        <v>1</v>
      </c>
      <c r="G4828">
        <f>IF(tblCustRFM[[#This Row],[Frequency]] &gt;= L4831, 3, IF(tblCustRFM[[#This Row],[Frequency]] &gt;= M4831, 2, 1))</f>
        <v>3</v>
      </c>
      <c r="H4828">
        <f>IF(tblCustRFM[[#This Row],[Monetary]] &gt;= L4832, 3, IF(tblCustRFM[[#This Row],[Monetary]] &gt;= M4832, 2, 1))</f>
        <v>3</v>
      </c>
      <c r="I4828">
        <f>tblCustRFM[[#This Row],[RecencyTier]] + tblCustRFM[[#This Row],[FrequencyTier]] + tblCustRFM[[#This Row],[MonetaryTier]]</f>
        <v>7</v>
      </c>
    </row>
    <row r="4829" spans="1:9" x14ac:dyDescent="0.45">
      <c r="A4829" s="16">
        <v>8184</v>
      </c>
      <c r="B4829" s="10">
        <v>45005.701870177472</v>
      </c>
      <c r="C4829">
        <v>1</v>
      </c>
      <c r="D4829">
        <v>1765.75</v>
      </c>
      <c r="E4829" s="24">
        <f>INT(RFM_Pivot!$A$1 - tblCustRFM[[#This Row],[LastPurchaseDate]])</f>
        <v>651</v>
      </c>
      <c r="F4829">
        <f>IF(tblCustRFM[[#This Row],[Recency]] &lt;= $L$4, 3, IF(tblCustRFM[[#This Row],[Recency]] &lt;= M4831, 2, 1))</f>
        <v>1</v>
      </c>
      <c r="G4829">
        <f>IF(tblCustRFM[[#This Row],[Frequency]] &gt;= L4832, 3, IF(tblCustRFM[[#This Row],[Frequency]] &gt;= M4832, 2, 1))</f>
        <v>3</v>
      </c>
      <c r="H4829">
        <f>IF(tblCustRFM[[#This Row],[Monetary]] &gt;= L4833, 3, IF(tblCustRFM[[#This Row],[Monetary]] &gt;= M4833, 2, 1))</f>
        <v>3</v>
      </c>
      <c r="I4829">
        <f>tblCustRFM[[#This Row],[RecencyTier]] + tblCustRFM[[#This Row],[FrequencyTier]] + tblCustRFM[[#This Row],[MonetaryTier]]</f>
        <v>7</v>
      </c>
    </row>
    <row r="4830" spans="1:9" x14ac:dyDescent="0.45">
      <c r="A4830" s="16">
        <v>8185</v>
      </c>
      <c r="B4830" s="10">
        <v>45213.845684567903</v>
      </c>
      <c r="C4830">
        <v>1</v>
      </c>
      <c r="D4830">
        <v>3919.8</v>
      </c>
      <c r="E4830" s="24">
        <f>INT(RFM_Pivot!$A$1 - tblCustRFM[[#This Row],[LastPurchaseDate]])</f>
        <v>443</v>
      </c>
      <c r="F4830">
        <f>IF(tblCustRFM[[#This Row],[Recency]] &lt;= $L$4, 3, IF(tblCustRFM[[#This Row],[Recency]] &lt;= M4832, 2, 1))</f>
        <v>1</v>
      </c>
      <c r="G4830">
        <f>IF(tblCustRFM[[#This Row],[Frequency]] &gt;= L4833, 3, IF(tblCustRFM[[#This Row],[Frequency]] &gt;= M4833, 2, 1))</f>
        <v>3</v>
      </c>
      <c r="H4830">
        <f>IF(tblCustRFM[[#This Row],[Monetary]] &gt;= L4834, 3, IF(tblCustRFM[[#This Row],[Monetary]] &gt;= M4834, 2, 1))</f>
        <v>3</v>
      </c>
      <c r="I4830">
        <f>tblCustRFM[[#This Row],[RecencyTier]] + tblCustRFM[[#This Row],[FrequencyTier]] + tblCustRFM[[#This Row],[MonetaryTier]]</f>
        <v>7</v>
      </c>
    </row>
    <row r="4831" spans="1:9" x14ac:dyDescent="0.45">
      <c r="A4831" s="16">
        <v>8186</v>
      </c>
      <c r="B4831" s="10">
        <v>45150.402340239198</v>
      </c>
      <c r="C4831">
        <v>3</v>
      </c>
      <c r="D4831">
        <v>33428.19</v>
      </c>
      <c r="E4831" s="24">
        <f>INT(RFM_Pivot!$A$1 - tblCustRFM[[#This Row],[LastPurchaseDate]])</f>
        <v>506</v>
      </c>
      <c r="F4831">
        <f>IF(tblCustRFM[[#This Row],[Recency]] &lt;= $L$4, 3, IF(tblCustRFM[[#This Row],[Recency]] &lt;= M4833, 2, 1))</f>
        <v>1</v>
      </c>
      <c r="G4831">
        <f>IF(tblCustRFM[[#This Row],[Frequency]] &gt;= L4834, 3, IF(tblCustRFM[[#This Row],[Frequency]] &gt;= M4834, 2, 1))</f>
        <v>3</v>
      </c>
      <c r="H4831">
        <f>IF(tblCustRFM[[#This Row],[Monetary]] &gt;= L4835, 3, IF(tblCustRFM[[#This Row],[Monetary]] &gt;= M4835, 2, 1))</f>
        <v>3</v>
      </c>
      <c r="I4831">
        <f>tblCustRFM[[#This Row],[RecencyTier]] + tblCustRFM[[#This Row],[FrequencyTier]] + tblCustRFM[[#This Row],[MonetaryTier]]</f>
        <v>7</v>
      </c>
    </row>
    <row r="4832" spans="1:9" x14ac:dyDescent="0.45">
      <c r="A4832" s="16">
        <v>8187</v>
      </c>
      <c r="B4832" s="10">
        <v>45632.980598070986</v>
      </c>
      <c r="C4832">
        <v>2</v>
      </c>
      <c r="D4832">
        <v>10008.34</v>
      </c>
      <c r="E4832" s="24">
        <f>INT(RFM_Pivot!$A$1 - tblCustRFM[[#This Row],[LastPurchaseDate]])</f>
        <v>24</v>
      </c>
      <c r="F4832">
        <f>IF(tblCustRFM[[#This Row],[Recency]] &lt;= $L$4, 3, IF(tblCustRFM[[#This Row],[Recency]] &lt;= M4834, 2, 1))</f>
        <v>3</v>
      </c>
      <c r="G4832">
        <f>IF(tblCustRFM[[#This Row],[Frequency]] &gt;= L4835, 3, IF(tblCustRFM[[#This Row],[Frequency]] &gt;= M4835, 2, 1))</f>
        <v>3</v>
      </c>
      <c r="H4832">
        <f>IF(tblCustRFM[[#This Row],[Monetary]] &gt;= L4836, 3, IF(tblCustRFM[[#This Row],[Monetary]] &gt;= M4836, 2, 1))</f>
        <v>3</v>
      </c>
      <c r="I4832">
        <f>tblCustRFM[[#This Row],[RecencyTier]] + tblCustRFM[[#This Row],[FrequencyTier]] + tblCustRFM[[#This Row],[MonetaryTier]]</f>
        <v>9</v>
      </c>
    </row>
    <row r="4833" spans="1:9" x14ac:dyDescent="0.45">
      <c r="A4833" s="16">
        <v>8188</v>
      </c>
      <c r="B4833" s="10">
        <v>45530.332333217593</v>
      </c>
      <c r="C4833">
        <v>1</v>
      </c>
      <c r="D4833">
        <v>3391.43</v>
      </c>
      <c r="E4833" s="24">
        <f>INT(RFM_Pivot!$A$1 - tblCustRFM[[#This Row],[LastPurchaseDate]])</f>
        <v>126</v>
      </c>
      <c r="F4833">
        <f>IF(tblCustRFM[[#This Row],[Recency]] &lt;= $L$4, 3, IF(tblCustRFM[[#This Row],[Recency]] &lt;= M4835, 2, 1))</f>
        <v>1</v>
      </c>
      <c r="G4833">
        <f>IF(tblCustRFM[[#This Row],[Frequency]] &gt;= L4836, 3, IF(tblCustRFM[[#This Row],[Frequency]] &gt;= M4836, 2, 1))</f>
        <v>3</v>
      </c>
      <c r="H4833">
        <f>IF(tblCustRFM[[#This Row],[Monetary]] &gt;= L4837, 3, IF(tblCustRFM[[#This Row],[Monetary]] &gt;= M4837, 2, 1))</f>
        <v>3</v>
      </c>
      <c r="I4833">
        <f>tblCustRFM[[#This Row],[RecencyTier]] + tblCustRFM[[#This Row],[FrequencyTier]] + tblCustRFM[[#This Row],[MonetaryTier]]</f>
        <v>7</v>
      </c>
    </row>
    <row r="4834" spans="1:9" x14ac:dyDescent="0.45">
      <c r="A4834" s="16">
        <v>8189</v>
      </c>
      <c r="B4834" s="10">
        <v>45256.262926311727</v>
      </c>
      <c r="C4834">
        <v>1</v>
      </c>
      <c r="D4834">
        <v>11158.8</v>
      </c>
      <c r="E4834" s="24">
        <f>INT(RFM_Pivot!$A$1 - tblCustRFM[[#This Row],[LastPurchaseDate]])</f>
        <v>400</v>
      </c>
      <c r="F4834">
        <f>IF(tblCustRFM[[#This Row],[Recency]] &lt;= $L$4, 3, IF(tblCustRFM[[#This Row],[Recency]] &lt;= M4836, 2, 1))</f>
        <v>1</v>
      </c>
      <c r="G4834">
        <f>IF(tblCustRFM[[#This Row],[Frequency]] &gt;= L4837, 3, IF(tblCustRFM[[#This Row],[Frequency]] &gt;= M4837, 2, 1))</f>
        <v>3</v>
      </c>
      <c r="H4834">
        <f>IF(tblCustRFM[[#This Row],[Monetary]] &gt;= L4838, 3, IF(tblCustRFM[[#This Row],[Monetary]] &gt;= M4838, 2, 1))</f>
        <v>3</v>
      </c>
      <c r="I4834">
        <f>tblCustRFM[[#This Row],[RecencyTier]] + tblCustRFM[[#This Row],[FrequencyTier]] + tblCustRFM[[#This Row],[MonetaryTier]]</f>
        <v>7</v>
      </c>
    </row>
    <row r="4835" spans="1:9" x14ac:dyDescent="0.45">
      <c r="A4835" s="16">
        <v>8190</v>
      </c>
      <c r="B4835" s="10">
        <v>45489.01020100309</v>
      </c>
      <c r="C4835">
        <v>3</v>
      </c>
      <c r="D4835">
        <v>22005.34</v>
      </c>
      <c r="E4835" s="24">
        <f>INT(RFM_Pivot!$A$1 - tblCustRFM[[#This Row],[LastPurchaseDate]])</f>
        <v>167</v>
      </c>
      <c r="F4835">
        <f>IF(tblCustRFM[[#This Row],[Recency]] &lt;= $L$4, 3, IF(tblCustRFM[[#This Row],[Recency]] &lt;= M4837, 2, 1))</f>
        <v>1</v>
      </c>
      <c r="G4835">
        <f>IF(tblCustRFM[[#This Row],[Frequency]] &gt;= L4838, 3, IF(tblCustRFM[[#This Row],[Frequency]] &gt;= M4838, 2, 1))</f>
        <v>3</v>
      </c>
      <c r="H4835">
        <f>IF(tblCustRFM[[#This Row],[Monetary]] &gt;= L4839, 3, IF(tblCustRFM[[#This Row],[Monetary]] &gt;= M4839, 2, 1))</f>
        <v>3</v>
      </c>
      <c r="I4835">
        <f>tblCustRFM[[#This Row],[RecencyTier]] + tblCustRFM[[#This Row],[FrequencyTier]] + tblCustRFM[[#This Row],[MonetaryTier]]</f>
        <v>7</v>
      </c>
    </row>
    <row r="4836" spans="1:9" x14ac:dyDescent="0.45">
      <c r="A4836" s="16">
        <v>8192</v>
      </c>
      <c r="B4836" s="10">
        <v>45573.917691782408</v>
      </c>
      <c r="C4836">
        <v>5</v>
      </c>
      <c r="D4836">
        <v>51046.96</v>
      </c>
      <c r="E4836" s="24">
        <f>INT(RFM_Pivot!$A$1 - tblCustRFM[[#This Row],[LastPurchaseDate]])</f>
        <v>83</v>
      </c>
      <c r="F4836">
        <f>IF(tblCustRFM[[#This Row],[Recency]] &lt;= $L$4, 3, IF(tblCustRFM[[#This Row],[Recency]] &lt;= M4838, 2, 1))</f>
        <v>3</v>
      </c>
      <c r="G4836">
        <f>IF(tblCustRFM[[#This Row],[Frequency]] &gt;= L4839, 3, IF(tblCustRFM[[#This Row],[Frequency]] &gt;= M4839, 2, 1))</f>
        <v>3</v>
      </c>
      <c r="H4836">
        <f>IF(tblCustRFM[[#This Row],[Monetary]] &gt;= L4840, 3, IF(tblCustRFM[[#This Row],[Monetary]] &gt;= M4840, 2, 1))</f>
        <v>3</v>
      </c>
      <c r="I4836">
        <f>tblCustRFM[[#This Row],[RecencyTier]] + tblCustRFM[[#This Row],[FrequencyTier]] + tblCustRFM[[#This Row],[MonetaryTier]]</f>
        <v>9</v>
      </c>
    </row>
    <row r="4837" spans="1:9" x14ac:dyDescent="0.45">
      <c r="A4837" s="16">
        <v>8193</v>
      </c>
      <c r="B4837" s="10">
        <v>45093.383638348765</v>
      </c>
      <c r="C4837">
        <v>1</v>
      </c>
      <c r="D4837">
        <v>14889.4</v>
      </c>
      <c r="E4837" s="24">
        <f>INT(RFM_Pivot!$A$1 - tblCustRFM[[#This Row],[LastPurchaseDate]])</f>
        <v>563</v>
      </c>
      <c r="F4837">
        <f>IF(tblCustRFM[[#This Row],[Recency]] &lt;= $L$4, 3, IF(tblCustRFM[[#This Row],[Recency]] &lt;= M4839, 2, 1))</f>
        <v>1</v>
      </c>
      <c r="G4837">
        <f>IF(tblCustRFM[[#This Row],[Frequency]] &gt;= L4840, 3, IF(tblCustRFM[[#This Row],[Frequency]] &gt;= M4840, 2, 1))</f>
        <v>3</v>
      </c>
      <c r="H4837">
        <f>IF(tblCustRFM[[#This Row],[Monetary]] &gt;= L4841, 3, IF(tblCustRFM[[#This Row],[Monetary]] &gt;= M4841, 2, 1))</f>
        <v>3</v>
      </c>
      <c r="I4837">
        <f>tblCustRFM[[#This Row],[RecencyTier]] + tblCustRFM[[#This Row],[FrequencyTier]] + tblCustRFM[[#This Row],[MonetaryTier]]</f>
        <v>7</v>
      </c>
    </row>
    <row r="4838" spans="1:9" x14ac:dyDescent="0.45">
      <c r="A4838" s="16">
        <v>8194</v>
      </c>
      <c r="B4838" s="10">
        <v>45360.3713371142</v>
      </c>
      <c r="C4838">
        <v>1</v>
      </c>
      <c r="D4838">
        <v>11478.05</v>
      </c>
      <c r="E4838" s="24">
        <f>INT(RFM_Pivot!$A$1 - tblCustRFM[[#This Row],[LastPurchaseDate]])</f>
        <v>296</v>
      </c>
      <c r="F4838">
        <f>IF(tblCustRFM[[#This Row],[Recency]] &lt;= $L$4, 3, IF(tblCustRFM[[#This Row],[Recency]] &lt;= M4840, 2, 1))</f>
        <v>1</v>
      </c>
      <c r="G4838">
        <f>IF(tblCustRFM[[#This Row],[Frequency]] &gt;= L4841, 3, IF(tblCustRFM[[#This Row],[Frequency]] &gt;= M4841, 2, 1))</f>
        <v>3</v>
      </c>
      <c r="H4838">
        <f>IF(tblCustRFM[[#This Row],[Monetary]] &gt;= L4842, 3, IF(tblCustRFM[[#This Row],[Monetary]] &gt;= M4842, 2, 1))</f>
        <v>3</v>
      </c>
      <c r="I4838">
        <f>tblCustRFM[[#This Row],[RecencyTier]] + tblCustRFM[[#This Row],[FrequencyTier]] + tblCustRFM[[#This Row],[MonetaryTier]]</f>
        <v>7</v>
      </c>
    </row>
    <row r="4839" spans="1:9" x14ac:dyDescent="0.45">
      <c r="A4839" s="16">
        <v>8195</v>
      </c>
      <c r="B4839" s="10">
        <v>45495.434843479939</v>
      </c>
      <c r="C4839">
        <v>1</v>
      </c>
      <c r="D4839">
        <v>4668.6499999999996</v>
      </c>
      <c r="E4839" s="24">
        <f>INT(RFM_Pivot!$A$1 - tblCustRFM[[#This Row],[LastPurchaseDate]])</f>
        <v>161</v>
      </c>
      <c r="F4839">
        <f>IF(tblCustRFM[[#This Row],[Recency]] &lt;= $L$4, 3, IF(tblCustRFM[[#This Row],[Recency]] &lt;= M4841, 2, 1))</f>
        <v>1</v>
      </c>
      <c r="G4839">
        <f>IF(tblCustRFM[[#This Row],[Frequency]] &gt;= L4842, 3, IF(tblCustRFM[[#This Row],[Frequency]] &gt;= M4842, 2, 1))</f>
        <v>3</v>
      </c>
      <c r="H4839">
        <f>IF(tblCustRFM[[#This Row],[Monetary]] &gt;= L4843, 3, IF(tblCustRFM[[#This Row],[Monetary]] &gt;= M4843, 2, 1))</f>
        <v>3</v>
      </c>
      <c r="I4839">
        <f>tblCustRFM[[#This Row],[RecencyTier]] + tblCustRFM[[#This Row],[FrequencyTier]] + tblCustRFM[[#This Row],[MonetaryTier]]</f>
        <v>7</v>
      </c>
    </row>
    <row r="4840" spans="1:9" x14ac:dyDescent="0.45">
      <c r="A4840" s="16">
        <v>8196</v>
      </c>
      <c r="B4840" s="10">
        <v>45170.260326041665</v>
      </c>
      <c r="C4840">
        <v>2</v>
      </c>
      <c r="D4840">
        <v>4458.4799999999996</v>
      </c>
      <c r="E4840" s="24">
        <f>INT(RFM_Pivot!$A$1 - tblCustRFM[[#This Row],[LastPurchaseDate]])</f>
        <v>486</v>
      </c>
      <c r="F4840">
        <f>IF(tblCustRFM[[#This Row],[Recency]] &lt;= $L$4, 3, IF(tblCustRFM[[#This Row],[Recency]] &lt;= M4842, 2, 1))</f>
        <v>1</v>
      </c>
      <c r="G4840">
        <f>IF(tblCustRFM[[#This Row],[Frequency]] &gt;= L4843, 3, IF(tblCustRFM[[#This Row],[Frequency]] &gt;= M4843, 2, 1))</f>
        <v>3</v>
      </c>
      <c r="H4840">
        <f>IF(tblCustRFM[[#This Row],[Monetary]] &gt;= L4844, 3, IF(tblCustRFM[[#This Row],[Monetary]] &gt;= M4844, 2, 1))</f>
        <v>3</v>
      </c>
      <c r="I4840">
        <f>tblCustRFM[[#This Row],[RecencyTier]] + tblCustRFM[[#This Row],[FrequencyTier]] + tblCustRFM[[#This Row],[MonetaryTier]]</f>
        <v>7</v>
      </c>
    </row>
    <row r="4841" spans="1:9" x14ac:dyDescent="0.45">
      <c r="A4841" s="16">
        <v>8204</v>
      </c>
      <c r="B4841" s="10">
        <v>45282.326532638886</v>
      </c>
      <c r="C4841">
        <v>1</v>
      </c>
      <c r="D4841">
        <v>5978.64</v>
      </c>
      <c r="E4841" s="24">
        <f>INT(RFM_Pivot!$A$1 - tblCustRFM[[#This Row],[LastPurchaseDate]])</f>
        <v>374</v>
      </c>
      <c r="F4841">
        <f>IF(tblCustRFM[[#This Row],[Recency]] &lt;= $L$4, 3, IF(tblCustRFM[[#This Row],[Recency]] &lt;= M4843, 2, 1))</f>
        <v>1</v>
      </c>
      <c r="G4841">
        <f>IF(tblCustRFM[[#This Row],[Frequency]] &gt;= L4844, 3, IF(tblCustRFM[[#This Row],[Frequency]] &gt;= M4844, 2, 1))</f>
        <v>3</v>
      </c>
      <c r="H4841">
        <f>IF(tblCustRFM[[#This Row],[Monetary]] &gt;= L4845, 3, IF(tblCustRFM[[#This Row],[Monetary]] &gt;= M4845, 2, 1))</f>
        <v>3</v>
      </c>
      <c r="I4841">
        <f>tblCustRFM[[#This Row],[RecencyTier]] + tblCustRFM[[#This Row],[FrequencyTier]] + tblCustRFM[[#This Row],[MonetaryTier]]</f>
        <v>7</v>
      </c>
    </row>
    <row r="4842" spans="1:9" x14ac:dyDescent="0.45">
      <c r="A4842" s="16">
        <v>8205</v>
      </c>
      <c r="B4842" s="10">
        <v>45536.537953780862</v>
      </c>
      <c r="C4842">
        <v>1</v>
      </c>
      <c r="D4842">
        <v>4744.8599999999997</v>
      </c>
      <c r="E4842" s="24">
        <f>INT(RFM_Pivot!$A$1 - tblCustRFM[[#This Row],[LastPurchaseDate]])</f>
        <v>120</v>
      </c>
      <c r="F4842">
        <f>IF(tblCustRFM[[#This Row],[Recency]] &lt;= $L$4, 3, IF(tblCustRFM[[#This Row],[Recency]] &lt;= M4844, 2, 1))</f>
        <v>1</v>
      </c>
      <c r="G4842">
        <f>IF(tblCustRFM[[#This Row],[Frequency]] &gt;= L4845, 3, IF(tblCustRFM[[#This Row],[Frequency]] &gt;= M4845, 2, 1))</f>
        <v>3</v>
      </c>
      <c r="H4842">
        <f>IF(tblCustRFM[[#This Row],[Monetary]] &gt;= L4846, 3, IF(tblCustRFM[[#This Row],[Monetary]] &gt;= M4846, 2, 1))</f>
        <v>3</v>
      </c>
      <c r="I4842">
        <f>tblCustRFM[[#This Row],[RecencyTier]] + tblCustRFM[[#This Row],[FrequencyTier]] + tblCustRFM[[#This Row],[MonetaryTier]]</f>
        <v>7</v>
      </c>
    </row>
    <row r="4843" spans="1:9" x14ac:dyDescent="0.45">
      <c r="A4843" s="16">
        <v>8206</v>
      </c>
      <c r="B4843" s="10">
        <v>45374.315731558643</v>
      </c>
      <c r="C4843">
        <v>5</v>
      </c>
      <c r="D4843">
        <v>21869.599999999999</v>
      </c>
      <c r="E4843" s="24">
        <f>INT(RFM_Pivot!$A$1 - tblCustRFM[[#This Row],[LastPurchaseDate]])</f>
        <v>282</v>
      </c>
      <c r="F4843">
        <f>IF(tblCustRFM[[#This Row],[Recency]] &lt;= $L$4, 3, IF(tblCustRFM[[#This Row],[Recency]] &lt;= M4845, 2, 1))</f>
        <v>1</v>
      </c>
      <c r="G4843">
        <f>IF(tblCustRFM[[#This Row],[Frequency]] &gt;= L4846, 3, IF(tblCustRFM[[#This Row],[Frequency]] &gt;= M4846, 2, 1))</f>
        <v>3</v>
      </c>
      <c r="H4843">
        <f>IF(tblCustRFM[[#This Row],[Monetary]] &gt;= L4847, 3, IF(tblCustRFM[[#This Row],[Monetary]] &gt;= M4847, 2, 1))</f>
        <v>3</v>
      </c>
      <c r="I4843">
        <f>tblCustRFM[[#This Row],[RecencyTier]] + tblCustRFM[[#This Row],[FrequencyTier]] + tblCustRFM[[#This Row],[MonetaryTier]]</f>
        <v>7</v>
      </c>
    </row>
    <row r="4844" spans="1:9" x14ac:dyDescent="0.45">
      <c r="A4844" s="16">
        <v>8207</v>
      </c>
      <c r="B4844" s="10">
        <v>45643.785678549386</v>
      </c>
      <c r="C4844">
        <v>1</v>
      </c>
      <c r="D4844">
        <v>2561.5</v>
      </c>
      <c r="E4844" s="24">
        <f>INT(RFM_Pivot!$A$1 - tblCustRFM[[#This Row],[LastPurchaseDate]])</f>
        <v>13</v>
      </c>
      <c r="F4844">
        <f>IF(tblCustRFM[[#This Row],[Recency]] &lt;= $L$4, 3, IF(tblCustRFM[[#This Row],[Recency]] &lt;= M4846, 2, 1))</f>
        <v>3</v>
      </c>
      <c r="G4844">
        <f>IF(tblCustRFM[[#This Row],[Frequency]] &gt;= L4847, 3, IF(tblCustRFM[[#This Row],[Frequency]] &gt;= M4847, 2, 1))</f>
        <v>3</v>
      </c>
      <c r="H4844">
        <f>IF(tblCustRFM[[#This Row],[Monetary]] &gt;= L4848, 3, IF(tblCustRFM[[#This Row],[Monetary]] &gt;= M4848, 2, 1))</f>
        <v>3</v>
      </c>
      <c r="I4844">
        <f>tblCustRFM[[#This Row],[RecencyTier]] + tblCustRFM[[#This Row],[FrequencyTier]] + tblCustRFM[[#This Row],[MonetaryTier]]</f>
        <v>9</v>
      </c>
    </row>
    <row r="4845" spans="1:9" x14ac:dyDescent="0.45">
      <c r="A4845" s="16">
        <v>8208</v>
      </c>
      <c r="B4845" s="10">
        <v>44932.475547569447</v>
      </c>
      <c r="C4845">
        <v>1</v>
      </c>
      <c r="D4845">
        <v>1554.08</v>
      </c>
      <c r="E4845" s="24">
        <f>INT(RFM_Pivot!$A$1 - tblCustRFM[[#This Row],[LastPurchaseDate]])</f>
        <v>724</v>
      </c>
      <c r="F4845">
        <f>IF(tblCustRFM[[#This Row],[Recency]] &lt;= $L$4, 3, IF(tblCustRFM[[#This Row],[Recency]] &lt;= M4847, 2, 1))</f>
        <v>1</v>
      </c>
      <c r="G4845">
        <f>IF(tblCustRFM[[#This Row],[Frequency]] &gt;= L4848, 3, IF(tblCustRFM[[#This Row],[Frequency]] &gt;= M4848, 2, 1))</f>
        <v>3</v>
      </c>
      <c r="H4845">
        <f>IF(tblCustRFM[[#This Row],[Monetary]] &gt;= L4849, 3, IF(tblCustRFM[[#This Row],[Monetary]] &gt;= M4849, 2, 1))</f>
        <v>3</v>
      </c>
      <c r="I4845">
        <f>tblCustRFM[[#This Row],[RecencyTier]] + tblCustRFM[[#This Row],[FrequencyTier]] + tblCustRFM[[#This Row],[MonetaryTier]]</f>
        <v>7</v>
      </c>
    </row>
    <row r="4846" spans="1:9" x14ac:dyDescent="0.45">
      <c r="A4846" s="16">
        <v>8209</v>
      </c>
      <c r="B4846" s="10">
        <v>45529.018201813269</v>
      </c>
      <c r="C4846">
        <v>2</v>
      </c>
      <c r="D4846">
        <v>38881.800000000003</v>
      </c>
      <c r="E4846" s="24">
        <f>INT(RFM_Pivot!$A$1 - tblCustRFM[[#This Row],[LastPurchaseDate]])</f>
        <v>127</v>
      </c>
      <c r="F4846">
        <f>IF(tblCustRFM[[#This Row],[Recency]] &lt;= $L$4, 3, IF(tblCustRFM[[#This Row],[Recency]] &lt;= M4848, 2, 1))</f>
        <v>1</v>
      </c>
      <c r="G4846">
        <f>IF(tblCustRFM[[#This Row],[Frequency]] &gt;= L4849, 3, IF(tblCustRFM[[#This Row],[Frequency]] &gt;= M4849, 2, 1))</f>
        <v>3</v>
      </c>
      <c r="H4846">
        <f>IF(tblCustRFM[[#This Row],[Monetary]] &gt;= L4850, 3, IF(tblCustRFM[[#This Row],[Monetary]] &gt;= M4850, 2, 1))</f>
        <v>3</v>
      </c>
      <c r="I4846">
        <f>tblCustRFM[[#This Row],[RecencyTier]] + tblCustRFM[[#This Row],[FrequencyTier]] + tblCustRFM[[#This Row],[MonetaryTier]]</f>
        <v>7</v>
      </c>
    </row>
    <row r="4847" spans="1:9" x14ac:dyDescent="0.45">
      <c r="A4847" s="16">
        <v>8210</v>
      </c>
      <c r="B4847" s="10">
        <v>45615.020802083331</v>
      </c>
      <c r="C4847">
        <v>2</v>
      </c>
      <c r="D4847">
        <v>10565.09</v>
      </c>
      <c r="E4847" s="24">
        <f>INT(RFM_Pivot!$A$1 - tblCustRFM[[#This Row],[LastPurchaseDate]])</f>
        <v>41</v>
      </c>
      <c r="F4847">
        <f>IF(tblCustRFM[[#This Row],[Recency]] &lt;= $L$4, 3, IF(tblCustRFM[[#This Row],[Recency]] &lt;= M4849, 2, 1))</f>
        <v>3</v>
      </c>
      <c r="G4847">
        <f>IF(tblCustRFM[[#This Row],[Frequency]] &gt;= L4850, 3, IF(tblCustRFM[[#This Row],[Frequency]] &gt;= M4850, 2, 1))</f>
        <v>3</v>
      </c>
      <c r="H4847">
        <f>IF(tblCustRFM[[#This Row],[Monetary]] &gt;= L4851, 3, IF(tblCustRFM[[#This Row],[Monetary]] &gt;= M4851, 2, 1))</f>
        <v>3</v>
      </c>
      <c r="I4847">
        <f>tblCustRFM[[#This Row],[RecencyTier]] + tblCustRFM[[#This Row],[FrequencyTier]] + tblCustRFM[[#This Row],[MonetaryTier]]</f>
        <v>9</v>
      </c>
    </row>
    <row r="4848" spans="1:9" x14ac:dyDescent="0.45">
      <c r="A4848" s="16">
        <v>8211</v>
      </c>
      <c r="B4848" s="10">
        <v>45605.383838387344</v>
      </c>
      <c r="C4848">
        <v>3</v>
      </c>
      <c r="D4848">
        <v>27649.78</v>
      </c>
      <c r="E4848" s="24">
        <f>INT(RFM_Pivot!$A$1 - tblCustRFM[[#This Row],[LastPurchaseDate]])</f>
        <v>51</v>
      </c>
      <c r="F4848">
        <f>IF(tblCustRFM[[#This Row],[Recency]] &lt;= $L$4, 3, IF(tblCustRFM[[#This Row],[Recency]] &lt;= M4850, 2, 1))</f>
        <v>3</v>
      </c>
      <c r="G4848">
        <f>IF(tblCustRFM[[#This Row],[Frequency]] &gt;= L4851, 3, IF(tblCustRFM[[#This Row],[Frequency]] &gt;= M4851, 2, 1))</f>
        <v>3</v>
      </c>
      <c r="H4848">
        <f>IF(tblCustRFM[[#This Row],[Monetary]] &gt;= L4852, 3, IF(tblCustRFM[[#This Row],[Monetary]] &gt;= M4852, 2, 1))</f>
        <v>3</v>
      </c>
      <c r="I4848">
        <f>tblCustRFM[[#This Row],[RecencyTier]] + tblCustRFM[[#This Row],[FrequencyTier]] + tblCustRFM[[#This Row],[MonetaryTier]]</f>
        <v>9</v>
      </c>
    </row>
    <row r="4849" spans="1:9" x14ac:dyDescent="0.45">
      <c r="A4849" s="16">
        <v>8212</v>
      </c>
      <c r="B4849" s="10">
        <v>45206.544954475306</v>
      </c>
      <c r="C4849">
        <v>1</v>
      </c>
      <c r="D4849">
        <v>9723.6200000000008</v>
      </c>
      <c r="E4849" s="24">
        <f>INT(RFM_Pivot!$A$1 - tblCustRFM[[#This Row],[LastPurchaseDate]])</f>
        <v>450</v>
      </c>
      <c r="F4849">
        <f>IF(tblCustRFM[[#This Row],[Recency]] &lt;= $L$4, 3, IF(tblCustRFM[[#This Row],[Recency]] &lt;= M4851, 2, 1))</f>
        <v>1</v>
      </c>
      <c r="G4849">
        <f>IF(tblCustRFM[[#This Row],[Frequency]] &gt;= L4852, 3, IF(tblCustRFM[[#This Row],[Frequency]] &gt;= M4852, 2, 1))</f>
        <v>3</v>
      </c>
      <c r="H4849">
        <f>IF(tblCustRFM[[#This Row],[Monetary]] &gt;= L4853, 3, IF(tblCustRFM[[#This Row],[Monetary]] &gt;= M4853, 2, 1))</f>
        <v>3</v>
      </c>
      <c r="I4849">
        <f>tblCustRFM[[#This Row],[RecencyTier]] + tblCustRFM[[#This Row],[FrequencyTier]] + tblCustRFM[[#This Row],[MonetaryTier]]</f>
        <v>7</v>
      </c>
    </row>
    <row r="4850" spans="1:9" x14ac:dyDescent="0.45">
      <c r="A4850" s="16">
        <v>8213</v>
      </c>
      <c r="B4850" s="10">
        <v>45444.110711072528</v>
      </c>
      <c r="C4850">
        <v>1</v>
      </c>
      <c r="D4850">
        <v>3537.32</v>
      </c>
      <c r="E4850" s="24">
        <f>INT(RFM_Pivot!$A$1 - tblCustRFM[[#This Row],[LastPurchaseDate]])</f>
        <v>212</v>
      </c>
      <c r="F4850">
        <f>IF(tblCustRFM[[#This Row],[Recency]] &lt;= $L$4, 3, IF(tblCustRFM[[#This Row],[Recency]] &lt;= M4852, 2, 1))</f>
        <v>1</v>
      </c>
      <c r="G4850">
        <f>IF(tblCustRFM[[#This Row],[Frequency]] &gt;= L4853, 3, IF(tblCustRFM[[#This Row],[Frequency]] &gt;= M4853, 2, 1))</f>
        <v>3</v>
      </c>
      <c r="H4850">
        <f>IF(tblCustRFM[[#This Row],[Monetary]] &gt;= L4854, 3, IF(tblCustRFM[[#This Row],[Monetary]] &gt;= M4854, 2, 1))</f>
        <v>3</v>
      </c>
      <c r="I4850">
        <f>tblCustRFM[[#This Row],[RecencyTier]] + tblCustRFM[[#This Row],[FrequencyTier]] + tblCustRFM[[#This Row],[MonetaryTier]]</f>
        <v>7</v>
      </c>
    </row>
    <row r="4851" spans="1:9" x14ac:dyDescent="0.45">
      <c r="A4851" s="16">
        <v>8214</v>
      </c>
      <c r="B4851" s="10">
        <v>45160.404340432098</v>
      </c>
      <c r="C4851">
        <v>2</v>
      </c>
      <c r="D4851">
        <v>21324</v>
      </c>
      <c r="E4851" s="24">
        <f>INT(RFM_Pivot!$A$1 - tblCustRFM[[#This Row],[LastPurchaseDate]])</f>
        <v>496</v>
      </c>
      <c r="F4851">
        <f>IF(tblCustRFM[[#This Row],[Recency]] &lt;= $L$4, 3, IF(tblCustRFM[[#This Row],[Recency]] &lt;= M4853, 2, 1))</f>
        <v>1</v>
      </c>
      <c r="G4851">
        <f>IF(tblCustRFM[[#This Row],[Frequency]] &gt;= L4854, 3, IF(tblCustRFM[[#This Row],[Frequency]] &gt;= M4854, 2, 1))</f>
        <v>3</v>
      </c>
      <c r="H4851">
        <f>IF(tblCustRFM[[#This Row],[Monetary]] &gt;= L4855, 3, IF(tblCustRFM[[#This Row],[Monetary]] &gt;= M4855, 2, 1))</f>
        <v>3</v>
      </c>
      <c r="I4851">
        <f>tblCustRFM[[#This Row],[RecencyTier]] + tblCustRFM[[#This Row],[FrequencyTier]] + tblCustRFM[[#This Row],[MonetaryTier]]</f>
        <v>7</v>
      </c>
    </row>
    <row r="4852" spans="1:9" x14ac:dyDescent="0.45">
      <c r="A4852" s="16">
        <v>8215</v>
      </c>
      <c r="B4852" s="10">
        <v>44933.935693557098</v>
      </c>
      <c r="C4852">
        <v>1</v>
      </c>
      <c r="D4852">
        <v>4330.45</v>
      </c>
      <c r="E4852" s="24">
        <f>INT(RFM_Pivot!$A$1 - tblCustRFM[[#This Row],[LastPurchaseDate]])</f>
        <v>723</v>
      </c>
      <c r="F4852">
        <f>IF(tblCustRFM[[#This Row],[Recency]] &lt;= $L$4, 3, IF(tblCustRFM[[#This Row],[Recency]] &lt;= M4854, 2, 1))</f>
        <v>1</v>
      </c>
      <c r="G4852">
        <f>IF(tblCustRFM[[#This Row],[Frequency]] &gt;= L4855, 3, IF(tblCustRFM[[#This Row],[Frequency]] &gt;= M4855, 2, 1))</f>
        <v>3</v>
      </c>
      <c r="H4852">
        <f>IF(tblCustRFM[[#This Row],[Monetary]] &gt;= L4856, 3, IF(tblCustRFM[[#This Row],[Monetary]] &gt;= M4856, 2, 1))</f>
        <v>3</v>
      </c>
      <c r="I4852">
        <f>tblCustRFM[[#This Row],[RecencyTier]] + tblCustRFM[[#This Row],[FrequencyTier]] + tblCustRFM[[#This Row],[MonetaryTier]]</f>
        <v>7</v>
      </c>
    </row>
    <row r="4853" spans="1:9" x14ac:dyDescent="0.45">
      <c r="A4853" s="16">
        <v>8216</v>
      </c>
      <c r="B4853" s="10">
        <v>45322.918591859569</v>
      </c>
      <c r="C4853">
        <v>1</v>
      </c>
      <c r="D4853">
        <v>944.01</v>
      </c>
      <c r="E4853" s="24">
        <f>INT(RFM_Pivot!$A$1 - tblCustRFM[[#This Row],[LastPurchaseDate]])</f>
        <v>334</v>
      </c>
      <c r="F4853">
        <f>IF(tblCustRFM[[#This Row],[Recency]] &lt;= $L$4, 3, IF(tblCustRFM[[#This Row],[Recency]] &lt;= M4855, 2, 1))</f>
        <v>1</v>
      </c>
      <c r="G4853">
        <f>IF(tblCustRFM[[#This Row],[Frequency]] &gt;= L4856, 3, IF(tblCustRFM[[#This Row],[Frequency]] &gt;= M4856, 2, 1))</f>
        <v>3</v>
      </c>
      <c r="H4853">
        <f>IF(tblCustRFM[[#This Row],[Monetary]] &gt;= L4857, 3, IF(tblCustRFM[[#This Row],[Monetary]] &gt;= M4857, 2, 1))</f>
        <v>3</v>
      </c>
      <c r="I4853">
        <f>tblCustRFM[[#This Row],[RecencyTier]] + tblCustRFM[[#This Row],[FrequencyTier]] + tblCustRFM[[#This Row],[MonetaryTier]]</f>
        <v>7</v>
      </c>
    </row>
    <row r="4854" spans="1:9" x14ac:dyDescent="0.45">
      <c r="A4854" s="16">
        <v>8218</v>
      </c>
      <c r="B4854" s="10">
        <v>45562.89358935185</v>
      </c>
      <c r="C4854">
        <v>2</v>
      </c>
      <c r="D4854">
        <v>14838.59</v>
      </c>
      <c r="E4854" s="24">
        <f>INT(RFM_Pivot!$A$1 - tblCustRFM[[#This Row],[LastPurchaseDate]])</f>
        <v>94</v>
      </c>
      <c r="F4854">
        <f>IF(tblCustRFM[[#This Row],[Recency]] &lt;= $L$4, 3, IF(tblCustRFM[[#This Row],[Recency]] &lt;= M4856, 2, 1))</f>
        <v>3</v>
      </c>
      <c r="G4854">
        <f>IF(tblCustRFM[[#This Row],[Frequency]] &gt;= L4857, 3, IF(tblCustRFM[[#This Row],[Frequency]] &gt;= M4857, 2, 1))</f>
        <v>3</v>
      </c>
      <c r="H4854">
        <f>IF(tblCustRFM[[#This Row],[Monetary]] &gt;= L4858, 3, IF(tblCustRFM[[#This Row],[Monetary]] &gt;= M4858, 2, 1))</f>
        <v>3</v>
      </c>
      <c r="I4854">
        <f>tblCustRFM[[#This Row],[RecencyTier]] + tblCustRFM[[#This Row],[FrequencyTier]] + tblCustRFM[[#This Row],[MonetaryTier]]</f>
        <v>9</v>
      </c>
    </row>
    <row r="4855" spans="1:9" x14ac:dyDescent="0.45">
      <c r="A4855" s="16">
        <v>8219</v>
      </c>
      <c r="B4855" s="10">
        <v>45489.448244830244</v>
      </c>
      <c r="C4855">
        <v>1</v>
      </c>
      <c r="D4855">
        <v>12477.3</v>
      </c>
      <c r="E4855" s="24">
        <f>INT(RFM_Pivot!$A$1 - tblCustRFM[[#This Row],[LastPurchaseDate]])</f>
        <v>167</v>
      </c>
      <c r="F4855">
        <f>IF(tblCustRFM[[#This Row],[Recency]] &lt;= $L$4, 3, IF(tblCustRFM[[#This Row],[Recency]] &lt;= M4857, 2, 1))</f>
        <v>1</v>
      </c>
      <c r="G4855">
        <f>IF(tblCustRFM[[#This Row],[Frequency]] &gt;= L4858, 3, IF(tblCustRFM[[#This Row],[Frequency]] &gt;= M4858, 2, 1))</f>
        <v>3</v>
      </c>
      <c r="H4855">
        <f>IF(tblCustRFM[[#This Row],[Monetary]] &gt;= L4859, 3, IF(tblCustRFM[[#This Row],[Monetary]] &gt;= M4859, 2, 1))</f>
        <v>3</v>
      </c>
      <c r="I4855">
        <f>tblCustRFM[[#This Row],[RecencyTier]] + tblCustRFM[[#This Row],[FrequencyTier]] + tblCustRFM[[#This Row],[MonetaryTier]]</f>
        <v>7</v>
      </c>
    </row>
    <row r="4856" spans="1:9" x14ac:dyDescent="0.45">
      <c r="A4856" s="16">
        <v>8221</v>
      </c>
      <c r="B4856" s="10">
        <v>45000.810381057097</v>
      </c>
      <c r="C4856">
        <v>1</v>
      </c>
      <c r="D4856">
        <v>3439.5</v>
      </c>
      <c r="E4856" s="24">
        <f>INT(RFM_Pivot!$A$1 - tblCustRFM[[#This Row],[LastPurchaseDate]])</f>
        <v>656</v>
      </c>
      <c r="F4856">
        <f>IF(tblCustRFM[[#This Row],[Recency]] &lt;= $L$4, 3, IF(tblCustRFM[[#This Row],[Recency]] &lt;= M4858, 2, 1))</f>
        <v>1</v>
      </c>
      <c r="G4856">
        <f>IF(tblCustRFM[[#This Row],[Frequency]] &gt;= L4859, 3, IF(tblCustRFM[[#This Row],[Frequency]] &gt;= M4859, 2, 1))</f>
        <v>3</v>
      </c>
      <c r="H4856">
        <f>IF(tblCustRFM[[#This Row],[Monetary]] &gt;= L4860, 3, IF(tblCustRFM[[#This Row],[Monetary]] &gt;= M4860, 2, 1))</f>
        <v>3</v>
      </c>
      <c r="I4856">
        <f>tblCustRFM[[#This Row],[RecencyTier]] + tblCustRFM[[#This Row],[FrequencyTier]] + tblCustRFM[[#This Row],[MonetaryTier]]</f>
        <v>7</v>
      </c>
    </row>
    <row r="4857" spans="1:9" x14ac:dyDescent="0.45">
      <c r="A4857" s="16">
        <v>8224</v>
      </c>
      <c r="B4857" s="10">
        <v>45656.415941589505</v>
      </c>
      <c r="C4857">
        <v>1</v>
      </c>
      <c r="D4857">
        <v>2650.41</v>
      </c>
      <c r="E4857" s="24">
        <f>INT(RFM_Pivot!$A$1 - tblCustRFM[[#This Row],[LastPurchaseDate]])</f>
        <v>0</v>
      </c>
      <c r="F4857">
        <f>IF(tblCustRFM[[#This Row],[Recency]] &lt;= $L$4, 3, IF(tblCustRFM[[#This Row],[Recency]] &lt;= M4859, 2, 1))</f>
        <v>3</v>
      </c>
      <c r="G4857">
        <f>IF(tblCustRFM[[#This Row],[Frequency]] &gt;= L4860, 3, IF(tblCustRFM[[#This Row],[Frequency]] &gt;= M4860, 2, 1))</f>
        <v>3</v>
      </c>
      <c r="H4857">
        <f>IF(tblCustRFM[[#This Row],[Monetary]] &gt;= L4861, 3, IF(tblCustRFM[[#This Row],[Monetary]] &gt;= M4861, 2, 1))</f>
        <v>3</v>
      </c>
      <c r="I4857">
        <f>tblCustRFM[[#This Row],[RecencyTier]] + tblCustRFM[[#This Row],[FrequencyTier]] + tblCustRFM[[#This Row],[MonetaryTier]]</f>
        <v>9</v>
      </c>
    </row>
    <row r="4858" spans="1:9" x14ac:dyDescent="0.45">
      <c r="A4858" s="16">
        <v>8225</v>
      </c>
      <c r="B4858" s="10">
        <v>45379.207220717595</v>
      </c>
      <c r="C4858">
        <v>1</v>
      </c>
      <c r="D4858">
        <v>10334</v>
      </c>
      <c r="E4858" s="24">
        <f>INT(RFM_Pivot!$A$1 - tblCustRFM[[#This Row],[LastPurchaseDate]])</f>
        <v>277</v>
      </c>
      <c r="F4858">
        <f>IF(tblCustRFM[[#This Row],[Recency]] &lt;= $L$4, 3, IF(tblCustRFM[[#This Row],[Recency]] &lt;= M4860, 2, 1))</f>
        <v>1</v>
      </c>
      <c r="G4858">
        <f>IF(tblCustRFM[[#This Row],[Frequency]] &gt;= L4861, 3, IF(tblCustRFM[[#This Row],[Frequency]] &gt;= M4861, 2, 1))</f>
        <v>3</v>
      </c>
      <c r="H4858">
        <f>IF(tblCustRFM[[#This Row],[Monetary]] &gt;= L4862, 3, IF(tblCustRFM[[#This Row],[Monetary]] &gt;= M4862, 2, 1))</f>
        <v>3</v>
      </c>
      <c r="I4858">
        <f>tblCustRFM[[#This Row],[RecencyTier]] + tblCustRFM[[#This Row],[FrequencyTier]] + tblCustRFM[[#This Row],[MonetaryTier]]</f>
        <v>7</v>
      </c>
    </row>
    <row r="4859" spans="1:9" x14ac:dyDescent="0.45">
      <c r="A4859" s="16">
        <v>8226</v>
      </c>
      <c r="B4859" s="10">
        <v>45519.965296527778</v>
      </c>
      <c r="C4859">
        <v>5</v>
      </c>
      <c r="D4859">
        <v>31175.3</v>
      </c>
      <c r="E4859" s="24">
        <f>INT(RFM_Pivot!$A$1 - tblCustRFM[[#This Row],[LastPurchaseDate]])</f>
        <v>137</v>
      </c>
      <c r="F4859">
        <f>IF(tblCustRFM[[#This Row],[Recency]] &lt;= $L$4, 3, IF(tblCustRFM[[#This Row],[Recency]] &lt;= M4861, 2, 1))</f>
        <v>1</v>
      </c>
      <c r="G4859">
        <f>IF(tblCustRFM[[#This Row],[Frequency]] &gt;= L4862, 3, IF(tblCustRFM[[#This Row],[Frequency]] &gt;= M4862, 2, 1))</f>
        <v>3</v>
      </c>
      <c r="H4859">
        <f>IF(tblCustRFM[[#This Row],[Monetary]] &gt;= L4863, 3, IF(tblCustRFM[[#This Row],[Monetary]] &gt;= M4863, 2, 1))</f>
        <v>3</v>
      </c>
      <c r="I4859">
        <f>tblCustRFM[[#This Row],[RecencyTier]] + tblCustRFM[[#This Row],[FrequencyTier]] + tblCustRFM[[#This Row],[MonetaryTier]]</f>
        <v>7</v>
      </c>
    </row>
    <row r="4860" spans="1:9" x14ac:dyDescent="0.45">
      <c r="A4860" s="16">
        <v>8227</v>
      </c>
      <c r="B4860" s="10">
        <v>45053.959695987651</v>
      </c>
      <c r="C4860">
        <v>1</v>
      </c>
      <c r="D4860">
        <v>1257.2</v>
      </c>
      <c r="E4860" s="24">
        <f>INT(RFM_Pivot!$A$1 - tblCustRFM[[#This Row],[LastPurchaseDate]])</f>
        <v>603</v>
      </c>
      <c r="F4860">
        <f>IF(tblCustRFM[[#This Row],[Recency]] &lt;= $L$4, 3, IF(tblCustRFM[[#This Row],[Recency]] &lt;= M4862, 2, 1))</f>
        <v>1</v>
      </c>
      <c r="G4860">
        <f>IF(tblCustRFM[[#This Row],[Frequency]] &gt;= L4863, 3, IF(tblCustRFM[[#This Row],[Frequency]] &gt;= M4863, 2, 1))</f>
        <v>3</v>
      </c>
      <c r="H4860">
        <f>IF(tblCustRFM[[#This Row],[Monetary]] &gt;= L4864, 3, IF(tblCustRFM[[#This Row],[Monetary]] &gt;= M4864, 2, 1))</f>
        <v>3</v>
      </c>
      <c r="I4860">
        <f>tblCustRFM[[#This Row],[RecencyTier]] + tblCustRFM[[#This Row],[FrequencyTier]] + tblCustRFM[[#This Row],[MonetaryTier]]</f>
        <v>7</v>
      </c>
    </row>
    <row r="4861" spans="1:9" x14ac:dyDescent="0.45">
      <c r="A4861" s="16">
        <v>8229</v>
      </c>
      <c r="B4861" s="10">
        <v>45650.283328317899</v>
      </c>
      <c r="C4861">
        <v>1</v>
      </c>
      <c r="D4861">
        <v>1214.22</v>
      </c>
      <c r="E4861" s="24">
        <f>INT(RFM_Pivot!$A$1 - tblCustRFM[[#This Row],[LastPurchaseDate]])</f>
        <v>6</v>
      </c>
      <c r="F4861">
        <f>IF(tblCustRFM[[#This Row],[Recency]] &lt;= $L$4, 3, IF(tblCustRFM[[#This Row],[Recency]] &lt;= M4863, 2, 1))</f>
        <v>3</v>
      </c>
      <c r="G4861">
        <f>IF(tblCustRFM[[#This Row],[Frequency]] &gt;= L4864, 3, IF(tblCustRFM[[#This Row],[Frequency]] &gt;= M4864, 2, 1))</f>
        <v>3</v>
      </c>
      <c r="H4861">
        <f>IF(tblCustRFM[[#This Row],[Monetary]] &gt;= L4865, 3, IF(tblCustRFM[[#This Row],[Monetary]] &gt;= M4865, 2, 1))</f>
        <v>3</v>
      </c>
      <c r="I4861">
        <f>tblCustRFM[[#This Row],[RecencyTier]] + tblCustRFM[[#This Row],[FrequencyTier]] + tblCustRFM[[#This Row],[MonetaryTier]]</f>
        <v>9</v>
      </c>
    </row>
    <row r="4862" spans="1:9" x14ac:dyDescent="0.45">
      <c r="A4862" s="16">
        <v>8230</v>
      </c>
      <c r="B4862" s="10">
        <v>45104.480748070986</v>
      </c>
      <c r="C4862">
        <v>1</v>
      </c>
      <c r="D4862">
        <v>22754.75</v>
      </c>
      <c r="E4862" s="24">
        <f>INT(RFM_Pivot!$A$1 - tblCustRFM[[#This Row],[LastPurchaseDate]])</f>
        <v>552</v>
      </c>
      <c r="F4862">
        <f>IF(tblCustRFM[[#This Row],[Recency]] &lt;= $L$4, 3, IF(tblCustRFM[[#This Row],[Recency]] &lt;= M4864, 2, 1))</f>
        <v>1</v>
      </c>
      <c r="G4862">
        <f>IF(tblCustRFM[[#This Row],[Frequency]] &gt;= L4865, 3, IF(tblCustRFM[[#This Row],[Frequency]] &gt;= M4865, 2, 1))</f>
        <v>3</v>
      </c>
      <c r="H4862">
        <f>IF(tblCustRFM[[#This Row],[Monetary]] &gt;= L4866, 3, IF(tblCustRFM[[#This Row],[Monetary]] &gt;= M4866, 2, 1))</f>
        <v>3</v>
      </c>
      <c r="I4862">
        <f>tblCustRFM[[#This Row],[RecencyTier]] + tblCustRFM[[#This Row],[FrequencyTier]] + tblCustRFM[[#This Row],[MonetaryTier]]</f>
        <v>7</v>
      </c>
    </row>
    <row r="4863" spans="1:9" x14ac:dyDescent="0.45">
      <c r="A4863" s="16">
        <v>8232</v>
      </c>
      <c r="B4863" s="10">
        <v>45617.649064891979</v>
      </c>
      <c r="C4863">
        <v>3</v>
      </c>
      <c r="D4863">
        <v>24889.05</v>
      </c>
      <c r="E4863" s="24">
        <f>INT(RFM_Pivot!$A$1 - tblCustRFM[[#This Row],[LastPurchaseDate]])</f>
        <v>39</v>
      </c>
      <c r="F4863">
        <f>IF(tblCustRFM[[#This Row],[Recency]] &lt;= $L$4, 3, IF(tblCustRFM[[#This Row],[Recency]] &lt;= M4865, 2, 1))</f>
        <v>3</v>
      </c>
      <c r="G4863">
        <f>IF(tblCustRFM[[#This Row],[Frequency]] &gt;= L4866, 3, IF(tblCustRFM[[#This Row],[Frequency]] &gt;= M4866, 2, 1))</f>
        <v>3</v>
      </c>
      <c r="H4863">
        <f>IF(tblCustRFM[[#This Row],[Monetary]] &gt;= L4867, 3, IF(tblCustRFM[[#This Row],[Monetary]] &gt;= M4867, 2, 1))</f>
        <v>3</v>
      </c>
      <c r="I4863">
        <f>tblCustRFM[[#This Row],[RecencyTier]] + tblCustRFM[[#This Row],[FrequencyTier]] + tblCustRFM[[#This Row],[MonetaryTier]]</f>
        <v>9</v>
      </c>
    </row>
    <row r="4864" spans="1:9" x14ac:dyDescent="0.45">
      <c r="A4864" s="16">
        <v>8233</v>
      </c>
      <c r="B4864" s="10">
        <v>45454.988798881175</v>
      </c>
      <c r="C4864">
        <v>1</v>
      </c>
      <c r="D4864">
        <v>564.09</v>
      </c>
      <c r="E4864" s="24">
        <f>INT(RFM_Pivot!$A$1 - tblCustRFM[[#This Row],[LastPurchaseDate]])</f>
        <v>202</v>
      </c>
      <c r="F4864">
        <f>IF(tblCustRFM[[#This Row],[Recency]] &lt;= $L$4, 3, IF(tblCustRFM[[#This Row],[Recency]] &lt;= M4866, 2, 1))</f>
        <v>1</v>
      </c>
      <c r="G4864">
        <f>IF(tblCustRFM[[#This Row],[Frequency]] &gt;= L4867, 3, IF(tblCustRFM[[#This Row],[Frequency]] &gt;= M4867, 2, 1))</f>
        <v>3</v>
      </c>
      <c r="H4864">
        <f>IF(tblCustRFM[[#This Row],[Monetary]] &gt;= L4868, 3, IF(tblCustRFM[[#This Row],[Monetary]] &gt;= M4868, 2, 1))</f>
        <v>3</v>
      </c>
      <c r="I4864">
        <f>tblCustRFM[[#This Row],[RecencyTier]] + tblCustRFM[[#This Row],[FrequencyTier]] + tblCustRFM[[#This Row],[MonetaryTier]]</f>
        <v>7</v>
      </c>
    </row>
    <row r="4865" spans="1:9" x14ac:dyDescent="0.45">
      <c r="A4865" s="16">
        <v>8234</v>
      </c>
      <c r="B4865" s="10">
        <v>45522.155515547842</v>
      </c>
      <c r="C4865">
        <v>1</v>
      </c>
      <c r="D4865">
        <v>2212.8000000000002</v>
      </c>
      <c r="E4865" s="24">
        <f>INT(RFM_Pivot!$A$1 - tblCustRFM[[#This Row],[LastPurchaseDate]])</f>
        <v>134</v>
      </c>
      <c r="F4865">
        <f>IF(tblCustRFM[[#This Row],[Recency]] &lt;= $L$4, 3, IF(tblCustRFM[[#This Row],[Recency]] &lt;= M4867, 2, 1))</f>
        <v>1</v>
      </c>
      <c r="G4865">
        <f>IF(tblCustRFM[[#This Row],[Frequency]] &gt;= L4868, 3, IF(tblCustRFM[[#This Row],[Frequency]] &gt;= M4868, 2, 1))</f>
        <v>3</v>
      </c>
      <c r="H4865">
        <f>IF(tblCustRFM[[#This Row],[Monetary]] &gt;= L4869, 3, IF(tblCustRFM[[#This Row],[Monetary]] &gt;= M4869, 2, 1))</f>
        <v>3</v>
      </c>
      <c r="I4865">
        <f>tblCustRFM[[#This Row],[RecencyTier]] + tblCustRFM[[#This Row],[FrequencyTier]] + tblCustRFM[[#This Row],[MonetaryTier]]</f>
        <v>7</v>
      </c>
    </row>
    <row r="4866" spans="1:9" x14ac:dyDescent="0.45">
      <c r="A4866" s="16">
        <v>8235</v>
      </c>
      <c r="B4866" s="10">
        <v>45649.699269945988</v>
      </c>
      <c r="C4866">
        <v>2</v>
      </c>
      <c r="D4866">
        <v>20326.560000000001</v>
      </c>
      <c r="E4866" s="24">
        <f>INT(RFM_Pivot!$A$1 - tblCustRFM[[#This Row],[LastPurchaseDate]])</f>
        <v>7</v>
      </c>
      <c r="F4866">
        <f>IF(tblCustRFM[[#This Row],[Recency]] &lt;= $L$4, 3, IF(tblCustRFM[[#This Row],[Recency]] &lt;= M4868, 2, 1))</f>
        <v>3</v>
      </c>
      <c r="G4866">
        <f>IF(tblCustRFM[[#This Row],[Frequency]] &gt;= L4869, 3, IF(tblCustRFM[[#This Row],[Frequency]] &gt;= M4869, 2, 1))</f>
        <v>3</v>
      </c>
      <c r="H4866">
        <f>IF(tblCustRFM[[#This Row],[Monetary]] &gt;= L4870, 3, IF(tblCustRFM[[#This Row],[Monetary]] &gt;= M4870, 2, 1))</f>
        <v>3</v>
      </c>
      <c r="I4866">
        <f>tblCustRFM[[#This Row],[RecencyTier]] + tblCustRFM[[#This Row],[FrequencyTier]] + tblCustRFM[[#This Row],[MonetaryTier]]</f>
        <v>9</v>
      </c>
    </row>
    <row r="4867" spans="1:9" x14ac:dyDescent="0.45">
      <c r="A4867" s="16">
        <v>8236</v>
      </c>
      <c r="B4867" s="10">
        <v>45588.884188425924</v>
      </c>
      <c r="C4867">
        <v>3</v>
      </c>
      <c r="D4867">
        <v>36918.629999999997</v>
      </c>
      <c r="E4867" s="24">
        <f>INT(RFM_Pivot!$A$1 - tblCustRFM[[#This Row],[LastPurchaseDate]])</f>
        <v>68</v>
      </c>
      <c r="F4867">
        <f>IF(tblCustRFM[[#This Row],[Recency]] &lt;= $L$4, 3, IF(tblCustRFM[[#This Row],[Recency]] &lt;= M4869, 2, 1))</f>
        <v>3</v>
      </c>
      <c r="G4867">
        <f>IF(tblCustRFM[[#This Row],[Frequency]] &gt;= L4870, 3, IF(tblCustRFM[[#This Row],[Frequency]] &gt;= M4870, 2, 1))</f>
        <v>3</v>
      </c>
      <c r="H4867">
        <f>IF(tblCustRFM[[#This Row],[Monetary]] &gt;= L4871, 3, IF(tblCustRFM[[#This Row],[Monetary]] &gt;= M4871, 2, 1))</f>
        <v>3</v>
      </c>
      <c r="I4867">
        <f>tblCustRFM[[#This Row],[RecencyTier]] + tblCustRFM[[#This Row],[FrequencyTier]] + tblCustRFM[[#This Row],[MonetaryTier]]</f>
        <v>9</v>
      </c>
    </row>
    <row r="4868" spans="1:9" x14ac:dyDescent="0.45">
      <c r="A4868" s="16">
        <v>8237</v>
      </c>
      <c r="B4868" s="10">
        <v>45289.262226234569</v>
      </c>
      <c r="C4868">
        <v>1</v>
      </c>
      <c r="D4868">
        <v>2518.35</v>
      </c>
      <c r="E4868" s="24">
        <f>INT(RFM_Pivot!$A$1 - tblCustRFM[[#This Row],[LastPurchaseDate]])</f>
        <v>367</v>
      </c>
      <c r="F4868">
        <f>IF(tblCustRFM[[#This Row],[Recency]] &lt;= $L$4, 3, IF(tblCustRFM[[#This Row],[Recency]] &lt;= M4870, 2, 1))</f>
        <v>1</v>
      </c>
      <c r="G4868">
        <f>IF(tblCustRFM[[#This Row],[Frequency]] &gt;= L4871, 3, IF(tblCustRFM[[#This Row],[Frequency]] &gt;= M4871, 2, 1))</f>
        <v>3</v>
      </c>
      <c r="H4868">
        <f>IF(tblCustRFM[[#This Row],[Monetary]] &gt;= L4872, 3, IF(tblCustRFM[[#This Row],[Monetary]] &gt;= M4872, 2, 1))</f>
        <v>3</v>
      </c>
      <c r="I4868">
        <f>tblCustRFM[[#This Row],[RecencyTier]] + tblCustRFM[[#This Row],[FrequencyTier]] + tblCustRFM[[#This Row],[MonetaryTier]]</f>
        <v>7</v>
      </c>
    </row>
    <row r="4869" spans="1:9" x14ac:dyDescent="0.45">
      <c r="A4869" s="16">
        <v>8238</v>
      </c>
      <c r="B4869" s="10">
        <v>45572.019501929011</v>
      </c>
      <c r="C4869">
        <v>1</v>
      </c>
      <c r="D4869">
        <v>14692</v>
      </c>
      <c r="E4869" s="24">
        <f>INT(RFM_Pivot!$A$1 - tblCustRFM[[#This Row],[LastPurchaseDate]])</f>
        <v>84</v>
      </c>
      <c r="F4869">
        <f>IF(tblCustRFM[[#This Row],[Recency]] &lt;= $L$4, 3, IF(tblCustRFM[[#This Row],[Recency]] &lt;= M4871, 2, 1))</f>
        <v>3</v>
      </c>
      <c r="G4869">
        <f>IF(tblCustRFM[[#This Row],[Frequency]] &gt;= L4872, 3, IF(tblCustRFM[[#This Row],[Frequency]] &gt;= M4872, 2, 1))</f>
        <v>3</v>
      </c>
      <c r="H4869">
        <f>IF(tblCustRFM[[#This Row],[Monetary]] &gt;= L4873, 3, IF(tblCustRFM[[#This Row],[Monetary]] &gt;= M4873, 2, 1))</f>
        <v>3</v>
      </c>
      <c r="I4869">
        <f>tblCustRFM[[#This Row],[RecencyTier]] + tblCustRFM[[#This Row],[FrequencyTier]] + tblCustRFM[[#This Row],[MonetaryTier]]</f>
        <v>9</v>
      </c>
    </row>
    <row r="4870" spans="1:9" x14ac:dyDescent="0.45">
      <c r="A4870" s="16">
        <v>8239</v>
      </c>
      <c r="B4870" s="10">
        <v>45094.91679166667</v>
      </c>
      <c r="C4870">
        <v>2</v>
      </c>
      <c r="D4870">
        <v>5944.93</v>
      </c>
      <c r="E4870" s="24">
        <f>INT(RFM_Pivot!$A$1 - tblCustRFM[[#This Row],[LastPurchaseDate]])</f>
        <v>562</v>
      </c>
      <c r="F4870">
        <f>IF(tblCustRFM[[#This Row],[Recency]] &lt;= $L$4, 3, IF(tblCustRFM[[#This Row],[Recency]] &lt;= M4872, 2, 1))</f>
        <v>1</v>
      </c>
      <c r="G4870">
        <f>IF(tblCustRFM[[#This Row],[Frequency]] &gt;= L4873, 3, IF(tblCustRFM[[#This Row],[Frequency]] &gt;= M4873, 2, 1))</f>
        <v>3</v>
      </c>
      <c r="H4870">
        <f>IF(tblCustRFM[[#This Row],[Monetary]] &gt;= L4874, 3, IF(tblCustRFM[[#This Row],[Monetary]] &gt;= M4874, 2, 1))</f>
        <v>3</v>
      </c>
      <c r="I4870">
        <f>tblCustRFM[[#This Row],[RecencyTier]] + tblCustRFM[[#This Row],[FrequencyTier]] + tblCustRFM[[#This Row],[MonetaryTier]]</f>
        <v>7</v>
      </c>
    </row>
    <row r="4871" spans="1:9" x14ac:dyDescent="0.45">
      <c r="A4871" s="16">
        <v>8240</v>
      </c>
      <c r="B4871" s="10">
        <v>45254.36473645833</v>
      </c>
      <c r="C4871">
        <v>3</v>
      </c>
      <c r="D4871">
        <v>22886.42</v>
      </c>
      <c r="E4871" s="24">
        <f>INT(RFM_Pivot!$A$1 - tblCustRFM[[#This Row],[LastPurchaseDate]])</f>
        <v>402</v>
      </c>
      <c r="F4871">
        <f>IF(tblCustRFM[[#This Row],[Recency]] &lt;= $L$4, 3, IF(tblCustRFM[[#This Row],[Recency]] &lt;= M4873, 2, 1))</f>
        <v>1</v>
      </c>
      <c r="G4871">
        <f>IF(tblCustRFM[[#This Row],[Frequency]] &gt;= L4874, 3, IF(tblCustRFM[[#This Row],[Frequency]] &gt;= M4874, 2, 1))</f>
        <v>3</v>
      </c>
      <c r="H4871">
        <f>IF(tblCustRFM[[#This Row],[Monetary]] &gt;= L4875, 3, IF(tblCustRFM[[#This Row],[Monetary]] &gt;= M4875, 2, 1))</f>
        <v>3</v>
      </c>
      <c r="I4871">
        <f>tblCustRFM[[#This Row],[RecencyTier]] + tblCustRFM[[#This Row],[FrequencyTier]] + tblCustRFM[[#This Row],[MonetaryTier]]</f>
        <v>7</v>
      </c>
    </row>
    <row r="4872" spans="1:9" x14ac:dyDescent="0.45">
      <c r="A4872" s="16">
        <v>8241</v>
      </c>
      <c r="B4872" s="10">
        <v>45134.486748688272</v>
      </c>
      <c r="C4872">
        <v>2</v>
      </c>
      <c r="D4872">
        <v>5761.17</v>
      </c>
      <c r="E4872" s="24">
        <f>INT(RFM_Pivot!$A$1 - tblCustRFM[[#This Row],[LastPurchaseDate]])</f>
        <v>522</v>
      </c>
      <c r="F4872">
        <f>IF(tblCustRFM[[#This Row],[Recency]] &lt;= $L$4, 3, IF(tblCustRFM[[#This Row],[Recency]] &lt;= M4874, 2, 1))</f>
        <v>1</v>
      </c>
      <c r="G4872">
        <f>IF(tblCustRFM[[#This Row],[Frequency]] &gt;= L4875, 3, IF(tblCustRFM[[#This Row],[Frequency]] &gt;= M4875, 2, 1))</f>
        <v>3</v>
      </c>
      <c r="H4872">
        <f>IF(tblCustRFM[[#This Row],[Monetary]] &gt;= L4876, 3, IF(tblCustRFM[[#This Row],[Monetary]] &gt;= M4876, 2, 1))</f>
        <v>3</v>
      </c>
      <c r="I4872">
        <f>tblCustRFM[[#This Row],[RecencyTier]] + tblCustRFM[[#This Row],[FrequencyTier]] + tblCustRFM[[#This Row],[MonetaryTier]]</f>
        <v>7</v>
      </c>
    </row>
    <row r="4873" spans="1:9" x14ac:dyDescent="0.45">
      <c r="A4873" s="16">
        <v>8242</v>
      </c>
      <c r="B4873" s="10">
        <v>45343.506650655865</v>
      </c>
      <c r="C4873">
        <v>1</v>
      </c>
      <c r="D4873">
        <v>4659.33</v>
      </c>
      <c r="E4873" s="24">
        <f>INT(RFM_Pivot!$A$1 - tblCustRFM[[#This Row],[LastPurchaseDate]])</f>
        <v>313</v>
      </c>
      <c r="F4873">
        <f>IF(tblCustRFM[[#This Row],[Recency]] &lt;= $L$4, 3, IF(tblCustRFM[[#This Row],[Recency]] &lt;= M4875, 2, 1))</f>
        <v>1</v>
      </c>
      <c r="G4873">
        <f>IF(tblCustRFM[[#This Row],[Frequency]] &gt;= L4876, 3, IF(tblCustRFM[[#This Row],[Frequency]] &gt;= M4876, 2, 1))</f>
        <v>3</v>
      </c>
      <c r="H4873">
        <f>IF(tblCustRFM[[#This Row],[Monetary]] &gt;= L4877, 3, IF(tblCustRFM[[#This Row],[Monetary]] &gt;= M4877, 2, 1))</f>
        <v>3</v>
      </c>
      <c r="I4873">
        <f>tblCustRFM[[#This Row],[RecencyTier]] + tblCustRFM[[#This Row],[FrequencyTier]] + tblCustRFM[[#This Row],[MonetaryTier]]</f>
        <v>7</v>
      </c>
    </row>
    <row r="4874" spans="1:9" x14ac:dyDescent="0.45">
      <c r="A4874" s="16">
        <v>8243</v>
      </c>
      <c r="B4874" s="10">
        <v>45216.32793279321</v>
      </c>
      <c r="C4874">
        <v>1</v>
      </c>
      <c r="D4874">
        <v>1426.8</v>
      </c>
      <c r="E4874" s="24">
        <f>INT(RFM_Pivot!$A$1 - tblCustRFM[[#This Row],[LastPurchaseDate]])</f>
        <v>440</v>
      </c>
      <c r="F4874">
        <f>IF(tblCustRFM[[#This Row],[Recency]] &lt;= $L$4, 3, IF(tblCustRFM[[#This Row],[Recency]] &lt;= M4876, 2, 1))</f>
        <v>1</v>
      </c>
      <c r="G4874">
        <f>IF(tblCustRFM[[#This Row],[Frequency]] &gt;= L4877, 3, IF(tblCustRFM[[#This Row],[Frequency]] &gt;= M4877, 2, 1))</f>
        <v>3</v>
      </c>
      <c r="H4874">
        <f>IF(tblCustRFM[[#This Row],[Monetary]] &gt;= L4878, 3, IF(tblCustRFM[[#This Row],[Monetary]] &gt;= M4878, 2, 1))</f>
        <v>3</v>
      </c>
      <c r="I4874">
        <f>tblCustRFM[[#This Row],[RecencyTier]] + tblCustRFM[[#This Row],[FrequencyTier]] + tblCustRFM[[#This Row],[MonetaryTier]]</f>
        <v>7</v>
      </c>
    </row>
    <row r="4875" spans="1:9" x14ac:dyDescent="0.45">
      <c r="A4875" s="16">
        <v>8244</v>
      </c>
      <c r="B4875" s="10">
        <v>45450.316331635804</v>
      </c>
      <c r="C4875">
        <v>2</v>
      </c>
      <c r="D4875">
        <v>21559.47</v>
      </c>
      <c r="E4875" s="24">
        <f>INT(RFM_Pivot!$A$1 - tblCustRFM[[#This Row],[LastPurchaseDate]])</f>
        <v>206</v>
      </c>
      <c r="F4875">
        <f>IF(tblCustRFM[[#This Row],[Recency]] &lt;= $L$4, 3, IF(tblCustRFM[[#This Row],[Recency]] &lt;= M4877, 2, 1))</f>
        <v>1</v>
      </c>
      <c r="G4875">
        <f>IF(tblCustRFM[[#This Row],[Frequency]] &gt;= L4878, 3, IF(tblCustRFM[[#This Row],[Frequency]] &gt;= M4878, 2, 1))</f>
        <v>3</v>
      </c>
      <c r="H4875">
        <f>IF(tblCustRFM[[#This Row],[Monetary]] &gt;= L4879, 3, IF(tblCustRFM[[#This Row],[Monetary]] &gt;= M4879, 2, 1))</f>
        <v>3</v>
      </c>
      <c r="I4875">
        <f>tblCustRFM[[#This Row],[RecencyTier]] + tblCustRFM[[#This Row],[FrequencyTier]] + tblCustRFM[[#This Row],[MonetaryTier]]</f>
        <v>7</v>
      </c>
    </row>
    <row r="4876" spans="1:9" x14ac:dyDescent="0.45">
      <c r="A4876" s="16">
        <v>8245</v>
      </c>
      <c r="B4876" s="10">
        <v>44972.556555671297</v>
      </c>
      <c r="C4876">
        <v>1</v>
      </c>
      <c r="D4876">
        <v>772.41</v>
      </c>
      <c r="E4876" s="24">
        <f>INT(RFM_Pivot!$A$1 - tblCustRFM[[#This Row],[LastPurchaseDate]])</f>
        <v>684</v>
      </c>
      <c r="F4876">
        <f>IF(tblCustRFM[[#This Row],[Recency]] &lt;= $L$4, 3, IF(tblCustRFM[[#This Row],[Recency]] &lt;= M4878, 2, 1))</f>
        <v>1</v>
      </c>
      <c r="G4876">
        <f>IF(tblCustRFM[[#This Row],[Frequency]] &gt;= L4879, 3, IF(tblCustRFM[[#This Row],[Frequency]] &gt;= M4879, 2, 1))</f>
        <v>3</v>
      </c>
      <c r="H4876">
        <f>IF(tblCustRFM[[#This Row],[Monetary]] &gt;= L4880, 3, IF(tblCustRFM[[#This Row],[Monetary]] &gt;= M4880, 2, 1))</f>
        <v>3</v>
      </c>
      <c r="I4876">
        <f>tblCustRFM[[#This Row],[RecencyTier]] + tblCustRFM[[#This Row],[FrequencyTier]] + tblCustRFM[[#This Row],[MonetaryTier]]</f>
        <v>7</v>
      </c>
    </row>
    <row r="4877" spans="1:9" x14ac:dyDescent="0.45">
      <c r="A4877" s="16">
        <v>8246</v>
      </c>
      <c r="B4877" s="10">
        <v>45432.721572145063</v>
      </c>
      <c r="C4877">
        <v>2</v>
      </c>
      <c r="D4877">
        <v>30819.25</v>
      </c>
      <c r="E4877" s="24">
        <f>INT(RFM_Pivot!$A$1 - tblCustRFM[[#This Row],[LastPurchaseDate]])</f>
        <v>224</v>
      </c>
      <c r="F4877">
        <f>IF(tblCustRFM[[#This Row],[Recency]] &lt;= $L$4, 3, IF(tblCustRFM[[#This Row],[Recency]] &lt;= M4879, 2, 1))</f>
        <v>1</v>
      </c>
      <c r="G4877">
        <f>IF(tblCustRFM[[#This Row],[Frequency]] &gt;= L4880, 3, IF(tblCustRFM[[#This Row],[Frequency]] &gt;= M4880, 2, 1))</f>
        <v>3</v>
      </c>
      <c r="H4877">
        <f>IF(tblCustRFM[[#This Row],[Monetary]] &gt;= L4881, 3, IF(tblCustRFM[[#This Row],[Monetary]] &gt;= M4881, 2, 1))</f>
        <v>3</v>
      </c>
      <c r="I4877">
        <f>tblCustRFM[[#This Row],[RecencyTier]] + tblCustRFM[[#This Row],[FrequencyTier]] + tblCustRFM[[#This Row],[MonetaryTier]]</f>
        <v>7</v>
      </c>
    </row>
    <row r="4878" spans="1:9" x14ac:dyDescent="0.45">
      <c r="A4878" s="16">
        <v>8248</v>
      </c>
      <c r="B4878" s="10">
        <v>45597.937093711422</v>
      </c>
      <c r="C4878">
        <v>1</v>
      </c>
      <c r="D4878">
        <v>13132.72</v>
      </c>
      <c r="E4878" s="24">
        <f>INT(RFM_Pivot!$A$1 - tblCustRFM[[#This Row],[LastPurchaseDate]])</f>
        <v>59</v>
      </c>
      <c r="F4878">
        <f>IF(tblCustRFM[[#This Row],[Recency]] &lt;= $L$4, 3, IF(tblCustRFM[[#This Row],[Recency]] &lt;= M4880, 2, 1))</f>
        <v>3</v>
      </c>
      <c r="G4878">
        <f>IF(tblCustRFM[[#This Row],[Frequency]] &gt;= L4881, 3, IF(tblCustRFM[[#This Row],[Frequency]] &gt;= M4881, 2, 1))</f>
        <v>3</v>
      </c>
      <c r="H4878">
        <f>IF(tblCustRFM[[#This Row],[Monetary]] &gt;= L4882, 3, IF(tblCustRFM[[#This Row],[Monetary]] &gt;= M4882, 2, 1))</f>
        <v>3</v>
      </c>
      <c r="I4878">
        <f>tblCustRFM[[#This Row],[RecencyTier]] + tblCustRFM[[#This Row],[FrequencyTier]] + tblCustRFM[[#This Row],[MonetaryTier]]</f>
        <v>9</v>
      </c>
    </row>
    <row r="4879" spans="1:9" x14ac:dyDescent="0.45">
      <c r="A4879" s="16">
        <v>8249</v>
      </c>
      <c r="B4879" s="10">
        <v>45528.726172608025</v>
      </c>
      <c r="C4879">
        <v>1</v>
      </c>
      <c r="D4879">
        <v>10263.030000000001</v>
      </c>
      <c r="E4879" s="24">
        <f>INT(RFM_Pivot!$A$1 - tblCustRFM[[#This Row],[LastPurchaseDate]])</f>
        <v>128</v>
      </c>
      <c r="F4879">
        <f>IF(tblCustRFM[[#This Row],[Recency]] &lt;= $L$4, 3, IF(tblCustRFM[[#This Row],[Recency]] &lt;= M4881, 2, 1))</f>
        <v>1</v>
      </c>
      <c r="G4879">
        <f>IF(tblCustRFM[[#This Row],[Frequency]] &gt;= L4882, 3, IF(tblCustRFM[[#This Row],[Frequency]] &gt;= M4882, 2, 1))</f>
        <v>3</v>
      </c>
      <c r="H4879">
        <f>IF(tblCustRFM[[#This Row],[Monetary]] &gt;= L4883, 3, IF(tblCustRFM[[#This Row],[Monetary]] &gt;= M4883, 2, 1))</f>
        <v>3</v>
      </c>
      <c r="I4879">
        <f>tblCustRFM[[#This Row],[RecencyTier]] + tblCustRFM[[#This Row],[FrequencyTier]] + tblCustRFM[[#This Row],[MonetaryTier]]</f>
        <v>7</v>
      </c>
    </row>
    <row r="4880" spans="1:9" x14ac:dyDescent="0.45">
      <c r="A4880" s="16">
        <v>8251</v>
      </c>
      <c r="B4880" s="10">
        <v>45483.461646180556</v>
      </c>
      <c r="C4880">
        <v>1</v>
      </c>
      <c r="D4880">
        <v>18875.400000000001</v>
      </c>
      <c r="E4880" s="24">
        <f>INT(RFM_Pivot!$A$1 - tblCustRFM[[#This Row],[LastPurchaseDate]])</f>
        <v>173</v>
      </c>
      <c r="F4880">
        <f>IF(tblCustRFM[[#This Row],[Recency]] &lt;= $L$4, 3, IF(tblCustRFM[[#This Row],[Recency]] &lt;= M4882, 2, 1))</f>
        <v>1</v>
      </c>
      <c r="G4880">
        <f>IF(tblCustRFM[[#This Row],[Frequency]] &gt;= L4883, 3, IF(tblCustRFM[[#This Row],[Frequency]] &gt;= M4883, 2, 1))</f>
        <v>3</v>
      </c>
      <c r="H4880">
        <f>IF(tblCustRFM[[#This Row],[Monetary]] &gt;= L4884, 3, IF(tblCustRFM[[#This Row],[Monetary]] &gt;= M4884, 2, 1))</f>
        <v>3</v>
      </c>
      <c r="I4880">
        <f>tblCustRFM[[#This Row],[RecencyTier]] + tblCustRFM[[#This Row],[FrequencyTier]] + tblCustRFM[[#This Row],[MonetaryTier]]</f>
        <v>7</v>
      </c>
    </row>
    <row r="4881" spans="1:9" x14ac:dyDescent="0.45">
      <c r="A4881" s="16">
        <v>8252</v>
      </c>
      <c r="B4881" s="10">
        <v>45593.337633757714</v>
      </c>
      <c r="C4881">
        <v>1</v>
      </c>
      <c r="D4881">
        <v>14657.64</v>
      </c>
      <c r="E4881" s="24">
        <f>INT(RFM_Pivot!$A$1 - tblCustRFM[[#This Row],[LastPurchaseDate]])</f>
        <v>63</v>
      </c>
      <c r="F4881">
        <f>IF(tblCustRFM[[#This Row],[Recency]] &lt;= $L$4, 3, IF(tblCustRFM[[#This Row],[Recency]] &lt;= M4883, 2, 1))</f>
        <v>3</v>
      </c>
      <c r="G4881">
        <f>IF(tblCustRFM[[#This Row],[Frequency]] &gt;= L4884, 3, IF(tblCustRFM[[#This Row],[Frequency]] &gt;= M4884, 2, 1))</f>
        <v>3</v>
      </c>
      <c r="H4881">
        <f>IF(tblCustRFM[[#This Row],[Monetary]] &gt;= L4885, 3, IF(tblCustRFM[[#This Row],[Monetary]] &gt;= M4885, 2, 1))</f>
        <v>3</v>
      </c>
      <c r="I4881">
        <f>tblCustRFM[[#This Row],[RecencyTier]] + tblCustRFM[[#This Row],[FrequencyTier]] + tblCustRFM[[#This Row],[MonetaryTier]]</f>
        <v>9</v>
      </c>
    </row>
    <row r="4882" spans="1:9" x14ac:dyDescent="0.45">
      <c r="A4882" s="16">
        <v>8253</v>
      </c>
      <c r="B4882" s="10">
        <v>44955.180818094137</v>
      </c>
      <c r="C4882">
        <v>1</v>
      </c>
      <c r="D4882">
        <v>7710.2</v>
      </c>
      <c r="E4882" s="24">
        <f>INT(RFM_Pivot!$A$1 - tblCustRFM[[#This Row],[LastPurchaseDate]])</f>
        <v>701</v>
      </c>
      <c r="F4882">
        <f>IF(tblCustRFM[[#This Row],[Recency]] &lt;= $L$4, 3, IF(tblCustRFM[[#This Row],[Recency]] &lt;= M4884, 2, 1))</f>
        <v>1</v>
      </c>
      <c r="G4882">
        <f>IF(tblCustRFM[[#This Row],[Frequency]] &gt;= L4885, 3, IF(tblCustRFM[[#This Row],[Frequency]] &gt;= M4885, 2, 1))</f>
        <v>3</v>
      </c>
      <c r="H4882">
        <f>IF(tblCustRFM[[#This Row],[Monetary]] &gt;= L4886, 3, IF(tblCustRFM[[#This Row],[Monetary]] &gt;= M4886, 2, 1))</f>
        <v>3</v>
      </c>
      <c r="I4882">
        <f>tblCustRFM[[#This Row],[RecencyTier]] + tblCustRFM[[#This Row],[FrequencyTier]] + tblCustRFM[[#This Row],[MonetaryTier]]</f>
        <v>7</v>
      </c>
    </row>
    <row r="4883" spans="1:9" x14ac:dyDescent="0.45">
      <c r="A4883" s="16">
        <v>8254</v>
      </c>
      <c r="B4883" s="10">
        <v>45641.814481442903</v>
      </c>
      <c r="C4883">
        <v>2</v>
      </c>
      <c r="D4883">
        <v>17611.95</v>
      </c>
      <c r="E4883" s="24">
        <f>INT(RFM_Pivot!$A$1 - tblCustRFM[[#This Row],[LastPurchaseDate]])</f>
        <v>15</v>
      </c>
      <c r="F4883">
        <f>IF(tblCustRFM[[#This Row],[Recency]] &lt;= $L$4, 3, IF(tblCustRFM[[#This Row],[Recency]] &lt;= M4885, 2, 1))</f>
        <v>3</v>
      </c>
      <c r="G4883">
        <f>IF(tblCustRFM[[#This Row],[Frequency]] &gt;= L4886, 3, IF(tblCustRFM[[#This Row],[Frequency]] &gt;= M4886, 2, 1))</f>
        <v>3</v>
      </c>
      <c r="H4883">
        <f>IF(tblCustRFM[[#This Row],[Monetary]] &gt;= L4887, 3, IF(tblCustRFM[[#This Row],[Monetary]] &gt;= M4887, 2, 1))</f>
        <v>3</v>
      </c>
      <c r="I4883">
        <f>tblCustRFM[[#This Row],[RecencyTier]] + tblCustRFM[[#This Row],[FrequencyTier]] + tblCustRFM[[#This Row],[MonetaryTier]]</f>
        <v>9</v>
      </c>
    </row>
    <row r="4884" spans="1:9" x14ac:dyDescent="0.45">
      <c r="A4884" s="16">
        <v>8255</v>
      </c>
      <c r="B4884" s="10">
        <v>45570.413341319443</v>
      </c>
      <c r="C4884">
        <v>1</v>
      </c>
      <c r="D4884">
        <v>1616.48</v>
      </c>
      <c r="E4884" s="24">
        <f>INT(RFM_Pivot!$A$1 - tblCustRFM[[#This Row],[LastPurchaseDate]])</f>
        <v>86</v>
      </c>
      <c r="F4884">
        <f>IF(tblCustRFM[[#This Row],[Recency]] &lt;= $L$4, 3, IF(tblCustRFM[[#This Row],[Recency]] &lt;= M4886, 2, 1))</f>
        <v>3</v>
      </c>
      <c r="G4884">
        <f>IF(tblCustRFM[[#This Row],[Frequency]] &gt;= L4887, 3, IF(tblCustRFM[[#This Row],[Frequency]] &gt;= M4887, 2, 1))</f>
        <v>3</v>
      </c>
      <c r="H4884">
        <f>IF(tblCustRFM[[#This Row],[Monetary]] &gt;= L4888, 3, IF(tblCustRFM[[#This Row],[Monetary]] &gt;= M4888, 2, 1))</f>
        <v>3</v>
      </c>
      <c r="I4884">
        <f>tblCustRFM[[#This Row],[RecencyTier]] + tblCustRFM[[#This Row],[FrequencyTier]] + tblCustRFM[[#This Row],[MonetaryTier]]</f>
        <v>9</v>
      </c>
    </row>
    <row r="4885" spans="1:9" x14ac:dyDescent="0.45">
      <c r="A4885" s="16">
        <v>8256</v>
      </c>
      <c r="B4885" s="10">
        <v>45166.682968287038</v>
      </c>
      <c r="C4885">
        <v>1</v>
      </c>
      <c r="D4885">
        <v>10616.1</v>
      </c>
      <c r="E4885" s="24">
        <f>INT(RFM_Pivot!$A$1 - tblCustRFM[[#This Row],[LastPurchaseDate]])</f>
        <v>490</v>
      </c>
      <c r="F4885">
        <f>IF(tblCustRFM[[#This Row],[Recency]] &lt;= $L$4, 3, IF(tblCustRFM[[#This Row],[Recency]] &lt;= M4887, 2, 1))</f>
        <v>1</v>
      </c>
      <c r="G4885">
        <f>IF(tblCustRFM[[#This Row],[Frequency]] &gt;= L4888, 3, IF(tblCustRFM[[#This Row],[Frequency]] &gt;= M4888, 2, 1))</f>
        <v>3</v>
      </c>
      <c r="H4885">
        <f>IF(tblCustRFM[[#This Row],[Monetary]] &gt;= L4889, 3, IF(tblCustRFM[[#This Row],[Monetary]] &gt;= M4889, 2, 1))</f>
        <v>3</v>
      </c>
      <c r="I4885">
        <f>tblCustRFM[[#This Row],[RecencyTier]] + tblCustRFM[[#This Row],[FrequencyTier]] + tblCustRFM[[#This Row],[MonetaryTier]]</f>
        <v>7</v>
      </c>
    </row>
    <row r="4886" spans="1:9" x14ac:dyDescent="0.45">
      <c r="A4886" s="16">
        <v>8257</v>
      </c>
      <c r="B4886" s="10">
        <v>45347.303030285497</v>
      </c>
      <c r="C4886">
        <v>2</v>
      </c>
      <c r="D4886">
        <v>5983.53</v>
      </c>
      <c r="E4886" s="24">
        <f>INT(RFM_Pivot!$A$1 - tblCustRFM[[#This Row],[LastPurchaseDate]])</f>
        <v>309</v>
      </c>
      <c r="F4886">
        <f>IF(tblCustRFM[[#This Row],[Recency]] &lt;= $L$4, 3, IF(tblCustRFM[[#This Row],[Recency]] &lt;= M4888, 2, 1))</f>
        <v>1</v>
      </c>
      <c r="G4886">
        <f>IF(tblCustRFM[[#This Row],[Frequency]] &gt;= L4889, 3, IF(tblCustRFM[[#This Row],[Frequency]] &gt;= M4889, 2, 1))</f>
        <v>3</v>
      </c>
      <c r="H4886">
        <f>IF(tblCustRFM[[#This Row],[Monetary]] &gt;= L4890, 3, IF(tblCustRFM[[#This Row],[Monetary]] &gt;= M4890, 2, 1))</f>
        <v>3</v>
      </c>
      <c r="I4886">
        <f>tblCustRFM[[#This Row],[RecencyTier]] + tblCustRFM[[#This Row],[FrequencyTier]] + tblCustRFM[[#This Row],[MonetaryTier]]</f>
        <v>7</v>
      </c>
    </row>
    <row r="4887" spans="1:9" x14ac:dyDescent="0.45">
      <c r="A4887" s="16">
        <v>8258</v>
      </c>
      <c r="B4887" s="10">
        <v>45455.426842669753</v>
      </c>
      <c r="C4887">
        <v>1</v>
      </c>
      <c r="D4887">
        <v>4279.91</v>
      </c>
      <c r="E4887" s="24">
        <f>INT(RFM_Pivot!$A$1 - tblCustRFM[[#This Row],[LastPurchaseDate]])</f>
        <v>201</v>
      </c>
      <c r="F4887">
        <f>IF(tblCustRFM[[#This Row],[Recency]] &lt;= $L$4, 3, IF(tblCustRFM[[#This Row],[Recency]] &lt;= M4889, 2, 1))</f>
        <v>1</v>
      </c>
      <c r="G4887">
        <f>IF(tblCustRFM[[#This Row],[Frequency]] &gt;= L4890, 3, IF(tblCustRFM[[#This Row],[Frequency]] &gt;= M4890, 2, 1))</f>
        <v>3</v>
      </c>
      <c r="H4887">
        <f>IF(tblCustRFM[[#This Row],[Monetary]] &gt;= L4891, 3, IF(tblCustRFM[[#This Row],[Monetary]] &gt;= M4891, 2, 1))</f>
        <v>3</v>
      </c>
      <c r="I4887">
        <f>tblCustRFM[[#This Row],[RecencyTier]] + tblCustRFM[[#This Row],[FrequencyTier]] + tblCustRFM[[#This Row],[MonetaryTier]]</f>
        <v>7</v>
      </c>
    </row>
    <row r="4888" spans="1:9" x14ac:dyDescent="0.45">
      <c r="A4888" s="16">
        <v>8259</v>
      </c>
      <c r="B4888" s="10">
        <v>45425.931893209876</v>
      </c>
      <c r="C4888">
        <v>1</v>
      </c>
      <c r="D4888">
        <v>1685.18</v>
      </c>
      <c r="E4888" s="24">
        <f>INT(RFM_Pivot!$A$1 - tblCustRFM[[#This Row],[LastPurchaseDate]])</f>
        <v>231</v>
      </c>
      <c r="F4888">
        <f>IF(tblCustRFM[[#This Row],[Recency]] &lt;= $L$4, 3, IF(tblCustRFM[[#This Row],[Recency]] &lt;= M4890, 2, 1))</f>
        <v>1</v>
      </c>
      <c r="G4888">
        <f>IF(tblCustRFM[[#This Row],[Frequency]] &gt;= L4891, 3, IF(tblCustRFM[[#This Row],[Frequency]] &gt;= M4891, 2, 1))</f>
        <v>3</v>
      </c>
      <c r="H4888">
        <f>IF(tblCustRFM[[#This Row],[Monetary]] &gt;= L4892, 3, IF(tblCustRFM[[#This Row],[Monetary]] &gt;= M4892, 2, 1))</f>
        <v>3</v>
      </c>
      <c r="I4888">
        <f>tblCustRFM[[#This Row],[RecencyTier]] + tblCustRFM[[#This Row],[FrequencyTier]] + tblCustRFM[[#This Row],[MonetaryTier]]</f>
        <v>7</v>
      </c>
    </row>
    <row r="4889" spans="1:9" x14ac:dyDescent="0.45">
      <c r="A4889" s="16">
        <v>8260</v>
      </c>
      <c r="B4889" s="10">
        <v>45591.804480439816</v>
      </c>
      <c r="C4889">
        <v>2</v>
      </c>
      <c r="D4889">
        <v>32254.25</v>
      </c>
      <c r="E4889" s="24">
        <f>INT(RFM_Pivot!$A$1 - tblCustRFM[[#This Row],[LastPurchaseDate]])</f>
        <v>65</v>
      </c>
      <c r="F4889">
        <f>IF(tblCustRFM[[#This Row],[Recency]] &lt;= $L$4, 3, IF(tblCustRFM[[#This Row],[Recency]] &lt;= M4891, 2, 1))</f>
        <v>3</v>
      </c>
      <c r="G4889">
        <f>IF(tblCustRFM[[#This Row],[Frequency]] &gt;= L4892, 3, IF(tblCustRFM[[#This Row],[Frequency]] &gt;= M4892, 2, 1))</f>
        <v>3</v>
      </c>
      <c r="H4889">
        <f>IF(tblCustRFM[[#This Row],[Monetary]] &gt;= L4893, 3, IF(tblCustRFM[[#This Row],[Monetary]] &gt;= M4893, 2, 1))</f>
        <v>3</v>
      </c>
      <c r="I4889">
        <f>tblCustRFM[[#This Row],[RecencyTier]] + tblCustRFM[[#This Row],[FrequencyTier]] + tblCustRFM[[#This Row],[MonetaryTier]]</f>
        <v>9</v>
      </c>
    </row>
    <row r="4890" spans="1:9" x14ac:dyDescent="0.45">
      <c r="A4890" s="16">
        <v>8262</v>
      </c>
      <c r="B4890" s="10">
        <v>45536.099909992285</v>
      </c>
      <c r="C4890">
        <v>3</v>
      </c>
      <c r="D4890">
        <v>27192.49</v>
      </c>
      <c r="E4890" s="24">
        <f>INT(RFM_Pivot!$A$1 - tblCustRFM[[#This Row],[LastPurchaseDate]])</f>
        <v>120</v>
      </c>
      <c r="F4890">
        <f>IF(tblCustRFM[[#This Row],[Recency]] &lt;= $L$4, 3, IF(tblCustRFM[[#This Row],[Recency]] &lt;= M4892, 2, 1))</f>
        <v>1</v>
      </c>
      <c r="G4890">
        <f>IF(tblCustRFM[[#This Row],[Frequency]] &gt;= L4893, 3, IF(tblCustRFM[[#This Row],[Frequency]] &gt;= M4893, 2, 1))</f>
        <v>3</v>
      </c>
      <c r="H4890">
        <f>IF(tblCustRFM[[#This Row],[Monetary]] &gt;= L4894, 3, IF(tblCustRFM[[#This Row],[Monetary]] &gt;= M4894, 2, 1))</f>
        <v>3</v>
      </c>
      <c r="I4890">
        <f>tblCustRFM[[#This Row],[RecencyTier]] + tblCustRFM[[#This Row],[FrequencyTier]] + tblCustRFM[[#This Row],[MonetaryTier]]</f>
        <v>7</v>
      </c>
    </row>
    <row r="4891" spans="1:9" x14ac:dyDescent="0.45">
      <c r="A4891" s="16">
        <v>8263</v>
      </c>
      <c r="B4891" s="10">
        <v>45239.690269020059</v>
      </c>
      <c r="C4891">
        <v>2</v>
      </c>
      <c r="D4891">
        <v>6249.9</v>
      </c>
      <c r="E4891" s="24">
        <f>INT(RFM_Pivot!$A$1 - tblCustRFM[[#This Row],[LastPurchaseDate]])</f>
        <v>417</v>
      </c>
      <c r="F4891">
        <f>IF(tblCustRFM[[#This Row],[Recency]] &lt;= $L$4, 3, IF(tblCustRFM[[#This Row],[Recency]] &lt;= M4893, 2, 1))</f>
        <v>1</v>
      </c>
      <c r="G4891">
        <f>IF(tblCustRFM[[#This Row],[Frequency]] &gt;= L4894, 3, IF(tblCustRFM[[#This Row],[Frequency]] &gt;= M4894, 2, 1))</f>
        <v>3</v>
      </c>
      <c r="H4891">
        <f>IF(tblCustRFM[[#This Row],[Monetary]] &gt;= L4895, 3, IF(tblCustRFM[[#This Row],[Monetary]] &gt;= M4895, 2, 1))</f>
        <v>3</v>
      </c>
      <c r="I4891">
        <f>tblCustRFM[[#This Row],[RecencyTier]] + tblCustRFM[[#This Row],[FrequencyTier]] + tblCustRFM[[#This Row],[MonetaryTier]]</f>
        <v>7</v>
      </c>
    </row>
    <row r="4892" spans="1:9" x14ac:dyDescent="0.45">
      <c r="A4892" s="16">
        <v>8264</v>
      </c>
      <c r="B4892" s="10">
        <v>45314.011701157404</v>
      </c>
      <c r="C4892">
        <v>2</v>
      </c>
      <c r="D4892">
        <v>10399.959999999999</v>
      </c>
      <c r="E4892" s="24">
        <f>INT(RFM_Pivot!$A$1 - tblCustRFM[[#This Row],[LastPurchaseDate]])</f>
        <v>342</v>
      </c>
      <c r="F4892">
        <f>IF(tblCustRFM[[#This Row],[Recency]] &lt;= $L$4, 3, IF(tblCustRFM[[#This Row],[Recency]] &lt;= M4894, 2, 1))</f>
        <v>1</v>
      </c>
      <c r="G4892">
        <f>IF(tblCustRFM[[#This Row],[Frequency]] &gt;= L4895, 3, IF(tblCustRFM[[#This Row],[Frequency]] &gt;= M4895, 2, 1))</f>
        <v>3</v>
      </c>
      <c r="H4892">
        <f>IF(tblCustRFM[[#This Row],[Monetary]] &gt;= L4896, 3, IF(tblCustRFM[[#This Row],[Monetary]] &gt;= M4896, 2, 1))</f>
        <v>3</v>
      </c>
      <c r="I4892">
        <f>tblCustRFM[[#This Row],[RecencyTier]] + tblCustRFM[[#This Row],[FrequencyTier]] + tblCustRFM[[#This Row],[MonetaryTier]]</f>
        <v>7</v>
      </c>
    </row>
    <row r="4893" spans="1:9" x14ac:dyDescent="0.45">
      <c r="A4893" s="16">
        <v>8265</v>
      </c>
      <c r="B4893" s="10">
        <v>45392.129512962965</v>
      </c>
      <c r="C4893">
        <v>2</v>
      </c>
      <c r="D4893">
        <v>7741.84</v>
      </c>
      <c r="E4893" s="24">
        <f>INT(RFM_Pivot!$A$1 - tblCustRFM[[#This Row],[LastPurchaseDate]])</f>
        <v>264</v>
      </c>
      <c r="F4893">
        <f>IF(tblCustRFM[[#This Row],[Recency]] &lt;= $L$4, 3, IF(tblCustRFM[[#This Row],[Recency]] &lt;= M4895, 2, 1))</f>
        <v>1</v>
      </c>
      <c r="G4893">
        <f>IF(tblCustRFM[[#This Row],[Frequency]] &gt;= L4896, 3, IF(tblCustRFM[[#This Row],[Frequency]] &gt;= M4896, 2, 1))</f>
        <v>3</v>
      </c>
      <c r="H4893">
        <f>IF(tblCustRFM[[#This Row],[Monetary]] &gt;= L4897, 3, IF(tblCustRFM[[#This Row],[Monetary]] &gt;= M4897, 2, 1))</f>
        <v>3</v>
      </c>
      <c r="I4893">
        <f>tblCustRFM[[#This Row],[RecencyTier]] + tblCustRFM[[#This Row],[FrequencyTier]] + tblCustRFM[[#This Row],[MonetaryTier]]</f>
        <v>7</v>
      </c>
    </row>
    <row r="4894" spans="1:9" x14ac:dyDescent="0.45">
      <c r="A4894" s="16">
        <v>8266</v>
      </c>
      <c r="B4894" s="10">
        <v>45026.946994714504</v>
      </c>
      <c r="C4894">
        <v>3</v>
      </c>
      <c r="D4894">
        <v>16313.26</v>
      </c>
      <c r="E4894" s="24">
        <f>INT(RFM_Pivot!$A$1 - tblCustRFM[[#This Row],[LastPurchaseDate]])</f>
        <v>630</v>
      </c>
      <c r="F4894">
        <f>IF(tblCustRFM[[#This Row],[Recency]] &lt;= $L$4, 3, IF(tblCustRFM[[#This Row],[Recency]] &lt;= M4896, 2, 1))</f>
        <v>1</v>
      </c>
      <c r="G4894">
        <f>IF(tblCustRFM[[#This Row],[Frequency]] &gt;= L4897, 3, IF(tblCustRFM[[#This Row],[Frequency]] &gt;= M4897, 2, 1))</f>
        <v>3</v>
      </c>
      <c r="H4894">
        <f>IF(tblCustRFM[[#This Row],[Monetary]] &gt;= L4898, 3, IF(tblCustRFM[[#This Row],[Monetary]] &gt;= M4898, 2, 1))</f>
        <v>3</v>
      </c>
      <c r="I4894">
        <f>tblCustRFM[[#This Row],[RecencyTier]] + tblCustRFM[[#This Row],[FrequencyTier]] + tblCustRFM[[#This Row],[MonetaryTier]]</f>
        <v>7</v>
      </c>
    </row>
    <row r="4895" spans="1:9" x14ac:dyDescent="0.45">
      <c r="A4895" s="16">
        <v>8269</v>
      </c>
      <c r="B4895" s="10">
        <v>45262.030503047841</v>
      </c>
      <c r="C4895">
        <v>2</v>
      </c>
      <c r="D4895">
        <v>8988</v>
      </c>
      <c r="E4895" s="24">
        <f>INT(RFM_Pivot!$A$1 - tblCustRFM[[#This Row],[LastPurchaseDate]])</f>
        <v>394</v>
      </c>
      <c r="F4895">
        <f>IF(tblCustRFM[[#This Row],[Recency]] &lt;= $L$4, 3, IF(tblCustRFM[[#This Row],[Recency]] &lt;= M4897, 2, 1))</f>
        <v>1</v>
      </c>
      <c r="G4895">
        <f>IF(tblCustRFM[[#This Row],[Frequency]] &gt;= L4898, 3, IF(tblCustRFM[[#This Row],[Frequency]] &gt;= M4898, 2, 1))</f>
        <v>3</v>
      </c>
      <c r="H4895">
        <f>IF(tblCustRFM[[#This Row],[Monetary]] &gt;= L4899, 3, IF(tblCustRFM[[#This Row],[Monetary]] &gt;= M4899, 2, 1))</f>
        <v>3</v>
      </c>
      <c r="I4895">
        <f>tblCustRFM[[#This Row],[RecencyTier]] + tblCustRFM[[#This Row],[FrequencyTier]] + tblCustRFM[[#This Row],[MonetaryTier]]</f>
        <v>7</v>
      </c>
    </row>
    <row r="4896" spans="1:9" x14ac:dyDescent="0.45">
      <c r="A4896" s="16">
        <v>8270</v>
      </c>
      <c r="B4896" s="10">
        <v>44927</v>
      </c>
      <c r="C4896">
        <v>1</v>
      </c>
      <c r="D4896">
        <v>2295.2800000000002</v>
      </c>
      <c r="E4896" s="24">
        <f>INT(RFM_Pivot!$A$1 - tblCustRFM[[#This Row],[LastPurchaseDate]])</f>
        <v>730</v>
      </c>
      <c r="F4896">
        <f>IF(tblCustRFM[[#This Row],[Recency]] &lt;= $L$4, 3, IF(tblCustRFM[[#This Row],[Recency]] &lt;= M4898, 2, 1))</f>
        <v>1</v>
      </c>
      <c r="G4896">
        <f>IF(tblCustRFM[[#This Row],[Frequency]] &gt;= L4899, 3, IF(tblCustRFM[[#This Row],[Frequency]] &gt;= M4899, 2, 1))</f>
        <v>3</v>
      </c>
      <c r="H4896">
        <f>IF(tblCustRFM[[#This Row],[Monetary]] &gt;= L4900, 3, IF(tblCustRFM[[#This Row],[Monetary]] &gt;= M4900, 2, 1))</f>
        <v>3</v>
      </c>
      <c r="I4896">
        <f>tblCustRFM[[#This Row],[RecencyTier]] + tblCustRFM[[#This Row],[FrequencyTier]] + tblCustRFM[[#This Row],[MonetaryTier]]</f>
        <v>7</v>
      </c>
    </row>
    <row r="4897" spans="1:9" x14ac:dyDescent="0.45">
      <c r="A4897" s="16">
        <v>8271</v>
      </c>
      <c r="B4897" s="10">
        <v>45430.312331250003</v>
      </c>
      <c r="C4897">
        <v>1</v>
      </c>
      <c r="D4897">
        <v>23897.25</v>
      </c>
      <c r="E4897" s="24">
        <f>INT(RFM_Pivot!$A$1 - tblCustRFM[[#This Row],[LastPurchaseDate]])</f>
        <v>226</v>
      </c>
      <c r="F4897">
        <f>IF(tblCustRFM[[#This Row],[Recency]] &lt;= $L$4, 3, IF(tblCustRFM[[#This Row],[Recency]] &lt;= M4899, 2, 1))</f>
        <v>1</v>
      </c>
      <c r="G4897">
        <f>IF(tblCustRFM[[#This Row],[Frequency]] &gt;= L4900, 3, IF(tblCustRFM[[#This Row],[Frequency]] &gt;= M4900, 2, 1))</f>
        <v>3</v>
      </c>
      <c r="H4897">
        <f>IF(tblCustRFM[[#This Row],[Monetary]] &gt;= L4901, 3, IF(tblCustRFM[[#This Row],[Monetary]] &gt;= M4901, 2, 1))</f>
        <v>3</v>
      </c>
      <c r="I4897">
        <f>tblCustRFM[[#This Row],[RecencyTier]] + tblCustRFM[[#This Row],[FrequencyTier]] + tblCustRFM[[#This Row],[MonetaryTier]]</f>
        <v>7</v>
      </c>
    </row>
    <row r="4898" spans="1:9" x14ac:dyDescent="0.45">
      <c r="A4898" s="16">
        <v>8272</v>
      </c>
      <c r="B4898" s="10">
        <v>45575.012801273151</v>
      </c>
      <c r="C4898">
        <v>1</v>
      </c>
      <c r="D4898">
        <v>7203.8</v>
      </c>
      <c r="E4898" s="24">
        <f>INT(RFM_Pivot!$A$1 - tblCustRFM[[#This Row],[LastPurchaseDate]])</f>
        <v>81</v>
      </c>
      <c r="F4898">
        <f>IF(tblCustRFM[[#This Row],[Recency]] &lt;= $L$4, 3, IF(tblCustRFM[[#This Row],[Recency]] &lt;= M4900, 2, 1))</f>
        <v>3</v>
      </c>
      <c r="G4898">
        <f>IF(tblCustRFM[[#This Row],[Frequency]] &gt;= L4901, 3, IF(tblCustRFM[[#This Row],[Frequency]] &gt;= M4901, 2, 1))</f>
        <v>3</v>
      </c>
      <c r="H4898">
        <f>IF(tblCustRFM[[#This Row],[Monetary]] &gt;= L4902, 3, IF(tblCustRFM[[#This Row],[Monetary]] &gt;= M4902, 2, 1))</f>
        <v>3</v>
      </c>
      <c r="I4898">
        <f>tblCustRFM[[#This Row],[RecencyTier]] + tblCustRFM[[#This Row],[FrequencyTier]] + tblCustRFM[[#This Row],[MonetaryTier]]</f>
        <v>9</v>
      </c>
    </row>
    <row r="4899" spans="1:9" x14ac:dyDescent="0.45">
      <c r="A4899" s="16">
        <v>8273</v>
      </c>
      <c r="B4899" s="10">
        <v>45650.867386728394</v>
      </c>
      <c r="C4899">
        <v>1</v>
      </c>
      <c r="D4899">
        <v>2099.1</v>
      </c>
      <c r="E4899" s="24">
        <f>INT(RFM_Pivot!$A$1 - tblCustRFM[[#This Row],[LastPurchaseDate]])</f>
        <v>6</v>
      </c>
      <c r="F4899">
        <f>IF(tblCustRFM[[#This Row],[Recency]] &lt;= $L$4, 3, IF(tblCustRFM[[#This Row],[Recency]] &lt;= M4901, 2, 1))</f>
        <v>3</v>
      </c>
      <c r="G4899">
        <f>IF(tblCustRFM[[#This Row],[Frequency]] &gt;= L4902, 3, IF(tblCustRFM[[#This Row],[Frequency]] &gt;= M4902, 2, 1))</f>
        <v>3</v>
      </c>
      <c r="H4899">
        <f>IF(tblCustRFM[[#This Row],[Monetary]] &gt;= L4903, 3, IF(tblCustRFM[[#This Row],[Monetary]] &gt;= M4903, 2, 1))</f>
        <v>3</v>
      </c>
      <c r="I4899">
        <f>tblCustRFM[[#This Row],[RecencyTier]] + tblCustRFM[[#This Row],[FrequencyTier]] + tblCustRFM[[#This Row],[MonetaryTier]]</f>
        <v>9</v>
      </c>
    </row>
    <row r="4900" spans="1:9" x14ac:dyDescent="0.45">
      <c r="A4900" s="16">
        <v>8274</v>
      </c>
      <c r="B4900" s="10">
        <v>45018.697169714505</v>
      </c>
      <c r="C4900">
        <v>1</v>
      </c>
      <c r="D4900">
        <v>6000.5</v>
      </c>
      <c r="E4900" s="24">
        <f>INT(RFM_Pivot!$A$1 - tblCustRFM[[#This Row],[LastPurchaseDate]])</f>
        <v>638</v>
      </c>
      <c r="F4900">
        <f>IF(tblCustRFM[[#This Row],[Recency]] &lt;= $L$4, 3, IF(tblCustRFM[[#This Row],[Recency]] &lt;= M4902, 2, 1))</f>
        <v>1</v>
      </c>
      <c r="G4900">
        <f>IF(tblCustRFM[[#This Row],[Frequency]] &gt;= L4903, 3, IF(tblCustRFM[[#This Row],[Frequency]] &gt;= M4903, 2, 1))</f>
        <v>3</v>
      </c>
      <c r="H4900">
        <f>IF(tblCustRFM[[#This Row],[Monetary]] &gt;= L4904, 3, IF(tblCustRFM[[#This Row],[Monetary]] &gt;= M4904, 2, 1))</f>
        <v>3</v>
      </c>
      <c r="I4900">
        <f>tblCustRFM[[#This Row],[RecencyTier]] + tblCustRFM[[#This Row],[FrequencyTier]] + tblCustRFM[[#This Row],[MonetaryTier]]</f>
        <v>7</v>
      </c>
    </row>
    <row r="4901" spans="1:9" x14ac:dyDescent="0.45">
      <c r="A4901" s="16">
        <v>8279</v>
      </c>
      <c r="B4901" s="10">
        <v>45227.717071682098</v>
      </c>
      <c r="C4901">
        <v>1</v>
      </c>
      <c r="D4901">
        <v>2676.86</v>
      </c>
      <c r="E4901" s="24">
        <f>INT(RFM_Pivot!$A$1 - tblCustRFM[[#This Row],[LastPurchaseDate]])</f>
        <v>429</v>
      </c>
      <c r="F4901">
        <f>IF(tblCustRFM[[#This Row],[Recency]] &lt;= $L$4, 3, IF(tblCustRFM[[#This Row],[Recency]] &lt;= M4903, 2, 1))</f>
        <v>1</v>
      </c>
      <c r="G4901">
        <f>IF(tblCustRFM[[#This Row],[Frequency]] &gt;= L4904, 3, IF(tblCustRFM[[#This Row],[Frequency]] &gt;= M4904, 2, 1))</f>
        <v>3</v>
      </c>
      <c r="H4901">
        <f>IF(tblCustRFM[[#This Row],[Monetary]] &gt;= L4905, 3, IF(tblCustRFM[[#This Row],[Monetary]] &gt;= M4905, 2, 1))</f>
        <v>3</v>
      </c>
      <c r="I4901">
        <f>tblCustRFM[[#This Row],[RecencyTier]] + tblCustRFM[[#This Row],[FrequencyTier]] + tblCustRFM[[#This Row],[MonetaryTier]]</f>
        <v>7</v>
      </c>
    </row>
    <row r="4902" spans="1:9" x14ac:dyDescent="0.45">
      <c r="A4902" s="16">
        <v>8280</v>
      </c>
      <c r="B4902" s="10">
        <v>45445.351835185182</v>
      </c>
      <c r="C4902">
        <v>3</v>
      </c>
      <c r="D4902">
        <v>19628.39</v>
      </c>
      <c r="E4902" s="24">
        <f>INT(RFM_Pivot!$A$1 - tblCustRFM[[#This Row],[LastPurchaseDate]])</f>
        <v>211</v>
      </c>
      <c r="F4902">
        <f>IF(tblCustRFM[[#This Row],[Recency]] &lt;= $L$4, 3, IF(tblCustRFM[[#This Row],[Recency]] &lt;= M4904, 2, 1))</f>
        <v>1</v>
      </c>
      <c r="G4902">
        <f>IF(tblCustRFM[[#This Row],[Frequency]] &gt;= L4905, 3, IF(tblCustRFM[[#This Row],[Frequency]] &gt;= M4905, 2, 1))</f>
        <v>3</v>
      </c>
      <c r="H4902">
        <f>IF(tblCustRFM[[#This Row],[Monetary]] &gt;= L4906, 3, IF(tblCustRFM[[#This Row],[Monetary]] &gt;= M4906, 2, 1))</f>
        <v>3</v>
      </c>
      <c r="I4902">
        <f>tblCustRFM[[#This Row],[RecencyTier]] + tblCustRFM[[#This Row],[FrequencyTier]] + tblCustRFM[[#This Row],[MonetaryTier]]</f>
        <v>7</v>
      </c>
    </row>
    <row r="4903" spans="1:9" x14ac:dyDescent="0.45">
      <c r="A4903" s="16">
        <v>8281</v>
      </c>
      <c r="B4903" s="10">
        <v>45390.45034502315</v>
      </c>
      <c r="C4903">
        <v>1</v>
      </c>
      <c r="D4903">
        <v>5666.58</v>
      </c>
      <c r="E4903" s="24">
        <f>INT(RFM_Pivot!$A$1 - tblCustRFM[[#This Row],[LastPurchaseDate]])</f>
        <v>266</v>
      </c>
      <c r="F4903">
        <f>IF(tblCustRFM[[#This Row],[Recency]] &lt;= $L$4, 3, IF(tblCustRFM[[#This Row],[Recency]] &lt;= M4905, 2, 1))</f>
        <v>1</v>
      </c>
      <c r="G4903">
        <f>IF(tblCustRFM[[#This Row],[Frequency]] &gt;= L4906, 3, IF(tblCustRFM[[#This Row],[Frequency]] &gt;= M4906, 2, 1))</f>
        <v>3</v>
      </c>
      <c r="H4903">
        <f>IF(tblCustRFM[[#This Row],[Monetary]] &gt;= L4907, 3, IF(tblCustRFM[[#This Row],[Monetary]] &gt;= M4907, 2, 1))</f>
        <v>3</v>
      </c>
      <c r="I4903">
        <f>tblCustRFM[[#This Row],[RecencyTier]] + tblCustRFM[[#This Row],[FrequencyTier]] + tblCustRFM[[#This Row],[MonetaryTier]]</f>
        <v>7</v>
      </c>
    </row>
    <row r="4904" spans="1:9" x14ac:dyDescent="0.45">
      <c r="A4904" s="16">
        <v>8282</v>
      </c>
      <c r="B4904" s="10">
        <v>45529.383238310184</v>
      </c>
      <c r="C4904">
        <v>3</v>
      </c>
      <c r="D4904">
        <v>43445.86</v>
      </c>
      <c r="E4904" s="24">
        <f>INT(RFM_Pivot!$A$1 - tblCustRFM[[#This Row],[LastPurchaseDate]])</f>
        <v>127</v>
      </c>
      <c r="F4904">
        <f>IF(tblCustRFM[[#This Row],[Recency]] &lt;= $L$4, 3, IF(tblCustRFM[[#This Row],[Recency]] &lt;= M4906, 2, 1))</f>
        <v>1</v>
      </c>
      <c r="G4904">
        <f>IF(tblCustRFM[[#This Row],[Frequency]] &gt;= L4907, 3, IF(tblCustRFM[[#This Row],[Frequency]] &gt;= M4907, 2, 1))</f>
        <v>3</v>
      </c>
      <c r="H4904">
        <f>IF(tblCustRFM[[#This Row],[Monetary]] &gt;= L4908, 3, IF(tblCustRFM[[#This Row],[Monetary]] &gt;= M4908, 2, 1))</f>
        <v>3</v>
      </c>
      <c r="I4904">
        <f>tblCustRFM[[#This Row],[RecencyTier]] + tblCustRFM[[#This Row],[FrequencyTier]] + tblCustRFM[[#This Row],[MonetaryTier]]</f>
        <v>7</v>
      </c>
    </row>
    <row r="4905" spans="1:9" x14ac:dyDescent="0.45">
      <c r="A4905" s="16">
        <v>8283</v>
      </c>
      <c r="B4905" s="10">
        <v>45597.791079128088</v>
      </c>
      <c r="C4905">
        <v>1</v>
      </c>
      <c r="D4905">
        <v>1267.8599999999999</v>
      </c>
      <c r="E4905" s="24">
        <f>INT(RFM_Pivot!$A$1 - tblCustRFM[[#This Row],[LastPurchaseDate]])</f>
        <v>59</v>
      </c>
      <c r="F4905">
        <f>IF(tblCustRFM[[#This Row],[Recency]] &lt;= $L$4, 3, IF(tblCustRFM[[#This Row],[Recency]] &lt;= M4907, 2, 1))</f>
        <v>3</v>
      </c>
      <c r="G4905">
        <f>IF(tblCustRFM[[#This Row],[Frequency]] &gt;= L4908, 3, IF(tblCustRFM[[#This Row],[Frequency]] &gt;= M4908, 2, 1))</f>
        <v>3</v>
      </c>
      <c r="H4905">
        <f>IF(tblCustRFM[[#This Row],[Monetary]] &gt;= L4909, 3, IF(tblCustRFM[[#This Row],[Monetary]] &gt;= M4909, 2, 1))</f>
        <v>3</v>
      </c>
      <c r="I4905">
        <f>tblCustRFM[[#This Row],[RecencyTier]] + tblCustRFM[[#This Row],[FrequencyTier]] + tblCustRFM[[#This Row],[MonetaryTier]]</f>
        <v>9</v>
      </c>
    </row>
    <row r="4906" spans="1:9" x14ac:dyDescent="0.45">
      <c r="A4906" s="16">
        <v>8285</v>
      </c>
      <c r="B4906" s="10">
        <v>45052.791579166667</v>
      </c>
      <c r="C4906">
        <v>1</v>
      </c>
      <c r="D4906">
        <v>23416.65</v>
      </c>
      <c r="E4906" s="24">
        <f>INT(RFM_Pivot!$A$1 - tblCustRFM[[#This Row],[LastPurchaseDate]])</f>
        <v>604</v>
      </c>
      <c r="F4906">
        <f>IF(tblCustRFM[[#This Row],[Recency]] &lt;= $L$4, 3, IF(tblCustRFM[[#This Row],[Recency]] &lt;= M4908, 2, 1))</f>
        <v>1</v>
      </c>
      <c r="G4906">
        <f>IF(tblCustRFM[[#This Row],[Frequency]] &gt;= L4909, 3, IF(tblCustRFM[[#This Row],[Frequency]] &gt;= M4909, 2, 1))</f>
        <v>3</v>
      </c>
      <c r="H4906">
        <f>IF(tblCustRFM[[#This Row],[Monetary]] &gt;= L4910, 3, IF(tblCustRFM[[#This Row],[Monetary]] &gt;= M4910, 2, 1))</f>
        <v>3</v>
      </c>
      <c r="I4906">
        <f>tblCustRFM[[#This Row],[RecencyTier]] + tblCustRFM[[#This Row],[FrequencyTier]] + tblCustRFM[[#This Row],[MonetaryTier]]</f>
        <v>7</v>
      </c>
    </row>
    <row r="4907" spans="1:9" x14ac:dyDescent="0.45">
      <c r="A4907" s="16">
        <v>8287</v>
      </c>
      <c r="B4907" s="10">
        <v>45526.316931674381</v>
      </c>
      <c r="C4907">
        <v>2</v>
      </c>
      <c r="D4907">
        <v>10999.55</v>
      </c>
      <c r="E4907" s="24">
        <f>INT(RFM_Pivot!$A$1 - tblCustRFM[[#This Row],[LastPurchaseDate]])</f>
        <v>130</v>
      </c>
      <c r="F4907">
        <f>IF(tblCustRFM[[#This Row],[Recency]] &lt;= $L$4, 3, IF(tblCustRFM[[#This Row],[Recency]] &lt;= M4909, 2, 1))</f>
        <v>1</v>
      </c>
      <c r="G4907">
        <f>IF(tblCustRFM[[#This Row],[Frequency]] &gt;= L4910, 3, IF(tblCustRFM[[#This Row],[Frequency]] &gt;= M4910, 2, 1))</f>
        <v>3</v>
      </c>
      <c r="H4907">
        <f>IF(tblCustRFM[[#This Row],[Monetary]] &gt;= L4911, 3, IF(tblCustRFM[[#This Row],[Monetary]] &gt;= M4911, 2, 1))</f>
        <v>3</v>
      </c>
      <c r="I4907">
        <f>tblCustRFM[[#This Row],[RecencyTier]] + tblCustRFM[[#This Row],[FrequencyTier]] + tblCustRFM[[#This Row],[MonetaryTier]]</f>
        <v>7</v>
      </c>
    </row>
    <row r="4908" spans="1:9" x14ac:dyDescent="0.45">
      <c r="A4908" s="16">
        <v>8288</v>
      </c>
      <c r="B4908" s="10">
        <v>45648.093109297843</v>
      </c>
      <c r="C4908">
        <v>2</v>
      </c>
      <c r="D4908">
        <v>17573.13</v>
      </c>
      <c r="E4908" s="24">
        <f>INT(RFM_Pivot!$A$1 - tblCustRFM[[#This Row],[LastPurchaseDate]])</f>
        <v>8</v>
      </c>
      <c r="F4908">
        <f>IF(tblCustRFM[[#This Row],[Recency]] &lt;= $L$4, 3, IF(tblCustRFM[[#This Row],[Recency]] &lt;= M4910, 2, 1))</f>
        <v>3</v>
      </c>
      <c r="G4908">
        <f>IF(tblCustRFM[[#This Row],[Frequency]] &gt;= L4911, 3, IF(tblCustRFM[[#This Row],[Frequency]] &gt;= M4911, 2, 1))</f>
        <v>3</v>
      </c>
      <c r="H4908">
        <f>IF(tblCustRFM[[#This Row],[Monetary]] &gt;= L4912, 3, IF(tblCustRFM[[#This Row],[Monetary]] &gt;= M4912, 2, 1))</f>
        <v>3</v>
      </c>
      <c r="I4908">
        <f>tblCustRFM[[#This Row],[RecencyTier]] + tblCustRFM[[#This Row],[FrequencyTier]] + tblCustRFM[[#This Row],[MonetaryTier]]</f>
        <v>9</v>
      </c>
    </row>
    <row r="4909" spans="1:9" x14ac:dyDescent="0.45">
      <c r="A4909" s="16">
        <v>8291</v>
      </c>
      <c r="B4909" s="10">
        <v>45192.235523533949</v>
      </c>
      <c r="C4909">
        <v>3</v>
      </c>
      <c r="D4909">
        <v>51752.25</v>
      </c>
      <c r="E4909" s="24">
        <f>INT(RFM_Pivot!$A$1 - tblCustRFM[[#This Row],[LastPurchaseDate]])</f>
        <v>464</v>
      </c>
      <c r="F4909">
        <f>IF(tblCustRFM[[#This Row],[Recency]] &lt;= $L$4, 3, IF(tblCustRFM[[#This Row],[Recency]] &lt;= M4911, 2, 1))</f>
        <v>1</v>
      </c>
      <c r="G4909">
        <f>IF(tblCustRFM[[#This Row],[Frequency]] &gt;= L4912, 3, IF(tblCustRFM[[#This Row],[Frequency]] &gt;= M4912, 2, 1))</f>
        <v>3</v>
      </c>
      <c r="H4909">
        <f>IF(tblCustRFM[[#This Row],[Monetary]] &gt;= L4913, 3, IF(tblCustRFM[[#This Row],[Monetary]] &gt;= M4913, 2, 1))</f>
        <v>3</v>
      </c>
      <c r="I4909">
        <f>tblCustRFM[[#This Row],[RecencyTier]] + tblCustRFM[[#This Row],[FrequencyTier]] + tblCustRFM[[#This Row],[MonetaryTier]]</f>
        <v>7</v>
      </c>
    </row>
    <row r="4910" spans="1:9" x14ac:dyDescent="0.45">
      <c r="A4910" s="16">
        <v>8292</v>
      </c>
      <c r="B4910" s="10">
        <v>45457.90909089506</v>
      </c>
      <c r="C4910">
        <v>1</v>
      </c>
      <c r="D4910">
        <v>15017.15</v>
      </c>
      <c r="E4910" s="24">
        <f>INT(RFM_Pivot!$A$1 - tblCustRFM[[#This Row],[LastPurchaseDate]])</f>
        <v>199</v>
      </c>
      <c r="F4910">
        <f>IF(tblCustRFM[[#This Row],[Recency]] &lt;= $L$4, 3, IF(tblCustRFM[[#This Row],[Recency]] &lt;= M4912, 2, 1))</f>
        <v>1</v>
      </c>
      <c r="G4910">
        <f>IF(tblCustRFM[[#This Row],[Frequency]] &gt;= L4913, 3, IF(tblCustRFM[[#This Row],[Frequency]] &gt;= M4913, 2, 1))</f>
        <v>3</v>
      </c>
      <c r="H4910">
        <f>IF(tblCustRFM[[#This Row],[Monetary]] &gt;= L4914, 3, IF(tblCustRFM[[#This Row],[Monetary]] &gt;= M4914, 2, 1))</f>
        <v>3</v>
      </c>
      <c r="I4910">
        <f>tblCustRFM[[#This Row],[RecencyTier]] + tblCustRFM[[#This Row],[FrequencyTier]] + tblCustRFM[[#This Row],[MonetaryTier]]</f>
        <v>7</v>
      </c>
    </row>
    <row r="4911" spans="1:9" x14ac:dyDescent="0.45">
      <c r="A4911" s="16">
        <v>8294</v>
      </c>
      <c r="B4911" s="10">
        <v>45175.370837075614</v>
      </c>
      <c r="C4911">
        <v>2</v>
      </c>
      <c r="D4911">
        <v>17951.759999999998</v>
      </c>
      <c r="E4911" s="24">
        <f>INT(RFM_Pivot!$A$1 - tblCustRFM[[#This Row],[LastPurchaseDate]])</f>
        <v>481</v>
      </c>
      <c r="F4911">
        <f>IF(tblCustRFM[[#This Row],[Recency]] &lt;= $L$4, 3, IF(tblCustRFM[[#This Row],[Recency]] &lt;= M4913, 2, 1))</f>
        <v>1</v>
      </c>
      <c r="G4911">
        <f>IF(tblCustRFM[[#This Row],[Frequency]] &gt;= L4914, 3, IF(tblCustRFM[[#This Row],[Frequency]] &gt;= M4914, 2, 1))</f>
        <v>3</v>
      </c>
      <c r="H4911">
        <f>IF(tblCustRFM[[#This Row],[Monetary]] &gt;= L4915, 3, IF(tblCustRFM[[#This Row],[Monetary]] &gt;= M4915, 2, 1))</f>
        <v>3</v>
      </c>
      <c r="I4911">
        <f>tblCustRFM[[#This Row],[RecencyTier]] + tblCustRFM[[#This Row],[FrequencyTier]] + tblCustRFM[[#This Row],[MonetaryTier]]</f>
        <v>7</v>
      </c>
    </row>
    <row r="4912" spans="1:9" x14ac:dyDescent="0.45">
      <c r="A4912" s="16">
        <v>8295</v>
      </c>
      <c r="B4912" s="10">
        <v>45130.69036905864</v>
      </c>
      <c r="C4912">
        <v>2</v>
      </c>
      <c r="D4912">
        <v>15194.7</v>
      </c>
      <c r="E4912" s="24">
        <f>INT(RFM_Pivot!$A$1 - tblCustRFM[[#This Row],[LastPurchaseDate]])</f>
        <v>526</v>
      </c>
      <c r="F4912">
        <f>IF(tblCustRFM[[#This Row],[Recency]] &lt;= $L$4, 3, IF(tblCustRFM[[#This Row],[Recency]] &lt;= M4914, 2, 1))</f>
        <v>1</v>
      </c>
      <c r="G4912">
        <f>IF(tblCustRFM[[#This Row],[Frequency]] &gt;= L4915, 3, IF(tblCustRFM[[#This Row],[Frequency]] &gt;= M4915, 2, 1))</f>
        <v>3</v>
      </c>
      <c r="H4912">
        <f>IF(tblCustRFM[[#This Row],[Monetary]] &gt;= L4916, 3, IF(tblCustRFM[[#This Row],[Monetary]] &gt;= M4916, 2, 1))</f>
        <v>3</v>
      </c>
      <c r="I4912">
        <f>tblCustRFM[[#This Row],[RecencyTier]] + tblCustRFM[[#This Row],[FrequencyTier]] + tblCustRFM[[#This Row],[MonetaryTier]]</f>
        <v>7</v>
      </c>
    </row>
    <row r="4913" spans="1:9" x14ac:dyDescent="0.45">
      <c r="A4913" s="16">
        <v>8296</v>
      </c>
      <c r="B4913" s="10">
        <v>45180.773377353398</v>
      </c>
      <c r="C4913">
        <v>1</v>
      </c>
      <c r="D4913">
        <v>6415.95</v>
      </c>
      <c r="E4913" s="24">
        <f>INT(RFM_Pivot!$A$1 - tblCustRFM[[#This Row],[LastPurchaseDate]])</f>
        <v>476</v>
      </c>
      <c r="F4913">
        <f>IF(tblCustRFM[[#This Row],[Recency]] &lt;= $L$4, 3, IF(tblCustRFM[[#This Row],[Recency]] &lt;= M4915, 2, 1))</f>
        <v>1</v>
      </c>
      <c r="G4913">
        <f>IF(tblCustRFM[[#This Row],[Frequency]] &gt;= L4916, 3, IF(tblCustRFM[[#This Row],[Frequency]] &gt;= M4916, 2, 1))</f>
        <v>3</v>
      </c>
      <c r="H4913">
        <f>IF(tblCustRFM[[#This Row],[Monetary]] &gt;= L4917, 3, IF(tblCustRFM[[#This Row],[Monetary]] &gt;= M4917, 2, 1))</f>
        <v>3</v>
      </c>
      <c r="I4913">
        <f>tblCustRFM[[#This Row],[RecencyTier]] + tblCustRFM[[#This Row],[FrequencyTier]] + tblCustRFM[[#This Row],[MonetaryTier]]</f>
        <v>7</v>
      </c>
    </row>
    <row r="4914" spans="1:9" x14ac:dyDescent="0.45">
      <c r="A4914" s="16">
        <v>8297</v>
      </c>
      <c r="B4914" s="10">
        <v>45473.094609452157</v>
      </c>
      <c r="C4914">
        <v>2</v>
      </c>
      <c r="D4914">
        <v>22073.32</v>
      </c>
      <c r="E4914" s="24">
        <f>INT(RFM_Pivot!$A$1 - tblCustRFM[[#This Row],[LastPurchaseDate]])</f>
        <v>183</v>
      </c>
      <c r="F4914">
        <f>IF(tblCustRFM[[#This Row],[Recency]] &lt;= $L$4, 3, IF(tblCustRFM[[#This Row],[Recency]] &lt;= M4916, 2, 1))</f>
        <v>1</v>
      </c>
      <c r="G4914">
        <f>IF(tblCustRFM[[#This Row],[Frequency]] &gt;= L4917, 3, IF(tblCustRFM[[#This Row],[Frequency]] &gt;= M4917, 2, 1))</f>
        <v>3</v>
      </c>
      <c r="H4914">
        <f>IF(tblCustRFM[[#This Row],[Monetary]] &gt;= L4918, 3, IF(tblCustRFM[[#This Row],[Monetary]] &gt;= M4918, 2, 1))</f>
        <v>3</v>
      </c>
      <c r="I4914">
        <f>tblCustRFM[[#This Row],[RecencyTier]] + tblCustRFM[[#This Row],[FrequencyTier]] + tblCustRFM[[#This Row],[MonetaryTier]]</f>
        <v>7</v>
      </c>
    </row>
    <row r="4915" spans="1:9" x14ac:dyDescent="0.45">
      <c r="A4915" s="16">
        <v>8299</v>
      </c>
      <c r="B4915" s="10">
        <v>45305.104810493824</v>
      </c>
      <c r="C4915">
        <v>2</v>
      </c>
      <c r="D4915">
        <v>36069.120000000003</v>
      </c>
      <c r="E4915" s="24">
        <f>INT(RFM_Pivot!$A$1 - tblCustRFM[[#This Row],[LastPurchaseDate]])</f>
        <v>351</v>
      </c>
      <c r="F4915">
        <f>IF(tblCustRFM[[#This Row],[Recency]] &lt;= $L$4, 3, IF(tblCustRFM[[#This Row],[Recency]] &lt;= M4917, 2, 1))</f>
        <v>1</v>
      </c>
      <c r="G4915">
        <f>IF(tblCustRFM[[#This Row],[Frequency]] &gt;= L4918, 3, IF(tblCustRFM[[#This Row],[Frequency]] &gt;= M4918, 2, 1))</f>
        <v>3</v>
      </c>
      <c r="H4915">
        <f>IF(tblCustRFM[[#This Row],[Monetary]] &gt;= L4919, 3, IF(tblCustRFM[[#This Row],[Monetary]] &gt;= M4919, 2, 1))</f>
        <v>3</v>
      </c>
      <c r="I4915">
        <f>tblCustRFM[[#This Row],[RecencyTier]] + tblCustRFM[[#This Row],[FrequencyTier]] + tblCustRFM[[#This Row],[MonetaryTier]]</f>
        <v>7</v>
      </c>
    </row>
    <row r="4916" spans="1:9" x14ac:dyDescent="0.45">
      <c r="A4916" s="16">
        <v>8304</v>
      </c>
      <c r="B4916" s="10">
        <v>45174.056705671297</v>
      </c>
      <c r="C4916">
        <v>1</v>
      </c>
      <c r="D4916">
        <v>11332.5</v>
      </c>
      <c r="E4916" s="24">
        <f>INT(RFM_Pivot!$A$1 - tblCustRFM[[#This Row],[LastPurchaseDate]])</f>
        <v>482</v>
      </c>
      <c r="F4916">
        <f>IF(tblCustRFM[[#This Row],[Recency]] &lt;= $L$4, 3, IF(tblCustRFM[[#This Row],[Recency]] &lt;= M4918, 2, 1))</f>
        <v>1</v>
      </c>
      <c r="G4916">
        <f>IF(tblCustRFM[[#This Row],[Frequency]] &gt;= L4919, 3, IF(tblCustRFM[[#This Row],[Frequency]] &gt;= M4919, 2, 1))</f>
        <v>3</v>
      </c>
      <c r="H4916">
        <f>IF(tblCustRFM[[#This Row],[Monetary]] &gt;= L4920, 3, IF(tblCustRFM[[#This Row],[Monetary]] &gt;= M4920, 2, 1))</f>
        <v>3</v>
      </c>
      <c r="I4916">
        <f>tblCustRFM[[#This Row],[RecencyTier]] + tblCustRFM[[#This Row],[FrequencyTier]] + tblCustRFM[[#This Row],[MonetaryTier]]</f>
        <v>7</v>
      </c>
    </row>
    <row r="4917" spans="1:9" x14ac:dyDescent="0.45">
      <c r="A4917" s="16">
        <v>8308</v>
      </c>
      <c r="B4917" s="10">
        <v>45642.325532561728</v>
      </c>
      <c r="C4917">
        <v>1</v>
      </c>
      <c r="D4917">
        <v>528.03</v>
      </c>
      <c r="E4917" s="24">
        <f>INT(RFM_Pivot!$A$1 - tblCustRFM[[#This Row],[LastPurchaseDate]])</f>
        <v>14</v>
      </c>
      <c r="F4917">
        <f>IF(tblCustRFM[[#This Row],[Recency]] &lt;= $L$4, 3, IF(tblCustRFM[[#This Row],[Recency]] &lt;= M4919, 2, 1))</f>
        <v>3</v>
      </c>
      <c r="G4917">
        <f>IF(tblCustRFM[[#This Row],[Frequency]] &gt;= L4920, 3, IF(tblCustRFM[[#This Row],[Frequency]] &gt;= M4920, 2, 1))</f>
        <v>3</v>
      </c>
      <c r="H4917">
        <f>IF(tblCustRFM[[#This Row],[Monetary]] &gt;= L4921, 3, IF(tblCustRFM[[#This Row],[Monetary]] &gt;= M4921, 2, 1))</f>
        <v>3</v>
      </c>
      <c r="I4917">
        <f>tblCustRFM[[#This Row],[RecencyTier]] + tblCustRFM[[#This Row],[FrequencyTier]] + tblCustRFM[[#This Row],[MonetaryTier]]</f>
        <v>9</v>
      </c>
    </row>
    <row r="4918" spans="1:9" x14ac:dyDescent="0.45">
      <c r="A4918" s="16">
        <v>8309</v>
      </c>
      <c r="B4918" s="10">
        <v>45524.418741859568</v>
      </c>
      <c r="C4918">
        <v>1</v>
      </c>
      <c r="D4918">
        <v>1259.48</v>
      </c>
      <c r="E4918" s="24">
        <f>INT(RFM_Pivot!$A$1 - tblCustRFM[[#This Row],[LastPurchaseDate]])</f>
        <v>132</v>
      </c>
      <c r="F4918">
        <f>IF(tblCustRFM[[#This Row],[Recency]] &lt;= $L$4, 3, IF(tblCustRFM[[#This Row],[Recency]] &lt;= M4920, 2, 1))</f>
        <v>1</v>
      </c>
      <c r="G4918">
        <f>IF(tblCustRFM[[#This Row],[Frequency]] &gt;= L4921, 3, IF(tblCustRFM[[#This Row],[Frequency]] &gt;= M4921, 2, 1))</f>
        <v>3</v>
      </c>
      <c r="H4918">
        <f>IF(tblCustRFM[[#This Row],[Monetary]] &gt;= L4922, 3, IF(tblCustRFM[[#This Row],[Monetary]] &gt;= M4922, 2, 1))</f>
        <v>3</v>
      </c>
      <c r="I4918">
        <f>tblCustRFM[[#This Row],[RecencyTier]] + tblCustRFM[[#This Row],[FrequencyTier]] + tblCustRFM[[#This Row],[MonetaryTier]]</f>
        <v>7</v>
      </c>
    </row>
    <row r="4919" spans="1:9" x14ac:dyDescent="0.45">
      <c r="A4919" s="16">
        <v>8310</v>
      </c>
      <c r="B4919" s="10">
        <v>45483.534653472219</v>
      </c>
      <c r="C4919">
        <v>1</v>
      </c>
      <c r="D4919">
        <v>4023.6</v>
      </c>
      <c r="E4919" s="24">
        <f>INT(RFM_Pivot!$A$1 - tblCustRFM[[#This Row],[LastPurchaseDate]])</f>
        <v>173</v>
      </c>
      <c r="F4919">
        <f>IF(tblCustRFM[[#This Row],[Recency]] &lt;= $L$4, 3, IF(tblCustRFM[[#This Row],[Recency]] &lt;= M4921, 2, 1))</f>
        <v>1</v>
      </c>
      <c r="G4919">
        <f>IF(tblCustRFM[[#This Row],[Frequency]] &gt;= L4922, 3, IF(tblCustRFM[[#This Row],[Frequency]] &gt;= M4922, 2, 1))</f>
        <v>3</v>
      </c>
      <c r="H4919">
        <f>IF(tblCustRFM[[#This Row],[Monetary]] &gt;= L4923, 3, IF(tblCustRFM[[#This Row],[Monetary]] &gt;= M4923, 2, 1))</f>
        <v>3</v>
      </c>
      <c r="I4919">
        <f>tblCustRFM[[#This Row],[RecencyTier]] + tblCustRFM[[#This Row],[FrequencyTier]] + tblCustRFM[[#This Row],[MonetaryTier]]</f>
        <v>7</v>
      </c>
    </row>
    <row r="4920" spans="1:9" x14ac:dyDescent="0.45">
      <c r="A4920" s="16">
        <v>8311</v>
      </c>
      <c r="B4920" s="10">
        <v>45341.754475462963</v>
      </c>
      <c r="C4920">
        <v>3</v>
      </c>
      <c r="D4920">
        <v>48092.44</v>
      </c>
      <c r="E4920" s="24">
        <f>INT(RFM_Pivot!$A$1 - tblCustRFM[[#This Row],[LastPurchaseDate]])</f>
        <v>315</v>
      </c>
      <c r="F4920">
        <f>IF(tblCustRFM[[#This Row],[Recency]] &lt;= $L$4, 3, IF(tblCustRFM[[#This Row],[Recency]] &lt;= M4922, 2, 1))</f>
        <v>1</v>
      </c>
      <c r="G4920">
        <f>IF(tblCustRFM[[#This Row],[Frequency]] &gt;= L4923, 3, IF(tblCustRFM[[#This Row],[Frequency]] &gt;= M4923, 2, 1))</f>
        <v>3</v>
      </c>
      <c r="H4920">
        <f>IF(tblCustRFM[[#This Row],[Monetary]] &gt;= L4924, 3, IF(tblCustRFM[[#This Row],[Monetary]] &gt;= M4924, 2, 1))</f>
        <v>3</v>
      </c>
      <c r="I4920">
        <f>tblCustRFM[[#This Row],[RecencyTier]] + tblCustRFM[[#This Row],[FrequencyTier]] + tblCustRFM[[#This Row],[MonetaryTier]]</f>
        <v>7</v>
      </c>
    </row>
    <row r="4921" spans="1:9" x14ac:dyDescent="0.45">
      <c r="A4921" s="16">
        <v>8312</v>
      </c>
      <c r="B4921" s="10">
        <v>45019.719271913578</v>
      </c>
      <c r="C4921">
        <v>2</v>
      </c>
      <c r="D4921">
        <v>18703.3</v>
      </c>
      <c r="E4921" s="24">
        <f>INT(RFM_Pivot!$A$1 - tblCustRFM[[#This Row],[LastPurchaseDate]])</f>
        <v>637</v>
      </c>
      <c r="F4921">
        <f>IF(tblCustRFM[[#This Row],[Recency]] &lt;= $L$4, 3, IF(tblCustRFM[[#This Row],[Recency]] &lt;= M4923, 2, 1))</f>
        <v>1</v>
      </c>
      <c r="G4921">
        <f>IF(tblCustRFM[[#This Row],[Frequency]] &gt;= L4924, 3, IF(tblCustRFM[[#This Row],[Frequency]] &gt;= M4924, 2, 1))</f>
        <v>3</v>
      </c>
      <c r="H4921">
        <f>IF(tblCustRFM[[#This Row],[Monetary]] &gt;= L4925, 3, IF(tblCustRFM[[#This Row],[Monetary]] &gt;= M4925, 2, 1))</f>
        <v>3</v>
      </c>
      <c r="I4921">
        <f>tblCustRFM[[#This Row],[RecencyTier]] + tblCustRFM[[#This Row],[FrequencyTier]] + tblCustRFM[[#This Row],[MonetaryTier]]</f>
        <v>7</v>
      </c>
    </row>
    <row r="4922" spans="1:9" x14ac:dyDescent="0.45">
      <c r="A4922" s="16">
        <v>8313</v>
      </c>
      <c r="B4922" s="10">
        <v>45559.973297337965</v>
      </c>
      <c r="C4922">
        <v>2</v>
      </c>
      <c r="D4922">
        <v>18594.21</v>
      </c>
      <c r="E4922" s="24">
        <f>INT(RFM_Pivot!$A$1 - tblCustRFM[[#This Row],[LastPurchaseDate]])</f>
        <v>97</v>
      </c>
      <c r="F4922">
        <f>IF(tblCustRFM[[#This Row],[Recency]] &lt;= $L$4, 3, IF(tblCustRFM[[#This Row],[Recency]] &lt;= M4924, 2, 1))</f>
        <v>3</v>
      </c>
      <c r="G4922">
        <f>IF(tblCustRFM[[#This Row],[Frequency]] &gt;= L4925, 3, IF(tblCustRFM[[#This Row],[Frequency]] &gt;= M4925, 2, 1))</f>
        <v>3</v>
      </c>
      <c r="H4922">
        <f>IF(tblCustRFM[[#This Row],[Monetary]] &gt;= L4926, 3, IF(tblCustRFM[[#This Row],[Monetary]] &gt;= M4926, 2, 1))</f>
        <v>3</v>
      </c>
      <c r="I4922">
        <f>tblCustRFM[[#This Row],[RecencyTier]] + tblCustRFM[[#This Row],[FrequencyTier]] + tblCustRFM[[#This Row],[MonetaryTier]]</f>
        <v>9</v>
      </c>
    </row>
    <row r="4923" spans="1:9" x14ac:dyDescent="0.45">
      <c r="A4923" s="16">
        <v>8314</v>
      </c>
      <c r="B4923" s="10">
        <v>45428.268126813273</v>
      </c>
      <c r="C4923">
        <v>3</v>
      </c>
      <c r="D4923">
        <v>19662.669999999998</v>
      </c>
      <c r="E4923" s="24">
        <f>INT(RFM_Pivot!$A$1 - tblCustRFM[[#This Row],[LastPurchaseDate]])</f>
        <v>228</v>
      </c>
      <c r="F4923">
        <f>IF(tblCustRFM[[#This Row],[Recency]] &lt;= $L$4, 3, IF(tblCustRFM[[#This Row],[Recency]] &lt;= M4925, 2, 1))</f>
        <v>1</v>
      </c>
      <c r="G4923">
        <f>IF(tblCustRFM[[#This Row],[Frequency]] &gt;= L4926, 3, IF(tblCustRFM[[#This Row],[Frequency]] &gt;= M4926, 2, 1))</f>
        <v>3</v>
      </c>
      <c r="H4923">
        <f>IF(tblCustRFM[[#This Row],[Monetary]] &gt;= L4927, 3, IF(tblCustRFM[[#This Row],[Monetary]] &gt;= M4927, 2, 1))</f>
        <v>3</v>
      </c>
      <c r="I4923">
        <f>tblCustRFM[[#This Row],[RecencyTier]] + tblCustRFM[[#This Row],[FrequencyTier]] + tblCustRFM[[#This Row],[MonetaryTier]]</f>
        <v>7</v>
      </c>
    </row>
    <row r="4924" spans="1:9" x14ac:dyDescent="0.45">
      <c r="A4924" s="16">
        <v>8318</v>
      </c>
      <c r="B4924" s="10">
        <v>45339.418241820989</v>
      </c>
      <c r="C4924">
        <v>1</v>
      </c>
      <c r="D4924">
        <v>12848.95</v>
      </c>
      <c r="E4924" s="24">
        <f>INT(RFM_Pivot!$A$1 - tblCustRFM[[#This Row],[LastPurchaseDate]])</f>
        <v>317</v>
      </c>
      <c r="F4924">
        <f>IF(tblCustRFM[[#This Row],[Recency]] &lt;= $L$4, 3, IF(tblCustRFM[[#This Row],[Recency]] &lt;= M4926, 2, 1))</f>
        <v>1</v>
      </c>
      <c r="G4924">
        <f>IF(tblCustRFM[[#This Row],[Frequency]] &gt;= L4927, 3, IF(tblCustRFM[[#This Row],[Frequency]] &gt;= M4927, 2, 1))</f>
        <v>3</v>
      </c>
      <c r="H4924">
        <f>IF(tblCustRFM[[#This Row],[Monetary]] &gt;= L4928, 3, IF(tblCustRFM[[#This Row],[Monetary]] &gt;= M4928, 2, 1))</f>
        <v>3</v>
      </c>
      <c r="I4924">
        <f>tblCustRFM[[#This Row],[RecencyTier]] + tblCustRFM[[#This Row],[FrequencyTier]] + tblCustRFM[[#This Row],[MonetaryTier]]</f>
        <v>7</v>
      </c>
    </row>
    <row r="4925" spans="1:9" x14ac:dyDescent="0.45">
      <c r="A4925" s="16">
        <v>8320</v>
      </c>
      <c r="B4925" s="10">
        <v>45476.23392337963</v>
      </c>
      <c r="C4925">
        <v>2</v>
      </c>
      <c r="D4925">
        <v>9874.0400000000009</v>
      </c>
      <c r="E4925" s="24">
        <f>INT(RFM_Pivot!$A$1 - tblCustRFM[[#This Row],[LastPurchaseDate]])</f>
        <v>180</v>
      </c>
      <c r="F4925">
        <f>IF(tblCustRFM[[#This Row],[Recency]] &lt;= $L$4, 3, IF(tblCustRFM[[#This Row],[Recency]] &lt;= M4927, 2, 1))</f>
        <v>1</v>
      </c>
      <c r="G4925">
        <f>IF(tblCustRFM[[#This Row],[Frequency]] &gt;= L4928, 3, IF(tblCustRFM[[#This Row],[Frequency]] &gt;= M4928, 2, 1))</f>
        <v>3</v>
      </c>
      <c r="H4925">
        <f>IF(tblCustRFM[[#This Row],[Monetary]] &gt;= L4929, 3, IF(tblCustRFM[[#This Row],[Monetary]] &gt;= M4929, 2, 1))</f>
        <v>3</v>
      </c>
      <c r="I4925">
        <f>tblCustRFM[[#This Row],[RecencyTier]] + tblCustRFM[[#This Row],[FrequencyTier]] + tblCustRFM[[#This Row],[MonetaryTier]]</f>
        <v>7</v>
      </c>
    </row>
    <row r="4926" spans="1:9" x14ac:dyDescent="0.45">
      <c r="A4926" s="16">
        <v>8321</v>
      </c>
      <c r="B4926" s="10">
        <v>45081.556455632715</v>
      </c>
      <c r="C4926">
        <v>1</v>
      </c>
      <c r="D4926">
        <v>11521.92</v>
      </c>
      <c r="E4926" s="24">
        <f>INT(RFM_Pivot!$A$1 - tblCustRFM[[#This Row],[LastPurchaseDate]])</f>
        <v>575</v>
      </c>
      <c r="F4926">
        <f>IF(tblCustRFM[[#This Row],[Recency]] &lt;= $L$4, 3, IF(tblCustRFM[[#This Row],[Recency]] &lt;= M4928, 2, 1))</f>
        <v>1</v>
      </c>
      <c r="G4926">
        <f>IF(tblCustRFM[[#This Row],[Frequency]] &gt;= L4929, 3, IF(tblCustRFM[[#This Row],[Frequency]] &gt;= M4929, 2, 1))</f>
        <v>3</v>
      </c>
      <c r="H4926">
        <f>IF(tblCustRFM[[#This Row],[Monetary]] &gt;= L4930, 3, IF(tblCustRFM[[#This Row],[Monetary]] &gt;= M4930, 2, 1))</f>
        <v>3</v>
      </c>
      <c r="I4926">
        <f>tblCustRFM[[#This Row],[RecencyTier]] + tblCustRFM[[#This Row],[FrequencyTier]] + tblCustRFM[[#This Row],[MonetaryTier]]</f>
        <v>7</v>
      </c>
    </row>
    <row r="4927" spans="1:9" x14ac:dyDescent="0.45">
      <c r="A4927" s="16">
        <v>8322</v>
      </c>
      <c r="B4927" s="10">
        <v>45328.467146720679</v>
      </c>
      <c r="C4927">
        <v>1</v>
      </c>
      <c r="D4927">
        <v>5717.44</v>
      </c>
      <c r="E4927" s="24">
        <f>INT(RFM_Pivot!$A$1 - tblCustRFM[[#This Row],[LastPurchaseDate]])</f>
        <v>328</v>
      </c>
      <c r="F4927">
        <f>IF(tblCustRFM[[#This Row],[Recency]] &lt;= $L$4, 3, IF(tblCustRFM[[#This Row],[Recency]] &lt;= M4929, 2, 1))</f>
        <v>1</v>
      </c>
      <c r="G4927">
        <f>IF(tblCustRFM[[#This Row],[Frequency]] &gt;= L4930, 3, IF(tblCustRFM[[#This Row],[Frequency]] &gt;= M4930, 2, 1))</f>
        <v>3</v>
      </c>
      <c r="H4927">
        <f>IF(tblCustRFM[[#This Row],[Monetary]] &gt;= L4931, 3, IF(tblCustRFM[[#This Row],[Monetary]] &gt;= M4931, 2, 1))</f>
        <v>3</v>
      </c>
      <c r="I4927">
        <f>tblCustRFM[[#This Row],[RecencyTier]] + tblCustRFM[[#This Row],[FrequencyTier]] + tblCustRFM[[#This Row],[MonetaryTier]]</f>
        <v>7</v>
      </c>
    </row>
    <row r="4928" spans="1:9" x14ac:dyDescent="0.45">
      <c r="A4928" s="16">
        <v>8323</v>
      </c>
      <c r="B4928" s="10">
        <v>45204.865786574075</v>
      </c>
      <c r="C4928">
        <v>1</v>
      </c>
      <c r="D4928">
        <v>20705.2</v>
      </c>
      <c r="E4928" s="24">
        <f>INT(RFM_Pivot!$A$1 - tblCustRFM[[#This Row],[LastPurchaseDate]])</f>
        <v>452</v>
      </c>
      <c r="F4928">
        <f>IF(tblCustRFM[[#This Row],[Recency]] &lt;= $L$4, 3, IF(tblCustRFM[[#This Row],[Recency]] &lt;= M4930, 2, 1))</f>
        <v>1</v>
      </c>
      <c r="G4928">
        <f>IF(tblCustRFM[[#This Row],[Frequency]] &gt;= L4931, 3, IF(tblCustRFM[[#This Row],[Frequency]] &gt;= M4931, 2, 1))</f>
        <v>3</v>
      </c>
      <c r="H4928">
        <f>IF(tblCustRFM[[#This Row],[Monetary]] &gt;= L4932, 3, IF(tblCustRFM[[#This Row],[Monetary]] &gt;= M4932, 2, 1))</f>
        <v>3</v>
      </c>
      <c r="I4928">
        <f>tblCustRFM[[#This Row],[RecencyTier]] + tblCustRFM[[#This Row],[FrequencyTier]] + tblCustRFM[[#This Row],[MonetaryTier]]</f>
        <v>7</v>
      </c>
    </row>
    <row r="4929" spans="1:9" x14ac:dyDescent="0.45">
      <c r="A4929" s="16">
        <v>8325</v>
      </c>
      <c r="B4929" s="10">
        <v>45483.826682677471</v>
      </c>
      <c r="C4929">
        <v>2</v>
      </c>
      <c r="D4929">
        <v>4448.75</v>
      </c>
      <c r="E4929" s="24">
        <f>INT(RFM_Pivot!$A$1 - tblCustRFM[[#This Row],[LastPurchaseDate]])</f>
        <v>173</v>
      </c>
      <c r="F4929">
        <f>IF(tblCustRFM[[#This Row],[Recency]] &lt;= $L$4, 3, IF(tblCustRFM[[#This Row],[Recency]] &lt;= M4931, 2, 1))</f>
        <v>1</v>
      </c>
      <c r="G4929">
        <f>IF(tblCustRFM[[#This Row],[Frequency]] &gt;= L4932, 3, IF(tblCustRFM[[#This Row],[Frequency]] &gt;= M4932, 2, 1))</f>
        <v>3</v>
      </c>
      <c r="H4929">
        <f>IF(tblCustRFM[[#This Row],[Monetary]] &gt;= L4933, 3, IF(tblCustRFM[[#This Row],[Monetary]] &gt;= M4933, 2, 1))</f>
        <v>3</v>
      </c>
      <c r="I4929">
        <f>tblCustRFM[[#This Row],[RecencyTier]] + tblCustRFM[[#This Row],[FrequencyTier]] + tblCustRFM[[#This Row],[MonetaryTier]]</f>
        <v>7</v>
      </c>
    </row>
    <row r="4930" spans="1:9" x14ac:dyDescent="0.45">
      <c r="A4930" s="16">
        <v>8326</v>
      </c>
      <c r="B4930" s="10">
        <v>44991.830483024693</v>
      </c>
      <c r="C4930">
        <v>1</v>
      </c>
      <c r="D4930">
        <v>7158.12</v>
      </c>
      <c r="E4930" s="24">
        <f>INT(RFM_Pivot!$A$1 - tblCustRFM[[#This Row],[LastPurchaseDate]])</f>
        <v>665</v>
      </c>
      <c r="F4930">
        <f>IF(tblCustRFM[[#This Row],[Recency]] &lt;= $L$4, 3, IF(tblCustRFM[[#This Row],[Recency]] &lt;= M4932, 2, 1))</f>
        <v>1</v>
      </c>
      <c r="G4930">
        <f>IF(tblCustRFM[[#This Row],[Frequency]] &gt;= L4933, 3, IF(tblCustRFM[[#This Row],[Frequency]] &gt;= M4933, 2, 1))</f>
        <v>3</v>
      </c>
      <c r="H4930">
        <f>IF(tblCustRFM[[#This Row],[Monetary]] &gt;= L4934, 3, IF(tblCustRFM[[#This Row],[Monetary]] &gt;= M4934, 2, 1))</f>
        <v>3</v>
      </c>
      <c r="I4930">
        <f>tblCustRFM[[#This Row],[RecencyTier]] + tblCustRFM[[#This Row],[FrequencyTier]] + tblCustRFM[[#This Row],[MonetaryTier]]</f>
        <v>7</v>
      </c>
    </row>
    <row r="4931" spans="1:9" x14ac:dyDescent="0.45">
      <c r="A4931" s="16">
        <v>8327</v>
      </c>
      <c r="B4931" s="10">
        <v>45054.981798186731</v>
      </c>
      <c r="C4931">
        <v>1</v>
      </c>
      <c r="D4931">
        <v>4488.3</v>
      </c>
      <c r="E4931" s="24">
        <f>INT(RFM_Pivot!$A$1 - tblCustRFM[[#This Row],[LastPurchaseDate]])</f>
        <v>602</v>
      </c>
      <c r="F4931">
        <f>IF(tblCustRFM[[#This Row],[Recency]] &lt;= $L$4, 3, IF(tblCustRFM[[#This Row],[Recency]] &lt;= M4933, 2, 1))</f>
        <v>1</v>
      </c>
      <c r="G4931">
        <f>IF(tblCustRFM[[#This Row],[Frequency]] &gt;= L4934, 3, IF(tblCustRFM[[#This Row],[Frequency]] &gt;= M4934, 2, 1))</f>
        <v>3</v>
      </c>
      <c r="H4931">
        <f>IF(tblCustRFM[[#This Row],[Monetary]] &gt;= L4935, 3, IF(tblCustRFM[[#This Row],[Monetary]] &gt;= M4935, 2, 1))</f>
        <v>3</v>
      </c>
      <c r="I4931">
        <f>tblCustRFM[[#This Row],[RecencyTier]] + tblCustRFM[[#This Row],[FrequencyTier]] + tblCustRFM[[#This Row],[MonetaryTier]]</f>
        <v>7</v>
      </c>
    </row>
    <row r="4932" spans="1:9" x14ac:dyDescent="0.45">
      <c r="A4932" s="16">
        <v>8328</v>
      </c>
      <c r="B4932" s="10">
        <v>45324.67076705247</v>
      </c>
      <c r="C4932">
        <v>1</v>
      </c>
      <c r="D4932">
        <v>12405.03</v>
      </c>
      <c r="E4932" s="24">
        <f>INT(RFM_Pivot!$A$1 - tblCustRFM[[#This Row],[LastPurchaseDate]])</f>
        <v>332</v>
      </c>
      <c r="F4932">
        <f>IF(tblCustRFM[[#This Row],[Recency]] &lt;= $L$4, 3, IF(tblCustRFM[[#This Row],[Recency]] &lt;= M4934, 2, 1))</f>
        <v>1</v>
      </c>
      <c r="G4932">
        <f>IF(tblCustRFM[[#This Row],[Frequency]] &gt;= L4935, 3, IF(tblCustRFM[[#This Row],[Frequency]] &gt;= M4935, 2, 1))</f>
        <v>3</v>
      </c>
      <c r="H4932">
        <f>IF(tblCustRFM[[#This Row],[Monetary]] &gt;= L4936, 3, IF(tblCustRFM[[#This Row],[Monetary]] &gt;= M4936, 2, 1))</f>
        <v>3</v>
      </c>
      <c r="I4932">
        <f>tblCustRFM[[#This Row],[RecencyTier]] + tblCustRFM[[#This Row],[FrequencyTier]] + tblCustRFM[[#This Row],[MonetaryTier]]</f>
        <v>7</v>
      </c>
    </row>
    <row r="4933" spans="1:9" x14ac:dyDescent="0.45">
      <c r="A4933" s="16">
        <v>8329</v>
      </c>
      <c r="B4933" s="10">
        <v>45394.538753858025</v>
      </c>
      <c r="C4933">
        <v>3</v>
      </c>
      <c r="D4933">
        <v>29721.72</v>
      </c>
      <c r="E4933" s="24">
        <f>INT(RFM_Pivot!$A$1 - tblCustRFM[[#This Row],[LastPurchaseDate]])</f>
        <v>262</v>
      </c>
      <c r="F4933">
        <f>IF(tblCustRFM[[#This Row],[Recency]] &lt;= $L$4, 3, IF(tblCustRFM[[#This Row],[Recency]] &lt;= M4935, 2, 1))</f>
        <v>1</v>
      </c>
      <c r="G4933">
        <f>IF(tblCustRFM[[#This Row],[Frequency]] &gt;= L4936, 3, IF(tblCustRFM[[#This Row],[Frequency]] &gt;= M4936, 2, 1))</f>
        <v>3</v>
      </c>
      <c r="H4933">
        <f>IF(tblCustRFM[[#This Row],[Monetary]] &gt;= L4937, 3, IF(tblCustRFM[[#This Row],[Monetary]] &gt;= M4937, 2, 1))</f>
        <v>3</v>
      </c>
      <c r="I4933">
        <f>tblCustRFM[[#This Row],[RecencyTier]] + tblCustRFM[[#This Row],[FrequencyTier]] + tblCustRFM[[#This Row],[MonetaryTier]]</f>
        <v>7</v>
      </c>
    </row>
    <row r="4934" spans="1:9" x14ac:dyDescent="0.45">
      <c r="A4934" s="16">
        <v>8330</v>
      </c>
      <c r="B4934" s="10">
        <v>44962.919591936727</v>
      </c>
      <c r="C4934">
        <v>1</v>
      </c>
      <c r="D4934">
        <v>9990.39</v>
      </c>
      <c r="E4934" s="24">
        <f>INT(RFM_Pivot!$A$1 - tblCustRFM[[#This Row],[LastPurchaseDate]])</f>
        <v>694</v>
      </c>
      <c r="F4934">
        <f>IF(tblCustRFM[[#This Row],[Recency]] &lt;= $L$4, 3, IF(tblCustRFM[[#This Row],[Recency]] &lt;= M4936, 2, 1))</f>
        <v>1</v>
      </c>
      <c r="G4934">
        <f>IF(tblCustRFM[[#This Row],[Frequency]] &gt;= L4937, 3, IF(tblCustRFM[[#This Row],[Frequency]] &gt;= M4937, 2, 1))</f>
        <v>3</v>
      </c>
      <c r="H4934">
        <f>IF(tblCustRFM[[#This Row],[Monetary]] &gt;= L4938, 3, IF(tblCustRFM[[#This Row],[Monetary]] &gt;= M4938, 2, 1))</f>
        <v>3</v>
      </c>
      <c r="I4934">
        <f>tblCustRFM[[#This Row],[RecencyTier]] + tblCustRFM[[#This Row],[FrequencyTier]] + tblCustRFM[[#This Row],[MonetaryTier]]</f>
        <v>7</v>
      </c>
    </row>
    <row r="4935" spans="1:9" x14ac:dyDescent="0.45">
      <c r="A4935" s="16">
        <v>8331</v>
      </c>
      <c r="B4935" s="10">
        <v>45235.674867476853</v>
      </c>
      <c r="C4935">
        <v>2</v>
      </c>
      <c r="D4935">
        <v>14774.74</v>
      </c>
      <c r="E4935" s="24">
        <f>INT(RFM_Pivot!$A$1 - tblCustRFM[[#This Row],[LastPurchaseDate]])</f>
        <v>421</v>
      </c>
      <c r="F4935">
        <f>IF(tblCustRFM[[#This Row],[Recency]] &lt;= $L$4, 3, IF(tblCustRFM[[#This Row],[Recency]] &lt;= M4937, 2, 1))</f>
        <v>1</v>
      </c>
      <c r="G4935">
        <f>IF(tblCustRFM[[#This Row],[Frequency]] &gt;= L4938, 3, IF(tblCustRFM[[#This Row],[Frequency]] &gt;= M4938, 2, 1))</f>
        <v>3</v>
      </c>
      <c r="H4935">
        <f>IF(tblCustRFM[[#This Row],[Monetary]] &gt;= L4939, 3, IF(tblCustRFM[[#This Row],[Monetary]] &gt;= M4939, 2, 1))</f>
        <v>3</v>
      </c>
      <c r="I4935">
        <f>tblCustRFM[[#This Row],[RecencyTier]] + tblCustRFM[[#This Row],[FrequencyTier]] + tblCustRFM[[#This Row],[MonetaryTier]]</f>
        <v>7</v>
      </c>
    </row>
    <row r="4936" spans="1:9" x14ac:dyDescent="0.45">
      <c r="A4936" s="16">
        <v>8332</v>
      </c>
      <c r="B4936" s="10">
        <v>45462.946594675923</v>
      </c>
      <c r="C4936">
        <v>1</v>
      </c>
      <c r="D4936">
        <v>14097.2</v>
      </c>
      <c r="E4936" s="24">
        <f>INT(RFM_Pivot!$A$1 - tblCustRFM[[#This Row],[LastPurchaseDate]])</f>
        <v>194</v>
      </c>
      <c r="F4936">
        <f>IF(tblCustRFM[[#This Row],[Recency]] &lt;= $L$4, 3, IF(tblCustRFM[[#This Row],[Recency]] &lt;= M4938, 2, 1))</f>
        <v>1</v>
      </c>
      <c r="G4936">
        <f>IF(tblCustRFM[[#This Row],[Frequency]] &gt;= L4939, 3, IF(tblCustRFM[[#This Row],[Frequency]] &gt;= M4939, 2, 1))</f>
        <v>3</v>
      </c>
      <c r="H4936">
        <f>IF(tblCustRFM[[#This Row],[Monetary]] &gt;= L4940, 3, IF(tblCustRFM[[#This Row],[Monetary]] &gt;= M4940, 2, 1))</f>
        <v>3</v>
      </c>
      <c r="I4936">
        <f>tblCustRFM[[#This Row],[RecencyTier]] + tblCustRFM[[#This Row],[FrequencyTier]] + tblCustRFM[[#This Row],[MonetaryTier]]</f>
        <v>7</v>
      </c>
    </row>
    <row r="4937" spans="1:9" x14ac:dyDescent="0.45">
      <c r="A4937" s="16">
        <v>8334</v>
      </c>
      <c r="B4937" s="10">
        <v>45346.645964583331</v>
      </c>
      <c r="C4937">
        <v>1</v>
      </c>
      <c r="D4937">
        <v>1821.28</v>
      </c>
      <c r="E4937" s="24">
        <f>INT(RFM_Pivot!$A$1 - tblCustRFM[[#This Row],[LastPurchaseDate]])</f>
        <v>310</v>
      </c>
      <c r="F4937">
        <f>IF(tblCustRFM[[#This Row],[Recency]] &lt;= $L$4, 3, IF(tblCustRFM[[#This Row],[Recency]] &lt;= M4939, 2, 1))</f>
        <v>1</v>
      </c>
      <c r="G4937">
        <f>IF(tblCustRFM[[#This Row],[Frequency]] &gt;= L4940, 3, IF(tblCustRFM[[#This Row],[Frequency]] &gt;= M4940, 2, 1))</f>
        <v>3</v>
      </c>
      <c r="H4937">
        <f>IF(tblCustRFM[[#This Row],[Monetary]] &gt;= L4941, 3, IF(tblCustRFM[[#This Row],[Monetary]] &gt;= M4941, 2, 1))</f>
        <v>3</v>
      </c>
      <c r="I4937">
        <f>tblCustRFM[[#This Row],[RecencyTier]] + tblCustRFM[[#This Row],[FrequencyTier]] + tblCustRFM[[#This Row],[MonetaryTier]]</f>
        <v>7</v>
      </c>
    </row>
    <row r="4938" spans="1:9" x14ac:dyDescent="0.45">
      <c r="A4938" s="16">
        <v>8338</v>
      </c>
      <c r="B4938" s="10">
        <v>45523.250625077162</v>
      </c>
      <c r="C4938">
        <v>2</v>
      </c>
      <c r="D4938">
        <v>6954.17</v>
      </c>
      <c r="E4938" s="24">
        <f>INT(RFM_Pivot!$A$1 - tblCustRFM[[#This Row],[LastPurchaseDate]])</f>
        <v>133</v>
      </c>
      <c r="F4938">
        <f>IF(tblCustRFM[[#This Row],[Recency]] &lt;= $L$4, 3, IF(tblCustRFM[[#This Row],[Recency]] &lt;= M4940, 2, 1))</f>
        <v>1</v>
      </c>
      <c r="G4938">
        <f>IF(tblCustRFM[[#This Row],[Frequency]] &gt;= L4941, 3, IF(tblCustRFM[[#This Row],[Frequency]] &gt;= M4941, 2, 1))</f>
        <v>3</v>
      </c>
      <c r="H4938">
        <f>IF(tblCustRFM[[#This Row],[Monetary]] &gt;= L4942, 3, IF(tblCustRFM[[#This Row],[Monetary]] &gt;= M4942, 2, 1))</f>
        <v>3</v>
      </c>
      <c r="I4938">
        <f>tblCustRFM[[#This Row],[RecencyTier]] + tblCustRFM[[#This Row],[FrequencyTier]] + tblCustRFM[[#This Row],[MonetaryTier]]</f>
        <v>7</v>
      </c>
    </row>
    <row r="4939" spans="1:9" x14ac:dyDescent="0.45">
      <c r="A4939" s="16">
        <v>8339</v>
      </c>
      <c r="B4939" s="10">
        <v>45391.107410725308</v>
      </c>
      <c r="C4939">
        <v>2</v>
      </c>
      <c r="D4939">
        <v>17326.53</v>
      </c>
      <c r="E4939" s="24">
        <f>INT(RFM_Pivot!$A$1 - tblCustRFM[[#This Row],[LastPurchaseDate]])</f>
        <v>265</v>
      </c>
      <c r="F4939">
        <f>IF(tblCustRFM[[#This Row],[Recency]] &lt;= $L$4, 3, IF(tblCustRFM[[#This Row],[Recency]] &lt;= M4941, 2, 1))</f>
        <v>1</v>
      </c>
      <c r="G4939">
        <f>IF(tblCustRFM[[#This Row],[Frequency]] &gt;= L4942, 3, IF(tblCustRFM[[#This Row],[Frequency]] &gt;= M4942, 2, 1))</f>
        <v>3</v>
      </c>
      <c r="H4939">
        <f>IF(tblCustRFM[[#This Row],[Monetary]] &gt;= L4943, 3, IF(tblCustRFM[[#This Row],[Monetary]] &gt;= M4943, 2, 1))</f>
        <v>3</v>
      </c>
      <c r="I4939">
        <f>tblCustRFM[[#This Row],[RecencyTier]] + tblCustRFM[[#This Row],[FrequencyTier]] + tblCustRFM[[#This Row],[MonetaryTier]]</f>
        <v>7</v>
      </c>
    </row>
    <row r="4940" spans="1:9" x14ac:dyDescent="0.45">
      <c r="A4940" s="16">
        <v>8340</v>
      </c>
      <c r="B4940" s="10">
        <v>45071.919491936729</v>
      </c>
      <c r="C4940">
        <v>2</v>
      </c>
      <c r="D4940">
        <v>12493.16</v>
      </c>
      <c r="E4940" s="24">
        <f>INT(RFM_Pivot!$A$1 - tblCustRFM[[#This Row],[LastPurchaseDate]])</f>
        <v>585</v>
      </c>
      <c r="F4940">
        <f>IF(tblCustRFM[[#This Row],[Recency]] &lt;= $L$4, 3, IF(tblCustRFM[[#This Row],[Recency]] &lt;= M4942, 2, 1))</f>
        <v>1</v>
      </c>
      <c r="G4940">
        <f>IF(tblCustRFM[[#This Row],[Frequency]] &gt;= L4943, 3, IF(tblCustRFM[[#This Row],[Frequency]] &gt;= M4943, 2, 1))</f>
        <v>3</v>
      </c>
      <c r="H4940">
        <f>IF(tblCustRFM[[#This Row],[Monetary]] &gt;= L4944, 3, IF(tblCustRFM[[#This Row],[Monetary]] &gt;= M4944, 2, 1))</f>
        <v>3</v>
      </c>
      <c r="I4940">
        <f>tblCustRFM[[#This Row],[RecencyTier]] + tblCustRFM[[#This Row],[FrequencyTier]] + tblCustRFM[[#This Row],[MonetaryTier]]</f>
        <v>7</v>
      </c>
    </row>
    <row r="4941" spans="1:9" x14ac:dyDescent="0.45">
      <c r="A4941" s="16">
        <v>8342</v>
      </c>
      <c r="B4941" s="10">
        <v>45555.957895794752</v>
      </c>
      <c r="C4941">
        <v>1</v>
      </c>
      <c r="D4941">
        <v>570.36</v>
      </c>
      <c r="E4941" s="24">
        <f>INT(RFM_Pivot!$A$1 - tblCustRFM[[#This Row],[LastPurchaseDate]])</f>
        <v>101</v>
      </c>
      <c r="F4941">
        <f>IF(tblCustRFM[[#This Row],[Recency]] &lt;= $L$4, 3, IF(tblCustRFM[[#This Row],[Recency]] &lt;= M4943, 2, 1))</f>
        <v>3</v>
      </c>
      <c r="G4941">
        <f>IF(tblCustRFM[[#This Row],[Frequency]] &gt;= L4944, 3, IF(tblCustRFM[[#This Row],[Frequency]] &gt;= M4944, 2, 1))</f>
        <v>3</v>
      </c>
      <c r="H4941">
        <f>IF(tblCustRFM[[#This Row],[Monetary]] &gt;= L4945, 3, IF(tblCustRFM[[#This Row],[Monetary]] &gt;= M4945, 2, 1))</f>
        <v>3</v>
      </c>
      <c r="I4941">
        <f>tblCustRFM[[#This Row],[RecencyTier]] + tblCustRFM[[#This Row],[FrequencyTier]] + tblCustRFM[[#This Row],[MonetaryTier]]</f>
        <v>9</v>
      </c>
    </row>
    <row r="4942" spans="1:9" x14ac:dyDescent="0.45">
      <c r="A4942" s="16">
        <v>8343</v>
      </c>
      <c r="B4942" s="10">
        <v>44949.559255941356</v>
      </c>
      <c r="C4942">
        <v>1</v>
      </c>
      <c r="D4942">
        <v>14239.85</v>
      </c>
      <c r="E4942" s="24">
        <f>INT(RFM_Pivot!$A$1 - tblCustRFM[[#This Row],[LastPurchaseDate]])</f>
        <v>707</v>
      </c>
      <c r="F4942">
        <f>IF(tblCustRFM[[#This Row],[Recency]] &lt;= $L$4, 3, IF(tblCustRFM[[#This Row],[Recency]] &lt;= M4944, 2, 1))</f>
        <v>1</v>
      </c>
      <c r="G4942">
        <f>IF(tblCustRFM[[#This Row],[Frequency]] &gt;= L4945, 3, IF(tblCustRFM[[#This Row],[Frequency]] &gt;= M4945, 2, 1))</f>
        <v>3</v>
      </c>
      <c r="H4942">
        <f>IF(tblCustRFM[[#This Row],[Monetary]] &gt;= L4946, 3, IF(tblCustRFM[[#This Row],[Monetary]] &gt;= M4946, 2, 1))</f>
        <v>3</v>
      </c>
      <c r="I4942">
        <f>tblCustRFM[[#This Row],[RecencyTier]] + tblCustRFM[[#This Row],[FrequencyTier]] + tblCustRFM[[#This Row],[MonetaryTier]]</f>
        <v>7</v>
      </c>
    </row>
    <row r="4943" spans="1:9" x14ac:dyDescent="0.45">
      <c r="A4943" s="16">
        <v>8345</v>
      </c>
      <c r="B4943" s="10">
        <v>45518.578157831791</v>
      </c>
      <c r="C4943">
        <v>4</v>
      </c>
      <c r="D4943">
        <v>34522.300000000003</v>
      </c>
      <c r="E4943" s="24">
        <f>INT(RFM_Pivot!$A$1 - tblCustRFM[[#This Row],[LastPurchaseDate]])</f>
        <v>138</v>
      </c>
      <c r="F4943">
        <f>IF(tblCustRFM[[#This Row],[Recency]] &lt;= $L$4, 3, IF(tblCustRFM[[#This Row],[Recency]] &lt;= M4945, 2, 1))</f>
        <v>1</v>
      </c>
      <c r="G4943">
        <f>IF(tblCustRFM[[#This Row],[Frequency]] &gt;= L4946, 3, IF(tblCustRFM[[#This Row],[Frequency]] &gt;= M4946, 2, 1))</f>
        <v>3</v>
      </c>
      <c r="H4943">
        <f>IF(tblCustRFM[[#This Row],[Monetary]] &gt;= L4947, 3, IF(tblCustRFM[[#This Row],[Monetary]] &gt;= M4947, 2, 1))</f>
        <v>3</v>
      </c>
      <c r="I4943">
        <f>tblCustRFM[[#This Row],[RecencyTier]] + tblCustRFM[[#This Row],[FrequencyTier]] + tblCustRFM[[#This Row],[MonetaryTier]]</f>
        <v>7</v>
      </c>
    </row>
    <row r="4944" spans="1:9" x14ac:dyDescent="0.45">
      <c r="A4944" s="16">
        <v>8347</v>
      </c>
      <c r="B4944" s="10">
        <v>45335.037803780862</v>
      </c>
      <c r="C4944">
        <v>3</v>
      </c>
      <c r="D4944">
        <v>18010.98</v>
      </c>
      <c r="E4944" s="24">
        <f>INT(RFM_Pivot!$A$1 - tblCustRFM[[#This Row],[LastPurchaseDate]])</f>
        <v>321</v>
      </c>
      <c r="F4944">
        <f>IF(tblCustRFM[[#This Row],[Recency]] &lt;= $L$4, 3, IF(tblCustRFM[[#This Row],[Recency]] &lt;= M4946, 2, 1))</f>
        <v>1</v>
      </c>
      <c r="G4944">
        <f>IF(tblCustRFM[[#This Row],[Frequency]] &gt;= L4947, 3, IF(tblCustRFM[[#This Row],[Frequency]] &gt;= M4947, 2, 1))</f>
        <v>3</v>
      </c>
      <c r="H4944">
        <f>IF(tblCustRFM[[#This Row],[Monetary]] &gt;= L4948, 3, IF(tblCustRFM[[#This Row],[Monetary]] &gt;= M4948, 2, 1))</f>
        <v>3</v>
      </c>
      <c r="I4944">
        <f>tblCustRFM[[#This Row],[RecencyTier]] + tblCustRFM[[#This Row],[FrequencyTier]] + tblCustRFM[[#This Row],[MonetaryTier]]</f>
        <v>7</v>
      </c>
    </row>
    <row r="4945" spans="1:9" x14ac:dyDescent="0.45">
      <c r="A4945" s="16">
        <v>8349</v>
      </c>
      <c r="B4945" s="10">
        <v>45288.313131288582</v>
      </c>
      <c r="C4945">
        <v>1</v>
      </c>
      <c r="D4945">
        <v>11759.88</v>
      </c>
      <c r="E4945" s="24">
        <f>INT(RFM_Pivot!$A$1 - tblCustRFM[[#This Row],[LastPurchaseDate]])</f>
        <v>368</v>
      </c>
      <c r="F4945">
        <f>IF(tblCustRFM[[#This Row],[Recency]] &lt;= $L$4, 3, IF(tblCustRFM[[#This Row],[Recency]] &lt;= M4947, 2, 1))</f>
        <v>1</v>
      </c>
      <c r="G4945">
        <f>IF(tblCustRFM[[#This Row],[Frequency]] &gt;= L4948, 3, IF(tblCustRFM[[#This Row],[Frequency]] &gt;= M4948, 2, 1))</f>
        <v>3</v>
      </c>
      <c r="H4945">
        <f>IF(tblCustRFM[[#This Row],[Monetary]] &gt;= L4949, 3, IF(tblCustRFM[[#This Row],[Monetary]] &gt;= M4949, 2, 1))</f>
        <v>3</v>
      </c>
      <c r="I4945">
        <f>tblCustRFM[[#This Row],[RecencyTier]] + tblCustRFM[[#This Row],[FrequencyTier]] + tblCustRFM[[#This Row],[MonetaryTier]]</f>
        <v>7</v>
      </c>
    </row>
    <row r="4946" spans="1:9" x14ac:dyDescent="0.45">
      <c r="A4946" s="16">
        <v>8350</v>
      </c>
      <c r="B4946" s="10">
        <v>44977.156015586421</v>
      </c>
      <c r="C4946">
        <v>1</v>
      </c>
      <c r="D4946">
        <v>10405.26</v>
      </c>
      <c r="E4946" s="24">
        <f>INT(RFM_Pivot!$A$1 - tblCustRFM[[#This Row],[LastPurchaseDate]])</f>
        <v>679</v>
      </c>
      <c r="F4946">
        <f>IF(tblCustRFM[[#This Row],[Recency]] &lt;= $L$4, 3, IF(tblCustRFM[[#This Row],[Recency]] &lt;= M4948, 2, 1))</f>
        <v>1</v>
      </c>
      <c r="G4946">
        <f>IF(tblCustRFM[[#This Row],[Frequency]] &gt;= L4949, 3, IF(tblCustRFM[[#This Row],[Frequency]] &gt;= M4949, 2, 1))</f>
        <v>3</v>
      </c>
      <c r="H4946">
        <f>IF(tblCustRFM[[#This Row],[Monetary]] &gt;= L4950, 3, IF(tblCustRFM[[#This Row],[Monetary]] &gt;= M4950, 2, 1))</f>
        <v>3</v>
      </c>
      <c r="I4946">
        <f>tblCustRFM[[#This Row],[RecencyTier]] + tblCustRFM[[#This Row],[FrequencyTier]] + tblCustRFM[[#This Row],[MonetaryTier]]</f>
        <v>7</v>
      </c>
    </row>
    <row r="4947" spans="1:9" x14ac:dyDescent="0.45">
      <c r="A4947" s="16">
        <v>8351</v>
      </c>
      <c r="B4947" s="10">
        <v>45589.468246836419</v>
      </c>
      <c r="C4947">
        <v>2</v>
      </c>
      <c r="D4947">
        <v>9982.6200000000008</v>
      </c>
      <c r="E4947" s="24">
        <f>INT(RFM_Pivot!$A$1 - tblCustRFM[[#This Row],[LastPurchaseDate]])</f>
        <v>67</v>
      </c>
      <c r="F4947">
        <f>IF(tblCustRFM[[#This Row],[Recency]] &lt;= $L$4, 3, IF(tblCustRFM[[#This Row],[Recency]] &lt;= M4949, 2, 1))</f>
        <v>3</v>
      </c>
      <c r="G4947">
        <f>IF(tblCustRFM[[#This Row],[Frequency]] &gt;= L4950, 3, IF(tblCustRFM[[#This Row],[Frequency]] &gt;= M4950, 2, 1))</f>
        <v>3</v>
      </c>
      <c r="H4947">
        <f>IF(tblCustRFM[[#This Row],[Monetary]] &gt;= L4951, 3, IF(tblCustRFM[[#This Row],[Monetary]] &gt;= M4951, 2, 1))</f>
        <v>3</v>
      </c>
      <c r="I4947">
        <f>tblCustRFM[[#This Row],[RecencyTier]] + tblCustRFM[[#This Row],[FrequencyTier]] + tblCustRFM[[#This Row],[MonetaryTier]]</f>
        <v>9</v>
      </c>
    </row>
    <row r="4948" spans="1:9" x14ac:dyDescent="0.45">
      <c r="A4948" s="16">
        <v>8352</v>
      </c>
      <c r="B4948" s="10">
        <v>45180.262326234566</v>
      </c>
      <c r="C4948">
        <v>2</v>
      </c>
      <c r="D4948">
        <v>16318.14</v>
      </c>
      <c r="E4948" s="24">
        <f>INT(RFM_Pivot!$A$1 - tblCustRFM[[#This Row],[LastPurchaseDate]])</f>
        <v>476</v>
      </c>
      <c r="F4948">
        <f>IF(tblCustRFM[[#This Row],[Recency]] &lt;= $L$4, 3, IF(tblCustRFM[[#This Row],[Recency]] &lt;= M4950, 2, 1))</f>
        <v>1</v>
      </c>
      <c r="G4948">
        <f>IF(tblCustRFM[[#This Row],[Frequency]] &gt;= L4951, 3, IF(tblCustRFM[[#This Row],[Frequency]] &gt;= M4951, 2, 1))</f>
        <v>3</v>
      </c>
      <c r="H4948">
        <f>IF(tblCustRFM[[#This Row],[Monetary]] &gt;= L4952, 3, IF(tblCustRFM[[#This Row],[Monetary]] &gt;= M4952, 2, 1))</f>
        <v>3</v>
      </c>
      <c r="I4948">
        <f>tblCustRFM[[#This Row],[RecencyTier]] + tblCustRFM[[#This Row],[FrequencyTier]] + tblCustRFM[[#This Row],[MonetaryTier]]</f>
        <v>7</v>
      </c>
    </row>
    <row r="4949" spans="1:9" x14ac:dyDescent="0.45">
      <c r="A4949" s="16">
        <v>8353</v>
      </c>
      <c r="B4949" s="10">
        <v>45078.709170910493</v>
      </c>
      <c r="C4949">
        <v>1</v>
      </c>
      <c r="D4949">
        <v>2189.42</v>
      </c>
      <c r="E4949" s="24">
        <f>INT(RFM_Pivot!$A$1 - tblCustRFM[[#This Row],[LastPurchaseDate]])</f>
        <v>578</v>
      </c>
      <c r="F4949">
        <f>IF(tblCustRFM[[#This Row],[Recency]] &lt;= $L$4, 3, IF(tblCustRFM[[#This Row],[Recency]] &lt;= M4951, 2, 1))</f>
        <v>1</v>
      </c>
      <c r="G4949">
        <f>IF(tblCustRFM[[#This Row],[Frequency]] &gt;= L4952, 3, IF(tblCustRFM[[#This Row],[Frequency]] &gt;= M4952, 2, 1))</f>
        <v>3</v>
      </c>
      <c r="H4949">
        <f>IF(tblCustRFM[[#This Row],[Monetary]] &gt;= L4953, 3, IF(tblCustRFM[[#This Row],[Monetary]] &gt;= M4953, 2, 1))</f>
        <v>3</v>
      </c>
      <c r="I4949">
        <f>tblCustRFM[[#This Row],[RecencyTier]] + tblCustRFM[[#This Row],[FrequencyTier]] + tblCustRFM[[#This Row],[MonetaryTier]]</f>
        <v>7</v>
      </c>
    </row>
    <row r="4950" spans="1:9" x14ac:dyDescent="0.45">
      <c r="A4950" s="16">
        <v>8354</v>
      </c>
      <c r="B4950" s="10">
        <v>45270.207320717593</v>
      </c>
      <c r="C4950">
        <v>1</v>
      </c>
      <c r="D4950">
        <v>473</v>
      </c>
      <c r="E4950" s="24">
        <f>INT(RFM_Pivot!$A$1 - tblCustRFM[[#This Row],[LastPurchaseDate]])</f>
        <v>386</v>
      </c>
      <c r="F4950">
        <f>IF(tblCustRFM[[#This Row],[Recency]] &lt;= $L$4, 3, IF(tblCustRFM[[#This Row],[Recency]] &lt;= M4952, 2, 1))</f>
        <v>1</v>
      </c>
      <c r="G4950">
        <f>IF(tblCustRFM[[#This Row],[Frequency]] &gt;= L4953, 3, IF(tblCustRFM[[#This Row],[Frequency]] &gt;= M4953, 2, 1))</f>
        <v>3</v>
      </c>
      <c r="H4950">
        <f>IF(tblCustRFM[[#This Row],[Monetary]] &gt;= L4954, 3, IF(tblCustRFM[[#This Row],[Monetary]] &gt;= M4954, 2, 1))</f>
        <v>3</v>
      </c>
      <c r="I4950">
        <f>tblCustRFM[[#This Row],[RecencyTier]] + tblCustRFM[[#This Row],[FrequencyTier]] + tblCustRFM[[#This Row],[MonetaryTier]]</f>
        <v>7</v>
      </c>
    </row>
    <row r="4951" spans="1:9" x14ac:dyDescent="0.45">
      <c r="A4951" s="16">
        <v>8355</v>
      </c>
      <c r="B4951" s="10">
        <v>45132.661566165123</v>
      </c>
      <c r="C4951">
        <v>1</v>
      </c>
      <c r="D4951">
        <v>10955.91</v>
      </c>
      <c r="E4951" s="24">
        <f>INT(RFM_Pivot!$A$1 - tblCustRFM[[#This Row],[LastPurchaseDate]])</f>
        <v>524</v>
      </c>
      <c r="F4951">
        <f>IF(tblCustRFM[[#This Row],[Recency]] &lt;= $L$4, 3, IF(tblCustRFM[[#This Row],[Recency]] &lt;= M4953, 2, 1))</f>
        <v>1</v>
      </c>
      <c r="G4951">
        <f>IF(tblCustRFM[[#This Row],[Frequency]] &gt;= L4954, 3, IF(tblCustRFM[[#This Row],[Frequency]] &gt;= M4954, 2, 1))</f>
        <v>3</v>
      </c>
      <c r="H4951">
        <f>IF(tblCustRFM[[#This Row],[Monetary]] &gt;= L4955, 3, IF(tblCustRFM[[#This Row],[Monetary]] &gt;= M4955, 2, 1))</f>
        <v>3</v>
      </c>
      <c r="I4951">
        <f>tblCustRFM[[#This Row],[RecencyTier]] + tblCustRFM[[#This Row],[FrequencyTier]] + tblCustRFM[[#This Row],[MonetaryTier]]</f>
        <v>7</v>
      </c>
    </row>
    <row r="4952" spans="1:9" x14ac:dyDescent="0.45">
      <c r="A4952" s="16">
        <v>8357</v>
      </c>
      <c r="B4952" s="10">
        <v>45210.70637064043</v>
      </c>
      <c r="C4952">
        <v>2</v>
      </c>
      <c r="D4952">
        <v>11315.48</v>
      </c>
      <c r="E4952" s="24">
        <f>INT(RFM_Pivot!$A$1 - tblCustRFM[[#This Row],[LastPurchaseDate]])</f>
        <v>446</v>
      </c>
      <c r="F4952">
        <f>IF(tblCustRFM[[#This Row],[Recency]] &lt;= $L$4, 3, IF(tblCustRFM[[#This Row],[Recency]] &lt;= M4954, 2, 1))</f>
        <v>1</v>
      </c>
      <c r="G4952">
        <f>IF(tblCustRFM[[#This Row],[Frequency]] &gt;= L4955, 3, IF(tblCustRFM[[#This Row],[Frequency]] &gt;= M4955, 2, 1))</f>
        <v>3</v>
      </c>
      <c r="H4952">
        <f>IF(tblCustRFM[[#This Row],[Monetary]] &gt;= L4956, 3, IF(tblCustRFM[[#This Row],[Monetary]] &gt;= M4956, 2, 1))</f>
        <v>3</v>
      </c>
      <c r="I4952">
        <f>tblCustRFM[[#This Row],[RecencyTier]] + tblCustRFM[[#This Row],[FrequencyTier]] + tblCustRFM[[#This Row],[MonetaryTier]]</f>
        <v>7</v>
      </c>
    </row>
    <row r="4953" spans="1:9" x14ac:dyDescent="0.45">
      <c r="A4953" s="16">
        <v>8358</v>
      </c>
      <c r="B4953" s="10">
        <v>45568.588158834878</v>
      </c>
      <c r="C4953">
        <v>2</v>
      </c>
      <c r="D4953">
        <v>20780.849999999999</v>
      </c>
      <c r="E4953" s="24">
        <f>INT(RFM_Pivot!$A$1 - tblCustRFM[[#This Row],[LastPurchaseDate]])</f>
        <v>88</v>
      </c>
      <c r="F4953">
        <f>IF(tblCustRFM[[#This Row],[Recency]] &lt;= $L$4, 3, IF(tblCustRFM[[#This Row],[Recency]] &lt;= M4955, 2, 1))</f>
        <v>3</v>
      </c>
      <c r="G4953">
        <f>IF(tblCustRFM[[#This Row],[Frequency]] &gt;= L4956, 3, IF(tblCustRFM[[#This Row],[Frequency]] &gt;= M4956, 2, 1))</f>
        <v>3</v>
      </c>
      <c r="H4953">
        <f>IF(tblCustRFM[[#This Row],[Monetary]] &gt;= L4957, 3, IF(tblCustRFM[[#This Row],[Monetary]] &gt;= M4957, 2, 1))</f>
        <v>3</v>
      </c>
      <c r="I4953">
        <f>tblCustRFM[[#This Row],[RecencyTier]] + tblCustRFM[[#This Row],[FrequencyTier]] + tblCustRFM[[#This Row],[MonetaryTier]]</f>
        <v>9</v>
      </c>
    </row>
    <row r="4954" spans="1:9" x14ac:dyDescent="0.45">
      <c r="A4954" s="16">
        <v>8361</v>
      </c>
      <c r="B4954" s="10">
        <v>45161.937493750003</v>
      </c>
      <c r="C4954">
        <v>1</v>
      </c>
      <c r="D4954">
        <v>11669.75</v>
      </c>
      <c r="E4954" s="24">
        <f>INT(RFM_Pivot!$A$1 - tblCustRFM[[#This Row],[LastPurchaseDate]])</f>
        <v>495</v>
      </c>
      <c r="F4954">
        <f>IF(tblCustRFM[[#This Row],[Recency]] &lt;= $L$4, 3, IF(tblCustRFM[[#This Row],[Recency]] &lt;= M4956, 2, 1))</f>
        <v>1</v>
      </c>
      <c r="G4954">
        <f>IF(tblCustRFM[[#This Row],[Frequency]] &gt;= L4957, 3, IF(tblCustRFM[[#This Row],[Frequency]] &gt;= M4957, 2, 1))</f>
        <v>3</v>
      </c>
      <c r="H4954">
        <f>IF(tblCustRFM[[#This Row],[Monetary]] &gt;= L4958, 3, IF(tblCustRFM[[#This Row],[Monetary]] &gt;= M4958, 2, 1))</f>
        <v>3</v>
      </c>
      <c r="I4954">
        <f>tblCustRFM[[#This Row],[RecencyTier]] + tblCustRFM[[#This Row],[FrequencyTier]] + tblCustRFM[[#This Row],[MonetaryTier]]</f>
        <v>7</v>
      </c>
    </row>
    <row r="4955" spans="1:9" x14ac:dyDescent="0.45">
      <c r="A4955" s="16">
        <v>8362</v>
      </c>
      <c r="B4955" s="10">
        <v>45252.247524768522</v>
      </c>
      <c r="C4955">
        <v>1</v>
      </c>
      <c r="D4955">
        <v>5458.41</v>
      </c>
      <c r="E4955" s="24">
        <f>INT(RFM_Pivot!$A$1 - tblCustRFM[[#This Row],[LastPurchaseDate]])</f>
        <v>404</v>
      </c>
      <c r="F4955">
        <f>IF(tblCustRFM[[#This Row],[Recency]] &lt;= $L$4, 3, IF(tblCustRFM[[#This Row],[Recency]] &lt;= M4957, 2, 1))</f>
        <v>1</v>
      </c>
      <c r="G4955">
        <f>IF(tblCustRFM[[#This Row],[Frequency]] &gt;= L4958, 3, IF(tblCustRFM[[#This Row],[Frequency]] &gt;= M4958, 2, 1))</f>
        <v>3</v>
      </c>
      <c r="H4955">
        <f>IF(tblCustRFM[[#This Row],[Monetary]] &gt;= L4959, 3, IF(tblCustRFM[[#This Row],[Monetary]] &gt;= M4959, 2, 1))</f>
        <v>3</v>
      </c>
      <c r="I4955">
        <f>tblCustRFM[[#This Row],[RecencyTier]] + tblCustRFM[[#This Row],[FrequencyTier]] + tblCustRFM[[#This Row],[MonetaryTier]]</f>
        <v>7</v>
      </c>
    </row>
    <row r="4956" spans="1:9" x14ac:dyDescent="0.45">
      <c r="A4956" s="16">
        <v>8364</v>
      </c>
      <c r="B4956" s="10">
        <v>45538.655165509263</v>
      </c>
      <c r="C4956">
        <v>1</v>
      </c>
      <c r="D4956">
        <v>9150.6</v>
      </c>
      <c r="E4956" s="24">
        <f>INT(RFM_Pivot!$A$1 - tblCustRFM[[#This Row],[LastPurchaseDate]])</f>
        <v>118</v>
      </c>
      <c r="F4956">
        <f>IF(tblCustRFM[[#This Row],[Recency]] &lt;= $L$4, 3, IF(tblCustRFM[[#This Row],[Recency]] &lt;= M4958, 2, 1))</f>
        <v>3</v>
      </c>
      <c r="G4956">
        <f>IF(tblCustRFM[[#This Row],[Frequency]] &gt;= L4959, 3, IF(tblCustRFM[[#This Row],[Frequency]] &gt;= M4959, 2, 1))</f>
        <v>3</v>
      </c>
      <c r="H4956">
        <f>IF(tblCustRFM[[#This Row],[Monetary]] &gt;= L4960, 3, IF(tblCustRFM[[#This Row],[Monetary]] &gt;= M4960, 2, 1))</f>
        <v>3</v>
      </c>
      <c r="I4956">
        <f>tblCustRFM[[#This Row],[RecencyTier]] + tblCustRFM[[#This Row],[FrequencyTier]] + tblCustRFM[[#This Row],[MonetaryTier]]</f>
        <v>9</v>
      </c>
    </row>
    <row r="4957" spans="1:9" x14ac:dyDescent="0.45">
      <c r="A4957" s="16">
        <v>8365</v>
      </c>
      <c r="B4957" s="10">
        <v>45162.30253024691</v>
      </c>
      <c r="C4957">
        <v>1</v>
      </c>
      <c r="D4957">
        <v>1811.7</v>
      </c>
      <c r="E4957" s="24">
        <f>INT(RFM_Pivot!$A$1 - tblCustRFM[[#This Row],[LastPurchaseDate]])</f>
        <v>494</v>
      </c>
      <c r="F4957">
        <f>IF(tblCustRFM[[#This Row],[Recency]] &lt;= $L$4, 3, IF(tblCustRFM[[#This Row],[Recency]] &lt;= M4959, 2, 1))</f>
        <v>1</v>
      </c>
      <c r="G4957">
        <f>IF(tblCustRFM[[#This Row],[Frequency]] &gt;= L4960, 3, IF(tblCustRFM[[#This Row],[Frequency]] &gt;= M4960, 2, 1))</f>
        <v>3</v>
      </c>
      <c r="H4957">
        <f>IF(tblCustRFM[[#This Row],[Monetary]] &gt;= L4961, 3, IF(tblCustRFM[[#This Row],[Monetary]] &gt;= M4961, 2, 1))</f>
        <v>3</v>
      </c>
      <c r="I4957">
        <f>tblCustRFM[[#This Row],[RecencyTier]] + tblCustRFM[[#This Row],[FrequencyTier]] + tblCustRFM[[#This Row],[MonetaryTier]]</f>
        <v>7</v>
      </c>
    </row>
    <row r="4958" spans="1:9" x14ac:dyDescent="0.45">
      <c r="A4958" s="16">
        <v>8366</v>
      </c>
      <c r="B4958" s="10">
        <v>45317.881088117283</v>
      </c>
      <c r="C4958">
        <v>1</v>
      </c>
      <c r="D4958">
        <v>2255.75</v>
      </c>
      <c r="E4958" s="24">
        <f>INT(RFM_Pivot!$A$1 - tblCustRFM[[#This Row],[LastPurchaseDate]])</f>
        <v>339</v>
      </c>
      <c r="F4958">
        <f>IF(tblCustRFM[[#This Row],[Recency]] &lt;= $L$4, 3, IF(tblCustRFM[[#This Row],[Recency]] &lt;= M4960, 2, 1))</f>
        <v>1</v>
      </c>
      <c r="G4958">
        <f>IF(tblCustRFM[[#This Row],[Frequency]] &gt;= L4961, 3, IF(tblCustRFM[[#This Row],[Frequency]] &gt;= M4961, 2, 1))</f>
        <v>3</v>
      </c>
      <c r="H4958">
        <f>IF(tblCustRFM[[#This Row],[Monetary]] &gt;= L4962, 3, IF(tblCustRFM[[#This Row],[Monetary]] &gt;= M4962, 2, 1))</f>
        <v>3</v>
      </c>
      <c r="I4958">
        <f>tblCustRFM[[#This Row],[RecencyTier]] + tblCustRFM[[#This Row],[FrequencyTier]] + tblCustRFM[[#This Row],[MonetaryTier]]</f>
        <v>7</v>
      </c>
    </row>
    <row r="4959" spans="1:9" x14ac:dyDescent="0.45">
      <c r="A4959" s="16">
        <v>8367</v>
      </c>
      <c r="B4959" s="10">
        <v>45361.320432060187</v>
      </c>
      <c r="C4959">
        <v>2</v>
      </c>
      <c r="D4959">
        <v>7530.83</v>
      </c>
      <c r="E4959" s="24">
        <f>INT(RFM_Pivot!$A$1 - tblCustRFM[[#This Row],[LastPurchaseDate]])</f>
        <v>295</v>
      </c>
      <c r="F4959">
        <f>IF(tblCustRFM[[#This Row],[Recency]] &lt;= $L$4, 3, IF(tblCustRFM[[#This Row],[Recency]] &lt;= M4961, 2, 1))</f>
        <v>1</v>
      </c>
      <c r="G4959">
        <f>IF(tblCustRFM[[#This Row],[Frequency]] &gt;= L4962, 3, IF(tblCustRFM[[#This Row],[Frequency]] &gt;= M4962, 2, 1))</f>
        <v>3</v>
      </c>
      <c r="H4959">
        <f>IF(tblCustRFM[[#This Row],[Monetary]] &gt;= L4963, 3, IF(tblCustRFM[[#This Row],[Monetary]] &gt;= M4963, 2, 1))</f>
        <v>3</v>
      </c>
      <c r="I4959">
        <f>tblCustRFM[[#This Row],[RecencyTier]] + tblCustRFM[[#This Row],[FrequencyTier]] + tblCustRFM[[#This Row],[MonetaryTier]]</f>
        <v>7</v>
      </c>
    </row>
    <row r="4960" spans="1:9" x14ac:dyDescent="0.45">
      <c r="A4960" s="16">
        <v>8368</v>
      </c>
      <c r="B4960" s="10">
        <v>45644.953795370369</v>
      </c>
      <c r="C4960">
        <v>4</v>
      </c>
      <c r="D4960">
        <v>53875.74</v>
      </c>
      <c r="E4960" s="24">
        <f>INT(RFM_Pivot!$A$1 - tblCustRFM[[#This Row],[LastPurchaseDate]])</f>
        <v>12</v>
      </c>
      <c r="F4960">
        <f>IF(tblCustRFM[[#This Row],[Recency]] &lt;= $L$4, 3, IF(tblCustRFM[[#This Row],[Recency]] &lt;= M4962, 2, 1))</f>
        <v>3</v>
      </c>
      <c r="G4960">
        <f>IF(tblCustRFM[[#This Row],[Frequency]] &gt;= L4963, 3, IF(tblCustRFM[[#This Row],[Frequency]] &gt;= M4963, 2, 1))</f>
        <v>3</v>
      </c>
      <c r="H4960">
        <f>IF(tblCustRFM[[#This Row],[Monetary]] &gt;= L4964, 3, IF(tblCustRFM[[#This Row],[Monetary]] &gt;= M4964, 2, 1))</f>
        <v>3</v>
      </c>
      <c r="I4960">
        <f>tblCustRFM[[#This Row],[RecencyTier]] + tblCustRFM[[#This Row],[FrequencyTier]] + tblCustRFM[[#This Row],[MonetaryTier]]</f>
        <v>9</v>
      </c>
    </row>
    <row r="4961" spans="1:9" x14ac:dyDescent="0.45">
      <c r="A4961" s="16">
        <v>8370</v>
      </c>
      <c r="B4961" s="10">
        <v>45634.659765972225</v>
      </c>
      <c r="C4961">
        <v>3</v>
      </c>
      <c r="D4961">
        <v>11645.31</v>
      </c>
      <c r="E4961" s="24">
        <f>INT(RFM_Pivot!$A$1 - tblCustRFM[[#This Row],[LastPurchaseDate]])</f>
        <v>22</v>
      </c>
      <c r="F4961">
        <f>IF(tblCustRFM[[#This Row],[Recency]] &lt;= $L$4, 3, IF(tblCustRFM[[#This Row],[Recency]] &lt;= M4963, 2, 1))</f>
        <v>3</v>
      </c>
      <c r="G4961">
        <f>IF(tblCustRFM[[#This Row],[Frequency]] &gt;= L4964, 3, IF(tblCustRFM[[#This Row],[Frequency]] &gt;= M4964, 2, 1))</f>
        <v>3</v>
      </c>
      <c r="H4961">
        <f>IF(tblCustRFM[[#This Row],[Monetary]] &gt;= L4965, 3, IF(tblCustRFM[[#This Row],[Monetary]] &gt;= M4965, 2, 1))</f>
        <v>3</v>
      </c>
      <c r="I4961">
        <f>tblCustRFM[[#This Row],[RecencyTier]] + tblCustRFM[[#This Row],[FrequencyTier]] + tblCustRFM[[#This Row],[MonetaryTier]]</f>
        <v>9</v>
      </c>
    </row>
    <row r="4962" spans="1:9" x14ac:dyDescent="0.45">
      <c r="A4962" s="16">
        <v>8371</v>
      </c>
      <c r="B4962" s="10">
        <v>45361.904490432098</v>
      </c>
      <c r="C4962">
        <v>2</v>
      </c>
      <c r="D4962">
        <v>22304.3</v>
      </c>
      <c r="E4962" s="24">
        <f>INT(RFM_Pivot!$A$1 - tblCustRFM[[#This Row],[LastPurchaseDate]])</f>
        <v>295</v>
      </c>
      <c r="F4962">
        <f>IF(tblCustRFM[[#This Row],[Recency]] &lt;= $L$4, 3, IF(tblCustRFM[[#This Row],[Recency]] &lt;= M4964, 2, 1))</f>
        <v>1</v>
      </c>
      <c r="G4962">
        <f>IF(tblCustRFM[[#This Row],[Frequency]] &gt;= L4965, 3, IF(tblCustRFM[[#This Row],[Frequency]] &gt;= M4965, 2, 1))</f>
        <v>3</v>
      </c>
      <c r="H4962">
        <f>IF(tblCustRFM[[#This Row],[Monetary]] &gt;= L4966, 3, IF(tblCustRFM[[#This Row],[Monetary]] &gt;= M4966, 2, 1))</f>
        <v>3</v>
      </c>
      <c r="I4962">
        <f>tblCustRFM[[#This Row],[RecencyTier]] + tblCustRFM[[#This Row],[FrequencyTier]] + tblCustRFM[[#This Row],[MonetaryTier]]</f>
        <v>7</v>
      </c>
    </row>
    <row r="4963" spans="1:9" x14ac:dyDescent="0.45">
      <c r="A4963" s="16">
        <v>8372</v>
      </c>
      <c r="B4963" s="10">
        <v>45559.754275424384</v>
      </c>
      <c r="C4963">
        <v>2</v>
      </c>
      <c r="D4963">
        <v>15768.26</v>
      </c>
      <c r="E4963" s="24">
        <f>INT(RFM_Pivot!$A$1 - tblCustRFM[[#This Row],[LastPurchaseDate]])</f>
        <v>97</v>
      </c>
      <c r="F4963">
        <f>IF(tblCustRFM[[#This Row],[Recency]] &lt;= $L$4, 3, IF(tblCustRFM[[#This Row],[Recency]] &lt;= M4965, 2, 1))</f>
        <v>3</v>
      </c>
      <c r="G4963">
        <f>IF(tblCustRFM[[#This Row],[Frequency]] &gt;= L4966, 3, IF(tblCustRFM[[#This Row],[Frequency]] &gt;= M4966, 2, 1))</f>
        <v>3</v>
      </c>
      <c r="H4963">
        <f>IF(tblCustRFM[[#This Row],[Monetary]] &gt;= L4967, 3, IF(tblCustRFM[[#This Row],[Monetary]] &gt;= M4967, 2, 1))</f>
        <v>3</v>
      </c>
      <c r="I4963">
        <f>tblCustRFM[[#This Row],[RecencyTier]] + tblCustRFM[[#This Row],[FrequencyTier]] + tblCustRFM[[#This Row],[MonetaryTier]]</f>
        <v>9</v>
      </c>
    </row>
    <row r="4964" spans="1:9" x14ac:dyDescent="0.45">
      <c r="A4964" s="16">
        <v>8373</v>
      </c>
      <c r="B4964" s="10">
        <v>45424.471747183641</v>
      </c>
      <c r="C4964">
        <v>2</v>
      </c>
      <c r="D4964">
        <v>19561.45</v>
      </c>
      <c r="E4964" s="24">
        <f>INT(RFM_Pivot!$A$1 - tblCustRFM[[#This Row],[LastPurchaseDate]])</f>
        <v>232</v>
      </c>
      <c r="F4964">
        <f>IF(tblCustRFM[[#This Row],[Recency]] &lt;= $L$4, 3, IF(tblCustRFM[[#This Row],[Recency]] &lt;= M4966, 2, 1))</f>
        <v>1</v>
      </c>
      <c r="G4964">
        <f>IF(tblCustRFM[[#This Row],[Frequency]] &gt;= L4967, 3, IF(tblCustRFM[[#This Row],[Frequency]] &gt;= M4967, 2, 1))</f>
        <v>3</v>
      </c>
      <c r="H4964">
        <f>IF(tblCustRFM[[#This Row],[Monetary]] &gt;= L4968, 3, IF(tblCustRFM[[#This Row],[Monetary]] &gt;= M4968, 2, 1))</f>
        <v>3</v>
      </c>
      <c r="I4964">
        <f>tblCustRFM[[#This Row],[RecencyTier]] + tblCustRFM[[#This Row],[FrequencyTier]] + tblCustRFM[[#This Row],[MonetaryTier]]</f>
        <v>7</v>
      </c>
    </row>
    <row r="4965" spans="1:9" x14ac:dyDescent="0.45">
      <c r="A4965" s="16">
        <v>8374</v>
      </c>
      <c r="B4965" s="10">
        <v>45188.366136612654</v>
      </c>
      <c r="C4965">
        <v>2</v>
      </c>
      <c r="D4965">
        <v>19466.28</v>
      </c>
      <c r="E4965" s="24">
        <f>INT(RFM_Pivot!$A$1 - tblCustRFM[[#This Row],[LastPurchaseDate]])</f>
        <v>468</v>
      </c>
      <c r="F4965">
        <f>IF(tblCustRFM[[#This Row],[Recency]] &lt;= $L$4, 3, IF(tblCustRFM[[#This Row],[Recency]] &lt;= M4967, 2, 1))</f>
        <v>1</v>
      </c>
      <c r="G4965">
        <f>IF(tblCustRFM[[#This Row],[Frequency]] &gt;= L4968, 3, IF(tblCustRFM[[#This Row],[Frequency]] &gt;= M4968, 2, 1))</f>
        <v>3</v>
      </c>
      <c r="H4965">
        <f>IF(tblCustRFM[[#This Row],[Monetary]] &gt;= L4969, 3, IF(tblCustRFM[[#This Row],[Monetary]] &gt;= M4969, 2, 1))</f>
        <v>3</v>
      </c>
      <c r="I4965">
        <f>tblCustRFM[[#This Row],[RecencyTier]] + tblCustRFM[[#This Row],[FrequencyTier]] + tblCustRFM[[#This Row],[MonetaryTier]]</f>
        <v>7</v>
      </c>
    </row>
    <row r="4966" spans="1:9" x14ac:dyDescent="0.45">
      <c r="A4966" s="16">
        <v>8376</v>
      </c>
      <c r="B4966" s="10">
        <v>45316.7129712963</v>
      </c>
      <c r="C4966">
        <v>1</v>
      </c>
      <c r="D4966">
        <v>9959.84</v>
      </c>
      <c r="E4966" s="24">
        <f>INT(RFM_Pivot!$A$1 - tblCustRFM[[#This Row],[LastPurchaseDate]])</f>
        <v>340</v>
      </c>
      <c r="F4966">
        <f>IF(tblCustRFM[[#This Row],[Recency]] &lt;= $L$4, 3, IF(tblCustRFM[[#This Row],[Recency]] &lt;= M4968, 2, 1))</f>
        <v>1</v>
      </c>
      <c r="G4966">
        <f>IF(tblCustRFM[[#This Row],[Frequency]] &gt;= L4969, 3, IF(tblCustRFM[[#This Row],[Frequency]] &gt;= M4969, 2, 1))</f>
        <v>3</v>
      </c>
      <c r="H4966">
        <f>IF(tblCustRFM[[#This Row],[Monetary]] &gt;= L4970, 3, IF(tblCustRFM[[#This Row],[Monetary]] &gt;= M4970, 2, 1))</f>
        <v>3</v>
      </c>
      <c r="I4966">
        <f>tblCustRFM[[#This Row],[RecencyTier]] + tblCustRFM[[#This Row],[FrequencyTier]] + tblCustRFM[[#This Row],[MonetaryTier]]</f>
        <v>7</v>
      </c>
    </row>
    <row r="4967" spans="1:9" x14ac:dyDescent="0.45">
      <c r="A4967" s="16">
        <v>8377</v>
      </c>
      <c r="B4967" s="10">
        <v>45495.799879976854</v>
      </c>
      <c r="C4967">
        <v>1</v>
      </c>
      <c r="D4967">
        <v>4473.0600000000004</v>
      </c>
      <c r="E4967" s="24">
        <f>INT(RFM_Pivot!$A$1 - tblCustRFM[[#This Row],[LastPurchaseDate]])</f>
        <v>161</v>
      </c>
      <c r="F4967">
        <f>IF(tblCustRFM[[#This Row],[Recency]] &lt;= $L$4, 3, IF(tblCustRFM[[#This Row],[Recency]] &lt;= M4969, 2, 1))</f>
        <v>1</v>
      </c>
      <c r="G4967">
        <f>IF(tblCustRFM[[#This Row],[Frequency]] &gt;= L4970, 3, IF(tblCustRFM[[#This Row],[Frequency]] &gt;= M4970, 2, 1))</f>
        <v>3</v>
      </c>
      <c r="H4967">
        <f>IF(tblCustRFM[[#This Row],[Monetary]] &gt;= L4971, 3, IF(tblCustRFM[[#This Row],[Monetary]] &gt;= M4971, 2, 1))</f>
        <v>3</v>
      </c>
      <c r="I4967">
        <f>tblCustRFM[[#This Row],[RecencyTier]] + tblCustRFM[[#This Row],[FrequencyTier]] + tblCustRFM[[#This Row],[MonetaryTier]]</f>
        <v>7</v>
      </c>
    </row>
    <row r="4968" spans="1:9" x14ac:dyDescent="0.45">
      <c r="A4968" s="16">
        <v>8378</v>
      </c>
      <c r="B4968" s="10">
        <v>45566.762976311729</v>
      </c>
      <c r="C4968">
        <v>5</v>
      </c>
      <c r="D4968">
        <v>14619.75</v>
      </c>
      <c r="E4968" s="24">
        <f>INT(RFM_Pivot!$A$1 - tblCustRFM[[#This Row],[LastPurchaseDate]])</f>
        <v>90</v>
      </c>
      <c r="F4968">
        <f>IF(tblCustRFM[[#This Row],[Recency]] &lt;= $L$4, 3, IF(tblCustRFM[[#This Row],[Recency]] &lt;= M4970, 2, 1))</f>
        <v>3</v>
      </c>
      <c r="G4968">
        <f>IF(tblCustRFM[[#This Row],[Frequency]] &gt;= L4971, 3, IF(tblCustRFM[[#This Row],[Frequency]] &gt;= M4971, 2, 1))</f>
        <v>3</v>
      </c>
      <c r="H4968">
        <f>IF(tblCustRFM[[#This Row],[Monetary]] &gt;= L4972, 3, IF(tblCustRFM[[#This Row],[Monetary]] &gt;= M4972, 2, 1))</f>
        <v>3</v>
      </c>
      <c r="I4968">
        <f>tblCustRFM[[#This Row],[RecencyTier]] + tblCustRFM[[#This Row],[FrequencyTier]] + tblCustRFM[[#This Row],[MonetaryTier]]</f>
        <v>9</v>
      </c>
    </row>
    <row r="4969" spans="1:9" x14ac:dyDescent="0.45">
      <c r="A4969" s="16">
        <v>8379</v>
      </c>
      <c r="B4969" s="10">
        <v>45445.278827893519</v>
      </c>
      <c r="C4969">
        <v>1</v>
      </c>
      <c r="D4969">
        <v>11291.34</v>
      </c>
      <c r="E4969" s="24">
        <f>INT(RFM_Pivot!$A$1 - tblCustRFM[[#This Row],[LastPurchaseDate]])</f>
        <v>211</v>
      </c>
      <c r="F4969">
        <f>IF(tblCustRFM[[#This Row],[Recency]] &lt;= $L$4, 3, IF(tblCustRFM[[#This Row],[Recency]] &lt;= M4971, 2, 1))</f>
        <v>1</v>
      </c>
      <c r="G4969">
        <f>IF(tblCustRFM[[#This Row],[Frequency]] &gt;= L4972, 3, IF(tblCustRFM[[#This Row],[Frequency]] &gt;= M4972, 2, 1))</f>
        <v>3</v>
      </c>
      <c r="H4969">
        <f>IF(tblCustRFM[[#This Row],[Monetary]] &gt;= L4973, 3, IF(tblCustRFM[[#This Row],[Monetary]] &gt;= M4973, 2, 1))</f>
        <v>3</v>
      </c>
      <c r="I4969">
        <f>tblCustRFM[[#This Row],[RecencyTier]] + tblCustRFM[[#This Row],[FrequencyTier]] + tblCustRFM[[#This Row],[MonetaryTier]]</f>
        <v>7</v>
      </c>
    </row>
    <row r="4970" spans="1:9" x14ac:dyDescent="0.45">
      <c r="A4970" s="16">
        <v>8380</v>
      </c>
      <c r="B4970" s="10">
        <v>45630.206320640435</v>
      </c>
      <c r="C4970">
        <v>2</v>
      </c>
      <c r="D4970">
        <v>12999.96</v>
      </c>
      <c r="E4970" s="24">
        <f>INT(RFM_Pivot!$A$1 - tblCustRFM[[#This Row],[LastPurchaseDate]])</f>
        <v>26</v>
      </c>
      <c r="F4970">
        <f>IF(tblCustRFM[[#This Row],[Recency]] &lt;= $L$4, 3, IF(tblCustRFM[[#This Row],[Recency]] &lt;= M4972, 2, 1))</f>
        <v>3</v>
      </c>
      <c r="G4970">
        <f>IF(tblCustRFM[[#This Row],[Frequency]] &gt;= L4973, 3, IF(tblCustRFM[[#This Row],[Frequency]] &gt;= M4973, 2, 1))</f>
        <v>3</v>
      </c>
      <c r="H4970">
        <f>IF(tblCustRFM[[#This Row],[Monetary]] &gt;= L4974, 3, IF(tblCustRFM[[#This Row],[Monetary]] &gt;= M4974, 2, 1))</f>
        <v>3</v>
      </c>
      <c r="I4970">
        <f>tblCustRFM[[#This Row],[RecencyTier]] + tblCustRFM[[#This Row],[FrequencyTier]] + tblCustRFM[[#This Row],[MonetaryTier]]</f>
        <v>9</v>
      </c>
    </row>
    <row r="4971" spans="1:9" x14ac:dyDescent="0.45">
      <c r="A4971" s="16">
        <v>8381</v>
      </c>
      <c r="B4971" s="10">
        <v>45242.318531867284</v>
      </c>
      <c r="C4971">
        <v>1</v>
      </c>
      <c r="D4971">
        <v>4476.3599999999997</v>
      </c>
      <c r="E4971" s="24">
        <f>INT(RFM_Pivot!$A$1 - tblCustRFM[[#This Row],[LastPurchaseDate]])</f>
        <v>414</v>
      </c>
      <c r="F4971">
        <f>IF(tblCustRFM[[#This Row],[Recency]] &lt;= $L$4, 3, IF(tblCustRFM[[#This Row],[Recency]] &lt;= M4973, 2, 1))</f>
        <v>1</v>
      </c>
      <c r="G4971">
        <f>IF(tblCustRFM[[#This Row],[Frequency]] &gt;= L4974, 3, IF(tblCustRFM[[#This Row],[Frequency]] &gt;= M4974, 2, 1))</f>
        <v>3</v>
      </c>
      <c r="H4971">
        <f>IF(tblCustRFM[[#This Row],[Monetary]] &gt;= L4975, 3, IF(tblCustRFM[[#This Row],[Monetary]] &gt;= M4975, 2, 1))</f>
        <v>3</v>
      </c>
      <c r="I4971">
        <f>tblCustRFM[[#This Row],[RecencyTier]] + tblCustRFM[[#This Row],[FrequencyTier]] + tblCustRFM[[#This Row],[MonetaryTier]]</f>
        <v>7</v>
      </c>
    </row>
    <row r="4972" spans="1:9" x14ac:dyDescent="0.45">
      <c r="A4972" s="16">
        <v>8382</v>
      </c>
      <c r="B4972" s="10">
        <v>45473.532653279319</v>
      </c>
      <c r="C4972">
        <v>4</v>
      </c>
      <c r="D4972">
        <v>28655.07</v>
      </c>
      <c r="E4972" s="24">
        <f>INT(RFM_Pivot!$A$1 - tblCustRFM[[#This Row],[LastPurchaseDate]])</f>
        <v>183</v>
      </c>
      <c r="F4972">
        <f>IF(tblCustRFM[[#This Row],[Recency]] &lt;= $L$4, 3, IF(tblCustRFM[[#This Row],[Recency]] &lt;= M4974, 2, 1))</f>
        <v>1</v>
      </c>
      <c r="G4972">
        <f>IF(tblCustRFM[[#This Row],[Frequency]] &gt;= L4975, 3, IF(tblCustRFM[[#This Row],[Frequency]] &gt;= M4975, 2, 1))</f>
        <v>3</v>
      </c>
      <c r="H4972">
        <f>IF(tblCustRFM[[#This Row],[Monetary]] &gt;= L4976, 3, IF(tblCustRFM[[#This Row],[Monetary]] &gt;= M4976, 2, 1))</f>
        <v>3</v>
      </c>
      <c r="I4972">
        <f>tblCustRFM[[#This Row],[RecencyTier]] + tblCustRFM[[#This Row],[FrequencyTier]] + tblCustRFM[[#This Row],[MonetaryTier]]</f>
        <v>7</v>
      </c>
    </row>
    <row r="4973" spans="1:9" x14ac:dyDescent="0.45">
      <c r="A4973" s="16">
        <v>8383</v>
      </c>
      <c r="B4973" s="10">
        <v>45585.525852584877</v>
      </c>
      <c r="C4973">
        <v>1</v>
      </c>
      <c r="D4973">
        <v>11230.5</v>
      </c>
      <c r="E4973" s="24">
        <f>INT(RFM_Pivot!$A$1 - tblCustRFM[[#This Row],[LastPurchaseDate]])</f>
        <v>71</v>
      </c>
      <c r="F4973">
        <f>IF(tblCustRFM[[#This Row],[Recency]] &lt;= $L$4, 3, IF(tblCustRFM[[#This Row],[Recency]] &lt;= M4975, 2, 1))</f>
        <v>3</v>
      </c>
      <c r="G4973">
        <f>IF(tblCustRFM[[#This Row],[Frequency]] &gt;= L4976, 3, IF(tblCustRFM[[#This Row],[Frequency]] &gt;= M4976, 2, 1))</f>
        <v>3</v>
      </c>
      <c r="H4973">
        <f>IF(tblCustRFM[[#This Row],[Monetary]] &gt;= L4977, 3, IF(tblCustRFM[[#This Row],[Monetary]] &gt;= M4977, 2, 1))</f>
        <v>3</v>
      </c>
      <c r="I4973">
        <f>tblCustRFM[[#This Row],[RecencyTier]] + tblCustRFM[[#This Row],[FrequencyTier]] + tblCustRFM[[#This Row],[MonetaryTier]]</f>
        <v>9</v>
      </c>
    </row>
    <row r="4974" spans="1:9" x14ac:dyDescent="0.45">
      <c r="A4974" s="16">
        <v>8384</v>
      </c>
      <c r="B4974" s="10">
        <v>45233.6306630787</v>
      </c>
      <c r="C4974">
        <v>1</v>
      </c>
      <c r="D4974">
        <v>6321.7</v>
      </c>
      <c r="E4974" s="24">
        <f>INT(RFM_Pivot!$A$1 - tblCustRFM[[#This Row],[LastPurchaseDate]])</f>
        <v>423</v>
      </c>
      <c r="F4974">
        <f>IF(tblCustRFM[[#This Row],[Recency]] &lt;= $L$4, 3, IF(tblCustRFM[[#This Row],[Recency]] &lt;= M4976, 2, 1))</f>
        <v>1</v>
      </c>
      <c r="G4974">
        <f>IF(tblCustRFM[[#This Row],[Frequency]] &gt;= L4977, 3, IF(tblCustRFM[[#This Row],[Frequency]] &gt;= M4977, 2, 1))</f>
        <v>3</v>
      </c>
      <c r="H4974">
        <f>IF(tblCustRFM[[#This Row],[Monetary]] &gt;= L4978, 3, IF(tblCustRFM[[#This Row],[Monetary]] &gt;= M4978, 2, 1))</f>
        <v>3</v>
      </c>
      <c r="I4974">
        <f>tblCustRFM[[#This Row],[RecencyTier]] + tblCustRFM[[#This Row],[FrequencyTier]] + tblCustRFM[[#This Row],[MonetaryTier]]</f>
        <v>7</v>
      </c>
    </row>
    <row r="4975" spans="1:9" x14ac:dyDescent="0.45">
      <c r="A4975" s="16">
        <v>8385</v>
      </c>
      <c r="B4975" s="10">
        <v>45545.809880979941</v>
      </c>
      <c r="C4975">
        <v>3</v>
      </c>
      <c r="D4975">
        <v>26509.7</v>
      </c>
      <c r="E4975" s="24">
        <f>INT(RFM_Pivot!$A$1 - tblCustRFM[[#This Row],[LastPurchaseDate]])</f>
        <v>111</v>
      </c>
      <c r="F4975">
        <f>IF(tblCustRFM[[#This Row],[Recency]] &lt;= $L$4, 3, IF(tblCustRFM[[#This Row],[Recency]] &lt;= M4977, 2, 1))</f>
        <v>3</v>
      </c>
      <c r="G4975">
        <f>IF(tblCustRFM[[#This Row],[Frequency]] &gt;= L4978, 3, IF(tblCustRFM[[#This Row],[Frequency]] &gt;= M4978, 2, 1))</f>
        <v>3</v>
      </c>
      <c r="H4975">
        <f>IF(tblCustRFM[[#This Row],[Monetary]] &gt;= L4979, 3, IF(tblCustRFM[[#This Row],[Monetary]] &gt;= M4979, 2, 1))</f>
        <v>3</v>
      </c>
      <c r="I4975">
        <f>tblCustRFM[[#This Row],[RecencyTier]] + tblCustRFM[[#This Row],[FrequencyTier]] + tblCustRFM[[#This Row],[MonetaryTier]]</f>
        <v>9</v>
      </c>
    </row>
    <row r="4976" spans="1:9" x14ac:dyDescent="0.45">
      <c r="A4976" s="16">
        <v>8388</v>
      </c>
      <c r="B4976" s="10">
        <v>45558.951195100308</v>
      </c>
      <c r="C4976">
        <v>1</v>
      </c>
      <c r="D4976">
        <v>6495.66</v>
      </c>
      <c r="E4976" s="24">
        <f>INT(RFM_Pivot!$A$1 - tblCustRFM[[#This Row],[LastPurchaseDate]])</f>
        <v>98</v>
      </c>
      <c r="F4976">
        <f>IF(tblCustRFM[[#This Row],[Recency]] &lt;= $L$4, 3, IF(tblCustRFM[[#This Row],[Recency]] &lt;= M4978, 2, 1))</f>
        <v>3</v>
      </c>
      <c r="G4976">
        <f>IF(tblCustRFM[[#This Row],[Frequency]] &gt;= L4979, 3, IF(tblCustRFM[[#This Row],[Frequency]] &gt;= M4979, 2, 1))</f>
        <v>3</v>
      </c>
      <c r="H4976">
        <f>IF(tblCustRFM[[#This Row],[Monetary]] &gt;= L4980, 3, IF(tblCustRFM[[#This Row],[Monetary]] &gt;= M4980, 2, 1))</f>
        <v>3</v>
      </c>
      <c r="I4976">
        <f>tblCustRFM[[#This Row],[RecencyTier]] + tblCustRFM[[#This Row],[FrequencyTier]] + tblCustRFM[[#This Row],[MonetaryTier]]</f>
        <v>9</v>
      </c>
    </row>
    <row r="4977" spans="1:9" x14ac:dyDescent="0.45">
      <c r="A4977" s="16">
        <v>8389</v>
      </c>
      <c r="B4977" s="10">
        <v>45297.366036612657</v>
      </c>
      <c r="C4977">
        <v>2</v>
      </c>
      <c r="D4977">
        <v>8489.92</v>
      </c>
      <c r="E4977" s="24">
        <f>INT(RFM_Pivot!$A$1 - tblCustRFM[[#This Row],[LastPurchaseDate]])</f>
        <v>359</v>
      </c>
      <c r="F4977">
        <f>IF(tblCustRFM[[#This Row],[Recency]] &lt;= $L$4, 3, IF(tblCustRFM[[#This Row],[Recency]] &lt;= M4979, 2, 1))</f>
        <v>1</v>
      </c>
      <c r="G4977">
        <f>IF(tblCustRFM[[#This Row],[Frequency]] &gt;= L4980, 3, IF(tblCustRFM[[#This Row],[Frequency]] &gt;= M4980, 2, 1))</f>
        <v>3</v>
      </c>
      <c r="H4977">
        <f>IF(tblCustRFM[[#This Row],[Monetary]] &gt;= L4981, 3, IF(tblCustRFM[[#This Row],[Monetary]] &gt;= M4981, 2, 1))</f>
        <v>3</v>
      </c>
      <c r="I4977">
        <f>tblCustRFM[[#This Row],[RecencyTier]] + tblCustRFM[[#This Row],[FrequencyTier]] + tblCustRFM[[#This Row],[MonetaryTier]]</f>
        <v>7</v>
      </c>
    </row>
    <row r="4978" spans="1:9" x14ac:dyDescent="0.45">
      <c r="A4978" s="16">
        <v>8390</v>
      </c>
      <c r="B4978" s="10">
        <v>44956.056905709876</v>
      </c>
      <c r="C4978">
        <v>1</v>
      </c>
      <c r="D4978">
        <v>19588.55</v>
      </c>
      <c r="E4978" s="24">
        <f>INT(RFM_Pivot!$A$1 - tblCustRFM[[#This Row],[LastPurchaseDate]])</f>
        <v>700</v>
      </c>
      <c r="F4978">
        <f>IF(tblCustRFM[[#This Row],[Recency]] &lt;= $L$4, 3, IF(tblCustRFM[[#This Row],[Recency]] &lt;= M4980, 2, 1))</f>
        <v>1</v>
      </c>
      <c r="G4978">
        <f>IF(tblCustRFM[[#This Row],[Frequency]] &gt;= L4981, 3, IF(tblCustRFM[[#This Row],[Frequency]] &gt;= M4981, 2, 1))</f>
        <v>3</v>
      </c>
      <c r="H4978">
        <f>IF(tblCustRFM[[#This Row],[Monetary]] &gt;= L4982, 3, IF(tblCustRFM[[#This Row],[Monetary]] &gt;= M4982, 2, 1))</f>
        <v>3</v>
      </c>
      <c r="I4978">
        <f>tblCustRFM[[#This Row],[RecencyTier]] + tblCustRFM[[#This Row],[FrequencyTier]] + tblCustRFM[[#This Row],[MonetaryTier]]</f>
        <v>7</v>
      </c>
    </row>
    <row r="4979" spans="1:9" x14ac:dyDescent="0.45">
      <c r="A4979" s="16">
        <v>8391</v>
      </c>
      <c r="B4979" s="10">
        <v>45620.642364236111</v>
      </c>
      <c r="C4979">
        <v>1</v>
      </c>
      <c r="D4979">
        <v>3701.75</v>
      </c>
      <c r="E4979" s="24">
        <f>INT(RFM_Pivot!$A$1 - tblCustRFM[[#This Row],[LastPurchaseDate]])</f>
        <v>36</v>
      </c>
      <c r="F4979">
        <f>IF(tblCustRFM[[#This Row],[Recency]] &lt;= $L$4, 3, IF(tblCustRFM[[#This Row],[Recency]] &lt;= M4981, 2, 1))</f>
        <v>3</v>
      </c>
      <c r="G4979">
        <f>IF(tblCustRFM[[#This Row],[Frequency]] &gt;= L4982, 3, IF(tblCustRFM[[#This Row],[Frequency]] &gt;= M4982, 2, 1))</f>
        <v>3</v>
      </c>
      <c r="H4979">
        <f>IF(tblCustRFM[[#This Row],[Monetary]] &gt;= L4983, 3, IF(tblCustRFM[[#This Row],[Monetary]] &gt;= M4983, 2, 1))</f>
        <v>3</v>
      </c>
      <c r="I4979">
        <f>tblCustRFM[[#This Row],[RecencyTier]] + tblCustRFM[[#This Row],[FrequencyTier]] + tblCustRFM[[#This Row],[MonetaryTier]]</f>
        <v>9</v>
      </c>
    </row>
    <row r="4980" spans="1:9" x14ac:dyDescent="0.45">
      <c r="A4980" s="16">
        <v>8392</v>
      </c>
      <c r="B4980" s="10">
        <v>45251.298429822527</v>
      </c>
      <c r="C4980">
        <v>3</v>
      </c>
      <c r="D4980">
        <v>16691.09</v>
      </c>
      <c r="E4980" s="24">
        <f>INT(RFM_Pivot!$A$1 - tblCustRFM[[#This Row],[LastPurchaseDate]])</f>
        <v>405</v>
      </c>
      <c r="F4980">
        <f>IF(tblCustRFM[[#This Row],[Recency]] &lt;= $L$4, 3, IF(tblCustRFM[[#This Row],[Recency]] &lt;= M4982, 2, 1))</f>
        <v>1</v>
      </c>
      <c r="G4980">
        <f>IF(tblCustRFM[[#This Row],[Frequency]] &gt;= L4983, 3, IF(tblCustRFM[[#This Row],[Frequency]] &gt;= M4983, 2, 1))</f>
        <v>3</v>
      </c>
      <c r="H4980">
        <f>IF(tblCustRFM[[#This Row],[Monetary]] &gt;= L4984, 3, IF(tblCustRFM[[#This Row],[Monetary]] &gt;= M4984, 2, 1))</f>
        <v>3</v>
      </c>
      <c r="I4980">
        <f>tblCustRFM[[#This Row],[RecencyTier]] + tblCustRFM[[#This Row],[FrequencyTier]] + tblCustRFM[[#This Row],[MonetaryTier]]</f>
        <v>7</v>
      </c>
    </row>
    <row r="4981" spans="1:9" x14ac:dyDescent="0.45">
      <c r="A4981" s="16">
        <v>8393</v>
      </c>
      <c r="B4981" s="10">
        <v>45336.205920601853</v>
      </c>
      <c r="C4981">
        <v>1</v>
      </c>
      <c r="D4981">
        <v>3271.9</v>
      </c>
      <c r="E4981" s="24">
        <f>INT(RFM_Pivot!$A$1 - tblCustRFM[[#This Row],[LastPurchaseDate]])</f>
        <v>320</v>
      </c>
      <c r="F4981">
        <f>IF(tblCustRFM[[#This Row],[Recency]] &lt;= $L$4, 3, IF(tblCustRFM[[#This Row],[Recency]] &lt;= M4983, 2, 1))</f>
        <v>1</v>
      </c>
      <c r="G4981">
        <f>IF(tblCustRFM[[#This Row],[Frequency]] &gt;= L4984, 3, IF(tblCustRFM[[#This Row],[Frequency]] &gt;= M4984, 2, 1))</f>
        <v>3</v>
      </c>
      <c r="H4981">
        <f>IF(tblCustRFM[[#This Row],[Monetary]] &gt;= L4985, 3, IF(tblCustRFM[[#This Row],[Monetary]] &gt;= M4985, 2, 1))</f>
        <v>3</v>
      </c>
      <c r="I4981">
        <f>tblCustRFM[[#This Row],[RecencyTier]] + tblCustRFM[[#This Row],[FrequencyTier]] + tblCustRFM[[#This Row],[MonetaryTier]]</f>
        <v>7</v>
      </c>
    </row>
    <row r="4982" spans="1:9" x14ac:dyDescent="0.45">
      <c r="A4982" s="16">
        <v>8394</v>
      </c>
      <c r="B4982" s="10">
        <v>45655.028802893517</v>
      </c>
      <c r="C4982">
        <v>4</v>
      </c>
      <c r="D4982">
        <v>28713.69</v>
      </c>
      <c r="E4982" s="24">
        <f>INT(RFM_Pivot!$A$1 - tblCustRFM[[#This Row],[LastPurchaseDate]])</f>
        <v>1</v>
      </c>
      <c r="F4982">
        <f>IF(tblCustRFM[[#This Row],[Recency]] &lt;= $L$4, 3, IF(tblCustRFM[[#This Row],[Recency]] &lt;= M4984, 2, 1))</f>
        <v>3</v>
      </c>
      <c r="G4982">
        <f>IF(tblCustRFM[[#This Row],[Frequency]] &gt;= L4985, 3, IF(tblCustRFM[[#This Row],[Frequency]] &gt;= M4985, 2, 1))</f>
        <v>3</v>
      </c>
      <c r="H4982">
        <f>IF(tblCustRFM[[#This Row],[Monetary]] &gt;= L4986, 3, IF(tblCustRFM[[#This Row],[Monetary]] &gt;= M4986, 2, 1))</f>
        <v>3</v>
      </c>
      <c r="I4982">
        <f>tblCustRFM[[#This Row],[RecencyTier]] + tblCustRFM[[#This Row],[FrequencyTier]] + tblCustRFM[[#This Row],[MonetaryTier]]</f>
        <v>9</v>
      </c>
    </row>
    <row r="4983" spans="1:9" x14ac:dyDescent="0.45">
      <c r="A4983" s="16">
        <v>8395</v>
      </c>
      <c r="B4983" s="10">
        <v>45145.072807291668</v>
      </c>
      <c r="C4983">
        <v>1</v>
      </c>
      <c r="D4983">
        <v>9558.68</v>
      </c>
      <c r="E4983" s="24">
        <f>INT(RFM_Pivot!$A$1 - tblCustRFM[[#This Row],[LastPurchaseDate]])</f>
        <v>511</v>
      </c>
      <c r="F4983">
        <f>IF(tblCustRFM[[#This Row],[Recency]] &lt;= $L$4, 3, IF(tblCustRFM[[#This Row],[Recency]] &lt;= M4985, 2, 1))</f>
        <v>1</v>
      </c>
      <c r="G4983">
        <f>IF(tblCustRFM[[#This Row],[Frequency]] &gt;= L4986, 3, IF(tblCustRFM[[#This Row],[Frequency]] &gt;= M4986, 2, 1))</f>
        <v>3</v>
      </c>
      <c r="H4983">
        <f>IF(tblCustRFM[[#This Row],[Monetary]] &gt;= L4987, 3, IF(tblCustRFM[[#This Row],[Monetary]] &gt;= M4987, 2, 1))</f>
        <v>3</v>
      </c>
      <c r="I4983">
        <f>tblCustRFM[[#This Row],[RecencyTier]] + tblCustRFM[[#This Row],[FrequencyTier]] + tblCustRFM[[#This Row],[MonetaryTier]]</f>
        <v>7</v>
      </c>
    </row>
    <row r="4984" spans="1:9" x14ac:dyDescent="0.45">
      <c r="A4984" s="16">
        <v>8396</v>
      </c>
      <c r="B4984" s="10">
        <v>45523.177617746915</v>
      </c>
      <c r="C4984">
        <v>3</v>
      </c>
      <c r="D4984">
        <v>12073.61</v>
      </c>
      <c r="E4984" s="24">
        <f>INT(RFM_Pivot!$A$1 - tblCustRFM[[#This Row],[LastPurchaseDate]])</f>
        <v>133</v>
      </c>
      <c r="F4984">
        <f>IF(tblCustRFM[[#This Row],[Recency]] &lt;= $L$4, 3, IF(tblCustRFM[[#This Row],[Recency]] &lt;= M4986, 2, 1))</f>
        <v>1</v>
      </c>
      <c r="G4984">
        <f>IF(tblCustRFM[[#This Row],[Frequency]] &gt;= L4987, 3, IF(tblCustRFM[[#This Row],[Frequency]] &gt;= M4987, 2, 1))</f>
        <v>3</v>
      </c>
      <c r="H4984">
        <f>IF(tblCustRFM[[#This Row],[Monetary]] &gt;= L4988, 3, IF(tblCustRFM[[#This Row],[Monetary]] &gt;= M4988, 2, 1))</f>
        <v>3</v>
      </c>
      <c r="I4984">
        <f>tblCustRFM[[#This Row],[RecencyTier]] + tblCustRFM[[#This Row],[FrequencyTier]] + tblCustRFM[[#This Row],[MonetaryTier]]</f>
        <v>7</v>
      </c>
    </row>
    <row r="4985" spans="1:9" x14ac:dyDescent="0.45">
      <c r="A4985" s="16">
        <v>8397</v>
      </c>
      <c r="B4985" s="10">
        <v>45377.309030902776</v>
      </c>
      <c r="C4985">
        <v>2</v>
      </c>
      <c r="D4985">
        <v>11059.52</v>
      </c>
      <c r="E4985" s="24">
        <f>INT(RFM_Pivot!$A$1 - tblCustRFM[[#This Row],[LastPurchaseDate]])</f>
        <v>279</v>
      </c>
      <c r="F4985">
        <f>IF(tblCustRFM[[#This Row],[Recency]] &lt;= $L$4, 3, IF(tblCustRFM[[#This Row],[Recency]] &lt;= M4987, 2, 1))</f>
        <v>1</v>
      </c>
      <c r="G4985">
        <f>IF(tblCustRFM[[#This Row],[Frequency]] &gt;= L4988, 3, IF(tblCustRFM[[#This Row],[Frequency]] &gt;= M4988, 2, 1))</f>
        <v>3</v>
      </c>
      <c r="H4985">
        <f>IF(tblCustRFM[[#This Row],[Monetary]] &gt;= L4989, 3, IF(tblCustRFM[[#This Row],[Monetary]] &gt;= M4989, 2, 1))</f>
        <v>3</v>
      </c>
      <c r="I4985">
        <f>tblCustRFM[[#This Row],[RecencyTier]] + tblCustRFM[[#This Row],[FrequencyTier]] + tblCustRFM[[#This Row],[MonetaryTier]]</f>
        <v>7</v>
      </c>
    </row>
    <row r="4986" spans="1:9" x14ac:dyDescent="0.45">
      <c r="A4986" s="16">
        <v>8398</v>
      </c>
      <c r="B4986" s="10">
        <v>45365.408840895063</v>
      </c>
      <c r="C4986">
        <v>2</v>
      </c>
      <c r="D4986">
        <v>6013.88</v>
      </c>
      <c r="E4986" s="24">
        <f>INT(RFM_Pivot!$A$1 - tblCustRFM[[#This Row],[LastPurchaseDate]])</f>
        <v>291</v>
      </c>
      <c r="F4986">
        <f>IF(tblCustRFM[[#This Row],[Recency]] &lt;= $L$4, 3, IF(tblCustRFM[[#This Row],[Recency]] &lt;= M4988, 2, 1))</f>
        <v>1</v>
      </c>
      <c r="G4986">
        <f>IF(tblCustRFM[[#This Row],[Frequency]] &gt;= L4989, 3, IF(tblCustRFM[[#This Row],[Frequency]] &gt;= M4989, 2, 1))</f>
        <v>3</v>
      </c>
      <c r="H4986">
        <f>IF(tblCustRFM[[#This Row],[Monetary]] &gt;= L4990, 3, IF(tblCustRFM[[#This Row],[Monetary]] &gt;= M4990, 2, 1))</f>
        <v>3</v>
      </c>
      <c r="I4986">
        <f>tblCustRFM[[#This Row],[RecencyTier]] + tblCustRFM[[#This Row],[FrequencyTier]] + tblCustRFM[[#This Row],[MonetaryTier]]</f>
        <v>7</v>
      </c>
    </row>
    <row r="4987" spans="1:9" x14ac:dyDescent="0.45">
      <c r="A4987" s="16">
        <v>8399</v>
      </c>
      <c r="B4987" s="10">
        <v>45632.469546952161</v>
      </c>
      <c r="C4987">
        <v>3</v>
      </c>
      <c r="D4987">
        <v>7973.1</v>
      </c>
      <c r="E4987" s="24">
        <f>INT(RFM_Pivot!$A$1 - tblCustRFM[[#This Row],[LastPurchaseDate]])</f>
        <v>24</v>
      </c>
      <c r="F4987">
        <f>IF(tblCustRFM[[#This Row],[Recency]] &lt;= $L$4, 3, IF(tblCustRFM[[#This Row],[Recency]] &lt;= M4989, 2, 1))</f>
        <v>3</v>
      </c>
      <c r="G4987">
        <f>IF(tblCustRFM[[#This Row],[Frequency]] &gt;= L4990, 3, IF(tblCustRFM[[#This Row],[Frequency]] &gt;= M4990, 2, 1))</f>
        <v>3</v>
      </c>
      <c r="H4987">
        <f>IF(tblCustRFM[[#This Row],[Monetary]] &gt;= L4991, 3, IF(tblCustRFM[[#This Row],[Monetary]] &gt;= M4991, 2, 1))</f>
        <v>3</v>
      </c>
      <c r="I4987">
        <f>tblCustRFM[[#This Row],[RecencyTier]] + tblCustRFM[[#This Row],[FrequencyTier]] + tblCustRFM[[#This Row],[MonetaryTier]]</f>
        <v>9</v>
      </c>
    </row>
    <row r="4988" spans="1:9" x14ac:dyDescent="0.45">
      <c r="A4988" s="16">
        <v>8400</v>
      </c>
      <c r="B4988" s="10">
        <v>45522.958595871911</v>
      </c>
      <c r="C4988">
        <v>3</v>
      </c>
      <c r="D4988">
        <v>41887.46</v>
      </c>
      <c r="E4988" s="24">
        <f>INT(RFM_Pivot!$A$1 - tblCustRFM[[#This Row],[LastPurchaseDate]])</f>
        <v>134</v>
      </c>
      <c r="F4988">
        <f>IF(tblCustRFM[[#This Row],[Recency]] &lt;= $L$4, 3, IF(tblCustRFM[[#This Row],[Recency]] &lt;= M4990, 2, 1))</f>
        <v>1</v>
      </c>
      <c r="G4988">
        <f>IF(tblCustRFM[[#This Row],[Frequency]] &gt;= L4991, 3, IF(tblCustRFM[[#This Row],[Frequency]] &gt;= M4991, 2, 1))</f>
        <v>3</v>
      </c>
      <c r="H4988">
        <f>IF(tblCustRFM[[#This Row],[Monetary]] &gt;= L4992, 3, IF(tblCustRFM[[#This Row],[Monetary]] &gt;= M4992, 2, 1))</f>
        <v>3</v>
      </c>
      <c r="I4988">
        <f>tblCustRFM[[#This Row],[RecencyTier]] + tblCustRFM[[#This Row],[FrequencyTier]] + tblCustRFM[[#This Row],[MonetaryTier]]</f>
        <v>7</v>
      </c>
    </row>
    <row r="4989" spans="1:9" x14ac:dyDescent="0.45">
      <c r="A4989" s="16">
        <v>8404</v>
      </c>
      <c r="B4989" s="10">
        <v>45194.936793672838</v>
      </c>
      <c r="C4989">
        <v>2</v>
      </c>
      <c r="D4989">
        <v>6420.04</v>
      </c>
      <c r="E4989" s="24">
        <f>INT(RFM_Pivot!$A$1 - tblCustRFM[[#This Row],[LastPurchaseDate]])</f>
        <v>462</v>
      </c>
      <c r="F4989">
        <f>IF(tblCustRFM[[#This Row],[Recency]] &lt;= $L$4, 3, IF(tblCustRFM[[#This Row],[Recency]] &lt;= M4991, 2, 1))</f>
        <v>1</v>
      </c>
      <c r="G4989">
        <f>IF(tblCustRFM[[#This Row],[Frequency]] &gt;= L4992, 3, IF(tblCustRFM[[#This Row],[Frequency]] &gt;= M4992, 2, 1))</f>
        <v>3</v>
      </c>
      <c r="H4989">
        <f>IF(tblCustRFM[[#This Row],[Monetary]] &gt;= L4993, 3, IF(tblCustRFM[[#This Row],[Monetary]] &gt;= M4993, 2, 1))</f>
        <v>3</v>
      </c>
      <c r="I4989">
        <f>tblCustRFM[[#This Row],[RecencyTier]] + tblCustRFM[[#This Row],[FrequencyTier]] + tblCustRFM[[#This Row],[MonetaryTier]]</f>
        <v>7</v>
      </c>
    </row>
    <row r="4990" spans="1:9" x14ac:dyDescent="0.45">
      <c r="A4990" s="16">
        <v>8406</v>
      </c>
      <c r="B4990" s="10">
        <v>45371.24942492284</v>
      </c>
      <c r="C4990">
        <v>1</v>
      </c>
      <c r="D4990">
        <v>665.98</v>
      </c>
      <c r="E4990" s="24">
        <f>INT(RFM_Pivot!$A$1 - tblCustRFM[[#This Row],[LastPurchaseDate]])</f>
        <v>285</v>
      </c>
      <c r="F4990">
        <f>IF(tblCustRFM[[#This Row],[Recency]] &lt;= $L$4, 3, IF(tblCustRFM[[#This Row],[Recency]] &lt;= M4992, 2, 1))</f>
        <v>1</v>
      </c>
      <c r="G4990">
        <f>IF(tblCustRFM[[#This Row],[Frequency]] &gt;= L4993, 3, IF(tblCustRFM[[#This Row],[Frequency]] &gt;= M4993, 2, 1))</f>
        <v>3</v>
      </c>
      <c r="H4990">
        <f>IF(tblCustRFM[[#This Row],[Monetary]] &gt;= L4994, 3, IF(tblCustRFM[[#This Row],[Monetary]] &gt;= M4994, 2, 1))</f>
        <v>3</v>
      </c>
      <c r="I4990">
        <f>tblCustRFM[[#This Row],[RecencyTier]] + tblCustRFM[[#This Row],[FrequencyTier]] + tblCustRFM[[#This Row],[MonetaryTier]]</f>
        <v>7</v>
      </c>
    </row>
    <row r="4991" spans="1:9" x14ac:dyDescent="0.45">
      <c r="A4991" s="16">
        <v>8407</v>
      </c>
      <c r="B4991" s="10">
        <v>45503.976697685182</v>
      </c>
      <c r="C4991">
        <v>1</v>
      </c>
      <c r="D4991">
        <v>17824.5</v>
      </c>
      <c r="E4991" s="24">
        <f>INT(RFM_Pivot!$A$1 - tblCustRFM[[#This Row],[LastPurchaseDate]])</f>
        <v>153</v>
      </c>
      <c r="F4991">
        <f>IF(tblCustRFM[[#This Row],[Recency]] &lt;= $L$4, 3, IF(tblCustRFM[[#This Row],[Recency]] &lt;= M4993, 2, 1))</f>
        <v>1</v>
      </c>
      <c r="G4991">
        <f>IF(tblCustRFM[[#This Row],[Frequency]] &gt;= L4994, 3, IF(tblCustRFM[[#This Row],[Frequency]] &gt;= M4994, 2, 1))</f>
        <v>3</v>
      </c>
      <c r="H4991">
        <f>IF(tblCustRFM[[#This Row],[Monetary]] &gt;= L4995, 3, IF(tblCustRFM[[#This Row],[Monetary]] &gt;= M4995, 2, 1))</f>
        <v>3</v>
      </c>
      <c r="I4991">
        <f>tblCustRFM[[#This Row],[RecencyTier]] + tblCustRFM[[#This Row],[FrequencyTier]] + tblCustRFM[[#This Row],[MonetaryTier]]</f>
        <v>7</v>
      </c>
    </row>
    <row r="4992" spans="1:9" x14ac:dyDescent="0.45">
      <c r="A4992" s="16">
        <v>8408</v>
      </c>
      <c r="B4992" s="10">
        <v>44935.614861496913</v>
      </c>
      <c r="C4992">
        <v>1</v>
      </c>
      <c r="D4992">
        <v>2754.35</v>
      </c>
      <c r="E4992" s="24">
        <f>INT(RFM_Pivot!$A$1 - tblCustRFM[[#This Row],[LastPurchaseDate]])</f>
        <v>721</v>
      </c>
      <c r="F4992">
        <f>IF(tblCustRFM[[#This Row],[Recency]] &lt;= $L$4, 3, IF(tblCustRFM[[#This Row],[Recency]] &lt;= M4994, 2, 1))</f>
        <v>1</v>
      </c>
      <c r="G4992">
        <f>IF(tblCustRFM[[#This Row],[Frequency]] &gt;= L4995, 3, IF(tblCustRFM[[#This Row],[Frequency]] &gt;= M4995, 2, 1))</f>
        <v>3</v>
      </c>
      <c r="H4992">
        <f>IF(tblCustRFM[[#This Row],[Monetary]] &gt;= L4996, 3, IF(tblCustRFM[[#This Row],[Monetary]] &gt;= M4996, 2, 1))</f>
        <v>3</v>
      </c>
      <c r="I4992">
        <f>tblCustRFM[[#This Row],[RecencyTier]] + tblCustRFM[[#This Row],[FrequencyTier]] + tblCustRFM[[#This Row],[MonetaryTier]]</f>
        <v>7</v>
      </c>
    </row>
    <row r="4993" spans="1:9" x14ac:dyDescent="0.45">
      <c r="A4993" s="16">
        <v>8409</v>
      </c>
      <c r="B4993" s="10">
        <v>45228.374137422841</v>
      </c>
      <c r="C4993">
        <v>2</v>
      </c>
      <c r="D4993">
        <v>22351.46</v>
      </c>
      <c r="E4993" s="24">
        <f>INT(RFM_Pivot!$A$1 - tblCustRFM[[#This Row],[LastPurchaseDate]])</f>
        <v>428</v>
      </c>
      <c r="F4993">
        <f>IF(tblCustRFM[[#This Row],[Recency]] &lt;= $L$4, 3, IF(tblCustRFM[[#This Row],[Recency]] &lt;= M4995, 2, 1))</f>
        <v>1</v>
      </c>
      <c r="G4993">
        <f>IF(tblCustRFM[[#This Row],[Frequency]] &gt;= L4996, 3, IF(tblCustRFM[[#This Row],[Frequency]] &gt;= M4996, 2, 1))</f>
        <v>3</v>
      </c>
      <c r="H4993">
        <f>IF(tblCustRFM[[#This Row],[Monetary]] &gt;= L4997, 3, IF(tblCustRFM[[#This Row],[Monetary]] &gt;= M4997, 2, 1))</f>
        <v>3</v>
      </c>
      <c r="I4993">
        <f>tblCustRFM[[#This Row],[RecencyTier]] + tblCustRFM[[#This Row],[FrequencyTier]] + tblCustRFM[[#This Row],[MonetaryTier]]</f>
        <v>7</v>
      </c>
    </row>
    <row r="4994" spans="1:9" x14ac:dyDescent="0.45">
      <c r="A4994" s="16">
        <v>8410</v>
      </c>
      <c r="B4994" s="10">
        <v>45605.96789679784</v>
      </c>
      <c r="C4994">
        <v>1</v>
      </c>
      <c r="D4994">
        <v>4660.3999999999996</v>
      </c>
      <c r="E4994" s="24">
        <f>INT(RFM_Pivot!$A$1 - tblCustRFM[[#This Row],[LastPurchaseDate]])</f>
        <v>51</v>
      </c>
      <c r="F4994">
        <f>IF(tblCustRFM[[#This Row],[Recency]] &lt;= $L$4, 3, IF(tblCustRFM[[#This Row],[Recency]] &lt;= M4996, 2, 1))</f>
        <v>3</v>
      </c>
      <c r="G4994">
        <f>IF(tblCustRFM[[#This Row],[Frequency]] &gt;= L4997, 3, IF(tblCustRFM[[#This Row],[Frequency]] &gt;= M4997, 2, 1))</f>
        <v>3</v>
      </c>
      <c r="H4994">
        <f>IF(tblCustRFM[[#This Row],[Monetary]] &gt;= L4998, 3, IF(tblCustRFM[[#This Row],[Monetary]] &gt;= M4998, 2, 1))</f>
        <v>3</v>
      </c>
      <c r="I4994">
        <f>tblCustRFM[[#This Row],[RecencyTier]] + tblCustRFM[[#This Row],[FrequencyTier]] + tblCustRFM[[#This Row],[MonetaryTier]]</f>
        <v>9</v>
      </c>
    </row>
    <row r="4995" spans="1:9" x14ac:dyDescent="0.45">
      <c r="A4995" s="16">
        <v>8411</v>
      </c>
      <c r="B4995" s="10">
        <v>45223.044604436727</v>
      </c>
      <c r="C4995">
        <v>1</v>
      </c>
      <c r="D4995">
        <v>3827.18</v>
      </c>
      <c r="E4995" s="24">
        <f>INT(RFM_Pivot!$A$1 - tblCustRFM[[#This Row],[LastPurchaseDate]])</f>
        <v>433</v>
      </c>
      <c r="F4995">
        <f>IF(tblCustRFM[[#This Row],[Recency]] &lt;= $L$4, 3, IF(tblCustRFM[[#This Row],[Recency]] &lt;= M4997, 2, 1))</f>
        <v>1</v>
      </c>
      <c r="G4995">
        <f>IF(tblCustRFM[[#This Row],[Frequency]] &gt;= L4998, 3, IF(tblCustRFM[[#This Row],[Frequency]] &gt;= M4998, 2, 1))</f>
        <v>3</v>
      </c>
      <c r="H4995">
        <f>IF(tblCustRFM[[#This Row],[Monetary]] &gt;= L4999, 3, IF(tblCustRFM[[#This Row],[Monetary]] &gt;= M4999, 2, 1))</f>
        <v>3</v>
      </c>
      <c r="I4995">
        <f>tblCustRFM[[#This Row],[RecencyTier]] + tblCustRFM[[#This Row],[FrequencyTier]] + tblCustRFM[[#This Row],[MonetaryTier]]</f>
        <v>7</v>
      </c>
    </row>
    <row r="4996" spans="1:9" x14ac:dyDescent="0.45">
      <c r="A4996" s="16">
        <v>8412</v>
      </c>
      <c r="B4996" s="10">
        <v>45555.227822762346</v>
      </c>
      <c r="C4996">
        <v>1</v>
      </c>
      <c r="D4996">
        <v>3507.66</v>
      </c>
      <c r="E4996" s="24">
        <f>INT(RFM_Pivot!$A$1 - tblCustRFM[[#This Row],[LastPurchaseDate]])</f>
        <v>101</v>
      </c>
      <c r="F4996">
        <f>IF(tblCustRFM[[#This Row],[Recency]] &lt;= $L$4, 3, IF(tblCustRFM[[#This Row],[Recency]] &lt;= M4998, 2, 1))</f>
        <v>3</v>
      </c>
      <c r="G4996">
        <f>IF(tblCustRFM[[#This Row],[Frequency]] &gt;= L4999, 3, IF(tblCustRFM[[#This Row],[Frequency]] &gt;= M4999, 2, 1))</f>
        <v>3</v>
      </c>
      <c r="H4996">
        <f>IF(tblCustRFM[[#This Row],[Monetary]] &gt;= L5000, 3, IF(tblCustRFM[[#This Row],[Monetary]] &gt;= M5000, 2, 1))</f>
        <v>3</v>
      </c>
      <c r="I4996">
        <f>tblCustRFM[[#This Row],[RecencyTier]] + tblCustRFM[[#This Row],[FrequencyTier]] + tblCustRFM[[#This Row],[MonetaryTier]]</f>
        <v>9</v>
      </c>
    </row>
    <row r="4997" spans="1:9" x14ac:dyDescent="0.45">
      <c r="A4997" s="16">
        <v>8413</v>
      </c>
      <c r="B4997" s="10">
        <v>45484.994799459877</v>
      </c>
      <c r="C4997">
        <v>1</v>
      </c>
      <c r="D4997">
        <v>4999.76</v>
      </c>
      <c r="E4997" s="24">
        <f>INT(RFM_Pivot!$A$1 - tblCustRFM[[#This Row],[LastPurchaseDate]])</f>
        <v>172</v>
      </c>
      <c r="F4997">
        <f>IF(tblCustRFM[[#This Row],[Recency]] &lt;= $L$4, 3, IF(tblCustRFM[[#This Row],[Recency]] &lt;= M4999, 2, 1))</f>
        <v>1</v>
      </c>
      <c r="G4997">
        <f>IF(tblCustRFM[[#This Row],[Frequency]] &gt;= L5000, 3, IF(tblCustRFM[[#This Row],[Frequency]] &gt;= M5000, 2, 1))</f>
        <v>3</v>
      </c>
      <c r="H4997">
        <f>IF(tblCustRFM[[#This Row],[Monetary]] &gt;= L5001, 3, IF(tblCustRFM[[#This Row],[Monetary]] &gt;= M5001, 2, 1))</f>
        <v>3</v>
      </c>
      <c r="I4997">
        <f>tblCustRFM[[#This Row],[RecencyTier]] + tblCustRFM[[#This Row],[FrequencyTier]] + tblCustRFM[[#This Row],[MonetaryTier]]</f>
        <v>7</v>
      </c>
    </row>
    <row r="4998" spans="1:9" x14ac:dyDescent="0.45">
      <c r="A4998" s="16">
        <v>8415</v>
      </c>
      <c r="B4998" s="10">
        <v>45241.369436959874</v>
      </c>
      <c r="C4998">
        <v>2</v>
      </c>
      <c r="D4998">
        <v>8512.5</v>
      </c>
      <c r="E4998" s="24">
        <f>INT(RFM_Pivot!$A$1 - tblCustRFM[[#This Row],[LastPurchaseDate]])</f>
        <v>415</v>
      </c>
      <c r="F4998">
        <f>IF(tblCustRFM[[#This Row],[Recency]] &lt;= $L$4, 3, IF(tblCustRFM[[#This Row],[Recency]] &lt;= M5000, 2, 1))</f>
        <v>1</v>
      </c>
      <c r="G4998">
        <f>IF(tblCustRFM[[#This Row],[Frequency]] &gt;= L5001, 3, IF(tblCustRFM[[#This Row],[Frequency]] &gt;= M5001, 2, 1))</f>
        <v>3</v>
      </c>
      <c r="H4998">
        <f>IF(tblCustRFM[[#This Row],[Monetary]] &gt;= L5002, 3, IF(tblCustRFM[[#This Row],[Monetary]] &gt;= M5002, 2, 1))</f>
        <v>3</v>
      </c>
      <c r="I4998">
        <f>tblCustRFM[[#This Row],[RecencyTier]] + tblCustRFM[[#This Row],[FrequencyTier]] + tblCustRFM[[#This Row],[MonetaryTier]]</f>
        <v>7</v>
      </c>
    </row>
    <row r="4999" spans="1:9" x14ac:dyDescent="0.45">
      <c r="A4999" s="16">
        <v>8416</v>
      </c>
      <c r="B4999" s="10">
        <v>45569.683268325614</v>
      </c>
      <c r="C4999">
        <v>1</v>
      </c>
      <c r="D4999">
        <v>22337.45</v>
      </c>
      <c r="E4999" s="24">
        <f>INT(RFM_Pivot!$A$1 - tblCustRFM[[#This Row],[LastPurchaseDate]])</f>
        <v>87</v>
      </c>
      <c r="F4999">
        <f>IF(tblCustRFM[[#This Row],[Recency]] &lt;= $L$4, 3, IF(tblCustRFM[[#This Row],[Recency]] &lt;= M5001, 2, 1))</f>
        <v>3</v>
      </c>
      <c r="G4999">
        <f>IF(tblCustRFM[[#This Row],[Frequency]] &gt;= L5002, 3, IF(tblCustRFM[[#This Row],[Frequency]] &gt;= M5002, 2, 1))</f>
        <v>3</v>
      </c>
      <c r="H4999">
        <f>IF(tblCustRFM[[#This Row],[Monetary]] &gt;= L5003, 3, IF(tblCustRFM[[#This Row],[Monetary]] &gt;= M5003, 2, 1))</f>
        <v>3</v>
      </c>
      <c r="I4999">
        <f>tblCustRFM[[#This Row],[RecencyTier]] + tblCustRFM[[#This Row],[FrequencyTier]] + tblCustRFM[[#This Row],[MonetaryTier]]</f>
        <v>9</v>
      </c>
    </row>
    <row r="5000" spans="1:9" x14ac:dyDescent="0.45">
      <c r="A5000" s="16">
        <v>8418</v>
      </c>
      <c r="B5000" s="10">
        <v>45102.43654367284</v>
      </c>
      <c r="C5000">
        <v>2</v>
      </c>
      <c r="D5000">
        <v>8701.15</v>
      </c>
      <c r="E5000" s="24">
        <f>INT(RFM_Pivot!$A$1 - tblCustRFM[[#This Row],[LastPurchaseDate]])</f>
        <v>554</v>
      </c>
      <c r="F5000">
        <f>IF(tblCustRFM[[#This Row],[Recency]] &lt;= $L$4, 3, IF(tblCustRFM[[#This Row],[Recency]] &lt;= M5002, 2, 1))</f>
        <v>1</v>
      </c>
      <c r="G5000">
        <f>IF(tblCustRFM[[#This Row],[Frequency]] &gt;= L5003, 3, IF(tblCustRFM[[#This Row],[Frequency]] &gt;= M5003, 2, 1))</f>
        <v>3</v>
      </c>
      <c r="H5000">
        <f>IF(tblCustRFM[[#This Row],[Monetary]] &gt;= L5004, 3, IF(tblCustRFM[[#This Row],[Monetary]] &gt;= M5004, 2, 1))</f>
        <v>3</v>
      </c>
      <c r="I5000">
        <f>tblCustRFM[[#This Row],[RecencyTier]] + tblCustRFM[[#This Row],[FrequencyTier]] + tblCustRFM[[#This Row],[MonetaryTier]]</f>
        <v>7</v>
      </c>
    </row>
    <row r="5001" spans="1:9" x14ac:dyDescent="0.45">
      <c r="A5001" s="16">
        <v>8419</v>
      </c>
      <c r="B5001" s="10">
        <v>45363.656665663577</v>
      </c>
      <c r="C5001">
        <v>2</v>
      </c>
      <c r="D5001">
        <v>13036.71</v>
      </c>
      <c r="E5001" s="24">
        <f>INT(RFM_Pivot!$A$1 - tblCustRFM[[#This Row],[LastPurchaseDate]])</f>
        <v>293</v>
      </c>
      <c r="F5001">
        <f>IF(tblCustRFM[[#This Row],[Recency]] &lt;= $L$4, 3, IF(tblCustRFM[[#This Row],[Recency]] &lt;= M5003, 2, 1))</f>
        <v>1</v>
      </c>
      <c r="G5001">
        <f>IF(tblCustRFM[[#This Row],[Frequency]] &gt;= L5004, 3, IF(tblCustRFM[[#This Row],[Frequency]] &gt;= M5004, 2, 1))</f>
        <v>3</v>
      </c>
      <c r="H5001">
        <f>IF(tblCustRFM[[#This Row],[Monetary]] &gt;= L5005, 3, IF(tblCustRFM[[#This Row],[Monetary]] &gt;= M5005, 2, 1))</f>
        <v>3</v>
      </c>
      <c r="I5001">
        <f>tblCustRFM[[#This Row],[RecencyTier]] + tblCustRFM[[#This Row],[FrequencyTier]] + tblCustRFM[[#This Row],[MonetaryTier]]</f>
        <v>7</v>
      </c>
    </row>
    <row r="5002" spans="1:9" x14ac:dyDescent="0.45">
      <c r="A5002" s="16">
        <v>8420</v>
      </c>
      <c r="B5002" s="10">
        <v>45619.036203626543</v>
      </c>
      <c r="C5002">
        <v>3</v>
      </c>
      <c r="D5002">
        <v>27690.32</v>
      </c>
      <c r="E5002" s="24">
        <f>INT(RFM_Pivot!$A$1 - tblCustRFM[[#This Row],[LastPurchaseDate]])</f>
        <v>37</v>
      </c>
      <c r="F5002">
        <f>IF(tblCustRFM[[#This Row],[Recency]] &lt;= $L$4, 3, IF(tblCustRFM[[#This Row],[Recency]] &lt;= M5004, 2, 1))</f>
        <v>3</v>
      </c>
      <c r="G5002">
        <f>IF(tblCustRFM[[#This Row],[Frequency]] &gt;= L5005, 3, IF(tblCustRFM[[#This Row],[Frequency]] &gt;= M5005, 2, 1))</f>
        <v>3</v>
      </c>
      <c r="H5002">
        <f>IF(tblCustRFM[[#This Row],[Monetary]] &gt;= L5006, 3, IF(tblCustRFM[[#This Row],[Monetary]] &gt;= M5006, 2, 1))</f>
        <v>3</v>
      </c>
      <c r="I5002">
        <f>tblCustRFM[[#This Row],[RecencyTier]] + tblCustRFM[[#This Row],[FrequencyTier]] + tblCustRFM[[#This Row],[MonetaryTier]]</f>
        <v>9</v>
      </c>
    </row>
    <row r="5003" spans="1:9" x14ac:dyDescent="0.45">
      <c r="A5003" s="16">
        <v>8421</v>
      </c>
      <c r="B5003" s="10">
        <v>45055.346834683645</v>
      </c>
      <c r="C5003">
        <v>2</v>
      </c>
      <c r="D5003">
        <v>7085.6</v>
      </c>
      <c r="E5003" s="24">
        <f>INT(RFM_Pivot!$A$1 - tblCustRFM[[#This Row],[LastPurchaseDate]])</f>
        <v>601</v>
      </c>
      <c r="F5003">
        <f>IF(tblCustRFM[[#This Row],[Recency]] &lt;= $L$4, 3, IF(tblCustRFM[[#This Row],[Recency]] &lt;= M5005, 2, 1))</f>
        <v>1</v>
      </c>
      <c r="G5003">
        <f>IF(tblCustRFM[[#This Row],[Frequency]] &gt;= L5006, 3, IF(tblCustRFM[[#This Row],[Frequency]] &gt;= M5006, 2, 1))</f>
        <v>3</v>
      </c>
      <c r="H5003">
        <f>IF(tblCustRFM[[#This Row],[Monetary]] &gt;= L5007, 3, IF(tblCustRFM[[#This Row],[Monetary]] &gt;= M5007, 2, 1))</f>
        <v>3</v>
      </c>
      <c r="I5003">
        <f>tblCustRFM[[#This Row],[RecencyTier]] + tblCustRFM[[#This Row],[FrequencyTier]] + tblCustRFM[[#This Row],[MonetaryTier]]</f>
        <v>7</v>
      </c>
    </row>
    <row r="5004" spans="1:9" x14ac:dyDescent="0.45">
      <c r="A5004" s="16">
        <v>8422</v>
      </c>
      <c r="B5004" s="10">
        <v>45408.483148302468</v>
      </c>
      <c r="C5004">
        <v>2</v>
      </c>
      <c r="D5004">
        <v>13458.12</v>
      </c>
      <c r="E5004" s="24">
        <f>INT(RFM_Pivot!$A$1 - tblCustRFM[[#This Row],[LastPurchaseDate]])</f>
        <v>248</v>
      </c>
      <c r="F5004">
        <f>IF(tblCustRFM[[#This Row],[Recency]] &lt;= $L$4, 3, IF(tblCustRFM[[#This Row],[Recency]] &lt;= M5006, 2, 1))</f>
        <v>1</v>
      </c>
      <c r="G5004">
        <f>IF(tblCustRFM[[#This Row],[Frequency]] &gt;= L5007, 3, IF(tblCustRFM[[#This Row],[Frequency]] &gt;= M5007, 2, 1))</f>
        <v>3</v>
      </c>
      <c r="H5004">
        <f>IF(tblCustRFM[[#This Row],[Monetary]] &gt;= L5008, 3, IF(tblCustRFM[[#This Row],[Monetary]] &gt;= M5008, 2, 1))</f>
        <v>3</v>
      </c>
      <c r="I5004">
        <f>tblCustRFM[[#This Row],[RecencyTier]] + tblCustRFM[[#This Row],[FrequencyTier]] + tblCustRFM[[#This Row],[MonetaryTier]]</f>
        <v>7</v>
      </c>
    </row>
    <row r="5005" spans="1:9" x14ac:dyDescent="0.45">
      <c r="A5005" s="16">
        <v>8423</v>
      </c>
      <c r="B5005" s="10">
        <v>45556.833983410492</v>
      </c>
      <c r="C5005">
        <v>2</v>
      </c>
      <c r="D5005">
        <v>19464.900000000001</v>
      </c>
      <c r="E5005" s="24">
        <f>INT(RFM_Pivot!$A$1 - tblCustRFM[[#This Row],[LastPurchaseDate]])</f>
        <v>100</v>
      </c>
      <c r="F5005">
        <f>IF(tblCustRFM[[#This Row],[Recency]] &lt;= $L$4, 3, IF(tblCustRFM[[#This Row],[Recency]] &lt;= M5007, 2, 1))</f>
        <v>3</v>
      </c>
      <c r="G5005">
        <f>IF(tblCustRFM[[#This Row],[Frequency]] &gt;= L5008, 3, IF(tblCustRFM[[#This Row],[Frequency]] &gt;= M5008, 2, 1))</f>
        <v>3</v>
      </c>
      <c r="H5005">
        <f>IF(tblCustRFM[[#This Row],[Monetary]] &gt;= L5009, 3, IF(tblCustRFM[[#This Row],[Monetary]] &gt;= M5009, 2, 1))</f>
        <v>3</v>
      </c>
      <c r="I5005">
        <f>tblCustRFM[[#This Row],[RecencyTier]] + tblCustRFM[[#This Row],[FrequencyTier]] + tblCustRFM[[#This Row],[MonetaryTier]]</f>
        <v>9</v>
      </c>
    </row>
    <row r="5006" spans="1:9" x14ac:dyDescent="0.45">
      <c r="A5006" s="16">
        <v>8424</v>
      </c>
      <c r="B5006" s="10">
        <v>45028.334133410492</v>
      </c>
      <c r="C5006">
        <v>1</v>
      </c>
      <c r="D5006">
        <v>1310.5999999999999</v>
      </c>
      <c r="E5006" s="24">
        <f>INT(RFM_Pivot!$A$1 - tblCustRFM[[#This Row],[LastPurchaseDate]])</f>
        <v>628</v>
      </c>
      <c r="F5006">
        <f>IF(tblCustRFM[[#This Row],[Recency]] &lt;= $L$4, 3, IF(tblCustRFM[[#This Row],[Recency]] &lt;= M5008, 2, 1))</f>
        <v>1</v>
      </c>
      <c r="G5006">
        <f>IF(tblCustRFM[[#This Row],[Frequency]] &gt;= L5009, 3, IF(tblCustRFM[[#This Row],[Frequency]] &gt;= M5009, 2, 1))</f>
        <v>3</v>
      </c>
      <c r="H5006">
        <f>IF(tblCustRFM[[#This Row],[Monetary]] &gt;= L5010, 3, IF(tblCustRFM[[#This Row],[Monetary]] &gt;= M5010, 2, 1))</f>
        <v>3</v>
      </c>
      <c r="I5006">
        <f>tblCustRFM[[#This Row],[RecencyTier]] + tblCustRFM[[#This Row],[FrequencyTier]] + tblCustRFM[[#This Row],[MonetaryTier]]</f>
        <v>7</v>
      </c>
    </row>
    <row r="5007" spans="1:9" x14ac:dyDescent="0.45">
      <c r="A5007" s="16">
        <v>8426</v>
      </c>
      <c r="B5007" s="10">
        <v>45057.610060995372</v>
      </c>
      <c r="C5007">
        <v>1</v>
      </c>
      <c r="D5007">
        <v>5104.24</v>
      </c>
      <c r="E5007" s="24">
        <f>INT(RFM_Pivot!$A$1 - tblCustRFM[[#This Row],[LastPurchaseDate]])</f>
        <v>599</v>
      </c>
      <c r="F5007">
        <f>IF(tblCustRFM[[#This Row],[Recency]] &lt;= $L$4, 3, IF(tblCustRFM[[#This Row],[Recency]] &lt;= M5009, 2, 1))</f>
        <v>1</v>
      </c>
      <c r="G5007">
        <f>IF(tblCustRFM[[#This Row],[Frequency]] &gt;= L5010, 3, IF(tblCustRFM[[#This Row],[Frequency]] &gt;= M5010, 2, 1))</f>
        <v>3</v>
      </c>
      <c r="H5007">
        <f>IF(tblCustRFM[[#This Row],[Monetary]] &gt;= L5011, 3, IF(tblCustRFM[[#This Row],[Monetary]] &gt;= M5011, 2, 1))</f>
        <v>3</v>
      </c>
      <c r="I5007">
        <f>tblCustRFM[[#This Row],[RecencyTier]] + tblCustRFM[[#This Row],[FrequencyTier]] + tblCustRFM[[#This Row],[MonetaryTier]]</f>
        <v>7</v>
      </c>
    </row>
    <row r="5008" spans="1:9" x14ac:dyDescent="0.45">
      <c r="A5008" s="16">
        <v>8427</v>
      </c>
      <c r="B5008" s="10">
        <v>45203.478647878088</v>
      </c>
      <c r="C5008">
        <v>2</v>
      </c>
      <c r="D5008">
        <v>6183.41</v>
      </c>
      <c r="E5008" s="24">
        <f>INT(RFM_Pivot!$A$1 - tblCustRFM[[#This Row],[LastPurchaseDate]])</f>
        <v>453</v>
      </c>
      <c r="F5008">
        <f>IF(tblCustRFM[[#This Row],[Recency]] &lt;= $L$4, 3, IF(tblCustRFM[[#This Row],[Recency]] &lt;= M5010, 2, 1))</f>
        <v>1</v>
      </c>
      <c r="G5008">
        <f>IF(tblCustRFM[[#This Row],[Frequency]] &gt;= L5011, 3, IF(tblCustRFM[[#This Row],[Frequency]] &gt;= M5011, 2, 1))</f>
        <v>3</v>
      </c>
      <c r="H5008">
        <f>IF(tblCustRFM[[#This Row],[Monetary]] &gt;= L5012, 3, IF(tblCustRFM[[#This Row],[Monetary]] &gt;= M5012, 2, 1))</f>
        <v>3</v>
      </c>
      <c r="I5008">
        <f>tblCustRFM[[#This Row],[RecencyTier]] + tblCustRFM[[#This Row],[FrequencyTier]] + tblCustRFM[[#This Row],[MonetaryTier]]</f>
        <v>7</v>
      </c>
    </row>
    <row r="5009" spans="1:9" x14ac:dyDescent="0.45">
      <c r="A5009" s="16">
        <v>8429</v>
      </c>
      <c r="B5009" s="10">
        <v>45108.642164197532</v>
      </c>
      <c r="C5009">
        <v>1</v>
      </c>
      <c r="D5009">
        <v>5194.5600000000004</v>
      </c>
      <c r="E5009" s="24">
        <f>INT(RFM_Pivot!$A$1 - tblCustRFM[[#This Row],[LastPurchaseDate]])</f>
        <v>548</v>
      </c>
      <c r="F5009">
        <f>IF(tblCustRFM[[#This Row],[Recency]] &lt;= $L$4, 3, IF(tblCustRFM[[#This Row],[Recency]] &lt;= M5011, 2, 1))</f>
        <v>1</v>
      </c>
      <c r="G5009">
        <f>IF(tblCustRFM[[#This Row],[Frequency]] &gt;= L5012, 3, IF(tblCustRFM[[#This Row],[Frequency]] &gt;= M5012, 2, 1))</f>
        <v>3</v>
      </c>
      <c r="H5009">
        <f>IF(tblCustRFM[[#This Row],[Monetary]] &gt;= L5013, 3, IF(tblCustRFM[[#This Row],[Monetary]] &gt;= M5013, 2, 1))</f>
        <v>3</v>
      </c>
      <c r="I5009">
        <f>tblCustRFM[[#This Row],[RecencyTier]] + tblCustRFM[[#This Row],[FrequencyTier]] + tblCustRFM[[#This Row],[MonetaryTier]]</f>
        <v>7</v>
      </c>
    </row>
    <row r="5010" spans="1:9" x14ac:dyDescent="0.45">
      <c r="A5010" s="16">
        <v>8430</v>
      </c>
      <c r="B5010" s="10">
        <v>45140.838383834875</v>
      </c>
      <c r="C5010">
        <v>1</v>
      </c>
      <c r="D5010">
        <v>7453.95</v>
      </c>
      <c r="E5010" s="24">
        <f>INT(RFM_Pivot!$A$1 - tblCustRFM[[#This Row],[LastPurchaseDate]])</f>
        <v>516</v>
      </c>
      <c r="F5010">
        <f>IF(tblCustRFM[[#This Row],[Recency]] &lt;= $L$4, 3, IF(tblCustRFM[[#This Row],[Recency]] &lt;= M5012, 2, 1))</f>
        <v>1</v>
      </c>
      <c r="G5010">
        <f>IF(tblCustRFM[[#This Row],[Frequency]] &gt;= L5013, 3, IF(tblCustRFM[[#This Row],[Frequency]] &gt;= M5013, 2, 1))</f>
        <v>3</v>
      </c>
      <c r="H5010">
        <f>IF(tblCustRFM[[#This Row],[Monetary]] &gt;= L5014, 3, IF(tblCustRFM[[#This Row],[Monetary]] &gt;= M5014, 2, 1))</f>
        <v>3</v>
      </c>
      <c r="I5010">
        <f>tblCustRFM[[#This Row],[RecencyTier]] + tblCustRFM[[#This Row],[FrequencyTier]] + tblCustRFM[[#This Row],[MonetaryTier]]</f>
        <v>7</v>
      </c>
    </row>
    <row r="5011" spans="1:9" x14ac:dyDescent="0.45">
      <c r="A5011" s="16">
        <v>8431</v>
      </c>
      <c r="B5011" s="10">
        <v>45207.421042091046</v>
      </c>
      <c r="C5011">
        <v>1</v>
      </c>
      <c r="D5011">
        <v>17149.2</v>
      </c>
      <c r="E5011" s="24">
        <f>INT(RFM_Pivot!$A$1 - tblCustRFM[[#This Row],[LastPurchaseDate]])</f>
        <v>449</v>
      </c>
      <c r="F5011">
        <f>IF(tblCustRFM[[#This Row],[Recency]] &lt;= $L$4, 3, IF(tblCustRFM[[#This Row],[Recency]] &lt;= M5013, 2, 1))</f>
        <v>1</v>
      </c>
      <c r="G5011">
        <f>IF(tblCustRFM[[#This Row],[Frequency]] &gt;= L5014, 3, IF(tblCustRFM[[#This Row],[Frequency]] &gt;= M5014, 2, 1))</f>
        <v>3</v>
      </c>
      <c r="H5011">
        <f>IF(tblCustRFM[[#This Row],[Monetary]] &gt;= L5015, 3, IF(tblCustRFM[[#This Row],[Monetary]] &gt;= M5015, 2, 1))</f>
        <v>3</v>
      </c>
      <c r="I5011">
        <f>tblCustRFM[[#This Row],[RecencyTier]] + tblCustRFM[[#This Row],[FrequencyTier]] + tblCustRFM[[#This Row],[MonetaryTier]]</f>
        <v>7</v>
      </c>
    </row>
    <row r="5012" spans="1:9" x14ac:dyDescent="0.45">
      <c r="A5012" s="16">
        <v>8432</v>
      </c>
      <c r="B5012" s="10">
        <v>45636.557955787037</v>
      </c>
      <c r="C5012">
        <v>3</v>
      </c>
      <c r="D5012">
        <v>22919.85</v>
      </c>
      <c r="E5012" s="24">
        <f>INT(RFM_Pivot!$A$1 - tblCustRFM[[#This Row],[LastPurchaseDate]])</f>
        <v>20</v>
      </c>
      <c r="F5012">
        <f>IF(tblCustRFM[[#This Row],[Recency]] &lt;= $L$4, 3, IF(tblCustRFM[[#This Row],[Recency]] &lt;= M5014, 2, 1))</f>
        <v>3</v>
      </c>
      <c r="G5012">
        <f>IF(tblCustRFM[[#This Row],[Frequency]] &gt;= L5015, 3, IF(tblCustRFM[[#This Row],[Frequency]] &gt;= M5015, 2, 1))</f>
        <v>3</v>
      </c>
      <c r="H5012">
        <f>IF(tblCustRFM[[#This Row],[Monetary]] &gt;= L5016, 3, IF(tblCustRFM[[#This Row],[Monetary]] &gt;= M5016, 2, 1))</f>
        <v>3</v>
      </c>
      <c r="I5012">
        <f>tblCustRFM[[#This Row],[RecencyTier]] + tblCustRFM[[#This Row],[FrequencyTier]] + tblCustRFM[[#This Row],[MonetaryTier]]</f>
        <v>9</v>
      </c>
    </row>
    <row r="5013" spans="1:9" x14ac:dyDescent="0.45">
      <c r="A5013" s="16">
        <v>8433</v>
      </c>
      <c r="B5013" s="10">
        <v>45496.748974884256</v>
      </c>
      <c r="C5013">
        <v>2</v>
      </c>
      <c r="D5013">
        <v>21052.2</v>
      </c>
      <c r="E5013" s="24">
        <f>INT(RFM_Pivot!$A$1 - tblCustRFM[[#This Row],[LastPurchaseDate]])</f>
        <v>160</v>
      </c>
      <c r="F5013">
        <f>IF(tblCustRFM[[#This Row],[Recency]] &lt;= $L$4, 3, IF(tblCustRFM[[#This Row],[Recency]] &lt;= M5015, 2, 1))</f>
        <v>1</v>
      </c>
      <c r="G5013">
        <f>IF(tblCustRFM[[#This Row],[Frequency]] &gt;= L5016, 3, IF(tblCustRFM[[#This Row],[Frequency]] &gt;= M5016, 2, 1))</f>
        <v>3</v>
      </c>
      <c r="H5013">
        <f>IF(tblCustRFM[[#This Row],[Monetary]] &gt;= L5017, 3, IF(tblCustRFM[[#This Row],[Monetary]] &gt;= M5017, 2, 1))</f>
        <v>3</v>
      </c>
      <c r="I5013">
        <f>tblCustRFM[[#This Row],[RecencyTier]] + tblCustRFM[[#This Row],[FrequencyTier]] + tblCustRFM[[#This Row],[MonetaryTier]]</f>
        <v>7</v>
      </c>
    </row>
    <row r="5014" spans="1:9" x14ac:dyDescent="0.45">
      <c r="A5014" s="16">
        <v>8435</v>
      </c>
      <c r="B5014" s="10">
        <v>45367.89108912037</v>
      </c>
      <c r="C5014">
        <v>1</v>
      </c>
      <c r="D5014">
        <v>9562.16</v>
      </c>
      <c r="E5014" s="24">
        <f>INT(RFM_Pivot!$A$1 - tblCustRFM[[#This Row],[LastPurchaseDate]])</f>
        <v>289</v>
      </c>
      <c r="F5014">
        <f>IF(tblCustRFM[[#This Row],[Recency]] &lt;= $L$4, 3, IF(tblCustRFM[[#This Row],[Recency]] &lt;= M5016, 2, 1))</f>
        <v>1</v>
      </c>
      <c r="G5014">
        <f>IF(tblCustRFM[[#This Row],[Frequency]] &gt;= L5017, 3, IF(tblCustRFM[[#This Row],[Frequency]] &gt;= M5017, 2, 1))</f>
        <v>3</v>
      </c>
      <c r="H5014">
        <f>IF(tblCustRFM[[#This Row],[Monetary]] &gt;= L5018, 3, IF(tblCustRFM[[#This Row],[Monetary]] &gt;= M5018, 2, 1))</f>
        <v>3</v>
      </c>
      <c r="I5014">
        <f>tblCustRFM[[#This Row],[RecencyTier]] + tblCustRFM[[#This Row],[FrequencyTier]] + tblCustRFM[[#This Row],[MonetaryTier]]</f>
        <v>7</v>
      </c>
    </row>
    <row r="5015" spans="1:9" x14ac:dyDescent="0.45">
      <c r="A5015" s="16">
        <v>8436</v>
      </c>
      <c r="B5015" s="10">
        <v>45623.416641666663</v>
      </c>
      <c r="C5015">
        <v>2</v>
      </c>
      <c r="D5015">
        <v>12827</v>
      </c>
      <c r="E5015" s="24">
        <f>INT(RFM_Pivot!$A$1 - tblCustRFM[[#This Row],[LastPurchaseDate]])</f>
        <v>33</v>
      </c>
      <c r="F5015">
        <f>IF(tblCustRFM[[#This Row],[Recency]] &lt;= $L$4, 3, IF(tblCustRFM[[#This Row],[Recency]] &lt;= M5017, 2, 1))</f>
        <v>3</v>
      </c>
      <c r="G5015">
        <f>IF(tblCustRFM[[#This Row],[Frequency]] &gt;= L5018, 3, IF(tblCustRFM[[#This Row],[Frequency]] &gt;= M5018, 2, 1))</f>
        <v>3</v>
      </c>
      <c r="H5015">
        <f>IF(tblCustRFM[[#This Row],[Monetary]] &gt;= L5019, 3, IF(tblCustRFM[[#This Row],[Monetary]] &gt;= M5019, 2, 1))</f>
        <v>3</v>
      </c>
      <c r="I5015">
        <f>tblCustRFM[[#This Row],[RecencyTier]] + tblCustRFM[[#This Row],[FrequencyTier]] + tblCustRFM[[#This Row],[MonetaryTier]]</f>
        <v>9</v>
      </c>
    </row>
    <row r="5016" spans="1:9" x14ac:dyDescent="0.45">
      <c r="A5016" s="16">
        <v>8437</v>
      </c>
      <c r="B5016" s="10">
        <v>45300.140314043208</v>
      </c>
      <c r="C5016">
        <v>2</v>
      </c>
      <c r="D5016">
        <v>13603.84</v>
      </c>
      <c r="E5016" s="24">
        <f>INT(RFM_Pivot!$A$1 - tblCustRFM[[#This Row],[LastPurchaseDate]])</f>
        <v>356</v>
      </c>
      <c r="F5016">
        <f>IF(tblCustRFM[[#This Row],[Recency]] &lt;= $L$4, 3, IF(tblCustRFM[[#This Row],[Recency]] &lt;= M5018, 2, 1))</f>
        <v>1</v>
      </c>
      <c r="G5016">
        <f>IF(tblCustRFM[[#This Row],[Frequency]] &gt;= L5019, 3, IF(tblCustRFM[[#This Row],[Frequency]] &gt;= M5019, 2, 1))</f>
        <v>3</v>
      </c>
      <c r="H5016">
        <f>IF(tblCustRFM[[#This Row],[Monetary]] &gt;= L5020, 3, IF(tblCustRFM[[#This Row],[Monetary]] &gt;= M5020, 2, 1))</f>
        <v>3</v>
      </c>
      <c r="I5016">
        <f>tblCustRFM[[#This Row],[RecencyTier]] + tblCustRFM[[#This Row],[FrequencyTier]] + tblCustRFM[[#This Row],[MonetaryTier]]</f>
        <v>7</v>
      </c>
    </row>
    <row r="5017" spans="1:9" x14ac:dyDescent="0.45">
      <c r="A5017" s="16">
        <v>8440</v>
      </c>
      <c r="B5017" s="10">
        <v>45303.279627970682</v>
      </c>
      <c r="C5017">
        <v>1</v>
      </c>
      <c r="D5017">
        <v>11639.25</v>
      </c>
      <c r="E5017" s="24">
        <f>INT(RFM_Pivot!$A$1 - tblCustRFM[[#This Row],[LastPurchaseDate]])</f>
        <v>353</v>
      </c>
      <c r="F5017">
        <f>IF(tblCustRFM[[#This Row],[Recency]] &lt;= $L$4, 3, IF(tblCustRFM[[#This Row],[Recency]] &lt;= M5019, 2, 1))</f>
        <v>1</v>
      </c>
      <c r="G5017">
        <f>IF(tblCustRFM[[#This Row],[Frequency]] &gt;= L5020, 3, IF(tblCustRFM[[#This Row],[Frequency]] &gt;= M5020, 2, 1))</f>
        <v>3</v>
      </c>
      <c r="H5017">
        <f>IF(tblCustRFM[[#This Row],[Monetary]] &gt;= L5021, 3, IF(tblCustRFM[[#This Row],[Monetary]] &gt;= M5021, 2, 1))</f>
        <v>3</v>
      </c>
      <c r="I5017">
        <f>tblCustRFM[[#This Row],[RecencyTier]] + tblCustRFM[[#This Row],[FrequencyTier]] + tblCustRFM[[#This Row],[MonetaryTier]]</f>
        <v>7</v>
      </c>
    </row>
    <row r="5018" spans="1:9" x14ac:dyDescent="0.45">
      <c r="A5018" s="16">
        <v>8441</v>
      </c>
      <c r="B5018" s="10">
        <v>45579.831283140433</v>
      </c>
      <c r="C5018">
        <v>1</v>
      </c>
      <c r="D5018">
        <v>6093.21</v>
      </c>
      <c r="E5018" s="24">
        <f>INT(RFM_Pivot!$A$1 - tblCustRFM[[#This Row],[LastPurchaseDate]])</f>
        <v>77</v>
      </c>
      <c r="F5018">
        <f>IF(tblCustRFM[[#This Row],[Recency]] &lt;= $L$4, 3, IF(tblCustRFM[[#This Row],[Recency]] &lt;= M5020, 2, 1))</f>
        <v>3</v>
      </c>
      <c r="G5018">
        <f>IF(tblCustRFM[[#This Row],[Frequency]] &gt;= L5021, 3, IF(tblCustRFM[[#This Row],[Frequency]] &gt;= M5021, 2, 1))</f>
        <v>3</v>
      </c>
      <c r="H5018">
        <f>IF(tblCustRFM[[#This Row],[Monetary]] &gt;= L5022, 3, IF(tblCustRFM[[#This Row],[Monetary]] &gt;= M5022, 2, 1))</f>
        <v>3</v>
      </c>
      <c r="I5018">
        <f>tblCustRFM[[#This Row],[RecencyTier]] + tblCustRFM[[#This Row],[FrequencyTier]] + tblCustRFM[[#This Row],[MonetaryTier]]</f>
        <v>9</v>
      </c>
    </row>
    <row r="5019" spans="1:9" x14ac:dyDescent="0.45">
      <c r="A5019" s="16">
        <v>8444</v>
      </c>
      <c r="B5019" s="10">
        <v>45614.071707175928</v>
      </c>
      <c r="C5019">
        <v>1</v>
      </c>
      <c r="D5019">
        <v>8200.32</v>
      </c>
      <c r="E5019" s="24">
        <f>INT(RFM_Pivot!$A$1 - tblCustRFM[[#This Row],[LastPurchaseDate]])</f>
        <v>42</v>
      </c>
      <c r="F5019">
        <f>IF(tblCustRFM[[#This Row],[Recency]] &lt;= $L$4, 3, IF(tblCustRFM[[#This Row],[Recency]] &lt;= M5021, 2, 1))</f>
        <v>3</v>
      </c>
      <c r="G5019">
        <f>IF(tblCustRFM[[#This Row],[Frequency]] &gt;= L5022, 3, IF(tblCustRFM[[#This Row],[Frequency]] &gt;= M5022, 2, 1))</f>
        <v>3</v>
      </c>
      <c r="H5019">
        <f>IF(tblCustRFM[[#This Row],[Monetary]] &gt;= L5023, 3, IF(tblCustRFM[[#This Row],[Monetary]] &gt;= M5023, 2, 1))</f>
        <v>3</v>
      </c>
      <c r="I5019">
        <f>tblCustRFM[[#This Row],[RecencyTier]] + tblCustRFM[[#This Row],[FrequencyTier]] + tblCustRFM[[#This Row],[MonetaryTier]]</f>
        <v>9</v>
      </c>
    </row>
    <row r="5020" spans="1:9" x14ac:dyDescent="0.45">
      <c r="A5020" s="16">
        <v>8445</v>
      </c>
      <c r="B5020" s="10">
        <v>45304.593759374999</v>
      </c>
      <c r="C5020">
        <v>1</v>
      </c>
      <c r="D5020">
        <v>659.13</v>
      </c>
      <c r="E5020" s="24">
        <f>INT(RFM_Pivot!$A$1 - tblCustRFM[[#This Row],[LastPurchaseDate]])</f>
        <v>352</v>
      </c>
      <c r="F5020">
        <f>IF(tblCustRFM[[#This Row],[Recency]] &lt;= $L$4, 3, IF(tblCustRFM[[#This Row],[Recency]] &lt;= M5022, 2, 1))</f>
        <v>1</v>
      </c>
      <c r="G5020">
        <f>IF(tblCustRFM[[#This Row],[Frequency]] &gt;= L5023, 3, IF(tblCustRFM[[#This Row],[Frequency]] &gt;= M5023, 2, 1))</f>
        <v>3</v>
      </c>
      <c r="H5020">
        <f>IF(tblCustRFM[[#This Row],[Monetary]] &gt;= L5024, 3, IF(tblCustRFM[[#This Row],[Monetary]] &gt;= M5024, 2, 1))</f>
        <v>3</v>
      </c>
      <c r="I5020">
        <f>tblCustRFM[[#This Row],[RecencyTier]] + tblCustRFM[[#This Row],[FrequencyTier]] + tblCustRFM[[#This Row],[MonetaryTier]]</f>
        <v>7</v>
      </c>
    </row>
    <row r="5021" spans="1:9" x14ac:dyDescent="0.45">
      <c r="A5021" s="16">
        <v>8446</v>
      </c>
      <c r="B5021" s="10">
        <v>45492.149514969133</v>
      </c>
      <c r="C5021">
        <v>4</v>
      </c>
      <c r="D5021">
        <v>39516.18</v>
      </c>
      <c r="E5021" s="24">
        <f>INT(RFM_Pivot!$A$1 - tblCustRFM[[#This Row],[LastPurchaseDate]])</f>
        <v>164</v>
      </c>
      <c r="F5021">
        <f>IF(tblCustRFM[[#This Row],[Recency]] &lt;= $L$4, 3, IF(tblCustRFM[[#This Row],[Recency]] &lt;= M5023, 2, 1))</f>
        <v>1</v>
      </c>
      <c r="G5021">
        <f>IF(tblCustRFM[[#This Row],[Frequency]] &gt;= L5024, 3, IF(tblCustRFM[[#This Row],[Frequency]] &gt;= M5024, 2, 1))</f>
        <v>3</v>
      </c>
      <c r="H5021">
        <f>IF(tblCustRFM[[#This Row],[Monetary]] &gt;= L5025, 3, IF(tblCustRFM[[#This Row],[Monetary]] &gt;= M5025, 2, 1))</f>
        <v>3</v>
      </c>
      <c r="I5021">
        <f>tblCustRFM[[#This Row],[RecencyTier]] + tblCustRFM[[#This Row],[FrequencyTier]] + tblCustRFM[[#This Row],[MonetaryTier]]</f>
        <v>7</v>
      </c>
    </row>
    <row r="5022" spans="1:9" x14ac:dyDescent="0.45">
      <c r="A5022" s="16">
        <v>8447</v>
      </c>
      <c r="B5022" s="10">
        <v>45412.060506057096</v>
      </c>
      <c r="C5022">
        <v>1</v>
      </c>
      <c r="D5022">
        <v>3796.06</v>
      </c>
      <c r="E5022" s="24">
        <f>INT(RFM_Pivot!$A$1 - tblCustRFM[[#This Row],[LastPurchaseDate]])</f>
        <v>244</v>
      </c>
      <c r="F5022">
        <f>IF(tblCustRFM[[#This Row],[Recency]] &lt;= $L$4, 3, IF(tblCustRFM[[#This Row],[Recency]] &lt;= M5024, 2, 1))</f>
        <v>1</v>
      </c>
      <c r="G5022">
        <f>IF(tblCustRFM[[#This Row],[Frequency]] &gt;= L5025, 3, IF(tblCustRFM[[#This Row],[Frequency]] &gt;= M5025, 2, 1))</f>
        <v>3</v>
      </c>
      <c r="H5022">
        <f>IF(tblCustRFM[[#This Row],[Monetary]] &gt;= L5026, 3, IF(tblCustRFM[[#This Row],[Monetary]] &gt;= M5026, 2, 1))</f>
        <v>3</v>
      </c>
      <c r="I5022">
        <f>tblCustRFM[[#This Row],[RecencyTier]] + tblCustRFM[[#This Row],[FrequencyTier]] + tblCustRFM[[#This Row],[MonetaryTier]]</f>
        <v>7</v>
      </c>
    </row>
    <row r="5023" spans="1:9" x14ac:dyDescent="0.45">
      <c r="A5023" s="16">
        <v>8448</v>
      </c>
      <c r="B5023" s="10">
        <v>45345.112811265433</v>
      </c>
      <c r="C5023">
        <v>1</v>
      </c>
      <c r="D5023">
        <v>820.74</v>
      </c>
      <c r="E5023" s="24">
        <f>INT(RFM_Pivot!$A$1 - tblCustRFM[[#This Row],[LastPurchaseDate]])</f>
        <v>311</v>
      </c>
      <c r="F5023">
        <f>IF(tblCustRFM[[#This Row],[Recency]] &lt;= $L$4, 3, IF(tblCustRFM[[#This Row],[Recency]] &lt;= M5025, 2, 1))</f>
        <v>1</v>
      </c>
      <c r="G5023">
        <f>IF(tblCustRFM[[#This Row],[Frequency]] &gt;= L5026, 3, IF(tblCustRFM[[#This Row],[Frequency]] &gt;= M5026, 2, 1))</f>
        <v>3</v>
      </c>
      <c r="H5023">
        <f>IF(tblCustRFM[[#This Row],[Monetary]] &gt;= L5027, 3, IF(tblCustRFM[[#This Row],[Monetary]] &gt;= M5027, 2, 1))</f>
        <v>3</v>
      </c>
      <c r="I5023">
        <f>tblCustRFM[[#This Row],[RecencyTier]] + tblCustRFM[[#This Row],[FrequencyTier]] + tblCustRFM[[#This Row],[MonetaryTier]]</f>
        <v>7</v>
      </c>
    </row>
    <row r="5024" spans="1:9" x14ac:dyDescent="0.45">
      <c r="A5024" s="16">
        <v>8449</v>
      </c>
      <c r="B5024" s="10">
        <v>44971.023402353392</v>
      </c>
      <c r="C5024">
        <v>1</v>
      </c>
      <c r="D5024">
        <v>6140.52</v>
      </c>
      <c r="E5024" s="24">
        <f>INT(RFM_Pivot!$A$1 - tblCustRFM[[#This Row],[LastPurchaseDate]])</f>
        <v>685</v>
      </c>
      <c r="F5024">
        <f>IF(tblCustRFM[[#This Row],[Recency]] &lt;= $L$4, 3, IF(tblCustRFM[[#This Row],[Recency]] &lt;= M5026, 2, 1))</f>
        <v>1</v>
      </c>
      <c r="G5024">
        <f>IF(tblCustRFM[[#This Row],[Frequency]] &gt;= L5027, 3, IF(tblCustRFM[[#This Row],[Frequency]] &gt;= M5027, 2, 1))</f>
        <v>3</v>
      </c>
      <c r="H5024">
        <f>IF(tblCustRFM[[#This Row],[Monetary]] &gt;= L5028, 3, IF(tblCustRFM[[#This Row],[Monetary]] &gt;= M5028, 2, 1))</f>
        <v>3</v>
      </c>
      <c r="I5024">
        <f>tblCustRFM[[#This Row],[RecencyTier]] + tblCustRFM[[#This Row],[FrequencyTier]] + tblCustRFM[[#This Row],[MonetaryTier]]</f>
        <v>7</v>
      </c>
    </row>
    <row r="5025" spans="1:9" x14ac:dyDescent="0.45">
      <c r="A5025" s="16">
        <v>8450</v>
      </c>
      <c r="B5025" s="10">
        <v>45422.938593865743</v>
      </c>
      <c r="C5025">
        <v>2</v>
      </c>
      <c r="D5025">
        <v>11412.81</v>
      </c>
      <c r="E5025" s="24">
        <f>INT(RFM_Pivot!$A$1 - tblCustRFM[[#This Row],[LastPurchaseDate]])</f>
        <v>234</v>
      </c>
      <c r="F5025">
        <f>IF(tblCustRFM[[#This Row],[Recency]] &lt;= $L$4, 3, IF(tblCustRFM[[#This Row],[Recency]] &lt;= M5027, 2, 1))</f>
        <v>1</v>
      </c>
      <c r="G5025">
        <f>IF(tblCustRFM[[#This Row],[Frequency]] &gt;= L5028, 3, IF(tblCustRFM[[#This Row],[Frequency]] &gt;= M5028, 2, 1))</f>
        <v>3</v>
      </c>
      <c r="H5025">
        <f>IF(tblCustRFM[[#This Row],[Monetary]] &gt;= L5029, 3, IF(tblCustRFM[[#This Row],[Monetary]] &gt;= M5029, 2, 1))</f>
        <v>3</v>
      </c>
      <c r="I5025">
        <f>tblCustRFM[[#This Row],[RecencyTier]] + tblCustRFM[[#This Row],[FrequencyTier]] + tblCustRFM[[#This Row],[MonetaryTier]]</f>
        <v>7</v>
      </c>
    </row>
    <row r="5026" spans="1:9" x14ac:dyDescent="0.45">
      <c r="A5026" s="16">
        <v>8451</v>
      </c>
      <c r="B5026" s="10">
        <v>45071.1894189429</v>
      </c>
      <c r="C5026">
        <v>1</v>
      </c>
      <c r="D5026">
        <v>6214.56</v>
      </c>
      <c r="E5026" s="24">
        <f>INT(RFM_Pivot!$A$1 - tblCustRFM[[#This Row],[LastPurchaseDate]])</f>
        <v>585</v>
      </c>
      <c r="F5026">
        <f>IF(tblCustRFM[[#This Row],[Recency]] &lt;= $L$4, 3, IF(tblCustRFM[[#This Row],[Recency]] &lt;= M5028, 2, 1))</f>
        <v>1</v>
      </c>
      <c r="G5026">
        <f>IF(tblCustRFM[[#This Row],[Frequency]] &gt;= L5029, 3, IF(tblCustRFM[[#This Row],[Frequency]] &gt;= M5029, 2, 1))</f>
        <v>3</v>
      </c>
      <c r="H5026">
        <f>IF(tblCustRFM[[#This Row],[Monetary]] &gt;= L5030, 3, IF(tblCustRFM[[#This Row],[Monetary]] &gt;= M5030, 2, 1))</f>
        <v>3</v>
      </c>
      <c r="I5026">
        <f>tblCustRFM[[#This Row],[RecencyTier]] + tblCustRFM[[#This Row],[FrequencyTier]] + tblCustRFM[[#This Row],[MonetaryTier]]</f>
        <v>7</v>
      </c>
    </row>
    <row r="5027" spans="1:9" x14ac:dyDescent="0.45">
      <c r="A5027" s="16">
        <v>8452</v>
      </c>
      <c r="B5027" s="10">
        <v>45255.240824074077</v>
      </c>
      <c r="C5027">
        <v>1</v>
      </c>
      <c r="D5027">
        <v>4620.84</v>
      </c>
      <c r="E5027" s="24">
        <f>INT(RFM_Pivot!$A$1 - tblCustRFM[[#This Row],[LastPurchaseDate]])</f>
        <v>401</v>
      </c>
      <c r="F5027">
        <f>IF(tblCustRFM[[#This Row],[Recency]] &lt;= $L$4, 3, IF(tblCustRFM[[#This Row],[Recency]] &lt;= M5029, 2, 1))</f>
        <v>1</v>
      </c>
      <c r="G5027">
        <f>IF(tblCustRFM[[#This Row],[Frequency]] &gt;= L5030, 3, IF(tblCustRFM[[#This Row],[Frequency]] &gt;= M5030, 2, 1))</f>
        <v>3</v>
      </c>
      <c r="H5027">
        <f>IF(tblCustRFM[[#This Row],[Monetary]] &gt;= L5031, 3, IF(tblCustRFM[[#This Row],[Monetary]] &gt;= M5031, 2, 1))</f>
        <v>3</v>
      </c>
      <c r="I5027">
        <f>tblCustRFM[[#This Row],[RecencyTier]] + tblCustRFM[[#This Row],[FrequencyTier]] + tblCustRFM[[#This Row],[MonetaryTier]]</f>
        <v>7</v>
      </c>
    </row>
    <row r="5028" spans="1:9" x14ac:dyDescent="0.45">
      <c r="A5028" s="16">
        <v>8454</v>
      </c>
      <c r="B5028" s="10">
        <v>45258.818181828705</v>
      </c>
      <c r="C5028">
        <v>1</v>
      </c>
      <c r="D5028">
        <v>5838.18</v>
      </c>
      <c r="E5028" s="24">
        <f>INT(RFM_Pivot!$A$1 - tblCustRFM[[#This Row],[LastPurchaseDate]])</f>
        <v>398</v>
      </c>
      <c r="F5028">
        <f>IF(tblCustRFM[[#This Row],[Recency]] &lt;= $L$4, 3, IF(tblCustRFM[[#This Row],[Recency]] &lt;= M5030, 2, 1))</f>
        <v>1</v>
      </c>
      <c r="G5028">
        <f>IF(tblCustRFM[[#This Row],[Frequency]] &gt;= L5031, 3, IF(tblCustRFM[[#This Row],[Frequency]] &gt;= M5031, 2, 1))</f>
        <v>3</v>
      </c>
      <c r="H5028">
        <f>IF(tblCustRFM[[#This Row],[Monetary]] &gt;= L5032, 3, IF(tblCustRFM[[#This Row],[Monetary]] &gt;= M5032, 2, 1))</f>
        <v>3</v>
      </c>
      <c r="I5028">
        <f>tblCustRFM[[#This Row],[RecencyTier]] + tblCustRFM[[#This Row],[FrequencyTier]] + tblCustRFM[[#This Row],[MonetaryTier]]</f>
        <v>7</v>
      </c>
    </row>
    <row r="5029" spans="1:9" x14ac:dyDescent="0.45">
      <c r="A5029" s="16">
        <v>8455</v>
      </c>
      <c r="B5029" s="10">
        <v>44948.82918290895</v>
      </c>
      <c r="C5029">
        <v>1</v>
      </c>
      <c r="D5029">
        <v>10058.969999999999</v>
      </c>
      <c r="E5029" s="24">
        <f>INT(RFM_Pivot!$A$1 - tblCustRFM[[#This Row],[LastPurchaseDate]])</f>
        <v>708</v>
      </c>
      <c r="F5029">
        <f>IF(tblCustRFM[[#This Row],[Recency]] &lt;= $L$4, 3, IF(tblCustRFM[[#This Row],[Recency]] &lt;= M5031, 2, 1))</f>
        <v>1</v>
      </c>
      <c r="G5029">
        <f>IF(tblCustRFM[[#This Row],[Frequency]] &gt;= L5032, 3, IF(tblCustRFM[[#This Row],[Frequency]] &gt;= M5032, 2, 1))</f>
        <v>3</v>
      </c>
      <c r="H5029">
        <f>IF(tblCustRFM[[#This Row],[Monetary]] &gt;= L5033, 3, IF(tblCustRFM[[#This Row],[Monetary]] &gt;= M5033, 2, 1))</f>
        <v>3</v>
      </c>
      <c r="I5029">
        <f>tblCustRFM[[#This Row],[RecencyTier]] + tblCustRFM[[#This Row],[FrequencyTier]] + tblCustRFM[[#This Row],[MonetaryTier]]</f>
        <v>7</v>
      </c>
    </row>
    <row r="5030" spans="1:9" x14ac:dyDescent="0.45">
      <c r="A5030" s="16">
        <v>8456</v>
      </c>
      <c r="B5030" s="10">
        <v>45392.421542168209</v>
      </c>
      <c r="C5030">
        <v>1</v>
      </c>
      <c r="D5030">
        <v>1635.06</v>
      </c>
      <c r="E5030" s="24">
        <f>INT(RFM_Pivot!$A$1 - tblCustRFM[[#This Row],[LastPurchaseDate]])</f>
        <v>264</v>
      </c>
      <c r="F5030">
        <f>IF(tblCustRFM[[#This Row],[Recency]] &lt;= $L$4, 3, IF(tblCustRFM[[#This Row],[Recency]] &lt;= M5032, 2, 1))</f>
        <v>1</v>
      </c>
      <c r="G5030">
        <f>IF(tblCustRFM[[#This Row],[Frequency]] &gt;= L5033, 3, IF(tblCustRFM[[#This Row],[Frequency]] &gt;= M5033, 2, 1))</f>
        <v>3</v>
      </c>
      <c r="H5030">
        <f>IF(tblCustRFM[[#This Row],[Monetary]] &gt;= L5034, 3, IF(tblCustRFM[[#This Row],[Monetary]] &gt;= M5034, 2, 1))</f>
        <v>3</v>
      </c>
      <c r="I5030">
        <f>tblCustRFM[[#This Row],[RecencyTier]] + tblCustRFM[[#This Row],[FrequencyTier]] + tblCustRFM[[#This Row],[MonetaryTier]]</f>
        <v>7</v>
      </c>
    </row>
    <row r="5031" spans="1:9" x14ac:dyDescent="0.45">
      <c r="A5031" s="16">
        <v>8460</v>
      </c>
      <c r="B5031" s="10">
        <v>45425.712871296295</v>
      </c>
      <c r="C5031">
        <v>1</v>
      </c>
      <c r="D5031">
        <v>3934.86</v>
      </c>
      <c r="E5031" s="24">
        <f>INT(RFM_Pivot!$A$1 - tblCustRFM[[#This Row],[LastPurchaseDate]])</f>
        <v>231</v>
      </c>
      <c r="F5031">
        <f>IF(tblCustRFM[[#This Row],[Recency]] &lt;= $L$4, 3, IF(tblCustRFM[[#This Row],[Recency]] &lt;= M5033, 2, 1))</f>
        <v>1</v>
      </c>
      <c r="G5031">
        <f>IF(tblCustRFM[[#This Row],[Frequency]] &gt;= L5034, 3, IF(tblCustRFM[[#This Row],[Frequency]] &gt;= M5034, 2, 1))</f>
        <v>3</v>
      </c>
      <c r="H5031">
        <f>IF(tblCustRFM[[#This Row],[Monetary]] &gt;= L5035, 3, IF(tblCustRFM[[#This Row],[Monetary]] &gt;= M5035, 2, 1))</f>
        <v>3</v>
      </c>
      <c r="I5031">
        <f>tblCustRFM[[#This Row],[RecencyTier]] + tblCustRFM[[#This Row],[FrequencyTier]] + tblCustRFM[[#This Row],[MonetaryTier]]</f>
        <v>7</v>
      </c>
    </row>
    <row r="5032" spans="1:9" x14ac:dyDescent="0.45">
      <c r="A5032" s="16">
        <v>8461</v>
      </c>
      <c r="B5032" s="10">
        <v>45116.453945408954</v>
      </c>
      <c r="C5032">
        <v>1</v>
      </c>
      <c r="D5032">
        <v>272.67</v>
      </c>
      <c r="E5032" s="24">
        <f>INT(RFM_Pivot!$A$1 - tblCustRFM[[#This Row],[LastPurchaseDate]])</f>
        <v>540</v>
      </c>
      <c r="F5032">
        <f>IF(tblCustRFM[[#This Row],[Recency]] &lt;= $L$4, 3, IF(tblCustRFM[[#This Row],[Recency]] &lt;= M5034, 2, 1))</f>
        <v>1</v>
      </c>
      <c r="G5032">
        <f>IF(tblCustRFM[[#This Row],[Frequency]] &gt;= L5035, 3, IF(tblCustRFM[[#This Row],[Frequency]] &gt;= M5035, 2, 1))</f>
        <v>3</v>
      </c>
      <c r="H5032">
        <f>IF(tblCustRFM[[#This Row],[Monetary]] &gt;= L5036, 3, IF(tblCustRFM[[#This Row],[Monetary]] &gt;= M5036, 2, 1))</f>
        <v>3</v>
      </c>
      <c r="I5032">
        <f>tblCustRFM[[#This Row],[RecencyTier]] + tblCustRFM[[#This Row],[FrequencyTier]] + tblCustRFM[[#This Row],[MonetaryTier]]</f>
        <v>7</v>
      </c>
    </row>
    <row r="5033" spans="1:9" x14ac:dyDescent="0.45">
      <c r="A5033" s="16">
        <v>8462</v>
      </c>
      <c r="B5033" s="10">
        <v>45086.447944791667</v>
      </c>
      <c r="C5033">
        <v>1</v>
      </c>
      <c r="D5033">
        <v>331.98</v>
      </c>
      <c r="E5033" s="24">
        <f>INT(RFM_Pivot!$A$1 - tblCustRFM[[#This Row],[LastPurchaseDate]])</f>
        <v>570</v>
      </c>
      <c r="F5033">
        <f>IF(tblCustRFM[[#This Row],[Recency]] &lt;= $L$4, 3, IF(tblCustRFM[[#This Row],[Recency]] &lt;= M5035, 2, 1))</f>
        <v>1</v>
      </c>
      <c r="G5033">
        <f>IF(tblCustRFM[[#This Row],[Frequency]] &gt;= L5036, 3, IF(tblCustRFM[[#This Row],[Frequency]] &gt;= M5036, 2, 1))</f>
        <v>3</v>
      </c>
      <c r="H5033">
        <f>IF(tblCustRFM[[#This Row],[Monetary]] &gt;= L5037, 3, IF(tblCustRFM[[#This Row],[Monetary]] &gt;= M5037, 2, 1))</f>
        <v>3</v>
      </c>
      <c r="I5033">
        <f>tblCustRFM[[#This Row],[RecencyTier]] + tblCustRFM[[#This Row],[FrequencyTier]] + tblCustRFM[[#This Row],[MonetaryTier]]</f>
        <v>7</v>
      </c>
    </row>
    <row r="5034" spans="1:9" x14ac:dyDescent="0.45">
      <c r="A5034" s="16">
        <v>8464</v>
      </c>
      <c r="B5034" s="10">
        <v>45495.288828896606</v>
      </c>
      <c r="C5034">
        <v>1</v>
      </c>
      <c r="D5034">
        <v>20046.099999999999</v>
      </c>
      <c r="E5034" s="24">
        <f>INT(RFM_Pivot!$A$1 - tblCustRFM[[#This Row],[LastPurchaseDate]])</f>
        <v>161</v>
      </c>
      <c r="F5034">
        <f>IF(tblCustRFM[[#This Row],[Recency]] &lt;= $L$4, 3, IF(tblCustRFM[[#This Row],[Recency]] &lt;= M5036, 2, 1))</f>
        <v>1</v>
      </c>
      <c r="G5034">
        <f>IF(tblCustRFM[[#This Row],[Frequency]] &gt;= L5037, 3, IF(tblCustRFM[[#This Row],[Frequency]] &gt;= M5037, 2, 1))</f>
        <v>3</v>
      </c>
      <c r="H5034">
        <f>IF(tblCustRFM[[#This Row],[Monetary]] &gt;= L5038, 3, IF(tblCustRFM[[#This Row],[Monetary]] &gt;= M5038, 2, 1))</f>
        <v>3</v>
      </c>
      <c r="I5034">
        <f>tblCustRFM[[#This Row],[RecencyTier]] + tblCustRFM[[#This Row],[FrequencyTier]] + tblCustRFM[[#This Row],[MonetaryTier]]</f>
        <v>7</v>
      </c>
    </row>
    <row r="5035" spans="1:9" x14ac:dyDescent="0.45">
      <c r="A5035" s="16">
        <v>8465</v>
      </c>
      <c r="B5035" s="10">
        <v>45308.31713171296</v>
      </c>
      <c r="C5035">
        <v>2</v>
      </c>
      <c r="D5035">
        <v>8602.66</v>
      </c>
      <c r="E5035" s="24">
        <f>INT(RFM_Pivot!$A$1 - tblCustRFM[[#This Row],[LastPurchaseDate]])</f>
        <v>348</v>
      </c>
      <c r="F5035">
        <f>IF(tblCustRFM[[#This Row],[Recency]] &lt;= $L$4, 3, IF(tblCustRFM[[#This Row],[Recency]] &lt;= M5037, 2, 1))</f>
        <v>1</v>
      </c>
      <c r="G5035">
        <f>IF(tblCustRFM[[#This Row],[Frequency]] &gt;= L5038, 3, IF(tblCustRFM[[#This Row],[Frequency]] &gt;= M5038, 2, 1))</f>
        <v>3</v>
      </c>
      <c r="H5035">
        <f>IF(tblCustRFM[[#This Row],[Monetary]] &gt;= L5039, 3, IF(tblCustRFM[[#This Row],[Monetary]] &gt;= M5039, 2, 1))</f>
        <v>3</v>
      </c>
      <c r="I5035">
        <f>tblCustRFM[[#This Row],[RecencyTier]] + tblCustRFM[[#This Row],[FrequencyTier]] + tblCustRFM[[#This Row],[MonetaryTier]]</f>
        <v>7</v>
      </c>
    </row>
    <row r="5036" spans="1:9" x14ac:dyDescent="0.45">
      <c r="A5036" s="16">
        <v>8467</v>
      </c>
      <c r="B5036" s="10">
        <v>45351.026402623458</v>
      </c>
      <c r="C5036">
        <v>1</v>
      </c>
      <c r="D5036">
        <v>4370</v>
      </c>
      <c r="E5036" s="24">
        <f>INT(RFM_Pivot!$A$1 - tblCustRFM[[#This Row],[LastPurchaseDate]])</f>
        <v>305</v>
      </c>
      <c r="F5036">
        <f>IF(tblCustRFM[[#This Row],[Recency]] &lt;= $L$4, 3, IF(tblCustRFM[[#This Row],[Recency]] &lt;= M5038, 2, 1))</f>
        <v>1</v>
      </c>
      <c r="G5036">
        <f>IF(tblCustRFM[[#This Row],[Frequency]] &gt;= L5039, 3, IF(tblCustRFM[[#This Row],[Frequency]] &gt;= M5039, 2, 1))</f>
        <v>3</v>
      </c>
      <c r="H5036">
        <f>IF(tblCustRFM[[#This Row],[Monetary]] &gt;= L5040, 3, IF(tblCustRFM[[#This Row],[Monetary]] &gt;= M5040, 2, 1))</f>
        <v>3</v>
      </c>
      <c r="I5036">
        <f>tblCustRFM[[#This Row],[RecencyTier]] + tblCustRFM[[#This Row],[FrequencyTier]] + tblCustRFM[[#This Row],[MonetaryTier]]</f>
        <v>7</v>
      </c>
    </row>
    <row r="5037" spans="1:9" x14ac:dyDescent="0.45">
      <c r="A5037" s="16">
        <v>8468</v>
      </c>
      <c r="B5037" s="10">
        <v>45146.897989814817</v>
      </c>
      <c r="C5037">
        <v>2</v>
      </c>
      <c r="D5037">
        <v>1220.04</v>
      </c>
      <c r="E5037" s="24">
        <f>INT(RFM_Pivot!$A$1 - tblCustRFM[[#This Row],[LastPurchaseDate]])</f>
        <v>510</v>
      </c>
      <c r="F5037">
        <f>IF(tblCustRFM[[#This Row],[Recency]] &lt;= $L$4, 3, IF(tblCustRFM[[#This Row],[Recency]] &lt;= M5039, 2, 1))</f>
        <v>1</v>
      </c>
      <c r="G5037">
        <f>IF(tblCustRFM[[#This Row],[Frequency]] &gt;= L5040, 3, IF(tblCustRFM[[#This Row],[Frequency]] &gt;= M5040, 2, 1))</f>
        <v>3</v>
      </c>
      <c r="H5037">
        <f>IF(tblCustRFM[[#This Row],[Monetary]] &gt;= L5041, 3, IF(tblCustRFM[[#This Row],[Monetary]] &gt;= M5041, 2, 1))</f>
        <v>3</v>
      </c>
      <c r="I5037">
        <f>tblCustRFM[[#This Row],[RecencyTier]] + tblCustRFM[[#This Row],[FrequencyTier]] + tblCustRFM[[#This Row],[MonetaryTier]]</f>
        <v>7</v>
      </c>
    </row>
    <row r="5038" spans="1:9" x14ac:dyDescent="0.45">
      <c r="A5038" s="16">
        <v>8469</v>
      </c>
      <c r="B5038" s="10">
        <v>45250.495349537036</v>
      </c>
      <c r="C5038">
        <v>1</v>
      </c>
      <c r="D5038">
        <v>4161.2700000000004</v>
      </c>
      <c r="E5038" s="24">
        <f>INT(RFM_Pivot!$A$1 - tblCustRFM[[#This Row],[LastPurchaseDate]])</f>
        <v>406</v>
      </c>
      <c r="F5038">
        <f>IF(tblCustRFM[[#This Row],[Recency]] &lt;= $L$4, 3, IF(tblCustRFM[[#This Row],[Recency]] &lt;= M5040, 2, 1))</f>
        <v>1</v>
      </c>
      <c r="G5038">
        <f>IF(tblCustRFM[[#This Row],[Frequency]] &gt;= L5041, 3, IF(tblCustRFM[[#This Row],[Frequency]] &gt;= M5041, 2, 1))</f>
        <v>3</v>
      </c>
      <c r="H5038">
        <f>IF(tblCustRFM[[#This Row],[Monetary]] &gt;= L5042, 3, IF(tblCustRFM[[#This Row],[Monetary]] &gt;= M5042, 2, 1))</f>
        <v>3</v>
      </c>
      <c r="I5038">
        <f>tblCustRFM[[#This Row],[RecencyTier]] + tblCustRFM[[#This Row],[FrequencyTier]] + tblCustRFM[[#This Row],[MonetaryTier]]</f>
        <v>7</v>
      </c>
    </row>
    <row r="5039" spans="1:9" x14ac:dyDescent="0.45">
      <c r="A5039" s="16">
        <v>8470</v>
      </c>
      <c r="B5039" s="10">
        <v>45156.461946180556</v>
      </c>
      <c r="C5039">
        <v>2</v>
      </c>
      <c r="D5039">
        <v>13502.57</v>
      </c>
      <c r="E5039" s="24">
        <f>INT(RFM_Pivot!$A$1 - tblCustRFM[[#This Row],[LastPurchaseDate]])</f>
        <v>500</v>
      </c>
      <c r="F5039">
        <f>IF(tblCustRFM[[#This Row],[Recency]] &lt;= $L$4, 3, IF(tblCustRFM[[#This Row],[Recency]] &lt;= M5041, 2, 1))</f>
        <v>1</v>
      </c>
      <c r="G5039">
        <f>IF(tblCustRFM[[#This Row],[Frequency]] &gt;= L5042, 3, IF(tblCustRFM[[#This Row],[Frequency]] &gt;= M5042, 2, 1))</f>
        <v>3</v>
      </c>
      <c r="H5039">
        <f>IF(tblCustRFM[[#This Row],[Monetary]] &gt;= L5043, 3, IF(tblCustRFM[[#This Row],[Monetary]] &gt;= M5043, 2, 1))</f>
        <v>3</v>
      </c>
      <c r="I5039">
        <f>tblCustRFM[[#This Row],[RecencyTier]] + tblCustRFM[[#This Row],[FrequencyTier]] + tblCustRFM[[#This Row],[MonetaryTier]]</f>
        <v>7</v>
      </c>
    </row>
    <row r="5040" spans="1:9" x14ac:dyDescent="0.45">
      <c r="A5040" s="16">
        <v>8473</v>
      </c>
      <c r="B5040" s="10">
        <v>45044.103710378084</v>
      </c>
      <c r="C5040">
        <v>1</v>
      </c>
      <c r="D5040">
        <v>4000.86</v>
      </c>
      <c r="E5040" s="24">
        <f>INT(RFM_Pivot!$A$1 - tblCustRFM[[#This Row],[LastPurchaseDate]])</f>
        <v>612</v>
      </c>
      <c r="F5040">
        <f>IF(tblCustRFM[[#This Row],[Recency]] &lt;= $L$4, 3, IF(tblCustRFM[[#This Row],[Recency]] &lt;= M5042, 2, 1))</f>
        <v>1</v>
      </c>
      <c r="G5040">
        <f>IF(tblCustRFM[[#This Row],[Frequency]] &gt;= L5043, 3, IF(tblCustRFM[[#This Row],[Frequency]] &gt;= M5043, 2, 1))</f>
        <v>3</v>
      </c>
      <c r="H5040">
        <f>IF(tblCustRFM[[#This Row],[Monetary]] &gt;= L5044, 3, IF(tblCustRFM[[#This Row],[Monetary]] &gt;= M5044, 2, 1))</f>
        <v>3</v>
      </c>
      <c r="I5040">
        <f>tblCustRFM[[#This Row],[RecencyTier]] + tblCustRFM[[#This Row],[FrequencyTier]] + tblCustRFM[[#This Row],[MonetaryTier]]</f>
        <v>7</v>
      </c>
    </row>
    <row r="5041" spans="1:9" x14ac:dyDescent="0.45">
      <c r="A5041" s="16">
        <v>8475</v>
      </c>
      <c r="B5041" s="10">
        <v>45628.965196527781</v>
      </c>
      <c r="C5041">
        <v>1</v>
      </c>
      <c r="D5041">
        <v>1346.71</v>
      </c>
      <c r="E5041" s="24">
        <f>INT(RFM_Pivot!$A$1 - tblCustRFM[[#This Row],[LastPurchaseDate]])</f>
        <v>28</v>
      </c>
      <c r="F5041">
        <f>IF(tblCustRFM[[#This Row],[Recency]] &lt;= $L$4, 3, IF(tblCustRFM[[#This Row],[Recency]] &lt;= M5043, 2, 1))</f>
        <v>3</v>
      </c>
      <c r="G5041">
        <f>IF(tblCustRFM[[#This Row],[Frequency]] &gt;= L5044, 3, IF(tblCustRFM[[#This Row],[Frequency]] &gt;= M5044, 2, 1))</f>
        <v>3</v>
      </c>
      <c r="H5041">
        <f>IF(tblCustRFM[[#This Row],[Monetary]] &gt;= L5045, 3, IF(tblCustRFM[[#This Row],[Monetary]] &gt;= M5045, 2, 1))</f>
        <v>3</v>
      </c>
      <c r="I5041">
        <f>tblCustRFM[[#This Row],[RecencyTier]] + tblCustRFM[[#This Row],[FrequencyTier]] + tblCustRFM[[#This Row],[MonetaryTier]]</f>
        <v>9</v>
      </c>
    </row>
    <row r="5042" spans="1:9" x14ac:dyDescent="0.45">
      <c r="A5042" s="16">
        <v>8478</v>
      </c>
      <c r="B5042" s="10">
        <v>45640.062306211417</v>
      </c>
      <c r="C5042">
        <v>3</v>
      </c>
      <c r="D5042">
        <v>20143.900000000001</v>
      </c>
      <c r="E5042" s="24">
        <f>INT(RFM_Pivot!$A$1 - tblCustRFM[[#This Row],[LastPurchaseDate]])</f>
        <v>16</v>
      </c>
      <c r="F5042">
        <f>IF(tblCustRFM[[#This Row],[Recency]] &lt;= $L$4, 3, IF(tblCustRFM[[#This Row],[Recency]] &lt;= M5044, 2, 1))</f>
        <v>3</v>
      </c>
      <c r="G5042">
        <f>IF(tblCustRFM[[#This Row],[Frequency]] &gt;= L5045, 3, IF(tblCustRFM[[#This Row],[Frequency]] &gt;= M5045, 2, 1))</f>
        <v>3</v>
      </c>
      <c r="H5042">
        <f>IF(tblCustRFM[[#This Row],[Monetary]] &gt;= L5046, 3, IF(tblCustRFM[[#This Row],[Monetary]] &gt;= M5046, 2, 1))</f>
        <v>3</v>
      </c>
      <c r="I5042">
        <f>tblCustRFM[[#This Row],[RecencyTier]] + tblCustRFM[[#This Row],[FrequencyTier]] + tblCustRFM[[#This Row],[MonetaryTier]]</f>
        <v>9</v>
      </c>
    </row>
    <row r="5043" spans="1:9" x14ac:dyDescent="0.45">
      <c r="A5043" s="16">
        <v>8479</v>
      </c>
      <c r="B5043" s="10">
        <v>45008.476147608024</v>
      </c>
      <c r="C5043">
        <v>1</v>
      </c>
      <c r="D5043">
        <v>11385.92</v>
      </c>
      <c r="E5043" s="24">
        <f>INT(RFM_Pivot!$A$1 - tblCustRFM[[#This Row],[LastPurchaseDate]])</f>
        <v>648</v>
      </c>
      <c r="F5043">
        <f>IF(tblCustRFM[[#This Row],[Recency]] &lt;= $L$4, 3, IF(tblCustRFM[[#This Row],[Recency]] &lt;= M5045, 2, 1))</f>
        <v>1</v>
      </c>
      <c r="G5043">
        <f>IF(tblCustRFM[[#This Row],[Frequency]] &gt;= L5046, 3, IF(tblCustRFM[[#This Row],[Frequency]] &gt;= M5046, 2, 1))</f>
        <v>3</v>
      </c>
      <c r="H5043">
        <f>IF(tblCustRFM[[#This Row],[Monetary]] &gt;= L5047, 3, IF(tblCustRFM[[#This Row],[Monetary]] &gt;= M5047, 2, 1))</f>
        <v>3</v>
      </c>
      <c r="I5043">
        <f>tblCustRFM[[#This Row],[RecencyTier]] + tblCustRFM[[#This Row],[FrequencyTier]] + tblCustRFM[[#This Row],[MonetaryTier]]</f>
        <v>7</v>
      </c>
    </row>
    <row r="5044" spans="1:9" x14ac:dyDescent="0.45">
      <c r="A5044" s="16">
        <v>8480</v>
      </c>
      <c r="B5044" s="10">
        <v>45141.568456828703</v>
      </c>
      <c r="C5044">
        <v>2</v>
      </c>
      <c r="D5044">
        <v>10449.1</v>
      </c>
      <c r="E5044" s="24">
        <f>INT(RFM_Pivot!$A$1 - tblCustRFM[[#This Row],[LastPurchaseDate]])</f>
        <v>515</v>
      </c>
      <c r="F5044">
        <f>IF(tblCustRFM[[#This Row],[Recency]] &lt;= $L$4, 3, IF(tblCustRFM[[#This Row],[Recency]] &lt;= M5046, 2, 1))</f>
        <v>1</v>
      </c>
      <c r="G5044">
        <f>IF(tblCustRFM[[#This Row],[Frequency]] &gt;= L5047, 3, IF(tblCustRFM[[#This Row],[Frequency]] &gt;= M5047, 2, 1))</f>
        <v>3</v>
      </c>
      <c r="H5044">
        <f>IF(tblCustRFM[[#This Row],[Monetary]] &gt;= L5048, 3, IF(tblCustRFM[[#This Row],[Monetary]] &gt;= M5048, 2, 1))</f>
        <v>3</v>
      </c>
      <c r="I5044">
        <f>tblCustRFM[[#This Row],[RecencyTier]] + tblCustRFM[[#This Row],[FrequencyTier]] + tblCustRFM[[#This Row],[MonetaryTier]]</f>
        <v>7</v>
      </c>
    </row>
    <row r="5045" spans="1:9" x14ac:dyDescent="0.45">
      <c r="A5045" s="16">
        <v>8481</v>
      </c>
      <c r="B5045" s="10">
        <v>45315.544854475309</v>
      </c>
      <c r="C5045">
        <v>1</v>
      </c>
      <c r="D5045">
        <v>17185.36</v>
      </c>
      <c r="E5045" s="24">
        <f>INT(RFM_Pivot!$A$1 - tblCustRFM[[#This Row],[LastPurchaseDate]])</f>
        <v>341</v>
      </c>
      <c r="F5045">
        <f>IF(tblCustRFM[[#This Row],[Recency]] &lt;= $L$4, 3, IF(tblCustRFM[[#This Row],[Recency]] &lt;= M5047, 2, 1))</f>
        <v>1</v>
      </c>
      <c r="G5045">
        <f>IF(tblCustRFM[[#This Row],[Frequency]] &gt;= L5048, 3, IF(tblCustRFM[[#This Row],[Frequency]] &gt;= M5048, 2, 1))</f>
        <v>3</v>
      </c>
      <c r="H5045">
        <f>IF(tblCustRFM[[#This Row],[Monetary]] &gt;= L5049, 3, IF(tblCustRFM[[#This Row],[Monetary]] &gt;= M5049, 2, 1))</f>
        <v>3</v>
      </c>
      <c r="I5045">
        <f>tblCustRFM[[#This Row],[RecencyTier]] + tblCustRFM[[#This Row],[FrequencyTier]] + tblCustRFM[[#This Row],[MonetaryTier]]</f>
        <v>7</v>
      </c>
    </row>
    <row r="5046" spans="1:9" x14ac:dyDescent="0.45">
      <c r="A5046" s="16">
        <v>8482</v>
      </c>
      <c r="B5046" s="10">
        <v>45416.659966010804</v>
      </c>
      <c r="C5046">
        <v>1</v>
      </c>
      <c r="D5046">
        <v>2922.43</v>
      </c>
      <c r="E5046" s="24">
        <f>INT(RFM_Pivot!$A$1 - tblCustRFM[[#This Row],[LastPurchaseDate]])</f>
        <v>240</v>
      </c>
      <c r="F5046">
        <f>IF(tblCustRFM[[#This Row],[Recency]] &lt;= $L$4, 3, IF(tblCustRFM[[#This Row],[Recency]] &lt;= M5048, 2, 1))</f>
        <v>1</v>
      </c>
      <c r="G5046">
        <f>IF(tblCustRFM[[#This Row],[Frequency]] &gt;= L5049, 3, IF(tblCustRFM[[#This Row],[Frequency]] &gt;= M5049, 2, 1))</f>
        <v>3</v>
      </c>
      <c r="H5046">
        <f>IF(tblCustRFM[[#This Row],[Monetary]] &gt;= L5050, 3, IF(tblCustRFM[[#This Row],[Monetary]] &gt;= M5050, 2, 1))</f>
        <v>3</v>
      </c>
      <c r="I5046">
        <f>tblCustRFM[[#This Row],[RecencyTier]] + tblCustRFM[[#This Row],[FrequencyTier]] + tblCustRFM[[#This Row],[MonetaryTier]]</f>
        <v>7</v>
      </c>
    </row>
    <row r="5047" spans="1:9" x14ac:dyDescent="0.45">
      <c r="A5047" s="16">
        <v>8483</v>
      </c>
      <c r="B5047" s="10">
        <v>45240.566356635805</v>
      </c>
      <c r="C5047">
        <v>2</v>
      </c>
      <c r="D5047">
        <v>12823.95</v>
      </c>
      <c r="E5047" s="24">
        <f>INT(RFM_Pivot!$A$1 - tblCustRFM[[#This Row],[LastPurchaseDate]])</f>
        <v>416</v>
      </c>
      <c r="F5047">
        <f>IF(tblCustRFM[[#This Row],[Recency]] &lt;= $L$4, 3, IF(tblCustRFM[[#This Row],[Recency]] &lt;= M5049, 2, 1))</f>
        <v>1</v>
      </c>
      <c r="G5047">
        <f>IF(tblCustRFM[[#This Row],[Frequency]] &gt;= L5050, 3, IF(tblCustRFM[[#This Row],[Frequency]] &gt;= M5050, 2, 1))</f>
        <v>3</v>
      </c>
      <c r="H5047">
        <f>IF(tblCustRFM[[#This Row],[Monetary]] &gt;= L5051, 3, IF(tblCustRFM[[#This Row],[Monetary]] &gt;= M5051, 2, 1))</f>
        <v>3</v>
      </c>
      <c r="I5047">
        <f>tblCustRFM[[#This Row],[RecencyTier]] + tblCustRFM[[#This Row],[FrequencyTier]] + tblCustRFM[[#This Row],[MonetaryTier]]</f>
        <v>7</v>
      </c>
    </row>
    <row r="5048" spans="1:9" x14ac:dyDescent="0.45">
      <c r="A5048" s="16">
        <v>8485</v>
      </c>
      <c r="B5048" s="10">
        <v>45556.39593958333</v>
      </c>
      <c r="C5048">
        <v>2</v>
      </c>
      <c r="D5048">
        <v>3305.63</v>
      </c>
      <c r="E5048" s="24">
        <f>INT(RFM_Pivot!$A$1 - tblCustRFM[[#This Row],[LastPurchaseDate]])</f>
        <v>100</v>
      </c>
      <c r="F5048">
        <f>IF(tblCustRFM[[#This Row],[Recency]] &lt;= $L$4, 3, IF(tblCustRFM[[#This Row],[Recency]] &lt;= M5050, 2, 1))</f>
        <v>3</v>
      </c>
      <c r="G5048">
        <f>IF(tblCustRFM[[#This Row],[Frequency]] &gt;= L5051, 3, IF(tblCustRFM[[#This Row],[Frequency]] &gt;= M5051, 2, 1))</f>
        <v>3</v>
      </c>
      <c r="H5048">
        <f>IF(tblCustRFM[[#This Row],[Monetary]] &gt;= L5052, 3, IF(tblCustRFM[[#This Row],[Monetary]] &gt;= M5052, 2, 1))</f>
        <v>3</v>
      </c>
      <c r="I5048">
        <f>tblCustRFM[[#This Row],[RecencyTier]] + tblCustRFM[[#This Row],[FrequencyTier]] + tblCustRFM[[#This Row],[MonetaryTier]]</f>
        <v>9</v>
      </c>
    </row>
    <row r="5049" spans="1:9" x14ac:dyDescent="0.45">
      <c r="A5049" s="16">
        <v>8486</v>
      </c>
      <c r="B5049" s="10">
        <v>45018.040104012347</v>
      </c>
      <c r="C5049">
        <v>1</v>
      </c>
      <c r="D5049">
        <v>3361</v>
      </c>
      <c r="E5049" s="24">
        <f>INT(RFM_Pivot!$A$1 - tblCustRFM[[#This Row],[LastPurchaseDate]])</f>
        <v>638</v>
      </c>
      <c r="F5049">
        <f>IF(tblCustRFM[[#This Row],[Recency]] &lt;= $L$4, 3, IF(tblCustRFM[[#This Row],[Recency]] &lt;= M5051, 2, 1))</f>
        <v>1</v>
      </c>
      <c r="G5049">
        <f>IF(tblCustRFM[[#This Row],[Frequency]] &gt;= L5052, 3, IF(tblCustRFM[[#This Row],[Frequency]] &gt;= M5052, 2, 1))</f>
        <v>3</v>
      </c>
      <c r="H5049">
        <f>IF(tblCustRFM[[#This Row],[Monetary]] &gt;= L5053, 3, IF(tblCustRFM[[#This Row],[Monetary]] &gt;= M5053, 2, 1))</f>
        <v>3</v>
      </c>
      <c r="I5049">
        <f>tblCustRFM[[#This Row],[RecencyTier]] + tblCustRFM[[#This Row],[FrequencyTier]] + tblCustRFM[[#This Row],[MonetaryTier]]</f>
        <v>7</v>
      </c>
    </row>
    <row r="5050" spans="1:9" x14ac:dyDescent="0.45">
      <c r="A5050" s="16">
        <v>8489</v>
      </c>
      <c r="B5050" s="10">
        <v>45326.933993402781</v>
      </c>
      <c r="C5050">
        <v>2</v>
      </c>
      <c r="D5050">
        <v>24790.76</v>
      </c>
      <c r="E5050" s="24">
        <f>INT(RFM_Pivot!$A$1 - tblCustRFM[[#This Row],[LastPurchaseDate]])</f>
        <v>330</v>
      </c>
      <c r="F5050">
        <f>IF(tblCustRFM[[#This Row],[Recency]] &lt;= $L$4, 3, IF(tblCustRFM[[#This Row],[Recency]] &lt;= M5052, 2, 1))</f>
        <v>1</v>
      </c>
      <c r="G5050">
        <f>IF(tblCustRFM[[#This Row],[Frequency]] &gt;= L5053, 3, IF(tblCustRFM[[#This Row],[Frequency]] &gt;= M5053, 2, 1))</f>
        <v>3</v>
      </c>
      <c r="H5050">
        <f>IF(tblCustRFM[[#This Row],[Monetary]] &gt;= L5054, 3, IF(tblCustRFM[[#This Row],[Monetary]] &gt;= M5054, 2, 1))</f>
        <v>3</v>
      </c>
      <c r="I5050">
        <f>tblCustRFM[[#This Row],[RecencyTier]] + tblCustRFM[[#This Row],[FrequencyTier]] + tblCustRFM[[#This Row],[MonetaryTier]]</f>
        <v>7</v>
      </c>
    </row>
    <row r="5051" spans="1:9" x14ac:dyDescent="0.45">
      <c r="A5051" s="16">
        <v>8490</v>
      </c>
      <c r="B5051" s="10">
        <v>45431.407440740739</v>
      </c>
      <c r="C5051">
        <v>2</v>
      </c>
      <c r="D5051">
        <v>18813.82</v>
      </c>
      <c r="E5051" s="24">
        <f>INT(RFM_Pivot!$A$1 - tblCustRFM[[#This Row],[LastPurchaseDate]])</f>
        <v>225</v>
      </c>
      <c r="F5051">
        <f>IF(tblCustRFM[[#This Row],[Recency]] &lt;= $L$4, 3, IF(tblCustRFM[[#This Row],[Recency]] &lt;= M5053, 2, 1))</f>
        <v>1</v>
      </c>
      <c r="G5051">
        <f>IF(tblCustRFM[[#This Row],[Frequency]] &gt;= L5054, 3, IF(tblCustRFM[[#This Row],[Frequency]] &gt;= M5054, 2, 1))</f>
        <v>3</v>
      </c>
      <c r="H5051">
        <f>IF(tblCustRFM[[#This Row],[Monetary]] &gt;= L5055, 3, IF(tblCustRFM[[#This Row],[Monetary]] &gt;= M5055, 2, 1))</f>
        <v>3</v>
      </c>
      <c r="I5051">
        <f>tblCustRFM[[#This Row],[RecencyTier]] + tblCustRFM[[#This Row],[FrequencyTier]] + tblCustRFM[[#This Row],[MonetaryTier]]</f>
        <v>7</v>
      </c>
    </row>
    <row r="5052" spans="1:9" x14ac:dyDescent="0.45">
      <c r="A5052" s="16">
        <v>8491</v>
      </c>
      <c r="B5052" s="10">
        <v>45025.340834066359</v>
      </c>
      <c r="C5052">
        <v>1</v>
      </c>
      <c r="D5052">
        <v>19379.68</v>
      </c>
      <c r="E5052" s="24">
        <f>INT(RFM_Pivot!$A$1 - tblCustRFM[[#This Row],[LastPurchaseDate]])</f>
        <v>631</v>
      </c>
      <c r="F5052">
        <f>IF(tblCustRFM[[#This Row],[Recency]] &lt;= $L$4, 3, IF(tblCustRFM[[#This Row],[Recency]] &lt;= M5054, 2, 1))</f>
        <v>1</v>
      </c>
      <c r="G5052">
        <f>IF(tblCustRFM[[#This Row],[Frequency]] &gt;= L5055, 3, IF(tblCustRFM[[#This Row],[Frequency]] &gt;= M5055, 2, 1))</f>
        <v>3</v>
      </c>
      <c r="H5052">
        <f>IF(tblCustRFM[[#This Row],[Monetary]] &gt;= L5056, 3, IF(tblCustRFM[[#This Row],[Monetary]] &gt;= M5056, 2, 1))</f>
        <v>3</v>
      </c>
      <c r="I5052">
        <f>tblCustRFM[[#This Row],[RecencyTier]] + tblCustRFM[[#This Row],[FrequencyTier]] + tblCustRFM[[#This Row],[MonetaryTier]]</f>
        <v>7</v>
      </c>
    </row>
    <row r="5053" spans="1:9" x14ac:dyDescent="0.45">
      <c r="A5053" s="16">
        <v>8492</v>
      </c>
      <c r="B5053" s="10">
        <v>45411.914491435185</v>
      </c>
      <c r="C5053">
        <v>1</v>
      </c>
      <c r="D5053">
        <v>8521.9</v>
      </c>
      <c r="E5053" s="24">
        <f>INT(RFM_Pivot!$A$1 - tblCustRFM[[#This Row],[LastPurchaseDate]])</f>
        <v>245</v>
      </c>
      <c r="F5053">
        <f>IF(tblCustRFM[[#This Row],[Recency]] &lt;= $L$4, 3, IF(tblCustRFM[[#This Row],[Recency]] &lt;= M5055, 2, 1))</f>
        <v>1</v>
      </c>
      <c r="G5053">
        <f>IF(tblCustRFM[[#This Row],[Frequency]] &gt;= L5056, 3, IF(tblCustRFM[[#This Row],[Frequency]] &gt;= M5056, 2, 1))</f>
        <v>3</v>
      </c>
      <c r="H5053">
        <f>IF(tblCustRFM[[#This Row],[Monetary]] &gt;= L5057, 3, IF(tblCustRFM[[#This Row],[Monetary]] &gt;= M5057, 2, 1))</f>
        <v>3</v>
      </c>
      <c r="I5053">
        <f>tblCustRFM[[#This Row],[RecencyTier]] + tblCustRFM[[#This Row],[FrequencyTier]] + tblCustRFM[[#This Row],[MonetaryTier]]</f>
        <v>7</v>
      </c>
    </row>
    <row r="5054" spans="1:9" x14ac:dyDescent="0.45">
      <c r="A5054" s="16">
        <v>8493</v>
      </c>
      <c r="B5054" s="10">
        <v>45261.008400848768</v>
      </c>
      <c r="C5054">
        <v>1</v>
      </c>
      <c r="D5054">
        <v>3411.28</v>
      </c>
      <c r="E5054" s="24">
        <f>INT(RFM_Pivot!$A$1 - tblCustRFM[[#This Row],[LastPurchaseDate]])</f>
        <v>395</v>
      </c>
      <c r="F5054">
        <f>IF(tblCustRFM[[#This Row],[Recency]] &lt;= $L$4, 3, IF(tblCustRFM[[#This Row],[Recency]] &lt;= M5056, 2, 1))</f>
        <v>1</v>
      </c>
      <c r="G5054">
        <f>IF(tblCustRFM[[#This Row],[Frequency]] &gt;= L5057, 3, IF(tblCustRFM[[#This Row],[Frequency]] &gt;= M5057, 2, 1))</f>
        <v>3</v>
      </c>
      <c r="H5054">
        <f>IF(tblCustRFM[[#This Row],[Monetary]] &gt;= L5058, 3, IF(tblCustRFM[[#This Row],[Monetary]] &gt;= M5058, 2, 1))</f>
        <v>3</v>
      </c>
      <c r="I5054">
        <f>tblCustRFM[[#This Row],[RecencyTier]] + tblCustRFM[[#This Row],[FrequencyTier]] + tblCustRFM[[#This Row],[MonetaryTier]]</f>
        <v>7</v>
      </c>
    </row>
    <row r="5055" spans="1:9" x14ac:dyDescent="0.45">
      <c r="A5055" s="16">
        <v>8494</v>
      </c>
      <c r="B5055" s="10">
        <v>45591.439443942902</v>
      </c>
      <c r="C5055">
        <v>2</v>
      </c>
      <c r="D5055">
        <v>17257.599999999999</v>
      </c>
      <c r="E5055" s="24">
        <f>INT(RFM_Pivot!$A$1 - tblCustRFM[[#This Row],[LastPurchaseDate]])</f>
        <v>65</v>
      </c>
      <c r="F5055">
        <f>IF(tblCustRFM[[#This Row],[Recency]] &lt;= $L$4, 3, IF(tblCustRFM[[#This Row],[Recency]] &lt;= M5057, 2, 1))</f>
        <v>3</v>
      </c>
      <c r="G5055">
        <f>IF(tblCustRFM[[#This Row],[Frequency]] &gt;= L5058, 3, IF(tblCustRFM[[#This Row],[Frequency]] &gt;= M5058, 2, 1))</f>
        <v>3</v>
      </c>
      <c r="H5055">
        <f>IF(tblCustRFM[[#This Row],[Monetary]] &gt;= L5059, 3, IF(tblCustRFM[[#This Row],[Monetary]] &gt;= M5059, 2, 1))</f>
        <v>3</v>
      </c>
      <c r="I5055">
        <f>tblCustRFM[[#This Row],[RecencyTier]] + tblCustRFM[[#This Row],[FrequencyTier]] + tblCustRFM[[#This Row],[MonetaryTier]]</f>
        <v>9</v>
      </c>
    </row>
    <row r="5056" spans="1:9" x14ac:dyDescent="0.45">
      <c r="A5056" s="16">
        <v>8496</v>
      </c>
      <c r="B5056" s="10">
        <v>45616.115911574074</v>
      </c>
      <c r="C5056">
        <v>1</v>
      </c>
      <c r="D5056">
        <v>5825.58</v>
      </c>
      <c r="E5056" s="24">
        <f>INT(RFM_Pivot!$A$1 - tblCustRFM[[#This Row],[LastPurchaseDate]])</f>
        <v>40</v>
      </c>
      <c r="F5056">
        <f>IF(tblCustRFM[[#This Row],[Recency]] &lt;= $L$4, 3, IF(tblCustRFM[[#This Row],[Recency]] &lt;= M5058, 2, 1))</f>
        <v>3</v>
      </c>
      <c r="G5056">
        <f>IF(tblCustRFM[[#This Row],[Frequency]] &gt;= L5059, 3, IF(tblCustRFM[[#This Row],[Frequency]] &gt;= M5059, 2, 1))</f>
        <v>3</v>
      </c>
      <c r="H5056">
        <f>IF(tblCustRFM[[#This Row],[Monetary]] &gt;= L5060, 3, IF(tblCustRFM[[#This Row],[Monetary]] &gt;= M5060, 2, 1))</f>
        <v>3</v>
      </c>
      <c r="I5056">
        <f>tblCustRFM[[#This Row],[RecencyTier]] + tblCustRFM[[#This Row],[FrequencyTier]] + tblCustRFM[[#This Row],[MonetaryTier]]</f>
        <v>9</v>
      </c>
    </row>
    <row r="5057" spans="1:9" x14ac:dyDescent="0.45">
      <c r="A5057" s="16">
        <v>8498</v>
      </c>
      <c r="B5057" s="10">
        <v>45543.035603549382</v>
      </c>
      <c r="C5057">
        <v>2</v>
      </c>
      <c r="D5057">
        <v>4713.67</v>
      </c>
      <c r="E5057" s="24">
        <f>INT(RFM_Pivot!$A$1 - tblCustRFM[[#This Row],[LastPurchaseDate]])</f>
        <v>113</v>
      </c>
      <c r="F5057">
        <f>IF(tblCustRFM[[#This Row],[Recency]] &lt;= $L$4, 3, IF(tblCustRFM[[#This Row],[Recency]] &lt;= M5059, 2, 1))</f>
        <v>3</v>
      </c>
      <c r="G5057">
        <f>IF(tblCustRFM[[#This Row],[Frequency]] &gt;= L5060, 3, IF(tblCustRFM[[#This Row],[Frequency]] &gt;= M5060, 2, 1))</f>
        <v>3</v>
      </c>
      <c r="H5057">
        <f>IF(tblCustRFM[[#This Row],[Monetary]] &gt;= L5061, 3, IF(tblCustRFM[[#This Row],[Monetary]] &gt;= M5061, 2, 1))</f>
        <v>3</v>
      </c>
      <c r="I5057">
        <f>tblCustRFM[[#This Row],[RecencyTier]] + tblCustRFM[[#This Row],[FrequencyTier]] + tblCustRFM[[#This Row],[MonetaryTier]]</f>
        <v>9</v>
      </c>
    </row>
    <row r="5058" spans="1:9" x14ac:dyDescent="0.45">
      <c r="A5058" s="16">
        <v>8500</v>
      </c>
      <c r="B5058" s="10">
        <v>45277.289028896608</v>
      </c>
      <c r="C5058">
        <v>1</v>
      </c>
      <c r="D5058">
        <v>14905.08</v>
      </c>
      <c r="E5058" s="24">
        <f>INT(RFM_Pivot!$A$1 - tblCustRFM[[#This Row],[LastPurchaseDate]])</f>
        <v>379</v>
      </c>
      <c r="F5058">
        <f>IF(tblCustRFM[[#This Row],[Recency]] &lt;= $L$4, 3, IF(tblCustRFM[[#This Row],[Recency]] &lt;= M5060, 2, 1))</f>
        <v>1</v>
      </c>
      <c r="G5058">
        <f>IF(tblCustRFM[[#This Row],[Frequency]] &gt;= L5061, 3, IF(tblCustRFM[[#This Row],[Frequency]] &gt;= M5061, 2, 1))</f>
        <v>3</v>
      </c>
      <c r="H5058">
        <f>IF(tblCustRFM[[#This Row],[Monetary]] &gt;= L5062, 3, IF(tblCustRFM[[#This Row],[Monetary]] &gt;= M5062, 2, 1))</f>
        <v>3</v>
      </c>
      <c r="I5058">
        <f>tblCustRFM[[#This Row],[RecencyTier]] + tblCustRFM[[#This Row],[FrequencyTier]] + tblCustRFM[[#This Row],[MonetaryTier]]</f>
        <v>7</v>
      </c>
    </row>
    <row r="5059" spans="1:9" x14ac:dyDescent="0.45">
      <c r="A5059" s="16">
        <v>8503</v>
      </c>
      <c r="B5059" s="10">
        <v>45387.822082214509</v>
      </c>
      <c r="C5059">
        <v>1</v>
      </c>
      <c r="D5059">
        <v>6453.34</v>
      </c>
      <c r="E5059" s="24">
        <f>INT(RFM_Pivot!$A$1 - tblCustRFM[[#This Row],[LastPurchaseDate]])</f>
        <v>269</v>
      </c>
      <c r="F5059">
        <f>IF(tblCustRFM[[#This Row],[Recency]] &lt;= $L$4, 3, IF(tblCustRFM[[#This Row],[Recency]] &lt;= M5061, 2, 1))</f>
        <v>1</v>
      </c>
      <c r="G5059">
        <f>IF(tblCustRFM[[#This Row],[Frequency]] &gt;= L5062, 3, IF(tblCustRFM[[#This Row],[Frequency]] &gt;= M5062, 2, 1))</f>
        <v>3</v>
      </c>
      <c r="H5059">
        <f>IF(tblCustRFM[[#This Row],[Monetary]] &gt;= L5063, 3, IF(tblCustRFM[[#This Row],[Monetary]] &gt;= M5063, 2, 1))</f>
        <v>3</v>
      </c>
      <c r="I5059">
        <f>tblCustRFM[[#This Row],[RecencyTier]] + tblCustRFM[[#This Row],[FrequencyTier]] + tblCustRFM[[#This Row],[MonetaryTier]]</f>
        <v>7</v>
      </c>
    </row>
    <row r="5060" spans="1:9" x14ac:dyDescent="0.45">
      <c r="A5060" s="16">
        <v>8504</v>
      </c>
      <c r="B5060" s="10">
        <v>45234.798779861114</v>
      </c>
      <c r="C5060">
        <v>2</v>
      </c>
      <c r="D5060">
        <v>15187.75</v>
      </c>
      <c r="E5060" s="24">
        <f>INT(RFM_Pivot!$A$1 - tblCustRFM[[#This Row],[LastPurchaseDate]])</f>
        <v>422</v>
      </c>
      <c r="F5060">
        <f>IF(tblCustRFM[[#This Row],[Recency]] &lt;= $L$4, 3, IF(tblCustRFM[[#This Row],[Recency]] &lt;= M5062, 2, 1))</f>
        <v>1</v>
      </c>
      <c r="G5060">
        <f>IF(tblCustRFM[[#This Row],[Frequency]] &gt;= L5063, 3, IF(tblCustRFM[[#This Row],[Frequency]] &gt;= M5063, 2, 1))</f>
        <v>3</v>
      </c>
      <c r="H5060">
        <f>IF(tblCustRFM[[#This Row],[Monetary]] &gt;= L5064, 3, IF(tblCustRFM[[#This Row],[Monetary]] &gt;= M5064, 2, 1))</f>
        <v>3</v>
      </c>
      <c r="I5060">
        <f>tblCustRFM[[#This Row],[RecencyTier]] + tblCustRFM[[#This Row],[FrequencyTier]] + tblCustRFM[[#This Row],[MonetaryTier]]</f>
        <v>7</v>
      </c>
    </row>
    <row r="5061" spans="1:9" x14ac:dyDescent="0.45">
      <c r="A5061" s="16">
        <v>8505</v>
      </c>
      <c r="B5061" s="10">
        <v>45321.093409336419</v>
      </c>
      <c r="C5061">
        <v>1</v>
      </c>
      <c r="D5061">
        <v>5007.28</v>
      </c>
      <c r="E5061" s="24">
        <f>INT(RFM_Pivot!$A$1 - tblCustRFM[[#This Row],[LastPurchaseDate]])</f>
        <v>335</v>
      </c>
      <c r="F5061">
        <f>IF(tblCustRFM[[#This Row],[Recency]] &lt;= $L$4, 3, IF(tblCustRFM[[#This Row],[Recency]] &lt;= M5063, 2, 1))</f>
        <v>1</v>
      </c>
      <c r="G5061">
        <f>IF(tblCustRFM[[#This Row],[Frequency]] &gt;= L5064, 3, IF(tblCustRFM[[#This Row],[Frequency]] &gt;= M5064, 2, 1))</f>
        <v>3</v>
      </c>
      <c r="H5061">
        <f>IF(tblCustRFM[[#This Row],[Monetary]] &gt;= L5065, 3, IF(tblCustRFM[[#This Row],[Monetary]] &gt;= M5065, 2, 1))</f>
        <v>3</v>
      </c>
      <c r="I5061">
        <f>tblCustRFM[[#This Row],[RecencyTier]] + tblCustRFM[[#This Row],[FrequencyTier]] + tblCustRFM[[#This Row],[MonetaryTier]]</f>
        <v>7</v>
      </c>
    </row>
    <row r="5062" spans="1:9" x14ac:dyDescent="0.45">
      <c r="A5062" s="16">
        <v>8507</v>
      </c>
      <c r="B5062" s="10">
        <v>45575.377837808643</v>
      </c>
      <c r="C5062">
        <v>1</v>
      </c>
      <c r="D5062">
        <v>2069.33</v>
      </c>
      <c r="E5062" s="24">
        <f>INT(RFM_Pivot!$A$1 - tblCustRFM[[#This Row],[LastPurchaseDate]])</f>
        <v>81</v>
      </c>
      <c r="F5062">
        <f>IF(tblCustRFM[[#This Row],[Recency]] &lt;= $L$4, 3, IF(tblCustRFM[[#This Row],[Recency]] &lt;= M5064, 2, 1))</f>
        <v>3</v>
      </c>
      <c r="G5062">
        <f>IF(tblCustRFM[[#This Row],[Frequency]] &gt;= L5065, 3, IF(tblCustRFM[[#This Row],[Frequency]] &gt;= M5065, 2, 1))</f>
        <v>3</v>
      </c>
      <c r="H5062">
        <f>IF(tblCustRFM[[#This Row],[Monetary]] &gt;= L5066, 3, IF(tblCustRFM[[#This Row],[Monetary]] &gt;= M5066, 2, 1))</f>
        <v>3</v>
      </c>
      <c r="I5062">
        <f>tblCustRFM[[#This Row],[RecencyTier]] + tblCustRFM[[#This Row],[FrequencyTier]] + tblCustRFM[[#This Row],[MonetaryTier]]</f>
        <v>9</v>
      </c>
    </row>
    <row r="5063" spans="1:9" x14ac:dyDescent="0.45">
      <c r="A5063" s="16">
        <v>8509</v>
      </c>
      <c r="B5063" s="10">
        <v>45304.447744791665</v>
      </c>
      <c r="C5063">
        <v>2</v>
      </c>
      <c r="D5063">
        <v>12173.82</v>
      </c>
      <c r="E5063" s="24">
        <f>INT(RFM_Pivot!$A$1 - tblCustRFM[[#This Row],[LastPurchaseDate]])</f>
        <v>352</v>
      </c>
      <c r="F5063">
        <f>IF(tblCustRFM[[#This Row],[Recency]] &lt;= $L$4, 3, IF(tblCustRFM[[#This Row],[Recency]] &lt;= M5065, 2, 1))</f>
        <v>1</v>
      </c>
      <c r="G5063">
        <f>IF(tblCustRFM[[#This Row],[Frequency]] &gt;= L5066, 3, IF(tblCustRFM[[#This Row],[Frequency]] &gt;= M5066, 2, 1))</f>
        <v>3</v>
      </c>
      <c r="H5063">
        <f>IF(tblCustRFM[[#This Row],[Monetary]] &gt;= L5067, 3, IF(tblCustRFM[[#This Row],[Monetary]] &gt;= M5067, 2, 1))</f>
        <v>3</v>
      </c>
      <c r="I5063">
        <f>tblCustRFM[[#This Row],[RecencyTier]] + tblCustRFM[[#This Row],[FrequencyTier]] + tblCustRFM[[#This Row],[MonetaryTier]]</f>
        <v>7</v>
      </c>
    </row>
    <row r="5064" spans="1:9" x14ac:dyDescent="0.45">
      <c r="A5064" s="16">
        <v>8511</v>
      </c>
      <c r="B5064" s="10">
        <v>45017.748074807096</v>
      </c>
      <c r="C5064">
        <v>1</v>
      </c>
      <c r="D5064">
        <v>9559.94</v>
      </c>
      <c r="E5064" s="24">
        <f>INT(RFM_Pivot!$A$1 - tblCustRFM[[#This Row],[LastPurchaseDate]])</f>
        <v>639</v>
      </c>
      <c r="F5064">
        <f>IF(tblCustRFM[[#This Row],[Recency]] &lt;= $L$4, 3, IF(tblCustRFM[[#This Row],[Recency]] &lt;= M5066, 2, 1))</f>
        <v>1</v>
      </c>
      <c r="G5064">
        <f>IF(tblCustRFM[[#This Row],[Frequency]] &gt;= L5067, 3, IF(tblCustRFM[[#This Row],[Frequency]] &gt;= M5067, 2, 1))</f>
        <v>3</v>
      </c>
      <c r="H5064">
        <f>IF(tblCustRFM[[#This Row],[Monetary]] &gt;= L5068, 3, IF(tblCustRFM[[#This Row],[Monetary]] &gt;= M5068, 2, 1))</f>
        <v>3</v>
      </c>
      <c r="I5064">
        <f>tblCustRFM[[#This Row],[RecencyTier]] + tblCustRFM[[#This Row],[FrequencyTier]] + tblCustRFM[[#This Row],[MonetaryTier]]</f>
        <v>7</v>
      </c>
    </row>
    <row r="5065" spans="1:9" x14ac:dyDescent="0.45">
      <c r="A5065" s="16">
        <v>8512</v>
      </c>
      <c r="B5065" s="10">
        <v>45578.371137114198</v>
      </c>
      <c r="C5065">
        <v>1</v>
      </c>
      <c r="D5065">
        <v>7994.75</v>
      </c>
      <c r="E5065" s="24">
        <f>INT(RFM_Pivot!$A$1 - tblCustRFM[[#This Row],[LastPurchaseDate]])</f>
        <v>78</v>
      </c>
      <c r="F5065">
        <f>IF(tblCustRFM[[#This Row],[Recency]] &lt;= $L$4, 3, IF(tblCustRFM[[#This Row],[Recency]] &lt;= M5067, 2, 1))</f>
        <v>3</v>
      </c>
      <c r="G5065">
        <f>IF(tblCustRFM[[#This Row],[Frequency]] &gt;= L5068, 3, IF(tblCustRFM[[#This Row],[Frequency]] &gt;= M5068, 2, 1))</f>
        <v>3</v>
      </c>
      <c r="H5065">
        <f>IF(tblCustRFM[[#This Row],[Monetary]] &gt;= L5069, 3, IF(tblCustRFM[[#This Row],[Monetary]] &gt;= M5069, 2, 1))</f>
        <v>3</v>
      </c>
      <c r="I5065">
        <f>tblCustRFM[[#This Row],[RecencyTier]] + tblCustRFM[[#This Row],[FrequencyTier]] + tblCustRFM[[#This Row],[MonetaryTier]]</f>
        <v>9</v>
      </c>
    </row>
    <row r="5066" spans="1:9" x14ac:dyDescent="0.45">
      <c r="A5066" s="16">
        <v>8513</v>
      </c>
      <c r="B5066" s="10">
        <v>44929.920292013892</v>
      </c>
      <c r="C5066">
        <v>1</v>
      </c>
      <c r="D5066">
        <v>190.23</v>
      </c>
      <c r="E5066" s="24">
        <f>INT(RFM_Pivot!$A$1 - tblCustRFM[[#This Row],[LastPurchaseDate]])</f>
        <v>727</v>
      </c>
      <c r="F5066">
        <f>IF(tblCustRFM[[#This Row],[Recency]] &lt;= $L$4, 3, IF(tblCustRFM[[#This Row],[Recency]] &lt;= M5068, 2, 1))</f>
        <v>1</v>
      </c>
      <c r="G5066">
        <f>IF(tblCustRFM[[#This Row],[Frequency]] &gt;= L5069, 3, IF(tblCustRFM[[#This Row],[Frequency]] &gt;= M5069, 2, 1))</f>
        <v>3</v>
      </c>
      <c r="H5066">
        <f>IF(tblCustRFM[[#This Row],[Monetary]] &gt;= L5070, 3, IF(tblCustRFM[[#This Row],[Monetary]] &gt;= M5070, 2, 1))</f>
        <v>3</v>
      </c>
      <c r="I5066">
        <f>tblCustRFM[[#This Row],[RecencyTier]] + tblCustRFM[[#This Row],[FrequencyTier]] + tblCustRFM[[#This Row],[MonetaryTier]]</f>
        <v>7</v>
      </c>
    </row>
    <row r="5067" spans="1:9" x14ac:dyDescent="0.45">
      <c r="A5067" s="16">
        <v>8519</v>
      </c>
      <c r="B5067" s="10">
        <v>45655.539853973765</v>
      </c>
      <c r="C5067">
        <v>3</v>
      </c>
      <c r="D5067">
        <v>12241.14</v>
      </c>
      <c r="E5067" s="24">
        <f>INT(RFM_Pivot!$A$1 - tblCustRFM[[#This Row],[LastPurchaseDate]])</f>
        <v>1</v>
      </c>
      <c r="F5067">
        <f>IF(tblCustRFM[[#This Row],[Recency]] &lt;= $L$4, 3, IF(tblCustRFM[[#This Row],[Recency]] &lt;= M5069, 2, 1))</f>
        <v>3</v>
      </c>
      <c r="G5067">
        <f>IF(tblCustRFM[[#This Row],[Frequency]] &gt;= L5070, 3, IF(tblCustRFM[[#This Row],[Frequency]] &gt;= M5070, 2, 1))</f>
        <v>3</v>
      </c>
      <c r="H5067">
        <f>IF(tblCustRFM[[#This Row],[Monetary]] &gt;= L5071, 3, IF(tblCustRFM[[#This Row],[Monetary]] &gt;= M5071, 2, 1))</f>
        <v>3</v>
      </c>
      <c r="I5067">
        <f>tblCustRFM[[#This Row],[RecencyTier]] + tblCustRFM[[#This Row],[FrequencyTier]] + tblCustRFM[[#This Row],[MonetaryTier]]</f>
        <v>9</v>
      </c>
    </row>
    <row r="5068" spans="1:9" x14ac:dyDescent="0.45">
      <c r="A5068" s="16">
        <v>8520</v>
      </c>
      <c r="B5068" s="10">
        <v>45449.221222106484</v>
      </c>
      <c r="C5068">
        <v>1</v>
      </c>
      <c r="D5068">
        <v>13855.95</v>
      </c>
      <c r="E5068" s="24">
        <f>INT(RFM_Pivot!$A$1 - tblCustRFM[[#This Row],[LastPurchaseDate]])</f>
        <v>207</v>
      </c>
      <c r="F5068">
        <f>IF(tblCustRFM[[#This Row],[Recency]] &lt;= $L$4, 3, IF(tblCustRFM[[#This Row],[Recency]] &lt;= M5070, 2, 1))</f>
        <v>1</v>
      </c>
      <c r="G5068">
        <f>IF(tblCustRFM[[#This Row],[Frequency]] &gt;= L5071, 3, IF(tblCustRFM[[#This Row],[Frequency]] &gt;= M5071, 2, 1))</f>
        <v>3</v>
      </c>
      <c r="H5068">
        <f>IF(tblCustRFM[[#This Row],[Monetary]] &gt;= L5072, 3, IF(tblCustRFM[[#This Row],[Monetary]] &gt;= M5072, 2, 1))</f>
        <v>3</v>
      </c>
      <c r="I5068">
        <f>tblCustRFM[[#This Row],[RecencyTier]] + tblCustRFM[[#This Row],[FrequencyTier]] + tblCustRFM[[#This Row],[MonetaryTier]]</f>
        <v>7</v>
      </c>
    </row>
    <row r="5069" spans="1:9" x14ac:dyDescent="0.45">
      <c r="A5069" s="16">
        <v>8521</v>
      </c>
      <c r="B5069" s="10">
        <v>45091.047404745368</v>
      </c>
      <c r="C5069">
        <v>1</v>
      </c>
      <c r="D5069">
        <v>4110.43</v>
      </c>
      <c r="E5069" s="24">
        <f>INT(RFM_Pivot!$A$1 - tblCustRFM[[#This Row],[LastPurchaseDate]])</f>
        <v>565</v>
      </c>
      <c r="F5069">
        <f>IF(tblCustRFM[[#This Row],[Recency]] &lt;= $L$4, 3, IF(tblCustRFM[[#This Row],[Recency]] &lt;= M5071, 2, 1))</f>
        <v>1</v>
      </c>
      <c r="G5069">
        <f>IF(tblCustRFM[[#This Row],[Frequency]] &gt;= L5072, 3, IF(tblCustRFM[[#This Row],[Frequency]] &gt;= M5072, 2, 1))</f>
        <v>3</v>
      </c>
      <c r="H5069">
        <f>IF(tblCustRFM[[#This Row],[Monetary]] &gt;= L5073, 3, IF(tblCustRFM[[#This Row],[Monetary]] &gt;= M5073, 2, 1))</f>
        <v>3</v>
      </c>
      <c r="I5069">
        <f>tblCustRFM[[#This Row],[RecencyTier]] + tblCustRFM[[#This Row],[FrequencyTier]] + tblCustRFM[[#This Row],[MonetaryTier]]</f>
        <v>7</v>
      </c>
    </row>
    <row r="5070" spans="1:9" x14ac:dyDescent="0.45">
      <c r="A5070" s="16">
        <v>8522</v>
      </c>
      <c r="B5070" s="10">
        <v>45491.784478433641</v>
      </c>
      <c r="C5070">
        <v>2</v>
      </c>
      <c r="D5070">
        <v>22804.46</v>
      </c>
      <c r="E5070" s="24">
        <f>INT(RFM_Pivot!$A$1 - tblCustRFM[[#This Row],[LastPurchaseDate]])</f>
        <v>165</v>
      </c>
      <c r="F5070">
        <f>IF(tblCustRFM[[#This Row],[Recency]] &lt;= $L$4, 3, IF(tblCustRFM[[#This Row],[Recency]] &lt;= M5072, 2, 1))</f>
        <v>1</v>
      </c>
      <c r="G5070">
        <f>IF(tblCustRFM[[#This Row],[Frequency]] &gt;= L5073, 3, IF(tblCustRFM[[#This Row],[Frequency]] &gt;= M5073, 2, 1))</f>
        <v>3</v>
      </c>
      <c r="H5070">
        <f>IF(tblCustRFM[[#This Row],[Monetary]] &gt;= L5074, 3, IF(tblCustRFM[[#This Row],[Monetary]] &gt;= M5074, 2, 1))</f>
        <v>3</v>
      </c>
      <c r="I5070">
        <f>tblCustRFM[[#This Row],[RecencyTier]] + tblCustRFM[[#This Row],[FrequencyTier]] + tblCustRFM[[#This Row],[MonetaryTier]]</f>
        <v>7</v>
      </c>
    </row>
    <row r="5071" spans="1:9" x14ac:dyDescent="0.45">
      <c r="A5071" s="16">
        <v>8523</v>
      </c>
      <c r="B5071" s="10">
        <v>45507.48104810957</v>
      </c>
      <c r="C5071">
        <v>1</v>
      </c>
      <c r="D5071">
        <v>17765.48</v>
      </c>
      <c r="E5071" s="24">
        <f>INT(RFM_Pivot!$A$1 - tblCustRFM[[#This Row],[LastPurchaseDate]])</f>
        <v>149</v>
      </c>
      <c r="F5071">
        <f>IF(tblCustRFM[[#This Row],[Recency]] &lt;= $L$4, 3, IF(tblCustRFM[[#This Row],[Recency]] &lt;= M5073, 2, 1))</f>
        <v>1</v>
      </c>
      <c r="G5071">
        <f>IF(tblCustRFM[[#This Row],[Frequency]] &gt;= L5074, 3, IF(tblCustRFM[[#This Row],[Frequency]] &gt;= M5074, 2, 1))</f>
        <v>3</v>
      </c>
      <c r="H5071">
        <f>IF(tblCustRFM[[#This Row],[Monetary]] &gt;= L5075, 3, IF(tblCustRFM[[#This Row],[Monetary]] &gt;= M5075, 2, 1))</f>
        <v>3</v>
      </c>
      <c r="I5071">
        <f>tblCustRFM[[#This Row],[RecencyTier]] + tblCustRFM[[#This Row],[FrequencyTier]] + tblCustRFM[[#This Row],[MonetaryTier]]</f>
        <v>7</v>
      </c>
    </row>
    <row r="5072" spans="1:9" x14ac:dyDescent="0.45">
      <c r="A5072" s="16">
        <v>8525</v>
      </c>
      <c r="B5072" s="10">
        <v>45371.979497955246</v>
      </c>
      <c r="C5072">
        <v>1</v>
      </c>
      <c r="D5072">
        <v>5819.58</v>
      </c>
      <c r="E5072" s="24">
        <f>INT(RFM_Pivot!$A$1 - tblCustRFM[[#This Row],[LastPurchaseDate]])</f>
        <v>285</v>
      </c>
      <c r="F5072">
        <f>IF(tblCustRFM[[#This Row],[Recency]] &lt;= $L$4, 3, IF(tblCustRFM[[#This Row],[Recency]] &lt;= M5074, 2, 1))</f>
        <v>1</v>
      </c>
      <c r="G5072">
        <f>IF(tblCustRFM[[#This Row],[Frequency]] &gt;= L5075, 3, IF(tblCustRFM[[#This Row],[Frequency]] &gt;= M5075, 2, 1))</f>
        <v>3</v>
      </c>
      <c r="H5072">
        <f>IF(tblCustRFM[[#This Row],[Monetary]] &gt;= L5076, 3, IF(tblCustRFM[[#This Row],[Monetary]] &gt;= M5076, 2, 1))</f>
        <v>3</v>
      </c>
      <c r="I5072">
        <f>tblCustRFM[[#This Row],[RecencyTier]] + tblCustRFM[[#This Row],[FrequencyTier]] + tblCustRFM[[#This Row],[MonetaryTier]]</f>
        <v>7</v>
      </c>
    </row>
    <row r="5073" spans="1:9" x14ac:dyDescent="0.45">
      <c r="A5073" s="16">
        <v>8526</v>
      </c>
      <c r="B5073" s="10">
        <v>45413.30163016975</v>
      </c>
      <c r="C5073">
        <v>2</v>
      </c>
      <c r="D5073">
        <v>36561.300000000003</v>
      </c>
      <c r="E5073" s="24">
        <f>INT(RFM_Pivot!$A$1 - tblCustRFM[[#This Row],[LastPurchaseDate]])</f>
        <v>243</v>
      </c>
      <c r="F5073">
        <f>IF(tblCustRFM[[#This Row],[Recency]] &lt;= $L$4, 3, IF(tblCustRFM[[#This Row],[Recency]] &lt;= M5075, 2, 1))</f>
        <v>1</v>
      </c>
      <c r="G5073">
        <f>IF(tblCustRFM[[#This Row],[Frequency]] &gt;= L5076, 3, IF(tblCustRFM[[#This Row],[Frequency]] &gt;= M5076, 2, 1))</f>
        <v>3</v>
      </c>
      <c r="H5073">
        <f>IF(tblCustRFM[[#This Row],[Monetary]] &gt;= L5077, 3, IF(tblCustRFM[[#This Row],[Monetary]] &gt;= M5077, 2, 1))</f>
        <v>3</v>
      </c>
      <c r="I5073">
        <f>tblCustRFM[[#This Row],[RecencyTier]] + tblCustRFM[[#This Row],[FrequencyTier]] + tblCustRFM[[#This Row],[MonetaryTier]]</f>
        <v>7</v>
      </c>
    </row>
    <row r="5074" spans="1:9" x14ac:dyDescent="0.45">
      <c r="A5074" s="16">
        <v>8527</v>
      </c>
      <c r="B5074" s="10">
        <v>45076.5919591821</v>
      </c>
      <c r="C5074">
        <v>1</v>
      </c>
      <c r="D5074">
        <v>5575.08</v>
      </c>
      <c r="E5074" s="24">
        <f>INT(RFM_Pivot!$A$1 - tblCustRFM[[#This Row],[LastPurchaseDate]])</f>
        <v>580</v>
      </c>
      <c r="F5074">
        <f>IF(tblCustRFM[[#This Row],[Recency]] &lt;= $L$4, 3, IF(tblCustRFM[[#This Row],[Recency]] &lt;= M5076, 2, 1))</f>
        <v>1</v>
      </c>
      <c r="G5074">
        <f>IF(tblCustRFM[[#This Row],[Frequency]] &gt;= L5077, 3, IF(tblCustRFM[[#This Row],[Frequency]] &gt;= M5077, 2, 1))</f>
        <v>3</v>
      </c>
      <c r="H5074">
        <f>IF(tblCustRFM[[#This Row],[Monetary]] &gt;= L5078, 3, IF(tblCustRFM[[#This Row],[Monetary]] &gt;= M5078, 2, 1))</f>
        <v>3</v>
      </c>
      <c r="I5074">
        <f>tblCustRFM[[#This Row],[RecencyTier]] + tblCustRFM[[#This Row],[FrequencyTier]] + tblCustRFM[[#This Row],[MonetaryTier]]</f>
        <v>7</v>
      </c>
    </row>
    <row r="5075" spans="1:9" x14ac:dyDescent="0.45">
      <c r="A5075" s="16">
        <v>8529</v>
      </c>
      <c r="B5075" s="10">
        <v>45405.343834375002</v>
      </c>
      <c r="C5075">
        <v>1</v>
      </c>
      <c r="D5075">
        <v>1613.04</v>
      </c>
      <c r="E5075" s="24">
        <f>INT(RFM_Pivot!$A$1 - tblCustRFM[[#This Row],[LastPurchaseDate]])</f>
        <v>251</v>
      </c>
      <c r="F5075">
        <f>IF(tblCustRFM[[#This Row],[Recency]] &lt;= $L$4, 3, IF(tblCustRFM[[#This Row],[Recency]] &lt;= M5077, 2, 1))</f>
        <v>1</v>
      </c>
      <c r="G5075">
        <f>IF(tblCustRFM[[#This Row],[Frequency]] &gt;= L5078, 3, IF(tblCustRFM[[#This Row],[Frequency]] &gt;= M5078, 2, 1))</f>
        <v>3</v>
      </c>
      <c r="H5075">
        <f>IF(tblCustRFM[[#This Row],[Monetary]] &gt;= L5079, 3, IF(tblCustRFM[[#This Row],[Monetary]] &gt;= M5079, 2, 1))</f>
        <v>3</v>
      </c>
      <c r="I5075">
        <f>tblCustRFM[[#This Row],[RecencyTier]] + tblCustRFM[[#This Row],[FrequencyTier]] + tblCustRFM[[#This Row],[MonetaryTier]]</f>
        <v>7</v>
      </c>
    </row>
    <row r="5076" spans="1:9" x14ac:dyDescent="0.45">
      <c r="A5076" s="16">
        <v>8531</v>
      </c>
      <c r="B5076" s="10">
        <v>45261.519451929009</v>
      </c>
      <c r="C5076">
        <v>3</v>
      </c>
      <c r="D5076">
        <v>6018.5</v>
      </c>
      <c r="E5076" s="24">
        <f>INT(RFM_Pivot!$A$1 - tblCustRFM[[#This Row],[LastPurchaseDate]])</f>
        <v>395</v>
      </c>
      <c r="F5076">
        <f>IF(tblCustRFM[[#This Row],[Recency]] &lt;= $L$4, 3, IF(tblCustRFM[[#This Row],[Recency]] &lt;= M5078, 2, 1))</f>
        <v>1</v>
      </c>
      <c r="G5076">
        <f>IF(tblCustRFM[[#This Row],[Frequency]] &gt;= L5079, 3, IF(tblCustRFM[[#This Row],[Frequency]] &gt;= M5079, 2, 1))</f>
        <v>3</v>
      </c>
      <c r="H5076">
        <f>IF(tblCustRFM[[#This Row],[Monetary]] &gt;= L5080, 3, IF(tblCustRFM[[#This Row],[Monetary]] &gt;= M5080, 2, 1))</f>
        <v>3</v>
      </c>
      <c r="I5076">
        <f>tblCustRFM[[#This Row],[RecencyTier]] + tblCustRFM[[#This Row],[FrequencyTier]] + tblCustRFM[[#This Row],[MonetaryTier]]</f>
        <v>7</v>
      </c>
    </row>
    <row r="5077" spans="1:9" x14ac:dyDescent="0.45">
      <c r="A5077" s="16">
        <v>8532</v>
      </c>
      <c r="B5077" s="10">
        <v>45379.645264506173</v>
      </c>
      <c r="C5077">
        <v>1</v>
      </c>
      <c r="D5077">
        <v>19560.12</v>
      </c>
      <c r="E5077" s="24">
        <f>INT(RFM_Pivot!$A$1 - tblCustRFM[[#This Row],[LastPurchaseDate]])</f>
        <v>277</v>
      </c>
      <c r="F5077">
        <f>IF(tblCustRFM[[#This Row],[Recency]] &lt;= $L$4, 3, IF(tblCustRFM[[#This Row],[Recency]] &lt;= M5079, 2, 1))</f>
        <v>1</v>
      </c>
      <c r="G5077">
        <f>IF(tblCustRFM[[#This Row],[Frequency]] &gt;= L5080, 3, IF(tblCustRFM[[#This Row],[Frequency]] &gt;= M5080, 2, 1))</f>
        <v>3</v>
      </c>
      <c r="H5077">
        <f>IF(tblCustRFM[[#This Row],[Monetary]] &gt;= L5081, 3, IF(tblCustRFM[[#This Row],[Monetary]] &gt;= M5081, 2, 1))</f>
        <v>3</v>
      </c>
      <c r="I5077">
        <f>tblCustRFM[[#This Row],[RecencyTier]] + tblCustRFM[[#This Row],[FrequencyTier]] + tblCustRFM[[#This Row],[MonetaryTier]]</f>
        <v>7</v>
      </c>
    </row>
    <row r="5078" spans="1:9" x14ac:dyDescent="0.45">
      <c r="A5078" s="16">
        <v>8533</v>
      </c>
      <c r="B5078" s="10">
        <v>45291.671467129629</v>
      </c>
      <c r="C5078">
        <v>1</v>
      </c>
      <c r="D5078">
        <v>11248.92</v>
      </c>
      <c r="E5078" s="24">
        <f>INT(RFM_Pivot!$A$1 - tblCustRFM[[#This Row],[LastPurchaseDate]])</f>
        <v>365</v>
      </c>
      <c r="F5078">
        <f>IF(tblCustRFM[[#This Row],[Recency]] &lt;= $L$4, 3, IF(tblCustRFM[[#This Row],[Recency]] &lt;= M5080, 2, 1))</f>
        <v>1</v>
      </c>
      <c r="G5078">
        <f>IF(tblCustRFM[[#This Row],[Frequency]] &gt;= L5081, 3, IF(tblCustRFM[[#This Row],[Frequency]] &gt;= M5081, 2, 1))</f>
        <v>3</v>
      </c>
      <c r="H5078">
        <f>IF(tblCustRFM[[#This Row],[Monetary]] &gt;= L5082, 3, IF(tblCustRFM[[#This Row],[Monetary]] &gt;= M5082, 2, 1))</f>
        <v>3</v>
      </c>
      <c r="I5078">
        <f>tblCustRFM[[#This Row],[RecencyTier]] + tblCustRFM[[#This Row],[FrequencyTier]] + tblCustRFM[[#This Row],[MonetaryTier]]</f>
        <v>7</v>
      </c>
    </row>
    <row r="5079" spans="1:9" x14ac:dyDescent="0.45">
      <c r="A5079" s="16">
        <v>8537</v>
      </c>
      <c r="B5079" s="10">
        <v>45129.814281442901</v>
      </c>
      <c r="C5079">
        <v>1</v>
      </c>
      <c r="D5079">
        <v>3740.9</v>
      </c>
      <c r="E5079" s="24">
        <f>INT(RFM_Pivot!$A$1 - tblCustRFM[[#This Row],[LastPurchaseDate]])</f>
        <v>527</v>
      </c>
      <c r="F5079">
        <f>IF(tblCustRFM[[#This Row],[Recency]] &lt;= $L$4, 3, IF(tblCustRFM[[#This Row],[Recency]] &lt;= M5081, 2, 1))</f>
        <v>1</v>
      </c>
      <c r="G5079">
        <f>IF(tblCustRFM[[#This Row],[Frequency]] &gt;= L5082, 3, IF(tblCustRFM[[#This Row],[Frequency]] &gt;= M5082, 2, 1))</f>
        <v>3</v>
      </c>
      <c r="H5079">
        <f>IF(tblCustRFM[[#This Row],[Monetary]] &gt;= L5083, 3, IF(tblCustRFM[[#This Row],[Monetary]] &gt;= M5083, 2, 1))</f>
        <v>3</v>
      </c>
      <c r="I5079">
        <f>tblCustRFM[[#This Row],[RecencyTier]] + tblCustRFM[[#This Row],[FrequencyTier]] + tblCustRFM[[#This Row],[MonetaryTier]]</f>
        <v>7</v>
      </c>
    </row>
    <row r="5080" spans="1:9" x14ac:dyDescent="0.45">
      <c r="A5080" s="16">
        <v>8538</v>
      </c>
      <c r="B5080" s="10">
        <v>45222.971597183641</v>
      </c>
      <c r="C5080">
        <v>1</v>
      </c>
      <c r="D5080">
        <v>5395.28</v>
      </c>
      <c r="E5080" s="24">
        <f>INT(RFM_Pivot!$A$1 - tblCustRFM[[#This Row],[LastPurchaseDate]])</f>
        <v>434</v>
      </c>
      <c r="F5080">
        <f>IF(tblCustRFM[[#This Row],[Recency]] &lt;= $L$4, 3, IF(tblCustRFM[[#This Row],[Recency]] &lt;= M5082, 2, 1))</f>
        <v>1</v>
      </c>
      <c r="G5080">
        <f>IF(tblCustRFM[[#This Row],[Frequency]] &gt;= L5083, 3, IF(tblCustRFM[[#This Row],[Frequency]] &gt;= M5083, 2, 1))</f>
        <v>3</v>
      </c>
      <c r="H5080">
        <f>IF(tblCustRFM[[#This Row],[Monetary]] &gt;= L5084, 3, IF(tblCustRFM[[#This Row],[Monetary]] &gt;= M5084, 2, 1))</f>
        <v>3</v>
      </c>
      <c r="I5080">
        <f>tblCustRFM[[#This Row],[RecencyTier]] + tblCustRFM[[#This Row],[FrequencyTier]] + tblCustRFM[[#This Row],[MonetaryTier]]</f>
        <v>7</v>
      </c>
    </row>
    <row r="5081" spans="1:9" x14ac:dyDescent="0.45">
      <c r="A5081" s="16">
        <v>8540</v>
      </c>
      <c r="B5081" s="10">
        <v>45647.21702172068</v>
      </c>
      <c r="C5081">
        <v>1</v>
      </c>
      <c r="D5081">
        <v>10356.52</v>
      </c>
      <c r="E5081" s="24">
        <f>INT(RFM_Pivot!$A$1 - tblCustRFM[[#This Row],[LastPurchaseDate]])</f>
        <v>9</v>
      </c>
      <c r="F5081">
        <f>IF(tblCustRFM[[#This Row],[Recency]] &lt;= $L$4, 3, IF(tblCustRFM[[#This Row],[Recency]] &lt;= M5083, 2, 1))</f>
        <v>3</v>
      </c>
      <c r="G5081">
        <f>IF(tblCustRFM[[#This Row],[Frequency]] &gt;= L5084, 3, IF(tblCustRFM[[#This Row],[Frequency]] &gt;= M5084, 2, 1))</f>
        <v>3</v>
      </c>
      <c r="H5081">
        <f>IF(tblCustRFM[[#This Row],[Monetary]] &gt;= L5085, 3, IF(tblCustRFM[[#This Row],[Monetary]] &gt;= M5085, 2, 1))</f>
        <v>3</v>
      </c>
      <c r="I5081">
        <f>tblCustRFM[[#This Row],[RecencyTier]] + tblCustRFM[[#This Row],[FrequencyTier]] + tblCustRFM[[#This Row],[MonetaryTier]]</f>
        <v>9</v>
      </c>
    </row>
    <row r="5082" spans="1:9" x14ac:dyDescent="0.45">
      <c r="A5082" s="16">
        <v>8542</v>
      </c>
      <c r="B5082" s="10">
        <v>45210.487348726849</v>
      </c>
      <c r="C5082">
        <v>1</v>
      </c>
      <c r="D5082">
        <v>15971.88</v>
      </c>
      <c r="E5082" s="24">
        <f>INT(RFM_Pivot!$A$1 - tblCustRFM[[#This Row],[LastPurchaseDate]])</f>
        <v>446</v>
      </c>
      <c r="F5082">
        <f>IF(tblCustRFM[[#This Row],[Recency]] &lt;= $L$4, 3, IF(tblCustRFM[[#This Row],[Recency]] &lt;= M5084, 2, 1))</f>
        <v>1</v>
      </c>
      <c r="G5082">
        <f>IF(tblCustRFM[[#This Row],[Frequency]] &gt;= L5085, 3, IF(tblCustRFM[[#This Row],[Frequency]] &gt;= M5085, 2, 1))</f>
        <v>3</v>
      </c>
      <c r="H5082">
        <f>IF(tblCustRFM[[#This Row],[Monetary]] &gt;= L5086, 3, IF(tblCustRFM[[#This Row],[Monetary]] &gt;= M5086, 2, 1))</f>
        <v>3</v>
      </c>
      <c r="I5082">
        <f>tblCustRFM[[#This Row],[RecencyTier]] + tblCustRFM[[#This Row],[FrequencyTier]] + tblCustRFM[[#This Row],[MonetaryTier]]</f>
        <v>7</v>
      </c>
    </row>
    <row r="5083" spans="1:9" x14ac:dyDescent="0.45">
      <c r="A5083" s="16">
        <v>8543</v>
      </c>
      <c r="B5083" s="10">
        <v>45321.31243125</v>
      </c>
      <c r="C5083">
        <v>2</v>
      </c>
      <c r="D5083">
        <v>19023.34</v>
      </c>
      <c r="E5083" s="24">
        <f>INT(RFM_Pivot!$A$1 - tblCustRFM[[#This Row],[LastPurchaseDate]])</f>
        <v>335</v>
      </c>
      <c r="F5083">
        <f>IF(tblCustRFM[[#This Row],[Recency]] &lt;= $L$4, 3, IF(tblCustRFM[[#This Row],[Recency]] &lt;= M5085, 2, 1))</f>
        <v>1</v>
      </c>
      <c r="G5083">
        <f>IF(tblCustRFM[[#This Row],[Frequency]] &gt;= L5086, 3, IF(tblCustRFM[[#This Row],[Frequency]] &gt;= M5086, 2, 1))</f>
        <v>3</v>
      </c>
      <c r="H5083">
        <f>IF(tblCustRFM[[#This Row],[Monetary]] &gt;= L5087, 3, IF(tblCustRFM[[#This Row],[Monetary]] &gt;= M5087, 2, 1))</f>
        <v>3</v>
      </c>
      <c r="I5083">
        <f>tblCustRFM[[#This Row],[RecencyTier]] + tblCustRFM[[#This Row],[FrequencyTier]] + tblCustRFM[[#This Row],[MonetaryTier]]</f>
        <v>7</v>
      </c>
    </row>
    <row r="5084" spans="1:9" x14ac:dyDescent="0.45">
      <c r="A5084" s="16">
        <v>8544</v>
      </c>
      <c r="B5084" s="10">
        <v>45114.847784760801</v>
      </c>
      <c r="C5084">
        <v>3</v>
      </c>
      <c r="D5084">
        <v>20940.439999999999</v>
      </c>
      <c r="E5084" s="24">
        <f>INT(RFM_Pivot!$A$1 - tblCustRFM[[#This Row],[LastPurchaseDate]])</f>
        <v>542</v>
      </c>
      <c r="F5084">
        <f>IF(tblCustRFM[[#This Row],[Recency]] &lt;= $L$4, 3, IF(tblCustRFM[[#This Row],[Recency]] &lt;= M5086, 2, 1))</f>
        <v>1</v>
      </c>
      <c r="G5084">
        <f>IF(tblCustRFM[[#This Row],[Frequency]] &gt;= L5087, 3, IF(tblCustRFM[[#This Row],[Frequency]] &gt;= M5087, 2, 1))</f>
        <v>3</v>
      </c>
      <c r="H5084">
        <f>IF(tblCustRFM[[#This Row],[Monetary]] &gt;= L5088, 3, IF(tblCustRFM[[#This Row],[Monetary]] &gt;= M5088, 2, 1))</f>
        <v>3</v>
      </c>
      <c r="I5084">
        <f>tblCustRFM[[#This Row],[RecencyTier]] + tblCustRFM[[#This Row],[FrequencyTier]] + tblCustRFM[[#This Row],[MonetaryTier]]</f>
        <v>7</v>
      </c>
    </row>
    <row r="5085" spans="1:9" x14ac:dyDescent="0.45">
      <c r="A5085" s="16">
        <v>8545</v>
      </c>
      <c r="B5085" s="10">
        <v>45587.059005902775</v>
      </c>
      <c r="C5085">
        <v>2</v>
      </c>
      <c r="D5085">
        <v>8165.49</v>
      </c>
      <c r="E5085" s="24">
        <f>INT(RFM_Pivot!$A$1 - tblCustRFM[[#This Row],[LastPurchaseDate]])</f>
        <v>69</v>
      </c>
      <c r="F5085">
        <f>IF(tblCustRFM[[#This Row],[Recency]] &lt;= $L$4, 3, IF(tblCustRFM[[#This Row],[Recency]] &lt;= M5087, 2, 1))</f>
        <v>3</v>
      </c>
      <c r="G5085">
        <f>IF(tblCustRFM[[#This Row],[Frequency]] &gt;= L5088, 3, IF(tblCustRFM[[#This Row],[Frequency]] &gt;= M5088, 2, 1))</f>
        <v>3</v>
      </c>
      <c r="H5085">
        <f>IF(tblCustRFM[[#This Row],[Monetary]] &gt;= L5089, 3, IF(tblCustRFM[[#This Row],[Monetary]] &gt;= M5089, 2, 1))</f>
        <v>3</v>
      </c>
      <c r="I5085">
        <f>tblCustRFM[[#This Row],[RecencyTier]] + tblCustRFM[[#This Row],[FrequencyTier]] + tblCustRFM[[#This Row],[MonetaryTier]]</f>
        <v>9</v>
      </c>
    </row>
    <row r="5086" spans="1:9" x14ac:dyDescent="0.45">
      <c r="A5086" s="16">
        <v>8546</v>
      </c>
      <c r="B5086" s="10">
        <v>45644.880788078706</v>
      </c>
      <c r="C5086">
        <v>2</v>
      </c>
      <c r="D5086">
        <v>26039.4</v>
      </c>
      <c r="E5086" s="24">
        <f>INT(RFM_Pivot!$A$1 - tblCustRFM[[#This Row],[LastPurchaseDate]])</f>
        <v>12</v>
      </c>
      <c r="F5086">
        <f>IF(tblCustRFM[[#This Row],[Recency]] &lt;= $L$4, 3, IF(tblCustRFM[[#This Row],[Recency]] &lt;= M5088, 2, 1))</f>
        <v>3</v>
      </c>
      <c r="G5086">
        <f>IF(tblCustRFM[[#This Row],[Frequency]] &gt;= L5089, 3, IF(tblCustRFM[[#This Row],[Frequency]] &gt;= M5089, 2, 1))</f>
        <v>3</v>
      </c>
      <c r="H5086">
        <f>IF(tblCustRFM[[#This Row],[Monetary]] &gt;= L5090, 3, IF(tblCustRFM[[#This Row],[Monetary]] &gt;= M5090, 2, 1))</f>
        <v>3</v>
      </c>
      <c r="I5086">
        <f>tblCustRFM[[#This Row],[RecencyTier]] + tblCustRFM[[#This Row],[FrequencyTier]] + tblCustRFM[[#This Row],[MonetaryTier]]</f>
        <v>9</v>
      </c>
    </row>
    <row r="5087" spans="1:9" x14ac:dyDescent="0.45">
      <c r="A5087" s="16">
        <v>8547</v>
      </c>
      <c r="B5087" s="10">
        <v>45132.515551543212</v>
      </c>
      <c r="C5087">
        <v>1</v>
      </c>
      <c r="D5087">
        <v>13972.47</v>
      </c>
      <c r="E5087" s="24">
        <f>INT(RFM_Pivot!$A$1 - tblCustRFM[[#This Row],[LastPurchaseDate]])</f>
        <v>524</v>
      </c>
      <c r="F5087">
        <f>IF(tblCustRFM[[#This Row],[Recency]] &lt;= $L$4, 3, IF(tblCustRFM[[#This Row],[Recency]] &lt;= M5089, 2, 1))</f>
        <v>1</v>
      </c>
      <c r="G5087">
        <f>IF(tblCustRFM[[#This Row],[Frequency]] &gt;= L5090, 3, IF(tblCustRFM[[#This Row],[Frequency]] &gt;= M5090, 2, 1))</f>
        <v>3</v>
      </c>
      <c r="H5087">
        <f>IF(tblCustRFM[[#This Row],[Monetary]] &gt;= L5091, 3, IF(tblCustRFM[[#This Row],[Monetary]] &gt;= M5091, 2, 1))</f>
        <v>3</v>
      </c>
      <c r="I5087">
        <f>tblCustRFM[[#This Row],[RecencyTier]] + tblCustRFM[[#This Row],[FrequencyTier]] + tblCustRFM[[#This Row],[MonetaryTier]]</f>
        <v>7</v>
      </c>
    </row>
    <row r="5088" spans="1:9" x14ac:dyDescent="0.45">
      <c r="A5088" s="16">
        <v>8548</v>
      </c>
      <c r="B5088" s="10">
        <v>45567.420042013888</v>
      </c>
      <c r="C5088">
        <v>3</v>
      </c>
      <c r="D5088">
        <v>19415.04</v>
      </c>
      <c r="E5088" s="24">
        <f>INT(RFM_Pivot!$A$1 - tblCustRFM[[#This Row],[LastPurchaseDate]])</f>
        <v>89</v>
      </c>
      <c r="F5088">
        <f>IF(tblCustRFM[[#This Row],[Recency]] &lt;= $L$4, 3, IF(tblCustRFM[[#This Row],[Recency]] &lt;= M5090, 2, 1))</f>
        <v>3</v>
      </c>
      <c r="G5088">
        <f>IF(tblCustRFM[[#This Row],[Frequency]] &gt;= L5091, 3, IF(tblCustRFM[[#This Row],[Frequency]] &gt;= M5091, 2, 1))</f>
        <v>3</v>
      </c>
      <c r="H5088">
        <f>IF(tblCustRFM[[#This Row],[Monetary]] &gt;= L5092, 3, IF(tblCustRFM[[#This Row],[Monetary]] &gt;= M5092, 2, 1))</f>
        <v>3</v>
      </c>
      <c r="I5088">
        <f>tblCustRFM[[#This Row],[RecencyTier]] + tblCustRFM[[#This Row],[FrequencyTier]] + tblCustRFM[[#This Row],[MonetaryTier]]</f>
        <v>9</v>
      </c>
    </row>
    <row r="5089" spans="1:9" x14ac:dyDescent="0.45">
      <c r="A5089" s="16">
        <v>8549</v>
      </c>
      <c r="B5089" s="10">
        <v>45237.865086496917</v>
      </c>
      <c r="C5089">
        <v>1</v>
      </c>
      <c r="D5089">
        <v>6277.05</v>
      </c>
      <c r="E5089" s="24">
        <f>INT(RFM_Pivot!$A$1 - tblCustRFM[[#This Row],[LastPurchaseDate]])</f>
        <v>419</v>
      </c>
      <c r="F5089">
        <f>IF(tblCustRFM[[#This Row],[Recency]] &lt;= $L$4, 3, IF(tblCustRFM[[#This Row],[Recency]] &lt;= M5091, 2, 1))</f>
        <v>1</v>
      </c>
      <c r="G5089">
        <f>IF(tblCustRFM[[#This Row],[Frequency]] &gt;= L5092, 3, IF(tblCustRFM[[#This Row],[Frequency]] &gt;= M5092, 2, 1))</f>
        <v>3</v>
      </c>
      <c r="H5089">
        <f>IF(tblCustRFM[[#This Row],[Monetary]] &gt;= L5093, 3, IF(tblCustRFM[[#This Row],[Monetary]] &gt;= M5093, 2, 1))</f>
        <v>3</v>
      </c>
      <c r="I5089">
        <f>tblCustRFM[[#This Row],[RecencyTier]] + tblCustRFM[[#This Row],[FrequencyTier]] + tblCustRFM[[#This Row],[MonetaryTier]]</f>
        <v>7</v>
      </c>
    </row>
    <row r="5090" spans="1:9" x14ac:dyDescent="0.45">
      <c r="A5090" s="16">
        <v>8550</v>
      </c>
      <c r="B5090" s="10">
        <v>45607.136013580246</v>
      </c>
      <c r="C5090">
        <v>1</v>
      </c>
      <c r="D5090">
        <v>1936.85</v>
      </c>
      <c r="E5090" s="24">
        <f>INT(RFM_Pivot!$A$1 - tblCustRFM[[#This Row],[LastPurchaseDate]])</f>
        <v>49</v>
      </c>
      <c r="F5090">
        <f>IF(tblCustRFM[[#This Row],[Recency]] &lt;= $L$4, 3, IF(tblCustRFM[[#This Row],[Recency]] &lt;= M5092, 2, 1))</f>
        <v>3</v>
      </c>
      <c r="G5090">
        <f>IF(tblCustRFM[[#This Row],[Frequency]] &gt;= L5093, 3, IF(tblCustRFM[[#This Row],[Frequency]] &gt;= M5093, 2, 1))</f>
        <v>3</v>
      </c>
      <c r="H5090">
        <f>IF(tblCustRFM[[#This Row],[Monetary]] &gt;= L5094, 3, IF(tblCustRFM[[#This Row],[Monetary]] &gt;= M5094, 2, 1))</f>
        <v>3</v>
      </c>
      <c r="I5090">
        <f>tblCustRFM[[#This Row],[RecencyTier]] + tblCustRFM[[#This Row],[FrequencyTier]] + tblCustRFM[[#This Row],[MonetaryTier]]</f>
        <v>9</v>
      </c>
    </row>
    <row r="5091" spans="1:9" x14ac:dyDescent="0.45">
      <c r="A5091" s="16">
        <v>8552</v>
      </c>
      <c r="B5091" s="10">
        <v>45180.992399228395</v>
      </c>
      <c r="C5091">
        <v>1</v>
      </c>
      <c r="D5091">
        <v>4090.02</v>
      </c>
      <c r="E5091" s="24">
        <f>INT(RFM_Pivot!$A$1 - tblCustRFM[[#This Row],[LastPurchaseDate]])</f>
        <v>476</v>
      </c>
      <c r="F5091">
        <f>IF(tblCustRFM[[#This Row],[Recency]] &lt;= $L$4, 3, IF(tblCustRFM[[#This Row],[Recency]] &lt;= M5093, 2, 1))</f>
        <v>1</v>
      </c>
      <c r="G5091">
        <f>IF(tblCustRFM[[#This Row],[Frequency]] &gt;= L5094, 3, IF(tblCustRFM[[#This Row],[Frequency]] &gt;= M5094, 2, 1))</f>
        <v>3</v>
      </c>
      <c r="H5091">
        <f>IF(tblCustRFM[[#This Row],[Monetary]] &gt;= L5095, 3, IF(tblCustRFM[[#This Row],[Monetary]] &gt;= M5095, 2, 1))</f>
        <v>3</v>
      </c>
      <c r="I5091">
        <f>tblCustRFM[[#This Row],[RecencyTier]] + tblCustRFM[[#This Row],[FrequencyTier]] + tblCustRFM[[#This Row],[MonetaryTier]]</f>
        <v>7</v>
      </c>
    </row>
    <row r="5092" spans="1:9" x14ac:dyDescent="0.45">
      <c r="A5092" s="16">
        <v>8554</v>
      </c>
      <c r="B5092" s="10">
        <v>44938.608160802469</v>
      </c>
      <c r="C5092">
        <v>1</v>
      </c>
      <c r="D5092">
        <v>1203.42</v>
      </c>
      <c r="E5092" s="24">
        <f>INT(RFM_Pivot!$A$1 - tblCustRFM[[#This Row],[LastPurchaseDate]])</f>
        <v>718</v>
      </c>
      <c r="F5092">
        <f>IF(tblCustRFM[[#This Row],[Recency]] &lt;= $L$4, 3, IF(tblCustRFM[[#This Row],[Recency]] &lt;= M5094, 2, 1))</f>
        <v>1</v>
      </c>
      <c r="G5092">
        <f>IF(tblCustRFM[[#This Row],[Frequency]] &gt;= L5095, 3, IF(tblCustRFM[[#This Row],[Frequency]] &gt;= M5095, 2, 1))</f>
        <v>3</v>
      </c>
      <c r="H5092">
        <f>IF(tblCustRFM[[#This Row],[Monetary]] &gt;= L5096, 3, IF(tblCustRFM[[#This Row],[Monetary]] &gt;= M5096, 2, 1))</f>
        <v>3</v>
      </c>
      <c r="I5092">
        <f>tblCustRFM[[#This Row],[RecencyTier]] + tblCustRFM[[#This Row],[FrequencyTier]] + tblCustRFM[[#This Row],[MonetaryTier]]</f>
        <v>7</v>
      </c>
    </row>
    <row r="5093" spans="1:9" x14ac:dyDescent="0.45">
      <c r="A5093" s="16">
        <v>8555</v>
      </c>
      <c r="B5093" s="10">
        <v>44930.723372337961</v>
      </c>
      <c r="C5093">
        <v>1</v>
      </c>
      <c r="D5093">
        <v>993</v>
      </c>
      <c r="E5093" s="24">
        <f>INT(RFM_Pivot!$A$1 - tblCustRFM[[#This Row],[LastPurchaseDate]])</f>
        <v>726</v>
      </c>
      <c r="F5093">
        <f>IF(tblCustRFM[[#This Row],[Recency]] &lt;= $L$4, 3, IF(tblCustRFM[[#This Row],[Recency]] &lt;= M5095, 2, 1))</f>
        <v>1</v>
      </c>
      <c r="G5093">
        <f>IF(tblCustRFM[[#This Row],[Frequency]] &gt;= L5096, 3, IF(tblCustRFM[[#This Row],[Frequency]] &gt;= M5096, 2, 1))</f>
        <v>3</v>
      </c>
      <c r="H5093">
        <f>IF(tblCustRFM[[#This Row],[Monetary]] &gt;= L5097, 3, IF(tblCustRFM[[#This Row],[Monetary]] &gt;= M5097, 2, 1))</f>
        <v>3</v>
      </c>
      <c r="I5093">
        <f>tblCustRFM[[#This Row],[RecencyTier]] + tblCustRFM[[#This Row],[FrequencyTier]] + tblCustRFM[[#This Row],[MonetaryTier]]</f>
        <v>7</v>
      </c>
    </row>
    <row r="5094" spans="1:9" x14ac:dyDescent="0.45">
      <c r="A5094" s="16">
        <v>8557</v>
      </c>
      <c r="B5094" s="10">
        <v>45333.504650462964</v>
      </c>
      <c r="C5094">
        <v>2</v>
      </c>
      <c r="D5094">
        <v>13915.01</v>
      </c>
      <c r="E5094" s="24">
        <f>INT(RFM_Pivot!$A$1 - tblCustRFM[[#This Row],[LastPurchaseDate]])</f>
        <v>323</v>
      </c>
      <c r="F5094">
        <f>IF(tblCustRFM[[#This Row],[Recency]] &lt;= $L$4, 3, IF(tblCustRFM[[#This Row],[Recency]] &lt;= M5096, 2, 1))</f>
        <v>1</v>
      </c>
      <c r="G5094">
        <f>IF(tblCustRFM[[#This Row],[Frequency]] &gt;= L5097, 3, IF(tblCustRFM[[#This Row],[Frequency]] &gt;= M5097, 2, 1))</f>
        <v>3</v>
      </c>
      <c r="H5094">
        <f>IF(tblCustRFM[[#This Row],[Monetary]] &gt;= L5098, 3, IF(tblCustRFM[[#This Row],[Monetary]] &gt;= M5098, 2, 1))</f>
        <v>3</v>
      </c>
      <c r="I5094">
        <f>tblCustRFM[[#This Row],[RecencyTier]] + tblCustRFM[[#This Row],[FrequencyTier]] + tblCustRFM[[#This Row],[MonetaryTier]]</f>
        <v>7</v>
      </c>
    </row>
    <row r="5095" spans="1:9" x14ac:dyDescent="0.45">
      <c r="A5095" s="16">
        <v>8560</v>
      </c>
      <c r="B5095" s="10">
        <v>44953.793679359565</v>
      </c>
      <c r="C5095">
        <v>2</v>
      </c>
      <c r="D5095">
        <v>25437.37</v>
      </c>
      <c r="E5095" s="24">
        <f>INT(RFM_Pivot!$A$1 - tblCustRFM[[#This Row],[LastPurchaseDate]])</f>
        <v>703</v>
      </c>
      <c r="F5095">
        <f>IF(tblCustRFM[[#This Row],[Recency]] &lt;= $L$4, 3, IF(tblCustRFM[[#This Row],[Recency]] &lt;= M5097, 2, 1))</f>
        <v>1</v>
      </c>
      <c r="G5095">
        <f>IF(tblCustRFM[[#This Row],[Frequency]] &gt;= L5098, 3, IF(tblCustRFM[[#This Row],[Frequency]] &gt;= M5098, 2, 1))</f>
        <v>3</v>
      </c>
      <c r="H5095">
        <f>IF(tblCustRFM[[#This Row],[Monetary]] &gt;= L5099, 3, IF(tblCustRFM[[#This Row],[Monetary]] &gt;= M5099, 2, 1))</f>
        <v>3</v>
      </c>
      <c r="I5095">
        <f>tblCustRFM[[#This Row],[RecencyTier]] + tblCustRFM[[#This Row],[FrequencyTier]] + tblCustRFM[[#This Row],[MonetaryTier]]</f>
        <v>7</v>
      </c>
    </row>
    <row r="5096" spans="1:9" x14ac:dyDescent="0.45">
      <c r="A5096" s="16">
        <v>8561</v>
      </c>
      <c r="B5096" s="10">
        <v>45023.588658873457</v>
      </c>
      <c r="C5096">
        <v>2</v>
      </c>
      <c r="D5096">
        <v>10293.950000000001</v>
      </c>
      <c r="E5096" s="24">
        <f>INT(RFM_Pivot!$A$1 - tblCustRFM[[#This Row],[LastPurchaseDate]])</f>
        <v>633</v>
      </c>
      <c r="F5096">
        <f>IF(tblCustRFM[[#This Row],[Recency]] &lt;= $L$4, 3, IF(tblCustRFM[[#This Row],[Recency]] &lt;= M5098, 2, 1))</f>
        <v>1</v>
      </c>
      <c r="G5096">
        <f>IF(tblCustRFM[[#This Row],[Frequency]] &gt;= L5099, 3, IF(tblCustRFM[[#This Row],[Frequency]] &gt;= M5099, 2, 1))</f>
        <v>3</v>
      </c>
      <c r="H5096">
        <f>IF(tblCustRFM[[#This Row],[Monetary]] &gt;= L5100, 3, IF(tblCustRFM[[#This Row],[Monetary]] &gt;= M5100, 2, 1))</f>
        <v>3</v>
      </c>
      <c r="I5096">
        <f>tblCustRFM[[#This Row],[RecencyTier]] + tblCustRFM[[#This Row],[FrequencyTier]] + tblCustRFM[[#This Row],[MonetaryTier]]</f>
        <v>7</v>
      </c>
    </row>
    <row r="5097" spans="1:9" x14ac:dyDescent="0.45">
      <c r="A5097" s="16">
        <v>8564</v>
      </c>
      <c r="B5097" s="10">
        <v>45015.192819290125</v>
      </c>
      <c r="C5097">
        <v>1</v>
      </c>
      <c r="D5097">
        <v>456.8</v>
      </c>
      <c r="E5097" s="24">
        <f>INT(RFM_Pivot!$A$1 - tblCustRFM[[#This Row],[LastPurchaseDate]])</f>
        <v>641</v>
      </c>
      <c r="F5097">
        <f>IF(tblCustRFM[[#This Row],[Recency]] &lt;= $L$4, 3, IF(tblCustRFM[[#This Row],[Recency]] &lt;= M5099, 2, 1))</f>
        <v>1</v>
      </c>
      <c r="G5097">
        <f>IF(tblCustRFM[[#This Row],[Frequency]] &gt;= L5100, 3, IF(tblCustRFM[[#This Row],[Frequency]] &gt;= M5100, 2, 1))</f>
        <v>3</v>
      </c>
      <c r="H5097">
        <f>IF(tblCustRFM[[#This Row],[Monetary]] &gt;= L5101, 3, IF(tblCustRFM[[#This Row],[Monetary]] &gt;= M5101, 2, 1))</f>
        <v>3</v>
      </c>
      <c r="I5097">
        <f>tblCustRFM[[#This Row],[RecencyTier]] + tblCustRFM[[#This Row],[FrequencyTier]] + tblCustRFM[[#This Row],[MonetaryTier]]</f>
        <v>7</v>
      </c>
    </row>
    <row r="5098" spans="1:9" x14ac:dyDescent="0.45">
      <c r="A5098" s="16">
        <v>8565</v>
      </c>
      <c r="B5098" s="10">
        <v>45596.403940393517</v>
      </c>
      <c r="C5098">
        <v>1</v>
      </c>
      <c r="D5098">
        <v>4446.91</v>
      </c>
      <c r="E5098" s="24">
        <f>INT(RFM_Pivot!$A$1 - tblCustRFM[[#This Row],[LastPurchaseDate]])</f>
        <v>60</v>
      </c>
      <c r="F5098">
        <f>IF(tblCustRFM[[#This Row],[Recency]] &lt;= $L$4, 3, IF(tblCustRFM[[#This Row],[Recency]] &lt;= M5100, 2, 1))</f>
        <v>3</v>
      </c>
      <c r="G5098">
        <f>IF(tblCustRFM[[#This Row],[Frequency]] &gt;= L5101, 3, IF(tblCustRFM[[#This Row],[Frequency]] &gt;= M5101, 2, 1))</f>
        <v>3</v>
      </c>
      <c r="H5098">
        <f>IF(tblCustRFM[[#This Row],[Monetary]] &gt;= L5102, 3, IF(tblCustRFM[[#This Row],[Monetary]] &gt;= M5102, 2, 1))</f>
        <v>3</v>
      </c>
      <c r="I5098">
        <f>tblCustRFM[[#This Row],[RecencyTier]] + tblCustRFM[[#This Row],[FrequencyTier]] + tblCustRFM[[#This Row],[MonetaryTier]]</f>
        <v>9</v>
      </c>
    </row>
    <row r="5099" spans="1:9" x14ac:dyDescent="0.45">
      <c r="A5099" s="16">
        <v>8566</v>
      </c>
      <c r="B5099" s="10">
        <v>45234.506750655863</v>
      </c>
      <c r="C5099">
        <v>1</v>
      </c>
      <c r="D5099">
        <v>9430.52</v>
      </c>
      <c r="E5099" s="24">
        <f>INT(RFM_Pivot!$A$1 - tblCustRFM[[#This Row],[LastPurchaseDate]])</f>
        <v>422</v>
      </c>
      <c r="F5099">
        <f>IF(tblCustRFM[[#This Row],[Recency]] &lt;= $L$4, 3, IF(tblCustRFM[[#This Row],[Recency]] &lt;= M5101, 2, 1))</f>
        <v>1</v>
      </c>
      <c r="G5099">
        <f>IF(tblCustRFM[[#This Row],[Frequency]] &gt;= L5102, 3, IF(tblCustRFM[[#This Row],[Frequency]] &gt;= M5102, 2, 1))</f>
        <v>3</v>
      </c>
      <c r="H5099">
        <f>IF(tblCustRFM[[#This Row],[Monetary]] &gt;= L5103, 3, IF(tblCustRFM[[#This Row],[Monetary]] &gt;= M5103, 2, 1))</f>
        <v>3</v>
      </c>
      <c r="I5099">
        <f>tblCustRFM[[#This Row],[RecencyTier]] + tblCustRFM[[#This Row],[FrequencyTier]] + tblCustRFM[[#This Row],[MonetaryTier]]</f>
        <v>7</v>
      </c>
    </row>
    <row r="5100" spans="1:9" x14ac:dyDescent="0.45">
      <c r="A5100" s="16">
        <v>8568</v>
      </c>
      <c r="B5100" s="10">
        <v>45101.925492554015</v>
      </c>
      <c r="C5100">
        <v>1</v>
      </c>
      <c r="D5100">
        <v>13188.81</v>
      </c>
      <c r="E5100" s="24">
        <f>INT(RFM_Pivot!$A$1 - tblCustRFM[[#This Row],[LastPurchaseDate]])</f>
        <v>555</v>
      </c>
      <c r="F5100">
        <f>IF(tblCustRFM[[#This Row],[Recency]] &lt;= $L$4, 3, IF(tblCustRFM[[#This Row],[Recency]] &lt;= M5102, 2, 1))</f>
        <v>1</v>
      </c>
      <c r="G5100">
        <f>IF(tblCustRFM[[#This Row],[Frequency]] &gt;= L5103, 3, IF(tblCustRFM[[#This Row],[Frequency]] &gt;= M5103, 2, 1))</f>
        <v>3</v>
      </c>
      <c r="H5100">
        <f>IF(tblCustRFM[[#This Row],[Monetary]] &gt;= L5104, 3, IF(tblCustRFM[[#This Row],[Monetary]] &gt;= M5104, 2, 1))</f>
        <v>3</v>
      </c>
      <c r="I5100">
        <f>tblCustRFM[[#This Row],[RecencyTier]] + tblCustRFM[[#This Row],[FrequencyTier]] + tblCustRFM[[#This Row],[MonetaryTier]]</f>
        <v>7</v>
      </c>
    </row>
    <row r="5101" spans="1:9" x14ac:dyDescent="0.45">
      <c r="A5101" s="16">
        <v>8569</v>
      </c>
      <c r="B5101" s="10">
        <v>45075.204820486113</v>
      </c>
      <c r="C5101">
        <v>1</v>
      </c>
      <c r="D5101">
        <v>8985.32</v>
      </c>
      <c r="E5101" s="24">
        <f>INT(RFM_Pivot!$A$1 - tblCustRFM[[#This Row],[LastPurchaseDate]])</f>
        <v>581</v>
      </c>
      <c r="F5101">
        <f>IF(tblCustRFM[[#This Row],[Recency]] &lt;= $L$4, 3, IF(tblCustRFM[[#This Row],[Recency]] &lt;= M5103, 2, 1))</f>
        <v>1</v>
      </c>
      <c r="G5101">
        <f>IF(tblCustRFM[[#This Row],[Frequency]] &gt;= L5104, 3, IF(tblCustRFM[[#This Row],[Frequency]] &gt;= M5104, 2, 1))</f>
        <v>3</v>
      </c>
      <c r="H5101">
        <f>IF(tblCustRFM[[#This Row],[Monetary]] &gt;= L5105, 3, IF(tblCustRFM[[#This Row],[Monetary]] &gt;= M5105, 2, 1))</f>
        <v>3</v>
      </c>
      <c r="I5101">
        <f>tblCustRFM[[#This Row],[RecencyTier]] + tblCustRFM[[#This Row],[FrequencyTier]] + tblCustRFM[[#This Row],[MonetaryTier]]</f>
        <v>7</v>
      </c>
    </row>
    <row r="5102" spans="1:9" x14ac:dyDescent="0.45">
      <c r="A5102" s="16">
        <v>8570</v>
      </c>
      <c r="B5102" s="10">
        <v>45649.480248032407</v>
      </c>
      <c r="C5102">
        <v>3</v>
      </c>
      <c r="D5102">
        <v>45363.45</v>
      </c>
      <c r="E5102" s="24">
        <f>INT(RFM_Pivot!$A$1 - tblCustRFM[[#This Row],[LastPurchaseDate]])</f>
        <v>7</v>
      </c>
      <c r="F5102">
        <f>IF(tblCustRFM[[#This Row],[Recency]] &lt;= $L$4, 3, IF(tblCustRFM[[#This Row],[Recency]] &lt;= M5104, 2, 1))</f>
        <v>3</v>
      </c>
      <c r="G5102">
        <f>IF(tblCustRFM[[#This Row],[Frequency]] &gt;= L5105, 3, IF(tblCustRFM[[#This Row],[Frequency]] &gt;= M5105, 2, 1))</f>
        <v>3</v>
      </c>
      <c r="H5102">
        <f>IF(tblCustRFM[[#This Row],[Monetary]] &gt;= L5106, 3, IF(tblCustRFM[[#This Row],[Monetary]] &gt;= M5106, 2, 1))</f>
        <v>3</v>
      </c>
      <c r="I5102">
        <f>tblCustRFM[[#This Row],[RecencyTier]] + tblCustRFM[[#This Row],[FrequencyTier]] + tblCustRFM[[#This Row],[MonetaryTier]]</f>
        <v>9</v>
      </c>
    </row>
    <row r="5103" spans="1:9" x14ac:dyDescent="0.45">
      <c r="A5103" s="16">
        <v>8572</v>
      </c>
      <c r="B5103" s="10">
        <v>45352.121512152778</v>
      </c>
      <c r="C5103">
        <v>1</v>
      </c>
      <c r="D5103">
        <v>3475.83</v>
      </c>
      <c r="E5103" s="24">
        <f>INT(RFM_Pivot!$A$1 - tblCustRFM[[#This Row],[LastPurchaseDate]])</f>
        <v>304</v>
      </c>
      <c r="F5103">
        <f>IF(tblCustRFM[[#This Row],[Recency]] &lt;= $L$4, 3, IF(tblCustRFM[[#This Row],[Recency]] &lt;= M5105, 2, 1))</f>
        <v>1</v>
      </c>
      <c r="G5103">
        <f>IF(tblCustRFM[[#This Row],[Frequency]] &gt;= L5106, 3, IF(tblCustRFM[[#This Row],[Frequency]] &gt;= M5106, 2, 1))</f>
        <v>3</v>
      </c>
      <c r="H5103">
        <f>IF(tblCustRFM[[#This Row],[Monetary]] &gt;= L5107, 3, IF(tblCustRFM[[#This Row],[Monetary]] &gt;= M5107, 2, 1))</f>
        <v>3</v>
      </c>
      <c r="I5103">
        <f>tblCustRFM[[#This Row],[RecencyTier]] + tblCustRFM[[#This Row],[FrequencyTier]] + tblCustRFM[[#This Row],[MonetaryTier]]</f>
        <v>7</v>
      </c>
    </row>
    <row r="5104" spans="1:9" x14ac:dyDescent="0.45">
      <c r="A5104" s="16">
        <v>8573</v>
      </c>
      <c r="B5104" s="10">
        <v>45515.146814660497</v>
      </c>
      <c r="C5104">
        <v>1</v>
      </c>
      <c r="D5104">
        <v>3369.04</v>
      </c>
      <c r="E5104" s="24">
        <f>INT(RFM_Pivot!$A$1 - tblCustRFM[[#This Row],[LastPurchaseDate]])</f>
        <v>141</v>
      </c>
      <c r="F5104">
        <f>IF(tblCustRFM[[#This Row],[Recency]] &lt;= $L$4, 3, IF(tblCustRFM[[#This Row],[Recency]] &lt;= M5106, 2, 1))</f>
        <v>1</v>
      </c>
      <c r="G5104">
        <f>IF(tblCustRFM[[#This Row],[Frequency]] &gt;= L5107, 3, IF(tblCustRFM[[#This Row],[Frequency]] &gt;= M5107, 2, 1))</f>
        <v>3</v>
      </c>
      <c r="H5104">
        <f>IF(tblCustRFM[[#This Row],[Monetary]] &gt;= L5108, 3, IF(tblCustRFM[[#This Row],[Monetary]] &gt;= M5108, 2, 1))</f>
        <v>3</v>
      </c>
      <c r="I5104">
        <f>tblCustRFM[[#This Row],[RecencyTier]] + tblCustRFM[[#This Row],[FrequencyTier]] + tblCustRFM[[#This Row],[MonetaryTier]]</f>
        <v>7</v>
      </c>
    </row>
    <row r="5105" spans="1:9" x14ac:dyDescent="0.45">
      <c r="A5105" s="16">
        <v>8574</v>
      </c>
      <c r="B5105" s="10">
        <v>45440.095309529323</v>
      </c>
      <c r="C5105">
        <v>3</v>
      </c>
      <c r="D5105">
        <v>24604.38</v>
      </c>
      <c r="E5105" s="24">
        <f>INT(RFM_Pivot!$A$1 - tblCustRFM[[#This Row],[LastPurchaseDate]])</f>
        <v>216</v>
      </c>
      <c r="F5105">
        <f>IF(tblCustRFM[[#This Row],[Recency]] &lt;= $L$4, 3, IF(tblCustRFM[[#This Row],[Recency]] &lt;= M5107, 2, 1))</f>
        <v>1</v>
      </c>
      <c r="G5105">
        <f>IF(tblCustRFM[[#This Row],[Frequency]] &gt;= L5108, 3, IF(tblCustRFM[[#This Row],[Frequency]] &gt;= M5108, 2, 1))</f>
        <v>3</v>
      </c>
      <c r="H5105">
        <f>IF(tblCustRFM[[#This Row],[Monetary]] &gt;= L5109, 3, IF(tblCustRFM[[#This Row],[Monetary]] &gt;= M5109, 2, 1))</f>
        <v>3</v>
      </c>
      <c r="I5105">
        <f>tblCustRFM[[#This Row],[RecencyTier]] + tblCustRFM[[#This Row],[FrequencyTier]] + tblCustRFM[[#This Row],[MonetaryTier]]</f>
        <v>7</v>
      </c>
    </row>
    <row r="5106" spans="1:9" x14ac:dyDescent="0.45">
      <c r="A5106" s="16">
        <v>8575</v>
      </c>
      <c r="B5106" s="10">
        <v>44968.395139506174</v>
      </c>
      <c r="C5106">
        <v>1</v>
      </c>
      <c r="D5106">
        <v>24052.95</v>
      </c>
      <c r="E5106" s="24">
        <f>INT(RFM_Pivot!$A$1 - tblCustRFM[[#This Row],[LastPurchaseDate]])</f>
        <v>688</v>
      </c>
      <c r="F5106">
        <f>IF(tblCustRFM[[#This Row],[Recency]] &lt;= $L$4, 3, IF(tblCustRFM[[#This Row],[Recency]] &lt;= M5108, 2, 1))</f>
        <v>1</v>
      </c>
      <c r="G5106">
        <f>IF(tblCustRFM[[#This Row],[Frequency]] &gt;= L5109, 3, IF(tblCustRFM[[#This Row],[Frequency]] &gt;= M5109, 2, 1))</f>
        <v>3</v>
      </c>
      <c r="H5106">
        <f>IF(tblCustRFM[[#This Row],[Monetary]] &gt;= L5110, 3, IF(tblCustRFM[[#This Row],[Monetary]] &gt;= M5110, 2, 1))</f>
        <v>3</v>
      </c>
      <c r="I5106">
        <f>tblCustRFM[[#This Row],[RecencyTier]] + tblCustRFM[[#This Row],[FrequencyTier]] + tblCustRFM[[#This Row],[MonetaryTier]]</f>
        <v>7</v>
      </c>
    </row>
    <row r="5107" spans="1:9" x14ac:dyDescent="0.45">
      <c r="A5107" s="16">
        <v>8576</v>
      </c>
      <c r="B5107" s="10">
        <v>44966.423942399691</v>
      </c>
      <c r="C5107">
        <v>1</v>
      </c>
      <c r="D5107">
        <v>16426.7</v>
      </c>
      <c r="E5107" s="24">
        <f>INT(RFM_Pivot!$A$1 - tblCustRFM[[#This Row],[LastPurchaseDate]])</f>
        <v>690</v>
      </c>
      <c r="F5107">
        <f>IF(tblCustRFM[[#This Row],[Recency]] &lt;= $L$4, 3, IF(tblCustRFM[[#This Row],[Recency]] &lt;= M5109, 2, 1))</f>
        <v>1</v>
      </c>
      <c r="G5107">
        <f>IF(tblCustRFM[[#This Row],[Frequency]] &gt;= L5110, 3, IF(tblCustRFM[[#This Row],[Frequency]] &gt;= M5110, 2, 1))</f>
        <v>3</v>
      </c>
      <c r="H5107">
        <f>IF(tblCustRFM[[#This Row],[Monetary]] &gt;= L5111, 3, IF(tblCustRFM[[#This Row],[Monetary]] &gt;= M5111, 2, 1))</f>
        <v>3</v>
      </c>
      <c r="I5107">
        <f>tblCustRFM[[#This Row],[RecencyTier]] + tblCustRFM[[#This Row],[FrequencyTier]] + tblCustRFM[[#This Row],[MonetaryTier]]</f>
        <v>7</v>
      </c>
    </row>
    <row r="5108" spans="1:9" x14ac:dyDescent="0.45">
      <c r="A5108" s="16">
        <v>8577</v>
      </c>
      <c r="B5108" s="10">
        <v>44988.764176427467</v>
      </c>
      <c r="C5108">
        <v>1</v>
      </c>
      <c r="D5108">
        <v>3042.55</v>
      </c>
      <c r="E5108" s="24">
        <f>INT(RFM_Pivot!$A$1 - tblCustRFM[[#This Row],[LastPurchaseDate]])</f>
        <v>668</v>
      </c>
      <c r="F5108">
        <f>IF(tblCustRFM[[#This Row],[Recency]] &lt;= $L$4, 3, IF(tblCustRFM[[#This Row],[Recency]] &lt;= M5110, 2, 1))</f>
        <v>1</v>
      </c>
      <c r="G5108">
        <f>IF(tblCustRFM[[#This Row],[Frequency]] &gt;= L5111, 3, IF(tblCustRFM[[#This Row],[Frequency]] &gt;= M5111, 2, 1))</f>
        <v>3</v>
      </c>
      <c r="H5108">
        <f>IF(tblCustRFM[[#This Row],[Monetary]] &gt;= L5112, 3, IF(tblCustRFM[[#This Row],[Monetary]] &gt;= M5112, 2, 1))</f>
        <v>3</v>
      </c>
      <c r="I5108">
        <f>tblCustRFM[[#This Row],[RecencyTier]] + tblCustRFM[[#This Row],[FrequencyTier]] + tblCustRFM[[#This Row],[MonetaryTier]]</f>
        <v>7</v>
      </c>
    </row>
    <row r="5109" spans="1:9" x14ac:dyDescent="0.45">
      <c r="A5109" s="16">
        <v>8579</v>
      </c>
      <c r="B5109" s="10">
        <v>45617.065006520061</v>
      </c>
      <c r="C5109">
        <v>2</v>
      </c>
      <c r="D5109">
        <v>18973.45</v>
      </c>
      <c r="E5109" s="24">
        <f>INT(RFM_Pivot!$A$1 - tblCustRFM[[#This Row],[LastPurchaseDate]])</f>
        <v>39</v>
      </c>
      <c r="F5109">
        <f>IF(tblCustRFM[[#This Row],[Recency]] &lt;= $L$4, 3, IF(tblCustRFM[[#This Row],[Recency]] &lt;= M5111, 2, 1))</f>
        <v>3</v>
      </c>
      <c r="G5109">
        <f>IF(tblCustRFM[[#This Row],[Frequency]] &gt;= L5112, 3, IF(tblCustRFM[[#This Row],[Frequency]] &gt;= M5112, 2, 1))</f>
        <v>3</v>
      </c>
      <c r="H5109">
        <f>IF(tblCustRFM[[#This Row],[Monetary]] &gt;= L5113, 3, IF(tblCustRFM[[#This Row],[Monetary]] &gt;= M5113, 2, 1))</f>
        <v>3</v>
      </c>
      <c r="I5109">
        <f>tblCustRFM[[#This Row],[RecencyTier]] + tblCustRFM[[#This Row],[FrequencyTier]] + tblCustRFM[[#This Row],[MonetaryTier]]</f>
        <v>9</v>
      </c>
    </row>
    <row r="5110" spans="1:9" x14ac:dyDescent="0.45">
      <c r="A5110" s="16">
        <v>8581</v>
      </c>
      <c r="B5110" s="10">
        <v>45476.16091608796</v>
      </c>
      <c r="C5110">
        <v>1</v>
      </c>
      <c r="D5110">
        <v>1961.36</v>
      </c>
      <c r="E5110" s="24">
        <f>INT(RFM_Pivot!$A$1 - tblCustRFM[[#This Row],[LastPurchaseDate]])</f>
        <v>180</v>
      </c>
      <c r="F5110">
        <f>IF(tblCustRFM[[#This Row],[Recency]] &lt;= $L$4, 3, IF(tblCustRFM[[#This Row],[Recency]] &lt;= M5112, 2, 1))</f>
        <v>1</v>
      </c>
      <c r="G5110">
        <f>IF(tblCustRFM[[#This Row],[Frequency]] &gt;= L5113, 3, IF(tblCustRFM[[#This Row],[Frequency]] &gt;= M5113, 2, 1))</f>
        <v>3</v>
      </c>
      <c r="H5110">
        <f>IF(tblCustRFM[[#This Row],[Monetary]] &gt;= L5114, 3, IF(tblCustRFM[[#This Row],[Monetary]] &gt;= M5114, 2, 1))</f>
        <v>3</v>
      </c>
      <c r="I5110">
        <f>tblCustRFM[[#This Row],[RecencyTier]] + tblCustRFM[[#This Row],[FrequencyTier]] + tblCustRFM[[#This Row],[MonetaryTier]]</f>
        <v>7</v>
      </c>
    </row>
    <row r="5111" spans="1:9" x14ac:dyDescent="0.45">
      <c r="A5111" s="16">
        <v>8586</v>
      </c>
      <c r="B5111" s="10">
        <v>45477.402040200621</v>
      </c>
      <c r="C5111">
        <v>1</v>
      </c>
      <c r="D5111">
        <v>12786.27</v>
      </c>
      <c r="E5111" s="24">
        <f>INT(RFM_Pivot!$A$1 - tblCustRFM[[#This Row],[LastPurchaseDate]])</f>
        <v>179</v>
      </c>
      <c r="F5111">
        <f>IF(tblCustRFM[[#This Row],[Recency]] &lt;= $L$4, 3, IF(tblCustRFM[[#This Row],[Recency]] &lt;= M5113, 2, 1))</f>
        <v>1</v>
      </c>
      <c r="G5111">
        <f>IF(tblCustRFM[[#This Row],[Frequency]] &gt;= L5114, 3, IF(tblCustRFM[[#This Row],[Frequency]] &gt;= M5114, 2, 1))</f>
        <v>3</v>
      </c>
      <c r="H5111">
        <f>IF(tblCustRFM[[#This Row],[Monetary]] &gt;= L5115, 3, IF(tblCustRFM[[#This Row],[Monetary]] &gt;= M5115, 2, 1))</f>
        <v>3</v>
      </c>
      <c r="I5111">
        <f>tblCustRFM[[#This Row],[RecencyTier]] + tblCustRFM[[#This Row],[FrequencyTier]] + tblCustRFM[[#This Row],[MonetaryTier]]</f>
        <v>7</v>
      </c>
    </row>
    <row r="5112" spans="1:9" x14ac:dyDescent="0.45">
      <c r="A5112" s="16">
        <v>8587</v>
      </c>
      <c r="B5112" s="10">
        <v>45209.83028302469</v>
      </c>
      <c r="C5112">
        <v>2</v>
      </c>
      <c r="D5112">
        <v>20741.84</v>
      </c>
      <c r="E5112" s="24">
        <f>INT(RFM_Pivot!$A$1 - tblCustRFM[[#This Row],[LastPurchaseDate]])</f>
        <v>447</v>
      </c>
      <c r="F5112">
        <f>IF(tblCustRFM[[#This Row],[Recency]] &lt;= $L$4, 3, IF(tblCustRFM[[#This Row],[Recency]] &lt;= M5114, 2, 1))</f>
        <v>1</v>
      </c>
      <c r="G5112">
        <f>IF(tblCustRFM[[#This Row],[Frequency]] &gt;= L5115, 3, IF(tblCustRFM[[#This Row],[Frequency]] &gt;= M5115, 2, 1))</f>
        <v>3</v>
      </c>
      <c r="H5112">
        <f>IF(tblCustRFM[[#This Row],[Monetary]] &gt;= L5116, 3, IF(tblCustRFM[[#This Row],[Monetary]] &gt;= M5116, 2, 1))</f>
        <v>3</v>
      </c>
      <c r="I5112">
        <f>tblCustRFM[[#This Row],[RecencyTier]] + tblCustRFM[[#This Row],[FrequencyTier]] + tblCustRFM[[#This Row],[MonetaryTier]]</f>
        <v>7</v>
      </c>
    </row>
    <row r="5113" spans="1:9" x14ac:dyDescent="0.45">
      <c r="A5113" s="16">
        <v>8593</v>
      </c>
      <c r="B5113" s="10">
        <v>45476.817981790125</v>
      </c>
      <c r="C5113">
        <v>1</v>
      </c>
      <c r="D5113">
        <v>10065.84</v>
      </c>
      <c r="E5113" s="24">
        <f>INT(RFM_Pivot!$A$1 - tblCustRFM[[#This Row],[LastPurchaseDate]])</f>
        <v>180</v>
      </c>
      <c r="F5113">
        <f>IF(tblCustRFM[[#This Row],[Recency]] &lt;= $L$4, 3, IF(tblCustRFM[[#This Row],[Recency]] &lt;= M5115, 2, 1))</f>
        <v>1</v>
      </c>
      <c r="G5113">
        <f>IF(tblCustRFM[[#This Row],[Frequency]] &gt;= L5116, 3, IF(tblCustRFM[[#This Row],[Frequency]] &gt;= M5116, 2, 1))</f>
        <v>3</v>
      </c>
      <c r="H5113">
        <f>IF(tblCustRFM[[#This Row],[Monetary]] &gt;= L5117, 3, IF(tblCustRFM[[#This Row],[Monetary]] &gt;= M5117, 2, 1))</f>
        <v>3</v>
      </c>
      <c r="I5113">
        <f>tblCustRFM[[#This Row],[RecencyTier]] + tblCustRFM[[#This Row],[FrequencyTier]] + tblCustRFM[[#This Row],[MonetaryTier]]</f>
        <v>7</v>
      </c>
    </row>
    <row r="5114" spans="1:9" x14ac:dyDescent="0.45">
      <c r="A5114" s="16">
        <v>8594</v>
      </c>
      <c r="B5114" s="10">
        <v>45151.716471643522</v>
      </c>
      <c r="C5114">
        <v>1</v>
      </c>
      <c r="D5114">
        <v>3121.74</v>
      </c>
      <c r="E5114" s="24">
        <f>INT(RFM_Pivot!$A$1 - tblCustRFM[[#This Row],[LastPurchaseDate]])</f>
        <v>505</v>
      </c>
      <c r="F5114">
        <f>IF(tblCustRFM[[#This Row],[Recency]] &lt;= $L$4, 3, IF(tblCustRFM[[#This Row],[Recency]] &lt;= M5116, 2, 1))</f>
        <v>1</v>
      </c>
      <c r="G5114">
        <f>IF(tblCustRFM[[#This Row],[Frequency]] &gt;= L5117, 3, IF(tblCustRFM[[#This Row],[Frequency]] &gt;= M5117, 2, 1))</f>
        <v>3</v>
      </c>
      <c r="H5114">
        <f>IF(tblCustRFM[[#This Row],[Monetary]] &gt;= L5118, 3, IF(tblCustRFM[[#This Row],[Monetary]] &gt;= M5118, 2, 1))</f>
        <v>3</v>
      </c>
      <c r="I5114">
        <f>tblCustRFM[[#This Row],[RecencyTier]] + tblCustRFM[[#This Row],[FrequencyTier]] + tblCustRFM[[#This Row],[MonetaryTier]]</f>
        <v>7</v>
      </c>
    </row>
    <row r="5115" spans="1:9" x14ac:dyDescent="0.45">
      <c r="A5115" s="16">
        <v>8595</v>
      </c>
      <c r="B5115" s="10">
        <v>45437.02900289352</v>
      </c>
      <c r="C5115">
        <v>2</v>
      </c>
      <c r="D5115">
        <v>9686.19</v>
      </c>
      <c r="E5115" s="24">
        <f>INT(RFM_Pivot!$A$1 - tblCustRFM[[#This Row],[LastPurchaseDate]])</f>
        <v>219</v>
      </c>
      <c r="F5115">
        <f>IF(tblCustRFM[[#This Row],[Recency]] &lt;= $L$4, 3, IF(tblCustRFM[[#This Row],[Recency]] &lt;= M5117, 2, 1))</f>
        <v>1</v>
      </c>
      <c r="G5115">
        <f>IF(tblCustRFM[[#This Row],[Frequency]] &gt;= L5118, 3, IF(tblCustRFM[[#This Row],[Frequency]] &gt;= M5118, 2, 1))</f>
        <v>3</v>
      </c>
      <c r="H5115">
        <f>IF(tblCustRFM[[#This Row],[Monetary]] &gt;= L5119, 3, IF(tblCustRFM[[#This Row],[Monetary]] &gt;= M5119, 2, 1))</f>
        <v>3</v>
      </c>
      <c r="I5115">
        <f>tblCustRFM[[#This Row],[RecencyTier]] + tblCustRFM[[#This Row],[FrequencyTier]] + tblCustRFM[[#This Row],[MonetaryTier]]</f>
        <v>7</v>
      </c>
    </row>
    <row r="5116" spans="1:9" x14ac:dyDescent="0.45">
      <c r="A5116" s="16">
        <v>8597</v>
      </c>
      <c r="B5116" s="10">
        <v>45120.323332330248</v>
      </c>
      <c r="C5116">
        <v>1</v>
      </c>
      <c r="D5116">
        <v>4959.3500000000004</v>
      </c>
      <c r="E5116" s="24">
        <f>INT(RFM_Pivot!$A$1 - tblCustRFM[[#This Row],[LastPurchaseDate]])</f>
        <v>536</v>
      </c>
      <c r="F5116">
        <f>IF(tblCustRFM[[#This Row],[Recency]] &lt;= $L$4, 3, IF(tblCustRFM[[#This Row],[Recency]] &lt;= M5118, 2, 1))</f>
        <v>1</v>
      </c>
      <c r="G5116">
        <f>IF(tblCustRFM[[#This Row],[Frequency]] &gt;= L5119, 3, IF(tblCustRFM[[#This Row],[Frequency]] &gt;= M5119, 2, 1))</f>
        <v>3</v>
      </c>
      <c r="H5116">
        <f>IF(tblCustRFM[[#This Row],[Monetary]] &gt;= L5120, 3, IF(tblCustRFM[[#This Row],[Monetary]] &gt;= M5120, 2, 1))</f>
        <v>3</v>
      </c>
      <c r="I5116">
        <f>tblCustRFM[[#This Row],[RecencyTier]] + tblCustRFM[[#This Row],[FrequencyTier]] + tblCustRFM[[#This Row],[MonetaryTier]]</f>
        <v>7</v>
      </c>
    </row>
    <row r="5117" spans="1:9" x14ac:dyDescent="0.45">
      <c r="A5117" s="16">
        <v>8598</v>
      </c>
      <c r="B5117" s="10">
        <v>45495.872887307101</v>
      </c>
      <c r="C5117">
        <v>1</v>
      </c>
      <c r="D5117">
        <v>342.66</v>
      </c>
      <c r="E5117" s="24">
        <f>INT(RFM_Pivot!$A$1 - tblCustRFM[[#This Row],[LastPurchaseDate]])</f>
        <v>161</v>
      </c>
      <c r="F5117">
        <f>IF(tblCustRFM[[#This Row],[Recency]] &lt;= $L$4, 3, IF(tblCustRFM[[#This Row],[Recency]] &lt;= M5119, 2, 1))</f>
        <v>1</v>
      </c>
      <c r="G5117">
        <f>IF(tblCustRFM[[#This Row],[Frequency]] &gt;= L5120, 3, IF(tblCustRFM[[#This Row],[Frequency]] &gt;= M5120, 2, 1))</f>
        <v>3</v>
      </c>
      <c r="H5117">
        <f>IF(tblCustRFM[[#This Row],[Monetary]] &gt;= L5121, 3, IF(tblCustRFM[[#This Row],[Monetary]] &gt;= M5121, 2, 1))</f>
        <v>3</v>
      </c>
      <c r="I5117">
        <f>tblCustRFM[[#This Row],[RecencyTier]] + tblCustRFM[[#This Row],[FrequencyTier]] + tblCustRFM[[#This Row],[MonetaryTier]]</f>
        <v>7</v>
      </c>
    </row>
    <row r="5118" spans="1:9" x14ac:dyDescent="0.45">
      <c r="A5118" s="16">
        <v>8600</v>
      </c>
      <c r="B5118" s="10">
        <v>45510.474347415126</v>
      </c>
      <c r="C5118">
        <v>1</v>
      </c>
      <c r="D5118">
        <v>22297.55</v>
      </c>
      <c r="E5118" s="24">
        <f>INT(RFM_Pivot!$A$1 - tblCustRFM[[#This Row],[LastPurchaseDate]])</f>
        <v>146</v>
      </c>
      <c r="F5118">
        <f>IF(tblCustRFM[[#This Row],[Recency]] &lt;= $L$4, 3, IF(tblCustRFM[[#This Row],[Recency]] &lt;= M5120, 2, 1))</f>
        <v>1</v>
      </c>
      <c r="G5118">
        <f>IF(tblCustRFM[[#This Row],[Frequency]] &gt;= L5121, 3, IF(tblCustRFM[[#This Row],[Frequency]] &gt;= M5121, 2, 1))</f>
        <v>3</v>
      </c>
      <c r="H5118">
        <f>IF(tblCustRFM[[#This Row],[Monetary]] &gt;= L5122, 3, IF(tblCustRFM[[#This Row],[Monetary]] &gt;= M5122, 2, 1))</f>
        <v>3</v>
      </c>
      <c r="I5118">
        <f>tblCustRFM[[#This Row],[RecencyTier]] + tblCustRFM[[#This Row],[FrequencyTier]] + tblCustRFM[[#This Row],[MonetaryTier]]</f>
        <v>7</v>
      </c>
    </row>
    <row r="5119" spans="1:9" x14ac:dyDescent="0.45">
      <c r="A5119" s="16">
        <v>8601</v>
      </c>
      <c r="B5119" s="10">
        <v>45293.131613155863</v>
      </c>
      <c r="C5119">
        <v>1</v>
      </c>
      <c r="D5119">
        <v>2148.39</v>
      </c>
      <c r="E5119" s="24">
        <f>INT(RFM_Pivot!$A$1 - tblCustRFM[[#This Row],[LastPurchaseDate]])</f>
        <v>363</v>
      </c>
      <c r="F5119">
        <f>IF(tblCustRFM[[#This Row],[Recency]] &lt;= $L$4, 3, IF(tblCustRFM[[#This Row],[Recency]] &lt;= M5121, 2, 1))</f>
        <v>1</v>
      </c>
      <c r="G5119">
        <f>IF(tblCustRFM[[#This Row],[Frequency]] &gt;= L5122, 3, IF(tblCustRFM[[#This Row],[Frequency]] &gt;= M5122, 2, 1))</f>
        <v>3</v>
      </c>
      <c r="H5119">
        <f>IF(tblCustRFM[[#This Row],[Monetary]] &gt;= L5123, 3, IF(tblCustRFM[[#This Row],[Monetary]] &gt;= M5123, 2, 1))</f>
        <v>3</v>
      </c>
      <c r="I5119">
        <f>tblCustRFM[[#This Row],[RecencyTier]] + tblCustRFM[[#This Row],[FrequencyTier]] + tblCustRFM[[#This Row],[MonetaryTier]]</f>
        <v>7</v>
      </c>
    </row>
    <row r="5120" spans="1:9" x14ac:dyDescent="0.45">
      <c r="A5120" s="16">
        <v>8602</v>
      </c>
      <c r="B5120" s="10">
        <v>45308.39013900463</v>
      </c>
      <c r="C5120">
        <v>1</v>
      </c>
      <c r="D5120">
        <v>3609.55</v>
      </c>
      <c r="E5120" s="24">
        <f>INT(RFM_Pivot!$A$1 - tblCustRFM[[#This Row],[LastPurchaseDate]])</f>
        <v>348</v>
      </c>
      <c r="F5120">
        <f>IF(tblCustRFM[[#This Row],[Recency]] &lt;= $L$4, 3, IF(tblCustRFM[[#This Row],[Recency]] &lt;= M5122, 2, 1))</f>
        <v>1</v>
      </c>
      <c r="G5120">
        <f>IF(tblCustRFM[[#This Row],[Frequency]] &gt;= L5123, 3, IF(tblCustRFM[[#This Row],[Frequency]] &gt;= M5123, 2, 1))</f>
        <v>3</v>
      </c>
      <c r="H5120">
        <f>IF(tblCustRFM[[#This Row],[Monetary]] &gt;= L5124, 3, IF(tblCustRFM[[#This Row],[Monetary]] &gt;= M5124, 2, 1))</f>
        <v>3</v>
      </c>
      <c r="I5120">
        <f>tblCustRFM[[#This Row],[RecencyTier]] + tblCustRFM[[#This Row],[FrequencyTier]] + tblCustRFM[[#This Row],[MonetaryTier]]</f>
        <v>7</v>
      </c>
    </row>
    <row r="5121" spans="1:9" x14ac:dyDescent="0.45">
      <c r="A5121" s="16">
        <v>8604</v>
      </c>
      <c r="B5121" s="10">
        <v>45260.789378935187</v>
      </c>
      <c r="C5121">
        <v>2</v>
      </c>
      <c r="D5121">
        <v>6218.01</v>
      </c>
      <c r="E5121" s="24">
        <f>INT(RFM_Pivot!$A$1 - tblCustRFM[[#This Row],[LastPurchaseDate]])</f>
        <v>396</v>
      </c>
      <c r="F5121">
        <f>IF(tblCustRFM[[#This Row],[Recency]] &lt;= $L$4, 3, IF(tblCustRFM[[#This Row],[Recency]] &lt;= M5123, 2, 1))</f>
        <v>1</v>
      </c>
      <c r="G5121">
        <f>IF(tblCustRFM[[#This Row],[Frequency]] &gt;= L5124, 3, IF(tblCustRFM[[#This Row],[Frequency]] &gt;= M5124, 2, 1))</f>
        <v>3</v>
      </c>
      <c r="H5121">
        <f>IF(tblCustRFM[[#This Row],[Monetary]] &gt;= L5125, 3, IF(tblCustRFM[[#This Row],[Monetary]] &gt;= M5125, 2, 1))</f>
        <v>3</v>
      </c>
      <c r="I5121">
        <f>tblCustRFM[[#This Row],[RecencyTier]] + tblCustRFM[[#This Row],[FrequencyTier]] + tblCustRFM[[#This Row],[MonetaryTier]]</f>
        <v>7</v>
      </c>
    </row>
    <row r="5122" spans="1:9" x14ac:dyDescent="0.45">
      <c r="A5122" s="16">
        <v>8605</v>
      </c>
      <c r="B5122" s="10">
        <v>45444.037703780865</v>
      </c>
      <c r="C5122">
        <v>3</v>
      </c>
      <c r="D5122">
        <v>11961.35</v>
      </c>
      <c r="E5122" s="24">
        <f>INT(RFM_Pivot!$A$1 - tblCustRFM[[#This Row],[LastPurchaseDate]])</f>
        <v>212</v>
      </c>
      <c r="F5122">
        <f>IF(tblCustRFM[[#This Row],[Recency]] &lt;= $L$4, 3, IF(tblCustRFM[[#This Row],[Recency]] &lt;= M5124, 2, 1))</f>
        <v>1</v>
      </c>
      <c r="G5122">
        <f>IF(tblCustRFM[[#This Row],[Frequency]] &gt;= L5125, 3, IF(tblCustRFM[[#This Row],[Frequency]] &gt;= M5125, 2, 1))</f>
        <v>3</v>
      </c>
      <c r="H5122">
        <f>IF(tblCustRFM[[#This Row],[Monetary]] &gt;= L5126, 3, IF(tblCustRFM[[#This Row],[Monetary]] &gt;= M5126, 2, 1))</f>
        <v>3</v>
      </c>
      <c r="I5122">
        <f>tblCustRFM[[#This Row],[RecencyTier]] + tblCustRFM[[#This Row],[FrequencyTier]] + tblCustRFM[[#This Row],[MonetaryTier]]</f>
        <v>7</v>
      </c>
    </row>
    <row r="5123" spans="1:9" x14ac:dyDescent="0.45">
      <c r="A5123" s="16">
        <v>8607</v>
      </c>
      <c r="B5123" s="10">
        <v>45570.194319444447</v>
      </c>
      <c r="C5123">
        <v>3</v>
      </c>
      <c r="D5123">
        <v>18432.93</v>
      </c>
      <c r="E5123" s="24">
        <f>INT(RFM_Pivot!$A$1 - tblCustRFM[[#This Row],[LastPurchaseDate]])</f>
        <v>86</v>
      </c>
      <c r="F5123">
        <f>IF(tblCustRFM[[#This Row],[Recency]] &lt;= $L$4, 3, IF(tblCustRFM[[#This Row],[Recency]] &lt;= M5125, 2, 1))</f>
        <v>3</v>
      </c>
      <c r="G5123">
        <f>IF(tblCustRFM[[#This Row],[Frequency]] &gt;= L5126, 3, IF(tblCustRFM[[#This Row],[Frequency]] &gt;= M5126, 2, 1))</f>
        <v>3</v>
      </c>
      <c r="H5123">
        <f>IF(tblCustRFM[[#This Row],[Monetary]] &gt;= L5127, 3, IF(tblCustRFM[[#This Row],[Monetary]] &gt;= M5127, 2, 1))</f>
        <v>3</v>
      </c>
      <c r="I5123">
        <f>tblCustRFM[[#This Row],[RecencyTier]] + tblCustRFM[[#This Row],[FrequencyTier]] + tblCustRFM[[#This Row],[MonetaryTier]]</f>
        <v>9</v>
      </c>
    </row>
    <row r="5124" spans="1:9" x14ac:dyDescent="0.45">
      <c r="A5124" s="16">
        <v>8609</v>
      </c>
      <c r="B5124" s="10">
        <v>45200.485348533948</v>
      </c>
      <c r="C5124">
        <v>1</v>
      </c>
      <c r="D5124">
        <v>1098.6199999999999</v>
      </c>
      <c r="E5124" s="24">
        <f>INT(RFM_Pivot!$A$1 - tblCustRFM[[#This Row],[LastPurchaseDate]])</f>
        <v>456</v>
      </c>
      <c r="F5124">
        <f>IF(tblCustRFM[[#This Row],[Recency]] &lt;= $L$4, 3, IF(tblCustRFM[[#This Row],[Recency]] &lt;= M5126, 2, 1))</f>
        <v>1</v>
      </c>
      <c r="G5124">
        <f>IF(tblCustRFM[[#This Row],[Frequency]] &gt;= L5127, 3, IF(tblCustRFM[[#This Row],[Frequency]] &gt;= M5127, 2, 1))</f>
        <v>3</v>
      </c>
      <c r="H5124">
        <f>IF(tblCustRFM[[#This Row],[Monetary]] &gt;= L5128, 3, IF(tblCustRFM[[#This Row],[Monetary]] &gt;= M5128, 2, 1))</f>
        <v>3</v>
      </c>
      <c r="I5124">
        <f>tblCustRFM[[#This Row],[RecencyTier]] + tblCustRFM[[#This Row],[FrequencyTier]] + tblCustRFM[[#This Row],[MonetaryTier]]</f>
        <v>7</v>
      </c>
    </row>
    <row r="5125" spans="1:9" x14ac:dyDescent="0.45">
      <c r="A5125" s="16">
        <v>8610</v>
      </c>
      <c r="B5125" s="10">
        <v>45401.985498572532</v>
      </c>
      <c r="C5125">
        <v>2</v>
      </c>
      <c r="D5125">
        <v>10448.83</v>
      </c>
      <c r="E5125" s="24">
        <f>INT(RFM_Pivot!$A$1 - tblCustRFM[[#This Row],[LastPurchaseDate]])</f>
        <v>255</v>
      </c>
      <c r="F5125">
        <f>IF(tblCustRFM[[#This Row],[Recency]] &lt;= $L$4, 3, IF(tblCustRFM[[#This Row],[Recency]] &lt;= M5127, 2, 1))</f>
        <v>1</v>
      </c>
      <c r="G5125">
        <f>IF(tblCustRFM[[#This Row],[Frequency]] &gt;= L5128, 3, IF(tblCustRFM[[#This Row],[Frequency]] &gt;= M5128, 2, 1))</f>
        <v>3</v>
      </c>
      <c r="H5125">
        <f>IF(tblCustRFM[[#This Row],[Monetary]] &gt;= L5129, 3, IF(tblCustRFM[[#This Row],[Monetary]] &gt;= M5129, 2, 1))</f>
        <v>3</v>
      </c>
      <c r="I5125">
        <f>tblCustRFM[[#This Row],[RecencyTier]] + tblCustRFM[[#This Row],[FrequencyTier]] + tblCustRFM[[#This Row],[MonetaryTier]]</f>
        <v>7</v>
      </c>
    </row>
    <row r="5126" spans="1:9" x14ac:dyDescent="0.45">
      <c r="A5126" s="16">
        <v>8611</v>
      </c>
      <c r="B5126" s="10">
        <v>45118.790179012343</v>
      </c>
      <c r="C5126">
        <v>1</v>
      </c>
      <c r="D5126">
        <v>5505.27</v>
      </c>
      <c r="E5126" s="24">
        <f>INT(RFM_Pivot!$A$1 - tblCustRFM[[#This Row],[LastPurchaseDate]])</f>
        <v>538</v>
      </c>
      <c r="F5126">
        <f>IF(tblCustRFM[[#This Row],[Recency]] &lt;= $L$4, 3, IF(tblCustRFM[[#This Row],[Recency]] &lt;= M5128, 2, 1))</f>
        <v>1</v>
      </c>
      <c r="G5126">
        <f>IF(tblCustRFM[[#This Row],[Frequency]] &gt;= L5129, 3, IF(tblCustRFM[[#This Row],[Frequency]] &gt;= M5129, 2, 1))</f>
        <v>3</v>
      </c>
      <c r="H5126">
        <f>IF(tblCustRFM[[#This Row],[Monetary]] &gt;= L5130, 3, IF(tblCustRFM[[#This Row],[Monetary]] &gt;= M5130, 2, 1))</f>
        <v>3</v>
      </c>
      <c r="I5126">
        <f>tblCustRFM[[#This Row],[RecencyTier]] + tblCustRFM[[#This Row],[FrequencyTier]] + tblCustRFM[[#This Row],[MonetaryTier]]</f>
        <v>7</v>
      </c>
    </row>
    <row r="5127" spans="1:9" x14ac:dyDescent="0.45">
      <c r="A5127" s="16">
        <v>8612</v>
      </c>
      <c r="B5127" s="10">
        <v>45475.503850385801</v>
      </c>
      <c r="C5127">
        <v>1</v>
      </c>
      <c r="D5127">
        <v>7211.16</v>
      </c>
      <c r="E5127" s="24">
        <f>INT(RFM_Pivot!$A$1 - tblCustRFM[[#This Row],[LastPurchaseDate]])</f>
        <v>181</v>
      </c>
      <c r="F5127">
        <f>IF(tblCustRFM[[#This Row],[Recency]] &lt;= $L$4, 3, IF(tblCustRFM[[#This Row],[Recency]] &lt;= M5129, 2, 1))</f>
        <v>1</v>
      </c>
      <c r="G5127">
        <f>IF(tblCustRFM[[#This Row],[Frequency]] &gt;= L5130, 3, IF(tblCustRFM[[#This Row],[Frequency]] &gt;= M5130, 2, 1))</f>
        <v>3</v>
      </c>
      <c r="H5127">
        <f>IF(tblCustRFM[[#This Row],[Monetary]] &gt;= L5131, 3, IF(tblCustRFM[[#This Row],[Monetary]] &gt;= M5131, 2, 1))</f>
        <v>3</v>
      </c>
      <c r="I5127">
        <f>tblCustRFM[[#This Row],[RecencyTier]] + tblCustRFM[[#This Row],[FrequencyTier]] + tblCustRFM[[#This Row],[MonetaryTier]]</f>
        <v>7</v>
      </c>
    </row>
    <row r="5128" spans="1:9" x14ac:dyDescent="0.45">
      <c r="A5128" s="16">
        <v>8614</v>
      </c>
      <c r="B5128" s="10">
        <v>45636.849984992281</v>
      </c>
      <c r="C5128">
        <v>3</v>
      </c>
      <c r="D5128">
        <v>15619.45</v>
      </c>
      <c r="E5128" s="24">
        <f>INT(RFM_Pivot!$A$1 - tblCustRFM[[#This Row],[LastPurchaseDate]])</f>
        <v>20</v>
      </c>
      <c r="F5128">
        <f>IF(tblCustRFM[[#This Row],[Recency]] &lt;= $L$4, 3, IF(tblCustRFM[[#This Row],[Recency]] &lt;= M5130, 2, 1))</f>
        <v>3</v>
      </c>
      <c r="G5128">
        <f>IF(tblCustRFM[[#This Row],[Frequency]] &gt;= L5131, 3, IF(tblCustRFM[[#This Row],[Frequency]] &gt;= M5131, 2, 1))</f>
        <v>3</v>
      </c>
      <c r="H5128">
        <f>IF(tblCustRFM[[#This Row],[Monetary]] &gt;= L5132, 3, IF(tblCustRFM[[#This Row],[Monetary]] &gt;= M5132, 2, 1))</f>
        <v>3</v>
      </c>
      <c r="I5128">
        <f>tblCustRFM[[#This Row],[RecencyTier]] + tblCustRFM[[#This Row],[FrequencyTier]] + tblCustRFM[[#This Row],[MonetaryTier]]</f>
        <v>9</v>
      </c>
    </row>
    <row r="5129" spans="1:9" x14ac:dyDescent="0.45">
      <c r="A5129" s="16">
        <v>8616</v>
      </c>
      <c r="B5129" s="10">
        <v>45511.058405864198</v>
      </c>
      <c r="C5129">
        <v>3</v>
      </c>
      <c r="D5129">
        <v>12959.16</v>
      </c>
      <c r="E5129" s="24">
        <f>INT(RFM_Pivot!$A$1 - tblCustRFM[[#This Row],[LastPurchaseDate]])</f>
        <v>145</v>
      </c>
      <c r="F5129">
        <f>IF(tblCustRFM[[#This Row],[Recency]] &lt;= $L$4, 3, IF(tblCustRFM[[#This Row],[Recency]] &lt;= M5131, 2, 1))</f>
        <v>1</v>
      </c>
      <c r="G5129">
        <f>IF(tblCustRFM[[#This Row],[Frequency]] &gt;= L5132, 3, IF(tblCustRFM[[#This Row],[Frequency]] &gt;= M5132, 2, 1))</f>
        <v>3</v>
      </c>
      <c r="H5129">
        <f>IF(tblCustRFM[[#This Row],[Monetary]] &gt;= L5133, 3, IF(tblCustRFM[[#This Row],[Monetary]] &gt;= M5133, 2, 1))</f>
        <v>3</v>
      </c>
      <c r="I5129">
        <f>tblCustRFM[[#This Row],[RecencyTier]] + tblCustRFM[[#This Row],[FrequencyTier]] + tblCustRFM[[#This Row],[MonetaryTier]]</f>
        <v>7</v>
      </c>
    </row>
    <row r="5130" spans="1:9" x14ac:dyDescent="0.45">
      <c r="A5130" s="16">
        <v>8617</v>
      </c>
      <c r="B5130" s="10">
        <v>45009.20622064043</v>
      </c>
      <c r="C5130">
        <v>1</v>
      </c>
      <c r="D5130">
        <v>5599.7</v>
      </c>
      <c r="E5130" s="24">
        <f>INT(RFM_Pivot!$A$1 - tblCustRFM[[#This Row],[LastPurchaseDate]])</f>
        <v>647</v>
      </c>
      <c r="F5130">
        <f>IF(tblCustRFM[[#This Row],[Recency]] &lt;= $L$4, 3, IF(tblCustRFM[[#This Row],[Recency]] &lt;= M5132, 2, 1))</f>
        <v>1</v>
      </c>
      <c r="G5130">
        <f>IF(tblCustRFM[[#This Row],[Frequency]] &gt;= L5133, 3, IF(tblCustRFM[[#This Row],[Frequency]] &gt;= M5133, 2, 1))</f>
        <v>3</v>
      </c>
      <c r="H5130">
        <f>IF(tblCustRFM[[#This Row],[Monetary]] &gt;= L5134, 3, IF(tblCustRFM[[#This Row],[Monetary]] &gt;= M5134, 2, 1))</f>
        <v>3</v>
      </c>
      <c r="I5130">
        <f>tblCustRFM[[#This Row],[RecencyTier]] + tblCustRFM[[#This Row],[FrequencyTier]] + tblCustRFM[[#This Row],[MonetaryTier]]</f>
        <v>7</v>
      </c>
    </row>
    <row r="5131" spans="1:9" x14ac:dyDescent="0.45">
      <c r="A5131" s="16">
        <v>8618</v>
      </c>
      <c r="B5131" s="10">
        <v>45153.24962496142</v>
      </c>
      <c r="C5131">
        <v>1</v>
      </c>
      <c r="D5131">
        <v>833.94</v>
      </c>
      <c r="E5131" s="24">
        <f>INT(RFM_Pivot!$A$1 - tblCustRFM[[#This Row],[LastPurchaseDate]])</f>
        <v>503</v>
      </c>
      <c r="F5131">
        <f>IF(tblCustRFM[[#This Row],[Recency]] &lt;= $L$4, 3, IF(tblCustRFM[[#This Row],[Recency]] &lt;= M5133, 2, 1))</f>
        <v>1</v>
      </c>
      <c r="G5131">
        <f>IF(tblCustRFM[[#This Row],[Frequency]] &gt;= L5134, 3, IF(tblCustRFM[[#This Row],[Frequency]] &gt;= M5134, 2, 1))</f>
        <v>3</v>
      </c>
      <c r="H5131">
        <f>IF(tblCustRFM[[#This Row],[Monetary]] &gt;= L5135, 3, IF(tblCustRFM[[#This Row],[Monetary]] &gt;= M5135, 2, 1))</f>
        <v>3</v>
      </c>
      <c r="I5131">
        <f>tblCustRFM[[#This Row],[RecencyTier]] + tblCustRFM[[#This Row],[FrequencyTier]] + tblCustRFM[[#This Row],[MonetaryTier]]</f>
        <v>7</v>
      </c>
    </row>
    <row r="5132" spans="1:9" x14ac:dyDescent="0.45">
      <c r="A5132" s="16">
        <v>8619</v>
      </c>
      <c r="B5132" s="10">
        <v>45465.28282827932</v>
      </c>
      <c r="C5132">
        <v>4</v>
      </c>
      <c r="D5132">
        <v>54056.99</v>
      </c>
      <c r="E5132" s="24">
        <f>INT(RFM_Pivot!$A$1 - tblCustRFM[[#This Row],[LastPurchaseDate]])</f>
        <v>191</v>
      </c>
      <c r="F5132">
        <f>IF(tblCustRFM[[#This Row],[Recency]] &lt;= $L$4, 3, IF(tblCustRFM[[#This Row],[Recency]] &lt;= M5134, 2, 1))</f>
        <v>1</v>
      </c>
      <c r="G5132">
        <f>IF(tblCustRFM[[#This Row],[Frequency]] &gt;= L5135, 3, IF(tblCustRFM[[#This Row],[Frequency]] &gt;= M5135, 2, 1))</f>
        <v>3</v>
      </c>
      <c r="H5132">
        <f>IF(tblCustRFM[[#This Row],[Monetary]] &gt;= L5136, 3, IF(tblCustRFM[[#This Row],[Monetary]] &gt;= M5136, 2, 1))</f>
        <v>3</v>
      </c>
      <c r="I5132">
        <f>tblCustRFM[[#This Row],[RecencyTier]] + tblCustRFM[[#This Row],[FrequencyTier]] + tblCustRFM[[#This Row],[MonetaryTier]]</f>
        <v>7</v>
      </c>
    </row>
    <row r="5133" spans="1:9" x14ac:dyDescent="0.45">
      <c r="A5133" s="16">
        <v>8620</v>
      </c>
      <c r="B5133" s="10">
        <v>45275.098809876545</v>
      </c>
      <c r="C5133">
        <v>1</v>
      </c>
      <c r="D5133">
        <v>3761.31</v>
      </c>
      <c r="E5133" s="24">
        <f>INT(RFM_Pivot!$A$1 - tblCustRFM[[#This Row],[LastPurchaseDate]])</f>
        <v>381</v>
      </c>
      <c r="F5133">
        <f>IF(tblCustRFM[[#This Row],[Recency]] &lt;= $L$4, 3, IF(tblCustRFM[[#This Row],[Recency]] &lt;= M5135, 2, 1))</f>
        <v>1</v>
      </c>
      <c r="G5133">
        <f>IF(tblCustRFM[[#This Row],[Frequency]] &gt;= L5136, 3, IF(tblCustRFM[[#This Row],[Frequency]] &gt;= M5136, 2, 1))</f>
        <v>3</v>
      </c>
      <c r="H5133">
        <f>IF(tblCustRFM[[#This Row],[Monetary]] &gt;= L5137, 3, IF(tblCustRFM[[#This Row],[Monetary]] &gt;= M5137, 2, 1))</f>
        <v>3</v>
      </c>
      <c r="I5133">
        <f>tblCustRFM[[#This Row],[RecencyTier]] + tblCustRFM[[#This Row],[FrequencyTier]] + tblCustRFM[[#This Row],[MonetaryTier]]</f>
        <v>7</v>
      </c>
    </row>
    <row r="5134" spans="1:9" x14ac:dyDescent="0.45">
      <c r="A5134" s="16">
        <v>8622</v>
      </c>
      <c r="B5134" s="10">
        <v>45054.908790895061</v>
      </c>
      <c r="C5134">
        <v>1</v>
      </c>
      <c r="D5134">
        <v>22439.75</v>
      </c>
      <c r="E5134" s="24">
        <f>INT(RFM_Pivot!$A$1 - tblCustRFM[[#This Row],[LastPurchaseDate]])</f>
        <v>602</v>
      </c>
      <c r="F5134">
        <f>IF(tblCustRFM[[#This Row],[Recency]] &lt;= $L$4, 3, IF(tblCustRFM[[#This Row],[Recency]] &lt;= M5136, 2, 1))</f>
        <v>1</v>
      </c>
      <c r="G5134">
        <f>IF(tblCustRFM[[#This Row],[Frequency]] &gt;= L5137, 3, IF(tblCustRFM[[#This Row],[Frequency]] &gt;= M5137, 2, 1))</f>
        <v>3</v>
      </c>
      <c r="H5134">
        <f>IF(tblCustRFM[[#This Row],[Monetary]] &gt;= L5138, 3, IF(tblCustRFM[[#This Row],[Monetary]] &gt;= M5138, 2, 1))</f>
        <v>3</v>
      </c>
      <c r="I5134">
        <f>tblCustRFM[[#This Row],[RecencyTier]] + tblCustRFM[[#This Row],[FrequencyTier]] + tblCustRFM[[#This Row],[MonetaryTier]]</f>
        <v>7</v>
      </c>
    </row>
    <row r="5135" spans="1:9" x14ac:dyDescent="0.45">
      <c r="A5135" s="16">
        <v>8623</v>
      </c>
      <c r="B5135" s="10">
        <v>45632.907590779323</v>
      </c>
      <c r="C5135">
        <v>1</v>
      </c>
      <c r="D5135">
        <v>2827.61</v>
      </c>
      <c r="E5135" s="24">
        <f>INT(RFM_Pivot!$A$1 - tblCustRFM[[#This Row],[LastPurchaseDate]])</f>
        <v>24</v>
      </c>
      <c r="F5135">
        <f>IF(tblCustRFM[[#This Row],[Recency]] &lt;= $L$4, 3, IF(tblCustRFM[[#This Row],[Recency]] &lt;= M5137, 2, 1))</f>
        <v>3</v>
      </c>
      <c r="G5135">
        <f>IF(tblCustRFM[[#This Row],[Frequency]] &gt;= L5138, 3, IF(tblCustRFM[[#This Row],[Frequency]] &gt;= M5138, 2, 1))</f>
        <v>3</v>
      </c>
      <c r="H5135">
        <f>IF(tblCustRFM[[#This Row],[Monetary]] &gt;= L5139, 3, IF(tblCustRFM[[#This Row],[Monetary]] &gt;= M5139, 2, 1))</f>
        <v>3</v>
      </c>
      <c r="I5135">
        <f>tblCustRFM[[#This Row],[RecencyTier]] + tblCustRFM[[#This Row],[FrequencyTier]] + tblCustRFM[[#This Row],[MonetaryTier]]</f>
        <v>9</v>
      </c>
    </row>
    <row r="5136" spans="1:9" x14ac:dyDescent="0.45">
      <c r="A5136" s="16">
        <v>8624</v>
      </c>
      <c r="B5136" s="10">
        <v>45558.221122106479</v>
      </c>
      <c r="C5136">
        <v>1</v>
      </c>
      <c r="D5136">
        <v>8600.94</v>
      </c>
      <c r="E5136" s="24">
        <f>INT(RFM_Pivot!$A$1 - tblCustRFM[[#This Row],[LastPurchaseDate]])</f>
        <v>98</v>
      </c>
      <c r="F5136">
        <f>IF(tblCustRFM[[#This Row],[Recency]] &lt;= $L$4, 3, IF(tblCustRFM[[#This Row],[Recency]] &lt;= M5138, 2, 1))</f>
        <v>3</v>
      </c>
      <c r="G5136">
        <f>IF(tblCustRFM[[#This Row],[Frequency]] &gt;= L5139, 3, IF(tblCustRFM[[#This Row],[Frequency]] &gt;= M5139, 2, 1))</f>
        <v>3</v>
      </c>
      <c r="H5136">
        <f>IF(tblCustRFM[[#This Row],[Monetary]] &gt;= L5140, 3, IF(tblCustRFM[[#This Row],[Monetary]] &gt;= M5140, 2, 1))</f>
        <v>3</v>
      </c>
      <c r="I5136">
        <f>tblCustRFM[[#This Row],[RecencyTier]] + tblCustRFM[[#This Row],[FrequencyTier]] + tblCustRFM[[#This Row],[MonetaryTier]]</f>
        <v>9</v>
      </c>
    </row>
    <row r="5137" spans="1:9" x14ac:dyDescent="0.45">
      <c r="A5137" s="16">
        <v>8629</v>
      </c>
      <c r="B5137" s="10">
        <v>45061.917491743829</v>
      </c>
      <c r="C5137">
        <v>2</v>
      </c>
      <c r="D5137">
        <v>11332.57</v>
      </c>
      <c r="E5137" s="24">
        <f>INT(RFM_Pivot!$A$1 - tblCustRFM[[#This Row],[LastPurchaseDate]])</f>
        <v>595</v>
      </c>
      <c r="F5137">
        <f>IF(tblCustRFM[[#This Row],[Recency]] &lt;= $L$4, 3, IF(tblCustRFM[[#This Row],[Recency]] &lt;= M5139, 2, 1))</f>
        <v>1</v>
      </c>
      <c r="G5137">
        <f>IF(tblCustRFM[[#This Row],[Frequency]] &gt;= L5140, 3, IF(tblCustRFM[[#This Row],[Frequency]] &gt;= M5140, 2, 1))</f>
        <v>3</v>
      </c>
      <c r="H5137">
        <f>IF(tblCustRFM[[#This Row],[Monetary]] &gt;= L5141, 3, IF(tblCustRFM[[#This Row],[Monetary]] &gt;= M5141, 2, 1))</f>
        <v>3</v>
      </c>
      <c r="I5137">
        <f>tblCustRFM[[#This Row],[RecencyTier]] + tblCustRFM[[#This Row],[FrequencyTier]] + tblCustRFM[[#This Row],[MonetaryTier]]</f>
        <v>7</v>
      </c>
    </row>
    <row r="5138" spans="1:9" x14ac:dyDescent="0.45">
      <c r="A5138" s="16">
        <v>8630</v>
      </c>
      <c r="B5138" s="10">
        <v>45567.858085802472</v>
      </c>
      <c r="C5138">
        <v>4</v>
      </c>
      <c r="D5138">
        <v>31379.439999999999</v>
      </c>
      <c r="E5138" s="24">
        <f>INT(RFM_Pivot!$A$1 - tblCustRFM[[#This Row],[LastPurchaseDate]])</f>
        <v>89</v>
      </c>
      <c r="F5138">
        <f>IF(tblCustRFM[[#This Row],[Recency]] &lt;= $L$4, 3, IF(tblCustRFM[[#This Row],[Recency]] &lt;= M5140, 2, 1))</f>
        <v>3</v>
      </c>
      <c r="G5138">
        <f>IF(tblCustRFM[[#This Row],[Frequency]] &gt;= L5141, 3, IF(tblCustRFM[[#This Row],[Frequency]] &gt;= M5141, 2, 1))</f>
        <v>3</v>
      </c>
      <c r="H5138">
        <f>IF(tblCustRFM[[#This Row],[Monetary]] &gt;= L5142, 3, IF(tblCustRFM[[#This Row],[Monetary]] &gt;= M5142, 2, 1))</f>
        <v>3</v>
      </c>
      <c r="I5138">
        <f>tblCustRFM[[#This Row],[RecencyTier]] + tblCustRFM[[#This Row],[FrequencyTier]] + tblCustRFM[[#This Row],[MonetaryTier]]</f>
        <v>9</v>
      </c>
    </row>
    <row r="5139" spans="1:9" x14ac:dyDescent="0.45">
      <c r="A5139" s="16">
        <v>8631</v>
      </c>
      <c r="B5139" s="10">
        <v>45614.217721759262</v>
      </c>
      <c r="C5139">
        <v>3</v>
      </c>
      <c r="D5139">
        <v>26880.38</v>
      </c>
      <c r="E5139" s="24">
        <f>INT(RFM_Pivot!$A$1 - tblCustRFM[[#This Row],[LastPurchaseDate]])</f>
        <v>42</v>
      </c>
      <c r="F5139">
        <f>IF(tblCustRFM[[#This Row],[Recency]] &lt;= $L$4, 3, IF(tblCustRFM[[#This Row],[Recency]] &lt;= M5141, 2, 1))</f>
        <v>3</v>
      </c>
      <c r="G5139">
        <f>IF(tblCustRFM[[#This Row],[Frequency]] &gt;= L5142, 3, IF(tblCustRFM[[#This Row],[Frequency]] &gt;= M5142, 2, 1))</f>
        <v>3</v>
      </c>
      <c r="H5139">
        <f>IF(tblCustRFM[[#This Row],[Monetary]] &gt;= L5143, 3, IF(tblCustRFM[[#This Row],[Monetary]] &gt;= M5143, 2, 1))</f>
        <v>3</v>
      </c>
      <c r="I5139">
        <f>tblCustRFM[[#This Row],[RecencyTier]] + tblCustRFM[[#This Row],[FrequencyTier]] + tblCustRFM[[#This Row],[MonetaryTier]]</f>
        <v>9</v>
      </c>
    </row>
    <row r="5140" spans="1:9" x14ac:dyDescent="0.45">
      <c r="A5140" s="16">
        <v>8632</v>
      </c>
      <c r="B5140" s="10">
        <v>45540.261326118831</v>
      </c>
      <c r="C5140">
        <v>1</v>
      </c>
      <c r="D5140">
        <v>8900.9599999999991</v>
      </c>
      <c r="E5140" s="24">
        <f>INT(RFM_Pivot!$A$1 - tblCustRFM[[#This Row],[LastPurchaseDate]])</f>
        <v>116</v>
      </c>
      <c r="F5140">
        <f>IF(tblCustRFM[[#This Row],[Recency]] &lt;= $L$4, 3, IF(tblCustRFM[[#This Row],[Recency]] &lt;= M5142, 2, 1))</f>
        <v>3</v>
      </c>
      <c r="G5140">
        <f>IF(tblCustRFM[[#This Row],[Frequency]] &gt;= L5143, 3, IF(tblCustRFM[[#This Row],[Frequency]] &gt;= M5143, 2, 1))</f>
        <v>3</v>
      </c>
      <c r="H5140">
        <f>IF(tblCustRFM[[#This Row],[Monetary]] &gt;= L5144, 3, IF(tblCustRFM[[#This Row],[Monetary]] &gt;= M5144, 2, 1))</f>
        <v>3</v>
      </c>
      <c r="I5140">
        <f>tblCustRFM[[#This Row],[RecencyTier]] + tblCustRFM[[#This Row],[FrequencyTier]] + tblCustRFM[[#This Row],[MonetaryTier]]</f>
        <v>9</v>
      </c>
    </row>
    <row r="5141" spans="1:9" x14ac:dyDescent="0.45">
      <c r="A5141" s="16">
        <v>8633</v>
      </c>
      <c r="B5141" s="10">
        <v>45386.872987307099</v>
      </c>
      <c r="C5141">
        <v>1</v>
      </c>
      <c r="D5141">
        <v>1645.32</v>
      </c>
      <c r="E5141" s="24">
        <f>INT(RFM_Pivot!$A$1 - tblCustRFM[[#This Row],[LastPurchaseDate]])</f>
        <v>270</v>
      </c>
      <c r="F5141">
        <f>IF(tblCustRFM[[#This Row],[Recency]] &lt;= $L$4, 3, IF(tblCustRFM[[#This Row],[Recency]] &lt;= M5143, 2, 1))</f>
        <v>1</v>
      </c>
      <c r="G5141">
        <f>IF(tblCustRFM[[#This Row],[Frequency]] &gt;= L5144, 3, IF(tblCustRFM[[#This Row],[Frequency]] &gt;= M5144, 2, 1))</f>
        <v>3</v>
      </c>
      <c r="H5141">
        <f>IF(tblCustRFM[[#This Row],[Monetary]] &gt;= L5145, 3, IF(tblCustRFM[[#This Row],[Monetary]] &gt;= M5145, 2, 1))</f>
        <v>3</v>
      </c>
      <c r="I5141">
        <f>tblCustRFM[[#This Row],[RecencyTier]] + tblCustRFM[[#This Row],[FrequencyTier]] + tblCustRFM[[#This Row],[MonetaryTier]]</f>
        <v>7</v>
      </c>
    </row>
    <row r="5142" spans="1:9" x14ac:dyDescent="0.45">
      <c r="A5142" s="16">
        <v>8634</v>
      </c>
      <c r="B5142" s="10">
        <v>45557.418041820987</v>
      </c>
      <c r="C5142">
        <v>1</v>
      </c>
      <c r="D5142">
        <v>2467.2199999999998</v>
      </c>
      <c r="E5142" s="24">
        <f>INT(RFM_Pivot!$A$1 - tblCustRFM[[#This Row],[LastPurchaseDate]])</f>
        <v>99</v>
      </c>
      <c r="F5142">
        <f>IF(tblCustRFM[[#This Row],[Recency]] &lt;= $L$4, 3, IF(tblCustRFM[[#This Row],[Recency]] &lt;= M5144, 2, 1))</f>
        <v>3</v>
      </c>
      <c r="G5142">
        <f>IF(tblCustRFM[[#This Row],[Frequency]] &gt;= L5145, 3, IF(tblCustRFM[[#This Row],[Frequency]] &gt;= M5145, 2, 1))</f>
        <v>3</v>
      </c>
      <c r="H5142">
        <f>IF(tblCustRFM[[#This Row],[Monetary]] &gt;= L5146, 3, IF(tblCustRFM[[#This Row],[Monetary]] &gt;= M5146, 2, 1))</f>
        <v>3</v>
      </c>
      <c r="I5142">
        <f>tblCustRFM[[#This Row],[RecencyTier]] + tblCustRFM[[#This Row],[FrequencyTier]] + tblCustRFM[[#This Row],[MonetaryTier]]</f>
        <v>9</v>
      </c>
    </row>
    <row r="5143" spans="1:9" x14ac:dyDescent="0.45">
      <c r="A5143" s="16">
        <v>8635</v>
      </c>
      <c r="B5143" s="10">
        <v>45632.031503163584</v>
      </c>
      <c r="C5143">
        <v>1</v>
      </c>
      <c r="D5143">
        <v>8379.35</v>
      </c>
      <c r="E5143" s="24">
        <f>INT(RFM_Pivot!$A$1 - tblCustRFM[[#This Row],[LastPurchaseDate]])</f>
        <v>24</v>
      </c>
      <c r="F5143">
        <f>IF(tblCustRFM[[#This Row],[Recency]] &lt;= $L$4, 3, IF(tblCustRFM[[#This Row],[Recency]] &lt;= M5145, 2, 1))</f>
        <v>3</v>
      </c>
      <c r="G5143">
        <f>IF(tblCustRFM[[#This Row],[Frequency]] &gt;= L5146, 3, IF(tblCustRFM[[#This Row],[Frequency]] &gt;= M5146, 2, 1))</f>
        <v>3</v>
      </c>
      <c r="H5143">
        <f>IF(tblCustRFM[[#This Row],[Monetary]] &gt;= L5147, 3, IF(tblCustRFM[[#This Row],[Monetary]] &gt;= M5147, 2, 1))</f>
        <v>3</v>
      </c>
      <c r="I5143">
        <f>tblCustRFM[[#This Row],[RecencyTier]] + tblCustRFM[[#This Row],[FrequencyTier]] + tblCustRFM[[#This Row],[MonetaryTier]]</f>
        <v>9</v>
      </c>
    </row>
    <row r="5144" spans="1:9" x14ac:dyDescent="0.45">
      <c r="A5144" s="16">
        <v>8636</v>
      </c>
      <c r="B5144" s="10">
        <v>45612.100510030861</v>
      </c>
      <c r="C5144">
        <v>1</v>
      </c>
      <c r="D5144">
        <v>2158.71</v>
      </c>
      <c r="E5144" s="24">
        <f>INT(RFM_Pivot!$A$1 - tblCustRFM[[#This Row],[LastPurchaseDate]])</f>
        <v>44</v>
      </c>
      <c r="F5144">
        <f>IF(tblCustRFM[[#This Row],[Recency]] &lt;= $L$4, 3, IF(tblCustRFM[[#This Row],[Recency]] &lt;= M5146, 2, 1))</f>
        <v>3</v>
      </c>
      <c r="G5144">
        <f>IF(tblCustRFM[[#This Row],[Frequency]] &gt;= L5147, 3, IF(tblCustRFM[[#This Row],[Frequency]] &gt;= M5147, 2, 1))</f>
        <v>3</v>
      </c>
      <c r="H5144">
        <f>IF(tblCustRFM[[#This Row],[Monetary]] &gt;= L5148, 3, IF(tblCustRFM[[#This Row],[Monetary]] &gt;= M5148, 2, 1))</f>
        <v>3</v>
      </c>
      <c r="I5144">
        <f>tblCustRFM[[#This Row],[RecencyTier]] + tblCustRFM[[#This Row],[FrequencyTier]] + tblCustRFM[[#This Row],[MonetaryTier]]</f>
        <v>9</v>
      </c>
    </row>
    <row r="5145" spans="1:9" x14ac:dyDescent="0.45">
      <c r="A5145" s="16">
        <v>8637</v>
      </c>
      <c r="B5145" s="10">
        <v>45569.026202623456</v>
      </c>
      <c r="C5145">
        <v>2</v>
      </c>
      <c r="D5145">
        <v>31570.34</v>
      </c>
      <c r="E5145" s="24">
        <f>INT(RFM_Pivot!$A$1 - tblCustRFM[[#This Row],[LastPurchaseDate]])</f>
        <v>87</v>
      </c>
      <c r="F5145">
        <f>IF(tblCustRFM[[#This Row],[Recency]] &lt;= $L$4, 3, IF(tblCustRFM[[#This Row],[Recency]] &lt;= M5147, 2, 1))</f>
        <v>3</v>
      </c>
      <c r="G5145">
        <f>IF(tblCustRFM[[#This Row],[Frequency]] &gt;= L5148, 3, IF(tblCustRFM[[#This Row],[Frequency]] &gt;= M5148, 2, 1))</f>
        <v>3</v>
      </c>
      <c r="H5145">
        <f>IF(tblCustRFM[[#This Row],[Monetary]] &gt;= L5149, 3, IF(tblCustRFM[[#This Row],[Monetary]] &gt;= M5149, 2, 1))</f>
        <v>3</v>
      </c>
      <c r="I5145">
        <f>tblCustRFM[[#This Row],[RecencyTier]] + tblCustRFM[[#This Row],[FrequencyTier]] + tblCustRFM[[#This Row],[MonetaryTier]]</f>
        <v>9</v>
      </c>
    </row>
    <row r="5146" spans="1:9" x14ac:dyDescent="0.45">
      <c r="A5146" s="16">
        <v>8638</v>
      </c>
      <c r="B5146" s="10">
        <v>45068.050105015434</v>
      </c>
      <c r="C5146">
        <v>1</v>
      </c>
      <c r="D5146">
        <v>9627.7999999999993</v>
      </c>
      <c r="E5146" s="24">
        <f>INT(RFM_Pivot!$A$1 - tblCustRFM[[#This Row],[LastPurchaseDate]])</f>
        <v>588</v>
      </c>
      <c r="F5146">
        <f>IF(tblCustRFM[[#This Row],[Recency]] &lt;= $L$4, 3, IF(tblCustRFM[[#This Row],[Recency]] &lt;= M5148, 2, 1))</f>
        <v>1</v>
      </c>
      <c r="G5146">
        <f>IF(tblCustRFM[[#This Row],[Frequency]] &gt;= L5149, 3, IF(tblCustRFM[[#This Row],[Frequency]] &gt;= M5149, 2, 1))</f>
        <v>3</v>
      </c>
      <c r="H5146">
        <f>IF(tblCustRFM[[#This Row],[Monetary]] &gt;= L5150, 3, IF(tblCustRFM[[#This Row],[Monetary]] &gt;= M5150, 2, 1))</f>
        <v>3</v>
      </c>
      <c r="I5146">
        <f>tblCustRFM[[#This Row],[RecencyTier]] + tblCustRFM[[#This Row],[FrequencyTier]] + tblCustRFM[[#This Row],[MonetaryTier]]</f>
        <v>7</v>
      </c>
    </row>
    <row r="5147" spans="1:9" x14ac:dyDescent="0.45">
      <c r="A5147" s="16">
        <v>8640</v>
      </c>
      <c r="B5147" s="10">
        <v>45582.970597067899</v>
      </c>
      <c r="C5147">
        <v>1</v>
      </c>
      <c r="D5147">
        <v>5350.95</v>
      </c>
      <c r="E5147" s="24">
        <f>INT(RFM_Pivot!$A$1 - tblCustRFM[[#This Row],[LastPurchaseDate]])</f>
        <v>74</v>
      </c>
      <c r="F5147">
        <f>IF(tblCustRFM[[#This Row],[Recency]] &lt;= $L$4, 3, IF(tblCustRFM[[#This Row],[Recency]] &lt;= M5149, 2, 1))</f>
        <v>3</v>
      </c>
      <c r="G5147">
        <f>IF(tblCustRFM[[#This Row],[Frequency]] &gt;= L5150, 3, IF(tblCustRFM[[#This Row],[Frequency]] &gt;= M5150, 2, 1))</f>
        <v>3</v>
      </c>
      <c r="H5147">
        <f>IF(tblCustRFM[[#This Row],[Monetary]] &gt;= L5151, 3, IF(tblCustRFM[[#This Row],[Monetary]] &gt;= M5151, 2, 1))</f>
        <v>3</v>
      </c>
      <c r="I5147">
        <f>tblCustRFM[[#This Row],[RecencyTier]] + tblCustRFM[[#This Row],[FrequencyTier]] + tblCustRFM[[#This Row],[MonetaryTier]]</f>
        <v>9</v>
      </c>
    </row>
    <row r="5148" spans="1:9" x14ac:dyDescent="0.45">
      <c r="A5148" s="16">
        <v>8641</v>
      </c>
      <c r="B5148" s="10">
        <v>45587.71607160494</v>
      </c>
      <c r="C5148">
        <v>3</v>
      </c>
      <c r="D5148">
        <v>22969.25</v>
      </c>
      <c r="E5148" s="24">
        <f>INT(RFM_Pivot!$A$1 - tblCustRFM[[#This Row],[LastPurchaseDate]])</f>
        <v>69</v>
      </c>
      <c r="F5148">
        <f>IF(tblCustRFM[[#This Row],[Recency]] &lt;= $L$4, 3, IF(tblCustRFM[[#This Row],[Recency]] &lt;= M5150, 2, 1))</f>
        <v>3</v>
      </c>
      <c r="G5148">
        <f>IF(tblCustRFM[[#This Row],[Frequency]] &gt;= L5151, 3, IF(tblCustRFM[[#This Row],[Frequency]] &gt;= M5151, 2, 1))</f>
        <v>3</v>
      </c>
      <c r="H5148">
        <f>IF(tblCustRFM[[#This Row],[Monetary]] &gt;= L5152, 3, IF(tblCustRFM[[#This Row],[Monetary]] &gt;= M5152, 2, 1))</f>
        <v>3</v>
      </c>
      <c r="I5148">
        <f>tblCustRFM[[#This Row],[RecencyTier]] + tblCustRFM[[#This Row],[FrequencyTier]] + tblCustRFM[[#This Row],[MonetaryTier]]</f>
        <v>9</v>
      </c>
    </row>
    <row r="5149" spans="1:9" x14ac:dyDescent="0.45">
      <c r="A5149" s="16">
        <v>8642</v>
      </c>
      <c r="B5149" s="10">
        <v>45639.405240509259</v>
      </c>
      <c r="C5149">
        <v>2</v>
      </c>
      <c r="D5149">
        <v>8387.75</v>
      </c>
      <c r="E5149" s="24">
        <f>INT(RFM_Pivot!$A$1 - tblCustRFM[[#This Row],[LastPurchaseDate]])</f>
        <v>17</v>
      </c>
      <c r="F5149">
        <f>IF(tblCustRFM[[#This Row],[Recency]] &lt;= $L$4, 3, IF(tblCustRFM[[#This Row],[Recency]] &lt;= M5151, 2, 1))</f>
        <v>3</v>
      </c>
      <c r="G5149">
        <f>IF(tblCustRFM[[#This Row],[Frequency]] &gt;= L5152, 3, IF(tblCustRFM[[#This Row],[Frequency]] &gt;= M5152, 2, 1))</f>
        <v>3</v>
      </c>
      <c r="H5149">
        <f>IF(tblCustRFM[[#This Row],[Monetary]] &gt;= L5153, 3, IF(tblCustRFM[[#This Row],[Monetary]] &gt;= M5153, 2, 1))</f>
        <v>3</v>
      </c>
      <c r="I5149">
        <f>tblCustRFM[[#This Row],[RecencyTier]] + tblCustRFM[[#This Row],[FrequencyTier]] + tblCustRFM[[#This Row],[MonetaryTier]]</f>
        <v>9</v>
      </c>
    </row>
    <row r="5150" spans="1:9" x14ac:dyDescent="0.45">
      <c r="A5150" s="16">
        <v>8643</v>
      </c>
      <c r="B5150" s="10">
        <v>45006.796979706793</v>
      </c>
      <c r="C5150">
        <v>2</v>
      </c>
      <c r="D5150">
        <v>12919.96</v>
      </c>
      <c r="E5150" s="24">
        <f>INT(RFM_Pivot!$A$1 - tblCustRFM[[#This Row],[LastPurchaseDate]])</f>
        <v>650</v>
      </c>
      <c r="F5150">
        <f>IF(tblCustRFM[[#This Row],[Recency]] &lt;= $L$4, 3, IF(tblCustRFM[[#This Row],[Recency]] &lt;= M5152, 2, 1))</f>
        <v>1</v>
      </c>
      <c r="G5150">
        <f>IF(tblCustRFM[[#This Row],[Frequency]] &gt;= L5153, 3, IF(tblCustRFM[[#This Row],[Frequency]] &gt;= M5153, 2, 1))</f>
        <v>3</v>
      </c>
      <c r="H5150">
        <f>IF(tblCustRFM[[#This Row],[Monetary]] &gt;= L5154, 3, IF(tblCustRFM[[#This Row],[Monetary]] &gt;= M5154, 2, 1))</f>
        <v>3</v>
      </c>
      <c r="I5150">
        <f>tblCustRFM[[#This Row],[RecencyTier]] + tblCustRFM[[#This Row],[FrequencyTier]] + tblCustRFM[[#This Row],[MonetaryTier]]</f>
        <v>7</v>
      </c>
    </row>
    <row r="5151" spans="1:9" x14ac:dyDescent="0.45">
      <c r="A5151" s="16">
        <v>8644</v>
      </c>
      <c r="B5151" s="10">
        <v>45619.839283912035</v>
      </c>
      <c r="C5151">
        <v>3</v>
      </c>
      <c r="D5151">
        <v>15449.15</v>
      </c>
      <c r="E5151" s="24">
        <f>INT(RFM_Pivot!$A$1 - tblCustRFM[[#This Row],[LastPurchaseDate]])</f>
        <v>37</v>
      </c>
      <c r="F5151">
        <f>IF(tblCustRFM[[#This Row],[Recency]] &lt;= $L$4, 3, IF(tblCustRFM[[#This Row],[Recency]] &lt;= M5153, 2, 1))</f>
        <v>3</v>
      </c>
      <c r="G5151">
        <f>IF(tblCustRFM[[#This Row],[Frequency]] &gt;= L5154, 3, IF(tblCustRFM[[#This Row],[Frequency]] &gt;= M5154, 2, 1))</f>
        <v>3</v>
      </c>
      <c r="H5151">
        <f>IF(tblCustRFM[[#This Row],[Monetary]] &gt;= L5155, 3, IF(tblCustRFM[[#This Row],[Monetary]] &gt;= M5155, 2, 1))</f>
        <v>3</v>
      </c>
      <c r="I5151">
        <f>tblCustRFM[[#This Row],[RecencyTier]] + tblCustRFM[[#This Row],[FrequencyTier]] + tblCustRFM[[#This Row],[MonetaryTier]]</f>
        <v>9</v>
      </c>
    </row>
    <row r="5152" spans="1:9" x14ac:dyDescent="0.45">
      <c r="A5152" s="16">
        <v>8645</v>
      </c>
      <c r="B5152" s="10">
        <v>45371.468446836421</v>
      </c>
      <c r="C5152">
        <v>1</v>
      </c>
      <c r="D5152">
        <v>716.71</v>
      </c>
      <c r="E5152" s="24">
        <f>INT(RFM_Pivot!$A$1 - tblCustRFM[[#This Row],[LastPurchaseDate]])</f>
        <v>285</v>
      </c>
      <c r="F5152">
        <f>IF(tblCustRFM[[#This Row],[Recency]] &lt;= $L$4, 3, IF(tblCustRFM[[#This Row],[Recency]] &lt;= M5154, 2, 1))</f>
        <v>1</v>
      </c>
      <c r="G5152">
        <f>IF(tblCustRFM[[#This Row],[Frequency]] &gt;= L5155, 3, IF(tblCustRFM[[#This Row],[Frequency]] &gt;= M5155, 2, 1))</f>
        <v>3</v>
      </c>
      <c r="H5152">
        <f>IF(tblCustRFM[[#This Row],[Monetary]] &gt;= L5156, 3, IF(tblCustRFM[[#This Row],[Monetary]] &gt;= M5156, 2, 1))</f>
        <v>3</v>
      </c>
      <c r="I5152">
        <f>tblCustRFM[[#This Row],[RecencyTier]] + tblCustRFM[[#This Row],[FrequencyTier]] + tblCustRFM[[#This Row],[MonetaryTier]]</f>
        <v>7</v>
      </c>
    </row>
    <row r="5153" spans="1:9" x14ac:dyDescent="0.45">
      <c r="A5153" s="16">
        <v>8647</v>
      </c>
      <c r="B5153" s="10">
        <v>45420.821382137343</v>
      </c>
      <c r="C5153">
        <v>2</v>
      </c>
      <c r="D5153">
        <v>29345.94</v>
      </c>
      <c r="E5153" s="24">
        <f>INT(RFM_Pivot!$A$1 - tblCustRFM[[#This Row],[LastPurchaseDate]])</f>
        <v>236</v>
      </c>
      <c r="F5153">
        <f>IF(tblCustRFM[[#This Row],[Recency]] &lt;= $L$4, 3, IF(tblCustRFM[[#This Row],[Recency]] &lt;= M5155, 2, 1))</f>
        <v>1</v>
      </c>
      <c r="G5153">
        <f>IF(tblCustRFM[[#This Row],[Frequency]] &gt;= L5156, 3, IF(tblCustRFM[[#This Row],[Frequency]] &gt;= M5156, 2, 1))</f>
        <v>3</v>
      </c>
      <c r="H5153">
        <f>IF(tblCustRFM[[#This Row],[Monetary]] &gt;= L5157, 3, IF(tblCustRFM[[#This Row],[Monetary]] &gt;= M5157, 2, 1))</f>
        <v>3</v>
      </c>
      <c r="I5153">
        <f>tblCustRFM[[#This Row],[RecencyTier]] + tblCustRFM[[#This Row],[FrequencyTier]] + tblCustRFM[[#This Row],[MonetaryTier]]</f>
        <v>7</v>
      </c>
    </row>
    <row r="5154" spans="1:9" x14ac:dyDescent="0.45">
      <c r="A5154" s="16">
        <v>8648</v>
      </c>
      <c r="B5154" s="10">
        <v>44975.257825771601</v>
      </c>
      <c r="C5154">
        <v>1</v>
      </c>
      <c r="D5154">
        <v>8452.34</v>
      </c>
      <c r="E5154" s="24">
        <f>INT(RFM_Pivot!$A$1 - tblCustRFM[[#This Row],[LastPurchaseDate]])</f>
        <v>681</v>
      </c>
      <c r="F5154">
        <f>IF(tblCustRFM[[#This Row],[Recency]] &lt;= $L$4, 3, IF(tblCustRFM[[#This Row],[Recency]] &lt;= M5156, 2, 1))</f>
        <v>1</v>
      </c>
      <c r="G5154">
        <f>IF(tblCustRFM[[#This Row],[Frequency]] &gt;= L5157, 3, IF(tblCustRFM[[#This Row],[Frequency]] &gt;= M5157, 2, 1))</f>
        <v>3</v>
      </c>
      <c r="H5154">
        <f>IF(tblCustRFM[[#This Row],[Monetary]] &gt;= L5158, 3, IF(tblCustRFM[[#This Row],[Monetary]] &gt;= M5158, 2, 1))</f>
        <v>3</v>
      </c>
      <c r="I5154">
        <f>tblCustRFM[[#This Row],[RecencyTier]] + tblCustRFM[[#This Row],[FrequencyTier]] + tblCustRFM[[#This Row],[MonetaryTier]]</f>
        <v>7</v>
      </c>
    </row>
    <row r="5155" spans="1:9" x14ac:dyDescent="0.45">
      <c r="A5155" s="16">
        <v>8650</v>
      </c>
      <c r="B5155" s="10">
        <v>45072.503550347225</v>
      </c>
      <c r="C5155">
        <v>1</v>
      </c>
      <c r="D5155">
        <v>1353.09</v>
      </c>
      <c r="E5155" s="24">
        <f>INT(RFM_Pivot!$A$1 - tblCustRFM[[#This Row],[LastPurchaseDate]])</f>
        <v>584</v>
      </c>
      <c r="F5155">
        <f>IF(tblCustRFM[[#This Row],[Recency]] &lt;= $L$4, 3, IF(tblCustRFM[[#This Row],[Recency]] &lt;= M5157, 2, 1))</f>
        <v>1</v>
      </c>
      <c r="G5155">
        <f>IF(tblCustRFM[[#This Row],[Frequency]] &gt;= L5158, 3, IF(tblCustRFM[[#This Row],[Frequency]] &gt;= M5158, 2, 1))</f>
        <v>3</v>
      </c>
      <c r="H5155">
        <f>IF(tblCustRFM[[#This Row],[Monetary]] &gt;= L5159, 3, IF(tblCustRFM[[#This Row],[Monetary]] &gt;= M5159, 2, 1))</f>
        <v>3</v>
      </c>
      <c r="I5155">
        <f>tblCustRFM[[#This Row],[RecencyTier]] + tblCustRFM[[#This Row],[FrequencyTier]] + tblCustRFM[[#This Row],[MonetaryTier]]</f>
        <v>7</v>
      </c>
    </row>
    <row r="5156" spans="1:9" x14ac:dyDescent="0.45">
      <c r="A5156" s="16">
        <v>8651</v>
      </c>
      <c r="B5156" s="10">
        <v>45134.559755979935</v>
      </c>
      <c r="C5156">
        <v>2</v>
      </c>
      <c r="D5156">
        <v>9420.93</v>
      </c>
      <c r="E5156" s="24">
        <f>INT(RFM_Pivot!$A$1 - tblCustRFM[[#This Row],[LastPurchaseDate]])</f>
        <v>522</v>
      </c>
      <c r="F5156">
        <f>IF(tblCustRFM[[#This Row],[Recency]] &lt;= $L$4, 3, IF(tblCustRFM[[#This Row],[Recency]] &lt;= M5158, 2, 1))</f>
        <v>1</v>
      </c>
      <c r="G5156">
        <f>IF(tblCustRFM[[#This Row],[Frequency]] &gt;= L5159, 3, IF(tblCustRFM[[#This Row],[Frequency]] &gt;= M5159, 2, 1))</f>
        <v>3</v>
      </c>
      <c r="H5156">
        <f>IF(tblCustRFM[[#This Row],[Monetary]] &gt;= L5160, 3, IF(tblCustRFM[[#This Row],[Monetary]] &gt;= M5160, 2, 1))</f>
        <v>3</v>
      </c>
      <c r="I5156">
        <f>tblCustRFM[[#This Row],[RecencyTier]] + tblCustRFM[[#This Row],[FrequencyTier]] + tblCustRFM[[#This Row],[MonetaryTier]]</f>
        <v>7</v>
      </c>
    </row>
    <row r="5157" spans="1:9" x14ac:dyDescent="0.45">
      <c r="A5157" s="16">
        <v>8652</v>
      </c>
      <c r="B5157" s="10">
        <v>45609.180218016976</v>
      </c>
      <c r="C5157">
        <v>1</v>
      </c>
      <c r="D5157">
        <v>6764.67</v>
      </c>
      <c r="E5157" s="24">
        <f>INT(RFM_Pivot!$A$1 - tblCustRFM[[#This Row],[LastPurchaseDate]])</f>
        <v>47</v>
      </c>
      <c r="F5157">
        <f>IF(tblCustRFM[[#This Row],[Recency]] &lt;= $L$4, 3, IF(tblCustRFM[[#This Row],[Recency]] &lt;= M5159, 2, 1))</f>
        <v>3</v>
      </c>
      <c r="G5157">
        <f>IF(tblCustRFM[[#This Row],[Frequency]] &gt;= L5160, 3, IF(tblCustRFM[[#This Row],[Frequency]] &gt;= M5160, 2, 1))</f>
        <v>3</v>
      </c>
      <c r="H5157">
        <f>IF(tblCustRFM[[#This Row],[Monetary]] &gt;= L5161, 3, IF(tblCustRFM[[#This Row],[Monetary]] &gt;= M5161, 2, 1))</f>
        <v>3</v>
      </c>
      <c r="I5157">
        <f>tblCustRFM[[#This Row],[RecencyTier]] + tblCustRFM[[#This Row],[FrequencyTier]] + tblCustRFM[[#This Row],[MonetaryTier]]</f>
        <v>9</v>
      </c>
    </row>
    <row r="5158" spans="1:9" x14ac:dyDescent="0.45">
      <c r="A5158" s="16">
        <v>8653</v>
      </c>
      <c r="B5158" s="10">
        <v>45375.702870293208</v>
      </c>
      <c r="C5158">
        <v>1</v>
      </c>
      <c r="D5158">
        <v>302</v>
      </c>
      <c r="E5158" s="24">
        <f>INT(RFM_Pivot!$A$1 - tblCustRFM[[#This Row],[LastPurchaseDate]])</f>
        <v>281</v>
      </c>
      <c r="F5158">
        <f>IF(tblCustRFM[[#This Row],[Recency]] &lt;= $L$4, 3, IF(tblCustRFM[[#This Row],[Recency]] &lt;= M5160, 2, 1))</f>
        <v>1</v>
      </c>
      <c r="G5158">
        <f>IF(tblCustRFM[[#This Row],[Frequency]] &gt;= L5161, 3, IF(tblCustRFM[[#This Row],[Frequency]] &gt;= M5161, 2, 1))</f>
        <v>3</v>
      </c>
      <c r="H5158">
        <f>IF(tblCustRFM[[#This Row],[Monetary]] &gt;= L5162, 3, IF(tblCustRFM[[#This Row],[Monetary]] &gt;= M5162, 2, 1))</f>
        <v>3</v>
      </c>
      <c r="I5158">
        <f>tblCustRFM[[#This Row],[RecencyTier]] + tblCustRFM[[#This Row],[FrequencyTier]] + tblCustRFM[[#This Row],[MonetaryTier]]</f>
        <v>7</v>
      </c>
    </row>
    <row r="5159" spans="1:9" x14ac:dyDescent="0.45">
      <c r="A5159" s="16">
        <v>8657</v>
      </c>
      <c r="B5159" s="10">
        <v>45268.090109027777</v>
      </c>
      <c r="C5159">
        <v>3</v>
      </c>
      <c r="D5159">
        <v>23043.41</v>
      </c>
      <c r="E5159" s="24">
        <f>INT(RFM_Pivot!$A$1 - tblCustRFM[[#This Row],[LastPurchaseDate]])</f>
        <v>388</v>
      </c>
      <c r="F5159">
        <f>IF(tblCustRFM[[#This Row],[Recency]] &lt;= $L$4, 3, IF(tblCustRFM[[#This Row],[Recency]] &lt;= M5161, 2, 1))</f>
        <v>1</v>
      </c>
      <c r="G5159">
        <f>IF(tblCustRFM[[#This Row],[Frequency]] &gt;= L5162, 3, IF(tblCustRFM[[#This Row],[Frequency]] &gt;= M5162, 2, 1))</f>
        <v>3</v>
      </c>
      <c r="H5159">
        <f>IF(tblCustRFM[[#This Row],[Monetary]] &gt;= L5163, 3, IF(tblCustRFM[[#This Row],[Monetary]] &gt;= M5163, 2, 1))</f>
        <v>3</v>
      </c>
      <c r="I5159">
        <f>tblCustRFM[[#This Row],[RecencyTier]] + tblCustRFM[[#This Row],[FrequencyTier]] + tblCustRFM[[#This Row],[MonetaryTier]]</f>
        <v>7</v>
      </c>
    </row>
    <row r="5160" spans="1:9" x14ac:dyDescent="0.45">
      <c r="A5160" s="16">
        <v>8658</v>
      </c>
      <c r="B5160" s="10">
        <v>45234.65276527778</v>
      </c>
      <c r="C5160">
        <v>1</v>
      </c>
      <c r="D5160">
        <v>12181.1</v>
      </c>
      <c r="E5160" s="24">
        <f>INT(RFM_Pivot!$A$1 - tblCustRFM[[#This Row],[LastPurchaseDate]])</f>
        <v>422</v>
      </c>
      <c r="F5160">
        <f>IF(tblCustRFM[[#This Row],[Recency]] &lt;= $L$4, 3, IF(tblCustRFM[[#This Row],[Recency]] &lt;= M5162, 2, 1))</f>
        <v>1</v>
      </c>
      <c r="G5160">
        <f>IF(tblCustRFM[[#This Row],[Frequency]] &gt;= L5163, 3, IF(tblCustRFM[[#This Row],[Frequency]] &gt;= M5163, 2, 1))</f>
        <v>3</v>
      </c>
      <c r="H5160">
        <f>IF(tblCustRFM[[#This Row],[Monetary]] &gt;= L5164, 3, IF(tblCustRFM[[#This Row],[Monetary]] &gt;= M5164, 2, 1))</f>
        <v>3</v>
      </c>
      <c r="I5160">
        <f>tblCustRFM[[#This Row],[RecencyTier]] + tblCustRFM[[#This Row],[FrequencyTier]] + tblCustRFM[[#This Row],[MonetaryTier]]</f>
        <v>7</v>
      </c>
    </row>
    <row r="5161" spans="1:9" x14ac:dyDescent="0.45">
      <c r="A5161" s="16">
        <v>8659</v>
      </c>
      <c r="B5161" s="10">
        <v>45146.751975192899</v>
      </c>
      <c r="C5161">
        <v>1</v>
      </c>
      <c r="D5161">
        <v>9010.8799999999992</v>
      </c>
      <c r="E5161" s="24">
        <f>INT(RFM_Pivot!$A$1 - tblCustRFM[[#This Row],[LastPurchaseDate]])</f>
        <v>510</v>
      </c>
      <c r="F5161">
        <f>IF(tblCustRFM[[#This Row],[Recency]] &lt;= $L$4, 3, IF(tblCustRFM[[#This Row],[Recency]] &lt;= M5163, 2, 1))</f>
        <v>1</v>
      </c>
      <c r="G5161">
        <f>IF(tblCustRFM[[#This Row],[Frequency]] &gt;= L5164, 3, IF(tblCustRFM[[#This Row],[Frequency]] &gt;= M5164, 2, 1))</f>
        <v>3</v>
      </c>
      <c r="H5161">
        <f>IF(tblCustRFM[[#This Row],[Monetary]] &gt;= L5165, 3, IF(tblCustRFM[[#This Row],[Monetary]] &gt;= M5165, 2, 1))</f>
        <v>3</v>
      </c>
      <c r="I5161">
        <f>tblCustRFM[[#This Row],[RecencyTier]] + tblCustRFM[[#This Row],[FrequencyTier]] + tblCustRFM[[#This Row],[MonetaryTier]]</f>
        <v>7</v>
      </c>
    </row>
    <row r="5162" spans="1:9" x14ac:dyDescent="0.45">
      <c r="A5162" s="16">
        <v>8661</v>
      </c>
      <c r="B5162" s="10">
        <v>45128.208120794756</v>
      </c>
      <c r="C5162">
        <v>1</v>
      </c>
      <c r="D5162">
        <v>3158.37</v>
      </c>
      <c r="E5162" s="24">
        <f>INT(RFM_Pivot!$A$1 - tblCustRFM[[#This Row],[LastPurchaseDate]])</f>
        <v>528</v>
      </c>
      <c r="F5162">
        <f>IF(tblCustRFM[[#This Row],[Recency]] &lt;= $L$4, 3, IF(tblCustRFM[[#This Row],[Recency]] &lt;= M5164, 2, 1))</f>
        <v>1</v>
      </c>
      <c r="G5162">
        <f>IF(tblCustRFM[[#This Row],[Frequency]] &gt;= L5165, 3, IF(tblCustRFM[[#This Row],[Frequency]] &gt;= M5165, 2, 1))</f>
        <v>3</v>
      </c>
      <c r="H5162">
        <f>IF(tblCustRFM[[#This Row],[Monetary]] &gt;= L5166, 3, IF(tblCustRFM[[#This Row],[Monetary]] &gt;= M5166, 2, 1))</f>
        <v>3</v>
      </c>
      <c r="I5162">
        <f>tblCustRFM[[#This Row],[RecencyTier]] + tblCustRFM[[#This Row],[FrequencyTier]] + tblCustRFM[[#This Row],[MonetaryTier]]</f>
        <v>7</v>
      </c>
    </row>
    <row r="5163" spans="1:9" x14ac:dyDescent="0.45">
      <c r="A5163" s="16">
        <v>8663</v>
      </c>
      <c r="B5163" s="10">
        <v>45645.17281728395</v>
      </c>
      <c r="C5163">
        <v>1</v>
      </c>
      <c r="D5163">
        <v>7351.14</v>
      </c>
      <c r="E5163" s="24">
        <f>INT(RFM_Pivot!$A$1 - tblCustRFM[[#This Row],[LastPurchaseDate]])</f>
        <v>11</v>
      </c>
      <c r="F5163">
        <f>IF(tblCustRFM[[#This Row],[Recency]] &lt;= $L$4, 3, IF(tblCustRFM[[#This Row],[Recency]] &lt;= M5165, 2, 1))</f>
        <v>3</v>
      </c>
      <c r="G5163">
        <f>IF(tblCustRFM[[#This Row],[Frequency]] &gt;= L5166, 3, IF(tblCustRFM[[#This Row],[Frequency]] &gt;= M5166, 2, 1))</f>
        <v>3</v>
      </c>
      <c r="H5163">
        <f>IF(tblCustRFM[[#This Row],[Monetary]] &gt;= L5167, 3, IF(tblCustRFM[[#This Row],[Monetary]] &gt;= M5167, 2, 1))</f>
        <v>3</v>
      </c>
      <c r="I5163">
        <f>tblCustRFM[[#This Row],[RecencyTier]] + tblCustRFM[[#This Row],[FrequencyTier]] + tblCustRFM[[#This Row],[MonetaryTier]]</f>
        <v>9</v>
      </c>
    </row>
    <row r="5164" spans="1:9" x14ac:dyDescent="0.45">
      <c r="A5164" s="16">
        <v>8667</v>
      </c>
      <c r="B5164" s="10">
        <v>44990.589358950616</v>
      </c>
      <c r="C5164">
        <v>1</v>
      </c>
      <c r="D5164">
        <v>5312.14</v>
      </c>
      <c r="E5164" s="24">
        <f>INT(RFM_Pivot!$A$1 - tblCustRFM[[#This Row],[LastPurchaseDate]])</f>
        <v>666</v>
      </c>
      <c r="F5164">
        <f>IF(tblCustRFM[[#This Row],[Recency]] &lt;= $L$4, 3, IF(tblCustRFM[[#This Row],[Recency]] &lt;= M5166, 2, 1))</f>
        <v>1</v>
      </c>
      <c r="G5164">
        <f>IF(tblCustRFM[[#This Row],[Frequency]] &gt;= L5167, 3, IF(tblCustRFM[[#This Row],[Frequency]] &gt;= M5167, 2, 1))</f>
        <v>3</v>
      </c>
      <c r="H5164">
        <f>IF(tblCustRFM[[#This Row],[Monetary]] &gt;= L5168, 3, IF(tblCustRFM[[#This Row],[Monetary]] &gt;= M5168, 2, 1))</f>
        <v>3</v>
      </c>
      <c r="I5164">
        <f>tblCustRFM[[#This Row],[RecencyTier]] + tblCustRFM[[#This Row],[FrequencyTier]] + tblCustRFM[[#This Row],[MonetaryTier]]</f>
        <v>7</v>
      </c>
    </row>
    <row r="5165" spans="1:9" x14ac:dyDescent="0.45">
      <c r="A5165" s="16">
        <v>8668</v>
      </c>
      <c r="B5165" s="10">
        <v>44958.685168518517</v>
      </c>
      <c r="C5165">
        <v>1</v>
      </c>
      <c r="D5165">
        <v>2169.7199999999998</v>
      </c>
      <c r="E5165" s="24">
        <f>INT(RFM_Pivot!$A$1 - tblCustRFM[[#This Row],[LastPurchaseDate]])</f>
        <v>698</v>
      </c>
      <c r="F5165">
        <f>IF(tblCustRFM[[#This Row],[Recency]] &lt;= $L$4, 3, IF(tblCustRFM[[#This Row],[Recency]] &lt;= M5167, 2, 1))</f>
        <v>1</v>
      </c>
      <c r="G5165">
        <f>IF(tblCustRFM[[#This Row],[Frequency]] &gt;= L5168, 3, IF(tblCustRFM[[#This Row],[Frequency]] &gt;= M5168, 2, 1))</f>
        <v>3</v>
      </c>
      <c r="H5165">
        <f>IF(tblCustRFM[[#This Row],[Monetary]] &gt;= L5169, 3, IF(tblCustRFM[[#This Row],[Monetary]] &gt;= M5169, 2, 1))</f>
        <v>3</v>
      </c>
      <c r="I5165">
        <f>tblCustRFM[[#This Row],[RecencyTier]] + tblCustRFM[[#This Row],[FrequencyTier]] + tblCustRFM[[#This Row],[MonetaryTier]]</f>
        <v>7</v>
      </c>
    </row>
    <row r="5166" spans="1:9" x14ac:dyDescent="0.45">
      <c r="A5166" s="16">
        <v>8669</v>
      </c>
      <c r="B5166" s="10">
        <v>45404.978797878088</v>
      </c>
      <c r="C5166">
        <v>2</v>
      </c>
      <c r="D5166">
        <v>15935.64</v>
      </c>
      <c r="E5166" s="24">
        <f>INT(RFM_Pivot!$A$1 - tblCustRFM[[#This Row],[LastPurchaseDate]])</f>
        <v>252</v>
      </c>
      <c r="F5166">
        <f>IF(tblCustRFM[[#This Row],[Recency]] &lt;= $L$4, 3, IF(tblCustRFM[[#This Row],[Recency]] &lt;= M5168, 2, 1))</f>
        <v>1</v>
      </c>
      <c r="G5166">
        <f>IF(tblCustRFM[[#This Row],[Frequency]] &gt;= L5169, 3, IF(tblCustRFM[[#This Row],[Frequency]] &gt;= M5169, 2, 1))</f>
        <v>3</v>
      </c>
      <c r="H5166">
        <f>IF(tblCustRFM[[#This Row],[Monetary]] &gt;= L5170, 3, IF(tblCustRFM[[#This Row],[Monetary]] &gt;= M5170, 2, 1))</f>
        <v>3</v>
      </c>
      <c r="I5166">
        <f>tblCustRFM[[#This Row],[RecencyTier]] + tblCustRFM[[#This Row],[FrequencyTier]] + tblCustRFM[[#This Row],[MonetaryTier]]</f>
        <v>7</v>
      </c>
    </row>
    <row r="5167" spans="1:9" x14ac:dyDescent="0.45">
      <c r="A5167" s="16">
        <v>8670</v>
      </c>
      <c r="B5167" s="10">
        <v>45630.498349845679</v>
      </c>
      <c r="C5167">
        <v>2</v>
      </c>
      <c r="D5167">
        <v>28920.63</v>
      </c>
      <c r="E5167" s="24">
        <f>INT(RFM_Pivot!$A$1 - tblCustRFM[[#This Row],[LastPurchaseDate]])</f>
        <v>26</v>
      </c>
      <c r="F5167">
        <f>IF(tblCustRFM[[#This Row],[Recency]] &lt;= $L$4, 3, IF(tblCustRFM[[#This Row],[Recency]] &lt;= M5169, 2, 1))</f>
        <v>3</v>
      </c>
      <c r="G5167">
        <f>IF(tblCustRFM[[#This Row],[Frequency]] &gt;= L5170, 3, IF(tblCustRFM[[#This Row],[Frequency]] &gt;= M5170, 2, 1))</f>
        <v>3</v>
      </c>
      <c r="H5167">
        <f>IF(tblCustRFM[[#This Row],[Monetary]] &gt;= L5171, 3, IF(tblCustRFM[[#This Row],[Monetary]] &gt;= M5171, 2, 1))</f>
        <v>3</v>
      </c>
      <c r="I5167">
        <f>tblCustRFM[[#This Row],[RecencyTier]] + tblCustRFM[[#This Row],[FrequencyTier]] + tblCustRFM[[#This Row],[MonetaryTier]]</f>
        <v>9</v>
      </c>
    </row>
    <row r="5168" spans="1:9" x14ac:dyDescent="0.45">
      <c r="A5168" s="16">
        <v>8673</v>
      </c>
      <c r="B5168" s="10">
        <v>44981.098409837963</v>
      </c>
      <c r="C5168">
        <v>1</v>
      </c>
      <c r="D5168">
        <v>16615.75</v>
      </c>
      <c r="E5168" s="24">
        <f>INT(RFM_Pivot!$A$1 - tblCustRFM[[#This Row],[LastPurchaseDate]])</f>
        <v>675</v>
      </c>
      <c r="F5168">
        <f>IF(tblCustRFM[[#This Row],[Recency]] &lt;= $L$4, 3, IF(tblCustRFM[[#This Row],[Recency]] &lt;= M5170, 2, 1))</f>
        <v>1</v>
      </c>
      <c r="G5168">
        <f>IF(tblCustRFM[[#This Row],[Frequency]] &gt;= L5171, 3, IF(tblCustRFM[[#This Row],[Frequency]] &gt;= M5171, 2, 1))</f>
        <v>3</v>
      </c>
      <c r="H5168">
        <f>IF(tblCustRFM[[#This Row],[Monetary]] &gt;= L5172, 3, IF(tblCustRFM[[#This Row],[Monetary]] &gt;= M5172, 2, 1))</f>
        <v>3</v>
      </c>
      <c r="I5168">
        <f>tblCustRFM[[#This Row],[RecencyTier]] + tblCustRFM[[#This Row],[FrequencyTier]] + tblCustRFM[[#This Row],[MonetaryTier]]</f>
        <v>7</v>
      </c>
    </row>
    <row r="5169" spans="1:9" x14ac:dyDescent="0.45">
      <c r="A5169" s="16">
        <v>8674</v>
      </c>
      <c r="B5169" s="10">
        <v>45351.245424537039</v>
      </c>
      <c r="C5169">
        <v>3</v>
      </c>
      <c r="D5169">
        <v>20179.36</v>
      </c>
      <c r="E5169" s="24">
        <f>INT(RFM_Pivot!$A$1 - tblCustRFM[[#This Row],[LastPurchaseDate]])</f>
        <v>305</v>
      </c>
      <c r="F5169">
        <f>IF(tblCustRFM[[#This Row],[Recency]] &lt;= $L$4, 3, IF(tblCustRFM[[#This Row],[Recency]] &lt;= M5171, 2, 1))</f>
        <v>1</v>
      </c>
      <c r="G5169">
        <f>IF(tblCustRFM[[#This Row],[Frequency]] &gt;= L5172, 3, IF(tblCustRFM[[#This Row],[Frequency]] &gt;= M5172, 2, 1))</f>
        <v>3</v>
      </c>
      <c r="H5169">
        <f>IF(tblCustRFM[[#This Row],[Monetary]] &gt;= L5173, 3, IF(tblCustRFM[[#This Row],[Monetary]] &gt;= M5173, 2, 1))</f>
        <v>3</v>
      </c>
      <c r="I5169">
        <f>tblCustRFM[[#This Row],[RecencyTier]] + tblCustRFM[[#This Row],[FrequencyTier]] + tblCustRFM[[#This Row],[MonetaryTier]]</f>
        <v>7</v>
      </c>
    </row>
    <row r="5170" spans="1:9" x14ac:dyDescent="0.45">
      <c r="A5170" s="16">
        <v>8675</v>
      </c>
      <c r="B5170" s="10">
        <v>45590.344334413581</v>
      </c>
      <c r="C5170">
        <v>2</v>
      </c>
      <c r="D5170">
        <v>6206.51</v>
      </c>
      <c r="E5170" s="24">
        <f>INT(RFM_Pivot!$A$1 - tblCustRFM[[#This Row],[LastPurchaseDate]])</f>
        <v>66</v>
      </c>
      <c r="F5170">
        <f>IF(tblCustRFM[[#This Row],[Recency]] &lt;= $L$4, 3, IF(tblCustRFM[[#This Row],[Recency]] &lt;= M5172, 2, 1))</f>
        <v>3</v>
      </c>
      <c r="G5170">
        <f>IF(tblCustRFM[[#This Row],[Frequency]] &gt;= L5173, 3, IF(tblCustRFM[[#This Row],[Frequency]] &gt;= M5173, 2, 1))</f>
        <v>3</v>
      </c>
      <c r="H5170">
        <f>IF(tblCustRFM[[#This Row],[Monetary]] &gt;= L5174, 3, IF(tblCustRFM[[#This Row],[Monetary]] &gt;= M5174, 2, 1))</f>
        <v>3</v>
      </c>
      <c r="I5170">
        <f>tblCustRFM[[#This Row],[RecencyTier]] + tblCustRFM[[#This Row],[FrequencyTier]] + tblCustRFM[[#This Row],[MonetaryTier]]</f>
        <v>9</v>
      </c>
    </row>
    <row r="5171" spans="1:9" x14ac:dyDescent="0.45">
      <c r="A5171" s="16">
        <v>8678</v>
      </c>
      <c r="B5171" s="10">
        <v>45540.991399151237</v>
      </c>
      <c r="C5171">
        <v>3</v>
      </c>
      <c r="D5171">
        <v>15038.7</v>
      </c>
      <c r="E5171" s="24">
        <f>INT(RFM_Pivot!$A$1 - tblCustRFM[[#This Row],[LastPurchaseDate]])</f>
        <v>116</v>
      </c>
      <c r="F5171">
        <f>IF(tblCustRFM[[#This Row],[Recency]] &lt;= $L$4, 3, IF(tblCustRFM[[#This Row],[Recency]] &lt;= M5173, 2, 1))</f>
        <v>3</v>
      </c>
      <c r="G5171">
        <f>IF(tblCustRFM[[#This Row],[Frequency]] &gt;= L5174, 3, IF(tblCustRFM[[#This Row],[Frequency]] &gt;= M5174, 2, 1))</f>
        <v>3</v>
      </c>
      <c r="H5171">
        <f>IF(tblCustRFM[[#This Row],[Monetary]] &gt;= L5175, 3, IF(tblCustRFM[[#This Row],[Monetary]] &gt;= M5175, 2, 1))</f>
        <v>3</v>
      </c>
      <c r="I5171">
        <f>tblCustRFM[[#This Row],[RecencyTier]] + tblCustRFM[[#This Row],[FrequencyTier]] + tblCustRFM[[#This Row],[MonetaryTier]]</f>
        <v>9</v>
      </c>
    </row>
    <row r="5172" spans="1:9" x14ac:dyDescent="0.45">
      <c r="A5172" s="16">
        <v>8679</v>
      </c>
      <c r="B5172" s="10">
        <v>45007.819081905865</v>
      </c>
      <c r="C5172">
        <v>2</v>
      </c>
      <c r="D5172">
        <v>15941.13</v>
      </c>
      <c r="E5172" s="24">
        <f>INT(RFM_Pivot!$A$1 - tblCustRFM[[#This Row],[LastPurchaseDate]])</f>
        <v>649</v>
      </c>
      <c r="F5172">
        <f>IF(tblCustRFM[[#This Row],[Recency]] &lt;= $L$4, 3, IF(tblCustRFM[[#This Row],[Recency]] &lt;= M5174, 2, 1))</f>
        <v>1</v>
      </c>
      <c r="G5172">
        <f>IF(tblCustRFM[[#This Row],[Frequency]] &gt;= L5175, 3, IF(tblCustRFM[[#This Row],[Frequency]] &gt;= M5175, 2, 1))</f>
        <v>3</v>
      </c>
      <c r="H5172">
        <f>IF(tblCustRFM[[#This Row],[Monetary]] &gt;= L5176, 3, IF(tblCustRFM[[#This Row],[Monetary]] &gt;= M5176, 2, 1))</f>
        <v>3</v>
      </c>
      <c r="I5172">
        <f>tblCustRFM[[#This Row],[RecencyTier]] + tblCustRFM[[#This Row],[FrequencyTier]] + tblCustRFM[[#This Row],[MonetaryTier]]</f>
        <v>7</v>
      </c>
    </row>
    <row r="5173" spans="1:9" x14ac:dyDescent="0.45">
      <c r="A5173" s="16">
        <v>8680</v>
      </c>
      <c r="B5173" s="10">
        <v>45269.258225810183</v>
      </c>
      <c r="C5173">
        <v>1</v>
      </c>
      <c r="D5173">
        <v>54.98</v>
      </c>
      <c r="E5173" s="24">
        <f>INT(RFM_Pivot!$A$1 - tblCustRFM[[#This Row],[LastPurchaseDate]])</f>
        <v>387</v>
      </c>
      <c r="F5173">
        <f>IF(tblCustRFM[[#This Row],[Recency]] &lt;= $L$4, 3, IF(tblCustRFM[[#This Row],[Recency]] &lt;= M5175, 2, 1))</f>
        <v>1</v>
      </c>
      <c r="G5173">
        <f>IF(tblCustRFM[[#This Row],[Frequency]] &gt;= L5176, 3, IF(tblCustRFM[[#This Row],[Frequency]] &gt;= M5176, 2, 1))</f>
        <v>3</v>
      </c>
      <c r="H5173">
        <f>IF(tblCustRFM[[#This Row],[Monetary]] &gt;= L5177, 3, IF(tblCustRFM[[#This Row],[Monetary]] &gt;= M5177, 2, 1))</f>
        <v>3</v>
      </c>
      <c r="I5173">
        <f>tblCustRFM[[#This Row],[RecencyTier]] + tblCustRFM[[#This Row],[FrequencyTier]] + tblCustRFM[[#This Row],[MonetaryTier]]</f>
        <v>7</v>
      </c>
    </row>
    <row r="5174" spans="1:9" x14ac:dyDescent="0.45">
      <c r="A5174" s="16">
        <v>8683</v>
      </c>
      <c r="B5174" s="10">
        <v>44946.492949305553</v>
      </c>
      <c r="C5174">
        <v>1</v>
      </c>
      <c r="D5174">
        <v>17248.88</v>
      </c>
      <c r="E5174" s="24">
        <f>INT(RFM_Pivot!$A$1 - tblCustRFM[[#This Row],[LastPurchaseDate]])</f>
        <v>710</v>
      </c>
      <c r="F5174">
        <f>IF(tblCustRFM[[#This Row],[Recency]] &lt;= $L$4, 3, IF(tblCustRFM[[#This Row],[Recency]] &lt;= M5176, 2, 1))</f>
        <v>1</v>
      </c>
      <c r="G5174">
        <f>IF(tblCustRFM[[#This Row],[Frequency]] &gt;= L5177, 3, IF(tblCustRFM[[#This Row],[Frequency]] &gt;= M5177, 2, 1))</f>
        <v>3</v>
      </c>
      <c r="H5174">
        <f>IF(tblCustRFM[[#This Row],[Monetary]] &gt;= L5178, 3, IF(tblCustRFM[[#This Row],[Monetary]] &gt;= M5178, 2, 1))</f>
        <v>3</v>
      </c>
      <c r="I5174">
        <f>tblCustRFM[[#This Row],[RecencyTier]] + tblCustRFM[[#This Row],[FrequencyTier]] + tblCustRFM[[#This Row],[MonetaryTier]]</f>
        <v>7</v>
      </c>
    </row>
    <row r="5175" spans="1:9" x14ac:dyDescent="0.45">
      <c r="A5175" s="16">
        <v>8684</v>
      </c>
      <c r="B5175" s="10">
        <v>45125.287828780863</v>
      </c>
      <c r="C5175">
        <v>1</v>
      </c>
      <c r="D5175">
        <v>3750.6</v>
      </c>
      <c r="E5175" s="24">
        <f>INT(RFM_Pivot!$A$1 - tblCustRFM[[#This Row],[LastPurchaseDate]])</f>
        <v>531</v>
      </c>
      <c r="F5175">
        <f>IF(tblCustRFM[[#This Row],[Recency]] &lt;= $L$4, 3, IF(tblCustRFM[[#This Row],[Recency]] &lt;= M5177, 2, 1))</f>
        <v>1</v>
      </c>
      <c r="G5175">
        <f>IF(tblCustRFM[[#This Row],[Frequency]] &gt;= L5178, 3, IF(tblCustRFM[[#This Row],[Frequency]] &gt;= M5178, 2, 1))</f>
        <v>3</v>
      </c>
      <c r="H5175">
        <f>IF(tblCustRFM[[#This Row],[Monetary]] &gt;= L5179, 3, IF(tblCustRFM[[#This Row],[Monetary]] &gt;= M5179, 2, 1))</f>
        <v>3</v>
      </c>
      <c r="I5175">
        <f>tblCustRFM[[#This Row],[RecencyTier]] + tblCustRFM[[#This Row],[FrequencyTier]] + tblCustRFM[[#This Row],[MonetaryTier]]</f>
        <v>7</v>
      </c>
    </row>
    <row r="5176" spans="1:9" x14ac:dyDescent="0.45">
      <c r="A5176" s="16">
        <v>8686</v>
      </c>
      <c r="B5176" s="10">
        <v>45295.248824884256</v>
      </c>
      <c r="C5176">
        <v>2</v>
      </c>
      <c r="D5176">
        <v>37691.08</v>
      </c>
      <c r="E5176" s="24">
        <f>INT(RFM_Pivot!$A$1 - tblCustRFM[[#This Row],[LastPurchaseDate]])</f>
        <v>361</v>
      </c>
      <c r="F5176">
        <f>IF(tblCustRFM[[#This Row],[Recency]] &lt;= $L$4, 3, IF(tblCustRFM[[#This Row],[Recency]] &lt;= M5178, 2, 1))</f>
        <v>1</v>
      </c>
      <c r="G5176">
        <f>IF(tblCustRFM[[#This Row],[Frequency]] &gt;= L5179, 3, IF(tblCustRFM[[#This Row],[Frequency]] &gt;= M5179, 2, 1))</f>
        <v>3</v>
      </c>
      <c r="H5176">
        <f>IF(tblCustRFM[[#This Row],[Monetary]] &gt;= L5180, 3, IF(tblCustRFM[[#This Row],[Monetary]] &gt;= M5180, 2, 1))</f>
        <v>3</v>
      </c>
      <c r="I5176">
        <f>tblCustRFM[[#This Row],[RecencyTier]] + tblCustRFM[[#This Row],[FrequencyTier]] + tblCustRFM[[#This Row],[MonetaryTier]]</f>
        <v>7</v>
      </c>
    </row>
    <row r="5177" spans="1:9" x14ac:dyDescent="0.45">
      <c r="A5177" s="16">
        <v>8687</v>
      </c>
      <c r="B5177" s="10">
        <v>44977.448044791665</v>
      </c>
      <c r="C5177">
        <v>1</v>
      </c>
      <c r="D5177">
        <v>3920.72</v>
      </c>
      <c r="E5177" s="24">
        <f>INT(RFM_Pivot!$A$1 - tblCustRFM[[#This Row],[LastPurchaseDate]])</f>
        <v>679</v>
      </c>
      <c r="F5177">
        <f>IF(tblCustRFM[[#This Row],[Recency]] &lt;= $L$4, 3, IF(tblCustRFM[[#This Row],[Recency]] &lt;= M5179, 2, 1))</f>
        <v>1</v>
      </c>
      <c r="G5177">
        <f>IF(tblCustRFM[[#This Row],[Frequency]] &gt;= L5180, 3, IF(tblCustRFM[[#This Row],[Frequency]] &gt;= M5180, 2, 1))</f>
        <v>3</v>
      </c>
      <c r="H5177">
        <f>IF(tblCustRFM[[#This Row],[Monetary]] &gt;= L5181, 3, IF(tblCustRFM[[#This Row],[Monetary]] &gt;= M5181, 2, 1))</f>
        <v>3</v>
      </c>
      <c r="I5177">
        <f>tblCustRFM[[#This Row],[RecencyTier]] + tblCustRFM[[#This Row],[FrequencyTier]] + tblCustRFM[[#This Row],[MonetaryTier]]</f>
        <v>7</v>
      </c>
    </row>
    <row r="5178" spans="1:9" x14ac:dyDescent="0.45">
      <c r="A5178" s="16">
        <v>8688</v>
      </c>
      <c r="B5178" s="10">
        <v>45342.557555748455</v>
      </c>
      <c r="C5178">
        <v>1</v>
      </c>
      <c r="D5178">
        <v>24260.95</v>
      </c>
      <c r="E5178" s="24">
        <f>INT(RFM_Pivot!$A$1 - tblCustRFM[[#This Row],[LastPurchaseDate]])</f>
        <v>314</v>
      </c>
      <c r="F5178">
        <f>IF(tblCustRFM[[#This Row],[Recency]] &lt;= $L$4, 3, IF(tblCustRFM[[#This Row],[Recency]] &lt;= M5180, 2, 1))</f>
        <v>1</v>
      </c>
      <c r="G5178">
        <f>IF(tblCustRFM[[#This Row],[Frequency]] &gt;= L5181, 3, IF(tblCustRFM[[#This Row],[Frequency]] &gt;= M5181, 2, 1))</f>
        <v>3</v>
      </c>
      <c r="H5178">
        <f>IF(tblCustRFM[[#This Row],[Monetary]] &gt;= L5182, 3, IF(tblCustRFM[[#This Row],[Monetary]] &gt;= M5182, 2, 1))</f>
        <v>3</v>
      </c>
      <c r="I5178">
        <f>tblCustRFM[[#This Row],[RecencyTier]] + tblCustRFM[[#This Row],[FrequencyTier]] + tblCustRFM[[#This Row],[MonetaryTier]]</f>
        <v>7</v>
      </c>
    </row>
    <row r="5179" spans="1:9" x14ac:dyDescent="0.45">
      <c r="A5179" s="16">
        <v>8689</v>
      </c>
      <c r="B5179" s="10">
        <v>45496.821982214504</v>
      </c>
      <c r="C5179">
        <v>2</v>
      </c>
      <c r="D5179">
        <v>11888.09</v>
      </c>
      <c r="E5179" s="24">
        <f>INT(RFM_Pivot!$A$1 - tblCustRFM[[#This Row],[LastPurchaseDate]])</f>
        <v>160</v>
      </c>
      <c r="F5179">
        <f>IF(tblCustRFM[[#This Row],[Recency]] &lt;= $L$4, 3, IF(tblCustRFM[[#This Row],[Recency]] &lt;= M5181, 2, 1))</f>
        <v>1</v>
      </c>
      <c r="G5179">
        <f>IF(tblCustRFM[[#This Row],[Frequency]] &gt;= L5182, 3, IF(tblCustRFM[[#This Row],[Frequency]] &gt;= M5182, 2, 1))</f>
        <v>3</v>
      </c>
      <c r="H5179">
        <f>IF(tblCustRFM[[#This Row],[Monetary]] &gt;= L5183, 3, IF(tblCustRFM[[#This Row],[Monetary]] &gt;= M5183, 2, 1))</f>
        <v>3</v>
      </c>
      <c r="I5179">
        <f>tblCustRFM[[#This Row],[RecencyTier]] + tblCustRFM[[#This Row],[FrequencyTier]] + tblCustRFM[[#This Row],[MonetaryTier]]</f>
        <v>7</v>
      </c>
    </row>
    <row r="5180" spans="1:9" x14ac:dyDescent="0.45">
      <c r="A5180" s="16">
        <v>8690</v>
      </c>
      <c r="B5180" s="10">
        <v>45518.870186998458</v>
      </c>
      <c r="C5180">
        <v>2</v>
      </c>
      <c r="D5180">
        <v>9414.57</v>
      </c>
      <c r="E5180" s="24">
        <f>INT(RFM_Pivot!$A$1 - tblCustRFM[[#This Row],[LastPurchaseDate]])</f>
        <v>138</v>
      </c>
      <c r="F5180">
        <f>IF(tblCustRFM[[#This Row],[Recency]] &lt;= $L$4, 3, IF(tblCustRFM[[#This Row],[Recency]] &lt;= M5182, 2, 1))</f>
        <v>1</v>
      </c>
      <c r="G5180">
        <f>IF(tblCustRFM[[#This Row],[Frequency]] &gt;= L5183, 3, IF(tblCustRFM[[#This Row],[Frequency]] &gt;= M5183, 2, 1))</f>
        <v>3</v>
      </c>
      <c r="H5180">
        <f>IF(tblCustRFM[[#This Row],[Monetary]] &gt;= L5184, 3, IF(tblCustRFM[[#This Row],[Monetary]] &gt;= M5184, 2, 1))</f>
        <v>3</v>
      </c>
      <c r="I5180">
        <f>tblCustRFM[[#This Row],[RecencyTier]] + tblCustRFM[[#This Row],[FrequencyTier]] + tblCustRFM[[#This Row],[MonetaryTier]]</f>
        <v>7</v>
      </c>
    </row>
    <row r="5181" spans="1:9" x14ac:dyDescent="0.45">
      <c r="A5181" s="16">
        <v>8692</v>
      </c>
      <c r="B5181" s="10">
        <v>45593.19161917438</v>
      </c>
      <c r="C5181">
        <v>2</v>
      </c>
      <c r="D5181">
        <v>5138.0200000000004</v>
      </c>
      <c r="E5181" s="24">
        <f>INT(RFM_Pivot!$A$1 - tblCustRFM[[#This Row],[LastPurchaseDate]])</f>
        <v>63</v>
      </c>
      <c r="F5181">
        <f>IF(tblCustRFM[[#This Row],[Recency]] &lt;= $L$4, 3, IF(tblCustRFM[[#This Row],[Recency]] &lt;= M5183, 2, 1))</f>
        <v>3</v>
      </c>
      <c r="G5181">
        <f>IF(tblCustRFM[[#This Row],[Frequency]] &gt;= L5184, 3, IF(tblCustRFM[[#This Row],[Frequency]] &gt;= M5184, 2, 1))</f>
        <v>3</v>
      </c>
      <c r="H5181">
        <f>IF(tblCustRFM[[#This Row],[Monetary]] &gt;= L5185, 3, IF(tblCustRFM[[#This Row],[Monetary]] &gt;= M5185, 2, 1))</f>
        <v>3</v>
      </c>
      <c r="I5181">
        <f>tblCustRFM[[#This Row],[RecencyTier]] + tblCustRFM[[#This Row],[FrequencyTier]] + tblCustRFM[[#This Row],[MonetaryTier]]</f>
        <v>9</v>
      </c>
    </row>
    <row r="5182" spans="1:9" x14ac:dyDescent="0.45">
      <c r="A5182" s="16">
        <v>8693</v>
      </c>
      <c r="B5182" s="10">
        <v>45232.973597376542</v>
      </c>
      <c r="C5182">
        <v>3</v>
      </c>
      <c r="D5182">
        <v>38030.19</v>
      </c>
      <c r="E5182" s="24">
        <f>INT(RFM_Pivot!$A$1 - tblCustRFM[[#This Row],[LastPurchaseDate]])</f>
        <v>424</v>
      </c>
      <c r="F5182">
        <f>IF(tblCustRFM[[#This Row],[Recency]] &lt;= $L$4, 3, IF(tblCustRFM[[#This Row],[Recency]] &lt;= M5184, 2, 1))</f>
        <v>1</v>
      </c>
      <c r="G5182">
        <f>IF(tblCustRFM[[#This Row],[Frequency]] &gt;= L5185, 3, IF(tblCustRFM[[#This Row],[Frequency]] &gt;= M5185, 2, 1))</f>
        <v>3</v>
      </c>
      <c r="H5182">
        <f>IF(tblCustRFM[[#This Row],[Monetary]] &gt;= L5186, 3, IF(tblCustRFM[[#This Row],[Monetary]] &gt;= M5186, 2, 1))</f>
        <v>3</v>
      </c>
      <c r="I5182">
        <f>tblCustRFM[[#This Row],[RecencyTier]] + tblCustRFM[[#This Row],[FrequencyTier]] + tblCustRFM[[#This Row],[MonetaryTier]]</f>
        <v>7</v>
      </c>
    </row>
    <row r="5183" spans="1:9" x14ac:dyDescent="0.45">
      <c r="A5183" s="16">
        <v>8694</v>
      </c>
      <c r="B5183" s="10">
        <v>45644.734773456788</v>
      </c>
      <c r="C5183">
        <v>3</v>
      </c>
      <c r="D5183">
        <v>13676.63</v>
      </c>
      <c r="E5183" s="24">
        <f>INT(RFM_Pivot!$A$1 - tblCustRFM[[#This Row],[LastPurchaseDate]])</f>
        <v>12</v>
      </c>
      <c r="F5183">
        <f>IF(tblCustRFM[[#This Row],[Recency]] &lt;= $L$4, 3, IF(tblCustRFM[[#This Row],[Recency]] &lt;= M5185, 2, 1))</f>
        <v>3</v>
      </c>
      <c r="G5183">
        <f>IF(tblCustRFM[[#This Row],[Frequency]] &gt;= L5186, 3, IF(tblCustRFM[[#This Row],[Frequency]] &gt;= M5186, 2, 1))</f>
        <v>3</v>
      </c>
      <c r="H5183">
        <f>IF(tblCustRFM[[#This Row],[Monetary]] &gt;= L5187, 3, IF(tblCustRFM[[#This Row],[Monetary]] &gt;= M5187, 2, 1))</f>
        <v>3</v>
      </c>
      <c r="I5183">
        <f>tblCustRFM[[#This Row],[RecencyTier]] + tblCustRFM[[#This Row],[FrequencyTier]] + tblCustRFM[[#This Row],[MonetaryTier]]</f>
        <v>9</v>
      </c>
    </row>
    <row r="5184" spans="1:9" x14ac:dyDescent="0.45">
      <c r="A5184" s="16">
        <v>8697</v>
      </c>
      <c r="B5184" s="10">
        <v>45256.481948186731</v>
      </c>
      <c r="C5184">
        <v>3</v>
      </c>
      <c r="D5184">
        <v>9001.2199999999993</v>
      </c>
      <c r="E5184" s="24">
        <f>INT(RFM_Pivot!$A$1 - tblCustRFM[[#This Row],[LastPurchaseDate]])</f>
        <v>400</v>
      </c>
      <c r="F5184">
        <f>IF(tblCustRFM[[#This Row],[Recency]] &lt;= $L$4, 3, IF(tblCustRFM[[#This Row],[Recency]] &lt;= M5186, 2, 1))</f>
        <v>1</v>
      </c>
      <c r="G5184">
        <f>IF(tblCustRFM[[#This Row],[Frequency]] &gt;= L5187, 3, IF(tblCustRFM[[#This Row],[Frequency]] &gt;= M5187, 2, 1))</f>
        <v>3</v>
      </c>
      <c r="H5184">
        <f>IF(tblCustRFM[[#This Row],[Monetary]] &gt;= L5188, 3, IF(tblCustRFM[[#This Row],[Monetary]] &gt;= M5188, 2, 1))</f>
        <v>3</v>
      </c>
      <c r="I5184">
        <f>tblCustRFM[[#This Row],[RecencyTier]] + tblCustRFM[[#This Row],[FrequencyTier]] + tblCustRFM[[#This Row],[MonetaryTier]]</f>
        <v>7</v>
      </c>
    </row>
    <row r="5185" spans="1:9" x14ac:dyDescent="0.45">
      <c r="A5185" s="16">
        <v>8699</v>
      </c>
      <c r="B5185" s="10">
        <v>45648.531153124997</v>
      </c>
      <c r="C5185">
        <v>1</v>
      </c>
      <c r="D5185">
        <v>5910.56</v>
      </c>
      <c r="E5185" s="24">
        <f>INT(RFM_Pivot!$A$1 - tblCustRFM[[#This Row],[LastPurchaseDate]])</f>
        <v>8</v>
      </c>
      <c r="F5185">
        <f>IF(tblCustRFM[[#This Row],[Recency]] &lt;= $L$4, 3, IF(tblCustRFM[[#This Row],[Recency]] &lt;= M5187, 2, 1))</f>
        <v>3</v>
      </c>
      <c r="G5185">
        <f>IF(tblCustRFM[[#This Row],[Frequency]] &gt;= L5188, 3, IF(tblCustRFM[[#This Row],[Frequency]] &gt;= M5188, 2, 1))</f>
        <v>3</v>
      </c>
      <c r="H5185">
        <f>IF(tblCustRFM[[#This Row],[Monetary]] &gt;= L5189, 3, IF(tblCustRFM[[#This Row],[Monetary]] &gt;= M5189, 2, 1))</f>
        <v>3</v>
      </c>
      <c r="I5185">
        <f>tblCustRFM[[#This Row],[RecencyTier]] + tblCustRFM[[#This Row],[FrequencyTier]] + tblCustRFM[[#This Row],[MonetaryTier]]</f>
        <v>9</v>
      </c>
    </row>
    <row r="5186" spans="1:9" x14ac:dyDescent="0.45">
      <c r="A5186" s="16">
        <v>8701</v>
      </c>
      <c r="B5186" s="10">
        <v>45624.000700077158</v>
      </c>
      <c r="C5186">
        <v>3</v>
      </c>
      <c r="D5186">
        <v>34932.04</v>
      </c>
      <c r="E5186" s="24">
        <f>INT(RFM_Pivot!$A$1 - tblCustRFM[[#This Row],[LastPurchaseDate]])</f>
        <v>32</v>
      </c>
      <c r="F5186">
        <f>IF(tblCustRFM[[#This Row],[Recency]] &lt;= $L$4, 3, IF(tblCustRFM[[#This Row],[Recency]] &lt;= M5188, 2, 1))</f>
        <v>3</v>
      </c>
      <c r="G5186">
        <f>IF(tblCustRFM[[#This Row],[Frequency]] &gt;= L5189, 3, IF(tblCustRFM[[#This Row],[Frequency]] &gt;= M5189, 2, 1))</f>
        <v>3</v>
      </c>
      <c r="H5186">
        <f>IF(tblCustRFM[[#This Row],[Monetary]] &gt;= L5190, 3, IF(tblCustRFM[[#This Row],[Monetary]] &gt;= M5190, 2, 1))</f>
        <v>3</v>
      </c>
      <c r="I5186">
        <f>tblCustRFM[[#This Row],[RecencyTier]] + tblCustRFM[[#This Row],[FrequencyTier]] + tblCustRFM[[#This Row],[MonetaryTier]]</f>
        <v>9</v>
      </c>
    </row>
    <row r="5187" spans="1:9" x14ac:dyDescent="0.45">
      <c r="A5187" s="16">
        <v>8703</v>
      </c>
      <c r="B5187" s="10">
        <v>45143.101610146608</v>
      </c>
      <c r="C5187">
        <v>1</v>
      </c>
      <c r="D5187">
        <v>9557.2999999999993</v>
      </c>
      <c r="E5187" s="24">
        <f>INT(RFM_Pivot!$A$1 - tblCustRFM[[#This Row],[LastPurchaseDate]])</f>
        <v>513</v>
      </c>
      <c r="F5187">
        <f>IF(tblCustRFM[[#This Row],[Recency]] &lt;= $L$4, 3, IF(tblCustRFM[[#This Row],[Recency]] &lt;= M5189, 2, 1))</f>
        <v>1</v>
      </c>
      <c r="G5187">
        <f>IF(tblCustRFM[[#This Row],[Frequency]] &gt;= L5190, 3, IF(tblCustRFM[[#This Row],[Frequency]] &gt;= M5190, 2, 1))</f>
        <v>3</v>
      </c>
      <c r="H5187">
        <f>IF(tblCustRFM[[#This Row],[Monetary]] &gt;= L5191, 3, IF(tblCustRFM[[#This Row],[Monetary]] &gt;= M5191, 2, 1))</f>
        <v>3</v>
      </c>
      <c r="I5187">
        <f>tblCustRFM[[#This Row],[RecencyTier]] + tblCustRFM[[#This Row],[FrequencyTier]] + tblCustRFM[[#This Row],[MonetaryTier]]</f>
        <v>7</v>
      </c>
    </row>
    <row r="5188" spans="1:9" x14ac:dyDescent="0.45">
      <c r="A5188" s="16">
        <v>8705</v>
      </c>
      <c r="B5188" s="10">
        <v>45462.581558140431</v>
      </c>
      <c r="C5188">
        <v>3</v>
      </c>
      <c r="D5188">
        <v>15926.83</v>
      </c>
      <c r="E5188" s="24">
        <f>INT(RFM_Pivot!$A$1 - tblCustRFM[[#This Row],[LastPurchaseDate]])</f>
        <v>194</v>
      </c>
      <c r="F5188">
        <f>IF(tblCustRFM[[#This Row],[Recency]] &lt;= $L$4, 3, IF(tblCustRFM[[#This Row],[Recency]] &lt;= M5190, 2, 1))</f>
        <v>1</v>
      </c>
      <c r="G5188">
        <f>IF(tblCustRFM[[#This Row],[Frequency]] &gt;= L5191, 3, IF(tblCustRFM[[#This Row],[Frequency]] &gt;= M5191, 2, 1))</f>
        <v>3</v>
      </c>
      <c r="H5188">
        <f>IF(tblCustRFM[[#This Row],[Monetary]] &gt;= L5192, 3, IF(tblCustRFM[[#This Row],[Monetary]] &gt;= M5192, 2, 1))</f>
        <v>3</v>
      </c>
      <c r="I5188">
        <f>tblCustRFM[[#This Row],[RecencyTier]] + tblCustRFM[[#This Row],[FrequencyTier]] + tblCustRFM[[#This Row],[MonetaryTier]]</f>
        <v>7</v>
      </c>
    </row>
    <row r="5189" spans="1:9" x14ac:dyDescent="0.45">
      <c r="A5189" s="16">
        <v>8706</v>
      </c>
      <c r="B5189" s="10">
        <v>45348.763176311732</v>
      </c>
      <c r="C5189">
        <v>1</v>
      </c>
      <c r="D5189">
        <v>11164.04</v>
      </c>
      <c r="E5189" s="24">
        <f>INT(RFM_Pivot!$A$1 - tblCustRFM[[#This Row],[LastPurchaseDate]])</f>
        <v>308</v>
      </c>
      <c r="F5189">
        <f>IF(tblCustRFM[[#This Row],[Recency]] &lt;= $L$4, 3, IF(tblCustRFM[[#This Row],[Recency]] &lt;= M5191, 2, 1))</f>
        <v>1</v>
      </c>
      <c r="G5189">
        <f>IF(tblCustRFM[[#This Row],[Frequency]] &gt;= L5192, 3, IF(tblCustRFM[[#This Row],[Frequency]] &gt;= M5192, 2, 1))</f>
        <v>3</v>
      </c>
      <c r="H5189">
        <f>IF(tblCustRFM[[#This Row],[Monetary]] &gt;= L5193, 3, IF(tblCustRFM[[#This Row],[Monetary]] &gt;= M5193, 2, 1))</f>
        <v>3</v>
      </c>
      <c r="I5189">
        <f>tblCustRFM[[#This Row],[RecencyTier]] + tblCustRFM[[#This Row],[FrequencyTier]] + tblCustRFM[[#This Row],[MonetaryTier]]</f>
        <v>7</v>
      </c>
    </row>
    <row r="5190" spans="1:9" x14ac:dyDescent="0.45">
      <c r="A5190" s="16">
        <v>8707</v>
      </c>
      <c r="B5190" s="10">
        <v>45266.556955709879</v>
      </c>
      <c r="C5190">
        <v>1</v>
      </c>
      <c r="D5190">
        <v>4187.43</v>
      </c>
      <c r="E5190" s="24">
        <f>INT(RFM_Pivot!$A$1 - tblCustRFM[[#This Row],[LastPurchaseDate]])</f>
        <v>390</v>
      </c>
      <c r="F5190">
        <f>IF(tblCustRFM[[#This Row],[Recency]] &lt;= $L$4, 3, IF(tblCustRFM[[#This Row],[Recency]] &lt;= M5192, 2, 1))</f>
        <v>1</v>
      </c>
      <c r="G5190">
        <f>IF(tblCustRFM[[#This Row],[Frequency]] &gt;= L5193, 3, IF(tblCustRFM[[#This Row],[Frequency]] &gt;= M5193, 2, 1))</f>
        <v>3</v>
      </c>
      <c r="H5190">
        <f>IF(tblCustRFM[[#This Row],[Monetary]] &gt;= L5194, 3, IF(tblCustRFM[[#This Row],[Monetary]] &gt;= M5194, 2, 1))</f>
        <v>3</v>
      </c>
      <c r="I5190">
        <f>tblCustRFM[[#This Row],[RecencyTier]] + tblCustRFM[[#This Row],[FrequencyTier]] + tblCustRFM[[#This Row],[MonetaryTier]]</f>
        <v>7</v>
      </c>
    </row>
    <row r="5191" spans="1:9" x14ac:dyDescent="0.45">
      <c r="A5191" s="16">
        <v>8709</v>
      </c>
      <c r="B5191" s="10">
        <v>45472.802580246913</v>
      </c>
      <c r="C5191">
        <v>1</v>
      </c>
      <c r="D5191">
        <v>9044.9</v>
      </c>
      <c r="E5191" s="24">
        <f>INT(RFM_Pivot!$A$1 - tblCustRFM[[#This Row],[LastPurchaseDate]])</f>
        <v>184</v>
      </c>
      <c r="F5191">
        <f>IF(tblCustRFM[[#This Row],[Recency]] &lt;= $L$4, 3, IF(tblCustRFM[[#This Row],[Recency]] &lt;= M5193, 2, 1))</f>
        <v>1</v>
      </c>
      <c r="G5191">
        <f>IF(tblCustRFM[[#This Row],[Frequency]] &gt;= L5194, 3, IF(tblCustRFM[[#This Row],[Frequency]] &gt;= M5194, 2, 1))</f>
        <v>3</v>
      </c>
      <c r="H5191">
        <f>IF(tblCustRFM[[#This Row],[Monetary]] &gt;= L5195, 3, IF(tblCustRFM[[#This Row],[Monetary]] &gt;= M5195, 2, 1))</f>
        <v>3</v>
      </c>
      <c r="I5191">
        <f>tblCustRFM[[#This Row],[RecencyTier]] + tblCustRFM[[#This Row],[FrequencyTier]] + tblCustRFM[[#This Row],[MonetaryTier]]</f>
        <v>7</v>
      </c>
    </row>
    <row r="5192" spans="1:9" x14ac:dyDescent="0.45">
      <c r="A5192" s="16">
        <v>8710</v>
      </c>
      <c r="B5192" s="10">
        <v>45449.513251311728</v>
      </c>
      <c r="C5192">
        <v>3</v>
      </c>
      <c r="D5192">
        <v>25013.94</v>
      </c>
      <c r="E5192" s="24">
        <f>INT(RFM_Pivot!$A$1 - tblCustRFM[[#This Row],[LastPurchaseDate]])</f>
        <v>207</v>
      </c>
      <c r="F5192">
        <f>IF(tblCustRFM[[#This Row],[Recency]] &lt;= $L$4, 3, IF(tblCustRFM[[#This Row],[Recency]] &lt;= M5194, 2, 1))</f>
        <v>1</v>
      </c>
      <c r="G5192">
        <f>IF(tblCustRFM[[#This Row],[Frequency]] &gt;= L5195, 3, IF(tblCustRFM[[#This Row],[Frequency]] &gt;= M5195, 2, 1))</f>
        <v>3</v>
      </c>
      <c r="H5192">
        <f>IF(tblCustRFM[[#This Row],[Monetary]] &gt;= L5196, 3, IF(tblCustRFM[[#This Row],[Monetary]] &gt;= M5196, 2, 1))</f>
        <v>3</v>
      </c>
      <c r="I5192">
        <f>tblCustRFM[[#This Row],[RecencyTier]] + tblCustRFM[[#This Row],[FrequencyTier]] + tblCustRFM[[#This Row],[MonetaryTier]]</f>
        <v>7</v>
      </c>
    </row>
    <row r="5193" spans="1:9" x14ac:dyDescent="0.45">
      <c r="A5193" s="16">
        <v>8714</v>
      </c>
      <c r="B5193" s="10">
        <v>45515.438843904318</v>
      </c>
      <c r="C5193">
        <v>3</v>
      </c>
      <c r="D5193">
        <v>40565.75</v>
      </c>
      <c r="E5193" s="24">
        <f>INT(RFM_Pivot!$A$1 - tblCustRFM[[#This Row],[LastPurchaseDate]])</f>
        <v>141</v>
      </c>
      <c r="F5193">
        <f>IF(tblCustRFM[[#This Row],[Recency]] &lt;= $L$4, 3, IF(tblCustRFM[[#This Row],[Recency]] &lt;= M5195, 2, 1))</f>
        <v>1</v>
      </c>
      <c r="G5193">
        <f>IF(tblCustRFM[[#This Row],[Frequency]] &gt;= L5196, 3, IF(tblCustRFM[[#This Row],[Frequency]] &gt;= M5196, 2, 1))</f>
        <v>3</v>
      </c>
      <c r="H5193">
        <f>IF(tblCustRFM[[#This Row],[Monetary]] &gt;= L5197, 3, IF(tblCustRFM[[#This Row],[Monetary]] &gt;= M5197, 2, 1))</f>
        <v>3</v>
      </c>
      <c r="I5193">
        <f>tblCustRFM[[#This Row],[RecencyTier]] + tblCustRFM[[#This Row],[FrequencyTier]] + tblCustRFM[[#This Row],[MonetaryTier]]</f>
        <v>7</v>
      </c>
    </row>
    <row r="5194" spans="1:9" x14ac:dyDescent="0.45">
      <c r="A5194" s="16">
        <v>8715</v>
      </c>
      <c r="B5194" s="10">
        <v>45357.451045100308</v>
      </c>
      <c r="C5194">
        <v>2</v>
      </c>
      <c r="D5194">
        <v>2654.54</v>
      </c>
      <c r="E5194" s="24">
        <f>INT(RFM_Pivot!$A$1 - tblCustRFM[[#This Row],[LastPurchaseDate]])</f>
        <v>299</v>
      </c>
      <c r="F5194">
        <f>IF(tblCustRFM[[#This Row],[Recency]] &lt;= $L$4, 3, IF(tblCustRFM[[#This Row],[Recency]] &lt;= M5196, 2, 1))</f>
        <v>1</v>
      </c>
      <c r="G5194">
        <f>IF(tblCustRFM[[#This Row],[Frequency]] &gt;= L5197, 3, IF(tblCustRFM[[#This Row],[Frequency]] &gt;= M5197, 2, 1))</f>
        <v>3</v>
      </c>
      <c r="H5194">
        <f>IF(tblCustRFM[[#This Row],[Monetary]] &gt;= L5198, 3, IF(tblCustRFM[[#This Row],[Monetary]] &gt;= M5198, 2, 1))</f>
        <v>3</v>
      </c>
      <c r="I5194">
        <f>tblCustRFM[[#This Row],[RecencyTier]] + tblCustRFM[[#This Row],[FrequencyTier]] + tblCustRFM[[#This Row],[MonetaryTier]]</f>
        <v>7</v>
      </c>
    </row>
    <row r="5195" spans="1:9" x14ac:dyDescent="0.45">
      <c r="A5195" s="16">
        <v>8718</v>
      </c>
      <c r="B5195" s="10">
        <v>45374.826782677468</v>
      </c>
      <c r="C5195">
        <v>2</v>
      </c>
      <c r="D5195">
        <v>38467.949999999997</v>
      </c>
      <c r="E5195" s="24">
        <f>INT(RFM_Pivot!$A$1 - tblCustRFM[[#This Row],[LastPurchaseDate]])</f>
        <v>282</v>
      </c>
      <c r="F5195">
        <f>IF(tblCustRFM[[#This Row],[Recency]] &lt;= $L$4, 3, IF(tblCustRFM[[#This Row],[Recency]] &lt;= M5197, 2, 1))</f>
        <v>1</v>
      </c>
      <c r="G5195">
        <f>IF(tblCustRFM[[#This Row],[Frequency]] &gt;= L5198, 3, IF(tblCustRFM[[#This Row],[Frequency]] &gt;= M5198, 2, 1))</f>
        <v>3</v>
      </c>
      <c r="H5195">
        <f>IF(tblCustRFM[[#This Row],[Monetary]] &gt;= L5199, 3, IF(tblCustRFM[[#This Row],[Monetary]] &gt;= M5199, 2, 1))</f>
        <v>3</v>
      </c>
      <c r="I5195">
        <f>tblCustRFM[[#This Row],[RecencyTier]] + tblCustRFM[[#This Row],[FrequencyTier]] + tblCustRFM[[#This Row],[MonetaryTier]]</f>
        <v>7</v>
      </c>
    </row>
    <row r="5196" spans="1:9" x14ac:dyDescent="0.45">
      <c r="A5196" s="16">
        <v>8721</v>
      </c>
      <c r="B5196" s="10">
        <v>44935.176817669751</v>
      </c>
      <c r="C5196">
        <v>1</v>
      </c>
      <c r="D5196">
        <v>4883.0600000000004</v>
      </c>
      <c r="E5196" s="24">
        <f>INT(RFM_Pivot!$A$1 - tblCustRFM[[#This Row],[LastPurchaseDate]])</f>
        <v>721</v>
      </c>
      <c r="F5196">
        <f>IF(tblCustRFM[[#This Row],[Recency]] &lt;= $L$4, 3, IF(tblCustRFM[[#This Row],[Recency]] &lt;= M5198, 2, 1))</f>
        <v>1</v>
      </c>
      <c r="G5196">
        <f>IF(tblCustRFM[[#This Row],[Frequency]] &gt;= L5199, 3, IF(tblCustRFM[[#This Row],[Frequency]] &gt;= M5199, 2, 1))</f>
        <v>3</v>
      </c>
      <c r="H5196">
        <f>IF(tblCustRFM[[#This Row],[Monetary]] &gt;= L5200, 3, IF(tblCustRFM[[#This Row],[Monetary]] &gt;= M5200, 2, 1))</f>
        <v>3</v>
      </c>
      <c r="I5196">
        <f>tblCustRFM[[#This Row],[RecencyTier]] + tblCustRFM[[#This Row],[FrequencyTier]] + tblCustRFM[[#This Row],[MonetaryTier]]</f>
        <v>7</v>
      </c>
    </row>
    <row r="5197" spans="1:9" x14ac:dyDescent="0.45">
      <c r="A5197" s="16">
        <v>8723</v>
      </c>
      <c r="B5197" s="10">
        <v>44957.590058989197</v>
      </c>
      <c r="C5197">
        <v>1</v>
      </c>
      <c r="D5197">
        <v>9824.68</v>
      </c>
      <c r="E5197" s="24">
        <f>INT(RFM_Pivot!$A$1 - tblCustRFM[[#This Row],[LastPurchaseDate]])</f>
        <v>699</v>
      </c>
      <c r="F5197">
        <f>IF(tblCustRFM[[#This Row],[Recency]] &lt;= $L$4, 3, IF(tblCustRFM[[#This Row],[Recency]] &lt;= M5199, 2, 1))</f>
        <v>1</v>
      </c>
      <c r="G5197">
        <f>IF(tblCustRFM[[#This Row],[Frequency]] &gt;= L5200, 3, IF(tblCustRFM[[#This Row],[Frequency]] &gt;= M5200, 2, 1))</f>
        <v>3</v>
      </c>
      <c r="H5197">
        <f>IF(tblCustRFM[[#This Row],[Monetary]] &gt;= L5201, 3, IF(tblCustRFM[[#This Row],[Monetary]] &gt;= M5201, 2, 1))</f>
        <v>3</v>
      </c>
      <c r="I5197">
        <f>tblCustRFM[[#This Row],[RecencyTier]] + tblCustRFM[[#This Row],[FrequencyTier]] + tblCustRFM[[#This Row],[MonetaryTier]]</f>
        <v>7</v>
      </c>
    </row>
    <row r="5198" spans="1:9" x14ac:dyDescent="0.45">
      <c r="A5198" s="16">
        <v>8725</v>
      </c>
      <c r="B5198" s="10">
        <v>45030.451345138892</v>
      </c>
      <c r="C5198">
        <v>1</v>
      </c>
      <c r="D5198">
        <v>2026.14</v>
      </c>
      <c r="E5198" s="24">
        <f>INT(RFM_Pivot!$A$1 - tblCustRFM[[#This Row],[LastPurchaseDate]])</f>
        <v>626</v>
      </c>
      <c r="F5198">
        <f>IF(tblCustRFM[[#This Row],[Recency]] &lt;= $L$4, 3, IF(tblCustRFM[[#This Row],[Recency]] &lt;= M5200, 2, 1))</f>
        <v>1</v>
      </c>
      <c r="G5198">
        <f>IF(tblCustRFM[[#This Row],[Frequency]] &gt;= L5201, 3, IF(tblCustRFM[[#This Row],[Frequency]] &gt;= M5201, 2, 1))</f>
        <v>3</v>
      </c>
      <c r="H5198">
        <f>IF(tblCustRFM[[#This Row],[Monetary]] &gt;= L5202, 3, IF(tblCustRFM[[#This Row],[Monetary]] &gt;= M5202, 2, 1))</f>
        <v>3</v>
      </c>
      <c r="I5198">
        <f>tblCustRFM[[#This Row],[RecencyTier]] + tblCustRFM[[#This Row],[FrequencyTier]] + tblCustRFM[[#This Row],[MonetaryTier]]</f>
        <v>7</v>
      </c>
    </row>
    <row r="5199" spans="1:9" x14ac:dyDescent="0.45">
      <c r="A5199" s="16">
        <v>8727</v>
      </c>
      <c r="B5199" s="10">
        <v>45505.217821797836</v>
      </c>
      <c r="C5199">
        <v>4</v>
      </c>
      <c r="D5199">
        <v>36900.9</v>
      </c>
      <c r="E5199" s="24">
        <f>INT(RFM_Pivot!$A$1 - tblCustRFM[[#This Row],[LastPurchaseDate]])</f>
        <v>151</v>
      </c>
      <c r="F5199">
        <f>IF(tblCustRFM[[#This Row],[Recency]] &lt;= $L$4, 3, IF(tblCustRFM[[#This Row],[Recency]] &lt;= M5201, 2, 1))</f>
        <v>1</v>
      </c>
      <c r="G5199">
        <f>IF(tblCustRFM[[#This Row],[Frequency]] &gt;= L5202, 3, IF(tblCustRFM[[#This Row],[Frequency]] &gt;= M5202, 2, 1))</f>
        <v>3</v>
      </c>
      <c r="H5199">
        <f>IF(tblCustRFM[[#This Row],[Monetary]] &gt;= L5203, 3, IF(tblCustRFM[[#This Row],[Monetary]] &gt;= M5203, 2, 1))</f>
        <v>3</v>
      </c>
      <c r="I5199">
        <f>tblCustRFM[[#This Row],[RecencyTier]] + tblCustRFM[[#This Row],[FrequencyTier]] + tblCustRFM[[#This Row],[MonetaryTier]]</f>
        <v>7</v>
      </c>
    </row>
    <row r="5200" spans="1:9" x14ac:dyDescent="0.45">
      <c r="A5200" s="16">
        <v>8730</v>
      </c>
      <c r="B5200" s="10">
        <v>45649.553255324077</v>
      </c>
      <c r="C5200">
        <v>3</v>
      </c>
      <c r="D5200">
        <v>27725.67</v>
      </c>
      <c r="E5200" s="24">
        <f>INT(RFM_Pivot!$A$1 - tblCustRFM[[#This Row],[LastPurchaseDate]])</f>
        <v>7</v>
      </c>
      <c r="F5200">
        <f>IF(tblCustRFM[[#This Row],[Recency]] &lt;= $L$4, 3, IF(tblCustRFM[[#This Row],[Recency]] &lt;= M5202, 2, 1))</f>
        <v>3</v>
      </c>
      <c r="G5200">
        <f>IF(tblCustRFM[[#This Row],[Frequency]] &gt;= L5203, 3, IF(tblCustRFM[[#This Row],[Frequency]] &gt;= M5203, 2, 1))</f>
        <v>3</v>
      </c>
      <c r="H5200">
        <f>IF(tblCustRFM[[#This Row],[Monetary]] &gt;= L5204, 3, IF(tblCustRFM[[#This Row],[Monetary]] &gt;= M5204, 2, 1))</f>
        <v>3</v>
      </c>
      <c r="I5200">
        <f>tblCustRFM[[#This Row],[RecencyTier]] + tblCustRFM[[#This Row],[FrequencyTier]] + tblCustRFM[[#This Row],[MonetaryTier]]</f>
        <v>9</v>
      </c>
    </row>
    <row r="5201" spans="1:9" x14ac:dyDescent="0.45">
      <c r="A5201" s="16">
        <v>8734</v>
      </c>
      <c r="B5201" s="10">
        <v>45415.856885686728</v>
      </c>
      <c r="C5201">
        <v>3</v>
      </c>
      <c r="D5201">
        <v>27423.67</v>
      </c>
      <c r="E5201" s="24">
        <f>INT(RFM_Pivot!$A$1 - tblCustRFM[[#This Row],[LastPurchaseDate]])</f>
        <v>241</v>
      </c>
      <c r="F5201">
        <f>IF(tblCustRFM[[#This Row],[Recency]] &lt;= $L$4, 3, IF(tblCustRFM[[#This Row],[Recency]] &lt;= M5203, 2, 1))</f>
        <v>1</v>
      </c>
      <c r="G5201">
        <f>IF(tblCustRFM[[#This Row],[Frequency]] &gt;= L5204, 3, IF(tblCustRFM[[#This Row],[Frequency]] &gt;= M5204, 2, 1))</f>
        <v>3</v>
      </c>
      <c r="H5201">
        <f>IF(tblCustRFM[[#This Row],[Monetary]] &gt;= L5205, 3, IF(tblCustRFM[[#This Row],[Monetary]] &gt;= M5205, 2, 1))</f>
        <v>3</v>
      </c>
      <c r="I5201">
        <f>tblCustRFM[[#This Row],[RecencyTier]] + tblCustRFM[[#This Row],[FrequencyTier]] + tblCustRFM[[#This Row],[MonetaryTier]]</f>
        <v>7</v>
      </c>
    </row>
    <row r="5202" spans="1:9" x14ac:dyDescent="0.45">
      <c r="A5202" s="16">
        <v>8736</v>
      </c>
      <c r="B5202" s="10">
        <v>45520.184318441359</v>
      </c>
      <c r="C5202">
        <v>2</v>
      </c>
      <c r="D5202">
        <v>15204.13</v>
      </c>
      <c r="E5202" s="24">
        <f>INT(RFM_Pivot!$A$1 - tblCustRFM[[#This Row],[LastPurchaseDate]])</f>
        <v>136</v>
      </c>
      <c r="F5202">
        <f>IF(tblCustRFM[[#This Row],[Recency]] &lt;= $L$4, 3, IF(tblCustRFM[[#This Row],[Recency]] &lt;= M5204, 2, 1))</f>
        <v>1</v>
      </c>
      <c r="G5202">
        <f>IF(tblCustRFM[[#This Row],[Frequency]] &gt;= L5205, 3, IF(tblCustRFM[[#This Row],[Frequency]] &gt;= M5205, 2, 1))</f>
        <v>3</v>
      </c>
      <c r="H5202">
        <f>IF(tblCustRFM[[#This Row],[Monetary]] &gt;= L5206, 3, IF(tblCustRFM[[#This Row],[Monetary]] &gt;= M5206, 2, 1))</f>
        <v>3</v>
      </c>
      <c r="I5202">
        <f>tblCustRFM[[#This Row],[RecencyTier]] + tblCustRFM[[#This Row],[FrequencyTier]] + tblCustRFM[[#This Row],[MonetaryTier]]</f>
        <v>7</v>
      </c>
    </row>
    <row r="5203" spans="1:9" x14ac:dyDescent="0.45">
      <c r="A5203" s="16">
        <v>8737</v>
      </c>
      <c r="B5203" s="10">
        <v>45483.169616936728</v>
      </c>
      <c r="C5203">
        <v>3</v>
      </c>
      <c r="D5203">
        <v>21695.38</v>
      </c>
      <c r="E5203" s="24">
        <f>INT(RFM_Pivot!$A$1 - tblCustRFM[[#This Row],[LastPurchaseDate]])</f>
        <v>173</v>
      </c>
      <c r="F5203">
        <f>IF(tblCustRFM[[#This Row],[Recency]] &lt;= $L$4, 3, IF(tblCustRFM[[#This Row],[Recency]] &lt;= M5205, 2, 1))</f>
        <v>1</v>
      </c>
      <c r="G5203">
        <f>IF(tblCustRFM[[#This Row],[Frequency]] &gt;= L5206, 3, IF(tblCustRFM[[#This Row],[Frequency]] &gt;= M5206, 2, 1))</f>
        <v>3</v>
      </c>
      <c r="H5203">
        <f>IF(tblCustRFM[[#This Row],[Monetary]] &gt;= L5207, 3, IF(tblCustRFM[[#This Row],[Monetary]] &gt;= M5207, 2, 1))</f>
        <v>3</v>
      </c>
      <c r="I5203">
        <f>tblCustRFM[[#This Row],[RecencyTier]] + tblCustRFM[[#This Row],[FrequencyTier]] + tblCustRFM[[#This Row],[MonetaryTier]]</f>
        <v>7</v>
      </c>
    </row>
    <row r="5204" spans="1:9" x14ac:dyDescent="0.45">
      <c r="A5204" s="16">
        <v>8739</v>
      </c>
      <c r="B5204" s="10">
        <v>45191.651465162038</v>
      </c>
      <c r="C5204">
        <v>1</v>
      </c>
      <c r="D5204">
        <v>24566.799999999999</v>
      </c>
      <c r="E5204" s="24">
        <f>INT(RFM_Pivot!$A$1 - tblCustRFM[[#This Row],[LastPurchaseDate]])</f>
        <v>465</v>
      </c>
      <c r="F5204">
        <f>IF(tblCustRFM[[#This Row],[Recency]] &lt;= $L$4, 3, IF(tblCustRFM[[#This Row],[Recency]] &lt;= M5206, 2, 1))</f>
        <v>1</v>
      </c>
      <c r="G5204">
        <f>IF(tblCustRFM[[#This Row],[Frequency]] &gt;= L5207, 3, IF(tblCustRFM[[#This Row],[Frequency]] &gt;= M5207, 2, 1))</f>
        <v>3</v>
      </c>
      <c r="H5204">
        <f>IF(tblCustRFM[[#This Row],[Monetary]] &gt;= L5208, 3, IF(tblCustRFM[[#This Row],[Monetary]] &gt;= M5208, 2, 1))</f>
        <v>3</v>
      </c>
      <c r="I5204">
        <f>tblCustRFM[[#This Row],[RecencyTier]] + tblCustRFM[[#This Row],[FrequencyTier]] + tblCustRFM[[#This Row],[MonetaryTier]]</f>
        <v>7</v>
      </c>
    </row>
    <row r="5205" spans="1:9" x14ac:dyDescent="0.45">
      <c r="A5205" s="16">
        <v>8740</v>
      </c>
      <c r="B5205" s="10">
        <v>45609.545254513891</v>
      </c>
      <c r="C5205">
        <v>2</v>
      </c>
      <c r="D5205">
        <v>4303.91</v>
      </c>
      <c r="E5205" s="24">
        <f>INT(RFM_Pivot!$A$1 - tblCustRFM[[#This Row],[LastPurchaseDate]])</f>
        <v>47</v>
      </c>
      <c r="F5205">
        <f>IF(tblCustRFM[[#This Row],[Recency]] &lt;= $L$4, 3, IF(tblCustRFM[[#This Row],[Recency]] &lt;= M5207, 2, 1))</f>
        <v>3</v>
      </c>
      <c r="G5205">
        <f>IF(tblCustRFM[[#This Row],[Frequency]] &gt;= L5208, 3, IF(tblCustRFM[[#This Row],[Frequency]] &gt;= M5208, 2, 1))</f>
        <v>3</v>
      </c>
      <c r="H5205">
        <f>IF(tblCustRFM[[#This Row],[Monetary]] &gt;= L5209, 3, IF(tblCustRFM[[#This Row],[Monetary]] &gt;= M5209, 2, 1))</f>
        <v>3</v>
      </c>
      <c r="I5205">
        <f>tblCustRFM[[#This Row],[RecencyTier]] + tblCustRFM[[#This Row],[FrequencyTier]] + tblCustRFM[[#This Row],[MonetaryTier]]</f>
        <v>9</v>
      </c>
    </row>
    <row r="5206" spans="1:9" x14ac:dyDescent="0.45">
      <c r="A5206" s="16">
        <v>8741</v>
      </c>
      <c r="B5206" s="10">
        <v>45652.984598456787</v>
      </c>
      <c r="C5206">
        <v>2</v>
      </c>
      <c r="D5206">
        <v>6307.28</v>
      </c>
      <c r="E5206" s="24">
        <f>INT(RFM_Pivot!$A$1 - tblCustRFM[[#This Row],[LastPurchaseDate]])</f>
        <v>4</v>
      </c>
      <c r="F5206">
        <f>IF(tblCustRFM[[#This Row],[Recency]] &lt;= $L$4, 3, IF(tblCustRFM[[#This Row],[Recency]] &lt;= M5208, 2, 1))</f>
        <v>3</v>
      </c>
      <c r="G5206">
        <f>IF(tblCustRFM[[#This Row],[Frequency]] &gt;= L5209, 3, IF(tblCustRFM[[#This Row],[Frequency]] &gt;= M5209, 2, 1))</f>
        <v>3</v>
      </c>
      <c r="H5206">
        <f>IF(tblCustRFM[[#This Row],[Monetary]] &gt;= L5210, 3, IF(tblCustRFM[[#This Row],[Monetary]] &gt;= M5210, 2, 1))</f>
        <v>3</v>
      </c>
      <c r="I5206">
        <f>tblCustRFM[[#This Row],[RecencyTier]] + tblCustRFM[[#This Row],[FrequencyTier]] + tblCustRFM[[#This Row],[MonetaryTier]]</f>
        <v>9</v>
      </c>
    </row>
    <row r="5207" spans="1:9" x14ac:dyDescent="0.45">
      <c r="A5207" s="16">
        <v>8742</v>
      </c>
      <c r="B5207" s="10">
        <v>45163.543654359572</v>
      </c>
      <c r="C5207">
        <v>2</v>
      </c>
      <c r="D5207">
        <v>21808.98</v>
      </c>
      <c r="E5207" s="24">
        <f>INT(RFM_Pivot!$A$1 - tblCustRFM[[#This Row],[LastPurchaseDate]])</f>
        <v>493</v>
      </c>
      <c r="F5207">
        <f>IF(tblCustRFM[[#This Row],[Recency]] &lt;= $L$4, 3, IF(tblCustRFM[[#This Row],[Recency]] &lt;= M5209, 2, 1))</f>
        <v>1</v>
      </c>
      <c r="G5207">
        <f>IF(tblCustRFM[[#This Row],[Frequency]] &gt;= L5210, 3, IF(tblCustRFM[[#This Row],[Frequency]] &gt;= M5210, 2, 1))</f>
        <v>3</v>
      </c>
      <c r="H5207">
        <f>IF(tblCustRFM[[#This Row],[Monetary]] &gt;= L5211, 3, IF(tblCustRFM[[#This Row],[Monetary]] &gt;= M5211, 2, 1))</f>
        <v>3</v>
      </c>
      <c r="I5207">
        <f>tblCustRFM[[#This Row],[RecencyTier]] + tblCustRFM[[#This Row],[FrequencyTier]] + tblCustRFM[[#This Row],[MonetaryTier]]</f>
        <v>7</v>
      </c>
    </row>
    <row r="5208" spans="1:9" x14ac:dyDescent="0.45">
      <c r="A5208" s="16">
        <v>8743</v>
      </c>
      <c r="B5208" s="10">
        <v>45537.341034104938</v>
      </c>
      <c r="C5208">
        <v>2</v>
      </c>
      <c r="D5208">
        <v>10751.37</v>
      </c>
      <c r="E5208" s="24">
        <f>INT(RFM_Pivot!$A$1 - tblCustRFM[[#This Row],[LastPurchaseDate]])</f>
        <v>119</v>
      </c>
      <c r="F5208">
        <f>IF(tblCustRFM[[#This Row],[Recency]] &lt;= $L$4, 3, IF(tblCustRFM[[#This Row],[Recency]] &lt;= M5210, 2, 1))</f>
        <v>3</v>
      </c>
      <c r="G5208">
        <f>IF(tblCustRFM[[#This Row],[Frequency]] &gt;= L5211, 3, IF(tblCustRFM[[#This Row],[Frequency]] &gt;= M5211, 2, 1))</f>
        <v>3</v>
      </c>
      <c r="H5208">
        <f>IF(tblCustRFM[[#This Row],[Monetary]] &gt;= L5212, 3, IF(tblCustRFM[[#This Row],[Monetary]] &gt;= M5212, 2, 1))</f>
        <v>3</v>
      </c>
      <c r="I5208">
        <f>tblCustRFM[[#This Row],[RecencyTier]] + tblCustRFM[[#This Row],[FrequencyTier]] + tblCustRFM[[#This Row],[MonetaryTier]]</f>
        <v>9</v>
      </c>
    </row>
    <row r="5209" spans="1:9" x14ac:dyDescent="0.45">
      <c r="A5209" s="16">
        <v>8746</v>
      </c>
      <c r="B5209" s="10">
        <v>45369.205220524695</v>
      </c>
      <c r="C5209">
        <v>1</v>
      </c>
      <c r="D5209">
        <v>6101.55</v>
      </c>
      <c r="E5209" s="24">
        <f>INT(RFM_Pivot!$A$1 - tblCustRFM[[#This Row],[LastPurchaseDate]])</f>
        <v>287</v>
      </c>
      <c r="F5209">
        <f>IF(tblCustRFM[[#This Row],[Recency]] &lt;= $L$4, 3, IF(tblCustRFM[[#This Row],[Recency]] &lt;= M5211, 2, 1))</f>
        <v>1</v>
      </c>
      <c r="G5209">
        <f>IF(tblCustRFM[[#This Row],[Frequency]] &gt;= L5212, 3, IF(tblCustRFM[[#This Row],[Frequency]] &gt;= M5212, 2, 1))</f>
        <v>3</v>
      </c>
      <c r="H5209">
        <f>IF(tblCustRFM[[#This Row],[Monetary]] &gt;= L5213, 3, IF(tblCustRFM[[#This Row],[Monetary]] &gt;= M5213, 2, 1))</f>
        <v>3</v>
      </c>
      <c r="I5209">
        <f>tblCustRFM[[#This Row],[RecencyTier]] + tblCustRFM[[#This Row],[FrequencyTier]] + tblCustRFM[[#This Row],[MonetaryTier]]</f>
        <v>7</v>
      </c>
    </row>
    <row r="5210" spans="1:9" x14ac:dyDescent="0.45">
      <c r="A5210" s="16">
        <v>8750</v>
      </c>
      <c r="B5210" s="10">
        <v>45550.920392052467</v>
      </c>
      <c r="C5210">
        <v>1</v>
      </c>
      <c r="D5210">
        <v>4675.95</v>
      </c>
      <c r="E5210" s="24">
        <f>INT(RFM_Pivot!$A$1 - tblCustRFM[[#This Row],[LastPurchaseDate]])</f>
        <v>106</v>
      </c>
      <c r="F5210">
        <f>IF(tblCustRFM[[#This Row],[Recency]] &lt;= $L$4, 3, IF(tblCustRFM[[#This Row],[Recency]] &lt;= M5212, 2, 1))</f>
        <v>3</v>
      </c>
      <c r="G5210">
        <f>IF(tblCustRFM[[#This Row],[Frequency]] &gt;= L5213, 3, IF(tblCustRFM[[#This Row],[Frequency]] &gt;= M5213, 2, 1))</f>
        <v>3</v>
      </c>
      <c r="H5210">
        <f>IF(tblCustRFM[[#This Row],[Monetary]] &gt;= L5214, 3, IF(tblCustRFM[[#This Row],[Monetary]] &gt;= M5214, 2, 1))</f>
        <v>3</v>
      </c>
      <c r="I5210">
        <f>tblCustRFM[[#This Row],[RecencyTier]] + tblCustRFM[[#This Row],[FrequencyTier]] + tblCustRFM[[#This Row],[MonetaryTier]]</f>
        <v>9</v>
      </c>
    </row>
    <row r="5211" spans="1:9" x14ac:dyDescent="0.45">
      <c r="A5211" s="16">
        <v>8751</v>
      </c>
      <c r="B5211" s="10">
        <v>45185.883888387347</v>
      </c>
      <c r="C5211">
        <v>1</v>
      </c>
      <c r="D5211">
        <v>4784.88</v>
      </c>
      <c r="E5211" s="24">
        <f>INT(RFM_Pivot!$A$1 - tblCustRFM[[#This Row],[LastPurchaseDate]])</f>
        <v>471</v>
      </c>
      <c r="F5211">
        <f>IF(tblCustRFM[[#This Row],[Recency]] &lt;= $L$4, 3, IF(tblCustRFM[[#This Row],[Recency]] &lt;= M5213, 2, 1))</f>
        <v>1</v>
      </c>
      <c r="G5211">
        <f>IF(tblCustRFM[[#This Row],[Frequency]] &gt;= L5214, 3, IF(tblCustRFM[[#This Row],[Frequency]] &gt;= M5214, 2, 1))</f>
        <v>3</v>
      </c>
      <c r="H5211">
        <f>IF(tblCustRFM[[#This Row],[Monetary]] &gt;= L5215, 3, IF(tblCustRFM[[#This Row],[Monetary]] &gt;= M5215, 2, 1))</f>
        <v>3</v>
      </c>
      <c r="I5211">
        <f>tblCustRFM[[#This Row],[RecencyTier]] + tblCustRFM[[#This Row],[FrequencyTier]] + tblCustRFM[[#This Row],[MonetaryTier]]</f>
        <v>7</v>
      </c>
    </row>
    <row r="5212" spans="1:9" x14ac:dyDescent="0.45">
      <c r="A5212" s="16">
        <v>8754</v>
      </c>
      <c r="B5212" s="10">
        <v>45369.351235146605</v>
      </c>
      <c r="C5212">
        <v>2</v>
      </c>
      <c r="D5212">
        <v>10931.05</v>
      </c>
      <c r="E5212" s="24">
        <f>INT(RFM_Pivot!$A$1 - tblCustRFM[[#This Row],[LastPurchaseDate]])</f>
        <v>287</v>
      </c>
      <c r="F5212">
        <f>IF(tblCustRFM[[#This Row],[Recency]] &lt;= $L$4, 3, IF(tblCustRFM[[#This Row],[Recency]] &lt;= M5214, 2, 1))</f>
        <v>1</v>
      </c>
      <c r="G5212">
        <f>IF(tblCustRFM[[#This Row],[Frequency]] &gt;= L5215, 3, IF(tblCustRFM[[#This Row],[Frequency]] &gt;= M5215, 2, 1))</f>
        <v>3</v>
      </c>
      <c r="H5212">
        <f>IF(tblCustRFM[[#This Row],[Monetary]] &gt;= L5216, 3, IF(tblCustRFM[[#This Row],[Monetary]] &gt;= M5216, 2, 1))</f>
        <v>3</v>
      </c>
      <c r="I5212">
        <f>tblCustRFM[[#This Row],[RecencyTier]] + tblCustRFM[[#This Row],[FrequencyTier]] + tblCustRFM[[#This Row],[MonetaryTier]]</f>
        <v>7</v>
      </c>
    </row>
    <row r="5213" spans="1:9" x14ac:dyDescent="0.45">
      <c r="A5213" s="16">
        <v>8755</v>
      </c>
      <c r="B5213" s="10">
        <v>45224.723772376543</v>
      </c>
      <c r="C5213">
        <v>1</v>
      </c>
      <c r="D5213">
        <v>1271.8</v>
      </c>
      <c r="E5213" s="24">
        <f>INT(RFM_Pivot!$A$1 - tblCustRFM[[#This Row],[LastPurchaseDate]])</f>
        <v>432</v>
      </c>
      <c r="F5213">
        <f>IF(tblCustRFM[[#This Row],[Recency]] &lt;= $L$4, 3, IF(tblCustRFM[[#This Row],[Recency]] &lt;= M5215, 2, 1))</f>
        <v>1</v>
      </c>
      <c r="G5213">
        <f>IF(tblCustRFM[[#This Row],[Frequency]] &gt;= L5216, 3, IF(tblCustRFM[[#This Row],[Frequency]] &gt;= M5216, 2, 1))</f>
        <v>3</v>
      </c>
      <c r="H5213">
        <f>IF(tblCustRFM[[#This Row],[Monetary]] &gt;= L5217, 3, IF(tblCustRFM[[#This Row],[Monetary]] &gt;= M5217, 2, 1))</f>
        <v>3</v>
      </c>
      <c r="I5213">
        <f>tblCustRFM[[#This Row],[RecencyTier]] + tblCustRFM[[#This Row],[FrequencyTier]] + tblCustRFM[[#This Row],[MonetaryTier]]</f>
        <v>7</v>
      </c>
    </row>
    <row r="5214" spans="1:9" x14ac:dyDescent="0.45">
      <c r="A5214" s="16">
        <v>8756</v>
      </c>
      <c r="B5214" s="10">
        <v>45467.181018094139</v>
      </c>
      <c r="C5214">
        <v>2</v>
      </c>
      <c r="D5214">
        <v>18087.939999999999</v>
      </c>
      <c r="E5214" s="24">
        <f>INT(RFM_Pivot!$A$1 - tblCustRFM[[#This Row],[LastPurchaseDate]])</f>
        <v>189</v>
      </c>
      <c r="F5214">
        <f>IF(tblCustRFM[[#This Row],[Recency]] &lt;= $L$4, 3, IF(tblCustRFM[[#This Row],[Recency]] &lt;= M5216, 2, 1))</f>
        <v>1</v>
      </c>
      <c r="G5214">
        <f>IF(tblCustRFM[[#This Row],[Frequency]] &gt;= L5217, 3, IF(tblCustRFM[[#This Row],[Frequency]] &gt;= M5217, 2, 1))</f>
        <v>3</v>
      </c>
      <c r="H5214">
        <f>IF(tblCustRFM[[#This Row],[Monetary]] &gt;= L5218, 3, IF(tblCustRFM[[#This Row],[Monetary]] &gt;= M5218, 2, 1))</f>
        <v>3</v>
      </c>
      <c r="I5214">
        <f>tblCustRFM[[#This Row],[RecencyTier]] + tblCustRFM[[#This Row],[FrequencyTier]] + tblCustRFM[[#This Row],[MonetaryTier]]</f>
        <v>7</v>
      </c>
    </row>
    <row r="5215" spans="1:9" x14ac:dyDescent="0.45">
      <c r="A5215" s="16">
        <v>8758</v>
      </c>
      <c r="B5215" s="10">
        <v>45506.020902083335</v>
      </c>
      <c r="C5215">
        <v>3</v>
      </c>
      <c r="D5215">
        <v>16934.88</v>
      </c>
      <c r="E5215" s="24">
        <f>INT(RFM_Pivot!$A$1 - tblCustRFM[[#This Row],[LastPurchaseDate]])</f>
        <v>150</v>
      </c>
      <c r="F5215">
        <f>IF(tblCustRFM[[#This Row],[Recency]] &lt;= $L$4, 3, IF(tblCustRFM[[#This Row],[Recency]] &lt;= M5217, 2, 1))</f>
        <v>1</v>
      </c>
      <c r="G5215">
        <f>IF(tblCustRFM[[#This Row],[Frequency]] &gt;= L5218, 3, IF(tblCustRFM[[#This Row],[Frequency]] &gt;= M5218, 2, 1))</f>
        <v>3</v>
      </c>
      <c r="H5215">
        <f>IF(tblCustRFM[[#This Row],[Monetary]] &gt;= L5219, 3, IF(tblCustRFM[[#This Row],[Monetary]] &gt;= M5219, 2, 1))</f>
        <v>3</v>
      </c>
      <c r="I5215">
        <f>tblCustRFM[[#This Row],[RecencyTier]] + tblCustRFM[[#This Row],[FrequencyTier]] + tblCustRFM[[#This Row],[MonetaryTier]]</f>
        <v>7</v>
      </c>
    </row>
    <row r="5216" spans="1:9" x14ac:dyDescent="0.45">
      <c r="A5216" s="16">
        <v>8759</v>
      </c>
      <c r="B5216" s="10">
        <v>45535.296829668208</v>
      </c>
      <c r="C5216">
        <v>2</v>
      </c>
      <c r="D5216">
        <v>14028.82</v>
      </c>
      <c r="E5216" s="24">
        <f>INT(RFM_Pivot!$A$1 - tblCustRFM[[#This Row],[LastPurchaseDate]])</f>
        <v>121</v>
      </c>
      <c r="F5216">
        <f>IF(tblCustRFM[[#This Row],[Recency]] &lt;= $L$4, 3, IF(tblCustRFM[[#This Row],[Recency]] &lt;= M5218, 2, 1))</f>
        <v>1</v>
      </c>
      <c r="G5216">
        <f>IF(tblCustRFM[[#This Row],[Frequency]] &gt;= L5219, 3, IF(tblCustRFM[[#This Row],[Frequency]] &gt;= M5219, 2, 1))</f>
        <v>3</v>
      </c>
      <c r="H5216">
        <f>IF(tblCustRFM[[#This Row],[Monetary]] &gt;= L5220, 3, IF(tblCustRFM[[#This Row],[Monetary]] &gt;= M5220, 2, 1))</f>
        <v>3</v>
      </c>
      <c r="I5216">
        <f>tblCustRFM[[#This Row],[RecencyTier]] + tblCustRFM[[#This Row],[FrequencyTier]] + tblCustRFM[[#This Row],[MonetaryTier]]</f>
        <v>7</v>
      </c>
    </row>
    <row r="5217" spans="1:9" x14ac:dyDescent="0.45">
      <c r="A5217" s="16">
        <v>8761</v>
      </c>
      <c r="B5217" s="10">
        <v>45047.681068094134</v>
      </c>
      <c r="C5217">
        <v>1</v>
      </c>
      <c r="D5217">
        <v>5619.12</v>
      </c>
      <c r="E5217" s="24">
        <f>INT(RFM_Pivot!$A$1 - tblCustRFM[[#This Row],[LastPurchaseDate]])</f>
        <v>609</v>
      </c>
      <c r="F5217">
        <f>IF(tblCustRFM[[#This Row],[Recency]] &lt;= $L$4, 3, IF(tblCustRFM[[#This Row],[Recency]] &lt;= M5219, 2, 1))</f>
        <v>1</v>
      </c>
      <c r="G5217">
        <f>IF(tblCustRFM[[#This Row],[Frequency]] &gt;= L5220, 3, IF(tblCustRFM[[#This Row],[Frequency]] &gt;= M5220, 2, 1))</f>
        <v>3</v>
      </c>
      <c r="H5217">
        <f>IF(tblCustRFM[[#This Row],[Monetary]] &gt;= L5221, 3, IF(tblCustRFM[[#This Row],[Monetary]] &gt;= M5221, 2, 1))</f>
        <v>3</v>
      </c>
      <c r="I5217">
        <f>tblCustRFM[[#This Row],[RecencyTier]] + tblCustRFM[[#This Row],[FrequencyTier]] + tblCustRFM[[#This Row],[MonetaryTier]]</f>
        <v>7</v>
      </c>
    </row>
    <row r="5218" spans="1:9" x14ac:dyDescent="0.45">
      <c r="A5218" s="16">
        <v>8763</v>
      </c>
      <c r="B5218" s="10">
        <v>45148.212121219134</v>
      </c>
      <c r="C5218">
        <v>1</v>
      </c>
      <c r="D5218">
        <v>7778.07</v>
      </c>
      <c r="E5218" s="24">
        <f>INT(RFM_Pivot!$A$1 - tblCustRFM[[#This Row],[LastPurchaseDate]])</f>
        <v>508</v>
      </c>
      <c r="F5218">
        <f>IF(tblCustRFM[[#This Row],[Recency]] &lt;= $L$4, 3, IF(tblCustRFM[[#This Row],[Recency]] &lt;= M5220, 2, 1))</f>
        <v>1</v>
      </c>
      <c r="G5218">
        <f>IF(tblCustRFM[[#This Row],[Frequency]] &gt;= L5221, 3, IF(tblCustRFM[[#This Row],[Frequency]] &gt;= M5221, 2, 1))</f>
        <v>3</v>
      </c>
      <c r="H5218">
        <f>IF(tblCustRFM[[#This Row],[Monetary]] &gt;= L5222, 3, IF(tblCustRFM[[#This Row],[Monetary]] &gt;= M5222, 2, 1))</f>
        <v>3</v>
      </c>
      <c r="I5218">
        <f>tblCustRFM[[#This Row],[RecencyTier]] + tblCustRFM[[#This Row],[FrequencyTier]] + tblCustRFM[[#This Row],[MonetaryTier]]</f>
        <v>7</v>
      </c>
    </row>
    <row r="5219" spans="1:9" x14ac:dyDescent="0.45">
      <c r="A5219" s="16">
        <v>8764</v>
      </c>
      <c r="B5219" s="10">
        <v>45470.247324729935</v>
      </c>
      <c r="C5219">
        <v>1</v>
      </c>
      <c r="D5219">
        <v>16625.05</v>
      </c>
      <c r="E5219" s="24">
        <f>INT(RFM_Pivot!$A$1 - tblCustRFM[[#This Row],[LastPurchaseDate]])</f>
        <v>186</v>
      </c>
      <c r="F5219">
        <f>IF(tblCustRFM[[#This Row],[Recency]] &lt;= $L$4, 3, IF(tblCustRFM[[#This Row],[Recency]] &lt;= M5221, 2, 1))</f>
        <v>1</v>
      </c>
      <c r="G5219">
        <f>IF(tblCustRFM[[#This Row],[Frequency]] &gt;= L5222, 3, IF(tblCustRFM[[#This Row],[Frequency]] &gt;= M5222, 2, 1))</f>
        <v>3</v>
      </c>
      <c r="H5219">
        <f>IF(tblCustRFM[[#This Row],[Monetary]] &gt;= L5223, 3, IF(tblCustRFM[[#This Row],[Monetary]] &gt;= M5223, 2, 1))</f>
        <v>3</v>
      </c>
      <c r="I5219">
        <f>tblCustRFM[[#This Row],[RecencyTier]] + tblCustRFM[[#This Row],[FrequencyTier]] + tblCustRFM[[#This Row],[MonetaryTier]]</f>
        <v>7</v>
      </c>
    </row>
    <row r="5220" spans="1:9" x14ac:dyDescent="0.45">
      <c r="A5220" s="16">
        <v>8766</v>
      </c>
      <c r="B5220" s="10">
        <v>45405.124812461421</v>
      </c>
      <c r="C5220">
        <v>2</v>
      </c>
      <c r="D5220">
        <v>12690.34</v>
      </c>
      <c r="E5220" s="24">
        <f>INT(RFM_Pivot!$A$1 - tblCustRFM[[#This Row],[LastPurchaseDate]])</f>
        <v>251</v>
      </c>
      <c r="F5220">
        <f>IF(tblCustRFM[[#This Row],[Recency]] &lt;= $L$4, 3, IF(tblCustRFM[[#This Row],[Recency]] &lt;= M5222, 2, 1))</f>
        <v>1</v>
      </c>
      <c r="G5220">
        <f>IF(tblCustRFM[[#This Row],[Frequency]] &gt;= L5223, 3, IF(tblCustRFM[[#This Row],[Frequency]] &gt;= M5223, 2, 1))</f>
        <v>3</v>
      </c>
      <c r="H5220">
        <f>IF(tblCustRFM[[#This Row],[Monetary]] &gt;= L5224, 3, IF(tblCustRFM[[#This Row],[Monetary]] &gt;= M5224, 2, 1))</f>
        <v>3</v>
      </c>
      <c r="I5220">
        <f>tblCustRFM[[#This Row],[RecencyTier]] + tblCustRFM[[#This Row],[FrequencyTier]] + tblCustRFM[[#This Row],[MonetaryTier]]</f>
        <v>7</v>
      </c>
    </row>
    <row r="5221" spans="1:9" x14ac:dyDescent="0.45">
      <c r="A5221" s="16">
        <v>8767</v>
      </c>
      <c r="B5221" s="10">
        <v>45593.629662962965</v>
      </c>
      <c r="C5221">
        <v>1</v>
      </c>
      <c r="D5221">
        <v>629.39</v>
      </c>
      <c r="E5221" s="24">
        <f>INT(RFM_Pivot!$A$1 - tblCustRFM[[#This Row],[LastPurchaseDate]])</f>
        <v>63</v>
      </c>
      <c r="F5221">
        <f>IF(tblCustRFM[[#This Row],[Recency]] &lt;= $L$4, 3, IF(tblCustRFM[[#This Row],[Recency]] &lt;= M5223, 2, 1))</f>
        <v>3</v>
      </c>
      <c r="G5221">
        <f>IF(tblCustRFM[[#This Row],[Frequency]] &gt;= L5224, 3, IF(tblCustRFM[[#This Row],[Frequency]] &gt;= M5224, 2, 1))</f>
        <v>3</v>
      </c>
      <c r="H5221">
        <f>IF(tblCustRFM[[#This Row],[Monetary]] &gt;= L5225, 3, IF(tblCustRFM[[#This Row],[Monetary]] &gt;= M5225, 2, 1))</f>
        <v>3</v>
      </c>
      <c r="I5221">
        <f>tblCustRFM[[#This Row],[RecencyTier]] + tblCustRFM[[#This Row],[FrequencyTier]] + tblCustRFM[[#This Row],[MonetaryTier]]</f>
        <v>9</v>
      </c>
    </row>
    <row r="5222" spans="1:9" x14ac:dyDescent="0.45">
      <c r="A5222" s="16">
        <v>8768</v>
      </c>
      <c r="B5222" s="10">
        <v>45530.478347839504</v>
      </c>
      <c r="C5222">
        <v>2</v>
      </c>
      <c r="D5222">
        <v>28373.85</v>
      </c>
      <c r="E5222" s="24">
        <f>INT(RFM_Pivot!$A$1 - tblCustRFM[[#This Row],[LastPurchaseDate]])</f>
        <v>126</v>
      </c>
      <c r="F5222">
        <f>IF(tblCustRFM[[#This Row],[Recency]] &lt;= $L$4, 3, IF(tblCustRFM[[#This Row],[Recency]] &lt;= M5224, 2, 1))</f>
        <v>1</v>
      </c>
      <c r="G5222">
        <f>IF(tblCustRFM[[#This Row],[Frequency]] &gt;= L5225, 3, IF(tblCustRFM[[#This Row],[Frequency]] &gt;= M5225, 2, 1))</f>
        <v>3</v>
      </c>
      <c r="H5222">
        <f>IF(tblCustRFM[[#This Row],[Monetary]] &gt;= L5226, 3, IF(tblCustRFM[[#This Row],[Monetary]] &gt;= M5226, 2, 1))</f>
        <v>3</v>
      </c>
      <c r="I5222">
        <f>tblCustRFM[[#This Row],[RecencyTier]] + tblCustRFM[[#This Row],[FrequencyTier]] + tblCustRFM[[#This Row],[MonetaryTier]]</f>
        <v>7</v>
      </c>
    </row>
    <row r="5223" spans="1:9" x14ac:dyDescent="0.45">
      <c r="A5223" s="16">
        <v>8769</v>
      </c>
      <c r="B5223" s="10">
        <v>45506.312931288579</v>
      </c>
      <c r="C5223">
        <v>2</v>
      </c>
      <c r="D5223">
        <v>17776.05</v>
      </c>
      <c r="E5223" s="24">
        <f>INT(RFM_Pivot!$A$1 - tblCustRFM[[#This Row],[LastPurchaseDate]])</f>
        <v>150</v>
      </c>
      <c r="F5223">
        <f>IF(tblCustRFM[[#This Row],[Recency]] &lt;= $L$4, 3, IF(tblCustRFM[[#This Row],[Recency]] &lt;= M5225, 2, 1))</f>
        <v>1</v>
      </c>
      <c r="G5223">
        <f>IF(tblCustRFM[[#This Row],[Frequency]] &gt;= L5226, 3, IF(tblCustRFM[[#This Row],[Frequency]] &gt;= M5226, 2, 1))</f>
        <v>3</v>
      </c>
      <c r="H5223">
        <f>IF(tblCustRFM[[#This Row],[Monetary]] &gt;= L5227, 3, IF(tblCustRFM[[#This Row],[Monetary]] &gt;= M5227, 2, 1))</f>
        <v>3</v>
      </c>
      <c r="I5223">
        <f>tblCustRFM[[#This Row],[RecencyTier]] + tblCustRFM[[#This Row],[FrequencyTier]] + tblCustRFM[[#This Row],[MonetaryTier]]</f>
        <v>7</v>
      </c>
    </row>
    <row r="5224" spans="1:9" x14ac:dyDescent="0.45">
      <c r="A5224" s="16">
        <v>8770</v>
      </c>
      <c r="B5224" s="10">
        <v>45544.787778780861</v>
      </c>
      <c r="C5224">
        <v>1</v>
      </c>
      <c r="D5224">
        <v>2916.92</v>
      </c>
      <c r="E5224" s="24">
        <f>INT(RFM_Pivot!$A$1 - tblCustRFM[[#This Row],[LastPurchaseDate]])</f>
        <v>112</v>
      </c>
      <c r="F5224">
        <f>IF(tblCustRFM[[#This Row],[Recency]] &lt;= $L$4, 3, IF(tblCustRFM[[#This Row],[Recency]] &lt;= M5226, 2, 1))</f>
        <v>3</v>
      </c>
      <c r="G5224">
        <f>IF(tblCustRFM[[#This Row],[Frequency]] &gt;= L5227, 3, IF(tblCustRFM[[#This Row],[Frequency]] &gt;= M5227, 2, 1))</f>
        <v>3</v>
      </c>
      <c r="H5224">
        <f>IF(tblCustRFM[[#This Row],[Monetary]] &gt;= L5228, 3, IF(tblCustRFM[[#This Row],[Monetary]] &gt;= M5228, 2, 1))</f>
        <v>3</v>
      </c>
      <c r="I5224">
        <f>tblCustRFM[[#This Row],[RecencyTier]] + tblCustRFM[[#This Row],[FrequencyTier]] + tblCustRFM[[#This Row],[MonetaryTier]]</f>
        <v>9</v>
      </c>
    </row>
    <row r="5225" spans="1:9" x14ac:dyDescent="0.45">
      <c r="A5225" s="16">
        <v>8773</v>
      </c>
      <c r="B5225" s="10">
        <v>45513.90569058642</v>
      </c>
      <c r="C5225">
        <v>1</v>
      </c>
      <c r="D5225">
        <v>6493.55</v>
      </c>
      <c r="E5225" s="24">
        <f>INT(RFM_Pivot!$A$1 - tblCustRFM[[#This Row],[LastPurchaseDate]])</f>
        <v>143</v>
      </c>
      <c r="F5225">
        <f>IF(tblCustRFM[[#This Row],[Recency]] &lt;= $L$4, 3, IF(tblCustRFM[[#This Row],[Recency]] &lt;= M5227, 2, 1))</f>
        <v>1</v>
      </c>
      <c r="G5225">
        <f>IF(tblCustRFM[[#This Row],[Frequency]] &gt;= L5228, 3, IF(tblCustRFM[[#This Row],[Frequency]] &gt;= M5228, 2, 1))</f>
        <v>3</v>
      </c>
      <c r="H5225">
        <f>IF(tblCustRFM[[#This Row],[Monetary]] &gt;= L5229, 3, IF(tblCustRFM[[#This Row],[Monetary]] &gt;= M5229, 2, 1))</f>
        <v>3</v>
      </c>
      <c r="I5225">
        <f>tblCustRFM[[#This Row],[RecencyTier]] + tblCustRFM[[#This Row],[FrequencyTier]] + tblCustRFM[[#This Row],[MonetaryTier]]</f>
        <v>7</v>
      </c>
    </row>
    <row r="5226" spans="1:9" x14ac:dyDescent="0.45">
      <c r="A5226" s="16">
        <v>8774</v>
      </c>
      <c r="B5226" s="10">
        <v>45259.548254822534</v>
      </c>
      <c r="C5226">
        <v>1</v>
      </c>
      <c r="D5226">
        <v>13733.88</v>
      </c>
      <c r="E5226" s="24">
        <f>INT(RFM_Pivot!$A$1 - tblCustRFM[[#This Row],[LastPurchaseDate]])</f>
        <v>397</v>
      </c>
      <c r="F5226">
        <f>IF(tblCustRFM[[#This Row],[Recency]] &lt;= $L$4, 3, IF(tblCustRFM[[#This Row],[Recency]] &lt;= M5228, 2, 1))</f>
        <v>1</v>
      </c>
      <c r="G5226">
        <f>IF(tblCustRFM[[#This Row],[Frequency]] &gt;= L5229, 3, IF(tblCustRFM[[#This Row],[Frequency]] &gt;= M5229, 2, 1))</f>
        <v>3</v>
      </c>
      <c r="H5226">
        <f>IF(tblCustRFM[[#This Row],[Monetary]] &gt;= L5230, 3, IF(tblCustRFM[[#This Row],[Monetary]] &gt;= M5230, 2, 1))</f>
        <v>3</v>
      </c>
      <c r="I5226">
        <f>tblCustRFM[[#This Row],[RecencyTier]] + tblCustRFM[[#This Row],[FrequencyTier]] + tblCustRFM[[#This Row],[MonetaryTier]]</f>
        <v>7</v>
      </c>
    </row>
    <row r="5227" spans="1:9" x14ac:dyDescent="0.45">
      <c r="A5227" s="16">
        <v>8776</v>
      </c>
      <c r="B5227" s="10">
        <v>45398.04310432099</v>
      </c>
      <c r="C5227">
        <v>3</v>
      </c>
      <c r="D5227">
        <v>18506.04</v>
      </c>
      <c r="E5227" s="24">
        <f>INT(RFM_Pivot!$A$1 - tblCustRFM[[#This Row],[LastPurchaseDate]])</f>
        <v>258</v>
      </c>
      <c r="F5227">
        <f>IF(tblCustRFM[[#This Row],[Recency]] &lt;= $L$4, 3, IF(tblCustRFM[[#This Row],[Recency]] &lt;= M5229, 2, 1))</f>
        <v>1</v>
      </c>
      <c r="G5227">
        <f>IF(tblCustRFM[[#This Row],[Frequency]] &gt;= L5230, 3, IF(tblCustRFM[[#This Row],[Frequency]] &gt;= M5230, 2, 1))</f>
        <v>3</v>
      </c>
      <c r="H5227">
        <f>IF(tblCustRFM[[#This Row],[Monetary]] &gt;= L5231, 3, IF(tblCustRFM[[#This Row],[Monetary]] &gt;= M5231, 2, 1))</f>
        <v>3</v>
      </c>
      <c r="I5227">
        <f>tblCustRFM[[#This Row],[RecencyTier]] + tblCustRFM[[#This Row],[FrequencyTier]] + tblCustRFM[[#This Row],[MonetaryTier]]</f>
        <v>7</v>
      </c>
    </row>
    <row r="5228" spans="1:9" x14ac:dyDescent="0.45">
      <c r="A5228" s="16">
        <v>8777</v>
      </c>
      <c r="B5228" s="10">
        <v>45430.896389621914</v>
      </c>
      <c r="C5228">
        <v>3</v>
      </c>
      <c r="D5228">
        <v>10599.57</v>
      </c>
      <c r="E5228" s="24">
        <f>INT(RFM_Pivot!$A$1 - tblCustRFM[[#This Row],[LastPurchaseDate]])</f>
        <v>226</v>
      </c>
      <c r="F5228">
        <f>IF(tblCustRFM[[#This Row],[Recency]] &lt;= $L$4, 3, IF(tblCustRFM[[#This Row],[Recency]] &lt;= M5230, 2, 1))</f>
        <v>1</v>
      </c>
      <c r="G5228">
        <f>IF(tblCustRFM[[#This Row],[Frequency]] &gt;= L5231, 3, IF(tblCustRFM[[#This Row],[Frequency]] &gt;= M5231, 2, 1))</f>
        <v>3</v>
      </c>
      <c r="H5228">
        <f>IF(tblCustRFM[[#This Row],[Monetary]] &gt;= L5232, 3, IF(tblCustRFM[[#This Row],[Monetary]] &gt;= M5232, 2, 1))</f>
        <v>3</v>
      </c>
      <c r="I5228">
        <f>tblCustRFM[[#This Row],[RecencyTier]] + tblCustRFM[[#This Row],[FrequencyTier]] + tblCustRFM[[#This Row],[MonetaryTier]]</f>
        <v>7</v>
      </c>
    </row>
    <row r="5229" spans="1:9" x14ac:dyDescent="0.45">
      <c r="A5229" s="16">
        <v>8778</v>
      </c>
      <c r="B5229" s="10">
        <v>45290.503350347222</v>
      </c>
      <c r="C5229">
        <v>2</v>
      </c>
      <c r="D5229">
        <v>25534</v>
      </c>
      <c r="E5229" s="24">
        <f>INT(RFM_Pivot!$A$1 - tblCustRFM[[#This Row],[LastPurchaseDate]])</f>
        <v>366</v>
      </c>
      <c r="F5229">
        <f>IF(tblCustRFM[[#This Row],[Recency]] &lt;= $L$4, 3, IF(tblCustRFM[[#This Row],[Recency]] &lt;= M5231, 2, 1))</f>
        <v>1</v>
      </c>
      <c r="G5229">
        <f>IF(tblCustRFM[[#This Row],[Frequency]] &gt;= L5232, 3, IF(tblCustRFM[[#This Row],[Frequency]] &gt;= M5232, 2, 1))</f>
        <v>3</v>
      </c>
      <c r="H5229">
        <f>IF(tblCustRFM[[#This Row],[Monetary]] &gt;= L5233, 3, IF(tblCustRFM[[#This Row],[Monetary]] &gt;= M5233, 2, 1))</f>
        <v>3</v>
      </c>
      <c r="I5229">
        <f>tblCustRFM[[#This Row],[RecencyTier]] + tblCustRFM[[#This Row],[FrequencyTier]] + tblCustRFM[[#This Row],[MonetaryTier]]</f>
        <v>7</v>
      </c>
    </row>
    <row r="5230" spans="1:9" x14ac:dyDescent="0.45">
      <c r="A5230" s="16">
        <v>8783</v>
      </c>
      <c r="B5230" s="10">
        <v>45635.316831674383</v>
      </c>
      <c r="C5230">
        <v>2</v>
      </c>
      <c r="D5230">
        <v>18235.990000000002</v>
      </c>
      <c r="E5230" s="24">
        <f>INT(RFM_Pivot!$A$1 - tblCustRFM[[#This Row],[LastPurchaseDate]])</f>
        <v>21</v>
      </c>
      <c r="F5230">
        <f>IF(tblCustRFM[[#This Row],[Recency]] &lt;= $L$4, 3, IF(tblCustRFM[[#This Row],[Recency]] &lt;= M5232, 2, 1))</f>
        <v>3</v>
      </c>
      <c r="G5230">
        <f>IF(tblCustRFM[[#This Row],[Frequency]] &gt;= L5233, 3, IF(tblCustRFM[[#This Row],[Frequency]] &gt;= M5233, 2, 1))</f>
        <v>3</v>
      </c>
      <c r="H5230">
        <f>IF(tblCustRFM[[#This Row],[Monetary]] &gt;= L5234, 3, IF(tblCustRFM[[#This Row],[Monetary]] &gt;= M5234, 2, 1))</f>
        <v>3</v>
      </c>
      <c r="I5230">
        <f>tblCustRFM[[#This Row],[RecencyTier]] + tblCustRFM[[#This Row],[FrequencyTier]] + tblCustRFM[[#This Row],[MonetaryTier]]</f>
        <v>9</v>
      </c>
    </row>
    <row r="5231" spans="1:9" x14ac:dyDescent="0.45">
      <c r="A5231" s="16">
        <v>8785</v>
      </c>
      <c r="B5231" s="10">
        <v>45517.118011805556</v>
      </c>
      <c r="C5231">
        <v>1</v>
      </c>
      <c r="D5231">
        <v>10498.05</v>
      </c>
      <c r="E5231" s="24">
        <f>INT(RFM_Pivot!$A$1 - tblCustRFM[[#This Row],[LastPurchaseDate]])</f>
        <v>139</v>
      </c>
      <c r="F5231">
        <f>IF(tblCustRFM[[#This Row],[Recency]] &lt;= $L$4, 3, IF(tblCustRFM[[#This Row],[Recency]] &lt;= M5233, 2, 1))</f>
        <v>1</v>
      </c>
      <c r="G5231">
        <f>IF(tblCustRFM[[#This Row],[Frequency]] &gt;= L5234, 3, IF(tblCustRFM[[#This Row],[Frequency]] &gt;= M5234, 2, 1))</f>
        <v>3</v>
      </c>
      <c r="H5231">
        <f>IF(tblCustRFM[[#This Row],[Monetary]] &gt;= L5235, 3, IF(tblCustRFM[[#This Row],[Monetary]] &gt;= M5235, 2, 1))</f>
        <v>3</v>
      </c>
      <c r="I5231">
        <f>tblCustRFM[[#This Row],[RecencyTier]] + tblCustRFM[[#This Row],[FrequencyTier]] + tblCustRFM[[#This Row],[MonetaryTier]]</f>
        <v>7</v>
      </c>
    </row>
    <row r="5232" spans="1:9" x14ac:dyDescent="0.45">
      <c r="A5232" s="16">
        <v>8786</v>
      </c>
      <c r="B5232" s="10">
        <v>45178.58315829475</v>
      </c>
      <c r="C5232">
        <v>1</v>
      </c>
      <c r="D5232">
        <v>4535.76</v>
      </c>
      <c r="E5232" s="24">
        <f>INT(RFM_Pivot!$A$1 - tblCustRFM[[#This Row],[LastPurchaseDate]])</f>
        <v>478</v>
      </c>
      <c r="F5232">
        <f>IF(tblCustRFM[[#This Row],[Recency]] &lt;= $L$4, 3, IF(tblCustRFM[[#This Row],[Recency]] &lt;= M5234, 2, 1))</f>
        <v>1</v>
      </c>
      <c r="G5232">
        <f>IF(tblCustRFM[[#This Row],[Frequency]] &gt;= L5235, 3, IF(tblCustRFM[[#This Row],[Frequency]] &gt;= M5235, 2, 1))</f>
        <v>3</v>
      </c>
      <c r="H5232">
        <f>IF(tblCustRFM[[#This Row],[Monetary]] &gt;= L5236, 3, IF(tblCustRFM[[#This Row],[Monetary]] &gt;= M5236, 2, 1))</f>
        <v>3</v>
      </c>
      <c r="I5232">
        <f>tblCustRFM[[#This Row],[RecencyTier]] + tblCustRFM[[#This Row],[FrequencyTier]] + tblCustRFM[[#This Row],[MonetaryTier]]</f>
        <v>7</v>
      </c>
    </row>
    <row r="5233" spans="1:9" x14ac:dyDescent="0.45">
      <c r="A5233" s="16">
        <v>8787</v>
      </c>
      <c r="B5233" s="10">
        <v>45340.878387847224</v>
      </c>
      <c r="C5233">
        <v>1</v>
      </c>
      <c r="D5233">
        <v>5474.48</v>
      </c>
      <c r="E5233" s="24">
        <f>INT(RFM_Pivot!$A$1 - tblCustRFM[[#This Row],[LastPurchaseDate]])</f>
        <v>316</v>
      </c>
      <c r="F5233">
        <f>IF(tblCustRFM[[#This Row],[Recency]] &lt;= $L$4, 3, IF(tblCustRFM[[#This Row],[Recency]] &lt;= M5235, 2, 1))</f>
        <v>1</v>
      </c>
      <c r="G5233">
        <f>IF(tblCustRFM[[#This Row],[Frequency]] &gt;= L5236, 3, IF(tblCustRFM[[#This Row],[Frequency]] &gt;= M5236, 2, 1))</f>
        <v>3</v>
      </c>
      <c r="H5233">
        <f>IF(tblCustRFM[[#This Row],[Monetary]] &gt;= L5237, 3, IF(tblCustRFM[[#This Row],[Monetary]] &gt;= M5237, 2, 1))</f>
        <v>3</v>
      </c>
      <c r="I5233">
        <f>tblCustRFM[[#This Row],[RecencyTier]] + tblCustRFM[[#This Row],[FrequencyTier]] + tblCustRFM[[#This Row],[MonetaryTier]]</f>
        <v>7</v>
      </c>
    </row>
    <row r="5234" spans="1:9" x14ac:dyDescent="0.45">
      <c r="A5234" s="16">
        <v>8788</v>
      </c>
      <c r="B5234" s="10">
        <v>45291.379437924385</v>
      </c>
      <c r="C5234">
        <v>2</v>
      </c>
      <c r="D5234">
        <v>24382.36</v>
      </c>
      <c r="E5234" s="24">
        <f>INT(RFM_Pivot!$A$1 - tblCustRFM[[#This Row],[LastPurchaseDate]])</f>
        <v>365</v>
      </c>
      <c r="F5234">
        <f>IF(tblCustRFM[[#This Row],[Recency]] &lt;= $L$4, 3, IF(tblCustRFM[[#This Row],[Recency]] &lt;= M5236, 2, 1))</f>
        <v>1</v>
      </c>
      <c r="G5234">
        <f>IF(tblCustRFM[[#This Row],[Frequency]] &gt;= L5237, 3, IF(tblCustRFM[[#This Row],[Frequency]] &gt;= M5237, 2, 1))</f>
        <v>3</v>
      </c>
      <c r="H5234">
        <f>IF(tblCustRFM[[#This Row],[Monetary]] &gt;= L5238, 3, IF(tblCustRFM[[#This Row],[Monetary]] &gt;= M5238, 2, 1))</f>
        <v>3</v>
      </c>
      <c r="I5234">
        <f>tblCustRFM[[#This Row],[RecencyTier]] + tblCustRFM[[#This Row],[FrequencyTier]] + tblCustRFM[[#This Row],[MonetaryTier]]</f>
        <v>7</v>
      </c>
    </row>
    <row r="5235" spans="1:9" x14ac:dyDescent="0.45">
      <c r="A5235" s="16">
        <v>8789</v>
      </c>
      <c r="B5235" s="10">
        <v>45105.72187218364</v>
      </c>
      <c r="C5235">
        <v>2</v>
      </c>
      <c r="D5235">
        <v>15797.91</v>
      </c>
      <c r="E5235" s="24">
        <f>INT(RFM_Pivot!$A$1 - tblCustRFM[[#This Row],[LastPurchaseDate]])</f>
        <v>551</v>
      </c>
      <c r="F5235">
        <f>IF(tblCustRFM[[#This Row],[Recency]] &lt;= $L$4, 3, IF(tblCustRFM[[#This Row],[Recency]] &lt;= M5237, 2, 1))</f>
        <v>1</v>
      </c>
      <c r="G5235">
        <f>IF(tblCustRFM[[#This Row],[Frequency]] &gt;= L5238, 3, IF(tblCustRFM[[#This Row],[Frequency]] &gt;= M5238, 2, 1))</f>
        <v>3</v>
      </c>
      <c r="H5235">
        <f>IF(tblCustRFM[[#This Row],[Monetary]] &gt;= L5239, 3, IF(tblCustRFM[[#This Row],[Monetary]] &gt;= M5239, 2, 1))</f>
        <v>3</v>
      </c>
      <c r="I5235">
        <f>tblCustRFM[[#This Row],[RecencyTier]] + tblCustRFM[[#This Row],[FrequencyTier]] + tblCustRFM[[#This Row],[MonetaryTier]]</f>
        <v>7</v>
      </c>
    </row>
    <row r="5236" spans="1:9" x14ac:dyDescent="0.45">
      <c r="A5236" s="16">
        <v>8790</v>
      </c>
      <c r="B5236" s="10">
        <v>45603.850685069447</v>
      </c>
      <c r="C5236">
        <v>2</v>
      </c>
      <c r="D5236">
        <v>5188.92</v>
      </c>
      <c r="E5236" s="24">
        <f>INT(RFM_Pivot!$A$1 - tblCustRFM[[#This Row],[LastPurchaseDate]])</f>
        <v>53</v>
      </c>
      <c r="F5236">
        <f>IF(tblCustRFM[[#This Row],[Recency]] &lt;= $L$4, 3, IF(tblCustRFM[[#This Row],[Recency]] &lt;= M5238, 2, 1))</f>
        <v>3</v>
      </c>
      <c r="G5236">
        <f>IF(tblCustRFM[[#This Row],[Frequency]] &gt;= L5239, 3, IF(tblCustRFM[[#This Row],[Frequency]] &gt;= M5239, 2, 1))</f>
        <v>3</v>
      </c>
      <c r="H5236">
        <f>IF(tblCustRFM[[#This Row],[Monetary]] &gt;= L5240, 3, IF(tblCustRFM[[#This Row],[Monetary]] &gt;= M5240, 2, 1))</f>
        <v>3</v>
      </c>
      <c r="I5236">
        <f>tblCustRFM[[#This Row],[RecencyTier]] + tblCustRFM[[#This Row],[FrequencyTier]] + tblCustRFM[[#This Row],[MonetaryTier]]</f>
        <v>9</v>
      </c>
    </row>
    <row r="5237" spans="1:9" x14ac:dyDescent="0.45">
      <c r="A5237" s="16">
        <v>8795</v>
      </c>
      <c r="B5237" s="10">
        <v>45635.535853587964</v>
      </c>
      <c r="C5237">
        <v>3</v>
      </c>
      <c r="D5237">
        <v>36050.769999999997</v>
      </c>
      <c r="E5237" s="24">
        <f>INT(RFM_Pivot!$A$1 - tblCustRFM[[#This Row],[LastPurchaseDate]])</f>
        <v>21</v>
      </c>
      <c r="F5237">
        <f>IF(tblCustRFM[[#This Row],[Recency]] &lt;= $L$4, 3, IF(tblCustRFM[[#This Row],[Recency]] &lt;= M5239, 2, 1))</f>
        <v>3</v>
      </c>
      <c r="G5237">
        <f>IF(tblCustRFM[[#This Row],[Frequency]] &gt;= L5240, 3, IF(tblCustRFM[[#This Row],[Frequency]] &gt;= M5240, 2, 1))</f>
        <v>3</v>
      </c>
      <c r="H5237">
        <f>IF(tblCustRFM[[#This Row],[Monetary]] &gt;= L5241, 3, IF(tblCustRFM[[#This Row],[Monetary]] &gt;= M5241, 2, 1))</f>
        <v>3</v>
      </c>
      <c r="I5237">
        <f>tblCustRFM[[#This Row],[RecencyTier]] + tblCustRFM[[#This Row],[FrequencyTier]] + tblCustRFM[[#This Row],[MonetaryTier]]</f>
        <v>9</v>
      </c>
    </row>
    <row r="5238" spans="1:9" x14ac:dyDescent="0.45">
      <c r="A5238" s="16">
        <v>8797</v>
      </c>
      <c r="B5238" s="10">
        <v>45272.543554359567</v>
      </c>
      <c r="C5238">
        <v>1</v>
      </c>
      <c r="D5238">
        <v>1169.8599999999999</v>
      </c>
      <c r="E5238" s="24">
        <f>INT(RFM_Pivot!$A$1 - tblCustRFM[[#This Row],[LastPurchaseDate]])</f>
        <v>384</v>
      </c>
      <c r="F5238">
        <f>IF(tblCustRFM[[#This Row],[Recency]] &lt;= $L$4, 3, IF(tblCustRFM[[#This Row],[Recency]] &lt;= M5240, 2, 1))</f>
        <v>1</v>
      </c>
      <c r="G5238">
        <f>IF(tblCustRFM[[#This Row],[Frequency]] &gt;= L5241, 3, IF(tblCustRFM[[#This Row],[Frequency]] &gt;= M5241, 2, 1))</f>
        <v>3</v>
      </c>
      <c r="H5238">
        <f>IF(tblCustRFM[[#This Row],[Monetary]] &gt;= L5242, 3, IF(tblCustRFM[[#This Row],[Monetary]] &gt;= M5242, 2, 1))</f>
        <v>3</v>
      </c>
      <c r="I5238">
        <f>tblCustRFM[[#This Row],[RecencyTier]] + tblCustRFM[[#This Row],[FrequencyTier]] + tblCustRFM[[#This Row],[MonetaryTier]]</f>
        <v>7</v>
      </c>
    </row>
    <row r="5239" spans="1:9" x14ac:dyDescent="0.45">
      <c r="A5239" s="16">
        <v>8798</v>
      </c>
      <c r="B5239" s="10">
        <v>45314.887788773151</v>
      </c>
      <c r="C5239">
        <v>1</v>
      </c>
      <c r="D5239">
        <v>1052.96</v>
      </c>
      <c r="E5239" s="24">
        <f>INT(RFM_Pivot!$A$1 - tblCustRFM[[#This Row],[LastPurchaseDate]])</f>
        <v>342</v>
      </c>
      <c r="F5239">
        <f>IF(tblCustRFM[[#This Row],[Recency]] &lt;= $L$4, 3, IF(tblCustRFM[[#This Row],[Recency]] &lt;= M5241, 2, 1))</f>
        <v>1</v>
      </c>
      <c r="G5239">
        <f>IF(tblCustRFM[[#This Row],[Frequency]] &gt;= L5242, 3, IF(tblCustRFM[[#This Row],[Frequency]] &gt;= M5242, 2, 1))</f>
        <v>3</v>
      </c>
      <c r="H5239">
        <f>IF(tblCustRFM[[#This Row],[Monetary]] &gt;= L5243, 3, IF(tblCustRFM[[#This Row],[Monetary]] &gt;= M5243, 2, 1))</f>
        <v>3</v>
      </c>
      <c r="I5239">
        <f>tblCustRFM[[#This Row],[RecencyTier]] + tblCustRFM[[#This Row],[FrequencyTier]] + tblCustRFM[[#This Row],[MonetaryTier]]</f>
        <v>7</v>
      </c>
    </row>
    <row r="5240" spans="1:9" x14ac:dyDescent="0.45">
      <c r="A5240" s="16">
        <v>8799</v>
      </c>
      <c r="B5240" s="10">
        <v>45414.031703163579</v>
      </c>
      <c r="C5240">
        <v>1</v>
      </c>
      <c r="D5240">
        <v>1535.73</v>
      </c>
      <c r="E5240" s="24">
        <f>INT(RFM_Pivot!$A$1 - tblCustRFM[[#This Row],[LastPurchaseDate]])</f>
        <v>242</v>
      </c>
      <c r="F5240">
        <f>IF(tblCustRFM[[#This Row],[Recency]] &lt;= $L$4, 3, IF(tblCustRFM[[#This Row],[Recency]] &lt;= M5242, 2, 1))</f>
        <v>1</v>
      </c>
      <c r="G5240">
        <f>IF(tblCustRFM[[#This Row],[Frequency]] &gt;= L5243, 3, IF(tblCustRFM[[#This Row],[Frequency]] &gt;= M5243, 2, 1))</f>
        <v>3</v>
      </c>
      <c r="H5240">
        <f>IF(tblCustRFM[[#This Row],[Monetary]] &gt;= L5244, 3, IF(tblCustRFM[[#This Row],[Monetary]] &gt;= M5244, 2, 1))</f>
        <v>3</v>
      </c>
      <c r="I5240">
        <f>tblCustRFM[[#This Row],[RecencyTier]] + tblCustRFM[[#This Row],[FrequencyTier]] + tblCustRFM[[#This Row],[MonetaryTier]]</f>
        <v>7</v>
      </c>
    </row>
    <row r="5241" spans="1:9" x14ac:dyDescent="0.45">
      <c r="A5241" s="16">
        <v>8804</v>
      </c>
      <c r="B5241" s="10">
        <v>45527.19301929012</v>
      </c>
      <c r="C5241">
        <v>4</v>
      </c>
      <c r="D5241">
        <v>15652.7</v>
      </c>
      <c r="E5241" s="24">
        <f>INT(RFM_Pivot!$A$1 - tblCustRFM[[#This Row],[LastPurchaseDate]])</f>
        <v>129</v>
      </c>
      <c r="F5241">
        <f>IF(tblCustRFM[[#This Row],[Recency]] &lt;= $L$4, 3, IF(tblCustRFM[[#This Row],[Recency]] &lt;= M5243, 2, 1))</f>
        <v>1</v>
      </c>
      <c r="G5241">
        <f>IF(tblCustRFM[[#This Row],[Frequency]] &gt;= L5244, 3, IF(tblCustRFM[[#This Row],[Frequency]] &gt;= M5244, 2, 1))</f>
        <v>3</v>
      </c>
      <c r="H5241">
        <f>IF(tblCustRFM[[#This Row],[Monetary]] &gt;= L5245, 3, IF(tblCustRFM[[#This Row],[Monetary]] &gt;= M5245, 2, 1))</f>
        <v>3</v>
      </c>
      <c r="I5241">
        <f>tblCustRFM[[#This Row],[RecencyTier]] + tblCustRFM[[#This Row],[FrequencyTier]] + tblCustRFM[[#This Row],[MonetaryTier]]</f>
        <v>7</v>
      </c>
    </row>
    <row r="5242" spans="1:9" x14ac:dyDescent="0.45">
      <c r="A5242" s="16">
        <v>8805</v>
      </c>
      <c r="B5242" s="10">
        <v>44954.15871585648</v>
      </c>
      <c r="C5242">
        <v>1</v>
      </c>
      <c r="D5242">
        <v>5089.8</v>
      </c>
      <c r="E5242" s="24">
        <f>INT(RFM_Pivot!$A$1 - tblCustRFM[[#This Row],[LastPurchaseDate]])</f>
        <v>702</v>
      </c>
      <c r="F5242">
        <f>IF(tblCustRFM[[#This Row],[Recency]] &lt;= $L$4, 3, IF(tblCustRFM[[#This Row],[Recency]] &lt;= M5244, 2, 1))</f>
        <v>1</v>
      </c>
      <c r="G5242">
        <f>IF(tblCustRFM[[#This Row],[Frequency]] &gt;= L5245, 3, IF(tblCustRFM[[#This Row],[Frequency]] &gt;= M5245, 2, 1))</f>
        <v>3</v>
      </c>
      <c r="H5242">
        <f>IF(tblCustRFM[[#This Row],[Monetary]] &gt;= L5246, 3, IF(tblCustRFM[[#This Row],[Monetary]] &gt;= M5246, 2, 1))</f>
        <v>3</v>
      </c>
      <c r="I5242">
        <f>tblCustRFM[[#This Row],[RecencyTier]] + tblCustRFM[[#This Row],[FrequencyTier]] + tblCustRFM[[#This Row],[MonetaryTier]]</f>
        <v>7</v>
      </c>
    </row>
    <row r="5243" spans="1:9" x14ac:dyDescent="0.45">
      <c r="A5243" s="16">
        <v>8806</v>
      </c>
      <c r="B5243" s="10">
        <v>44949.121212114194</v>
      </c>
      <c r="C5243">
        <v>1</v>
      </c>
      <c r="D5243">
        <v>9635.2000000000007</v>
      </c>
      <c r="E5243" s="24">
        <f>INT(RFM_Pivot!$A$1 - tblCustRFM[[#This Row],[LastPurchaseDate]])</f>
        <v>707</v>
      </c>
      <c r="F5243">
        <f>IF(tblCustRFM[[#This Row],[Recency]] &lt;= $L$4, 3, IF(tblCustRFM[[#This Row],[Recency]] &lt;= M5245, 2, 1))</f>
        <v>1</v>
      </c>
      <c r="G5243">
        <f>IF(tblCustRFM[[#This Row],[Frequency]] &gt;= L5246, 3, IF(tblCustRFM[[#This Row],[Frequency]] &gt;= M5246, 2, 1))</f>
        <v>3</v>
      </c>
      <c r="H5243">
        <f>IF(tblCustRFM[[#This Row],[Monetary]] &gt;= L5247, 3, IF(tblCustRFM[[#This Row],[Monetary]] &gt;= M5247, 2, 1))</f>
        <v>3</v>
      </c>
      <c r="I5243">
        <f>tblCustRFM[[#This Row],[RecencyTier]] + tblCustRFM[[#This Row],[FrequencyTier]] + tblCustRFM[[#This Row],[MonetaryTier]]</f>
        <v>7</v>
      </c>
    </row>
    <row r="5244" spans="1:9" x14ac:dyDescent="0.45">
      <c r="A5244" s="16">
        <v>8807</v>
      </c>
      <c r="B5244" s="10">
        <v>45539.531253125002</v>
      </c>
      <c r="C5244">
        <v>1</v>
      </c>
      <c r="D5244">
        <v>1988.62</v>
      </c>
      <c r="E5244" s="24">
        <f>INT(RFM_Pivot!$A$1 - tblCustRFM[[#This Row],[LastPurchaseDate]])</f>
        <v>117</v>
      </c>
      <c r="F5244">
        <f>IF(tblCustRFM[[#This Row],[Recency]] &lt;= $L$4, 3, IF(tblCustRFM[[#This Row],[Recency]] &lt;= M5246, 2, 1))</f>
        <v>3</v>
      </c>
      <c r="G5244">
        <f>IF(tblCustRFM[[#This Row],[Frequency]] &gt;= L5247, 3, IF(tblCustRFM[[#This Row],[Frequency]] &gt;= M5247, 2, 1))</f>
        <v>3</v>
      </c>
      <c r="H5244">
        <f>IF(tblCustRFM[[#This Row],[Monetary]] &gt;= L5248, 3, IF(tblCustRFM[[#This Row],[Monetary]] &gt;= M5248, 2, 1))</f>
        <v>3</v>
      </c>
      <c r="I5244">
        <f>tblCustRFM[[#This Row],[RecencyTier]] + tblCustRFM[[#This Row],[FrequencyTier]] + tblCustRFM[[#This Row],[MonetaryTier]]</f>
        <v>9</v>
      </c>
    </row>
    <row r="5245" spans="1:9" x14ac:dyDescent="0.45">
      <c r="A5245" s="16">
        <v>8812</v>
      </c>
      <c r="B5245" s="10">
        <v>45156.607960802467</v>
      </c>
      <c r="C5245">
        <v>1</v>
      </c>
      <c r="D5245">
        <v>14024.65</v>
      </c>
      <c r="E5245" s="24">
        <f>INT(RFM_Pivot!$A$1 - tblCustRFM[[#This Row],[LastPurchaseDate]])</f>
        <v>500</v>
      </c>
      <c r="F5245">
        <f>IF(tblCustRFM[[#This Row],[Recency]] &lt;= $L$4, 3, IF(tblCustRFM[[#This Row],[Recency]] &lt;= M5247, 2, 1))</f>
        <v>1</v>
      </c>
      <c r="G5245">
        <f>IF(tblCustRFM[[#This Row],[Frequency]] &gt;= L5248, 3, IF(tblCustRFM[[#This Row],[Frequency]] &gt;= M5248, 2, 1))</f>
        <v>3</v>
      </c>
      <c r="H5245">
        <f>IF(tblCustRFM[[#This Row],[Monetary]] &gt;= L5249, 3, IF(tblCustRFM[[#This Row],[Monetary]] &gt;= M5249, 2, 1))</f>
        <v>3</v>
      </c>
      <c r="I5245">
        <f>tblCustRFM[[#This Row],[RecencyTier]] + tblCustRFM[[#This Row],[FrequencyTier]] + tblCustRFM[[#This Row],[MonetaryTier]]</f>
        <v>7</v>
      </c>
    </row>
    <row r="5246" spans="1:9" x14ac:dyDescent="0.45">
      <c r="A5246" s="16">
        <v>8813</v>
      </c>
      <c r="B5246" s="10">
        <v>45602.390539043212</v>
      </c>
      <c r="C5246">
        <v>3</v>
      </c>
      <c r="D5246">
        <v>23954.93</v>
      </c>
      <c r="E5246" s="24">
        <f>INT(RFM_Pivot!$A$1 - tblCustRFM[[#This Row],[LastPurchaseDate]])</f>
        <v>54</v>
      </c>
      <c r="F5246">
        <f>IF(tblCustRFM[[#This Row],[Recency]] &lt;= $L$4, 3, IF(tblCustRFM[[#This Row],[Recency]] &lt;= M5248, 2, 1))</f>
        <v>3</v>
      </c>
      <c r="G5246">
        <f>IF(tblCustRFM[[#This Row],[Frequency]] &gt;= L5249, 3, IF(tblCustRFM[[#This Row],[Frequency]] &gt;= M5249, 2, 1))</f>
        <v>3</v>
      </c>
      <c r="H5246">
        <f>IF(tblCustRFM[[#This Row],[Monetary]] &gt;= L5250, 3, IF(tblCustRFM[[#This Row],[Monetary]] &gt;= M5250, 2, 1))</f>
        <v>3</v>
      </c>
      <c r="I5246">
        <f>tblCustRFM[[#This Row],[RecencyTier]] + tblCustRFM[[#This Row],[FrequencyTier]] + tblCustRFM[[#This Row],[MonetaryTier]]</f>
        <v>9</v>
      </c>
    </row>
    <row r="5247" spans="1:9" x14ac:dyDescent="0.45">
      <c r="A5247" s="16">
        <v>8815</v>
      </c>
      <c r="B5247" s="10">
        <v>45109.153215316357</v>
      </c>
      <c r="C5247">
        <v>1</v>
      </c>
      <c r="D5247">
        <v>10603.62</v>
      </c>
      <c r="E5247" s="24">
        <f>INT(RFM_Pivot!$A$1 - tblCustRFM[[#This Row],[LastPurchaseDate]])</f>
        <v>547</v>
      </c>
      <c r="F5247">
        <f>IF(tblCustRFM[[#This Row],[Recency]] &lt;= $L$4, 3, IF(tblCustRFM[[#This Row],[Recency]] &lt;= M5249, 2, 1))</f>
        <v>1</v>
      </c>
      <c r="G5247">
        <f>IF(tblCustRFM[[#This Row],[Frequency]] &gt;= L5250, 3, IF(tblCustRFM[[#This Row],[Frequency]] &gt;= M5250, 2, 1))</f>
        <v>3</v>
      </c>
      <c r="H5247">
        <f>IF(tblCustRFM[[#This Row],[Monetary]] &gt;= L5251, 3, IF(tblCustRFM[[#This Row],[Monetary]] &gt;= M5251, 2, 1))</f>
        <v>3</v>
      </c>
      <c r="I5247">
        <f>tblCustRFM[[#This Row],[RecencyTier]] + tblCustRFM[[#This Row],[FrequencyTier]] + tblCustRFM[[#This Row],[MonetaryTier]]</f>
        <v>7</v>
      </c>
    </row>
    <row r="5248" spans="1:9" x14ac:dyDescent="0.45">
      <c r="A5248" s="16">
        <v>8817</v>
      </c>
      <c r="B5248" s="10">
        <v>45174.348734876541</v>
      </c>
      <c r="C5248">
        <v>1</v>
      </c>
      <c r="D5248">
        <v>4781.91</v>
      </c>
      <c r="E5248" s="24">
        <f>INT(RFM_Pivot!$A$1 - tblCustRFM[[#This Row],[LastPurchaseDate]])</f>
        <v>482</v>
      </c>
      <c r="F5248">
        <f>IF(tblCustRFM[[#This Row],[Recency]] &lt;= $L$4, 3, IF(tblCustRFM[[#This Row],[Recency]] &lt;= M5250, 2, 1))</f>
        <v>1</v>
      </c>
      <c r="G5248">
        <f>IF(tblCustRFM[[#This Row],[Frequency]] &gt;= L5251, 3, IF(tblCustRFM[[#This Row],[Frequency]] &gt;= M5251, 2, 1))</f>
        <v>3</v>
      </c>
      <c r="H5248">
        <f>IF(tblCustRFM[[#This Row],[Monetary]] &gt;= L5252, 3, IF(tblCustRFM[[#This Row],[Monetary]] &gt;= M5252, 2, 1))</f>
        <v>3</v>
      </c>
      <c r="I5248">
        <f>tblCustRFM[[#This Row],[RecencyTier]] + tblCustRFM[[#This Row],[FrequencyTier]] + tblCustRFM[[#This Row],[MonetaryTier]]</f>
        <v>7</v>
      </c>
    </row>
    <row r="5249" spans="1:9" x14ac:dyDescent="0.45">
      <c r="A5249" s="16">
        <v>8818</v>
      </c>
      <c r="B5249" s="10">
        <v>45136.822982291669</v>
      </c>
      <c r="C5249">
        <v>1</v>
      </c>
      <c r="D5249">
        <v>8279.34</v>
      </c>
      <c r="E5249" s="24">
        <f>INT(RFM_Pivot!$A$1 - tblCustRFM[[#This Row],[LastPurchaseDate]])</f>
        <v>520</v>
      </c>
      <c r="F5249">
        <f>IF(tblCustRFM[[#This Row],[Recency]] &lt;= $L$4, 3, IF(tblCustRFM[[#This Row],[Recency]] &lt;= M5251, 2, 1))</f>
        <v>1</v>
      </c>
      <c r="G5249">
        <f>IF(tblCustRFM[[#This Row],[Frequency]] &gt;= L5252, 3, IF(tblCustRFM[[#This Row],[Frequency]] &gt;= M5252, 2, 1))</f>
        <v>3</v>
      </c>
      <c r="H5249">
        <f>IF(tblCustRFM[[#This Row],[Monetary]] &gt;= L5253, 3, IF(tblCustRFM[[#This Row],[Monetary]] &gt;= M5253, 2, 1))</f>
        <v>3</v>
      </c>
      <c r="I5249">
        <f>tblCustRFM[[#This Row],[RecencyTier]] + tblCustRFM[[#This Row],[FrequencyTier]] + tblCustRFM[[#This Row],[MonetaryTier]]</f>
        <v>7</v>
      </c>
    </row>
    <row r="5250" spans="1:9" x14ac:dyDescent="0.45">
      <c r="A5250" s="16">
        <v>8819</v>
      </c>
      <c r="B5250" s="10">
        <v>45490.835383526231</v>
      </c>
      <c r="C5250">
        <v>1</v>
      </c>
      <c r="D5250">
        <v>19445.599999999999</v>
      </c>
      <c r="E5250" s="24">
        <f>INT(RFM_Pivot!$A$1 - tblCustRFM[[#This Row],[LastPurchaseDate]])</f>
        <v>166</v>
      </c>
      <c r="F5250">
        <f>IF(tblCustRFM[[#This Row],[Recency]] &lt;= $L$4, 3, IF(tblCustRFM[[#This Row],[Recency]] &lt;= M5252, 2, 1))</f>
        <v>1</v>
      </c>
      <c r="G5250">
        <f>IF(tblCustRFM[[#This Row],[Frequency]] &gt;= L5253, 3, IF(tblCustRFM[[#This Row],[Frequency]] &gt;= M5253, 2, 1))</f>
        <v>3</v>
      </c>
      <c r="H5250">
        <f>IF(tblCustRFM[[#This Row],[Monetary]] &gt;= L5254, 3, IF(tblCustRFM[[#This Row],[Monetary]] &gt;= M5254, 2, 1))</f>
        <v>3</v>
      </c>
      <c r="I5250">
        <f>tblCustRFM[[#This Row],[RecencyTier]] + tblCustRFM[[#This Row],[FrequencyTier]] + tblCustRFM[[#This Row],[MonetaryTier]]</f>
        <v>7</v>
      </c>
    </row>
    <row r="5251" spans="1:9" x14ac:dyDescent="0.45">
      <c r="A5251" s="16">
        <v>8820</v>
      </c>
      <c r="B5251" s="10">
        <v>45640.208320833335</v>
      </c>
      <c r="C5251">
        <v>2</v>
      </c>
      <c r="D5251">
        <v>14304.98</v>
      </c>
      <c r="E5251" s="24">
        <f>INT(RFM_Pivot!$A$1 - tblCustRFM[[#This Row],[LastPurchaseDate]])</f>
        <v>16</v>
      </c>
      <c r="F5251">
        <f>IF(tblCustRFM[[#This Row],[Recency]] &lt;= $L$4, 3, IF(tblCustRFM[[#This Row],[Recency]] &lt;= M5253, 2, 1))</f>
        <v>3</v>
      </c>
      <c r="G5251">
        <f>IF(tblCustRFM[[#This Row],[Frequency]] &gt;= L5254, 3, IF(tblCustRFM[[#This Row],[Frequency]] &gt;= M5254, 2, 1))</f>
        <v>3</v>
      </c>
      <c r="H5251">
        <f>IF(tblCustRFM[[#This Row],[Monetary]] &gt;= L5255, 3, IF(tblCustRFM[[#This Row],[Monetary]] &gt;= M5255, 2, 1))</f>
        <v>3</v>
      </c>
      <c r="I5251">
        <f>tblCustRFM[[#This Row],[RecencyTier]] + tblCustRFM[[#This Row],[FrequencyTier]] + tblCustRFM[[#This Row],[MonetaryTier]]</f>
        <v>9</v>
      </c>
    </row>
    <row r="5252" spans="1:9" x14ac:dyDescent="0.45">
      <c r="A5252" s="16">
        <v>8822</v>
      </c>
      <c r="B5252" s="10">
        <v>45613.487648765433</v>
      </c>
      <c r="C5252">
        <v>1</v>
      </c>
      <c r="D5252">
        <v>4284.78</v>
      </c>
      <c r="E5252" s="24">
        <f>INT(RFM_Pivot!$A$1 - tblCustRFM[[#This Row],[LastPurchaseDate]])</f>
        <v>43</v>
      </c>
      <c r="F5252">
        <f>IF(tblCustRFM[[#This Row],[Recency]] &lt;= $L$4, 3, IF(tblCustRFM[[#This Row],[Recency]] &lt;= M5254, 2, 1))</f>
        <v>3</v>
      </c>
      <c r="G5252">
        <f>IF(tblCustRFM[[#This Row],[Frequency]] &gt;= L5255, 3, IF(tblCustRFM[[#This Row],[Frequency]] &gt;= M5255, 2, 1))</f>
        <v>3</v>
      </c>
      <c r="H5252">
        <f>IF(tblCustRFM[[#This Row],[Monetary]] &gt;= L5256, 3, IF(tblCustRFM[[#This Row],[Monetary]] &gt;= M5256, 2, 1))</f>
        <v>3</v>
      </c>
      <c r="I5252">
        <f>tblCustRFM[[#This Row],[RecencyTier]] + tblCustRFM[[#This Row],[FrequencyTier]] + tblCustRFM[[#This Row],[MonetaryTier]]</f>
        <v>9</v>
      </c>
    </row>
    <row r="5253" spans="1:9" x14ac:dyDescent="0.45">
      <c r="A5253" s="16">
        <v>8823</v>
      </c>
      <c r="B5253" s="10">
        <v>45389.355235532406</v>
      </c>
      <c r="C5253">
        <v>2</v>
      </c>
      <c r="D5253">
        <v>15347.18</v>
      </c>
      <c r="E5253" s="24">
        <f>INT(RFM_Pivot!$A$1 - tblCustRFM[[#This Row],[LastPurchaseDate]])</f>
        <v>267</v>
      </c>
      <c r="F5253">
        <f>IF(tblCustRFM[[#This Row],[Recency]] &lt;= $L$4, 3, IF(tblCustRFM[[#This Row],[Recency]] &lt;= M5255, 2, 1))</f>
        <v>1</v>
      </c>
      <c r="G5253">
        <f>IF(tblCustRFM[[#This Row],[Frequency]] &gt;= L5256, 3, IF(tblCustRFM[[#This Row],[Frequency]] &gt;= M5256, 2, 1))</f>
        <v>3</v>
      </c>
      <c r="H5253">
        <f>IF(tblCustRFM[[#This Row],[Monetary]] &gt;= L5257, 3, IF(tblCustRFM[[#This Row],[Monetary]] &gt;= M5257, 2, 1))</f>
        <v>3</v>
      </c>
      <c r="I5253">
        <f>tblCustRFM[[#This Row],[RecencyTier]] + tblCustRFM[[#This Row],[FrequencyTier]] + tblCustRFM[[#This Row],[MonetaryTier]]</f>
        <v>7</v>
      </c>
    </row>
    <row r="5254" spans="1:9" x14ac:dyDescent="0.45">
      <c r="A5254" s="16">
        <v>8824</v>
      </c>
      <c r="B5254" s="10">
        <v>45572.968596874998</v>
      </c>
      <c r="C5254">
        <v>1</v>
      </c>
      <c r="D5254">
        <v>1569.44</v>
      </c>
      <c r="E5254" s="24">
        <f>INT(RFM_Pivot!$A$1 - tblCustRFM[[#This Row],[LastPurchaseDate]])</f>
        <v>84</v>
      </c>
      <c r="F5254">
        <f>IF(tblCustRFM[[#This Row],[Recency]] &lt;= $L$4, 3, IF(tblCustRFM[[#This Row],[Recency]] &lt;= M5256, 2, 1))</f>
        <v>3</v>
      </c>
      <c r="G5254">
        <f>IF(tblCustRFM[[#This Row],[Frequency]] &gt;= L5257, 3, IF(tblCustRFM[[#This Row],[Frequency]] &gt;= M5257, 2, 1))</f>
        <v>3</v>
      </c>
      <c r="H5254">
        <f>IF(tblCustRFM[[#This Row],[Monetary]] &gt;= L5258, 3, IF(tblCustRFM[[#This Row],[Monetary]] &gt;= M5258, 2, 1))</f>
        <v>3</v>
      </c>
      <c r="I5254">
        <f>tblCustRFM[[#This Row],[RecencyTier]] + tblCustRFM[[#This Row],[FrequencyTier]] + tblCustRFM[[#This Row],[MonetaryTier]]</f>
        <v>9</v>
      </c>
    </row>
    <row r="5255" spans="1:9" x14ac:dyDescent="0.45">
      <c r="A5255" s="16">
        <v>8825</v>
      </c>
      <c r="B5255" s="10">
        <v>45557.053005285496</v>
      </c>
      <c r="C5255">
        <v>2</v>
      </c>
      <c r="D5255">
        <v>25955.24</v>
      </c>
      <c r="E5255" s="24">
        <f>INT(RFM_Pivot!$A$1 - tblCustRFM[[#This Row],[LastPurchaseDate]])</f>
        <v>99</v>
      </c>
      <c r="F5255">
        <f>IF(tblCustRFM[[#This Row],[Recency]] &lt;= $L$4, 3, IF(tblCustRFM[[#This Row],[Recency]] &lt;= M5257, 2, 1))</f>
        <v>3</v>
      </c>
      <c r="G5255">
        <f>IF(tblCustRFM[[#This Row],[Frequency]] &gt;= L5258, 3, IF(tblCustRFM[[#This Row],[Frequency]] &gt;= M5258, 2, 1))</f>
        <v>3</v>
      </c>
      <c r="H5255">
        <f>IF(tblCustRFM[[#This Row],[Monetary]] &gt;= L5259, 3, IF(tblCustRFM[[#This Row],[Monetary]] &gt;= M5259, 2, 1))</f>
        <v>3</v>
      </c>
      <c r="I5255">
        <f>tblCustRFM[[#This Row],[RecencyTier]] + tblCustRFM[[#This Row],[FrequencyTier]] + tblCustRFM[[#This Row],[MonetaryTier]]</f>
        <v>9</v>
      </c>
    </row>
    <row r="5256" spans="1:9" x14ac:dyDescent="0.45">
      <c r="A5256" s="16">
        <v>8827</v>
      </c>
      <c r="B5256" s="10">
        <v>45018.405140509261</v>
      </c>
      <c r="C5256">
        <v>1</v>
      </c>
      <c r="D5256">
        <v>2035.38</v>
      </c>
      <c r="E5256" s="24">
        <f>INT(RFM_Pivot!$A$1 - tblCustRFM[[#This Row],[LastPurchaseDate]])</f>
        <v>638</v>
      </c>
      <c r="F5256">
        <f>IF(tblCustRFM[[#This Row],[Recency]] &lt;= $L$4, 3, IF(tblCustRFM[[#This Row],[Recency]] &lt;= M5258, 2, 1))</f>
        <v>1</v>
      </c>
      <c r="G5256">
        <f>IF(tblCustRFM[[#This Row],[Frequency]] &gt;= L5259, 3, IF(tblCustRFM[[#This Row],[Frequency]] &gt;= M5259, 2, 1))</f>
        <v>3</v>
      </c>
      <c r="H5256">
        <f>IF(tblCustRFM[[#This Row],[Monetary]] &gt;= L5260, 3, IF(tblCustRFM[[#This Row],[Monetary]] &gt;= M5260, 2, 1))</f>
        <v>3</v>
      </c>
      <c r="I5256">
        <f>tblCustRFM[[#This Row],[RecencyTier]] + tblCustRFM[[#This Row],[FrequencyTier]] + tblCustRFM[[#This Row],[MonetaryTier]]</f>
        <v>7</v>
      </c>
    </row>
    <row r="5257" spans="1:9" x14ac:dyDescent="0.45">
      <c r="A5257" s="16">
        <v>8829</v>
      </c>
      <c r="B5257" s="10">
        <v>45536.902990316361</v>
      </c>
      <c r="C5257">
        <v>2</v>
      </c>
      <c r="D5257">
        <v>26762.3</v>
      </c>
      <c r="E5257" s="24">
        <f>INT(RFM_Pivot!$A$1 - tblCustRFM[[#This Row],[LastPurchaseDate]])</f>
        <v>120</v>
      </c>
      <c r="F5257">
        <f>IF(tblCustRFM[[#This Row],[Recency]] &lt;= $L$4, 3, IF(tblCustRFM[[#This Row],[Recency]] &lt;= M5259, 2, 1))</f>
        <v>1</v>
      </c>
      <c r="G5257">
        <f>IF(tblCustRFM[[#This Row],[Frequency]] &gt;= L5260, 3, IF(tblCustRFM[[#This Row],[Frequency]] &gt;= M5260, 2, 1))</f>
        <v>3</v>
      </c>
      <c r="H5257">
        <f>IF(tblCustRFM[[#This Row],[Monetary]] &gt;= L5261, 3, IF(tblCustRFM[[#This Row],[Monetary]] &gt;= M5261, 2, 1))</f>
        <v>3</v>
      </c>
      <c r="I5257">
        <f>tblCustRFM[[#This Row],[RecencyTier]] + tblCustRFM[[#This Row],[FrequencyTier]] + tblCustRFM[[#This Row],[MonetaryTier]]</f>
        <v>7</v>
      </c>
    </row>
    <row r="5258" spans="1:9" x14ac:dyDescent="0.45">
      <c r="A5258" s="16">
        <v>8830</v>
      </c>
      <c r="B5258" s="10">
        <v>45413.593659375001</v>
      </c>
      <c r="C5258">
        <v>2</v>
      </c>
      <c r="D5258">
        <v>8193.6200000000008</v>
      </c>
      <c r="E5258" s="24">
        <f>INT(RFM_Pivot!$A$1 - tblCustRFM[[#This Row],[LastPurchaseDate]])</f>
        <v>243</v>
      </c>
      <c r="F5258">
        <f>IF(tblCustRFM[[#This Row],[Recency]] &lt;= $L$4, 3, IF(tblCustRFM[[#This Row],[Recency]] &lt;= M5260, 2, 1))</f>
        <v>1</v>
      </c>
      <c r="G5258">
        <f>IF(tblCustRFM[[#This Row],[Frequency]] &gt;= L5261, 3, IF(tblCustRFM[[#This Row],[Frequency]] &gt;= M5261, 2, 1))</f>
        <v>3</v>
      </c>
      <c r="H5258">
        <f>IF(tblCustRFM[[#This Row],[Monetary]] &gt;= L5262, 3, IF(tblCustRFM[[#This Row],[Monetary]] &gt;= M5262, 2, 1))</f>
        <v>3</v>
      </c>
      <c r="I5258">
        <f>tblCustRFM[[#This Row],[RecencyTier]] + tblCustRFM[[#This Row],[FrequencyTier]] + tblCustRFM[[#This Row],[MonetaryTier]]</f>
        <v>7</v>
      </c>
    </row>
    <row r="5259" spans="1:9" x14ac:dyDescent="0.45">
      <c r="A5259" s="16">
        <v>8832</v>
      </c>
      <c r="B5259" s="10">
        <v>45201.215421527777</v>
      </c>
      <c r="C5259">
        <v>2</v>
      </c>
      <c r="D5259">
        <v>3095.69</v>
      </c>
      <c r="E5259" s="24">
        <f>INT(RFM_Pivot!$A$1 - tblCustRFM[[#This Row],[LastPurchaseDate]])</f>
        <v>455</v>
      </c>
      <c r="F5259">
        <f>IF(tblCustRFM[[#This Row],[Recency]] &lt;= $L$4, 3, IF(tblCustRFM[[#This Row],[Recency]] &lt;= M5261, 2, 1))</f>
        <v>1</v>
      </c>
      <c r="G5259">
        <f>IF(tblCustRFM[[#This Row],[Frequency]] &gt;= L5262, 3, IF(tblCustRFM[[#This Row],[Frequency]] &gt;= M5262, 2, 1))</f>
        <v>3</v>
      </c>
      <c r="H5259">
        <f>IF(tblCustRFM[[#This Row],[Monetary]] &gt;= L5263, 3, IF(tblCustRFM[[#This Row],[Monetary]] &gt;= M5263, 2, 1))</f>
        <v>3</v>
      </c>
      <c r="I5259">
        <f>tblCustRFM[[#This Row],[RecencyTier]] + tblCustRFM[[#This Row],[FrequencyTier]] + tblCustRFM[[#This Row],[MonetaryTier]]</f>
        <v>7</v>
      </c>
    </row>
    <row r="5260" spans="1:9" x14ac:dyDescent="0.45">
      <c r="A5260" s="16">
        <v>8833</v>
      </c>
      <c r="B5260" s="10">
        <v>45516.168916898147</v>
      </c>
      <c r="C5260">
        <v>6</v>
      </c>
      <c r="D5260">
        <v>48995.19</v>
      </c>
      <c r="E5260" s="24">
        <f>INT(RFM_Pivot!$A$1 - tblCustRFM[[#This Row],[LastPurchaseDate]])</f>
        <v>140</v>
      </c>
      <c r="F5260">
        <f>IF(tblCustRFM[[#This Row],[Recency]] &lt;= $L$4, 3, IF(tblCustRFM[[#This Row],[Recency]] &lt;= M5262, 2, 1))</f>
        <v>1</v>
      </c>
      <c r="G5260">
        <f>IF(tblCustRFM[[#This Row],[Frequency]] &gt;= L5263, 3, IF(tblCustRFM[[#This Row],[Frequency]] &gt;= M5263, 2, 1))</f>
        <v>3</v>
      </c>
      <c r="H5260">
        <f>IF(tblCustRFM[[#This Row],[Monetary]] &gt;= L5264, 3, IF(tblCustRFM[[#This Row],[Monetary]] &gt;= M5264, 2, 1))</f>
        <v>3</v>
      </c>
      <c r="I5260">
        <f>tblCustRFM[[#This Row],[RecencyTier]] + tblCustRFM[[#This Row],[FrequencyTier]] + tblCustRFM[[#This Row],[MonetaryTier]]</f>
        <v>7</v>
      </c>
    </row>
    <row r="5261" spans="1:9" x14ac:dyDescent="0.45">
      <c r="A5261" s="16">
        <v>8835</v>
      </c>
      <c r="B5261" s="10">
        <v>45118.206120601855</v>
      </c>
      <c r="C5261">
        <v>1</v>
      </c>
      <c r="D5261">
        <v>5341.5</v>
      </c>
      <c r="E5261" s="24">
        <f>INT(RFM_Pivot!$A$1 - tblCustRFM[[#This Row],[LastPurchaseDate]])</f>
        <v>538</v>
      </c>
      <c r="F5261">
        <f>IF(tblCustRFM[[#This Row],[Recency]] &lt;= $L$4, 3, IF(tblCustRFM[[#This Row],[Recency]] &lt;= M5263, 2, 1))</f>
        <v>1</v>
      </c>
      <c r="G5261">
        <f>IF(tblCustRFM[[#This Row],[Frequency]] &gt;= L5264, 3, IF(tblCustRFM[[#This Row],[Frequency]] &gt;= M5264, 2, 1))</f>
        <v>3</v>
      </c>
      <c r="H5261">
        <f>IF(tblCustRFM[[#This Row],[Monetary]] &gt;= L5265, 3, IF(tblCustRFM[[#This Row],[Monetary]] &gt;= M5265, 2, 1))</f>
        <v>3</v>
      </c>
      <c r="I5261">
        <f>tblCustRFM[[#This Row],[RecencyTier]] + tblCustRFM[[#This Row],[FrequencyTier]] + tblCustRFM[[#This Row],[MonetaryTier]]</f>
        <v>7</v>
      </c>
    </row>
    <row r="5262" spans="1:9" x14ac:dyDescent="0.45">
      <c r="A5262" s="16">
        <v>8837</v>
      </c>
      <c r="B5262" s="10">
        <v>45357.816081597222</v>
      </c>
      <c r="C5262">
        <v>2</v>
      </c>
      <c r="D5262">
        <v>7534.83</v>
      </c>
      <c r="E5262" s="24">
        <f>INT(RFM_Pivot!$A$1 - tblCustRFM[[#This Row],[LastPurchaseDate]])</f>
        <v>299</v>
      </c>
      <c r="F5262">
        <f>IF(tblCustRFM[[#This Row],[Recency]] &lt;= $L$4, 3, IF(tblCustRFM[[#This Row],[Recency]] &lt;= M5264, 2, 1))</f>
        <v>1</v>
      </c>
      <c r="G5262">
        <f>IF(tblCustRFM[[#This Row],[Frequency]] &gt;= L5265, 3, IF(tblCustRFM[[#This Row],[Frequency]] &gt;= M5265, 2, 1))</f>
        <v>3</v>
      </c>
      <c r="H5262">
        <f>IF(tblCustRFM[[#This Row],[Monetary]] &gt;= L5266, 3, IF(tblCustRFM[[#This Row],[Monetary]] &gt;= M5266, 2, 1))</f>
        <v>3</v>
      </c>
      <c r="I5262">
        <f>tblCustRFM[[#This Row],[RecencyTier]] + tblCustRFM[[#This Row],[FrequencyTier]] + tblCustRFM[[#This Row],[MonetaryTier]]</f>
        <v>7</v>
      </c>
    </row>
    <row r="5263" spans="1:9" x14ac:dyDescent="0.45">
      <c r="A5263" s="16">
        <v>8838</v>
      </c>
      <c r="B5263" s="10">
        <v>45514.635763580249</v>
      </c>
      <c r="C5263">
        <v>1</v>
      </c>
      <c r="D5263">
        <v>2715.32</v>
      </c>
      <c r="E5263" s="24">
        <f>INT(RFM_Pivot!$A$1 - tblCustRFM[[#This Row],[LastPurchaseDate]])</f>
        <v>142</v>
      </c>
      <c r="F5263">
        <f>IF(tblCustRFM[[#This Row],[Recency]] &lt;= $L$4, 3, IF(tblCustRFM[[#This Row],[Recency]] &lt;= M5265, 2, 1))</f>
        <v>1</v>
      </c>
      <c r="G5263">
        <f>IF(tblCustRFM[[#This Row],[Frequency]] &gt;= L5266, 3, IF(tblCustRFM[[#This Row],[Frequency]] &gt;= M5266, 2, 1))</f>
        <v>3</v>
      </c>
      <c r="H5263">
        <f>IF(tblCustRFM[[#This Row],[Monetary]] &gt;= L5267, 3, IF(tblCustRFM[[#This Row],[Monetary]] &gt;= M5267, 2, 1))</f>
        <v>3</v>
      </c>
      <c r="I5263">
        <f>tblCustRFM[[#This Row],[RecencyTier]] + tblCustRFM[[#This Row],[FrequencyTier]] + tblCustRFM[[#This Row],[MonetaryTier]]</f>
        <v>7</v>
      </c>
    </row>
    <row r="5264" spans="1:9" x14ac:dyDescent="0.45">
      <c r="A5264" s="16">
        <v>8842</v>
      </c>
      <c r="B5264" s="10">
        <v>45479.1542154321</v>
      </c>
      <c r="C5264">
        <v>2</v>
      </c>
      <c r="D5264">
        <v>4984.28</v>
      </c>
      <c r="E5264" s="24">
        <f>INT(RFM_Pivot!$A$1 - tblCustRFM[[#This Row],[LastPurchaseDate]])</f>
        <v>177</v>
      </c>
      <c r="F5264">
        <f>IF(tblCustRFM[[#This Row],[Recency]] &lt;= $L$4, 3, IF(tblCustRFM[[#This Row],[Recency]] &lt;= M5266, 2, 1))</f>
        <v>1</v>
      </c>
      <c r="G5264">
        <f>IF(tblCustRFM[[#This Row],[Frequency]] &gt;= L5267, 3, IF(tblCustRFM[[#This Row],[Frequency]] &gt;= M5267, 2, 1))</f>
        <v>3</v>
      </c>
      <c r="H5264">
        <f>IF(tblCustRFM[[#This Row],[Monetary]] &gt;= L5268, 3, IF(tblCustRFM[[#This Row],[Monetary]] &gt;= M5268, 2, 1))</f>
        <v>3</v>
      </c>
      <c r="I5264">
        <f>tblCustRFM[[#This Row],[RecencyTier]] + tblCustRFM[[#This Row],[FrequencyTier]] + tblCustRFM[[#This Row],[MonetaryTier]]</f>
        <v>7</v>
      </c>
    </row>
    <row r="5265" spans="1:9" x14ac:dyDescent="0.45">
      <c r="A5265" s="16">
        <v>8843</v>
      </c>
      <c r="B5265" s="10">
        <v>45601.441444135802</v>
      </c>
      <c r="C5265">
        <v>2</v>
      </c>
      <c r="D5265">
        <v>11903.91</v>
      </c>
      <c r="E5265" s="24">
        <f>INT(RFM_Pivot!$A$1 - tblCustRFM[[#This Row],[LastPurchaseDate]])</f>
        <v>55</v>
      </c>
      <c r="F5265">
        <f>IF(tblCustRFM[[#This Row],[Recency]] &lt;= $L$4, 3, IF(tblCustRFM[[#This Row],[Recency]] &lt;= M5267, 2, 1))</f>
        <v>3</v>
      </c>
      <c r="G5265">
        <f>IF(tblCustRFM[[#This Row],[Frequency]] &gt;= L5268, 3, IF(tblCustRFM[[#This Row],[Frequency]] &gt;= M5268, 2, 1))</f>
        <v>3</v>
      </c>
      <c r="H5265">
        <f>IF(tblCustRFM[[#This Row],[Monetary]] &gt;= L5269, 3, IF(tblCustRFM[[#This Row],[Monetary]] &gt;= M5269, 2, 1))</f>
        <v>3</v>
      </c>
      <c r="I5265">
        <f>tblCustRFM[[#This Row],[RecencyTier]] + tblCustRFM[[#This Row],[FrequencyTier]] + tblCustRFM[[#This Row],[MonetaryTier]]</f>
        <v>9</v>
      </c>
    </row>
    <row r="5266" spans="1:9" x14ac:dyDescent="0.45">
      <c r="A5266" s="16">
        <v>8844</v>
      </c>
      <c r="B5266" s="10">
        <v>45480.833383333331</v>
      </c>
      <c r="C5266">
        <v>1</v>
      </c>
      <c r="D5266">
        <v>1156.3399999999999</v>
      </c>
      <c r="E5266" s="24">
        <f>INT(RFM_Pivot!$A$1 - tblCustRFM[[#This Row],[LastPurchaseDate]])</f>
        <v>176</v>
      </c>
      <c r="F5266">
        <f>IF(tblCustRFM[[#This Row],[Recency]] &lt;= $L$4, 3, IF(tblCustRFM[[#This Row],[Recency]] &lt;= M5268, 2, 1))</f>
        <v>1</v>
      </c>
      <c r="G5266">
        <f>IF(tblCustRFM[[#This Row],[Frequency]] &gt;= L5269, 3, IF(tblCustRFM[[#This Row],[Frequency]] &gt;= M5269, 2, 1))</f>
        <v>3</v>
      </c>
      <c r="H5266">
        <f>IF(tblCustRFM[[#This Row],[Monetary]] &gt;= L5270, 3, IF(tblCustRFM[[#This Row],[Monetary]] &gt;= M5270, 2, 1))</f>
        <v>3</v>
      </c>
      <c r="I5266">
        <f>tblCustRFM[[#This Row],[RecencyTier]] + tblCustRFM[[#This Row],[FrequencyTier]] + tblCustRFM[[#This Row],[MonetaryTier]]</f>
        <v>7</v>
      </c>
    </row>
    <row r="5267" spans="1:9" x14ac:dyDescent="0.45">
      <c r="A5267" s="16">
        <v>8845</v>
      </c>
      <c r="B5267" s="10">
        <v>45252.90459047068</v>
      </c>
      <c r="C5267">
        <v>2</v>
      </c>
      <c r="D5267">
        <v>12864.77</v>
      </c>
      <c r="E5267" s="24">
        <f>INT(RFM_Pivot!$A$1 - tblCustRFM[[#This Row],[LastPurchaseDate]])</f>
        <v>404</v>
      </c>
      <c r="F5267">
        <f>IF(tblCustRFM[[#This Row],[Recency]] &lt;= $L$4, 3, IF(tblCustRFM[[#This Row],[Recency]] &lt;= M5269, 2, 1))</f>
        <v>1</v>
      </c>
      <c r="G5267">
        <f>IF(tblCustRFM[[#This Row],[Frequency]] &gt;= L5270, 3, IF(tblCustRFM[[#This Row],[Frequency]] &gt;= M5270, 2, 1))</f>
        <v>3</v>
      </c>
      <c r="H5267">
        <f>IF(tblCustRFM[[#This Row],[Monetary]] &gt;= L5271, 3, IF(tblCustRFM[[#This Row],[Monetary]] &gt;= M5271, 2, 1))</f>
        <v>3</v>
      </c>
      <c r="I5267">
        <f>tblCustRFM[[#This Row],[RecencyTier]] + tblCustRFM[[#This Row],[FrequencyTier]] + tblCustRFM[[#This Row],[MonetaryTier]]</f>
        <v>7</v>
      </c>
    </row>
    <row r="5268" spans="1:9" x14ac:dyDescent="0.45">
      <c r="A5268" s="16">
        <v>8846</v>
      </c>
      <c r="B5268" s="10">
        <v>45454.039703973765</v>
      </c>
      <c r="C5268">
        <v>2</v>
      </c>
      <c r="D5268">
        <v>6768.4</v>
      </c>
      <c r="E5268" s="24">
        <f>INT(RFM_Pivot!$A$1 - tblCustRFM[[#This Row],[LastPurchaseDate]])</f>
        <v>202</v>
      </c>
      <c r="F5268">
        <f>IF(tblCustRFM[[#This Row],[Recency]] &lt;= $L$4, 3, IF(tblCustRFM[[#This Row],[Recency]] &lt;= M5270, 2, 1))</f>
        <v>1</v>
      </c>
      <c r="G5268">
        <f>IF(tblCustRFM[[#This Row],[Frequency]] &gt;= L5271, 3, IF(tblCustRFM[[#This Row],[Frequency]] &gt;= M5271, 2, 1))</f>
        <v>3</v>
      </c>
      <c r="H5268">
        <f>IF(tblCustRFM[[#This Row],[Monetary]] &gt;= L5272, 3, IF(tblCustRFM[[#This Row],[Monetary]] &gt;= M5272, 2, 1))</f>
        <v>3</v>
      </c>
      <c r="I5268">
        <f>tblCustRFM[[#This Row],[RecencyTier]] + tblCustRFM[[#This Row],[FrequencyTier]] + tblCustRFM[[#This Row],[MonetaryTier]]</f>
        <v>7</v>
      </c>
    </row>
    <row r="5269" spans="1:9" x14ac:dyDescent="0.45">
      <c r="A5269" s="16">
        <v>8847</v>
      </c>
      <c r="B5269" s="10">
        <v>45423.230623070987</v>
      </c>
      <c r="C5269">
        <v>1</v>
      </c>
      <c r="D5269">
        <v>3179.58</v>
      </c>
      <c r="E5269" s="24">
        <f>INT(RFM_Pivot!$A$1 - tblCustRFM[[#This Row],[LastPurchaseDate]])</f>
        <v>233</v>
      </c>
      <c r="F5269">
        <f>IF(tblCustRFM[[#This Row],[Recency]] &lt;= $L$4, 3, IF(tblCustRFM[[#This Row],[Recency]] &lt;= M5271, 2, 1))</f>
        <v>1</v>
      </c>
      <c r="G5269">
        <f>IF(tblCustRFM[[#This Row],[Frequency]] &gt;= L5272, 3, IF(tblCustRFM[[#This Row],[Frequency]] &gt;= M5272, 2, 1))</f>
        <v>3</v>
      </c>
      <c r="H5269">
        <f>IF(tblCustRFM[[#This Row],[Monetary]] &gt;= L5273, 3, IF(tblCustRFM[[#This Row],[Monetary]] &gt;= M5273, 2, 1))</f>
        <v>3</v>
      </c>
      <c r="I5269">
        <f>tblCustRFM[[#This Row],[RecencyTier]] + tblCustRFM[[#This Row],[FrequencyTier]] + tblCustRFM[[#This Row],[MonetaryTier]]</f>
        <v>7</v>
      </c>
    </row>
    <row r="5270" spans="1:9" x14ac:dyDescent="0.45">
      <c r="A5270" s="16">
        <v>8848</v>
      </c>
      <c r="B5270" s="10">
        <v>45479.300230015433</v>
      </c>
      <c r="C5270">
        <v>3</v>
      </c>
      <c r="D5270">
        <v>17319.509999999998</v>
      </c>
      <c r="E5270" s="24">
        <f>INT(RFM_Pivot!$A$1 - tblCustRFM[[#This Row],[LastPurchaseDate]])</f>
        <v>177</v>
      </c>
      <c r="F5270">
        <f>IF(tblCustRFM[[#This Row],[Recency]] &lt;= $L$4, 3, IF(tblCustRFM[[#This Row],[Recency]] &lt;= M5272, 2, 1))</f>
        <v>1</v>
      </c>
      <c r="G5270">
        <f>IF(tblCustRFM[[#This Row],[Frequency]] &gt;= L5273, 3, IF(tblCustRFM[[#This Row],[Frequency]] &gt;= M5273, 2, 1))</f>
        <v>3</v>
      </c>
      <c r="H5270">
        <f>IF(tblCustRFM[[#This Row],[Monetary]] &gt;= L5274, 3, IF(tblCustRFM[[#This Row],[Monetary]] &gt;= M5274, 2, 1))</f>
        <v>3</v>
      </c>
      <c r="I5270">
        <f>tblCustRFM[[#This Row],[RecencyTier]] + tblCustRFM[[#This Row],[FrequencyTier]] + tblCustRFM[[#This Row],[MonetaryTier]]</f>
        <v>7</v>
      </c>
    </row>
    <row r="5271" spans="1:9" x14ac:dyDescent="0.45">
      <c r="A5271" s="16">
        <v>8849</v>
      </c>
      <c r="B5271" s="10">
        <v>45635.900890084878</v>
      </c>
      <c r="C5271">
        <v>3</v>
      </c>
      <c r="D5271">
        <v>24526.33</v>
      </c>
      <c r="E5271" s="24">
        <f>INT(RFM_Pivot!$A$1 - tblCustRFM[[#This Row],[LastPurchaseDate]])</f>
        <v>21</v>
      </c>
      <c r="F5271">
        <f>IF(tblCustRFM[[#This Row],[Recency]] &lt;= $L$4, 3, IF(tblCustRFM[[#This Row],[Recency]] &lt;= M5273, 2, 1))</f>
        <v>3</v>
      </c>
      <c r="G5271">
        <f>IF(tblCustRFM[[#This Row],[Frequency]] &gt;= L5274, 3, IF(tblCustRFM[[#This Row],[Frequency]] &gt;= M5274, 2, 1))</f>
        <v>3</v>
      </c>
      <c r="H5271">
        <f>IF(tblCustRFM[[#This Row],[Monetary]] &gt;= L5275, 3, IF(tblCustRFM[[#This Row],[Monetary]] &gt;= M5275, 2, 1))</f>
        <v>3</v>
      </c>
      <c r="I5271">
        <f>tblCustRFM[[#This Row],[RecencyTier]] + tblCustRFM[[#This Row],[FrequencyTier]] + tblCustRFM[[#This Row],[MonetaryTier]]</f>
        <v>9</v>
      </c>
    </row>
    <row r="5272" spans="1:9" x14ac:dyDescent="0.45">
      <c r="A5272" s="16">
        <v>8850</v>
      </c>
      <c r="B5272" s="10">
        <v>45221.511451157407</v>
      </c>
      <c r="C5272">
        <v>1</v>
      </c>
      <c r="D5272">
        <v>7795.52</v>
      </c>
      <c r="E5272" s="24">
        <f>INT(RFM_Pivot!$A$1 - tblCustRFM[[#This Row],[LastPurchaseDate]])</f>
        <v>435</v>
      </c>
      <c r="F5272">
        <f>IF(tblCustRFM[[#This Row],[Recency]] &lt;= $L$4, 3, IF(tblCustRFM[[#This Row],[Recency]] &lt;= M5274, 2, 1))</f>
        <v>1</v>
      </c>
      <c r="G5272">
        <f>IF(tblCustRFM[[#This Row],[Frequency]] &gt;= L5275, 3, IF(tblCustRFM[[#This Row],[Frequency]] &gt;= M5275, 2, 1))</f>
        <v>3</v>
      </c>
      <c r="H5272">
        <f>IF(tblCustRFM[[#This Row],[Monetary]] &gt;= L5276, 3, IF(tblCustRFM[[#This Row],[Monetary]] &gt;= M5276, 2, 1))</f>
        <v>3</v>
      </c>
      <c r="I5272">
        <f>tblCustRFM[[#This Row],[RecencyTier]] + tblCustRFM[[#This Row],[FrequencyTier]] + tblCustRFM[[#This Row],[MonetaryTier]]</f>
        <v>7</v>
      </c>
    </row>
    <row r="5273" spans="1:9" x14ac:dyDescent="0.45">
      <c r="A5273" s="16">
        <v>8851</v>
      </c>
      <c r="B5273" s="10">
        <v>45647.071007098762</v>
      </c>
      <c r="C5273">
        <v>2</v>
      </c>
      <c r="D5273">
        <v>16808.7</v>
      </c>
      <c r="E5273" s="24">
        <f>INT(RFM_Pivot!$A$1 - tblCustRFM[[#This Row],[LastPurchaseDate]])</f>
        <v>9</v>
      </c>
      <c r="F5273">
        <f>IF(tblCustRFM[[#This Row],[Recency]] &lt;= $L$4, 3, IF(tblCustRFM[[#This Row],[Recency]] &lt;= M5275, 2, 1))</f>
        <v>3</v>
      </c>
      <c r="G5273">
        <f>IF(tblCustRFM[[#This Row],[Frequency]] &gt;= L5276, 3, IF(tblCustRFM[[#This Row],[Frequency]] &gt;= M5276, 2, 1))</f>
        <v>3</v>
      </c>
      <c r="H5273">
        <f>IF(tblCustRFM[[#This Row],[Monetary]] &gt;= L5277, 3, IF(tblCustRFM[[#This Row],[Monetary]] &gt;= M5277, 2, 1))</f>
        <v>3</v>
      </c>
      <c r="I5273">
        <f>tblCustRFM[[#This Row],[RecencyTier]] + tblCustRFM[[#This Row],[FrequencyTier]] + tblCustRFM[[#This Row],[MonetaryTier]]</f>
        <v>9</v>
      </c>
    </row>
    <row r="5274" spans="1:9" x14ac:dyDescent="0.45">
      <c r="A5274" s="16">
        <v>8853</v>
      </c>
      <c r="B5274" s="10">
        <v>45322.115511535492</v>
      </c>
      <c r="C5274">
        <v>1</v>
      </c>
      <c r="D5274">
        <v>301.02</v>
      </c>
      <c r="E5274" s="24">
        <f>INT(RFM_Pivot!$A$1 - tblCustRFM[[#This Row],[LastPurchaseDate]])</f>
        <v>334</v>
      </c>
      <c r="F5274">
        <f>IF(tblCustRFM[[#This Row],[Recency]] &lt;= $L$4, 3, IF(tblCustRFM[[#This Row],[Recency]] &lt;= M5276, 2, 1))</f>
        <v>1</v>
      </c>
      <c r="G5274">
        <f>IF(tblCustRFM[[#This Row],[Frequency]] &gt;= L5277, 3, IF(tblCustRFM[[#This Row],[Frequency]] &gt;= M5277, 2, 1))</f>
        <v>3</v>
      </c>
      <c r="H5274">
        <f>IF(tblCustRFM[[#This Row],[Monetary]] &gt;= L5278, 3, IF(tblCustRFM[[#This Row],[Monetary]] &gt;= M5278, 2, 1))</f>
        <v>3</v>
      </c>
      <c r="I5274">
        <f>tblCustRFM[[#This Row],[RecencyTier]] + tblCustRFM[[#This Row],[FrequencyTier]] + tblCustRFM[[#This Row],[MonetaryTier]]</f>
        <v>7</v>
      </c>
    </row>
    <row r="5275" spans="1:9" x14ac:dyDescent="0.45">
      <c r="A5275" s="16">
        <v>8855</v>
      </c>
      <c r="B5275" s="10">
        <v>45549.387238734569</v>
      </c>
      <c r="C5275">
        <v>1</v>
      </c>
      <c r="D5275">
        <v>2715.88</v>
      </c>
      <c r="E5275" s="24">
        <f>INT(RFM_Pivot!$A$1 - tblCustRFM[[#This Row],[LastPurchaseDate]])</f>
        <v>107</v>
      </c>
      <c r="F5275">
        <f>IF(tblCustRFM[[#This Row],[Recency]] &lt;= $L$4, 3, IF(tblCustRFM[[#This Row],[Recency]] &lt;= M5277, 2, 1))</f>
        <v>3</v>
      </c>
      <c r="G5275">
        <f>IF(tblCustRFM[[#This Row],[Frequency]] &gt;= L5278, 3, IF(tblCustRFM[[#This Row],[Frequency]] &gt;= M5278, 2, 1))</f>
        <v>3</v>
      </c>
      <c r="H5275">
        <f>IF(tblCustRFM[[#This Row],[Monetary]] &gt;= L5279, 3, IF(tblCustRFM[[#This Row],[Monetary]] &gt;= M5279, 2, 1))</f>
        <v>3</v>
      </c>
      <c r="I5275">
        <f>tblCustRFM[[#This Row],[RecencyTier]] + tblCustRFM[[#This Row],[FrequencyTier]] + tblCustRFM[[#This Row],[MonetaryTier]]</f>
        <v>9</v>
      </c>
    </row>
    <row r="5276" spans="1:9" x14ac:dyDescent="0.45">
      <c r="A5276" s="16">
        <v>8856</v>
      </c>
      <c r="B5276" s="10">
        <v>45636.338933873456</v>
      </c>
      <c r="C5276">
        <v>2</v>
      </c>
      <c r="D5276">
        <v>21523.8</v>
      </c>
      <c r="E5276" s="24">
        <f>INT(RFM_Pivot!$A$1 - tblCustRFM[[#This Row],[LastPurchaseDate]])</f>
        <v>20</v>
      </c>
      <c r="F5276">
        <f>IF(tblCustRFM[[#This Row],[Recency]] &lt;= $L$4, 3, IF(tblCustRFM[[#This Row],[Recency]] &lt;= M5278, 2, 1))</f>
        <v>3</v>
      </c>
      <c r="G5276">
        <f>IF(tblCustRFM[[#This Row],[Frequency]] &gt;= L5279, 3, IF(tblCustRFM[[#This Row],[Frequency]] &gt;= M5279, 2, 1))</f>
        <v>3</v>
      </c>
      <c r="H5276">
        <f>IF(tblCustRFM[[#This Row],[Monetary]] &gt;= L5280, 3, IF(tblCustRFM[[#This Row],[Monetary]] &gt;= M5280, 2, 1))</f>
        <v>3</v>
      </c>
      <c r="I5276">
        <f>tblCustRFM[[#This Row],[RecencyTier]] + tblCustRFM[[#This Row],[FrequencyTier]] + tblCustRFM[[#This Row],[MonetaryTier]]</f>
        <v>9</v>
      </c>
    </row>
    <row r="5277" spans="1:9" x14ac:dyDescent="0.45">
      <c r="A5277" s="16">
        <v>8857</v>
      </c>
      <c r="B5277" s="10">
        <v>45364.532753279324</v>
      </c>
      <c r="C5277">
        <v>2</v>
      </c>
      <c r="D5277">
        <v>18275.43</v>
      </c>
      <c r="E5277" s="24">
        <f>INT(RFM_Pivot!$A$1 - tblCustRFM[[#This Row],[LastPurchaseDate]])</f>
        <v>292</v>
      </c>
      <c r="F5277">
        <f>IF(tblCustRFM[[#This Row],[Recency]] &lt;= $L$4, 3, IF(tblCustRFM[[#This Row],[Recency]] &lt;= M5279, 2, 1))</f>
        <v>1</v>
      </c>
      <c r="G5277">
        <f>IF(tblCustRFM[[#This Row],[Frequency]] &gt;= L5280, 3, IF(tblCustRFM[[#This Row],[Frequency]] &gt;= M5280, 2, 1))</f>
        <v>3</v>
      </c>
      <c r="H5277">
        <f>IF(tblCustRFM[[#This Row],[Monetary]] &gt;= L5281, 3, IF(tblCustRFM[[#This Row],[Monetary]] &gt;= M5281, 2, 1))</f>
        <v>3</v>
      </c>
      <c r="I5277">
        <f>tblCustRFM[[#This Row],[RecencyTier]] + tblCustRFM[[#This Row],[FrequencyTier]] + tblCustRFM[[#This Row],[MonetaryTier]]</f>
        <v>7</v>
      </c>
    </row>
    <row r="5278" spans="1:9" x14ac:dyDescent="0.45">
      <c r="A5278" s="16">
        <v>8858</v>
      </c>
      <c r="B5278" s="10">
        <v>44935.395839583332</v>
      </c>
      <c r="C5278">
        <v>1</v>
      </c>
      <c r="D5278">
        <v>19780.32</v>
      </c>
      <c r="E5278" s="24">
        <f>INT(RFM_Pivot!$A$1 - tblCustRFM[[#This Row],[LastPurchaseDate]])</f>
        <v>721</v>
      </c>
      <c r="F5278">
        <f>IF(tblCustRFM[[#This Row],[Recency]] &lt;= $L$4, 3, IF(tblCustRFM[[#This Row],[Recency]] &lt;= M5280, 2, 1))</f>
        <v>1</v>
      </c>
      <c r="G5278">
        <f>IF(tblCustRFM[[#This Row],[Frequency]] &gt;= L5281, 3, IF(tblCustRFM[[#This Row],[Frequency]] &gt;= M5281, 2, 1))</f>
        <v>3</v>
      </c>
      <c r="H5278">
        <f>IF(tblCustRFM[[#This Row],[Monetary]] &gt;= L5282, 3, IF(tblCustRFM[[#This Row],[Monetary]] &gt;= M5282, 2, 1))</f>
        <v>3</v>
      </c>
      <c r="I5278">
        <f>tblCustRFM[[#This Row],[RecencyTier]] + tblCustRFM[[#This Row],[FrequencyTier]] + tblCustRFM[[#This Row],[MonetaryTier]]</f>
        <v>7</v>
      </c>
    </row>
    <row r="5279" spans="1:9" x14ac:dyDescent="0.45">
      <c r="A5279" s="16">
        <v>8860</v>
      </c>
      <c r="B5279" s="10">
        <v>45413.228622878087</v>
      </c>
      <c r="C5279">
        <v>2</v>
      </c>
      <c r="D5279">
        <v>25868.22</v>
      </c>
      <c r="E5279" s="24">
        <f>INT(RFM_Pivot!$A$1 - tblCustRFM[[#This Row],[LastPurchaseDate]])</f>
        <v>243</v>
      </c>
      <c r="F5279">
        <f>IF(tblCustRFM[[#This Row],[Recency]] &lt;= $L$4, 3, IF(tblCustRFM[[#This Row],[Recency]] &lt;= M5281, 2, 1))</f>
        <v>1</v>
      </c>
      <c r="G5279">
        <f>IF(tblCustRFM[[#This Row],[Frequency]] &gt;= L5282, 3, IF(tblCustRFM[[#This Row],[Frequency]] &gt;= M5282, 2, 1))</f>
        <v>3</v>
      </c>
      <c r="H5279">
        <f>IF(tblCustRFM[[#This Row],[Monetary]] &gt;= L5283, 3, IF(tblCustRFM[[#This Row],[Monetary]] &gt;= M5283, 2, 1))</f>
        <v>3</v>
      </c>
      <c r="I5279">
        <f>tblCustRFM[[#This Row],[RecencyTier]] + tblCustRFM[[#This Row],[FrequencyTier]] + tblCustRFM[[#This Row],[MonetaryTier]]</f>
        <v>7</v>
      </c>
    </row>
    <row r="5280" spans="1:9" x14ac:dyDescent="0.45">
      <c r="A5280" s="16">
        <v>8862</v>
      </c>
      <c r="B5280" s="10">
        <v>45584.284728472223</v>
      </c>
      <c r="C5280">
        <v>1</v>
      </c>
      <c r="D5280">
        <v>19368.16</v>
      </c>
      <c r="E5280" s="24">
        <f>INT(RFM_Pivot!$A$1 - tblCustRFM[[#This Row],[LastPurchaseDate]])</f>
        <v>72</v>
      </c>
      <c r="F5280">
        <f>IF(tblCustRFM[[#This Row],[Recency]] &lt;= $L$4, 3, IF(tblCustRFM[[#This Row],[Recency]] &lt;= M5282, 2, 1))</f>
        <v>3</v>
      </c>
      <c r="G5280">
        <f>IF(tblCustRFM[[#This Row],[Frequency]] &gt;= L5283, 3, IF(tblCustRFM[[#This Row],[Frequency]] &gt;= M5283, 2, 1))</f>
        <v>3</v>
      </c>
      <c r="H5280">
        <f>IF(tblCustRFM[[#This Row],[Monetary]] &gt;= L5284, 3, IF(tblCustRFM[[#This Row],[Monetary]] &gt;= M5284, 2, 1))</f>
        <v>3</v>
      </c>
      <c r="I5280">
        <f>tblCustRFM[[#This Row],[RecencyTier]] + tblCustRFM[[#This Row],[FrequencyTier]] + tblCustRFM[[#This Row],[MonetaryTier]]</f>
        <v>9</v>
      </c>
    </row>
    <row r="5281" spans="1:9" x14ac:dyDescent="0.45">
      <c r="A5281" s="16">
        <v>8863</v>
      </c>
      <c r="B5281" s="10">
        <v>45561.871487152777</v>
      </c>
      <c r="C5281">
        <v>2</v>
      </c>
      <c r="D5281">
        <v>22757.89</v>
      </c>
      <c r="E5281" s="24">
        <f>INT(RFM_Pivot!$A$1 - tblCustRFM[[#This Row],[LastPurchaseDate]])</f>
        <v>95</v>
      </c>
      <c r="F5281">
        <f>IF(tblCustRFM[[#This Row],[Recency]] &lt;= $L$4, 3, IF(tblCustRFM[[#This Row],[Recency]] &lt;= M5283, 2, 1))</f>
        <v>3</v>
      </c>
      <c r="G5281">
        <f>IF(tblCustRFM[[#This Row],[Frequency]] &gt;= L5284, 3, IF(tblCustRFM[[#This Row],[Frequency]] &gt;= M5284, 2, 1))</f>
        <v>3</v>
      </c>
      <c r="H5281">
        <f>IF(tblCustRFM[[#This Row],[Monetary]] &gt;= L5285, 3, IF(tblCustRFM[[#This Row],[Monetary]] &gt;= M5285, 2, 1))</f>
        <v>3</v>
      </c>
      <c r="I5281">
        <f>tblCustRFM[[#This Row],[RecencyTier]] + tblCustRFM[[#This Row],[FrequencyTier]] + tblCustRFM[[#This Row],[MonetaryTier]]</f>
        <v>9</v>
      </c>
    </row>
    <row r="5282" spans="1:9" x14ac:dyDescent="0.45">
      <c r="A5282" s="16">
        <v>8864</v>
      </c>
      <c r="B5282" s="10">
        <v>45599.616261612653</v>
      </c>
      <c r="C5282">
        <v>1</v>
      </c>
      <c r="D5282">
        <v>11976.54</v>
      </c>
      <c r="E5282" s="24">
        <f>INT(RFM_Pivot!$A$1 - tblCustRFM[[#This Row],[LastPurchaseDate]])</f>
        <v>57</v>
      </c>
      <c r="F5282">
        <f>IF(tblCustRFM[[#This Row],[Recency]] &lt;= $L$4, 3, IF(tblCustRFM[[#This Row],[Recency]] &lt;= M5284, 2, 1))</f>
        <v>3</v>
      </c>
      <c r="G5282">
        <f>IF(tblCustRFM[[#This Row],[Frequency]] &gt;= L5285, 3, IF(tblCustRFM[[#This Row],[Frequency]] &gt;= M5285, 2, 1))</f>
        <v>3</v>
      </c>
      <c r="H5282">
        <f>IF(tblCustRFM[[#This Row],[Monetary]] &gt;= L5286, 3, IF(tblCustRFM[[#This Row],[Monetary]] &gt;= M5286, 2, 1))</f>
        <v>3</v>
      </c>
      <c r="I5282">
        <f>tblCustRFM[[#This Row],[RecencyTier]] + tblCustRFM[[#This Row],[FrequencyTier]] + tblCustRFM[[#This Row],[MonetaryTier]]</f>
        <v>9</v>
      </c>
    </row>
    <row r="5283" spans="1:9" x14ac:dyDescent="0.45">
      <c r="A5283" s="16">
        <v>8865</v>
      </c>
      <c r="B5283" s="10">
        <v>45349.931293132715</v>
      </c>
      <c r="C5283">
        <v>1</v>
      </c>
      <c r="D5283">
        <v>5592.87</v>
      </c>
      <c r="E5283" s="24">
        <f>INT(RFM_Pivot!$A$1 - tblCustRFM[[#This Row],[LastPurchaseDate]])</f>
        <v>307</v>
      </c>
      <c r="F5283">
        <f>IF(tblCustRFM[[#This Row],[Recency]] &lt;= $L$4, 3, IF(tblCustRFM[[#This Row],[Recency]] &lt;= M5285, 2, 1))</f>
        <v>1</v>
      </c>
      <c r="G5283">
        <f>IF(tblCustRFM[[#This Row],[Frequency]] &gt;= L5286, 3, IF(tblCustRFM[[#This Row],[Frequency]] &gt;= M5286, 2, 1))</f>
        <v>3</v>
      </c>
      <c r="H5283">
        <f>IF(tblCustRFM[[#This Row],[Monetary]] &gt;= L5287, 3, IF(tblCustRFM[[#This Row],[Monetary]] &gt;= M5287, 2, 1))</f>
        <v>3</v>
      </c>
      <c r="I5283">
        <f>tblCustRFM[[#This Row],[RecencyTier]] + tblCustRFM[[#This Row],[FrequencyTier]] + tblCustRFM[[#This Row],[MonetaryTier]]</f>
        <v>7</v>
      </c>
    </row>
    <row r="5284" spans="1:9" x14ac:dyDescent="0.45">
      <c r="A5284" s="16">
        <v>8866</v>
      </c>
      <c r="B5284" s="10">
        <v>45396.071907175923</v>
      </c>
      <c r="C5284">
        <v>2</v>
      </c>
      <c r="D5284">
        <v>4435.91</v>
      </c>
      <c r="E5284" s="24">
        <f>INT(RFM_Pivot!$A$1 - tblCustRFM[[#This Row],[LastPurchaseDate]])</f>
        <v>260</v>
      </c>
      <c r="F5284">
        <f>IF(tblCustRFM[[#This Row],[Recency]] &lt;= $L$4, 3, IF(tblCustRFM[[#This Row],[Recency]] &lt;= M5286, 2, 1))</f>
        <v>1</v>
      </c>
      <c r="G5284">
        <f>IF(tblCustRFM[[#This Row],[Frequency]] &gt;= L5287, 3, IF(tblCustRFM[[#This Row],[Frequency]] &gt;= M5287, 2, 1))</f>
        <v>3</v>
      </c>
      <c r="H5284">
        <f>IF(tblCustRFM[[#This Row],[Monetary]] &gt;= L5288, 3, IF(tblCustRFM[[#This Row],[Monetary]] &gt;= M5288, 2, 1))</f>
        <v>3</v>
      </c>
      <c r="I5284">
        <f>tblCustRFM[[#This Row],[RecencyTier]] + tblCustRFM[[#This Row],[FrequencyTier]] + tblCustRFM[[#This Row],[MonetaryTier]]</f>
        <v>7</v>
      </c>
    </row>
    <row r="5285" spans="1:9" x14ac:dyDescent="0.45">
      <c r="A5285" s="16">
        <v>8867</v>
      </c>
      <c r="B5285" s="10">
        <v>45643.347634760801</v>
      </c>
      <c r="C5285">
        <v>4</v>
      </c>
      <c r="D5285">
        <v>36477.279999999999</v>
      </c>
      <c r="E5285" s="24">
        <f>INT(RFM_Pivot!$A$1 - tblCustRFM[[#This Row],[LastPurchaseDate]])</f>
        <v>13</v>
      </c>
      <c r="F5285">
        <f>IF(tblCustRFM[[#This Row],[Recency]] &lt;= $L$4, 3, IF(tblCustRFM[[#This Row],[Recency]] &lt;= M5287, 2, 1))</f>
        <v>3</v>
      </c>
      <c r="G5285">
        <f>IF(tblCustRFM[[#This Row],[Frequency]] &gt;= L5288, 3, IF(tblCustRFM[[#This Row],[Frequency]] &gt;= M5288, 2, 1))</f>
        <v>3</v>
      </c>
      <c r="H5285">
        <f>IF(tblCustRFM[[#This Row],[Monetary]] &gt;= L5289, 3, IF(tblCustRFM[[#This Row],[Monetary]] &gt;= M5289, 2, 1))</f>
        <v>3</v>
      </c>
      <c r="I5285">
        <f>tblCustRFM[[#This Row],[RecencyTier]] + tblCustRFM[[#This Row],[FrequencyTier]] + tblCustRFM[[#This Row],[MonetaryTier]]</f>
        <v>9</v>
      </c>
    </row>
    <row r="5286" spans="1:9" x14ac:dyDescent="0.45">
      <c r="A5286" s="16">
        <v>8868</v>
      </c>
      <c r="B5286" s="10">
        <v>45333.212621257713</v>
      </c>
      <c r="C5286">
        <v>1</v>
      </c>
      <c r="D5286">
        <v>2287.42</v>
      </c>
      <c r="E5286" s="24">
        <f>INT(RFM_Pivot!$A$1 - tblCustRFM[[#This Row],[LastPurchaseDate]])</f>
        <v>323</v>
      </c>
      <c r="F5286">
        <f>IF(tblCustRFM[[#This Row],[Recency]] &lt;= $L$4, 3, IF(tblCustRFM[[#This Row],[Recency]] &lt;= M5288, 2, 1))</f>
        <v>1</v>
      </c>
      <c r="G5286">
        <f>IF(tblCustRFM[[#This Row],[Frequency]] &gt;= L5289, 3, IF(tblCustRFM[[#This Row],[Frequency]] &gt;= M5289, 2, 1))</f>
        <v>3</v>
      </c>
      <c r="H5286">
        <f>IF(tblCustRFM[[#This Row],[Monetary]] &gt;= L5290, 3, IF(tblCustRFM[[#This Row],[Monetary]] &gt;= M5290, 2, 1))</f>
        <v>3</v>
      </c>
      <c r="I5286">
        <f>tblCustRFM[[#This Row],[RecencyTier]] + tblCustRFM[[#This Row],[FrequencyTier]] + tblCustRFM[[#This Row],[MonetaryTier]]</f>
        <v>7</v>
      </c>
    </row>
    <row r="5287" spans="1:9" x14ac:dyDescent="0.45">
      <c r="A5287" s="16">
        <v>8869</v>
      </c>
      <c r="B5287" s="10">
        <v>45449.367236728394</v>
      </c>
      <c r="C5287">
        <v>3</v>
      </c>
      <c r="D5287">
        <v>22289.74</v>
      </c>
      <c r="E5287" s="24">
        <f>INT(RFM_Pivot!$A$1 - tblCustRFM[[#This Row],[LastPurchaseDate]])</f>
        <v>207</v>
      </c>
      <c r="F5287">
        <f>IF(tblCustRFM[[#This Row],[Recency]] &lt;= $L$4, 3, IF(tblCustRFM[[#This Row],[Recency]] &lt;= M5289, 2, 1))</f>
        <v>1</v>
      </c>
      <c r="G5287">
        <f>IF(tblCustRFM[[#This Row],[Frequency]] &gt;= L5290, 3, IF(tblCustRFM[[#This Row],[Frequency]] &gt;= M5290, 2, 1))</f>
        <v>3</v>
      </c>
      <c r="H5287">
        <f>IF(tblCustRFM[[#This Row],[Monetary]] &gt;= L5291, 3, IF(tblCustRFM[[#This Row],[Monetary]] &gt;= M5291, 2, 1))</f>
        <v>3</v>
      </c>
      <c r="I5287">
        <f>tblCustRFM[[#This Row],[RecencyTier]] + tblCustRFM[[#This Row],[FrequencyTier]] + tblCustRFM[[#This Row],[MonetaryTier]]</f>
        <v>7</v>
      </c>
    </row>
    <row r="5288" spans="1:9" x14ac:dyDescent="0.45">
      <c r="A5288" s="16">
        <v>8870</v>
      </c>
      <c r="B5288" s="10">
        <v>45067.028002816362</v>
      </c>
      <c r="C5288">
        <v>1</v>
      </c>
      <c r="D5288">
        <v>7469.1</v>
      </c>
      <c r="E5288" s="24">
        <f>INT(RFM_Pivot!$A$1 - tblCustRFM[[#This Row],[LastPurchaseDate]])</f>
        <v>589</v>
      </c>
      <c r="F5288">
        <f>IF(tblCustRFM[[#This Row],[Recency]] &lt;= $L$4, 3, IF(tblCustRFM[[#This Row],[Recency]] &lt;= M5290, 2, 1))</f>
        <v>1</v>
      </c>
      <c r="G5288">
        <f>IF(tblCustRFM[[#This Row],[Frequency]] &gt;= L5291, 3, IF(tblCustRFM[[#This Row],[Frequency]] &gt;= M5291, 2, 1))</f>
        <v>3</v>
      </c>
      <c r="H5288">
        <f>IF(tblCustRFM[[#This Row],[Monetary]] &gt;= L5292, 3, IF(tblCustRFM[[#This Row],[Monetary]] &gt;= M5292, 2, 1))</f>
        <v>3</v>
      </c>
      <c r="I5288">
        <f>tblCustRFM[[#This Row],[RecencyTier]] + tblCustRFM[[#This Row],[FrequencyTier]] + tblCustRFM[[#This Row],[MonetaryTier]]</f>
        <v>7</v>
      </c>
    </row>
    <row r="5289" spans="1:9" x14ac:dyDescent="0.45">
      <c r="A5289" s="16">
        <v>8871</v>
      </c>
      <c r="B5289" s="10">
        <v>45607.866086612652</v>
      </c>
      <c r="C5289">
        <v>2</v>
      </c>
      <c r="D5289">
        <v>27113.64</v>
      </c>
      <c r="E5289" s="24">
        <f>INT(RFM_Pivot!$A$1 - tblCustRFM[[#This Row],[LastPurchaseDate]])</f>
        <v>49</v>
      </c>
      <c r="F5289">
        <f>IF(tblCustRFM[[#This Row],[Recency]] &lt;= $L$4, 3, IF(tblCustRFM[[#This Row],[Recency]] &lt;= M5291, 2, 1))</f>
        <v>3</v>
      </c>
      <c r="G5289">
        <f>IF(tblCustRFM[[#This Row],[Frequency]] &gt;= L5292, 3, IF(tblCustRFM[[#This Row],[Frequency]] &gt;= M5292, 2, 1))</f>
        <v>3</v>
      </c>
      <c r="H5289">
        <f>IF(tblCustRFM[[#This Row],[Monetary]] &gt;= L5293, 3, IF(tblCustRFM[[#This Row],[Monetary]] &gt;= M5293, 2, 1))</f>
        <v>3</v>
      </c>
      <c r="I5289">
        <f>tblCustRFM[[#This Row],[RecencyTier]] + tblCustRFM[[#This Row],[FrequencyTier]] + tblCustRFM[[#This Row],[MonetaryTier]]</f>
        <v>9</v>
      </c>
    </row>
    <row r="5290" spans="1:9" x14ac:dyDescent="0.45">
      <c r="A5290" s="16">
        <v>8872</v>
      </c>
      <c r="B5290" s="10">
        <v>45489.740274035496</v>
      </c>
      <c r="C5290">
        <v>1</v>
      </c>
      <c r="D5290">
        <v>236.04</v>
      </c>
      <c r="E5290" s="24">
        <f>INT(RFM_Pivot!$A$1 - tblCustRFM[[#This Row],[LastPurchaseDate]])</f>
        <v>167</v>
      </c>
      <c r="F5290">
        <f>IF(tblCustRFM[[#This Row],[Recency]] &lt;= $L$4, 3, IF(tblCustRFM[[#This Row],[Recency]] &lt;= M5292, 2, 1))</f>
        <v>1</v>
      </c>
      <c r="G5290">
        <f>IF(tblCustRFM[[#This Row],[Frequency]] &gt;= L5293, 3, IF(tblCustRFM[[#This Row],[Frequency]] &gt;= M5293, 2, 1))</f>
        <v>3</v>
      </c>
      <c r="H5290">
        <f>IF(tblCustRFM[[#This Row],[Monetary]] &gt;= L5294, 3, IF(tblCustRFM[[#This Row],[Monetary]] &gt;= M5294, 2, 1))</f>
        <v>3</v>
      </c>
      <c r="I5290">
        <f>tblCustRFM[[#This Row],[RecencyTier]] + tblCustRFM[[#This Row],[FrequencyTier]] + tblCustRFM[[#This Row],[MonetaryTier]]</f>
        <v>7</v>
      </c>
    </row>
    <row r="5291" spans="1:9" x14ac:dyDescent="0.45">
      <c r="A5291" s="16">
        <v>8874</v>
      </c>
      <c r="B5291" s="10">
        <v>45615.750875077159</v>
      </c>
      <c r="C5291">
        <v>1</v>
      </c>
      <c r="D5291">
        <v>13785.45</v>
      </c>
      <c r="E5291" s="24">
        <f>INT(RFM_Pivot!$A$1 - tblCustRFM[[#This Row],[LastPurchaseDate]])</f>
        <v>41</v>
      </c>
      <c r="F5291">
        <f>IF(tblCustRFM[[#This Row],[Recency]] &lt;= $L$4, 3, IF(tblCustRFM[[#This Row],[Recency]] &lt;= M5293, 2, 1))</f>
        <v>3</v>
      </c>
      <c r="G5291">
        <f>IF(tblCustRFM[[#This Row],[Frequency]] &gt;= L5294, 3, IF(tblCustRFM[[#This Row],[Frequency]] &gt;= M5294, 2, 1))</f>
        <v>3</v>
      </c>
      <c r="H5291">
        <f>IF(tblCustRFM[[#This Row],[Monetary]] &gt;= L5295, 3, IF(tblCustRFM[[#This Row],[Monetary]] &gt;= M5295, 2, 1))</f>
        <v>3</v>
      </c>
      <c r="I5291">
        <f>tblCustRFM[[#This Row],[RecencyTier]] + tblCustRFM[[#This Row],[FrequencyTier]] + tblCustRFM[[#This Row],[MonetaryTier]]</f>
        <v>9</v>
      </c>
    </row>
    <row r="5292" spans="1:9" x14ac:dyDescent="0.45">
      <c r="A5292" s="16">
        <v>8875</v>
      </c>
      <c r="B5292" s="10">
        <v>45414.25072507716</v>
      </c>
      <c r="C5292">
        <v>2</v>
      </c>
      <c r="D5292">
        <v>16771</v>
      </c>
      <c r="E5292" s="24">
        <f>INT(RFM_Pivot!$A$1 - tblCustRFM[[#This Row],[LastPurchaseDate]])</f>
        <v>242</v>
      </c>
      <c r="F5292">
        <f>IF(tblCustRFM[[#This Row],[Recency]] &lt;= $L$4, 3, IF(tblCustRFM[[#This Row],[Recency]] &lt;= M5294, 2, 1))</f>
        <v>1</v>
      </c>
      <c r="G5292">
        <f>IF(tblCustRFM[[#This Row],[Frequency]] &gt;= L5295, 3, IF(tblCustRFM[[#This Row],[Frequency]] &gt;= M5295, 2, 1))</f>
        <v>3</v>
      </c>
      <c r="H5292">
        <f>IF(tblCustRFM[[#This Row],[Monetary]] &gt;= L5296, 3, IF(tblCustRFM[[#This Row],[Monetary]] &gt;= M5296, 2, 1))</f>
        <v>3</v>
      </c>
      <c r="I5292">
        <f>tblCustRFM[[#This Row],[RecencyTier]] + tblCustRFM[[#This Row],[FrequencyTier]] + tblCustRFM[[#This Row],[MonetaryTier]]</f>
        <v>7</v>
      </c>
    </row>
    <row r="5293" spans="1:9" x14ac:dyDescent="0.45">
      <c r="A5293" s="16">
        <v>8876</v>
      </c>
      <c r="B5293" s="10">
        <v>45603.558655864195</v>
      </c>
      <c r="C5293">
        <v>4</v>
      </c>
      <c r="D5293">
        <v>27590.79</v>
      </c>
      <c r="E5293" s="24">
        <f>INT(RFM_Pivot!$A$1 - tblCustRFM[[#This Row],[LastPurchaseDate]])</f>
        <v>53</v>
      </c>
      <c r="F5293">
        <f>IF(tblCustRFM[[#This Row],[Recency]] &lt;= $L$4, 3, IF(tblCustRFM[[#This Row],[Recency]] &lt;= M5295, 2, 1))</f>
        <v>3</v>
      </c>
      <c r="G5293">
        <f>IF(tblCustRFM[[#This Row],[Frequency]] &gt;= L5296, 3, IF(tblCustRFM[[#This Row],[Frequency]] &gt;= M5296, 2, 1))</f>
        <v>3</v>
      </c>
      <c r="H5293">
        <f>IF(tblCustRFM[[#This Row],[Monetary]] &gt;= L5297, 3, IF(tblCustRFM[[#This Row],[Monetary]] &gt;= M5297, 2, 1))</f>
        <v>3</v>
      </c>
      <c r="I5293">
        <f>tblCustRFM[[#This Row],[RecencyTier]] + tblCustRFM[[#This Row],[FrequencyTier]] + tblCustRFM[[#This Row],[MonetaryTier]]</f>
        <v>9</v>
      </c>
    </row>
    <row r="5294" spans="1:9" x14ac:dyDescent="0.45">
      <c r="A5294" s="16">
        <v>8878</v>
      </c>
      <c r="B5294" s="10">
        <v>45018.259125925928</v>
      </c>
      <c r="C5294">
        <v>1</v>
      </c>
      <c r="D5294">
        <v>16981.84</v>
      </c>
      <c r="E5294" s="24">
        <f>INT(RFM_Pivot!$A$1 - tblCustRFM[[#This Row],[LastPurchaseDate]])</f>
        <v>638</v>
      </c>
      <c r="F5294">
        <f>IF(tblCustRFM[[#This Row],[Recency]] &lt;= $L$4, 3, IF(tblCustRFM[[#This Row],[Recency]] &lt;= M5296, 2, 1))</f>
        <v>1</v>
      </c>
      <c r="G5294">
        <f>IF(tblCustRFM[[#This Row],[Frequency]] &gt;= L5297, 3, IF(tblCustRFM[[#This Row],[Frequency]] &gt;= M5297, 2, 1))</f>
        <v>3</v>
      </c>
      <c r="H5294">
        <f>IF(tblCustRFM[[#This Row],[Monetary]] &gt;= L5298, 3, IF(tblCustRFM[[#This Row],[Monetary]] &gt;= M5298, 2, 1))</f>
        <v>3</v>
      </c>
      <c r="I5294">
        <f>tblCustRFM[[#This Row],[RecencyTier]] + tblCustRFM[[#This Row],[FrequencyTier]] + tblCustRFM[[#This Row],[MonetaryTier]]</f>
        <v>7</v>
      </c>
    </row>
    <row r="5295" spans="1:9" x14ac:dyDescent="0.45">
      <c r="A5295" s="16">
        <v>8880</v>
      </c>
      <c r="B5295" s="10">
        <v>45491.565456558645</v>
      </c>
      <c r="C5295">
        <v>2</v>
      </c>
      <c r="D5295">
        <v>7830.47</v>
      </c>
      <c r="E5295" s="24">
        <f>INT(RFM_Pivot!$A$1 - tblCustRFM[[#This Row],[LastPurchaseDate]])</f>
        <v>165</v>
      </c>
      <c r="F5295">
        <f>IF(tblCustRFM[[#This Row],[Recency]] &lt;= $L$4, 3, IF(tblCustRFM[[#This Row],[Recency]] &lt;= M5297, 2, 1))</f>
        <v>1</v>
      </c>
      <c r="G5295">
        <f>IF(tblCustRFM[[#This Row],[Frequency]] &gt;= L5298, 3, IF(tblCustRFM[[#This Row],[Frequency]] &gt;= M5298, 2, 1))</f>
        <v>3</v>
      </c>
      <c r="H5295">
        <f>IF(tblCustRFM[[#This Row],[Monetary]] &gt;= L5299, 3, IF(tblCustRFM[[#This Row],[Monetary]] &gt;= M5299, 2, 1))</f>
        <v>3</v>
      </c>
      <c r="I5295">
        <f>tblCustRFM[[#This Row],[RecencyTier]] + tblCustRFM[[#This Row],[FrequencyTier]] + tblCustRFM[[#This Row],[MonetaryTier]]</f>
        <v>7</v>
      </c>
    </row>
    <row r="5296" spans="1:9" x14ac:dyDescent="0.45">
      <c r="A5296" s="16">
        <v>8887</v>
      </c>
      <c r="B5296" s="10">
        <v>45646.632963310185</v>
      </c>
      <c r="C5296">
        <v>2</v>
      </c>
      <c r="D5296">
        <v>12189.12</v>
      </c>
      <c r="E5296" s="24">
        <f>INT(RFM_Pivot!$A$1 - tblCustRFM[[#This Row],[LastPurchaseDate]])</f>
        <v>10</v>
      </c>
      <c r="F5296">
        <f>IF(tblCustRFM[[#This Row],[Recency]] &lt;= $L$4, 3, IF(tblCustRFM[[#This Row],[Recency]] &lt;= M5298, 2, 1))</f>
        <v>3</v>
      </c>
      <c r="G5296">
        <f>IF(tblCustRFM[[#This Row],[Frequency]] &gt;= L5299, 3, IF(tblCustRFM[[#This Row],[Frequency]] &gt;= M5299, 2, 1))</f>
        <v>3</v>
      </c>
      <c r="H5296">
        <f>IF(tblCustRFM[[#This Row],[Monetary]] &gt;= L5300, 3, IF(tblCustRFM[[#This Row],[Monetary]] &gt;= M5300, 2, 1))</f>
        <v>3</v>
      </c>
      <c r="I5296">
        <f>tblCustRFM[[#This Row],[RecencyTier]] + tblCustRFM[[#This Row],[FrequencyTier]] + tblCustRFM[[#This Row],[MonetaryTier]]</f>
        <v>9</v>
      </c>
    </row>
    <row r="5297" spans="1:9" x14ac:dyDescent="0.45">
      <c r="A5297" s="16">
        <v>8888</v>
      </c>
      <c r="B5297" s="10">
        <v>45149.745274537039</v>
      </c>
      <c r="C5297">
        <v>1</v>
      </c>
      <c r="D5297">
        <v>12775.56</v>
      </c>
      <c r="E5297" s="24">
        <f>INT(RFM_Pivot!$A$1 - tblCustRFM[[#This Row],[LastPurchaseDate]])</f>
        <v>507</v>
      </c>
      <c r="F5297">
        <f>IF(tblCustRFM[[#This Row],[Recency]] &lt;= $L$4, 3, IF(tblCustRFM[[#This Row],[Recency]] &lt;= M5299, 2, 1))</f>
        <v>1</v>
      </c>
      <c r="G5297">
        <f>IF(tblCustRFM[[#This Row],[Frequency]] &gt;= L5300, 3, IF(tblCustRFM[[#This Row],[Frequency]] &gt;= M5300, 2, 1))</f>
        <v>3</v>
      </c>
      <c r="H5297">
        <f>IF(tblCustRFM[[#This Row],[Monetary]] &gt;= L5301, 3, IF(tblCustRFM[[#This Row],[Monetary]] &gt;= M5301, 2, 1))</f>
        <v>3</v>
      </c>
      <c r="I5297">
        <f>tblCustRFM[[#This Row],[RecencyTier]] + tblCustRFM[[#This Row],[FrequencyTier]] + tblCustRFM[[#This Row],[MonetaryTier]]</f>
        <v>7</v>
      </c>
    </row>
    <row r="5298" spans="1:9" x14ac:dyDescent="0.45">
      <c r="A5298" s="16">
        <v>8890</v>
      </c>
      <c r="B5298" s="10">
        <v>45365.700870100307</v>
      </c>
      <c r="C5298">
        <v>1</v>
      </c>
      <c r="D5298">
        <v>2186.59</v>
      </c>
      <c r="E5298" s="24">
        <f>INT(RFM_Pivot!$A$1 - tblCustRFM[[#This Row],[LastPurchaseDate]])</f>
        <v>291</v>
      </c>
      <c r="F5298">
        <f>IF(tblCustRFM[[#This Row],[Recency]] &lt;= $L$4, 3, IF(tblCustRFM[[#This Row],[Recency]] &lt;= M5300, 2, 1))</f>
        <v>1</v>
      </c>
      <c r="G5298">
        <f>IF(tblCustRFM[[#This Row],[Frequency]] &gt;= L5301, 3, IF(tblCustRFM[[#This Row],[Frequency]] &gt;= M5301, 2, 1))</f>
        <v>3</v>
      </c>
      <c r="H5298">
        <f>IF(tblCustRFM[[#This Row],[Monetary]] &gt;= L5302, 3, IF(tblCustRFM[[#This Row],[Monetary]] &gt;= M5302, 2, 1))</f>
        <v>3</v>
      </c>
      <c r="I5298">
        <f>tblCustRFM[[#This Row],[RecencyTier]] + tblCustRFM[[#This Row],[FrequencyTier]] + tblCustRFM[[#This Row],[MonetaryTier]]</f>
        <v>7</v>
      </c>
    </row>
    <row r="5299" spans="1:9" x14ac:dyDescent="0.45">
      <c r="A5299" s="16">
        <v>8891</v>
      </c>
      <c r="B5299" s="10">
        <v>45259.402240200616</v>
      </c>
      <c r="C5299">
        <v>2</v>
      </c>
      <c r="D5299">
        <v>15247.62</v>
      </c>
      <c r="E5299" s="24">
        <f>INT(RFM_Pivot!$A$1 - tblCustRFM[[#This Row],[LastPurchaseDate]])</f>
        <v>397</v>
      </c>
      <c r="F5299">
        <f>IF(tblCustRFM[[#This Row],[Recency]] &lt;= $L$4, 3, IF(tblCustRFM[[#This Row],[Recency]] &lt;= M5301, 2, 1))</f>
        <v>1</v>
      </c>
      <c r="G5299">
        <f>IF(tblCustRFM[[#This Row],[Frequency]] &gt;= L5302, 3, IF(tblCustRFM[[#This Row],[Frequency]] &gt;= M5302, 2, 1))</f>
        <v>3</v>
      </c>
      <c r="H5299">
        <f>IF(tblCustRFM[[#This Row],[Monetary]] &gt;= L5303, 3, IF(tblCustRFM[[#This Row],[Monetary]] &gt;= M5303, 2, 1))</f>
        <v>3</v>
      </c>
      <c r="I5299">
        <f>tblCustRFM[[#This Row],[RecencyTier]] + tblCustRFM[[#This Row],[FrequencyTier]] + tblCustRFM[[#This Row],[MonetaryTier]]</f>
        <v>7</v>
      </c>
    </row>
    <row r="5300" spans="1:9" x14ac:dyDescent="0.45">
      <c r="A5300" s="16">
        <v>8892</v>
      </c>
      <c r="B5300" s="10">
        <v>45352.486548649693</v>
      </c>
      <c r="C5300">
        <v>2</v>
      </c>
      <c r="D5300">
        <v>14758.51</v>
      </c>
      <c r="E5300" s="24">
        <f>INT(RFM_Pivot!$A$1 - tblCustRFM[[#This Row],[LastPurchaseDate]])</f>
        <v>304</v>
      </c>
      <c r="F5300">
        <f>IF(tblCustRFM[[#This Row],[Recency]] &lt;= $L$4, 3, IF(tblCustRFM[[#This Row],[Recency]] &lt;= M5302, 2, 1))</f>
        <v>1</v>
      </c>
      <c r="G5300">
        <f>IF(tblCustRFM[[#This Row],[Frequency]] &gt;= L5303, 3, IF(tblCustRFM[[#This Row],[Frequency]] &gt;= M5303, 2, 1))</f>
        <v>3</v>
      </c>
      <c r="H5300">
        <f>IF(tblCustRFM[[#This Row],[Monetary]] &gt;= L5304, 3, IF(tblCustRFM[[#This Row],[Monetary]] &gt;= M5304, 2, 1))</f>
        <v>3</v>
      </c>
      <c r="I5300">
        <f>tblCustRFM[[#This Row],[RecencyTier]] + tblCustRFM[[#This Row],[FrequencyTier]] + tblCustRFM[[#This Row],[MonetaryTier]]</f>
        <v>7</v>
      </c>
    </row>
    <row r="5301" spans="1:9" x14ac:dyDescent="0.45">
      <c r="A5301" s="16">
        <v>8893</v>
      </c>
      <c r="B5301" s="10">
        <v>45304.520752083336</v>
      </c>
      <c r="C5301">
        <v>1</v>
      </c>
      <c r="D5301">
        <v>19126.5</v>
      </c>
      <c r="E5301" s="24">
        <f>INT(RFM_Pivot!$A$1 - tblCustRFM[[#This Row],[LastPurchaseDate]])</f>
        <v>352</v>
      </c>
      <c r="F5301">
        <f>IF(tblCustRFM[[#This Row],[Recency]] &lt;= $L$4, 3, IF(tblCustRFM[[#This Row],[Recency]] &lt;= M5303, 2, 1))</f>
        <v>1</v>
      </c>
      <c r="G5301">
        <f>IF(tblCustRFM[[#This Row],[Frequency]] &gt;= L5304, 3, IF(tblCustRFM[[#This Row],[Frequency]] &gt;= M5304, 2, 1))</f>
        <v>3</v>
      </c>
      <c r="H5301">
        <f>IF(tblCustRFM[[#This Row],[Monetary]] &gt;= L5305, 3, IF(tblCustRFM[[#This Row],[Monetary]] &gt;= M5305, 2, 1))</f>
        <v>3</v>
      </c>
      <c r="I5301">
        <f>tblCustRFM[[#This Row],[RecencyTier]] + tblCustRFM[[#This Row],[FrequencyTier]] + tblCustRFM[[#This Row],[MonetaryTier]]</f>
        <v>7</v>
      </c>
    </row>
    <row r="5302" spans="1:9" x14ac:dyDescent="0.45">
      <c r="A5302" s="16">
        <v>8894</v>
      </c>
      <c r="B5302" s="10">
        <v>45634.440744058644</v>
      </c>
      <c r="C5302">
        <v>1</v>
      </c>
      <c r="D5302">
        <v>9437.7000000000007</v>
      </c>
      <c r="E5302" s="24">
        <f>INT(RFM_Pivot!$A$1 - tblCustRFM[[#This Row],[LastPurchaseDate]])</f>
        <v>22</v>
      </c>
      <c r="F5302">
        <f>IF(tblCustRFM[[#This Row],[Recency]] &lt;= $L$4, 3, IF(tblCustRFM[[#This Row],[Recency]] &lt;= M5304, 2, 1))</f>
        <v>3</v>
      </c>
      <c r="G5302">
        <f>IF(tblCustRFM[[#This Row],[Frequency]] &gt;= L5305, 3, IF(tblCustRFM[[#This Row],[Frequency]] &gt;= M5305, 2, 1))</f>
        <v>3</v>
      </c>
      <c r="H5302">
        <f>IF(tblCustRFM[[#This Row],[Monetary]] &gt;= L5306, 3, IF(tblCustRFM[[#This Row],[Monetary]] &gt;= M5306, 2, 1))</f>
        <v>3</v>
      </c>
      <c r="I5302">
        <f>tblCustRFM[[#This Row],[RecencyTier]] + tblCustRFM[[#This Row],[FrequencyTier]] + tblCustRFM[[#This Row],[MonetaryTier]]</f>
        <v>9</v>
      </c>
    </row>
    <row r="5303" spans="1:9" x14ac:dyDescent="0.45">
      <c r="A5303" s="16">
        <v>8896</v>
      </c>
      <c r="B5303" s="10">
        <v>45088.054105401236</v>
      </c>
      <c r="C5303">
        <v>1</v>
      </c>
      <c r="D5303">
        <v>22712.25</v>
      </c>
      <c r="E5303" s="24">
        <f>INT(RFM_Pivot!$A$1 - tblCustRFM[[#This Row],[LastPurchaseDate]])</f>
        <v>568</v>
      </c>
      <c r="F5303">
        <f>IF(tblCustRFM[[#This Row],[Recency]] &lt;= $L$4, 3, IF(tblCustRFM[[#This Row],[Recency]] &lt;= M5305, 2, 1))</f>
        <v>1</v>
      </c>
      <c r="G5303">
        <f>IF(tblCustRFM[[#This Row],[Frequency]] &gt;= L5306, 3, IF(tblCustRFM[[#This Row],[Frequency]] &gt;= M5306, 2, 1))</f>
        <v>3</v>
      </c>
      <c r="H5303">
        <f>IF(tblCustRFM[[#This Row],[Monetary]] &gt;= L5307, 3, IF(tblCustRFM[[#This Row],[Monetary]] &gt;= M5307, 2, 1))</f>
        <v>3</v>
      </c>
      <c r="I5303">
        <f>tblCustRFM[[#This Row],[RecencyTier]] + tblCustRFM[[#This Row],[FrequencyTier]] + tblCustRFM[[#This Row],[MonetaryTier]]</f>
        <v>7</v>
      </c>
    </row>
    <row r="5304" spans="1:9" x14ac:dyDescent="0.45">
      <c r="A5304" s="16">
        <v>8898</v>
      </c>
      <c r="B5304" s="10">
        <v>45067.612061188272</v>
      </c>
      <c r="C5304">
        <v>1</v>
      </c>
      <c r="D5304">
        <v>6168.92</v>
      </c>
      <c r="E5304" s="24">
        <f>INT(RFM_Pivot!$A$1 - tblCustRFM[[#This Row],[LastPurchaseDate]])</f>
        <v>589</v>
      </c>
      <c r="F5304">
        <f>IF(tblCustRFM[[#This Row],[Recency]] &lt;= $L$4, 3, IF(tblCustRFM[[#This Row],[Recency]] &lt;= M5306, 2, 1))</f>
        <v>1</v>
      </c>
      <c r="G5304">
        <f>IF(tblCustRFM[[#This Row],[Frequency]] &gt;= L5307, 3, IF(tblCustRFM[[#This Row],[Frequency]] &gt;= M5307, 2, 1))</f>
        <v>3</v>
      </c>
      <c r="H5304">
        <f>IF(tblCustRFM[[#This Row],[Monetary]] &gt;= L5308, 3, IF(tblCustRFM[[#This Row],[Monetary]] &gt;= M5308, 2, 1))</f>
        <v>3</v>
      </c>
      <c r="I5304">
        <f>tblCustRFM[[#This Row],[RecencyTier]] + tblCustRFM[[#This Row],[FrequencyTier]] + tblCustRFM[[#This Row],[MonetaryTier]]</f>
        <v>7</v>
      </c>
    </row>
    <row r="5305" spans="1:9" x14ac:dyDescent="0.45">
      <c r="A5305" s="16">
        <v>8901</v>
      </c>
      <c r="B5305" s="10">
        <v>45129.668266820991</v>
      </c>
      <c r="C5305">
        <v>2</v>
      </c>
      <c r="D5305">
        <v>9409.2999999999993</v>
      </c>
      <c r="E5305" s="24">
        <f>INT(RFM_Pivot!$A$1 - tblCustRFM[[#This Row],[LastPurchaseDate]])</f>
        <v>527</v>
      </c>
      <c r="F5305">
        <f>IF(tblCustRFM[[#This Row],[Recency]] &lt;= $L$4, 3, IF(tblCustRFM[[#This Row],[Recency]] &lt;= M5307, 2, 1))</f>
        <v>1</v>
      </c>
      <c r="G5305">
        <f>IF(tblCustRFM[[#This Row],[Frequency]] &gt;= L5308, 3, IF(tblCustRFM[[#This Row],[Frequency]] &gt;= M5308, 2, 1))</f>
        <v>3</v>
      </c>
      <c r="H5305">
        <f>IF(tblCustRFM[[#This Row],[Monetary]] &gt;= L5309, 3, IF(tblCustRFM[[#This Row],[Monetary]] &gt;= M5309, 2, 1))</f>
        <v>3</v>
      </c>
      <c r="I5305">
        <f>tblCustRFM[[#This Row],[RecencyTier]] + tblCustRFM[[#This Row],[FrequencyTier]] + tblCustRFM[[#This Row],[MonetaryTier]]</f>
        <v>7</v>
      </c>
    </row>
    <row r="5306" spans="1:9" x14ac:dyDescent="0.45">
      <c r="A5306" s="16">
        <v>8902</v>
      </c>
      <c r="B5306" s="10">
        <v>45557.710070987654</v>
      </c>
      <c r="C5306">
        <v>3</v>
      </c>
      <c r="D5306">
        <v>11233.21</v>
      </c>
      <c r="E5306" s="24">
        <f>INT(RFM_Pivot!$A$1 - tblCustRFM[[#This Row],[LastPurchaseDate]])</f>
        <v>99</v>
      </c>
      <c r="F5306">
        <f>IF(tblCustRFM[[#This Row],[Recency]] &lt;= $L$4, 3, IF(tblCustRFM[[#This Row],[Recency]] &lt;= M5308, 2, 1))</f>
        <v>3</v>
      </c>
      <c r="G5306">
        <f>IF(tblCustRFM[[#This Row],[Frequency]] &gt;= L5309, 3, IF(tblCustRFM[[#This Row],[Frequency]] &gt;= M5309, 2, 1))</f>
        <v>3</v>
      </c>
      <c r="H5306">
        <f>IF(tblCustRFM[[#This Row],[Monetary]] &gt;= L5310, 3, IF(tblCustRFM[[#This Row],[Monetary]] &gt;= M5310, 2, 1))</f>
        <v>3</v>
      </c>
      <c r="I5306">
        <f>tblCustRFM[[#This Row],[RecencyTier]] + tblCustRFM[[#This Row],[FrequencyTier]] + tblCustRFM[[#This Row],[MonetaryTier]]</f>
        <v>9</v>
      </c>
    </row>
    <row r="5307" spans="1:9" x14ac:dyDescent="0.45">
      <c r="A5307" s="16">
        <v>8903</v>
      </c>
      <c r="B5307" s="10">
        <v>45437.832083217596</v>
      </c>
      <c r="C5307">
        <v>1</v>
      </c>
      <c r="D5307">
        <v>10810.28</v>
      </c>
      <c r="E5307" s="24">
        <f>INT(RFM_Pivot!$A$1 - tblCustRFM[[#This Row],[LastPurchaseDate]])</f>
        <v>219</v>
      </c>
      <c r="F5307">
        <f>IF(tblCustRFM[[#This Row],[Recency]] &lt;= $L$4, 3, IF(tblCustRFM[[#This Row],[Recency]] &lt;= M5309, 2, 1))</f>
        <v>1</v>
      </c>
      <c r="G5307">
        <f>IF(tblCustRFM[[#This Row],[Frequency]] &gt;= L5310, 3, IF(tblCustRFM[[#This Row],[Frequency]] &gt;= M5310, 2, 1))</f>
        <v>3</v>
      </c>
      <c r="H5307">
        <f>IF(tblCustRFM[[#This Row],[Monetary]] &gt;= L5311, 3, IF(tblCustRFM[[#This Row],[Monetary]] &gt;= M5311, 2, 1))</f>
        <v>3</v>
      </c>
      <c r="I5307">
        <f>tblCustRFM[[#This Row],[RecencyTier]] + tblCustRFM[[#This Row],[FrequencyTier]] + tblCustRFM[[#This Row],[MonetaryTier]]</f>
        <v>7</v>
      </c>
    </row>
    <row r="5308" spans="1:9" x14ac:dyDescent="0.45">
      <c r="A5308" s="16">
        <v>8904</v>
      </c>
      <c r="B5308" s="10">
        <v>45643.055605555557</v>
      </c>
      <c r="C5308">
        <v>2</v>
      </c>
      <c r="D5308">
        <v>32712.400000000001</v>
      </c>
      <c r="E5308" s="24">
        <f>INT(RFM_Pivot!$A$1 - tblCustRFM[[#This Row],[LastPurchaseDate]])</f>
        <v>13</v>
      </c>
      <c r="F5308">
        <f>IF(tblCustRFM[[#This Row],[Recency]] &lt;= $L$4, 3, IF(tblCustRFM[[#This Row],[Recency]] &lt;= M5310, 2, 1))</f>
        <v>3</v>
      </c>
      <c r="G5308">
        <f>IF(tblCustRFM[[#This Row],[Frequency]] &gt;= L5311, 3, IF(tblCustRFM[[#This Row],[Frequency]] &gt;= M5311, 2, 1))</f>
        <v>3</v>
      </c>
      <c r="H5308">
        <f>IF(tblCustRFM[[#This Row],[Monetary]] &gt;= L5312, 3, IF(tblCustRFM[[#This Row],[Monetary]] &gt;= M5312, 2, 1))</f>
        <v>3</v>
      </c>
      <c r="I5308">
        <f>tblCustRFM[[#This Row],[RecencyTier]] + tblCustRFM[[#This Row],[FrequencyTier]] + tblCustRFM[[#This Row],[MonetaryTier]]</f>
        <v>9</v>
      </c>
    </row>
    <row r="5309" spans="1:9" x14ac:dyDescent="0.45">
      <c r="A5309" s="16">
        <v>8905</v>
      </c>
      <c r="B5309" s="10">
        <v>45242.02650266204</v>
      </c>
      <c r="C5309">
        <v>1</v>
      </c>
      <c r="D5309">
        <v>18017.96</v>
      </c>
      <c r="E5309" s="24">
        <f>INT(RFM_Pivot!$A$1 - tblCustRFM[[#This Row],[LastPurchaseDate]])</f>
        <v>414</v>
      </c>
      <c r="F5309">
        <f>IF(tblCustRFM[[#This Row],[Recency]] &lt;= $L$4, 3, IF(tblCustRFM[[#This Row],[Recency]] &lt;= M5311, 2, 1))</f>
        <v>1</v>
      </c>
      <c r="G5309">
        <f>IF(tblCustRFM[[#This Row],[Frequency]] &gt;= L5312, 3, IF(tblCustRFM[[#This Row],[Frequency]] &gt;= M5312, 2, 1))</f>
        <v>3</v>
      </c>
      <c r="H5309">
        <f>IF(tblCustRFM[[#This Row],[Monetary]] &gt;= L5313, 3, IF(tblCustRFM[[#This Row],[Monetary]] &gt;= M5313, 2, 1))</f>
        <v>3</v>
      </c>
      <c r="I5309">
        <f>tblCustRFM[[#This Row],[RecencyTier]] + tblCustRFM[[#This Row],[FrequencyTier]] + tblCustRFM[[#This Row],[MonetaryTier]]</f>
        <v>7</v>
      </c>
    </row>
    <row r="5310" spans="1:9" x14ac:dyDescent="0.45">
      <c r="A5310" s="16">
        <v>8906</v>
      </c>
      <c r="B5310" s="10">
        <v>45414.980798070988</v>
      </c>
      <c r="C5310">
        <v>2</v>
      </c>
      <c r="D5310">
        <v>16939.62</v>
      </c>
      <c r="E5310" s="24">
        <f>INT(RFM_Pivot!$A$1 - tblCustRFM[[#This Row],[LastPurchaseDate]])</f>
        <v>242</v>
      </c>
      <c r="F5310">
        <f>IF(tblCustRFM[[#This Row],[Recency]] &lt;= $L$4, 3, IF(tblCustRFM[[#This Row],[Recency]] &lt;= M5312, 2, 1))</f>
        <v>1</v>
      </c>
      <c r="G5310">
        <f>IF(tblCustRFM[[#This Row],[Frequency]] &gt;= L5313, 3, IF(tblCustRFM[[#This Row],[Frequency]] &gt;= M5313, 2, 1))</f>
        <v>3</v>
      </c>
      <c r="H5310">
        <f>IF(tblCustRFM[[#This Row],[Monetary]] &gt;= L5314, 3, IF(tblCustRFM[[#This Row],[Monetary]] &gt;= M5314, 2, 1))</f>
        <v>3</v>
      </c>
      <c r="I5310">
        <f>tblCustRFM[[#This Row],[RecencyTier]] + tblCustRFM[[#This Row],[FrequencyTier]] + tblCustRFM[[#This Row],[MonetaryTier]]</f>
        <v>7</v>
      </c>
    </row>
    <row r="5311" spans="1:9" x14ac:dyDescent="0.45">
      <c r="A5311" s="16">
        <v>8909</v>
      </c>
      <c r="B5311" s="10">
        <v>45081.702470254633</v>
      </c>
      <c r="C5311">
        <v>1</v>
      </c>
      <c r="D5311">
        <v>19197.3</v>
      </c>
      <c r="E5311" s="24">
        <f>INT(RFM_Pivot!$A$1 - tblCustRFM[[#This Row],[LastPurchaseDate]])</f>
        <v>575</v>
      </c>
      <c r="F5311">
        <f>IF(tblCustRFM[[#This Row],[Recency]] &lt;= $L$4, 3, IF(tblCustRFM[[#This Row],[Recency]] &lt;= M5313, 2, 1))</f>
        <v>1</v>
      </c>
      <c r="G5311">
        <f>IF(tblCustRFM[[#This Row],[Frequency]] &gt;= L5314, 3, IF(tblCustRFM[[#This Row],[Frequency]] &gt;= M5314, 2, 1))</f>
        <v>3</v>
      </c>
      <c r="H5311">
        <f>IF(tblCustRFM[[#This Row],[Monetary]] &gt;= L5315, 3, IF(tblCustRFM[[#This Row],[Monetary]] &gt;= M5315, 2, 1))</f>
        <v>3</v>
      </c>
      <c r="I5311">
        <f>tblCustRFM[[#This Row],[RecencyTier]] + tblCustRFM[[#This Row],[FrequencyTier]] + tblCustRFM[[#This Row],[MonetaryTier]]</f>
        <v>7</v>
      </c>
    </row>
    <row r="5312" spans="1:9" x14ac:dyDescent="0.45">
      <c r="A5312" s="16">
        <v>8910</v>
      </c>
      <c r="B5312" s="10">
        <v>45592.753575347226</v>
      </c>
      <c r="C5312">
        <v>3</v>
      </c>
      <c r="D5312">
        <v>17679.810000000001</v>
      </c>
      <c r="E5312" s="24">
        <f>INT(RFM_Pivot!$A$1 - tblCustRFM[[#This Row],[LastPurchaseDate]])</f>
        <v>64</v>
      </c>
      <c r="F5312">
        <f>IF(tblCustRFM[[#This Row],[Recency]] &lt;= $L$4, 3, IF(tblCustRFM[[#This Row],[Recency]] &lt;= M5314, 2, 1))</f>
        <v>3</v>
      </c>
      <c r="G5312">
        <f>IF(tblCustRFM[[#This Row],[Frequency]] &gt;= L5315, 3, IF(tblCustRFM[[#This Row],[Frequency]] &gt;= M5315, 2, 1))</f>
        <v>3</v>
      </c>
      <c r="H5312">
        <f>IF(tblCustRFM[[#This Row],[Monetary]] &gt;= L5316, 3, IF(tblCustRFM[[#This Row],[Monetary]] &gt;= M5316, 2, 1))</f>
        <v>3</v>
      </c>
      <c r="I5312">
        <f>tblCustRFM[[#This Row],[RecencyTier]] + tblCustRFM[[#This Row],[FrequencyTier]] + tblCustRFM[[#This Row],[MonetaryTier]]</f>
        <v>9</v>
      </c>
    </row>
    <row r="5313" spans="1:9" x14ac:dyDescent="0.45">
      <c r="A5313" s="16">
        <v>8913</v>
      </c>
      <c r="B5313" s="10">
        <v>45132.442544251542</v>
      </c>
      <c r="C5313">
        <v>1</v>
      </c>
      <c r="D5313">
        <v>9009.36</v>
      </c>
      <c r="E5313" s="24">
        <f>INT(RFM_Pivot!$A$1 - tblCustRFM[[#This Row],[LastPurchaseDate]])</f>
        <v>524</v>
      </c>
      <c r="F5313">
        <f>IF(tblCustRFM[[#This Row],[Recency]] &lt;= $L$4, 3, IF(tblCustRFM[[#This Row],[Recency]] &lt;= M5315, 2, 1))</f>
        <v>1</v>
      </c>
      <c r="G5313">
        <f>IF(tblCustRFM[[#This Row],[Frequency]] &gt;= L5316, 3, IF(tblCustRFM[[#This Row],[Frequency]] &gt;= M5316, 2, 1))</f>
        <v>3</v>
      </c>
      <c r="H5313">
        <f>IF(tblCustRFM[[#This Row],[Monetary]] &gt;= L5317, 3, IF(tblCustRFM[[#This Row],[Monetary]] &gt;= M5317, 2, 1))</f>
        <v>3</v>
      </c>
      <c r="I5313">
        <f>tblCustRFM[[#This Row],[RecencyTier]] + tblCustRFM[[#This Row],[FrequencyTier]] + tblCustRFM[[#This Row],[MonetaryTier]]</f>
        <v>7</v>
      </c>
    </row>
    <row r="5314" spans="1:9" x14ac:dyDescent="0.45">
      <c r="A5314" s="16">
        <v>8915</v>
      </c>
      <c r="B5314" s="10">
        <v>45288.678167824073</v>
      </c>
      <c r="C5314">
        <v>1</v>
      </c>
      <c r="D5314">
        <v>557.52</v>
      </c>
      <c r="E5314" s="24">
        <f>INT(RFM_Pivot!$A$1 - tblCustRFM[[#This Row],[LastPurchaseDate]])</f>
        <v>368</v>
      </c>
      <c r="F5314">
        <f>IF(tblCustRFM[[#This Row],[Recency]] &lt;= $L$4, 3, IF(tblCustRFM[[#This Row],[Recency]] &lt;= M5316, 2, 1))</f>
        <v>1</v>
      </c>
      <c r="G5314">
        <f>IF(tblCustRFM[[#This Row],[Frequency]] &gt;= L5317, 3, IF(tblCustRFM[[#This Row],[Frequency]] &gt;= M5317, 2, 1))</f>
        <v>3</v>
      </c>
      <c r="H5314">
        <f>IF(tblCustRFM[[#This Row],[Monetary]] &gt;= L5318, 3, IF(tblCustRFM[[#This Row],[Monetary]] &gt;= M5318, 2, 1))</f>
        <v>3</v>
      </c>
      <c r="I5314">
        <f>tblCustRFM[[#This Row],[RecencyTier]] + tblCustRFM[[#This Row],[FrequencyTier]] + tblCustRFM[[#This Row],[MonetaryTier]]</f>
        <v>7</v>
      </c>
    </row>
    <row r="5315" spans="1:9" x14ac:dyDescent="0.45">
      <c r="A5315" s="16">
        <v>8916</v>
      </c>
      <c r="B5315" s="10">
        <v>44931.891489158952</v>
      </c>
      <c r="C5315">
        <v>1</v>
      </c>
      <c r="D5315">
        <v>12003.52</v>
      </c>
      <c r="E5315" s="24">
        <f>INT(RFM_Pivot!$A$1 - tblCustRFM[[#This Row],[LastPurchaseDate]])</f>
        <v>725</v>
      </c>
      <c r="F5315">
        <f>IF(tblCustRFM[[#This Row],[Recency]] &lt;= $L$4, 3, IF(tblCustRFM[[#This Row],[Recency]] &lt;= M5317, 2, 1))</f>
        <v>1</v>
      </c>
      <c r="G5315">
        <f>IF(tblCustRFM[[#This Row],[Frequency]] &gt;= L5318, 3, IF(tblCustRFM[[#This Row],[Frequency]] &gt;= M5318, 2, 1))</f>
        <v>3</v>
      </c>
      <c r="H5315">
        <f>IF(tblCustRFM[[#This Row],[Monetary]] &gt;= L5319, 3, IF(tblCustRFM[[#This Row],[Monetary]] &gt;= M5319, 2, 1))</f>
        <v>3</v>
      </c>
      <c r="I5315">
        <f>tblCustRFM[[#This Row],[RecencyTier]] + tblCustRFM[[#This Row],[FrequencyTier]] + tblCustRFM[[#This Row],[MonetaryTier]]</f>
        <v>7</v>
      </c>
    </row>
    <row r="5316" spans="1:9" x14ac:dyDescent="0.45">
      <c r="A5316" s="16">
        <v>8919</v>
      </c>
      <c r="B5316" s="10">
        <v>45641.230423032408</v>
      </c>
      <c r="C5316">
        <v>1</v>
      </c>
      <c r="D5316">
        <v>686.94</v>
      </c>
      <c r="E5316" s="24">
        <f>INT(RFM_Pivot!$A$1 - tblCustRFM[[#This Row],[LastPurchaseDate]])</f>
        <v>15</v>
      </c>
      <c r="F5316">
        <f>IF(tblCustRFM[[#This Row],[Recency]] &lt;= $L$4, 3, IF(tblCustRFM[[#This Row],[Recency]] &lt;= M5318, 2, 1))</f>
        <v>3</v>
      </c>
      <c r="G5316">
        <f>IF(tblCustRFM[[#This Row],[Frequency]] &gt;= L5319, 3, IF(tblCustRFM[[#This Row],[Frequency]] &gt;= M5319, 2, 1))</f>
        <v>3</v>
      </c>
      <c r="H5316">
        <f>IF(tblCustRFM[[#This Row],[Monetary]] &gt;= L5320, 3, IF(tblCustRFM[[#This Row],[Monetary]] &gt;= M5320, 2, 1))</f>
        <v>3</v>
      </c>
      <c r="I5316">
        <f>tblCustRFM[[#This Row],[RecencyTier]] + tblCustRFM[[#This Row],[FrequencyTier]] + tblCustRFM[[#This Row],[MonetaryTier]]</f>
        <v>9</v>
      </c>
    </row>
    <row r="5317" spans="1:9" x14ac:dyDescent="0.45">
      <c r="A5317" s="16">
        <v>8922</v>
      </c>
      <c r="B5317" s="10">
        <v>45114.117711766972</v>
      </c>
      <c r="C5317">
        <v>1</v>
      </c>
      <c r="D5317">
        <v>22169.5</v>
      </c>
      <c r="E5317" s="24">
        <f>INT(RFM_Pivot!$A$1 - tblCustRFM[[#This Row],[LastPurchaseDate]])</f>
        <v>542</v>
      </c>
      <c r="F5317">
        <f>IF(tblCustRFM[[#This Row],[Recency]] &lt;= $L$4, 3, IF(tblCustRFM[[#This Row],[Recency]] &lt;= M5319, 2, 1))</f>
        <v>1</v>
      </c>
      <c r="G5317">
        <f>IF(tblCustRFM[[#This Row],[Frequency]] &gt;= L5320, 3, IF(tblCustRFM[[#This Row],[Frequency]] &gt;= M5320, 2, 1))</f>
        <v>3</v>
      </c>
      <c r="H5317">
        <f>IF(tblCustRFM[[#This Row],[Monetary]] &gt;= L5321, 3, IF(tblCustRFM[[#This Row],[Monetary]] &gt;= M5321, 2, 1))</f>
        <v>3</v>
      </c>
      <c r="I5317">
        <f>tblCustRFM[[#This Row],[RecencyTier]] + tblCustRFM[[#This Row],[FrequencyTier]] + tblCustRFM[[#This Row],[MonetaryTier]]</f>
        <v>7</v>
      </c>
    </row>
    <row r="5318" spans="1:9" x14ac:dyDescent="0.45">
      <c r="A5318" s="16">
        <v>8923</v>
      </c>
      <c r="B5318" s="10">
        <v>45484.191719174385</v>
      </c>
      <c r="C5318">
        <v>1</v>
      </c>
      <c r="D5318">
        <v>4772.13</v>
      </c>
      <c r="E5318" s="24">
        <f>INT(RFM_Pivot!$A$1 - tblCustRFM[[#This Row],[LastPurchaseDate]])</f>
        <v>172</v>
      </c>
      <c r="F5318">
        <f>IF(tblCustRFM[[#This Row],[Recency]] &lt;= $L$4, 3, IF(tblCustRFM[[#This Row],[Recency]] &lt;= M5320, 2, 1))</f>
        <v>1</v>
      </c>
      <c r="G5318">
        <f>IF(tblCustRFM[[#This Row],[Frequency]] &gt;= L5321, 3, IF(tblCustRFM[[#This Row],[Frequency]] &gt;= M5321, 2, 1))</f>
        <v>3</v>
      </c>
      <c r="H5318">
        <f>IF(tblCustRFM[[#This Row],[Monetary]] &gt;= L5322, 3, IF(tblCustRFM[[#This Row],[Monetary]] &gt;= M5322, 2, 1))</f>
        <v>3</v>
      </c>
      <c r="I5318">
        <f>tblCustRFM[[#This Row],[RecencyTier]] + tblCustRFM[[#This Row],[FrequencyTier]] + tblCustRFM[[#This Row],[MonetaryTier]]</f>
        <v>7</v>
      </c>
    </row>
    <row r="5319" spans="1:9" x14ac:dyDescent="0.45">
      <c r="A5319" s="16">
        <v>8925</v>
      </c>
      <c r="B5319" s="10">
        <v>45393.516651658952</v>
      </c>
      <c r="C5319">
        <v>1</v>
      </c>
      <c r="D5319">
        <v>3100.86</v>
      </c>
      <c r="E5319" s="24">
        <f>INT(RFM_Pivot!$A$1 - tblCustRFM[[#This Row],[LastPurchaseDate]])</f>
        <v>263</v>
      </c>
      <c r="F5319">
        <f>IF(tblCustRFM[[#This Row],[Recency]] &lt;= $L$4, 3, IF(tblCustRFM[[#This Row],[Recency]] &lt;= M5321, 2, 1))</f>
        <v>1</v>
      </c>
      <c r="G5319">
        <f>IF(tblCustRFM[[#This Row],[Frequency]] &gt;= L5322, 3, IF(tblCustRFM[[#This Row],[Frequency]] &gt;= M5322, 2, 1))</f>
        <v>3</v>
      </c>
      <c r="H5319">
        <f>IF(tblCustRFM[[#This Row],[Monetary]] &gt;= L5323, 3, IF(tblCustRFM[[#This Row],[Monetary]] &gt;= M5323, 2, 1))</f>
        <v>3</v>
      </c>
      <c r="I5319">
        <f>tblCustRFM[[#This Row],[RecencyTier]] + tblCustRFM[[#This Row],[FrequencyTier]] + tblCustRFM[[#This Row],[MonetaryTier]]</f>
        <v>7</v>
      </c>
    </row>
    <row r="5320" spans="1:9" x14ac:dyDescent="0.45">
      <c r="A5320" s="16">
        <v>8926</v>
      </c>
      <c r="B5320" s="10">
        <v>45389.793279320991</v>
      </c>
      <c r="C5320">
        <v>1</v>
      </c>
      <c r="D5320">
        <v>1022.69</v>
      </c>
      <c r="E5320" s="24">
        <f>INT(RFM_Pivot!$A$1 - tblCustRFM[[#This Row],[LastPurchaseDate]])</f>
        <v>267</v>
      </c>
      <c r="F5320">
        <f>IF(tblCustRFM[[#This Row],[Recency]] &lt;= $L$4, 3, IF(tblCustRFM[[#This Row],[Recency]] &lt;= M5322, 2, 1))</f>
        <v>1</v>
      </c>
      <c r="G5320">
        <f>IF(tblCustRFM[[#This Row],[Frequency]] &gt;= L5323, 3, IF(tblCustRFM[[#This Row],[Frequency]] &gt;= M5323, 2, 1))</f>
        <v>3</v>
      </c>
      <c r="H5320">
        <f>IF(tblCustRFM[[#This Row],[Monetary]] &gt;= L5324, 3, IF(tblCustRFM[[#This Row],[Monetary]] &gt;= M5324, 2, 1))</f>
        <v>3</v>
      </c>
      <c r="I5320">
        <f>tblCustRFM[[#This Row],[RecencyTier]] + tblCustRFM[[#This Row],[FrequencyTier]] + tblCustRFM[[#This Row],[MonetaryTier]]</f>
        <v>7</v>
      </c>
    </row>
    <row r="5321" spans="1:9" x14ac:dyDescent="0.45">
      <c r="A5321" s="16">
        <v>8927</v>
      </c>
      <c r="B5321" s="10">
        <v>45153.687668749997</v>
      </c>
      <c r="C5321">
        <v>3</v>
      </c>
      <c r="D5321">
        <v>28797.9</v>
      </c>
      <c r="E5321" s="24">
        <f>INT(RFM_Pivot!$A$1 - tblCustRFM[[#This Row],[LastPurchaseDate]])</f>
        <v>503</v>
      </c>
      <c r="F5321">
        <f>IF(tblCustRFM[[#This Row],[Recency]] &lt;= $L$4, 3, IF(tblCustRFM[[#This Row],[Recency]] &lt;= M5323, 2, 1))</f>
        <v>1</v>
      </c>
      <c r="G5321">
        <f>IF(tblCustRFM[[#This Row],[Frequency]] &gt;= L5324, 3, IF(tblCustRFM[[#This Row],[Frequency]] &gt;= M5324, 2, 1))</f>
        <v>3</v>
      </c>
      <c r="H5321">
        <f>IF(tblCustRFM[[#This Row],[Monetary]] &gt;= L5325, 3, IF(tblCustRFM[[#This Row],[Monetary]] &gt;= M5325, 2, 1))</f>
        <v>3</v>
      </c>
      <c r="I5321">
        <f>tblCustRFM[[#This Row],[RecencyTier]] + tblCustRFM[[#This Row],[FrequencyTier]] + tblCustRFM[[#This Row],[MonetaryTier]]</f>
        <v>7</v>
      </c>
    </row>
    <row r="5322" spans="1:9" x14ac:dyDescent="0.45">
      <c r="A5322" s="16">
        <v>8928</v>
      </c>
      <c r="B5322" s="10">
        <v>45508.211121103392</v>
      </c>
      <c r="C5322">
        <v>3</v>
      </c>
      <c r="D5322">
        <v>18080.939999999999</v>
      </c>
      <c r="E5322" s="24">
        <f>INT(RFM_Pivot!$A$1 - tblCustRFM[[#This Row],[LastPurchaseDate]])</f>
        <v>148</v>
      </c>
      <c r="F5322">
        <f>IF(tblCustRFM[[#This Row],[Recency]] &lt;= $L$4, 3, IF(tblCustRFM[[#This Row],[Recency]] &lt;= M5324, 2, 1))</f>
        <v>1</v>
      </c>
      <c r="G5322">
        <f>IF(tblCustRFM[[#This Row],[Frequency]] &gt;= L5325, 3, IF(tblCustRFM[[#This Row],[Frequency]] &gt;= M5325, 2, 1))</f>
        <v>3</v>
      </c>
      <c r="H5322">
        <f>IF(tblCustRFM[[#This Row],[Monetary]] &gt;= L5326, 3, IF(tblCustRFM[[#This Row],[Monetary]] &gt;= M5326, 2, 1))</f>
        <v>3</v>
      </c>
      <c r="I5322">
        <f>tblCustRFM[[#This Row],[RecencyTier]] + tblCustRFM[[#This Row],[FrequencyTier]] + tblCustRFM[[#This Row],[MonetaryTier]]</f>
        <v>7</v>
      </c>
    </row>
    <row r="5323" spans="1:9" x14ac:dyDescent="0.45">
      <c r="A5323" s="16">
        <v>8929</v>
      </c>
      <c r="B5323" s="10">
        <v>45125.944894483022</v>
      </c>
      <c r="C5323">
        <v>1</v>
      </c>
      <c r="D5323">
        <v>3537.15</v>
      </c>
      <c r="E5323" s="24">
        <f>INT(RFM_Pivot!$A$1 - tblCustRFM[[#This Row],[LastPurchaseDate]])</f>
        <v>531</v>
      </c>
      <c r="F5323">
        <f>IF(tblCustRFM[[#This Row],[Recency]] &lt;= $L$4, 3, IF(tblCustRFM[[#This Row],[Recency]] &lt;= M5325, 2, 1))</f>
        <v>1</v>
      </c>
      <c r="G5323">
        <f>IF(tblCustRFM[[#This Row],[Frequency]] &gt;= L5326, 3, IF(tblCustRFM[[#This Row],[Frequency]] &gt;= M5326, 2, 1))</f>
        <v>3</v>
      </c>
      <c r="H5323">
        <f>IF(tblCustRFM[[#This Row],[Monetary]] &gt;= L5327, 3, IF(tblCustRFM[[#This Row],[Monetary]] &gt;= M5327, 2, 1))</f>
        <v>3</v>
      </c>
      <c r="I5323">
        <f>tblCustRFM[[#This Row],[RecencyTier]] + tblCustRFM[[#This Row],[FrequencyTier]] + tblCustRFM[[#This Row],[MonetaryTier]]</f>
        <v>7</v>
      </c>
    </row>
    <row r="5324" spans="1:9" x14ac:dyDescent="0.45">
      <c r="A5324" s="16">
        <v>8933</v>
      </c>
      <c r="B5324" s="10">
        <v>45577.422042206788</v>
      </c>
      <c r="C5324">
        <v>3</v>
      </c>
      <c r="D5324">
        <v>8621.1200000000008</v>
      </c>
      <c r="E5324" s="24">
        <f>INT(RFM_Pivot!$A$1 - tblCustRFM[[#This Row],[LastPurchaseDate]])</f>
        <v>79</v>
      </c>
      <c r="F5324">
        <f>IF(tblCustRFM[[#This Row],[Recency]] &lt;= $L$4, 3, IF(tblCustRFM[[#This Row],[Recency]] &lt;= M5326, 2, 1))</f>
        <v>3</v>
      </c>
      <c r="G5324">
        <f>IF(tblCustRFM[[#This Row],[Frequency]] &gt;= L5327, 3, IF(tblCustRFM[[#This Row],[Frequency]] &gt;= M5327, 2, 1))</f>
        <v>3</v>
      </c>
      <c r="H5324">
        <f>IF(tblCustRFM[[#This Row],[Monetary]] &gt;= L5328, 3, IF(tblCustRFM[[#This Row],[Monetary]] &gt;= M5328, 2, 1))</f>
        <v>3</v>
      </c>
      <c r="I5324">
        <f>tblCustRFM[[#This Row],[RecencyTier]] + tblCustRFM[[#This Row],[FrequencyTier]] + tblCustRFM[[#This Row],[MonetaryTier]]</f>
        <v>9</v>
      </c>
    </row>
    <row r="5325" spans="1:9" x14ac:dyDescent="0.45">
      <c r="A5325" s="16">
        <v>8935</v>
      </c>
      <c r="B5325" s="10">
        <v>45139.451245138887</v>
      </c>
      <c r="C5325">
        <v>1</v>
      </c>
      <c r="D5325">
        <v>2039.46</v>
      </c>
      <c r="E5325" s="24">
        <f>INT(RFM_Pivot!$A$1 - tblCustRFM[[#This Row],[LastPurchaseDate]])</f>
        <v>517</v>
      </c>
      <c r="F5325">
        <f>IF(tblCustRFM[[#This Row],[Recency]] &lt;= $L$4, 3, IF(tblCustRFM[[#This Row],[Recency]] &lt;= M5327, 2, 1))</f>
        <v>1</v>
      </c>
      <c r="G5325">
        <f>IF(tblCustRFM[[#This Row],[Frequency]] &gt;= L5328, 3, IF(tblCustRFM[[#This Row],[Frequency]] &gt;= M5328, 2, 1))</f>
        <v>3</v>
      </c>
      <c r="H5325">
        <f>IF(tblCustRFM[[#This Row],[Monetary]] &gt;= L5329, 3, IF(tblCustRFM[[#This Row],[Monetary]] &gt;= M5329, 2, 1))</f>
        <v>3</v>
      </c>
      <c r="I5325">
        <f>tblCustRFM[[#This Row],[RecencyTier]] + tblCustRFM[[#This Row],[FrequencyTier]] + tblCustRFM[[#This Row],[MonetaryTier]]</f>
        <v>7</v>
      </c>
    </row>
    <row r="5326" spans="1:9" x14ac:dyDescent="0.45">
      <c r="A5326" s="16">
        <v>8937</v>
      </c>
      <c r="B5326" s="10">
        <v>45429.58225821759</v>
      </c>
      <c r="C5326">
        <v>1</v>
      </c>
      <c r="D5326">
        <v>1832.08</v>
      </c>
      <c r="E5326" s="24">
        <f>INT(RFM_Pivot!$A$1 - tblCustRFM[[#This Row],[LastPurchaseDate]])</f>
        <v>227</v>
      </c>
      <c r="F5326">
        <f>IF(tblCustRFM[[#This Row],[Recency]] &lt;= $L$4, 3, IF(tblCustRFM[[#This Row],[Recency]] &lt;= M5328, 2, 1))</f>
        <v>1</v>
      </c>
      <c r="G5326">
        <f>IF(tblCustRFM[[#This Row],[Frequency]] &gt;= L5329, 3, IF(tblCustRFM[[#This Row],[Frequency]] &gt;= M5329, 2, 1))</f>
        <v>3</v>
      </c>
      <c r="H5326">
        <f>IF(tblCustRFM[[#This Row],[Monetary]] &gt;= L5330, 3, IF(tblCustRFM[[#This Row],[Monetary]] &gt;= M5330, 2, 1))</f>
        <v>3</v>
      </c>
      <c r="I5326">
        <f>tblCustRFM[[#This Row],[RecencyTier]] + tblCustRFM[[#This Row],[FrequencyTier]] + tblCustRFM[[#This Row],[MonetaryTier]]</f>
        <v>7</v>
      </c>
    </row>
    <row r="5327" spans="1:9" x14ac:dyDescent="0.45">
      <c r="A5327" s="16">
        <v>8938</v>
      </c>
      <c r="B5327" s="10">
        <v>45537.560056018519</v>
      </c>
      <c r="C5327">
        <v>3</v>
      </c>
      <c r="D5327">
        <v>17676.22</v>
      </c>
      <c r="E5327" s="24">
        <f>INT(RFM_Pivot!$A$1 - tblCustRFM[[#This Row],[LastPurchaseDate]])</f>
        <v>119</v>
      </c>
      <c r="F5327">
        <f>IF(tblCustRFM[[#This Row],[Recency]] &lt;= $L$4, 3, IF(tblCustRFM[[#This Row],[Recency]] &lt;= M5329, 2, 1))</f>
        <v>3</v>
      </c>
      <c r="G5327">
        <f>IF(tblCustRFM[[#This Row],[Frequency]] &gt;= L5330, 3, IF(tblCustRFM[[#This Row],[Frequency]] &gt;= M5330, 2, 1))</f>
        <v>3</v>
      </c>
      <c r="H5327">
        <f>IF(tblCustRFM[[#This Row],[Monetary]] &gt;= L5331, 3, IF(tblCustRFM[[#This Row],[Monetary]] &gt;= M5331, 2, 1))</f>
        <v>3</v>
      </c>
      <c r="I5327">
        <f>tblCustRFM[[#This Row],[RecencyTier]] + tblCustRFM[[#This Row],[FrequencyTier]] + tblCustRFM[[#This Row],[MonetaryTier]]</f>
        <v>9</v>
      </c>
    </row>
    <row r="5328" spans="1:9" x14ac:dyDescent="0.45">
      <c r="A5328" s="16">
        <v>8939</v>
      </c>
      <c r="B5328" s="10">
        <v>45514.416741666668</v>
      </c>
      <c r="C5328">
        <v>4</v>
      </c>
      <c r="D5328">
        <v>33118.71</v>
      </c>
      <c r="E5328" s="24">
        <f>INT(RFM_Pivot!$A$1 - tblCustRFM[[#This Row],[LastPurchaseDate]])</f>
        <v>142</v>
      </c>
      <c r="F5328">
        <f>IF(tblCustRFM[[#This Row],[Recency]] &lt;= $L$4, 3, IF(tblCustRFM[[#This Row],[Recency]] &lt;= M5330, 2, 1))</f>
        <v>1</v>
      </c>
      <c r="G5328">
        <f>IF(tblCustRFM[[#This Row],[Frequency]] &gt;= L5331, 3, IF(tblCustRFM[[#This Row],[Frequency]] &gt;= M5331, 2, 1))</f>
        <v>3</v>
      </c>
      <c r="H5328">
        <f>IF(tblCustRFM[[#This Row],[Monetary]] &gt;= L5332, 3, IF(tblCustRFM[[#This Row],[Monetary]] &gt;= M5332, 2, 1))</f>
        <v>3</v>
      </c>
      <c r="I5328">
        <f>tblCustRFM[[#This Row],[RecencyTier]] + tblCustRFM[[#This Row],[FrequencyTier]] + tblCustRFM[[#This Row],[MonetaryTier]]</f>
        <v>7</v>
      </c>
    </row>
    <row r="5329" spans="1:9" x14ac:dyDescent="0.45">
      <c r="A5329" s="16">
        <v>8940</v>
      </c>
      <c r="B5329" s="10">
        <v>45258.015101504629</v>
      </c>
      <c r="C5329">
        <v>1</v>
      </c>
      <c r="D5329">
        <v>1831.36</v>
      </c>
      <c r="E5329" s="24">
        <f>INT(RFM_Pivot!$A$1 - tblCustRFM[[#This Row],[LastPurchaseDate]])</f>
        <v>398</v>
      </c>
      <c r="F5329">
        <f>IF(tblCustRFM[[#This Row],[Recency]] &lt;= $L$4, 3, IF(tblCustRFM[[#This Row],[Recency]] &lt;= M5331, 2, 1))</f>
        <v>1</v>
      </c>
      <c r="G5329">
        <f>IF(tblCustRFM[[#This Row],[Frequency]] &gt;= L5332, 3, IF(tblCustRFM[[#This Row],[Frequency]] &gt;= M5332, 2, 1))</f>
        <v>3</v>
      </c>
      <c r="H5329">
        <f>IF(tblCustRFM[[#This Row],[Monetary]] &gt;= L5333, 3, IF(tblCustRFM[[#This Row],[Monetary]] &gt;= M5333, 2, 1))</f>
        <v>3</v>
      </c>
      <c r="I5329">
        <f>tblCustRFM[[#This Row],[RecencyTier]] + tblCustRFM[[#This Row],[FrequencyTier]] + tblCustRFM[[#This Row],[MonetaryTier]]</f>
        <v>7</v>
      </c>
    </row>
    <row r="5330" spans="1:9" x14ac:dyDescent="0.45">
      <c r="A5330" s="16">
        <v>8941</v>
      </c>
      <c r="B5330" s="10">
        <v>44976.498949884262</v>
      </c>
      <c r="C5330">
        <v>1</v>
      </c>
      <c r="D5330">
        <v>5133.12</v>
      </c>
      <c r="E5330" s="24">
        <f>INT(RFM_Pivot!$A$1 - tblCustRFM[[#This Row],[LastPurchaseDate]])</f>
        <v>680</v>
      </c>
      <c r="F5330">
        <f>IF(tblCustRFM[[#This Row],[Recency]] &lt;= $L$4, 3, IF(tblCustRFM[[#This Row],[Recency]] &lt;= M5332, 2, 1))</f>
        <v>1</v>
      </c>
      <c r="G5330">
        <f>IF(tblCustRFM[[#This Row],[Frequency]] &gt;= L5333, 3, IF(tblCustRFM[[#This Row],[Frequency]] &gt;= M5333, 2, 1))</f>
        <v>3</v>
      </c>
      <c r="H5330">
        <f>IF(tblCustRFM[[#This Row],[Monetary]] &gt;= L5334, 3, IF(tblCustRFM[[#This Row],[Monetary]] &gt;= M5334, 2, 1))</f>
        <v>3</v>
      </c>
      <c r="I5330">
        <f>tblCustRFM[[#This Row],[RecencyTier]] + tblCustRFM[[#This Row],[FrequencyTier]] + tblCustRFM[[#This Row],[MonetaryTier]]</f>
        <v>7</v>
      </c>
    </row>
    <row r="5331" spans="1:9" x14ac:dyDescent="0.45">
      <c r="A5331" s="16">
        <v>8942</v>
      </c>
      <c r="B5331" s="10">
        <v>45567.34703468364</v>
      </c>
      <c r="C5331">
        <v>2</v>
      </c>
      <c r="D5331">
        <v>19056.36</v>
      </c>
      <c r="E5331" s="24">
        <f>INT(RFM_Pivot!$A$1 - tblCustRFM[[#This Row],[LastPurchaseDate]])</f>
        <v>89</v>
      </c>
      <c r="F5331">
        <f>IF(tblCustRFM[[#This Row],[Recency]] &lt;= $L$4, 3, IF(tblCustRFM[[#This Row],[Recency]] &lt;= M5333, 2, 1))</f>
        <v>3</v>
      </c>
      <c r="G5331">
        <f>IF(tblCustRFM[[#This Row],[Frequency]] &gt;= L5334, 3, IF(tblCustRFM[[#This Row],[Frequency]] &gt;= M5334, 2, 1))</f>
        <v>3</v>
      </c>
      <c r="H5331">
        <f>IF(tblCustRFM[[#This Row],[Monetary]] &gt;= L5335, 3, IF(tblCustRFM[[#This Row],[Monetary]] &gt;= M5335, 2, 1))</f>
        <v>3</v>
      </c>
      <c r="I5331">
        <f>tblCustRFM[[#This Row],[RecencyTier]] + tblCustRFM[[#This Row],[FrequencyTier]] + tblCustRFM[[#This Row],[MonetaryTier]]</f>
        <v>9</v>
      </c>
    </row>
    <row r="5332" spans="1:9" x14ac:dyDescent="0.45">
      <c r="A5332" s="16">
        <v>8943</v>
      </c>
      <c r="B5332" s="10">
        <v>45301.089408950618</v>
      </c>
      <c r="C5332">
        <v>2</v>
      </c>
      <c r="D5332">
        <v>25085.200000000001</v>
      </c>
      <c r="E5332" s="24">
        <f>INT(RFM_Pivot!$A$1 - tblCustRFM[[#This Row],[LastPurchaseDate]])</f>
        <v>355</v>
      </c>
      <c r="F5332">
        <f>IF(tblCustRFM[[#This Row],[Recency]] &lt;= $L$4, 3, IF(tblCustRFM[[#This Row],[Recency]] &lt;= M5334, 2, 1))</f>
        <v>1</v>
      </c>
      <c r="G5332">
        <f>IF(tblCustRFM[[#This Row],[Frequency]] &gt;= L5335, 3, IF(tblCustRFM[[#This Row],[Frequency]] &gt;= M5335, 2, 1))</f>
        <v>3</v>
      </c>
      <c r="H5332">
        <f>IF(tblCustRFM[[#This Row],[Monetary]] &gt;= L5336, 3, IF(tblCustRFM[[#This Row],[Monetary]] &gt;= M5336, 2, 1))</f>
        <v>3</v>
      </c>
      <c r="I5332">
        <f>tblCustRFM[[#This Row],[RecencyTier]] + tblCustRFM[[#This Row],[FrequencyTier]] + tblCustRFM[[#This Row],[MonetaryTier]]</f>
        <v>7</v>
      </c>
    </row>
    <row r="5333" spans="1:9" x14ac:dyDescent="0.45">
      <c r="A5333" s="16">
        <v>8950</v>
      </c>
      <c r="B5333" s="10">
        <v>45321.750475038578</v>
      </c>
      <c r="C5333">
        <v>2</v>
      </c>
      <c r="D5333">
        <v>9205.06</v>
      </c>
      <c r="E5333" s="24">
        <f>INT(RFM_Pivot!$A$1 - tblCustRFM[[#This Row],[LastPurchaseDate]])</f>
        <v>335</v>
      </c>
      <c r="F5333">
        <f>IF(tblCustRFM[[#This Row],[Recency]] &lt;= $L$4, 3, IF(tblCustRFM[[#This Row],[Recency]] &lt;= M5335, 2, 1))</f>
        <v>1</v>
      </c>
      <c r="G5333">
        <f>IF(tblCustRFM[[#This Row],[Frequency]] &gt;= L5336, 3, IF(tblCustRFM[[#This Row],[Frequency]] &gt;= M5336, 2, 1))</f>
        <v>3</v>
      </c>
      <c r="H5333">
        <f>IF(tblCustRFM[[#This Row],[Monetary]] &gt;= L5337, 3, IF(tblCustRFM[[#This Row],[Monetary]] &gt;= M5337, 2, 1))</f>
        <v>3</v>
      </c>
      <c r="I5333">
        <f>tblCustRFM[[#This Row],[RecencyTier]] + tblCustRFM[[#This Row],[FrequencyTier]] + tblCustRFM[[#This Row],[MonetaryTier]]</f>
        <v>7</v>
      </c>
    </row>
    <row r="5334" spans="1:9" x14ac:dyDescent="0.45">
      <c r="A5334" s="16">
        <v>8951</v>
      </c>
      <c r="B5334" s="10">
        <v>45454.55075509259</v>
      </c>
      <c r="C5334">
        <v>3</v>
      </c>
      <c r="D5334">
        <v>23672.7</v>
      </c>
      <c r="E5334" s="24">
        <f>INT(RFM_Pivot!$A$1 - tblCustRFM[[#This Row],[LastPurchaseDate]])</f>
        <v>202</v>
      </c>
      <c r="F5334">
        <f>IF(tblCustRFM[[#This Row],[Recency]] &lt;= $L$4, 3, IF(tblCustRFM[[#This Row],[Recency]] &lt;= M5336, 2, 1))</f>
        <v>1</v>
      </c>
      <c r="G5334">
        <f>IF(tblCustRFM[[#This Row],[Frequency]] &gt;= L5337, 3, IF(tblCustRFM[[#This Row],[Frequency]] &gt;= M5337, 2, 1))</f>
        <v>3</v>
      </c>
      <c r="H5334">
        <f>IF(tblCustRFM[[#This Row],[Monetary]] &gt;= L5338, 3, IF(tblCustRFM[[#This Row],[Monetary]] &gt;= M5338, 2, 1))</f>
        <v>3</v>
      </c>
      <c r="I5334">
        <f>tblCustRFM[[#This Row],[RecencyTier]] + tblCustRFM[[#This Row],[FrequencyTier]] + tblCustRFM[[#This Row],[MonetaryTier]]</f>
        <v>7</v>
      </c>
    </row>
    <row r="5335" spans="1:9" x14ac:dyDescent="0.45">
      <c r="A5335" s="16">
        <v>8952</v>
      </c>
      <c r="B5335" s="10">
        <v>45505.728872878084</v>
      </c>
      <c r="C5335">
        <v>2</v>
      </c>
      <c r="D5335">
        <v>5970.97</v>
      </c>
      <c r="E5335" s="24">
        <f>INT(RFM_Pivot!$A$1 - tblCustRFM[[#This Row],[LastPurchaseDate]])</f>
        <v>151</v>
      </c>
      <c r="F5335">
        <f>IF(tblCustRFM[[#This Row],[Recency]] &lt;= $L$4, 3, IF(tblCustRFM[[#This Row],[Recency]] &lt;= M5337, 2, 1))</f>
        <v>1</v>
      </c>
      <c r="G5335">
        <f>IF(tblCustRFM[[#This Row],[Frequency]] &gt;= L5338, 3, IF(tblCustRFM[[#This Row],[Frequency]] &gt;= M5338, 2, 1))</f>
        <v>3</v>
      </c>
      <c r="H5335">
        <f>IF(tblCustRFM[[#This Row],[Monetary]] &gt;= L5339, 3, IF(tblCustRFM[[#This Row],[Monetary]] &gt;= M5339, 2, 1))</f>
        <v>3</v>
      </c>
      <c r="I5335">
        <f>tblCustRFM[[#This Row],[RecencyTier]] + tblCustRFM[[#This Row],[FrequencyTier]] + tblCustRFM[[#This Row],[MonetaryTier]]</f>
        <v>7</v>
      </c>
    </row>
    <row r="5336" spans="1:9" x14ac:dyDescent="0.45">
      <c r="A5336" s="16">
        <v>8953</v>
      </c>
      <c r="B5336" s="10">
        <v>45583.481648148147</v>
      </c>
      <c r="C5336">
        <v>2</v>
      </c>
      <c r="D5336">
        <v>14723.05</v>
      </c>
      <c r="E5336" s="24">
        <f>INT(RFM_Pivot!$A$1 - tblCustRFM[[#This Row],[LastPurchaseDate]])</f>
        <v>73</v>
      </c>
      <c r="F5336">
        <f>IF(tblCustRFM[[#This Row],[Recency]] &lt;= $L$4, 3, IF(tblCustRFM[[#This Row],[Recency]] &lt;= M5338, 2, 1))</f>
        <v>3</v>
      </c>
      <c r="G5336">
        <f>IF(tblCustRFM[[#This Row],[Frequency]] &gt;= L5339, 3, IF(tblCustRFM[[#This Row],[Frequency]] &gt;= M5339, 2, 1))</f>
        <v>3</v>
      </c>
      <c r="H5336">
        <f>IF(tblCustRFM[[#This Row],[Monetary]] &gt;= L5340, 3, IF(tblCustRFM[[#This Row],[Monetary]] &gt;= M5340, 2, 1))</f>
        <v>3</v>
      </c>
      <c r="I5336">
        <f>tblCustRFM[[#This Row],[RecencyTier]] + tblCustRFM[[#This Row],[FrequencyTier]] + tblCustRFM[[#This Row],[MonetaryTier]]</f>
        <v>9</v>
      </c>
    </row>
    <row r="5337" spans="1:9" x14ac:dyDescent="0.45">
      <c r="A5337" s="16">
        <v>8954</v>
      </c>
      <c r="B5337" s="10">
        <v>45261.957495756171</v>
      </c>
      <c r="C5337">
        <v>2</v>
      </c>
      <c r="D5337">
        <v>17331.47</v>
      </c>
      <c r="E5337" s="24">
        <f>INT(RFM_Pivot!$A$1 - tblCustRFM[[#This Row],[LastPurchaseDate]])</f>
        <v>395</v>
      </c>
      <c r="F5337">
        <f>IF(tblCustRFM[[#This Row],[Recency]] &lt;= $L$4, 3, IF(tblCustRFM[[#This Row],[Recency]] &lt;= M5339, 2, 1))</f>
        <v>1</v>
      </c>
      <c r="G5337">
        <f>IF(tblCustRFM[[#This Row],[Frequency]] &gt;= L5340, 3, IF(tblCustRFM[[#This Row],[Frequency]] &gt;= M5340, 2, 1))</f>
        <v>3</v>
      </c>
      <c r="H5337">
        <f>IF(tblCustRFM[[#This Row],[Monetary]] &gt;= L5341, 3, IF(tblCustRFM[[#This Row],[Monetary]] &gt;= M5341, 2, 1))</f>
        <v>3</v>
      </c>
      <c r="I5337">
        <f>tblCustRFM[[#This Row],[RecencyTier]] + tblCustRFM[[#This Row],[FrequencyTier]] + tblCustRFM[[#This Row],[MonetaryTier]]</f>
        <v>7</v>
      </c>
    </row>
    <row r="5338" spans="1:9" x14ac:dyDescent="0.45">
      <c r="A5338" s="16">
        <v>8956</v>
      </c>
      <c r="B5338" s="10">
        <v>45412.863586342595</v>
      </c>
      <c r="C5338">
        <v>2</v>
      </c>
      <c r="D5338">
        <v>8006.49</v>
      </c>
      <c r="E5338" s="24">
        <f>INT(RFM_Pivot!$A$1 - tblCustRFM[[#This Row],[LastPurchaseDate]])</f>
        <v>244</v>
      </c>
      <c r="F5338">
        <f>IF(tblCustRFM[[#This Row],[Recency]] &lt;= $L$4, 3, IF(tblCustRFM[[#This Row],[Recency]] &lt;= M5340, 2, 1))</f>
        <v>1</v>
      </c>
      <c r="G5338">
        <f>IF(tblCustRFM[[#This Row],[Frequency]] &gt;= L5341, 3, IF(tblCustRFM[[#This Row],[Frequency]] &gt;= M5341, 2, 1))</f>
        <v>3</v>
      </c>
      <c r="H5338">
        <f>IF(tblCustRFM[[#This Row],[Monetary]] &gt;= L5342, 3, IF(tblCustRFM[[#This Row],[Monetary]] &gt;= M5342, 2, 1))</f>
        <v>3</v>
      </c>
      <c r="I5338">
        <f>tblCustRFM[[#This Row],[RecencyTier]] + tblCustRFM[[#This Row],[FrequencyTier]] + tblCustRFM[[#This Row],[MonetaryTier]]</f>
        <v>7</v>
      </c>
    </row>
    <row r="5339" spans="1:9" x14ac:dyDescent="0.45">
      <c r="A5339" s="16">
        <v>8957</v>
      </c>
      <c r="B5339" s="10">
        <v>45409.724272415122</v>
      </c>
      <c r="C5339">
        <v>2</v>
      </c>
      <c r="D5339">
        <v>5385.3</v>
      </c>
      <c r="E5339" s="24">
        <f>INT(RFM_Pivot!$A$1 - tblCustRFM[[#This Row],[LastPurchaseDate]])</f>
        <v>247</v>
      </c>
      <c r="F5339">
        <f>IF(tblCustRFM[[#This Row],[Recency]] &lt;= $L$4, 3, IF(tblCustRFM[[#This Row],[Recency]] &lt;= M5341, 2, 1))</f>
        <v>1</v>
      </c>
      <c r="G5339">
        <f>IF(tblCustRFM[[#This Row],[Frequency]] &gt;= L5342, 3, IF(tblCustRFM[[#This Row],[Frequency]] &gt;= M5342, 2, 1))</f>
        <v>3</v>
      </c>
      <c r="H5339">
        <f>IF(tblCustRFM[[#This Row],[Monetary]] &gt;= L5343, 3, IF(tblCustRFM[[#This Row],[Monetary]] &gt;= M5343, 2, 1))</f>
        <v>3</v>
      </c>
      <c r="I5339">
        <f>tblCustRFM[[#This Row],[RecencyTier]] + tblCustRFM[[#This Row],[FrequencyTier]] + tblCustRFM[[#This Row],[MonetaryTier]]</f>
        <v>7</v>
      </c>
    </row>
    <row r="5340" spans="1:9" x14ac:dyDescent="0.45">
      <c r="A5340" s="16">
        <v>8959</v>
      </c>
      <c r="B5340" s="10">
        <v>45462.362536265435</v>
      </c>
      <c r="C5340">
        <v>2</v>
      </c>
      <c r="D5340">
        <v>24796.38</v>
      </c>
      <c r="E5340" s="24">
        <f>INT(RFM_Pivot!$A$1 - tblCustRFM[[#This Row],[LastPurchaseDate]])</f>
        <v>194</v>
      </c>
      <c r="F5340">
        <f>IF(tblCustRFM[[#This Row],[Recency]] &lt;= $L$4, 3, IF(tblCustRFM[[#This Row],[Recency]] &lt;= M5342, 2, 1))</f>
        <v>1</v>
      </c>
      <c r="G5340">
        <f>IF(tblCustRFM[[#This Row],[Frequency]] &gt;= L5343, 3, IF(tblCustRFM[[#This Row],[Frequency]] &gt;= M5343, 2, 1))</f>
        <v>3</v>
      </c>
      <c r="H5340">
        <f>IF(tblCustRFM[[#This Row],[Monetary]] &gt;= L5344, 3, IF(tblCustRFM[[#This Row],[Monetary]] &gt;= M5344, 2, 1))</f>
        <v>3</v>
      </c>
      <c r="I5340">
        <f>tblCustRFM[[#This Row],[RecencyTier]] + tblCustRFM[[#This Row],[FrequencyTier]] + tblCustRFM[[#This Row],[MonetaryTier]]</f>
        <v>7</v>
      </c>
    </row>
    <row r="5341" spans="1:9" x14ac:dyDescent="0.45">
      <c r="A5341" s="16">
        <v>8960</v>
      </c>
      <c r="B5341" s="10">
        <v>45580.050305054014</v>
      </c>
      <c r="C5341">
        <v>1</v>
      </c>
      <c r="D5341">
        <v>19312.64</v>
      </c>
      <c r="E5341" s="24">
        <f>INT(RFM_Pivot!$A$1 - tblCustRFM[[#This Row],[LastPurchaseDate]])</f>
        <v>76</v>
      </c>
      <c r="F5341">
        <f>IF(tblCustRFM[[#This Row],[Recency]] &lt;= $L$4, 3, IF(tblCustRFM[[#This Row],[Recency]] &lt;= M5343, 2, 1))</f>
        <v>3</v>
      </c>
      <c r="G5341">
        <f>IF(tblCustRFM[[#This Row],[Frequency]] &gt;= L5344, 3, IF(tblCustRFM[[#This Row],[Frequency]] &gt;= M5344, 2, 1))</f>
        <v>3</v>
      </c>
      <c r="H5341">
        <f>IF(tblCustRFM[[#This Row],[Monetary]] &gt;= L5345, 3, IF(tblCustRFM[[#This Row],[Monetary]] &gt;= M5345, 2, 1))</f>
        <v>3</v>
      </c>
      <c r="I5341">
        <f>tblCustRFM[[#This Row],[RecencyTier]] + tblCustRFM[[#This Row],[FrequencyTier]] + tblCustRFM[[#This Row],[MonetaryTier]]</f>
        <v>9</v>
      </c>
    </row>
    <row r="5342" spans="1:9" x14ac:dyDescent="0.45">
      <c r="A5342" s="16">
        <v>8961</v>
      </c>
      <c r="B5342" s="10">
        <v>45527.777077700615</v>
      </c>
      <c r="C5342">
        <v>3</v>
      </c>
      <c r="D5342">
        <v>27850.69</v>
      </c>
      <c r="E5342" s="24">
        <f>INT(RFM_Pivot!$A$1 - tblCustRFM[[#This Row],[LastPurchaseDate]])</f>
        <v>129</v>
      </c>
      <c r="F5342">
        <f>IF(tblCustRFM[[#This Row],[Recency]] &lt;= $L$4, 3, IF(tblCustRFM[[#This Row],[Recency]] &lt;= M5344, 2, 1))</f>
        <v>1</v>
      </c>
      <c r="G5342">
        <f>IF(tblCustRFM[[#This Row],[Frequency]] &gt;= L5345, 3, IF(tblCustRFM[[#This Row],[Frequency]] &gt;= M5345, 2, 1))</f>
        <v>3</v>
      </c>
      <c r="H5342">
        <f>IF(tblCustRFM[[#This Row],[Monetary]] &gt;= L5346, 3, IF(tblCustRFM[[#This Row],[Monetary]] &gt;= M5346, 2, 1))</f>
        <v>3</v>
      </c>
      <c r="I5342">
        <f>tblCustRFM[[#This Row],[RecencyTier]] + tblCustRFM[[#This Row],[FrequencyTier]] + tblCustRFM[[#This Row],[MonetaryTier]]</f>
        <v>7</v>
      </c>
    </row>
    <row r="5343" spans="1:9" x14ac:dyDescent="0.45">
      <c r="A5343" s="16">
        <v>8962</v>
      </c>
      <c r="B5343" s="10">
        <v>45233.192619251546</v>
      </c>
      <c r="C5343">
        <v>1</v>
      </c>
      <c r="D5343">
        <v>2007.7</v>
      </c>
      <c r="E5343" s="24">
        <f>INT(RFM_Pivot!$A$1 - tblCustRFM[[#This Row],[LastPurchaseDate]])</f>
        <v>423</v>
      </c>
      <c r="F5343">
        <f>IF(tblCustRFM[[#This Row],[Recency]] &lt;= $L$4, 3, IF(tblCustRFM[[#This Row],[Recency]] &lt;= M5345, 2, 1))</f>
        <v>1</v>
      </c>
      <c r="G5343">
        <f>IF(tblCustRFM[[#This Row],[Frequency]] &gt;= L5346, 3, IF(tblCustRFM[[#This Row],[Frequency]] &gt;= M5346, 2, 1))</f>
        <v>3</v>
      </c>
      <c r="H5343">
        <f>IF(tblCustRFM[[#This Row],[Monetary]] &gt;= L5347, 3, IF(tblCustRFM[[#This Row],[Monetary]] &gt;= M5347, 2, 1))</f>
        <v>3</v>
      </c>
      <c r="I5343">
        <f>tblCustRFM[[#This Row],[RecencyTier]] + tblCustRFM[[#This Row],[FrequencyTier]] + tblCustRFM[[#This Row],[MonetaryTier]]</f>
        <v>7</v>
      </c>
    </row>
    <row r="5344" spans="1:9" x14ac:dyDescent="0.45">
      <c r="A5344" s="16">
        <v>8963</v>
      </c>
      <c r="B5344" s="10">
        <v>45627.943094290124</v>
      </c>
      <c r="C5344">
        <v>1</v>
      </c>
      <c r="D5344">
        <v>19926.52</v>
      </c>
      <c r="E5344" s="24">
        <f>INT(RFM_Pivot!$A$1 - tblCustRFM[[#This Row],[LastPurchaseDate]])</f>
        <v>29</v>
      </c>
      <c r="F5344">
        <f>IF(tblCustRFM[[#This Row],[Recency]] &lt;= $L$4, 3, IF(tblCustRFM[[#This Row],[Recency]] &lt;= M5346, 2, 1))</f>
        <v>3</v>
      </c>
      <c r="G5344">
        <f>IF(tblCustRFM[[#This Row],[Frequency]] &gt;= L5347, 3, IF(tblCustRFM[[#This Row],[Frequency]] &gt;= M5347, 2, 1))</f>
        <v>3</v>
      </c>
      <c r="H5344">
        <f>IF(tblCustRFM[[#This Row],[Monetary]] &gt;= L5348, 3, IF(tblCustRFM[[#This Row],[Monetary]] &gt;= M5348, 2, 1))</f>
        <v>3</v>
      </c>
      <c r="I5344">
        <f>tblCustRFM[[#This Row],[RecencyTier]] + tblCustRFM[[#This Row],[FrequencyTier]] + tblCustRFM[[#This Row],[MonetaryTier]]</f>
        <v>9</v>
      </c>
    </row>
    <row r="5345" spans="1:9" x14ac:dyDescent="0.45">
      <c r="A5345" s="16">
        <v>8964</v>
      </c>
      <c r="B5345" s="10">
        <v>45416.805980594138</v>
      </c>
      <c r="C5345">
        <v>1</v>
      </c>
      <c r="D5345">
        <v>2572.33</v>
      </c>
      <c r="E5345" s="24">
        <f>INT(RFM_Pivot!$A$1 - tblCustRFM[[#This Row],[LastPurchaseDate]])</f>
        <v>240</v>
      </c>
      <c r="F5345">
        <f>IF(tblCustRFM[[#This Row],[Recency]] &lt;= $L$4, 3, IF(tblCustRFM[[#This Row],[Recency]] &lt;= M5347, 2, 1))</f>
        <v>1</v>
      </c>
      <c r="G5345">
        <f>IF(tblCustRFM[[#This Row],[Frequency]] &gt;= L5348, 3, IF(tblCustRFM[[#This Row],[Frequency]] &gt;= M5348, 2, 1))</f>
        <v>3</v>
      </c>
      <c r="H5345">
        <f>IF(tblCustRFM[[#This Row],[Monetary]] &gt;= L5349, 3, IF(tblCustRFM[[#This Row],[Monetary]] &gt;= M5349, 2, 1))</f>
        <v>3</v>
      </c>
      <c r="I5345">
        <f>tblCustRFM[[#This Row],[RecencyTier]] + tblCustRFM[[#This Row],[FrequencyTier]] + tblCustRFM[[#This Row],[MonetaryTier]]</f>
        <v>7</v>
      </c>
    </row>
    <row r="5346" spans="1:9" x14ac:dyDescent="0.45">
      <c r="A5346" s="16">
        <v>8965</v>
      </c>
      <c r="B5346" s="10">
        <v>45385.850885108026</v>
      </c>
      <c r="C5346">
        <v>1</v>
      </c>
      <c r="D5346">
        <v>545.83000000000004</v>
      </c>
      <c r="E5346" s="24">
        <f>INT(RFM_Pivot!$A$1 - tblCustRFM[[#This Row],[LastPurchaseDate]])</f>
        <v>271</v>
      </c>
      <c r="F5346">
        <f>IF(tblCustRFM[[#This Row],[Recency]] &lt;= $L$4, 3, IF(tblCustRFM[[#This Row],[Recency]] &lt;= M5348, 2, 1))</f>
        <v>1</v>
      </c>
      <c r="G5346">
        <f>IF(tblCustRFM[[#This Row],[Frequency]] &gt;= L5349, 3, IF(tblCustRFM[[#This Row],[Frequency]] &gt;= M5349, 2, 1))</f>
        <v>3</v>
      </c>
      <c r="H5346">
        <f>IF(tblCustRFM[[#This Row],[Monetary]] &gt;= L5350, 3, IF(tblCustRFM[[#This Row],[Monetary]] &gt;= M5350, 2, 1))</f>
        <v>3</v>
      </c>
      <c r="I5346">
        <f>tblCustRFM[[#This Row],[RecencyTier]] + tblCustRFM[[#This Row],[FrequencyTier]] + tblCustRFM[[#This Row],[MonetaryTier]]</f>
        <v>7</v>
      </c>
    </row>
    <row r="5347" spans="1:9" x14ac:dyDescent="0.45">
      <c r="A5347" s="16">
        <v>8966</v>
      </c>
      <c r="B5347" s="10">
        <v>45285.61186118827</v>
      </c>
      <c r="C5347">
        <v>1</v>
      </c>
      <c r="D5347">
        <v>3129.03</v>
      </c>
      <c r="E5347" s="24">
        <f>INT(RFM_Pivot!$A$1 - tblCustRFM[[#This Row],[LastPurchaseDate]])</f>
        <v>371</v>
      </c>
      <c r="F5347">
        <f>IF(tblCustRFM[[#This Row],[Recency]] &lt;= $L$4, 3, IF(tblCustRFM[[#This Row],[Recency]] &lt;= M5349, 2, 1))</f>
        <v>1</v>
      </c>
      <c r="G5347">
        <f>IF(tblCustRFM[[#This Row],[Frequency]] &gt;= L5350, 3, IF(tblCustRFM[[#This Row],[Frequency]] &gt;= M5350, 2, 1))</f>
        <v>3</v>
      </c>
      <c r="H5347">
        <f>IF(tblCustRFM[[#This Row],[Monetary]] &gt;= L5351, 3, IF(tblCustRFM[[#This Row],[Monetary]] &gt;= M5351, 2, 1))</f>
        <v>3</v>
      </c>
      <c r="I5347">
        <f>tblCustRFM[[#This Row],[RecencyTier]] + tblCustRFM[[#This Row],[FrequencyTier]] + tblCustRFM[[#This Row],[MonetaryTier]]</f>
        <v>7</v>
      </c>
    </row>
    <row r="5348" spans="1:9" x14ac:dyDescent="0.45">
      <c r="A5348" s="16">
        <v>8967</v>
      </c>
      <c r="B5348" s="10">
        <v>45174.567756790122</v>
      </c>
      <c r="C5348">
        <v>2</v>
      </c>
      <c r="D5348">
        <v>16891.060000000001</v>
      </c>
      <c r="E5348" s="24">
        <f>INT(RFM_Pivot!$A$1 - tblCustRFM[[#This Row],[LastPurchaseDate]])</f>
        <v>482</v>
      </c>
      <c r="F5348">
        <f>IF(tblCustRFM[[#This Row],[Recency]] &lt;= $L$4, 3, IF(tblCustRFM[[#This Row],[Recency]] &lt;= M5350, 2, 1))</f>
        <v>1</v>
      </c>
      <c r="G5348">
        <f>IF(tblCustRFM[[#This Row],[Frequency]] &gt;= L5351, 3, IF(tblCustRFM[[#This Row],[Frequency]] &gt;= M5351, 2, 1))</f>
        <v>3</v>
      </c>
      <c r="H5348">
        <f>IF(tblCustRFM[[#This Row],[Monetary]] &gt;= L5352, 3, IF(tblCustRFM[[#This Row],[Monetary]] &gt;= M5352, 2, 1))</f>
        <v>3</v>
      </c>
      <c r="I5348">
        <f>tblCustRFM[[#This Row],[RecencyTier]] + tblCustRFM[[#This Row],[FrequencyTier]] + tblCustRFM[[#This Row],[MonetaryTier]]</f>
        <v>7</v>
      </c>
    </row>
    <row r="5349" spans="1:9" x14ac:dyDescent="0.45">
      <c r="A5349" s="16">
        <v>8968</v>
      </c>
      <c r="B5349" s="10">
        <v>45397.897089699072</v>
      </c>
      <c r="C5349">
        <v>1</v>
      </c>
      <c r="D5349">
        <v>1635.73</v>
      </c>
      <c r="E5349" s="24">
        <f>INT(RFM_Pivot!$A$1 - tblCustRFM[[#This Row],[LastPurchaseDate]])</f>
        <v>259</v>
      </c>
      <c r="F5349">
        <f>IF(tblCustRFM[[#This Row],[Recency]] &lt;= $L$4, 3, IF(tblCustRFM[[#This Row],[Recency]] &lt;= M5351, 2, 1))</f>
        <v>1</v>
      </c>
      <c r="G5349">
        <f>IF(tblCustRFM[[#This Row],[Frequency]] &gt;= L5352, 3, IF(tblCustRFM[[#This Row],[Frequency]] &gt;= M5352, 2, 1))</f>
        <v>3</v>
      </c>
      <c r="H5349">
        <f>IF(tblCustRFM[[#This Row],[Monetary]] &gt;= L5353, 3, IF(tblCustRFM[[#This Row],[Monetary]] &gt;= M5353, 2, 1))</f>
        <v>3</v>
      </c>
      <c r="I5349">
        <f>tblCustRFM[[#This Row],[RecencyTier]] + tblCustRFM[[#This Row],[FrequencyTier]] + tblCustRFM[[#This Row],[MonetaryTier]]</f>
        <v>7</v>
      </c>
    </row>
    <row r="5350" spans="1:9" x14ac:dyDescent="0.45">
      <c r="A5350" s="16">
        <v>8970</v>
      </c>
      <c r="B5350" s="10">
        <v>45310.726372646604</v>
      </c>
      <c r="C5350">
        <v>4</v>
      </c>
      <c r="D5350">
        <v>12343.84</v>
      </c>
      <c r="E5350" s="24">
        <f>INT(RFM_Pivot!$A$1 - tblCustRFM[[#This Row],[LastPurchaseDate]])</f>
        <v>346</v>
      </c>
      <c r="F5350">
        <f>IF(tblCustRFM[[#This Row],[Recency]] &lt;= $L$4, 3, IF(tblCustRFM[[#This Row],[Recency]] &lt;= M5352, 2, 1))</f>
        <v>1</v>
      </c>
      <c r="G5350">
        <f>IF(tblCustRFM[[#This Row],[Frequency]] &gt;= L5353, 3, IF(tblCustRFM[[#This Row],[Frequency]] &gt;= M5353, 2, 1))</f>
        <v>3</v>
      </c>
      <c r="H5350">
        <f>IF(tblCustRFM[[#This Row],[Monetary]] &gt;= L5354, 3, IF(tblCustRFM[[#This Row],[Monetary]] &gt;= M5354, 2, 1))</f>
        <v>3</v>
      </c>
      <c r="I5350">
        <f>tblCustRFM[[#This Row],[RecencyTier]] + tblCustRFM[[#This Row],[FrequencyTier]] + tblCustRFM[[#This Row],[MonetaryTier]]</f>
        <v>7</v>
      </c>
    </row>
    <row r="5351" spans="1:9" x14ac:dyDescent="0.45">
      <c r="A5351" s="16">
        <v>8971</v>
      </c>
      <c r="B5351" s="10">
        <v>45613.414641473762</v>
      </c>
      <c r="C5351">
        <v>1</v>
      </c>
      <c r="D5351">
        <v>1577.9</v>
      </c>
      <c r="E5351" s="24">
        <f>INT(RFM_Pivot!$A$1 - tblCustRFM[[#This Row],[LastPurchaseDate]])</f>
        <v>43</v>
      </c>
      <c r="F5351">
        <f>IF(tblCustRFM[[#This Row],[Recency]] &lt;= $L$4, 3, IF(tblCustRFM[[#This Row],[Recency]] &lt;= M5353, 2, 1))</f>
        <v>3</v>
      </c>
      <c r="G5351">
        <f>IF(tblCustRFM[[#This Row],[Frequency]] &gt;= L5354, 3, IF(tblCustRFM[[#This Row],[Frequency]] &gt;= M5354, 2, 1))</f>
        <v>3</v>
      </c>
      <c r="H5351">
        <f>IF(tblCustRFM[[#This Row],[Monetary]] &gt;= L5355, 3, IF(tblCustRFM[[#This Row],[Monetary]] &gt;= M5355, 2, 1))</f>
        <v>3</v>
      </c>
      <c r="I5351">
        <f>tblCustRFM[[#This Row],[RecencyTier]] + tblCustRFM[[#This Row],[FrequencyTier]] + tblCustRFM[[#This Row],[MonetaryTier]]</f>
        <v>9</v>
      </c>
    </row>
    <row r="5352" spans="1:9" x14ac:dyDescent="0.45">
      <c r="A5352" s="16">
        <v>8972</v>
      </c>
      <c r="B5352" s="10">
        <v>45585.087808796299</v>
      </c>
      <c r="C5352">
        <v>4</v>
      </c>
      <c r="D5352">
        <v>16533.71</v>
      </c>
      <c r="E5352" s="24">
        <f>INT(RFM_Pivot!$A$1 - tblCustRFM[[#This Row],[LastPurchaseDate]])</f>
        <v>71</v>
      </c>
      <c r="F5352">
        <f>IF(tblCustRFM[[#This Row],[Recency]] &lt;= $L$4, 3, IF(tblCustRFM[[#This Row],[Recency]] &lt;= M5354, 2, 1))</f>
        <v>3</v>
      </c>
      <c r="G5352">
        <f>IF(tblCustRFM[[#This Row],[Frequency]] &gt;= L5355, 3, IF(tblCustRFM[[#This Row],[Frequency]] &gt;= M5355, 2, 1))</f>
        <v>3</v>
      </c>
      <c r="H5352">
        <f>IF(tblCustRFM[[#This Row],[Monetary]] &gt;= L5356, 3, IF(tblCustRFM[[#This Row],[Monetary]] &gt;= M5356, 2, 1))</f>
        <v>3</v>
      </c>
      <c r="I5352">
        <f>tblCustRFM[[#This Row],[RecencyTier]] + tblCustRFM[[#This Row],[FrequencyTier]] + tblCustRFM[[#This Row],[MonetaryTier]]</f>
        <v>9</v>
      </c>
    </row>
    <row r="5353" spans="1:9" x14ac:dyDescent="0.45">
      <c r="A5353" s="16">
        <v>8973</v>
      </c>
      <c r="B5353" s="10">
        <v>45594.651765162038</v>
      </c>
      <c r="C5353">
        <v>3</v>
      </c>
      <c r="D5353">
        <v>58215.69</v>
      </c>
      <c r="E5353" s="24">
        <f>INT(RFM_Pivot!$A$1 - tblCustRFM[[#This Row],[LastPurchaseDate]])</f>
        <v>62</v>
      </c>
      <c r="F5353">
        <f>IF(tblCustRFM[[#This Row],[Recency]] &lt;= $L$4, 3, IF(tblCustRFM[[#This Row],[Recency]] &lt;= M5355, 2, 1))</f>
        <v>3</v>
      </c>
      <c r="G5353">
        <f>IF(tblCustRFM[[#This Row],[Frequency]] &gt;= L5356, 3, IF(tblCustRFM[[#This Row],[Frequency]] &gt;= M5356, 2, 1))</f>
        <v>3</v>
      </c>
      <c r="H5353">
        <f>IF(tblCustRFM[[#This Row],[Monetary]] &gt;= L5357, 3, IF(tblCustRFM[[#This Row],[Monetary]] &gt;= M5357, 2, 1))</f>
        <v>3</v>
      </c>
      <c r="I5353">
        <f>tblCustRFM[[#This Row],[RecencyTier]] + tblCustRFM[[#This Row],[FrequencyTier]] + tblCustRFM[[#This Row],[MonetaryTier]]</f>
        <v>9</v>
      </c>
    </row>
    <row r="5354" spans="1:9" x14ac:dyDescent="0.45">
      <c r="A5354" s="16">
        <v>8977</v>
      </c>
      <c r="B5354" s="10">
        <v>45262.906590663581</v>
      </c>
      <c r="C5354">
        <v>1</v>
      </c>
      <c r="D5354">
        <v>1288.25</v>
      </c>
      <c r="E5354" s="24">
        <f>INT(RFM_Pivot!$A$1 - tblCustRFM[[#This Row],[LastPurchaseDate]])</f>
        <v>394</v>
      </c>
      <c r="F5354">
        <f>IF(tblCustRFM[[#This Row],[Recency]] &lt;= $L$4, 3, IF(tblCustRFM[[#This Row],[Recency]] &lt;= M5356, 2, 1))</f>
        <v>1</v>
      </c>
      <c r="G5354">
        <f>IF(tblCustRFM[[#This Row],[Frequency]] &gt;= L5357, 3, IF(tblCustRFM[[#This Row],[Frequency]] &gt;= M5357, 2, 1))</f>
        <v>3</v>
      </c>
      <c r="H5354">
        <f>IF(tblCustRFM[[#This Row],[Monetary]] &gt;= L5358, 3, IF(tblCustRFM[[#This Row],[Monetary]] &gt;= M5358, 2, 1))</f>
        <v>3</v>
      </c>
      <c r="I5354">
        <f>tblCustRFM[[#This Row],[RecencyTier]] + tblCustRFM[[#This Row],[FrequencyTier]] + tblCustRFM[[#This Row],[MonetaryTier]]</f>
        <v>7</v>
      </c>
    </row>
    <row r="5355" spans="1:9" x14ac:dyDescent="0.45">
      <c r="A5355" s="16">
        <v>8978</v>
      </c>
      <c r="B5355" s="10">
        <v>45543.838683873459</v>
      </c>
      <c r="C5355">
        <v>1</v>
      </c>
      <c r="D5355">
        <v>4675.66</v>
      </c>
      <c r="E5355" s="24">
        <f>INT(RFM_Pivot!$A$1 - tblCustRFM[[#This Row],[LastPurchaseDate]])</f>
        <v>113</v>
      </c>
      <c r="F5355">
        <f>IF(tblCustRFM[[#This Row],[Recency]] &lt;= $L$4, 3, IF(tblCustRFM[[#This Row],[Recency]] &lt;= M5357, 2, 1))</f>
        <v>3</v>
      </c>
      <c r="G5355">
        <f>IF(tblCustRFM[[#This Row],[Frequency]] &gt;= L5358, 3, IF(tblCustRFM[[#This Row],[Frequency]] &gt;= M5358, 2, 1))</f>
        <v>3</v>
      </c>
      <c r="H5355">
        <f>IF(tblCustRFM[[#This Row],[Monetary]] &gt;= L5359, 3, IF(tblCustRFM[[#This Row],[Monetary]] &gt;= M5359, 2, 1))</f>
        <v>3</v>
      </c>
      <c r="I5355">
        <f>tblCustRFM[[#This Row],[RecencyTier]] + tblCustRFM[[#This Row],[FrequencyTier]] + tblCustRFM[[#This Row],[MonetaryTier]]</f>
        <v>9</v>
      </c>
    </row>
    <row r="5356" spans="1:9" x14ac:dyDescent="0.45">
      <c r="A5356" s="16">
        <v>8979</v>
      </c>
      <c r="B5356" s="10">
        <v>45633.783678356478</v>
      </c>
      <c r="C5356">
        <v>4</v>
      </c>
      <c r="D5356">
        <v>37261.1</v>
      </c>
      <c r="E5356" s="24">
        <f>INT(RFM_Pivot!$A$1 - tblCustRFM[[#This Row],[LastPurchaseDate]])</f>
        <v>23</v>
      </c>
      <c r="F5356">
        <f>IF(tblCustRFM[[#This Row],[Recency]] &lt;= $L$4, 3, IF(tblCustRFM[[#This Row],[Recency]] &lt;= M5358, 2, 1))</f>
        <v>3</v>
      </c>
      <c r="G5356">
        <f>IF(tblCustRFM[[#This Row],[Frequency]] &gt;= L5359, 3, IF(tblCustRFM[[#This Row],[Frequency]] &gt;= M5359, 2, 1))</f>
        <v>3</v>
      </c>
      <c r="H5356">
        <f>IF(tblCustRFM[[#This Row],[Monetary]] &gt;= L5360, 3, IF(tblCustRFM[[#This Row],[Monetary]] &gt;= M5360, 2, 1))</f>
        <v>3</v>
      </c>
      <c r="I5356">
        <f>tblCustRFM[[#This Row],[RecencyTier]] + tblCustRFM[[#This Row],[FrequencyTier]] + tblCustRFM[[#This Row],[MonetaryTier]]</f>
        <v>9</v>
      </c>
    </row>
    <row r="5357" spans="1:9" x14ac:dyDescent="0.45">
      <c r="A5357" s="16">
        <v>8980</v>
      </c>
      <c r="B5357" s="10">
        <v>45607.793079320989</v>
      </c>
      <c r="C5357">
        <v>3</v>
      </c>
      <c r="D5357">
        <v>24629.599999999999</v>
      </c>
      <c r="E5357" s="24">
        <f>INT(RFM_Pivot!$A$1 - tblCustRFM[[#This Row],[LastPurchaseDate]])</f>
        <v>49</v>
      </c>
      <c r="F5357">
        <f>IF(tblCustRFM[[#This Row],[Recency]] &lt;= $L$4, 3, IF(tblCustRFM[[#This Row],[Recency]] &lt;= M5359, 2, 1))</f>
        <v>3</v>
      </c>
      <c r="G5357">
        <f>IF(tblCustRFM[[#This Row],[Frequency]] &gt;= L5360, 3, IF(tblCustRFM[[#This Row],[Frequency]] &gt;= M5360, 2, 1))</f>
        <v>3</v>
      </c>
      <c r="H5357">
        <f>IF(tblCustRFM[[#This Row],[Monetary]] &gt;= L5361, 3, IF(tblCustRFM[[#This Row],[Monetary]] &gt;= M5361, 2, 1))</f>
        <v>3</v>
      </c>
      <c r="I5357">
        <f>tblCustRFM[[#This Row],[RecencyTier]] + tblCustRFM[[#This Row],[FrequencyTier]] + tblCustRFM[[#This Row],[MonetaryTier]]</f>
        <v>9</v>
      </c>
    </row>
    <row r="5358" spans="1:9" x14ac:dyDescent="0.45">
      <c r="A5358" s="16">
        <v>8982</v>
      </c>
      <c r="B5358" s="10">
        <v>45653.860686072534</v>
      </c>
      <c r="C5358">
        <v>5</v>
      </c>
      <c r="D5358">
        <v>43075.87</v>
      </c>
      <c r="E5358" s="24">
        <f>INT(RFM_Pivot!$A$1 - tblCustRFM[[#This Row],[LastPurchaseDate]])</f>
        <v>3</v>
      </c>
      <c r="F5358">
        <f>IF(tblCustRFM[[#This Row],[Recency]] &lt;= $L$4, 3, IF(tblCustRFM[[#This Row],[Recency]] &lt;= M5360, 2, 1))</f>
        <v>3</v>
      </c>
      <c r="G5358">
        <f>IF(tblCustRFM[[#This Row],[Frequency]] &gt;= L5361, 3, IF(tblCustRFM[[#This Row],[Frequency]] &gt;= M5361, 2, 1))</f>
        <v>3</v>
      </c>
      <c r="H5358">
        <f>IF(tblCustRFM[[#This Row],[Monetary]] &gt;= L5362, 3, IF(tblCustRFM[[#This Row],[Monetary]] &gt;= M5362, 2, 1))</f>
        <v>3</v>
      </c>
      <c r="I5358">
        <f>tblCustRFM[[#This Row],[RecencyTier]] + tblCustRFM[[#This Row],[FrequencyTier]] + tblCustRFM[[#This Row],[MonetaryTier]]</f>
        <v>9</v>
      </c>
    </row>
    <row r="5359" spans="1:9" x14ac:dyDescent="0.45">
      <c r="A5359" s="16">
        <v>8984</v>
      </c>
      <c r="B5359" s="10">
        <v>45252.758575848762</v>
      </c>
      <c r="C5359">
        <v>3</v>
      </c>
      <c r="D5359">
        <v>12811.58</v>
      </c>
      <c r="E5359" s="24">
        <f>INT(RFM_Pivot!$A$1 - tblCustRFM[[#This Row],[LastPurchaseDate]])</f>
        <v>404</v>
      </c>
      <c r="F5359">
        <f>IF(tblCustRFM[[#This Row],[Recency]] &lt;= $L$4, 3, IF(tblCustRFM[[#This Row],[Recency]] &lt;= M5361, 2, 1))</f>
        <v>1</v>
      </c>
      <c r="G5359">
        <f>IF(tblCustRFM[[#This Row],[Frequency]] &gt;= L5362, 3, IF(tblCustRFM[[#This Row],[Frequency]] &gt;= M5362, 2, 1))</f>
        <v>3</v>
      </c>
      <c r="H5359">
        <f>IF(tblCustRFM[[#This Row],[Monetary]] &gt;= L5363, 3, IF(tblCustRFM[[#This Row],[Monetary]] &gt;= M5363, 2, 1))</f>
        <v>3</v>
      </c>
      <c r="I5359">
        <f>tblCustRFM[[#This Row],[RecencyTier]] + tblCustRFM[[#This Row],[FrequencyTier]] + tblCustRFM[[#This Row],[MonetaryTier]]</f>
        <v>7</v>
      </c>
    </row>
    <row r="5360" spans="1:9" x14ac:dyDescent="0.45">
      <c r="A5360" s="16">
        <v>8986</v>
      </c>
      <c r="B5360" s="10">
        <v>45504.268726890434</v>
      </c>
      <c r="C5360">
        <v>2</v>
      </c>
      <c r="D5360">
        <v>22779.919999999998</v>
      </c>
      <c r="E5360" s="24">
        <f>INT(RFM_Pivot!$A$1 - tblCustRFM[[#This Row],[LastPurchaseDate]])</f>
        <v>152</v>
      </c>
      <c r="F5360">
        <f>IF(tblCustRFM[[#This Row],[Recency]] &lt;= $L$4, 3, IF(tblCustRFM[[#This Row],[Recency]] &lt;= M5362, 2, 1))</f>
        <v>1</v>
      </c>
      <c r="G5360">
        <f>IF(tblCustRFM[[#This Row],[Frequency]] &gt;= L5363, 3, IF(tblCustRFM[[#This Row],[Frequency]] &gt;= M5363, 2, 1))</f>
        <v>3</v>
      </c>
      <c r="H5360">
        <f>IF(tblCustRFM[[#This Row],[Monetary]] &gt;= L5364, 3, IF(tblCustRFM[[#This Row],[Monetary]] &gt;= M5364, 2, 1))</f>
        <v>3</v>
      </c>
      <c r="I5360">
        <f>tblCustRFM[[#This Row],[RecencyTier]] + tblCustRFM[[#This Row],[FrequencyTier]] + tblCustRFM[[#This Row],[MonetaryTier]]</f>
        <v>7</v>
      </c>
    </row>
    <row r="5361" spans="1:9" x14ac:dyDescent="0.45">
      <c r="A5361" s="16">
        <v>8987</v>
      </c>
      <c r="B5361" s="10">
        <v>45290.649364930556</v>
      </c>
      <c r="C5361">
        <v>2</v>
      </c>
      <c r="D5361">
        <v>20658.79</v>
      </c>
      <c r="E5361" s="24">
        <f>INT(RFM_Pivot!$A$1 - tblCustRFM[[#This Row],[LastPurchaseDate]])</f>
        <v>366</v>
      </c>
      <c r="F5361">
        <f>IF(tblCustRFM[[#This Row],[Recency]] &lt;= $L$4, 3, IF(tblCustRFM[[#This Row],[Recency]] &lt;= M5363, 2, 1))</f>
        <v>1</v>
      </c>
      <c r="G5361">
        <f>IF(tblCustRFM[[#This Row],[Frequency]] &gt;= L5364, 3, IF(tblCustRFM[[#This Row],[Frequency]] &gt;= M5364, 2, 1))</f>
        <v>3</v>
      </c>
      <c r="H5361">
        <f>IF(tblCustRFM[[#This Row],[Monetary]] &gt;= L5365, 3, IF(tblCustRFM[[#This Row],[Monetary]] &gt;= M5365, 2, 1))</f>
        <v>3</v>
      </c>
      <c r="I5361">
        <f>tblCustRFM[[#This Row],[RecencyTier]] + tblCustRFM[[#This Row],[FrequencyTier]] + tblCustRFM[[#This Row],[MonetaryTier]]</f>
        <v>7</v>
      </c>
    </row>
    <row r="5362" spans="1:9" x14ac:dyDescent="0.45">
      <c r="A5362" s="16">
        <v>8989</v>
      </c>
      <c r="B5362" s="10">
        <v>45651.743474344134</v>
      </c>
      <c r="C5362">
        <v>3</v>
      </c>
      <c r="D5362">
        <v>23191.18</v>
      </c>
      <c r="E5362" s="24">
        <f>INT(RFM_Pivot!$A$1 - tblCustRFM[[#This Row],[LastPurchaseDate]])</f>
        <v>5</v>
      </c>
      <c r="F5362">
        <f>IF(tblCustRFM[[#This Row],[Recency]] &lt;= $L$4, 3, IF(tblCustRFM[[#This Row],[Recency]] &lt;= M5364, 2, 1))</f>
        <v>3</v>
      </c>
      <c r="G5362">
        <f>IF(tblCustRFM[[#This Row],[Frequency]] &gt;= L5365, 3, IF(tblCustRFM[[#This Row],[Frequency]] &gt;= M5365, 2, 1))</f>
        <v>3</v>
      </c>
      <c r="H5362">
        <f>IF(tblCustRFM[[#This Row],[Monetary]] &gt;= L5366, 3, IF(tblCustRFM[[#This Row],[Monetary]] &gt;= M5366, 2, 1))</f>
        <v>3</v>
      </c>
      <c r="I5362">
        <f>tblCustRFM[[#This Row],[RecencyTier]] + tblCustRFM[[#This Row],[FrequencyTier]] + tblCustRFM[[#This Row],[MonetaryTier]]</f>
        <v>9</v>
      </c>
    </row>
    <row r="5363" spans="1:9" x14ac:dyDescent="0.45">
      <c r="A5363" s="16">
        <v>8990</v>
      </c>
      <c r="B5363" s="10">
        <v>45459.588258834876</v>
      </c>
      <c r="C5363">
        <v>1</v>
      </c>
      <c r="D5363">
        <v>6720.46</v>
      </c>
      <c r="E5363" s="24">
        <f>INT(RFM_Pivot!$A$1 - tblCustRFM[[#This Row],[LastPurchaseDate]])</f>
        <v>197</v>
      </c>
      <c r="F5363">
        <f>IF(tblCustRFM[[#This Row],[Recency]] &lt;= $L$4, 3, IF(tblCustRFM[[#This Row],[Recency]] &lt;= M5365, 2, 1))</f>
        <v>1</v>
      </c>
      <c r="G5363">
        <f>IF(tblCustRFM[[#This Row],[Frequency]] &gt;= L5366, 3, IF(tblCustRFM[[#This Row],[Frequency]] &gt;= M5366, 2, 1))</f>
        <v>3</v>
      </c>
      <c r="H5363">
        <f>IF(tblCustRFM[[#This Row],[Monetary]] &gt;= L5367, 3, IF(tblCustRFM[[#This Row],[Monetary]] &gt;= M5367, 2, 1))</f>
        <v>3</v>
      </c>
      <c r="I5363">
        <f>tblCustRFM[[#This Row],[RecencyTier]] + tblCustRFM[[#This Row],[FrequencyTier]] + tblCustRFM[[#This Row],[MonetaryTier]]</f>
        <v>7</v>
      </c>
    </row>
    <row r="5364" spans="1:9" x14ac:dyDescent="0.45">
      <c r="A5364" s="16">
        <v>8991</v>
      </c>
      <c r="B5364" s="10">
        <v>45586.620962114197</v>
      </c>
      <c r="C5364">
        <v>1</v>
      </c>
      <c r="D5364">
        <v>1177.8399999999999</v>
      </c>
      <c r="E5364" s="24">
        <f>INT(RFM_Pivot!$A$1 - tblCustRFM[[#This Row],[LastPurchaseDate]])</f>
        <v>70</v>
      </c>
      <c r="F5364">
        <f>IF(tblCustRFM[[#This Row],[Recency]] &lt;= $L$4, 3, IF(tblCustRFM[[#This Row],[Recency]] &lt;= M5366, 2, 1))</f>
        <v>3</v>
      </c>
      <c r="G5364">
        <f>IF(tblCustRFM[[#This Row],[Frequency]] &gt;= L5367, 3, IF(tblCustRFM[[#This Row],[Frequency]] &gt;= M5367, 2, 1))</f>
        <v>3</v>
      </c>
      <c r="H5364">
        <f>IF(tblCustRFM[[#This Row],[Monetary]] &gt;= L5368, 3, IF(tblCustRFM[[#This Row],[Monetary]] &gt;= M5368, 2, 1))</f>
        <v>3</v>
      </c>
      <c r="I5364">
        <f>tblCustRFM[[#This Row],[RecencyTier]] + tblCustRFM[[#This Row],[FrequencyTier]] + tblCustRFM[[#This Row],[MonetaryTier]]</f>
        <v>9</v>
      </c>
    </row>
    <row r="5365" spans="1:9" x14ac:dyDescent="0.45">
      <c r="A5365" s="16">
        <v>8992</v>
      </c>
      <c r="B5365" s="10">
        <v>45006.212921296297</v>
      </c>
      <c r="C5365">
        <v>2</v>
      </c>
      <c r="D5365">
        <v>7322.94</v>
      </c>
      <c r="E5365" s="24">
        <f>INT(RFM_Pivot!$A$1 - tblCustRFM[[#This Row],[LastPurchaseDate]])</f>
        <v>650</v>
      </c>
      <c r="F5365">
        <f>IF(tblCustRFM[[#This Row],[Recency]] &lt;= $L$4, 3, IF(tblCustRFM[[#This Row],[Recency]] &lt;= M5367, 2, 1))</f>
        <v>1</v>
      </c>
      <c r="G5365">
        <f>IF(tblCustRFM[[#This Row],[Frequency]] &gt;= L5368, 3, IF(tblCustRFM[[#This Row],[Frequency]] &gt;= M5368, 2, 1))</f>
        <v>3</v>
      </c>
      <c r="H5365">
        <f>IF(tblCustRFM[[#This Row],[Monetary]] &gt;= L5369, 3, IF(tblCustRFM[[#This Row],[Monetary]] &gt;= M5369, 2, 1))</f>
        <v>3</v>
      </c>
      <c r="I5365">
        <f>tblCustRFM[[#This Row],[RecencyTier]] + tblCustRFM[[#This Row],[FrequencyTier]] + tblCustRFM[[#This Row],[MonetaryTier]]</f>
        <v>7</v>
      </c>
    </row>
    <row r="5366" spans="1:9" x14ac:dyDescent="0.45">
      <c r="A5366" s="16">
        <v>8993</v>
      </c>
      <c r="B5366" s="10">
        <v>45606.186918711421</v>
      </c>
      <c r="C5366">
        <v>2</v>
      </c>
      <c r="D5366">
        <v>11483.01</v>
      </c>
      <c r="E5366" s="24">
        <f>INT(RFM_Pivot!$A$1 - tblCustRFM[[#This Row],[LastPurchaseDate]])</f>
        <v>50</v>
      </c>
      <c r="F5366">
        <f>IF(tblCustRFM[[#This Row],[Recency]] &lt;= $L$4, 3, IF(tblCustRFM[[#This Row],[Recency]] &lt;= M5368, 2, 1))</f>
        <v>3</v>
      </c>
      <c r="G5366">
        <f>IF(tblCustRFM[[#This Row],[Frequency]] &gt;= L5369, 3, IF(tblCustRFM[[#This Row],[Frequency]] &gt;= M5369, 2, 1))</f>
        <v>3</v>
      </c>
      <c r="H5366">
        <f>IF(tblCustRFM[[#This Row],[Monetary]] &gt;= L5370, 3, IF(tblCustRFM[[#This Row],[Monetary]] &gt;= M5370, 2, 1))</f>
        <v>3</v>
      </c>
      <c r="I5366">
        <f>tblCustRFM[[#This Row],[RecencyTier]] + tblCustRFM[[#This Row],[FrequencyTier]] + tblCustRFM[[#This Row],[MonetaryTier]]</f>
        <v>9</v>
      </c>
    </row>
    <row r="5367" spans="1:9" x14ac:dyDescent="0.45">
      <c r="A5367" s="16">
        <v>8994</v>
      </c>
      <c r="B5367" s="10">
        <v>44937.95109510031</v>
      </c>
      <c r="C5367">
        <v>1</v>
      </c>
      <c r="D5367">
        <v>10047.049999999999</v>
      </c>
      <c r="E5367" s="24">
        <f>INT(RFM_Pivot!$A$1 - tblCustRFM[[#This Row],[LastPurchaseDate]])</f>
        <v>719</v>
      </c>
      <c r="F5367">
        <f>IF(tblCustRFM[[#This Row],[Recency]] &lt;= $L$4, 3, IF(tblCustRFM[[#This Row],[Recency]] &lt;= M5369, 2, 1))</f>
        <v>1</v>
      </c>
      <c r="G5367">
        <f>IF(tblCustRFM[[#This Row],[Frequency]] &gt;= L5370, 3, IF(tblCustRFM[[#This Row],[Frequency]] &gt;= M5370, 2, 1))</f>
        <v>3</v>
      </c>
      <c r="H5367">
        <f>IF(tblCustRFM[[#This Row],[Monetary]] &gt;= L5371, 3, IF(tblCustRFM[[#This Row],[Monetary]] &gt;= M5371, 2, 1))</f>
        <v>3</v>
      </c>
      <c r="I5367">
        <f>tblCustRFM[[#This Row],[RecencyTier]] + tblCustRFM[[#This Row],[FrequencyTier]] + tblCustRFM[[#This Row],[MonetaryTier]]</f>
        <v>7</v>
      </c>
    </row>
    <row r="5368" spans="1:9" x14ac:dyDescent="0.45">
      <c r="A5368" s="16">
        <v>8995</v>
      </c>
      <c r="B5368" s="10">
        <v>45309.047204706789</v>
      </c>
      <c r="C5368">
        <v>1</v>
      </c>
      <c r="D5368">
        <v>6614.46</v>
      </c>
      <c r="E5368" s="24">
        <f>INT(RFM_Pivot!$A$1 - tblCustRFM[[#This Row],[LastPurchaseDate]])</f>
        <v>347</v>
      </c>
      <c r="F5368">
        <f>IF(tblCustRFM[[#This Row],[Recency]] &lt;= $L$4, 3, IF(tblCustRFM[[#This Row],[Recency]] &lt;= M5370, 2, 1))</f>
        <v>1</v>
      </c>
      <c r="G5368">
        <f>IF(tblCustRFM[[#This Row],[Frequency]] &gt;= L5371, 3, IF(tblCustRFM[[#This Row],[Frequency]] &gt;= M5371, 2, 1))</f>
        <v>3</v>
      </c>
      <c r="H5368">
        <f>IF(tblCustRFM[[#This Row],[Monetary]] &gt;= L5372, 3, IF(tblCustRFM[[#This Row],[Monetary]] &gt;= M5372, 2, 1))</f>
        <v>3</v>
      </c>
      <c r="I5368">
        <f>tblCustRFM[[#This Row],[RecencyTier]] + tblCustRFM[[#This Row],[FrequencyTier]] + tblCustRFM[[#This Row],[MonetaryTier]]</f>
        <v>7</v>
      </c>
    </row>
    <row r="5369" spans="1:9" x14ac:dyDescent="0.45">
      <c r="A5369" s="16">
        <v>8996</v>
      </c>
      <c r="B5369" s="10">
        <v>45314.522752276236</v>
      </c>
      <c r="C5369">
        <v>2</v>
      </c>
      <c r="D5369">
        <v>11792.53</v>
      </c>
      <c r="E5369" s="24">
        <f>INT(RFM_Pivot!$A$1 - tblCustRFM[[#This Row],[LastPurchaseDate]])</f>
        <v>342</v>
      </c>
      <c r="F5369">
        <f>IF(tblCustRFM[[#This Row],[Recency]] &lt;= $L$4, 3, IF(tblCustRFM[[#This Row],[Recency]] &lt;= M5371, 2, 1))</f>
        <v>1</v>
      </c>
      <c r="G5369">
        <f>IF(tblCustRFM[[#This Row],[Frequency]] &gt;= L5372, 3, IF(tblCustRFM[[#This Row],[Frequency]] &gt;= M5372, 2, 1))</f>
        <v>3</v>
      </c>
      <c r="H5369">
        <f>IF(tblCustRFM[[#This Row],[Monetary]] &gt;= L5373, 3, IF(tblCustRFM[[#This Row],[Monetary]] &gt;= M5373, 2, 1))</f>
        <v>3</v>
      </c>
      <c r="I5369">
        <f>tblCustRFM[[#This Row],[RecencyTier]] + tblCustRFM[[#This Row],[FrequencyTier]] + tblCustRFM[[#This Row],[MonetaryTier]]</f>
        <v>7</v>
      </c>
    </row>
    <row r="5370" spans="1:9" x14ac:dyDescent="0.45">
      <c r="A5370" s="16">
        <v>8997</v>
      </c>
      <c r="B5370" s="10">
        <v>45158.433143325616</v>
      </c>
      <c r="C5370">
        <v>1</v>
      </c>
      <c r="D5370">
        <v>8879</v>
      </c>
      <c r="E5370" s="24">
        <f>INT(RFM_Pivot!$A$1 - tblCustRFM[[#This Row],[LastPurchaseDate]])</f>
        <v>498</v>
      </c>
      <c r="F5370">
        <f>IF(tblCustRFM[[#This Row],[Recency]] &lt;= $L$4, 3, IF(tblCustRFM[[#This Row],[Recency]] &lt;= M5372, 2, 1))</f>
        <v>1</v>
      </c>
      <c r="G5370">
        <f>IF(tblCustRFM[[#This Row],[Frequency]] &gt;= L5373, 3, IF(tblCustRFM[[#This Row],[Frequency]] &gt;= M5373, 2, 1))</f>
        <v>3</v>
      </c>
      <c r="H5370">
        <f>IF(tblCustRFM[[#This Row],[Monetary]] &gt;= L5374, 3, IF(tblCustRFM[[#This Row],[Monetary]] &gt;= M5374, 2, 1))</f>
        <v>3</v>
      </c>
      <c r="I5370">
        <f>tblCustRFM[[#This Row],[RecencyTier]] + tblCustRFM[[#This Row],[FrequencyTier]] + tblCustRFM[[#This Row],[MonetaryTier]]</f>
        <v>7</v>
      </c>
    </row>
    <row r="5371" spans="1:9" x14ac:dyDescent="0.45">
      <c r="A5371" s="16">
        <v>8999</v>
      </c>
      <c r="B5371" s="10">
        <v>45489.375237538581</v>
      </c>
      <c r="C5371">
        <v>2</v>
      </c>
      <c r="D5371">
        <v>11017.01</v>
      </c>
      <c r="E5371" s="24">
        <f>INT(RFM_Pivot!$A$1 - tblCustRFM[[#This Row],[LastPurchaseDate]])</f>
        <v>167</v>
      </c>
      <c r="F5371">
        <f>IF(tblCustRFM[[#This Row],[Recency]] &lt;= $L$4, 3, IF(tblCustRFM[[#This Row],[Recency]] &lt;= M5373, 2, 1))</f>
        <v>1</v>
      </c>
      <c r="G5371">
        <f>IF(tblCustRFM[[#This Row],[Frequency]] &gt;= L5374, 3, IF(tblCustRFM[[#This Row],[Frequency]] &gt;= M5374, 2, 1))</f>
        <v>3</v>
      </c>
      <c r="H5371">
        <f>IF(tblCustRFM[[#This Row],[Monetary]] &gt;= L5375, 3, IF(tblCustRFM[[#This Row],[Monetary]] &gt;= M5375, 2, 1))</f>
        <v>3</v>
      </c>
      <c r="I5371">
        <f>tblCustRFM[[#This Row],[RecencyTier]] + tblCustRFM[[#This Row],[FrequencyTier]] + tblCustRFM[[#This Row],[MonetaryTier]]</f>
        <v>7</v>
      </c>
    </row>
    <row r="5372" spans="1:9" x14ac:dyDescent="0.45">
      <c r="A5372" s="16">
        <v>9000</v>
      </c>
      <c r="B5372" s="10">
        <v>45578.079107908954</v>
      </c>
      <c r="C5372">
        <v>1</v>
      </c>
      <c r="D5372">
        <v>10969.6</v>
      </c>
      <c r="E5372" s="24">
        <f>INT(RFM_Pivot!$A$1 - tblCustRFM[[#This Row],[LastPurchaseDate]])</f>
        <v>78</v>
      </c>
      <c r="F5372">
        <f>IF(tblCustRFM[[#This Row],[Recency]] &lt;= $L$4, 3, IF(tblCustRFM[[#This Row],[Recency]] &lt;= M5374, 2, 1))</f>
        <v>3</v>
      </c>
      <c r="G5372">
        <f>IF(tblCustRFM[[#This Row],[Frequency]] &gt;= L5375, 3, IF(tblCustRFM[[#This Row],[Frequency]] &gt;= M5375, 2, 1))</f>
        <v>3</v>
      </c>
      <c r="H5372">
        <f>IF(tblCustRFM[[#This Row],[Monetary]] &gt;= L5376, 3, IF(tblCustRFM[[#This Row],[Monetary]] &gt;= M5376, 2, 1))</f>
        <v>3</v>
      </c>
      <c r="I5372">
        <f>tblCustRFM[[#This Row],[RecencyTier]] + tblCustRFM[[#This Row],[FrequencyTier]] + tblCustRFM[[#This Row],[MonetaryTier]]</f>
        <v>9</v>
      </c>
    </row>
    <row r="5373" spans="1:9" x14ac:dyDescent="0.45">
      <c r="A5373" s="16">
        <v>9001</v>
      </c>
      <c r="B5373" s="10">
        <v>45477.18301828704</v>
      </c>
      <c r="C5373">
        <v>2</v>
      </c>
      <c r="D5373">
        <v>15285.66</v>
      </c>
      <c r="E5373" s="24">
        <f>INT(RFM_Pivot!$A$1 - tblCustRFM[[#This Row],[LastPurchaseDate]])</f>
        <v>179</v>
      </c>
      <c r="F5373">
        <f>IF(tblCustRFM[[#This Row],[Recency]] &lt;= $L$4, 3, IF(tblCustRFM[[#This Row],[Recency]] &lt;= M5375, 2, 1))</f>
        <v>1</v>
      </c>
      <c r="G5373">
        <f>IF(tblCustRFM[[#This Row],[Frequency]] &gt;= L5376, 3, IF(tblCustRFM[[#This Row],[Frequency]] &gt;= M5376, 2, 1))</f>
        <v>3</v>
      </c>
      <c r="H5373">
        <f>IF(tblCustRFM[[#This Row],[Monetary]] &gt;= L5377, 3, IF(tblCustRFM[[#This Row],[Monetary]] &gt;= M5377, 2, 1))</f>
        <v>3</v>
      </c>
      <c r="I5373">
        <f>tblCustRFM[[#This Row],[RecencyTier]] + tblCustRFM[[#This Row],[FrequencyTier]] + tblCustRFM[[#This Row],[MonetaryTier]]</f>
        <v>7</v>
      </c>
    </row>
    <row r="5374" spans="1:9" x14ac:dyDescent="0.45">
      <c r="A5374" s="16">
        <v>9002</v>
      </c>
      <c r="B5374" s="10">
        <v>45455.645864583334</v>
      </c>
      <c r="C5374">
        <v>3</v>
      </c>
      <c r="D5374">
        <v>19220.310000000001</v>
      </c>
      <c r="E5374" s="24">
        <f>INT(RFM_Pivot!$A$1 - tblCustRFM[[#This Row],[LastPurchaseDate]])</f>
        <v>201</v>
      </c>
      <c r="F5374">
        <f>IF(tblCustRFM[[#This Row],[Recency]] &lt;= $L$4, 3, IF(tblCustRFM[[#This Row],[Recency]] &lt;= M5376, 2, 1))</f>
        <v>1</v>
      </c>
      <c r="G5374">
        <f>IF(tblCustRFM[[#This Row],[Frequency]] &gt;= L5377, 3, IF(tblCustRFM[[#This Row],[Frequency]] &gt;= M5377, 2, 1))</f>
        <v>3</v>
      </c>
      <c r="H5374">
        <f>IF(tblCustRFM[[#This Row],[Monetary]] &gt;= L5378, 3, IF(tblCustRFM[[#This Row],[Monetary]] &gt;= M5378, 2, 1))</f>
        <v>3</v>
      </c>
      <c r="I5374">
        <f>tblCustRFM[[#This Row],[RecencyTier]] + tblCustRFM[[#This Row],[FrequencyTier]] + tblCustRFM[[#This Row],[MonetaryTier]]</f>
        <v>7</v>
      </c>
    </row>
    <row r="5375" spans="1:9" x14ac:dyDescent="0.45">
      <c r="A5375" s="16">
        <v>9003</v>
      </c>
      <c r="B5375" s="10">
        <v>45180.62736273148</v>
      </c>
      <c r="C5375">
        <v>1</v>
      </c>
      <c r="D5375">
        <v>2306.04</v>
      </c>
      <c r="E5375" s="24">
        <f>INT(RFM_Pivot!$A$1 - tblCustRFM[[#This Row],[LastPurchaseDate]])</f>
        <v>476</v>
      </c>
      <c r="F5375">
        <f>IF(tblCustRFM[[#This Row],[Recency]] &lt;= $L$4, 3, IF(tblCustRFM[[#This Row],[Recency]] &lt;= M5377, 2, 1))</f>
        <v>1</v>
      </c>
      <c r="G5375">
        <f>IF(tblCustRFM[[#This Row],[Frequency]] &gt;= L5378, 3, IF(tblCustRFM[[#This Row],[Frequency]] &gt;= M5378, 2, 1))</f>
        <v>3</v>
      </c>
      <c r="H5375">
        <f>IF(tblCustRFM[[#This Row],[Monetary]] &gt;= L5379, 3, IF(tblCustRFM[[#This Row],[Monetary]] &gt;= M5379, 2, 1))</f>
        <v>3</v>
      </c>
      <c r="I5375">
        <f>tblCustRFM[[#This Row],[RecencyTier]] + tblCustRFM[[#This Row],[FrequencyTier]] + tblCustRFM[[#This Row],[MonetaryTier]]</f>
        <v>7</v>
      </c>
    </row>
    <row r="5376" spans="1:9" x14ac:dyDescent="0.45">
      <c r="A5376" s="16">
        <v>9004</v>
      </c>
      <c r="B5376" s="10">
        <v>45098.129112924384</v>
      </c>
      <c r="C5376">
        <v>2</v>
      </c>
      <c r="D5376">
        <v>3697.38</v>
      </c>
      <c r="E5376" s="24">
        <f>INT(RFM_Pivot!$A$1 - tblCustRFM[[#This Row],[LastPurchaseDate]])</f>
        <v>558</v>
      </c>
      <c r="F5376">
        <f>IF(tblCustRFM[[#This Row],[Recency]] &lt;= $L$4, 3, IF(tblCustRFM[[#This Row],[Recency]] &lt;= M5378, 2, 1))</f>
        <v>1</v>
      </c>
      <c r="G5376">
        <f>IF(tblCustRFM[[#This Row],[Frequency]] &gt;= L5379, 3, IF(tblCustRFM[[#This Row],[Frequency]] &gt;= M5379, 2, 1))</f>
        <v>3</v>
      </c>
      <c r="H5376">
        <f>IF(tblCustRFM[[#This Row],[Monetary]] &gt;= L5380, 3, IF(tblCustRFM[[#This Row],[Monetary]] &gt;= M5380, 2, 1))</f>
        <v>3</v>
      </c>
      <c r="I5376">
        <f>tblCustRFM[[#This Row],[RecencyTier]] + tblCustRFM[[#This Row],[FrequencyTier]] + tblCustRFM[[#This Row],[MonetaryTier]]</f>
        <v>7</v>
      </c>
    </row>
    <row r="5377" spans="1:9" x14ac:dyDescent="0.45">
      <c r="A5377" s="16">
        <v>9005</v>
      </c>
      <c r="B5377" s="10">
        <v>45473.897689776233</v>
      </c>
      <c r="C5377">
        <v>1</v>
      </c>
      <c r="D5377">
        <v>5960.8</v>
      </c>
      <c r="E5377" s="24">
        <f>INT(RFM_Pivot!$A$1 - tblCustRFM[[#This Row],[LastPurchaseDate]])</f>
        <v>183</v>
      </c>
      <c r="F5377">
        <f>IF(tblCustRFM[[#This Row],[Recency]] &lt;= $L$4, 3, IF(tblCustRFM[[#This Row],[Recency]] &lt;= M5379, 2, 1))</f>
        <v>1</v>
      </c>
      <c r="G5377">
        <f>IF(tblCustRFM[[#This Row],[Frequency]] &gt;= L5380, 3, IF(tblCustRFM[[#This Row],[Frequency]] &gt;= M5380, 2, 1))</f>
        <v>3</v>
      </c>
      <c r="H5377">
        <f>IF(tblCustRFM[[#This Row],[Monetary]] &gt;= L5381, 3, IF(tblCustRFM[[#This Row],[Monetary]] &gt;= M5381, 2, 1))</f>
        <v>3</v>
      </c>
      <c r="I5377">
        <f>tblCustRFM[[#This Row],[RecencyTier]] + tblCustRFM[[#This Row],[FrequencyTier]] + tblCustRFM[[#This Row],[MonetaryTier]]</f>
        <v>7</v>
      </c>
    </row>
    <row r="5378" spans="1:9" x14ac:dyDescent="0.45">
      <c r="A5378" s="16">
        <v>9006</v>
      </c>
      <c r="B5378" s="10">
        <v>44932.767576774691</v>
      </c>
      <c r="C5378">
        <v>1</v>
      </c>
      <c r="D5378">
        <v>13161.72</v>
      </c>
      <c r="E5378" s="24">
        <f>INT(RFM_Pivot!$A$1 - tblCustRFM[[#This Row],[LastPurchaseDate]])</f>
        <v>724</v>
      </c>
      <c r="F5378">
        <f>IF(tblCustRFM[[#This Row],[Recency]] &lt;= $L$4, 3, IF(tblCustRFM[[#This Row],[Recency]] &lt;= M5380, 2, 1))</f>
        <v>1</v>
      </c>
      <c r="G5378">
        <f>IF(tblCustRFM[[#This Row],[Frequency]] &gt;= L5381, 3, IF(tblCustRFM[[#This Row],[Frequency]] &gt;= M5381, 2, 1))</f>
        <v>3</v>
      </c>
      <c r="H5378">
        <f>IF(tblCustRFM[[#This Row],[Monetary]] &gt;= L5382, 3, IF(tblCustRFM[[#This Row],[Monetary]] &gt;= M5382, 2, 1))</f>
        <v>3</v>
      </c>
      <c r="I5378">
        <f>tblCustRFM[[#This Row],[RecencyTier]] + tblCustRFM[[#This Row],[FrequencyTier]] + tblCustRFM[[#This Row],[MonetaryTier]]</f>
        <v>7</v>
      </c>
    </row>
    <row r="5379" spans="1:9" x14ac:dyDescent="0.45">
      <c r="A5379" s="16">
        <v>9007</v>
      </c>
      <c r="B5379" s="10">
        <v>45551.285428549381</v>
      </c>
      <c r="C5379">
        <v>5</v>
      </c>
      <c r="D5379">
        <v>21077.02</v>
      </c>
      <c r="E5379" s="24">
        <f>INT(RFM_Pivot!$A$1 - tblCustRFM[[#This Row],[LastPurchaseDate]])</f>
        <v>105</v>
      </c>
      <c r="F5379">
        <f>IF(tblCustRFM[[#This Row],[Recency]] &lt;= $L$4, 3, IF(tblCustRFM[[#This Row],[Recency]] &lt;= M5381, 2, 1))</f>
        <v>3</v>
      </c>
      <c r="G5379">
        <f>IF(tblCustRFM[[#This Row],[Frequency]] &gt;= L5382, 3, IF(tblCustRFM[[#This Row],[Frequency]] &gt;= M5382, 2, 1))</f>
        <v>3</v>
      </c>
      <c r="H5379">
        <f>IF(tblCustRFM[[#This Row],[Monetary]] &gt;= L5383, 3, IF(tblCustRFM[[#This Row],[Monetary]] &gt;= M5383, 2, 1))</f>
        <v>3</v>
      </c>
      <c r="I5379">
        <f>tblCustRFM[[#This Row],[RecencyTier]] + tblCustRFM[[#This Row],[FrequencyTier]] + tblCustRFM[[#This Row],[MonetaryTier]]</f>
        <v>9</v>
      </c>
    </row>
    <row r="5380" spans="1:9" x14ac:dyDescent="0.45">
      <c r="A5380" s="16">
        <v>9009</v>
      </c>
      <c r="B5380" s="10">
        <v>45545.590859104937</v>
      </c>
      <c r="C5380">
        <v>1</v>
      </c>
      <c r="D5380">
        <v>5324.05</v>
      </c>
      <c r="E5380" s="24">
        <f>INT(RFM_Pivot!$A$1 - tblCustRFM[[#This Row],[LastPurchaseDate]])</f>
        <v>111</v>
      </c>
      <c r="F5380">
        <f>IF(tblCustRFM[[#This Row],[Recency]] &lt;= $L$4, 3, IF(tblCustRFM[[#This Row],[Recency]] &lt;= M5382, 2, 1))</f>
        <v>3</v>
      </c>
      <c r="G5380">
        <f>IF(tblCustRFM[[#This Row],[Frequency]] &gt;= L5383, 3, IF(tblCustRFM[[#This Row],[Frequency]] &gt;= M5383, 2, 1))</f>
        <v>3</v>
      </c>
      <c r="H5380">
        <f>IF(tblCustRFM[[#This Row],[Monetary]] &gt;= L5384, 3, IF(tblCustRFM[[#This Row],[Monetary]] &gt;= M5384, 2, 1))</f>
        <v>3</v>
      </c>
      <c r="I5380">
        <f>tblCustRFM[[#This Row],[RecencyTier]] + tblCustRFM[[#This Row],[FrequencyTier]] + tblCustRFM[[#This Row],[MonetaryTier]]</f>
        <v>9</v>
      </c>
    </row>
    <row r="5381" spans="1:9" x14ac:dyDescent="0.45">
      <c r="A5381" s="16">
        <v>9010</v>
      </c>
      <c r="B5381" s="10">
        <v>44963.211621141978</v>
      </c>
      <c r="C5381">
        <v>1</v>
      </c>
      <c r="D5381">
        <v>6122.04</v>
      </c>
      <c r="E5381" s="24">
        <f>INT(RFM_Pivot!$A$1 - tblCustRFM[[#This Row],[LastPurchaseDate]])</f>
        <v>693</v>
      </c>
      <c r="F5381">
        <f>IF(tblCustRFM[[#This Row],[Recency]] &lt;= $L$4, 3, IF(tblCustRFM[[#This Row],[Recency]] &lt;= M5383, 2, 1))</f>
        <v>1</v>
      </c>
      <c r="G5381">
        <f>IF(tblCustRFM[[#This Row],[Frequency]] &gt;= L5384, 3, IF(tblCustRFM[[#This Row],[Frequency]] &gt;= M5384, 2, 1))</f>
        <v>3</v>
      </c>
      <c r="H5381">
        <f>IF(tblCustRFM[[#This Row],[Monetary]] &gt;= L5385, 3, IF(tblCustRFM[[#This Row],[Monetary]] &gt;= M5385, 2, 1))</f>
        <v>3</v>
      </c>
      <c r="I5381">
        <f>tblCustRFM[[#This Row],[RecencyTier]] + tblCustRFM[[#This Row],[FrequencyTier]] + tblCustRFM[[#This Row],[MonetaryTier]]</f>
        <v>7</v>
      </c>
    </row>
    <row r="5382" spans="1:9" x14ac:dyDescent="0.45">
      <c r="A5382" s="16">
        <v>9011</v>
      </c>
      <c r="B5382" s="10">
        <v>45553.621662152778</v>
      </c>
      <c r="C5382">
        <v>1</v>
      </c>
      <c r="D5382">
        <v>15571.68</v>
      </c>
      <c r="E5382" s="24">
        <f>INT(RFM_Pivot!$A$1 - tblCustRFM[[#This Row],[LastPurchaseDate]])</f>
        <v>103</v>
      </c>
      <c r="F5382">
        <f>IF(tblCustRFM[[#This Row],[Recency]] &lt;= $L$4, 3, IF(tblCustRFM[[#This Row],[Recency]] &lt;= M5384, 2, 1))</f>
        <v>3</v>
      </c>
      <c r="G5382">
        <f>IF(tblCustRFM[[#This Row],[Frequency]] &gt;= L5385, 3, IF(tblCustRFM[[#This Row],[Frequency]] &gt;= M5385, 2, 1))</f>
        <v>3</v>
      </c>
      <c r="H5382">
        <f>IF(tblCustRFM[[#This Row],[Monetary]] &gt;= L5386, 3, IF(tblCustRFM[[#This Row],[Monetary]] &gt;= M5386, 2, 1))</f>
        <v>3</v>
      </c>
      <c r="I5382">
        <f>tblCustRFM[[#This Row],[RecencyTier]] + tblCustRFM[[#This Row],[FrequencyTier]] + tblCustRFM[[#This Row],[MonetaryTier]]</f>
        <v>9</v>
      </c>
    </row>
    <row r="5383" spans="1:9" x14ac:dyDescent="0.45">
      <c r="A5383" s="16">
        <v>9012</v>
      </c>
      <c r="B5383" s="10">
        <v>45393.881688155867</v>
      </c>
      <c r="C5383">
        <v>1</v>
      </c>
      <c r="D5383">
        <v>14756.46</v>
      </c>
      <c r="E5383" s="24">
        <f>INT(RFM_Pivot!$A$1 - tblCustRFM[[#This Row],[LastPurchaseDate]])</f>
        <v>263</v>
      </c>
      <c r="F5383">
        <f>IF(tblCustRFM[[#This Row],[Recency]] &lt;= $L$4, 3, IF(tblCustRFM[[#This Row],[Recency]] &lt;= M5385, 2, 1))</f>
        <v>1</v>
      </c>
      <c r="G5383">
        <f>IF(tblCustRFM[[#This Row],[Frequency]] &gt;= L5386, 3, IF(tblCustRFM[[#This Row],[Frequency]] &gt;= M5386, 2, 1))</f>
        <v>3</v>
      </c>
      <c r="H5383">
        <f>IF(tblCustRFM[[#This Row],[Monetary]] &gt;= L5387, 3, IF(tblCustRFM[[#This Row],[Monetary]] &gt;= M5387, 2, 1))</f>
        <v>3</v>
      </c>
      <c r="I5383">
        <f>tblCustRFM[[#This Row],[RecencyTier]] + tblCustRFM[[#This Row],[FrequencyTier]] + tblCustRFM[[#This Row],[MonetaryTier]]</f>
        <v>7</v>
      </c>
    </row>
    <row r="5384" spans="1:9" x14ac:dyDescent="0.45">
      <c r="A5384" s="16">
        <v>9014</v>
      </c>
      <c r="B5384" s="10">
        <v>45610.275327546296</v>
      </c>
      <c r="C5384">
        <v>2</v>
      </c>
      <c r="D5384">
        <v>17083.64</v>
      </c>
      <c r="E5384" s="24">
        <f>INT(RFM_Pivot!$A$1 - tblCustRFM[[#This Row],[LastPurchaseDate]])</f>
        <v>46</v>
      </c>
      <c r="F5384">
        <f>IF(tblCustRFM[[#This Row],[Recency]] &lt;= $L$4, 3, IF(tblCustRFM[[#This Row],[Recency]] &lt;= M5386, 2, 1))</f>
        <v>3</v>
      </c>
      <c r="G5384">
        <f>IF(tblCustRFM[[#This Row],[Frequency]] &gt;= L5387, 3, IF(tblCustRFM[[#This Row],[Frequency]] &gt;= M5387, 2, 1))</f>
        <v>3</v>
      </c>
      <c r="H5384">
        <f>IF(tblCustRFM[[#This Row],[Monetary]] &gt;= L5388, 3, IF(tblCustRFM[[#This Row],[Monetary]] &gt;= M5388, 2, 1))</f>
        <v>3</v>
      </c>
      <c r="I5384">
        <f>tblCustRFM[[#This Row],[RecencyTier]] + tblCustRFM[[#This Row],[FrequencyTier]] + tblCustRFM[[#This Row],[MonetaryTier]]</f>
        <v>9</v>
      </c>
    </row>
    <row r="5385" spans="1:9" x14ac:dyDescent="0.45">
      <c r="A5385" s="16">
        <v>9015</v>
      </c>
      <c r="B5385" s="10">
        <v>45561.579457947533</v>
      </c>
      <c r="C5385">
        <v>2</v>
      </c>
      <c r="D5385">
        <v>4818.3999999999996</v>
      </c>
      <c r="E5385" s="24">
        <f>INT(RFM_Pivot!$A$1 - tblCustRFM[[#This Row],[LastPurchaseDate]])</f>
        <v>95</v>
      </c>
      <c r="F5385">
        <f>IF(tblCustRFM[[#This Row],[Recency]] &lt;= $L$4, 3, IF(tblCustRFM[[#This Row],[Recency]] &lt;= M5387, 2, 1))</f>
        <v>3</v>
      </c>
      <c r="G5385">
        <f>IF(tblCustRFM[[#This Row],[Frequency]] &gt;= L5388, 3, IF(tblCustRFM[[#This Row],[Frequency]] &gt;= M5388, 2, 1))</f>
        <v>3</v>
      </c>
      <c r="H5385">
        <f>IF(tblCustRFM[[#This Row],[Monetary]] &gt;= L5389, 3, IF(tblCustRFM[[#This Row],[Monetary]] &gt;= M5389, 2, 1))</f>
        <v>3</v>
      </c>
      <c r="I5385">
        <f>tblCustRFM[[#This Row],[RecencyTier]] + tblCustRFM[[#This Row],[FrequencyTier]] + tblCustRFM[[#This Row],[MonetaryTier]]</f>
        <v>9</v>
      </c>
    </row>
    <row r="5386" spans="1:9" x14ac:dyDescent="0.45">
      <c r="A5386" s="16">
        <v>9016</v>
      </c>
      <c r="B5386" s="10">
        <v>45142.298529861109</v>
      </c>
      <c r="C5386">
        <v>2</v>
      </c>
      <c r="D5386">
        <v>18163.099999999999</v>
      </c>
      <c r="E5386" s="24">
        <f>INT(RFM_Pivot!$A$1 - tblCustRFM[[#This Row],[LastPurchaseDate]])</f>
        <v>514</v>
      </c>
      <c r="F5386">
        <f>IF(tblCustRFM[[#This Row],[Recency]] &lt;= $L$4, 3, IF(tblCustRFM[[#This Row],[Recency]] &lt;= M5388, 2, 1))</f>
        <v>1</v>
      </c>
      <c r="G5386">
        <f>IF(tblCustRFM[[#This Row],[Frequency]] &gt;= L5389, 3, IF(tblCustRFM[[#This Row],[Frequency]] &gt;= M5389, 2, 1))</f>
        <v>3</v>
      </c>
      <c r="H5386">
        <f>IF(tblCustRFM[[#This Row],[Monetary]] &gt;= L5390, 3, IF(tblCustRFM[[#This Row],[Monetary]] &gt;= M5390, 2, 1))</f>
        <v>3</v>
      </c>
      <c r="I5386">
        <f>tblCustRFM[[#This Row],[RecencyTier]] + tblCustRFM[[#This Row],[FrequencyTier]] + tblCustRFM[[#This Row],[MonetaryTier]]</f>
        <v>7</v>
      </c>
    </row>
    <row r="5387" spans="1:9" x14ac:dyDescent="0.45">
      <c r="A5387" s="16">
        <v>9017</v>
      </c>
      <c r="B5387" s="10">
        <v>45123.973697376547</v>
      </c>
      <c r="C5387">
        <v>3</v>
      </c>
      <c r="D5387">
        <v>9227.64</v>
      </c>
      <c r="E5387" s="24">
        <f>INT(RFM_Pivot!$A$1 - tblCustRFM[[#This Row],[LastPurchaseDate]])</f>
        <v>533</v>
      </c>
      <c r="F5387">
        <f>IF(tblCustRFM[[#This Row],[Recency]] &lt;= $L$4, 3, IF(tblCustRFM[[#This Row],[Recency]] &lt;= M5389, 2, 1))</f>
        <v>1</v>
      </c>
      <c r="G5387">
        <f>IF(tblCustRFM[[#This Row],[Frequency]] &gt;= L5390, 3, IF(tblCustRFM[[#This Row],[Frequency]] &gt;= M5390, 2, 1))</f>
        <v>3</v>
      </c>
      <c r="H5387">
        <f>IF(tblCustRFM[[#This Row],[Monetary]] &gt;= L5391, 3, IF(tblCustRFM[[#This Row],[Monetary]] &gt;= M5391, 2, 1))</f>
        <v>3</v>
      </c>
      <c r="I5387">
        <f>tblCustRFM[[#This Row],[RecencyTier]] + tblCustRFM[[#This Row],[FrequencyTier]] + tblCustRFM[[#This Row],[MonetaryTier]]</f>
        <v>7</v>
      </c>
    </row>
    <row r="5388" spans="1:9" x14ac:dyDescent="0.45">
      <c r="A5388" s="16">
        <v>9021</v>
      </c>
      <c r="B5388" s="10">
        <v>45518.2131212963</v>
      </c>
      <c r="C5388">
        <v>2</v>
      </c>
      <c r="D5388">
        <v>26369.24</v>
      </c>
      <c r="E5388" s="24">
        <f>INT(RFM_Pivot!$A$1 - tblCustRFM[[#This Row],[LastPurchaseDate]])</f>
        <v>138</v>
      </c>
      <c r="F5388">
        <f>IF(tblCustRFM[[#This Row],[Recency]] &lt;= $L$4, 3, IF(tblCustRFM[[#This Row],[Recency]] &lt;= M5390, 2, 1))</f>
        <v>1</v>
      </c>
      <c r="G5388">
        <f>IF(tblCustRFM[[#This Row],[Frequency]] &gt;= L5391, 3, IF(tblCustRFM[[#This Row],[Frequency]] &gt;= M5391, 2, 1))</f>
        <v>3</v>
      </c>
      <c r="H5388">
        <f>IF(tblCustRFM[[#This Row],[Monetary]] &gt;= L5392, 3, IF(tblCustRFM[[#This Row],[Monetary]] &gt;= M5392, 2, 1))</f>
        <v>3</v>
      </c>
      <c r="I5388">
        <f>tblCustRFM[[#This Row],[RecencyTier]] + tblCustRFM[[#This Row],[FrequencyTier]] + tblCustRFM[[#This Row],[MonetaryTier]]</f>
        <v>7</v>
      </c>
    </row>
    <row r="5389" spans="1:9" x14ac:dyDescent="0.45">
      <c r="A5389" s="16">
        <v>9022</v>
      </c>
      <c r="B5389" s="10">
        <v>45456.302930285492</v>
      </c>
      <c r="C5389">
        <v>2</v>
      </c>
      <c r="D5389">
        <v>6229.6</v>
      </c>
      <c r="E5389" s="24">
        <f>INT(RFM_Pivot!$A$1 - tblCustRFM[[#This Row],[LastPurchaseDate]])</f>
        <v>200</v>
      </c>
      <c r="F5389">
        <f>IF(tblCustRFM[[#This Row],[Recency]] &lt;= $L$4, 3, IF(tblCustRFM[[#This Row],[Recency]] &lt;= M5391, 2, 1))</f>
        <v>1</v>
      </c>
      <c r="G5389">
        <f>IF(tblCustRFM[[#This Row],[Frequency]] &gt;= L5392, 3, IF(tblCustRFM[[#This Row],[Frequency]] &gt;= M5392, 2, 1))</f>
        <v>3</v>
      </c>
      <c r="H5389">
        <f>IF(tblCustRFM[[#This Row],[Monetary]] &gt;= L5393, 3, IF(tblCustRFM[[#This Row],[Monetary]] &gt;= M5393, 2, 1))</f>
        <v>3</v>
      </c>
      <c r="I5389">
        <f>tblCustRFM[[#This Row],[RecencyTier]] + tblCustRFM[[#This Row],[FrequencyTier]] + tblCustRFM[[#This Row],[MonetaryTier]]</f>
        <v>7</v>
      </c>
    </row>
    <row r="5390" spans="1:9" x14ac:dyDescent="0.45">
      <c r="A5390" s="16">
        <v>9023</v>
      </c>
      <c r="B5390" s="10">
        <v>45467.400040007713</v>
      </c>
      <c r="C5390">
        <v>1</v>
      </c>
      <c r="D5390">
        <v>9849.24</v>
      </c>
      <c r="E5390" s="24">
        <f>INT(RFM_Pivot!$A$1 - tblCustRFM[[#This Row],[LastPurchaseDate]])</f>
        <v>189</v>
      </c>
      <c r="F5390">
        <f>IF(tblCustRFM[[#This Row],[Recency]] &lt;= $L$4, 3, IF(tblCustRFM[[#This Row],[Recency]] &lt;= M5392, 2, 1))</f>
        <v>1</v>
      </c>
      <c r="G5390">
        <f>IF(tblCustRFM[[#This Row],[Frequency]] &gt;= L5393, 3, IF(tblCustRFM[[#This Row],[Frequency]] &gt;= M5393, 2, 1))</f>
        <v>3</v>
      </c>
      <c r="H5390">
        <f>IF(tblCustRFM[[#This Row],[Monetary]] &gt;= L5394, 3, IF(tblCustRFM[[#This Row],[Monetary]] &gt;= M5394, 2, 1))</f>
        <v>3</v>
      </c>
      <c r="I5390">
        <f>tblCustRFM[[#This Row],[RecencyTier]] + tblCustRFM[[#This Row],[FrequencyTier]] + tblCustRFM[[#This Row],[MonetaryTier]]</f>
        <v>7</v>
      </c>
    </row>
    <row r="5391" spans="1:9" x14ac:dyDescent="0.45">
      <c r="A5391" s="16">
        <v>9024</v>
      </c>
      <c r="B5391" s="10">
        <v>45178.656165624998</v>
      </c>
      <c r="C5391">
        <v>1</v>
      </c>
      <c r="D5391">
        <v>4512.49</v>
      </c>
      <c r="E5391" s="24">
        <f>INT(RFM_Pivot!$A$1 - tblCustRFM[[#This Row],[LastPurchaseDate]])</f>
        <v>478</v>
      </c>
      <c r="F5391">
        <f>IF(tblCustRFM[[#This Row],[Recency]] &lt;= $L$4, 3, IF(tblCustRFM[[#This Row],[Recency]] &lt;= M5393, 2, 1))</f>
        <v>1</v>
      </c>
      <c r="G5391">
        <f>IF(tblCustRFM[[#This Row],[Frequency]] &gt;= L5394, 3, IF(tblCustRFM[[#This Row],[Frequency]] &gt;= M5394, 2, 1))</f>
        <v>3</v>
      </c>
      <c r="H5391">
        <f>IF(tblCustRFM[[#This Row],[Monetary]] &gt;= L5395, 3, IF(tblCustRFM[[#This Row],[Monetary]] &gt;= M5395, 2, 1))</f>
        <v>3</v>
      </c>
      <c r="I5391">
        <f>tblCustRFM[[#This Row],[RecencyTier]] + tblCustRFM[[#This Row],[FrequencyTier]] + tblCustRFM[[#This Row],[MonetaryTier]]</f>
        <v>7</v>
      </c>
    </row>
    <row r="5392" spans="1:9" x14ac:dyDescent="0.45">
      <c r="A5392" s="16">
        <v>9026</v>
      </c>
      <c r="B5392" s="10">
        <v>45538.217121720678</v>
      </c>
      <c r="C5392">
        <v>2</v>
      </c>
      <c r="D5392">
        <v>6558.01</v>
      </c>
      <c r="E5392" s="24">
        <f>INT(RFM_Pivot!$A$1 - tblCustRFM[[#This Row],[LastPurchaseDate]])</f>
        <v>118</v>
      </c>
      <c r="F5392">
        <f>IF(tblCustRFM[[#This Row],[Recency]] &lt;= $L$4, 3, IF(tblCustRFM[[#This Row],[Recency]] &lt;= M5394, 2, 1))</f>
        <v>3</v>
      </c>
      <c r="G5392">
        <f>IF(tblCustRFM[[#This Row],[Frequency]] &gt;= L5395, 3, IF(tblCustRFM[[#This Row],[Frequency]] &gt;= M5395, 2, 1))</f>
        <v>3</v>
      </c>
      <c r="H5392">
        <f>IF(tblCustRFM[[#This Row],[Monetary]] &gt;= L5396, 3, IF(tblCustRFM[[#This Row],[Monetary]] &gt;= M5396, 2, 1))</f>
        <v>3</v>
      </c>
      <c r="I5392">
        <f>tblCustRFM[[#This Row],[RecencyTier]] + tblCustRFM[[#This Row],[FrequencyTier]] + tblCustRFM[[#This Row],[MonetaryTier]]</f>
        <v>9</v>
      </c>
    </row>
    <row r="5393" spans="1:9" x14ac:dyDescent="0.45">
      <c r="A5393" s="16">
        <v>9027</v>
      </c>
      <c r="B5393" s="10">
        <v>45506.458945871913</v>
      </c>
      <c r="C5393">
        <v>1</v>
      </c>
      <c r="D5393">
        <v>2505.5500000000002</v>
      </c>
      <c r="E5393" s="24">
        <f>INT(RFM_Pivot!$A$1 - tblCustRFM[[#This Row],[LastPurchaseDate]])</f>
        <v>150</v>
      </c>
      <c r="F5393">
        <f>IF(tblCustRFM[[#This Row],[Recency]] &lt;= $L$4, 3, IF(tblCustRFM[[#This Row],[Recency]] &lt;= M5395, 2, 1))</f>
        <v>1</v>
      </c>
      <c r="G5393">
        <f>IF(tblCustRFM[[#This Row],[Frequency]] &gt;= L5396, 3, IF(tblCustRFM[[#This Row],[Frequency]] &gt;= M5396, 2, 1))</f>
        <v>3</v>
      </c>
      <c r="H5393">
        <f>IF(tblCustRFM[[#This Row],[Monetary]] &gt;= L5397, 3, IF(tblCustRFM[[#This Row],[Monetary]] &gt;= M5397, 2, 1))</f>
        <v>3</v>
      </c>
      <c r="I5393">
        <f>tblCustRFM[[#This Row],[RecencyTier]] + tblCustRFM[[#This Row],[FrequencyTier]] + tblCustRFM[[#This Row],[MonetaryTier]]</f>
        <v>7</v>
      </c>
    </row>
    <row r="5394" spans="1:9" x14ac:dyDescent="0.45">
      <c r="A5394" s="16">
        <v>9031</v>
      </c>
      <c r="B5394" s="10">
        <v>45652.765576581791</v>
      </c>
      <c r="C5394">
        <v>1</v>
      </c>
      <c r="D5394">
        <v>3306.68</v>
      </c>
      <c r="E5394" s="24">
        <f>INT(RFM_Pivot!$A$1 - tblCustRFM[[#This Row],[LastPurchaseDate]])</f>
        <v>4</v>
      </c>
      <c r="F5394">
        <f>IF(tblCustRFM[[#This Row],[Recency]] &lt;= $L$4, 3, IF(tblCustRFM[[#This Row],[Recency]] &lt;= M5396, 2, 1))</f>
        <v>3</v>
      </c>
      <c r="G5394">
        <f>IF(tblCustRFM[[#This Row],[Frequency]] &gt;= L5397, 3, IF(tblCustRFM[[#This Row],[Frequency]] &gt;= M5397, 2, 1))</f>
        <v>3</v>
      </c>
      <c r="H5394">
        <f>IF(tblCustRFM[[#This Row],[Monetary]] &gt;= L5398, 3, IF(tblCustRFM[[#This Row],[Monetary]] &gt;= M5398, 2, 1))</f>
        <v>3</v>
      </c>
      <c r="I5394">
        <f>tblCustRFM[[#This Row],[RecencyTier]] + tblCustRFM[[#This Row],[FrequencyTier]] + tblCustRFM[[#This Row],[MonetaryTier]]</f>
        <v>9</v>
      </c>
    </row>
    <row r="5395" spans="1:9" x14ac:dyDescent="0.45">
      <c r="A5395" s="16">
        <v>9032</v>
      </c>
      <c r="B5395" s="10">
        <v>45388.771177121911</v>
      </c>
      <c r="C5395">
        <v>3</v>
      </c>
      <c r="D5395">
        <v>17081.37</v>
      </c>
      <c r="E5395" s="24">
        <f>INT(RFM_Pivot!$A$1 - tblCustRFM[[#This Row],[LastPurchaseDate]])</f>
        <v>268</v>
      </c>
      <c r="F5395">
        <f>IF(tblCustRFM[[#This Row],[Recency]] &lt;= $L$4, 3, IF(tblCustRFM[[#This Row],[Recency]] &lt;= M5397, 2, 1))</f>
        <v>1</v>
      </c>
      <c r="G5395">
        <f>IF(tblCustRFM[[#This Row],[Frequency]] &gt;= L5398, 3, IF(tblCustRFM[[#This Row],[Frequency]] &gt;= M5398, 2, 1))</f>
        <v>3</v>
      </c>
      <c r="H5395">
        <f>IF(tblCustRFM[[#This Row],[Monetary]] &gt;= L5399, 3, IF(tblCustRFM[[#This Row],[Monetary]] &gt;= M5399, 2, 1))</f>
        <v>3</v>
      </c>
      <c r="I5395">
        <f>tblCustRFM[[#This Row],[RecencyTier]] + tblCustRFM[[#This Row],[FrequencyTier]] + tblCustRFM[[#This Row],[MonetaryTier]]</f>
        <v>7</v>
      </c>
    </row>
    <row r="5396" spans="1:9" x14ac:dyDescent="0.45">
      <c r="A5396" s="16">
        <v>9033</v>
      </c>
      <c r="B5396" s="10">
        <v>45301.527452739196</v>
      </c>
      <c r="C5396">
        <v>3</v>
      </c>
      <c r="D5396">
        <v>4497.93</v>
      </c>
      <c r="E5396" s="24">
        <f>INT(RFM_Pivot!$A$1 - tblCustRFM[[#This Row],[LastPurchaseDate]])</f>
        <v>355</v>
      </c>
      <c r="F5396">
        <f>IF(tblCustRFM[[#This Row],[Recency]] &lt;= $L$4, 3, IF(tblCustRFM[[#This Row],[Recency]] &lt;= M5398, 2, 1))</f>
        <v>1</v>
      </c>
      <c r="G5396">
        <f>IF(tblCustRFM[[#This Row],[Frequency]] &gt;= L5399, 3, IF(tblCustRFM[[#This Row],[Frequency]] &gt;= M5399, 2, 1))</f>
        <v>3</v>
      </c>
      <c r="H5396">
        <f>IF(tblCustRFM[[#This Row],[Monetary]] &gt;= L5400, 3, IF(tblCustRFM[[#This Row],[Monetary]] &gt;= M5400, 2, 1))</f>
        <v>3</v>
      </c>
      <c r="I5396">
        <f>tblCustRFM[[#This Row],[RecencyTier]] + tblCustRFM[[#This Row],[FrequencyTier]] + tblCustRFM[[#This Row],[MonetaryTier]]</f>
        <v>7</v>
      </c>
    </row>
    <row r="5397" spans="1:9" x14ac:dyDescent="0.45">
      <c r="A5397" s="16">
        <v>9036</v>
      </c>
      <c r="B5397" s="10">
        <v>45121.345434529321</v>
      </c>
      <c r="C5397">
        <v>1</v>
      </c>
      <c r="D5397">
        <v>4796.5200000000004</v>
      </c>
      <c r="E5397" s="24">
        <f>INT(RFM_Pivot!$A$1 - tblCustRFM[[#This Row],[LastPurchaseDate]])</f>
        <v>535</v>
      </c>
      <c r="F5397">
        <f>IF(tblCustRFM[[#This Row],[Recency]] &lt;= $L$4, 3, IF(tblCustRFM[[#This Row],[Recency]] &lt;= M5399, 2, 1))</f>
        <v>1</v>
      </c>
      <c r="G5397">
        <f>IF(tblCustRFM[[#This Row],[Frequency]] &gt;= L5400, 3, IF(tblCustRFM[[#This Row],[Frequency]] &gt;= M5400, 2, 1))</f>
        <v>3</v>
      </c>
      <c r="H5397">
        <f>IF(tblCustRFM[[#This Row],[Monetary]] &gt;= L5401, 3, IF(tblCustRFM[[#This Row],[Monetary]] &gt;= M5401, 2, 1))</f>
        <v>3</v>
      </c>
      <c r="I5397">
        <f>tblCustRFM[[#This Row],[RecencyTier]] + tblCustRFM[[#This Row],[FrequencyTier]] + tblCustRFM[[#This Row],[MonetaryTier]]</f>
        <v>7</v>
      </c>
    </row>
    <row r="5398" spans="1:9" x14ac:dyDescent="0.45">
      <c r="A5398" s="16">
        <v>9038</v>
      </c>
      <c r="B5398" s="10">
        <v>45363.145614544752</v>
      </c>
      <c r="C5398">
        <v>2</v>
      </c>
      <c r="D5398">
        <v>18206.55</v>
      </c>
      <c r="E5398" s="24">
        <f>INT(RFM_Pivot!$A$1 - tblCustRFM[[#This Row],[LastPurchaseDate]])</f>
        <v>293</v>
      </c>
      <c r="F5398">
        <f>IF(tblCustRFM[[#This Row],[Recency]] &lt;= $L$4, 3, IF(tblCustRFM[[#This Row],[Recency]] &lt;= M5400, 2, 1))</f>
        <v>1</v>
      </c>
      <c r="G5398">
        <f>IF(tblCustRFM[[#This Row],[Frequency]] &gt;= L5401, 3, IF(tblCustRFM[[#This Row],[Frequency]] &gt;= M5401, 2, 1))</f>
        <v>3</v>
      </c>
      <c r="H5398">
        <f>IF(tblCustRFM[[#This Row],[Monetary]] &gt;= L5402, 3, IF(tblCustRFM[[#This Row],[Monetary]] &gt;= M5402, 2, 1))</f>
        <v>3</v>
      </c>
      <c r="I5398">
        <f>tblCustRFM[[#This Row],[RecencyTier]] + tblCustRFM[[#This Row],[FrequencyTier]] + tblCustRFM[[#This Row],[MonetaryTier]]</f>
        <v>7</v>
      </c>
    </row>
    <row r="5399" spans="1:9" x14ac:dyDescent="0.45">
      <c r="A5399" s="16">
        <v>9039</v>
      </c>
      <c r="B5399" s="10">
        <v>45223.993699382714</v>
      </c>
      <c r="C5399">
        <v>1</v>
      </c>
      <c r="D5399">
        <v>2822.64</v>
      </c>
      <c r="E5399" s="24">
        <f>INT(RFM_Pivot!$A$1 - tblCustRFM[[#This Row],[LastPurchaseDate]])</f>
        <v>433</v>
      </c>
      <c r="F5399">
        <f>IF(tblCustRFM[[#This Row],[Recency]] &lt;= $L$4, 3, IF(tblCustRFM[[#This Row],[Recency]] &lt;= M5401, 2, 1))</f>
        <v>1</v>
      </c>
      <c r="G5399">
        <f>IF(tblCustRFM[[#This Row],[Frequency]] &gt;= L5402, 3, IF(tblCustRFM[[#This Row],[Frequency]] &gt;= M5402, 2, 1))</f>
        <v>3</v>
      </c>
      <c r="H5399">
        <f>IF(tblCustRFM[[#This Row],[Monetary]] &gt;= L5403, 3, IF(tblCustRFM[[#This Row],[Monetary]] &gt;= M5403, 2, 1))</f>
        <v>3</v>
      </c>
      <c r="I5399">
        <f>tblCustRFM[[#This Row],[RecencyTier]] + tblCustRFM[[#This Row],[FrequencyTier]] + tblCustRFM[[#This Row],[MonetaryTier]]</f>
        <v>7</v>
      </c>
    </row>
    <row r="5400" spans="1:9" x14ac:dyDescent="0.45">
      <c r="A5400" s="16">
        <v>9040</v>
      </c>
      <c r="B5400" s="10">
        <v>45639.843284336421</v>
      </c>
      <c r="C5400">
        <v>1</v>
      </c>
      <c r="D5400">
        <v>9330.2000000000007</v>
      </c>
      <c r="E5400" s="24">
        <f>INT(RFM_Pivot!$A$1 - tblCustRFM[[#This Row],[LastPurchaseDate]])</f>
        <v>17</v>
      </c>
      <c r="F5400">
        <f>IF(tblCustRFM[[#This Row],[Recency]] &lt;= $L$4, 3, IF(tblCustRFM[[#This Row],[Recency]] &lt;= M5402, 2, 1))</f>
        <v>3</v>
      </c>
      <c r="G5400">
        <f>IF(tblCustRFM[[#This Row],[Frequency]] &gt;= L5403, 3, IF(tblCustRFM[[#This Row],[Frequency]] &gt;= M5403, 2, 1))</f>
        <v>3</v>
      </c>
      <c r="H5400">
        <f>IF(tblCustRFM[[#This Row],[Monetary]] &gt;= L5404, 3, IF(tblCustRFM[[#This Row],[Monetary]] &gt;= M5404, 2, 1))</f>
        <v>3</v>
      </c>
      <c r="I5400">
        <f>tblCustRFM[[#This Row],[RecencyTier]] + tblCustRFM[[#This Row],[FrequencyTier]] + tblCustRFM[[#This Row],[MonetaryTier]]</f>
        <v>9</v>
      </c>
    </row>
    <row r="5401" spans="1:9" x14ac:dyDescent="0.45">
      <c r="A5401" s="16">
        <v>9041</v>
      </c>
      <c r="B5401" s="10">
        <v>45005.993899382716</v>
      </c>
      <c r="C5401">
        <v>1</v>
      </c>
      <c r="D5401">
        <v>19446.64</v>
      </c>
      <c r="E5401" s="24">
        <f>INT(RFM_Pivot!$A$1 - tblCustRFM[[#This Row],[LastPurchaseDate]])</f>
        <v>651</v>
      </c>
      <c r="F5401">
        <f>IF(tblCustRFM[[#This Row],[Recency]] &lt;= $L$4, 3, IF(tblCustRFM[[#This Row],[Recency]] &lt;= M5403, 2, 1))</f>
        <v>1</v>
      </c>
      <c r="G5401">
        <f>IF(tblCustRFM[[#This Row],[Frequency]] &gt;= L5404, 3, IF(tblCustRFM[[#This Row],[Frequency]] &gt;= M5404, 2, 1))</f>
        <v>3</v>
      </c>
      <c r="H5401">
        <f>IF(tblCustRFM[[#This Row],[Monetary]] &gt;= L5405, 3, IF(tblCustRFM[[#This Row],[Monetary]] &gt;= M5405, 2, 1))</f>
        <v>3</v>
      </c>
      <c r="I5401">
        <f>tblCustRFM[[#This Row],[RecencyTier]] + tblCustRFM[[#This Row],[FrequencyTier]] + tblCustRFM[[#This Row],[MonetaryTier]]</f>
        <v>7</v>
      </c>
    </row>
    <row r="5402" spans="1:9" x14ac:dyDescent="0.45">
      <c r="A5402" s="16">
        <v>9042</v>
      </c>
      <c r="B5402" s="10">
        <v>45304.301730169755</v>
      </c>
      <c r="C5402">
        <v>1</v>
      </c>
      <c r="D5402">
        <v>7596.22</v>
      </c>
      <c r="E5402" s="24">
        <f>INT(RFM_Pivot!$A$1 - tblCustRFM[[#This Row],[LastPurchaseDate]])</f>
        <v>352</v>
      </c>
      <c r="F5402">
        <f>IF(tblCustRFM[[#This Row],[Recency]] &lt;= $L$4, 3, IF(tblCustRFM[[#This Row],[Recency]] &lt;= M5404, 2, 1))</f>
        <v>1</v>
      </c>
      <c r="G5402">
        <f>IF(tblCustRFM[[#This Row],[Frequency]] &gt;= L5405, 3, IF(tblCustRFM[[#This Row],[Frequency]] &gt;= M5405, 2, 1))</f>
        <v>3</v>
      </c>
      <c r="H5402">
        <f>IF(tblCustRFM[[#This Row],[Monetary]] &gt;= L5406, 3, IF(tblCustRFM[[#This Row],[Monetary]] &gt;= M5406, 2, 1))</f>
        <v>3</v>
      </c>
      <c r="I5402">
        <f>tblCustRFM[[#This Row],[RecencyTier]] + tblCustRFM[[#This Row],[FrequencyTier]] + tblCustRFM[[#This Row],[MonetaryTier]]</f>
        <v>7</v>
      </c>
    </row>
    <row r="5403" spans="1:9" x14ac:dyDescent="0.45">
      <c r="A5403" s="16">
        <v>9043</v>
      </c>
      <c r="B5403" s="10">
        <v>45138.210121026234</v>
      </c>
      <c r="C5403">
        <v>1</v>
      </c>
      <c r="D5403">
        <v>6170.18</v>
      </c>
      <c r="E5403" s="24">
        <f>INT(RFM_Pivot!$A$1 - tblCustRFM[[#This Row],[LastPurchaseDate]])</f>
        <v>518</v>
      </c>
      <c r="F5403">
        <f>IF(tblCustRFM[[#This Row],[Recency]] &lt;= $L$4, 3, IF(tblCustRFM[[#This Row],[Recency]] &lt;= M5405, 2, 1))</f>
        <v>1</v>
      </c>
      <c r="G5403">
        <f>IF(tblCustRFM[[#This Row],[Frequency]] &gt;= L5406, 3, IF(tblCustRFM[[#This Row],[Frequency]] &gt;= M5406, 2, 1))</f>
        <v>3</v>
      </c>
      <c r="H5403">
        <f>IF(tblCustRFM[[#This Row],[Monetary]] &gt;= L5407, 3, IF(tblCustRFM[[#This Row],[Monetary]] &gt;= M5407, 2, 1))</f>
        <v>3</v>
      </c>
      <c r="I5403">
        <f>tblCustRFM[[#This Row],[RecencyTier]] + tblCustRFM[[#This Row],[FrequencyTier]] + tblCustRFM[[#This Row],[MonetaryTier]]</f>
        <v>7</v>
      </c>
    </row>
    <row r="5404" spans="1:9" x14ac:dyDescent="0.45">
      <c r="A5404" s="16">
        <v>9044</v>
      </c>
      <c r="B5404" s="10">
        <v>45410.892389236113</v>
      </c>
      <c r="C5404">
        <v>4</v>
      </c>
      <c r="D5404">
        <v>15147.05</v>
      </c>
      <c r="E5404" s="24">
        <f>INT(RFM_Pivot!$A$1 - tblCustRFM[[#This Row],[LastPurchaseDate]])</f>
        <v>246</v>
      </c>
      <c r="F5404">
        <f>IF(tblCustRFM[[#This Row],[Recency]] &lt;= $L$4, 3, IF(tblCustRFM[[#This Row],[Recency]] &lt;= M5406, 2, 1))</f>
        <v>1</v>
      </c>
      <c r="G5404">
        <f>IF(tblCustRFM[[#This Row],[Frequency]] &gt;= L5407, 3, IF(tblCustRFM[[#This Row],[Frequency]] &gt;= M5407, 2, 1))</f>
        <v>3</v>
      </c>
      <c r="H5404">
        <f>IF(tblCustRFM[[#This Row],[Monetary]] &gt;= L5408, 3, IF(tblCustRFM[[#This Row],[Monetary]] &gt;= M5408, 2, 1))</f>
        <v>3</v>
      </c>
      <c r="I5404">
        <f>tblCustRFM[[#This Row],[RecencyTier]] + tblCustRFM[[#This Row],[FrequencyTier]] + tblCustRFM[[#This Row],[MonetaryTier]]</f>
        <v>7</v>
      </c>
    </row>
    <row r="5405" spans="1:9" x14ac:dyDescent="0.45">
      <c r="A5405" s="16">
        <v>9047</v>
      </c>
      <c r="B5405" s="10">
        <v>45560.265326543209</v>
      </c>
      <c r="C5405">
        <v>2</v>
      </c>
      <c r="D5405">
        <v>10169.57</v>
      </c>
      <c r="E5405" s="24">
        <f>INT(RFM_Pivot!$A$1 - tblCustRFM[[#This Row],[LastPurchaseDate]])</f>
        <v>96</v>
      </c>
      <c r="F5405">
        <f>IF(tblCustRFM[[#This Row],[Recency]] &lt;= $L$4, 3, IF(tblCustRFM[[#This Row],[Recency]] &lt;= M5407, 2, 1))</f>
        <v>3</v>
      </c>
      <c r="G5405">
        <f>IF(tblCustRFM[[#This Row],[Frequency]] &gt;= L5408, 3, IF(tblCustRFM[[#This Row],[Frequency]] &gt;= M5408, 2, 1))</f>
        <v>3</v>
      </c>
      <c r="H5405">
        <f>IF(tblCustRFM[[#This Row],[Monetary]] &gt;= L5409, 3, IF(tblCustRFM[[#This Row],[Monetary]] &gt;= M5409, 2, 1))</f>
        <v>3</v>
      </c>
      <c r="I5405">
        <f>tblCustRFM[[#This Row],[RecencyTier]] + tblCustRFM[[#This Row],[FrequencyTier]] + tblCustRFM[[#This Row],[MonetaryTier]]</f>
        <v>9</v>
      </c>
    </row>
    <row r="5406" spans="1:9" x14ac:dyDescent="0.45">
      <c r="A5406" s="16">
        <v>9050</v>
      </c>
      <c r="B5406" s="10">
        <v>45554.497749768518</v>
      </c>
      <c r="C5406">
        <v>2</v>
      </c>
      <c r="D5406">
        <v>12061.06</v>
      </c>
      <c r="E5406" s="24">
        <f>INT(RFM_Pivot!$A$1 - tblCustRFM[[#This Row],[LastPurchaseDate]])</f>
        <v>102</v>
      </c>
      <c r="F5406">
        <f>IF(tblCustRFM[[#This Row],[Recency]] &lt;= $L$4, 3, IF(tblCustRFM[[#This Row],[Recency]] &lt;= M5408, 2, 1))</f>
        <v>3</v>
      </c>
      <c r="G5406">
        <f>IF(tblCustRFM[[#This Row],[Frequency]] &gt;= L5409, 3, IF(tblCustRFM[[#This Row],[Frequency]] &gt;= M5409, 2, 1))</f>
        <v>3</v>
      </c>
      <c r="H5406">
        <f>IF(tblCustRFM[[#This Row],[Monetary]] &gt;= L5410, 3, IF(tblCustRFM[[#This Row],[Monetary]] &gt;= M5410, 2, 1))</f>
        <v>3</v>
      </c>
      <c r="I5406">
        <f>tblCustRFM[[#This Row],[RecencyTier]] + tblCustRFM[[#This Row],[FrequencyTier]] + tblCustRFM[[#This Row],[MonetaryTier]]</f>
        <v>9</v>
      </c>
    </row>
    <row r="5407" spans="1:9" x14ac:dyDescent="0.45">
      <c r="A5407" s="16">
        <v>9051</v>
      </c>
      <c r="B5407" s="10">
        <v>45560.411341126543</v>
      </c>
      <c r="C5407">
        <v>1</v>
      </c>
      <c r="D5407">
        <v>6918.84</v>
      </c>
      <c r="E5407" s="24">
        <f>INT(RFM_Pivot!$A$1 - tblCustRFM[[#This Row],[LastPurchaseDate]])</f>
        <v>96</v>
      </c>
      <c r="F5407">
        <f>IF(tblCustRFM[[#This Row],[Recency]] &lt;= $L$4, 3, IF(tblCustRFM[[#This Row],[Recency]] &lt;= M5409, 2, 1))</f>
        <v>3</v>
      </c>
      <c r="G5407">
        <f>IF(tblCustRFM[[#This Row],[Frequency]] &gt;= L5410, 3, IF(tblCustRFM[[#This Row],[Frequency]] &gt;= M5410, 2, 1))</f>
        <v>3</v>
      </c>
      <c r="H5407">
        <f>IF(tblCustRFM[[#This Row],[Monetary]] &gt;= L5411, 3, IF(tblCustRFM[[#This Row],[Monetary]] &gt;= M5411, 2, 1))</f>
        <v>3</v>
      </c>
      <c r="I5407">
        <f>tblCustRFM[[#This Row],[RecencyTier]] + tblCustRFM[[#This Row],[FrequencyTier]] + tblCustRFM[[#This Row],[MonetaryTier]]</f>
        <v>9</v>
      </c>
    </row>
    <row r="5408" spans="1:9" x14ac:dyDescent="0.45">
      <c r="A5408" s="16">
        <v>9052</v>
      </c>
      <c r="B5408" s="10">
        <v>45323.356635648146</v>
      </c>
      <c r="C5408">
        <v>2</v>
      </c>
      <c r="D5408">
        <v>34308.160000000003</v>
      </c>
      <c r="E5408" s="24">
        <f>INT(RFM_Pivot!$A$1 - tblCustRFM[[#This Row],[LastPurchaseDate]])</f>
        <v>333</v>
      </c>
      <c r="F5408">
        <f>IF(tblCustRFM[[#This Row],[Recency]] &lt;= $L$4, 3, IF(tblCustRFM[[#This Row],[Recency]] &lt;= M5410, 2, 1))</f>
        <v>1</v>
      </c>
      <c r="G5408">
        <f>IF(tblCustRFM[[#This Row],[Frequency]] &gt;= L5411, 3, IF(tblCustRFM[[#This Row],[Frequency]] &gt;= M5411, 2, 1))</f>
        <v>3</v>
      </c>
      <c r="H5408">
        <f>IF(tblCustRFM[[#This Row],[Monetary]] &gt;= L5412, 3, IF(tblCustRFM[[#This Row],[Monetary]] &gt;= M5412, 2, 1))</f>
        <v>3</v>
      </c>
      <c r="I5408">
        <f>tblCustRFM[[#This Row],[RecencyTier]] + tblCustRFM[[#This Row],[FrequencyTier]] + tblCustRFM[[#This Row],[MonetaryTier]]</f>
        <v>7</v>
      </c>
    </row>
    <row r="5409" spans="1:9" x14ac:dyDescent="0.45">
      <c r="A5409" s="16">
        <v>9053</v>
      </c>
      <c r="B5409" s="10">
        <v>44967.738073804016</v>
      </c>
      <c r="C5409">
        <v>1</v>
      </c>
      <c r="D5409">
        <v>23647.8</v>
      </c>
      <c r="E5409" s="24">
        <f>INT(RFM_Pivot!$A$1 - tblCustRFM[[#This Row],[LastPurchaseDate]])</f>
        <v>689</v>
      </c>
      <c r="F5409">
        <f>IF(tblCustRFM[[#This Row],[Recency]] &lt;= $L$4, 3, IF(tblCustRFM[[#This Row],[Recency]] &lt;= M5411, 2, 1))</f>
        <v>1</v>
      </c>
      <c r="G5409">
        <f>IF(tblCustRFM[[#This Row],[Frequency]] &gt;= L5412, 3, IF(tblCustRFM[[#This Row],[Frequency]] &gt;= M5412, 2, 1))</f>
        <v>3</v>
      </c>
      <c r="H5409">
        <f>IF(tblCustRFM[[#This Row],[Monetary]] &gt;= L5413, 3, IF(tblCustRFM[[#This Row],[Monetary]] &gt;= M5413, 2, 1))</f>
        <v>3</v>
      </c>
      <c r="I5409">
        <f>tblCustRFM[[#This Row],[RecencyTier]] + tblCustRFM[[#This Row],[FrequencyTier]] + tblCustRFM[[#This Row],[MonetaryTier]]</f>
        <v>7</v>
      </c>
    </row>
    <row r="5410" spans="1:9" x14ac:dyDescent="0.45">
      <c r="A5410" s="16">
        <v>9055</v>
      </c>
      <c r="B5410" s="10">
        <v>45648.677167708331</v>
      </c>
      <c r="C5410">
        <v>4</v>
      </c>
      <c r="D5410">
        <v>23721.24</v>
      </c>
      <c r="E5410" s="24">
        <f>INT(RFM_Pivot!$A$1 - tblCustRFM[[#This Row],[LastPurchaseDate]])</f>
        <v>8</v>
      </c>
      <c r="F5410">
        <f>IF(tblCustRFM[[#This Row],[Recency]] &lt;= $L$4, 3, IF(tblCustRFM[[#This Row],[Recency]] &lt;= M5412, 2, 1))</f>
        <v>3</v>
      </c>
      <c r="G5410">
        <f>IF(tblCustRFM[[#This Row],[Frequency]] &gt;= L5413, 3, IF(tblCustRFM[[#This Row],[Frequency]] &gt;= M5413, 2, 1))</f>
        <v>3</v>
      </c>
      <c r="H5410">
        <f>IF(tblCustRFM[[#This Row],[Monetary]] &gt;= L5414, 3, IF(tblCustRFM[[#This Row],[Monetary]] &gt;= M5414, 2, 1))</f>
        <v>3</v>
      </c>
      <c r="I5410">
        <f>tblCustRFM[[#This Row],[RecencyTier]] + tblCustRFM[[#This Row],[FrequencyTier]] + tblCustRFM[[#This Row],[MonetaryTier]]</f>
        <v>9</v>
      </c>
    </row>
    <row r="5411" spans="1:9" x14ac:dyDescent="0.45">
      <c r="A5411" s="16">
        <v>9056</v>
      </c>
      <c r="B5411" s="10">
        <v>45017.675067515433</v>
      </c>
      <c r="C5411">
        <v>1</v>
      </c>
      <c r="D5411">
        <v>18670.599999999999</v>
      </c>
      <c r="E5411" s="24">
        <f>INT(RFM_Pivot!$A$1 - tblCustRFM[[#This Row],[LastPurchaseDate]])</f>
        <v>639</v>
      </c>
      <c r="F5411">
        <f>IF(tblCustRFM[[#This Row],[Recency]] &lt;= $L$4, 3, IF(tblCustRFM[[#This Row],[Recency]] &lt;= M5413, 2, 1))</f>
        <v>1</v>
      </c>
      <c r="G5411">
        <f>IF(tblCustRFM[[#This Row],[Frequency]] &gt;= L5414, 3, IF(tblCustRFM[[#This Row],[Frequency]] &gt;= M5414, 2, 1))</f>
        <v>3</v>
      </c>
      <c r="H5411">
        <f>IF(tblCustRFM[[#This Row],[Monetary]] &gt;= L5415, 3, IF(tblCustRFM[[#This Row],[Monetary]] &gt;= M5415, 2, 1))</f>
        <v>3</v>
      </c>
      <c r="I5411">
        <f>tblCustRFM[[#This Row],[RecencyTier]] + tblCustRFM[[#This Row],[FrequencyTier]] + tblCustRFM[[#This Row],[MonetaryTier]]</f>
        <v>7</v>
      </c>
    </row>
    <row r="5412" spans="1:9" x14ac:dyDescent="0.45">
      <c r="A5412" s="16">
        <v>9058</v>
      </c>
      <c r="B5412" s="10">
        <v>45169.311231134256</v>
      </c>
      <c r="C5412">
        <v>2</v>
      </c>
      <c r="D5412">
        <v>1731.97</v>
      </c>
      <c r="E5412" s="24">
        <f>INT(RFM_Pivot!$A$1 - tblCustRFM[[#This Row],[LastPurchaseDate]])</f>
        <v>487</v>
      </c>
      <c r="F5412">
        <f>IF(tblCustRFM[[#This Row],[Recency]] &lt;= $L$4, 3, IF(tblCustRFM[[#This Row],[Recency]] &lt;= M5414, 2, 1))</f>
        <v>1</v>
      </c>
      <c r="G5412">
        <f>IF(tblCustRFM[[#This Row],[Frequency]] &gt;= L5415, 3, IF(tblCustRFM[[#This Row],[Frequency]] &gt;= M5415, 2, 1))</f>
        <v>3</v>
      </c>
      <c r="H5412">
        <f>IF(tblCustRFM[[#This Row],[Monetary]] &gt;= L5416, 3, IF(tblCustRFM[[#This Row],[Monetary]] &gt;= M5416, 2, 1))</f>
        <v>3</v>
      </c>
      <c r="I5412">
        <f>tblCustRFM[[#This Row],[RecencyTier]] + tblCustRFM[[#This Row],[FrequencyTier]] + tblCustRFM[[#This Row],[MonetaryTier]]</f>
        <v>7</v>
      </c>
    </row>
    <row r="5413" spans="1:9" x14ac:dyDescent="0.45">
      <c r="A5413" s="16">
        <v>9060</v>
      </c>
      <c r="B5413" s="10">
        <v>45593.921692168209</v>
      </c>
      <c r="C5413">
        <v>2</v>
      </c>
      <c r="D5413">
        <v>24908.65</v>
      </c>
      <c r="E5413" s="24">
        <f>INT(RFM_Pivot!$A$1 - tblCustRFM[[#This Row],[LastPurchaseDate]])</f>
        <v>63</v>
      </c>
      <c r="F5413">
        <f>IF(tblCustRFM[[#This Row],[Recency]] &lt;= $L$4, 3, IF(tblCustRFM[[#This Row],[Recency]] &lt;= M5415, 2, 1))</f>
        <v>3</v>
      </c>
      <c r="G5413">
        <f>IF(tblCustRFM[[#This Row],[Frequency]] &gt;= L5416, 3, IF(tblCustRFM[[#This Row],[Frequency]] &gt;= M5416, 2, 1))</f>
        <v>3</v>
      </c>
      <c r="H5413">
        <f>IF(tblCustRFM[[#This Row],[Monetary]] &gt;= L5417, 3, IF(tblCustRFM[[#This Row],[Monetary]] &gt;= M5417, 2, 1))</f>
        <v>3</v>
      </c>
      <c r="I5413">
        <f>tblCustRFM[[#This Row],[RecencyTier]] + tblCustRFM[[#This Row],[FrequencyTier]] + tblCustRFM[[#This Row],[MonetaryTier]]</f>
        <v>9</v>
      </c>
    </row>
    <row r="5414" spans="1:9" x14ac:dyDescent="0.45">
      <c r="A5414" s="16">
        <v>9061</v>
      </c>
      <c r="B5414" s="10">
        <v>45364.167716782409</v>
      </c>
      <c r="C5414">
        <v>1</v>
      </c>
      <c r="D5414">
        <v>3594.12</v>
      </c>
      <c r="E5414" s="24">
        <f>INT(RFM_Pivot!$A$1 - tblCustRFM[[#This Row],[LastPurchaseDate]])</f>
        <v>292</v>
      </c>
      <c r="F5414">
        <f>IF(tblCustRFM[[#This Row],[Recency]] &lt;= $L$4, 3, IF(tblCustRFM[[#This Row],[Recency]] &lt;= M5416, 2, 1))</f>
        <v>1</v>
      </c>
      <c r="G5414">
        <f>IF(tblCustRFM[[#This Row],[Frequency]] &gt;= L5417, 3, IF(tblCustRFM[[#This Row],[Frequency]] &gt;= M5417, 2, 1))</f>
        <v>3</v>
      </c>
      <c r="H5414">
        <f>IF(tblCustRFM[[#This Row],[Monetary]] &gt;= L5418, 3, IF(tblCustRFM[[#This Row],[Monetary]] &gt;= M5418, 2, 1))</f>
        <v>3</v>
      </c>
      <c r="I5414">
        <f>tblCustRFM[[#This Row],[RecencyTier]] + tblCustRFM[[#This Row],[FrequencyTier]] + tblCustRFM[[#This Row],[MonetaryTier]]</f>
        <v>7</v>
      </c>
    </row>
    <row r="5415" spans="1:9" x14ac:dyDescent="0.45">
      <c r="A5415" s="16">
        <v>9065</v>
      </c>
      <c r="B5415" s="10">
        <v>45593.994699459879</v>
      </c>
      <c r="C5415">
        <v>1</v>
      </c>
      <c r="D5415">
        <v>7895.8</v>
      </c>
      <c r="E5415" s="24">
        <f>INT(RFM_Pivot!$A$1 - tblCustRFM[[#This Row],[LastPurchaseDate]])</f>
        <v>63</v>
      </c>
      <c r="F5415">
        <f>IF(tblCustRFM[[#This Row],[Recency]] &lt;= $L$4, 3, IF(tblCustRFM[[#This Row],[Recency]] &lt;= M5417, 2, 1))</f>
        <v>3</v>
      </c>
      <c r="G5415">
        <f>IF(tblCustRFM[[#This Row],[Frequency]] &gt;= L5418, 3, IF(tblCustRFM[[#This Row],[Frequency]] &gt;= M5418, 2, 1))</f>
        <v>3</v>
      </c>
      <c r="H5415">
        <f>IF(tblCustRFM[[#This Row],[Monetary]] &gt;= L5419, 3, IF(tblCustRFM[[#This Row],[Monetary]] &gt;= M5419, 2, 1))</f>
        <v>3</v>
      </c>
      <c r="I5415">
        <f>tblCustRFM[[#This Row],[RecencyTier]] + tblCustRFM[[#This Row],[FrequencyTier]] + tblCustRFM[[#This Row],[MonetaryTier]]</f>
        <v>9</v>
      </c>
    </row>
    <row r="5416" spans="1:9" x14ac:dyDescent="0.45">
      <c r="A5416" s="16">
        <v>9067</v>
      </c>
      <c r="B5416" s="10">
        <v>45425.055805594136</v>
      </c>
      <c r="C5416">
        <v>1</v>
      </c>
      <c r="D5416">
        <v>4836.66</v>
      </c>
      <c r="E5416" s="24">
        <f>INT(RFM_Pivot!$A$1 - tblCustRFM[[#This Row],[LastPurchaseDate]])</f>
        <v>231</v>
      </c>
      <c r="F5416">
        <f>IF(tblCustRFM[[#This Row],[Recency]] &lt;= $L$4, 3, IF(tblCustRFM[[#This Row],[Recency]] &lt;= M5418, 2, 1))</f>
        <v>1</v>
      </c>
      <c r="G5416">
        <f>IF(tblCustRFM[[#This Row],[Frequency]] &gt;= L5419, 3, IF(tblCustRFM[[#This Row],[Frequency]] &gt;= M5419, 2, 1))</f>
        <v>3</v>
      </c>
      <c r="H5416">
        <f>IF(tblCustRFM[[#This Row],[Monetary]] &gt;= L5420, 3, IF(tblCustRFM[[#This Row],[Monetary]] &gt;= M5420, 2, 1))</f>
        <v>3</v>
      </c>
      <c r="I5416">
        <f>tblCustRFM[[#This Row],[RecencyTier]] + tblCustRFM[[#This Row],[FrequencyTier]] + tblCustRFM[[#This Row],[MonetaryTier]]</f>
        <v>7</v>
      </c>
    </row>
    <row r="5417" spans="1:9" x14ac:dyDescent="0.45">
      <c r="A5417" s="16">
        <v>9068</v>
      </c>
      <c r="B5417" s="10">
        <v>45130.54435443673</v>
      </c>
      <c r="C5417">
        <v>1</v>
      </c>
      <c r="D5417">
        <v>2885.04</v>
      </c>
      <c r="E5417" s="24">
        <f>INT(RFM_Pivot!$A$1 - tblCustRFM[[#This Row],[LastPurchaseDate]])</f>
        <v>526</v>
      </c>
      <c r="F5417">
        <f>IF(tblCustRFM[[#This Row],[Recency]] &lt;= $L$4, 3, IF(tblCustRFM[[#This Row],[Recency]] &lt;= M5419, 2, 1))</f>
        <v>1</v>
      </c>
      <c r="G5417">
        <f>IF(tblCustRFM[[#This Row],[Frequency]] &gt;= L5420, 3, IF(tblCustRFM[[#This Row],[Frequency]] &gt;= M5420, 2, 1))</f>
        <v>3</v>
      </c>
      <c r="H5417">
        <f>IF(tblCustRFM[[#This Row],[Monetary]] &gt;= L5421, 3, IF(tblCustRFM[[#This Row],[Monetary]] &gt;= M5421, 2, 1))</f>
        <v>3</v>
      </c>
      <c r="I5417">
        <f>tblCustRFM[[#This Row],[RecencyTier]] + tblCustRFM[[#This Row],[FrequencyTier]] + tblCustRFM[[#This Row],[MonetaryTier]]</f>
        <v>7</v>
      </c>
    </row>
    <row r="5418" spans="1:9" x14ac:dyDescent="0.45">
      <c r="A5418" s="16">
        <v>9069</v>
      </c>
      <c r="B5418" s="10">
        <v>45238.157115702161</v>
      </c>
      <c r="C5418">
        <v>1</v>
      </c>
      <c r="D5418">
        <v>9400.64</v>
      </c>
      <c r="E5418" s="24">
        <f>INT(RFM_Pivot!$A$1 - tblCustRFM[[#This Row],[LastPurchaseDate]])</f>
        <v>418</v>
      </c>
      <c r="F5418">
        <f>IF(tblCustRFM[[#This Row],[Recency]] &lt;= $L$4, 3, IF(tblCustRFM[[#This Row],[Recency]] &lt;= M5420, 2, 1))</f>
        <v>1</v>
      </c>
      <c r="G5418">
        <f>IF(tblCustRFM[[#This Row],[Frequency]] &gt;= L5421, 3, IF(tblCustRFM[[#This Row],[Frequency]] &gt;= M5421, 2, 1))</f>
        <v>3</v>
      </c>
      <c r="H5418">
        <f>IF(tblCustRFM[[#This Row],[Monetary]] &gt;= L5422, 3, IF(tblCustRFM[[#This Row],[Monetary]] &gt;= M5422, 2, 1))</f>
        <v>3</v>
      </c>
      <c r="I5418">
        <f>tblCustRFM[[#This Row],[RecencyTier]] + tblCustRFM[[#This Row],[FrequencyTier]] + tblCustRFM[[#This Row],[MonetaryTier]]</f>
        <v>7</v>
      </c>
    </row>
    <row r="5419" spans="1:9" x14ac:dyDescent="0.45">
      <c r="A5419" s="16">
        <v>9070</v>
      </c>
      <c r="B5419" s="10">
        <v>45356.428942901235</v>
      </c>
      <c r="C5419">
        <v>2</v>
      </c>
      <c r="D5419">
        <v>15041.08</v>
      </c>
      <c r="E5419" s="24">
        <f>INT(RFM_Pivot!$A$1 - tblCustRFM[[#This Row],[LastPurchaseDate]])</f>
        <v>300</v>
      </c>
      <c r="F5419">
        <f>IF(tblCustRFM[[#This Row],[Recency]] &lt;= $L$4, 3, IF(tblCustRFM[[#This Row],[Recency]] &lt;= M5421, 2, 1))</f>
        <v>1</v>
      </c>
      <c r="G5419">
        <f>IF(tblCustRFM[[#This Row],[Frequency]] &gt;= L5422, 3, IF(tblCustRFM[[#This Row],[Frequency]] &gt;= M5422, 2, 1))</f>
        <v>3</v>
      </c>
      <c r="H5419">
        <f>IF(tblCustRFM[[#This Row],[Monetary]] &gt;= L5423, 3, IF(tblCustRFM[[#This Row],[Monetary]] &gt;= M5423, 2, 1))</f>
        <v>3</v>
      </c>
      <c r="I5419">
        <f>tblCustRFM[[#This Row],[RecencyTier]] + tblCustRFM[[#This Row],[FrequencyTier]] + tblCustRFM[[#This Row],[MonetaryTier]]</f>
        <v>7</v>
      </c>
    </row>
    <row r="5420" spans="1:9" x14ac:dyDescent="0.45">
      <c r="A5420" s="16">
        <v>9071</v>
      </c>
      <c r="B5420" s="10">
        <v>45450.243324344134</v>
      </c>
      <c r="C5420">
        <v>2</v>
      </c>
      <c r="D5420">
        <v>26251.48</v>
      </c>
      <c r="E5420" s="24">
        <f>INT(RFM_Pivot!$A$1 - tblCustRFM[[#This Row],[LastPurchaseDate]])</f>
        <v>206</v>
      </c>
      <c r="F5420">
        <f>IF(tblCustRFM[[#This Row],[Recency]] &lt;= $L$4, 3, IF(tblCustRFM[[#This Row],[Recency]] &lt;= M5422, 2, 1))</f>
        <v>1</v>
      </c>
      <c r="G5420">
        <f>IF(tblCustRFM[[#This Row],[Frequency]] &gt;= L5423, 3, IF(tblCustRFM[[#This Row],[Frequency]] &gt;= M5423, 2, 1))</f>
        <v>3</v>
      </c>
      <c r="H5420">
        <f>IF(tblCustRFM[[#This Row],[Monetary]] &gt;= L5424, 3, IF(tblCustRFM[[#This Row],[Monetary]] &gt;= M5424, 2, 1))</f>
        <v>3</v>
      </c>
      <c r="I5420">
        <f>tblCustRFM[[#This Row],[RecencyTier]] + tblCustRFM[[#This Row],[FrequencyTier]] + tblCustRFM[[#This Row],[MonetaryTier]]</f>
        <v>7</v>
      </c>
    </row>
    <row r="5421" spans="1:9" x14ac:dyDescent="0.45">
      <c r="A5421" s="16">
        <v>9073</v>
      </c>
      <c r="B5421" s="10">
        <v>45446.227922800928</v>
      </c>
      <c r="C5421">
        <v>3</v>
      </c>
      <c r="D5421">
        <v>15107.57</v>
      </c>
      <c r="E5421" s="24">
        <f>INT(RFM_Pivot!$A$1 - tblCustRFM[[#This Row],[LastPurchaseDate]])</f>
        <v>210</v>
      </c>
      <c r="F5421">
        <f>IF(tblCustRFM[[#This Row],[Recency]] &lt;= $L$4, 3, IF(tblCustRFM[[#This Row],[Recency]] &lt;= M5423, 2, 1))</f>
        <v>1</v>
      </c>
      <c r="G5421">
        <f>IF(tblCustRFM[[#This Row],[Frequency]] &gt;= L5424, 3, IF(tblCustRFM[[#This Row],[Frequency]] &gt;= M5424, 2, 1))</f>
        <v>3</v>
      </c>
      <c r="H5421">
        <f>IF(tblCustRFM[[#This Row],[Monetary]] &gt;= L5425, 3, IF(tblCustRFM[[#This Row],[Monetary]] &gt;= M5425, 2, 1))</f>
        <v>3</v>
      </c>
      <c r="I5421">
        <f>tblCustRFM[[#This Row],[RecencyTier]] + tblCustRFM[[#This Row],[FrequencyTier]] + tblCustRFM[[#This Row],[MonetaryTier]]</f>
        <v>7</v>
      </c>
    </row>
    <row r="5422" spans="1:9" x14ac:dyDescent="0.45">
      <c r="A5422" s="16">
        <v>9074</v>
      </c>
      <c r="B5422" s="10">
        <v>45426.807980787038</v>
      </c>
      <c r="C5422">
        <v>1</v>
      </c>
      <c r="D5422">
        <v>978.6</v>
      </c>
      <c r="E5422" s="24">
        <f>INT(RFM_Pivot!$A$1 - tblCustRFM[[#This Row],[LastPurchaseDate]])</f>
        <v>230</v>
      </c>
      <c r="F5422">
        <f>IF(tblCustRFM[[#This Row],[Recency]] &lt;= $L$4, 3, IF(tblCustRFM[[#This Row],[Recency]] &lt;= M5424, 2, 1))</f>
        <v>1</v>
      </c>
      <c r="G5422">
        <f>IF(tblCustRFM[[#This Row],[Frequency]] &gt;= L5425, 3, IF(tblCustRFM[[#This Row],[Frequency]] &gt;= M5425, 2, 1))</f>
        <v>3</v>
      </c>
      <c r="H5422">
        <f>IF(tblCustRFM[[#This Row],[Monetary]] &gt;= L5426, 3, IF(tblCustRFM[[#This Row],[Monetary]] &gt;= M5426, 2, 1))</f>
        <v>3</v>
      </c>
      <c r="I5422">
        <f>tblCustRFM[[#This Row],[RecencyTier]] + tblCustRFM[[#This Row],[FrequencyTier]] + tblCustRFM[[#This Row],[MonetaryTier]]</f>
        <v>7</v>
      </c>
    </row>
    <row r="5423" spans="1:9" x14ac:dyDescent="0.45">
      <c r="A5423" s="16">
        <v>9075</v>
      </c>
      <c r="B5423" s="10">
        <v>45342.192519251541</v>
      </c>
      <c r="C5423">
        <v>1</v>
      </c>
      <c r="D5423">
        <v>3509.52</v>
      </c>
      <c r="E5423" s="24">
        <f>INT(RFM_Pivot!$A$1 - tblCustRFM[[#This Row],[LastPurchaseDate]])</f>
        <v>314</v>
      </c>
      <c r="F5423">
        <f>IF(tblCustRFM[[#This Row],[Recency]] &lt;= $L$4, 3, IF(tblCustRFM[[#This Row],[Recency]] &lt;= M5425, 2, 1))</f>
        <v>1</v>
      </c>
      <c r="G5423">
        <f>IF(tblCustRFM[[#This Row],[Frequency]] &gt;= L5426, 3, IF(tblCustRFM[[#This Row],[Frequency]] &gt;= M5426, 2, 1))</f>
        <v>3</v>
      </c>
      <c r="H5423">
        <f>IF(tblCustRFM[[#This Row],[Monetary]] &gt;= L5427, 3, IF(tblCustRFM[[#This Row],[Monetary]] &gt;= M5427, 2, 1))</f>
        <v>3</v>
      </c>
      <c r="I5423">
        <f>tblCustRFM[[#This Row],[RecencyTier]] + tblCustRFM[[#This Row],[FrequencyTier]] + tblCustRFM[[#This Row],[MonetaryTier]]</f>
        <v>7</v>
      </c>
    </row>
    <row r="5424" spans="1:9" x14ac:dyDescent="0.45">
      <c r="A5424" s="16">
        <v>9077</v>
      </c>
      <c r="B5424" s="10">
        <v>45471.999499961421</v>
      </c>
      <c r="C5424">
        <v>1</v>
      </c>
      <c r="D5424">
        <v>2184.29</v>
      </c>
      <c r="E5424" s="24">
        <f>INT(RFM_Pivot!$A$1 - tblCustRFM[[#This Row],[LastPurchaseDate]])</f>
        <v>185</v>
      </c>
      <c r="F5424">
        <f>IF(tblCustRFM[[#This Row],[Recency]] &lt;= $L$4, 3, IF(tblCustRFM[[#This Row],[Recency]] &lt;= M5426, 2, 1))</f>
        <v>1</v>
      </c>
      <c r="G5424">
        <f>IF(tblCustRFM[[#This Row],[Frequency]] &gt;= L5427, 3, IF(tblCustRFM[[#This Row],[Frequency]] &gt;= M5427, 2, 1))</f>
        <v>3</v>
      </c>
      <c r="H5424">
        <f>IF(tblCustRFM[[#This Row],[Monetary]] &gt;= L5428, 3, IF(tblCustRFM[[#This Row],[Monetary]] &gt;= M5428, 2, 1))</f>
        <v>3</v>
      </c>
      <c r="I5424">
        <f>tblCustRFM[[#This Row],[RecencyTier]] + tblCustRFM[[#This Row],[FrequencyTier]] + tblCustRFM[[#This Row],[MonetaryTier]]</f>
        <v>7</v>
      </c>
    </row>
    <row r="5425" spans="1:9" x14ac:dyDescent="0.45">
      <c r="A5425" s="16">
        <v>9078</v>
      </c>
      <c r="B5425" s="10">
        <v>45095.208820871914</v>
      </c>
      <c r="C5425">
        <v>1</v>
      </c>
      <c r="D5425">
        <v>14652.87</v>
      </c>
      <c r="E5425" s="24">
        <f>INT(RFM_Pivot!$A$1 - tblCustRFM[[#This Row],[LastPurchaseDate]])</f>
        <v>561</v>
      </c>
      <c r="F5425">
        <f>IF(tblCustRFM[[#This Row],[Recency]] &lt;= $L$4, 3, IF(tblCustRFM[[#This Row],[Recency]] &lt;= M5427, 2, 1))</f>
        <v>1</v>
      </c>
      <c r="G5425">
        <f>IF(tblCustRFM[[#This Row],[Frequency]] &gt;= L5428, 3, IF(tblCustRFM[[#This Row],[Frequency]] &gt;= M5428, 2, 1))</f>
        <v>3</v>
      </c>
      <c r="H5425">
        <f>IF(tblCustRFM[[#This Row],[Monetary]] &gt;= L5429, 3, IF(tblCustRFM[[#This Row],[Monetary]] &gt;= M5429, 2, 1))</f>
        <v>3</v>
      </c>
      <c r="I5425">
        <f>tblCustRFM[[#This Row],[RecencyTier]] + tblCustRFM[[#This Row],[FrequencyTier]] + tblCustRFM[[#This Row],[MonetaryTier]]</f>
        <v>7</v>
      </c>
    </row>
    <row r="5426" spans="1:9" x14ac:dyDescent="0.45">
      <c r="A5426" s="16">
        <v>9080</v>
      </c>
      <c r="B5426" s="10">
        <v>45630.060306018517</v>
      </c>
      <c r="C5426">
        <v>4</v>
      </c>
      <c r="D5426">
        <v>56046.19</v>
      </c>
      <c r="E5426" s="24">
        <f>INT(RFM_Pivot!$A$1 - tblCustRFM[[#This Row],[LastPurchaseDate]])</f>
        <v>26</v>
      </c>
      <c r="F5426">
        <f>IF(tblCustRFM[[#This Row],[Recency]] &lt;= $L$4, 3, IF(tblCustRFM[[#This Row],[Recency]] &lt;= M5428, 2, 1))</f>
        <v>3</v>
      </c>
      <c r="G5426">
        <f>IF(tblCustRFM[[#This Row],[Frequency]] &gt;= L5429, 3, IF(tblCustRFM[[#This Row],[Frequency]] &gt;= M5429, 2, 1))</f>
        <v>3</v>
      </c>
      <c r="H5426">
        <f>IF(tblCustRFM[[#This Row],[Monetary]] &gt;= L5430, 3, IF(tblCustRFM[[#This Row],[Monetary]] &gt;= M5430, 2, 1))</f>
        <v>3</v>
      </c>
      <c r="I5426">
        <f>tblCustRFM[[#This Row],[RecencyTier]] + tblCustRFM[[#This Row],[FrequencyTier]] + tblCustRFM[[#This Row],[MonetaryTier]]</f>
        <v>9</v>
      </c>
    </row>
    <row r="5427" spans="1:9" x14ac:dyDescent="0.45">
      <c r="A5427" s="16">
        <v>9081</v>
      </c>
      <c r="B5427" s="10">
        <v>45313.281628163582</v>
      </c>
      <c r="C5427">
        <v>1</v>
      </c>
      <c r="D5427">
        <v>2560.92</v>
      </c>
      <c r="E5427" s="24">
        <f>INT(RFM_Pivot!$A$1 - tblCustRFM[[#This Row],[LastPurchaseDate]])</f>
        <v>343</v>
      </c>
      <c r="F5427">
        <f>IF(tblCustRFM[[#This Row],[Recency]] &lt;= $L$4, 3, IF(tblCustRFM[[#This Row],[Recency]] &lt;= M5429, 2, 1))</f>
        <v>1</v>
      </c>
      <c r="G5427">
        <f>IF(tblCustRFM[[#This Row],[Frequency]] &gt;= L5430, 3, IF(tblCustRFM[[#This Row],[Frequency]] &gt;= M5430, 2, 1))</f>
        <v>3</v>
      </c>
      <c r="H5427">
        <f>IF(tblCustRFM[[#This Row],[Monetary]] &gt;= L5431, 3, IF(tblCustRFM[[#This Row],[Monetary]] &gt;= M5431, 2, 1))</f>
        <v>3</v>
      </c>
      <c r="I5427">
        <f>tblCustRFM[[#This Row],[RecencyTier]] + tblCustRFM[[#This Row],[FrequencyTier]] + tblCustRFM[[#This Row],[MonetaryTier]]</f>
        <v>7</v>
      </c>
    </row>
    <row r="5428" spans="1:9" x14ac:dyDescent="0.45">
      <c r="A5428" s="16">
        <v>9082</v>
      </c>
      <c r="B5428" s="10">
        <v>45310.580358024694</v>
      </c>
      <c r="C5428">
        <v>2</v>
      </c>
      <c r="D5428">
        <v>29316.58</v>
      </c>
      <c r="E5428" s="24">
        <f>INT(RFM_Pivot!$A$1 - tblCustRFM[[#This Row],[LastPurchaseDate]])</f>
        <v>346</v>
      </c>
      <c r="F5428">
        <f>IF(tblCustRFM[[#This Row],[Recency]] &lt;= $L$4, 3, IF(tblCustRFM[[#This Row],[Recency]] &lt;= M5430, 2, 1))</f>
        <v>1</v>
      </c>
      <c r="G5428">
        <f>IF(tblCustRFM[[#This Row],[Frequency]] &gt;= L5431, 3, IF(tblCustRFM[[#This Row],[Frequency]] &gt;= M5431, 2, 1))</f>
        <v>3</v>
      </c>
      <c r="H5428">
        <f>IF(tblCustRFM[[#This Row],[Monetary]] &gt;= L5432, 3, IF(tblCustRFM[[#This Row],[Monetary]] &gt;= M5432, 2, 1))</f>
        <v>3</v>
      </c>
      <c r="I5428">
        <f>tblCustRFM[[#This Row],[RecencyTier]] + tblCustRFM[[#This Row],[FrequencyTier]] + tblCustRFM[[#This Row],[MonetaryTier]]</f>
        <v>7</v>
      </c>
    </row>
    <row r="5429" spans="1:9" x14ac:dyDescent="0.45">
      <c r="A5429" s="16">
        <v>9084</v>
      </c>
      <c r="B5429" s="10">
        <v>45596.184918479936</v>
      </c>
      <c r="C5429">
        <v>2</v>
      </c>
      <c r="D5429">
        <v>20261.73</v>
      </c>
      <c r="E5429" s="24">
        <f>INT(RFM_Pivot!$A$1 - tblCustRFM[[#This Row],[LastPurchaseDate]])</f>
        <v>60</v>
      </c>
      <c r="F5429">
        <f>IF(tblCustRFM[[#This Row],[Recency]] &lt;= $L$4, 3, IF(tblCustRFM[[#This Row],[Recency]] &lt;= M5431, 2, 1))</f>
        <v>3</v>
      </c>
      <c r="G5429">
        <f>IF(tblCustRFM[[#This Row],[Frequency]] &gt;= L5432, 3, IF(tblCustRFM[[#This Row],[Frequency]] &gt;= M5432, 2, 1))</f>
        <v>3</v>
      </c>
      <c r="H5429">
        <f>IF(tblCustRFM[[#This Row],[Monetary]] &gt;= L5433, 3, IF(tblCustRFM[[#This Row],[Monetary]] &gt;= M5433, 2, 1))</f>
        <v>3</v>
      </c>
      <c r="I5429">
        <f>tblCustRFM[[#This Row],[RecencyTier]] + tblCustRFM[[#This Row],[FrequencyTier]] + tblCustRFM[[#This Row],[MonetaryTier]]</f>
        <v>9</v>
      </c>
    </row>
    <row r="5430" spans="1:9" x14ac:dyDescent="0.45">
      <c r="A5430" s="16">
        <v>9085</v>
      </c>
      <c r="B5430" s="10">
        <v>45618.087108719134</v>
      </c>
      <c r="C5430">
        <v>1</v>
      </c>
      <c r="D5430">
        <v>4068.84</v>
      </c>
      <c r="E5430" s="24">
        <f>INT(RFM_Pivot!$A$1 - tblCustRFM[[#This Row],[LastPurchaseDate]])</f>
        <v>38</v>
      </c>
      <c r="F5430">
        <f>IF(tblCustRFM[[#This Row],[Recency]] &lt;= $L$4, 3, IF(tblCustRFM[[#This Row],[Recency]] &lt;= M5432, 2, 1))</f>
        <v>3</v>
      </c>
      <c r="G5430">
        <f>IF(tblCustRFM[[#This Row],[Frequency]] &gt;= L5433, 3, IF(tblCustRFM[[#This Row],[Frequency]] &gt;= M5433, 2, 1))</f>
        <v>3</v>
      </c>
      <c r="H5430">
        <f>IF(tblCustRFM[[#This Row],[Monetary]] &gt;= L5434, 3, IF(tblCustRFM[[#This Row],[Monetary]] &gt;= M5434, 2, 1))</f>
        <v>3</v>
      </c>
      <c r="I5430">
        <f>tblCustRFM[[#This Row],[RecencyTier]] + tblCustRFM[[#This Row],[FrequencyTier]] + tblCustRFM[[#This Row],[MonetaryTier]]</f>
        <v>9</v>
      </c>
    </row>
    <row r="5431" spans="1:9" x14ac:dyDescent="0.45">
      <c r="A5431" s="16">
        <v>9087</v>
      </c>
      <c r="B5431" s="10">
        <v>45094.551755169756</v>
      </c>
      <c r="C5431">
        <v>1</v>
      </c>
      <c r="D5431">
        <v>9661.65</v>
      </c>
      <c r="E5431" s="24">
        <f>INT(RFM_Pivot!$A$1 - tblCustRFM[[#This Row],[LastPurchaseDate]])</f>
        <v>562</v>
      </c>
      <c r="F5431">
        <f>IF(tblCustRFM[[#This Row],[Recency]] &lt;= $L$4, 3, IF(tblCustRFM[[#This Row],[Recency]] &lt;= M5433, 2, 1))</f>
        <v>1</v>
      </c>
      <c r="G5431">
        <f>IF(tblCustRFM[[#This Row],[Frequency]] &gt;= L5434, 3, IF(tblCustRFM[[#This Row],[Frequency]] &gt;= M5434, 2, 1))</f>
        <v>3</v>
      </c>
      <c r="H5431">
        <f>IF(tblCustRFM[[#This Row],[Monetary]] &gt;= L5435, 3, IF(tblCustRFM[[#This Row],[Monetary]] &gt;= M5435, 2, 1))</f>
        <v>3</v>
      </c>
      <c r="I5431">
        <f>tblCustRFM[[#This Row],[RecencyTier]] + tblCustRFM[[#This Row],[FrequencyTier]] + tblCustRFM[[#This Row],[MonetaryTier]]</f>
        <v>7</v>
      </c>
    </row>
    <row r="5432" spans="1:9" x14ac:dyDescent="0.45">
      <c r="A5432" s="16">
        <v>9088</v>
      </c>
      <c r="B5432" s="10">
        <v>45142.590559066361</v>
      </c>
      <c r="C5432">
        <v>1</v>
      </c>
      <c r="D5432">
        <v>5953.8</v>
      </c>
      <c r="E5432" s="24">
        <f>INT(RFM_Pivot!$A$1 - tblCustRFM[[#This Row],[LastPurchaseDate]])</f>
        <v>514</v>
      </c>
      <c r="F5432">
        <f>IF(tblCustRFM[[#This Row],[Recency]] &lt;= $L$4, 3, IF(tblCustRFM[[#This Row],[Recency]] &lt;= M5434, 2, 1))</f>
        <v>1</v>
      </c>
      <c r="G5432">
        <f>IF(tblCustRFM[[#This Row],[Frequency]] &gt;= L5435, 3, IF(tblCustRFM[[#This Row],[Frequency]] &gt;= M5435, 2, 1))</f>
        <v>3</v>
      </c>
      <c r="H5432">
        <f>IF(tblCustRFM[[#This Row],[Monetary]] &gt;= L5436, 3, IF(tblCustRFM[[#This Row],[Monetary]] &gt;= M5436, 2, 1))</f>
        <v>3</v>
      </c>
      <c r="I5432">
        <f>tblCustRFM[[#This Row],[RecencyTier]] + tblCustRFM[[#This Row],[FrequencyTier]] + tblCustRFM[[#This Row],[MonetaryTier]]</f>
        <v>7</v>
      </c>
    </row>
    <row r="5433" spans="1:9" x14ac:dyDescent="0.45">
      <c r="A5433" s="16">
        <v>9089</v>
      </c>
      <c r="B5433" s="10">
        <v>45383.149614969137</v>
      </c>
      <c r="C5433">
        <v>3</v>
      </c>
      <c r="D5433">
        <v>4791.91</v>
      </c>
      <c r="E5433" s="24">
        <f>INT(RFM_Pivot!$A$1 - tblCustRFM[[#This Row],[LastPurchaseDate]])</f>
        <v>273</v>
      </c>
      <c r="F5433">
        <f>IF(tblCustRFM[[#This Row],[Recency]] &lt;= $L$4, 3, IF(tblCustRFM[[#This Row],[Recency]] &lt;= M5435, 2, 1))</f>
        <v>1</v>
      </c>
      <c r="G5433">
        <f>IF(tblCustRFM[[#This Row],[Frequency]] &gt;= L5436, 3, IF(tblCustRFM[[#This Row],[Frequency]] &gt;= M5436, 2, 1))</f>
        <v>3</v>
      </c>
      <c r="H5433">
        <f>IF(tblCustRFM[[#This Row],[Monetary]] &gt;= L5437, 3, IF(tblCustRFM[[#This Row],[Monetary]] &gt;= M5437, 2, 1))</f>
        <v>3</v>
      </c>
      <c r="I5433">
        <f>tblCustRFM[[#This Row],[RecencyTier]] + tblCustRFM[[#This Row],[FrequencyTier]] + tblCustRFM[[#This Row],[MonetaryTier]]</f>
        <v>7</v>
      </c>
    </row>
    <row r="5434" spans="1:9" x14ac:dyDescent="0.45">
      <c r="A5434" s="16">
        <v>9090</v>
      </c>
      <c r="B5434" s="10">
        <v>45560.338333834879</v>
      </c>
      <c r="C5434">
        <v>2</v>
      </c>
      <c r="D5434">
        <v>4823.5</v>
      </c>
      <c r="E5434" s="24">
        <f>INT(RFM_Pivot!$A$1 - tblCustRFM[[#This Row],[LastPurchaseDate]])</f>
        <v>96</v>
      </c>
      <c r="F5434">
        <f>IF(tblCustRFM[[#This Row],[Recency]] &lt;= $L$4, 3, IF(tblCustRFM[[#This Row],[Recency]] &lt;= M5436, 2, 1))</f>
        <v>3</v>
      </c>
      <c r="G5434">
        <f>IF(tblCustRFM[[#This Row],[Frequency]] &gt;= L5437, 3, IF(tblCustRFM[[#This Row],[Frequency]] &gt;= M5437, 2, 1))</f>
        <v>3</v>
      </c>
      <c r="H5434">
        <f>IF(tblCustRFM[[#This Row],[Monetary]] &gt;= L5438, 3, IF(tblCustRFM[[#This Row],[Monetary]] &gt;= M5438, 2, 1))</f>
        <v>3</v>
      </c>
      <c r="I5434">
        <f>tblCustRFM[[#This Row],[RecencyTier]] + tblCustRFM[[#This Row],[FrequencyTier]] + tblCustRFM[[#This Row],[MonetaryTier]]</f>
        <v>9</v>
      </c>
    </row>
    <row r="5435" spans="1:9" x14ac:dyDescent="0.45">
      <c r="A5435" s="16">
        <v>9092</v>
      </c>
      <c r="B5435" s="10">
        <v>45315.106810686731</v>
      </c>
      <c r="C5435">
        <v>2</v>
      </c>
      <c r="D5435">
        <v>22583.75</v>
      </c>
      <c r="E5435" s="24">
        <f>INT(RFM_Pivot!$A$1 - tblCustRFM[[#This Row],[LastPurchaseDate]])</f>
        <v>341</v>
      </c>
      <c r="F5435">
        <f>IF(tblCustRFM[[#This Row],[Recency]] &lt;= $L$4, 3, IF(tblCustRFM[[#This Row],[Recency]] &lt;= M5437, 2, 1))</f>
        <v>1</v>
      </c>
      <c r="G5435">
        <f>IF(tblCustRFM[[#This Row],[Frequency]] &gt;= L5438, 3, IF(tblCustRFM[[#This Row],[Frequency]] &gt;= M5438, 2, 1))</f>
        <v>3</v>
      </c>
      <c r="H5435">
        <f>IF(tblCustRFM[[#This Row],[Monetary]] &gt;= L5439, 3, IF(tblCustRFM[[#This Row],[Monetary]] &gt;= M5439, 2, 1))</f>
        <v>3</v>
      </c>
      <c r="I5435">
        <f>tblCustRFM[[#This Row],[RecencyTier]] + tblCustRFM[[#This Row],[FrequencyTier]] + tblCustRFM[[#This Row],[MonetaryTier]]</f>
        <v>7</v>
      </c>
    </row>
    <row r="5436" spans="1:9" x14ac:dyDescent="0.45">
      <c r="A5436" s="16">
        <v>9093</v>
      </c>
      <c r="B5436" s="10">
        <v>45645.829882986109</v>
      </c>
      <c r="C5436">
        <v>1</v>
      </c>
      <c r="D5436">
        <v>11664.75</v>
      </c>
      <c r="E5436" s="24">
        <f>INT(RFM_Pivot!$A$1 - tblCustRFM[[#This Row],[LastPurchaseDate]])</f>
        <v>11</v>
      </c>
      <c r="F5436">
        <f>IF(tblCustRFM[[#This Row],[Recency]] &lt;= $L$4, 3, IF(tblCustRFM[[#This Row],[Recency]] &lt;= M5438, 2, 1))</f>
        <v>3</v>
      </c>
      <c r="G5436">
        <f>IF(tblCustRFM[[#This Row],[Frequency]] &gt;= L5439, 3, IF(tblCustRFM[[#This Row],[Frequency]] &gt;= M5439, 2, 1))</f>
        <v>3</v>
      </c>
      <c r="H5436">
        <f>IF(tblCustRFM[[#This Row],[Monetary]] &gt;= L5440, 3, IF(tblCustRFM[[#This Row],[Monetary]] &gt;= M5440, 2, 1))</f>
        <v>3</v>
      </c>
      <c r="I5436">
        <f>tblCustRFM[[#This Row],[RecencyTier]] + tblCustRFM[[#This Row],[FrequencyTier]] + tblCustRFM[[#This Row],[MonetaryTier]]</f>
        <v>9</v>
      </c>
    </row>
    <row r="5437" spans="1:9" x14ac:dyDescent="0.45">
      <c r="A5437" s="16">
        <v>9095</v>
      </c>
      <c r="B5437" s="10">
        <v>45546.4669466821</v>
      </c>
      <c r="C5437">
        <v>2</v>
      </c>
      <c r="D5437">
        <v>16660.689999999999</v>
      </c>
      <c r="E5437" s="24">
        <f>INT(RFM_Pivot!$A$1 - tblCustRFM[[#This Row],[LastPurchaseDate]])</f>
        <v>110</v>
      </c>
      <c r="F5437">
        <f>IF(tblCustRFM[[#This Row],[Recency]] &lt;= $L$4, 3, IF(tblCustRFM[[#This Row],[Recency]] &lt;= M5439, 2, 1))</f>
        <v>3</v>
      </c>
      <c r="G5437">
        <f>IF(tblCustRFM[[#This Row],[Frequency]] &gt;= L5440, 3, IF(tblCustRFM[[#This Row],[Frequency]] &gt;= M5440, 2, 1))</f>
        <v>3</v>
      </c>
      <c r="H5437">
        <f>IF(tblCustRFM[[#This Row],[Monetary]] &gt;= L5441, 3, IF(tblCustRFM[[#This Row],[Monetary]] &gt;= M5441, 2, 1))</f>
        <v>3</v>
      </c>
      <c r="I5437">
        <f>tblCustRFM[[#This Row],[RecencyTier]] + tblCustRFM[[#This Row],[FrequencyTier]] + tblCustRFM[[#This Row],[MonetaryTier]]</f>
        <v>9</v>
      </c>
    </row>
    <row r="5438" spans="1:9" x14ac:dyDescent="0.45">
      <c r="A5438" s="16">
        <v>9096</v>
      </c>
      <c r="B5438" s="10">
        <v>45322.553555362654</v>
      </c>
      <c r="C5438">
        <v>2</v>
      </c>
      <c r="D5438">
        <v>17752.810000000001</v>
      </c>
      <c r="E5438" s="24">
        <f>INT(RFM_Pivot!$A$1 - tblCustRFM[[#This Row],[LastPurchaseDate]])</f>
        <v>334</v>
      </c>
      <c r="F5438">
        <f>IF(tblCustRFM[[#This Row],[Recency]] &lt;= $L$4, 3, IF(tblCustRFM[[#This Row],[Recency]] &lt;= M5440, 2, 1))</f>
        <v>1</v>
      </c>
      <c r="G5438">
        <f>IF(tblCustRFM[[#This Row],[Frequency]] &gt;= L5441, 3, IF(tblCustRFM[[#This Row],[Frequency]] &gt;= M5441, 2, 1))</f>
        <v>3</v>
      </c>
      <c r="H5438">
        <f>IF(tblCustRFM[[#This Row],[Monetary]] &gt;= L5442, 3, IF(tblCustRFM[[#This Row],[Monetary]] &gt;= M5442, 2, 1))</f>
        <v>3</v>
      </c>
      <c r="I5438">
        <f>tblCustRFM[[#This Row],[RecencyTier]] + tblCustRFM[[#This Row],[FrequencyTier]] + tblCustRFM[[#This Row],[MonetaryTier]]</f>
        <v>7</v>
      </c>
    </row>
    <row r="5439" spans="1:9" x14ac:dyDescent="0.45">
      <c r="A5439" s="16">
        <v>9098</v>
      </c>
      <c r="B5439" s="10">
        <v>45347.084008410493</v>
      </c>
      <c r="C5439">
        <v>1</v>
      </c>
      <c r="D5439">
        <v>1384.76</v>
      </c>
      <c r="E5439" s="24">
        <f>INT(RFM_Pivot!$A$1 - tblCustRFM[[#This Row],[LastPurchaseDate]])</f>
        <v>309</v>
      </c>
      <c r="F5439">
        <f>IF(tblCustRFM[[#This Row],[Recency]] &lt;= $L$4, 3, IF(tblCustRFM[[#This Row],[Recency]] &lt;= M5441, 2, 1))</f>
        <v>1</v>
      </c>
      <c r="G5439">
        <f>IF(tblCustRFM[[#This Row],[Frequency]] &gt;= L5442, 3, IF(tblCustRFM[[#This Row],[Frequency]] &gt;= M5442, 2, 1))</f>
        <v>3</v>
      </c>
      <c r="H5439">
        <f>IF(tblCustRFM[[#This Row],[Monetary]] &gt;= L5443, 3, IF(tblCustRFM[[#This Row],[Monetary]] &gt;= M5443, 2, 1))</f>
        <v>3</v>
      </c>
      <c r="I5439">
        <f>tblCustRFM[[#This Row],[RecencyTier]] + tblCustRFM[[#This Row],[FrequencyTier]] + tblCustRFM[[#This Row],[MonetaryTier]]</f>
        <v>7</v>
      </c>
    </row>
    <row r="5440" spans="1:9" x14ac:dyDescent="0.45">
      <c r="A5440" s="16">
        <v>9100</v>
      </c>
      <c r="B5440" s="10">
        <v>45222.022502237654</v>
      </c>
      <c r="C5440">
        <v>2</v>
      </c>
      <c r="D5440">
        <v>5952.51</v>
      </c>
      <c r="E5440" s="24">
        <f>INT(RFM_Pivot!$A$1 - tblCustRFM[[#This Row],[LastPurchaseDate]])</f>
        <v>434</v>
      </c>
      <c r="F5440">
        <f>IF(tblCustRFM[[#This Row],[Recency]] &lt;= $L$4, 3, IF(tblCustRFM[[#This Row],[Recency]] &lt;= M5442, 2, 1))</f>
        <v>1</v>
      </c>
      <c r="G5440">
        <f>IF(tblCustRFM[[#This Row],[Frequency]] &gt;= L5443, 3, IF(tblCustRFM[[#This Row],[Frequency]] &gt;= M5443, 2, 1))</f>
        <v>3</v>
      </c>
      <c r="H5440">
        <f>IF(tblCustRFM[[#This Row],[Monetary]] &gt;= L5444, 3, IF(tblCustRFM[[#This Row],[Monetary]] &gt;= M5444, 2, 1))</f>
        <v>3</v>
      </c>
      <c r="I5440">
        <f>tblCustRFM[[#This Row],[RecencyTier]] + tblCustRFM[[#This Row],[FrequencyTier]] + tblCustRFM[[#This Row],[MonetaryTier]]</f>
        <v>7</v>
      </c>
    </row>
    <row r="5441" spans="1:9" x14ac:dyDescent="0.45">
      <c r="A5441" s="16">
        <v>9101</v>
      </c>
      <c r="B5441" s="10">
        <v>45445.205820563271</v>
      </c>
      <c r="C5441">
        <v>1</v>
      </c>
      <c r="D5441">
        <v>18854.560000000001</v>
      </c>
      <c r="E5441" s="24">
        <f>INT(RFM_Pivot!$A$1 - tblCustRFM[[#This Row],[LastPurchaseDate]])</f>
        <v>211</v>
      </c>
      <c r="F5441">
        <f>IF(tblCustRFM[[#This Row],[Recency]] &lt;= $L$4, 3, IF(tblCustRFM[[#This Row],[Recency]] &lt;= M5443, 2, 1))</f>
        <v>1</v>
      </c>
      <c r="G5441">
        <f>IF(tblCustRFM[[#This Row],[Frequency]] &gt;= L5444, 3, IF(tblCustRFM[[#This Row],[Frequency]] &gt;= M5444, 2, 1))</f>
        <v>3</v>
      </c>
      <c r="H5441">
        <f>IF(tblCustRFM[[#This Row],[Monetary]] &gt;= L5445, 3, IF(tblCustRFM[[#This Row],[Monetary]] &gt;= M5445, 2, 1))</f>
        <v>3</v>
      </c>
      <c r="I5441">
        <f>tblCustRFM[[#This Row],[RecencyTier]] + tblCustRFM[[#This Row],[FrequencyTier]] + tblCustRFM[[#This Row],[MonetaryTier]]</f>
        <v>7</v>
      </c>
    </row>
    <row r="5442" spans="1:9" x14ac:dyDescent="0.45">
      <c r="A5442" s="16">
        <v>9102</v>
      </c>
      <c r="B5442" s="10">
        <v>45347.230022993826</v>
      </c>
      <c r="C5442">
        <v>2</v>
      </c>
      <c r="D5442">
        <v>8464.7000000000007</v>
      </c>
      <c r="E5442" s="24">
        <f>INT(RFM_Pivot!$A$1 - tblCustRFM[[#This Row],[LastPurchaseDate]])</f>
        <v>309</v>
      </c>
      <c r="F5442">
        <f>IF(tblCustRFM[[#This Row],[Recency]] &lt;= $L$4, 3, IF(tblCustRFM[[#This Row],[Recency]] &lt;= M5444, 2, 1))</f>
        <v>1</v>
      </c>
      <c r="G5442">
        <f>IF(tblCustRFM[[#This Row],[Frequency]] &gt;= L5445, 3, IF(tblCustRFM[[#This Row],[Frequency]] &gt;= M5445, 2, 1))</f>
        <v>3</v>
      </c>
      <c r="H5442">
        <f>IF(tblCustRFM[[#This Row],[Monetary]] &gt;= L5446, 3, IF(tblCustRFM[[#This Row],[Monetary]] &gt;= M5446, 2, 1))</f>
        <v>3</v>
      </c>
      <c r="I5442">
        <f>tblCustRFM[[#This Row],[RecencyTier]] + tblCustRFM[[#This Row],[FrequencyTier]] + tblCustRFM[[#This Row],[MonetaryTier]]</f>
        <v>7</v>
      </c>
    </row>
    <row r="5443" spans="1:9" x14ac:dyDescent="0.45">
      <c r="A5443" s="16">
        <v>9103</v>
      </c>
      <c r="B5443" s="10">
        <v>45092.215521566359</v>
      </c>
      <c r="C5443">
        <v>1</v>
      </c>
      <c r="D5443">
        <v>6050.5</v>
      </c>
      <c r="E5443" s="24">
        <f>INT(RFM_Pivot!$A$1 - tblCustRFM[[#This Row],[LastPurchaseDate]])</f>
        <v>564</v>
      </c>
      <c r="F5443">
        <f>IF(tblCustRFM[[#This Row],[Recency]] &lt;= $L$4, 3, IF(tblCustRFM[[#This Row],[Recency]] &lt;= M5445, 2, 1))</f>
        <v>1</v>
      </c>
      <c r="G5443">
        <f>IF(tblCustRFM[[#This Row],[Frequency]] &gt;= L5446, 3, IF(tblCustRFM[[#This Row],[Frequency]] &gt;= M5446, 2, 1))</f>
        <v>3</v>
      </c>
      <c r="H5443">
        <f>IF(tblCustRFM[[#This Row],[Monetary]] &gt;= L5447, 3, IF(tblCustRFM[[#This Row],[Monetary]] &gt;= M5447, 2, 1))</f>
        <v>3</v>
      </c>
      <c r="I5443">
        <f>tblCustRFM[[#This Row],[RecencyTier]] + tblCustRFM[[#This Row],[FrequencyTier]] + tblCustRFM[[#This Row],[MonetaryTier]]</f>
        <v>7</v>
      </c>
    </row>
    <row r="5444" spans="1:9" x14ac:dyDescent="0.45">
      <c r="A5444" s="16">
        <v>9104</v>
      </c>
      <c r="B5444" s="10">
        <v>45569.318231828707</v>
      </c>
      <c r="C5444">
        <v>1</v>
      </c>
      <c r="D5444">
        <v>3612.44</v>
      </c>
      <c r="E5444" s="24">
        <f>INT(RFM_Pivot!$A$1 - tblCustRFM[[#This Row],[LastPurchaseDate]])</f>
        <v>87</v>
      </c>
      <c r="F5444">
        <f>IF(tblCustRFM[[#This Row],[Recency]] &lt;= $L$4, 3, IF(tblCustRFM[[#This Row],[Recency]] &lt;= M5446, 2, 1))</f>
        <v>3</v>
      </c>
      <c r="G5444">
        <f>IF(tblCustRFM[[#This Row],[Frequency]] &gt;= L5447, 3, IF(tblCustRFM[[#This Row],[Frequency]] &gt;= M5447, 2, 1))</f>
        <v>3</v>
      </c>
      <c r="H5444">
        <f>IF(tblCustRFM[[#This Row],[Monetary]] &gt;= L5448, 3, IF(tblCustRFM[[#This Row],[Monetary]] &gt;= M5448, 2, 1))</f>
        <v>3</v>
      </c>
      <c r="I5444">
        <f>tblCustRFM[[#This Row],[RecencyTier]] + tblCustRFM[[#This Row],[FrequencyTier]] + tblCustRFM[[#This Row],[MonetaryTier]]</f>
        <v>9</v>
      </c>
    </row>
    <row r="5445" spans="1:9" x14ac:dyDescent="0.45">
      <c r="A5445" s="16">
        <v>9105</v>
      </c>
      <c r="B5445" s="10">
        <v>45264.439743981478</v>
      </c>
      <c r="C5445">
        <v>2</v>
      </c>
      <c r="D5445">
        <v>19862.28</v>
      </c>
      <c r="E5445" s="24">
        <f>INT(RFM_Pivot!$A$1 - tblCustRFM[[#This Row],[LastPurchaseDate]])</f>
        <v>392</v>
      </c>
      <c r="F5445">
        <f>IF(tblCustRFM[[#This Row],[Recency]] &lt;= $L$4, 3, IF(tblCustRFM[[#This Row],[Recency]] &lt;= M5447, 2, 1))</f>
        <v>1</v>
      </c>
      <c r="G5445">
        <f>IF(tblCustRFM[[#This Row],[Frequency]] &gt;= L5448, 3, IF(tblCustRFM[[#This Row],[Frequency]] &gt;= M5448, 2, 1))</f>
        <v>3</v>
      </c>
      <c r="H5445">
        <f>IF(tblCustRFM[[#This Row],[Monetary]] &gt;= L5449, 3, IF(tblCustRFM[[#This Row],[Monetary]] &gt;= M5449, 2, 1))</f>
        <v>3</v>
      </c>
      <c r="I5445">
        <f>tblCustRFM[[#This Row],[RecencyTier]] + tblCustRFM[[#This Row],[FrequencyTier]] + tblCustRFM[[#This Row],[MonetaryTier]]</f>
        <v>7</v>
      </c>
    </row>
    <row r="5446" spans="1:9" x14ac:dyDescent="0.45">
      <c r="A5446" s="16">
        <v>9106</v>
      </c>
      <c r="B5446" s="10">
        <v>45415.199819984569</v>
      </c>
      <c r="C5446">
        <v>2</v>
      </c>
      <c r="D5446">
        <v>10418.36</v>
      </c>
      <c r="E5446" s="24">
        <f>INT(RFM_Pivot!$A$1 - tblCustRFM[[#This Row],[LastPurchaseDate]])</f>
        <v>241</v>
      </c>
      <c r="F5446">
        <f>IF(tblCustRFM[[#This Row],[Recency]] &lt;= $L$4, 3, IF(tblCustRFM[[#This Row],[Recency]] &lt;= M5448, 2, 1))</f>
        <v>1</v>
      </c>
      <c r="G5446">
        <f>IF(tblCustRFM[[#This Row],[Frequency]] &gt;= L5449, 3, IF(tblCustRFM[[#This Row],[Frequency]] &gt;= M5449, 2, 1))</f>
        <v>3</v>
      </c>
      <c r="H5446">
        <f>IF(tblCustRFM[[#This Row],[Monetary]] &gt;= L5450, 3, IF(tblCustRFM[[#This Row],[Monetary]] &gt;= M5450, 2, 1))</f>
        <v>3</v>
      </c>
      <c r="I5446">
        <f>tblCustRFM[[#This Row],[RecencyTier]] + tblCustRFM[[#This Row],[FrequencyTier]] + tblCustRFM[[#This Row],[MonetaryTier]]</f>
        <v>7</v>
      </c>
    </row>
    <row r="5447" spans="1:9" x14ac:dyDescent="0.45">
      <c r="A5447" s="16">
        <v>9107</v>
      </c>
      <c r="B5447" s="10">
        <v>45561.360436033952</v>
      </c>
      <c r="C5447">
        <v>2</v>
      </c>
      <c r="D5447">
        <v>13575.26</v>
      </c>
      <c r="E5447" s="24">
        <f>INT(RFM_Pivot!$A$1 - tblCustRFM[[#This Row],[LastPurchaseDate]])</f>
        <v>95</v>
      </c>
      <c r="F5447">
        <f>IF(tblCustRFM[[#This Row],[Recency]] &lt;= $L$4, 3, IF(tblCustRFM[[#This Row],[Recency]] &lt;= M5449, 2, 1))</f>
        <v>3</v>
      </c>
      <c r="G5447">
        <f>IF(tblCustRFM[[#This Row],[Frequency]] &gt;= L5450, 3, IF(tblCustRFM[[#This Row],[Frequency]] &gt;= M5450, 2, 1))</f>
        <v>3</v>
      </c>
      <c r="H5447">
        <f>IF(tblCustRFM[[#This Row],[Monetary]] &gt;= L5451, 3, IF(tblCustRFM[[#This Row],[Monetary]] &gt;= M5451, 2, 1))</f>
        <v>3</v>
      </c>
      <c r="I5447">
        <f>tblCustRFM[[#This Row],[RecencyTier]] + tblCustRFM[[#This Row],[FrequencyTier]] + tblCustRFM[[#This Row],[MonetaryTier]]</f>
        <v>9</v>
      </c>
    </row>
    <row r="5448" spans="1:9" x14ac:dyDescent="0.45">
      <c r="A5448" s="16">
        <v>9110</v>
      </c>
      <c r="B5448" s="10">
        <v>44934.37373738426</v>
      </c>
      <c r="C5448">
        <v>1</v>
      </c>
      <c r="D5448">
        <v>3474.08</v>
      </c>
      <c r="E5448" s="24">
        <f>INT(RFM_Pivot!$A$1 - tblCustRFM[[#This Row],[LastPurchaseDate]])</f>
        <v>722</v>
      </c>
      <c r="F5448">
        <f>IF(tblCustRFM[[#This Row],[Recency]] &lt;= $L$4, 3, IF(tblCustRFM[[#This Row],[Recency]] &lt;= M5450, 2, 1))</f>
        <v>1</v>
      </c>
      <c r="G5448">
        <f>IF(tblCustRFM[[#This Row],[Frequency]] &gt;= L5451, 3, IF(tblCustRFM[[#This Row],[Frequency]] &gt;= M5451, 2, 1))</f>
        <v>3</v>
      </c>
      <c r="H5448">
        <f>IF(tblCustRFM[[#This Row],[Monetary]] &gt;= L5452, 3, IF(tblCustRFM[[#This Row],[Monetary]] &gt;= M5452, 2, 1))</f>
        <v>3</v>
      </c>
      <c r="I5448">
        <f>tblCustRFM[[#This Row],[RecencyTier]] + tblCustRFM[[#This Row],[FrequencyTier]] + tblCustRFM[[#This Row],[MonetaryTier]]</f>
        <v>7</v>
      </c>
    </row>
    <row r="5449" spans="1:9" x14ac:dyDescent="0.45">
      <c r="A5449" s="16">
        <v>9111</v>
      </c>
      <c r="B5449" s="10">
        <v>45471.488448842596</v>
      </c>
      <c r="C5449">
        <v>2</v>
      </c>
      <c r="D5449">
        <v>17777.060000000001</v>
      </c>
      <c r="E5449" s="24">
        <f>INT(RFM_Pivot!$A$1 - tblCustRFM[[#This Row],[LastPurchaseDate]])</f>
        <v>185</v>
      </c>
      <c r="F5449">
        <f>IF(tblCustRFM[[#This Row],[Recency]] &lt;= $L$4, 3, IF(tblCustRFM[[#This Row],[Recency]] &lt;= M5451, 2, 1))</f>
        <v>1</v>
      </c>
      <c r="G5449">
        <f>IF(tblCustRFM[[#This Row],[Frequency]] &gt;= L5452, 3, IF(tblCustRFM[[#This Row],[Frequency]] &gt;= M5452, 2, 1))</f>
        <v>3</v>
      </c>
      <c r="H5449">
        <f>IF(tblCustRFM[[#This Row],[Monetary]] &gt;= L5453, 3, IF(tblCustRFM[[#This Row],[Monetary]] &gt;= M5453, 2, 1))</f>
        <v>3</v>
      </c>
      <c r="I5449">
        <f>tblCustRFM[[#This Row],[RecencyTier]] + tblCustRFM[[#This Row],[FrequencyTier]] + tblCustRFM[[#This Row],[MonetaryTier]]</f>
        <v>7</v>
      </c>
    </row>
    <row r="5450" spans="1:9" x14ac:dyDescent="0.45">
      <c r="A5450" s="16">
        <v>9112</v>
      </c>
      <c r="B5450" s="10">
        <v>45645.464846489194</v>
      </c>
      <c r="C5450">
        <v>3</v>
      </c>
      <c r="D5450">
        <v>28618.06</v>
      </c>
      <c r="E5450" s="24">
        <f>INT(RFM_Pivot!$A$1 - tblCustRFM[[#This Row],[LastPurchaseDate]])</f>
        <v>11</v>
      </c>
      <c r="F5450">
        <f>IF(tblCustRFM[[#This Row],[Recency]] &lt;= $L$4, 3, IF(tblCustRFM[[#This Row],[Recency]] &lt;= M5452, 2, 1))</f>
        <v>3</v>
      </c>
      <c r="G5450">
        <f>IF(tblCustRFM[[#This Row],[Frequency]] &gt;= L5453, 3, IF(tblCustRFM[[#This Row],[Frequency]] &gt;= M5453, 2, 1))</f>
        <v>3</v>
      </c>
      <c r="H5450">
        <f>IF(tblCustRFM[[#This Row],[Monetary]] &gt;= L5454, 3, IF(tblCustRFM[[#This Row],[Monetary]] &gt;= M5454, 2, 1))</f>
        <v>3</v>
      </c>
      <c r="I5450">
        <f>tblCustRFM[[#This Row],[RecencyTier]] + tblCustRFM[[#This Row],[FrequencyTier]] + tblCustRFM[[#This Row],[MonetaryTier]]</f>
        <v>9</v>
      </c>
    </row>
    <row r="5451" spans="1:9" x14ac:dyDescent="0.45">
      <c r="A5451" s="16">
        <v>9113</v>
      </c>
      <c r="B5451" s="10">
        <v>45397.605060493828</v>
      </c>
      <c r="C5451">
        <v>1</v>
      </c>
      <c r="D5451">
        <v>2051.96</v>
      </c>
      <c r="E5451" s="24">
        <f>INT(RFM_Pivot!$A$1 - tblCustRFM[[#This Row],[LastPurchaseDate]])</f>
        <v>259</v>
      </c>
      <c r="F5451">
        <f>IF(tblCustRFM[[#This Row],[Recency]] &lt;= $L$4, 3, IF(tblCustRFM[[#This Row],[Recency]] &lt;= M5453, 2, 1))</f>
        <v>1</v>
      </c>
      <c r="G5451">
        <f>IF(tblCustRFM[[#This Row],[Frequency]] &gt;= L5454, 3, IF(tblCustRFM[[#This Row],[Frequency]] &gt;= M5454, 2, 1))</f>
        <v>3</v>
      </c>
      <c r="H5451">
        <f>IF(tblCustRFM[[#This Row],[Monetary]] &gt;= L5455, 3, IF(tblCustRFM[[#This Row],[Monetary]] &gt;= M5455, 2, 1))</f>
        <v>3</v>
      </c>
      <c r="I5451">
        <f>tblCustRFM[[#This Row],[RecencyTier]] + tblCustRFM[[#This Row],[FrequencyTier]] + tblCustRFM[[#This Row],[MonetaryTier]]</f>
        <v>7</v>
      </c>
    </row>
    <row r="5452" spans="1:9" x14ac:dyDescent="0.45">
      <c r="A5452" s="16">
        <v>9118</v>
      </c>
      <c r="B5452" s="10">
        <v>45535.150815084875</v>
      </c>
      <c r="C5452">
        <v>3</v>
      </c>
      <c r="D5452">
        <v>16110.71</v>
      </c>
      <c r="E5452" s="24">
        <f>INT(RFM_Pivot!$A$1 - tblCustRFM[[#This Row],[LastPurchaseDate]])</f>
        <v>121</v>
      </c>
      <c r="F5452">
        <f>IF(tblCustRFM[[#This Row],[Recency]] &lt;= $L$4, 3, IF(tblCustRFM[[#This Row],[Recency]] &lt;= M5454, 2, 1))</f>
        <v>1</v>
      </c>
      <c r="G5452">
        <f>IF(tblCustRFM[[#This Row],[Frequency]] &gt;= L5455, 3, IF(tblCustRFM[[#This Row],[Frequency]] &gt;= M5455, 2, 1))</f>
        <v>3</v>
      </c>
      <c r="H5452">
        <f>IF(tblCustRFM[[#This Row],[Monetary]] &gt;= L5456, 3, IF(tblCustRFM[[#This Row],[Monetary]] &gt;= M5456, 2, 1))</f>
        <v>3</v>
      </c>
      <c r="I5452">
        <f>tblCustRFM[[#This Row],[RecencyTier]] + tblCustRFM[[#This Row],[FrequencyTier]] + tblCustRFM[[#This Row],[MonetaryTier]]</f>
        <v>7</v>
      </c>
    </row>
    <row r="5453" spans="1:9" x14ac:dyDescent="0.45">
      <c r="A5453" s="16">
        <v>9119</v>
      </c>
      <c r="B5453" s="10">
        <v>45334.307730787034</v>
      </c>
      <c r="C5453">
        <v>1</v>
      </c>
      <c r="D5453">
        <v>3495.64</v>
      </c>
      <c r="E5453" s="24">
        <f>INT(RFM_Pivot!$A$1 - tblCustRFM[[#This Row],[LastPurchaseDate]])</f>
        <v>322</v>
      </c>
      <c r="F5453">
        <f>IF(tblCustRFM[[#This Row],[Recency]] &lt;= $L$4, 3, IF(tblCustRFM[[#This Row],[Recency]] &lt;= M5455, 2, 1))</f>
        <v>1</v>
      </c>
      <c r="G5453">
        <f>IF(tblCustRFM[[#This Row],[Frequency]] &gt;= L5456, 3, IF(tblCustRFM[[#This Row],[Frequency]] &gt;= M5456, 2, 1))</f>
        <v>3</v>
      </c>
      <c r="H5453">
        <f>IF(tblCustRFM[[#This Row],[Monetary]] &gt;= L5457, 3, IF(tblCustRFM[[#This Row],[Monetary]] &gt;= M5457, 2, 1))</f>
        <v>3</v>
      </c>
      <c r="I5453">
        <f>tblCustRFM[[#This Row],[RecencyTier]] + tblCustRFM[[#This Row],[FrequencyTier]] + tblCustRFM[[#This Row],[MonetaryTier]]</f>
        <v>7</v>
      </c>
    </row>
    <row r="5454" spans="1:9" x14ac:dyDescent="0.45">
      <c r="A5454" s="16">
        <v>9120</v>
      </c>
      <c r="B5454" s="10">
        <v>45640.135313541665</v>
      </c>
      <c r="C5454">
        <v>4</v>
      </c>
      <c r="D5454">
        <v>35346.81</v>
      </c>
      <c r="E5454" s="24">
        <f>INT(RFM_Pivot!$A$1 - tblCustRFM[[#This Row],[LastPurchaseDate]])</f>
        <v>16</v>
      </c>
      <c r="F5454">
        <f>IF(tblCustRFM[[#This Row],[Recency]] &lt;= $L$4, 3, IF(tblCustRFM[[#This Row],[Recency]] &lt;= M5456, 2, 1))</f>
        <v>3</v>
      </c>
      <c r="G5454">
        <f>IF(tblCustRFM[[#This Row],[Frequency]] &gt;= L5457, 3, IF(tblCustRFM[[#This Row],[Frequency]] &gt;= M5457, 2, 1))</f>
        <v>3</v>
      </c>
      <c r="H5454">
        <f>IF(tblCustRFM[[#This Row],[Monetary]] &gt;= L5458, 3, IF(tblCustRFM[[#This Row],[Monetary]] &gt;= M5458, 2, 1))</f>
        <v>3</v>
      </c>
      <c r="I5454">
        <f>tblCustRFM[[#This Row],[RecencyTier]] + tblCustRFM[[#This Row],[FrequencyTier]] + tblCustRFM[[#This Row],[MonetaryTier]]</f>
        <v>9</v>
      </c>
    </row>
    <row r="5455" spans="1:9" x14ac:dyDescent="0.45">
      <c r="A5455" s="16">
        <v>9123</v>
      </c>
      <c r="B5455" s="10">
        <v>45526.827982793213</v>
      </c>
      <c r="C5455">
        <v>4</v>
      </c>
      <c r="D5455">
        <v>21930.15</v>
      </c>
      <c r="E5455" s="24">
        <f>INT(RFM_Pivot!$A$1 - tblCustRFM[[#This Row],[LastPurchaseDate]])</f>
        <v>130</v>
      </c>
      <c r="F5455">
        <f>IF(tblCustRFM[[#This Row],[Recency]] &lt;= $L$4, 3, IF(tblCustRFM[[#This Row],[Recency]] &lt;= M5457, 2, 1))</f>
        <v>1</v>
      </c>
      <c r="G5455">
        <f>IF(tblCustRFM[[#This Row],[Frequency]] &gt;= L5458, 3, IF(tblCustRFM[[#This Row],[Frequency]] &gt;= M5458, 2, 1))</f>
        <v>3</v>
      </c>
      <c r="H5455">
        <f>IF(tblCustRFM[[#This Row],[Monetary]] &gt;= L5459, 3, IF(tblCustRFM[[#This Row],[Monetary]] &gt;= M5459, 2, 1))</f>
        <v>3</v>
      </c>
      <c r="I5455">
        <f>tblCustRFM[[#This Row],[RecencyTier]] + tblCustRFM[[#This Row],[FrequencyTier]] + tblCustRFM[[#This Row],[MonetaryTier]]</f>
        <v>7</v>
      </c>
    </row>
    <row r="5456" spans="1:9" x14ac:dyDescent="0.45">
      <c r="A5456" s="16">
        <v>9125</v>
      </c>
      <c r="B5456" s="10">
        <v>45618.744174421299</v>
      </c>
      <c r="C5456">
        <v>4</v>
      </c>
      <c r="D5456">
        <v>47673.48</v>
      </c>
      <c r="E5456" s="24">
        <f>INT(RFM_Pivot!$A$1 - tblCustRFM[[#This Row],[LastPurchaseDate]])</f>
        <v>38</v>
      </c>
      <c r="F5456">
        <f>IF(tblCustRFM[[#This Row],[Recency]] &lt;= $L$4, 3, IF(tblCustRFM[[#This Row],[Recency]] &lt;= M5458, 2, 1))</f>
        <v>3</v>
      </c>
      <c r="G5456">
        <f>IF(tblCustRFM[[#This Row],[Frequency]] &gt;= L5459, 3, IF(tblCustRFM[[#This Row],[Frequency]] &gt;= M5459, 2, 1))</f>
        <v>3</v>
      </c>
      <c r="H5456">
        <f>IF(tblCustRFM[[#This Row],[Monetary]] &gt;= L5460, 3, IF(tblCustRFM[[#This Row],[Monetary]] &gt;= M5460, 2, 1))</f>
        <v>3</v>
      </c>
      <c r="I5456">
        <f>tblCustRFM[[#This Row],[RecencyTier]] + tblCustRFM[[#This Row],[FrequencyTier]] + tblCustRFM[[#This Row],[MonetaryTier]]</f>
        <v>9</v>
      </c>
    </row>
    <row r="5457" spans="1:9" x14ac:dyDescent="0.45">
      <c r="A5457" s="16">
        <v>9127</v>
      </c>
      <c r="B5457" s="10">
        <v>45532.23052307099</v>
      </c>
      <c r="C5457">
        <v>1</v>
      </c>
      <c r="D5457">
        <v>4836.34</v>
      </c>
      <c r="E5457" s="24">
        <f>INT(RFM_Pivot!$A$1 - tblCustRFM[[#This Row],[LastPurchaseDate]])</f>
        <v>124</v>
      </c>
      <c r="F5457">
        <f>IF(tblCustRFM[[#This Row],[Recency]] &lt;= $L$4, 3, IF(tblCustRFM[[#This Row],[Recency]] &lt;= M5459, 2, 1))</f>
        <v>1</v>
      </c>
      <c r="G5457">
        <f>IF(tblCustRFM[[#This Row],[Frequency]] &gt;= L5460, 3, IF(tblCustRFM[[#This Row],[Frequency]] &gt;= M5460, 2, 1))</f>
        <v>3</v>
      </c>
      <c r="H5457">
        <f>IF(tblCustRFM[[#This Row],[Monetary]] &gt;= L5461, 3, IF(tblCustRFM[[#This Row],[Monetary]] &gt;= M5461, 2, 1))</f>
        <v>3</v>
      </c>
      <c r="I5457">
        <f>tblCustRFM[[#This Row],[RecencyTier]] + tblCustRFM[[#This Row],[FrequencyTier]] + tblCustRFM[[#This Row],[MonetaryTier]]</f>
        <v>7</v>
      </c>
    </row>
    <row r="5458" spans="1:9" x14ac:dyDescent="0.45">
      <c r="A5458" s="16">
        <v>9128</v>
      </c>
      <c r="B5458" s="10">
        <v>45452.433543364197</v>
      </c>
      <c r="C5458">
        <v>1</v>
      </c>
      <c r="D5458">
        <v>3403.98</v>
      </c>
      <c r="E5458" s="24">
        <f>INT(RFM_Pivot!$A$1 - tblCustRFM[[#This Row],[LastPurchaseDate]])</f>
        <v>204</v>
      </c>
      <c r="F5458">
        <f>IF(tblCustRFM[[#This Row],[Recency]] &lt;= $L$4, 3, IF(tblCustRFM[[#This Row],[Recency]] &lt;= M5460, 2, 1))</f>
        <v>1</v>
      </c>
      <c r="G5458">
        <f>IF(tblCustRFM[[#This Row],[Frequency]] &gt;= L5461, 3, IF(tblCustRFM[[#This Row],[Frequency]] &gt;= M5461, 2, 1))</f>
        <v>3</v>
      </c>
      <c r="H5458">
        <f>IF(tblCustRFM[[#This Row],[Monetary]] &gt;= L5462, 3, IF(tblCustRFM[[#This Row],[Monetary]] &gt;= M5462, 2, 1))</f>
        <v>3</v>
      </c>
      <c r="I5458">
        <f>tblCustRFM[[#This Row],[RecencyTier]] + tblCustRFM[[#This Row],[FrequencyTier]] + tblCustRFM[[#This Row],[MonetaryTier]]</f>
        <v>7</v>
      </c>
    </row>
    <row r="5459" spans="1:9" x14ac:dyDescent="0.45">
      <c r="A5459" s="16">
        <v>9130</v>
      </c>
      <c r="B5459" s="10">
        <v>45480.249324922843</v>
      </c>
      <c r="C5459">
        <v>2</v>
      </c>
      <c r="D5459">
        <v>12927.52</v>
      </c>
      <c r="E5459" s="24">
        <f>INT(RFM_Pivot!$A$1 - tblCustRFM[[#This Row],[LastPurchaseDate]])</f>
        <v>176</v>
      </c>
      <c r="F5459">
        <f>IF(tblCustRFM[[#This Row],[Recency]] &lt;= $L$4, 3, IF(tblCustRFM[[#This Row],[Recency]] &lt;= M5461, 2, 1))</f>
        <v>1</v>
      </c>
      <c r="G5459">
        <f>IF(tblCustRFM[[#This Row],[Frequency]] &gt;= L5462, 3, IF(tblCustRFM[[#This Row],[Frequency]] &gt;= M5462, 2, 1))</f>
        <v>3</v>
      </c>
      <c r="H5459">
        <f>IF(tblCustRFM[[#This Row],[Monetary]] &gt;= L5463, 3, IF(tblCustRFM[[#This Row],[Monetary]] &gt;= M5463, 2, 1))</f>
        <v>3</v>
      </c>
      <c r="I5459">
        <f>tblCustRFM[[#This Row],[RecencyTier]] + tblCustRFM[[#This Row],[FrequencyTier]] + tblCustRFM[[#This Row],[MonetaryTier]]</f>
        <v>7</v>
      </c>
    </row>
    <row r="5460" spans="1:9" x14ac:dyDescent="0.45">
      <c r="A5460" s="16">
        <v>9133</v>
      </c>
      <c r="B5460" s="10">
        <v>45046.658965895062</v>
      </c>
      <c r="C5460">
        <v>1</v>
      </c>
      <c r="D5460">
        <v>6728.75</v>
      </c>
      <c r="E5460" s="24">
        <f>INT(RFM_Pivot!$A$1 - tblCustRFM[[#This Row],[LastPurchaseDate]])</f>
        <v>610</v>
      </c>
      <c r="F5460">
        <f>IF(tblCustRFM[[#This Row],[Recency]] &lt;= $L$4, 3, IF(tblCustRFM[[#This Row],[Recency]] &lt;= M5462, 2, 1))</f>
        <v>1</v>
      </c>
      <c r="G5460">
        <f>IF(tblCustRFM[[#This Row],[Frequency]] &gt;= L5463, 3, IF(tblCustRFM[[#This Row],[Frequency]] &gt;= M5463, 2, 1))</f>
        <v>3</v>
      </c>
      <c r="H5460">
        <f>IF(tblCustRFM[[#This Row],[Monetary]] &gt;= L5464, 3, IF(tblCustRFM[[#This Row],[Monetary]] &gt;= M5464, 2, 1))</f>
        <v>3</v>
      </c>
      <c r="I5460">
        <f>tblCustRFM[[#This Row],[RecencyTier]] + tblCustRFM[[#This Row],[FrequencyTier]] + tblCustRFM[[#This Row],[MonetaryTier]]</f>
        <v>7</v>
      </c>
    </row>
    <row r="5461" spans="1:9" x14ac:dyDescent="0.45">
      <c r="A5461" s="16">
        <v>9134</v>
      </c>
      <c r="B5461" s="10">
        <v>45357.305030516975</v>
      </c>
      <c r="C5461">
        <v>2</v>
      </c>
      <c r="D5461">
        <v>3545.22</v>
      </c>
      <c r="E5461" s="24">
        <f>INT(RFM_Pivot!$A$1 - tblCustRFM[[#This Row],[LastPurchaseDate]])</f>
        <v>299</v>
      </c>
      <c r="F5461">
        <f>IF(tblCustRFM[[#This Row],[Recency]] &lt;= $L$4, 3, IF(tblCustRFM[[#This Row],[Recency]] &lt;= M5463, 2, 1))</f>
        <v>1</v>
      </c>
      <c r="G5461">
        <f>IF(tblCustRFM[[#This Row],[Frequency]] &gt;= L5464, 3, IF(tblCustRFM[[#This Row],[Frequency]] &gt;= M5464, 2, 1))</f>
        <v>3</v>
      </c>
      <c r="H5461">
        <f>IF(tblCustRFM[[#This Row],[Monetary]] &gt;= L5465, 3, IF(tblCustRFM[[#This Row],[Monetary]] &gt;= M5465, 2, 1))</f>
        <v>3</v>
      </c>
      <c r="I5461">
        <f>tblCustRFM[[#This Row],[RecencyTier]] + tblCustRFM[[#This Row],[FrequencyTier]] + tblCustRFM[[#This Row],[MonetaryTier]]</f>
        <v>7</v>
      </c>
    </row>
    <row r="5462" spans="1:9" x14ac:dyDescent="0.45">
      <c r="A5462" s="16">
        <v>9135</v>
      </c>
      <c r="B5462" s="10">
        <v>45205.668866898151</v>
      </c>
      <c r="C5462">
        <v>2</v>
      </c>
      <c r="D5462">
        <v>15061.47</v>
      </c>
      <c r="E5462" s="24">
        <f>INT(RFM_Pivot!$A$1 - tblCustRFM[[#This Row],[LastPurchaseDate]])</f>
        <v>451</v>
      </c>
      <c r="F5462">
        <f>IF(tblCustRFM[[#This Row],[Recency]] &lt;= $L$4, 3, IF(tblCustRFM[[#This Row],[Recency]] &lt;= M5464, 2, 1))</f>
        <v>1</v>
      </c>
      <c r="G5462">
        <f>IF(tblCustRFM[[#This Row],[Frequency]] &gt;= L5465, 3, IF(tblCustRFM[[#This Row],[Frequency]] &gt;= M5465, 2, 1))</f>
        <v>3</v>
      </c>
      <c r="H5462">
        <f>IF(tblCustRFM[[#This Row],[Monetary]] &gt;= L5466, 3, IF(tblCustRFM[[#This Row],[Monetary]] &gt;= M5466, 2, 1))</f>
        <v>3</v>
      </c>
      <c r="I5462">
        <f>tblCustRFM[[#This Row],[RecencyTier]] + tblCustRFM[[#This Row],[FrequencyTier]] + tblCustRFM[[#This Row],[MonetaryTier]]</f>
        <v>7</v>
      </c>
    </row>
    <row r="5463" spans="1:9" x14ac:dyDescent="0.45">
      <c r="A5463" s="16">
        <v>9143</v>
      </c>
      <c r="B5463" s="10">
        <v>45183.54765478395</v>
      </c>
      <c r="C5463">
        <v>1</v>
      </c>
      <c r="D5463">
        <v>15613.28</v>
      </c>
      <c r="E5463" s="24">
        <f>INT(RFM_Pivot!$A$1 - tblCustRFM[[#This Row],[LastPurchaseDate]])</f>
        <v>473</v>
      </c>
      <c r="F5463">
        <f>IF(tblCustRFM[[#This Row],[Recency]] &lt;= $L$4, 3, IF(tblCustRFM[[#This Row],[Recency]] &lt;= M5465, 2, 1))</f>
        <v>1</v>
      </c>
      <c r="G5463">
        <f>IF(tblCustRFM[[#This Row],[Frequency]] &gt;= L5466, 3, IF(tblCustRFM[[#This Row],[Frequency]] &gt;= M5466, 2, 1))</f>
        <v>3</v>
      </c>
      <c r="H5463">
        <f>IF(tblCustRFM[[#This Row],[Monetary]] &gt;= L5467, 3, IF(tblCustRFM[[#This Row],[Monetary]] &gt;= M5467, 2, 1))</f>
        <v>3</v>
      </c>
      <c r="I5463">
        <f>tblCustRFM[[#This Row],[RecencyTier]] + tblCustRFM[[#This Row],[FrequencyTier]] + tblCustRFM[[#This Row],[MonetaryTier]]</f>
        <v>7</v>
      </c>
    </row>
    <row r="5464" spans="1:9" x14ac:dyDescent="0.45">
      <c r="A5464" s="16">
        <v>9146</v>
      </c>
      <c r="B5464" s="10">
        <v>45520.695369521607</v>
      </c>
      <c r="C5464">
        <v>2</v>
      </c>
      <c r="D5464">
        <v>23401.48</v>
      </c>
      <c r="E5464" s="24">
        <f>INT(RFM_Pivot!$A$1 - tblCustRFM[[#This Row],[LastPurchaseDate]])</f>
        <v>136</v>
      </c>
      <c r="F5464">
        <f>IF(tblCustRFM[[#This Row],[Recency]] &lt;= $L$4, 3, IF(tblCustRFM[[#This Row],[Recency]] &lt;= M5466, 2, 1))</f>
        <v>1</v>
      </c>
      <c r="G5464">
        <f>IF(tblCustRFM[[#This Row],[Frequency]] &gt;= L5467, 3, IF(tblCustRFM[[#This Row],[Frequency]] &gt;= M5467, 2, 1))</f>
        <v>3</v>
      </c>
      <c r="H5464">
        <f>IF(tblCustRFM[[#This Row],[Monetary]] &gt;= L5468, 3, IF(tblCustRFM[[#This Row],[Monetary]] &gt;= M5468, 2, 1))</f>
        <v>3</v>
      </c>
      <c r="I5464">
        <f>tblCustRFM[[#This Row],[RecencyTier]] + tblCustRFM[[#This Row],[FrequencyTier]] + tblCustRFM[[#This Row],[MonetaryTier]]</f>
        <v>7</v>
      </c>
    </row>
    <row r="5465" spans="1:9" x14ac:dyDescent="0.45">
      <c r="A5465" s="16">
        <v>9148</v>
      </c>
      <c r="B5465" s="10">
        <v>45515.657865779322</v>
      </c>
      <c r="C5465">
        <v>2</v>
      </c>
      <c r="D5465">
        <v>24461.1</v>
      </c>
      <c r="E5465" s="24">
        <f>INT(RFM_Pivot!$A$1 - tblCustRFM[[#This Row],[LastPurchaseDate]])</f>
        <v>141</v>
      </c>
      <c r="F5465">
        <f>IF(tblCustRFM[[#This Row],[Recency]] &lt;= $L$4, 3, IF(tblCustRFM[[#This Row],[Recency]] &lt;= M5467, 2, 1))</f>
        <v>1</v>
      </c>
      <c r="G5465">
        <f>IF(tblCustRFM[[#This Row],[Frequency]] &gt;= L5468, 3, IF(tblCustRFM[[#This Row],[Frequency]] &gt;= M5468, 2, 1))</f>
        <v>3</v>
      </c>
      <c r="H5465">
        <f>IF(tblCustRFM[[#This Row],[Monetary]] &gt;= L5469, 3, IF(tblCustRFM[[#This Row],[Monetary]] &gt;= M5469, 2, 1))</f>
        <v>3</v>
      </c>
      <c r="I5465">
        <f>tblCustRFM[[#This Row],[RecencyTier]] + tblCustRFM[[#This Row],[FrequencyTier]] + tblCustRFM[[#This Row],[MonetaryTier]]</f>
        <v>7</v>
      </c>
    </row>
    <row r="5466" spans="1:9" x14ac:dyDescent="0.45">
      <c r="A5466" s="16">
        <v>9150</v>
      </c>
      <c r="B5466" s="10">
        <v>45590.198319830248</v>
      </c>
      <c r="C5466">
        <v>2</v>
      </c>
      <c r="D5466">
        <v>1943.9</v>
      </c>
      <c r="E5466" s="24">
        <f>INT(RFM_Pivot!$A$1 - tblCustRFM[[#This Row],[LastPurchaseDate]])</f>
        <v>66</v>
      </c>
      <c r="F5466">
        <f>IF(tblCustRFM[[#This Row],[Recency]] &lt;= $L$4, 3, IF(tblCustRFM[[#This Row],[Recency]] &lt;= M5468, 2, 1))</f>
        <v>3</v>
      </c>
      <c r="G5466">
        <f>IF(tblCustRFM[[#This Row],[Frequency]] &gt;= L5469, 3, IF(tblCustRFM[[#This Row],[Frequency]] &gt;= M5469, 2, 1))</f>
        <v>3</v>
      </c>
      <c r="H5466">
        <f>IF(tblCustRFM[[#This Row],[Monetary]] &gt;= L5470, 3, IF(tblCustRFM[[#This Row],[Monetary]] &gt;= M5470, 2, 1))</f>
        <v>3</v>
      </c>
      <c r="I5466">
        <f>tblCustRFM[[#This Row],[RecencyTier]] + tblCustRFM[[#This Row],[FrequencyTier]] + tblCustRFM[[#This Row],[MonetaryTier]]</f>
        <v>9</v>
      </c>
    </row>
    <row r="5467" spans="1:9" x14ac:dyDescent="0.45">
      <c r="A5467" s="16">
        <v>9151</v>
      </c>
      <c r="B5467" s="10">
        <v>45250.203320331791</v>
      </c>
      <c r="C5467">
        <v>1</v>
      </c>
      <c r="D5467">
        <v>19052.7</v>
      </c>
      <c r="E5467" s="24">
        <f>INT(RFM_Pivot!$A$1 - tblCustRFM[[#This Row],[LastPurchaseDate]])</f>
        <v>406</v>
      </c>
      <c r="F5467">
        <f>IF(tblCustRFM[[#This Row],[Recency]] &lt;= $L$4, 3, IF(tblCustRFM[[#This Row],[Recency]] &lt;= M5469, 2, 1))</f>
        <v>1</v>
      </c>
      <c r="G5467">
        <f>IF(tblCustRFM[[#This Row],[Frequency]] &gt;= L5470, 3, IF(tblCustRFM[[#This Row],[Frequency]] &gt;= M5470, 2, 1))</f>
        <v>3</v>
      </c>
      <c r="H5467">
        <f>IF(tblCustRFM[[#This Row],[Monetary]] &gt;= L5471, 3, IF(tblCustRFM[[#This Row],[Monetary]] &gt;= M5471, 2, 1))</f>
        <v>3</v>
      </c>
      <c r="I5467">
        <f>tblCustRFM[[#This Row],[RecencyTier]] + tblCustRFM[[#This Row],[FrequencyTier]] + tblCustRFM[[#This Row],[MonetaryTier]]</f>
        <v>7</v>
      </c>
    </row>
    <row r="5468" spans="1:9" x14ac:dyDescent="0.45">
      <c r="A5468" s="16">
        <v>9152</v>
      </c>
      <c r="B5468" s="10">
        <v>44981.463446334878</v>
      </c>
      <c r="C5468">
        <v>1</v>
      </c>
      <c r="D5468">
        <v>17754.88</v>
      </c>
      <c r="E5468" s="24">
        <f>INT(RFM_Pivot!$A$1 - tblCustRFM[[#This Row],[LastPurchaseDate]])</f>
        <v>675</v>
      </c>
      <c r="F5468">
        <f>IF(tblCustRFM[[#This Row],[Recency]] &lt;= $L$4, 3, IF(tblCustRFM[[#This Row],[Recency]] &lt;= M5470, 2, 1))</f>
        <v>1</v>
      </c>
      <c r="G5468">
        <f>IF(tblCustRFM[[#This Row],[Frequency]] &gt;= L5471, 3, IF(tblCustRFM[[#This Row],[Frequency]] &gt;= M5471, 2, 1))</f>
        <v>3</v>
      </c>
      <c r="H5468">
        <f>IF(tblCustRFM[[#This Row],[Monetary]] &gt;= L5472, 3, IF(tblCustRFM[[#This Row],[Monetary]] &gt;= M5472, 2, 1))</f>
        <v>3</v>
      </c>
      <c r="I5468">
        <f>tblCustRFM[[#This Row],[RecencyTier]] + tblCustRFM[[#This Row],[FrequencyTier]] + tblCustRFM[[#This Row],[MonetaryTier]]</f>
        <v>7</v>
      </c>
    </row>
    <row r="5469" spans="1:9" x14ac:dyDescent="0.45">
      <c r="A5469" s="16">
        <v>9154</v>
      </c>
      <c r="B5469" s="10">
        <v>45351.902490239198</v>
      </c>
      <c r="C5469">
        <v>2</v>
      </c>
      <c r="D5469">
        <v>19344.43</v>
      </c>
      <c r="E5469" s="24">
        <f>INT(RFM_Pivot!$A$1 - tblCustRFM[[#This Row],[LastPurchaseDate]])</f>
        <v>305</v>
      </c>
      <c r="F5469">
        <f>IF(tblCustRFM[[#This Row],[Recency]] &lt;= $L$4, 3, IF(tblCustRFM[[#This Row],[Recency]] &lt;= M5471, 2, 1))</f>
        <v>1</v>
      </c>
      <c r="G5469">
        <f>IF(tblCustRFM[[#This Row],[Frequency]] &gt;= L5472, 3, IF(tblCustRFM[[#This Row],[Frequency]] &gt;= M5472, 2, 1))</f>
        <v>3</v>
      </c>
      <c r="H5469">
        <f>IF(tblCustRFM[[#This Row],[Monetary]] &gt;= L5473, 3, IF(tblCustRFM[[#This Row],[Monetary]] &gt;= M5473, 2, 1))</f>
        <v>3</v>
      </c>
      <c r="I5469">
        <f>tblCustRFM[[#This Row],[RecencyTier]] + tblCustRFM[[#This Row],[FrequencyTier]] + tblCustRFM[[#This Row],[MonetaryTier]]</f>
        <v>7</v>
      </c>
    </row>
    <row r="5470" spans="1:9" x14ac:dyDescent="0.45">
      <c r="A5470" s="16">
        <v>9155</v>
      </c>
      <c r="B5470" s="10">
        <v>45152.446544637343</v>
      </c>
      <c r="C5470">
        <v>2</v>
      </c>
      <c r="D5470">
        <v>13161.43</v>
      </c>
      <c r="E5470" s="24">
        <f>INT(RFM_Pivot!$A$1 - tblCustRFM[[#This Row],[LastPurchaseDate]])</f>
        <v>504</v>
      </c>
      <c r="F5470">
        <f>IF(tblCustRFM[[#This Row],[Recency]] &lt;= $L$4, 3, IF(tblCustRFM[[#This Row],[Recency]] &lt;= M5472, 2, 1))</f>
        <v>1</v>
      </c>
      <c r="G5470">
        <f>IF(tblCustRFM[[#This Row],[Frequency]] &gt;= L5473, 3, IF(tblCustRFM[[#This Row],[Frequency]] &gt;= M5473, 2, 1))</f>
        <v>3</v>
      </c>
      <c r="H5470">
        <f>IF(tblCustRFM[[#This Row],[Monetary]] &gt;= L5474, 3, IF(tblCustRFM[[#This Row],[Monetary]] &gt;= M5474, 2, 1))</f>
        <v>3</v>
      </c>
      <c r="I5470">
        <f>tblCustRFM[[#This Row],[RecencyTier]] + tblCustRFM[[#This Row],[FrequencyTier]] + tblCustRFM[[#This Row],[MonetaryTier]]</f>
        <v>7</v>
      </c>
    </row>
    <row r="5471" spans="1:9" x14ac:dyDescent="0.45">
      <c r="A5471" s="16">
        <v>9159</v>
      </c>
      <c r="B5471" s="10">
        <v>45397.313031327161</v>
      </c>
      <c r="C5471">
        <v>1</v>
      </c>
      <c r="D5471">
        <v>3246.48</v>
      </c>
      <c r="E5471" s="24">
        <f>INT(RFM_Pivot!$A$1 - tblCustRFM[[#This Row],[LastPurchaseDate]])</f>
        <v>259</v>
      </c>
      <c r="F5471">
        <f>IF(tblCustRFM[[#This Row],[Recency]] &lt;= $L$4, 3, IF(tblCustRFM[[#This Row],[Recency]] &lt;= M5473, 2, 1))</f>
        <v>1</v>
      </c>
      <c r="G5471">
        <f>IF(tblCustRFM[[#This Row],[Frequency]] &gt;= L5474, 3, IF(tblCustRFM[[#This Row],[Frequency]] &gt;= M5474, 2, 1))</f>
        <v>3</v>
      </c>
      <c r="H5471">
        <f>IF(tblCustRFM[[#This Row],[Monetary]] &gt;= L5475, 3, IF(tblCustRFM[[#This Row],[Monetary]] &gt;= M5475, 2, 1))</f>
        <v>3</v>
      </c>
      <c r="I5471">
        <f>tblCustRFM[[#This Row],[RecencyTier]] + tblCustRFM[[#This Row],[FrequencyTier]] + tblCustRFM[[#This Row],[MonetaryTier]]</f>
        <v>7</v>
      </c>
    </row>
    <row r="5472" spans="1:9" x14ac:dyDescent="0.45">
      <c r="A5472" s="16">
        <v>9160</v>
      </c>
      <c r="B5472" s="10">
        <v>45526.170917091047</v>
      </c>
      <c r="C5472">
        <v>3</v>
      </c>
      <c r="D5472">
        <v>11121.69</v>
      </c>
      <c r="E5472" s="24">
        <f>INT(RFM_Pivot!$A$1 - tblCustRFM[[#This Row],[LastPurchaseDate]])</f>
        <v>130</v>
      </c>
      <c r="F5472">
        <f>IF(tblCustRFM[[#This Row],[Recency]] &lt;= $L$4, 3, IF(tblCustRFM[[#This Row],[Recency]] &lt;= M5474, 2, 1))</f>
        <v>1</v>
      </c>
      <c r="G5472">
        <f>IF(tblCustRFM[[#This Row],[Frequency]] &gt;= L5475, 3, IF(tblCustRFM[[#This Row],[Frequency]] &gt;= M5475, 2, 1))</f>
        <v>3</v>
      </c>
      <c r="H5472">
        <f>IF(tblCustRFM[[#This Row],[Monetary]] &gt;= L5476, 3, IF(tblCustRFM[[#This Row],[Monetary]] &gt;= M5476, 2, 1))</f>
        <v>3</v>
      </c>
      <c r="I5472">
        <f>tblCustRFM[[#This Row],[RecencyTier]] + tblCustRFM[[#This Row],[FrequencyTier]] + tblCustRFM[[#This Row],[MonetaryTier]]</f>
        <v>7</v>
      </c>
    </row>
    <row r="5473" spans="1:9" x14ac:dyDescent="0.45">
      <c r="A5473" s="16">
        <v>9162</v>
      </c>
      <c r="B5473" s="10">
        <v>44987.815081520064</v>
      </c>
      <c r="C5473">
        <v>1</v>
      </c>
      <c r="D5473">
        <v>3646.38</v>
      </c>
      <c r="E5473" s="24">
        <f>INT(RFM_Pivot!$A$1 - tblCustRFM[[#This Row],[LastPurchaseDate]])</f>
        <v>669</v>
      </c>
      <c r="F5473">
        <f>IF(tblCustRFM[[#This Row],[Recency]] &lt;= $L$4, 3, IF(tblCustRFM[[#This Row],[Recency]] &lt;= M5475, 2, 1))</f>
        <v>1</v>
      </c>
      <c r="G5473">
        <f>IF(tblCustRFM[[#This Row],[Frequency]] &gt;= L5476, 3, IF(tblCustRFM[[#This Row],[Frequency]] &gt;= M5476, 2, 1))</f>
        <v>3</v>
      </c>
      <c r="H5473">
        <f>IF(tblCustRFM[[#This Row],[Monetary]] &gt;= L5477, 3, IF(tblCustRFM[[#This Row],[Monetary]] &gt;= M5477, 2, 1))</f>
        <v>3</v>
      </c>
      <c r="I5473">
        <f>tblCustRFM[[#This Row],[RecencyTier]] + tblCustRFM[[#This Row],[FrequencyTier]] + tblCustRFM[[#This Row],[MonetaryTier]]</f>
        <v>7</v>
      </c>
    </row>
    <row r="5474" spans="1:9" x14ac:dyDescent="0.45">
      <c r="A5474" s="16">
        <v>9163</v>
      </c>
      <c r="B5474" s="10">
        <v>45476.963996412036</v>
      </c>
      <c r="C5474">
        <v>1</v>
      </c>
      <c r="D5474">
        <v>2326.17</v>
      </c>
      <c r="E5474" s="24">
        <f>INT(RFM_Pivot!$A$1 - tblCustRFM[[#This Row],[LastPurchaseDate]])</f>
        <v>180</v>
      </c>
      <c r="F5474">
        <f>IF(tblCustRFM[[#This Row],[Recency]] &lt;= $L$4, 3, IF(tblCustRFM[[#This Row],[Recency]] &lt;= M5476, 2, 1))</f>
        <v>1</v>
      </c>
      <c r="G5474">
        <f>IF(tblCustRFM[[#This Row],[Frequency]] &gt;= L5477, 3, IF(tblCustRFM[[#This Row],[Frequency]] &gt;= M5477, 2, 1))</f>
        <v>3</v>
      </c>
      <c r="H5474">
        <f>IF(tblCustRFM[[#This Row],[Monetary]] &gt;= L5478, 3, IF(tblCustRFM[[#This Row],[Monetary]] &gt;= M5478, 2, 1))</f>
        <v>3</v>
      </c>
      <c r="I5474">
        <f>tblCustRFM[[#This Row],[RecencyTier]] + tblCustRFM[[#This Row],[FrequencyTier]] + tblCustRFM[[#This Row],[MonetaryTier]]</f>
        <v>7</v>
      </c>
    </row>
    <row r="5475" spans="1:9" x14ac:dyDescent="0.45">
      <c r="A5475" s="16">
        <v>9164</v>
      </c>
      <c r="B5475" s="10">
        <v>44939.119211921294</v>
      </c>
      <c r="C5475">
        <v>1</v>
      </c>
      <c r="D5475">
        <v>443.17</v>
      </c>
      <c r="E5475" s="24">
        <f>INT(RFM_Pivot!$A$1 - tblCustRFM[[#This Row],[LastPurchaseDate]])</f>
        <v>717</v>
      </c>
      <c r="F5475">
        <f>IF(tblCustRFM[[#This Row],[Recency]] &lt;= $L$4, 3, IF(tblCustRFM[[#This Row],[Recency]] &lt;= M5477, 2, 1))</f>
        <v>1</v>
      </c>
      <c r="G5475">
        <f>IF(tblCustRFM[[#This Row],[Frequency]] &gt;= L5478, 3, IF(tblCustRFM[[#This Row],[Frequency]] &gt;= M5478, 2, 1))</f>
        <v>3</v>
      </c>
      <c r="H5475">
        <f>IF(tblCustRFM[[#This Row],[Monetary]] &gt;= L5479, 3, IF(tblCustRFM[[#This Row],[Monetary]] &gt;= M5479, 2, 1))</f>
        <v>3</v>
      </c>
      <c r="I5475">
        <f>tblCustRFM[[#This Row],[RecencyTier]] + tblCustRFM[[#This Row],[FrequencyTier]] + tblCustRFM[[#This Row],[MonetaryTier]]</f>
        <v>7</v>
      </c>
    </row>
    <row r="5476" spans="1:9" x14ac:dyDescent="0.45">
      <c r="A5476" s="16">
        <v>9166</v>
      </c>
      <c r="B5476" s="10">
        <v>45612.46554656636</v>
      </c>
      <c r="C5476">
        <v>1</v>
      </c>
      <c r="D5476">
        <v>5755.66</v>
      </c>
      <c r="E5476" s="24">
        <f>INT(RFM_Pivot!$A$1 - tblCustRFM[[#This Row],[LastPurchaseDate]])</f>
        <v>44</v>
      </c>
      <c r="F5476">
        <f>IF(tblCustRFM[[#This Row],[Recency]] &lt;= $L$4, 3, IF(tblCustRFM[[#This Row],[Recency]] &lt;= M5478, 2, 1))</f>
        <v>3</v>
      </c>
      <c r="G5476">
        <f>IF(tblCustRFM[[#This Row],[Frequency]] &gt;= L5479, 3, IF(tblCustRFM[[#This Row],[Frequency]] &gt;= M5479, 2, 1))</f>
        <v>3</v>
      </c>
      <c r="H5476">
        <f>IF(tblCustRFM[[#This Row],[Monetary]] &gt;= L5480, 3, IF(tblCustRFM[[#This Row],[Monetary]] &gt;= M5480, 2, 1))</f>
        <v>3</v>
      </c>
      <c r="I5476">
        <f>tblCustRFM[[#This Row],[RecencyTier]] + tblCustRFM[[#This Row],[FrequencyTier]] + tblCustRFM[[#This Row],[MonetaryTier]]</f>
        <v>9</v>
      </c>
    </row>
    <row r="5477" spans="1:9" x14ac:dyDescent="0.45">
      <c r="A5477" s="16">
        <v>9167</v>
      </c>
      <c r="B5477" s="10">
        <v>45345.039803973763</v>
      </c>
      <c r="C5477">
        <v>2</v>
      </c>
      <c r="D5477">
        <v>21742.68</v>
      </c>
      <c r="E5477" s="24">
        <f>INT(RFM_Pivot!$A$1 - tblCustRFM[[#This Row],[LastPurchaseDate]])</f>
        <v>311</v>
      </c>
      <c r="F5477">
        <f>IF(tblCustRFM[[#This Row],[Recency]] &lt;= $L$4, 3, IF(tblCustRFM[[#This Row],[Recency]] &lt;= M5479, 2, 1))</f>
        <v>1</v>
      </c>
      <c r="G5477">
        <f>IF(tblCustRFM[[#This Row],[Frequency]] &gt;= L5480, 3, IF(tblCustRFM[[#This Row],[Frequency]] &gt;= M5480, 2, 1))</f>
        <v>3</v>
      </c>
      <c r="H5477">
        <f>IF(tblCustRFM[[#This Row],[Monetary]] &gt;= L5481, 3, IF(tblCustRFM[[#This Row],[Monetary]] &gt;= M5481, 2, 1))</f>
        <v>3</v>
      </c>
      <c r="I5477">
        <f>tblCustRFM[[#This Row],[RecencyTier]] + tblCustRFM[[#This Row],[FrequencyTier]] + tblCustRFM[[#This Row],[MonetaryTier]]</f>
        <v>7</v>
      </c>
    </row>
    <row r="5478" spans="1:9" x14ac:dyDescent="0.45">
      <c r="A5478" s="16">
        <v>9168</v>
      </c>
      <c r="B5478" s="10">
        <v>45552.672567245369</v>
      </c>
      <c r="C5478">
        <v>2</v>
      </c>
      <c r="D5478">
        <v>22724.52</v>
      </c>
      <c r="E5478" s="24">
        <f>INT(RFM_Pivot!$A$1 - tblCustRFM[[#This Row],[LastPurchaseDate]])</f>
        <v>104</v>
      </c>
      <c r="F5478">
        <f>IF(tblCustRFM[[#This Row],[Recency]] &lt;= $L$4, 3, IF(tblCustRFM[[#This Row],[Recency]] &lt;= M5480, 2, 1))</f>
        <v>3</v>
      </c>
      <c r="G5478">
        <f>IF(tblCustRFM[[#This Row],[Frequency]] &gt;= L5481, 3, IF(tblCustRFM[[#This Row],[Frequency]] &gt;= M5481, 2, 1))</f>
        <v>3</v>
      </c>
      <c r="H5478">
        <f>IF(tblCustRFM[[#This Row],[Monetary]] &gt;= L5482, 3, IF(tblCustRFM[[#This Row],[Monetary]] &gt;= M5482, 2, 1))</f>
        <v>3</v>
      </c>
      <c r="I5478">
        <f>tblCustRFM[[#This Row],[RecencyTier]] + tblCustRFM[[#This Row],[FrequencyTier]] + tblCustRFM[[#This Row],[MonetaryTier]]</f>
        <v>9</v>
      </c>
    </row>
    <row r="5479" spans="1:9" x14ac:dyDescent="0.45">
      <c r="A5479" s="16">
        <v>9169</v>
      </c>
      <c r="B5479" s="10">
        <v>45410.965396527776</v>
      </c>
      <c r="C5479">
        <v>1</v>
      </c>
      <c r="D5479">
        <v>7590.44</v>
      </c>
      <c r="E5479" s="24">
        <f>INT(RFM_Pivot!$A$1 - tblCustRFM[[#This Row],[LastPurchaseDate]])</f>
        <v>246</v>
      </c>
      <c r="F5479">
        <f>IF(tblCustRFM[[#This Row],[Recency]] &lt;= $L$4, 3, IF(tblCustRFM[[#This Row],[Recency]] &lt;= M5481, 2, 1))</f>
        <v>1</v>
      </c>
      <c r="G5479">
        <f>IF(tblCustRFM[[#This Row],[Frequency]] &gt;= L5482, 3, IF(tblCustRFM[[#This Row],[Frequency]] &gt;= M5482, 2, 1))</f>
        <v>3</v>
      </c>
      <c r="H5479">
        <f>IF(tblCustRFM[[#This Row],[Monetary]] &gt;= L5483, 3, IF(tblCustRFM[[#This Row],[Monetary]] &gt;= M5483, 2, 1))</f>
        <v>3</v>
      </c>
      <c r="I5479">
        <f>tblCustRFM[[#This Row],[RecencyTier]] + tblCustRFM[[#This Row],[FrequencyTier]] + tblCustRFM[[#This Row],[MonetaryTier]]</f>
        <v>7</v>
      </c>
    </row>
    <row r="5480" spans="1:9" x14ac:dyDescent="0.45">
      <c r="A5480" s="16">
        <v>9172</v>
      </c>
      <c r="B5480" s="10">
        <v>44980.95239525463</v>
      </c>
      <c r="C5480">
        <v>1</v>
      </c>
      <c r="D5480">
        <v>1613.57</v>
      </c>
      <c r="E5480" s="24">
        <f>INT(RFM_Pivot!$A$1 - tblCustRFM[[#This Row],[LastPurchaseDate]])</f>
        <v>676</v>
      </c>
      <c r="F5480">
        <f>IF(tblCustRFM[[#This Row],[Recency]] &lt;= $L$4, 3, IF(tblCustRFM[[#This Row],[Recency]] &lt;= M5482, 2, 1))</f>
        <v>1</v>
      </c>
      <c r="G5480">
        <f>IF(tblCustRFM[[#This Row],[Frequency]] &gt;= L5483, 3, IF(tblCustRFM[[#This Row],[Frequency]] &gt;= M5483, 2, 1))</f>
        <v>3</v>
      </c>
      <c r="H5480">
        <f>IF(tblCustRFM[[#This Row],[Monetary]] &gt;= L5484, 3, IF(tblCustRFM[[#This Row],[Monetary]] &gt;= M5484, 2, 1))</f>
        <v>3</v>
      </c>
      <c r="I5480">
        <f>tblCustRFM[[#This Row],[RecencyTier]] + tblCustRFM[[#This Row],[FrequencyTier]] + tblCustRFM[[#This Row],[MonetaryTier]]</f>
        <v>7</v>
      </c>
    </row>
    <row r="5481" spans="1:9" x14ac:dyDescent="0.45">
      <c r="A5481" s="16">
        <v>9173</v>
      </c>
      <c r="B5481" s="10">
        <v>45017.456045601852</v>
      </c>
      <c r="C5481">
        <v>3</v>
      </c>
      <c r="D5481">
        <v>5279.25</v>
      </c>
      <c r="E5481" s="24">
        <f>INT(RFM_Pivot!$A$1 - tblCustRFM[[#This Row],[LastPurchaseDate]])</f>
        <v>639</v>
      </c>
      <c r="F5481">
        <f>IF(tblCustRFM[[#This Row],[Recency]] &lt;= $L$4, 3, IF(tblCustRFM[[#This Row],[Recency]] &lt;= M5483, 2, 1))</f>
        <v>1</v>
      </c>
      <c r="G5481">
        <f>IF(tblCustRFM[[#This Row],[Frequency]] &gt;= L5484, 3, IF(tblCustRFM[[#This Row],[Frequency]] &gt;= M5484, 2, 1))</f>
        <v>3</v>
      </c>
      <c r="H5481">
        <f>IF(tblCustRFM[[#This Row],[Monetary]] &gt;= L5485, 3, IF(tblCustRFM[[#This Row],[Monetary]] &gt;= M5485, 2, 1))</f>
        <v>3</v>
      </c>
      <c r="I5481">
        <f>tblCustRFM[[#This Row],[RecencyTier]] + tblCustRFM[[#This Row],[FrequencyTier]] + tblCustRFM[[#This Row],[MonetaryTier]]</f>
        <v>7</v>
      </c>
    </row>
    <row r="5482" spans="1:9" x14ac:dyDescent="0.45">
      <c r="A5482" s="16">
        <v>9174</v>
      </c>
      <c r="B5482" s="10">
        <v>45092.142514236111</v>
      </c>
      <c r="C5482">
        <v>1</v>
      </c>
      <c r="D5482">
        <v>2019.5</v>
      </c>
      <c r="E5482" s="24">
        <f>INT(RFM_Pivot!$A$1 - tblCustRFM[[#This Row],[LastPurchaseDate]])</f>
        <v>564</v>
      </c>
      <c r="F5482">
        <f>IF(tblCustRFM[[#This Row],[Recency]] &lt;= $L$4, 3, IF(tblCustRFM[[#This Row],[Recency]] &lt;= M5484, 2, 1))</f>
        <v>1</v>
      </c>
      <c r="G5482">
        <f>IF(tblCustRFM[[#This Row],[Frequency]] &gt;= L5485, 3, IF(tblCustRFM[[#This Row],[Frequency]] &gt;= M5485, 2, 1))</f>
        <v>3</v>
      </c>
      <c r="H5482">
        <f>IF(tblCustRFM[[#This Row],[Monetary]] &gt;= L5486, 3, IF(tblCustRFM[[#This Row],[Monetary]] &gt;= M5486, 2, 1))</f>
        <v>3</v>
      </c>
      <c r="I5482">
        <f>tblCustRFM[[#This Row],[RecencyTier]] + tblCustRFM[[#This Row],[FrequencyTier]] + tblCustRFM[[#This Row],[MonetaryTier]]</f>
        <v>7</v>
      </c>
    </row>
    <row r="5483" spans="1:9" x14ac:dyDescent="0.45">
      <c r="A5483" s="16">
        <v>9175</v>
      </c>
      <c r="B5483" s="10">
        <v>45379.353235339506</v>
      </c>
      <c r="C5483">
        <v>2</v>
      </c>
      <c r="D5483">
        <v>8181.12</v>
      </c>
      <c r="E5483" s="24">
        <f>INT(RFM_Pivot!$A$1 - tblCustRFM[[#This Row],[LastPurchaseDate]])</f>
        <v>277</v>
      </c>
      <c r="F5483">
        <f>IF(tblCustRFM[[#This Row],[Recency]] &lt;= $L$4, 3, IF(tblCustRFM[[#This Row],[Recency]] &lt;= M5485, 2, 1))</f>
        <v>1</v>
      </c>
      <c r="G5483">
        <f>IF(tblCustRFM[[#This Row],[Frequency]] &gt;= L5486, 3, IF(tblCustRFM[[#This Row],[Frequency]] &gt;= M5486, 2, 1))</f>
        <v>3</v>
      </c>
      <c r="H5483">
        <f>IF(tblCustRFM[[#This Row],[Monetary]] &gt;= L5487, 3, IF(tblCustRFM[[#This Row],[Monetary]] &gt;= M5487, 2, 1))</f>
        <v>3</v>
      </c>
      <c r="I5483">
        <f>tblCustRFM[[#This Row],[RecencyTier]] + tblCustRFM[[#This Row],[FrequencyTier]] + tblCustRFM[[#This Row],[MonetaryTier]]</f>
        <v>7</v>
      </c>
    </row>
    <row r="5484" spans="1:9" x14ac:dyDescent="0.45">
      <c r="A5484" s="16">
        <v>9176</v>
      </c>
      <c r="B5484" s="10">
        <v>45641.66846685957</v>
      </c>
      <c r="C5484">
        <v>1</v>
      </c>
      <c r="D5484">
        <v>7956.2</v>
      </c>
      <c r="E5484" s="24">
        <f>INT(RFM_Pivot!$A$1 - tblCustRFM[[#This Row],[LastPurchaseDate]])</f>
        <v>15</v>
      </c>
      <c r="F5484">
        <f>IF(tblCustRFM[[#This Row],[Recency]] &lt;= $L$4, 3, IF(tblCustRFM[[#This Row],[Recency]] &lt;= M5486, 2, 1))</f>
        <v>3</v>
      </c>
      <c r="G5484">
        <f>IF(tblCustRFM[[#This Row],[Frequency]] &gt;= L5487, 3, IF(tblCustRFM[[#This Row],[Frequency]] &gt;= M5487, 2, 1))</f>
        <v>3</v>
      </c>
      <c r="H5484">
        <f>IF(tblCustRFM[[#This Row],[Monetary]] &gt;= L5488, 3, IF(tblCustRFM[[#This Row],[Monetary]] &gt;= M5488, 2, 1))</f>
        <v>3</v>
      </c>
      <c r="I5484">
        <f>tblCustRFM[[#This Row],[RecencyTier]] + tblCustRFM[[#This Row],[FrequencyTier]] + tblCustRFM[[#This Row],[MonetaryTier]]</f>
        <v>9</v>
      </c>
    </row>
    <row r="5485" spans="1:9" x14ac:dyDescent="0.45">
      <c r="A5485" s="16">
        <v>9177</v>
      </c>
      <c r="B5485" s="10">
        <v>45589.322232214508</v>
      </c>
      <c r="C5485">
        <v>2</v>
      </c>
      <c r="D5485">
        <v>25838.01</v>
      </c>
      <c r="E5485" s="24">
        <f>INT(RFM_Pivot!$A$1 - tblCustRFM[[#This Row],[LastPurchaseDate]])</f>
        <v>67</v>
      </c>
      <c r="F5485">
        <f>IF(tblCustRFM[[#This Row],[Recency]] &lt;= $L$4, 3, IF(tblCustRFM[[#This Row],[Recency]] &lt;= M5487, 2, 1))</f>
        <v>3</v>
      </c>
      <c r="G5485">
        <f>IF(tblCustRFM[[#This Row],[Frequency]] &gt;= L5488, 3, IF(tblCustRFM[[#This Row],[Frequency]] &gt;= M5488, 2, 1))</f>
        <v>3</v>
      </c>
      <c r="H5485">
        <f>IF(tblCustRFM[[#This Row],[Monetary]] &gt;= L5489, 3, IF(tblCustRFM[[#This Row],[Monetary]] &gt;= M5489, 2, 1))</f>
        <v>3</v>
      </c>
      <c r="I5485">
        <f>tblCustRFM[[#This Row],[RecencyTier]] + tblCustRFM[[#This Row],[FrequencyTier]] + tblCustRFM[[#This Row],[MonetaryTier]]</f>
        <v>9</v>
      </c>
    </row>
    <row r="5486" spans="1:9" x14ac:dyDescent="0.45">
      <c r="A5486" s="16">
        <v>9179</v>
      </c>
      <c r="B5486" s="10">
        <v>45622.39453946759</v>
      </c>
      <c r="C5486">
        <v>2</v>
      </c>
      <c r="D5486">
        <v>15627.7</v>
      </c>
      <c r="E5486" s="24">
        <f>INT(RFM_Pivot!$A$1 - tblCustRFM[[#This Row],[LastPurchaseDate]])</f>
        <v>34</v>
      </c>
      <c r="F5486">
        <f>IF(tblCustRFM[[#This Row],[Recency]] &lt;= $L$4, 3, IF(tblCustRFM[[#This Row],[Recency]] &lt;= M5488, 2, 1))</f>
        <v>3</v>
      </c>
      <c r="G5486">
        <f>IF(tblCustRFM[[#This Row],[Frequency]] &gt;= L5489, 3, IF(tblCustRFM[[#This Row],[Frequency]] &gt;= M5489, 2, 1))</f>
        <v>3</v>
      </c>
      <c r="H5486">
        <f>IF(tblCustRFM[[#This Row],[Monetary]] &gt;= L5490, 3, IF(tblCustRFM[[#This Row],[Monetary]] &gt;= M5490, 2, 1))</f>
        <v>3</v>
      </c>
      <c r="I5486">
        <f>tblCustRFM[[#This Row],[RecencyTier]] + tblCustRFM[[#This Row],[FrequencyTier]] + tblCustRFM[[#This Row],[MonetaryTier]]</f>
        <v>9</v>
      </c>
    </row>
    <row r="5487" spans="1:9" x14ac:dyDescent="0.45">
      <c r="A5487" s="16">
        <v>9181</v>
      </c>
      <c r="B5487" s="10">
        <v>45298.096109606478</v>
      </c>
      <c r="C5487">
        <v>2</v>
      </c>
      <c r="D5487">
        <v>10283.26</v>
      </c>
      <c r="E5487" s="24">
        <f>INT(RFM_Pivot!$A$1 - tblCustRFM[[#This Row],[LastPurchaseDate]])</f>
        <v>358</v>
      </c>
      <c r="F5487">
        <f>IF(tblCustRFM[[#This Row],[Recency]] &lt;= $L$4, 3, IF(tblCustRFM[[#This Row],[Recency]] &lt;= M5489, 2, 1))</f>
        <v>1</v>
      </c>
      <c r="G5487">
        <f>IF(tblCustRFM[[#This Row],[Frequency]] &gt;= L5490, 3, IF(tblCustRFM[[#This Row],[Frequency]] &gt;= M5490, 2, 1))</f>
        <v>3</v>
      </c>
      <c r="H5487">
        <f>IF(tblCustRFM[[#This Row],[Monetary]] &gt;= L5491, 3, IF(tblCustRFM[[#This Row],[Monetary]] &gt;= M5491, 2, 1))</f>
        <v>3</v>
      </c>
      <c r="I5487">
        <f>tblCustRFM[[#This Row],[RecencyTier]] + tblCustRFM[[#This Row],[FrequencyTier]] + tblCustRFM[[#This Row],[MonetaryTier]]</f>
        <v>7</v>
      </c>
    </row>
    <row r="5488" spans="1:9" x14ac:dyDescent="0.45">
      <c r="A5488" s="16">
        <v>9182</v>
      </c>
      <c r="B5488" s="10">
        <v>45128.354135416666</v>
      </c>
      <c r="C5488">
        <v>1</v>
      </c>
      <c r="D5488">
        <v>13293.87</v>
      </c>
      <c r="E5488" s="24">
        <f>INT(RFM_Pivot!$A$1 - tblCustRFM[[#This Row],[LastPurchaseDate]])</f>
        <v>528</v>
      </c>
      <c r="F5488">
        <f>IF(tblCustRFM[[#This Row],[Recency]] &lt;= $L$4, 3, IF(tblCustRFM[[#This Row],[Recency]] &lt;= M5490, 2, 1))</f>
        <v>1</v>
      </c>
      <c r="G5488">
        <f>IF(tblCustRFM[[#This Row],[Frequency]] &gt;= L5491, 3, IF(tblCustRFM[[#This Row],[Frequency]] &gt;= M5491, 2, 1))</f>
        <v>3</v>
      </c>
      <c r="H5488">
        <f>IF(tblCustRFM[[#This Row],[Monetary]] &gt;= L5492, 3, IF(tblCustRFM[[#This Row],[Monetary]] &gt;= M5492, 2, 1))</f>
        <v>3</v>
      </c>
      <c r="I5488">
        <f>tblCustRFM[[#This Row],[RecencyTier]] + tblCustRFM[[#This Row],[FrequencyTier]] + tblCustRFM[[#This Row],[MonetaryTier]]</f>
        <v>7</v>
      </c>
    </row>
    <row r="5489" spans="1:9" x14ac:dyDescent="0.45">
      <c r="A5489" s="16">
        <v>9183</v>
      </c>
      <c r="B5489" s="10">
        <v>45442.650565046293</v>
      </c>
      <c r="C5489">
        <v>1</v>
      </c>
      <c r="D5489">
        <v>6459.6</v>
      </c>
      <c r="E5489" s="24">
        <f>INT(RFM_Pivot!$A$1 - tblCustRFM[[#This Row],[LastPurchaseDate]])</f>
        <v>214</v>
      </c>
      <c r="F5489">
        <f>IF(tblCustRFM[[#This Row],[Recency]] &lt;= $L$4, 3, IF(tblCustRFM[[#This Row],[Recency]] &lt;= M5491, 2, 1))</f>
        <v>1</v>
      </c>
      <c r="G5489">
        <f>IF(tblCustRFM[[#This Row],[Frequency]] &gt;= L5492, 3, IF(tblCustRFM[[#This Row],[Frequency]] &gt;= M5492, 2, 1))</f>
        <v>3</v>
      </c>
      <c r="H5489">
        <f>IF(tblCustRFM[[#This Row],[Monetary]] &gt;= L5493, 3, IF(tblCustRFM[[#This Row],[Monetary]] &gt;= M5493, 2, 1))</f>
        <v>3</v>
      </c>
      <c r="I5489">
        <f>tblCustRFM[[#This Row],[RecencyTier]] + tblCustRFM[[#This Row],[FrequencyTier]] + tblCustRFM[[#This Row],[MonetaryTier]]</f>
        <v>7</v>
      </c>
    </row>
    <row r="5490" spans="1:9" x14ac:dyDescent="0.45">
      <c r="A5490" s="16">
        <v>9184</v>
      </c>
      <c r="B5490" s="10">
        <v>45408.92119212963</v>
      </c>
      <c r="C5490">
        <v>1</v>
      </c>
      <c r="D5490">
        <v>8101.32</v>
      </c>
      <c r="E5490" s="24">
        <f>INT(RFM_Pivot!$A$1 - tblCustRFM[[#This Row],[LastPurchaseDate]])</f>
        <v>248</v>
      </c>
      <c r="F5490">
        <f>IF(tblCustRFM[[#This Row],[Recency]] &lt;= $L$4, 3, IF(tblCustRFM[[#This Row],[Recency]] &lt;= M5492, 2, 1))</f>
        <v>1</v>
      </c>
      <c r="G5490">
        <f>IF(tblCustRFM[[#This Row],[Frequency]] &gt;= L5493, 3, IF(tblCustRFM[[#This Row],[Frequency]] &gt;= M5493, 2, 1))</f>
        <v>3</v>
      </c>
      <c r="H5490">
        <f>IF(tblCustRFM[[#This Row],[Monetary]] &gt;= L5494, 3, IF(tblCustRFM[[#This Row],[Monetary]] &gt;= M5494, 2, 1))</f>
        <v>3</v>
      </c>
      <c r="I5490">
        <f>tblCustRFM[[#This Row],[RecencyTier]] + tblCustRFM[[#This Row],[FrequencyTier]] + tblCustRFM[[#This Row],[MonetaryTier]]</f>
        <v>7</v>
      </c>
    </row>
    <row r="5491" spans="1:9" x14ac:dyDescent="0.45">
      <c r="A5491" s="16">
        <v>9185</v>
      </c>
      <c r="B5491" s="10">
        <v>45227.20602060185</v>
      </c>
      <c r="C5491">
        <v>1</v>
      </c>
      <c r="D5491">
        <v>8067.55</v>
      </c>
      <c r="E5491" s="24">
        <f>INT(RFM_Pivot!$A$1 - tblCustRFM[[#This Row],[LastPurchaseDate]])</f>
        <v>429</v>
      </c>
      <c r="F5491">
        <f>IF(tblCustRFM[[#This Row],[Recency]] &lt;= $L$4, 3, IF(tblCustRFM[[#This Row],[Recency]] &lt;= M5493, 2, 1))</f>
        <v>1</v>
      </c>
      <c r="G5491">
        <f>IF(tblCustRFM[[#This Row],[Frequency]] &gt;= L5494, 3, IF(tblCustRFM[[#This Row],[Frequency]] &gt;= M5494, 2, 1))</f>
        <v>3</v>
      </c>
      <c r="H5491">
        <f>IF(tblCustRFM[[#This Row],[Monetary]] &gt;= L5495, 3, IF(tblCustRFM[[#This Row],[Monetary]] &gt;= M5495, 2, 1))</f>
        <v>3</v>
      </c>
      <c r="I5491">
        <f>tblCustRFM[[#This Row],[RecencyTier]] + tblCustRFM[[#This Row],[FrequencyTier]] + tblCustRFM[[#This Row],[MonetaryTier]]</f>
        <v>7</v>
      </c>
    </row>
    <row r="5492" spans="1:9" x14ac:dyDescent="0.45">
      <c r="A5492" s="16">
        <v>9186</v>
      </c>
      <c r="B5492" s="10">
        <v>45536.975997608024</v>
      </c>
      <c r="C5492">
        <v>3</v>
      </c>
      <c r="D5492">
        <v>37050.89</v>
      </c>
      <c r="E5492" s="24">
        <f>INT(RFM_Pivot!$A$1 - tblCustRFM[[#This Row],[LastPurchaseDate]])</f>
        <v>120</v>
      </c>
      <c r="F5492">
        <f>IF(tblCustRFM[[#This Row],[Recency]] &lt;= $L$4, 3, IF(tblCustRFM[[#This Row],[Recency]] &lt;= M5494, 2, 1))</f>
        <v>1</v>
      </c>
      <c r="G5492">
        <f>IF(tblCustRFM[[#This Row],[Frequency]] &gt;= L5495, 3, IF(tblCustRFM[[#This Row],[Frequency]] &gt;= M5495, 2, 1))</f>
        <v>3</v>
      </c>
      <c r="H5492">
        <f>IF(tblCustRFM[[#This Row],[Monetary]] &gt;= L5496, 3, IF(tblCustRFM[[#This Row],[Monetary]] &gt;= M5496, 2, 1))</f>
        <v>3</v>
      </c>
      <c r="I5492">
        <f>tblCustRFM[[#This Row],[RecencyTier]] + tblCustRFM[[#This Row],[FrequencyTier]] + tblCustRFM[[#This Row],[MonetaryTier]]</f>
        <v>7</v>
      </c>
    </row>
    <row r="5493" spans="1:9" x14ac:dyDescent="0.45">
      <c r="A5493" s="16">
        <v>9189</v>
      </c>
      <c r="B5493" s="10">
        <v>45048.119111921296</v>
      </c>
      <c r="C5493">
        <v>1</v>
      </c>
      <c r="D5493">
        <v>6732.96</v>
      </c>
      <c r="E5493" s="24">
        <f>INT(RFM_Pivot!$A$1 - tblCustRFM[[#This Row],[LastPurchaseDate]])</f>
        <v>608</v>
      </c>
      <c r="F5493">
        <f>IF(tblCustRFM[[#This Row],[Recency]] &lt;= $L$4, 3, IF(tblCustRFM[[#This Row],[Recency]] &lt;= M5495, 2, 1))</f>
        <v>1</v>
      </c>
      <c r="G5493">
        <f>IF(tblCustRFM[[#This Row],[Frequency]] &gt;= L5496, 3, IF(tblCustRFM[[#This Row],[Frequency]] &gt;= M5496, 2, 1))</f>
        <v>3</v>
      </c>
      <c r="H5493">
        <f>IF(tblCustRFM[[#This Row],[Monetary]] &gt;= L5497, 3, IF(tblCustRFM[[#This Row],[Monetary]] &gt;= M5497, 2, 1))</f>
        <v>3</v>
      </c>
      <c r="I5493">
        <f>tblCustRFM[[#This Row],[RecencyTier]] + tblCustRFM[[#This Row],[FrequencyTier]] + tblCustRFM[[#This Row],[MonetaryTier]]</f>
        <v>7</v>
      </c>
    </row>
    <row r="5494" spans="1:9" x14ac:dyDescent="0.45">
      <c r="A5494" s="16">
        <v>9190</v>
      </c>
      <c r="B5494" s="10">
        <v>45480.395339544753</v>
      </c>
      <c r="C5494">
        <v>2</v>
      </c>
      <c r="D5494">
        <v>7377.15</v>
      </c>
      <c r="E5494" s="24">
        <f>INT(RFM_Pivot!$A$1 - tblCustRFM[[#This Row],[LastPurchaseDate]])</f>
        <v>176</v>
      </c>
      <c r="F5494">
        <f>IF(tblCustRFM[[#This Row],[Recency]] &lt;= $L$4, 3, IF(tblCustRFM[[#This Row],[Recency]] &lt;= M5496, 2, 1))</f>
        <v>1</v>
      </c>
      <c r="G5494">
        <f>IF(tblCustRFM[[#This Row],[Frequency]] &gt;= L5497, 3, IF(tblCustRFM[[#This Row],[Frequency]] &gt;= M5497, 2, 1))</f>
        <v>3</v>
      </c>
      <c r="H5494">
        <f>IF(tblCustRFM[[#This Row],[Monetary]] &gt;= L5498, 3, IF(tblCustRFM[[#This Row],[Monetary]] &gt;= M5498, 2, 1))</f>
        <v>3</v>
      </c>
      <c r="I5494">
        <f>tblCustRFM[[#This Row],[RecencyTier]] + tblCustRFM[[#This Row],[FrequencyTier]] + tblCustRFM[[#This Row],[MonetaryTier]]</f>
        <v>7</v>
      </c>
    </row>
    <row r="5495" spans="1:9" x14ac:dyDescent="0.45">
      <c r="A5495" s="16">
        <v>9194</v>
      </c>
      <c r="B5495" s="10">
        <v>45637.726072608028</v>
      </c>
      <c r="C5495">
        <v>2</v>
      </c>
      <c r="D5495">
        <v>16718.07</v>
      </c>
      <c r="E5495" s="24">
        <f>INT(RFM_Pivot!$A$1 - tblCustRFM[[#This Row],[LastPurchaseDate]])</f>
        <v>19</v>
      </c>
      <c r="F5495">
        <f>IF(tblCustRFM[[#This Row],[Recency]] &lt;= $L$4, 3, IF(tblCustRFM[[#This Row],[Recency]] &lt;= M5497, 2, 1))</f>
        <v>3</v>
      </c>
      <c r="G5495">
        <f>IF(tblCustRFM[[#This Row],[Frequency]] &gt;= L5498, 3, IF(tblCustRFM[[#This Row],[Frequency]] &gt;= M5498, 2, 1))</f>
        <v>3</v>
      </c>
      <c r="H5495">
        <f>IF(tblCustRFM[[#This Row],[Monetary]] &gt;= L5499, 3, IF(tblCustRFM[[#This Row],[Monetary]] &gt;= M5499, 2, 1))</f>
        <v>3</v>
      </c>
      <c r="I5495">
        <f>tblCustRFM[[#This Row],[RecencyTier]] + tblCustRFM[[#This Row],[FrequencyTier]] + tblCustRFM[[#This Row],[MonetaryTier]]</f>
        <v>9</v>
      </c>
    </row>
    <row r="5496" spans="1:9" x14ac:dyDescent="0.45">
      <c r="A5496" s="16">
        <v>9195</v>
      </c>
      <c r="B5496" s="10">
        <v>44984.602760262344</v>
      </c>
      <c r="C5496">
        <v>1</v>
      </c>
      <c r="D5496">
        <v>1566.48</v>
      </c>
      <c r="E5496" s="24">
        <f>INT(RFM_Pivot!$A$1 - tblCustRFM[[#This Row],[LastPurchaseDate]])</f>
        <v>672</v>
      </c>
      <c r="F5496">
        <f>IF(tblCustRFM[[#This Row],[Recency]] &lt;= $L$4, 3, IF(tblCustRFM[[#This Row],[Recency]] &lt;= M5498, 2, 1))</f>
        <v>1</v>
      </c>
      <c r="G5496">
        <f>IF(tblCustRFM[[#This Row],[Frequency]] &gt;= L5499, 3, IF(tblCustRFM[[#This Row],[Frequency]] &gt;= M5499, 2, 1))</f>
        <v>3</v>
      </c>
      <c r="H5496">
        <f>IF(tblCustRFM[[#This Row],[Monetary]] &gt;= L5500, 3, IF(tblCustRFM[[#This Row],[Monetary]] &gt;= M5500, 2, 1))</f>
        <v>3</v>
      </c>
      <c r="I5496">
        <f>tblCustRFM[[#This Row],[RecencyTier]] + tblCustRFM[[#This Row],[FrequencyTier]] + tblCustRFM[[#This Row],[MonetaryTier]]</f>
        <v>7</v>
      </c>
    </row>
    <row r="5497" spans="1:9" x14ac:dyDescent="0.45">
      <c r="A5497" s="16">
        <v>9199</v>
      </c>
      <c r="B5497" s="10">
        <v>45151.497449729941</v>
      </c>
      <c r="C5497">
        <v>1</v>
      </c>
      <c r="D5497">
        <v>2797.98</v>
      </c>
      <c r="E5497" s="24">
        <f>INT(RFM_Pivot!$A$1 - tblCustRFM[[#This Row],[LastPurchaseDate]])</f>
        <v>505</v>
      </c>
      <c r="F5497">
        <f>IF(tblCustRFM[[#This Row],[Recency]] &lt;= $L$4, 3, IF(tblCustRFM[[#This Row],[Recency]] &lt;= M5499, 2, 1))</f>
        <v>1</v>
      </c>
      <c r="G5497">
        <f>IF(tblCustRFM[[#This Row],[Frequency]] &gt;= L5500, 3, IF(tblCustRFM[[#This Row],[Frequency]] &gt;= M5500, 2, 1))</f>
        <v>3</v>
      </c>
      <c r="H5497">
        <f>IF(tblCustRFM[[#This Row],[Monetary]] &gt;= L5501, 3, IF(tblCustRFM[[#This Row],[Monetary]] &gt;= M5501, 2, 1))</f>
        <v>3</v>
      </c>
      <c r="I5497">
        <f>tblCustRFM[[#This Row],[RecencyTier]] + tblCustRFM[[#This Row],[FrequencyTier]] + tblCustRFM[[#This Row],[MonetaryTier]]</f>
        <v>7</v>
      </c>
    </row>
    <row r="5498" spans="1:9" x14ac:dyDescent="0.45">
      <c r="A5498" s="16">
        <v>9201</v>
      </c>
      <c r="B5498" s="10">
        <v>45487.769076929013</v>
      </c>
      <c r="C5498">
        <v>1</v>
      </c>
      <c r="D5498">
        <v>887.44</v>
      </c>
      <c r="E5498" s="24">
        <f>INT(RFM_Pivot!$A$1 - tblCustRFM[[#This Row],[LastPurchaseDate]])</f>
        <v>169</v>
      </c>
      <c r="F5498">
        <f>IF(tblCustRFM[[#This Row],[Recency]] &lt;= $L$4, 3, IF(tblCustRFM[[#This Row],[Recency]] &lt;= M5500, 2, 1))</f>
        <v>1</v>
      </c>
      <c r="G5498">
        <f>IF(tblCustRFM[[#This Row],[Frequency]] &gt;= L5501, 3, IF(tblCustRFM[[#This Row],[Frequency]] &gt;= M5501, 2, 1))</f>
        <v>3</v>
      </c>
      <c r="H5498">
        <f>IF(tblCustRFM[[#This Row],[Monetary]] &gt;= L5502, 3, IF(tblCustRFM[[#This Row],[Monetary]] &gt;= M5502, 2, 1))</f>
        <v>3</v>
      </c>
      <c r="I5498">
        <f>tblCustRFM[[#This Row],[RecencyTier]] + tblCustRFM[[#This Row],[FrequencyTier]] + tblCustRFM[[#This Row],[MonetaryTier]]</f>
        <v>7</v>
      </c>
    </row>
    <row r="5499" spans="1:9" x14ac:dyDescent="0.45">
      <c r="A5499" s="16">
        <v>9202</v>
      </c>
      <c r="B5499" s="10">
        <v>45018.11311130401</v>
      </c>
      <c r="C5499">
        <v>1</v>
      </c>
      <c r="D5499">
        <v>14580.33</v>
      </c>
      <c r="E5499" s="24">
        <f>INT(RFM_Pivot!$A$1 - tblCustRFM[[#This Row],[LastPurchaseDate]])</f>
        <v>638</v>
      </c>
      <c r="F5499">
        <f>IF(tblCustRFM[[#This Row],[Recency]] &lt;= $L$4, 3, IF(tblCustRFM[[#This Row],[Recency]] &lt;= M5501, 2, 1))</f>
        <v>1</v>
      </c>
      <c r="G5499">
        <f>IF(tblCustRFM[[#This Row],[Frequency]] &gt;= L5502, 3, IF(tblCustRFM[[#This Row],[Frequency]] &gt;= M5502, 2, 1))</f>
        <v>3</v>
      </c>
      <c r="H5499">
        <f>IF(tblCustRFM[[#This Row],[Monetary]] &gt;= L5503, 3, IF(tblCustRFM[[#This Row],[Monetary]] &gt;= M5503, 2, 1))</f>
        <v>3</v>
      </c>
      <c r="I5499">
        <f>tblCustRFM[[#This Row],[RecencyTier]] + tblCustRFM[[#This Row],[FrequencyTier]] + tblCustRFM[[#This Row],[MonetaryTier]]</f>
        <v>7</v>
      </c>
    </row>
    <row r="5500" spans="1:9" x14ac:dyDescent="0.45">
      <c r="A5500" s="16">
        <v>9205</v>
      </c>
      <c r="B5500" s="10">
        <v>45492.660566049381</v>
      </c>
      <c r="C5500">
        <v>1</v>
      </c>
      <c r="D5500">
        <v>13432.28</v>
      </c>
      <c r="E5500" s="24">
        <f>INT(RFM_Pivot!$A$1 - tblCustRFM[[#This Row],[LastPurchaseDate]])</f>
        <v>164</v>
      </c>
      <c r="F5500">
        <f>IF(tblCustRFM[[#This Row],[Recency]] &lt;= $L$4, 3, IF(tblCustRFM[[#This Row],[Recency]] &lt;= M5502, 2, 1))</f>
        <v>1</v>
      </c>
      <c r="G5500">
        <f>IF(tblCustRFM[[#This Row],[Frequency]] &gt;= L5503, 3, IF(tblCustRFM[[#This Row],[Frequency]] &gt;= M5503, 2, 1))</f>
        <v>3</v>
      </c>
      <c r="H5500">
        <f>IF(tblCustRFM[[#This Row],[Monetary]] &gt;= L5504, 3, IF(tblCustRFM[[#This Row],[Monetary]] &gt;= M5504, 2, 1))</f>
        <v>3</v>
      </c>
      <c r="I5500">
        <f>tblCustRFM[[#This Row],[RecencyTier]] + tblCustRFM[[#This Row],[FrequencyTier]] + tblCustRFM[[#This Row],[MonetaryTier]]</f>
        <v>7</v>
      </c>
    </row>
    <row r="5501" spans="1:9" x14ac:dyDescent="0.45">
      <c r="A5501" s="16">
        <v>9207</v>
      </c>
      <c r="B5501" s="10">
        <v>45250.422342245372</v>
      </c>
      <c r="C5501">
        <v>1</v>
      </c>
      <c r="D5501">
        <v>3304.44</v>
      </c>
      <c r="E5501" s="24">
        <f>INT(RFM_Pivot!$A$1 - tblCustRFM[[#This Row],[LastPurchaseDate]])</f>
        <v>406</v>
      </c>
      <c r="F5501">
        <f>IF(tblCustRFM[[#This Row],[Recency]] &lt;= $L$4, 3, IF(tblCustRFM[[#This Row],[Recency]] &lt;= M5503, 2, 1))</f>
        <v>1</v>
      </c>
      <c r="G5501">
        <f>IF(tblCustRFM[[#This Row],[Frequency]] &gt;= L5504, 3, IF(tblCustRFM[[#This Row],[Frequency]] &gt;= M5504, 2, 1))</f>
        <v>3</v>
      </c>
      <c r="H5501">
        <f>IF(tblCustRFM[[#This Row],[Monetary]] &gt;= L5505, 3, IF(tblCustRFM[[#This Row],[Monetary]] &gt;= M5505, 2, 1))</f>
        <v>3</v>
      </c>
      <c r="I5501">
        <f>tblCustRFM[[#This Row],[RecencyTier]] + tblCustRFM[[#This Row],[FrequencyTier]] + tblCustRFM[[#This Row],[MonetaryTier]]</f>
        <v>7</v>
      </c>
    </row>
    <row r="5502" spans="1:9" x14ac:dyDescent="0.45">
      <c r="A5502" s="16">
        <v>9208</v>
      </c>
      <c r="B5502" s="10">
        <v>44946.711971180557</v>
      </c>
      <c r="C5502">
        <v>1</v>
      </c>
      <c r="D5502">
        <v>1463.74</v>
      </c>
      <c r="E5502" s="24">
        <f>INT(RFM_Pivot!$A$1 - tblCustRFM[[#This Row],[LastPurchaseDate]])</f>
        <v>710</v>
      </c>
      <c r="F5502">
        <f>IF(tblCustRFM[[#This Row],[Recency]] &lt;= $L$4, 3, IF(tblCustRFM[[#This Row],[Recency]] &lt;= M5504, 2, 1))</f>
        <v>1</v>
      </c>
      <c r="G5502">
        <f>IF(tblCustRFM[[#This Row],[Frequency]] &gt;= L5505, 3, IF(tblCustRFM[[#This Row],[Frequency]] &gt;= M5505, 2, 1))</f>
        <v>3</v>
      </c>
      <c r="H5502">
        <f>IF(tblCustRFM[[#This Row],[Monetary]] &gt;= L5506, 3, IF(tblCustRFM[[#This Row],[Monetary]] &gt;= M5506, 2, 1))</f>
        <v>3</v>
      </c>
      <c r="I5502">
        <f>tblCustRFM[[#This Row],[RecencyTier]] + tblCustRFM[[#This Row],[FrequencyTier]] + tblCustRFM[[#This Row],[MonetaryTier]]</f>
        <v>7</v>
      </c>
    </row>
    <row r="5503" spans="1:9" x14ac:dyDescent="0.45">
      <c r="A5503" s="16">
        <v>9209</v>
      </c>
      <c r="B5503" s="10">
        <v>45554.132713271603</v>
      </c>
      <c r="C5503">
        <v>1</v>
      </c>
      <c r="D5503">
        <v>6635.4</v>
      </c>
      <c r="E5503" s="24">
        <f>INT(RFM_Pivot!$A$1 - tblCustRFM[[#This Row],[LastPurchaseDate]])</f>
        <v>102</v>
      </c>
      <c r="F5503">
        <f>IF(tblCustRFM[[#This Row],[Recency]] &lt;= $L$4, 3, IF(tblCustRFM[[#This Row],[Recency]] &lt;= M5505, 2, 1))</f>
        <v>3</v>
      </c>
      <c r="G5503">
        <f>IF(tblCustRFM[[#This Row],[Frequency]] &gt;= L5506, 3, IF(tblCustRFM[[#This Row],[Frequency]] &gt;= M5506, 2, 1))</f>
        <v>3</v>
      </c>
      <c r="H5503">
        <f>IF(tblCustRFM[[#This Row],[Monetary]] &gt;= L5507, 3, IF(tblCustRFM[[#This Row],[Monetary]] &gt;= M5507, 2, 1))</f>
        <v>3</v>
      </c>
      <c r="I5503">
        <f>tblCustRFM[[#This Row],[RecencyTier]] + tblCustRFM[[#This Row],[FrequencyTier]] + tblCustRFM[[#This Row],[MonetaryTier]]</f>
        <v>9</v>
      </c>
    </row>
    <row r="5504" spans="1:9" x14ac:dyDescent="0.45">
      <c r="A5504" s="16">
        <v>9210</v>
      </c>
      <c r="B5504" s="10">
        <v>45479.884288425928</v>
      </c>
      <c r="C5504">
        <v>5</v>
      </c>
      <c r="D5504">
        <v>28847.84</v>
      </c>
      <c r="E5504" s="24">
        <f>INT(RFM_Pivot!$A$1 - tblCustRFM[[#This Row],[LastPurchaseDate]])</f>
        <v>177</v>
      </c>
      <c r="F5504">
        <f>IF(tblCustRFM[[#This Row],[Recency]] &lt;= $L$4, 3, IF(tblCustRFM[[#This Row],[Recency]] &lt;= M5506, 2, 1))</f>
        <v>1</v>
      </c>
      <c r="G5504">
        <f>IF(tblCustRFM[[#This Row],[Frequency]] &gt;= L5507, 3, IF(tblCustRFM[[#This Row],[Frequency]] &gt;= M5507, 2, 1))</f>
        <v>3</v>
      </c>
      <c r="H5504">
        <f>IF(tblCustRFM[[#This Row],[Monetary]] &gt;= L5508, 3, IF(tblCustRFM[[#This Row],[Monetary]] &gt;= M5508, 2, 1))</f>
        <v>3</v>
      </c>
      <c r="I5504">
        <f>tblCustRFM[[#This Row],[RecencyTier]] + tblCustRFM[[#This Row],[FrequencyTier]] + tblCustRFM[[#This Row],[MonetaryTier]]</f>
        <v>7</v>
      </c>
    </row>
    <row r="5505" spans="1:9" x14ac:dyDescent="0.45">
      <c r="A5505" s="16">
        <v>9212</v>
      </c>
      <c r="B5505" s="10">
        <v>45420.310331018518</v>
      </c>
      <c r="C5505">
        <v>2</v>
      </c>
      <c r="D5505">
        <v>7772.98</v>
      </c>
      <c r="E5505" s="24">
        <f>INT(RFM_Pivot!$A$1 - tblCustRFM[[#This Row],[LastPurchaseDate]])</f>
        <v>236</v>
      </c>
      <c r="F5505">
        <f>IF(tblCustRFM[[#This Row],[Recency]] &lt;= $L$4, 3, IF(tblCustRFM[[#This Row],[Recency]] &lt;= M5507, 2, 1))</f>
        <v>1</v>
      </c>
      <c r="G5505">
        <f>IF(tblCustRFM[[#This Row],[Frequency]] &gt;= L5508, 3, IF(tblCustRFM[[#This Row],[Frequency]] &gt;= M5508, 2, 1))</f>
        <v>3</v>
      </c>
      <c r="H5505">
        <f>IF(tblCustRFM[[#This Row],[Monetary]] &gt;= L5509, 3, IF(tblCustRFM[[#This Row],[Monetary]] &gt;= M5509, 2, 1))</f>
        <v>3</v>
      </c>
      <c r="I5505">
        <f>tblCustRFM[[#This Row],[RecencyTier]] + tblCustRFM[[#This Row],[FrequencyTier]] + tblCustRFM[[#This Row],[MonetaryTier]]</f>
        <v>7</v>
      </c>
    </row>
    <row r="5506" spans="1:9" x14ac:dyDescent="0.45">
      <c r="A5506" s="16">
        <v>9213</v>
      </c>
      <c r="B5506" s="10">
        <v>45025.632863271603</v>
      </c>
      <c r="C5506">
        <v>1</v>
      </c>
      <c r="D5506">
        <v>12121.24</v>
      </c>
      <c r="E5506" s="24">
        <f>INT(RFM_Pivot!$A$1 - tblCustRFM[[#This Row],[LastPurchaseDate]])</f>
        <v>631</v>
      </c>
      <c r="F5506">
        <f>IF(tblCustRFM[[#This Row],[Recency]] &lt;= $L$4, 3, IF(tblCustRFM[[#This Row],[Recency]] &lt;= M5508, 2, 1))</f>
        <v>1</v>
      </c>
      <c r="G5506">
        <f>IF(tblCustRFM[[#This Row],[Frequency]] &gt;= L5509, 3, IF(tblCustRFM[[#This Row],[Frequency]] &gt;= M5509, 2, 1))</f>
        <v>3</v>
      </c>
      <c r="H5506">
        <f>IF(tblCustRFM[[#This Row],[Monetary]] &gt;= L5510, 3, IF(tblCustRFM[[#This Row],[Monetary]] &gt;= M5510, 2, 1))</f>
        <v>3</v>
      </c>
      <c r="I5506">
        <f>tblCustRFM[[#This Row],[RecencyTier]] + tblCustRFM[[#This Row],[FrequencyTier]] + tblCustRFM[[#This Row],[MonetaryTier]]</f>
        <v>7</v>
      </c>
    </row>
    <row r="5507" spans="1:9" x14ac:dyDescent="0.45">
      <c r="A5507" s="16">
        <v>9215</v>
      </c>
      <c r="B5507" s="10">
        <v>45548.000099999997</v>
      </c>
      <c r="C5507">
        <v>2</v>
      </c>
      <c r="D5507">
        <v>7271.36</v>
      </c>
      <c r="E5507" s="24">
        <f>INT(RFM_Pivot!$A$1 - tblCustRFM[[#This Row],[LastPurchaseDate]])</f>
        <v>108</v>
      </c>
      <c r="F5507">
        <f>IF(tblCustRFM[[#This Row],[Recency]] &lt;= $L$4, 3, IF(tblCustRFM[[#This Row],[Recency]] &lt;= M5509, 2, 1))</f>
        <v>3</v>
      </c>
      <c r="G5507">
        <f>IF(tblCustRFM[[#This Row],[Frequency]] &gt;= L5510, 3, IF(tblCustRFM[[#This Row],[Frequency]] &gt;= M5510, 2, 1))</f>
        <v>3</v>
      </c>
      <c r="H5507">
        <f>IF(tblCustRFM[[#This Row],[Monetary]] &gt;= L5511, 3, IF(tblCustRFM[[#This Row],[Monetary]] &gt;= M5511, 2, 1))</f>
        <v>3</v>
      </c>
      <c r="I5507">
        <f>tblCustRFM[[#This Row],[RecencyTier]] + tblCustRFM[[#This Row],[FrequencyTier]] + tblCustRFM[[#This Row],[MonetaryTier]]</f>
        <v>9</v>
      </c>
    </row>
    <row r="5508" spans="1:9" x14ac:dyDescent="0.45">
      <c r="A5508" s="16">
        <v>9216</v>
      </c>
      <c r="B5508" s="10">
        <v>45555.592859297838</v>
      </c>
      <c r="C5508">
        <v>2</v>
      </c>
      <c r="D5508">
        <v>23591.88</v>
      </c>
      <c r="E5508" s="24">
        <f>INT(RFM_Pivot!$A$1 - tblCustRFM[[#This Row],[LastPurchaseDate]])</f>
        <v>101</v>
      </c>
      <c r="F5508">
        <f>IF(tblCustRFM[[#This Row],[Recency]] &lt;= $L$4, 3, IF(tblCustRFM[[#This Row],[Recency]] &lt;= M5510, 2, 1))</f>
        <v>3</v>
      </c>
      <c r="G5508">
        <f>IF(tblCustRFM[[#This Row],[Frequency]] &gt;= L5511, 3, IF(tblCustRFM[[#This Row],[Frequency]] &gt;= M5511, 2, 1))</f>
        <v>3</v>
      </c>
      <c r="H5508">
        <f>IF(tblCustRFM[[#This Row],[Monetary]] &gt;= L5512, 3, IF(tblCustRFM[[#This Row],[Monetary]] &gt;= M5512, 2, 1))</f>
        <v>3</v>
      </c>
      <c r="I5508">
        <f>tblCustRFM[[#This Row],[RecencyTier]] + tblCustRFM[[#This Row],[FrequencyTier]] + tblCustRFM[[#This Row],[MonetaryTier]]</f>
        <v>9</v>
      </c>
    </row>
    <row r="5509" spans="1:9" x14ac:dyDescent="0.45">
      <c r="A5509" s="16">
        <v>9217</v>
      </c>
      <c r="B5509" s="10">
        <v>45622.905590547838</v>
      </c>
      <c r="C5509">
        <v>1</v>
      </c>
      <c r="D5509">
        <v>1499.2</v>
      </c>
      <c r="E5509" s="24">
        <f>INT(RFM_Pivot!$A$1 - tblCustRFM[[#This Row],[LastPurchaseDate]])</f>
        <v>34</v>
      </c>
      <c r="F5509">
        <f>IF(tblCustRFM[[#This Row],[Recency]] &lt;= $L$4, 3, IF(tblCustRFM[[#This Row],[Recency]] &lt;= M5511, 2, 1))</f>
        <v>3</v>
      </c>
      <c r="G5509">
        <f>IF(tblCustRFM[[#This Row],[Frequency]] &gt;= L5512, 3, IF(tblCustRFM[[#This Row],[Frequency]] &gt;= M5512, 2, 1))</f>
        <v>3</v>
      </c>
      <c r="H5509">
        <f>IF(tblCustRFM[[#This Row],[Monetary]] &gt;= L5513, 3, IF(tblCustRFM[[#This Row],[Monetary]] &gt;= M5513, 2, 1))</f>
        <v>3</v>
      </c>
      <c r="I5509">
        <f>tblCustRFM[[#This Row],[RecencyTier]] + tblCustRFM[[#This Row],[FrequencyTier]] + tblCustRFM[[#This Row],[MonetaryTier]]</f>
        <v>9</v>
      </c>
    </row>
    <row r="5510" spans="1:9" x14ac:dyDescent="0.45">
      <c r="A5510" s="16">
        <v>9218</v>
      </c>
      <c r="B5510" s="10">
        <v>45614.509750964506</v>
      </c>
      <c r="C5510">
        <v>1</v>
      </c>
      <c r="D5510">
        <v>2955.72</v>
      </c>
      <c r="E5510" s="24">
        <f>INT(RFM_Pivot!$A$1 - tblCustRFM[[#This Row],[LastPurchaseDate]])</f>
        <v>42</v>
      </c>
      <c r="F5510">
        <f>IF(tblCustRFM[[#This Row],[Recency]] &lt;= $L$4, 3, IF(tblCustRFM[[#This Row],[Recency]] &lt;= M5512, 2, 1))</f>
        <v>3</v>
      </c>
      <c r="G5510">
        <f>IF(tblCustRFM[[#This Row],[Frequency]] &gt;= L5513, 3, IF(tblCustRFM[[#This Row],[Frequency]] &gt;= M5513, 2, 1))</f>
        <v>3</v>
      </c>
      <c r="H5510">
        <f>IF(tblCustRFM[[#This Row],[Monetary]] &gt;= L5514, 3, IF(tblCustRFM[[#This Row],[Monetary]] &gt;= M5514, 2, 1))</f>
        <v>3</v>
      </c>
      <c r="I5510">
        <f>tblCustRFM[[#This Row],[RecencyTier]] + tblCustRFM[[#This Row],[FrequencyTier]] + tblCustRFM[[#This Row],[MonetaryTier]]</f>
        <v>9</v>
      </c>
    </row>
    <row r="5511" spans="1:9" x14ac:dyDescent="0.45">
      <c r="A5511" s="16">
        <v>9219</v>
      </c>
      <c r="B5511" s="10">
        <v>45286.049904976855</v>
      </c>
      <c r="C5511">
        <v>2</v>
      </c>
      <c r="D5511">
        <v>22705.599999999999</v>
      </c>
      <c r="E5511" s="24">
        <f>INT(RFM_Pivot!$A$1 - tblCustRFM[[#This Row],[LastPurchaseDate]])</f>
        <v>370</v>
      </c>
      <c r="F5511">
        <f>IF(tblCustRFM[[#This Row],[Recency]] &lt;= $L$4, 3, IF(tblCustRFM[[#This Row],[Recency]] &lt;= M5513, 2, 1))</f>
        <v>1</v>
      </c>
      <c r="G5511">
        <f>IF(tblCustRFM[[#This Row],[Frequency]] &gt;= L5514, 3, IF(tblCustRFM[[#This Row],[Frequency]] &gt;= M5514, 2, 1))</f>
        <v>3</v>
      </c>
      <c r="H5511">
        <f>IF(tblCustRFM[[#This Row],[Monetary]] &gt;= L5515, 3, IF(tblCustRFM[[#This Row],[Monetary]] &gt;= M5515, 2, 1))</f>
        <v>3</v>
      </c>
      <c r="I5511">
        <f>tblCustRFM[[#This Row],[RecencyTier]] + tblCustRFM[[#This Row],[FrequencyTier]] + tblCustRFM[[#This Row],[MonetaryTier]]</f>
        <v>7</v>
      </c>
    </row>
    <row r="5512" spans="1:9" x14ac:dyDescent="0.45">
      <c r="A5512" s="16">
        <v>9220</v>
      </c>
      <c r="B5512" s="10">
        <v>45275.974897492284</v>
      </c>
      <c r="C5512">
        <v>2</v>
      </c>
      <c r="D5512">
        <v>22213.49</v>
      </c>
      <c r="E5512" s="24">
        <f>INT(RFM_Pivot!$A$1 - tblCustRFM[[#This Row],[LastPurchaseDate]])</f>
        <v>381</v>
      </c>
      <c r="F5512">
        <f>IF(tblCustRFM[[#This Row],[Recency]] &lt;= $L$4, 3, IF(tblCustRFM[[#This Row],[Recency]] &lt;= M5514, 2, 1))</f>
        <v>1</v>
      </c>
      <c r="G5512">
        <f>IF(tblCustRFM[[#This Row],[Frequency]] &gt;= L5515, 3, IF(tblCustRFM[[#This Row],[Frequency]] &gt;= M5515, 2, 1))</f>
        <v>3</v>
      </c>
      <c r="H5512">
        <f>IF(tblCustRFM[[#This Row],[Monetary]] &gt;= L5516, 3, IF(tblCustRFM[[#This Row],[Monetary]] &gt;= M5516, 2, 1))</f>
        <v>3</v>
      </c>
      <c r="I5512">
        <f>tblCustRFM[[#This Row],[RecencyTier]] + tblCustRFM[[#This Row],[FrequencyTier]] + tblCustRFM[[#This Row],[MonetaryTier]]</f>
        <v>7</v>
      </c>
    </row>
    <row r="5513" spans="1:9" x14ac:dyDescent="0.45">
      <c r="A5513" s="16">
        <v>9221</v>
      </c>
      <c r="B5513" s="10">
        <v>45499.085208526238</v>
      </c>
      <c r="C5513">
        <v>1</v>
      </c>
      <c r="D5513">
        <v>2006.78</v>
      </c>
      <c r="E5513" s="24">
        <f>INT(RFM_Pivot!$A$1 - tblCustRFM[[#This Row],[LastPurchaseDate]])</f>
        <v>157</v>
      </c>
      <c r="F5513">
        <f>IF(tblCustRFM[[#This Row],[Recency]] &lt;= $L$4, 3, IF(tblCustRFM[[#This Row],[Recency]] &lt;= M5515, 2, 1))</f>
        <v>1</v>
      </c>
      <c r="G5513">
        <f>IF(tblCustRFM[[#This Row],[Frequency]] &gt;= L5516, 3, IF(tblCustRFM[[#This Row],[Frequency]] &gt;= M5516, 2, 1))</f>
        <v>3</v>
      </c>
      <c r="H5513">
        <f>IF(tblCustRFM[[#This Row],[Monetary]] &gt;= L5517, 3, IF(tblCustRFM[[#This Row],[Monetary]] &gt;= M5517, 2, 1))</f>
        <v>3</v>
      </c>
      <c r="I5513">
        <f>tblCustRFM[[#This Row],[RecencyTier]] + tblCustRFM[[#This Row],[FrequencyTier]] + tblCustRFM[[#This Row],[MonetaryTier]]</f>
        <v>7</v>
      </c>
    </row>
    <row r="5514" spans="1:9" x14ac:dyDescent="0.45">
      <c r="A5514" s="16">
        <v>9222</v>
      </c>
      <c r="B5514" s="10">
        <v>45407.607060686729</v>
      </c>
      <c r="C5514">
        <v>1</v>
      </c>
      <c r="D5514">
        <v>9709.08</v>
      </c>
      <c r="E5514" s="24">
        <f>INT(RFM_Pivot!$A$1 - tblCustRFM[[#This Row],[LastPurchaseDate]])</f>
        <v>249</v>
      </c>
      <c r="F5514">
        <f>IF(tblCustRFM[[#This Row],[Recency]] &lt;= $L$4, 3, IF(tblCustRFM[[#This Row],[Recency]] &lt;= M5516, 2, 1))</f>
        <v>1</v>
      </c>
      <c r="G5514">
        <f>IF(tblCustRFM[[#This Row],[Frequency]] &gt;= L5517, 3, IF(tblCustRFM[[#This Row],[Frequency]] &gt;= M5517, 2, 1))</f>
        <v>3</v>
      </c>
      <c r="H5514">
        <f>IF(tblCustRFM[[#This Row],[Monetary]] &gt;= L5518, 3, IF(tblCustRFM[[#This Row],[Monetary]] &gt;= M5518, 2, 1))</f>
        <v>3</v>
      </c>
      <c r="I5514">
        <f>tblCustRFM[[#This Row],[RecencyTier]] + tblCustRFM[[#This Row],[FrequencyTier]] + tblCustRFM[[#This Row],[MonetaryTier]]</f>
        <v>7</v>
      </c>
    </row>
    <row r="5515" spans="1:9" x14ac:dyDescent="0.45">
      <c r="A5515" s="16">
        <v>9224</v>
      </c>
      <c r="B5515" s="10">
        <v>45144.196719675929</v>
      </c>
      <c r="C5515">
        <v>1</v>
      </c>
      <c r="D5515">
        <v>24358.5</v>
      </c>
      <c r="E5515" s="24">
        <f>INT(RFM_Pivot!$A$1 - tblCustRFM[[#This Row],[LastPurchaseDate]])</f>
        <v>512</v>
      </c>
      <c r="F5515">
        <f>IF(tblCustRFM[[#This Row],[Recency]] &lt;= $L$4, 3, IF(tblCustRFM[[#This Row],[Recency]] &lt;= M5517, 2, 1))</f>
        <v>1</v>
      </c>
      <c r="G5515">
        <f>IF(tblCustRFM[[#This Row],[Frequency]] &gt;= L5518, 3, IF(tblCustRFM[[#This Row],[Frequency]] &gt;= M5518, 2, 1))</f>
        <v>3</v>
      </c>
      <c r="H5515">
        <f>IF(tblCustRFM[[#This Row],[Monetary]] &gt;= L5519, 3, IF(tblCustRFM[[#This Row],[Monetary]] &gt;= M5519, 2, 1))</f>
        <v>3</v>
      </c>
      <c r="I5515">
        <f>tblCustRFM[[#This Row],[RecencyTier]] + tblCustRFM[[#This Row],[FrequencyTier]] + tblCustRFM[[#This Row],[MonetaryTier]]</f>
        <v>7</v>
      </c>
    </row>
    <row r="5516" spans="1:9" x14ac:dyDescent="0.45">
      <c r="A5516" s="16">
        <v>9226</v>
      </c>
      <c r="B5516" s="10">
        <v>45448.345134529322</v>
      </c>
      <c r="C5516">
        <v>3</v>
      </c>
      <c r="D5516">
        <v>33554.46</v>
      </c>
      <c r="E5516" s="24">
        <f>INT(RFM_Pivot!$A$1 - tblCustRFM[[#This Row],[LastPurchaseDate]])</f>
        <v>208</v>
      </c>
      <c r="F5516">
        <f>IF(tblCustRFM[[#This Row],[Recency]] &lt;= $L$4, 3, IF(tblCustRFM[[#This Row],[Recency]] &lt;= M5518, 2, 1))</f>
        <v>1</v>
      </c>
      <c r="G5516">
        <f>IF(tblCustRFM[[#This Row],[Frequency]] &gt;= L5519, 3, IF(tblCustRFM[[#This Row],[Frequency]] &gt;= M5519, 2, 1))</f>
        <v>3</v>
      </c>
      <c r="H5516">
        <f>IF(tblCustRFM[[#This Row],[Monetary]] &gt;= L5520, 3, IF(tblCustRFM[[#This Row],[Monetary]] &gt;= M5520, 2, 1))</f>
        <v>3</v>
      </c>
      <c r="I5516">
        <f>tblCustRFM[[#This Row],[RecencyTier]] + tblCustRFM[[#This Row],[FrequencyTier]] + tblCustRFM[[#This Row],[MonetaryTier]]</f>
        <v>7</v>
      </c>
    </row>
    <row r="5517" spans="1:9" x14ac:dyDescent="0.45">
      <c r="A5517" s="16">
        <v>9227</v>
      </c>
      <c r="B5517" s="10">
        <v>45052.353535339505</v>
      </c>
      <c r="C5517">
        <v>1</v>
      </c>
      <c r="D5517">
        <v>12343.29</v>
      </c>
      <c r="E5517" s="24">
        <f>INT(RFM_Pivot!$A$1 - tblCustRFM[[#This Row],[LastPurchaseDate]])</f>
        <v>604</v>
      </c>
      <c r="F5517">
        <f>IF(tblCustRFM[[#This Row],[Recency]] &lt;= $L$4, 3, IF(tblCustRFM[[#This Row],[Recency]] &lt;= M5519, 2, 1))</f>
        <v>1</v>
      </c>
      <c r="G5517">
        <f>IF(tblCustRFM[[#This Row],[Frequency]] &gt;= L5520, 3, IF(tblCustRFM[[#This Row],[Frequency]] &gt;= M5520, 2, 1))</f>
        <v>3</v>
      </c>
      <c r="H5517">
        <f>IF(tblCustRFM[[#This Row],[Monetary]] &gt;= L5521, 3, IF(tblCustRFM[[#This Row],[Monetary]] &gt;= M5521, 2, 1))</f>
        <v>3</v>
      </c>
      <c r="I5517">
        <f>tblCustRFM[[#This Row],[RecencyTier]] + tblCustRFM[[#This Row],[FrequencyTier]] + tblCustRFM[[#This Row],[MonetaryTier]]</f>
        <v>7</v>
      </c>
    </row>
    <row r="5518" spans="1:9" x14ac:dyDescent="0.45">
      <c r="A5518" s="16">
        <v>9228</v>
      </c>
      <c r="B5518" s="10">
        <v>45021.325432561731</v>
      </c>
      <c r="C5518">
        <v>1</v>
      </c>
      <c r="D5518">
        <v>13142.25</v>
      </c>
      <c r="E5518" s="24">
        <f>INT(RFM_Pivot!$A$1 - tblCustRFM[[#This Row],[LastPurchaseDate]])</f>
        <v>635</v>
      </c>
      <c r="F5518">
        <f>IF(tblCustRFM[[#This Row],[Recency]] &lt;= $L$4, 3, IF(tblCustRFM[[#This Row],[Recency]] &lt;= M5520, 2, 1))</f>
        <v>1</v>
      </c>
      <c r="G5518">
        <f>IF(tblCustRFM[[#This Row],[Frequency]] &gt;= L5521, 3, IF(tblCustRFM[[#This Row],[Frequency]] &gt;= M5521, 2, 1))</f>
        <v>3</v>
      </c>
      <c r="H5518">
        <f>IF(tblCustRFM[[#This Row],[Monetary]] &gt;= L5522, 3, IF(tblCustRFM[[#This Row],[Monetary]] &gt;= M5522, 2, 1))</f>
        <v>3</v>
      </c>
      <c r="I5518">
        <f>tblCustRFM[[#This Row],[RecencyTier]] + tblCustRFM[[#This Row],[FrequencyTier]] + tblCustRFM[[#This Row],[MonetaryTier]]</f>
        <v>7</v>
      </c>
    </row>
    <row r="5519" spans="1:9" x14ac:dyDescent="0.45">
      <c r="A5519" s="16">
        <v>9230</v>
      </c>
      <c r="B5519" s="10">
        <v>45014.827782793211</v>
      </c>
      <c r="C5519">
        <v>1</v>
      </c>
      <c r="D5519">
        <v>6617.58</v>
      </c>
      <c r="E5519" s="24">
        <f>INT(RFM_Pivot!$A$1 - tblCustRFM[[#This Row],[LastPurchaseDate]])</f>
        <v>642</v>
      </c>
      <c r="F5519">
        <f>IF(tblCustRFM[[#This Row],[Recency]] &lt;= $L$4, 3, IF(tblCustRFM[[#This Row],[Recency]] &lt;= M5521, 2, 1))</f>
        <v>1</v>
      </c>
      <c r="G5519">
        <f>IF(tblCustRFM[[#This Row],[Frequency]] &gt;= L5522, 3, IF(tblCustRFM[[#This Row],[Frequency]] &gt;= M5522, 2, 1))</f>
        <v>3</v>
      </c>
      <c r="H5519">
        <f>IF(tblCustRFM[[#This Row],[Monetary]] &gt;= L5523, 3, IF(tblCustRFM[[#This Row],[Monetary]] &gt;= M5523, 2, 1))</f>
        <v>3</v>
      </c>
      <c r="I5519">
        <f>tblCustRFM[[#This Row],[RecencyTier]] + tblCustRFM[[#This Row],[FrequencyTier]] + tblCustRFM[[#This Row],[MonetaryTier]]</f>
        <v>7</v>
      </c>
    </row>
    <row r="5520" spans="1:9" x14ac:dyDescent="0.45">
      <c r="A5520" s="16">
        <v>9232</v>
      </c>
      <c r="B5520" s="10">
        <v>45558.659165933641</v>
      </c>
      <c r="C5520">
        <v>2</v>
      </c>
      <c r="D5520">
        <v>651.41999999999996</v>
      </c>
      <c r="E5520" s="24">
        <f>INT(RFM_Pivot!$A$1 - tblCustRFM[[#This Row],[LastPurchaseDate]])</f>
        <v>98</v>
      </c>
      <c r="F5520">
        <f>IF(tblCustRFM[[#This Row],[Recency]] &lt;= $L$4, 3, IF(tblCustRFM[[#This Row],[Recency]] &lt;= M5522, 2, 1))</f>
        <v>3</v>
      </c>
      <c r="G5520">
        <f>IF(tblCustRFM[[#This Row],[Frequency]] &gt;= L5523, 3, IF(tblCustRFM[[#This Row],[Frequency]] &gt;= M5523, 2, 1))</f>
        <v>3</v>
      </c>
      <c r="H5520">
        <f>IF(tblCustRFM[[#This Row],[Monetary]] &gt;= L5524, 3, IF(tblCustRFM[[#This Row],[Monetary]] &gt;= M5524, 2, 1))</f>
        <v>3</v>
      </c>
      <c r="I5520">
        <f>tblCustRFM[[#This Row],[RecencyTier]] + tblCustRFM[[#This Row],[FrequencyTier]] + tblCustRFM[[#This Row],[MonetaryTier]]</f>
        <v>9</v>
      </c>
    </row>
    <row r="5521" spans="1:9" x14ac:dyDescent="0.45">
      <c r="A5521" s="16">
        <v>9234</v>
      </c>
      <c r="B5521" s="10">
        <v>45484.118711882715</v>
      </c>
      <c r="C5521">
        <v>4</v>
      </c>
      <c r="D5521">
        <v>45039.38</v>
      </c>
      <c r="E5521" s="24">
        <f>INT(RFM_Pivot!$A$1 - tblCustRFM[[#This Row],[LastPurchaseDate]])</f>
        <v>172</v>
      </c>
      <c r="F5521">
        <f>IF(tblCustRFM[[#This Row],[Recency]] &lt;= $L$4, 3, IF(tblCustRFM[[#This Row],[Recency]] &lt;= M5523, 2, 1))</f>
        <v>1</v>
      </c>
      <c r="G5521">
        <f>IF(tblCustRFM[[#This Row],[Frequency]] &gt;= L5524, 3, IF(tblCustRFM[[#This Row],[Frequency]] &gt;= M5524, 2, 1))</f>
        <v>3</v>
      </c>
      <c r="H5521">
        <f>IF(tblCustRFM[[#This Row],[Monetary]] &gt;= L5525, 3, IF(tblCustRFM[[#This Row],[Monetary]] &gt;= M5525, 2, 1))</f>
        <v>3</v>
      </c>
      <c r="I5521">
        <f>tblCustRFM[[#This Row],[RecencyTier]] + tblCustRFM[[#This Row],[FrequencyTier]] + tblCustRFM[[#This Row],[MonetaryTier]]</f>
        <v>7</v>
      </c>
    </row>
    <row r="5522" spans="1:9" x14ac:dyDescent="0.45">
      <c r="A5522" s="16">
        <v>9235</v>
      </c>
      <c r="B5522" s="10">
        <v>45554.205720563274</v>
      </c>
      <c r="C5522">
        <v>2</v>
      </c>
      <c r="D5522">
        <v>13279.5</v>
      </c>
      <c r="E5522" s="24">
        <f>INT(RFM_Pivot!$A$1 - tblCustRFM[[#This Row],[LastPurchaseDate]])</f>
        <v>102</v>
      </c>
      <c r="F5522">
        <f>IF(tblCustRFM[[#This Row],[Recency]] &lt;= $L$4, 3, IF(tblCustRFM[[#This Row],[Recency]] &lt;= M5524, 2, 1))</f>
        <v>3</v>
      </c>
      <c r="G5522">
        <f>IF(tblCustRFM[[#This Row],[Frequency]] &gt;= L5525, 3, IF(tblCustRFM[[#This Row],[Frequency]] &gt;= M5525, 2, 1))</f>
        <v>3</v>
      </c>
      <c r="H5522">
        <f>IF(tblCustRFM[[#This Row],[Monetary]] &gt;= L5526, 3, IF(tblCustRFM[[#This Row],[Monetary]] &gt;= M5526, 2, 1))</f>
        <v>3</v>
      </c>
      <c r="I5522">
        <f>tblCustRFM[[#This Row],[RecencyTier]] + tblCustRFM[[#This Row],[FrequencyTier]] + tblCustRFM[[#This Row],[MonetaryTier]]</f>
        <v>9</v>
      </c>
    </row>
    <row r="5523" spans="1:9" x14ac:dyDescent="0.45">
      <c r="A5523" s="16">
        <v>9236</v>
      </c>
      <c r="B5523" s="10">
        <v>45350.588358834873</v>
      </c>
      <c r="C5523">
        <v>2</v>
      </c>
      <c r="D5523">
        <v>13611.59</v>
      </c>
      <c r="E5523" s="24">
        <f>INT(RFM_Pivot!$A$1 - tblCustRFM[[#This Row],[LastPurchaseDate]])</f>
        <v>306</v>
      </c>
      <c r="F5523">
        <f>IF(tblCustRFM[[#This Row],[Recency]] &lt;= $L$4, 3, IF(tblCustRFM[[#This Row],[Recency]] &lt;= M5525, 2, 1))</f>
        <v>1</v>
      </c>
      <c r="G5523">
        <f>IF(tblCustRFM[[#This Row],[Frequency]] &gt;= L5526, 3, IF(tblCustRFM[[#This Row],[Frequency]] &gt;= M5526, 2, 1))</f>
        <v>3</v>
      </c>
      <c r="H5523">
        <f>IF(tblCustRFM[[#This Row],[Monetary]] &gt;= L5527, 3, IF(tblCustRFM[[#This Row],[Monetary]] &gt;= M5527, 2, 1))</f>
        <v>3</v>
      </c>
      <c r="I5523">
        <f>tblCustRFM[[#This Row],[RecencyTier]] + tblCustRFM[[#This Row],[FrequencyTier]] + tblCustRFM[[#This Row],[MonetaryTier]]</f>
        <v>7</v>
      </c>
    </row>
    <row r="5524" spans="1:9" x14ac:dyDescent="0.45">
      <c r="A5524" s="16">
        <v>9238</v>
      </c>
      <c r="B5524" s="10">
        <v>45012.345534567903</v>
      </c>
      <c r="C5524">
        <v>1</v>
      </c>
      <c r="D5524">
        <v>5664.04</v>
      </c>
      <c r="E5524" s="24">
        <f>INT(RFM_Pivot!$A$1 - tblCustRFM[[#This Row],[LastPurchaseDate]])</f>
        <v>644</v>
      </c>
      <c r="F5524">
        <f>IF(tblCustRFM[[#This Row],[Recency]] &lt;= $L$4, 3, IF(tblCustRFM[[#This Row],[Recency]] &lt;= M5526, 2, 1))</f>
        <v>1</v>
      </c>
      <c r="G5524">
        <f>IF(tblCustRFM[[#This Row],[Frequency]] &gt;= L5527, 3, IF(tblCustRFM[[#This Row],[Frequency]] &gt;= M5527, 2, 1))</f>
        <v>3</v>
      </c>
      <c r="H5524">
        <f>IF(tblCustRFM[[#This Row],[Monetary]] &gt;= L5528, 3, IF(tblCustRFM[[#This Row],[Monetary]] &gt;= M5528, 2, 1))</f>
        <v>3</v>
      </c>
      <c r="I5524">
        <f>tblCustRFM[[#This Row],[RecencyTier]] + tblCustRFM[[#This Row],[FrequencyTier]] + tblCustRFM[[#This Row],[MonetaryTier]]</f>
        <v>7</v>
      </c>
    </row>
    <row r="5525" spans="1:9" x14ac:dyDescent="0.45">
      <c r="A5525" s="16">
        <v>9240</v>
      </c>
      <c r="B5525" s="10">
        <v>45371.030403047836</v>
      </c>
      <c r="C5525">
        <v>1</v>
      </c>
      <c r="D5525">
        <v>199.18</v>
      </c>
      <c r="E5525" s="24">
        <f>INT(RFM_Pivot!$A$1 - tblCustRFM[[#This Row],[LastPurchaseDate]])</f>
        <v>285</v>
      </c>
      <c r="F5525">
        <f>IF(tblCustRFM[[#This Row],[Recency]] &lt;= $L$4, 3, IF(tblCustRFM[[#This Row],[Recency]] &lt;= M5527, 2, 1))</f>
        <v>1</v>
      </c>
      <c r="G5525">
        <f>IF(tblCustRFM[[#This Row],[Frequency]] &gt;= L5528, 3, IF(tblCustRFM[[#This Row],[Frequency]] &gt;= M5528, 2, 1))</f>
        <v>3</v>
      </c>
      <c r="H5525">
        <f>IF(tblCustRFM[[#This Row],[Monetary]] &gt;= L5529, 3, IF(tblCustRFM[[#This Row],[Monetary]] &gt;= M5529, 2, 1))</f>
        <v>3</v>
      </c>
      <c r="I5525">
        <f>tblCustRFM[[#This Row],[RecencyTier]] + tblCustRFM[[#This Row],[FrequencyTier]] + tblCustRFM[[#This Row],[MonetaryTier]]</f>
        <v>7</v>
      </c>
    </row>
    <row r="5526" spans="1:9" x14ac:dyDescent="0.45">
      <c r="A5526" s="16">
        <v>9243</v>
      </c>
      <c r="B5526" s="10">
        <v>45631.009400925926</v>
      </c>
      <c r="C5526">
        <v>3</v>
      </c>
      <c r="D5526">
        <v>31631.49</v>
      </c>
      <c r="E5526" s="24">
        <f>INT(RFM_Pivot!$A$1 - tblCustRFM[[#This Row],[LastPurchaseDate]])</f>
        <v>25</v>
      </c>
      <c r="F5526">
        <f>IF(tblCustRFM[[#This Row],[Recency]] &lt;= $L$4, 3, IF(tblCustRFM[[#This Row],[Recency]] &lt;= M5528, 2, 1))</f>
        <v>3</v>
      </c>
      <c r="G5526">
        <f>IF(tblCustRFM[[#This Row],[Frequency]] &gt;= L5529, 3, IF(tblCustRFM[[#This Row],[Frequency]] &gt;= M5529, 2, 1))</f>
        <v>3</v>
      </c>
      <c r="H5526">
        <f>IF(tblCustRFM[[#This Row],[Monetary]] &gt;= L5530, 3, IF(tblCustRFM[[#This Row],[Monetary]] &gt;= M5530, 2, 1))</f>
        <v>3</v>
      </c>
      <c r="I5526">
        <f>tblCustRFM[[#This Row],[RecencyTier]] + tblCustRFM[[#This Row],[FrequencyTier]] + tblCustRFM[[#This Row],[MonetaryTier]]</f>
        <v>9</v>
      </c>
    </row>
    <row r="5527" spans="1:9" x14ac:dyDescent="0.45">
      <c r="A5527" s="16">
        <v>9244</v>
      </c>
      <c r="B5527" s="10">
        <v>45134.99779976852</v>
      </c>
      <c r="C5527">
        <v>1</v>
      </c>
      <c r="D5527">
        <v>5038.7</v>
      </c>
      <c r="E5527" s="24">
        <f>INT(RFM_Pivot!$A$1 - tblCustRFM[[#This Row],[LastPurchaseDate]])</f>
        <v>522</v>
      </c>
      <c r="F5527">
        <f>IF(tblCustRFM[[#This Row],[Recency]] &lt;= $L$4, 3, IF(tblCustRFM[[#This Row],[Recency]] &lt;= M5529, 2, 1))</f>
        <v>1</v>
      </c>
      <c r="G5527">
        <f>IF(tblCustRFM[[#This Row],[Frequency]] &gt;= L5530, 3, IF(tblCustRFM[[#This Row],[Frequency]] &gt;= M5530, 2, 1))</f>
        <v>3</v>
      </c>
      <c r="H5527">
        <f>IF(tblCustRFM[[#This Row],[Monetary]] &gt;= L5531, 3, IF(tblCustRFM[[#This Row],[Monetary]] &gt;= M5531, 2, 1))</f>
        <v>3</v>
      </c>
      <c r="I5527">
        <f>tblCustRFM[[#This Row],[RecencyTier]] + tblCustRFM[[#This Row],[FrequencyTier]] + tblCustRFM[[#This Row],[MonetaryTier]]</f>
        <v>7</v>
      </c>
    </row>
    <row r="5528" spans="1:9" x14ac:dyDescent="0.45">
      <c r="A5528" s="16">
        <v>9245</v>
      </c>
      <c r="B5528" s="10">
        <v>45583.189618942903</v>
      </c>
      <c r="C5528">
        <v>2</v>
      </c>
      <c r="D5528">
        <v>17572.72</v>
      </c>
      <c r="E5528" s="24">
        <f>INT(RFM_Pivot!$A$1 - tblCustRFM[[#This Row],[LastPurchaseDate]])</f>
        <v>73</v>
      </c>
      <c r="F5528">
        <f>IF(tblCustRFM[[#This Row],[Recency]] &lt;= $L$4, 3, IF(tblCustRFM[[#This Row],[Recency]] &lt;= M5530, 2, 1))</f>
        <v>3</v>
      </c>
      <c r="G5528">
        <f>IF(tblCustRFM[[#This Row],[Frequency]] &gt;= L5531, 3, IF(tblCustRFM[[#This Row],[Frequency]] &gt;= M5531, 2, 1))</f>
        <v>3</v>
      </c>
      <c r="H5528">
        <f>IF(tblCustRFM[[#This Row],[Monetary]] &gt;= L5532, 3, IF(tblCustRFM[[#This Row],[Monetary]] &gt;= M5532, 2, 1))</f>
        <v>3</v>
      </c>
      <c r="I5528">
        <f>tblCustRFM[[#This Row],[RecencyTier]] + tblCustRFM[[#This Row],[FrequencyTier]] + tblCustRFM[[#This Row],[MonetaryTier]]</f>
        <v>9</v>
      </c>
    </row>
    <row r="5529" spans="1:9" x14ac:dyDescent="0.45">
      <c r="A5529" s="16">
        <v>9249</v>
      </c>
      <c r="B5529" s="10">
        <v>45394.027702777777</v>
      </c>
      <c r="C5529">
        <v>1</v>
      </c>
      <c r="D5529">
        <v>1462.97</v>
      </c>
      <c r="E5529" s="24">
        <f>INT(RFM_Pivot!$A$1 - tblCustRFM[[#This Row],[LastPurchaseDate]])</f>
        <v>262</v>
      </c>
      <c r="F5529">
        <f>IF(tblCustRFM[[#This Row],[Recency]] &lt;= $L$4, 3, IF(tblCustRFM[[#This Row],[Recency]] &lt;= M5531, 2, 1))</f>
        <v>1</v>
      </c>
      <c r="G5529">
        <f>IF(tblCustRFM[[#This Row],[Frequency]] &gt;= L5532, 3, IF(tblCustRFM[[#This Row],[Frequency]] &gt;= M5532, 2, 1))</f>
        <v>3</v>
      </c>
      <c r="H5529">
        <f>IF(tblCustRFM[[#This Row],[Monetary]] &gt;= L5533, 3, IF(tblCustRFM[[#This Row],[Monetary]] &gt;= M5533, 2, 1))</f>
        <v>3</v>
      </c>
      <c r="I5529">
        <f>tblCustRFM[[#This Row],[RecencyTier]] + tblCustRFM[[#This Row],[FrequencyTier]] + tblCustRFM[[#This Row],[MonetaryTier]]</f>
        <v>7</v>
      </c>
    </row>
    <row r="5530" spans="1:9" x14ac:dyDescent="0.45">
      <c r="A5530" s="16">
        <v>9250</v>
      </c>
      <c r="B5530" s="10">
        <v>45588.008100810184</v>
      </c>
      <c r="C5530">
        <v>1</v>
      </c>
      <c r="D5530">
        <v>1672.12</v>
      </c>
      <c r="E5530" s="24">
        <f>INT(RFM_Pivot!$A$1 - tblCustRFM[[#This Row],[LastPurchaseDate]])</f>
        <v>68</v>
      </c>
      <c r="F5530">
        <f>IF(tblCustRFM[[#This Row],[Recency]] &lt;= $L$4, 3, IF(tblCustRFM[[#This Row],[Recency]] &lt;= M5532, 2, 1))</f>
        <v>3</v>
      </c>
      <c r="G5530">
        <f>IF(tblCustRFM[[#This Row],[Frequency]] &gt;= L5533, 3, IF(tblCustRFM[[#This Row],[Frequency]] &gt;= M5533, 2, 1))</f>
        <v>3</v>
      </c>
      <c r="H5530">
        <f>IF(tblCustRFM[[#This Row],[Monetary]] &gt;= L5534, 3, IF(tblCustRFM[[#This Row],[Monetary]] &gt;= M5534, 2, 1))</f>
        <v>3</v>
      </c>
      <c r="I5530">
        <f>tblCustRFM[[#This Row],[RecencyTier]] + tblCustRFM[[#This Row],[FrequencyTier]] + tblCustRFM[[#This Row],[MonetaryTier]]</f>
        <v>9</v>
      </c>
    </row>
    <row r="5531" spans="1:9" x14ac:dyDescent="0.45">
      <c r="A5531" s="16">
        <v>9252</v>
      </c>
      <c r="B5531" s="10">
        <v>45571.946494637348</v>
      </c>
      <c r="C5531">
        <v>3</v>
      </c>
      <c r="D5531">
        <v>38190.07</v>
      </c>
      <c r="E5531" s="24">
        <f>INT(RFM_Pivot!$A$1 - tblCustRFM[[#This Row],[LastPurchaseDate]])</f>
        <v>85</v>
      </c>
      <c r="F5531">
        <f>IF(tblCustRFM[[#This Row],[Recency]] &lt;= $L$4, 3, IF(tblCustRFM[[#This Row],[Recency]] &lt;= M5533, 2, 1))</f>
        <v>3</v>
      </c>
      <c r="G5531">
        <f>IF(tblCustRFM[[#This Row],[Frequency]] &gt;= L5534, 3, IF(tblCustRFM[[#This Row],[Frequency]] &gt;= M5534, 2, 1))</f>
        <v>3</v>
      </c>
      <c r="H5531">
        <f>IF(tblCustRFM[[#This Row],[Monetary]] &gt;= L5535, 3, IF(tblCustRFM[[#This Row],[Monetary]] &gt;= M5535, 2, 1))</f>
        <v>3</v>
      </c>
      <c r="I5531">
        <f>tblCustRFM[[#This Row],[RecencyTier]] + tblCustRFM[[#This Row],[FrequencyTier]] + tblCustRFM[[#This Row],[MonetaryTier]]</f>
        <v>9</v>
      </c>
    </row>
    <row r="5532" spans="1:9" x14ac:dyDescent="0.45">
      <c r="A5532" s="16">
        <v>9257</v>
      </c>
      <c r="B5532" s="10">
        <v>45367.307030709875</v>
      </c>
      <c r="C5532">
        <v>1</v>
      </c>
      <c r="D5532">
        <v>13077.88</v>
      </c>
      <c r="E5532" s="24">
        <f>INT(RFM_Pivot!$A$1 - tblCustRFM[[#This Row],[LastPurchaseDate]])</f>
        <v>289</v>
      </c>
      <c r="F5532">
        <f>IF(tblCustRFM[[#This Row],[Recency]] &lt;= $L$4, 3, IF(tblCustRFM[[#This Row],[Recency]] &lt;= M5534, 2, 1))</f>
        <v>1</v>
      </c>
      <c r="G5532">
        <f>IF(tblCustRFM[[#This Row],[Frequency]] &gt;= L5535, 3, IF(tblCustRFM[[#This Row],[Frequency]] &gt;= M5535, 2, 1))</f>
        <v>3</v>
      </c>
      <c r="H5532">
        <f>IF(tblCustRFM[[#This Row],[Monetary]] &gt;= L5536, 3, IF(tblCustRFM[[#This Row],[Monetary]] &gt;= M5536, 2, 1))</f>
        <v>3</v>
      </c>
      <c r="I5532">
        <f>tblCustRFM[[#This Row],[RecencyTier]] + tblCustRFM[[#This Row],[FrequencyTier]] + tblCustRFM[[#This Row],[MonetaryTier]]</f>
        <v>7</v>
      </c>
    </row>
    <row r="5533" spans="1:9" x14ac:dyDescent="0.45">
      <c r="A5533" s="16">
        <v>9258</v>
      </c>
      <c r="B5533" s="10">
        <v>45057.391039120368</v>
      </c>
      <c r="C5533">
        <v>2</v>
      </c>
      <c r="D5533">
        <v>6957.51</v>
      </c>
      <c r="E5533" s="24">
        <f>INT(RFM_Pivot!$A$1 - tblCustRFM[[#This Row],[LastPurchaseDate]])</f>
        <v>599</v>
      </c>
      <c r="F5533">
        <f>IF(tblCustRFM[[#This Row],[Recency]] &lt;= $L$4, 3, IF(tblCustRFM[[#This Row],[Recency]] &lt;= M5535, 2, 1))</f>
        <v>1</v>
      </c>
      <c r="G5533">
        <f>IF(tblCustRFM[[#This Row],[Frequency]] &gt;= L5536, 3, IF(tblCustRFM[[#This Row],[Frequency]] &gt;= M5536, 2, 1))</f>
        <v>3</v>
      </c>
      <c r="H5533">
        <f>IF(tblCustRFM[[#This Row],[Monetary]] &gt;= L5537, 3, IF(tblCustRFM[[#This Row],[Monetary]] &gt;= M5537, 2, 1))</f>
        <v>3</v>
      </c>
      <c r="I5533">
        <f>tblCustRFM[[#This Row],[RecencyTier]] + tblCustRFM[[#This Row],[FrequencyTier]] + tblCustRFM[[#This Row],[MonetaryTier]]</f>
        <v>7</v>
      </c>
    </row>
    <row r="5534" spans="1:9" x14ac:dyDescent="0.45">
      <c r="A5534" s="16">
        <v>9259</v>
      </c>
      <c r="B5534" s="10">
        <v>45105.502850308643</v>
      </c>
      <c r="C5534">
        <v>1</v>
      </c>
      <c r="D5534">
        <v>10265.4</v>
      </c>
      <c r="E5534" s="24">
        <f>INT(RFM_Pivot!$A$1 - tblCustRFM[[#This Row],[LastPurchaseDate]])</f>
        <v>551</v>
      </c>
      <c r="F5534">
        <f>IF(tblCustRFM[[#This Row],[Recency]] &lt;= $L$4, 3, IF(tblCustRFM[[#This Row],[Recency]] &lt;= M5536, 2, 1))</f>
        <v>1</v>
      </c>
      <c r="G5534">
        <f>IF(tblCustRFM[[#This Row],[Frequency]] &gt;= L5537, 3, IF(tblCustRFM[[#This Row],[Frequency]] &gt;= M5537, 2, 1))</f>
        <v>3</v>
      </c>
      <c r="H5534">
        <f>IF(tblCustRFM[[#This Row],[Monetary]] &gt;= L5538, 3, IF(tblCustRFM[[#This Row],[Monetary]] &gt;= M5538, 2, 1))</f>
        <v>3</v>
      </c>
      <c r="I5534">
        <f>tblCustRFM[[#This Row],[RecencyTier]] + tblCustRFM[[#This Row],[FrequencyTier]] + tblCustRFM[[#This Row],[MonetaryTier]]</f>
        <v>7</v>
      </c>
    </row>
    <row r="5535" spans="1:9" x14ac:dyDescent="0.45">
      <c r="A5535" s="16">
        <v>9261</v>
      </c>
      <c r="B5535" s="10">
        <v>45552.818581867286</v>
      </c>
      <c r="C5535">
        <v>1</v>
      </c>
      <c r="D5535">
        <v>933.5</v>
      </c>
      <c r="E5535" s="24">
        <f>INT(RFM_Pivot!$A$1 - tblCustRFM[[#This Row],[LastPurchaseDate]])</f>
        <v>104</v>
      </c>
      <c r="F5535">
        <f>IF(tblCustRFM[[#This Row],[Recency]] &lt;= $L$4, 3, IF(tblCustRFM[[#This Row],[Recency]] &lt;= M5537, 2, 1))</f>
        <v>3</v>
      </c>
      <c r="G5535">
        <f>IF(tblCustRFM[[#This Row],[Frequency]] &gt;= L5538, 3, IF(tblCustRFM[[#This Row],[Frequency]] &gt;= M5538, 2, 1))</f>
        <v>3</v>
      </c>
      <c r="H5535">
        <f>IF(tblCustRFM[[#This Row],[Monetary]] &gt;= L5539, 3, IF(tblCustRFM[[#This Row],[Monetary]] &gt;= M5539, 2, 1))</f>
        <v>3</v>
      </c>
      <c r="I5535">
        <f>tblCustRFM[[#This Row],[RecencyTier]] + tblCustRFM[[#This Row],[FrequencyTier]] + tblCustRFM[[#This Row],[MonetaryTier]]</f>
        <v>9</v>
      </c>
    </row>
    <row r="5536" spans="1:9" x14ac:dyDescent="0.45">
      <c r="A5536" s="16">
        <v>9263</v>
      </c>
      <c r="B5536" s="10">
        <v>45221.219421952163</v>
      </c>
      <c r="C5536">
        <v>2</v>
      </c>
      <c r="D5536">
        <v>7608.09</v>
      </c>
      <c r="E5536" s="24">
        <f>INT(RFM_Pivot!$A$1 - tblCustRFM[[#This Row],[LastPurchaseDate]])</f>
        <v>435</v>
      </c>
      <c r="F5536">
        <f>IF(tblCustRFM[[#This Row],[Recency]] &lt;= $L$4, 3, IF(tblCustRFM[[#This Row],[Recency]] &lt;= M5538, 2, 1))</f>
        <v>1</v>
      </c>
      <c r="G5536">
        <f>IF(tblCustRFM[[#This Row],[Frequency]] &gt;= L5539, 3, IF(tblCustRFM[[#This Row],[Frequency]] &gt;= M5539, 2, 1))</f>
        <v>3</v>
      </c>
      <c r="H5536">
        <f>IF(tblCustRFM[[#This Row],[Monetary]] &gt;= L5540, 3, IF(tblCustRFM[[#This Row],[Monetary]] &gt;= M5540, 2, 1))</f>
        <v>3</v>
      </c>
      <c r="I5536">
        <f>tblCustRFM[[#This Row],[RecencyTier]] + tblCustRFM[[#This Row],[FrequencyTier]] + tblCustRFM[[#This Row],[MonetaryTier]]</f>
        <v>7</v>
      </c>
    </row>
    <row r="5537" spans="1:9" x14ac:dyDescent="0.45">
      <c r="A5537" s="16">
        <v>9264</v>
      </c>
      <c r="B5537" s="10">
        <v>45292.328532870371</v>
      </c>
      <c r="C5537">
        <v>3</v>
      </c>
      <c r="D5537">
        <v>36260.97</v>
      </c>
      <c r="E5537" s="24">
        <f>INT(RFM_Pivot!$A$1 - tblCustRFM[[#This Row],[LastPurchaseDate]])</f>
        <v>364</v>
      </c>
      <c r="F5537">
        <f>IF(tblCustRFM[[#This Row],[Recency]] &lt;= $L$4, 3, IF(tblCustRFM[[#This Row],[Recency]] &lt;= M5539, 2, 1))</f>
        <v>1</v>
      </c>
      <c r="G5537">
        <f>IF(tblCustRFM[[#This Row],[Frequency]] &gt;= L5540, 3, IF(tblCustRFM[[#This Row],[Frequency]] &gt;= M5540, 2, 1))</f>
        <v>3</v>
      </c>
      <c r="H5537">
        <f>IF(tblCustRFM[[#This Row],[Monetary]] &gt;= L5541, 3, IF(tblCustRFM[[#This Row],[Monetary]] &gt;= M5541, 2, 1))</f>
        <v>3</v>
      </c>
      <c r="I5537">
        <f>tblCustRFM[[#This Row],[RecencyTier]] + tblCustRFM[[#This Row],[FrequencyTier]] + tblCustRFM[[#This Row],[MonetaryTier]]</f>
        <v>7</v>
      </c>
    </row>
    <row r="5538" spans="1:9" x14ac:dyDescent="0.45">
      <c r="A5538" s="16">
        <v>9265</v>
      </c>
      <c r="B5538" s="10">
        <v>45577.057005709874</v>
      </c>
      <c r="C5538">
        <v>1</v>
      </c>
      <c r="D5538">
        <v>4408.05</v>
      </c>
      <c r="E5538" s="24">
        <f>INT(RFM_Pivot!$A$1 - tblCustRFM[[#This Row],[LastPurchaseDate]])</f>
        <v>79</v>
      </c>
      <c r="F5538">
        <f>IF(tblCustRFM[[#This Row],[Recency]] &lt;= $L$4, 3, IF(tblCustRFM[[#This Row],[Recency]] &lt;= M5540, 2, 1))</f>
        <v>3</v>
      </c>
      <c r="G5538">
        <f>IF(tblCustRFM[[#This Row],[Frequency]] &gt;= L5541, 3, IF(tblCustRFM[[#This Row],[Frequency]] &gt;= M5541, 2, 1))</f>
        <v>3</v>
      </c>
      <c r="H5538">
        <f>IF(tblCustRFM[[#This Row],[Monetary]] &gt;= L5542, 3, IF(tblCustRFM[[#This Row],[Monetary]] &gt;= M5542, 2, 1))</f>
        <v>3</v>
      </c>
      <c r="I5538">
        <f>tblCustRFM[[#This Row],[RecencyTier]] + tblCustRFM[[#This Row],[FrequencyTier]] + tblCustRFM[[#This Row],[MonetaryTier]]</f>
        <v>9</v>
      </c>
    </row>
    <row r="5539" spans="1:9" x14ac:dyDescent="0.45">
      <c r="A5539" s="16">
        <v>9266</v>
      </c>
      <c r="B5539" s="10">
        <v>45420.164316435184</v>
      </c>
      <c r="C5539">
        <v>2</v>
      </c>
      <c r="D5539">
        <v>22781.84</v>
      </c>
      <c r="E5539" s="24">
        <f>INT(RFM_Pivot!$A$1 - tblCustRFM[[#This Row],[LastPurchaseDate]])</f>
        <v>236</v>
      </c>
      <c r="F5539">
        <f>IF(tblCustRFM[[#This Row],[Recency]] &lt;= $L$4, 3, IF(tblCustRFM[[#This Row],[Recency]] &lt;= M5541, 2, 1))</f>
        <v>1</v>
      </c>
      <c r="G5539">
        <f>IF(tblCustRFM[[#This Row],[Frequency]] &gt;= L5542, 3, IF(tblCustRFM[[#This Row],[Frequency]] &gt;= M5542, 2, 1))</f>
        <v>3</v>
      </c>
      <c r="H5539">
        <f>IF(tblCustRFM[[#This Row],[Monetary]] &gt;= L5543, 3, IF(tblCustRFM[[#This Row],[Monetary]] &gt;= M5543, 2, 1))</f>
        <v>3</v>
      </c>
      <c r="I5539">
        <f>tblCustRFM[[#This Row],[RecencyTier]] + tblCustRFM[[#This Row],[FrequencyTier]] + tblCustRFM[[#This Row],[MonetaryTier]]</f>
        <v>7</v>
      </c>
    </row>
    <row r="5540" spans="1:9" x14ac:dyDescent="0.45">
      <c r="A5540" s="16">
        <v>9269</v>
      </c>
      <c r="B5540" s="10">
        <v>45640.427342746916</v>
      </c>
      <c r="C5540">
        <v>2</v>
      </c>
      <c r="D5540">
        <v>3210.85</v>
      </c>
      <c r="E5540" s="24">
        <f>INT(RFM_Pivot!$A$1 - tblCustRFM[[#This Row],[LastPurchaseDate]])</f>
        <v>16</v>
      </c>
      <c r="F5540">
        <f>IF(tblCustRFM[[#This Row],[Recency]] &lt;= $L$4, 3, IF(tblCustRFM[[#This Row],[Recency]] &lt;= M5542, 2, 1))</f>
        <v>3</v>
      </c>
      <c r="G5540">
        <f>IF(tblCustRFM[[#This Row],[Frequency]] &gt;= L5543, 3, IF(tblCustRFM[[#This Row],[Frequency]] &gt;= M5543, 2, 1))</f>
        <v>3</v>
      </c>
      <c r="H5540">
        <f>IF(tblCustRFM[[#This Row],[Monetary]] &gt;= L5544, 3, IF(tblCustRFM[[#This Row],[Monetary]] &gt;= M5544, 2, 1))</f>
        <v>3</v>
      </c>
      <c r="I5540">
        <f>tblCustRFM[[#This Row],[RecencyTier]] + tblCustRFM[[#This Row],[FrequencyTier]] + tblCustRFM[[#This Row],[MonetaryTier]]</f>
        <v>9</v>
      </c>
    </row>
    <row r="5541" spans="1:9" x14ac:dyDescent="0.45">
      <c r="A5541" s="16">
        <v>9272</v>
      </c>
      <c r="B5541" s="10">
        <v>45652.619561959873</v>
      </c>
      <c r="C5541">
        <v>1</v>
      </c>
      <c r="D5541">
        <v>3838.9</v>
      </c>
      <c r="E5541" s="24">
        <f>INT(RFM_Pivot!$A$1 - tblCustRFM[[#This Row],[LastPurchaseDate]])</f>
        <v>4</v>
      </c>
      <c r="F5541">
        <f>IF(tblCustRFM[[#This Row],[Recency]] &lt;= $L$4, 3, IF(tblCustRFM[[#This Row],[Recency]] &lt;= M5543, 2, 1))</f>
        <v>3</v>
      </c>
      <c r="G5541">
        <f>IF(tblCustRFM[[#This Row],[Frequency]] &gt;= L5544, 3, IF(tblCustRFM[[#This Row],[Frequency]] &gt;= M5544, 2, 1))</f>
        <v>3</v>
      </c>
      <c r="H5541">
        <f>IF(tblCustRFM[[#This Row],[Monetary]] &gt;= L5545, 3, IF(tblCustRFM[[#This Row],[Monetary]] &gt;= M5545, 2, 1))</f>
        <v>3</v>
      </c>
      <c r="I5541">
        <f>tblCustRFM[[#This Row],[RecencyTier]] + tblCustRFM[[#This Row],[FrequencyTier]] + tblCustRFM[[#This Row],[MonetaryTier]]</f>
        <v>9</v>
      </c>
    </row>
    <row r="5542" spans="1:9" x14ac:dyDescent="0.45">
      <c r="A5542" s="16">
        <v>9273</v>
      </c>
      <c r="B5542" s="10">
        <v>45371.687468750002</v>
      </c>
      <c r="C5542">
        <v>1</v>
      </c>
      <c r="D5542">
        <v>8438.16</v>
      </c>
      <c r="E5542" s="24">
        <f>INT(RFM_Pivot!$A$1 - tblCustRFM[[#This Row],[LastPurchaseDate]])</f>
        <v>285</v>
      </c>
      <c r="F5542">
        <f>IF(tblCustRFM[[#This Row],[Recency]] &lt;= $L$4, 3, IF(tblCustRFM[[#This Row],[Recency]] &lt;= M5544, 2, 1))</f>
        <v>1</v>
      </c>
      <c r="G5542">
        <f>IF(tblCustRFM[[#This Row],[Frequency]] &gt;= L5545, 3, IF(tblCustRFM[[#This Row],[Frequency]] &gt;= M5545, 2, 1))</f>
        <v>3</v>
      </c>
      <c r="H5542">
        <f>IF(tblCustRFM[[#This Row],[Monetary]] &gt;= L5546, 3, IF(tblCustRFM[[#This Row],[Monetary]] &gt;= M5546, 2, 1))</f>
        <v>3</v>
      </c>
      <c r="I5542">
        <f>tblCustRFM[[#This Row],[RecencyTier]] + tblCustRFM[[#This Row],[FrequencyTier]] + tblCustRFM[[#This Row],[MonetaryTier]]</f>
        <v>7</v>
      </c>
    </row>
    <row r="5543" spans="1:9" x14ac:dyDescent="0.45">
      <c r="A5543" s="16">
        <v>9274</v>
      </c>
      <c r="B5543" s="10">
        <v>45308.828182793208</v>
      </c>
      <c r="C5543">
        <v>1</v>
      </c>
      <c r="D5543">
        <v>5933.85</v>
      </c>
      <c r="E5543" s="24">
        <f>INT(RFM_Pivot!$A$1 - tblCustRFM[[#This Row],[LastPurchaseDate]])</f>
        <v>348</v>
      </c>
      <c r="F5543">
        <f>IF(tblCustRFM[[#This Row],[Recency]] &lt;= $L$4, 3, IF(tblCustRFM[[#This Row],[Recency]] &lt;= M5545, 2, 1))</f>
        <v>1</v>
      </c>
      <c r="G5543">
        <f>IF(tblCustRFM[[#This Row],[Frequency]] &gt;= L5546, 3, IF(tblCustRFM[[#This Row],[Frequency]] &gt;= M5546, 2, 1))</f>
        <v>3</v>
      </c>
      <c r="H5543">
        <f>IF(tblCustRFM[[#This Row],[Monetary]] &gt;= L5547, 3, IF(tblCustRFM[[#This Row],[Monetary]] &gt;= M5547, 2, 1))</f>
        <v>3</v>
      </c>
      <c r="I5543">
        <f>tblCustRFM[[#This Row],[RecencyTier]] + tblCustRFM[[#This Row],[FrequencyTier]] + tblCustRFM[[#This Row],[MonetaryTier]]</f>
        <v>7</v>
      </c>
    </row>
    <row r="5544" spans="1:9" x14ac:dyDescent="0.45">
      <c r="A5544" s="16">
        <v>9275</v>
      </c>
      <c r="B5544" s="10">
        <v>45156.82698267747</v>
      </c>
      <c r="C5544">
        <v>1</v>
      </c>
      <c r="D5544">
        <v>3486.45</v>
      </c>
      <c r="E5544" s="24">
        <f>INT(RFM_Pivot!$A$1 - tblCustRFM[[#This Row],[LastPurchaseDate]])</f>
        <v>500</v>
      </c>
      <c r="F5544">
        <f>IF(tblCustRFM[[#This Row],[Recency]] &lt;= $L$4, 3, IF(tblCustRFM[[#This Row],[Recency]] &lt;= M5546, 2, 1))</f>
        <v>1</v>
      </c>
      <c r="G5544">
        <f>IF(tblCustRFM[[#This Row],[Frequency]] &gt;= L5547, 3, IF(tblCustRFM[[#This Row],[Frequency]] &gt;= M5547, 2, 1))</f>
        <v>3</v>
      </c>
      <c r="H5544">
        <f>IF(tblCustRFM[[#This Row],[Monetary]] &gt;= L5548, 3, IF(tblCustRFM[[#This Row],[Monetary]] &gt;= M5548, 2, 1))</f>
        <v>3</v>
      </c>
      <c r="I5544">
        <f>tblCustRFM[[#This Row],[RecencyTier]] + tblCustRFM[[#This Row],[FrequencyTier]] + tblCustRFM[[#This Row],[MonetaryTier]]</f>
        <v>7</v>
      </c>
    </row>
    <row r="5545" spans="1:9" x14ac:dyDescent="0.45">
      <c r="A5545" s="16">
        <v>9276</v>
      </c>
      <c r="B5545" s="10">
        <v>45352.413541358022</v>
      </c>
      <c r="C5545">
        <v>1</v>
      </c>
      <c r="D5545">
        <v>7744.94</v>
      </c>
      <c r="E5545" s="24">
        <f>INT(RFM_Pivot!$A$1 - tblCustRFM[[#This Row],[LastPurchaseDate]])</f>
        <v>304</v>
      </c>
      <c r="F5545">
        <f>IF(tblCustRFM[[#This Row],[Recency]] &lt;= $L$4, 3, IF(tblCustRFM[[#This Row],[Recency]] &lt;= M5547, 2, 1))</f>
        <v>1</v>
      </c>
      <c r="G5545">
        <f>IF(tblCustRFM[[#This Row],[Frequency]] &gt;= L5548, 3, IF(tblCustRFM[[#This Row],[Frequency]] &gt;= M5548, 2, 1))</f>
        <v>3</v>
      </c>
      <c r="H5545">
        <f>IF(tblCustRFM[[#This Row],[Monetary]] &gt;= L5549, 3, IF(tblCustRFM[[#This Row],[Monetary]] &gt;= M5549, 2, 1))</f>
        <v>3</v>
      </c>
      <c r="I5545">
        <f>tblCustRFM[[#This Row],[RecencyTier]] + tblCustRFM[[#This Row],[FrequencyTier]] + tblCustRFM[[#This Row],[MonetaryTier]]</f>
        <v>7</v>
      </c>
    </row>
    <row r="5546" spans="1:9" x14ac:dyDescent="0.45">
      <c r="A5546" s="16">
        <v>9277</v>
      </c>
      <c r="B5546" s="10">
        <v>45152.081508140429</v>
      </c>
      <c r="C5546">
        <v>1</v>
      </c>
      <c r="D5546">
        <v>7247.14</v>
      </c>
      <c r="E5546" s="24">
        <f>INT(RFM_Pivot!$A$1 - tblCustRFM[[#This Row],[LastPurchaseDate]])</f>
        <v>504</v>
      </c>
      <c r="F5546">
        <f>IF(tblCustRFM[[#This Row],[Recency]] &lt;= $L$4, 3, IF(tblCustRFM[[#This Row],[Recency]] &lt;= M5548, 2, 1))</f>
        <v>1</v>
      </c>
      <c r="G5546">
        <f>IF(tblCustRFM[[#This Row],[Frequency]] &gt;= L5549, 3, IF(tblCustRFM[[#This Row],[Frequency]] &gt;= M5549, 2, 1))</f>
        <v>3</v>
      </c>
      <c r="H5546">
        <f>IF(tblCustRFM[[#This Row],[Monetary]] &gt;= L5550, 3, IF(tblCustRFM[[#This Row],[Monetary]] &gt;= M5550, 2, 1))</f>
        <v>3</v>
      </c>
      <c r="I5546">
        <f>tblCustRFM[[#This Row],[RecencyTier]] + tblCustRFM[[#This Row],[FrequencyTier]] + tblCustRFM[[#This Row],[MonetaryTier]]</f>
        <v>7</v>
      </c>
    </row>
    <row r="5547" spans="1:9" x14ac:dyDescent="0.45">
      <c r="A5547" s="16">
        <v>9278</v>
      </c>
      <c r="B5547" s="10">
        <v>45371.760476041665</v>
      </c>
      <c r="C5547">
        <v>1</v>
      </c>
      <c r="D5547">
        <v>2238.4699999999998</v>
      </c>
      <c r="E5547" s="24">
        <f>INT(RFM_Pivot!$A$1 - tblCustRFM[[#This Row],[LastPurchaseDate]])</f>
        <v>285</v>
      </c>
      <c r="F5547">
        <f>IF(tblCustRFM[[#This Row],[Recency]] &lt;= $L$4, 3, IF(tblCustRFM[[#This Row],[Recency]] &lt;= M5549, 2, 1))</f>
        <v>1</v>
      </c>
      <c r="G5547">
        <f>IF(tblCustRFM[[#This Row],[Frequency]] &gt;= L5550, 3, IF(tblCustRFM[[#This Row],[Frequency]] &gt;= M5550, 2, 1))</f>
        <v>3</v>
      </c>
      <c r="H5547">
        <f>IF(tblCustRFM[[#This Row],[Monetary]] &gt;= L5551, 3, IF(tblCustRFM[[#This Row],[Monetary]] &gt;= M5551, 2, 1))</f>
        <v>3</v>
      </c>
      <c r="I5547">
        <f>tblCustRFM[[#This Row],[RecencyTier]] + tblCustRFM[[#This Row],[FrequencyTier]] + tblCustRFM[[#This Row],[MonetaryTier]]</f>
        <v>7</v>
      </c>
    </row>
    <row r="5548" spans="1:9" x14ac:dyDescent="0.45">
      <c r="A5548" s="16">
        <v>9281</v>
      </c>
      <c r="B5548" s="10">
        <v>45620.496349614201</v>
      </c>
      <c r="C5548">
        <v>3</v>
      </c>
      <c r="D5548">
        <v>27354.29</v>
      </c>
      <c r="E5548" s="24">
        <f>INT(RFM_Pivot!$A$1 - tblCustRFM[[#This Row],[LastPurchaseDate]])</f>
        <v>36</v>
      </c>
      <c r="F5548">
        <f>IF(tblCustRFM[[#This Row],[Recency]] &lt;= $L$4, 3, IF(tblCustRFM[[#This Row],[Recency]] &lt;= M5550, 2, 1))</f>
        <v>3</v>
      </c>
      <c r="G5548">
        <f>IF(tblCustRFM[[#This Row],[Frequency]] &gt;= L5551, 3, IF(tblCustRFM[[#This Row],[Frequency]] &gt;= M5551, 2, 1))</f>
        <v>3</v>
      </c>
      <c r="H5548">
        <f>IF(tblCustRFM[[#This Row],[Monetary]] &gt;= L5552, 3, IF(tblCustRFM[[#This Row],[Monetary]] &gt;= M5552, 2, 1))</f>
        <v>3</v>
      </c>
      <c r="I5548">
        <f>tblCustRFM[[#This Row],[RecencyTier]] + tblCustRFM[[#This Row],[FrequencyTier]] + tblCustRFM[[#This Row],[MonetaryTier]]</f>
        <v>9</v>
      </c>
    </row>
    <row r="5549" spans="1:9" x14ac:dyDescent="0.45">
      <c r="A5549" s="16">
        <v>9282</v>
      </c>
      <c r="B5549" s="10">
        <v>45507.700070023151</v>
      </c>
      <c r="C5549">
        <v>1</v>
      </c>
      <c r="D5549">
        <v>4627.26</v>
      </c>
      <c r="E5549" s="24">
        <f>INT(RFM_Pivot!$A$1 - tblCustRFM[[#This Row],[LastPurchaseDate]])</f>
        <v>149</v>
      </c>
      <c r="F5549">
        <f>IF(tblCustRFM[[#This Row],[Recency]] &lt;= $L$4, 3, IF(tblCustRFM[[#This Row],[Recency]] &lt;= M5551, 2, 1))</f>
        <v>1</v>
      </c>
      <c r="G5549">
        <f>IF(tblCustRFM[[#This Row],[Frequency]] &gt;= L5552, 3, IF(tblCustRFM[[#This Row],[Frequency]] &gt;= M5552, 2, 1))</f>
        <v>3</v>
      </c>
      <c r="H5549">
        <f>IF(tblCustRFM[[#This Row],[Monetary]] &gt;= L5553, 3, IF(tblCustRFM[[#This Row],[Monetary]] &gt;= M5553, 2, 1))</f>
        <v>3</v>
      </c>
      <c r="I5549">
        <f>tblCustRFM[[#This Row],[RecencyTier]] + tblCustRFM[[#This Row],[FrequencyTier]] + tblCustRFM[[#This Row],[MonetaryTier]]</f>
        <v>7</v>
      </c>
    </row>
    <row r="5550" spans="1:9" x14ac:dyDescent="0.45">
      <c r="A5550" s="16">
        <v>9283</v>
      </c>
      <c r="B5550" s="10">
        <v>45600.492349228392</v>
      </c>
      <c r="C5550">
        <v>3</v>
      </c>
      <c r="D5550">
        <v>25406.14</v>
      </c>
      <c r="E5550" s="24">
        <f>INT(RFM_Pivot!$A$1 - tblCustRFM[[#This Row],[LastPurchaseDate]])</f>
        <v>56</v>
      </c>
      <c r="F5550">
        <f>IF(tblCustRFM[[#This Row],[Recency]] &lt;= $L$4, 3, IF(tblCustRFM[[#This Row],[Recency]] &lt;= M5552, 2, 1))</f>
        <v>3</v>
      </c>
      <c r="G5550">
        <f>IF(tblCustRFM[[#This Row],[Frequency]] &gt;= L5553, 3, IF(tblCustRFM[[#This Row],[Frequency]] &gt;= M5553, 2, 1))</f>
        <v>3</v>
      </c>
      <c r="H5550">
        <f>IF(tblCustRFM[[#This Row],[Monetary]] &gt;= L5554, 3, IF(tblCustRFM[[#This Row],[Monetary]] &gt;= M5554, 2, 1))</f>
        <v>3</v>
      </c>
      <c r="I5550">
        <f>tblCustRFM[[#This Row],[RecencyTier]] + tblCustRFM[[#This Row],[FrequencyTier]] + tblCustRFM[[#This Row],[MonetaryTier]]</f>
        <v>9</v>
      </c>
    </row>
    <row r="5551" spans="1:9" x14ac:dyDescent="0.45">
      <c r="A5551" s="16">
        <v>9286</v>
      </c>
      <c r="B5551" s="10">
        <v>45063.085608564812</v>
      </c>
      <c r="C5551">
        <v>1</v>
      </c>
      <c r="D5551">
        <v>9419.0400000000009</v>
      </c>
      <c r="E5551" s="24">
        <f>INT(RFM_Pivot!$A$1 - tblCustRFM[[#This Row],[LastPurchaseDate]])</f>
        <v>593</v>
      </c>
      <c r="F5551">
        <f>IF(tblCustRFM[[#This Row],[Recency]] &lt;= $L$4, 3, IF(tblCustRFM[[#This Row],[Recency]] &lt;= M5553, 2, 1))</f>
        <v>1</v>
      </c>
      <c r="G5551">
        <f>IF(tblCustRFM[[#This Row],[Frequency]] &gt;= L5554, 3, IF(tblCustRFM[[#This Row],[Frequency]] &gt;= M5554, 2, 1))</f>
        <v>3</v>
      </c>
      <c r="H5551">
        <f>IF(tblCustRFM[[#This Row],[Monetary]] &gt;= L5555, 3, IF(tblCustRFM[[#This Row],[Monetary]] &gt;= M5555, 2, 1))</f>
        <v>3</v>
      </c>
      <c r="I5551">
        <f>tblCustRFM[[#This Row],[RecencyTier]] + tblCustRFM[[#This Row],[FrequencyTier]] + tblCustRFM[[#This Row],[MonetaryTier]]</f>
        <v>7</v>
      </c>
    </row>
    <row r="5552" spans="1:9" x14ac:dyDescent="0.45">
      <c r="A5552" s="16">
        <v>9289</v>
      </c>
      <c r="B5552" s="10">
        <v>45620.861386149692</v>
      </c>
      <c r="C5552">
        <v>1</v>
      </c>
      <c r="D5552">
        <v>3664.87</v>
      </c>
      <c r="E5552" s="24">
        <f>INT(RFM_Pivot!$A$1 - tblCustRFM[[#This Row],[LastPurchaseDate]])</f>
        <v>36</v>
      </c>
      <c r="F5552">
        <f>IF(tblCustRFM[[#This Row],[Recency]] &lt;= $L$4, 3, IF(tblCustRFM[[#This Row],[Recency]] &lt;= M5554, 2, 1))</f>
        <v>3</v>
      </c>
      <c r="G5552">
        <f>IF(tblCustRFM[[#This Row],[Frequency]] &gt;= L5555, 3, IF(tblCustRFM[[#This Row],[Frequency]] &gt;= M5555, 2, 1))</f>
        <v>3</v>
      </c>
      <c r="H5552">
        <f>IF(tblCustRFM[[#This Row],[Monetary]] &gt;= L5556, 3, IF(tblCustRFM[[#This Row],[Monetary]] &gt;= M5556, 2, 1))</f>
        <v>3</v>
      </c>
      <c r="I5552">
        <f>tblCustRFM[[#This Row],[RecencyTier]] + tblCustRFM[[#This Row],[FrequencyTier]] + tblCustRFM[[#This Row],[MonetaryTier]]</f>
        <v>9</v>
      </c>
    </row>
    <row r="5553" spans="1:9" x14ac:dyDescent="0.45">
      <c r="A5553" s="16">
        <v>9290</v>
      </c>
      <c r="B5553" s="10">
        <v>45438.781178124998</v>
      </c>
      <c r="C5553">
        <v>1</v>
      </c>
      <c r="D5553">
        <v>9671.16</v>
      </c>
      <c r="E5553" s="24">
        <f>INT(RFM_Pivot!$A$1 - tblCustRFM[[#This Row],[LastPurchaseDate]])</f>
        <v>218</v>
      </c>
      <c r="F5553">
        <f>IF(tblCustRFM[[#This Row],[Recency]] &lt;= $L$4, 3, IF(tblCustRFM[[#This Row],[Recency]] &lt;= M5555, 2, 1))</f>
        <v>1</v>
      </c>
      <c r="G5553">
        <f>IF(tblCustRFM[[#This Row],[Frequency]] &gt;= L5556, 3, IF(tblCustRFM[[#This Row],[Frequency]] &gt;= M5556, 2, 1))</f>
        <v>3</v>
      </c>
      <c r="H5553">
        <f>IF(tblCustRFM[[#This Row],[Monetary]] &gt;= L5557, 3, IF(tblCustRFM[[#This Row],[Monetary]] &gt;= M5557, 2, 1))</f>
        <v>3</v>
      </c>
      <c r="I5553">
        <f>tblCustRFM[[#This Row],[RecencyTier]] + tblCustRFM[[#This Row],[FrequencyTier]] + tblCustRFM[[#This Row],[MonetaryTier]]</f>
        <v>7</v>
      </c>
    </row>
    <row r="5554" spans="1:9" x14ac:dyDescent="0.45">
      <c r="A5554" s="16">
        <v>9296</v>
      </c>
      <c r="B5554" s="10">
        <v>45428.925192515431</v>
      </c>
      <c r="C5554">
        <v>1</v>
      </c>
      <c r="D5554">
        <v>2384.77</v>
      </c>
      <c r="E5554" s="24">
        <f>INT(RFM_Pivot!$A$1 - tblCustRFM[[#This Row],[LastPurchaseDate]])</f>
        <v>228</v>
      </c>
      <c r="F5554">
        <f>IF(tblCustRFM[[#This Row],[Recency]] &lt;= $L$4, 3, IF(tblCustRFM[[#This Row],[Recency]] &lt;= M5556, 2, 1))</f>
        <v>1</v>
      </c>
      <c r="G5554">
        <f>IF(tblCustRFM[[#This Row],[Frequency]] &gt;= L5557, 3, IF(tblCustRFM[[#This Row],[Frequency]] &gt;= M5557, 2, 1))</f>
        <v>3</v>
      </c>
      <c r="H5554">
        <f>IF(tblCustRFM[[#This Row],[Monetary]] &gt;= L5558, 3, IF(tblCustRFM[[#This Row],[Monetary]] &gt;= M5558, 2, 1))</f>
        <v>3</v>
      </c>
      <c r="I5554">
        <f>tblCustRFM[[#This Row],[RecencyTier]] + tblCustRFM[[#This Row],[FrequencyTier]] + tblCustRFM[[#This Row],[MonetaryTier]]</f>
        <v>7</v>
      </c>
    </row>
    <row r="5555" spans="1:9" x14ac:dyDescent="0.45">
      <c r="A5555" s="16">
        <v>9297</v>
      </c>
      <c r="B5555" s="10">
        <v>45482.512551234569</v>
      </c>
      <c r="C5555">
        <v>1</v>
      </c>
      <c r="D5555">
        <v>5341.65</v>
      </c>
      <c r="E5555" s="24">
        <f>INT(RFM_Pivot!$A$1 - tblCustRFM[[#This Row],[LastPurchaseDate]])</f>
        <v>174</v>
      </c>
      <c r="F5555">
        <f>IF(tblCustRFM[[#This Row],[Recency]] &lt;= $L$4, 3, IF(tblCustRFM[[#This Row],[Recency]] &lt;= M5557, 2, 1))</f>
        <v>1</v>
      </c>
      <c r="G5555">
        <f>IF(tblCustRFM[[#This Row],[Frequency]] &gt;= L5558, 3, IF(tblCustRFM[[#This Row],[Frequency]] &gt;= M5558, 2, 1))</f>
        <v>3</v>
      </c>
      <c r="H5555">
        <f>IF(tblCustRFM[[#This Row],[Monetary]] &gt;= L5559, 3, IF(tblCustRFM[[#This Row],[Monetary]] &gt;= M5559, 2, 1))</f>
        <v>3</v>
      </c>
      <c r="I5555">
        <f>tblCustRFM[[#This Row],[RecencyTier]] + tblCustRFM[[#This Row],[FrequencyTier]] + tblCustRFM[[#This Row],[MonetaryTier]]</f>
        <v>7</v>
      </c>
    </row>
    <row r="5556" spans="1:9" x14ac:dyDescent="0.45">
      <c r="A5556" s="16">
        <v>9298</v>
      </c>
      <c r="B5556" s="10">
        <v>45500.98339834105</v>
      </c>
      <c r="C5556">
        <v>1</v>
      </c>
      <c r="D5556">
        <v>7215.92</v>
      </c>
      <c r="E5556" s="24">
        <f>INT(RFM_Pivot!$A$1 - tblCustRFM[[#This Row],[LastPurchaseDate]])</f>
        <v>156</v>
      </c>
      <c r="F5556">
        <f>IF(tblCustRFM[[#This Row],[Recency]] &lt;= $L$4, 3, IF(tblCustRFM[[#This Row],[Recency]] &lt;= M5558, 2, 1))</f>
        <v>1</v>
      </c>
      <c r="G5556">
        <f>IF(tblCustRFM[[#This Row],[Frequency]] &gt;= L5559, 3, IF(tblCustRFM[[#This Row],[Frequency]] &gt;= M5559, 2, 1))</f>
        <v>3</v>
      </c>
      <c r="H5556">
        <f>IF(tblCustRFM[[#This Row],[Monetary]] &gt;= L5560, 3, IF(tblCustRFM[[#This Row],[Monetary]] &gt;= M5560, 2, 1))</f>
        <v>3</v>
      </c>
      <c r="I5556">
        <f>tblCustRFM[[#This Row],[RecencyTier]] + tblCustRFM[[#This Row],[FrequencyTier]] + tblCustRFM[[#This Row],[MonetaryTier]]</f>
        <v>7</v>
      </c>
    </row>
    <row r="5557" spans="1:9" x14ac:dyDescent="0.45">
      <c r="A5557" s="16">
        <v>9301</v>
      </c>
      <c r="B5557" s="10">
        <v>45649.261226118826</v>
      </c>
      <c r="C5557">
        <v>3</v>
      </c>
      <c r="D5557">
        <v>36373.050000000003</v>
      </c>
      <c r="E5557" s="24">
        <f>INT(RFM_Pivot!$A$1 - tblCustRFM[[#This Row],[LastPurchaseDate]])</f>
        <v>7</v>
      </c>
      <c r="F5557">
        <f>IF(tblCustRFM[[#This Row],[Recency]] &lt;= $L$4, 3, IF(tblCustRFM[[#This Row],[Recency]] &lt;= M5559, 2, 1))</f>
        <v>3</v>
      </c>
      <c r="G5557">
        <f>IF(tblCustRFM[[#This Row],[Frequency]] &gt;= L5560, 3, IF(tblCustRFM[[#This Row],[Frequency]] &gt;= M5560, 2, 1))</f>
        <v>3</v>
      </c>
      <c r="H5557">
        <f>IF(tblCustRFM[[#This Row],[Monetary]] &gt;= L5561, 3, IF(tblCustRFM[[#This Row],[Monetary]] &gt;= M5561, 2, 1))</f>
        <v>3</v>
      </c>
      <c r="I5557">
        <f>tblCustRFM[[#This Row],[RecencyTier]] + tblCustRFM[[#This Row],[FrequencyTier]] + tblCustRFM[[#This Row],[MonetaryTier]]</f>
        <v>9</v>
      </c>
    </row>
    <row r="5558" spans="1:9" x14ac:dyDescent="0.45">
      <c r="A5558" s="16">
        <v>9302</v>
      </c>
      <c r="B5558" s="10">
        <v>45295.39483946759</v>
      </c>
      <c r="C5558">
        <v>1</v>
      </c>
      <c r="D5558">
        <v>13005.6</v>
      </c>
      <c r="E5558" s="24">
        <f>INT(RFM_Pivot!$A$1 - tblCustRFM[[#This Row],[LastPurchaseDate]])</f>
        <v>361</v>
      </c>
      <c r="F5558">
        <f>IF(tblCustRFM[[#This Row],[Recency]] &lt;= $L$4, 3, IF(tblCustRFM[[#This Row],[Recency]] &lt;= M5560, 2, 1))</f>
        <v>1</v>
      </c>
      <c r="G5558">
        <f>IF(tblCustRFM[[#This Row],[Frequency]] &gt;= L5561, 3, IF(tblCustRFM[[#This Row],[Frequency]] &gt;= M5561, 2, 1))</f>
        <v>3</v>
      </c>
      <c r="H5558">
        <f>IF(tblCustRFM[[#This Row],[Monetary]] &gt;= L5562, 3, IF(tblCustRFM[[#This Row],[Monetary]] &gt;= M5562, 2, 1))</f>
        <v>3</v>
      </c>
      <c r="I5558">
        <f>tblCustRFM[[#This Row],[RecencyTier]] + tblCustRFM[[#This Row],[FrequencyTier]] + tblCustRFM[[#This Row],[MonetaryTier]]</f>
        <v>7</v>
      </c>
    </row>
    <row r="5559" spans="1:9" x14ac:dyDescent="0.45">
      <c r="A5559" s="16">
        <v>9303</v>
      </c>
      <c r="B5559" s="10">
        <v>45650.429342939817</v>
      </c>
      <c r="C5559">
        <v>1</v>
      </c>
      <c r="D5559">
        <v>11271.65</v>
      </c>
      <c r="E5559" s="24">
        <f>INT(RFM_Pivot!$A$1 - tblCustRFM[[#This Row],[LastPurchaseDate]])</f>
        <v>6</v>
      </c>
      <c r="F5559">
        <f>IF(tblCustRFM[[#This Row],[Recency]] &lt;= $L$4, 3, IF(tblCustRFM[[#This Row],[Recency]] &lt;= M5561, 2, 1))</f>
        <v>3</v>
      </c>
      <c r="G5559">
        <f>IF(tblCustRFM[[#This Row],[Frequency]] &gt;= L5562, 3, IF(tblCustRFM[[#This Row],[Frequency]] &gt;= M5562, 2, 1))</f>
        <v>3</v>
      </c>
      <c r="H5559">
        <f>IF(tblCustRFM[[#This Row],[Monetary]] &gt;= L5563, 3, IF(tblCustRFM[[#This Row],[Monetary]] &gt;= M5563, 2, 1))</f>
        <v>3</v>
      </c>
      <c r="I5559">
        <f>tblCustRFM[[#This Row],[RecencyTier]] + tblCustRFM[[#This Row],[FrequencyTier]] + tblCustRFM[[#This Row],[MonetaryTier]]</f>
        <v>9</v>
      </c>
    </row>
    <row r="5560" spans="1:9" x14ac:dyDescent="0.45">
      <c r="A5560" s="16">
        <v>9305</v>
      </c>
      <c r="B5560" s="10">
        <v>45200.047304745371</v>
      </c>
      <c r="C5560">
        <v>1</v>
      </c>
      <c r="D5560">
        <v>4637.0200000000004</v>
      </c>
      <c r="E5560" s="24">
        <f>INT(RFM_Pivot!$A$1 - tblCustRFM[[#This Row],[LastPurchaseDate]])</f>
        <v>456</v>
      </c>
      <c r="F5560">
        <f>IF(tblCustRFM[[#This Row],[Recency]] &lt;= $L$4, 3, IF(tblCustRFM[[#This Row],[Recency]] &lt;= M5562, 2, 1))</f>
        <v>1</v>
      </c>
      <c r="G5560">
        <f>IF(tblCustRFM[[#This Row],[Frequency]] &gt;= L5563, 3, IF(tblCustRFM[[#This Row],[Frequency]] &gt;= M5563, 2, 1))</f>
        <v>3</v>
      </c>
      <c r="H5560">
        <f>IF(tblCustRFM[[#This Row],[Monetary]] &gt;= L5564, 3, IF(tblCustRFM[[#This Row],[Monetary]] &gt;= M5564, 2, 1))</f>
        <v>3</v>
      </c>
      <c r="I5560">
        <f>tblCustRFM[[#This Row],[RecencyTier]] + tblCustRFM[[#This Row],[FrequencyTier]] + tblCustRFM[[#This Row],[MonetaryTier]]</f>
        <v>7</v>
      </c>
    </row>
    <row r="5561" spans="1:9" x14ac:dyDescent="0.45">
      <c r="A5561" s="16">
        <v>9306</v>
      </c>
      <c r="B5561" s="10">
        <v>45185.299829976851</v>
      </c>
      <c r="C5561">
        <v>2</v>
      </c>
      <c r="D5561">
        <v>19912.18</v>
      </c>
      <c r="E5561" s="24">
        <f>INT(RFM_Pivot!$A$1 - tblCustRFM[[#This Row],[LastPurchaseDate]])</f>
        <v>471</v>
      </c>
      <c r="F5561">
        <f>IF(tblCustRFM[[#This Row],[Recency]] &lt;= $L$4, 3, IF(tblCustRFM[[#This Row],[Recency]] &lt;= M5563, 2, 1))</f>
        <v>1</v>
      </c>
      <c r="G5561">
        <f>IF(tblCustRFM[[#This Row],[Frequency]] &gt;= L5564, 3, IF(tblCustRFM[[#This Row],[Frequency]] &gt;= M5564, 2, 1))</f>
        <v>3</v>
      </c>
      <c r="H5561">
        <f>IF(tblCustRFM[[#This Row],[Monetary]] &gt;= L5565, 3, IF(tblCustRFM[[#This Row],[Monetary]] &gt;= M5565, 2, 1))</f>
        <v>3</v>
      </c>
      <c r="I5561">
        <f>tblCustRFM[[#This Row],[RecencyTier]] + tblCustRFM[[#This Row],[FrequencyTier]] + tblCustRFM[[#This Row],[MonetaryTier]]</f>
        <v>7</v>
      </c>
    </row>
    <row r="5562" spans="1:9" x14ac:dyDescent="0.45">
      <c r="A5562" s="16">
        <v>9307</v>
      </c>
      <c r="B5562" s="10">
        <v>45300.067306751545</v>
      </c>
      <c r="C5562">
        <v>3</v>
      </c>
      <c r="D5562">
        <v>32304.720000000001</v>
      </c>
      <c r="E5562" s="24">
        <f>INT(RFM_Pivot!$A$1 - tblCustRFM[[#This Row],[LastPurchaseDate]])</f>
        <v>356</v>
      </c>
      <c r="F5562">
        <f>IF(tblCustRFM[[#This Row],[Recency]] &lt;= $L$4, 3, IF(tblCustRFM[[#This Row],[Recency]] &lt;= M5564, 2, 1))</f>
        <v>1</v>
      </c>
      <c r="G5562">
        <f>IF(tblCustRFM[[#This Row],[Frequency]] &gt;= L5565, 3, IF(tblCustRFM[[#This Row],[Frequency]] &gt;= M5565, 2, 1))</f>
        <v>3</v>
      </c>
      <c r="H5562">
        <f>IF(tblCustRFM[[#This Row],[Monetary]] &gt;= L5566, 3, IF(tblCustRFM[[#This Row],[Monetary]] &gt;= M5566, 2, 1))</f>
        <v>3</v>
      </c>
      <c r="I5562">
        <f>tblCustRFM[[#This Row],[RecencyTier]] + tblCustRFM[[#This Row],[FrequencyTier]] + tblCustRFM[[#This Row],[MonetaryTier]]</f>
        <v>7</v>
      </c>
    </row>
    <row r="5563" spans="1:9" x14ac:dyDescent="0.45">
      <c r="A5563" s="16">
        <v>9308</v>
      </c>
      <c r="B5563" s="10">
        <v>45626.190919097222</v>
      </c>
      <c r="C5563">
        <v>2</v>
      </c>
      <c r="D5563">
        <v>14748.12</v>
      </c>
      <c r="E5563" s="24">
        <f>INT(RFM_Pivot!$A$1 - tblCustRFM[[#This Row],[LastPurchaseDate]])</f>
        <v>30</v>
      </c>
      <c r="F5563">
        <f>IF(tblCustRFM[[#This Row],[Recency]] &lt;= $L$4, 3, IF(tblCustRFM[[#This Row],[Recency]] &lt;= M5565, 2, 1))</f>
        <v>3</v>
      </c>
      <c r="G5563">
        <f>IF(tblCustRFM[[#This Row],[Frequency]] &gt;= L5566, 3, IF(tblCustRFM[[#This Row],[Frequency]] &gt;= M5566, 2, 1))</f>
        <v>3</v>
      </c>
      <c r="H5563">
        <f>IF(tblCustRFM[[#This Row],[Monetary]] &gt;= L5567, 3, IF(tblCustRFM[[#This Row],[Monetary]] &gt;= M5567, 2, 1))</f>
        <v>3</v>
      </c>
      <c r="I5563">
        <f>tblCustRFM[[#This Row],[RecencyTier]] + tblCustRFM[[#This Row],[FrequencyTier]] + tblCustRFM[[#This Row],[MonetaryTier]]</f>
        <v>9</v>
      </c>
    </row>
    <row r="5564" spans="1:9" x14ac:dyDescent="0.45">
      <c r="A5564" s="16">
        <v>9311</v>
      </c>
      <c r="B5564" s="10">
        <v>44953.209620949077</v>
      </c>
      <c r="C5564">
        <v>1</v>
      </c>
      <c r="D5564">
        <v>7331.94</v>
      </c>
      <c r="E5564" s="24">
        <f>INT(RFM_Pivot!$A$1 - tblCustRFM[[#This Row],[LastPurchaseDate]])</f>
        <v>703</v>
      </c>
      <c r="F5564">
        <f>IF(tblCustRFM[[#This Row],[Recency]] &lt;= $L$4, 3, IF(tblCustRFM[[#This Row],[Recency]] &lt;= M5566, 2, 1))</f>
        <v>1</v>
      </c>
      <c r="G5564">
        <f>IF(tblCustRFM[[#This Row],[Frequency]] &gt;= L5567, 3, IF(tblCustRFM[[#This Row],[Frequency]] &gt;= M5567, 2, 1))</f>
        <v>3</v>
      </c>
      <c r="H5564">
        <f>IF(tblCustRFM[[#This Row],[Monetary]] &gt;= L5568, 3, IF(tblCustRFM[[#This Row],[Monetary]] &gt;= M5568, 2, 1))</f>
        <v>3</v>
      </c>
      <c r="I5564">
        <f>tblCustRFM[[#This Row],[RecencyTier]] + tblCustRFM[[#This Row],[FrequencyTier]] + tblCustRFM[[#This Row],[MonetaryTier]]</f>
        <v>7</v>
      </c>
    </row>
    <row r="5565" spans="1:9" x14ac:dyDescent="0.45">
      <c r="A5565" s="16">
        <v>9312</v>
      </c>
      <c r="B5565" s="10">
        <v>45180.919391936732</v>
      </c>
      <c r="C5565">
        <v>1</v>
      </c>
      <c r="D5565">
        <v>2381.33</v>
      </c>
      <c r="E5565" s="24">
        <f>INT(RFM_Pivot!$A$1 - tblCustRFM[[#This Row],[LastPurchaseDate]])</f>
        <v>476</v>
      </c>
      <c r="F5565">
        <f>IF(tblCustRFM[[#This Row],[Recency]] &lt;= $L$4, 3, IF(tblCustRFM[[#This Row],[Recency]] &lt;= M5567, 2, 1))</f>
        <v>1</v>
      </c>
      <c r="G5565">
        <f>IF(tblCustRFM[[#This Row],[Frequency]] &gt;= L5568, 3, IF(tblCustRFM[[#This Row],[Frequency]] &gt;= M5568, 2, 1))</f>
        <v>3</v>
      </c>
      <c r="H5565">
        <f>IF(tblCustRFM[[#This Row],[Monetary]] &gt;= L5569, 3, IF(tblCustRFM[[#This Row],[Monetary]] &gt;= M5569, 2, 1))</f>
        <v>3</v>
      </c>
      <c r="I5565">
        <f>tblCustRFM[[#This Row],[RecencyTier]] + tblCustRFM[[#This Row],[FrequencyTier]] + tblCustRFM[[#This Row],[MonetaryTier]]</f>
        <v>7</v>
      </c>
    </row>
    <row r="5566" spans="1:9" x14ac:dyDescent="0.45">
      <c r="A5566" s="16">
        <v>9313</v>
      </c>
      <c r="B5566" s="10">
        <v>45309.923292322528</v>
      </c>
      <c r="C5566">
        <v>1</v>
      </c>
      <c r="D5566">
        <v>3511.16</v>
      </c>
      <c r="E5566" s="24">
        <f>INT(RFM_Pivot!$A$1 - tblCustRFM[[#This Row],[LastPurchaseDate]])</f>
        <v>347</v>
      </c>
      <c r="F5566">
        <f>IF(tblCustRFM[[#This Row],[Recency]] &lt;= $L$4, 3, IF(tblCustRFM[[#This Row],[Recency]] &lt;= M5568, 2, 1))</f>
        <v>1</v>
      </c>
      <c r="G5566">
        <f>IF(tblCustRFM[[#This Row],[Frequency]] &gt;= L5569, 3, IF(tblCustRFM[[#This Row],[Frequency]] &gt;= M5569, 2, 1))</f>
        <v>3</v>
      </c>
      <c r="H5566">
        <f>IF(tblCustRFM[[#This Row],[Monetary]] &gt;= L5570, 3, IF(tblCustRFM[[#This Row],[Monetary]] &gt;= M5570, 2, 1))</f>
        <v>3</v>
      </c>
      <c r="I5566">
        <f>tblCustRFM[[#This Row],[RecencyTier]] + tblCustRFM[[#This Row],[FrequencyTier]] + tblCustRFM[[#This Row],[MonetaryTier]]</f>
        <v>7</v>
      </c>
    </row>
    <row r="5567" spans="1:9" x14ac:dyDescent="0.45">
      <c r="A5567" s="16">
        <v>9314</v>
      </c>
      <c r="B5567" s="10">
        <v>45419.507250733026</v>
      </c>
      <c r="C5567">
        <v>1</v>
      </c>
      <c r="D5567">
        <v>5514.36</v>
      </c>
      <c r="E5567" s="24">
        <f>INT(RFM_Pivot!$A$1 - tblCustRFM[[#This Row],[LastPurchaseDate]])</f>
        <v>237</v>
      </c>
      <c r="F5567">
        <f>IF(tblCustRFM[[#This Row],[Recency]] &lt;= $L$4, 3, IF(tblCustRFM[[#This Row],[Recency]] &lt;= M5569, 2, 1))</f>
        <v>1</v>
      </c>
      <c r="G5567">
        <f>IF(tblCustRFM[[#This Row],[Frequency]] &gt;= L5570, 3, IF(tblCustRFM[[#This Row],[Frequency]] &gt;= M5570, 2, 1))</f>
        <v>3</v>
      </c>
      <c r="H5567">
        <f>IF(tblCustRFM[[#This Row],[Monetary]] &gt;= L5571, 3, IF(tblCustRFM[[#This Row],[Monetary]] &gt;= M5571, 2, 1))</f>
        <v>3</v>
      </c>
      <c r="I5567">
        <f>tblCustRFM[[#This Row],[RecencyTier]] + tblCustRFM[[#This Row],[FrequencyTier]] + tblCustRFM[[#This Row],[MonetaryTier]]</f>
        <v>7</v>
      </c>
    </row>
    <row r="5568" spans="1:9" x14ac:dyDescent="0.45">
      <c r="A5568" s="16">
        <v>9315</v>
      </c>
      <c r="B5568" s="10">
        <v>45121.272427237651</v>
      </c>
      <c r="C5568">
        <v>1</v>
      </c>
      <c r="D5568">
        <v>7164.05</v>
      </c>
      <c r="E5568" s="24">
        <f>INT(RFM_Pivot!$A$1 - tblCustRFM[[#This Row],[LastPurchaseDate]])</f>
        <v>535</v>
      </c>
      <c r="F5568">
        <f>IF(tblCustRFM[[#This Row],[Recency]] &lt;= $L$4, 3, IF(tblCustRFM[[#This Row],[Recency]] &lt;= M5570, 2, 1))</f>
        <v>1</v>
      </c>
      <c r="G5568">
        <f>IF(tblCustRFM[[#This Row],[Frequency]] &gt;= L5571, 3, IF(tblCustRFM[[#This Row],[Frequency]] &gt;= M5571, 2, 1))</f>
        <v>3</v>
      </c>
      <c r="H5568">
        <f>IF(tblCustRFM[[#This Row],[Monetary]] &gt;= L5572, 3, IF(tblCustRFM[[#This Row],[Monetary]] &gt;= M5572, 2, 1))</f>
        <v>3</v>
      </c>
      <c r="I5568">
        <f>tblCustRFM[[#This Row],[RecencyTier]] + tblCustRFM[[#This Row],[FrequencyTier]] + tblCustRFM[[#This Row],[MonetaryTier]]</f>
        <v>7</v>
      </c>
    </row>
    <row r="5569" spans="1:9" x14ac:dyDescent="0.45">
      <c r="A5569" s="16">
        <v>9316</v>
      </c>
      <c r="B5569" s="10">
        <v>45312.624562461417</v>
      </c>
      <c r="C5569">
        <v>1</v>
      </c>
      <c r="D5569">
        <v>3251.34</v>
      </c>
      <c r="E5569" s="24">
        <f>INT(RFM_Pivot!$A$1 - tblCustRFM[[#This Row],[LastPurchaseDate]])</f>
        <v>344</v>
      </c>
      <c r="F5569">
        <f>IF(tblCustRFM[[#This Row],[Recency]] &lt;= $L$4, 3, IF(tblCustRFM[[#This Row],[Recency]] &lt;= M5571, 2, 1))</f>
        <v>1</v>
      </c>
      <c r="G5569">
        <f>IF(tblCustRFM[[#This Row],[Frequency]] &gt;= L5572, 3, IF(tblCustRFM[[#This Row],[Frequency]] &gt;= M5572, 2, 1))</f>
        <v>3</v>
      </c>
      <c r="H5569">
        <f>IF(tblCustRFM[[#This Row],[Monetary]] &gt;= L5573, 3, IF(tblCustRFM[[#This Row],[Monetary]] &gt;= M5573, 2, 1))</f>
        <v>3</v>
      </c>
      <c r="I5569">
        <f>tblCustRFM[[#This Row],[RecencyTier]] + tblCustRFM[[#This Row],[FrequencyTier]] + tblCustRFM[[#This Row],[MonetaryTier]]</f>
        <v>7</v>
      </c>
    </row>
    <row r="5570" spans="1:9" x14ac:dyDescent="0.45">
      <c r="A5570" s="16">
        <v>9319</v>
      </c>
      <c r="B5570" s="10">
        <v>45169.895289506174</v>
      </c>
      <c r="C5570">
        <v>2</v>
      </c>
      <c r="D5570">
        <v>25454.47</v>
      </c>
      <c r="E5570" s="24">
        <f>INT(RFM_Pivot!$A$1 - tblCustRFM[[#This Row],[LastPurchaseDate]])</f>
        <v>487</v>
      </c>
      <c r="F5570">
        <f>IF(tblCustRFM[[#This Row],[Recency]] &lt;= $L$4, 3, IF(tblCustRFM[[#This Row],[Recency]] &lt;= M5572, 2, 1))</f>
        <v>1</v>
      </c>
      <c r="G5570">
        <f>IF(tblCustRFM[[#This Row],[Frequency]] &gt;= L5573, 3, IF(tblCustRFM[[#This Row],[Frequency]] &gt;= M5573, 2, 1))</f>
        <v>3</v>
      </c>
      <c r="H5570">
        <f>IF(tblCustRFM[[#This Row],[Monetary]] &gt;= L5574, 3, IF(tblCustRFM[[#This Row],[Monetary]] &gt;= M5574, 2, 1))</f>
        <v>3</v>
      </c>
      <c r="I5570">
        <f>tblCustRFM[[#This Row],[RecencyTier]] + tblCustRFM[[#This Row],[FrequencyTier]] + tblCustRFM[[#This Row],[MonetaryTier]]</f>
        <v>7</v>
      </c>
    </row>
    <row r="5571" spans="1:9" x14ac:dyDescent="0.45">
      <c r="A5571" s="16">
        <v>9320</v>
      </c>
      <c r="B5571" s="10">
        <v>45312.989598958331</v>
      </c>
      <c r="C5571">
        <v>3</v>
      </c>
      <c r="D5571">
        <v>37200.080000000002</v>
      </c>
      <c r="E5571" s="24">
        <f>INT(RFM_Pivot!$A$1 - tblCustRFM[[#This Row],[LastPurchaseDate]])</f>
        <v>344</v>
      </c>
      <c r="F5571">
        <f>IF(tblCustRFM[[#This Row],[Recency]] &lt;= $L$4, 3, IF(tblCustRFM[[#This Row],[Recency]] &lt;= M5573, 2, 1))</f>
        <v>1</v>
      </c>
      <c r="G5571">
        <f>IF(tblCustRFM[[#This Row],[Frequency]] &gt;= L5574, 3, IF(tblCustRFM[[#This Row],[Frequency]] &gt;= M5574, 2, 1))</f>
        <v>3</v>
      </c>
      <c r="H5571">
        <f>IF(tblCustRFM[[#This Row],[Monetary]] &gt;= L5575, 3, IF(tblCustRFM[[#This Row],[Monetary]] &gt;= M5575, 2, 1))</f>
        <v>3</v>
      </c>
      <c r="I5571">
        <f>tblCustRFM[[#This Row],[RecencyTier]] + tblCustRFM[[#This Row],[FrequencyTier]] + tblCustRFM[[#This Row],[MonetaryTier]]</f>
        <v>7</v>
      </c>
    </row>
    <row r="5572" spans="1:9" x14ac:dyDescent="0.45">
      <c r="A5572" s="16">
        <v>9321</v>
      </c>
      <c r="B5572" s="10">
        <v>45317.662066203702</v>
      </c>
      <c r="C5572">
        <v>2</v>
      </c>
      <c r="D5572">
        <v>24158.2</v>
      </c>
      <c r="E5572" s="24">
        <f>INT(RFM_Pivot!$A$1 - tblCustRFM[[#This Row],[LastPurchaseDate]])</f>
        <v>339</v>
      </c>
      <c r="F5572">
        <f>IF(tblCustRFM[[#This Row],[Recency]] &lt;= $L$4, 3, IF(tblCustRFM[[#This Row],[Recency]] &lt;= M5574, 2, 1))</f>
        <v>1</v>
      </c>
      <c r="G5572">
        <f>IF(tblCustRFM[[#This Row],[Frequency]] &gt;= L5575, 3, IF(tblCustRFM[[#This Row],[Frequency]] &gt;= M5575, 2, 1))</f>
        <v>3</v>
      </c>
      <c r="H5572">
        <f>IF(tblCustRFM[[#This Row],[Monetary]] &gt;= L5576, 3, IF(tblCustRFM[[#This Row],[Monetary]] &gt;= M5576, 2, 1))</f>
        <v>3</v>
      </c>
      <c r="I5572">
        <f>tblCustRFM[[#This Row],[RecencyTier]] + tblCustRFM[[#This Row],[FrequencyTier]] + tblCustRFM[[#This Row],[MonetaryTier]]</f>
        <v>7</v>
      </c>
    </row>
    <row r="5573" spans="1:9" x14ac:dyDescent="0.45">
      <c r="A5573" s="16">
        <v>9322</v>
      </c>
      <c r="B5573" s="10">
        <v>44927.657065702158</v>
      </c>
      <c r="C5573">
        <v>1</v>
      </c>
      <c r="D5573">
        <v>2562.9499999999998</v>
      </c>
      <c r="E5573" s="24">
        <f>INT(RFM_Pivot!$A$1 - tblCustRFM[[#This Row],[LastPurchaseDate]])</f>
        <v>729</v>
      </c>
      <c r="F5573">
        <f>IF(tblCustRFM[[#This Row],[Recency]] &lt;= $L$4, 3, IF(tblCustRFM[[#This Row],[Recency]] &lt;= M5575, 2, 1))</f>
        <v>1</v>
      </c>
      <c r="G5573">
        <f>IF(tblCustRFM[[#This Row],[Frequency]] &gt;= L5576, 3, IF(tblCustRFM[[#This Row],[Frequency]] &gt;= M5576, 2, 1))</f>
        <v>3</v>
      </c>
      <c r="H5573">
        <f>IF(tblCustRFM[[#This Row],[Monetary]] &gt;= L5577, 3, IF(tblCustRFM[[#This Row],[Monetary]] &gt;= M5577, 2, 1))</f>
        <v>3</v>
      </c>
      <c r="I5573">
        <f>tblCustRFM[[#This Row],[RecencyTier]] + tblCustRFM[[#This Row],[FrequencyTier]] + tblCustRFM[[#This Row],[MonetaryTier]]</f>
        <v>7</v>
      </c>
    </row>
    <row r="5574" spans="1:9" x14ac:dyDescent="0.45">
      <c r="A5574" s="16">
        <v>9324</v>
      </c>
      <c r="B5574" s="10">
        <v>45581.072407253087</v>
      </c>
      <c r="C5574">
        <v>1</v>
      </c>
      <c r="D5574">
        <v>6321.09</v>
      </c>
      <c r="E5574" s="24">
        <f>INT(RFM_Pivot!$A$1 - tblCustRFM[[#This Row],[LastPurchaseDate]])</f>
        <v>75</v>
      </c>
      <c r="F5574">
        <f>IF(tblCustRFM[[#This Row],[Recency]] &lt;= $L$4, 3, IF(tblCustRFM[[#This Row],[Recency]] &lt;= M5576, 2, 1))</f>
        <v>3</v>
      </c>
      <c r="G5574">
        <f>IF(tblCustRFM[[#This Row],[Frequency]] &gt;= L5577, 3, IF(tblCustRFM[[#This Row],[Frequency]] &gt;= M5577, 2, 1))</f>
        <v>3</v>
      </c>
      <c r="H5574">
        <f>IF(tblCustRFM[[#This Row],[Monetary]] &gt;= L5578, 3, IF(tblCustRFM[[#This Row],[Monetary]] &gt;= M5578, 2, 1))</f>
        <v>3</v>
      </c>
      <c r="I5574">
        <f>tblCustRFM[[#This Row],[RecencyTier]] + tblCustRFM[[#This Row],[FrequencyTier]] + tblCustRFM[[#This Row],[MonetaryTier]]</f>
        <v>9</v>
      </c>
    </row>
    <row r="5575" spans="1:9" x14ac:dyDescent="0.45">
      <c r="A5575" s="16">
        <v>9325</v>
      </c>
      <c r="B5575" s="10">
        <v>45457.471047106483</v>
      </c>
      <c r="C5575">
        <v>2</v>
      </c>
      <c r="D5575">
        <v>10216.620000000001</v>
      </c>
      <c r="E5575" s="24">
        <f>INT(RFM_Pivot!$A$1 - tblCustRFM[[#This Row],[LastPurchaseDate]])</f>
        <v>199</v>
      </c>
      <c r="F5575">
        <f>IF(tblCustRFM[[#This Row],[Recency]] &lt;= $L$4, 3, IF(tblCustRFM[[#This Row],[Recency]] &lt;= M5577, 2, 1))</f>
        <v>1</v>
      </c>
      <c r="G5575">
        <f>IF(tblCustRFM[[#This Row],[Frequency]] &gt;= L5578, 3, IF(tblCustRFM[[#This Row],[Frequency]] &gt;= M5578, 2, 1))</f>
        <v>3</v>
      </c>
      <c r="H5575">
        <f>IF(tblCustRFM[[#This Row],[Monetary]] &gt;= L5579, 3, IF(tblCustRFM[[#This Row],[Monetary]] &gt;= M5579, 2, 1))</f>
        <v>3</v>
      </c>
      <c r="I5575">
        <f>tblCustRFM[[#This Row],[RecencyTier]] + tblCustRFM[[#This Row],[FrequencyTier]] + tblCustRFM[[#This Row],[MonetaryTier]]</f>
        <v>7</v>
      </c>
    </row>
    <row r="5576" spans="1:9" x14ac:dyDescent="0.45">
      <c r="A5576" s="16">
        <v>9326</v>
      </c>
      <c r="B5576" s="10">
        <v>45558.294129398149</v>
      </c>
      <c r="C5576">
        <v>2</v>
      </c>
      <c r="D5576">
        <v>28746.75</v>
      </c>
      <c r="E5576" s="24">
        <f>INT(RFM_Pivot!$A$1 - tblCustRFM[[#This Row],[LastPurchaseDate]])</f>
        <v>98</v>
      </c>
      <c r="F5576">
        <f>IF(tblCustRFM[[#This Row],[Recency]] &lt;= $L$4, 3, IF(tblCustRFM[[#This Row],[Recency]] &lt;= M5578, 2, 1))</f>
        <v>3</v>
      </c>
      <c r="G5576">
        <f>IF(tblCustRFM[[#This Row],[Frequency]] &gt;= L5579, 3, IF(tblCustRFM[[#This Row],[Frequency]] &gt;= M5579, 2, 1))</f>
        <v>3</v>
      </c>
      <c r="H5576">
        <f>IF(tblCustRFM[[#This Row],[Monetary]] &gt;= L5580, 3, IF(tblCustRFM[[#This Row],[Monetary]] &gt;= M5580, 2, 1))</f>
        <v>3</v>
      </c>
      <c r="I5576">
        <f>tblCustRFM[[#This Row],[RecencyTier]] + tblCustRFM[[#This Row],[FrequencyTier]] + tblCustRFM[[#This Row],[MonetaryTier]]</f>
        <v>9</v>
      </c>
    </row>
    <row r="5577" spans="1:9" x14ac:dyDescent="0.45">
      <c r="A5577" s="16">
        <v>9328</v>
      </c>
      <c r="B5577" s="10">
        <v>45594.213721373453</v>
      </c>
      <c r="C5577">
        <v>3</v>
      </c>
      <c r="D5577">
        <v>18566.29</v>
      </c>
      <c r="E5577" s="24">
        <f>INT(RFM_Pivot!$A$1 - tblCustRFM[[#This Row],[LastPurchaseDate]])</f>
        <v>62</v>
      </c>
      <c r="F5577">
        <f>IF(tblCustRFM[[#This Row],[Recency]] &lt;= $L$4, 3, IF(tblCustRFM[[#This Row],[Recency]] &lt;= M5579, 2, 1))</f>
        <v>3</v>
      </c>
      <c r="G5577">
        <f>IF(tblCustRFM[[#This Row],[Frequency]] &gt;= L5580, 3, IF(tblCustRFM[[#This Row],[Frequency]] &gt;= M5580, 2, 1))</f>
        <v>3</v>
      </c>
      <c r="H5577">
        <f>IF(tblCustRFM[[#This Row],[Monetary]] &gt;= L5581, 3, IF(tblCustRFM[[#This Row],[Monetary]] &gt;= M5581, 2, 1))</f>
        <v>3</v>
      </c>
      <c r="I5577">
        <f>tblCustRFM[[#This Row],[RecencyTier]] + tblCustRFM[[#This Row],[FrequencyTier]] + tblCustRFM[[#This Row],[MonetaryTier]]</f>
        <v>9</v>
      </c>
    </row>
    <row r="5578" spans="1:9" x14ac:dyDescent="0.45">
      <c r="A5578" s="16">
        <v>9329</v>
      </c>
      <c r="B5578" s="10">
        <v>45085.06080609568</v>
      </c>
      <c r="C5578">
        <v>1</v>
      </c>
      <c r="D5578">
        <v>4063.41</v>
      </c>
      <c r="E5578" s="24">
        <f>INT(RFM_Pivot!$A$1 - tblCustRFM[[#This Row],[LastPurchaseDate]])</f>
        <v>571</v>
      </c>
      <c r="F5578">
        <f>IF(tblCustRFM[[#This Row],[Recency]] &lt;= $L$4, 3, IF(tblCustRFM[[#This Row],[Recency]] &lt;= M5580, 2, 1))</f>
        <v>1</v>
      </c>
      <c r="G5578">
        <f>IF(tblCustRFM[[#This Row],[Frequency]] &gt;= L5581, 3, IF(tblCustRFM[[#This Row],[Frequency]] &gt;= M5581, 2, 1))</f>
        <v>3</v>
      </c>
      <c r="H5578">
        <f>IF(tblCustRFM[[#This Row],[Monetary]] &gt;= L5582, 3, IF(tblCustRFM[[#This Row],[Monetary]] &gt;= M5582, 2, 1))</f>
        <v>3</v>
      </c>
      <c r="I5578">
        <f>tblCustRFM[[#This Row],[RecencyTier]] + tblCustRFM[[#This Row],[FrequencyTier]] + tblCustRFM[[#This Row],[MonetaryTier]]</f>
        <v>7</v>
      </c>
    </row>
    <row r="5579" spans="1:9" x14ac:dyDescent="0.45">
      <c r="A5579" s="16">
        <v>9330</v>
      </c>
      <c r="B5579" s="10">
        <v>45508.868186805557</v>
      </c>
      <c r="C5579">
        <v>1</v>
      </c>
      <c r="D5579">
        <v>3065.02</v>
      </c>
      <c r="E5579" s="24">
        <f>INT(RFM_Pivot!$A$1 - tblCustRFM[[#This Row],[LastPurchaseDate]])</f>
        <v>148</v>
      </c>
      <c r="F5579">
        <f>IF(tblCustRFM[[#This Row],[Recency]] &lt;= $L$4, 3, IF(tblCustRFM[[#This Row],[Recency]] &lt;= M5581, 2, 1))</f>
        <v>1</v>
      </c>
      <c r="G5579">
        <f>IF(tblCustRFM[[#This Row],[Frequency]] &gt;= L5582, 3, IF(tblCustRFM[[#This Row],[Frequency]] &gt;= M5582, 2, 1))</f>
        <v>3</v>
      </c>
      <c r="H5579">
        <f>IF(tblCustRFM[[#This Row],[Monetary]] &gt;= L5583, 3, IF(tblCustRFM[[#This Row],[Monetary]] &gt;= M5583, 2, 1))</f>
        <v>3</v>
      </c>
      <c r="I5579">
        <f>tblCustRFM[[#This Row],[RecencyTier]] + tblCustRFM[[#This Row],[FrequencyTier]] + tblCustRFM[[#This Row],[MonetaryTier]]</f>
        <v>7</v>
      </c>
    </row>
    <row r="5580" spans="1:9" x14ac:dyDescent="0.45">
      <c r="A5580" s="16">
        <v>9333</v>
      </c>
      <c r="B5580" s="10">
        <v>45483.242624266975</v>
      </c>
      <c r="C5580">
        <v>2</v>
      </c>
      <c r="D5580">
        <v>37634.93</v>
      </c>
      <c r="E5580" s="24">
        <f>INT(RFM_Pivot!$A$1 - tblCustRFM[[#This Row],[LastPurchaseDate]])</f>
        <v>173</v>
      </c>
      <c r="F5580">
        <f>IF(tblCustRFM[[#This Row],[Recency]] &lt;= $L$4, 3, IF(tblCustRFM[[#This Row],[Recency]] &lt;= M5582, 2, 1))</f>
        <v>1</v>
      </c>
      <c r="G5580">
        <f>IF(tblCustRFM[[#This Row],[Frequency]] &gt;= L5583, 3, IF(tblCustRFM[[#This Row],[Frequency]] &gt;= M5583, 2, 1))</f>
        <v>3</v>
      </c>
      <c r="H5580">
        <f>IF(tblCustRFM[[#This Row],[Monetary]] &gt;= L5584, 3, IF(tblCustRFM[[#This Row],[Monetary]] &gt;= M5584, 2, 1))</f>
        <v>3</v>
      </c>
      <c r="I5580">
        <f>tblCustRFM[[#This Row],[RecencyTier]] + tblCustRFM[[#This Row],[FrequencyTier]] + tblCustRFM[[#This Row],[MonetaryTier]]</f>
        <v>7</v>
      </c>
    </row>
    <row r="5581" spans="1:9" x14ac:dyDescent="0.45">
      <c r="A5581" s="16">
        <v>9334</v>
      </c>
      <c r="B5581" s="10">
        <v>45290.430343016975</v>
      </c>
      <c r="C5581">
        <v>1</v>
      </c>
      <c r="D5581">
        <v>4162.6400000000003</v>
      </c>
      <c r="E5581" s="24">
        <f>INT(RFM_Pivot!$A$1 - tblCustRFM[[#This Row],[LastPurchaseDate]])</f>
        <v>366</v>
      </c>
      <c r="F5581">
        <f>IF(tblCustRFM[[#This Row],[Recency]] &lt;= $L$4, 3, IF(tblCustRFM[[#This Row],[Recency]] &lt;= M5583, 2, 1))</f>
        <v>1</v>
      </c>
      <c r="G5581">
        <f>IF(tblCustRFM[[#This Row],[Frequency]] &gt;= L5584, 3, IF(tblCustRFM[[#This Row],[Frequency]] &gt;= M5584, 2, 1))</f>
        <v>3</v>
      </c>
      <c r="H5581">
        <f>IF(tblCustRFM[[#This Row],[Monetary]] &gt;= L5585, 3, IF(tblCustRFM[[#This Row],[Monetary]] &gt;= M5585, 2, 1))</f>
        <v>3</v>
      </c>
      <c r="I5581">
        <f>tblCustRFM[[#This Row],[RecencyTier]] + tblCustRFM[[#This Row],[FrequencyTier]] + tblCustRFM[[#This Row],[MonetaryTier]]</f>
        <v>7</v>
      </c>
    </row>
    <row r="5582" spans="1:9" x14ac:dyDescent="0.45">
      <c r="A5582" s="16">
        <v>9335</v>
      </c>
      <c r="B5582" s="10">
        <v>44961.75147515432</v>
      </c>
      <c r="C5582">
        <v>1</v>
      </c>
      <c r="D5582">
        <v>2398.2199999999998</v>
      </c>
      <c r="E5582" s="24">
        <f>INT(RFM_Pivot!$A$1 - tblCustRFM[[#This Row],[LastPurchaseDate]])</f>
        <v>695</v>
      </c>
      <c r="F5582">
        <f>IF(tblCustRFM[[#This Row],[Recency]] &lt;= $L$4, 3, IF(tblCustRFM[[#This Row],[Recency]] &lt;= M5584, 2, 1))</f>
        <v>1</v>
      </c>
      <c r="G5582">
        <f>IF(tblCustRFM[[#This Row],[Frequency]] &gt;= L5585, 3, IF(tblCustRFM[[#This Row],[Frequency]] &gt;= M5585, 2, 1))</f>
        <v>3</v>
      </c>
      <c r="H5582">
        <f>IF(tblCustRFM[[#This Row],[Monetary]] &gt;= L5586, 3, IF(tblCustRFM[[#This Row],[Monetary]] &gt;= M5586, 2, 1))</f>
        <v>3</v>
      </c>
      <c r="I5582">
        <f>tblCustRFM[[#This Row],[RecencyTier]] + tblCustRFM[[#This Row],[FrequencyTier]] + tblCustRFM[[#This Row],[MonetaryTier]]</f>
        <v>7</v>
      </c>
    </row>
    <row r="5583" spans="1:9" x14ac:dyDescent="0.45">
      <c r="A5583" s="16">
        <v>9338</v>
      </c>
      <c r="B5583" s="10">
        <v>45492.076507638893</v>
      </c>
      <c r="C5583">
        <v>2</v>
      </c>
      <c r="D5583">
        <v>24656.13</v>
      </c>
      <c r="E5583" s="24">
        <f>INT(RFM_Pivot!$A$1 - tblCustRFM[[#This Row],[LastPurchaseDate]])</f>
        <v>164</v>
      </c>
      <c r="F5583">
        <f>IF(tblCustRFM[[#This Row],[Recency]] &lt;= $L$4, 3, IF(tblCustRFM[[#This Row],[Recency]] &lt;= M5585, 2, 1))</f>
        <v>1</v>
      </c>
      <c r="G5583">
        <f>IF(tblCustRFM[[#This Row],[Frequency]] &gt;= L5586, 3, IF(tblCustRFM[[#This Row],[Frequency]] &gt;= M5586, 2, 1))</f>
        <v>3</v>
      </c>
      <c r="H5583">
        <f>IF(tblCustRFM[[#This Row],[Monetary]] &gt;= L5587, 3, IF(tblCustRFM[[#This Row],[Monetary]] &gt;= M5587, 2, 1))</f>
        <v>3</v>
      </c>
      <c r="I5583">
        <f>tblCustRFM[[#This Row],[RecencyTier]] + tblCustRFM[[#This Row],[FrequencyTier]] + tblCustRFM[[#This Row],[MonetaryTier]]</f>
        <v>7</v>
      </c>
    </row>
    <row r="5584" spans="1:9" x14ac:dyDescent="0.45">
      <c r="A5584" s="16">
        <v>9339</v>
      </c>
      <c r="B5584" s="10">
        <v>45248.305130516972</v>
      </c>
      <c r="C5584">
        <v>1</v>
      </c>
      <c r="D5584">
        <v>5193.66</v>
      </c>
      <c r="E5584" s="24">
        <f>INT(RFM_Pivot!$A$1 - tblCustRFM[[#This Row],[LastPurchaseDate]])</f>
        <v>408</v>
      </c>
      <c r="F5584">
        <f>IF(tblCustRFM[[#This Row],[Recency]] &lt;= $L$4, 3, IF(tblCustRFM[[#This Row],[Recency]] &lt;= M5586, 2, 1))</f>
        <v>1</v>
      </c>
      <c r="G5584">
        <f>IF(tblCustRFM[[#This Row],[Frequency]] &gt;= L5587, 3, IF(tblCustRFM[[#This Row],[Frequency]] &gt;= M5587, 2, 1))</f>
        <v>3</v>
      </c>
      <c r="H5584">
        <f>IF(tblCustRFM[[#This Row],[Monetary]] &gt;= L5588, 3, IF(tblCustRFM[[#This Row],[Monetary]] &gt;= M5588, 2, 1))</f>
        <v>3</v>
      </c>
      <c r="I5584">
        <f>tblCustRFM[[#This Row],[RecencyTier]] + tblCustRFM[[#This Row],[FrequencyTier]] + tblCustRFM[[#This Row],[MonetaryTier]]</f>
        <v>7</v>
      </c>
    </row>
    <row r="5585" spans="1:9" x14ac:dyDescent="0.45">
      <c r="A5585" s="16">
        <v>9340</v>
      </c>
      <c r="B5585" s="10">
        <v>45454.331733179009</v>
      </c>
      <c r="C5585">
        <v>2</v>
      </c>
      <c r="D5585">
        <v>15662.75</v>
      </c>
      <c r="E5585" s="24">
        <f>INT(RFM_Pivot!$A$1 - tblCustRFM[[#This Row],[LastPurchaseDate]])</f>
        <v>202</v>
      </c>
      <c r="F5585">
        <f>IF(tblCustRFM[[#This Row],[Recency]] &lt;= $L$4, 3, IF(tblCustRFM[[#This Row],[Recency]] &lt;= M5587, 2, 1))</f>
        <v>1</v>
      </c>
      <c r="G5585">
        <f>IF(tblCustRFM[[#This Row],[Frequency]] &gt;= L5588, 3, IF(tblCustRFM[[#This Row],[Frequency]] &gt;= M5588, 2, 1))</f>
        <v>3</v>
      </c>
      <c r="H5585">
        <f>IF(tblCustRFM[[#This Row],[Monetary]] &gt;= L5589, 3, IF(tblCustRFM[[#This Row],[Monetary]] &gt;= M5589, 2, 1))</f>
        <v>3</v>
      </c>
      <c r="I5585">
        <f>tblCustRFM[[#This Row],[RecencyTier]] + tblCustRFM[[#This Row],[FrequencyTier]] + tblCustRFM[[#This Row],[MonetaryTier]]</f>
        <v>7</v>
      </c>
    </row>
    <row r="5586" spans="1:9" x14ac:dyDescent="0.45">
      <c r="A5586" s="16">
        <v>9342</v>
      </c>
      <c r="B5586" s="10">
        <v>45176.17391739969</v>
      </c>
      <c r="C5586">
        <v>1</v>
      </c>
      <c r="D5586">
        <v>17908.32</v>
      </c>
      <c r="E5586" s="24">
        <f>INT(RFM_Pivot!$A$1 - tblCustRFM[[#This Row],[LastPurchaseDate]])</f>
        <v>480</v>
      </c>
      <c r="F5586">
        <f>IF(tblCustRFM[[#This Row],[Recency]] &lt;= $L$4, 3, IF(tblCustRFM[[#This Row],[Recency]] &lt;= M5588, 2, 1))</f>
        <v>1</v>
      </c>
      <c r="G5586">
        <f>IF(tblCustRFM[[#This Row],[Frequency]] &gt;= L5589, 3, IF(tblCustRFM[[#This Row],[Frequency]] &gt;= M5589, 2, 1))</f>
        <v>3</v>
      </c>
      <c r="H5586">
        <f>IF(tblCustRFM[[#This Row],[Monetary]] &gt;= L5590, 3, IF(tblCustRFM[[#This Row],[Monetary]] &gt;= M5590, 2, 1))</f>
        <v>3</v>
      </c>
      <c r="I5586">
        <f>tblCustRFM[[#This Row],[RecencyTier]] + tblCustRFM[[#This Row],[FrequencyTier]] + tblCustRFM[[#This Row],[MonetaryTier]]</f>
        <v>7</v>
      </c>
    </row>
    <row r="5587" spans="1:9" x14ac:dyDescent="0.45">
      <c r="A5587" s="16">
        <v>9343</v>
      </c>
      <c r="B5587" s="10">
        <v>45431.772477237653</v>
      </c>
      <c r="C5587">
        <v>1</v>
      </c>
      <c r="D5587">
        <v>3070.74</v>
      </c>
      <c r="E5587" s="24">
        <f>INT(RFM_Pivot!$A$1 - tblCustRFM[[#This Row],[LastPurchaseDate]])</f>
        <v>225</v>
      </c>
      <c r="F5587">
        <f>IF(tblCustRFM[[#This Row],[Recency]] &lt;= $L$4, 3, IF(tblCustRFM[[#This Row],[Recency]] &lt;= M5589, 2, 1))</f>
        <v>1</v>
      </c>
      <c r="G5587">
        <f>IF(tblCustRFM[[#This Row],[Frequency]] &gt;= L5590, 3, IF(tblCustRFM[[#This Row],[Frequency]] &gt;= M5590, 2, 1))</f>
        <v>3</v>
      </c>
      <c r="H5587">
        <f>IF(tblCustRFM[[#This Row],[Monetary]] &gt;= L5591, 3, IF(tblCustRFM[[#This Row],[Monetary]] &gt;= M5591, 2, 1))</f>
        <v>3</v>
      </c>
      <c r="I5587">
        <f>tblCustRFM[[#This Row],[RecencyTier]] + tblCustRFM[[#This Row],[FrequencyTier]] + tblCustRFM[[#This Row],[MonetaryTier]]</f>
        <v>7</v>
      </c>
    </row>
    <row r="5588" spans="1:9" x14ac:dyDescent="0.45">
      <c r="A5588" s="16">
        <v>9345</v>
      </c>
      <c r="B5588" s="10">
        <v>45171.866486651234</v>
      </c>
      <c r="C5588">
        <v>2</v>
      </c>
      <c r="D5588">
        <v>15951.42</v>
      </c>
      <c r="E5588" s="24">
        <f>INT(RFM_Pivot!$A$1 - tblCustRFM[[#This Row],[LastPurchaseDate]])</f>
        <v>485</v>
      </c>
      <c r="F5588">
        <f>IF(tblCustRFM[[#This Row],[Recency]] &lt;= $L$4, 3, IF(tblCustRFM[[#This Row],[Recency]] &lt;= M5590, 2, 1))</f>
        <v>1</v>
      </c>
      <c r="G5588">
        <f>IF(tblCustRFM[[#This Row],[Frequency]] &gt;= L5591, 3, IF(tblCustRFM[[#This Row],[Frequency]] &gt;= M5591, 2, 1))</f>
        <v>3</v>
      </c>
      <c r="H5588">
        <f>IF(tblCustRFM[[#This Row],[Monetary]] &gt;= L5592, 3, IF(tblCustRFM[[#This Row],[Monetary]] &gt;= M5592, 2, 1))</f>
        <v>3</v>
      </c>
      <c r="I5588">
        <f>tblCustRFM[[#This Row],[RecencyTier]] + tblCustRFM[[#This Row],[FrequencyTier]] + tblCustRFM[[#This Row],[MonetaryTier]]</f>
        <v>7</v>
      </c>
    </row>
    <row r="5589" spans="1:9" x14ac:dyDescent="0.45">
      <c r="A5589" s="16">
        <v>9346</v>
      </c>
      <c r="B5589" s="10">
        <v>45272.6895689429</v>
      </c>
      <c r="C5589">
        <v>1</v>
      </c>
      <c r="D5589">
        <v>1199.6300000000001</v>
      </c>
      <c r="E5589" s="24">
        <f>INT(RFM_Pivot!$A$1 - tblCustRFM[[#This Row],[LastPurchaseDate]])</f>
        <v>384</v>
      </c>
      <c r="F5589">
        <f>IF(tblCustRFM[[#This Row],[Recency]] &lt;= $L$4, 3, IF(tblCustRFM[[#This Row],[Recency]] &lt;= M5591, 2, 1))</f>
        <v>1</v>
      </c>
      <c r="G5589">
        <f>IF(tblCustRFM[[#This Row],[Frequency]] &gt;= L5592, 3, IF(tblCustRFM[[#This Row],[Frequency]] &gt;= M5592, 2, 1))</f>
        <v>3</v>
      </c>
      <c r="H5589">
        <f>IF(tblCustRFM[[#This Row],[Monetary]] &gt;= L5593, 3, IF(tblCustRFM[[#This Row],[Monetary]] &gt;= M5593, 2, 1))</f>
        <v>3</v>
      </c>
      <c r="I5589">
        <f>tblCustRFM[[#This Row],[RecencyTier]] + tblCustRFM[[#This Row],[FrequencyTier]] + tblCustRFM[[#This Row],[MonetaryTier]]</f>
        <v>7</v>
      </c>
    </row>
    <row r="5590" spans="1:9" x14ac:dyDescent="0.45">
      <c r="A5590" s="16">
        <v>9347</v>
      </c>
      <c r="B5590" s="10">
        <v>45354.530753086423</v>
      </c>
      <c r="C5590">
        <v>2</v>
      </c>
      <c r="D5590">
        <v>17386.86</v>
      </c>
      <c r="E5590" s="24">
        <f>INT(RFM_Pivot!$A$1 - tblCustRFM[[#This Row],[LastPurchaseDate]])</f>
        <v>302</v>
      </c>
      <c r="F5590">
        <f>IF(tblCustRFM[[#This Row],[Recency]] &lt;= $L$4, 3, IF(tblCustRFM[[#This Row],[Recency]] &lt;= M5592, 2, 1))</f>
        <v>1</v>
      </c>
      <c r="G5590">
        <f>IF(tblCustRFM[[#This Row],[Frequency]] &gt;= L5593, 3, IF(tblCustRFM[[#This Row],[Frequency]] &gt;= M5593, 2, 1))</f>
        <v>3</v>
      </c>
      <c r="H5590">
        <f>IF(tblCustRFM[[#This Row],[Monetary]] &gt;= L5594, 3, IF(tblCustRFM[[#This Row],[Monetary]] &gt;= M5594, 2, 1))</f>
        <v>3</v>
      </c>
      <c r="I5590">
        <f>tblCustRFM[[#This Row],[RecencyTier]] + tblCustRFM[[#This Row],[FrequencyTier]] + tblCustRFM[[#This Row],[MonetaryTier]]</f>
        <v>7</v>
      </c>
    </row>
    <row r="5591" spans="1:9" x14ac:dyDescent="0.45">
      <c r="A5591" s="16">
        <v>9348</v>
      </c>
      <c r="B5591" s="10">
        <v>45637.799079899691</v>
      </c>
      <c r="C5591">
        <v>1</v>
      </c>
      <c r="D5591">
        <v>2822.74</v>
      </c>
      <c r="E5591" s="24">
        <f>INT(RFM_Pivot!$A$1 - tblCustRFM[[#This Row],[LastPurchaseDate]])</f>
        <v>19</v>
      </c>
      <c r="F5591">
        <f>IF(tblCustRFM[[#This Row],[Recency]] &lt;= $L$4, 3, IF(tblCustRFM[[#This Row],[Recency]] &lt;= M5593, 2, 1))</f>
        <v>3</v>
      </c>
      <c r="G5591">
        <f>IF(tblCustRFM[[#This Row],[Frequency]] &gt;= L5594, 3, IF(tblCustRFM[[#This Row],[Frequency]] &gt;= M5594, 2, 1))</f>
        <v>3</v>
      </c>
      <c r="H5591">
        <f>IF(tblCustRFM[[#This Row],[Monetary]] &gt;= L5595, 3, IF(tblCustRFM[[#This Row],[Monetary]] &gt;= M5595, 2, 1))</f>
        <v>3</v>
      </c>
      <c r="I5591">
        <f>tblCustRFM[[#This Row],[RecencyTier]] + tblCustRFM[[#This Row],[FrequencyTier]] + tblCustRFM[[#This Row],[MonetaryTier]]</f>
        <v>9</v>
      </c>
    </row>
    <row r="5592" spans="1:9" x14ac:dyDescent="0.45">
      <c r="A5592" s="16">
        <v>9350</v>
      </c>
      <c r="B5592" s="10">
        <v>45147.993099305553</v>
      </c>
      <c r="C5592">
        <v>1</v>
      </c>
      <c r="D5592">
        <v>7606.85</v>
      </c>
      <c r="E5592" s="24">
        <f>INT(RFM_Pivot!$A$1 - tblCustRFM[[#This Row],[LastPurchaseDate]])</f>
        <v>509</v>
      </c>
      <c r="F5592">
        <f>IF(tblCustRFM[[#This Row],[Recency]] &lt;= $L$4, 3, IF(tblCustRFM[[#This Row],[Recency]] &lt;= M5594, 2, 1))</f>
        <v>1</v>
      </c>
      <c r="G5592">
        <f>IF(tblCustRFM[[#This Row],[Frequency]] &gt;= L5595, 3, IF(tblCustRFM[[#This Row],[Frequency]] &gt;= M5595, 2, 1))</f>
        <v>3</v>
      </c>
      <c r="H5592">
        <f>IF(tblCustRFM[[#This Row],[Monetary]] &gt;= L5596, 3, IF(tblCustRFM[[#This Row],[Monetary]] &gt;= M5596, 2, 1))</f>
        <v>3</v>
      </c>
      <c r="I5592">
        <f>tblCustRFM[[#This Row],[RecencyTier]] + tblCustRFM[[#This Row],[FrequencyTier]] + tblCustRFM[[#This Row],[MonetaryTier]]</f>
        <v>7</v>
      </c>
    </row>
    <row r="5593" spans="1:9" x14ac:dyDescent="0.45">
      <c r="A5593" s="16">
        <v>9352</v>
      </c>
      <c r="B5593" s="10">
        <v>44944.667766782404</v>
      </c>
      <c r="C5593">
        <v>1</v>
      </c>
      <c r="D5593">
        <v>2200.52</v>
      </c>
      <c r="E5593" s="24">
        <f>INT(RFM_Pivot!$A$1 - tblCustRFM[[#This Row],[LastPurchaseDate]])</f>
        <v>712</v>
      </c>
      <c r="F5593">
        <f>IF(tblCustRFM[[#This Row],[Recency]] &lt;= $L$4, 3, IF(tblCustRFM[[#This Row],[Recency]] &lt;= M5595, 2, 1))</f>
        <v>1</v>
      </c>
      <c r="G5593">
        <f>IF(tblCustRFM[[#This Row],[Frequency]] &gt;= L5596, 3, IF(tblCustRFM[[#This Row],[Frequency]] &gt;= M5596, 2, 1))</f>
        <v>3</v>
      </c>
      <c r="H5593">
        <f>IF(tblCustRFM[[#This Row],[Monetary]] &gt;= L5597, 3, IF(tblCustRFM[[#This Row],[Monetary]] &gt;= M5597, 2, 1))</f>
        <v>3</v>
      </c>
      <c r="I5593">
        <f>tblCustRFM[[#This Row],[RecencyTier]] + tblCustRFM[[#This Row],[FrequencyTier]] + tblCustRFM[[#This Row],[MonetaryTier]]</f>
        <v>7</v>
      </c>
    </row>
    <row r="5594" spans="1:9" x14ac:dyDescent="0.45">
      <c r="A5594" s="16">
        <v>9353</v>
      </c>
      <c r="B5594" s="10">
        <v>45444.475747569442</v>
      </c>
      <c r="C5594">
        <v>2</v>
      </c>
      <c r="D5594">
        <v>13658.4</v>
      </c>
      <c r="E5594" s="24">
        <f>INT(RFM_Pivot!$A$1 - tblCustRFM[[#This Row],[LastPurchaseDate]])</f>
        <v>212</v>
      </c>
      <c r="F5594">
        <f>IF(tblCustRFM[[#This Row],[Recency]] &lt;= $L$4, 3, IF(tblCustRFM[[#This Row],[Recency]] &lt;= M5596, 2, 1))</f>
        <v>1</v>
      </c>
      <c r="G5594">
        <f>IF(tblCustRFM[[#This Row],[Frequency]] &gt;= L5597, 3, IF(tblCustRFM[[#This Row],[Frequency]] &gt;= M5597, 2, 1))</f>
        <v>3</v>
      </c>
      <c r="H5594">
        <f>IF(tblCustRFM[[#This Row],[Monetary]] &gt;= L5598, 3, IF(tblCustRFM[[#This Row],[Monetary]] &gt;= M5598, 2, 1))</f>
        <v>3</v>
      </c>
      <c r="I5594">
        <f>tblCustRFM[[#This Row],[RecencyTier]] + tblCustRFM[[#This Row],[FrequencyTier]] + tblCustRFM[[#This Row],[MonetaryTier]]</f>
        <v>7</v>
      </c>
    </row>
    <row r="5595" spans="1:9" x14ac:dyDescent="0.45">
      <c r="A5595" s="16">
        <v>9356</v>
      </c>
      <c r="B5595" s="10">
        <v>45001.83248325617</v>
      </c>
      <c r="C5595">
        <v>1</v>
      </c>
      <c r="D5595">
        <v>10937.25</v>
      </c>
      <c r="E5595" s="24">
        <f>INT(RFM_Pivot!$A$1 - tblCustRFM[[#This Row],[LastPurchaseDate]])</f>
        <v>655</v>
      </c>
      <c r="F5595">
        <f>IF(tblCustRFM[[#This Row],[Recency]] &lt;= $L$4, 3, IF(tblCustRFM[[#This Row],[Recency]] &lt;= M5597, 2, 1))</f>
        <v>1</v>
      </c>
      <c r="G5595">
        <f>IF(tblCustRFM[[#This Row],[Frequency]] &gt;= L5598, 3, IF(tblCustRFM[[#This Row],[Frequency]] &gt;= M5598, 2, 1))</f>
        <v>3</v>
      </c>
      <c r="H5595">
        <f>IF(tblCustRFM[[#This Row],[Monetary]] &gt;= L5599, 3, IF(tblCustRFM[[#This Row],[Monetary]] &gt;= M5599, 2, 1))</f>
        <v>3</v>
      </c>
      <c r="I5595">
        <f>tblCustRFM[[#This Row],[RecencyTier]] + tblCustRFM[[#This Row],[FrequencyTier]] + tblCustRFM[[#This Row],[MonetaryTier]]</f>
        <v>7</v>
      </c>
    </row>
    <row r="5596" spans="1:9" x14ac:dyDescent="0.45">
      <c r="A5596" s="16">
        <v>9357</v>
      </c>
      <c r="B5596" s="10">
        <v>45599.032203202158</v>
      </c>
      <c r="C5596">
        <v>2</v>
      </c>
      <c r="D5596">
        <v>18056.73</v>
      </c>
      <c r="E5596" s="24">
        <f>INT(RFM_Pivot!$A$1 - tblCustRFM[[#This Row],[LastPurchaseDate]])</f>
        <v>57</v>
      </c>
      <c r="F5596">
        <f>IF(tblCustRFM[[#This Row],[Recency]] &lt;= $L$4, 3, IF(tblCustRFM[[#This Row],[Recency]] &lt;= M5598, 2, 1))</f>
        <v>3</v>
      </c>
      <c r="G5596">
        <f>IF(tblCustRFM[[#This Row],[Frequency]] &gt;= L5599, 3, IF(tblCustRFM[[#This Row],[Frequency]] &gt;= M5599, 2, 1))</f>
        <v>3</v>
      </c>
      <c r="H5596">
        <f>IF(tblCustRFM[[#This Row],[Monetary]] &gt;= L5600, 3, IF(tblCustRFM[[#This Row],[Monetary]] &gt;= M5600, 2, 1))</f>
        <v>3</v>
      </c>
      <c r="I5596">
        <f>tblCustRFM[[#This Row],[RecencyTier]] + tblCustRFM[[#This Row],[FrequencyTier]] + tblCustRFM[[#This Row],[MonetaryTier]]</f>
        <v>9</v>
      </c>
    </row>
    <row r="5597" spans="1:9" x14ac:dyDescent="0.45">
      <c r="A5597" s="16">
        <v>9362</v>
      </c>
      <c r="B5597" s="10">
        <v>45306.418941898148</v>
      </c>
      <c r="C5597">
        <v>2</v>
      </c>
      <c r="D5597">
        <v>12958</v>
      </c>
      <c r="E5597" s="24">
        <f>INT(RFM_Pivot!$A$1 - tblCustRFM[[#This Row],[LastPurchaseDate]])</f>
        <v>350</v>
      </c>
      <c r="F5597">
        <f>IF(tblCustRFM[[#This Row],[Recency]] &lt;= $L$4, 3, IF(tblCustRFM[[#This Row],[Recency]] &lt;= M5599, 2, 1))</f>
        <v>1</v>
      </c>
      <c r="G5597">
        <f>IF(tblCustRFM[[#This Row],[Frequency]] &gt;= L5600, 3, IF(tblCustRFM[[#This Row],[Frequency]] &gt;= M5600, 2, 1))</f>
        <v>3</v>
      </c>
      <c r="H5597">
        <f>IF(tblCustRFM[[#This Row],[Monetary]] &gt;= L5601, 3, IF(tblCustRFM[[#This Row],[Monetary]] &gt;= M5601, 2, 1))</f>
        <v>3</v>
      </c>
      <c r="I5597">
        <f>tblCustRFM[[#This Row],[RecencyTier]] + tblCustRFM[[#This Row],[FrequencyTier]] + tblCustRFM[[#This Row],[MonetaryTier]]</f>
        <v>7</v>
      </c>
    </row>
    <row r="5598" spans="1:9" x14ac:dyDescent="0.45">
      <c r="A5598" s="16">
        <v>9363</v>
      </c>
      <c r="B5598" s="10">
        <v>45393.662666280863</v>
      </c>
      <c r="C5598">
        <v>2</v>
      </c>
      <c r="D5598">
        <v>33296.75</v>
      </c>
      <c r="E5598" s="24">
        <f>INT(RFM_Pivot!$A$1 - tblCustRFM[[#This Row],[LastPurchaseDate]])</f>
        <v>263</v>
      </c>
      <c r="F5598">
        <f>IF(tblCustRFM[[#This Row],[Recency]] &lt;= $L$4, 3, IF(tblCustRFM[[#This Row],[Recency]] &lt;= M5600, 2, 1))</f>
        <v>1</v>
      </c>
      <c r="G5598">
        <f>IF(tblCustRFM[[#This Row],[Frequency]] &gt;= L5601, 3, IF(tblCustRFM[[#This Row],[Frequency]] &gt;= M5601, 2, 1))</f>
        <v>3</v>
      </c>
      <c r="H5598">
        <f>IF(tblCustRFM[[#This Row],[Monetary]] &gt;= L5602, 3, IF(tblCustRFM[[#This Row],[Monetary]] &gt;= M5602, 2, 1))</f>
        <v>3</v>
      </c>
      <c r="I5598">
        <f>tblCustRFM[[#This Row],[RecencyTier]] + tblCustRFM[[#This Row],[FrequencyTier]] + tblCustRFM[[#This Row],[MonetaryTier]]</f>
        <v>7</v>
      </c>
    </row>
    <row r="5599" spans="1:9" x14ac:dyDescent="0.45">
      <c r="A5599" s="16">
        <v>9365</v>
      </c>
      <c r="B5599" s="10">
        <v>45112.730573070985</v>
      </c>
      <c r="C5599">
        <v>1</v>
      </c>
      <c r="D5599">
        <v>3772.83</v>
      </c>
      <c r="E5599" s="24">
        <f>INT(RFM_Pivot!$A$1 - tblCustRFM[[#This Row],[LastPurchaseDate]])</f>
        <v>544</v>
      </c>
      <c r="F5599">
        <f>IF(tblCustRFM[[#This Row],[Recency]] &lt;= $L$4, 3, IF(tblCustRFM[[#This Row],[Recency]] &lt;= M5601, 2, 1))</f>
        <v>1</v>
      </c>
      <c r="G5599">
        <f>IF(tblCustRFM[[#This Row],[Frequency]] &gt;= L5602, 3, IF(tblCustRFM[[#This Row],[Frequency]] &gt;= M5602, 2, 1))</f>
        <v>3</v>
      </c>
      <c r="H5599">
        <f>IF(tblCustRFM[[#This Row],[Monetary]] &gt;= L5603, 3, IF(tblCustRFM[[#This Row],[Monetary]] &gt;= M5603, 2, 1))</f>
        <v>3</v>
      </c>
      <c r="I5599">
        <f>tblCustRFM[[#This Row],[RecencyTier]] + tblCustRFM[[#This Row],[FrequencyTier]] + tblCustRFM[[#This Row],[MonetaryTier]]</f>
        <v>7</v>
      </c>
    </row>
    <row r="5600" spans="1:9" x14ac:dyDescent="0.45">
      <c r="A5600" s="16">
        <v>9367</v>
      </c>
      <c r="B5600" s="10">
        <v>45174.640764081792</v>
      </c>
      <c r="C5600">
        <v>1</v>
      </c>
      <c r="D5600">
        <v>6221.37</v>
      </c>
      <c r="E5600" s="24">
        <f>INT(RFM_Pivot!$A$1 - tblCustRFM[[#This Row],[LastPurchaseDate]])</f>
        <v>482</v>
      </c>
      <c r="F5600">
        <f>IF(tblCustRFM[[#This Row],[Recency]] &lt;= $L$4, 3, IF(tblCustRFM[[#This Row],[Recency]] &lt;= M5602, 2, 1))</f>
        <v>1</v>
      </c>
      <c r="G5600">
        <f>IF(tblCustRFM[[#This Row],[Frequency]] &gt;= L5603, 3, IF(tblCustRFM[[#This Row],[Frequency]] &gt;= M5603, 2, 1))</f>
        <v>3</v>
      </c>
      <c r="H5600">
        <f>IF(tblCustRFM[[#This Row],[Monetary]] &gt;= L5604, 3, IF(tblCustRFM[[#This Row],[Monetary]] &gt;= M5604, 2, 1))</f>
        <v>3</v>
      </c>
      <c r="I5600">
        <f>tblCustRFM[[#This Row],[RecencyTier]] + tblCustRFM[[#This Row],[FrequencyTier]] + tblCustRFM[[#This Row],[MonetaryTier]]</f>
        <v>7</v>
      </c>
    </row>
    <row r="5601" spans="1:9" x14ac:dyDescent="0.45">
      <c r="A5601" s="16">
        <v>9368</v>
      </c>
      <c r="B5601" s="10">
        <v>45337.155015509263</v>
      </c>
      <c r="C5601">
        <v>1</v>
      </c>
      <c r="D5601">
        <v>12908.43</v>
      </c>
      <c r="E5601" s="24">
        <f>INT(RFM_Pivot!$A$1 - tblCustRFM[[#This Row],[LastPurchaseDate]])</f>
        <v>319</v>
      </c>
      <c r="F5601">
        <f>IF(tblCustRFM[[#This Row],[Recency]] &lt;= $L$4, 3, IF(tblCustRFM[[#This Row],[Recency]] &lt;= M5603, 2, 1))</f>
        <v>1</v>
      </c>
      <c r="G5601">
        <f>IF(tblCustRFM[[#This Row],[Frequency]] &gt;= L5604, 3, IF(tblCustRFM[[#This Row],[Frequency]] &gt;= M5604, 2, 1))</f>
        <v>3</v>
      </c>
      <c r="H5601">
        <f>IF(tblCustRFM[[#This Row],[Monetary]] &gt;= L5605, 3, IF(tblCustRFM[[#This Row],[Monetary]] &gt;= M5605, 2, 1))</f>
        <v>3</v>
      </c>
      <c r="I5601">
        <f>tblCustRFM[[#This Row],[RecencyTier]] + tblCustRFM[[#This Row],[FrequencyTier]] + tblCustRFM[[#This Row],[MonetaryTier]]</f>
        <v>7</v>
      </c>
    </row>
    <row r="5602" spans="1:9" x14ac:dyDescent="0.45">
      <c r="A5602" s="16">
        <v>9370</v>
      </c>
      <c r="B5602" s="10">
        <v>45548.146114621915</v>
      </c>
      <c r="C5602">
        <v>1</v>
      </c>
      <c r="D5602">
        <v>13307.72</v>
      </c>
      <c r="E5602" s="24">
        <f>INT(RFM_Pivot!$A$1 - tblCustRFM[[#This Row],[LastPurchaseDate]])</f>
        <v>108</v>
      </c>
      <c r="F5602">
        <f>IF(tblCustRFM[[#This Row],[Recency]] &lt;= $L$4, 3, IF(tblCustRFM[[#This Row],[Recency]] &lt;= M5604, 2, 1))</f>
        <v>3</v>
      </c>
      <c r="G5602">
        <f>IF(tblCustRFM[[#This Row],[Frequency]] &gt;= L5605, 3, IF(tblCustRFM[[#This Row],[Frequency]] &gt;= M5605, 2, 1))</f>
        <v>3</v>
      </c>
      <c r="H5602">
        <f>IF(tblCustRFM[[#This Row],[Monetary]] &gt;= L5606, 3, IF(tblCustRFM[[#This Row],[Monetary]] &gt;= M5606, 2, 1))</f>
        <v>3</v>
      </c>
      <c r="I5602">
        <f>tblCustRFM[[#This Row],[RecencyTier]] + tblCustRFM[[#This Row],[FrequencyTier]] + tblCustRFM[[#This Row],[MonetaryTier]]</f>
        <v>9</v>
      </c>
    </row>
    <row r="5603" spans="1:9" x14ac:dyDescent="0.45">
      <c r="A5603" s="16">
        <v>9371</v>
      </c>
      <c r="B5603" s="10">
        <v>45335.475847569447</v>
      </c>
      <c r="C5603">
        <v>1</v>
      </c>
      <c r="D5603">
        <v>4456.8999999999996</v>
      </c>
      <c r="E5603" s="24">
        <f>INT(RFM_Pivot!$A$1 - tblCustRFM[[#This Row],[LastPurchaseDate]])</f>
        <v>321</v>
      </c>
      <c r="F5603">
        <f>IF(tblCustRFM[[#This Row],[Recency]] &lt;= $L$4, 3, IF(tblCustRFM[[#This Row],[Recency]] &lt;= M5605, 2, 1))</f>
        <v>1</v>
      </c>
      <c r="G5603">
        <f>IF(tblCustRFM[[#This Row],[Frequency]] &gt;= L5606, 3, IF(tblCustRFM[[#This Row],[Frequency]] &gt;= M5606, 2, 1))</f>
        <v>3</v>
      </c>
      <c r="H5603">
        <f>IF(tblCustRFM[[#This Row],[Monetary]] &gt;= L5607, 3, IF(tblCustRFM[[#This Row],[Monetary]] &gt;= M5607, 2, 1))</f>
        <v>3</v>
      </c>
      <c r="I5603">
        <f>tblCustRFM[[#This Row],[RecencyTier]] + tblCustRFM[[#This Row],[FrequencyTier]] + tblCustRFM[[#This Row],[MonetaryTier]]</f>
        <v>7</v>
      </c>
    </row>
    <row r="5604" spans="1:9" x14ac:dyDescent="0.45">
      <c r="A5604" s="16">
        <v>9372</v>
      </c>
      <c r="B5604" s="10">
        <v>45598.229122916666</v>
      </c>
      <c r="C5604">
        <v>1</v>
      </c>
      <c r="D5604">
        <v>13783.29</v>
      </c>
      <c r="E5604" s="24">
        <f>INT(RFM_Pivot!$A$1 - tblCustRFM[[#This Row],[LastPurchaseDate]])</f>
        <v>58</v>
      </c>
      <c r="F5604">
        <f>IF(tblCustRFM[[#This Row],[Recency]] &lt;= $L$4, 3, IF(tblCustRFM[[#This Row],[Recency]] &lt;= M5606, 2, 1))</f>
        <v>3</v>
      </c>
      <c r="G5604">
        <f>IF(tblCustRFM[[#This Row],[Frequency]] &gt;= L5607, 3, IF(tblCustRFM[[#This Row],[Frequency]] &gt;= M5607, 2, 1))</f>
        <v>3</v>
      </c>
      <c r="H5604">
        <f>IF(tblCustRFM[[#This Row],[Monetary]] &gt;= L5608, 3, IF(tblCustRFM[[#This Row],[Monetary]] &gt;= M5608, 2, 1))</f>
        <v>3</v>
      </c>
      <c r="I5604">
        <f>tblCustRFM[[#This Row],[RecencyTier]] + tblCustRFM[[#This Row],[FrequencyTier]] + tblCustRFM[[#This Row],[MonetaryTier]]</f>
        <v>9</v>
      </c>
    </row>
    <row r="5605" spans="1:9" x14ac:dyDescent="0.45">
      <c r="A5605" s="16">
        <v>9376</v>
      </c>
      <c r="B5605" s="10">
        <v>45253.85368537809</v>
      </c>
      <c r="C5605">
        <v>1</v>
      </c>
      <c r="D5605">
        <v>12761.56</v>
      </c>
      <c r="E5605" s="24">
        <f>INT(RFM_Pivot!$A$1 - tblCustRFM[[#This Row],[LastPurchaseDate]])</f>
        <v>403</v>
      </c>
      <c r="F5605">
        <f>IF(tblCustRFM[[#This Row],[Recency]] &lt;= $L$4, 3, IF(tblCustRFM[[#This Row],[Recency]] &lt;= M5607, 2, 1))</f>
        <v>1</v>
      </c>
      <c r="G5605">
        <f>IF(tblCustRFM[[#This Row],[Frequency]] &gt;= L5608, 3, IF(tblCustRFM[[#This Row],[Frequency]] &gt;= M5608, 2, 1))</f>
        <v>3</v>
      </c>
      <c r="H5605">
        <f>IF(tblCustRFM[[#This Row],[Monetary]] &gt;= L5609, 3, IF(tblCustRFM[[#This Row],[Monetary]] &gt;= M5609, 2, 1))</f>
        <v>3</v>
      </c>
      <c r="I5605">
        <f>tblCustRFM[[#This Row],[RecencyTier]] + tblCustRFM[[#This Row],[FrequencyTier]] + tblCustRFM[[#This Row],[MonetaryTier]]</f>
        <v>7</v>
      </c>
    </row>
    <row r="5606" spans="1:9" x14ac:dyDescent="0.45">
      <c r="A5606" s="16">
        <v>9378</v>
      </c>
      <c r="B5606" s="10">
        <v>45622.24852484568</v>
      </c>
      <c r="C5606">
        <v>6</v>
      </c>
      <c r="D5606">
        <v>94425.65</v>
      </c>
      <c r="E5606" s="24">
        <f>INT(RFM_Pivot!$A$1 - tblCustRFM[[#This Row],[LastPurchaseDate]])</f>
        <v>34</v>
      </c>
      <c r="F5606">
        <f>IF(tblCustRFM[[#This Row],[Recency]] &lt;= $L$4, 3, IF(tblCustRFM[[#This Row],[Recency]] &lt;= M5608, 2, 1))</f>
        <v>3</v>
      </c>
      <c r="G5606">
        <f>IF(tblCustRFM[[#This Row],[Frequency]] &gt;= L5609, 3, IF(tblCustRFM[[#This Row],[Frequency]] &gt;= M5609, 2, 1))</f>
        <v>3</v>
      </c>
      <c r="H5606">
        <f>IF(tblCustRFM[[#This Row],[Monetary]] &gt;= L5610, 3, IF(tblCustRFM[[#This Row],[Monetary]] &gt;= M5610, 2, 1))</f>
        <v>3</v>
      </c>
      <c r="I5606">
        <f>tblCustRFM[[#This Row],[RecencyTier]] + tblCustRFM[[#This Row],[FrequencyTier]] + tblCustRFM[[#This Row],[MonetaryTier]]</f>
        <v>9</v>
      </c>
    </row>
    <row r="5607" spans="1:9" x14ac:dyDescent="0.45">
      <c r="A5607" s="16">
        <v>9381</v>
      </c>
      <c r="B5607" s="10">
        <v>45566.032903279323</v>
      </c>
      <c r="C5607">
        <v>2</v>
      </c>
      <c r="D5607">
        <v>13097.92</v>
      </c>
      <c r="E5607" s="24">
        <f>INT(RFM_Pivot!$A$1 - tblCustRFM[[#This Row],[LastPurchaseDate]])</f>
        <v>90</v>
      </c>
      <c r="F5607">
        <f>IF(tblCustRFM[[#This Row],[Recency]] &lt;= $L$4, 3, IF(tblCustRFM[[#This Row],[Recency]] &lt;= M5609, 2, 1))</f>
        <v>3</v>
      </c>
      <c r="G5607">
        <f>IF(tblCustRFM[[#This Row],[Frequency]] &gt;= L5610, 3, IF(tblCustRFM[[#This Row],[Frequency]] &gt;= M5610, 2, 1))</f>
        <v>3</v>
      </c>
      <c r="H5607">
        <f>IF(tblCustRFM[[#This Row],[Monetary]] &gt;= L5611, 3, IF(tblCustRFM[[#This Row],[Monetary]] &gt;= M5611, 2, 1))</f>
        <v>3</v>
      </c>
      <c r="I5607">
        <f>tblCustRFM[[#This Row],[RecencyTier]] + tblCustRFM[[#This Row],[FrequencyTier]] + tblCustRFM[[#This Row],[MonetaryTier]]</f>
        <v>9</v>
      </c>
    </row>
    <row r="5608" spans="1:9" x14ac:dyDescent="0.45">
      <c r="A5608" s="16">
        <v>9383</v>
      </c>
      <c r="B5608" s="10">
        <v>45228.301130131171</v>
      </c>
      <c r="C5608">
        <v>1</v>
      </c>
      <c r="D5608">
        <v>1154.9100000000001</v>
      </c>
      <c r="E5608" s="24">
        <f>INT(RFM_Pivot!$A$1 - tblCustRFM[[#This Row],[LastPurchaseDate]])</f>
        <v>428</v>
      </c>
      <c r="F5608">
        <f>IF(tblCustRFM[[#This Row],[Recency]] &lt;= $L$4, 3, IF(tblCustRFM[[#This Row],[Recency]] &lt;= M5610, 2, 1))</f>
        <v>1</v>
      </c>
      <c r="G5608">
        <f>IF(tblCustRFM[[#This Row],[Frequency]] &gt;= L5611, 3, IF(tblCustRFM[[#This Row],[Frequency]] &gt;= M5611, 2, 1))</f>
        <v>3</v>
      </c>
      <c r="H5608">
        <f>IF(tblCustRFM[[#This Row],[Monetary]] &gt;= L5612, 3, IF(tblCustRFM[[#This Row],[Monetary]] &gt;= M5612, 2, 1))</f>
        <v>3</v>
      </c>
      <c r="I5608">
        <f>tblCustRFM[[#This Row],[RecencyTier]] + tblCustRFM[[#This Row],[FrequencyTier]] + tblCustRFM[[#This Row],[MonetaryTier]]</f>
        <v>7</v>
      </c>
    </row>
    <row r="5609" spans="1:9" x14ac:dyDescent="0.45">
      <c r="A5609" s="16">
        <v>9384</v>
      </c>
      <c r="B5609" s="10">
        <v>45451.922492245372</v>
      </c>
      <c r="C5609">
        <v>1</v>
      </c>
      <c r="D5609">
        <v>11351.25</v>
      </c>
      <c r="E5609" s="24">
        <f>INT(RFM_Pivot!$A$1 - tblCustRFM[[#This Row],[LastPurchaseDate]])</f>
        <v>205</v>
      </c>
      <c r="F5609">
        <f>IF(tblCustRFM[[#This Row],[Recency]] &lt;= $L$4, 3, IF(tblCustRFM[[#This Row],[Recency]] &lt;= M5611, 2, 1))</f>
        <v>1</v>
      </c>
      <c r="G5609">
        <f>IF(tblCustRFM[[#This Row],[Frequency]] &gt;= L5612, 3, IF(tblCustRFM[[#This Row],[Frequency]] &gt;= M5612, 2, 1))</f>
        <v>3</v>
      </c>
      <c r="H5609">
        <f>IF(tblCustRFM[[#This Row],[Monetary]] &gt;= L5613, 3, IF(tblCustRFM[[#This Row],[Monetary]] &gt;= M5613, 2, 1))</f>
        <v>3</v>
      </c>
      <c r="I5609">
        <f>tblCustRFM[[#This Row],[RecencyTier]] + tblCustRFM[[#This Row],[FrequencyTier]] + tblCustRFM[[#This Row],[MonetaryTier]]</f>
        <v>7</v>
      </c>
    </row>
    <row r="5610" spans="1:9" x14ac:dyDescent="0.45">
      <c r="A5610" s="16">
        <v>9385</v>
      </c>
      <c r="B5610" s="10">
        <v>45190.045304513886</v>
      </c>
      <c r="C5610">
        <v>1</v>
      </c>
      <c r="D5610">
        <v>3595.61</v>
      </c>
      <c r="E5610" s="24">
        <f>INT(RFM_Pivot!$A$1 - tblCustRFM[[#This Row],[LastPurchaseDate]])</f>
        <v>466</v>
      </c>
      <c r="F5610">
        <f>IF(tblCustRFM[[#This Row],[Recency]] &lt;= $L$4, 3, IF(tblCustRFM[[#This Row],[Recency]] &lt;= M5612, 2, 1))</f>
        <v>1</v>
      </c>
      <c r="G5610">
        <f>IF(tblCustRFM[[#This Row],[Frequency]] &gt;= L5613, 3, IF(tblCustRFM[[#This Row],[Frequency]] &gt;= M5613, 2, 1))</f>
        <v>3</v>
      </c>
      <c r="H5610">
        <f>IF(tblCustRFM[[#This Row],[Monetary]] &gt;= L5614, 3, IF(tblCustRFM[[#This Row],[Monetary]] &gt;= M5614, 2, 1))</f>
        <v>3</v>
      </c>
      <c r="I5610">
        <f>tblCustRFM[[#This Row],[RecencyTier]] + tblCustRFM[[#This Row],[FrequencyTier]] + tblCustRFM[[#This Row],[MonetaryTier]]</f>
        <v>7</v>
      </c>
    </row>
    <row r="5611" spans="1:9" x14ac:dyDescent="0.45">
      <c r="A5611" s="16">
        <v>9386</v>
      </c>
      <c r="B5611" s="10">
        <v>45256.554955478394</v>
      </c>
      <c r="C5611">
        <v>2</v>
      </c>
      <c r="D5611">
        <v>22005.42</v>
      </c>
      <c r="E5611" s="24">
        <f>INT(RFM_Pivot!$A$1 - tblCustRFM[[#This Row],[LastPurchaseDate]])</f>
        <v>400</v>
      </c>
      <c r="F5611">
        <f>IF(tblCustRFM[[#This Row],[Recency]] &lt;= $L$4, 3, IF(tblCustRFM[[#This Row],[Recency]] &lt;= M5613, 2, 1))</f>
        <v>1</v>
      </c>
      <c r="G5611">
        <f>IF(tblCustRFM[[#This Row],[Frequency]] &gt;= L5614, 3, IF(tblCustRFM[[#This Row],[Frequency]] &gt;= M5614, 2, 1))</f>
        <v>3</v>
      </c>
      <c r="H5611">
        <f>IF(tblCustRFM[[#This Row],[Monetary]] &gt;= L5615, 3, IF(tblCustRFM[[#This Row],[Monetary]] &gt;= M5615, 2, 1))</f>
        <v>3</v>
      </c>
      <c r="I5611">
        <f>tblCustRFM[[#This Row],[RecencyTier]] + tblCustRFM[[#This Row],[FrequencyTier]] + tblCustRFM[[#This Row],[MonetaryTier]]</f>
        <v>7</v>
      </c>
    </row>
    <row r="5612" spans="1:9" x14ac:dyDescent="0.45">
      <c r="A5612" s="16">
        <v>9388</v>
      </c>
      <c r="B5612" s="10">
        <v>45342.92259224537</v>
      </c>
      <c r="C5612">
        <v>1</v>
      </c>
      <c r="D5612">
        <v>12404.65</v>
      </c>
      <c r="E5612" s="24">
        <f>INT(RFM_Pivot!$A$1 - tblCustRFM[[#This Row],[LastPurchaseDate]])</f>
        <v>314</v>
      </c>
      <c r="F5612">
        <f>IF(tblCustRFM[[#This Row],[Recency]] &lt;= $L$4, 3, IF(tblCustRFM[[#This Row],[Recency]] &lt;= M5614, 2, 1))</f>
        <v>1</v>
      </c>
      <c r="G5612">
        <f>IF(tblCustRFM[[#This Row],[Frequency]] &gt;= L5615, 3, IF(tblCustRFM[[#This Row],[Frequency]] &gt;= M5615, 2, 1))</f>
        <v>3</v>
      </c>
      <c r="H5612">
        <f>IF(tblCustRFM[[#This Row],[Monetary]] &gt;= L5616, 3, IF(tblCustRFM[[#This Row],[Monetary]] &gt;= M5616, 2, 1))</f>
        <v>3</v>
      </c>
      <c r="I5612">
        <f>tblCustRFM[[#This Row],[RecencyTier]] + tblCustRFM[[#This Row],[FrequencyTier]] + tblCustRFM[[#This Row],[MonetaryTier]]</f>
        <v>7</v>
      </c>
    </row>
    <row r="5613" spans="1:9" x14ac:dyDescent="0.45">
      <c r="A5613" s="16">
        <v>9389</v>
      </c>
      <c r="B5613" s="10">
        <v>45137.480047993828</v>
      </c>
      <c r="C5613">
        <v>2</v>
      </c>
      <c r="D5613">
        <v>3013.26</v>
      </c>
      <c r="E5613" s="24">
        <f>INT(RFM_Pivot!$A$1 - tblCustRFM[[#This Row],[LastPurchaseDate]])</f>
        <v>519</v>
      </c>
      <c r="F5613">
        <f>IF(tblCustRFM[[#This Row],[Recency]] &lt;= $L$4, 3, IF(tblCustRFM[[#This Row],[Recency]] &lt;= M5615, 2, 1))</f>
        <v>1</v>
      </c>
      <c r="G5613">
        <f>IF(tblCustRFM[[#This Row],[Frequency]] &gt;= L5616, 3, IF(tblCustRFM[[#This Row],[Frequency]] &gt;= M5616, 2, 1))</f>
        <v>3</v>
      </c>
      <c r="H5613">
        <f>IF(tblCustRFM[[#This Row],[Monetary]] &gt;= L5617, 3, IF(tblCustRFM[[#This Row],[Monetary]] &gt;= M5617, 2, 1))</f>
        <v>3</v>
      </c>
      <c r="I5613">
        <f>tblCustRFM[[#This Row],[RecencyTier]] + tblCustRFM[[#This Row],[FrequencyTier]] + tblCustRFM[[#This Row],[MonetaryTier]]</f>
        <v>7</v>
      </c>
    </row>
    <row r="5614" spans="1:9" x14ac:dyDescent="0.45">
      <c r="A5614" s="16">
        <v>9391</v>
      </c>
      <c r="B5614" s="10">
        <v>45378.915191512344</v>
      </c>
      <c r="C5614">
        <v>1</v>
      </c>
      <c r="D5614">
        <v>17966.12</v>
      </c>
      <c r="E5614" s="24">
        <f>INT(RFM_Pivot!$A$1 - tblCustRFM[[#This Row],[LastPurchaseDate]])</f>
        <v>278</v>
      </c>
      <c r="F5614">
        <f>IF(tblCustRFM[[#This Row],[Recency]] &lt;= $L$4, 3, IF(tblCustRFM[[#This Row],[Recency]] &lt;= M5616, 2, 1))</f>
        <v>1</v>
      </c>
      <c r="G5614">
        <f>IF(tblCustRFM[[#This Row],[Frequency]] &gt;= L5617, 3, IF(tblCustRFM[[#This Row],[Frequency]] &gt;= M5617, 2, 1))</f>
        <v>3</v>
      </c>
      <c r="H5614">
        <f>IF(tblCustRFM[[#This Row],[Monetary]] &gt;= L5618, 3, IF(tblCustRFM[[#This Row],[Monetary]] &gt;= M5618, 2, 1))</f>
        <v>3</v>
      </c>
      <c r="I5614">
        <f>tblCustRFM[[#This Row],[RecencyTier]] + tblCustRFM[[#This Row],[FrequencyTier]] + tblCustRFM[[#This Row],[MonetaryTier]]</f>
        <v>7</v>
      </c>
    </row>
    <row r="5615" spans="1:9" x14ac:dyDescent="0.45">
      <c r="A5615" s="16">
        <v>9392</v>
      </c>
      <c r="B5615" s="10">
        <v>45130.763376350311</v>
      </c>
      <c r="C5615">
        <v>2</v>
      </c>
      <c r="D5615">
        <v>11242.4</v>
      </c>
      <c r="E5615" s="24">
        <f>INT(RFM_Pivot!$A$1 - tblCustRFM[[#This Row],[LastPurchaseDate]])</f>
        <v>526</v>
      </c>
      <c r="F5615">
        <f>IF(tblCustRFM[[#This Row],[Recency]] &lt;= $L$4, 3, IF(tblCustRFM[[#This Row],[Recency]] &lt;= M5617, 2, 1))</f>
        <v>1</v>
      </c>
      <c r="G5615">
        <f>IF(tblCustRFM[[#This Row],[Frequency]] &gt;= L5618, 3, IF(tblCustRFM[[#This Row],[Frequency]] &gt;= M5618, 2, 1))</f>
        <v>3</v>
      </c>
      <c r="H5615">
        <f>IF(tblCustRFM[[#This Row],[Monetary]] &gt;= L5619, 3, IF(tblCustRFM[[#This Row],[Monetary]] &gt;= M5619, 2, 1))</f>
        <v>3</v>
      </c>
      <c r="I5615">
        <f>tblCustRFM[[#This Row],[RecencyTier]] + tblCustRFM[[#This Row],[FrequencyTier]] + tblCustRFM[[#This Row],[MonetaryTier]]</f>
        <v>7</v>
      </c>
    </row>
    <row r="5616" spans="1:9" x14ac:dyDescent="0.45">
      <c r="A5616" s="16">
        <v>9393</v>
      </c>
      <c r="B5616" s="10">
        <v>44995.772877276235</v>
      </c>
      <c r="C5616">
        <v>1</v>
      </c>
      <c r="D5616">
        <v>6222.64</v>
      </c>
      <c r="E5616" s="24">
        <f>INT(RFM_Pivot!$A$1 - tblCustRFM[[#This Row],[LastPurchaseDate]])</f>
        <v>661</v>
      </c>
      <c r="F5616">
        <f>IF(tblCustRFM[[#This Row],[Recency]] &lt;= $L$4, 3, IF(tblCustRFM[[#This Row],[Recency]] &lt;= M5618, 2, 1))</f>
        <v>1</v>
      </c>
      <c r="G5616">
        <f>IF(tblCustRFM[[#This Row],[Frequency]] &gt;= L5619, 3, IF(tblCustRFM[[#This Row],[Frequency]] &gt;= M5619, 2, 1))</f>
        <v>3</v>
      </c>
      <c r="H5616">
        <f>IF(tblCustRFM[[#This Row],[Monetary]] &gt;= L5620, 3, IF(tblCustRFM[[#This Row],[Monetary]] &gt;= M5620, 2, 1))</f>
        <v>3</v>
      </c>
      <c r="I5616">
        <f>tblCustRFM[[#This Row],[RecencyTier]] + tblCustRFM[[#This Row],[FrequencyTier]] + tblCustRFM[[#This Row],[MonetaryTier]]</f>
        <v>7</v>
      </c>
    </row>
    <row r="5617" spans="1:9" x14ac:dyDescent="0.45">
      <c r="A5617" s="16">
        <v>9397</v>
      </c>
      <c r="B5617" s="10">
        <v>45191.432443248457</v>
      </c>
      <c r="C5617">
        <v>1</v>
      </c>
      <c r="D5617">
        <v>14401.65</v>
      </c>
      <c r="E5617" s="24">
        <f>INT(RFM_Pivot!$A$1 - tblCustRFM[[#This Row],[LastPurchaseDate]])</f>
        <v>465</v>
      </c>
      <c r="F5617">
        <f>IF(tblCustRFM[[#This Row],[Recency]] &lt;= $L$4, 3, IF(tblCustRFM[[#This Row],[Recency]] &lt;= M5619, 2, 1))</f>
        <v>1</v>
      </c>
      <c r="G5617">
        <f>IF(tblCustRFM[[#This Row],[Frequency]] &gt;= L5620, 3, IF(tblCustRFM[[#This Row],[Frequency]] &gt;= M5620, 2, 1))</f>
        <v>3</v>
      </c>
      <c r="H5617">
        <f>IF(tblCustRFM[[#This Row],[Monetary]] &gt;= L5621, 3, IF(tblCustRFM[[#This Row],[Monetary]] &gt;= M5621, 2, 1))</f>
        <v>3</v>
      </c>
      <c r="I5617">
        <f>tblCustRFM[[#This Row],[RecencyTier]] + tblCustRFM[[#This Row],[FrequencyTier]] + tblCustRFM[[#This Row],[MonetaryTier]]</f>
        <v>7</v>
      </c>
    </row>
    <row r="5618" spans="1:9" x14ac:dyDescent="0.45">
      <c r="A5618" s="16">
        <v>9399</v>
      </c>
      <c r="B5618" s="10">
        <v>45534.785778587961</v>
      </c>
      <c r="C5618">
        <v>3</v>
      </c>
      <c r="D5618">
        <v>33147.42</v>
      </c>
      <c r="E5618" s="24">
        <f>INT(RFM_Pivot!$A$1 - tblCustRFM[[#This Row],[LastPurchaseDate]])</f>
        <v>122</v>
      </c>
      <c r="F5618">
        <f>IF(tblCustRFM[[#This Row],[Recency]] &lt;= $L$4, 3, IF(tblCustRFM[[#This Row],[Recency]] &lt;= M5620, 2, 1))</f>
        <v>1</v>
      </c>
      <c r="G5618">
        <f>IF(tblCustRFM[[#This Row],[Frequency]] &gt;= L5621, 3, IF(tblCustRFM[[#This Row],[Frequency]] &gt;= M5621, 2, 1))</f>
        <v>3</v>
      </c>
      <c r="H5618">
        <f>IF(tblCustRFM[[#This Row],[Monetary]] &gt;= L5622, 3, IF(tblCustRFM[[#This Row],[Monetary]] &gt;= M5622, 2, 1))</f>
        <v>3</v>
      </c>
      <c r="I5618">
        <f>tblCustRFM[[#This Row],[RecencyTier]] + tblCustRFM[[#This Row],[FrequencyTier]] + tblCustRFM[[#This Row],[MonetaryTier]]</f>
        <v>7</v>
      </c>
    </row>
    <row r="5619" spans="1:9" x14ac:dyDescent="0.45">
      <c r="A5619" s="16">
        <v>9400</v>
      </c>
      <c r="B5619" s="10">
        <v>45654.225722569441</v>
      </c>
      <c r="C5619">
        <v>2</v>
      </c>
      <c r="D5619">
        <v>13899.8</v>
      </c>
      <c r="E5619" s="24">
        <f>INT(RFM_Pivot!$A$1 - tblCustRFM[[#This Row],[LastPurchaseDate]])</f>
        <v>2</v>
      </c>
      <c r="F5619">
        <f>IF(tblCustRFM[[#This Row],[Recency]] &lt;= $L$4, 3, IF(tblCustRFM[[#This Row],[Recency]] &lt;= M5621, 2, 1))</f>
        <v>3</v>
      </c>
      <c r="G5619">
        <f>IF(tblCustRFM[[#This Row],[Frequency]] &gt;= L5622, 3, IF(tblCustRFM[[#This Row],[Frequency]] &gt;= M5622, 2, 1))</f>
        <v>3</v>
      </c>
      <c r="H5619">
        <f>IF(tblCustRFM[[#This Row],[Monetary]] &gt;= L5623, 3, IF(tblCustRFM[[#This Row],[Monetary]] &gt;= M5623, 2, 1))</f>
        <v>3</v>
      </c>
      <c r="I5619">
        <f>tblCustRFM[[#This Row],[RecencyTier]] + tblCustRFM[[#This Row],[FrequencyTier]] + tblCustRFM[[#This Row],[MonetaryTier]]</f>
        <v>9</v>
      </c>
    </row>
    <row r="5620" spans="1:9" x14ac:dyDescent="0.45">
      <c r="A5620" s="16">
        <v>9401</v>
      </c>
      <c r="B5620" s="10">
        <v>45622.686568672842</v>
      </c>
      <c r="C5620">
        <v>2</v>
      </c>
      <c r="D5620">
        <v>6346.8</v>
      </c>
      <c r="E5620" s="24">
        <f>INT(RFM_Pivot!$A$1 - tblCustRFM[[#This Row],[LastPurchaseDate]])</f>
        <v>34</v>
      </c>
      <c r="F5620">
        <f>IF(tblCustRFM[[#This Row],[Recency]] &lt;= $L$4, 3, IF(tblCustRFM[[#This Row],[Recency]] &lt;= M5622, 2, 1))</f>
        <v>3</v>
      </c>
      <c r="G5620">
        <f>IF(tblCustRFM[[#This Row],[Frequency]] &gt;= L5623, 3, IF(tblCustRFM[[#This Row],[Frequency]] &gt;= M5623, 2, 1))</f>
        <v>3</v>
      </c>
      <c r="H5620">
        <f>IF(tblCustRFM[[#This Row],[Monetary]] &gt;= L5624, 3, IF(tblCustRFM[[#This Row],[Monetary]] &gt;= M5624, 2, 1))</f>
        <v>3</v>
      </c>
      <c r="I5620">
        <f>tblCustRFM[[#This Row],[RecencyTier]] + tblCustRFM[[#This Row],[FrequencyTier]] + tblCustRFM[[#This Row],[MonetaryTier]]</f>
        <v>9</v>
      </c>
    </row>
    <row r="5621" spans="1:9" x14ac:dyDescent="0.45">
      <c r="A5621" s="16">
        <v>9402</v>
      </c>
      <c r="B5621" s="10">
        <v>45591.074407445987</v>
      </c>
      <c r="C5621">
        <v>1</v>
      </c>
      <c r="D5621">
        <v>12678.45</v>
      </c>
      <c r="E5621" s="24">
        <f>INT(RFM_Pivot!$A$1 - tblCustRFM[[#This Row],[LastPurchaseDate]])</f>
        <v>65</v>
      </c>
      <c r="F5621">
        <f>IF(tblCustRFM[[#This Row],[Recency]] &lt;= $L$4, 3, IF(tblCustRFM[[#This Row],[Recency]] &lt;= M5623, 2, 1))</f>
        <v>3</v>
      </c>
      <c r="G5621">
        <f>IF(tblCustRFM[[#This Row],[Frequency]] &gt;= L5624, 3, IF(tblCustRFM[[#This Row],[Frequency]] &gt;= M5624, 2, 1))</f>
        <v>3</v>
      </c>
      <c r="H5621">
        <f>IF(tblCustRFM[[#This Row],[Monetary]] &gt;= L5625, 3, IF(tblCustRFM[[#This Row],[Monetary]] &gt;= M5625, 2, 1))</f>
        <v>3</v>
      </c>
      <c r="I5621">
        <f>tblCustRFM[[#This Row],[RecencyTier]] + tblCustRFM[[#This Row],[FrequencyTier]] + tblCustRFM[[#This Row],[MonetaryTier]]</f>
        <v>9</v>
      </c>
    </row>
    <row r="5622" spans="1:9" x14ac:dyDescent="0.45">
      <c r="A5622" s="16">
        <v>9405</v>
      </c>
      <c r="B5622" s="10">
        <v>45419.069206905864</v>
      </c>
      <c r="C5622">
        <v>1</v>
      </c>
      <c r="D5622">
        <v>7951.16</v>
      </c>
      <c r="E5622" s="24">
        <f>INT(RFM_Pivot!$A$1 - tblCustRFM[[#This Row],[LastPurchaseDate]])</f>
        <v>237</v>
      </c>
      <c r="F5622">
        <f>IF(tblCustRFM[[#This Row],[Recency]] &lt;= $L$4, 3, IF(tblCustRFM[[#This Row],[Recency]] &lt;= M5624, 2, 1))</f>
        <v>1</v>
      </c>
      <c r="G5622">
        <f>IF(tblCustRFM[[#This Row],[Frequency]] &gt;= L5625, 3, IF(tblCustRFM[[#This Row],[Frequency]] &gt;= M5625, 2, 1))</f>
        <v>3</v>
      </c>
      <c r="H5622">
        <f>IF(tblCustRFM[[#This Row],[Monetary]] &gt;= L5626, 3, IF(tblCustRFM[[#This Row],[Monetary]] &gt;= M5626, 2, 1))</f>
        <v>3</v>
      </c>
      <c r="I5622">
        <f>tblCustRFM[[#This Row],[RecencyTier]] + tblCustRFM[[#This Row],[FrequencyTier]] + tblCustRFM[[#This Row],[MonetaryTier]]</f>
        <v>7</v>
      </c>
    </row>
    <row r="5623" spans="1:9" x14ac:dyDescent="0.45">
      <c r="A5623" s="16">
        <v>9407</v>
      </c>
      <c r="B5623" s="10">
        <v>45011.250425038583</v>
      </c>
      <c r="C5623">
        <v>1</v>
      </c>
      <c r="D5623">
        <v>5636.88</v>
      </c>
      <c r="E5623" s="24">
        <f>INT(RFM_Pivot!$A$1 - tblCustRFM[[#This Row],[LastPurchaseDate]])</f>
        <v>645</v>
      </c>
      <c r="F5623">
        <f>IF(tblCustRFM[[#This Row],[Recency]] &lt;= $L$4, 3, IF(tblCustRFM[[#This Row],[Recency]] &lt;= M5625, 2, 1))</f>
        <v>1</v>
      </c>
      <c r="G5623">
        <f>IF(tblCustRFM[[#This Row],[Frequency]] &gt;= L5626, 3, IF(tblCustRFM[[#This Row],[Frequency]] &gt;= M5626, 2, 1))</f>
        <v>3</v>
      </c>
      <c r="H5623">
        <f>IF(tblCustRFM[[#This Row],[Monetary]] &gt;= L5627, 3, IF(tblCustRFM[[#This Row],[Monetary]] &gt;= M5627, 2, 1))</f>
        <v>3</v>
      </c>
      <c r="I5623">
        <f>tblCustRFM[[#This Row],[RecencyTier]] + tblCustRFM[[#This Row],[FrequencyTier]] + tblCustRFM[[#This Row],[MonetaryTier]]</f>
        <v>7</v>
      </c>
    </row>
    <row r="5624" spans="1:9" x14ac:dyDescent="0.45">
      <c r="A5624" s="16">
        <v>9408</v>
      </c>
      <c r="B5624" s="10">
        <v>45646.486948688274</v>
      </c>
      <c r="C5624">
        <v>1</v>
      </c>
      <c r="D5624">
        <v>5889.42</v>
      </c>
      <c r="E5624" s="24">
        <f>INT(RFM_Pivot!$A$1 - tblCustRFM[[#This Row],[LastPurchaseDate]])</f>
        <v>10</v>
      </c>
      <c r="F5624">
        <f>IF(tblCustRFM[[#This Row],[Recency]] &lt;= $L$4, 3, IF(tblCustRFM[[#This Row],[Recency]] &lt;= M5626, 2, 1))</f>
        <v>3</v>
      </c>
      <c r="G5624">
        <f>IF(tblCustRFM[[#This Row],[Frequency]] &gt;= L5627, 3, IF(tblCustRFM[[#This Row],[Frequency]] &gt;= M5627, 2, 1))</f>
        <v>3</v>
      </c>
      <c r="H5624">
        <f>IF(tblCustRFM[[#This Row],[Monetary]] &gt;= L5628, 3, IF(tblCustRFM[[#This Row],[Monetary]] &gt;= M5628, 2, 1))</f>
        <v>3</v>
      </c>
      <c r="I5624">
        <f>tblCustRFM[[#This Row],[RecencyTier]] + tblCustRFM[[#This Row],[FrequencyTier]] + tblCustRFM[[#This Row],[MonetaryTier]]</f>
        <v>9</v>
      </c>
    </row>
    <row r="5625" spans="1:9" x14ac:dyDescent="0.45">
      <c r="A5625" s="16">
        <v>9411</v>
      </c>
      <c r="B5625" s="10">
        <v>45619.182218209877</v>
      </c>
      <c r="C5625">
        <v>4</v>
      </c>
      <c r="D5625">
        <v>22558.54</v>
      </c>
      <c r="E5625" s="24">
        <f>INT(RFM_Pivot!$A$1 - tblCustRFM[[#This Row],[LastPurchaseDate]])</f>
        <v>37</v>
      </c>
      <c r="F5625">
        <f>IF(tblCustRFM[[#This Row],[Recency]] &lt;= $L$4, 3, IF(tblCustRFM[[#This Row],[Recency]] &lt;= M5627, 2, 1))</f>
        <v>3</v>
      </c>
      <c r="G5625">
        <f>IF(tblCustRFM[[#This Row],[Frequency]] &gt;= L5628, 3, IF(tblCustRFM[[#This Row],[Frequency]] &gt;= M5628, 2, 1))</f>
        <v>3</v>
      </c>
      <c r="H5625">
        <f>IF(tblCustRFM[[#This Row],[Monetary]] &gt;= L5629, 3, IF(tblCustRFM[[#This Row],[Monetary]] &gt;= M5629, 2, 1))</f>
        <v>3</v>
      </c>
      <c r="I5625">
        <f>tblCustRFM[[#This Row],[RecencyTier]] + tblCustRFM[[#This Row],[FrequencyTier]] + tblCustRFM[[#This Row],[MonetaryTier]]</f>
        <v>9</v>
      </c>
    </row>
    <row r="5626" spans="1:9" x14ac:dyDescent="0.45">
      <c r="A5626" s="16">
        <v>9412</v>
      </c>
      <c r="B5626" s="10">
        <v>45344.528752854938</v>
      </c>
      <c r="C5626">
        <v>1</v>
      </c>
      <c r="D5626">
        <v>4039.82</v>
      </c>
      <c r="E5626" s="24">
        <f>INT(RFM_Pivot!$A$1 - tblCustRFM[[#This Row],[LastPurchaseDate]])</f>
        <v>312</v>
      </c>
      <c r="F5626">
        <f>IF(tblCustRFM[[#This Row],[Recency]] &lt;= $L$4, 3, IF(tblCustRFM[[#This Row],[Recency]] &lt;= M5628, 2, 1))</f>
        <v>1</v>
      </c>
      <c r="G5626">
        <f>IF(tblCustRFM[[#This Row],[Frequency]] &gt;= L5629, 3, IF(tblCustRFM[[#This Row],[Frequency]] &gt;= M5629, 2, 1))</f>
        <v>3</v>
      </c>
      <c r="H5626">
        <f>IF(tblCustRFM[[#This Row],[Monetary]] &gt;= L5630, 3, IF(tblCustRFM[[#This Row],[Monetary]] &gt;= M5630, 2, 1))</f>
        <v>3</v>
      </c>
      <c r="I5626">
        <f>tblCustRFM[[#This Row],[RecencyTier]] + tblCustRFM[[#This Row],[FrequencyTier]] + tblCustRFM[[#This Row],[MonetaryTier]]</f>
        <v>7</v>
      </c>
    </row>
    <row r="5627" spans="1:9" x14ac:dyDescent="0.45">
      <c r="A5627" s="16">
        <v>9414</v>
      </c>
      <c r="B5627" s="10">
        <v>45480.103310339509</v>
      </c>
      <c r="C5627">
        <v>2</v>
      </c>
      <c r="D5627">
        <v>8318.6</v>
      </c>
      <c r="E5627" s="24">
        <f>INT(RFM_Pivot!$A$1 - tblCustRFM[[#This Row],[LastPurchaseDate]])</f>
        <v>176</v>
      </c>
      <c r="F5627">
        <f>IF(tblCustRFM[[#This Row],[Recency]] &lt;= $L$4, 3, IF(tblCustRFM[[#This Row],[Recency]] &lt;= M5629, 2, 1))</f>
        <v>1</v>
      </c>
      <c r="G5627">
        <f>IF(tblCustRFM[[#This Row],[Frequency]] &gt;= L5630, 3, IF(tblCustRFM[[#This Row],[Frequency]] &gt;= M5630, 2, 1))</f>
        <v>3</v>
      </c>
      <c r="H5627">
        <f>IF(tblCustRFM[[#This Row],[Monetary]] &gt;= L5631, 3, IF(tblCustRFM[[#This Row],[Monetary]] &gt;= M5631, 2, 1))</f>
        <v>3</v>
      </c>
      <c r="I5627">
        <f>tblCustRFM[[#This Row],[RecencyTier]] + tblCustRFM[[#This Row],[FrequencyTier]] + tblCustRFM[[#This Row],[MonetaryTier]]</f>
        <v>7</v>
      </c>
    </row>
    <row r="5628" spans="1:9" x14ac:dyDescent="0.45">
      <c r="A5628" s="16">
        <v>9415</v>
      </c>
      <c r="B5628" s="10">
        <v>45274.73377337963</v>
      </c>
      <c r="C5628">
        <v>2</v>
      </c>
      <c r="D5628">
        <v>25561.29</v>
      </c>
      <c r="E5628" s="24">
        <f>INT(RFM_Pivot!$A$1 - tblCustRFM[[#This Row],[LastPurchaseDate]])</f>
        <v>382</v>
      </c>
      <c r="F5628">
        <f>IF(tblCustRFM[[#This Row],[Recency]] &lt;= $L$4, 3, IF(tblCustRFM[[#This Row],[Recency]] &lt;= M5630, 2, 1))</f>
        <v>1</v>
      </c>
      <c r="G5628">
        <f>IF(tblCustRFM[[#This Row],[Frequency]] &gt;= L5631, 3, IF(tblCustRFM[[#This Row],[Frequency]] &gt;= M5631, 2, 1))</f>
        <v>3</v>
      </c>
      <c r="H5628">
        <f>IF(tblCustRFM[[#This Row],[Monetary]] &gt;= L5632, 3, IF(tblCustRFM[[#This Row],[Monetary]] &gt;= M5632, 2, 1))</f>
        <v>3</v>
      </c>
      <c r="I5628">
        <f>tblCustRFM[[#This Row],[RecencyTier]] + tblCustRFM[[#This Row],[FrequencyTier]] + tblCustRFM[[#This Row],[MonetaryTier]]</f>
        <v>7</v>
      </c>
    </row>
    <row r="5629" spans="1:9" x14ac:dyDescent="0.45">
      <c r="A5629" s="16">
        <v>9417</v>
      </c>
      <c r="B5629" s="10">
        <v>45401.620462037034</v>
      </c>
      <c r="C5629">
        <v>3</v>
      </c>
      <c r="D5629">
        <v>30579.48</v>
      </c>
      <c r="E5629" s="24">
        <f>INT(RFM_Pivot!$A$1 - tblCustRFM[[#This Row],[LastPurchaseDate]])</f>
        <v>255</v>
      </c>
      <c r="F5629">
        <f>IF(tblCustRFM[[#This Row],[Recency]] &lt;= $L$4, 3, IF(tblCustRFM[[#This Row],[Recency]] &lt;= M5631, 2, 1))</f>
        <v>1</v>
      </c>
      <c r="G5629">
        <f>IF(tblCustRFM[[#This Row],[Frequency]] &gt;= L5632, 3, IF(tblCustRFM[[#This Row],[Frequency]] &gt;= M5632, 2, 1))</f>
        <v>3</v>
      </c>
      <c r="H5629">
        <f>IF(tblCustRFM[[#This Row],[Monetary]] &gt;= L5633, 3, IF(tblCustRFM[[#This Row],[Monetary]] &gt;= M5633, 2, 1))</f>
        <v>3</v>
      </c>
      <c r="I5629">
        <f>tblCustRFM[[#This Row],[RecencyTier]] + tblCustRFM[[#This Row],[FrequencyTier]] + tblCustRFM[[#This Row],[MonetaryTier]]</f>
        <v>7</v>
      </c>
    </row>
    <row r="5630" spans="1:9" x14ac:dyDescent="0.45">
      <c r="A5630" s="16">
        <v>9418</v>
      </c>
      <c r="B5630" s="10">
        <v>45367.526052623456</v>
      </c>
      <c r="C5630">
        <v>2</v>
      </c>
      <c r="D5630">
        <v>30429</v>
      </c>
      <c r="E5630" s="24">
        <f>INT(RFM_Pivot!$A$1 - tblCustRFM[[#This Row],[LastPurchaseDate]])</f>
        <v>289</v>
      </c>
      <c r="F5630">
        <f>IF(tblCustRFM[[#This Row],[Recency]] &lt;= $L$4, 3, IF(tblCustRFM[[#This Row],[Recency]] &lt;= M5632, 2, 1))</f>
        <v>1</v>
      </c>
      <c r="G5630">
        <f>IF(tblCustRFM[[#This Row],[Frequency]] &gt;= L5633, 3, IF(tblCustRFM[[#This Row],[Frequency]] &gt;= M5633, 2, 1))</f>
        <v>3</v>
      </c>
      <c r="H5630">
        <f>IF(tblCustRFM[[#This Row],[Monetary]] &gt;= L5634, 3, IF(tblCustRFM[[#This Row],[Monetary]] &gt;= M5634, 2, 1))</f>
        <v>3</v>
      </c>
      <c r="I5630">
        <f>tblCustRFM[[#This Row],[RecencyTier]] + tblCustRFM[[#This Row],[FrequencyTier]] + tblCustRFM[[#This Row],[MonetaryTier]]</f>
        <v>7</v>
      </c>
    </row>
    <row r="5631" spans="1:9" x14ac:dyDescent="0.45">
      <c r="A5631" s="16">
        <v>9419</v>
      </c>
      <c r="B5631" s="10">
        <v>45578.809180902776</v>
      </c>
      <c r="C5631">
        <v>2</v>
      </c>
      <c r="D5631">
        <v>18592.68</v>
      </c>
      <c r="E5631" s="24">
        <f>INT(RFM_Pivot!$A$1 - tblCustRFM[[#This Row],[LastPurchaseDate]])</f>
        <v>78</v>
      </c>
      <c r="F5631">
        <f>IF(tblCustRFM[[#This Row],[Recency]] &lt;= $L$4, 3, IF(tblCustRFM[[#This Row],[Recency]] &lt;= M5633, 2, 1))</f>
        <v>3</v>
      </c>
      <c r="G5631">
        <f>IF(tblCustRFM[[#This Row],[Frequency]] &gt;= L5634, 3, IF(tblCustRFM[[#This Row],[Frequency]] &gt;= M5634, 2, 1))</f>
        <v>3</v>
      </c>
      <c r="H5631">
        <f>IF(tblCustRFM[[#This Row],[Monetary]] &gt;= L5635, 3, IF(tblCustRFM[[#This Row],[Monetary]] &gt;= M5635, 2, 1))</f>
        <v>3</v>
      </c>
      <c r="I5631">
        <f>tblCustRFM[[#This Row],[RecencyTier]] + tblCustRFM[[#This Row],[FrequencyTier]] + tblCustRFM[[#This Row],[MonetaryTier]]</f>
        <v>9</v>
      </c>
    </row>
    <row r="5632" spans="1:9" x14ac:dyDescent="0.45">
      <c r="A5632" s="16">
        <v>9420</v>
      </c>
      <c r="B5632" s="10">
        <v>45423.011601157406</v>
      </c>
      <c r="C5632">
        <v>1</v>
      </c>
      <c r="D5632">
        <v>17133.68</v>
      </c>
      <c r="E5632" s="24">
        <f>INT(RFM_Pivot!$A$1 - tblCustRFM[[#This Row],[LastPurchaseDate]])</f>
        <v>233</v>
      </c>
      <c r="F5632">
        <f>IF(tblCustRFM[[#This Row],[Recency]] &lt;= $L$4, 3, IF(tblCustRFM[[#This Row],[Recency]] &lt;= M5634, 2, 1))</f>
        <v>1</v>
      </c>
      <c r="G5632">
        <f>IF(tblCustRFM[[#This Row],[Frequency]] &gt;= L5635, 3, IF(tblCustRFM[[#This Row],[Frequency]] &gt;= M5635, 2, 1))</f>
        <v>3</v>
      </c>
      <c r="H5632">
        <f>IF(tblCustRFM[[#This Row],[Monetary]] &gt;= L5636, 3, IF(tblCustRFM[[#This Row],[Monetary]] &gt;= M5636, 2, 1))</f>
        <v>3</v>
      </c>
      <c r="I5632">
        <f>tblCustRFM[[#This Row],[RecencyTier]] + tblCustRFM[[#This Row],[FrequencyTier]] + tblCustRFM[[#This Row],[MonetaryTier]]</f>
        <v>7</v>
      </c>
    </row>
    <row r="5633" spans="1:9" x14ac:dyDescent="0.45">
      <c r="A5633" s="16">
        <v>9422</v>
      </c>
      <c r="B5633" s="10">
        <v>45607.063006288583</v>
      </c>
      <c r="C5633">
        <v>1</v>
      </c>
      <c r="D5633">
        <v>9443.68</v>
      </c>
      <c r="E5633" s="24">
        <f>INT(RFM_Pivot!$A$1 - tblCustRFM[[#This Row],[LastPurchaseDate]])</f>
        <v>49</v>
      </c>
      <c r="F5633">
        <f>IF(tblCustRFM[[#This Row],[Recency]] &lt;= $L$4, 3, IF(tblCustRFM[[#This Row],[Recency]] &lt;= M5635, 2, 1))</f>
        <v>3</v>
      </c>
      <c r="G5633">
        <f>IF(tblCustRFM[[#This Row],[Frequency]] &gt;= L5636, 3, IF(tblCustRFM[[#This Row],[Frequency]] &gt;= M5636, 2, 1))</f>
        <v>3</v>
      </c>
      <c r="H5633">
        <f>IF(tblCustRFM[[#This Row],[Monetary]] &gt;= L5637, 3, IF(tblCustRFM[[#This Row],[Monetary]] &gt;= M5637, 2, 1))</f>
        <v>3</v>
      </c>
      <c r="I5633">
        <f>tblCustRFM[[#This Row],[RecencyTier]] + tblCustRFM[[#This Row],[FrequencyTier]] + tblCustRFM[[#This Row],[MonetaryTier]]</f>
        <v>9</v>
      </c>
    </row>
    <row r="5634" spans="1:9" x14ac:dyDescent="0.45">
      <c r="A5634" s="16">
        <v>9424</v>
      </c>
      <c r="B5634" s="10">
        <v>45434.181718171298</v>
      </c>
      <c r="C5634">
        <v>1</v>
      </c>
      <c r="D5634">
        <v>12639.72</v>
      </c>
      <c r="E5634" s="24">
        <f>INT(RFM_Pivot!$A$1 - tblCustRFM[[#This Row],[LastPurchaseDate]])</f>
        <v>222</v>
      </c>
      <c r="F5634">
        <f>IF(tblCustRFM[[#This Row],[Recency]] &lt;= $L$4, 3, IF(tblCustRFM[[#This Row],[Recency]] &lt;= M5636, 2, 1))</f>
        <v>1</v>
      </c>
      <c r="G5634">
        <f>IF(tblCustRFM[[#This Row],[Frequency]] &gt;= L5637, 3, IF(tblCustRFM[[#This Row],[Frequency]] &gt;= M5637, 2, 1))</f>
        <v>3</v>
      </c>
      <c r="H5634">
        <f>IF(tblCustRFM[[#This Row],[Monetary]] &gt;= L5638, 3, IF(tblCustRFM[[#This Row],[Monetary]] &gt;= M5638, 2, 1))</f>
        <v>3</v>
      </c>
      <c r="I5634">
        <f>tblCustRFM[[#This Row],[RecencyTier]] + tblCustRFM[[#This Row],[FrequencyTier]] + tblCustRFM[[#This Row],[MonetaryTier]]</f>
        <v>7</v>
      </c>
    </row>
    <row r="5635" spans="1:9" x14ac:dyDescent="0.45">
      <c r="A5635" s="16">
        <v>9427</v>
      </c>
      <c r="B5635" s="10">
        <v>45442.431543171297</v>
      </c>
      <c r="C5635">
        <v>2</v>
      </c>
      <c r="D5635">
        <v>22587.52</v>
      </c>
      <c r="E5635" s="24">
        <f>INT(RFM_Pivot!$A$1 - tblCustRFM[[#This Row],[LastPurchaseDate]])</f>
        <v>214</v>
      </c>
      <c r="F5635">
        <f>IF(tblCustRFM[[#This Row],[Recency]] &lt;= $L$4, 3, IF(tblCustRFM[[#This Row],[Recency]] &lt;= M5637, 2, 1))</f>
        <v>1</v>
      </c>
      <c r="G5635">
        <f>IF(tblCustRFM[[#This Row],[Frequency]] &gt;= L5638, 3, IF(tblCustRFM[[#This Row],[Frequency]] &gt;= M5638, 2, 1))</f>
        <v>3</v>
      </c>
      <c r="H5635">
        <f>IF(tblCustRFM[[#This Row],[Monetary]] &gt;= L5639, 3, IF(tblCustRFM[[#This Row],[Monetary]] &gt;= M5639, 2, 1))</f>
        <v>3</v>
      </c>
      <c r="I5635">
        <f>tblCustRFM[[#This Row],[RecencyTier]] + tblCustRFM[[#This Row],[FrequencyTier]] + tblCustRFM[[#This Row],[MonetaryTier]]</f>
        <v>7</v>
      </c>
    </row>
    <row r="5636" spans="1:9" x14ac:dyDescent="0.45">
      <c r="A5636" s="16">
        <v>9428</v>
      </c>
      <c r="B5636" s="10">
        <v>45416.148914891972</v>
      </c>
      <c r="C5636">
        <v>2</v>
      </c>
      <c r="D5636">
        <v>7554.8</v>
      </c>
      <c r="E5636" s="24">
        <f>INT(RFM_Pivot!$A$1 - tblCustRFM[[#This Row],[LastPurchaseDate]])</f>
        <v>240</v>
      </c>
      <c r="F5636">
        <f>IF(tblCustRFM[[#This Row],[Recency]] &lt;= $L$4, 3, IF(tblCustRFM[[#This Row],[Recency]] &lt;= M5638, 2, 1))</f>
        <v>1</v>
      </c>
      <c r="G5636">
        <f>IF(tblCustRFM[[#This Row],[Frequency]] &gt;= L5639, 3, IF(tblCustRFM[[#This Row],[Frequency]] &gt;= M5639, 2, 1))</f>
        <v>3</v>
      </c>
      <c r="H5636">
        <f>IF(tblCustRFM[[#This Row],[Monetary]] &gt;= L5640, 3, IF(tblCustRFM[[#This Row],[Monetary]] &gt;= M5640, 2, 1))</f>
        <v>3</v>
      </c>
      <c r="I5636">
        <f>tblCustRFM[[#This Row],[RecencyTier]] + tblCustRFM[[#This Row],[FrequencyTier]] + tblCustRFM[[#This Row],[MonetaryTier]]</f>
        <v>7</v>
      </c>
    </row>
    <row r="5637" spans="1:9" x14ac:dyDescent="0.45">
      <c r="A5637" s="16">
        <v>9429</v>
      </c>
      <c r="B5637" s="10">
        <v>45327.299029899688</v>
      </c>
      <c r="C5637">
        <v>2</v>
      </c>
      <c r="D5637">
        <v>1310.22</v>
      </c>
      <c r="E5637" s="24">
        <f>INT(RFM_Pivot!$A$1 - tblCustRFM[[#This Row],[LastPurchaseDate]])</f>
        <v>329</v>
      </c>
      <c r="F5637">
        <f>IF(tblCustRFM[[#This Row],[Recency]] &lt;= $L$4, 3, IF(tblCustRFM[[#This Row],[Recency]] &lt;= M5639, 2, 1))</f>
        <v>1</v>
      </c>
      <c r="G5637">
        <f>IF(tblCustRFM[[#This Row],[Frequency]] &gt;= L5640, 3, IF(tblCustRFM[[#This Row],[Frequency]] &gt;= M5640, 2, 1))</f>
        <v>3</v>
      </c>
      <c r="H5637">
        <f>IF(tblCustRFM[[#This Row],[Monetary]] &gt;= L5641, 3, IF(tblCustRFM[[#This Row],[Monetary]] &gt;= M5641, 2, 1))</f>
        <v>3</v>
      </c>
      <c r="I5637">
        <f>tblCustRFM[[#This Row],[RecencyTier]] + tblCustRFM[[#This Row],[FrequencyTier]] + tblCustRFM[[#This Row],[MonetaryTier]]</f>
        <v>7</v>
      </c>
    </row>
    <row r="5638" spans="1:9" x14ac:dyDescent="0.45">
      <c r="A5638" s="16">
        <v>9430</v>
      </c>
      <c r="B5638" s="10">
        <v>45243.632663271608</v>
      </c>
      <c r="C5638">
        <v>1</v>
      </c>
      <c r="D5638">
        <v>14541.33</v>
      </c>
      <c r="E5638" s="24">
        <f>INT(RFM_Pivot!$A$1 - tblCustRFM[[#This Row],[LastPurchaseDate]])</f>
        <v>413</v>
      </c>
      <c r="F5638">
        <f>IF(tblCustRFM[[#This Row],[Recency]] &lt;= $L$4, 3, IF(tblCustRFM[[#This Row],[Recency]] &lt;= M5640, 2, 1))</f>
        <v>1</v>
      </c>
      <c r="G5638">
        <f>IF(tblCustRFM[[#This Row],[Frequency]] &gt;= L5641, 3, IF(tblCustRFM[[#This Row],[Frequency]] &gt;= M5641, 2, 1))</f>
        <v>3</v>
      </c>
      <c r="H5638">
        <f>IF(tblCustRFM[[#This Row],[Monetary]] &gt;= L5642, 3, IF(tblCustRFM[[#This Row],[Monetary]] &gt;= M5642, 2, 1))</f>
        <v>3</v>
      </c>
      <c r="I5638">
        <f>tblCustRFM[[#This Row],[RecencyTier]] + tblCustRFM[[#This Row],[FrequencyTier]] + tblCustRFM[[#This Row],[MonetaryTier]]</f>
        <v>7</v>
      </c>
    </row>
    <row r="5639" spans="1:9" x14ac:dyDescent="0.45">
      <c r="A5639" s="16">
        <v>9431</v>
      </c>
      <c r="B5639" s="10">
        <v>45508.649164930554</v>
      </c>
      <c r="C5639">
        <v>1</v>
      </c>
      <c r="D5639">
        <v>7653.8</v>
      </c>
      <c r="E5639" s="24">
        <f>INT(RFM_Pivot!$A$1 - tblCustRFM[[#This Row],[LastPurchaseDate]])</f>
        <v>148</v>
      </c>
      <c r="F5639">
        <f>IF(tblCustRFM[[#This Row],[Recency]] &lt;= $L$4, 3, IF(tblCustRFM[[#This Row],[Recency]] &lt;= M5641, 2, 1))</f>
        <v>1</v>
      </c>
      <c r="G5639">
        <f>IF(tblCustRFM[[#This Row],[Frequency]] &gt;= L5642, 3, IF(tblCustRFM[[#This Row],[Frequency]] &gt;= M5642, 2, 1))</f>
        <v>3</v>
      </c>
      <c r="H5639">
        <f>IF(tblCustRFM[[#This Row],[Monetary]] &gt;= L5643, 3, IF(tblCustRFM[[#This Row],[Monetary]] &gt;= M5643, 2, 1))</f>
        <v>3</v>
      </c>
      <c r="I5639">
        <f>tblCustRFM[[#This Row],[RecencyTier]] + tblCustRFM[[#This Row],[FrequencyTier]] + tblCustRFM[[#This Row],[MonetaryTier]]</f>
        <v>7</v>
      </c>
    </row>
    <row r="5640" spans="1:9" x14ac:dyDescent="0.45">
      <c r="A5640" s="16">
        <v>9432</v>
      </c>
      <c r="B5640" s="10">
        <v>45242.975597569442</v>
      </c>
      <c r="C5640">
        <v>1</v>
      </c>
      <c r="D5640">
        <v>2642.42</v>
      </c>
      <c r="E5640" s="24">
        <f>INT(RFM_Pivot!$A$1 - tblCustRFM[[#This Row],[LastPurchaseDate]])</f>
        <v>414</v>
      </c>
      <c r="F5640">
        <f>IF(tblCustRFM[[#This Row],[Recency]] &lt;= $L$4, 3, IF(tblCustRFM[[#This Row],[Recency]] &lt;= M5642, 2, 1))</f>
        <v>1</v>
      </c>
      <c r="G5640">
        <f>IF(tblCustRFM[[#This Row],[Frequency]] &gt;= L5643, 3, IF(tblCustRFM[[#This Row],[Frequency]] &gt;= M5643, 2, 1))</f>
        <v>3</v>
      </c>
      <c r="H5640">
        <f>IF(tblCustRFM[[#This Row],[Monetary]] &gt;= L5644, 3, IF(tblCustRFM[[#This Row],[Monetary]] &gt;= M5644, 2, 1))</f>
        <v>3</v>
      </c>
      <c r="I5640">
        <f>tblCustRFM[[#This Row],[RecencyTier]] + tblCustRFM[[#This Row],[FrequencyTier]] + tblCustRFM[[#This Row],[MonetaryTier]]</f>
        <v>7</v>
      </c>
    </row>
    <row r="5641" spans="1:9" x14ac:dyDescent="0.45">
      <c r="A5641" s="16">
        <v>9433</v>
      </c>
      <c r="B5641" s="10">
        <v>45333.650665084875</v>
      </c>
      <c r="C5641">
        <v>4</v>
      </c>
      <c r="D5641">
        <v>24984.35</v>
      </c>
      <c r="E5641" s="24">
        <f>INT(RFM_Pivot!$A$1 - tblCustRFM[[#This Row],[LastPurchaseDate]])</f>
        <v>323</v>
      </c>
      <c r="F5641">
        <f>IF(tblCustRFM[[#This Row],[Recency]] &lt;= $L$4, 3, IF(tblCustRFM[[#This Row],[Recency]] &lt;= M5643, 2, 1))</f>
        <v>1</v>
      </c>
      <c r="G5641">
        <f>IF(tblCustRFM[[#This Row],[Frequency]] &gt;= L5644, 3, IF(tblCustRFM[[#This Row],[Frequency]] &gt;= M5644, 2, 1))</f>
        <v>3</v>
      </c>
      <c r="H5641">
        <f>IF(tblCustRFM[[#This Row],[Monetary]] &gt;= L5645, 3, IF(tblCustRFM[[#This Row],[Monetary]] &gt;= M5645, 2, 1))</f>
        <v>3</v>
      </c>
      <c r="I5641">
        <f>tblCustRFM[[#This Row],[RecencyTier]] + tblCustRFM[[#This Row],[FrequencyTier]] + tblCustRFM[[#This Row],[MonetaryTier]]</f>
        <v>7</v>
      </c>
    </row>
    <row r="5642" spans="1:9" x14ac:dyDescent="0.45">
      <c r="A5642" s="16">
        <v>9434</v>
      </c>
      <c r="B5642" s="10">
        <v>45421.332433256175</v>
      </c>
      <c r="C5642">
        <v>2</v>
      </c>
      <c r="D5642">
        <v>10710.41</v>
      </c>
      <c r="E5642" s="24">
        <f>INT(RFM_Pivot!$A$1 - tblCustRFM[[#This Row],[LastPurchaseDate]])</f>
        <v>235</v>
      </c>
      <c r="F5642">
        <f>IF(tblCustRFM[[#This Row],[Recency]] &lt;= $L$4, 3, IF(tblCustRFM[[#This Row],[Recency]] &lt;= M5644, 2, 1))</f>
        <v>1</v>
      </c>
      <c r="G5642">
        <f>IF(tblCustRFM[[#This Row],[Frequency]] &gt;= L5645, 3, IF(tblCustRFM[[#This Row],[Frequency]] &gt;= M5645, 2, 1))</f>
        <v>3</v>
      </c>
      <c r="H5642">
        <f>IF(tblCustRFM[[#This Row],[Monetary]] &gt;= L5646, 3, IF(tblCustRFM[[#This Row],[Monetary]] &gt;= M5646, 2, 1))</f>
        <v>3</v>
      </c>
      <c r="I5642">
        <f>tblCustRFM[[#This Row],[RecencyTier]] + tblCustRFM[[#This Row],[FrequencyTier]] + tblCustRFM[[#This Row],[MonetaryTier]]</f>
        <v>7</v>
      </c>
    </row>
    <row r="5643" spans="1:9" x14ac:dyDescent="0.45">
      <c r="A5643" s="16">
        <v>9435</v>
      </c>
      <c r="B5643" s="10">
        <v>45267.871087114196</v>
      </c>
      <c r="C5643">
        <v>2</v>
      </c>
      <c r="D5643">
        <v>29560.38</v>
      </c>
      <c r="E5643" s="24">
        <f>INT(RFM_Pivot!$A$1 - tblCustRFM[[#This Row],[LastPurchaseDate]])</f>
        <v>389</v>
      </c>
      <c r="F5643">
        <f>IF(tblCustRFM[[#This Row],[Recency]] &lt;= $L$4, 3, IF(tblCustRFM[[#This Row],[Recency]] &lt;= M5645, 2, 1))</f>
        <v>1</v>
      </c>
      <c r="G5643">
        <f>IF(tblCustRFM[[#This Row],[Frequency]] &gt;= L5646, 3, IF(tblCustRFM[[#This Row],[Frequency]] &gt;= M5646, 2, 1))</f>
        <v>3</v>
      </c>
      <c r="H5643">
        <f>IF(tblCustRFM[[#This Row],[Monetary]] &gt;= L5647, 3, IF(tblCustRFM[[#This Row],[Monetary]] &gt;= M5647, 2, 1))</f>
        <v>3</v>
      </c>
      <c r="I5643">
        <f>tblCustRFM[[#This Row],[RecencyTier]] + tblCustRFM[[#This Row],[FrequencyTier]] + tblCustRFM[[#This Row],[MonetaryTier]]</f>
        <v>7</v>
      </c>
    </row>
    <row r="5644" spans="1:9" x14ac:dyDescent="0.45">
      <c r="A5644" s="16">
        <v>9436</v>
      </c>
      <c r="B5644" s="10">
        <v>45150.913391358023</v>
      </c>
      <c r="C5644">
        <v>2</v>
      </c>
      <c r="D5644">
        <v>5630.02</v>
      </c>
      <c r="E5644" s="24">
        <f>INT(RFM_Pivot!$A$1 - tblCustRFM[[#This Row],[LastPurchaseDate]])</f>
        <v>506</v>
      </c>
      <c r="F5644">
        <f>IF(tblCustRFM[[#This Row],[Recency]] &lt;= $L$4, 3, IF(tblCustRFM[[#This Row],[Recency]] &lt;= M5646, 2, 1))</f>
        <v>1</v>
      </c>
      <c r="G5644">
        <f>IF(tblCustRFM[[#This Row],[Frequency]] &gt;= L5647, 3, IF(tblCustRFM[[#This Row],[Frequency]] &gt;= M5647, 2, 1))</f>
        <v>3</v>
      </c>
      <c r="H5644">
        <f>IF(tblCustRFM[[#This Row],[Monetary]] &gt;= L5648, 3, IF(tblCustRFM[[#This Row],[Monetary]] &gt;= M5648, 2, 1))</f>
        <v>3</v>
      </c>
      <c r="I5644">
        <f>tblCustRFM[[#This Row],[RecencyTier]] + tblCustRFM[[#This Row],[FrequencyTier]] + tblCustRFM[[#This Row],[MonetaryTier]]</f>
        <v>7</v>
      </c>
    </row>
    <row r="5645" spans="1:9" x14ac:dyDescent="0.45">
      <c r="A5645" s="16">
        <v>9437</v>
      </c>
      <c r="B5645" s="10">
        <v>45619.693269328702</v>
      </c>
      <c r="C5645">
        <v>1</v>
      </c>
      <c r="D5645">
        <v>5030.92</v>
      </c>
      <c r="E5645" s="24">
        <f>INT(RFM_Pivot!$A$1 - tblCustRFM[[#This Row],[LastPurchaseDate]])</f>
        <v>37</v>
      </c>
      <c r="F5645">
        <f>IF(tblCustRFM[[#This Row],[Recency]] &lt;= $L$4, 3, IF(tblCustRFM[[#This Row],[Recency]] &lt;= M5647, 2, 1))</f>
        <v>3</v>
      </c>
      <c r="G5645">
        <f>IF(tblCustRFM[[#This Row],[Frequency]] &gt;= L5648, 3, IF(tblCustRFM[[#This Row],[Frequency]] &gt;= M5648, 2, 1))</f>
        <v>3</v>
      </c>
      <c r="H5645">
        <f>IF(tblCustRFM[[#This Row],[Monetary]] &gt;= L5649, 3, IF(tblCustRFM[[#This Row],[Monetary]] &gt;= M5649, 2, 1))</f>
        <v>3</v>
      </c>
      <c r="I5645">
        <f>tblCustRFM[[#This Row],[RecencyTier]] + tblCustRFM[[#This Row],[FrequencyTier]] + tblCustRFM[[#This Row],[MonetaryTier]]</f>
        <v>9</v>
      </c>
    </row>
    <row r="5646" spans="1:9" x14ac:dyDescent="0.45">
      <c r="A5646" s="16">
        <v>9438</v>
      </c>
      <c r="B5646" s="10">
        <v>45097.983098302466</v>
      </c>
      <c r="C5646">
        <v>1</v>
      </c>
      <c r="D5646">
        <v>7464.24</v>
      </c>
      <c r="E5646" s="24">
        <f>INT(RFM_Pivot!$A$1 - tblCustRFM[[#This Row],[LastPurchaseDate]])</f>
        <v>559</v>
      </c>
      <c r="F5646">
        <f>IF(tblCustRFM[[#This Row],[Recency]] &lt;= $L$4, 3, IF(tblCustRFM[[#This Row],[Recency]] &lt;= M5648, 2, 1))</f>
        <v>1</v>
      </c>
      <c r="G5646">
        <f>IF(tblCustRFM[[#This Row],[Frequency]] &gt;= L5649, 3, IF(tblCustRFM[[#This Row],[Frequency]] &gt;= M5649, 2, 1))</f>
        <v>3</v>
      </c>
      <c r="H5646">
        <f>IF(tblCustRFM[[#This Row],[Monetary]] &gt;= L5650, 3, IF(tblCustRFM[[#This Row],[Monetary]] &gt;= M5650, 2, 1))</f>
        <v>3</v>
      </c>
      <c r="I5646">
        <f>tblCustRFM[[#This Row],[RecencyTier]] + tblCustRFM[[#This Row],[FrequencyTier]] + tblCustRFM[[#This Row],[MonetaryTier]]</f>
        <v>7</v>
      </c>
    </row>
    <row r="5647" spans="1:9" x14ac:dyDescent="0.45">
      <c r="A5647" s="16">
        <v>9442</v>
      </c>
      <c r="B5647" s="10">
        <v>45188.220122029321</v>
      </c>
      <c r="C5647">
        <v>2</v>
      </c>
      <c r="D5647">
        <v>33410.160000000003</v>
      </c>
      <c r="E5647" s="24">
        <f>INT(RFM_Pivot!$A$1 - tblCustRFM[[#This Row],[LastPurchaseDate]])</f>
        <v>468</v>
      </c>
      <c r="F5647">
        <f>IF(tblCustRFM[[#This Row],[Recency]] &lt;= $L$4, 3, IF(tblCustRFM[[#This Row],[Recency]] &lt;= M5649, 2, 1))</f>
        <v>1</v>
      </c>
      <c r="G5647">
        <f>IF(tblCustRFM[[#This Row],[Frequency]] &gt;= L5650, 3, IF(tblCustRFM[[#This Row],[Frequency]] &gt;= M5650, 2, 1))</f>
        <v>3</v>
      </c>
      <c r="H5647">
        <f>IF(tblCustRFM[[#This Row],[Monetary]] &gt;= L5651, 3, IF(tblCustRFM[[#This Row],[Monetary]] &gt;= M5651, 2, 1))</f>
        <v>3</v>
      </c>
      <c r="I5647">
        <f>tblCustRFM[[#This Row],[RecencyTier]] + tblCustRFM[[#This Row],[FrequencyTier]] + tblCustRFM[[#This Row],[MonetaryTier]]</f>
        <v>7</v>
      </c>
    </row>
    <row r="5648" spans="1:9" x14ac:dyDescent="0.45">
      <c r="A5648" s="16">
        <v>9444</v>
      </c>
      <c r="B5648" s="10">
        <v>45621.664466435184</v>
      </c>
      <c r="C5648">
        <v>3</v>
      </c>
      <c r="D5648">
        <v>29687.32</v>
      </c>
      <c r="E5648" s="24">
        <f>INT(RFM_Pivot!$A$1 - tblCustRFM[[#This Row],[LastPurchaseDate]])</f>
        <v>35</v>
      </c>
      <c r="F5648">
        <f>IF(tblCustRFM[[#This Row],[Recency]] &lt;= $L$4, 3, IF(tblCustRFM[[#This Row],[Recency]] &lt;= M5650, 2, 1))</f>
        <v>3</v>
      </c>
      <c r="G5648">
        <f>IF(tblCustRFM[[#This Row],[Frequency]] &gt;= L5651, 3, IF(tblCustRFM[[#This Row],[Frequency]] &gt;= M5651, 2, 1))</f>
        <v>3</v>
      </c>
      <c r="H5648">
        <f>IF(tblCustRFM[[#This Row],[Monetary]] &gt;= L5652, 3, IF(tblCustRFM[[#This Row],[Monetary]] &gt;= M5652, 2, 1))</f>
        <v>3</v>
      </c>
      <c r="I5648">
        <f>tblCustRFM[[#This Row],[RecencyTier]] + tblCustRFM[[#This Row],[FrequencyTier]] + tblCustRFM[[#This Row],[MonetaryTier]]</f>
        <v>9</v>
      </c>
    </row>
    <row r="5649" spans="1:9" x14ac:dyDescent="0.45">
      <c r="A5649" s="16">
        <v>9445</v>
      </c>
      <c r="B5649" s="10">
        <v>45440.5333533179</v>
      </c>
      <c r="C5649">
        <v>4</v>
      </c>
      <c r="D5649">
        <v>24021.75</v>
      </c>
      <c r="E5649" s="24">
        <f>INT(RFM_Pivot!$A$1 - tblCustRFM[[#This Row],[LastPurchaseDate]])</f>
        <v>216</v>
      </c>
      <c r="F5649">
        <f>IF(tblCustRFM[[#This Row],[Recency]] &lt;= $L$4, 3, IF(tblCustRFM[[#This Row],[Recency]] &lt;= M5651, 2, 1))</f>
        <v>1</v>
      </c>
      <c r="G5649">
        <f>IF(tblCustRFM[[#This Row],[Frequency]] &gt;= L5652, 3, IF(tblCustRFM[[#This Row],[Frequency]] &gt;= M5652, 2, 1))</f>
        <v>3</v>
      </c>
      <c r="H5649">
        <f>IF(tblCustRFM[[#This Row],[Monetary]] &gt;= L5653, 3, IF(tblCustRFM[[#This Row],[Monetary]] &gt;= M5653, 2, 1))</f>
        <v>3</v>
      </c>
      <c r="I5649">
        <f>tblCustRFM[[#This Row],[RecencyTier]] + tblCustRFM[[#This Row],[FrequencyTier]] + tblCustRFM[[#This Row],[MonetaryTier]]</f>
        <v>7</v>
      </c>
    </row>
    <row r="5650" spans="1:9" x14ac:dyDescent="0.45">
      <c r="A5650" s="16">
        <v>9446</v>
      </c>
      <c r="B5650" s="10">
        <v>45341.900490046297</v>
      </c>
      <c r="C5650">
        <v>2</v>
      </c>
      <c r="D5650">
        <v>14082.8</v>
      </c>
      <c r="E5650" s="24">
        <f>INT(RFM_Pivot!$A$1 - tblCustRFM[[#This Row],[LastPurchaseDate]])</f>
        <v>315</v>
      </c>
      <c r="F5650">
        <f>IF(tblCustRFM[[#This Row],[Recency]] &lt;= $L$4, 3, IF(tblCustRFM[[#This Row],[Recency]] &lt;= M5652, 2, 1))</f>
        <v>1</v>
      </c>
      <c r="G5650">
        <f>IF(tblCustRFM[[#This Row],[Frequency]] &gt;= L5653, 3, IF(tblCustRFM[[#This Row],[Frequency]] &gt;= M5653, 2, 1))</f>
        <v>3</v>
      </c>
      <c r="H5650">
        <f>IF(tblCustRFM[[#This Row],[Monetary]] &gt;= L5654, 3, IF(tblCustRFM[[#This Row],[Monetary]] &gt;= M5654, 2, 1))</f>
        <v>3</v>
      </c>
      <c r="I5650">
        <f>tblCustRFM[[#This Row],[RecencyTier]] + tblCustRFM[[#This Row],[FrequencyTier]] + tblCustRFM[[#This Row],[MonetaryTier]]</f>
        <v>7</v>
      </c>
    </row>
    <row r="5651" spans="1:9" x14ac:dyDescent="0.45">
      <c r="A5651" s="16">
        <v>9447</v>
      </c>
      <c r="B5651" s="10">
        <v>45342.338533873459</v>
      </c>
      <c r="C5651">
        <v>1</v>
      </c>
      <c r="D5651">
        <v>15298.84</v>
      </c>
      <c r="E5651" s="24">
        <f>INT(RFM_Pivot!$A$1 - tblCustRFM[[#This Row],[LastPurchaseDate]])</f>
        <v>314</v>
      </c>
      <c r="F5651">
        <f>IF(tblCustRFM[[#This Row],[Recency]] &lt;= $L$4, 3, IF(tblCustRFM[[#This Row],[Recency]] &lt;= M5653, 2, 1))</f>
        <v>1</v>
      </c>
      <c r="G5651">
        <f>IF(tblCustRFM[[#This Row],[Frequency]] &gt;= L5654, 3, IF(tblCustRFM[[#This Row],[Frequency]] &gt;= M5654, 2, 1))</f>
        <v>3</v>
      </c>
      <c r="H5651">
        <f>IF(tblCustRFM[[#This Row],[Monetary]] &gt;= L5655, 3, IF(tblCustRFM[[#This Row],[Monetary]] &gt;= M5655, 2, 1))</f>
        <v>3</v>
      </c>
      <c r="I5651">
        <f>tblCustRFM[[#This Row],[RecencyTier]] + tblCustRFM[[#This Row],[FrequencyTier]] + tblCustRFM[[#This Row],[MonetaryTier]]</f>
        <v>7</v>
      </c>
    </row>
    <row r="5652" spans="1:9" x14ac:dyDescent="0.45">
      <c r="A5652" s="16">
        <v>9448</v>
      </c>
      <c r="B5652" s="10">
        <v>45609.837283719135</v>
      </c>
      <c r="C5652">
        <v>3</v>
      </c>
      <c r="D5652">
        <v>29040.19</v>
      </c>
      <c r="E5652" s="24">
        <f>INT(RFM_Pivot!$A$1 - tblCustRFM[[#This Row],[LastPurchaseDate]])</f>
        <v>47</v>
      </c>
      <c r="F5652">
        <f>IF(tblCustRFM[[#This Row],[Recency]] &lt;= $L$4, 3, IF(tblCustRFM[[#This Row],[Recency]] &lt;= M5654, 2, 1))</f>
        <v>3</v>
      </c>
      <c r="G5652">
        <f>IF(tblCustRFM[[#This Row],[Frequency]] &gt;= L5655, 3, IF(tblCustRFM[[#This Row],[Frequency]] &gt;= M5655, 2, 1))</f>
        <v>3</v>
      </c>
      <c r="H5652">
        <f>IF(tblCustRFM[[#This Row],[Monetary]] &gt;= L5656, 3, IF(tblCustRFM[[#This Row],[Monetary]] &gt;= M5656, 2, 1))</f>
        <v>3</v>
      </c>
      <c r="I5652">
        <f>tblCustRFM[[#This Row],[RecencyTier]] + tblCustRFM[[#This Row],[FrequencyTier]] + tblCustRFM[[#This Row],[MonetaryTier]]</f>
        <v>9</v>
      </c>
    </row>
    <row r="5653" spans="1:9" x14ac:dyDescent="0.45">
      <c r="A5653" s="16">
        <v>9449</v>
      </c>
      <c r="B5653" s="10">
        <v>45356.866986689813</v>
      </c>
      <c r="C5653">
        <v>1</v>
      </c>
      <c r="D5653">
        <v>5690.6</v>
      </c>
      <c r="E5653" s="24">
        <f>INT(RFM_Pivot!$A$1 - tblCustRFM[[#This Row],[LastPurchaseDate]])</f>
        <v>300</v>
      </c>
      <c r="F5653">
        <f>IF(tblCustRFM[[#This Row],[Recency]] &lt;= $L$4, 3, IF(tblCustRFM[[#This Row],[Recency]] &lt;= M5655, 2, 1))</f>
        <v>1</v>
      </c>
      <c r="G5653">
        <f>IF(tblCustRFM[[#This Row],[Frequency]] &gt;= L5656, 3, IF(tblCustRFM[[#This Row],[Frequency]] &gt;= M5656, 2, 1))</f>
        <v>3</v>
      </c>
      <c r="H5653">
        <f>IF(tblCustRFM[[#This Row],[Monetary]] &gt;= L5657, 3, IF(tblCustRFM[[#This Row],[Monetary]] &gt;= M5657, 2, 1))</f>
        <v>3</v>
      </c>
      <c r="I5653">
        <f>tblCustRFM[[#This Row],[RecencyTier]] + tblCustRFM[[#This Row],[FrequencyTier]] + tblCustRFM[[#This Row],[MonetaryTier]]</f>
        <v>7</v>
      </c>
    </row>
    <row r="5654" spans="1:9" x14ac:dyDescent="0.45">
      <c r="A5654" s="16">
        <v>9450</v>
      </c>
      <c r="B5654" s="10">
        <v>45377.820082021608</v>
      </c>
      <c r="C5654">
        <v>1</v>
      </c>
      <c r="D5654">
        <v>1570.7</v>
      </c>
      <c r="E5654" s="24">
        <f>INT(RFM_Pivot!$A$1 - tblCustRFM[[#This Row],[LastPurchaseDate]])</f>
        <v>279</v>
      </c>
      <c r="F5654">
        <f>IF(tblCustRFM[[#This Row],[Recency]] &lt;= $L$4, 3, IF(tblCustRFM[[#This Row],[Recency]] &lt;= M5656, 2, 1))</f>
        <v>1</v>
      </c>
      <c r="G5654">
        <f>IF(tblCustRFM[[#This Row],[Frequency]] &gt;= L5657, 3, IF(tblCustRFM[[#This Row],[Frequency]] &gt;= M5657, 2, 1))</f>
        <v>3</v>
      </c>
      <c r="H5654">
        <f>IF(tblCustRFM[[#This Row],[Monetary]] &gt;= L5658, 3, IF(tblCustRFM[[#This Row],[Monetary]] &gt;= M5658, 2, 1))</f>
        <v>3</v>
      </c>
      <c r="I5654">
        <f>tblCustRFM[[#This Row],[RecencyTier]] + tblCustRFM[[#This Row],[FrequencyTier]] + tblCustRFM[[#This Row],[MonetaryTier]]</f>
        <v>7</v>
      </c>
    </row>
    <row r="5655" spans="1:9" x14ac:dyDescent="0.45">
      <c r="A5655" s="16">
        <v>9453</v>
      </c>
      <c r="B5655" s="10">
        <v>45061.114411458337</v>
      </c>
      <c r="C5655">
        <v>1</v>
      </c>
      <c r="D5655">
        <v>1662.78</v>
      </c>
      <c r="E5655" s="24">
        <f>INT(RFM_Pivot!$A$1 - tblCustRFM[[#This Row],[LastPurchaseDate]])</f>
        <v>595</v>
      </c>
      <c r="F5655">
        <f>IF(tblCustRFM[[#This Row],[Recency]] &lt;= $L$4, 3, IF(tblCustRFM[[#This Row],[Recency]] &lt;= M5657, 2, 1))</f>
        <v>1</v>
      </c>
      <c r="G5655">
        <f>IF(tblCustRFM[[#This Row],[Frequency]] &gt;= L5658, 3, IF(tblCustRFM[[#This Row],[Frequency]] &gt;= M5658, 2, 1))</f>
        <v>3</v>
      </c>
      <c r="H5655">
        <f>IF(tblCustRFM[[#This Row],[Monetary]] &gt;= L5659, 3, IF(tblCustRFM[[#This Row],[Monetary]] &gt;= M5659, 2, 1))</f>
        <v>3</v>
      </c>
      <c r="I5655">
        <f>tblCustRFM[[#This Row],[RecencyTier]] + tblCustRFM[[#This Row],[FrequencyTier]] + tblCustRFM[[#This Row],[MonetaryTier]]</f>
        <v>7</v>
      </c>
    </row>
    <row r="5656" spans="1:9" x14ac:dyDescent="0.45">
      <c r="A5656" s="16">
        <v>9456</v>
      </c>
      <c r="B5656" s="10">
        <v>45304.228722878084</v>
      </c>
      <c r="C5656">
        <v>2</v>
      </c>
      <c r="D5656">
        <v>26317.15</v>
      </c>
      <c r="E5656" s="24">
        <f>INT(RFM_Pivot!$A$1 - tblCustRFM[[#This Row],[LastPurchaseDate]])</f>
        <v>352</v>
      </c>
      <c r="F5656">
        <f>IF(tblCustRFM[[#This Row],[Recency]] &lt;= $L$4, 3, IF(tblCustRFM[[#This Row],[Recency]] &lt;= M5658, 2, 1))</f>
        <v>1</v>
      </c>
      <c r="G5656">
        <f>IF(tblCustRFM[[#This Row],[Frequency]] &gt;= L5659, 3, IF(tblCustRFM[[#This Row],[Frequency]] &gt;= M5659, 2, 1))</f>
        <v>3</v>
      </c>
      <c r="H5656">
        <f>IF(tblCustRFM[[#This Row],[Monetary]] &gt;= L5660, 3, IF(tblCustRFM[[#This Row],[Monetary]] &gt;= M5660, 2, 1))</f>
        <v>3</v>
      </c>
      <c r="I5656">
        <f>tblCustRFM[[#This Row],[RecencyTier]] + tblCustRFM[[#This Row],[FrequencyTier]] + tblCustRFM[[#This Row],[MonetaryTier]]</f>
        <v>7</v>
      </c>
    </row>
    <row r="5657" spans="1:9" x14ac:dyDescent="0.45">
      <c r="A5657" s="16">
        <v>9457</v>
      </c>
      <c r="B5657" s="10">
        <v>45581.656465663582</v>
      </c>
      <c r="C5657">
        <v>2</v>
      </c>
      <c r="D5657">
        <v>18371.34</v>
      </c>
      <c r="E5657" s="24">
        <f>INT(RFM_Pivot!$A$1 - tblCustRFM[[#This Row],[LastPurchaseDate]])</f>
        <v>75</v>
      </c>
      <c r="F5657">
        <f>IF(tblCustRFM[[#This Row],[Recency]] &lt;= $L$4, 3, IF(tblCustRFM[[#This Row],[Recency]] &lt;= M5659, 2, 1))</f>
        <v>3</v>
      </c>
      <c r="G5657">
        <f>IF(tblCustRFM[[#This Row],[Frequency]] &gt;= L5660, 3, IF(tblCustRFM[[#This Row],[Frequency]] &gt;= M5660, 2, 1))</f>
        <v>3</v>
      </c>
      <c r="H5657">
        <f>IF(tblCustRFM[[#This Row],[Monetary]] &gt;= L5661, 3, IF(tblCustRFM[[#This Row],[Monetary]] &gt;= M5661, 2, 1))</f>
        <v>3</v>
      </c>
      <c r="I5657">
        <f>tblCustRFM[[#This Row],[RecencyTier]] + tblCustRFM[[#This Row],[FrequencyTier]] + tblCustRFM[[#This Row],[MonetaryTier]]</f>
        <v>9</v>
      </c>
    </row>
    <row r="5658" spans="1:9" x14ac:dyDescent="0.45">
      <c r="A5658" s="16">
        <v>9458</v>
      </c>
      <c r="B5658" s="10">
        <v>45446.300930092591</v>
      </c>
      <c r="C5658">
        <v>2</v>
      </c>
      <c r="D5658">
        <v>26002.25</v>
      </c>
      <c r="E5658" s="24">
        <f>INT(RFM_Pivot!$A$1 - tblCustRFM[[#This Row],[LastPurchaseDate]])</f>
        <v>210</v>
      </c>
      <c r="F5658">
        <f>IF(tblCustRFM[[#This Row],[Recency]] &lt;= $L$4, 3, IF(tblCustRFM[[#This Row],[Recency]] &lt;= M5660, 2, 1))</f>
        <v>1</v>
      </c>
      <c r="G5658">
        <f>IF(tblCustRFM[[#This Row],[Frequency]] &gt;= L5661, 3, IF(tblCustRFM[[#This Row],[Frequency]] &gt;= M5661, 2, 1))</f>
        <v>3</v>
      </c>
      <c r="H5658">
        <f>IF(tblCustRFM[[#This Row],[Monetary]] &gt;= L5662, 3, IF(tblCustRFM[[#This Row],[Monetary]] &gt;= M5662, 2, 1))</f>
        <v>3</v>
      </c>
      <c r="I5658">
        <f>tblCustRFM[[#This Row],[RecencyTier]] + tblCustRFM[[#This Row],[FrequencyTier]] + tblCustRFM[[#This Row],[MonetaryTier]]</f>
        <v>7</v>
      </c>
    </row>
    <row r="5659" spans="1:9" x14ac:dyDescent="0.45">
      <c r="A5659" s="16">
        <v>9459</v>
      </c>
      <c r="B5659" s="10">
        <v>45491.273427353393</v>
      </c>
      <c r="C5659">
        <v>1</v>
      </c>
      <c r="D5659">
        <v>6948.12</v>
      </c>
      <c r="E5659" s="24">
        <f>INT(RFM_Pivot!$A$1 - tblCustRFM[[#This Row],[LastPurchaseDate]])</f>
        <v>165</v>
      </c>
      <c r="F5659">
        <f>IF(tblCustRFM[[#This Row],[Recency]] &lt;= $L$4, 3, IF(tblCustRFM[[#This Row],[Recency]] &lt;= M5661, 2, 1))</f>
        <v>1</v>
      </c>
      <c r="G5659">
        <f>IF(tblCustRFM[[#This Row],[Frequency]] &gt;= L5662, 3, IF(tblCustRFM[[#This Row],[Frequency]] &gt;= M5662, 2, 1))</f>
        <v>3</v>
      </c>
      <c r="H5659">
        <f>IF(tblCustRFM[[#This Row],[Monetary]] &gt;= L5663, 3, IF(tblCustRFM[[#This Row],[Monetary]] &gt;= M5663, 2, 1))</f>
        <v>3</v>
      </c>
      <c r="I5659">
        <f>tblCustRFM[[#This Row],[RecencyTier]] + tblCustRFM[[#This Row],[FrequencyTier]] + tblCustRFM[[#This Row],[MonetaryTier]]</f>
        <v>7</v>
      </c>
    </row>
    <row r="5660" spans="1:9" x14ac:dyDescent="0.45">
      <c r="A5660" s="16">
        <v>9461</v>
      </c>
      <c r="B5660" s="10">
        <v>45389.720272029321</v>
      </c>
      <c r="C5660">
        <v>2</v>
      </c>
      <c r="D5660">
        <v>8106.93</v>
      </c>
      <c r="E5660" s="24">
        <f>INT(RFM_Pivot!$A$1 - tblCustRFM[[#This Row],[LastPurchaseDate]])</f>
        <v>267</v>
      </c>
      <c r="F5660">
        <f>IF(tblCustRFM[[#This Row],[Recency]] &lt;= $L$4, 3, IF(tblCustRFM[[#This Row],[Recency]] &lt;= M5662, 2, 1))</f>
        <v>1</v>
      </c>
      <c r="G5660">
        <f>IF(tblCustRFM[[#This Row],[Frequency]] &gt;= L5663, 3, IF(tblCustRFM[[#This Row],[Frequency]] &gt;= M5663, 2, 1))</f>
        <v>3</v>
      </c>
      <c r="H5660">
        <f>IF(tblCustRFM[[#This Row],[Monetary]] &gt;= L5664, 3, IF(tblCustRFM[[#This Row],[Monetary]] &gt;= M5664, 2, 1))</f>
        <v>3</v>
      </c>
      <c r="I5660">
        <f>tblCustRFM[[#This Row],[RecencyTier]] + tblCustRFM[[#This Row],[FrequencyTier]] + tblCustRFM[[#This Row],[MonetaryTier]]</f>
        <v>7</v>
      </c>
    </row>
    <row r="5661" spans="1:9" x14ac:dyDescent="0.45">
      <c r="A5661" s="16">
        <v>9462</v>
      </c>
      <c r="B5661" s="10">
        <v>45504.341734182097</v>
      </c>
      <c r="C5661">
        <v>2</v>
      </c>
      <c r="D5661">
        <v>12634.78</v>
      </c>
      <c r="E5661" s="24">
        <f>INT(RFM_Pivot!$A$1 - tblCustRFM[[#This Row],[LastPurchaseDate]])</f>
        <v>152</v>
      </c>
      <c r="F5661">
        <f>IF(tblCustRFM[[#This Row],[Recency]] &lt;= $L$4, 3, IF(tblCustRFM[[#This Row],[Recency]] &lt;= M5663, 2, 1))</f>
        <v>1</v>
      </c>
      <c r="G5661">
        <f>IF(tblCustRFM[[#This Row],[Frequency]] &gt;= L5664, 3, IF(tblCustRFM[[#This Row],[Frequency]] &gt;= M5664, 2, 1))</f>
        <v>3</v>
      </c>
      <c r="H5661">
        <f>IF(tblCustRFM[[#This Row],[Monetary]] &gt;= L5665, 3, IF(tblCustRFM[[#This Row],[Monetary]] &gt;= M5665, 2, 1))</f>
        <v>3</v>
      </c>
      <c r="I5661">
        <f>tblCustRFM[[#This Row],[RecencyTier]] + tblCustRFM[[#This Row],[FrequencyTier]] + tblCustRFM[[#This Row],[MonetaryTier]]</f>
        <v>7</v>
      </c>
    </row>
    <row r="5662" spans="1:9" x14ac:dyDescent="0.45">
      <c r="A5662" s="16">
        <v>9463</v>
      </c>
      <c r="B5662" s="10">
        <v>45160.842384220676</v>
      </c>
      <c r="C5662">
        <v>1</v>
      </c>
      <c r="D5662">
        <v>4826.63</v>
      </c>
      <c r="E5662" s="24">
        <f>INT(RFM_Pivot!$A$1 - tblCustRFM[[#This Row],[LastPurchaseDate]])</f>
        <v>496</v>
      </c>
      <c r="F5662">
        <f>IF(tblCustRFM[[#This Row],[Recency]] &lt;= $L$4, 3, IF(tblCustRFM[[#This Row],[Recency]] &lt;= M5664, 2, 1))</f>
        <v>1</v>
      </c>
      <c r="G5662">
        <f>IF(tblCustRFM[[#This Row],[Frequency]] &gt;= L5665, 3, IF(tblCustRFM[[#This Row],[Frequency]] &gt;= M5665, 2, 1))</f>
        <v>3</v>
      </c>
      <c r="H5662">
        <f>IF(tblCustRFM[[#This Row],[Monetary]] &gt;= L5666, 3, IF(tblCustRFM[[#This Row],[Monetary]] &gt;= M5666, 2, 1))</f>
        <v>3</v>
      </c>
      <c r="I5662">
        <f>tblCustRFM[[#This Row],[RecencyTier]] + tblCustRFM[[#This Row],[FrequencyTier]] + tblCustRFM[[#This Row],[MonetaryTier]]</f>
        <v>7</v>
      </c>
    </row>
    <row r="5663" spans="1:9" x14ac:dyDescent="0.45">
      <c r="A5663" s="16">
        <v>9464</v>
      </c>
      <c r="B5663" s="10">
        <v>45569.975297530866</v>
      </c>
      <c r="C5663">
        <v>2</v>
      </c>
      <c r="D5663">
        <v>24937.61</v>
      </c>
      <c r="E5663" s="24">
        <f>INT(RFM_Pivot!$A$1 - tblCustRFM[[#This Row],[LastPurchaseDate]])</f>
        <v>87</v>
      </c>
      <c r="F5663">
        <f>IF(tblCustRFM[[#This Row],[Recency]] &lt;= $L$4, 3, IF(tblCustRFM[[#This Row],[Recency]] &lt;= M5665, 2, 1))</f>
        <v>3</v>
      </c>
      <c r="G5663">
        <f>IF(tblCustRFM[[#This Row],[Frequency]] &gt;= L5666, 3, IF(tblCustRFM[[#This Row],[Frequency]] &gt;= M5666, 2, 1))</f>
        <v>3</v>
      </c>
      <c r="H5663">
        <f>IF(tblCustRFM[[#This Row],[Monetary]] &gt;= L5667, 3, IF(tblCustRFM[[#This Row],[Monetary]] &gt;= M5667, 2, 1))</f>
        <v>3</v>
      </c>
      <c r="I5663">
        <f>tblCustRFM[[#This Row],[RecencyTier]] + tblCustRFM[[#This Row],[FrequencyTier]] + tblCustRFM[[#This Row],[MonetaryTier]]</f>
        <v>9</v>
      </c>
    </row>
    <row r="5664" spans="1:9" x14ac:dyDescent="0.45">
      <c r="A5664" s="16">
        <v>9465</v>
      </c>
      <c r="B5664" s="10">
        <v>45289.846284645064</v>
      </c>
      <c r="C5664">
        <v>3</v>
      </c>
      <c r="D5664">
        <v>11645.2</v>
      </c>
      <c r="E5664" s="24">
        <f>INT(RFM_Pivot!$A$1 - tblCustRFM[[#This Row],[LastPurchaseDate]])</f>
        <v>367</v>
      </c>
      <c r="F5664">
        <f>IF(tblCustRFM[[#This Row],[Recency]] &lt;= $L$4, 3, IF(tblCustRFM[[#This Row],[Recency]] &lt;= M5666, 2, 1))</f>
        <v>1</v>
      </c>
      <c r="G5664">
        <f>IF(tblCustRFM[[#This Row],[Frequency]] &gt;= L5667, 3, IF(tblCustRFM[[#This Row],[Frequency]] &gt;= M5667, 2, 1))</f>
        <v>3</v>
      </c>
      <c r="H5664">
        <f>IF(tblCustRFM[[#This Row],[Monetary]] &gt;= L5668, 3, IF(tblCustRFM[[#This Row],[Monetary]] &gt;= M5668, 2, 1))</f>
        <v>3</v>
      </c>
      <c r="I5664">
        <f>tblCustRFM[[#This Row],[RecencyTier]] + tblCustRFM[[#This Row],[FrequencyTier]] + tblCustRFM[[#This Row],[MonetaryTier]]</f>
        <v>7</v>
      </c>
    </row>
    <row r="5665" spans="1:9" x14ac:dyDescent="0.45">
      <c r="A5665" s="16">
        <v>9467</v>
      </c>
      <c r="B5665" s="10">
        <v>45217.350034992283</v>
      </c>
      <c r="C5665">
        <v>2</v>
      </c>
      <c r="D5665">
        <v>30252.55</v>
      </c>
      <c r="E5665" s="24">
        <f>INT(RFM_Pivot!$A$1 - tblCustRFM[[#This Row],[LastPurchaseDate]])</f>
        <v>439</v>
      </c>
      <c r="F5665">
        <f>IF(tblCustRFM[[#This Row],[Recency]] &lt;= $L$4, 3, IF(tblCustRFM[[#This Row],[Recency]] &lt;= M5667, 2, 1))</f>
        <v>1</v>
      </c>
      <c r="G5665">
        <f>IF(tblCustRFM[[#This Row],[Frequency]] &gt;= L5668, 3, IF(tblCustRFM[[#This Row],[Frequency]] &gt;= M5668, 2, 1))</f>
        <v>3</v>
      </c>
      <c r="H5665">
        <f>IF(tblCustRFM[[#This Row],[Monetary]] &gt;= L5669, 3, IF(tblCustRFM[[#This Row],[Monetary]] &gt;= M5669, 2, 1))</f>
        <v>3</v>
      </c>
      <c r="I5665">
        <f>tblCustRFM[[#This Row],[RecencyTier]] + tblCustRFM[[#This Row],[FrequencyTier]] + tblCustRFM[[#This Row],[MonetaryTier]]</f>
        <v>7</v>
      </c>
    </row>
    <row r="5666" spans="1:9" x14ac:dyDescent="0.45">
      <c r="A5666" s="16">
        <v>9468</v>
      </c>
      <c r="B5666" s="10">
        <v>45182.160516049385</v>
      </c>
      <c r="C5666">
        <v>1</v>
      </c>
      <c r="D5666">
        <v>9214.86</v>
      </c>
      <c r="E5666" s="24">
        <f>INT(RFM_Pivot!$A$1 - tblCustRFM[[#This Row],[LastPurchaseDate]])</f>
        <v>474</v>
      </c>
      <c r="F5666">
        <f>IF(tblCustRFM[[#This Row],[Recency]] &lt;= $L$4, 3, IF(tblCustRFM[[#This Row],[Recency]] &lt;= M5668, 2, 1))</f>
        <v>1</v>
      </c>
      <c r="G5666">
        <f>IF(tblCustRFM[[#This Row],[Frequency]] &gt;= L5669, 3, IF(tblCustRFM[[#This Row],[Frequency]] &gt;= M5669, 2, 1))</f>
        <v>3</v>
      </c>
      <c r="H5666">
        <f>IF(tblCustRFM[[#This Row],[Monetary]] &gt;= L5670, 3, IF(tblCustRFM[[#This Row],[Monetary]] &gt;= M5670, 2, 1))</f>
        <v>3</v>
      </c>
      <c r="I5666">
        <f>tblCustRFM[[#This Row],[RecencyTier]] + tblCustRFM[[#This Row],[FrequencyTier]] + tblCustRFM[[#This Row],[MonetaryTier]]</f>
        <v>7</v>
      </c>
    </row>
    <row r="5667" spans="1:9" x14ac:dyDescent="0.45">
      <c r="A5667" s="16">
        <v>9469</v>
      </c>
      <c r="B5667" s="10">
        <v>45498.574157407405</v>
      </c>
      <c r="C5667">
        <v>2</v>
      </c>
      <c r="D5667">
        <v>16615.740000000002</v>
      </c>
      <c r="E5667" s="24">
        <f>INT(RFM_Pivot!$A$1 - tblCustRFM[[#This Row],[LastPurchaseDate]])</f>
        <v>158</v>
      </c>
      <c r="F5667">
        <f>IF(tblCustRFM[[#This Row],[Recency]] &lt;= $L$4, 3, IF(tblCustRFM[[#This Row],[Recency]] &lt;= M5669, 2, 1))</f>
        <v>1</v>
      </c>
      <c r="G5667">
        <f>IF(tblCustRFM[[#This Row],[Frequency]] &gt;= L5670, 3, IF(tblCustRFM[[#This Row],[Frequency]] &gt;= M5670, 2, 1))</f>
        <v>3</v>
      </c>
      <c r="H5667">
        <f>IF(tblCustRFM[[#This Row],[Monetary]] &gt;= L5671, 3, IF(tblCustRFM[[#This Row],[Monetary]] &gt;= M5671, 2, 1))</f>
        <v>3</v>
      </c>
      <c r="I5667">
        <f>tblCustRFM[[#This Row],[RecencyTier]] + tblCustRFM[[#This Row],[FrequencyTier]] + tblCustRFM[[#This Row],[MonetaryTier]]</f>
        <v>7</v>
      </c>
    </row>
    <row r="5668" spans="1:9" x14ac:dyDescent="0.45">
      <c r="A5668" s="16">
        <v>9471</v>
      </c>
      <c r="B5668" s="10">
        <v>45601.149414930558</v>
      </c>
      <c r="C5668">
        <v>1</v>
      </c>
      <c r="D5668">
        <v>3453.64</v>
      </c>
      <c r="E5668" s="24">
        <f>INT(RFM_Pivot!$A$1 - tblCustRFM[[#This Row],[LastPurchaseDate]])</f>
        <v>55</v>
      </c>
      <c r="F5668">
        <f>IF(tblCustRFM[[#This Row],[Recency]] &lt;= $L$4, 3, IF(tblCustRFM[[#This Row],[Recency]] &lt;= M5670, 2, 1))</f>
        <v>3</v>
      </c>
      <c r="G5668">
        <f>IF(tblCustRFM[[#This Row],[Frequency]] &gt;= L5671, 3, IF(tblCustRFM[[#This Row],[Frequency]] &gt;= M5671, 2, 1))</f>
        <v>3</v>
      </c>
      <c r="H5668">
        <f>IF(tblCustRFM[[#This Row],[Monetary]] &gt;= L5672, 3, IF(tblCustRFM[[#This Row],[Monetary]] &gt;= M5672, 2, 1))</f>
        <v>3</v>
      </c>
      <c r="I5668">
        <f>tblCustRFM[[#This Row],[RecencyTier]] + tblCustRFM[[#This Row],[FrequencyTier]] + tblCustRFM[[#This Row],[MonetaryTier]]</f>
        <v>9</v>
      </c>
    </row>
    <row r="5669" spans="1:9" x14ac:dyDescent="0.45">
      <c r="A5669" s="16">
        <v>9472</v>
      </c>
      <c r="B5669" s="10">
        <v>45103.458645871913</v>
      </c>
      <c r="C5669">
        <v>2</v>
      </c>
      <c r="D5669">
        <v>11347.72</v>
      </c>
      <c r="E5669" s="24">
        <f>INT(RFM_Pivot!$A$1 - tblCustRFM[[#This Row],[LastPurchaseDate]])</f>
        <v>553</v>
      </c>
      <c r="F5669">
        <f>IF(tblCustRFM[[#This Row],[Recency]] &lt;= $L$4, 3, IF(tblCustRFM[[#This Row],[Recency]] &lt;= M5671, 2, 1))</f>
        <v>1</v>
      </c>
      <c r="G5669">
        <f>IF(tblCustRFM[[#This Row],[Frequency]] &gt;= L5672, 3, IF(tblCustRFM[[#This Row],[Frequency]] &gt;= M5672, 2, 1))</f>
        <v>3</v>
      </c>
      <c r="H5669">
        <f>IF(tblCustRFM[[#This Row],[Monetary]] &gt;= L5673, 3, IF(tblCustRFM[[#This Row],[Monetary]] &gt;= M5673, 2, 1))</f>
        <v>3</v>
      </c>
      <c r="I5669">
        <f>tblCustRFM[[#This Row],[RecencyTier]] + tblCustRFM[[#This Row],[FrequencyTier]] + tblCustRFM[[#This Row],[MonetaryTier]]</f>
        <v>7</v>
      </c>
    </row>
    <row r="5670" spans="1:9" x14ac:dyDescent="0.45">
      <c r="A5670" s="16">
        <v>9473</v>
      </c>
      <c r="B5670" s="10">
        <v>45640.71937195216</v>
      </c>
      <c r="C5670">
        <v>1</v>
      </c>
      <c r="D5670">
        <v>7867.36</v>
      </c>
      <c r="E5670" s="24">
        <f>INT(RFM_Pivot!$A$1 - tblCustRFM[[#This Row],[LastPurchaseDate]])</f>
        <v>16</v>
      </c>
      <c r="F5670">
        <f>IF(tblCustRFM[[#This Row],[Recency]] &lt;= $L$4, 3, IF(tblCustRFM[[#This Row],[Recency]] &lt;= M5672, 2, 1))</f>
        <v>3</v>
      </c>
      <c r="G5670">
        <f>IF(tblCustRFM[[#This Row],[Frequency]] &gt;= L5673, 3, IF(tblCustRFM[[#This Row],[Frequency]] &gt;= M5673, 2, 1))</f>
        <v>3</v>
      </c>
      <c r="H5670">
        <f>IF(tblCustRFM[[#This Row],[Monetary]] &gt;= L5674, 3, IF(tblCustRFM[[#This Row],[Monetary]] &gt;= M5674, 2, 1))</f>
        <v>3</v>
      </c>
      <c r="I5670">
        <f>tblCustRFM[[#This Row],[RecencyTier]] + tblCustRFM[[#This Row],[FrequencyTier]] + tblCustRFM[[#This Row],[MonetaryTier]]</f>
        <v>9</v>
      </c>
    </row>
    <row r="5671" spans="1:9" x14ac:dyDescent="0.45">
      <c r="A5671" s="16">
        <v>9474</v>
      </c>
      <c r="B5671" s="10">
        <v>45077.322032214506</v>
      </c>
      <c r="C5671">
        <v>1</v>
      </c>
      <c r="D5671">
        <v>15833.2</v>
      </c>
      <c r="E5671" s="24">
        <f>INT(RFM_Pivot!$A$1 - tblCustRFM[[#This Row],[LastPurchaseDate]])</f>
        <v>579</v>
      </c>
      <c r="F5671">
        <f>IF(tblCustRFM[[#This Row],[Recency]] &lt;= $L$4, 3, IF(tblCustRFM[[#This Row],[Recency]] &lt;= M5673, 2, 1))</f>
        <v>1</v>
      </c>
      <c r="G5671">
        <f>IF(tblCustRFM[[#This Row],[Frequency]] &gt;= L5674, 3, IF(tblCustRFM[[#This Row],[Frequency]] &gt;= M5674, 2, 1))</f>
        <v>3</v>
      </c>
      <c r="H5671">
        <f>IF(tblCustRFM[[#This Row],[Monetary]] &gt;= L5675, 3, IF(tblCustRFM[[#This Row],[Monetary]] &gt;= M5675, 2, 1))</f>
        <v>3</v>
      </c>
      <c r="I5671">
        <f>tblCustRFM[[#This Row],[RecencyTier]] + tblCustRFM[[#This Row],[FrequencyTier]] + tblCustRFM[[#This Row],[MonetaryTier]]</f>
        <v>7</v>
      </c>
    </row>
    <row r="5672" spans="1:9" x14ac:dyDescent="0.45">
      <c r="A5672" s="16">
        <v>9475</v>
      </c>
      <c r="B5672" s="10">
        <v>45428.341134104936</v>
      </c>
      <c r="C5672">
        <v>2</v>
      </c>
      <c r="D5672">
        <v>10561.71</v>
      </c>
      <c r="E5672" s="24">
        <f>INT(RFM_Pivot!$A$1 - tblCustRFM[[#This Row],[LastPurchaseDate]])</f>
        <v>228</v>
      </c>
      <c r="F5672">
        <f>IF(tblCustRFM[[#This Row],[Recency]] &lt;= $L$4, 3, IF(tblCustRFM[[#This Row],[Recency]] &lt;= M5674, 2, 1))</f>
        <v>1</v>
      </c>
      <c r="G5672">
        <f>IF(tblCustRFM[[#This Row],[Frequency]] &gt;= L5675, 3, IF(tblCustRFM[[#This Row],[Frequency]] &gt;= M5675, 2, 1))</f>
        <v>3</v>
      </c>
      <c r="H5672">
        <f>IF(tblCustRFM[[#This Row],[Monetary]] &gt;= L5676, 3, IF(tblCustRFM[[#This Row],[Monetary]] &gt;= M5676, 2, 1))</f>
        <v>3</v>
      </c>
      <c r="I5672">
        <f>tblCustRFM[[#This Row],[RecencyTier]] + tblCustRFM[[#This Row],[FrequencyTier]] + tblCustRFM[[#This Row],[MonetaryTier]]</f>
        <v>7</v>
      </c>
    </row>
    <row r="5673" spans="1:9" x14ac:dyDescent="0.45">
      <c r="A5673" s="16">
        <v>9476</v>
      </c>
      <c r="B5673" s="10">
        <v>45246.844984490737</v>
      </c>
      <c r="C5673">
        <v>2</v>
      </c>
      <c r="D5673">
        <v>20251.900000000001</v>
      </c>
      <c r="E5673" s="24">
        <f>INT(RFM_Pivot!$A$1 - tblCustRFM[[#This Row],[LastPurchaseDate]])</f>
        <v>410</v>
      </c>
      <c r="F5673">
        <f>IF(tblCustRFM[[#This Row],[Recency]] &lt;= $L$4, 3, IF(tblCustRFM[[#This Row],[Recency]] &lt;= M5675, 2, 1))</f>
        <v>1</v>
      </c>
      <c r="G5673">
        <f>IF(tblCustRFM[[#This Row],[Frequency]] &gt;= L5676, 3, IF(tblCustRFM[[#This Row],[Frequency]] &gt;= M5676, 2, 1))</f>
        <v>3</v>
      </c>
      <c r="H5673">
        <f>IF(tblCustRFM[[#This Row],[Monetary]] &gt;= L5677, 3, IF(tblCustRFM[[#This Row],[Monetary]] &gt;= M5677, 2, 1))</f>
        <v>3</v>
      </c>
      <c r="I5673">
        <f>tblCustRFM[[#This Row],[RecencyTier]] + tblCustRFM[[#This Row],[FrequencyTier]] + tblCustRFM[[#This Row],[MonetaryTier]]</f>
        <v>7</v>
      </c>
    </row>
    <row r="5674" spans="1:9" x14ac:dyDescent="0.45">
      <c r="A5674" s="16">
        <v>9477</v>
      </c>
      <c r="B5674" s="10">
        <v>44999.058205825619</v>
      </c>
      <c r="C5674">
        <v>1</v>
      </c>
      <c r="D5674">
        <v>18898.400000000001</v>
      </c>
      <c r="E5674" s="24">
        <f>INT(RFM_Pivot!$A$1 - tblCustRFM[[#This Row],[LastPurchaseDate]])</f>
        <v>657</v>
      </c>
      <c r="F5674">
        <f>IF(tblCustRFM[[#This Row],[Recency]] &lt;= $L$4, 3, IF(tblCustRFM[[#This Row],[Recency]] &lt;= M5676, 2, 1))</f>
        <v>1</v>
      </c>
      <c r="G5674">
        <f>IF(tblCustRFM[[#This Row],[Frequency]] &gt;= L5677, 3, IF(tblCustRFM[[#This Row],[Frequency]] &gt;= M5677, 2, 1))</f>
        <v>3</v>
      </c>
      <c r="H5674">
        <f>IF(tblCustRFM[[#This Row],[Monetary]] &gt;= L5678, 3, IF(tblCustRFM[[#This Row],[Monetary]] &gt;= M5678, 2, 1))</f>
        <v>3</v>
      </c>
      <c r="I5674">
        <f>tblCustRFM[[#This Row],[RecencyTier]] + tblCustRFM[[#This Row],[FrequencyTier]] + tblCustRFM[[#This Row],[MonetaryTier]]</f>
        <v>7</v>
      </c>
    </row>
    <row r="5675" spans="1:9" x14ac:dyDescent="0.45">
      <c r="A5675" s="16">
        <v>9479</v>
      </c>
      <c r="B5675" s="10">
        <v>45238.668166820986</v>
      </c>
      <c r="C5675">
        <v>1</v>
      </c>
      <c r="D5675">
        <v>12588.54</v>
      </c>
      <c r="E5675" s="24">
        <f>INT(RFM_Pivot!$A$1 - tblCustRFM[[#This Row],[LastPurchaseDate]])</f>
        <v>418</v>
      </c>
      <c r="F5675">
        <f>IF(tblCustRFM[[#This Row],[Recency]] &lt;= $L$4, 3, IF(tblCustRFM[[#This Row],[Recency]] &lt;= M5677, 2, 1))</f>
        <v>1</v>
      </c>
      <c r="G5675">
        <f>IF(tblCustRFM[[#This Row],[Frequency]] &gt;= L5678, 3, IF(tblCustRFM[[#This Row],[Frequency]] &gt;= M5678, 2, 1))</f>
        <v>3</v>
      </c>
      <c r="H5675">
        <f>IF(tblCustRFM[[#This Row],[Monetary]] &gt;= L5679, 3, IF(tblCustRFM[[#This Row],[Monetary]] &gt;= M5679, 2, 1))</f>
        <v>3</v>
      </c>
      <c r="I5675">
        <f>tblCustRFM[[#This Row],[RecencyTier]] + tblCustRFM[[#This Row],[FrequencyTier]] + tblCustRFM[[#This Row],[MonetaryTier]]</f>
        <v>7</v>
      </c>
    </row>
    <row r="5676" spans="1:9" x14ac:dyDescent="0.45">
      <c r="A5676" s="16">
        <v>9480</v>
      </c>
      <c r="B5676" s="10">
        <v>45528.069106905867</v>
      </c>
      <c r="C5676">
        <v>2</v>
      </c>
      <c r="D5676">
        <v>15757.02</v>
      </c>
      <c r="E5676" s="24">
        <f>INT(RFM_Pivot!$A$1 - tblCustRFM[[#This Row],[LastPurchaseDate]])</f>
        <v>128</v>
      </c>
      <c r="F5676">
        <f>IF(tblCustRFM[[#This Row],[Recency]] &lt;= $L$4, 3, IF(tblCustRFM[[#This Row],[Recency]] &lt;= M5678, 2, 1))</f>
        <v>1</v>
      </c>
      <c r="G5676">
        <f>IF(tblCustRFM[[#This Row],[Frequency]] &gt;= L5679, 3, IF(tblCustRFM[[#This Row],[Frequency]] &gt;= M5679, 2, 1))</f>
        <v>3</v>
      </c>
      <c r="H5676">
        <f>IF(tblCustRFM[[#This Row],[Monetary]] &gt;= L5680, 3, IF(tblCustRFM[[#This Row],[Monetary]] &gt;= M5680, 2, 1))</f>
        <v>3</v>
      </c>
      <c r="I5676">
        <f>tblCustRFM[[#This Row],[RecencyTier]] + tblCustRFM[[#This Row],[FrequencyTier]] + tblCustRFM[[#This Row],[MonetaryTier]]</f>
        <v>7</v>
      </c>
    </row>
    <row r="5677" spans="1:9" x14ac:dyDescent="0.45">
      <c r="A5677" s="16">
        <v>9484</v>
      </c>
      <c r="B5677" s="10">
        <v>45612.757575771604</v>
      </c>
      <c r="C5677">
        <v>1</v>
      </c>
      <c r="D5677">
        <v>22155.200000000001</v>
      </c>
      <c r="E5677" s="24">
        <f>INT(RFM_Pivot!$A$1 - tblCustRFM[[#This Row],[LastPurchaseDate]])</f>
        <v>44</v>
      </c>
      <c r="F5677">
        <f>IF(tblCustRFM[[#This Row],[Recency]] &lt;= $L$4, 3, IF(tblCustRFM[[#This Row],[Recency]] &lt;= M5679, 2, 1))</f>
        <v>3</v>
      </c>
      <c r="G5677">
        <f>IF(tblCustRFM[[#This Row],[Frequency]] &gt;= L5680, 3, IF(tblCustRFM[[#This Row],[Frequency]] &gt;= M5680, 2, 1))</f>
        <v>3</v>
      </c>
      <c r="H5677">
        <f>IF(tblCustRFM[[#This Row],[Monetary]] &gt;= L5681, 3, IF(tblCustRFM[[#This Row],[Monetary]] &gt;= M5681, 2, 1))</f>
        <v>3</v>
      </c>
      <c r="I5677">
        <f>tblCustRFM[[#This Row],[RecencyTier]] + tblCustRFM[[#This Row],[FrequencyTier]] + tblCustRFM[[#This Row],[MonetaryTier]]</f>
        <v>9</v>
      </c>
    </row>
    <row r="5678" spans="1:9" x14ac:dyDescent="0.45">
      <c r="A5678" s="16">
        <v>9488</v>
      </c>
      <c r="B5678" s="10">
        <v>45384.536753665125</v>
      </c>
      <c r="C5678">
        <v>2</v>
      </c>
      <c r="D5678">
        <v>15232</v>
      </c>
      <c r="E5678" s="24">
        <f>INT(RFM_Pivot!$A$1 - tblCustRFM[[#This Row],[LastPurchaseDate]])</f>
        <v>272</v>
      </c>
      <c r="F5678">
        <f>IF(tblCustRFM[[#This Row],[Recency]] &lt;= $L$4, 3, IF(tblCustRFM[[#This Row],[Recency]] &lt;= M5680, 2, 1))</f>
        <v>1</v>
      </c>
      <c r="G5678">
        <f>IF(tblCustRFM[[#This Row],[Frequency]] &gt;= L5681, 3, IF(tblCustRFM[[#This Row],[Frequency]] &gt;= M5681, 2, 1))</f>
        <v>3</v>
      </c>
      <c r="H5678">
        <f>IF(tblCustRFM[[#This Row],[Monetary]] &gt;= L5682, 3, IF(tblCustRFM[[#This Row],[Monetary]] &gt;= M5682, 2, 1))</f>
        <v>3</v>
      </c>
      <c r="I5678">
        <f>tblCustRFM[[#This Row],[RecencyTier]] + tblCustRFM[[#This Row],[FrequencyTier]] + tblCustRFM[[#This Row],[MonetaryTier]]</f>
        <v>7</v>
      </c>
    </row>
    <row r="5679" spans="1:9" x14ac:dyDescent="0.45">
      <c r="A5679" s="16">
        <v>9490</v>
      </c>
      <c r="B5679" s="10">
        <v>45474.846784683643</v>
      </c>
      <c r="C5679">
        <v>3</v>
      </c>
      <c r="D5679">
        <v>15163.96</v>
      </c>
      <c r="E5679" s="24">
        <f>INT(RFM_Pivot!$A$1 - tblCustRFM[[#This Row],[LastPurchaseDate]])</f>
        <v>182</v>
      </c>
      <c r="F5679">
        <f>IF(tblCustRFM[[#This Row],[Recency]] &lt;= $L$4, 3, IF(tblCustRFM[[#This Row],[Recency]] &lt;= M5681, 2, 1))</f>
        <v>1</v>
      </c>
      <c r="G5679">
        <f>IF(tblCustRFM[[#This Row],[Frequency]] &gt;= L5682, 3, IF(tblCustRFM[[#This Row],[Frequency]] &gt;= M5682, 2, 1))</f>
        <v>3</v>
      </c>
      <c r="H5679">
        <f>IF(tblCustRFM[[#This Row],[Monetary]] &gt;= L5683, 3, IF(tblCustRFM[[#This Row],[Monetary]] &gt;= M5683, 2, 1))</f>
        <v>3</v>
      </c>
      <c r="I5679">
        <f>tblCustRFM[[#This Row],[RecencyTier]] + tblCustRFM[[#This Row],[FrequencyTier]] + tblCustRFM[[#This Row],[MonetaryTier]]</f>
        <v>7</v>
      </c>
    </row>
    <row r="5680" spans="1:9" x14ac:dyDescent="0.45">
      <c r="A5680" s="16">
        <v>9491</v>
      </c>
      <c r="B5680" s="10">
        <v>45123.0976097608</v>
      </c>
      <c r="C5680">
        <v>1</v>
      </c>
      <c r="D5680">
        <v>4617.96</v>
      </c>
      <c r="E5680" s="24">
        <f>INT(RFM_Pivot!$A$1 - tblCustRFM[[#This Row],[LastPurchaseDate]])</f>
        <v>533</v>
      </c>
      <c r="F5680">
        <f>IF(tblCustRFM[[#This Row],[Recency]] &lt;= $L$4, 3, IF(tblCustRFM[[#This Row],[Recency]] &lt;= M5682, 2, 1))</f>
        <v>1</v>
      </c>
      <c r="G5680">
        <f>IF(tblCustRFM[[#This Row],[Frequency]] &gt;= L5683, 3, IF(tblCustRFM[[#This Row],[Frequency]] &gt;= M5683, 2, 1))</f>
        <v>3</v>
      </c>
      <c r="H5680">
        <f>IF(tblCustRFM[[#This Row],[Monetary]] &gt;= L5684, 3, IF(tblCustRFM[[#This Row],[Monetary]] &gt;= M5684, 2, 1))</f>
        <v>3</v>
      </c>
      <c r="I5680">
        <f>tblCustRFM[[#This Row],[RecencyTier]] + tblCustRFM[[#This Row],[FrequencyTier]] + tblCustRFM[[#This Row],[MonetaryTier]]</f>
        <v>7</v>
      </c>
    </row>
    <row r="5681" spans="1:9" x14ac:dyDescent="0.45">
      <c r="A5681" s="16">
        <v>9493</v>
      </c>
      <c r="B5681" s="10">
        <v>45551.869486959877</v>
      </c>
      <c r="C5681">
        <v>2</v>
      </c>
      <c r="D5681">
        <v>31214.04</v>
      </c>
      <c r="E5681" s="24">
        <f>INT(RFM_Pivot!$A$1 - tblCustRFM[[#This Row],[LastPurchaseDate]])</f>
        <v>105</v>
      </c>
      <c r="F5681">
        <f>IF(tblCustRFM[[#This Row],[Recency]] &lt;= $L$4, 3, IF(tblCustRFM[[#This Row],[Recency]] &lt;= M5683, 2, 1))</f>
        <v>3</v>
      </c>
      <c r="G5681">
        <f>IF(tblCustRFM[[#This Row],[Frequency]] &gt;= L5684, 3, IF(tblCustRFM[[#This Row],[Frequency]] &gt;= M5684, 2, 1))</f>
        <v>3</v>
      </c>
      <c r="H5681">
        <f>IF(tblCustRFM[[#This Row],[Monetary]] &gt;= L5685, 3, IF(tblCustRFM[[#This Row],[Monetary]] &gt;= M5685, 2, 1))</f>
        <v>3</v>
      </c>
      <c r="I5681">
        <f>tblCustRFM[[#This Row],[RecencyTier]] + tblCustRFM[[#This Row],[FrequencyTier]] + tblCustRFM[[#This Row],[MonetaryTier]]</f>
        <v>9</v>
      </c>
    </row>
    <row r="5682" spans="1:9" x14ac:dyDescent="0.45">
      <c r="A5682" s="16">
        <v>9494</v>
      </c>
      <c r="B5682" s="10">
        <v>45561.725472530867</v>
      </c>
      <c r="C5682">
        <v>2</v>
      </c>
      <c r="D5682">
        <v>11469.86</v>
      </c>
      <c r="E5682" s="24">
        <f>INT(RFM_Pivot!$A$1 - tblCustRFM[[#This Row],[LastPurchaseDate]])</f>
        <v>95</v>
      </c>
      <c r="F5682">
        <f>IF(tblCustRFM[[#This Row],[Recency]] &lt;= $L$4, 3, IF(tblCustRFM[[#This Row],[Recency]] &lt;= M5684, 2, 1))</f>
        <v>3</v>
      </c>
      <c r="G5682">
        <f>IF(tblCustRFM[[#This Row],[Frequency]] &gt;= L5685, 3, IF(tblCustRFM[[#This Row],[Frequency]] &gt;= M5685, 2, 1))</f>
        <v>3</v>
      </c>
      <c r="H5682">
        <f>IF(tblCustRFM[[#This Row],[Monetary]] &gt;= L5686, 3, IF(tblCustRFM[[#This Row],[Monetary]] &gt;= M5686, 2, 1))</f>
        <v>3</v>
      </c>
      <c r="I5682">
        <f>tblCustRFM[[#This Row],[RecencyTier]] + tblCustRFM[[#This Row],[FrequencyTier]] + tblCustRFM[[#This Row],[MonetaryTier]]</f>
        <v>9</v>
      </c>
    </row>
    <row r="5683" spans="1:9" x14ac:dyDescent="0.45">
      <c r="A5683" s="16">
        <v>9495</v>
      </c>
      <c r="B5683" s="10">
        <v>45601.587458757713</v>
      </c>
      <c r="C5683">
        <v>1</v>
      </c>
      <c r="D5683">
        <v>8323.3799999999992</v>
      </c>
      <c r="E5683" s="24">
        <f>INT(RFM_Pivot!$A$1 - tblCustRFM[[#This Row],[LastPurchaseDate]])</f>
        <v>55</v>
      </c>
      <c r="F5683">
        <f>IF(tblCustRFM[[#This Row],[Recency]] &lt;= $L$4, 3, IF(tblCustRFM[[#This Row],[Recency]] &lt;= M5685, 2, 1))</f>
        <v>3</v>
      </c>
      <c r="G5683">
        <f>IF(tblCustRFM[[#This Row],[Frequency]] &gt;= L5686, 3, IF(tblCustRFM[[#This Row],[Frequency]] &gt;= M5686, 2, 1))</f>
        <v>3</v>
      </c>
      <c r="H5683">
        <f>IF(tblCustRFM[[#This Row],[Monetary]] &gt;= L5687, 3, IF(tblCustRFM[[#This Row],[Monetary]] &gt;= M5687, 2, 1))</f>
        <v>3</v>
      </c>
      <c r="I5683">
        <f>tblCustRFM[[#This Row],[RecencyTier]] + tblCustRFM[[#This Row],[FrequencyTier]] + tblCustRFM[[#This Row],[MonetaryTier]]</f>
        <v>9</v>
      </c>
    </row>
    <row r="5684" spans="1:9" x14ac:dyDescent="0.45">
      <c r="A5684" s="16">
        <v>9497</v>
      </c>
      <c r="B5684" s="10">
        <v>45251.152415239194</v>
      </c>
      <c r="C5684">
        <v>2</v>
      </c>
      <c r="D5684">
        <v>4990.8</v>
      </c>
      <c r="E5684" s="24">
        <f>INT(RFM_Pivot!$A$1 - tblCustRFM[[#This Row],[LastPurchaseDate]])</f>
        <v>405</v>
      </c>
      <c r="F5684">
        <f>IF(tblCustRFM[[#This Row],[Recency]] &lt;= $L$4, 3, IF(tblCustRFM[[#This Row],[Recency]] &lt;= M5686, 2, 1))</f>
        <v>1</v>
      </c>
      <c r="G5684">
        <f>IF(tblCustRFM[[#This Row],[Frequency]] &gt;= L5687, 3, IF(tblCustRFM[[#This Row],[Frequency]] &gt;= M5687, 2, 1))</f>
        <v>3</v>
      </c>
      <c r="H5684">
        <f>IF(tblCustRFM[[#This Row],[Monetary]] &gt;= L5688, 3, IF(tblCustRFM[[#This Row],[Monetary]] &gt;= M5688, 2, 1))</f>
        <v>3</v>
      </c>
      <c r="I5684">
        <f>tblCustRFM[[#This Row],[RecencyTier]] + tblCustRFM[[#This Row],[FrequencyTier]] + tblCustRFM[[#This Row],[MonetaryTier]]</f>
        <v>7</v>
      </c>
    </row>
    <row r="5685" spans="1:9" x14ac:dyDescent="0.45">
      <c r="A5685" s="16">
        <v>9498</v>
      </c>
      <c r="B5685" s="10">
        <v>45610.202320216049</v>
      </c>
      <c r="C5685">
        <v>3</v>
      </c>
      <c r="D5685">
        <v>17428.47</v>
      </c>
      <c r="E5685" s="24">
        <f>INT(RFM_Pivot!$A$1 - tblCustRFM[[#This Row],[LastPurchaseDate]])</f>
        <v>46</v>
      </c>
      <c r="F5685">
        <f>IF(tblCustRFM[[#This Row],[Recency]] &lt;= $L$4, 3, IF(tblCustRFM[[#This Row],[Recency]] &lt;= M5687, 2, 1))</f>
        <v>3</v>
      </c>
      <c r="G5685">
        <f>IF(tblCustRFM[[#This Row],[Frequency]] &gt;= L5688, 3, IF(tblCustRFM[[#This Row],[Frequency]] &gt;= M5688, 2, 1))</f>
        <v>3</v>
      </c>
      <c r="H5685">
        <f>IF(tblCustRFM[[#This Row],[Monetary]] &gt;= L5689, 3, IF(tblCustRFM[[#This Row],[Monetary]] &gt;= M5689, 2, 1))</f>
        <v>3</v>
      </c>
      <c r="I5685">
        <f>tblCustRFM[[#This Row],[RecencyTier]] + tblCustRFM[[#This Row],[FrequencyTier]] + tblCustRFM[[#This Row],[MonetaryTier]]</f>
        <v>9</v>
      </c>
    </row>
    <row r="5686" spans="1:9" x14ac:dyDescent="0.45">
      <c r="A5686" s="16">
        <v>9500</v>
      </c>
      <c r="B5686" s="10">
        <v>45614.655765586416</v>
      </c>
      <c r="C5686">
        <v>1</v>
      </c>
      <c r="D5686">
        <v>812.1</v>
      </c>
      <c r="E5686" s="24">
        <f>INT(RFM_Pivot!$A$1 - tblCustRFM[[#This Row],[LastPurchaseDate]])</f>
        <v>42</v>
      </c>
      <c r="F5686">
        <f>IF(tblCustRFM[[#This Row],[Recency]] &lt;= $L$4, 3, IF(tblCustRFM[[#This Row],[Recency]] &lt;= M5688, 2, 1))</f>
        <v>3</v>
      </c>
      <c r="G5686">
        <f>IF(tblCustRFM[[#This Row],[Frequency]] &gt;= L5689, 3, IF(tblCustRFM[[#This Row],[Frequency]] &gt;= M5689, 2, 1))</f>
        <v>3</v>
      </c>
      <c r="H5686">
        <f>IF(tblCustRFM[[#This Row],[Monetary]] &gt;= L5690, 3, IF(tblCustRFM[[#This Row],[Monetary]] &gt;= M5690, 2, 1))</f>
        <v>3</v>
      </c>
      <c r="I5686">
        <f>tblCustRFM[[#This Row],[RecencyTier]] + tblCustRFM[[#This Row],[FrequencyTier]] + tblCustRFM[[#This Row],[MonetaryTier]]</f>
        <v>9</v>
      </c>
    </row>
    <row r="5687" spans="1:9" x14ac:dyDescent="0.45">
      <c r="A5687" s="16">
        <v>9501</v>
      </c>
      <c r="B5687" s="10">
        <v>45366.357935802473</v>
      </c>
      <c r="C5687">
        <v>2</v>
      </c>
      <c r="D5687">
        <v>22045.03</v>
      </c>
      <c r="E5687" s="24">
        <f>INT(RFM_Pivot!$A$1 - tblCustRFM[[#This Row],[LastPurchaseDate]])</f>
        <v>290</v>
      </c>
      <c r="F5687">
        <f>IF(tblCustRFM[[#This Row],[Recency]] &lt;= $L$4, 3, IF(tblCustRFM[[#This Row],[Recency]] &lt;= M5689, 2, 1))</f>
        <v>1</v>
      </c>
      <c r="G5687">
        <f>IF(tblCustRFM[[#This Row],[Frequency]] &gt;= L5690, 3, IF(tblCustRFM[[#This Row],[Frequency]] &gt;= M5690, 2, 1))</f>
        <v>3</v>
      </c>
      <c r="H5687">
        <f>IF(tblCustRFM[[#This Row],[Monetary]] &gt;= L5691, 3, IF(tblCustRFM[[#This Row],[Monetary]] &gt;= M5691, 2, 1))</f>
        <v>3</v>
      </c>
      <c r="I5687">
        <f>tblCustRFM[[#This Row],[RecencyTier]] + tblCustRFM[[#This Row],[FrequencyTier]] + tblCustRFM[[#This Row],[MonetaryTier]]</f>
        <v>7</v>
      </c>
    </row>
    <row r="5688" spans="1:9" x14ac:dyDescent="0.45">
      <c r="A5688" s="16">
        <v>9502</v>
      </c>
      <c r="B5688" s="10">
        <v>45462.216521643517</v>
      </c>
      <c r="C5688">
        <v>2</v>
      </c>
      <c r="D5688">
        <v>3655.82</v>
      </c>
      <c r="E5688" s="24">
        <f>INT(RFM_Pivot!$A$1 - tblCustRFM[[#This Row],[LastPurchaseDate]])</f>
        <v>194</v>
      </c>
      <c r="F5688">
        <f>IF(tblCustRFM[[#This Row],[Recency]] &lt;= $L$4, 3, IF(tblCustRFM[[#This Row],[Recency]] &lt;= M5690, 2, 1))</f>
        <v>1</v>
      </c>
      <c r="G5688">
        <f>IF(tblCustRFM[[#This Row],[Frequency]] &gt;= L5691, 3, IF(tblCustRFM[[#This Row],[Frequency]] &gt;= M5691, 2, 1))</f>
        <v>3</v>
      </c>
      <c r="H5688">
        <f>IF(tblCustRFM[[#This Row],[Monetary]] &gt;= L5692, 3, IF(tblCustRFM[[#This Row],[Monetary]] &gt;= M5692, 2, 1))</f>
        <v>3</v>
      </c>
      <c r="I5688">
        <f>tblCustRFM[[#This Row],[RecencyTier]] + tblCustRFM[[#This Row],[FrequencyTier]] + tblCustRFM[[#This Row],[MonetaryTier]]</f>
        <v>7</v>
      </c>
    </row>
    <row r="5689" spans="1:9" x14ac:dyDescent="0.45">
      <c r="A5689" s="16">
        <v>9503</v>
      </c>
      <c r="B5689" s="10">
        <v>45037.241024112656</v>
      </c>
      <c r="C5689">
        <v>1</v>
      </c>
      <c r="D5689">
        <v>12119.2</v>
      </c>
      <c r="E5689" s="24">
        <f>INT(RFM_Pivot!$A$1 - tblCustRFM[[#This Row],[LastPurchaseDate]])</f>
        <v>619</v>
      </c>
      <c r="F5689">
        <f>IF(tblCustRFM[[#This Row],[Recency]] &lt;= $L$4, 3, IF(tblCustRFM[[#This Row],[Recency]] &lt;= M5691, 2, 1))</f>
        <v>1</v>
      </c>
      <c r="G5689">
        <f>IF(tblCustRFM[[#This Row],[Frequency]] &gt;= L5692, 3, IF(tblCustRFM[[#This Row],[Frequency]] &gt;= M5692, 2, 1))</f>
        <v>3</v>
      </c>
      <c r="H5689">
        <f>IF(tblCustRFM[[#This Row],[Monetary]] &gt;= L5693, 3, IF(tblCustRFM[[#This Row],[Monetary]] &gt;= M5693, 2, 1))</f>
        <v>3</v>
      </c>
      <c r="I5689">
        <f>tblCustRFM[[#This Row],[RecencyTier]] + tblCustRFM[[#This Row],[FrequencyTier]] + tblCustRFM[[#This Row],[MonetaryTier]]</f>
        <v>7</v>
      </c>
    </row>
    <row r="5690" spans="1:9" x14ac:dyDescent="0.45">
      <c r="A5690" s="16">
        <v>9504</v>
      </c>
      <c r="B5690" s="10">
        <v>45266.702970293212</v>
      </c>
      <c r="C5690">
        <v>1</v>
      </c>
      <c r="D5690">
        <v>1450.56</v>
      </c>
      <c r="E5690" s="24">
        <f>INT(RFM_Pivot!$A$1 - tblCustRFM[[#This Row],[LastPurchaseDate]])</f>
        <v>390</v>
      </c>
      <c r="F5690">
        <f>IF(tblCustRFM[[#This Row],[Recency]] &lt;= $L$4, 3, IF(tblCustRFM[[#This Row],[Recency]] &lt;= M5692, 2, 1))</f>
        <v>1</v>
      </c>
      <c r="G5690">
        <f>IF(tblCustRFM[[#This Row],[Frequency]] &gt;= L5693, 3, IF(tblCustRFM[[#This Row],[Frequency]] &gt;= M5693, 2, 1))</f>
        <v>3</v>
      </c>
      <c r="H5690">
        <f>IF(tblCustRFM[[#This Row],[Monetary]] &gt;= L5694, 3, IF(tblCustRFM[[#This Row],[Monetary]] &gt;= M5694, 2, 1))</f>
        <v>3</v>
      </c>
      <c r="I5690">
        <f>tblCustRFM[[#This Row],[RecencyTier]] + tblCustRFM[[#This Row],[FrequencyTier]] + tblCustRFM[[#This Row],[MonetaryTier]]</f>
        <v>7</v>
      </c>
    </row>
    <row r="5691" spans="1:9" x14ac:dyDescent="0.45">
      <c r="A5691" s="16">
        <v>9505</v>
      </c>
      <c r="B5691" s="10">
        <v>45381.908490856484</v>
      </c>
      <c r="C5691">
        <v>2</v>
      </c>
      <c r="D5691">
        <v>28647.360000000001</v>
      </c>
      <c r="E5691" s="24">
        <f>INT(RFM_Pivot!$A$1 - tblCustRFM[[#This Row],[LastPurchaseDate]])</f>
        <v>275</v>
      </c>
      <c r="F5691">
        <f>IF(tblCustRFM[[#This Row],[Recency]] &lt;= $L$4, 3, IF(tblCustRFM[[#This Row],[Recency]] &lt;= M5693, 2, 1))</f>
        <v>1</v>
      </c>
      <c r="G5691">
        <f>IF(tblCustRFM[[#This Row],[Frequency]] &gt;= L5694, 3, IF(tblCustRFM[[#This Row],[Frequency]] &gt;= M5694, 2, 1))</f>
        <v>3</v>
      </c>
      <c r="H5691">
        <f>IF(tblCustRFM[[#This Row],[Monetary]] &gt;= L5695, 3, IF(tblCustRFM[[#This Row],[Monetary]] &gt;= M5695, 2, 1))</f>
        <v>3</v>
      </c>
      <c r="I5691">
        <f>tblCustRFM[[#This Row],[RecencyTier]] + tblCustRFM[[#This Row],[FrequencyTier]] + tblCustRFM[[#This Row],[MonetaryTier]]</f>
        <v>7</v>
      </c>
    </row>
    <row r="5692" spans="1:9" x14ac:dyDescent="0.45">
      <c r="A5692" s="16">
        <v>9508</v>
      </c>
      <c r="B5692" s="10">
        <v>45034.247724768516</v>
      </c>
      <c r="C5692">
        <v>1</v>
      </c>
      <c r="D5692">
        <v>13653.27</v>
      </c>
      <c r="E5692" s="24">
        <f>INT(RFM_Pivot!$A$1 - tblCustRFM[[#This Row],[LastPurchaseDate]])</f>
        <v>622</v>
      </c>
      <c r="F5692">
        <f>IF(tblCustRFM[[#This Row],[Recency]] &lt;= $L$4, 3, IF(tblCustRFM[[#This Row],[Recency]] &lt;= M5694, 2, 1))</f>
        <v>1</v>
      </c>
      <c r="G5692">
        <f>IF(tblCustRFM[[#This Row],[Frequency]] &gt;= L5695, 3, IF(tblCustRFM[[#This Row],[Frequency]] &gt;= M5695, 2, 1))</f>
        <v>3</v>
      </c>
      <c r="H5692">
        <f>IF(tblCustRFM[[#This Row],[Monetary]] &gt;= L5696, 3, IF(tblCustRFM[[#This Row],[Monetary]] &gt;= M5696, 2, 1))</f>
        <v>3</v>
      </c>
      <c r="I5692">
        <f>tblCustRFM[[#This Row],[RecencyTier]] + tblCustRFM[[#This Row],[FrequencyTier]] + tblCustRFM[[#This Row],[MonetaryTier]]</f>
        <v>7</v>
      </c>
    </row>
    <row r="5693" spans="1:9" x14ac:dyDescent="0.45">
      <c r="A5693" s="16">
        <v>9511</v>
      </c>
      <c r="B5693" s="10">
        <v>45391.399439930552</v>
      </c>
      <c r="C5693">
        <v>1</v>
      </c>
      <c r="D5693">
        <v>19609.36</v>
      </c>
      <c r="E5693" s="24">
        <f>INT(RFM_Pivot!$A$1 - tblCustRFM[[#This Row],[LastPurchaseDate]])</f>
        <v>265</v>
      </c>
      <c r="F5693">
        <f>IF(tblCustRFM[[#This Row],[Recency]] &lt;= $L$4, 3, IF(tblCustRFM[[#This Row],[Recency]] &lt;= M5695, 2, 1))</f>
        <v>1</v>
      </c>
      <c r="G5693">
        <f>IF(tblCustRFM[[#This Row],[Frequency]] &gt;= L5696, 3, IF(tblCustRFM[[#This Row],[Frequency]] &gt;= M5696, 2, 1))</f>
        <v>3</v>
      </c>
      <c r="H5693">
        <f>IF(tblCustRFM[[#This Row],[Monetary]] &gt;= L5697, 3, IF(tblCustRFM[[#This Row],[Monetary]] &gt;= M5697, 2, 1))</f>
        <v>3</v>
      </c>
      <c r="I5693">
        <f>tblCustRFM[[#This Row],[RecencyTier]] + tblCustRFM[[#This Row],[FrequencyTier]] + tblCustRFM[[#This Row],[MonetaryTier]]</f>
        <v>7</v>
      </c>
    </row>
    <row r="5694" spans="1:9" x14ac:dyDescent="0.45">
      <c r="A5694" s="16">
        <v>9512</v>
      </c>
      <c r="B5694" s="10">
        <v>44986.792979282407</v>
      </c>
      <c r="C5694">
        <v>1</v>
      </c>
      <c r="D5694">
        <v>1844.2</v>
      </c>
      <c r="E5694" s="24">
        <f>INT(RFM_Pivot!$A$1 - tblCustRFM[[#This Row],[LastPurchaseDate]])</f>
        <v>670</v>
      </c>
      <c r="F5694">
        <f>IF(tblCustRFM[[#This Row],[Recency]] &lt;= $L$4, 3, IF(tblCustRFM[[#This Row],[Recency]] &lt;= M5696, 2, 1))</f>
        <v>1</v>
      </c>
      <c r="G5694">
        <f>IF(tblCustRFM[[#This Row],[Frequency]] &gt;= L5697, 3, IF(tblCustRFM[[#This Row],[Frequency]] &gt;= M5697, 2, 1))</f>
        <v>3</v>
      </c>
      <c r="H5694">
        <f>IF(tblCustRFM[[#This Row],[Monetary]] &gt;= L5698, 3, IF(tblCustRFM[[#This Row],[Monetary]] &gt;= M5698, 2, 1))</f>
        <v>3</v>
      </c>
      <c r="I5694">
        <f>tblCustRFM[[#This Row],[RecencyTier]] + tblCustRFM[[#This Row],[FrequencyTier]] + tblCustRFM[[#This Row],[MonetaryTier]]</f>
        <v>7</v>
      </c>
    </row>
    <row r="5695" spans="1:9" x14ac:dyDescent="0.45">
      <c r="A5695" s="16">
        <v>9514</v>
      </c>
      <c r="B5695" s="10">
        <v>45279.771277121916</v>
      </c>
      <c r="C5695">
        <v>1</v>
      </c>
      <c r="D5695">
        <v>2481.11</v>
      </c>
      <c r="E5695" s="24">
        <f>INT(RFM_Pivot!$A$1 - tblCustRFM[[#This Row],[LastPurchaseDate]])</f>
        <v>377</v>
      </c>
      <c r="F5695">
        <f>IF(tblCustRFM[[#This Row],[Recency]] &lt;= $L$4, 3, IF(tblCustRFM[[#This Row],[Recency]] &lt;= M5697, 2, 1))</f>
        <v>1</v>
      </c>
      <c r="G5695">
        <f>IF(tblCustRFM[[#This Row],[Frequency]] &gt;= L5698, 3, IF(tblCustRFM[[#This Row],[Frequency]] &gt;= M5698, 2, 1))</f>
        <v>3</v>
      </c>
      <c r="H5695">
        <f>IF(tblCustRFM[[#This Row],[Monetary]] &gt;= L5699, 3, IF(tblCustRFM[[#This Row],[Monetary]] &gt;= M5699, 2, 1))</f>
        <v>3</v>
      </c>
      <c r="I5695">
        <f>tblCustRFM[[#This Row],[RecencyTier]] + tblCustRFM[[#This Row],[FrequencyTier]] + tblCustRFM[[#This Row],[MonetaryTier]]</f>
        <v>7</v>
      </c>
    </row>
    <row r="5696" spans="1:9" x14ac:dyDescent="0.45">
      <c r="A5696" s="16">
        <v>9515</v>
      </c>
      <c r="B5696" s="10">
        <v>45494.120712075615</v>
      </c>
      <c r="C5696">
        <v>1</v>
      </c>
      <c r="D5696">
        <v>7660.48</v>
      </c>
      <c r="E5696" s="24">
        <f>INT(RFM_Pivot!$A$1 - tblCustRFM[[#This Row],[LastPurchaseDate]])</f>
        <v>162</v>
      </c>
      <c r="F5696">
        <f>IF(tblCustRFM[[#This Row],[Recency]] &lt;= $L$4, 3, IF(tblCustRFM[[#This Row],[Recency]] &lt;= M5698, 2, 1))</f>
        <v>1</v>
      </c>
      <c r="G5696">
        <f>IF(tblCustRFM[[#This Row],[Frequency]] &gt;= L5699, 3, IF(tblCustRFM[[#This Row],[Frequency]] &gt;= M5699, 2, 1))</f>
        <v>3</v>
      </c>
      <c r="H5696">
        <f>IF(tblCustRFM[[#This Row],[Monetary]] &gt;= L5700, 3, IF(tblCustRFM[[#This Row],[Monetary]] &gt;= M5700, 2, 1))</f>
        <v>3</v>
      </c>
      <c r="I5696">
        <f>tblCustRFM[[#This Row],[RecencyTier]] + tblCustRFM[[#This Row],[FrequencyTier]] + tblCustRFM[[#This Row],[MonetaryTier]]</f>
        <v>7</v>
      </c>
    </row>
    <row r="5697" spans="1:9" x14ac:dyDescent="0.45">
      <c r="A5697" s="16">
        <v>9516</v>
      </c>
      <c r="B5697" s="10">
        <v>45293.861686149692</v>
      </c>
      <c r="C5697">
        <v>1</v>
      </c>
      <c r="D5697">
        <v>18252.88</v>
      </c>
      <c r="E5697" s="24">
        <f>INT(RFM_Pivot!$A$1 - tblCustRFM[[#This Row],[LastPurchaseDate]])</f>
        <v>363</v>
      </c>
      <c r="F5697">
        <f>IF(tblCustRFM[[#This Row],[Recency]] &lt;= $L$4, 3, IF(tblCustRFM[[#This Row],[Recency]] &lt;= M5699, 2, 1))</f>
        <v>1</v>
      </c>
      <c r="G5697">
        <f>IF(tblCustRFM[[#This Row],[Frequency]] &gt;= L5700, 3, IF(tblCustRFM[[#This Row],[Frequency]] &gt;= M5700, 2, 1))</f>
        <v>3</v>
      </c>
      <c r="H5697">
        <f>IF(tblCustRFM[[#This Row],[Monetary]] &gt;= L5701, 3, IF(tblCustRFM[[#This Row],[Monetary]] &gt;= M5701, 2, 1))</f>
        <v>3</v>
      </c>
      <c r="I5697">
        <f>tblCustRFM[[#This Row],[RecencyTier]] + tblCustRFM[[#This Row],[FrequencyTier]] + tblCustRFM[[#This Row],[MonetaryTier]]</f>
        <v>7</v>
      </c>
    </row>
    <row r="5698" spans="1:9" x14ac:dyDescent="0.45">
      <c r="A5698" s="16">
        <v>9518</v>
      </c>
      <c r="B5698" s="10">
        <v>45312.332533256173</v>
      </c>
      <c r="C5698">
        <v>1</v>
      </c>
      <c r="D5698">
        <v>3897.25</v>
      </c>
      <c r="E5698" s="24">
        <f>INT(RFM_Pivot!$A$1 - tblCustRFM[[#This Row],[LastPurchaseDate]])</f>
        <v>344</v>
      </c>
      <c r="F5698">
        <f>IF(tblCustRFM[[#This Row],[Recency]] &lt;= $L$4, 3, IF(tblCustRFM[[#This Row],[Recency]] &lt;= M5700, 2, 1))</f>
        <v>1</v>
      </c>
      <c r="G5698">
        <f>IF(tblCustRFM[[#This Row],[Frequency]] &gt;= L5701, 3, IF(tblCustRFM[[#This Row],[Frequency]] &gt;= M5701, 2, 1))</f>
        <v>3</v>
      </c>
      <c r="H5698">
        <f>IF(tblCustRFM[[#This Row],[Monetary]] &gt;= L5702, 3, IF(tblCustRFM[[#This Row],[Monetary]] &gt;= M5702, 2, 1))</f>
        <v>3</v>
      </c>
      <c r="I5698">
        <f>tblCustRFM[[#This Row],[RecencyTier]] + tblCustRFM[[#This Row],[FrequencyTier]] + tblCustRFM[[#This Row],[MonetaryTier]]</f>
        <v>7</v>
      </c>
    </row>
    <row r="5699" spans="1:9" x14ac:dyDescent="0.45">
      <c r="A5699" s="16">
        <v>9519</v>
      </c>
      <c r="B5699" s="10">
        <v>45218.299129899693</v>
      </c>
      <c r="C5699">
        <v>2</v>
      </c>
      <c r="D5699">
        <v>20658.810000000001</v>
      </c>
      <c r="E5699" s="24">
        <f>INT(RFM_Pivot!$A$1 - tblCustRFM[[#This Row],[LastPurchaseDate]])</f>
        <v>438</v>
      </c>
      <c r="F5699">
        <f>IF(tblCustRFM[[#This Row],[Recency]] &lt;= $L$4, 3, IF(tblCustRFM[[#This Row],[Recency]] &lt;= M5701, 2, 1))</f>
        <v>1</v>
      </c>
      <c r="G5699">
        <f>IF(tblCustRFM[[#This Row],[Frequency]] &gt;= L5702, 3, IF(tblCustRFM[[#This Row],[Frequency]] &gt;= M5702, 2, 1))</f>
        <v>3</v>
      </c>
      <c r="H5699">
        <f>IF(tblCustRFM[[#This Row],[Monetary]] &gt;= L5703, 3, IF(tblCustRFM[[#This Row],[Monetary]] &gt;= M5703, 2, 1))</f>
        <v>3</v>
      </c>
      <c r="I5699">
        <f>tblCustRFM[[#This Row],[RecencyTier]] + tblCustRFM[[#This Row],[FrequencyTier]] + tblCustRFM[[#This Row],[MonetaryTier]]</f>
        <v>7</v>
      </c>
    </row>
    <row r="5700" spans="1:9" x14ac:dyDescent="0.45">
      <c r="A5700" s="16">
        <v>9520</v>
      </c>
      <c r="B5700" s="10">
        <v>45339.63726373457</v>
      </c>
      <c r="C5700">
        <v>1</v>
      </c>
      <c r="D5700">
        <v>2875.55</v>
      </c>
      <c r="E5700" s="24">
        <f>INT(RFM_Pivot!$A$1 - tblCustRFM[[#This Row],[LastPurchaseDate]])</f>
        <v>317</v>
      </c>
      <c r="F5700">
        <f>IF(tblCustRFM[[#This Row],[Recency]] &lt;= $L$4, 3, IF(tblCustRFM[[#This Row],[Recency]] &lt;= M5702, 2, 1))</f>
        <v>1</v>
      </c>
      <c r="G5700">
        <f>IF(tblCustRFM[[#This Row],[Frequency]] &gt;= L5703, 3, IF(tblCustRFM[[#This Row],[Frequency]] &gt;= M5703, 2, 1))</f>
        <v>3</v>
      </c>
      <c r="H5700">
        <f>IF(tblCustRFM[[#This Row],[Monetary]] &gt;= L5704, 3, IF(tblCustRFM[[#This Row],[Monetary]] &gt;= M5704, 2, 1))</f>
        <v>3</v>
      </c>
      <c r="I5700">
        <f>tblCustRFM[[#This Row],[RecencyTier]] + tblCustRFM[[#This Row],[FrequencyTier]] + tblCustRFM[[#This Row],[MonetaryTier]]</f>
        <v>7</v>
      </c>
    </row>
    <row r="5701" spans="1:9" x14ac:dyDescent="0.45">
      <c r="A5701" s="16">
        <v>9521</v>
      </c>
      <c r="B5701" s="10">
        <v>45592.023502353397</v>
      </c>
      <c r="C5701">
        <v>2</v>
      </c>
      <c r="D5701">
        <v>12176.72</v>
      </c>
      <c r="E5701" s="24">
        <f>INT(RFM_Pivot!$A$1 - tblCustRFM[[#This Row],[LastPurchaseDate]])</f>
        <v>64</v>
      </c>
      <c r="F5701">
        <f>IF(tblCustRFM[[#This Row],[Recency]] &lt;= $L$4, 3, IF(tblCustRFM[[#This Row],[Recency]] &lt;= M5703, 2, 1))</f>
        <v>3</v>
      </c>
      <c r="G5701">
        <f>IF(tblCustRFM[[#This Row],[Frequency]] &gt;= L5704, 3, IF(tblCustRFM[[#This Row],[Frequency]] &gt;= M5704, 2, 1))</f>
        <v>3</v>
      </c>
      <c r="H5701">
        <f>IF(tblCustRFM[[#This Row],[Monetary]] &gt;= L5705, 3, IF(tblCustRFM[[#This Row],[Monetary]] &gt;= M5705, 2, 1))</f>
        <v>3</v>
      </c>
      <c r="I5701">
        <f>tblCustRFM[[#This Row],[RecencyTier]] + tblCustRFM[[#This Row],[FrequencyTier]] + tblCustRFM[[#This Row],[MonetaryTier]]</f>
        <v>9</v>
      </c>
    </row>
    <row r="5702" spans="1:9" x14ac:dyDescent="0.45">
      <c r="A5702" s="16">
        <v>9524</v>
      </c>
      <c r="B5702" s="10">
        <v>45623.489648958333</v>
      </c>
      <c r="C5702">
        <v>3</v>
      </c>
      <c r="D5702">
        <v>24107.75</v>
      </c>
      <c r="E5702" s="24">
        <f>INT(RFM_Pivot!$A$1 - tblCustRFM[[#This Row],[LastPurchaseDate]])</f>
        <v>33</v>
      </c>
      <c r="F5702">
        <f>IF(tblCustRFM[[#This Row],[Recency]] &lt;= $L$4, 3, IF(tblCustRFM[[#This Row],[Recency]] &lt;= M5704, 2, 1))</f>
        <v>3</v>
      </c>
      <c r="G5702">
        <f>IF(tblCustRFM[[#This Row],[Frequency]] &gt;= L5705, 3, IF(tblCustRFM[[#This Row],[Frequency]] &gt;= M5705, 2, 1))</f>
        <v>3</v>
      </c>
      <c r="H5702">
        <f>IF(tblCustRFM[[#This Row],[Monetary]] &gt;= L5706, 3, IF(tblCustRFM[[#This Row],[Monetary]] &gt;= M5706, 2, 1))</f>
        <v>3</v>
      </c>
      <c r="I5702">
        <f>tblCustRFM[[#This Row],[RecencyTier]] + tblCustRFM[[#This Row],[FrequencyTier]] + tblCustRFM[[#This Row],[MonetaryTier]]</f>
        <v>9</v>
      </c>
    </row>
    <row r="5703" spans="1:9" x14ac:dyDescent="0.45">
      <c r="A5703" s="16">
        <v>9526</v>
      </c>
      <c r="B5703" s="10">
        <v>45427.976097608022</v>
      </c>
      <c r="C5703">
        <v>1</v>
      </c>
      <c r="D5703">
        <v>22060.7</v>
      </c>
      <c r="E5703" s="24">
        <f>INT(RFM_Pivot!$A$1 - tblCustRFM[[#This Row],[LastPurchaseDate]])</f>
        <v>229</v>
      </c>
      <c r="F5703">
        <f>IF(tblCustRFM[[#This Row],[Recency]] &lt;= $L$4, 3, IF(tblCustRFM[[#This Row],[Recency]] &lt;= M5705, 2, 1))</f>
        <v>1</v>
      </c>
      <c r="G5703">
        <f>IF(tblCustRFM[[#This Row],[Frequency]] &gt;= L5706, 3, IF(tblCustRFM[[#This Row],[Frequency]] &gt;= M5706, 2, 1))</f>
        <v>3</v>
      </c>
      <c r="H5703">
        <f>IF(tblCustRFM[[#This Row],[Monetary]] &gt;= L5707, 3, IF(tblCustRFM[[#This Row],[Monetary]] &gt;= M5707, 2, 1))</f>
        <v>3</v>
      </c>
      <c r="I5703">
        <f>tblCustRFM[[#This Row],[RecencyTier]] + tblCustRFM[[#This Row],[FrequencyTier]] + tblCustRFM[[#This Row],[MonetaryTier]]</f>
        <v>7</v>
      </c>
    </row>
    <row r="5704" spans="1:9" x14ac:dyDescent="0.45">
      <c r="A5704" s="16">
        <v>9527</v>
      </c>
      <c r="B5704" s="10">
        <v>44956.421942206791</v>
      </c>
      <c r="C5704">
        <v>1</v>
      </c>
      <c r="D5704">
        <v>9932.82</v>
      </c>
      <c r="E5704" s="24">
        <f>INT(RFM_Pivot!$A$1 - tblCustRFM[[#This Row],[LastPurchaseDate]])</f>
        <v>700</v>
      </c>
      <c r="F5704">
        <f>IF(tblCustRFM[[#This Row],[Recency]] &lt;= $L$4, 3, IF(tblCustRFM[[#This Row],[Recency]] &lt;= M5706, 2, 1))</f>
        <v>1</v>
      </c>
      <c r="G5704">
        <f>IF(tblCustRFM[[#This Row],[Frequency]] &gt;= L5707, 3, IF(tblCustRFM[[#This Row],[Frequency]] &gt;= M5707, 2, 1))</f>
        <v>3</v>
      </c>
      <c r="H5704">
        <f>IF(tblCustRFM[[#This Row],[Monetary]] &gt;= L5708, 3, IF(tblCustRFM[[#This Row],[Monetary]] &gt;= M5708, 2, 1))</f>
        <v>3</v>
      </c>
      <c r="I5704">
        <f>tblCustRFM[[#This Row],[RecencyTier]] + tblCustRFM[[#This Row],[FrequencyTier]] + tblCustRFM[[#This Row],[MonetaryTier]]</f>
        <v>7</v>
      </c>
    </row>
    <row r="5705" spans="1:9" x14ac:dyDescent="0.45">
      <c r="A5705" s="16">
        <v>9529</v>
      </c>
      <c r="B5705" s="10">
        <v>45487.623062307102</v>
      </c>
      <c r="C5705">
        <v>3</v>
      </c>
      <c r="D5705">
        <v>30599.89</v>
      </c>
      <c r="E5705" s="24">
        <f>INT(RFM_Pivot!$A$1 - tblCustRFM[[#This Row],[LastPurchaseDate]])</f>
        <v>169</v>
      </c>
      <c r="F5705">
        <f>IF(tblCustRFM[[#This Row],[Recency]] &lt;= $L$4, 3, IF(tblCustRFM[[#This Row],[Recency]] &lt;= M5707, 2, 1))</f>
        <v>1</v>
      </c>
      <c r="G5705">
        <f>IF(tblCustRFM[[#This Row],[Frequency]] &gt;= L5708, 3, IF(tblCustRFM[[#This Row],[Frequency]] &gt;= M5708, 2, 1))</f>
        <v>3</v>
      </c>
      <c r="H5705">
        <f>IF(tblCustRFM[[#This Row],[Monetary]] &gt;= L5709, 3, IF(tblCustRFM[[#This Row],[Monetary]] &gt;= M5709, 2, 1))</f>
        <v>3</v>
      </c>
      <c r="I5705">
        <f>tblCustRFM[[#This Row],[RecencyTier]] + tblCustRFM[[#This Row],[FrequencyTier]] + tblCustRFM[[#This Row],[MonetaryTier]]</f>
        <v>7</v>
      </c>
    </row>
    <row r="5706" spans="1:9" x14ac:dyDescent="0.45">
      <c r="A5706" s="16">
        <v>9531</v>
      </c>
      <c r="B5706" s="10">
        <v>45276.631963194443</v>
      </c>
      <c r="C5706">
        <v>1</v>
      </c>
      <c r="D5706">
        <v>15948.4</v>
      </c>
      <c r="E5706" s="24">
        <f>INT(RFM_Pivot!$A$1 - tblCustRFM[[#This Row],[LastPurchaseDate]])</f>
        <v>380</v>
      </c>
      <c r="F5706">
        <f>IF(tblCustRFM[[#This Row],[Recency]] &lt;= $L$4, 3, IF(tblCustRFM[[#This Row],[Recency]] &lt;= M5708, 2, 1))</f>
        <v>1</v>
      </c>
      <c r="G5706">
        <f>IF(tblCustRFM[[#This Row],[Frequency]] &gt;= L5709, 3, IF(tblCustRFM[[#This Row],[Frequency]] &gt;= M5709, 2, 1))</f>
        <v>3</v>
      </c>
      <c r="H5706">
        <f>IF(tblCustRFM[[#This Row],[Monetary]] &gt;= L5710, 3, IF(tblCustRFM[[#This Row],[Monetary]] &gt;= M5710, 2, 1))</f>
        <v>3</v>
      </c>
      <c r="I5706">
        <f>tblCustRFM[[#This Row],[RecencyTier]] + tblCustRFM[[#This Row],[FrequencyTier]] + tblCustRFM[[#This Row],[MonetaryTier]]</f>
        <v>7</v>
      </c>
    </row>
    <row r="5707" spans="1:9" x14ac:dyDescent="0.45">
      <c r="A5707" s="16">
        <v>9532</v>
      </c>
      <c r="B5707" s="10">
        <v>45611.078407831788</v>
      </c>
      <c r="C5707">
        <v>2</v>
      </c>
      <c r="D5707">
        <v>2898.18</v>
      </c>
      <c r="E5707" s="24">
        <f>INT(RFM_Pivot!$A$1 - tblCustRFM[[#This Row],[LastPurchaseDate]])</f>
        <v>45</v>
      </c>
      <c r="F5707">
        <f>IF(tblCustRFM[[#This Row],[Recency]] &lt;= $L$4, 3, IF(tblCustRFM[[#This Row],[Recency]] &lt;= M5709, 2, 1))</f>
        <v>3</v>
      </c>
      <c r="G5707">
        <f>IF(tblCustRFM[[#This Row],[Frequency]] &gt;= L5710, 3, IF(tblCustRFM[[#This Row],[Frequency]] &gt;= M5710, 2, 1))</f>
        <v>3</v>
      </c>
      <c r="H5707">
        <f>IF(tblCustRFM[[#This Row],[Monetary]] &gt;= L5711, 3, IF(tblCustRFM[[#This Row],[Monetary]] &gt;= M5711, 2, 1))</f>
        <v>3</v>
      </c>
      <c r="I5707">
        <f>tblCustRFM[[#This Row],[RecencyTier]] + tblCustRFM[[#This Row],[FrequencyTier]] + tblCustRFM[[#This Row],[MonetaryTier]]</f>
        <v>9</v>
      </c>
    </row>
    <row r="5708" spans="1:9" x14ac:dyDescent="0.45">
      <c r="A5708" s="16">
        <v>9533</v>
      </c>
      <c r="B5708" s="10">
        <v>45580.999399922839</v>
      </c>
      <c r="C5708">
        <v>4</v>
      </c>
      <c r="D5708">
        <v>35083.06</v>
      </c>
      <c r="E5708" s="24">
        <f>INT(RFM_Pivot!$A$1 - tblCustRFM[[#This Row],[LastPurchaseDate]])</f>
        <v>76</v>
      </c>
      <c r="F5708">
        <f>IF(tblCustRFM[[#This Row],[Recency]] &lt;= $L$4, 3, IF(tblCustRFM[[#This Row],[Recency]] &lt;= M5710, 2, 1))</f>
        <v>3</v>
      </c>
      <c r="G5708">
        <f>IF(tblCustRFM[[#This Row],[Frequency]] &gt;= L5711, 3, IF(tblCustRFM[[#This Row],[Frequency]] &gt;= M5711, 2, 1))</f>
        <v>3</v>
      </c>
      <c r="H5708">
        <f>IF(tblCustRFM[[#This Row],[Monetary]] &gt;= L5712, 3, IF(tblCustRFM[[#This Row],[Monetary]] &gt;= M5712, 2, 1))</f>
        <v>3</v>
      </c>
      <c r="I5708">
        <f>tblCustRFM[[#This Row],[RecencyTier]] + tblCustRFM[[#This Row],[FrequencyTier]] + tblCustRFM[[#This Row],[MonetaryTier]]</f>
        <v>9</v>
      </c>
    </row>
    <row r="5709" spans="1:9" x14ac:dyDescent="0.45">
      <c r="A5709" s="16">
        <v>9534</v>
      </c>
      <c r="B5709" s="10">
        <v>45643.712671257716</v>
      </c>
      <c r="C5709">
        <v>4</v>
      </c>
      <c r="D5709">
        <v>36960.800000000003</v>
      </c>
      <c r="E5709" s="24">
        <f>INT(RFM_Pivot!$A$1 - tblCustRFM[[#This Row],[LastPurchaseDate]])</f>
        <v>13</v>
      </c>
      <c r="F5709">
        <f>IF(tblCustRFM[[#This Row],[Recency]] &lt;= $L$4, 3, IF(tblCustRFM[[#This Row],[Recency]] &lt;= M5711, 2, 1))</f>
        <v>3</v>
      </c>
      <c r="G5709">
        <f>IF(tblCustRFM[[#This Row],[Frequency]] &gt;= L5712, 3, IF(tblCustRFM[[#This Row],[Frequency]] &gt;= M5712, 2, 1))</f>
        <v>3</v>
      </c>
      <c r="H5709">
        <f>IF(tblCustRFM[[#This Row],[Monetary]] &gt;= L5713, 3, IF(tblCustRFM[[#This Row],[Monetary]] &gt;= M5713, 2, 1))</f>
        <v>3</v>
      </c>
      <c r="I5709">
        <f>tblCustRFM[[#This Row],[RecencyTier]] + tblCustRFM[[#This Row],[FrequencyTier]] + tblCustRFM[[#This Row],[MonetaryTier]]</f>
        <v>9</v>
      </c>
    </row>
    <row r="5710" spans="1:9" x14ac:dyDescent="0.45">
      <c r="A5710" s="16">
        <v>9535</v>
      </c>
      <c r="B5710" s="10">
        <v>45092.069506944441</v>
      </c>
      <c r="C5710">
        <v>1</v>
      </c>
      <c r="D5710">
        <v>3515.97</v>
      </c>
      <c r="E5710" s="24">
        <f>INT(RFM_Pivot!$A$1 - tblCustRFM[[#This Row],[LastPurchaseDate]])</f>
        <v>564</v>
      </c>
      <c r="F5710">
        <f>IF(tblCustRFM[[#This Row],[Recency]] &lt;= $L$4, 3, IF(tblCustRFM[[#This Row],[Recency]] &lt;= M5712, 2, 1))</f>
        <v>1</v>
      </c>
      <c r="G5710">
        <f>IF(tblCustRFM[[#This Row],[Frequency]] &gt;= L5713, 3, IF(tblCustRFM[[#This Row],[Frequency]] &gt;= M5713, 2, 1))</f>
        <v>3</v>
      </c>
      <c r="H5710">
        <f>IF(tblCustRFM[[#This Row],[Monetary]] &gt;= L5714, 3, IF(tblCustRFM[[#This Row],[Monetary]] &gt;= M5714, 2, 1))</f>
        <v>3</v>
      </c>
      <c r="I5710">
        <f>tblCustRFM[[#This Row],[RecencyTier]] + tblCustRFM[[#This Row],[FrequencyTier]] + tblCustRFM[[#This Row],[MonetaryTier]]</f>
        <v>7</v>
      </c>
    </row>
    <row r="5711" spans="1:9" x14ac:dyDescent="0.45">
      <c r="A5711" s="16">
        <v>9536</v>
      </c>
      <c r="B5711" s="10">
        <v>45436.882988310186</v>
      </c>
      <c r="C5711">
        <v>2</v>
      </c>
      <c r="D5711">
        <v>14713.32</v>
      </c>
      <c r="E5711" s="24">
        <f>INT(RFM_Pivot!$A$1 - tblCustRFM[[#This Row],[LastPurchaseDate]])</f>
        <v>220</v>
      </c>
      <c r="F5711">
        <f>IF(tblCustRFM[[#This Row],[Recency]] &lt;= $L$4, 3, IF(tblCustRFM[[#This Row],[Recency]] &lt;= M5713, 2, 1))</f>
        <v>1</v>
      </c>
      <c r="G5711">
        <f>IF(tblCustRFM[[#This Row],[Frequency]] &gt;= L5714, 3, IF(tblCustRFM[[#This Row],[Frequency]] &gt;= M5714, 2, 1))</f>
        <v>3</v>
      </c>
      <c r="H5711">
        <f>IF(tblCustRFM[[#This Row],[Monetary]] &gt;= L5715, 3, IF(tblCustRFM[[#This Row],[Monetary]] &gt;= M5715, 2, 1))</f>
        <v>3</v>
      </c>
      <c r="I5711">
        <f>tblCustRFM[[#This Row],[RecencyTier]] + tblCustRFM[[#This Row],[FrequencyTier]] + tblCustRFM[[#This Row],[MonetaryTier]]</f>
        <v>7</v>
      </c>
    </row>
    <row r="5712" spans="1:9" x14ac:dyDescent="0.45">
      <c r="A5712" s="16">
        <v>9539</v>
      </c>
      <c r="B5712" s="10">
        <v>45432.502550270059</v>
      </c>
      <c r="C5712">
        <v>1</v>
      </c>
      <c r="D5712">
        <v>21910.05</v>
      </c>
      <c r="E5712" s="24">
        <f>INT(RFM_Pivot!$A$1 - tblCustRFM[[#This Row],[LastPurchaseDate]])</f>
        <v>224</v>
      </c>
      <c r="F5712">
        <f>IF(tblCustRFM[[#This Row],[Recency]] &lt;= $L$4, 3, IF(tblCustRFM[[#This Row],[Recency]] &lt;= M5714, 2, 1))</f>
        <v>1</v>
      </c>
      <c r="G5712">
        <f>IF(tblCustRFM[[#This Row],[Frequency]] &gt;= L5715, 3, IF(tblCustRFM[[#This Row],[Frequency]] &gt;= M5715, 2, 1))</f>
        <v>3</v>
      </c>
      <c r="H5712">
        <f>IF(tblCustRFM[[#This Row],[Monetary]] &gt;= L5716, 3, IF(tblCustRFM[[#This Row],[Monetary]] &gt;= M5716, 2, 1))</f>
        <v>3</v>
      </c>
      <c r="I5712">
        <f>tblCustRFM[[#This Row],[RecencyTier]] + tblCustRFM[[#This Row],[FrequencyTier]] + tblCustRFM[[#This Row],[MonetaryTier]]</f>
        <v>7</v>
      </c>
    </row>
    <row r="5713" spans="1:9" x14ac:dyDescent="0.45">
      <c r="A5713" s="16">
        <v>9540</v>
      </c>
      <c r="B5713" s="10">
        <v>45374.023702391976</v>
      </c>
      <c r="C5713">
        <v>1</v>
      </c>
      <c r="D5713">
        <v>23052.25</v>
      </c>
      <c r="E5713" s="24">
        <f>INT(RFM_Pivot!$A$1 - tblCustRFM[[#This Row],[LastPurchaseDate]])</f>
        <v>282</v>
      </c>
      <c r="F5713">
        <f>IF(tblCustRFM[[#This Row],[Recency]] &lt;= $L$4, 3, IF(tblCustRFM[[#This Row],[Recency]] &lt;= M5715, 2, 1))</f>
        <v>1</v>
      </c>
      <c r="G5713">
        <f>IF(tblCustRFM[[#This Row],[Frequency]] &gt;= L5716, 3, IF(tblCustRFM[[#This Row],[Frequency]] &gt;= M5716, 2, 1))</f>
        <v>3</v>
      </c>
      <c r="H5713">
        <f>IF(tblCustRFM[[#This Row],[Monetary]] &gt;= L5717, 3, IF(tblCustRFM[[#This Row],[Monetary]] &gt;= M5717, 2, 1))</f>
        <v>3</v>
      </c>
      <c r="I5713">
        <f>tblCustRFM[[#This Row],[RecencyTier]] + tblCustRFM[[#This Row],[FrequencyTier]] + tblCustRFM[[#This Row],[MonetaryTier]]</f>
        <v>7</v>
      </c>
    </row>
    <row r="5714" spans="1:9" x14ac:dyDescent="0.45">
      <c r="A5714" s="16">
        <v>9543</v>
      </c>
      <c r="B5714" s="10">
        <v>45301.746474652777</v>
      </c>
      <c r="C5714">
        <v>1</v>
      </c>
      <c r="D5714">
        <v>13933.14</v>
      </c>
      <c r="E5714" s="24">
        <f>INT(RFM_Pivot!$A$1 - tblCustRFM[[#This Row],[LastPurchaseDate]])</f>
        <v>355</v>
      </c>
      <c r="F5714">
        <f>IF(tblCustRFM[[#This Row],[Recency]] &lt;= $L$4, 3, IF(tblCustRFM[[#This Row],[Recency]] &lt;= M5716, 2, 1))</f>
        <v>1</v>
      </c>
      <c r="G5714">
        <f>IF(tblCustRFM[[#This Row],[Frequency]] &gt;= L5717, 3, IF(tblCustRFM[[#This Row],[Frequency]] &gt;= M5717, 2, 1))</f>
        <v>3</v>
      </c>
      <c r="H5714">
        <f>IF(tblCustRFM[[#This Row],[Monetary]] &gt;= L5718, 3, IF(tblCustRFM[[#This Row],[Monetary]] &gt;= M5718, 2, 1))</f>
        <v>3</v>
      </c>
      <c r="I5714">
        <f>tblCustRFM[[#This Row],[RecencyTier]] + tblCustRFM[[#This Row],[FrequencyTier]] + tblCustRFM[[#This Row],[MonetaryTier]]</f>
        <v>7</v>
      </c>
    </row>
    <row r="5715" spans="1:9" x14ac:dyDescent="0.45">
      <c r="A5715" s="16">
        <v>9547</v>
      </c>
      <c r="B5715" s="10">
        <v>45405.635863580246</v>
      </c>
      <c r="C5715">
        <v>2</v>
      </c>
      <c r="D5715">
        <v>13607.01</v>
      </c>
      <c r="E5715" s="24">
        <f>INT(RFM_Pivot!$A$1 - tblCustRFM[[#This Row],[LastPurchaseDate]])</f>
        <v>251</v>
      </c>
      <c r="F5715">
        <f>IF(tblCustRFM[[#This Row],[Recency]] &lt;= $L$4, 3, IF(tblCustRFM[[#This Row],[Recency]] &lt;= M5717, 2, 1))</f>
        <v>1</v>
      </c>
      <c r="G5715">
        <f>IF(tblCustRFM[[#This Row],[Frequency]] &gt;= L5718, 3, IF(tblCustRFM[[#This Row],[Frequency]] &gt;= M5718, 2, 1))</f>
        <v>3</v>
      </c>
      <c r="H5715">
        <f>IF(tblCustRFM[[#This Row],[Monetary]] &gt;= L5719, 3, IF(tblCustRFM[[#This Row],[Monetary]] &gt;= M5719, 2, 1))</f>
        <v>3</v>
      </c>
      <c r="I5715">
        <f>tblCustRFM[[#This Row],[RecencyTier]] + tblCustRFM[[#This Row],[FrequencyTier]] + tblCustRFM[[#This Row],[MonetaryTier]]</f>
        <v>7</v>
      </c>
    </row>
    <row r="5716" spans="1:9" x14ac:dyDescent="0.45">
      <c r="A5716" s="16">
        <v>9548</v>
      </c>
      <c r="B5716" s="10">
        <v>45150.32933290895</v>
      </c>
      <c r="C5716">
        <v>1</v>
      </c>
      <c r="D5716">
        <v>20804.099999999999</v>
      </c>
      <c r="E5716" s="24">
        <f>INT(RFM_Pivot!$A$1 - tblCustRFM[[#This Row],[LastPurchaseDate]])</f>
        <v>506</v>
      </c>
      <c r="F5716">
        <f>IF(tblCustRFM[[#This Row],[Recency]] &lt;= $L$4, 3, IF(tblCustRFM[[#This Row],[Recency]] &lt;= M5718, 2, 1))</f>
        <v>1</v>
      </c>
      <c r="G5716">
        <f>IF(tblCustRFM[[#This Row],[Frequency]] &gt;= L5719, 3, IF(tblCustRFM[[#This Row],[Frequency]] &gt;= M5719, 2, 1))</f>
        <v>3</v>
      </c>
      <c r="H5716">
        <f>IF(tblCustRFM[[#This Row],[Monetary]] &gt;= L5720, 3, IF(tblCustRFM[[#This Row],[Monetary]] &gt;= M5720, 2, 1))</f>
        <v>3</v>
      </c>
      <c r="I5716">
        <f>tblCustRFM[[#This Row],[RecencyTier]] + tblCustRFM[[#This Row],[FrequencyTier]] + tblCustRFM[[#This Row],[MonetaryTier]]</f>
        <v>7</v>
      </c>
    </row>
    <row r="5717" spans="1:9" x14ac:dyDescent="0.45">
      <c r="A5717" s="16">
        <v>9549</v>
      </c>
      <c r="B5717" s="10">
        <v>45132.150515046298</v>
      </c>
      <c r="C5717">
        <v>2</v>
      </c>
      <c r="D5717">
        <v>43500.95</v>
      </c>
      <c r="E5717" s="24">
        <f>INT(RFM_Pivot!$A$1 - tblCustRFM[[#This Row],[LastPurchaseDate]])</f>
        <v>524</v>
      </c>
      <c r="F5717">
        <f>IF(tblCustRFM[[#This Row],[Recency]] &lt;= $L$4, 3, IF(tblCustRFM[[#This Row],[Recency]] &lt;= M5719, 2, 1))</f>
        <v>1</v>
      </c>
      <c r="G5717">
        <f>IF(tblCustRFM[[#This Row],[Frequency]] &gt;= L5720, 3, IF(tblCustRFM[[#This Row],[Frequency]] &gt;= M5720, 2, 1))</f>
        <v>3</v>
      </c>
      <c r="H5717">
        <f>IF(tblCustRFM[[#This Row],[Monetary]] &gt;= L5721, 3, IF(tblCustRFM[[#This Row],[Monetary]] &gt;= M5721, 2, 1))</f>
        <v>3</v>
      </c>
      <c r="I5717">
        <f>tblCustRFM[[#This Row],[RecencyTier]] + tblCustRFM[[#This Row],[FrequencyTier]] + tblCustRFM[[#This Row],[MonetaryTier]]</f>
        <v>7</v>
      </c>
    </row>
    <row r="5718" spans="1:9" x14ac:dyDescent="0.45">
      <c r="A5718" s="16">
        <v>9551</v>
      </c>
      <c r="B5718" s="10">
        <v>45229.688268827158</v>
      </c>
      <c r="C5718">
        <v>2</v>
      </c>
      <c r="D5718">
        <v>23672.46</v>
      </c>
      <c r="E5718" s="24">
        <f>INT(RFM_Pivot!$A$1 - tblCustRFM[[#This Row],[LastPurchaseDate]])</f>
        <v>427</v>
      </c>
      <c r="F5718">
        <f>IF(tblCustRFM[[#This Row],[Recency]] &lt;= $L$4, 3, IF(tblCustRFM[[#This Row],[Recency]] &lt;= M5720, 2, 1))</f>
        <v>1</v>
      </c>
      <c r="G5718">
        <f>IF(tblCustRFM[[#This Row],[Frequency]] &gt;= L5721, 3, IF(tblCustRFM[[#This Row],[Frequency]] &gt;= M5721, 2, 1))</f>
        <v>3</v>
      </c>
      <c r="H5718">
        <f>IF(tblCustRFM[[#This Row],[Monetary]] &gt;= L5722, 3, IF(tblCustRFM[[#This Row],[Monetary]] &gt;= M5722, 2, 1))</f>
        <v>3</v>
      </c>
      <c r="I5718">
        <f>tblCustRFM[[#This Row],[RecencyTier]] + tblCustRFM[[#This Row],[FrequencyTier]] + tblCustRFM[[#This Row],[MonetaryTier]]</f>
        <v>7</v>
      </c>
    </row>
    <row r="5719" spans="1:9" x14ac:dyDescent="0.45">
      <c r="A5719" s="16">
        <v>9553</v>
      </c>
      <c r="B5719" s="10">
        <v>45390.158315817898</v>
      </c>
      <c r="C5719">
        <v>2</v>
      </c>
      <c r="D5719">
        <v>12609.78</v>
      </c>
      <c r="E5719" s="24">
        <f>INT(RFM_Pivot!$A$1 - tblCustRFM[[#This Row],[LastPurchaseDate]])</f>
        <v>266</v>
      </c>
      <c r="F5719">
        <f>IF(tblCustRFM[[#This Row],[Recency]] &lt;= $L$4, 3, IF(tblCustRFM[[#This Row],[Recency]] &lt;= M5721, 2, 1))</f>
        <v>1</v>
      </c>
      <c r="G5719">
        <f>IF(tblCustRFM[[#This Row],[Frequency]] &gt;= L5722, 3, IF(tblCustRFM[[#This Row],[Frequency]] &gt;= M5722, 2, 1))</f>
        <v>3</v>
      </c>
      <c r="H5719">
        <f>IF(tblCustRFM[[#This Row],[Monetary]] &gt;= L5723, 3, IF(tblCustRFM[[#This Row],[Monetary]] &gt;= M5723, 2, 1))</f>
        <v>3</v>
      </c>
      <c r="I5719">
        <f>tblCustRFM[[#This Row],[RecencyTier]] + tblCustRFM[[#This Row],[FrequencyTier]] + tblCustRFM[[#This Row],[MonetaryTier]]</f>
        <v>7</v>
      </c>
    </row>
    <row r="5720" spans="1:9" x14ac:dyDescent="0.45">
      <c r="A5720" s="16">
        <v>9554</v>
      </c>
      <c r="B5720" s="10">
        <v>45613.92569255401</v>
      </c>
      <c r="C5720">
        <v>2</v>
      </c>
      <c r="D5720">
        <v>10744.05</v>
      </c>
      <c r="E5720" s="24">
        <f>INT(RFM_Pivot!$A$1 - tblCustRFM[[#This Row],[LastPurchaseDate]])</f>
        <v>43</v>
      </c>
      <c r="F5720">
        <f>IF(tblCustRFM[[#This Row],[Recency]] &lt;= $L$4, 3, IF(tblCustRFM[[#This Row],[Recency]] &lt;= M5722, 2, 1))</f>
        <v>3</v>
      </c>
      <c r="G5720">
        <f>IF(tblCustRFM[[#This Row],[Frequency]] &gt;= L5723, 3, IF(tblCustRFM[[#This Row],[Frequency]] &gt;= M5723, 2, 1))</f>
        <v>3</v>
      </c>
      <c r="H5720">
        <f>IF(tblCustRFM[[#This Row],[Monetary]] &gt;= L5724, 3, IF(tblCustRFM[[#This Row],[Monetary]] &gt;= M5724, 2, 1))</f>
        <v>3</v>
      </c>
      <c r="I5720">
        <f>tblCustRFM[[#This Row],[RecencyTier]] + tblCustRFM[[#This Row],[FrequencyTier]] + tblCustRFM[[#This Row],[MonetaryTier]]</f>
        <v>9</v>
      </c>
    </row>
    <row r="5721" spans="1:9" x14ac:dyDescent="0.45">
      <c r="A5721" s="16">
        <v>9555</v>
      </c>
      <c r="B5721" s="10">
        <v>45059.289228935188</v>
      </c>
      <c r="C5721">
        <v>1</v>
      </c>
      <c r="D5721">
        <v>14524.12</v>
      </c>
      <c r="E5721" s="24">
        <f>INT(RFM_Pivot!$A$1 - tblCustRFM[[#This Row],[LastPurchaseDate]])</f>
        <v>597</v>
      </c>
      <c r="F5721">
        <f>IF(tblCustRFM[[#This Row],[Recency]] &lt;= $L$4, 3, IF(tblCustRFM[[#This Row],[Recency]] &lt;= M5723, 2, 1))</f>
        <v>1</v>
      </c>
      <c r="G5721">
        <f>IF(tblCustRFM[[#This Row],[Frequency]] &gt;= L5724, 3, IF(tblCustRFM[[#This Row],[Frequency]] &gt;= M5724, 2, 1))</f>
        <v>3</v>
      </c>
      <c r="H5721">
        <f>IF(tblCustRFM[[#This Row],[Monetary]] &gt;= L5725, 3, IF(tblCustRFM[[#This Row],[Monetary]] &gt;= M5725, 2, 1))</f>
        <v>3</v>
      </c>
      <c r="I5721">
        <f>tblCustRFM[[#This Row],[RecencyTier]] + tblCustRFM[[#This Row],[FrequencyTier]] + tblCustRFM[[#This Row],[MonetaryTier]]</f>
        <v>7</v>
      </c>
    </row>
    <row r="5722" spans="1:9" x14ac:dyDescent="0.45">
      <c r="A5722" s="16">
        <v>9556</v>
      </c>
      <c r="B5722" s="10">
        <v>45122.440544058642</v>
      </c>
      <c r="C5722">
        <v>1</v>
      </c>
      <c r="D5722">
        <v>5822.88</v>
      </c>
      <c r="E5722" s="24">
        <f>INT(RFM_Pivot!$A$1 - tblCustRFM[[#This Row],[LastPurchaseDate]])</f>
        <v>534</v>
      </c>
      <c r="F5722">
        <f>IF(tblCustRFM[[#This Row],[Recency]] &lt;= $L$4, 3, IF(tblCustRFM[[#This Row],[Recency]] &lt;= M5724, 2, 1))</f>
        <v>1</v>
      </c>
      <c r="G5722">
        <f>IF(tblCustRFM[[#This Row],[Frequency]] &gt;= L5725, 3, IF(tblCustRFM[[#This Row],[Frequency]] &gt;= M5725, 2, 1))</f>
        <v>3</v>
      </c>
      <c r="H5722">
        <f>IF(tblCustRFM[[#This Row],[Monetary]] &gt;= L5726, 3, IF(tblCustRFM[[#This Row],[Monetary]] &gt;= M5726, 2, 1))</f>
        <v>3</v>
      </c>
      <c r="I5722">
        <f>tblCustRFM[[#This Row],[RecencyTier]] + tblCustRFM[[#This Row],[FrequencyTier]] + tblCustRFM[[#This Row],[MonetaryTier]]</f>
        <v>7</v>
      </c>
    </row>
    <row r="5723" spans="1:9" x14ac:dyDescent="0.45">
      <c r="A5723" s="16">
        <v>9557</v>
      </c>
      <c r="B5723" s="10">
        <v>45266.264926504628</v>
      </c>
      <c r="C5723">
        <v>1</v>
      </c>
      <c r="D5723">
        <v>10773.36</v>
      </c>
      <c r="E5723" s="24">
        <f>INT(RFM_Pivot!$A$1 - tblCustRFM[[#This Row],[LastPurchaseDate]])</f>
        <v>390</v>
      </c>
      <c r="F5723">
        <f>IF(tblCustRFM[[#This Row],[Recency]] &lt;= $L$4, 3, IF(tblCustRFM[[#This Row],[Recency]] &lt;= M5725, 2, 1))</f>
        <v>1</v>
      </c>
      <c r="G5723">
        <f>IF(tblCustRFM[[#This Row],[Frequency]] &gt;= L5726, 3, IF(tblCustRFM[[#This Row],[Frequency]] &gt;= M5726, 2, 1))</f>
        <v>3</v>
      </c>
      <c r="H5723">
        <f>IF(tblCustRFM[[#This Row],[Monetary]] &gt;= L5727, 3, IF(tblCustRFM[[#This Row],[Monetary]] &gt;= M5727, 2, 1))</f>
        <v>3</v>
      </c>
      <c r="I5723">
        <f>tblCustRFM[[#This Row],[RecencyTier]] + tblCustRFM[[#This Row],[FrequencyTier]] + tblCustRFM[[#This Row],[MonetaryTier]]</f>
        <v>7</v>
      </c>
    </row>
    <row r="5724" spans="1:9" x14ac:dyDescent="0.45">
      <c r="A5724" s="16">
        <v>9558</v>
      </c>
      <c r="B5724" s="10">
        <v>45398.116111612653</v>
      </c>
      <c r="C5724">
        <v>2</v>
      </c>
      <c r="D5724">
        <v>26849.25</v>
      </c>
      <c r="E5724" s="24">
        <f>INT(RFM_Pivot!$A$1 - tblCustRFM[[#This Row],[LastPurchaseDate]])</f>
        <v>258</v>
      </c>
      <c r="F5724">
        <f>IF(tblCustRFM[[#This Row],[Recency]] &lt;= $L$4, 3, IF(tblCustRFM[[#This Row],[Recency]] &lt;= M5726, 2, 1))</f>
        <v>1</v>
      </c>
      <c r="G5724">
        <f>IF(tblCustRFM[[#This Row],[Frequency]] &gt;= L5727, 3, IF(tblCustRFM[[#This Row],[Frequency]] &gt;= M5727, 2, 1))</f>
        <v>3</v>
      </c>
      <c r="H5724">
        <f>IF(tblCustRFM[[#This Row],[Monetary]] &gt;= L5728, 3, IF(tblCustRFM[[#This Row],[Monetary]] &gt;= M5728, 2, 1))</f>
        <v>3</v>
      </c>
      <c r="I5724">
        <f>tblCustRFM[[#This Row],[RecencyTier]] + tblCustRFM[[#This Row],[FrequencyTier]] + tblCustRFM[[#This Row],[MonetaryTier]]</f>
        <v>7</v>
      </c>
    </row>
    <row r="5725" spans="1:9" x14ac:dyDescent="0.45">
      <c r="A5725" s="16">
        <v>9560</v>
      </c>
      <c r="B5725" s="10">
        <v>45176.100910108027</v>
      </c>
      <c r="C5725">
        <v>2</v>
      </c>
      <c r="D5725">
        <v>27976.9</v>
      </c>
      <c r="E5725" s="24">
        <f>INT(RFM_Pivot!$A$1 - tblCustRFM[[#This Row],[LastPurchaseDate]])</f>
        <v>480</v>
      </c>
      <c r="F5725">
        <f>IF(tblCustRFM[[#This Row],[Recency]] &lt;= $L$4, 3, IF(tblCustRFM[[#This Row],[Recency]] &lt;= M5727, 2, 1))</f>
        <v>1</v>
      </c>
      <c r="G5725">
        <f>IF(tblCustRFM[[#This Row],[Frequency]] &gt;= L5728, 3, IF(tblCustRFM[[#This Row],[Frequency]] &gt;= M5728, 2, 1))</f>
        <v>3</v>
      </c>
      <c r="H5725">
        <f>IF(tblCustRFM[[#This Row],[Monetary]] &gt;= L5729, 3, IF(tblCustRFM[[#This Row],[Monetary]] &gt;= M5729, 2, 1))</f>
        <v>3</v>
      </c>
      <c r="I5725">
        <f>tblCustRFM[[#This Row],[RecencyTier]] + tblCustRFM[[#This Row],[FrequencyTier]] + tblCustRFM[[#This Row],[MonetaryTier]]</f>
        <v>7</v>
      </c>
    </row>
    <row r="5726" spans="1:9" x14ac:dyDescent="0.45">
      <c r="A5726" s="16">
        <v>9561</v>
      </c>
      <c r="B5726" s="10">
        <v>45074.328732870374</v>
      </c>
      <c r="C5726">
        <v>1</v>
      </c>
      <c r="D5726">
        <v>7749.39</v>
      </c>
      <c r="E5726" s="24">
        <f>INT(RFM_Pivot!$A$1 - tblCustRFM[[#This Row],[LastPurchaseDate]])</f>
        <v>582</v>
      </c>
      <c r="F5726">
        <f>IF(tblCustRFM[[#This Row],[Recency]] &lt;= $L$4, 3, IF(tblCustRFM[[#This Row],[Recency]] &lt;= M5728, 2, 1))</f>
        <v>1</v>
      </c>
      <c r="G5726">
        <f>IF(tblCustRFM[[#This Row],[Frequency]] &gt;= L5729, 3, IF(tblCustRFM[[#This Row],[Frequency]] &gt;= M5729, 2, 1))</f>
        <v>3</v>
      </c>
      <c r="H5726">
        <f>IF(tblCustRFM[[#This Row],[Monetary]] &gt;= L5730, 3, IF(tblCustRFM[[#This Row],[Monetary]] &gt;= M5730, 2, 1))</f>
        <v>3</v>
      </c>
      <c r="I5726">
        <f>tblCustRFM[[#This Row],[RecencyTier]] + tblCustRFM[[#This Row],[FrequencyTier]] + tblCustRFM[[#This Row],[MonetaryTier]]</f>
        <v>7</v>
      </c>
    </row>
    <row r="5727" spans="1:9" x14ac:dyDescent="0.45">
      <c r="A5727" s="16">
        <v>9562</v>
      </c>
      <c r="B5727" s="10">
        <v>45601.295429552469</v>
      </c>
      <c r="C5727">
        <v>2</v>
      </c>
      <c r="D5727">
        <v>15266.63</v>
      </c>
      <c r="E5727" s="24">
        <f>INT(RFM_Pivot!$A$1 - tblCustRFM[[#This Row],[LastPurchaseDate]])</f>
        <v>55</v>
      </c>
      <c r="F5727">
        <f>IF(tblCustRFM[[#This Row],[Recency]] &lt;= $L$4, 3, IF(tblCustRFM[[#This Row],[Recency]] &lt;= M5729, 2, 1))</f>
        <v>3</v>
      </c>
      <c r="G5727">
        <f>IF(tblCustRFM[[#This Row],[Frequency]] &gt;= L5730, 3, IF(tblCustRFM[[#This Row],[Frequency]] &gt;= M5730, 2, 1))</f>
        <v>3</v>
      </c>
      <c r="H5727">
        <f>IF(tblCustRFM[[#This Row],[Monetary]] &gt;= L5731, 3, IF(tblCustRFM[[#This Row],[Monetary]] &gt;= M5731, 2, 1))</f>
        <v>3</v>
      </c>
      <c r="I5727">
        <f>tblCustRFM[[#This Row],[RecencyTier]] + tblCustRFM[[#This Row],[FrequencyTier]] + tblCustRFM[[#This Row],[MonetaryTier]]</f>
        <v>9</v>
      </c>
    </row>
    <row r="5728" spans="1:9" x14ac:dyDescent="0.45">
      <c r="A5728" s="16">
        <v>9563</v>
      </c>
      <c r="B5728" s="10">
        <v>45420.675367515432</v>
      </c>
      <c r="C5728">
        <v>1</v>
      </c>
      <c r="D5728">
        <v>2019</v>
      </c>
      <c r="E5728" s="24">
        <f>INT(RFM_Pivot!$A$1 - tblCustRFM[[#This Row],[LastPurchaseDate]])</f>
        <v>236</v>
      </c>
      <c r="F5728">
        <f>IF(tblCustRFM[[#This Row],[Recency]] &lt;= $L$4, 3, IF(tblCustRFM[[#This Row],[Recency]] &lt;= M5730, 2, 1))</f>
        <v>1</v>
      </c>
      <c r="G5728">
        <f>IF(tblCustRFM[[#This Row],[Frequency]] &gt;= L5731, 3, IF(tblCustRFM[[#This Row],[Frequency]] &gt;= M5731, 2, 1))</f>
        <v>3</v>
      </c>
      <c r="H5728">
        <f>IF(tblCustRFM[[#This Row],[Monetary]] &gt;= L5732, 3, IF(tblCustRFM[[#This Row],[Monetary]] &gt;= M5732, 2, 1))</f>
        <v>3</v>
      </c>
      <c r="I5728">
        <f>tblCustRFM[[#This Row],[RecencyTier]] + tblCustRFM[[#This Row],[FrequencyTier]] + tblCustRFM[[#This Row],[MonetaryTier]]</f>
        <v>7</v>
      </c>
    </row>
    <row r="5729" spans="1:9" x14ac:dyDescent="0.45">
      <c r="A5729" s="16">
        <v>9564</v>
      </c>
      <c r="B5729" s="10">
        <v>45355.990899074073</v>
      </c>
      <c r="C5729">
        <v>2</v>
      </c>
      <c r="D5729">
        <v>12677.96</v>
      </c>
      <c r="E5729" s="24">
        <f>INT(RFM_Pivot!$A$1 - tblCustRFM[[#This Row],[LastPurchaseDate]])</f>
        <v>301</v>
      </c>
      <c r="F5729">
        <f>IF(tblCustRFM[[#This Row],[Recency]] &lt;= $L$4, 3, IF(tblCustRFM[[#This Row],[Recency]] &lt;= M5731, 2, 1))</f>
        <v>1</v>
      </c>
      <c r="G5729">
        <f>IF(tblCustRFM[[#This Row],[Frequency]] &gt;= L5732, 3, IF(tblCustRFM[[#This Row],[Frequency]] &gt;= M5732, 2, 1))</f>
        <v>3</v>
      </c>
      <c r="H5729">
        <f>IF(tblCustRFM[[#This Row],[Monetary]] &gt;= L5733, 3, IF(tblCustRFM[[#This Row],[Monetary]] &gt;= M5733, 2, 1))</f>
        <v>3</v>
      </c>
      <c r="I5729">
        <f>tblCustRFM[[#This Row],[RecencyTier]] + tblCustRFM[[#This Row],[FrequencyTier]] + tblCustRFM[[#This Row],[MonetaryTier]]</f>
        <v>7</v>
      </c>
    </row>
    <row r="5730" spans="1:9" x14ac:dyDescent="0.45">
      <c r="A5730" s="16">
        <v>9566</v>
      </c>
      <c r="B5730" s="10">
        <v>45204.135713580246</v>
      </c>
      <c r="C5730">
        <v>3</v>
      </c>
      <c r="D5730">
        <v>45314.63</v>
      </c>
      <c r="E5730" s="24">
        <f>INT(RFM_Pivot!$A$1 - tblCustRFM[[#This Row],[LastPurchaseDate]])</f>
        <v>452</v>
      </c>
      <c r="F5730">
        <f>IF(tblCustRFM[[#This Row],[Recency]] &lt;= $L$4, 3, IF(tblCustRFM[[#This Row],[Recency]] &lt;= M5732, 2, 1))</f>
        <v>1</v>
      </c>
      <c r="G5730">
        <f>IF(tblCustRFM[[#This Row],[Frequency]] &gt;= L5733, 3, IF(tblCustRFM[[#This Row],[Frequency]] &gt;= M5733, 2, 1))</f>
        <v>3</v>
      </c>
      <c r="H5730">
        <f>IF(tblCustRFM[[#This Row],[Monetary]] &gt;= L5734, 3, IF(tblCustRFM[[#This Row],[Monetary]] &gt;= M5734, 2, 1))</f>
        <v>3</v>
      </c>
      <c r="I5730">
        <f>tblCustRFM[[#This Row],[RecencyTier]] + tblCustRFM[[#This Row],[FrequencyTier]] + tblCustRFM[[#This Row],[MonetaryTier]]</f>
        <v>7</v>
      </c>
    </row>
    <row r="5731" spans="1:9" x14ac:dyDescent="0.45">
      <c r="A5731" s="16">
        <v>9567</v>
      </c>
      <c r="B5731" s="10">
        <v>45639.040204012344</v>
      </c>
      <c r="C5731">
        <v>3</v>
      </c>
      <c r="D5731">
        <v>12513.48</v>
      </c>
      <c r="E5731" s="24">
        <f>INT(RFM_Pivot!$A$1 - tblCustRFM[[#This Row],[LastPurchaseDate]])</f>
        <v>17</v>
      </c>
      <c r="F5731">
        <f>IF(tblCustRFM[[#This Row],[Recency]] &lt;= $L$4, 3, IF(tblCustRFM[[#This Row],[Recency]] &lt;= M5733, 2, 1))</f>
        <v>3</v>
      </c>
      <c r="G5731">
        <f>IF(tblCustRFM[[#This Row],[Frequency]] &gt;= L5734, 3, IF(tblCustRFM[[#This Row],[Frequency]] &gt;= M5734, 2, 1))</f>
        <v>3</v>
      </c>
      <c r="H5731">
        <f>IF(tblCustRFM[[#This Row],[Monetary]] &gt;= L5735, 3, IF(tblCustRFM[[#This Row],[Monetary]] &gt;= M5735, 2, 1))</f>
        <v>3</v>
      </c>
      <c r="I5731">
        <f>tblCustRFM[[#This Row],[RecencyTier]] + tblCustRFM[[#This Row],[FrequencyTier]] + tblCustRFM[[#This Row],[MonetaryTier]]</f>
        <v>9</v>
      </c>
    </row>
    <row r="5732" spans="1:9" x14ac:dyDescent="0.45">
      <c r="A5732" s="16">
        <v>9569</v>
      </c>
      <c r="B5732" s="10">
        <v>45333.431643171294</v>
      </c>
      <c r="C5732">
        <v>2</v>
      </c>
      <c r="D5732">
        <v>15843.25</v>
      </c>
      <c r="E5732" s="24">
        <f>INT(RFM_Pivot!$A$1 - tblCustRFM[[#This Row],[LastPurchaseDate]])</f>
        <v>323</v>
      </c>
      <c r="F5732">
        <f>IF(tblCustRFM[[#This Row],[Recency]] &lt;= $L$4, 3, IF(tblCustRFM[[#This Row],[Recency]] &lt;= M5734, 2, 1))</f>
        <v>1</v>
      </c>
      <c r="G5732">
        <f>IF(tblCustRFM[[#This Row],[Frequency]] &gt;= L5735, 3, IF(tblCustRFM[[#This Row],[Frequency]] &gt;= M5735, 2, 1))</f>
        <v>3</v>
      </c>
      <c r="H5732">
        <f>IF(tblCustRFM[[#This Row],[Monetary]] &gt;= L5736, 3, IF(tblCustRFM[[#This Row],[Monetary]] &gt;= M5736, 2, 1))</f>
        <v>3</v>
      </c>
      <c r="I5732">
        <f>tblCustRFM[[#This Row],[RecencyTier]] + tblCustRFM[[#This Row],[FrequencyTier]] + tblCustRFM[[#This Row],[MonetaryTier]]</f>
        <v>7</v>
      </c>
    </row>
    <row r="5733" spans="1:9" x14ac:dyDescent="0.45">
      <c r="A5733" s="16">
        <v>9571</v>
      </c>
      <c r="B5733" s="10">
        <v>44932.32953294753</v>
      </c>
      <c r="C5733">
        <v>1</v>
      </c>
      <c r="D5733">
        <v>4430.67</v>
      </c>
      <c r="E5733" s="24">
        <f>INT(RFM_Pivot!$A$1 - tblCustRFM[[#This Row],[LastPurchaseDate]])</f>
        <v>724</v>
      </c>
      <c r="F5733">
        <f>IF(tblCustRFM[[#This Row],[Recency]] &lt;= $L$4, 3, IF(tblCustRFM[[#This Row],[Recency]] &lt;= M5735, 2, 1))</f>
        <v>1</v>
      </c>
      <c r="G5733">
        <f>IF(tblCustRFM[[#This Row],[Frequency]] &gt;= L5736, 3, IF(tblCustRFM[[#This Row],[Frequency]] &gt;= M5736, 2, 1))</f>
        <v>3</v>
      </c>
      <c r="H5733">
        <f>IF(tblCustRFM[[#This Row],[Monetary]] &gt;= L5737, 3, IF(tblCustRFM[[#This Row],[Monetary]] &gt;= M5737, 2, 1))</f>
        <v>3</v>
      </c>
      <c r="I5733">
        <f>tblCustRFM[[#This Row],[RecencyTier]] + tblCustRFM[[#This Row],[FrequencyTier]] + tblCustRFM[[#This Row],[MonetaryTier]]</f>
        <v>7</v>
      </c>
    </row>
    <row r="5734" spans="1:9" x14ac:dyDescent="0.45">
      <c r="A5734" s="16">
        <v>9572</v>
      </c>
      <c r="B5734" s="10">
        <v>45532.960596064811</v>
      </c>
      <c r="C5734">
        <v>3</v>
      </c>
      <c r="D5734">
        <v>36370.39</v>
      </c>
      <c r="E5734" s="24">
        <f>INT(RFM_Pivot!$A$1 - tblCustRFM[[#This Row],[LastPurchaseDate]])</f>
        <v>124</v>
      </c>
      <c r="F5734">
        <f>IF(tblCustRFM[[#This Row],[Recency]] &lt;= $L$4, 3, IF(tblCustRFM[[#This Row],[Recency]] &lt;= M5736, 2, 1))</f>
        <v>1</v>
      </c>
      <c r="G5734">
        <f>IF(tblCustRFM[[#This Row],[Frequency]] &gt;= L5737, 3, IF(tblCustRFM[[#This Row],[Frequency]] &gt;= M5737, 2, 1))</f>
        <v>3</v>
      </c>
      <c r="H5734">
        <f>IF(tblCustRFM[[#This Row],[Monetary]] &gt;= L5738, 3, IF(tblCustRFM[[#This Row],[Monetary]] &gt;= M5738, 2, 1))</f>
        <v>3</v>
      </c>
      <c r="I5734">
        <f>tblCustRFM[[#This Row],[RecencyTier]] + tblCustRFM[[#This Row],[FrequencyTier]] + tblCustRFM[[#This Row],[MonetaryTier]]</f>
        <v>7</v>
      </c>
    </row>
    <row r="5735" spans="1:9" x14ac:dyDescent="0.45">
      <c r="A5735" s="16">
        <v>9575</v>
      </c>
      <c r="B5735" s="10">
        <v>45189.899289930552</v>
      </c>
      <c r="C5735">
        <v>2</v>
      </c>
      <c r="D5735">
        <v>12013.03</v>
      </c>
      <c r="E5735" s="24">
        <f>INT(RFM_Pivot!$A$1 - tblCustRFM[[#This Row],[LastPurchaseDate]])</f>
        <v>467</v>
      </c>
      <c r="F5735">
        <f>IF(tblCustRFM[[#This Row],[Recency]] &lt;= $L$4, 3, IF(tblCustRFM[[#This Row],[Recency]] &lt;= M5737, 2, 1))</f>
        <v>1</v>
      </c>
      <c r="G5735">
        <f>IF(tblCustRFM[[#This Row],[Frequency]] &gt;= L5738, 3, IF(tblCustRFM[[#This Row],[Frequency]] &gt;= M5738, 2, 1))</f>
        <v>3</v>
      </c>
      <c r="H5735">
        <f>IF(tblCustRFM[[#This Row],[Monetary]] &gt;= L5739, 3, IF(tblCustRFM[[#This Row],[Monetary]] &gt;= M5739, 2, 1))</f>
        <v>3</v>
      </c>
      <c r="I5735">
        <f>tblCustRFM[[#This Row],[RecencyTier]] + tblCustRFM[[#This Row],[FrequencyTier]] + tblCustRFM[[#This Row],[MonetaryTier]]</f>
        <v>7</v>
      </c>
    </row>
    <row r="5736" spans="1:9" x14ac:dyDescent="0.45">
      <c r="A5736" s="16">
        <v>9577</v>
      </c>
      <c r="B5736" s="10">
        <v>44996.429942978393</v>
      </c>
      <c r="C5736">
        <v>1</v>
      </c>
      <c r="D5736">
        <v>19352.96</v>
      </c>
      <c r="E5736" s="24">
        <f>INT(RFM_Pivot!$A$1 - tblCustRFM[[#This Row],[LastPurchaseDate]])</f>
        <v>660</v>
      </c>
      <c r="F5736">
        <f>IF(tblCustRFM[[#This Row],[Recency]] &lt;= $L$4, 3, IF(tblCustRFM[[#This Row],[Recency]] &lt;= M5738, 2, 1))</f>
        <v>1</v>
      </c>
      <c r="G5736">
        <f>IF(tblCustRFM[[#This Row],[Frequency]] &gt;= L5739, 3, IF(tblCustRFM[[#This Row],[Frequency]] &gt;= M5739, 2, 1))</f>
        <v>3</v>
      </c>
      <c r="H5736">
        <f>IF(tblCustRFM[[#This Row],[Monetary]] &gt;= L5740, 3, IF(tblCustRFM[[#This Row],[Monetary]] &gt;= M5740, 2, 1))</f>
        <v>3</v>
      </c>
      <c r="I5736">
        <f>tblCustRFM[[#This Row],[RecencyTier]] + tblCustRFM[[#This Row],[FrequencyTier]] + tblCustRFM[[#This Row],[MonetaryTier]]</f>
        <v>7</v>
      </c>
    </row>
    <row r="5737" spans="1:9" x14ac:dyDescent="0.45">
      <c r="A5737" s="16">
        <v>9578</v>
      </c>
      <c r="B5737" s="10">
        <v>45529.821282137345</v>
      </c>
      <c r="C5737">
        <v>2</v>
      </c>
      <c r="D5737">
        <v>6585.15</v>
      </c>
      <c r="E5737" s="24">
        <f>INT(RFM_Pivot!$A$1 - tblCustRFM[[#This Row],[LastPurchaseDate]])</f>
        <v>127</v>
      </c>
      <c r="F5737">
        <f>IF(tblCustRFM[[#This Row],[Recency]] &lt;= $L$4, 3, IF(tblCustRFM[[#This Row],[Recency]] &lt;= M5739, 2, 1))</f>
        <v>1</v>
      </c>
      <c r="G5737">
        <f>IF(tblCustRFM[[#This Row],[Frequency]] &gt;= L5740, 3, IF(tblCustRFM[[#This Row],[Frequency]] &gt;= M5740, 2, 1))</f>
        <v>3</v>
      </c>
      <c r="H5737">
        <f>IF(tblCustRFM[[#This Row],[Monetary]] &gt;= L5741, 3, IF(tblCustRFM[[#This Row],[Monetary]] &gt;= M5741, 2, 1))</f>
        <v>3</v>
      </c>
      <c r="I5737">
        <f>tblCustRFM[[#This Row],[RecencyTier]] + tblCustRFM[[#This Row],[FrequencyTier]] + tblCustRFM[[#This Row],[MonetaryTier]]</f>
        <v>7</v>
      </c>
    </row>
    <row r="5738" spans="1:9" x14ac:dyDescent="0.45">
      <c r="A5738" s="16">
        <v>9579</v>
      </c>
      <c r="B5738" s="10">
        <v>45248.524152430553</v>
      </c>
      <c r="C5738">
        <v>1</v>
      </c>
      <c r="D5738">
        <v>13709.44</v>
      </c>
      <c r="E5738" s="24">
        <f>INT(RFM_Pivot!$A$1 - tblCustRFM[[#This Row],[LastPurchaseDate]])</f>
        <v>408</v>
      </c>
      <c r="F5738">
        <f>IF(tblCustRFM[[#This Row],[Recency]] &lt;= $L$4, 3, IF(tblCustRFM[[#This Row],[Recency]] &lt;= M5740, 2, 1))</f>
        <v>1</v>
      </c>
      <c r="G5738">
        <f>IF(tblCustRFM[[#This Row],[Frequency]] &gt;= L5741, 3, IF(tblCustRFM[[#This Row],[Frequency]] &gt;= M5741, 2, 1))</f>
        <v>3</v>
      </c>
      <c r="H5738">
        <f>IF(tblCustRFM[[#This Row],[Monetary]] &gt;= L5742, 3, IF(tblCustRFM[[#This Row],[Monetary]] &gt;= M5742, 2, 1))</f>
        <v>3</v>
      </c>
      <c r="I5738">
        <f>tblCustRFM[[#This Row],[RecencyTier]] + tblCustRFM[[#This Row],[FrequencyTier]] + tblCustRFM[[#This Row],[MonetaryTier]]</f>
        <v>7</v>
      </c>
    </row>
    <row r="5739" spans="1:9" x14ac:dyDescent="0.45">
      <c r="A5739" s="16">
        <v>9580</v>
      </c>
      <c r="B5739" s="10">
        <v>44973.870687075614</v>
      </c>
      <c r="C5739">
        <v>1</v>
      </c>
      <c r="D5739">
        <v>11594.13</v>
      </c>
      <c r="E5739" s="24">
        <f>INT(RFM_Pivot!$A$1 - tblCustRFM[[#This Row],[LastPurchaseDate]])</f>
        <v>683</v>
      </c>
      <c r="F5739">
        <f>IF(tblCustRFM[[#This Row],[Recency]] &lt;= $L$4, 3, IF(tblCustRFM[[#This Row],[Recency]] &lt;= M5741, 2, 1))</f>
        <v>1</v>
      </c>
      <c r="G5739">
        <f>IF(tblCustRFM[[#This Row],[Frequency]] &gt;= L5742, 3, IF(tblCustRFM[[#This Row],[Frequency]] &gt;= M5742, 2, 1))</f>
        <v>3</v>
      </c>
      <c r="H5739">
        <f>IF(tblCustRFM[[#This Row],[Monetary]] &gt;= L5743, 3, IF(tblCustRFM[[#This Row],[Monetary]] &gt;= M5743, 2, 1))</f>
        <v>3</v>
      </c>
      <c r="I5739">
        <f>tblCustRFM[[#This Row],[RecencyTier]] + tblCustRFM[[#This Row],[FrequencyTier]] + tblCustRFM[[#This Row],[MonetaryTier]]</f>
        <v>7</v>
      </c>
    </row>
    <row r="5740" spans="1:9" x14ac:dyDescent="0.45">
      <c r="A5740" s="16">
        <v>9581</v>
      </c>
      <c r="B5740" s="10">
        <v>45588.227122723765</v>
      </c>
      <c r="C5740">
        <v>1</v>
      </c>
      <c r="D5740">
        <v>14043.2</v>
      </c>
      <c r="E5740" s="24">
        <f>INT(RFM_Pivot!$A$1 - tblCustRFM[[#This Row],[LastPurchaseDate]])</f>
        <v>68</v>
      </c>
      <c r="F5740">
        <f>IF(tblCustRFM[[#This Row],[Recency]] &lt;= $L$4, 3, IF(tblCustRFM[[#This Row],[Recency]] &lt;= M5742, 2, 1))</f>
        <v>3</v>
      </c>
      <c r="G5740">
        <f>IF(tblCustRFM[[#This Row],[Frequency]] &gt;= L5743, 3, IF(tblCustRFM[[#This Row],[Frequency]] &gt;= M5743, 2, 1))</f>
        <v>3</v>
      </c>
      <c r="H5740">
        <f>IF(tblCustRFM[[#This Row],[Monetary]] &gt;= L5744, 3, IF(tblCustRFM[[#This Row],[Monetary]] &gt;= M5744, 2, 1))</f>
        <v>3</v>
      </c>
      <c r="I5740">
        <f>tblCustRFM[[#This Row],[RecencyTier]] + tblCustRFM[[#This Row],[FrequencyTier]] + tblCustRFM[[#This Row],[MonetaryTier]]</f>
        <v>9</v>
      </c>
    </row>
    <row r="5741" spans="1:9" x14ac:dyDescent="0.45">
      <c r="A5741" s="16">
        <v>9584</v>
      </c>
      <c r="B5741" s="10">
        <v>45580.561356134262</v>
      </c>
      <c r="C5741">
        <v>2</v>
      </c>
      <c r="D5741">
        <v>21436.17</v>
      </c>
      <c r="E5741" s="24">
        <f>INT(RFM_Pivot!$A$1 - tblCustRFM[[#This Row],[LastPurchaseDate]])</f>
        <v>76</v>
      </c>
      <c r="F5741">
        <f>IF(tblCustRFM[[#This Row],[Recency]] &lt;= $L$4, 3, IF(tblCustRFM[[#This Row],[Recency]] &lt;= M5743, 2, 1))</f>
        <v>3</v>
      </c>
      <c r="G5741">
        <f>IF(tblCustRFM[[#This Row],[Frequency]] &gt;= L5744, 3, IF(tblCustRFM[[#This Row],[Frequency]] &gt;= M5744, 2, 1))</f>
        <v>3</v>
      </c>
      <c r="H5741">
        <f>IF(tblCustRFM[[#This Row],[Monetary]] &gt;= L5745, 3, IF(tblCustRFM[[#This Row],[Monetary]] &gt;= M5745, 2, 1))</f>
        <v>3</v>
      </c>
      <c r="I5741">
        <f>tblCustRFM[[#This Row],[RecencyTier]] + tblCustRFM[[#This Row],[FrequencyTier]] + tblCustRFM[[#This Row],[MonetaryTier]]</f>
        <v>9</v>
      </c>
    </row>
    <row r="5742" spans="1:9" x14ac:dyDescent="0.45">
      <c r="A5742" s="16">
        <v>9586</v>
      </c>
      <c r="B5742" s="10">
        <v>45031.473447337965</v>
      </c>
      <c r="C5742">
        <v>1</v>
      </c>
      <c r="D5742">
        <v>14013.95</v>
      </c>
      <c r="E5742" s="24">
        <f>INT(RFM_Pivot!$A$1 - tblCustRFM[[#This Row],[LastPurchaseDate]])</f>
        <v>625</v>
      </c>
      <c r="F5742">
        <f>IF(tblCustRFM[[#This Row],[Recency]] &lt;= $L$4, 3, IF(tblCustRFM[[#This Row],[Recency]] &lt;= M5744, 2, 1))</f>
        <v>1</v>
      </c>
      <c r="G5742">
        <f>IF(tblCustRFM[[#This Row],[Frequency]] &gt;= L5745, 3, IF(tblCustRFM[[#This Row],[Frequency]] &gt;= M5745, 2, 1))</f>
        <v>3</v>
      </c>
      <c r="H5742">
        <f>IF(tblCustRFM[[#This Row],[Monetary]] &gt;= L5746, 3, IF(tblCustRFM[[#This Row],[Monetary]] &gt;= M5746, 2, 1))</f>
        <v>3</v>
      </c>
      <c r="I5742">
        <f>tblCustRFM[[#This Row],[RecencyTier]] + tblCustRFM[[#This Row],[FrequencyTier]] + tblCustRFM[[#This Row],[MonetaryTier]]</f>
        <v>7</v>
      </c>
    </row>
    <row r="5743" spans="1:9" x14ac:dyDescent="0.45">
      <c r="A5743" s="16">
        <v>9587</v>
      </c>
      <c r="B5743" s="10">
        <v>45436.225922608028</v>
      </c>
      <c r="C5743">
        <v>1</v>
      </c>
      <c r="D5743">
        <v>7606.74</v>
      </c>
      <c r="E5743" s="24">
        <f>INT(RFM_Pivot!$A$1 - tblCustRFM[[#This Row],[LastPurchaseDate]])</f>
        <v>220</v>
      </c>
      <c r="F5743">
        <f>IF(tblCustRFM[[#This Row],[Recency]] &lt;= $L$4, 3, IF(tblCustRFM[[#This Row],[Recency]] &lt;= M5745, 2, 1))</f>
        <v>1</v>
      </c>
      <c r="G5743">
        <f>IF(tblCustRFM[[#This Row],[Frequency]] &gt;= L5746, 3, IF(tblCustRFM[[#This Row],[Frequency]] &gt;= M5746, 2, 1))</f>
        <v>3</v>
      </c>
      <c r="H5743">
        <f>IF(tblCustRFM[[#This Row],[Monetary]] &gt;= L5747, 3, IF(tblCustRFM[[#This Row],[Monetary]] &gt;= M5747, 2, 1))</f>
        <v>3</v>
      </c>
      <c r="I5743">
        <f>tblCustRFM[[#This Row],[RecencyTier]] + tblCustRFM[[#This Row],[FrequencyTier]] + tblCustRFM[[#This Row],[MonetaryTier]]</f>
        <v>7</v>
      </c>
    </row>
    <row r="5744" spans="1:9" x14ac:dyDescent="0.45">
      <c r="A5744" s="16">
        <v>9588</v>
      </c>
      <c r="B5744" s="10">
        <v>45140.035303549383</v>
      </c>
      <c r="C5744">
        <v>1</v>
      </c>
      <c r="D5744">
        <v>2001.05</v>
      </c>
      <c r="E5744" s="24">
        <f>INT(RFM_Pivot!$A$1 - tblCustRFM[[#This Row],[LastPurchaseDate]])</f>
        <v>516</v>
      </c>
      <c r="F5744">
        <f>IF(tblCustRFM[[#This Row],[Recency]] &lt;= $L$4, 3, IF(tblCustRFM[[#This Row],[Recency]] &lt;= M5746, 2, 1))</f>
        <v>1</v>
      </c>
      <c r="G5744">
        <f>IF(tblCustRFM[[#This Row],[Frequency]] &gt;= L5747, 3, IF(tblCustRFM[[#This Row],[Frequency]] &gt;= M5747, 2, 1))</f>
        <v>3</v>
      </c>
      <c r="H5744">
        <f>IF(tblCustRFM[[#This Row],[Monetary]] &gt;= L5748, 3, IF(tblCustRFM[[#This Row],[Monetary]] &gt;= M5748, 2, 1))</f>
        <v>3</v>
      </c>
      <c r="I5744">
        <f>tblCustRFM[[#This Row],[RecencyTier]] + tblCustRFM[[#This Row],[FrequencyTier]] + tblCustRFM[[#This Row],[MonetaryTier]]</f>
        <v>7</v>
      </c>
    </row>
    <row r="5745" spans="1:9" x14ac:dyDescent="0.45">
      <c r="A5745" s="16">
        <v>9590</v>
      </c>
      <c r="B5745" s="10">
        <v>45084.476747685185</v>
      </c>
      <c r="C5745">
        <v>1</v>
      </c>
      <c r="D5745">
        <v>5128.96</v>
      </c>
      <c r="E5745" s="24">
        <f>INT(RFM_Pivot!$A$1 - tblCustRFM[[#This Row],[LastPurchaseDate]])</f>
        <v>572</v>
      </c>
      <c r="F5745">
        <f>IF(tblCustRFM[[#This Row],[Recency]] &lt;= $L$4, 3, IF(tblCustRFM[[#This Row],[Recency]] &lt;= M5747, 2, 1))</f>
        <v>1</v>
      </c>
      <c r="G5745">
        <f>IF(tblCustRFM[[#This Row],[Frequency]] &gt;= L5748, 3, IF(tblCustRFM[[#This Row],[Frequency]] &gt;= M5748, 2, 1))</f>
        <v>3</v>
      </c>
      <c r="H5745">
        <f>IF(tblCustRFM[[#This Row],[Monetary]] &gt;= L5749, 3, IF(tblCustRFM[[#This Row],[Monetary]] &gt;= M5749, 2, 1))</f>
        <v>3</v>
      </c>
      <c r="I5745">
        <f>tblCustRFM[[#This Row],[RecencyTier]] + tblCustRFM[[#This Row],[FrequencyTier]] + tblCustRFM[[#This Row],[MonetaryTier]]</f>
        <v>7</v>
      </c>
    </row>
    <row r="5746" spans="1:9" x14ac:dyDescent="0.45">
      <c r="A5746" s="16">
        <v>9591</v>
      </c>
      <c r="B5746" s="10">
        <v>45066.078907908952</v>
      </c>
      <c r="C5746">
        <v>1</v>
      </c>
      <c r="D5746">
        <v>11585.48</v>
      </c>
      <c r="E5746" s="24">
        <f>INT(RFM_Pivot!$A$1 - tblCustRFM[[#This Row],[LastPurchaseDate]])</f>
        <v>590</v>
      </c>
      <c r="F5746">
        <f>IF(tblCustRFM[[#This Row],[Recency]] &lt;= $L$4, 3, IF(tblCustRFM[[#This Row],[Recency]] &lt;= M5748, 2, 1))</f>
        <v>1</v>
      </c>
      <c r="G5746">
        <f>IF(tblCustRFM[[#This Row],[Frequency]] &gt;= L5749, 3, IF(tblCustRFM[[#This Row],[Frequency]] &gt;= M5749, 2, 1))</f>
        <v>3</v>
      </c>
      <c r="H5746">
        <f>IF(tblCustRFM[[#This Row],[Monetary]] &gt;= L5750, 3, IF(tblCustRFM[[#This Row],[Monetary]] &gt;= M5750, 2, 1))</f>
        <v>3</v>
      </c>
      <c r="I5746">
        <f>tblCustRFM[[#This Row],[RecencyTier]] + tblCustRFM[[#This Row],[FrequencyTier]] + tblCustRFM[[#This Row],[MonetaryTier]]</f>
        <v>7</v>
      </c>
    </row>
    <row r="5747" spans="1:9" x14ac:dyDescent="0.45">
      <c r="A5747" s="16">
        <v>9592</v>
      </c>
      <c r="B5747" s="10">
        <v>45586.693969405867</v>
      </c>
      <c r="C5747">
        <v>3</v>
      </c>
      <c r="D5747">
        <v>22634.240000000002</v>
      </c>
      <c r="E5747" s="24">
        <f>INT(RFM_Pivot!$A$1 - tblCustRFM[[#This Row],[LastPurchaseDate]])</f>
        <v>70</v>
      </c>
      <c r="F5747">
        <f>IF(tblCustRFM[[#This Row],[Recency]] &lt;= $L$4, 3, IF(tblCustRFM[[#This Row],[Recency]] &lt;= M5749, 2, 1))</f>
        <v>3</v>
      </c>
      <c r="G5747">
        <f>IF(tblCustRFM[[#This Row],[Frequency]] &gt;= L5750, 3, IF(tblCustRFM[[#This Row],[Frequency]] &gt;= M5750, 2, 1))</f>
        <v>3</v>
      </c>
      <c r="H5747">
        <f>IF(tblCustRFM[[#This Row],[Monetary]] &gt;= L5751, 3, IF(tblCustRFM[[#This Row],[Monetary]] &gt;= M5751, 2, 1))</f>
        <v>3</v>
      </c>
      <c r="I5747">
        <f>tblCustRFM[[#This Row],[RecencyTier]] + tblCustRFM[[#This Row],[FrequencyTier]] + tblCustRFM[[#This Row],[MonetaryTier]]</f>
        <v>9</v>
      </c>
    </row>
    <row r="5748" spans="1:9" x14ac:dyDescent="0.45">
      <c r="A5748" s="16">
        <v>9593</v>
      </c>
      <c r="B5748" s="10">
        <v>45490.908390817902</v>
      </c>
      <c r="C5748">
        <v>2</v>
      </c>
      <c r="D5748">
        <v>24385.18</v>
      </c>
      <c r="E5748" s="24">
        <f>INT(RFM_Pivot!$A$1 - tblCustRFM[[#This Row],[LastPurchaseDate]])</f>
        <v>166</v>
      </c>
      <c r="F5748">
        <f>IF(tblCustRFM[[#This Row],[Recency]] &lt;= $L$4, 3, IF(tblCustRFM[[#This Row],[Recency]] &lt;= M5750, 2, 1))</f>
        <v>1</v>
      </c>
      <c r="G5748">
        <f>IF(tblCustRFM[[#This Row],[Frequency]] &gt;= L5751, 3, IF(tblCustRFM[[#This Row],[Frequency]] &gt;= M5751, 2, 1))</f>
        <v>3</v>
      </c>
      <c r="H5748">
        <f>IF(tblCustRFM[[#This Row],[Monetary]] &gt;= L5752, 3, IF(tblCustRFM[[#This Row],[Monetary]] &gt;= M5752, 2, 1))</f>
        <v>3</v>
      </c>
      <c r="I5748">
        <f>tblCustRFM[[#This Row],[RecencyTier]] + tblCustRFM[[#This Row],[FrequencyTier]] + tblCustRFM[[#This Row],[MonetaryTier]]</f>
        <v>7</v>
      </c>
    </row>
    <row r="5749" spans="1:9" x14ac:dyDescent="0.45">
      <c r="A5749" s="16">
        <v>9594</v>
      </c>
      <c r="B5749" s="10">
        <v>45579.612261226852</v>
      </c>
      <c r="C5749">
        <v>1</v>
      </c>
      <c r="D5749">
        <v>21129.4</v>
      </c>
      <c r="E5749" s="24">
        <f>INT(RFM_Pivot!$A$1 - tblCustRFM[[#This Row],[LastPurchaseDate]])</f>
        <v>77</v>
      </c>
      <c r="F5749">
        <f>IF(tblCustRFM[[#This Row],[Recency]] &lt;= $L$4, 3, IF(tblCustRFM[[#This Row],[Recency]] &lt;= M5751, 2, 1))</f>
        <v>3</v>
      </c>
      <c r="G5749">
        <f>IF(tblCustRFM[[#This Row],[Frequency]] &gt;= L5752, 3, IF(tblCustRFM[[#This Row],[Frequency]] &gt;= M5752, 2, 1))</f>
        <v>3</v>
      </c>
      <c r="H5749">
        <f>IF(tblCustRFM[[#This Row],[Monetary]] &gt;= L5753, 3, IF(tblCustRFM[[#This Row],[Monetary]] &gt;= M5753, 2, 1))</f>
        <v>3</v>
      </c>
      <c r="I5749">
        <f>tblCustRFM[[#This Row],[RecencyTier]] + tblCustRFM[[#This Row],[FrequencyTier]] + tblCustRFM[[#This Row],[MonetaryTier]]</f>
        <v>9</v>
      </c>
    </row>
    <row r="5750" spans="1:9" x14ac:dyDescent="0.45">
      <c r="A5750" s="16">
        <v>9595</v>
      </c>
      <c r="B5750" s="10">
        <v>45037.971097106485</v>
      </c>
      <c r="C5750">
        <v>1</v>
      </c>
      <c r="D5750">
        <v>1984.44</v>
      </c>
      <c r="E5750" s="24">
        <f>INT(RFM_Pivot!$A$1 - tblCustRFM[[#This Row],[LastPurchaseDate]])</f>
        <v>619</v>
      </c>
      <c r="F5750">
        <f>IF(tblCustRFM[[#This Row],[Recency]] &lt;= $L$4, 3, IF(tblCustRFM[[#This Row],[Recency]] &lt;= M5752, 2, 1))</f>
        <v>1</v>
      </c>
      <c r="G5750">
        <f>IF(tblCustRFM[[#This Row],[Frequency]] &gt;= L5753, 3, IF(tblCustRFM[[#This Row],[Frequency]] &gt;= M5753, 2, 1))</f>
        <v>3</v>
      </c>
      <c r="H5750">
        <f>IF(tblCustRFM[[#This Row],[Monetary]] &gt;= L5754, 3, IF(tblCustRFM[[#This Row],[Monetary]] &gt;= M5754, 2, 1))</f>
        <v>3</v>
      </c>
      <c r="I5750">
        <f>tblCustRFM[[#This Row],[RecencyTier]] + tblCustRFM[[#This Row],[FrequencyTier]] + tblCustRFM[[#This Row],[MonetaryTier]]</f>
        <v>7</v>
      </c>
    </row>
    <row r="5751" spans="1:9" x14ac:dyDescent="0.45">
      <c r="A5751" s="16">
        <v>9597</v>
      </c>
      <c r="B5751" s="10">
        <v>45215.889889004633</v>
      </c>
      <c r="C5751">
        <v>2</v>
      </c>
      <c r="D5751">
        <v>14641.52</v>
      </c>
      <c r="E5751" s="24">
        <f>INT(RFM_Pivot!$A$1 - tblCustRFM[[#This Row],[LastPurchaseDate]])</f>
        <v>441</v>
      </c>
      <c r="F5751">
        <f>IF(tblCustRFM[[#This Row],[Recency]] &lt;= $L$4, 3, IF(tblCustRFM[[#This Row],[Recency]] &lt;= M5753, 2, 1))</f>
        <v>1</v>
      </c>
      <c r="G5751">
        <f>IF(tblCustRFM[[#This Row],[Frequency]] &gt;= L5754, 3, IF(tblCustRFM[[#This Row],[Frequency]] &gt;= M5754, 2, 1))</f>
        <v>3</v>
      </c>
      <c r="H5751">
        <f>IF(tblCustRFM[[#This Row],[Monetary]] &gt;= L5755, 3, IF(tblCustRFM[[#This Row],[Monetary]] &gt;= M5755, 2, 1))</f>
        <v>3</v>
      </c>
      <c r="I5751">
        <f>tblCustRFM[[#This Row],[RecencyTier]] + tblCustRFM[[#This Row],[FrequencyTier]] + tblCustRFM[[#This Row],[MonetaryTier]]</f>
        <v>7</v>
      </c>
    </row>
    <row r="5752" spans="1:9" x14ac:dyDescent="0.45">
      <c r="A5752" s="16">
        <v>9598</v>
      </c>
      <c r="B5752" s="10">
        <v>45616.553955401236</v>
      </c>
      <c r="C5752">
        <v>2</v>
      </c>
      <c r="D5752">
        <v>22181.35</v>
      </c>
      <c r="E5752" s="24">
        <f>INT(RFM_Pivot!$A$1 - tblCustRFM[[#This Row],[LastPurchaseDate]])</f>
        <v>40</v>
      </c>
      <c r="F5752">
        <f>IF(tblCustRFM[[#This Row],[Recency]] &lt;= $L$4, 3, IF(tblCustRFM[[#This Row],[Recency]] &lt;= M5754, 2, 1))</f>
        <v>3</v>
      </c>
      <c r="G5752">
        <f>IF(tblCustRFM[[#This Row],[Frequency]] &gt;= L5755, 3, IF(tblCustRFM[[#This Row],[Frequency]] &gt;= M5755, 2, 1))</f>
        <v>3</v>
      </c>
      <c r="H5752">
        <f>IF(tblCustRFM[[#This Row],[Monetary]] &gt;= L5756, 3, IF(tblCustRFM[[#This Row],[Monetary]] &gt;= M5756, 2, 1))</f>
        <v>3</v>
      </c>
      <c r="I5752">
        <f>tblCustRFM[[#This Row],[RecencyTier]] + tblCustRFM[[#This Row],[FrequencyTier]] + tblCustRFM[[#This Row],[MonetaryTier]]</f>
        <v>9</v>
      </c>
    </row>
    <row r="5753" spans="1:9" x14ac:dyDescent="0.45">
      <c r="A5753" s="16">
        <v>9599</v>
      </c>
      <c r="B5753" s="10">
        <v>45072.430543055554</v>
      </c>
      <c r="C5753">
        <v>1</v>
      </c>
      <c r="D5753">
        <v>11795.85</v>
      </c>
      <c r="E5753" s="24">
        <f>INT(RFM_Pivot!$A$1 - tblCustRFM[[#This Row],[LastPurchaseDate]])</f>
        <v>584</v>
      </c>
      <c r="F5753">
        <f>IF(tblCustRFM[[#This Row],[Recency]] &lt;= $L$4, 3, IF(tblCustRFM[[#This Row],[Recency]] &lt;= M5755, 2, 1))</f>
        <v>1</v>
      </c>
      <c r="G5753">
        <f>IF(tblCustRFM[[#This Row],[Frequency]] &gt;= L5756, 3, IF(tblCustRFM[[#This Row],[Frequency]] &gt;= M5756, 2, 1))</f>
        <v>3</v>
      </c>
      <c r="H5753">
        <f>IF(tblCustRFM[[#This Row],[Monetary]] &gt;= L5757, 3, IF(tblCustRFM[[#This Row],[Monetary]] &gt;= M5757, 2, 1))</f>
        <v>3</v>
      </c>
      <c r="I5753">
        <f>tblCustRFM[[#This Row],[RecencyTier]] + tblCustRFM[[#This Row],[FrequencyTier]] + tblCustRFM[[#This Row],[MonetaryTier]]</f>
        <v>7</v>
      </c>
    </row>
    <row r="5754" spans="1:9" x14ac:dyDescent="0.45">
      <c r="A5754" s="16">
        <v>9601</v>
      </c>
      <c r="B5754" s="10">
        <v>45035.561856172841</v>
      </c>
      <c r="C5754">
        <v>1</v>
      </c>
      <c r="D5754">
        <v>10332.92</v>
      </c>
      <c r="E5754" s="24">
        <f>INT(RFM_Pivot!$A$1 - tblCustRFM[[#This Row],[LastPurchaseDate]])</f>
        <v>621</v>
      </c>
      <c r="F5754">
        <f>IF(tblCustRFM[[#This Row],[Recency]] &lt;= $L$4, 3, IF(tblCustRFM[[#This Row],[Recency]] &lt;= M5756, 2, 1))</f>
        <v>1</v>
      </c>
      <c r="G5754">
        <f>IF(tblCustRFM[[#This Row],[Frequency]] &gt;= L5757, 3, IF(tblCustRFM[[#This Row],[Frequency]] &gt;= M5757, 2, 1))</f>
        <v>3</v>
      </c>
      <c r="H5754">
        <f>IF(tblCustRFM[[#This Row],[Monetary]] &gt;= L5758, 3, IF(tblCustRFM[[#This Row],[Monetary]] &gt;= M5758, 2, 1))</f>
        <v>3</v>
      </c>
      <c r="I5754">
        <f>tblCustRFM[[#This Row],[RecencyTier]] + tblCustRFM[[#This Row],[FrequencyTier]] + tblCustRFM[[#This Row],[MonetaryTier]]</f>
        <v>7</v>
      </c>
    </row>
    <row r="5755" spans="1:9" x14ac:dyDescent="0.45">
      <c r="A5755" s="16">
        <v>9605</v>
      </c>
      <c r="B5755" s="10">
        <v>45350.51535154321</v>
      </c>
      <c r="C5755">
        <v>2</v>
      </c>
      <c r="D5755">
        <v>14290.58</v>
      </c>
      <c r="E5755" s="24">
        <f>INT(RFM_Pivot!$A$1 - tblCustRFM[[#This Row],[LastPurchaseDate]])</f>
        <v>306</v>
      </c>
      <c r="F5755">
        <f>IF(tblCustRFM[[#This Row],[Recency]] &lt;= $L$4, 3, IF(tblCustRFM[[#This Row],[Recency]] &lt;= M5757, 2, 1))</f>
        <v>1</v>
      </c>
      <c r="G5755">
        <f>IF(tblCustRFM[[#This Row],[Frequency]] &gt;= L5758, 3, IF(tblCustRFM[[#This Row],[Frequency]] &gt;= M5758, 2, 1))</f>
        <v>3</v>
      </c>
      <c r="H5755">
        <f>IF(tblCustRFM[[#This Row],[Monetary]] &gt;= L5759, 3, IF(tblCustRFM[[#This Row],[Monetary]] &gt;= M5759, 2, 1))</f>
        <v>3</v>
      </c>
      <c r="I5755">
        <f>tblCustRFM[[#This Row],[RecencyTier]] + tblCustRFM[[#This Row],[FrequencyTier]] + tblCustRFM[[#This Row],[MonetaryTier]]</f>
        <v>7</v>
      </c>
    </row>
    <row r="5756" spans="1:9" x14ac:dyDescent="0.45">
      <c r="A5756" s="16">
        <v>9606</v>
      </c>
      <c r="B5756" s="10">
        <v>45542.086508641973</v>
      </c>
      <c r="C5756">
        <v>1</v>
      </c>
      <c r="D5756">
        <v>16659.72</v>
      </c>
      <c r="E5756" s="24">
        <f>INT(RFM_Pivot!$A$1 - tblCustRFM[[#This Row],[LastPurchaseDate]])</f>
        <v>114</v>
      </c>
      <c r="F5756">
        <f>IF(tblCustRFM[[#This Row],[Recency]] &lt;= $L$4, 3, IF(tblCustRFM[[#This Row],[Recency]] &lt;= M5758, 2, 1))</f>
        <v>3</v>
      </c>
      <c r="G5756">
        <f>IF(tblCustRFM[[#This Row],[Frequency]] &gt;= L5759, 3, IF(tblCustRFM[[#This Row],[Frequency]] &gt;= M5759, 2, 1))</f>
        <v>3</v>
      </c>
      <c r="H5756">
        <f>IF(tblCustRFM[[#This Row],[Monetary]] &gt;= L5760, 3, IF(tblCustRFM[[#This Row],[Monetary]] &gt;= M5760, 2, 1))</f>
        <v>3</v>
      </c>
      <c r="I5756">
        <f>tblCustRFM[[#This Row],[RecencyTier]] + tblCustRFM[[#This Row],[FrequencyTier]] + tblCustRFM[[#This Row],[MonetaryTier]]</f>
        <v>9</v>
      </c>
    </row>
    <row r="5757" spans="1:9" x14ac:dyDescent="0.45">
      <c r="A5757" s="16">
        <v>9609</v>
      </c>
      <c r="B5757" s="10">
        <v>45639.332233217596</v>
      </c>
      <c r="C5757">
        <v>3</v>
      </c>
      <c r="D5757">
        <v>20798.59</v>
      </c>
      <c r="E5757" s="24">
        <f>INT(RFM_Pivot!$A$1 - tblCustRFM[[#This Row],[LastPurchaseDate]])</f>
        <v>17</v>
      </c>
      <c r="F5757">
        <f>IF(tblCustRFM[[#This Row],[Recency]] &lt;= $L$4, 3, IF(tblCustRFM[[#This Row],[Recency]] &lt;= M5759, 2, 1))</f>
        <v>3</v>
      </c>
      <c r="G5757">
        <f>IF(tblCustRFM[[#This Row],[Frequency]] &gt;= L5760, 3, IF(tblCustRFM[[#This Row],[Frequency]] &gt;= M5760, 2, 1))</f>
        <v>3</v>
      </c>
      <c r="H5757">
        <f>IF(tblCustRFM[[#This Row],[Monetary]] &gt;= L5761, 3, IF(tblCustRFM[[#This Row],[Monetary]] &gt;= M5761, 2, 1))</f>
        <v>3</v>
      </c>
      <c r="I5757">
        <f>tblCustRFM[[#This Row],[RecencyTier]] + tblCustRFM[[#This Row],[FrequencyTier]] + tblCustRFM[[#This Row],[MonetaryTier]]</f>
        <v>9</v>
      </c>
    </row>
    <row r="5758" spans="1:9" x14ac:dyDescent="0.45">
      <c r="A5758" s="16">
        <v>9611</v>
      </c>
      <c r="B5758" s="10">
        <v>45278.603160300925</v>
      </c>
      <c r="C5758">
        <v>2</v>
      </c>
      <c r="D5758">
        <v>15717.28</v>
      </c>
      <c r="E5758" s="24">
        <f>INT(RFM_Pivot!$A$1 - tblCustRFM[[#This Row],[LastPurchaseDate]])</f>
        <v>378</v>
      </c>
      <c r="F5758">
        <f>IF(tblCustRFM[[#This Row],[Recency]] &lt;= $L$4, 3, IF(tblCustRFM[[#This Row],[Recency]] &lt;= M5760, 2, 1))</f>
        <v>1</v>
      </c>
      <c r="G5758">
        <f>IF(tblCustRFM[[#This Row],[Frequency]] &gt;= L5761, 3, IF(tblCustRFM[[#This Row],[Frequency]] &gt;= M5761, 2, 1))</f>
        <v>3</v>
      </c>
      <c r="H5758">
        <f>IF(tblCustRFM[[#This Row],[Monetary]] &gt;= L5762, 3, IF(tblCustRFM[[#This Row],[Monetary]] &gt;= M5762, 2, 1))</f>
        <v>3</v>
      </c>
      <c r="I5758">
        <f>tblCustRFM[[#This Row],[RecencyTier]] + tblCustRFM[[#This Row],[FrequencyTier]] + tblCustRFM[[#This Row],[MonetaryTier]]</f>
        <v>7</v>
      </c>
    </row>
    <row r="5759" spans="1:9" x14ac:dyDescent="0.45">
      <c r="A5759" s="16">
        <v>9613</v>
      </c>
      <c r="B5759" s="10">
        <v>45439.000200038579</v>
      </c>
      <c r="C5759">
        <v>2</v>
      </c>
      <c r="D5759">
        <v>15752.17</v>
      </c>
      <c r="E5759" s="24">
        <f>INT(RFM_Pivot!$A$1 - tblCustRFM[[#This Row],[LastPurchaseDate]])</f>
        <v>217</v>
      </c>
      <c r="F5759">
        <f>IF(tblCustRFM[[#This Row],[Recency]] &lt;= $L$4, 3, IF(tblCustRFM[[#This Row],[Recency]] &lt;= M5761, 2, 1))</f>
        <v>1</v>
      </c>
      <c r="G5759">
        <f>IF(tblCustRFM[[#This Row],[Frequency]] &gt;= L5762, 3, IF(tblCustRFM[[#This Row],[Frequency]] &gt;= M5762, 2, 1))</f>
        <v>3</v>
      </c>
      <c r="H5759">
        <f>IF(tblCustRFM[[#This Row],[Monetary]] &gt;= L5763, 3, IF(tblCustRFM[[#This Row],[Monetary]] &gt;= M5763, 2, 1))</f>
        <v>3</v>
      </c>
      <c r="I5759">
        <f>tblCustRFM[[#This Row],[RecencyTier]] + tblCustRFM[[#This Row],[FrequencyTier]] + tblCustRFM[[#This Row],[MonetaryTier]]</f>
        <v>7</v>
      </c>
    </row>
    <row r="5760" spans="1:9" x14ac:dyDescent="0.45">
      <c r="A5760" s="16">
        <v>9615</v>
      </c>
      <c r="B5760" s="10">
        <v>45221.876487654321</v>
      </c>
      <c r="C5760">
        <v>1</v>
      </c>
      <c r="D5760">
        <v>11746.44</v>
      </c>
      <c r="E5760" s="24">
        <f>INT(RFM_Pivot!$A$1 - tblCustRFM[[#This Row],[LastPurchaseDate]])</f>
        <v>435</v>
      </c>
      <c r="F5760">
        <f>IF(tblCustRFM[[#This Row],[Recency]] &lt;= $L$4, 3, IF(tblCustRFM[[#This Row],[Recency]] &lt;= M5762, 2, 1))</f>
        <v>1</v>
      </c>
      <c r="G5760">
        <f>IF(tblCustRFM[[#This Row],[Frequency]] &gt;= L5763, 3, IF(tblCustRFM[[#This Row],[Frequency]] &gt;= M5763, 2, 1))</f>
        <v>3</v>
      </c>
      <c r="H5760">
        <f>IF(tblCustRFM[[#This Row],[Monetary]] &gt;= L5764, 3, IF(tblCustRFM[[#This Row],[Monetary]] &gt;= M5764, 2, 1))</f>
        <v>3</v>
      </c>
      <c r="I5760">
        <f>tblCustRFM[[#This Row],[RecencyTier]] + tblCustRFM[[#This Row],[FrequencyTier]] + tblCustRFM[[#This Row],[MonetaryTier]]</f>
        <v>7</v>
      </c>
    </row>
    <row r="5761" spans="1:9" x14ac:dyDescent="0.45">
      <c r="A5761" s="16">
        <v>9616</v>
      </c>
      <c r="B5761" s="10">
        <v>45090.39033904321</v>
      </c>
      <c r="C5761">
        <v>2</v>
      </c>
      <c r="D5761">
        <v>10277.11</v>
      </c>
      <c r="E5761" s="24">
        <f>INT(RFM_Pivot!$A$1 - tblCustRFM[[#This Row],[LastPurchaseDate]])</f>
        <v>566</v>
      </c>
      <c r="F5761">
        <f>IF(tblCustRFM[[#This Row],[Recency]] &lt;= $L$4, 3, IF(tblCustRFM[[#This Row],[Recency]] &lt;= M5763, 2, 1))</f>
        <v>1</v>
      </c>
      <c r="G5761">
        <f>IF(tblCustRFM[[#This Row],[Frequency]] &gt;= L5764, 3, IF(tblCustRFM[[#This Row],[Frequency]] &gt;= M5764, 2, 1))</f>
        <v>3</v>
      </c>
      <c r="H5761">
        <f>IF(tblCustRFM[[#This Row],[Monetary]] &gt;= L5765, 3, IF(tblCustRFM[[#This Row],[Monetary]] &gt;= M5765, 2, 1))</f>
        <v>3</v>
      </c>
      <c r="I5761">
        <f>tblCustRFM[[#This Row],[RecencyTier]] + tblCustRFM[[#This Row],[FrequencyTier]] + tblCustRFM[[#This Row],[MonetaryTier]]</f>
        <v>7</v>
      </c>
    </row>
    <row r="5762" spans="1:9" x14ac:dyDescent="0.45">
      <c r="A5762" s="16">
        <v>9617</v>
      </c>
      <c r="B5762" s="10">
        <v>45306.637963811729</v>
      </c>
      <c r="C5762">
        <v>1</v>
      </c>
      <c r="D5762">
        <v>1644.96</v>
      </c>
      <c r="E5762" s="24">
        <f>INT(RFM_Pivot!$A$1 - tblCustRFM[[#This Row],[LastPurchaseDate]])</f>
        <v>350</v>
      </c>
      <c r="F5762">
        <f>IF(tblCustRFM[[#This Row],[Recency]] &lt;= $L$4, 3, IF(tblCustRFM[[#This Row],[Recency]] &lt;= M5764, 2, 1))</f>
        <v>1</v>
      </c>
      <c r="G5762">
        <f>IF(tblCustRFM[[#This Row],[Frequency]] &gt;= L5765, 3, IF(tblCustRFM[[#This Row],[Frequency]] &gt;= M5765, 2, 1))</f>
        <v>3</v>
      </c>
      <c r="H5762">
        <f>IF(tblCustRFM[[#This Row],[Monetary]] &gt;= L5766, 3, IF(tblCustRFM[[#This Row],[Monetary]] &gt;= M5766, 2, 1))</f>
        <v>3</v>
      </c>
      <c r="I5762">
        <f>tblCustRFM[[#This Row],[RecencyTier]] + tblCustRFM[[#This Row],[FrequencyTier]] + tblCustRFM[[#This Row],[MonetaryTier]]</f>
        <v>7</v>
      </c>
    </row>
    <row r="5763" spans="1:9" x14ac:dyDescent="0.45">
      <c r="A5763" s="16">
        <v>9619</v>
      </c>
      <c r="B5763" s="10">
        <v>45034.028702854936</v>
      </c>
      <c r="C5763">
        <v>1</v>
      </c>
      <c r="D5763">
        <v>2772.6</v>
      </c>
      <c r="E5763" s="24">
        <f>INT(RFM_Pivot!$A$1 - tblCustRFM[[#This Row],[LastPurchaseDate]])</f>
        <v>622</v>
      </c>
      <c r="F5763">
        <f>IF(tblCustRFM[[#This Row],[Recency]] &lt;= $L$4, 3, IF(tblCustRFM[[#This Row],[Recency]] &lt;= M5765, 2, 1))</f>
        <v>1</v>
      </c>
      <c r="G5763">
        <f>IF(tblCustRFM[[#This Row],[Frequency]] &gt;= L5766, 3, IF(tblCustRFM[[#This Row],[Frequency]] &gt;= M5766, 2, 1))</f>
        <v>3</v>
      </c>
      <c r="H5763">
        <f>IF(tblCustRFM[[#This Row],[Monetary]] &gt;= L5767, 3, IF(tblCustRFM[[#This Row],[Monetary]] &gt;= M5767, 2, 1))</f>
        <v>3</v>
      </c>
      <c r="I5763">
        <f>tblCustRFM[[#This Row],[RecencyTier]] + tblCustRFM[[#This Row],[FrequencyTier]] + tblCustRFM[[#This Row],[MonetaryTier]]</f>
        <v>7</v>
      </c>
    </row>
    <row r="5764" spans="1:9" x14ac:dyDescent="0.45">
      <c r="A5764" s="16">
        <v>9620</v>
      </c>
      <c r="B5764" s="10">
        <v>45580.26932692901</v>
      </c>
      <c r="C5764">
        <v>1</v>
      </c>
      <c r="D5764">
        <v>5934.12</v>
      </c>
      <c r="E5764" s="24">
        <f>INT(RFM_Pivot!$A$1 - tblCustRFM[[#This Row],[LastPurchaseDate]])</f>
        <v>76</v>
      </c>
      <c r="F5764">
        <f>IF(tblCustRFM[[#This Row],[Recency]] &lt;= $L$4, 3, IF(tblCustRFM[[#This Row],[Recency]] &lt;= M5766, 2, 1))</f>
        <v>3</v>
      </c>
      <c r="G5764">
        <f>IF(tblCustRFM[[#This Row],[Frequency]] &gt;= L5767, 3, IF(tblCustRFM[[#This Row],[Frequency]] &gt;= M5767, 2, 1))</f>
        <v>3</v>
      </c>
      <c r="H5764">
        <f>IF(tblCustRFM[[#This Row],[Monetary]] &gt;= L5768, 3, IF(tblCustRFM[[#This Row],[Monetary]] &gt;= M5768, 2, 1))</f>
        <v>3</v>
      </c>
      <c r="I5764">
        <f>tblCustRFM[[#This Row],[RecencyTier]] + tblCustRFM[[#This Row],[FrequencyTier]] + tblCustRFM[[#This Row],[MonetaryTier]]</f>
        <v>9</v>
      </c>
    </row>
    <row r="5765" spans="1:9" x14ac:dyDescent="0.45">
      <c r="A5765" s="16">
        <v>9622</v>
      </c>
      <c r="B5765" s="10">
        <v>45243.559655979938</v>
      </c>
      <c r="C5765">
        <v>1</v>
      </c>
      <c r="D5765">
        <v>1266.02</v>
      </c>
      <c r="E5765" s="24">
        <f>INT(RFM_Pivot!$A$1 - tblCustRFM[[#This Row],[LastPurchaseDate]])</f>
        <v>413</v>
      </c>
      <c r="F5765">
        <f>IF(tblCustRFM[[#This Row],[Recency]] &lt;= $L$4, 3, IF(tblCustRFM[[#This Row],[Recency]] &lt;= M5767, 2, 1))</f>
        <v>1</v>
      </c>
      <c r="G5765">
        <f>IF(tblCustRFM[[#This Row],[Frequency]] &gt;= L5768, 3, IF(tblCustRFM[[#This Row],[Frequency]] &gt;= M5768, 2, 1))</f>
        <v>3</v>
      </c>
      <c r="H5765">
        <f>IF(tblCustRFM[[#This Row],[Monetary]] &gt;= L5769, 3, IF(tblCustRFM[[#This Row],[Monetary]] &gt;= M5769, 2, 1))</f>
        <v>3</v>
      </c>
      <c r="I5765">
        <f>tblCustRFM[[#This Row],[RecencyTier]] + tblCustRFM[[#This Row],[FrequencyTier]] + tblCustRFM[[#This Row],[MonetaryTier]]</f>
        <v>7</v>
      </c>
    </row>
    <row r="5766" spans="1:9" x14ac:dyDescent="0.45">
      <c r="A5766" s="16">
        <v>9623</v>
      </c>
      <c r="B5766" s="10">
        <v>45083.454645447528</v>
      </c>
      <c r="C5766">
        <v>2</v>
      </c>
      <c r="D5766">
        <v>17686.21</v>
      </c>
      <c r="E5766" s="24">
        <f>INT(RFM_Pivot!$A$1 - tblCustRFM[[#This Row],[LastPurchaseDate]])</f>
        <v>573</v>
      </c>
      <c r="F5766">
        <f>IF(tblCustRFM[[#This Row],[Recency]] &lt;= $L$4, 3, IF(tblCustRFM[[#This Row],[Recency]] &lt;= M5768, 2, 1))</f>
        <v>1</v>
      </c>
      <c r="G5766">
        <f>IF(tblCustRFM[[#This Row],[Frequency]] &gt;= L5769, 3, IF(tblCustRFM[[#This Row],[Frequency]] &gt;= M5769, 2, 1))</f>
        <v>3</v>
      </c>
      <c r="H5766">
        <f>IF(tblCustRFM[[#This Row],[Monetary]] &gt;= L5770, 3, IF(tblCustRFM[[#This Row],[Monetary]] &gt;= M5770, 2, 1))</f>
        <v>3</v>
      </c>
      <c r="I5766">
        <f>tblCustRFM[[#This Row],[RecencyTier]] + tblCustRFM[[#This Row],[FrequencyTier]] + tblCustRFM[[#This Row],[MonetaryTier]]</f>
        <v>7</v>
      </c>
    </row>
    <row r="5767" spans="1:9" x14ac:dyDescent="0.45">
      <c r="A5767" s="16">
        <v>9624</v>
      </c>
      <c r="B5767" s="10">
        <v>45412.717571759262</v>
      </c>
      <c r="C5767">
        <v>2</v>
      </c>
      <c r="D5767">
        <v>41818.550000000003</v>
      </c>
      <c r="E5767" s="24">
        <f>INT(RFM_Pivot!$A$1 - tblCustRFM[[#This Row],[LastPurchaseDate]])</f>
        <v>244</v>
      </c>
      <c r="F5767">
        <f>IF(tblCustRFM[[#This Row],[Recency]] &lt;= $L$4, 3, IF(tblCustRFM[[#This Row],[Recency]] &lt;= M5769, 2, 1))</f>
        <v>1</v>
      </c>
      <c r="G5767">
        <f>IF(tblCustRFM[[#This Row],[Frequency]] &gt;= L5770, 3, IF(tblCustRFM[[#This Row],[Frequency]] &gt;= M5770, 2, 1))</f>
        <v>3</v>
      </c>
      <c r="H5767">
        <f>IF(tblCustRFM[[#This Row],[Monetary]] &gt;= L5771, 3, IF(tblCustRFM[[#This Row],[Monetary]] &gt;= M5771, 2, 1))</f>
        <v>3</v>
      </c>
      <c r="I5767">
        <f>tblCustRFM[[#This Row],[RecencyTier]] + tblCustRFM[[#This Row],[FrequencyTier]] + tblCustRFM[[#This Row],[MonetaryTier]]</f>
        <v>7</v>
      </c>
    </row>
    <row r="5768" spans="1:9" x14ac:dyDescent="0.45">
      <c r="A5768" s="16">
        <v>9625</v>
      </c>
      <c r="B5768" s="10">
        <v>45549.825282523147</v>
      </c>
      <c r="C5768">
        <v>3</v>
      </c>
      <c r="D5768">
        <v>4975.54</v>
      </c>
      <c r="E5768" s="24">
        <f>INT(RFM_Pivot!$A$1 - tblCustRFM[[#This Row],[LastPurchaseDate]])</f>
        <v>107</v>
      </c>
      <c r="F5768">
        <f>IF(tblCustRFM[[#This Row],[Recency]] &lt;= $L$4, 3, IF(tblCustRFM[[#This Row],[Recency]] &lt;= M5770, 2, 1))</f>
        <v>3</v>
      </c>
      <c r="G5768">
        <f>IF(tblCustRFM[[#This Row],[Frequency]] &gt;= L5771, 3, IF(tblCustRFM[[#This Row],[Frequency]] &gt;= M5771, 2, 1))</f>
        <v>3</v>
      </c>
      <c r="H5768">
        <f>IF(tblCustRFM[[#This Row],[Monetary]] &gt;= L5772, 3, IF(tblCustRFM[[#This Row],[Monetary]] &gt;= M5772, 2, 1))</f>
        <v>3</v>
      </c>
      <c r="I5768">
        <f>tblCustRFM[[#This Row],[RecencyTier]] + tblCustRFM[[#This Row],[FrequencyTier]] + tblCustRFM[[#This Row],[MonetaryTier]]</f>
        <v>9</v>
      </c>
    </row>
    <row r="5769" spans="1:9" x14ac:dyDescent="0.45">
      <c r="A5769" s="16">
        <v>9627</v>
      </c>
      <c r="B5769" s="10">
        <v>45481.709470949078</v>
      </c>
      <c r="C5769">
        <v>2</v>
      </c>
      <c r="D5769">
        <v>20752.36</v>
      </c>
      <c r="E5769" s="24">
        <f>INT(RFM_Pivot!$A$1 - tblCustRFM[[#This Row],[LastPurchaseDate]])</f>
        <v>175</v>
      </c>
      <c r="F5769">
        <f>IF(tblCustRFM[[#This Row],[Recency]] &lt;= $L$4, 3, IF(tblCustRFM[[#This Row],[Recency]] &lt;= M5771, 2, 1))</f>
        <v>1</v>
      </c>
      <c r="G5769">
        <f>IF(tblCustRFM[[#This Row],[Frequency]] &gt;= L5772, 3, IF(tblCustRFM[[#This Row],[Frequency]] &gt;= M5772, 2, 1))</f>
        <v>3</v>
      </c>
      <c r="H5769">
        <f>IF(tblCustRFM[[#This Row],[Monetary]] &gt;= L5773, 3, IF(tblCustRFM[[#This Row],[Monetary]] &gt;= M5773, 2, 1))</f>
        <v>3</v>
      </c>
      <c r="I5769">
        <f>tblCustRFM[[#This Row],[RecencyTier]] + tblCustRFM[[#This Row],[FrequencyTier]] + tblCustRFM[[#This Row],[MonetaryTier]]</f>
        <v>7</v>
      </c>
    </row>
    <row r="5770" spans="1:9" x14ac:dyDescent="0.45">
      <c r="A5770" s="16">
        <v>9630</v>
      </c>
      <c r="B5770" s="10">
        <v>45563.98869888117</v>
      </c>
      <c r="C5770">
        <v>1</v>
      </c>
      <c r="D5770">
        <v>9261.0400000000009</v>
      </c>
      <c r="E5770" s="24">
        <f>INT(RFM_Pivot!$A$1 - tblCustRFM[[#This Row],[LastPurchaseDate]])</f>
        <v>93</v>
      </c>
      <c r="F5770">
        <f>IF(tblCustRFM[[#This Row],[Recency]] &lt;= $L$4, 3, IF(tblCustRFM[[#This Row],[Recency]] &lt;= M5772, 2, 1))</f>
        <v>3</v>
      </c>
      <c r="G5770">
        <f>IF(tblCustRFM[[#This Row],[Frequency]] &gt;= L5773, 3, IF(tblCustRFM[[#This Row],[Frequency]] &gt;= M5773, 2, 1))</f>
        <v>3</v>
      </c>
      <c r="H5770">
        <f>IF(tblCustRFM[[#This Row],[Monetary]] &gt;= L5774, 3, IF(tblCustRFM[[#This Row],[Monetary]] &gt;= M5774, 2, 1))</f>
        <v>3</v>
      </c>
      <c r="I5770">
        <f>tblCustRFM[[#This Row],[RecencyTier]] + tblCustRFM[[#This Row],[FrequencyTier]] + tblCustRFM[[#This Row],[MonetaryTier]]</f>
        <v>9</v>
      </c>
    </row>
    <row r="5771" spans="1:9" x14ac:dyDescent="0.45">
      <c r="A5771" s="16">
        <v>9632</v>
      </c>
      <c r="B5771" s="10">
        <v>45055.273827391975</v>
      </c>
      <c r="C5771">
        <v>1</v>
      </c>
      <c r="D5771">
        <v>3059.56</v>
      </c>
      <c r="E5771" s="24">
        <f>INT(RFM_Pivot!$A$1 - tblCustRFM[[#This Row],[LastPurchaseDate]])</f>
        <v>601</v>
      </c>
      <c r="F5771">
        <f>IF(tblCustRFM[[#This Row],[Recency]] &lt;= $L$4, 3, IF(tblCustRFM[[#This Row],[Recency]] &lt;= M5773, 2, 1))</f>
        <v>1</v>
      </c>
      <c r="G5771">
        <f>IF(tblCustRFM[[#This Row],[Frequency]] &gt;= L5774, 3, IF(tblCustRFM[[#This Row],[Frequency]] &gt;= M5774, 2, 1))</f>
        <v>3</v>
      </c>
      <c r="H5771">
        <f>IF(tblCustRFM[[#This Row],[Monetary]] &gt;= L5775, 3, IF(tblCustRFM[[#This Row],[Monetary]] &gt;= M5775, 2, 1))</f>
        <v>3</v>
      </c>
      <c r="I5771">
        <f>tblCustRFM[[#This Row],[RecencyTier]] + tblCustRFM[[#This Row],[FrequencyTier]] + tblCustRFM[[#This Row],[MonetaryTier]]</f>
        <v>7</v>
      </c>
    </row>
    <row r="5772" spans="1:9" x14ac:dyDescent="0.45">
      <c r="A5772" s="16">
        <v>9633</v>
      </c>
      <c r="B5772" s="10">
        <v>45507.116011612656</v>
      </c>
      <c r="C5772">
        <v>3</v>
      </c>
      <c r="D5772">
        <v>31899.34</v>
      </c>
      <c r="E5772" s="24">
        <f>INT(RFM_Pivot!$A$1 - tblCustRFM[[#This Row],[LastPurchaseDate]])</f>
        <v>149</v>
      </c>
      <c r="F5772">
        <f>IF(tblCustRFM[[#This Row],[Recency]] &lt;= $L$4, 3, IF(tblCustRFM[[#This Row],[Recency]] &lt;= M5774, 2, 1))</f>
        <v>1</v>
      </c>
      <c r="G5772">
        <f>IF(tblCustRFM[[#This Row],[Frequency]] &gt;= L5775, 3, IF(tblCustRFM[[#This Row],[Frequency]] &gt;= M5775, 2, 1))</f>
        <v>3</v>
      </c>
      <c r="H5772">
        <f>IF(tblCustRFM[[#This Row],[Monetary]] &gt;= L5776, 3, IF(tblCustRFM[[#This Row],[Monetary]] &gt;= M5776, 2, 1))</f>
        <v>3</v>
      </c>
      <c r="I5772">
        <f>tblCustRFM[[#This Row],[RecencyTier]] + tblCustRFM[[#This Row],[FrequencyTier]] + tblCustRFM[[#This Row],[MonetaryTier]]</f>
        <v>7</v>
      </c>
    </row>
    <row r="5773" spans="1:9" x14ac:dyDescent="0.45">
      <c r="A5773" s="16">
        <v>9634</v>
      </c>
      <c r="B5773" s="10">
        <v>45535.223822376545</v>
      </c>
      <c r="C5773">
        <v>2</v>
      </c>
      <c r="D5773">
        <v>17877.009999999998</v>
      </c>
      <c r="E5773" s="24">
        <f>INT(RFM_Pivot!$A$1 - tblCustRFM[[#This Row],[LastPurchaseDate]])</f>
        <v>121</v>
      </c>
      <c r="F5773">
        <f>IF(tblCustRFM[[#This Row],[Recency]] &lt;= $L$4, 3, IF(tblCustRFM[[#This Row],[Recency]] &lt;= M5775, 2, 1))</f>
        <v>1</v>
      </c>
      <c r="G5773">
        <f>IF(tblCustRFM[[#This Row],[Frequency]] &gt;= L5776, 3, IF(tblCustRFM[[#This Row],[Frequency]] &gt;= M5776, 2, 1))</f>
        <v>3</v>
      </c>
      <c r="H5773">
        <f>IF(tblCustRFM[[#This Row],[Monetary]] &gt;= L5777, 3, IF(tblCustRFM[[#This Row],[Monetary]] &gt;= M5777, 2, 1))</f>
        <v>3</v>
      </c>
      <c r="I5773">
        <f>tblCustRFM[[#This Row],[RecencyTier]] + tblCustRFM[[#This Row],[FrequencyTier]] + tblCustRFM[[#This Row],[MonetaryTier]]</f>
        <v>7</v>
      </c>
    </row>
    <row r="5774" spans="1:9" x14ac:dyDescent="0.45">
      <c r="A5774" s="16">
        <v>9635</v>
      </c>
      <c r="B5774" s="10">
        <v>45552.234523456791</v>
      </c>
      <c r="C5774">
        <v>2</v>
      </c>
      <c r="D5774">
        <v>21843.53</v>
      </c>
      <c r="E5774" s="24">
        <f>INT(RFM_Pivot!$A$1 - tblCustRFM[[#This Row],[LastPurchaseDate]])</f>
        <v>104</v>
      </c>
      <c r="F5774">
        <f>IF(tblCustRFM[[#This Row],[Recency]] &lt;= $L$4, 3, IF(tblCustRFM[[#This Row],[Recency]] &lt;= M5776, 2, 1))</f>
        <v>3</v>
      </c>
      <c r="G5774">
        <f>IF(tblCustRFM[[#This Row],[Frequency]] &gt;= L5777, 3, IF(tblCustRFM[[#This Row],[Frequency]] &gt;= M5777, 2, 1))</f>
        <v>3</v>
      </c>
      <c r="H5774">
        <f>IF(tblCustRFM[[#This Row],[Monetary]] &gt;= L5778, 3, IF(tblCustRFM[[#This Row],[Monetary]] &gt;= M5778, 2, 1))</f>
        <v>3</v>
      </c>
      <c r="I5774">
        <f>tblCustRFM[[#This Row],[RecencyTier]] + tblCustRFM[[#This Row],[FrequencyTier]] + tblCustRFM[[#This Row],[MonetaryTier]]</f>
        <v>9</v>
      </c>
    </row>
    <row r="5775" spans="1:9" x14ac:dyDescent="0.45">
      <c r="A5775" s="16">
        <v>9636</v>
      </c>
      <c r="B5775" s="10">
        <v>45414.688768865744</v>
      </c>
      <c r="C5775">
        <v>3</v>
      </c>
      <c r="D5775">
        <v>24109.3</v>
      </c>
      <c r="E5775" s="24">
        <f>INT(RFM_Pivot!$A$1 - tblCustRFM[[#This Row],[LastPurchaseDate]])</f>
        <v>242</v>
      </c>
      <c r="F5775">
        <f>IF(tblCustRFM[[#This Row],[Recency]] &lt;= $L$4, 3, IF(tblCustRFM[[#This Row],[Recency]] &lt;= M5777, 2, 1))</f>
        <v>1</v>
      </c>
      <c r="G5775">
        <f>IF(tblCustRFM[[#This Row],[Frequency]] &gt;= L5778, 3, IF(tblCustRFM[[#This Row],[Frequency]] &gt;= M5778, 2, 1))</f>
        <v>3</v>
      </c>
      <c r="H5775">
        <f>IF(tblCustRFM[[#This Row],[Monetary]] &gt;= L5779, 3, IF(tblCustRFM[[#This Row],[Monetary]] &gt;= M5779, 2, 1))</f>
        <v>3</v>
      </c>
      <c r="I5775">
        <f>tblCustRFM[[#This Row],[RecencyTier]] + tblCustRFM[[#This Row],[FrequencyTier]] + tblCustRFM[[#This Row],[MonetaryTier]]</f>
        <v>7</v>
      </c>
    </row>
    <row r="5776" spans="1:9" x14ac:dyDescent="0.45">
      <c r="A5776" s="16">
        <v>9638</v>
      </c>
      <c r="B5776" s="10">
        <v>45654.079707986108</v>
      </c>
      <c r="C5776">
        <v>2</v>
      </c>
      <c r="D5776">
        <v>24229.95</v>
      </c>
      <c r="E5776" s="24">
        <f>INT(RFM_Pivot!$A$1 - tblCustRFM[[#This Row],[LastPurchaseDate]])</f>
        <v>2</v>
      </c>
      <c r="F5776">
        <f>IF(tblCustRFM[[#This Row],[Recency]] &lt;= $L$4, 3, IF(tblCustRFM[[#This Row],[Recency]] &lt;= M5778, 2, 1))</f>
        <v>3</v>
      </c>
      <c r="G5776">
        <f>IF(tblCustRFM[[#This Row],[Frequency]] &gt;= L5779, 3, IF(tblCustRFM[[#This Row],[Frequency]] &gt;= M5779, 2, 1))</f>
        <v>3</v>
      </c>
      <c r="H5776">
        <f>IF(tblCustRFM[[#This Row],[Monetary]] &gt;= L5780, 3, IF(tblCustRFM[[#This Row],[Monetary]] &gt;= M5780, 2, 1))</f>
        <v>3</v>
      </c>
      <c r="I5776">
        <f>tblCustRFM[[#This Row],[RecencyTier]] + tblCustRFM[[#This Row],[FrequencyTier]] + tblCustRFM[[#This Row],[MonetaryTier]]</f>
        <v>9</v>
      </c>
    </row>
    <row r="5777" spans="1:9" x14ac:dyDescent="0.45">
      <c r="A5777" s="16">
        <v>9640</v>
      </c>
      <c r="B5777" s="10">
        <v>45605.602860300925</v>
      </c>
      <c r="C5777">
        <v>2</v>
      </c>
      <c r="D5777">
        <v>20163.98</v>
      </c>
      <c r="E5777" s="24">
        <f>INT(RFM_Pivot!$A$1 - tblCustRFM[[#This Row],[LastPurchaseDate]])</f>
        <v>51</v>
      </c>
      <c r="F5777">
        <f>IF(tblCustRFM[[#This Row],[Recency]] &lt;= $L$4, 3, IF(tblCustRFM[[#This Row],[Recency]] &lt;= M5779, 2, 1))</f>
        <v>3</v>
      </c>
      <c r="G5777">
        <f>IF(tblCustRFM[[#This Row],[Frequency]] &gt;= L5780, 3, IF(tblCustRFM[[#This Row],[Frequency]] &gt;= M5780, 2, 1))</f>
        <v>3</v>
      </c>
      <c r="H5777">
        <f>IF(tblCustRFM[[#This Row],[Monetary]] &gt;= L5781, 3, IF(tblCustRFM[[#This Row],[Monetary]] &gt;= M5781, 2, 1))</f>
        <v>3</v>
      </c>
      <c r="I5777">
        <f>tblCustRFM[[#This Row],[RecencyTier]] + tblCustRFM[[#This Row],[FrequencyTier]] + tblCustRFM[[#This Row],[MonetaryTier]]</f>
        <v>9</v>
      </c>
    </row>
    <row r="5778" spans="1:9" x14ac:dyDescent="0.45">
      <c r="A5778" s="16">
        <v>9641</v>
      </c>
      <c r="B5778" s="10">
        <v>45479.227222723763</v>
      </c>
      <c r="C5778">
        <v>1</v>
      </c>
      <c r="D5778">
        <v>5709.52</v>
      </c>
      <c r="E5778" s="24">
        <f>INT(RFM_Pivot!$A$1 - tblCustRFM[[#This Row],[LastPurchaseDate]])</f>
        <v>177</v>
      </c>
      <c r="F5778">
        <f>IF(tblCustRFM[[#This Row],[Recency]] &lt;= $L$4, 3, IF(tblCustRFM[[#This Row],[Recency]] &lt;= M5780, 2, 1))</f>
        <v>1</v>
      </c>
      <c r="G5778">
        <f>IF(tblCustRFM[[#This Row],[Frequency]] &gt;= L5781, 3, IF(tblCustRFM[[#This Row],[Frequency]] &gt;= M5781, 2, 1))</f>
        <v>3</v>
      </c>
      <c r="H5778">
        <f>IF(tblCustRFM[[#This Row],[Monetary]] &gt;= L5782, 3, IF(tblCustRFM[[#This Row],[Monetary]] &gt;= M5782, 2, 1))</f>
        <v>3</v>
      </c>
      <c r="I5778">
        <f>tblCustRFM[[#This Row],[RecencyTier]] + tblCustRFM[[#This Row],[FrequencyTier]] + tblCustRFM[[#This Row],[MonetaryTier]]</f>
        <v>7</v>
      </c>
    </row>
    <row r="5779" spans="1:9" x14ac:dyDescent="0.45">
      <c r="A5779" s="16">
        <v>9643</v>
      </c>
      <c r="B5779" s="10">
        <v>45523.104610455244</v>
      </c>
      <c r="C5779">
        <v>2</v>
      </c>
      <c r="D5779">
        <v>7495.78</v>
      </c>
      <c r="E5779" s="24">
        <f>INT(RFM_Pivot!$A$1 - tblCustRFM[[#This Row],[LastPurchaseDate]])</f>
        <v>133</v>
      </c>
      <c r="F5779">
        <f>IF(tblCustRFM[[#This Row],[Recency]] &lt;= $L$4, 3, IF(tblCustRFM[[#This Row],[Recency]] &lt;= M5781, 2, 1))</f>
        <v>1</v>
      </c>
      <c r="G5779">
        <f>IF(tblCustRFM[[#This Row],[Frequency]] &gt;= L5782, 3, IF(tblCustRFM[[#This Row],[Frequency]] &gt;= M5782, 2, 1))</f>
        <v>3</v>
      </c>
      <c r="H5779">
        <f>IF(tblCustRFM[[#This Row],[Monetary]] &gt;= L5783, 3, IF(tblCustRFM[[#This Row],[Monetary]] &gt;= M5783, 2, 1))</f>
        <v>3</v>
      </c>
      <c r="I5779">
        <f>tblCustRFM[[#This Row],[RecencyTier]] + tblCustRFM[[#This Row],[FrequencyTier]] + tblCustRFM[[#This Row],[MonetaryTier]]</f>
        <v>7</v>
      </c>
    </row>
    <row r="5780" spans="1:9" x14ac:dyDescent="0.45">
      <c r="A5780" s="16">
        <v>9644</v>
      </c>
      <c r="B5780" s="10">
        <v>45238.08410841049</v>
      </c>
      <c r="C5780">
        <v>1</v>
      </c>
      <c r="D5780">
        <v>2574.23</v>
      </c>
      <c r="E5780" s="24">
        <f>INT(RFM_Pivot!$A$1 - tblCustRFM[[#This Row],[LastPurchaseDate]])</f>
        <v>418</v>
      </c>
      <c r="F5780">
        <f>IF(tblCustRFM[[#This Row],[Recency]] &lt;= $L$4, 3, IF(tblCustRFM[[#This Row],[Recency]] &lt;= M5782, 2, 1))</f>
        <v>1</v>
      </c>
      <c r="G5780">
        <f>IF(tblCustRFM[[#This Row],[Frequency]] &gt;= L5783, 3, IF(tblCustRFM[[#This Row],[Frequency]] &gt;= M5783, 2, 1))</f>
        <v>3</v>
      </c>
      <c r="H5780">
        <f>IF(tblCustRFM[[#This Row],[Monetary]] &gt;= L5784, 3, IF(tblCustRFM[[#This Row],[Monetary]] &gt;= M5784, 2, 1))</f>
        <v>3</v>
      </c>
      <c r="I5780">
        <f>tblCustRFM[[#This Row],[RecencyTier]] + tblCustRFM[[#This Row],[FrequencyTier]] + tblCustRFM[[#This Row],[MonetaryTier]]</f>
        <v>7</v>
      </c>
    </row>
    <row r="5781" spans="1:9" x14ac:dyDescent="0.45">
      <c r="A5781" s="16">
        <v>9646</v>
      </c>
      <c r="B5781" s="10">
        <v>45335.913891396602</v>
      </c>
      <c r="C5781">
        <v>2</v>
      </c>
      <c r="D5781">
        <v>11202.41</v>
      </c>
      <c r="E5781" s="24">
        <f>INT(RFM_Pivot!$A$1 - tblCustRFM[[#This Row],[LastPurchaseDate]])</f>
        <v>321</v>
      </c>
      <c r="F5781">
        <f>IF(tblCustRFM[[#This Row],[Recency]] &lt;= $L$4, 3, IF(tblCustRFM[[#This Row],[Recency]] &lt;= M5783, 2, 1))</f>
        <v>1</v>
      </c>
      <c r="G5781">
        <f>IF(tblCustRFM[[#This Row],[Frequency]] &gt;= L5784, 3, IF(tblCustRFM[[#This Row],[Frequency]] &gt;= M5784, 2, 1))</f>
        <v>3</v>
      </c>
      <c r="H5781">
        <f>IF(tblCustRFM[[#This Row],[Monetary]] &gt;= L5785, 3, IF(tblCustRFM[[#This Row],[Monetary]] &gt;= M5785, 2, 1))</f>
        <v>3</v>
      </c>
      <c r="I5781">
        <f>tblCustRFM[[#This Row],[RecencyTier]] + tblCustRFM[[#This Row],[FrequencyTier]] + tblCustRFM[[#This Row],[MonetaryTier]]</f>
        <v>7</v>
      </c>
    </row>
    <row r="5782" spans="1:9" x14ac:dyDescent="0.45">
      <c r="A5782" s="16">
        <v>9647</v>
      </c>
      <c r="B5782" s="10">
        <v>44965.98589857253</v>
      </c>
      <c r="C5782">
        <v>1</v>
      </c>
      <c r="D5782">
        <v>8896.92</v>
      </c>
      <c r="E5782" s="24">
        <f>INT(RFM_Pivot!$A$1 - tblCustRFM[[#This Row],[LastPurchaseDate]])</f>
        <v>691</v>
      </c>
      <c r="F5782">
        <f>IF(tblCustRFM[[#This Row],[Recency]] &lt;= $L$4, 3, IF(tblCustRFM[[#This Row],[Recency]] &lt;= M5784, 2, 1))</f>
        <v>1</v>
      </c>
      <c r="G5782">
        <f>IF(tblCustRFM[[#This Row],[Frequency]] &gt;= L5785, 3, IF(tblCustRFM[[#This Row],[Frequency]] &gt;= M5785, 2, 1))</f>
        <v>3</v>
      </c>
      <c r="H5782">
        <f>IF(tblCustRFM[[#This Row],[Monetary]] &gt;= L5786, 3, IF(tblCustRFM[[#This Row],[Monetary]] &gt;= M5786, 2, 1))</f>
        <v>3</v>
      </c>
      <c r="I5782">
        <f>tblCustRFM[[#This Row],[RecencyTier]] + tblCustRFM[[#This Row],[FrequencyTier]] + tblCustRFM[[#This Row],[MonetaryTier]]</f>
        <v>7</v>
      </c>
    </row>
    <row r="5783" spans="1:9" x14ac:dyDescent="0.45">
      <c r="A5783" s="16">
        <v>9648</v>
      </c>
      <c r="B5783" s="10">
        <v>45436.736973688268</v>
      </c>
      <c r="C5783">
        <v>2</v>
      </c>
      <c r="D5783">
        <v>5478.67</v>
      </c>
      <c r="E5783" s="24">
        <f>INT(RFM_Pivot!$A$1 - tblCustRFM[[#This Row],[LastPurchaseDate]])</f>
        <v>220</v>
      </c>
      <c r="F5783">
        <f>IF(tblCustRFM[[#This Row],[Recency]] &lt;= $L$4, 3, IF(tblCustRFM[[#This Row],[Recency]] &lt;= M5785, 2, 1))</f>
        <v>1</v>
      </c>
      <c r="G5783">
        <f>IF(tblCustRFM[[#This Row],[Frequency]] &gt;= L5786, 3, IF(tblCustRFM[[#This Row],[Frequency]] &gt;= M5786, 2, 1))</f>
        <v>3</v>
      </c>
      <c r="H5783">
        <f>IF(tblCustRFM[[#This Row],[Monetary]] &gt;= L5787, 3, IF(tblCustRFM[[#This Row],[Monetary]] &gt;= M5787, 2, 1))</f>
        <v>3</v>
      </c>
      <c r="I5783">
        <f>tblCustRFM[[#This Row],[RecencyTier]] + tblCustRFM[[#This Row],[FrequencyTier]] + tblCustRFM[[#This Row],[MonetaryTier]]</f>
        <v>7</v>
      </c>
    </row>
    <row r="5784" spans="1:9" x14ac:dyDescent="0.45">
      <c r="A5784" s="16">
        <v>9650</v>
      </c>
      <c r="B5784" s="10">
        <v>45596.914991512349</v>
      </c>
      <c r="C5784">
        <v>2</v>
      </c>
      <c r="D5784">
        <v>30079.53</v>
      </c>
      <c r="E5784" s="24">
        <f>INT(RFM_Pivot!$A$1 - tblCustRFM[[#This Row],[LastPurchaseDate]])</f>
        <v>60</v>
      </c>
      <c r="F5784">
        <f>IF(tblCustRFM[[#This Row],[Recency]] &lt;= $L$4, 3, IF(tblCustRFM[[#This Row],[Recency]] &lt;= M5786, 2, 1))</f>
        <v>3</v>
      </c>
      <c r="G5784">
        <f>IF(tblCustRFM[[#This Row],[Frequency]] &gt;= L5787, 3, IF(tblCustRFM[[#This Row],[Frequency]] &gt;= M5787, 2, 1))</f>
        <v>3</v>
      </c>
      <c r="H5784">
        <f>IF(tblCustRFM[[#This Row],[Monetary]] &gt;= L5788, 3, IF(tblCustRFM[[#This Row],[Monetary]] &gt;= M5788, 2, 1))</f>
        <v>3</v>
      </c>
      <c r="I5784">
        <f>tblCustRFM[[#This Row],[RecencyTier]] + tblCustRFM[[#This Row],[FrequencyTier]] + tblCustRFM[[#This Row],[MonetaryTier]]</f>
        <v>9</v>
      </c>
    </row>
    <row r="5785" spans="1:9" x14ac:dyDescent="0.45">
      <c r="A5785" s="16">
        <v>9651</v>
      </c>
      <c r="B5785" s="10">
        <v>45628.7461746142</v>
      </c>
      <c r="C5785">
        <v>1</v>
      </c>
      <c r="D5785">
        <v>5295.25</v>
      </c>
      <c r="E5785" s="24">
        <f>INT(RFM_Pivot!$A$1 - tblCustRFM[[#This Row],[LastPurchaseDate]])</f>
        <v>28</v>
      </c>
      <c r="F5785">
        <f>IF(tblCustRFM[[#This Row],[Recency]] &lt;= $L$4, 3, IF(tblCustRFM[[#This Row],[Recency]] &lt;= M5787, 2, 1))</f>
        <v>3</v>
      </c>
      <c r="G5785">
        <f>IF(tblCustRFM[[#This Row],[Frequency]] &gt;= L5788, 3, IF(tblCustRFM[[#This Row],[Frequency]] &gt;= M5788, 2, 1))</f>
        <v>3</v>
      </c>
      <c r="H5785">
        <f>IF(tblCustRFM[[#This Row],[Monetary]] &gt;= L5789, 3, IF(tblCustRFM[[#This Row],[Monetary]] &gt;= M5789, 2, 1))</f>
        <v>3</v>
      </c>
      <c r="I5785">
        <f>tblCustRFM[[#This Row],[RecencyTier]] + tblCustRFM[[#This Row],[FrequencyTier]] + tblCustRFM[[#This Row],[MonetaryTier]]</f>
        <v>9</v>
      </c>
    </row>
    <row r="5786" spans="1:9" x14ac:dyDescent="0.45">
      <c r="A5786" s="16">
        <v>9652</v>
      </c>
      <c r="B5786" s="10">
        <v>45510.328332831792</v>
      </c>
      <c r="C5786">
        <v>4</v>
      </c>
      <c r="D5786">
        <v>5777.75</v>
      </c>
      <c r="E5786" s="24">
        <f>INT(RFM_Pivot!$A$1 - tblCustRFM[[#This Row],[LastPurchaseDate]])</f>
        <v>146</v>
      </c>
      <c r="F5786">
        <f>IF(tblCustRFM[[#This Row],[Recency]] &lt;= $L$4, 3, IF(tblCustRFM[[#This Row],[Recency]] &lt;= M5788, 2, 1))</f>
        <v>1</v>
      </c>
      <c r="G5786">
        <f>IF(tblCustRFM[[#This Row],[Frequency]] &gt;= L5789, 3, IF(tblCustRFM[[#This Row],[Frequency]] &gt;= M5789, 2, 1))</f>
        <v>3</v>
      </c>
      <c r="H5786">
        <f>IF(tblCustRFM[[#This Row],[Monetary]] &gt;= L5790, 3, IF(tblCustRFM[[#This Row],[Monetary]] &gt;= M5790, 2, 1))</f>
        <v>3</v>
      </c>
      <c r="I5786">
        <f>tblCustRFM[[#This Row],[RecencyTier]] + tblCustRFM[[#This Row],[FrequencyTier]] + tblCustRFM[[#This Row],[MonetaryTier]]</f>
        <v>7</v>
      </c>
    </row>
    <row r="5787" spans="1:9" x14ac:dyDescent="0.45">
      <c r="A5787" s="16">
        <v>9653</v>
      </c>
      <c r="B5787" s="10">
        <v>45652.473547337962</v>
      </c>
      <c r="C5787">
        <v>1</v>
      </c>
      <c r="D5787">
        <v>1960.52</v>
      </c>
      <c r="E5787" s="24">
        <f>INT(RFM_Pivot!$A$1 - tblCustRFM[[#This Row],[LastPurchaseDate]])</f>
        <v>4</v>
      </c>
      <c r="F5787">
        <f>IF(tblCustRFM[[#This Row],[Recency]] &lt;= $L$4, 3, IF(tblCustRFM[[#This Row],[Recency]] &lt;= M5789, 2, 1))</f>
        <v>3</v>
      </c>
      <c r="G5787">
        <f>IF(tblCustRFM[[#This Row],[Frequency]] &gt;= L5790, 3, IF(tblCustRFM[[#This Row],[Frequency]] &gt;= M5790, 2, 1))</f>
        <v>3</v>
      </c>
      <c r="H5787">
        <f>IF(tblCustRFM[[#This Row],[Monetary]] &gt;= L5791, 3, IF(tblCustRFM[[#This Row],[Monetary]] &gt;= M5791, 2, 1))</f>
        <v>3</v>
      </c>
      <c r="I5787">
        <f>tblCustRFM[[#This Row],[RecencyTier]] + tblCustRFM[[#This Row],[FrequencyTier]] + tblCustRFM[[#This Row],[MonetaryTier]]</f>
        <v>9</v>
      </c>
    </row>
    <row r="5788" spans="1:9" x14ac:dyDescent="0.45">
      <c r="A5788" s="16">
        <v>9655</v>
      </c>
      <c r="B5788" s="10">
        <v>45564.134713464504</v>
      </c>
      <c r="C5788">
        <v>2</v>
      </c>
      <c r="D5788">
        <v>3586.96</v>
      </c>
      <c r="E5788" s="24">
        <f>INT(RFM_Pivot!$A$1 - tblCustRFM[[#This Row],[LastPurchaseDate]])</f>
        <v>92</v>
      </c>
      <c r="F5788">
        <f>IF(tblCustRFM[[#This Row],[Recency]] &lt;= $L$4, 3, IF(tblCustRFM[[#This Row],[Recency]] &lt;= M5790, 2, 1))</f>
        <v>3</v>
      </c>
      <c r="G5788">
        <f>IF(tblCustRFM[[#This Row],[Frequency]] &gt;= L5791, 3, IF(tblCustRFM[[#This Row],[Frequency]] &gt;= M5791, 2, 1))</f>
        <v>3</v>
      </c>
      <c r="H5788">
        <f>IF(tblCustRFM[[#This Row],[Monetary]] &gt;= L5792, 3, IF(tblCustRFM[[#This Row],[Monetary]] &gt;= M5792, 2, 1))</f>
        <v>3</v>
      </c>
      <c r="I5788">
        <f>tblCustRFM[[#This Row],[RecencyTier]] + tblCustRFM[[#This Row],[FrequencyTier]] + tblCustRFM[[#This Row],[MonetaryTier]]</f>
        <v>9</v>
      </c>
    </row>
    <row r="5789" spans="1:9" x14ac:dyDescent="0.45">
      <c r="A5789" s="16">
        <v>9656</v>
      </c>
      <c r="B5789" s="10">
        <v>45579.17421739969</v>
      </c>
      <c r="C5789">
        <v>2</v>
      </c>
      <c r="D5789">
        <v>20289.099999999999</v>
      </c>
      <c r="E5789" s="24">
        <f>INT(RFM_Pivot!$A$1 - tblCustRFM[[#This Row],[LastPurchaseDate]])</f>
        <v>77</v>
      </c>
      <c r="F5789">
        <f>IF(tblCustRFM[[#This Row],[Recency]] &lt;= $L$4, 3, IF(tblCustRFM[[#This Row],[Recency]] &lt;= M5791, 2, 1))</f>
        <v>3</v>
      </c>
      <c r="G5789">
        <f>IF(tblCustRFM[[#This Row],[Frequency]] &gt;= L5792, 3, IF(tblCustRFM[[#This Row],[Frequency]] &gt;= M5792, 2, 1))</f>
        <v>3</v>
      </c>
      <c r="H5789">
        <f>IF(tblCustRFM[[#This Row],[Monetary]] &gt;= L5793, 3, IF(tblCustRFM[[#This Row],[Monetary]] &gt;= M5793, 2, 1))</f>
        <v>3</v>
      </c>
      <c r="I5789">
        <f>tblCustRFM[[#This Row],[RecencyTier]] + tblCustRFM[[#This Row],[FrequencyTier]] + tblCustRFM[[#This Row],[MonetaryTier]]</f>
        <v>9</v>
      </c>
    </row>
    <row r="5790" spans="1:9" x14ac:dyDescent="0.45">
      <c r="A5790" s="16">
        <v>9659</v>
      </c>
      <c r="B5790" s="10">
        <v>45563.404640470682</v>
      </c>
      <c r="C5790">
        <v>2</v>
      </c>
      <c r="D5790">
        <v>15568.92</v>
      </c>
      <c r="E5790" s="24">
        <f>INT(RFM_Pivot!$A$1 - tblCustRFM[[#This Row],[LastPurchaseDate]])</f>
        <v>93</v>
      </c>
      <c r="F5790">
        <f>IF(tblCustRFM[[#This Row],[Recency]] &lt;= $L$4, 3, IF(tblCustRFM[[#This Row],[Recency]] &lt;= M5792, 2, 1))</f>
        <v>3</v>
      </c>
      <c r="G5790">
        <f>IF(tblCustRFM[[#This Row],[Frequency]] &gt;= L5793, 3, IF(tblCustRFM[[#This Row],[Frequency]] &gt;= M5793, 2, 1))</f>
        <v>3</v>
      </c>
      <c r="H5790">
        <f>IF(tblCustRFM[[#This Row],[Monetary]] &gt;= L5794, 3, IF(tblCustRFM[[#This Row],[Monetary]] &gt;= M5794, 2, 1))</f>
        <v>3</v>
      </c>
      <c r="I5790">
        <f>tblCustRFM[[#This Row],[RecencyTier]] + tblCustRFM[[#This Row],[FrequencyTier]] + tblCustRFM[[#This Row],[MonetaryTier]]</f>
        <v>9</v>
      </c>
    </row>
    <row r="5791" spans="1:9" x14ac:dyDescent="0.45">
      <c r="A5791" s="16">
        <v>9661</v>
      </c>
      <c r="B5791" s="10">
        <v>45526.608960879632</v>
      </c>
      <c r="C5791">
        <v>1</v>
      </c>
      <c r="D5791">
        <v>2164.29</v>
      </c>
      <c r="E5791" s="24">
        <f>INT(RFM_Pivot!$A$1 - tblCustRFM[[#This Row],[LastPurchaseDate]])</f>
        <v>130</v>
      </c>
      <c r="F5791">
        <f>IF(tblCustRFM[[#This Row],[Recency]] &lt;= $L$4, 3, IF(tblCustRFM[[#This Row],[Recency]] &lt;= M5793, 2, 1))</f>
        <v>1</v>
      </c>
      <c r="G5791">
        <f>IF(tblCustRFM[[#This Row],[Frequency]] &gt;= L5794, 3, IF(tblCustRFM[[#This Row],[Frequency]] &gt;= M5794, 2, 1))</f>
        <v>3</v>
      </c>
      <c r="H5791">
        <f>IF(tblCustRFM[[#This Row],[Monetary]] &gt;= L5795, 3, IF(tblCustRFM[[#This Row],[Monetary]] &gt;= M5795, 2, 1))</f>
        <v>3</v>
      </c>
      <c r="I5791">
        <f>tblCustRFM[[#This Row],[RecencyTier]] + tblCustRFM[[#This Row],[FrequencyTier]] + tblCustRFM[[#This Row],[MonetaryTier]]</f>
        <v>7</v>
      </c>
    </row>
    <row r="5792" spans="1:9" x14ac:dyDescent="0.45">
      <c r="A5792" s="16">
        <v>9662</v>
      </c>
      <c r="B5792" s="10">
        <v>45227.863086304009</v>
      </c>
      <c r="C5792">
        <v>3</v>
      </c>
      <c r="D5792">
        <v>10815.01</v>
      </c>
      <c r="E5792" s="24">
        <f>INT(RFM_Pivot!$A$1 - tblCustRFM[[#This Row],[LastPurchaseDate]])</f>
        <v>429</v>
      </c>
      <c r="F5792">
        <f>IF(tblCustRFM[[#This Row],[Recency]] &lt;= $L$4, 3, IF(tblCustRFM[[#This Row],[Recency]] &lt;= M5794, 2, 1))</f>
        <v>1</v>
      </c>
      <c r="G5792">
        <f>IF(tblCustRFM[[#This Row],[Frequency]] &gt;= L5795, 3, IF(tblCustRFM[[#This Row],[Frequency]] &gt;= M5795, 2, 1))</f>
        <v>3</v>
      </c>
      <c r="H5792">
        <f>IF(tblCustRFM[[#This Row],[Monetary]] &gt;= L5796, 3, IF(tblCustRFM[[#This Row],[Monetary]] &gt;= M5796, 2, 1))</f>
        <v>3</v>
      </c>
      <c r="I5792">
        <f>tblCustRFM[[#This Row],[RecencyTier]] + tblCustRFM[[#This Row],[FrequencyTier]] + tblCustRFM[[#This Row],[MonetaryTier]]</f>
        <v>7</v>
      </c>
    </row>
    <row r="5793" spans="1:9" x14ac:dyDescent="0.45">
      <c r="A5793" s="16">
        <v>9663</v>
      </c>
      <c r="B5793" s="10">
        <v>45525.221822183645</v>
      </c>
      <c r="C5793">
        <v>1</v>
      </c>
      <c r="D5793">
        <v>4639.01</v>
      </c>
      <c r="E5793" s="24">
        <f>INT(RFM_Pivot!$A$1 - tblCustRFM[[#This Row],[LastPurchaseDate]])</f>
        <v>131</v>
      </c>
      <c r="F5793">
        <f>IF(tblCustRFM[[#This Row],[Recency]] &lt;= $L$4, 3, IF(tblCustRFM[[#This Row],[Recency]] &lt;= M5795, 2, 1))</f>
        <v>1</v>
      </c>
      <c r="G5793">
        <f>IF(tblCustRFM[[#This Row],[Frequency]] &gt;= L5796, 3, IF(tblCustRFM[[#This Row],[Frequency]] &gt;= M5796, 2, 1))</f>
        <v>3</v>
      </c>
      <c r="H5793">
        <f>IF(tblCustRFM[[#This Row],[Monetary]] &gt;= L5797, 3, IF(tblCustRFM[[#This Row],[Monetary]] &gt;= M5797, 2, 1))</f>
        <v>3</v>
      </c>
      <c r="I5793">
        <f>tblCustRFM[[#This Row],[RecencyTier]] + tblCustRFM[[#This Row],[FrequencyTier]] + tblCustRFM[[#This Row],[MonetaryTier]]</f>
        <v>7</v>
      </c>
    </row>
    <row r="5794" spans="1:9" x14ac:dyDescent="0.45">
      <c r="A5794" s="16">
        <v>9664</v>
      </c>
      <c r="B5794" s="10">
        <v>45572.31153117284</v>
      </c>
      <c r="C5794">
        <v>1</v>
      </c>
      <c r="D5794">
        <v>8142.78</v>
      </c>
      <c r="E5794" s="24">
        <f>INT(RFM_Pivot!$A$1 - tblCustRFM[[#This Row],[LastPurchaseDate]])</f>
        <v>84</v>
      </c>
      <c r="F5794">
        <f>IF(tblCustRFM[[#This Row],[Recency]] &lt;= $L$4, 3, IF(tblCustRFM[[#This Row],[Recency]] &lt;= M5796, 2, 1))</f>
        <v>3</v>
      </c>
      <c r="G5794">
        <f>IF(tblCustRFM[[#This Row],[Frequency]] &gt;= L5797, 3, IF(tblCustRFM[[#This Row],[Frequency]] &gt;= M5797, 2, 1))</f>
        <v>3</v>
      </c>
      <c r="H5794">
        <f>IF(tblCustRFM[[#This Row],[Monetary]] &gt;= L5798, 3, IF(tblCustRFM[[#This Row],[Monetary]] &gt;= M5798, 2, 1))</f>
        <v>3</v>
      </c>
      <c r="I5794">
        <f>tblCustRFM[[#This Row],[RecencyTier]] + tblCustRFM[[#This Row],[FrequencyTier]] + tblCustRFM[[#This Row],[MonetaryTier]]</f>
        <v>9</v>
      </c>
    </row>
    <row r="5795" spans="1:9" x14ac:dyDescent="0.45">
      <c r="A5795" s="16">
        <v>9666</v>
      </c>
      <c r="B5795" s="10">
        <v>44996.575957600311</v>
      </c>
      <c r="C5795">
        <v>2</v>
      </c>
      <c r="D5795">
        <v>16765.169999999998</v>
      </c>
      <c r="E5795" s="24">
        <f>INT(RFM_Pivot!$A$1 - tblCustRFM[[#This Row],[LastPurchaseDate]])</f>
        <v>660</v>
      </c>
      <c r="F5795">
        <f>IF(tblCustRFM[[#This Row],[Recency]] &lt;= $L$4, 3, IF(tblCustRFM[[#This Row],[Recency]] &lt;= M5797, 2, 1))</f>
        <v>1</v>
      </c>
      <c r="G5795">
        <f>IF(tblCustRFM[[#This Row],[Frequency]] &gt;= L5798, 3, IF(tblCustRFM[[#This Row],[Frequency]] &gt;= M5798, 2, 1))</f>
        <v>3</v>
      </c>
      <c r="H5795">
        <f>IF(tblCustRFM[[#This Row],[Monetary]] &gt;= L5799, 3, IF(tblCustRFM[[#This Row],[Monetary]] &gt;= M5799, 2, 1))</f>
        <v>3</v>
      </c>
      <c r="I5795">
        <f>tblCustRFM[[#This Row],[RecencyTier]] + tblCustRFM[[#This Row],[FrequencyTier]] + tblCustRFM[[#This Row],[MonetaryTier]]</f>
        <v>7</v>
      </c>
    </row>
    <row r="5796" spans="1:9" x14ac:dyDescent="0.45">
      <c r="A5796" s="16">
        <v>9667</v>
      </c>
      <c r="B5796" s="10">
        <v>45651.889488966051</v>
      </c>
      <c r="C5796">
        <v>2</v>
      </c>
      <c r="D5796">
        <v>12320.7</v>
      </c>
      <c r="E5796" s="24">
        <f>INT(RFM_Pivot!$A$1 - tblCustRFM[[#This Row],[LastPurchaseDate]])</f>
        <v>5</v>
      </c>
      <c r="F5796">
        <f>IF(tblCustRFM[[#This Row],[Recency]] &lt;= $L$4, 3, IF(tblCustRFM[[#This Row],[Recency]] &lt;= M5798, 2, 1))</f>
        <v>3</v>
      </c>
      <c r="G5796">
        <f>IF(tblCustRFM[[#This Row],[Frequency]] &gt;= L5799, 3, IF(tblCustRFM[[#This Row],[Frequency]] &gt;= M5799, 2, 1))</f>
        <v>3</v>
      </c>
      <c r="H5796">
        <f>IF(tblCustRFM[[#This Row],[Monetary]] &gt;= L5800, 3, IF(tblCustRFM[[#This Row],[Monetary]] &gt;= M5800, 2, 1))</f>
        <v>3</v>
      </c>
      <c r="I5796">
        <f>tblCustRFM[[#This Row],[RecencyTier]] + tblCustRFM[[#This Row],[FrequencyTier]] + tblCustRFM[[#This Row],[MonetaryTier]]</f>
        <v>9</v>
      </c>
    </row>
    <row r="5797" spans="1:9" x14ac:dyDescent="0.45">
      <c r="A5797" s="16">
        <v>9669</v>
      </c>
      <c r="B5797" s="10">
        <v>45332.920592052469</v>
      </c>
      <c r="C5797">
        <v>2</v>
      </c>
      <c r="D5797">
        <v>19085.13</v>
      </c>
      <c r="E5797" s="24">
        <f>INT(RFM_Pivot!$A$1 - tblCustRFM[[#This Row],[LastPurchaseDate]])</f>
        <v>324</v>
      </c>
      <c r="F5797">
        <f>IF(tblCustRFM[[#This Row],[Recency]] &lt;= $L$4, 3, IF(tblCustRFM[[#This Row],[Recency]] &lt;= M5799, 2, 1))</f>
        <v>1</v>
      </c>
      <c r="G5797">
        <f>IF(tblCustRFM[[#This Row],[Frequency]] &gt;= L5800, 3, IF(tblCustRFM[[#This Row],[Frequency]] &gt;= M5800, 2, 1))</f>
        <v>3</v>
      </c>
      <c r="H5797">
        <f>IF(tblCustRFM[[#This Row],[Monetary]] &gt;= L5801, 3, IF(tblCustRFM[[#This Row],[Monetary]] &gt;= M5801, 2, 1))</f>
        <v>3</v>
      </c>
      <c r="I5797">
        <f>tblCustRFM[[#This Row],[RecencyTier]] + tblCustRFM[[#This Row],[FrequencyTier]] + tblCustRFM[[#This Row],[MonetaryTier]]</f>
        <v>7</v>
      </c>
    </row>
    <row r="5798" spans="1:9" x14ac:dyDescent="0.45">
      <c r="A5798" s="16">
        <v>9671</v>
      </c>
      <c r="B5798" s="10">
        <v>45275.390839081789</v>
      </c>
      <c r="C5798">
        <v>2</v>
      </c>
      <c r="D5798">
        <v>15020.59</v>
      </c>
      <c r="E5798" s="24">
        <f>INT(RFM_Pivot!$A$1 - tblCustRFM[[#This Row],[LastPurchaseDate]])</f>
        <v>381</v>
      </c>
      <c r="F5798">
        <f>IF(tblCustRFM[[#This Row],[Recency]] &lt;= $L$4, 3, IF(tblCustRFM[[#This Row],[Recency]] &lt;= M5800, 2, 1))</f>
        <v>1</v>
      </c>
      <c r="G5798">
        <f>IF(tblCustRFM[[#This Row],[Frequency]] &gt;= L5801, 3, IF(tblCustRFM[[#This Row],[Frequency]] &gt;= M5801, 2, 1))</f>
        <v>3</v>
      </c>
      <c r="H5798">
        <f>IF(tblCustRFM[[#This Row],[Monetary]] &gt;= L5802, 3, IF(tblCustRFM[[#This Row],[Monetary]] &gt;= M5802, 2, 1))</f>
        <v>3</v>
      </c>
      <c r="I5798">
        <f>tblCustRFM[[#This Row],[RecencyTier]] + tblCustRFM[[#This Row],[FrequencyTier]] + tblCustRFM[[#This Row],[MonetaryTier]]</f>
        <v>7</v>
      </c>
    </row>
    <row r="5799" spans="1:9" x14ac:dyDescent="0.45">
      <c r="A5799" s="16">
        <v>9672</v>
      </c>
      <c r="B5799" s="10">
        <v>45452.287528742287</v>
      </c>
      <c r="C5799">
        <v>1</v>
      </c>
      <c r="D5799">
        <v>4742.3599999999997</v>
      </c>
      <c r="E5799" s="24">
        <f>INT(RFM_Pivot!$A$1 - tblCustRFM[[#This Row],[LastPurchaseDate]])</f>
        <v>204</v>
      </c>
      <c r="F5799">
        <f>IF(tblCustRFM[[#This Row],[Recency]] &lt;= $L$4, 3, IF(tblCustRFM[[#This Row],[Recency]] &lt;= M5801, 2, 1))</f>
        <v>1</v>
      </c>
      <c r="G5799">
        <f>IF(tblCustRFM[[#This Row],[Frequency]] &gt;= L5802, 3, IF(tblCustRFM[[#This Row],[Frequency]] &gt;= M5802, 2, 1))</f>
        <v>3</v>
      </c>
      <c r="H5799">
        <f>IF(tblCustRFM[[#This Row],[Monetary]] &gt;= L5803, 3, IF(tblCustRFM[[#This Row],[Monetary]] &gt;= M5803, 2, 1))</f>
        <v>3</v>
      </c>
      <c r="I5799">
        <f>tblCustRFM[[#This Row],[RecencyTier]] + tblCustRFM[[#This Row],[FrequencyTier]] + tblCustRFM[[#This Row],[MonetaryTier]]</f>
        <v>7</v>
      </c>
    </row>
    <row r="5800" spans="1:9" x14ac:dyDescent="0.45">
      <c r="A5800" s="16">
        <v>9674</v>
      </c>
      <c r="B5800" s="10">
        <v>45643.493649344135</v>
      </c>
      <c r="C5800">
        <v>1</v>
      </c>
      <c r="D5800">
        <v>1426.3</v>
      </c>
      <c r="E5800" s="24">
        <f>INT(RFM_Pivot!$A$1 - tblCustRFM[[#This Row],[LastPurchaseDate]])</f>
        <v>13</v>
      </c>
      <c r="F5800">
        <f>IF(tblCustRFM[[#This Row],[Recency]] &lt;= $L$4, 3, IF(tblCustRFM[[#This Row],[Recency]] &lt;= M5802, 2, 1))</f>
        <v>3</v>
      </c>
      <c r="G5800">
        <f>IF(tblCustRFM[[#This Row],[Frequency]] &gt;= L5803, 3, IF(tblCustRFM[[#This Row],[Frequency]] &gt;= M5803, 2, 1))</f>
        <v>3</v>
      </c>
      <c r="H5800">
        <f>IF(tblCustRFM[[#This Row],[Monetary]] &gt;= L5804, 3, IF(tblCustRFM[[#This Row],[Monetary]] &gt;= M5804, 2, 1))</f>
        <v>3</v>
      </c>
      <c r="I5800">
        <f>tblCustRFM[[#This Row],[RecencyTier]] + tblCustRFM[[#This Row],[FrequencyTier]] + tblCustRFM[[#This Row],[MonetaryTier]]</f>
        <v>9</v>
      </c>
    </row>
    <row r="5801" spans="1:9" x14ac:dyDescent="0.45">
      <c r="A5801" s="16">
        <v>9676</v>
      </c>
      <c r="B5801" s="10">
        <v>45589.906290624996</v>
      </c>
      <c r="C5801">
        <v>3</v>
      </c>
      <c r="D5801">
        <v>18584.150000000001</v>
      </c>
      <c r="E5801" s="24">
        <f>INT(RFM_Pivot!$A$1 - tblCustRFM[[#This Row],[LastPurchaseDate]])</f>
        <v>67</v>
      </c>
      <c r="F5801">
        <f>IF(tblCustRFM[[#This Row],[Recency]] &lt;= $L$4, 3, IF(tblCustRFM[[#This Row],[Recency]] &lt;= M5803, 2, 1))</f>
        <v>3</v>
      </c>
      <c r="G5801">
        <f>IF(tblCustRFM[[#This Row],[Frequency]] &gt;= L5804, 3, IF(tblCustRFM[[#This Row],[Frequency]] &gt;= M5804, 2, 1))</f>
        <v>3</v>
      </c>
      <c r="H5801">
        <f>IF(tblCustRFM[[#This Row],[Monetary]] &gt;= L5805, 3, IF(tblCustRFM[[#This Row],[Monetary]] &gt;= M5805, 2, 1))</f>
        <v>3</v>
      </c>
      <c r="I5801">
        <f>tblCustRFM[[#This Row],[RecencyTier]] + tblCustRFM[[#This Row],[FrequencyTier]] + tblCustRFM[[#This Row],[MonetaryTier]]</f>
        <v>9</v>
      </c>
    </row>
    <row r="5802" spans="1:9" x14ac:dyDescent="0.45">
      <c r="A5802" s="16">
        <v>9677</v>
      </c>
      <c r="B5802" s="10">
        <v>45378.842184220681</v>
      </c>
      <c r="C5802">
        <v>1</v>
      </c>
      <c r="D5802">
        <v>5484.46</v>
      </c>
      <c r="E5802" s="24">
        <f>INT(RFM_Pivot!$A$1 - tblCustRFM[[#This Row],[LastPurchaseDate]])</f>
        <v>278</v>
      </c>
      <c r="F5802">
        <f>IF(tblCustRFM[[#This Row],[Recency]] &lt;= $L$4, 3, IF(tblCustRFM[[#This Row],[Recency]] &lt;= M5804, 2, 1))</f>
        <v>1</v>
      </c>
      <c r="G5802">
        <f>IF(tblCustRFM[[#This Row],[Frequency]] &gt;= L5805, 3, IF(tblCustRFM[[#This Row],[Frequency]] &gt;= M5805, 2, 1))</f>
        <v>3</v>
      </c>
      <c r="H5802">
        <f>IF(tblCustRFM[[#This Row],[Monetary]] &gt;= L5806, 3, IF(tblCustRFM[[#This Row],[Monetary]] &gt;= M5806, 2, 1))</f>
        <v>3</v>
      </c>
      <c r="I5802">
        <f>tblCustRFM[[#This Row],[RecencyTier]] + tblCustRFM[[#This Row],[FrequencyTier]] + tblCustRFM[[#This Row],[MonetaryTier]]</f>
        <v>7</v>
      </c>
    </row>
    <row r="5803" spans="1:9" x14ac:dyDescent="0.45">
      <c r="A5803" s="16">
        <v>9680</v>
      </c>
      <c r="B5803" s="10">
        <v>45609.253225308639</v>
      </c>
      <c r="C5803">
        <v>4</v>
      </c>
      <c r="D5803">
        <v>34360.25</v>
      </c>
      <c r="E5803" s="24">
        <f>INT(RFM_Pivot!$A$1 - tblCustRFM[[#This Row],[LastPurchaseDate]])</f>
        <v>47</v>
      </c>
      <c r="F5803">
        <f>IF(tblCustRFM[[#This Row],[Recency]] &lt;= $L$4, 3, IF(tblCustRFM[[#This Row],[Recency]] &lt;= M5805, 2, 1))</f>
        <v>3</v>
      </c>
      <c r="G5803">
        <f>IF(tblCustRFM[[#This Row],[Frequency]] &gt;= L5806, 3, IF(tblCustRFM[[#This Row],[Frequency]] &gt;= M5806, 2, 1))</f>
        <v>3</v>
      </c>
      <c r="H5803">
        <f>IF(tblCustRFM[[#This Row],[Monetary]] &gt;= L5807, 3, IF(tblCustRFM[[#This Row],[Monetary]] &gt;= M5807, 2, 1))</f>
        <v>3</v>
      </c>
      <c r="I5803">
        <f>tblCustRFM[[#This Row],[RecencyTier]] + tblCustRFM[[#This Row],[FrequencyTier]] + tblCustRFM[[#This Row],[MonetaryTier]]</f>
        <v>9</v>
      </c>
    </row>
    <row r="5804" spans="1:9" x14ac:dyDescent="0.45">
      <c r="A5804" s="16">
        <v>9681</v>
      </c>
      <c r="B5804" s="10">
        <v>45249.400240007715</v>
      </c>
      <c r="C5804">
        <v>1</v>
      </c>
      <c r="D5804">
        <v>4567.2</v>
      </c>
      <c r="E5804" s="24">
        <f>INT(RFM_Pivot!$A$1 - tblCustRFM[[#This Row],[LastPurchaseDate]])</f>
        <v>407</v>
      </c>
      <c r="F5804">
        <f>IF(tblCustRFM[[#This Row],[Recency]] &lt;= $L$4, 3, IF(tblCustRFM[[#This Row],[Recency]] &lt;= M5806, 2, 1))</f>
        <v>1</v>
      </c>
      <c r="G5804">
        <f>IF(tblCustRFM[[#This Row],[Frequency]] &gt;= L5807, 3, IF(tblCustRFM[[#This Row],[Frequency]] &gt;= M5807, 2, 1))</f>
        <v>3</v>
      </c>
      <c r="H5804">
        <f>IF(tblCustRFM[[#This Row],[Monetary]] &gt;= L5808, 3, IF(tblCustRFM[[#This Row],[Monetary]] &gt;= M5808, 2, 1))</f>
        <v>3</v>
      </c>
      <c r="I5804">
        <f>tblCustRFM[[#This Row],[RecencyTier]] + tblCustRFM[[#This Row],[FrequencyTier]] + tblCustRFM[[#This Row],[MonetaryTier]]</f>
        <v>7</v>
      </c>
    </row>
    <row r="5805" spans="1:9" x14ac:dyDescent="0.45">
      <c r="A5805" s="16">
        <v>9682</v>
      </c>
      <c r="B5805" s="10">
        <v>45147.555055516976</v>
      </c>
      <c r="C5805">
        <v>1</v>
      </c>
      <c r="D5805">
        <v>2226.06</v>
      </c>
      <c r="E5805" s="24">
        <f>INT(RFM_Pivot!$A$1 - tblCustRFM[[#This Row],[LastPurchaseDate]])</f>
        <v>509</v>
      </c>
      <c r="F5805">
        <f>IF(tblCustRFM[[#This Row],[Recency]] &lt;= $L$4, 3, IF(tblCustRFM[[#This Row],[Recency]] &lt;= M5807, 2, 1))</f>
        <v>1</v>
      </c>
      <c r="G5805">
        <f>IF(tblCustRFM[[#This Row],[Frequency]] &gt;= L5808, 3, IF(tblCustRFM[[#This Row],[Frequency]] &gt;= M5808, 2, 1))</f>
        <v>3</v>
      </c>
      <c r="H5805">
        <f>IF(tblCustRFM[[#This Row],[Monetary]] &gt;= L5809, 3, IF(tblCustRFM[[#This Row],[Monetary]] &gt;= M5809, 2, 1))</f>
        <v>3</v>
      </c>
      <c r="I5805">
        <f>tblCustRFM[[#This Row],[RecencyTier]] + tblCustRFM[[#This Row],[FrequencyTier]] + tblCustRFM[[#This Row],[MonetaryTier]]</f>
        <v>7</v>
      </c>
    </row>
    <row r="5806" spans="1:9" x14ac:dyDescent="0.45">
      <c r="A5806" s="16">
        <v>9683</v>
      </c>
      <c r="B5806" s="10">
        <v>45311.237423726852</v>
      </c>
      <c r="C5806">
        <v>1</v>
      </c>
      <c r="D5806">
        <v>3289.45</v>
      </c>
      <c r="E5806" s="24">
        <f>INT(RFM_Pivot!$A$1 - tblCustRFM[[#This Row],[LastPurchaseDate]])</f>
        <v>345</v>
      </c>
      <c r="F5806">
        <f>IF(tblCustRFM[[#This Row],[Recency]] &lt;= $L$4, 3, IF(tblCustRFM[[#This Row],[Recency]] &lt;= M5808, 2, 1))</f>
        <v>1</v>
      </c>
      <c r="G5806">
        <f>IF(tblCustRFM[[#This Row],[Frequency]] &gt;= L5809, 3, IF(tblCustRFM[[#This Row],[Frequency]] &gt;= M5809, 2, 1))</f>
        <v>3</v>
      </c>
      <c r="H5806">
        <f>IF(tblCustRFM[[#This Row],[Monetary]] &gt;= L5810, 3, IF(tblCustRFM[[#This Row],[Monetary]] &gt;= M5810, 2, 1))</f>
        <v>3</v>
      </c>
      <c r="I5806">
        <f>tblCustRFM[[#This Row],[RecencyTier]] + tblCustRFM[[#This Row],[FrequencyTier]] + tblCustRFM[[#This Row],[MonetaryTier]]</f>
        <v>7</v>
      </c>
    </row>
    <row r="5807" spans="1:9" x14ac:dyDescent="0.45">
      <c r="A5807" s="16">
        <v>9684</v>
      </c>
      <c r="B5807" s="10">
        <v>45367.818081790123</v>
      </c>
      <c r="C5807">
        <v>4</v>
      </c>
      <c r="D5807">
        <v>43984.63</v>
      </c>
      <c r="E5807" s="24">
        <f>INT(RFM_Pivot!$A$1 - tblCustRFM[[#This Row],[LastPurchaseDate]])</f>
        <v>289</v>
      </c>
      <c r="F5807">
        <f>IF(tblCustRFM[[#This Row],[Recency]] &lt;= $L$4, 3, IF(tblCustRFM[[#This Row],[Recency]] &lt;= M5809, 2, 1))</f>
        <v>1</v>
      </c>
      <c r="G5807">
        <f>IF(tblCustRFM[[#This Row],[Frequency]] &gt;= L5810, 3, IF(tblCustRFM[[#This Row],[Frequency]] &gt;= M5810, 2, 1))</f>
        <v>3</v>
      </c>
      <c r="H5807">
        <f>IF(tblCustRFM[[#This Row],[Monetary]] &gt;= L5811, 3, IF(tblCustRFM[[#This Row],[Monetary]] &gt;= M5811, 2, 1))</f>
        <v>3</v>
      </c>
      <c r="I5807">
        <f>tblCustRFM[[#This Row],[RecencyTier]] + tblCustRFM[[#This Row],[FrequencyTier]] + tblCustRFM[[#This Row],[MonetaryTier]]</f>
        <v>7</v>
      </c>
    </row>
    <row r="5808" spans="1:9" x14ac:dyDescent="0.45">
      <c r="A5808" s="16">
        <v>9685</v>
      </c>
      <c r="B5808" s="10">
        <v>45178.291129089506</v>
      </c>
      <c r="C5808">
        <v>1</v>
      </c>
      <c r="D5808">
        <v>12265.92</v>
      </c>
      <c r="E5808" s="24">
        <f>INT(RFM_Pivot!$A$1 - tblCustRFM[[#This Row],[LastPurchaseDate]])</f>
        <v>478</v>
      </c>
      <c r="F5808">
        <f>IF(tblCustRFM[[#This Row],[Recency]] &lt;= $L$4, 3, IF(tblCustRFM[[#This Row],[Recency]] &lt;= M5810, 2, 1))</f>
        <v>1</v>
      </c>
      <c r="G5808">
        <f>IF(tblCustRFM[[#This Row],[Frequency]] &gt;= L5811, 3, IF(tblCustRFM[[#This Row],[Frequency]] &gt;= M5811, 2, 1))</f>
        <v>3</v>
      </c>
      <c r="H5808">
        <f>IF(tblCustRFM[[#This Row],[Monetary]] &gt;= L5812, 3, IF(tblCustRFM[[#This Row],[Monetary]] &gt;= M5812, 2, 1))</f>
        <v>3</v>
      </c>
      <c r="I5808">
        <f>tblCustRFM[[#This Row],[RecencyTier]] + tblCustRFM[[#This Row],[FrequencyTier]] + tblCustRFM[[#This Row],[MonetaryTier]]</f>
        <v>7</v>
      </c>
    </row>
    <row r="5809" spans="1:9" x14ac:dyDescent="0.45">
      <c r="A5809" s="16">
        <v>9690</v>
      </c>
      <c r="B5809" s="10">
        <v>45222.241524151235</v>
      </c>
      <c r="C5809">
        <v>2</v>
      </c>
      <c r="D5809">
        <v>16366.04</v>
      </c>
      <c r="E5809" s="24">
        <f>INT(RFM_Pivot!$A$1 - tblCustRFM[[#This Row],[LastPurchaseDate]])</f>
        <v>434</v>
      </c>
      <c r="F5809">
        <f>IF(tblCustRFM[[#This Row],[Recency]] &lt;= $L$4, 3, IF(tblCustRFM[[#This Row],[Recency]] &lt;= M5811, 2, 1))</f>
        <v>1</v>
      </c>
      <c r="G5809">
        <f>IF(tblCustRFM[[#This Row],[Frequency]] &gt;= L5812, 3, IF(tblCustRFM[[#This Row],[Frequency]] &gt;= M5812, 2, 1))</f>
        <v>3</v>
      </c>
      <c r="H5809">
        <f>IF(tblCustRFM[[#This Row],[Monetary]] &gt;= L5813, 3, IF(tblCustRFM[[#This Row],[Monetary]] &gt;= M5813, 2, 1))</f>
        <v>3</v>
      </c>
      <c r="I5809">
        <f>tblCustRFM[[#This Row],[RecencyTier]] + tblCustRFM[[#This Row],[FrequencyTier]] + tblCustRFM[[#This Row],[MonetaryTier]]</f>
        <v>7</v>
      </c>
    </row>
    <row r="5810" spans="1:9" x14ac:dyDescent="0.45">
      <c r="A5810" s="16">
        <v>9691</v>
      </c>
      <c r="B5810" s="10">
        <v>45602.317531751542</v>
      </c>
      <c r="C5810">
        <v>3</v>
      </c>
      <c r="D5810">
        <v>8358.2800000000007</v>
      </c>
      <c r="E5810" s="24">
        <f>INT(RFM_Pivot!$A$1 - tblCustRFM[[#This Row],[LastPurchaseDate]])</f>
        <v>54</v>
      </c>
      <c r="F5810">
        <f>IF(tblCustRFM[[#This Row],[Recency]] &lt;= $L$4, 3, IF(tblCustRFM[[#This Row],[Recency]] &lt;= M5812, 2, 1))</f>
        <v>3</v>
      </c>
      <c r="G5810">
        <f>IF(tblCustRFM[[#This Row],[Frequency]] &gt;= L5813, 3, IF(tblCustRFM[[#This Row],[Frequency]] &gt;= M5813, 2, 1))</f>
        <v>3</v>
      </c>
      <c r="H5810">
        <f>IF(tblCustRFM[[#This Row],[Monetary]] &gt;= L5814, 3, IF(tblCustRFM[[#This Row],[Monetary]] &gt;= M5814, 2, 1))</f>
        <v>3</v>
      </c>
      <c r="I5810">
        <f>tblCustRFM[[#This Row],[RecencyTier]] + tblCustRFM[[#This Row],[FrequencyTier]] + tblCustRFM[[#This Row],[MonetaryTier]]</f>
        <v>9</v>
      </c>
    </row>
    <row r="5811" spans="1:9" x14ac:dyDescent="0.45">
      <c r="A5811" s="16">
        <v>9693</v>
      </c>
      <c r="B5811" s="10">
        <v>45269.039203935186</v>
      </c>
      <c r="C5811">
        <v>1</v>
      </c>
      <c r="D5811">
        <v>4177.08</v>
      </c>
      <c r="E5811" s="24">
        <f>INT(RFM_Pivot!$A$1 - tblCustRFM[[#This Row],[LastPurchaseDate]])</f>
        <v>387</v>
      </c>
      <c r="F5811">
        <f>IF(tblCustRFM[[#This Row],[Recency]] &lt;= $L$4, 3, IF(tblCustRFM[[#This Row],[Recency]] &lt;= M5813, 2, 1))</f>
        <v>1</v>
      </c>
      <c r="G5811">
        <f>IF(tblCustRFM[[#This Row],[Frequency]] &gt;= L5814, 3, IF(tblCustRFM[[#This Row],[Frequency]] &gt;= M5814, 2, 1))</f>
        <v>3</v>
      </c>
      <c r="H5811">
        <f>IF(tblCustRFM[[#This Row],[Monetary]] &gt;= L5815, 3, IF(tblCustRFM[[#This Row],[Monetary]] &gt;= M5815, 2, 1))</f>
        <v>3</v>
      </c>
      <c r="I5811">
        <f>tblCustRFM[[#This Row],[RecencyTier]] + tblCustRFM[[#This Row],[FrequencyTier]] + tblCustRFM[[#This Row],[MonetaryTier]]</f>
        <v>7</v>
      </c>
    </row>
    <row r="5812" spans="1:9" x14ac:dyDescent="0.45">
      <c r="A5812" s="16">
        <v>9695</v>
      </c>
      <c r="B5812" s="10">
        <v>45356.355935570988</v>
      </c>
      <c r="C5812">
        <v>1</v>
      </c>
      <c r="D5812">
        <v>9851.52</v>
      </c>
      <c r="E5812" s="24">
        <f>INT(RFM_Pivot!$A$1 - tblCustRFM[[#This Row],[LastPurchaseDate]])</f>
        <v>300</v>
      </c>
      <c r="F5812">
        <f>IF(tblCustRFM[[#This Row],[Recency]] &lt;= $L$4, 3, IF(tblCustRFM[[#This Row],[Recency]] &lt;= M5814, 2, 1))</f>
        <v>1</v>
      </c>
      <c r="G5812">
        <f>IF(tblCustRFM[[#This Row],[Frequency]] &gt;= L5815, 3, IF(tblCustRFM[[#This Row],[Frequency]] &gt;= M5815, 2, 1))</f>
        <v>3</v>
      </c>
      <c r="H5812">
        <f>IF(tblCustRFM[[#This Row],[Monetary]] &gt;= L5816, 3, IF(tblCustRFM[[#This Row],[Monetary]] &gt;= M5816, 2, 1))</f>
        <v>3</v>
      </c>
      <c r="I5812">
        <f>tblCustRFM[[#This Row],[RecencyTier]] + tblCustRFM[[#This Row],[FrequencyTier]] + tblCustRFM[[#This Row],[MonetaryTier]]</f>
        <v>7</v>
      </c>
    </row>
    <row r="5813" spans="1:9" x14ac:dyDescent="0.45">
      <c r="A5813" s="16">
        <v>9697</v>
      </c>
      <c r="B5813" s="10">
        <v>45389.939293942902</v>
      </c>
      <c r="C5813">
        <v>2</v>
      </c>
      <c r="D5813">
        <v>20526.21</v>
      </c>
      <c r="E5813" s="24">
        <f>INT(RFM_Pivot!$A$1 - tblCustRFM[[#This Row],[LastPurchaseDate]])</f>
        <v>267</v>
      </c>
      <c r="F5813">
        <f>IF(tblCustRFM[[#This Row],[Recency]] &lt;= $L$4, 3, IF(tblCustRFM[[#This Row],[Recency]] &lt;= M5815, 2, 1))</f>
        <v>1</v>
      </c>
      <c r="G5813">
        <f>IF(tblCustRFM[[#This Row],[Frequency]] &gt;= L5816, 3, IF(tblCustRFM[[#This Row],[Frequency]] &gt;= M5816, 2, 1))</f>
        <v>3</v>
      </c>
      <c r="H5813">
        <f>IF(tblCustRFM[[#This Row],[Monetary]] &gt;= L5817, 3, IF(tblCustRFM[[#This Row],[Monetary]] &gt;= M5817, 2, 1))</f>
        <v>3</v>
      </c>
      <c r="I5813">
        <f>tblCustRFM[[#This Row],[RecencyTier]] + tblCustRFM[[#This Row],[FrequencyTier]] + tblCustRFM[[#This Row],[MonetaryTier]]</f>
        <v>7</v>
      </c>
    </row>
    <row r="5814" spans="1:9" x14ac:dyDescent="0.45">
      <c r="A5814" s="16">
        <v>9699</v>
      </c>
      <c r="B5814" s="10">
        <v>45410.527352739198</v>
      </c>
      <c r="C5814">
        <v>1</v>
      </c>
      <c r="D5814">
        <v>7324.54</v>
      </c>
      <c r="E5814" s="24">
        <f>INT(RFM_Pivot!$A$1 - tblCustRFM[[#This Row],[LastPurchaseDate]])</f>
        <v>246</v>
      </c>
      <c r="F5814">
        <f>IF(tblCustRFM[[#This Row],[Recency]] &lt;= $L$4, 3, IF(tblCustRFM[[#This Row],[Recency]] &lt;= M5816, 2, 1))</f>
        <v>1</v>
      </c>
      <c r="G5814">
        <f>IF(tblCustRFM[[#This Row],[Frequency]] &gt;= L5817, 3, IF(tblCustRFM[[#This Row],[Frequency]] &gt;= M5817, 2, 1))</f>
        <v>3</v>
      </c>
      <c r="H5814">
        <f>IF(tblCustRFM[[#This Row],[Monetary]] &gt;= L5818, 3, IF(tblCustRFM[[#This Row],[Monetary]] &gt;= M5818, 2, 1))</f>
        <v>3</v>
      </c>
      <c r="I5814">
        <f>tblCustRFM[[#This Row],[RecencyTier]] + tblCustRFM[[#This Row],[FrequencyTier]] + tblCustRFM[[#This Row],[MonetaryTier]]</f>
        <v>7</v>
      </c>
    </row>
    <row r="5815" spans="1:9" x14ac:dyDescent="0.45">
      <c r="A5815" s="16">
        <v>9701</v>
      </c>
      <c r="B5815" s="10">
        <v>45430.67736774691</v>
      </c>
      <c r="C5815">
        <v>1</v>
      </c>
      <c r="D5815">
        <v>2962.76</v>
      </c>
      <c r="E5815" s="24">
        <f>INT(RFM_Pivot!$A$1 - tblCustRFM[[#This Row],[LastPurchaseDate]])</f>
        <v>226</v>
      </c>
      <c r="F5815">
        <f>IF(tblCustRFM[[#This Row],[Recency]] &lt;= $L$4, 3, IF(tblCustRFM[[#This Row],[Recency]] &lt;= M5817, 2, 1))</f>
        <v>1</v>
      </c>
      <c r="G5815">
        <f>IF(tblCustRFM[[#This Row],[Frequency]] &gt;= L5818, 3, IF(tblCustRFM[[#This Row],[Frequency]] &gt;= M5818, 2, 1))</f>
        <v>3</v>
      </c>
      <c r="H5815">
        <f>IF(tblCustRFM[[#This Row],[Monetary]] &gt;= L5819, 3, IF(tblCustRFM[[#This Row],[Monetary]] &gt;= M5819, 2, 1))</f>
        <v>3</v>
      </c>
      <c r="I5815">
        <f>tblCustRFM[[#This Row],[RecencyTier]] + tblCustRFM[[#This Row],[FrequencyTier]] + tblCustRFM[[#This Row],[MonetaryTier]]</f>
        <v>7</v>
      </c>
    </row>
    <row r="5816" spans="1:9" x14ac:dyDescent="0.45">
      <c r="A5816" s="16">
        <v>9702</v>
      </c>
      <c r="B5816" s="10">
        <v>44971.680468055558</v>
      </c>
      <c r="C5816">
        <v>2</v>
      </c>
      <c r="D5816">
        <v>9566.9599999999991</v>
      </c>
      <c r="E5816" s="24">
        <f>INT(RFM_Pivot!$A$1 - tblCustRFM[[#This Row],[LastPurchaseDate]])</f>
        <v>685</v>
      </c>
      <c r="F5816">
        <f>IF(tblCustRFM[[#This Row],[Recency]] &lt;= $L$4, 3, IF(tblCustRFM[[#This Row],[Recency]] &lt;= M5818, 2, 1))</f>
        <v>1</v>
      </c>
      <c r="G5816">
        <f>IF(tblCustRFM[[#This Row],[Frequency]] &gt;= L5819, 3, IF(tblCustRFM[[#This Row],[Frequency]] &gt;= M5819, 2, 1))</f>
        <v>3</v>
      </c>
      <c r="H5816">
        <f>IF(tblCustRFM[[#This Row],[Monetary]] &gt;= L5820, 3, IF(tblCustRFM[[#This Row],[Monetary]] &gt;= M5820, 2, 1))</f>
        <v>3</v>
      </c>
      <c r="I5816">
        <f>tblCustRFM[[#This Row],[RecencyTier]] + tblCustRFM[[#This Row],[FrequencyTier]] + tblCustRFM[[#This Row],[MonetaryTier]]</f>
        <v>7</v>
      </c>
    </row>
    <row r="5817" spans="1:9" x14ac:dyDescent="0.45">
      <c r="A5817" s="16">
        <v>9705</v>
      </c>
      <c r="B5817" s="10">
        <v>45615.604860493826</v>
      </c>
      <c r="C5817">
        <v>4</v>
      </c>
      <c r="D5817">
        <v>22219.119999999999</v>
      </c>
      <c r="E5817" s="24">
        <f>INT(RFM_Pivot!$A$1 - tblCustRFM[[#This Row],[LastPurchaseDate]])</f>
        <v>41</v>
      </c>
      <c r="F5817">
        <f>IF(tblCustRFM[[#This Row],[Recency]] &lt;= $L$4, 3, IF(tblCustRFM[[#This Row],[Recency]] &lt;= M5819, 2, 1))</f>
        <v>3</v>
      </c>
      <c r="G5817">
        <f>IF(tblCustRFM[[#This Row],[Frequency]] &gt;= L5820, 3, IF(tblCustRFM[[#This Row],[Frequency]] &gt;= M5820, 2, 1))</f>
        <v>3</v>
      </c>
      <c r="H5817">
        <f>IF(tblCustRFM[[#This Row],[Monetary]] &gt;= L5821, 3, IF(tblCustRFM[[#This Row],[Monetary]] &gt;= M5821, 2, 1))</f>
        <v>3</v>
      </c>
      <c r="I5817">
        <f>tblCustRFM[[#This Row],[RecencyTier]] + tblCustRFM[[#This Row],[FrequencyTier]] + tblCustRFM[[#This Row],[MonetaryTier]]</f>
        <v>9</v>
      </c>
    </row>
    <row r="5818" spans="1:9" x14ac:dyDescent="0.45">
      <c r="A5818" s="16">
        <v>9706</v>
      </c>
      <c r="B5818" s="10">
        <v>45200.558355825618</v>
      </c>
      <c r="C5818">
        <v>2</v>
      </c>
      <c r="D5818">
        <v>3099.42</v>
      </c>
      <c r="E5818" s="24">
        <f>INT(RFM_Pivot!$A$1 - tblCustRFM[[#This Row],[LastPurchaseDate]])</f>
        <v>456</v>
      </c>
      <c r="F5818">
        <f>IF(tblCustRFM[[#This Row],[Recency]] &lt;= $L$4, 3, IF(tblCustRFM[[#This Row],[Recency]] &lt;= M5820, 2, 1))</f>
        <v>1</v>
      </c>
      <c r="G5818">
        <f>IF(tblCustRFM[[#This Row],[Frequency]] &gt;= L5821, 3, IF(tblCustRFM[[#This Row],[Frequency]] &gt;= M5821, 2, 1))</f>
        <v>3</v>
      </c>
      <c r="H5818">
        <f>IF(tblCustRFM[[#This Row],[Monetary]] &gt;= L5822, 3, IF(tblCustRFM[[#This Row],[Monetary]] &gt;= M5822, 2, 1))</f>
        <v>3</v>
      </c>
      <c r="I5818">
        <f>tblCustRFM[[#This Row],[RecencyTier]] + tblCustRFM[[#This Row],[FrequencyTier]] + tblCustRFM[[#This Row],[MonetaryTier]]</f>
        <v>7</v>
      </c>
    </row>
    <row r="5819" spans="1:9" x14ac:dyDescent="0.45">
      <c r="A5819" s="16">
        <v>9707</v>
      </c>
      <c r="B5819" s="10">
        <v>45146.167916782404</v>
      </c>
      <c r="C5819">
        <v>2</v>
      </c>
      <c r="D5819">
        <v>23596.5</v>
      </c>
      <c r="E5819" s="24">
        <f>INT(RFM_Pivot!$A$1 - tblCustRFM[[#This Row],[LastPurchaseDate]])</f>
        <v>510</v>
      </c>
      <c r="F5819">
        <f>IF(tblCustRFM[[#This Row],[Recency]] &lt;= $L$4, 3, IF(tblCustRFM[[#This Row],[Recency]] &lt;= M5821, 2, 1))</f>
        <v>1</v>
      </c>
      <c r="G5819">
        <f>IF(tblCustRFM[[#This Row],[Frequency]] &gt;= L5822, 3, IF(tblCustRFM[[#This Row],[Frequency]] &gt;= M5822, 2, 1))</f>
        <v>3</v>
      </c>
      <c r="H5819">
        <f>IF(tblCustRFM[[#This Row],[Monetary]] &gt;= L5823, 3, IF(tblCustRFM[[#This Row],[Monetary]] &gt;= M5823, 2, 1))</f>
        <v>3</v>
      </c>
      <c r="I5819">
        <f>tblCustRFM[[#This Row],[RecencyTier]] + tblCustRFM[[#This Row],[FrequencyTier]] + tblCustRFM[[#This Row],[MonetaryTier]]</f>
        <v>7</v>
      </c>
    </row>
    <row r="5820" spans="1:9" x14ac:dyDescent="0.45">
      <c r="A5820" s="16">
        <v>9708</v>
      </c>
      <c r="B5820" s="10">
        <v>45544.641764158951</v>
      </c>
      <c r="C5820">
        <v>3</v>
      </c>
      <c r="D5820">
        <v>18317.259999999998</v>
      </c>
      <c r="E5820" s="24">
        <f>INT(RFM_Pivot!$A$1 - tblCustRFM[[#This Row],[LastPurchaseDate]])</f>
        <v>112</v>
      </c>
      <c r="F5820">
        <f>IF(tblCustRFM[[#This Row],[Recency]] &lt;= $L$4, 3, IF(tblCustRFM[[#This Row],[Recency]] &lt;= M5822, 2, 1))</f>
        <v>3</v>
      </c>
      <c r="G5820">
        <f>IF(tblCustRFM[[#This Row],[Frequency]] &gt;= L5823, 3, IF(tblCustRFM[[#This Row],[Frequency]] &gt;= M5823, 2, 1))</f>
        <v>3</v>
      </c>
      <c r="H5820">
        <f>IF(tblCustRFM[[#This Row],[Monetary]] &gt;= L5824, 3, IF(tblCustRFM[[#This Row],[Monetary]] &gt;= M5824, 2, 1))</f>
        <v>3</v>
      </c>
      <c r="I5820">
        <f>tblCustRFM[[#This Row],[RecencyTier]] + tblCustRFM[[#This Row],[FrequencyTier]] + tblCustRFM[[#This Row],[MonetaryTier]]</f>
        <v>9</v>
      </c>
    </row>
    <row r="5821" spans="1:9" x14ac:dyDescent="0.45">
      <c r="A5821" s="16">
        <v>9711</v>
      </c>
      <c r="B5821" s="10">
        <v>45642.982598263887</v>
      </c>
      <c r="C5821">
        <v>4</v>
      </c>
      <c r="D5821">
        <v>12285.94</v>
      </c>
      <c r="E5821" s="24">
        <f>INT(RFM_Pivot!$A$1 - tblCustRFM[[#This Row],[LastPurchaseDate]])</f>
        <v>14</v>
      </c>
      <c r="F5821">
        <f>IF(tblCustRFM[[#This Row],[Recency]] &lt;= $L$4, 3, IF(tblCustRFM[[#This Row],[Recency]] &lt;= M5823, 2, 1))</f>
        <v>3</v>
      </c>
      <c r="G5821">
        <f>IF(tblCustRFM[[#This Row],[Frequency]] &gt;= L5824, 3, IF(tblCustRFM[[#This Row],[Frequency]] &gt;= M5824, 2, 1))</f>
        <v>3</v>
      </c>
      <c r="H5821">
        <f>IF(tblCustRFM[[#This Row],[Monetary]] &gt;= L5825, 3, IF(tblCustRFM[[#This Row],[Monetary]] &gt;= M5825, 2, 1))</f>
        <v>3</v>
      </c>
      <c r="I5821">
        <f>tblCustRFM[[#This Row],[RecencyTier]] + tblCustRFM[[#This Row],[FrequencyTier]] + tblCustRFM[[#This Row],[MonetaryTier]]</f>
        <v>9</v>
      </c>
    </row>
    <row r="5822" spans="1:9" x14ac:dyDescent="0.45">
      <c r="A5822" s="16">
        <v>9712</v>
      </c>
      <c r="B5822" s="10">
        <v>45421.040404050924</v>
      </c>
      <c r="C5822">
        <v>3</v>
      </c>
      <c r="D5822">
        <v>15657.54</v>
      </c>
      <c r="E5822" s="24">
        <f>INT(RFM_Pivot!$A$1 - tblCustRFM[[#This Row],[LastPurchaseDate]])</f>
        <v>235</v>
      </c>
      <c r="F5822">
        <f>IF(tblCustRFM[[#This Row],[Recency]] &lt;= $L$4, 3, IF(tblCustRFM[[#This Row],[Recency]] &lt;= M5824, 2, 1))</f>
        <v>1</v>
      </c>
      <c r="G5822">
        <f>IF(tblCustRFM[[#This Row],[Frequency]] &gt;= L5825, 3, IF(tblCustRFM[[#This Row],[Frequency]] &gt;= M5825, 2, 1))</f>
        <v>3</v>
      </c>
      <c r="H5822">
        <f>IF(tblCustRFM[[#This Row],[Monetary]] &gt;= L5826, 3, IF(tblCustRFM[[#This Row],[Monetary]] &gt;= M5826, 2, 1))</f>
        <v>3</v>
      </c>
      <c r="I5822">
        <f>tblCustRFM[[#This Row],[RecencyTier]] + tblCustRFM[[#This Row],[FrequencyTier]] + tblCustRFM[[#This Row],[MonetaryTier]]</f>
        <v>7</v>
      </c>
    </row>
    <row r="5823" spans="1:9" x14ac:dyDescent="0.45">
      <c r="A5823" s="16">
        <v>9713</v>
      </c>
      <c r="B5823" s="10">
        <v>45254.583758371911</v>
      </c>
      <c r="C5823">
        <v>1</v>
      </c>
      <c r="D5823">
        <v>14154.68</v>
      </c>
      <c r="E5823" s="24">
        <f>INT(RFM_Pivot!$A$1 - tblCustRFM[[#This Row],[LastPurchaseDate]])</f>
        <v>402</v>
      </c>
      <c r="F5823">
        <f>IF(tblCustRFM[[#This Row],[Recency]] &lt;= $L$4, 3, IF(tblCustRFM[[#This Row],[Recency]] &lt;= M5825, 2, 1))</f>
        <v>1</v>
      </c>
      <c r="G5823">
        <f>IF(tblCustRFM[[#This Row],[Frequency]] &gt;= L5826, 3, IF(tblCustRFM[[#This Row],[Frequency]] &gt;= M5826, 2, 1))</f>
        <v>3</v>
      </c>
      <c r="H5823">
        <f>IF(tblCustRFM[[#This Row],[Monetary]] &gt;= L5827, 3, IF(tblCustRFM[[#This Row],[Monetary]] &gt;= M5827, 2, 1))</f>
        <v>3</v>
      </c>
      <c r="I5823">
        <f>tblCustRFM[[#This Row],[RecencyTier]] + tblCustRFM[[#This Row],[FrequencyTier]] + tblCustRFM[[#This Row],[MonetaryTier]]</f>
        <v>7</v>
      </c>
    </row>
    <row r="5824" spans="1:9" x14ac:dyDescent="0.45">
      <c r="A5824" s="16">
        <v>9714</v>
      </c>
      <c r="B5824" s="10">
        <v>45368.84018402778</v>
      </c>
      <c r="C5824">
        <v>2</v>
      </c>
      <c r="D5824">
        <v>5661.32</v>
      </c>
      <c r="E5824" s="24">
        <f>INT(RFM_Pivot!$A$1 - tblCustRFM[[#This Row],[LastPurchaseDate]])</f>
        <v>288</v>
      </c>
      <c r="F5824">
        <f>IF(tblCustRFM[[#This Row],[Recency]] &lt;= $L$4, 3, IF(tblCustRFM[[#This Row],[Recency]] &lt;= M5826, 2, 1))</f>
        <v>1</v>
      </c>
      <c r="G5824">
        <f>IF(tblCustRFM[[#This Row],[Frequency]] &gt;= L5827, 3, IF(tblCustRFM[[#This Row],[Frequency]] &gt;= M5827, 2, 1))</f>
        <v>3</v>
      </c>
      <c r="H5824">
        <f>IF(tblCustRFM[[#This Row],[Monetary]] &gt;= L5828, 3, IF(tblCustRFM[[#This Row],[Monetary]] &gt;= M5828, 2, 1))</f>
        <v>3</v>
      </c>
      <c r="I5824">
        <f>tblCustRFM[[#This Row],[RecencyTier]] + tblCustRFM[[#This Row],[FrequencyTier]] + tblCustRFM[[#This Row],[MonetaryTier]]</f>
        <v>7</v>
      </c>
    </row>
    <row r="5825" spans="1:9" x14ac:dyDescent="0.45">
      <c r="A5825" s="16">
        <v>9716</v>
      </c>
      <c r="B5825" s="10">
        <v>44950.143314313274</v>
      </c>
      <c r="C5825">
        <v>1</v>
      </c>
      <c r="D5825">
        <v>6511.16</v>
      </c>
      <c r="E5825" s="24">
        <f>INT(RFM_Pivot!$A$1 - tblCustRFM[[#This Row],[LastPurchaseDate]])</f>
        <v>706</v>
      </c>
      <c r="F5825">
        <f>IF(tblCustRFM[[#This Row],[Recency]] &lt;= $L$4, 3, IF(tblCustRFM[[#This Row],[Recency]] &lt;= M5827, 2, 1))</f>
        <v>1</v>
      </c>
      <c r="G5825">
        <f>IF(tblCustRFM[[#This Row],[Frequency]] &gt;= L5828, 3, IF(tblCustRFM[[#This Row],[Frequency]] &gt;= M5828, 2, 1))</f>
        <v>3</v>
      </c>
      <c r="H5825">
        <f>IF(tblCustRFM[[#This Row],[Monetary]] &gt;= L5829, 3, IF(tblCustRFM[[#This Row],[Monetary]] &gt;= M5829, 2, 1))</f>
        <v>3</v>
      </c>
      <c r="I5825">
        <f>tblCustRFM[[#This Row],[RecencyTier]] + tblCustRFM[[#This Row],[FrequencyTier]] + tblCustRFM[[#This Row],[MonetaryTier]]</f>
        <v>7</v>
      </c>
    </row>
    <row r="5826" spans="1:9" x14ac:dyDescent="0.45">
      <c r="A5826" s="16">
        <v>9717</v>
      </c>
      <c r="B5826" s="10">
        <v>44979.930293016972</v>
      </c>
      <c r="C5826">
        <v>1</v>
      </c>
      <c r="D5826">
        <v>7500.64</v>
      </c>
      <c r="E5826" s="24">
        <f>INT(RFM_Pivot!$A$1 - tblCustRFM[[#This Row],[LastPurchaseDate]])</f>
        <v>677</v>
      </c>
      <c r="F5826">
        <f>IF(tblCustRFM[[#This Row],[Recency]] &lt;= $L$4, 3, IF(tblCustRFM[[#This Row],[Recency]] &lt;= M5828, 2, 1))</f>
        <v>1</v>
      </c>
      <c r="G5826">
        <f>IF(tblCustRFM[[#This Row],[Frequency]] &gt;= L5829, 3, IF(tblCustRFM[[#This Row],[Frequency]] &gt;= M5829, 2, 1))</f>
        <v>3</v>
      </c>
      <c r="H5826">
        <f>IF(tblCustRFM[[#This Row],[Monetary]] &gt;= L5830, 3, IF(tblCustRFM[[#This Row],[Monetary]] &gt;= M5830, 2, 1))</f>
        <v>3</v>
      </c>
      <c r="I5826">
        <f>tblCustRFM[[#This Row],[RecencyTier]] + tblCustRFM[[#This Row],[FrequencyTier]] + tblCustRFM[[#This Row],[MonetaryTier]]</f>
        <v>7</v>
      </c>
    </row>
    <row r="5827" spans="1:9" x14ac:dyDescent="0.45">
      <c r="A5827" s="16">
        <v>9718</v>
      </c>
      <c r="B5827" s="10">
        <v>45628.600159992282</v>
      </c>
      <c r="C5827">
        <v>2</v>
      </c>
      <c r="D5827">
        <v>10411.219999999999</v>
      </c>
      <c r="E5827" s="24">
        <f>INT(RFM_Pivot!$A$1 - tblCustRFM[[#This Row],[LastPurchaseDate]])</f>
        <v>28</v>
      </c>
      <c r="F5827">
        <f>IF(tblCustRFM[[#This Row],[Recency]] &lt;= $L$4, 3, IF(tblCustRFM[[#This Row],[Recency]] &lt;= M5829, 2, 1))</f>
        <v>3</v>
      </c>
      <c r="G5827">
        <f>IF(tblCustRFM[[#This Row],[Frequency]] &gt;= L5830, 3, IF(tblCustRFM[[#This Row],[Frequency]] &gt;= M5830, 2, 1))</f>
        <v>3</v>
      </c>
      <c r="H5827">
        <f>IF(tblCustRFM[[#This Row],[Monetary]] &gt;= L5831, 3, IF(tblCustRFM[[#This Row],[Monetary]] &gt;= M5831, 2, 1))</f>
        <v>3</v>
      </c>
      <c r="I5827">
        <f>tblCustRFM[[#This Row],[RecencyTier]] + tblCustRFM[[#This Row],[FrequencyTier]] + tblCustRFM[[#This Row],[MonetaryTier]]</f>
        <v>9</v>
      </c>
    </row>
    <row r="5828" spans="1:9" x14ac:dyDescent="0.45">
      <c r="A5828" s="16">
        <v>9719</v>
      </c>
      <c r="B5828" s="10">
        <v>45529.602260223764</v>
      </c>
      <c r="C5828">
        <v>3</v>
      </c>
      <c r="D5828">
        <v>18144.810000000001</v>
      </c>
      <c r="E5828" s="24">
        <f>INT(RFM_Pivot!$A$1 - tblCustRFM[[#This Row],[LastPurchaseDate]])</f>
        <v>127</v>
      </c>
      <c r="F5828">
        <f>IF(tblCustRFM[[#This Row],[Recency]] &lt;= $L$4, 3, IF(tblCustRFM[[#This Row],[Recency]] &lt;= M5830, 2, 1))</f>
        <v>1</v>
      </c>
      <c r="G5828">
        <f>IF(tblCustRFM[[#This Row],[Frequency]] &gt;= L5831, 3, IF(tblCustRFM[[#This Row],[Frequency]] &gt;= M5831, 2, 1))</f>
        <v>3</v>
      </c>
      <c r="H5828">
        <f>IF(tblCustRFM[[#This Row],[Monetary]] &gt;= L5832, 3, IF(tblCustRFM[[#This Row],[Monetary]] &gt;= M5832, 2, 1))</f>
        <v>3</v>
      </c>
      <c r="I5828">
        <f>tblCustRFM[[#This Row],[RecencyTier]] + tblCustRFM[[#This Row],[FrequencyTier]] + tblCustRFM[[#This Row],[MonetaryTier]]</f>
        <v>7</v>
      </c>
    </row>
    <row r="5829" spans="1:9" x14ac:dyDescent="0.45">
      <c r="A5829" s="16">
        <v>9720</v>
      </c>
      <c r="B5829" s="10">
        <v>45584.7227722608</v>
      </c>
      <c r="C5829">
        <v>3</v>
      </c>
      <c r="D5829">
        <v>23217.84</v>
      </c>
      <c r="E5829" s="24">
        <f>INT(RFM_Pivot!$A$1 - tblCustRFM[[#This Row],[LastPurchaseDate]])</f>
        <v>72</v>
      </c>
      <c r="F5829">
        <f>IF(tblCustRFM[[#This Row],[Recency]] &lt;= $L$4, 3, IF(tblCustRFM[[#This Row],[Recency]] &lt;= M5831, 2, 1))</f>
        <v>3</v>
      </c>
      <c r="G5829">
        <f>IF(tblCustRFM[[#This Row],[Frequency]] &gt;= L5832, 3, IF(tblCustRFM[[#This Row],[Frequency]] &gt;= M5832, 2, 1))</f>
        <v>3</v>
      </c>
      <c r="H5829">
        <f>IF(tblCustRFM[[#This Row],[Monetary]] &gt;= L5833, 3, IF(tblCustRFM[[#This Row],[Monetary]] &gt;= M5833, 2, 1))</f>
        <v>3</v>
      </c>
      <c r="I5829">
        <f>tblCustRFM[[#This Row],[RecencyTier]] + tblCustRFM[[#This Row],[FrequencyTier]] + tblCustRFM[[#This Row],[MonetaryTier]]</f>
        <v>9</v>
      </c>
    </row>
    <row r="5830" spans="1:9" x14ac:dyDescent="0.45">
      <c r="A5830" s="16">
        <v>9721</v>
      </c>
      <c r="B5830" s="10">
        <v>45602.609560956793</v>
      </c>
      <c r="C5830">
        <v>2</v>
      </c>
      <c r="D5830">
        <v>15861.14</v>
      </c>
      <c r="E5830" s="24">
        <f>INT(RFM_Pivot!$A$1 - tblCustRFM[[#This Row],[LastPurchaseDate]])</f>
        <v>54</v>
      </c>
      <c r="F5830">
        <f>IF(tblCustRFM[[#This Row],[Recency]] &lt;= $L$4, 3, IF(tblCustRFM[[#This Row],[Recency]] &lt;= M5832, 2, 1))</f>
        <v>3</v>
      </c>
      <c r="G5830">
        <f>IF(tblCustRFM[[#This Row],[Frequency]] &gt;= L5833, 3, IF(tblCustRFM[[#This Row],[Frequency]] &gt;= M5833, 2, 1))</f>
        <v>3</v>
      </c>
      <c r="H5830">
        <f>IF(tblCustRFM[[#This Row],[Monetary]] &gt;= L5834, 3, IF(tblCustRFM[[#This Row],[Monetary]] &gt;= M5834, 2, 1))</f>
        <v>3</v>
      </c>
      <c r="I5830">
        <f>tblCustRFM[[#This Row],[RecencyTier]] + tblCustRFM[[#This Row],[FrequencyTier]] + tblCustRFM[[#This Row],[MonetaryTier]]</f>
        <v>9</v>
      </c>
    </row>
    <row r="5831" spans="1:9" x14ac:dyDescent="0.45">
      <c r="A5831" s="16">
        <v>9724</v>
      </c>
      <c r="B5831" s="10">
        <v>45572.457545756173</v>
      </c>
      <c r="C5831">
        <v>1</v>
      </c>
      <c r="D5831">
        <v>9226.68</v>
      </c>
      <c r="E5831" s="24">
        <f>INT(RFM_Pivot!$A$1 - tblCustRFM[[#This Row],[LastPurchaseDate]])</f>
        <v>84</v>
      </c>
      <c r="F5831">
        <f>IF(tblCustRFM[[#This Row],[Recency]] &lt;= $L$4, 3, IF(tblCustRFM[[#This Row],[Recency]] &lt;= M5833, 2, 1))</f>
        <v>3</v>
      </c>
      <c r="G5831">
        <f>IF(tblCustRFM[[#This Row],[Frequency]] &gt;= L5834, 3, IF(tblCustRFM[[#This Row],[Frequency]] &gt;= M5834, 2, 1))</f>
        <v>3</v>
      </c>
      <c r="H5831">
        <f>IF(tblCustRFM[[#This Row],[Monetary]] &gt;= L5835, 3, IF(tblCustRFM[[#This Row],[Monetary]] &gt;= M5835, 2, 1))</f>
        <v>3</v>
      </c>
      <c r="I5831">
        <f>tblCustRFM[[#This Row],[RecencyTier]] + tblCustRFM[[#This Row],[FrequencyTier]] + tblCustRFM[[#This Row],[MonetaryTier]]</f>
        <v>9</v>
      </c>
    </row>
    <row r="5832" spans="1:9" x14ac:dyDescent="0.45">
      <c r="A5832" s="16">
        <v>9728</v>
      </c>
      <c r="B5832" s="10">
        <v>45447.615061496916</v>
      </c>
      <c r="C5832">
        <v>2</v>
      </c>
      <c r="D5832">
        <v>7061.4</v>
      </c>
      <c r="E5832" s="24">
        <f>INT(RFM_Pivot!$A$1 - tblCustRFM[[#This Row],[LastPurchaseDate]])</f>
        <v>209</v>
      </c>
      <c r="F5832">
        <f>IF(tblCustRFM[[#This Row],[Recency]] &lt;= $L$4, 3, IF(tblCustRFM[[#This Row],[Recency]] &lt;= M5834, 2, 1))</f>
        <v>1</v>
      </c>
      <c r="G5832">
        <f>IF(tblCustRFM[[#This Row],[Frequency]] &gt;= L5835, 3, IF(tblCustRFM[[#This Row],[Frequency]] &gt;= M5835, 2, 1))</f>
        <v>3</v>
      </c>
      <c r="H5832">
        <f>IF(tblCustRFM[[#This Row],[Monetary]] &gt;= L5836, 3, IF(tblCustRFM[[#This Row],[Monetary]] &gt;= M5836, 2, 1))</f>
        <v>3</v>
      </c>
      <c r="I5832">
        <f>tblCustRFM[[#This Row],[RecencyTier]] + tblCustRFM[[#This Row],[FrequencyTier]] + tblCustRFM[[#This Row],[MonetaryTier]]</f>
        <v>7</v>
      </c>
    </row>
    <row r="5833" spans="1:9" x14ac:dyDescent="0.45">
      <c r="A5833" s="16">
        <v>9733</v>
      </c>
      <c r="B5833" s="10">
        <v>45542.816581635801</v>
      </c>
      <c r="C5833">
        <v>3</v>
      </c>
      <c r="D5833">
        <v>18557.95</v>
      </c>
      <c r="E5833" s="24">
        <f>INT(RFM_Pivot!$A$1 - tblCustRFM[[#This Row],[LastPurchaseDate]])</f>
        <v>114</v>
      </c>
      <c r="F5833">
        <f>IF(tblCustRFM[[#This Row],[Recency]] &lt;= $L$4, 3, IF(tblCustRFM[[#This Row],[Recency]] &lt;= M5835, 2, 1))</f>
        <v>3</v>
      </c>
      <c r="G5833">
        <f>IF(tblCustRFM[[#This Row],[Frequency]] &gt;= L5836, 3, IF(tblCustRFM[[#This Row],[Frequency]] &gt;= M5836, 2, 1))</f>
        <v>3</v>
      </c>
      <c r="H5833">
        <f>IF(tblCustRFM[[#This Row],[Monetary]] &gt;= L5837, 3, IF(tblCustRFM[[#This Row],[Monetary]] &gt;= M5837, 2, 1))</f>
        <v>3</v>
      </c>
      <c r="I5833">
        <f>tblCustRFM[[#This Row],[RecencyTier]] + tblCustRFM[[#This Row],[FrequencyTier]] + tblCustRFM[[#This Row],[MonetaryTier]]</f>
        <v>9</v>
      </c>
    </row>
    <row r="5834" spans="1:9" x14ac:dyDescent="0.45">
      <c r="A5834" s="16">
        <v>9734</v>
      </c>
      <c r="B5834" s="10">
        <v>45064.326732677466</v>
      </c>
      <c r="C5834">
        <v>1</v>
      </c>
      <c r="D5834">
        <v>447.61</v>
      </c>
      <c r="E5834" s="24">
        <f>INT(RFM_Pivot!$A$1 - tblCustRFM[[#This Row],[LastPurchaseDate]])</f>
        <v>592</v>
      </c>
      <c r="F5834">
        <f>IF(tblCustRFM[[#This Row],[Recency]] &lt;= $L$4, 3, IF(tblCustRFM[[#This Row],[Recency]] &lt;= M5836, 2, 1))</f>
        <v>1</v>
      </c>
      <c r="G5834">
        <f>IF(tblCustRFM[[#This Row],[Frequency]] &gt;= L5837, 3, IF(tblCustRFM[[#This Row],[Frequency]] &gt;= M5837, 2, 1))</f>
        <v>3</v>
      </c>
      <c r="H5834">
        <f>IF(tblCustRFM[[#This Row],[Monetary]] &gt;= L5838, 3, IF(tblCustRFM[[#This Row],[Monetary]] &gt;= M5838, 2, 1))</f>
        <v>3</v>
      </c>
      <c r="I5834">
        <f>tblCustRFM[[#This Row],[RecencyTier]] + tblCustRFM[[#This Row],[FrequencyTier]] + tblCustRFM[[#This Row],[MonetaryTier]]</f>
        <v>7</v>
      </c>
    </row>
    <row r="5835" spans="1:9" x14ac:dyDescent="0.45">
      <c r="A5835" s="16">
        <v>9736</v>
      </c>
      <c r="B5835" s="10">
        <v>45471.561456134259</v>
      </c>
      <c r="C5835">
        <v>1</v>
      </c>
      <c r="D5835">
        <v>1490.69</v>
      </c>
      <c r="E5835" s="24">
        <f>INT(RFM_Pivot!$A$1 - tblCustRFM[[#This Row],[LastPurchaseDate]])</f>
        <v>185</v>
      </c>
      <c r="F5835">
        <f>IF(tblCustRFM[[#This Row],[Recency]] &lt;= $L$4, 3, IF(tblCustRFM[[#This Row],[Recency]] &lt;= M5837, 2, 1))</f>
        <v>1</v>
      </c>
      <c r="G5835">
        <f>IF(tblCustRFM[[#This Row],[Frequency]] &gt;= L5838, 3, IF(tblCustRFM[[#This Row],[Frequency]] &gt;= M5838, 2, 1))</f>
        <v>3</v>
      </c>
      <c r="H5835">
        <f>IF(tblCustRFM[[#This Row],[Monetary]] &gt;= L5839, 3, IF(tblCustRFM[[#This Row],[Monetary]] &gt;= M5839, 2, 1))</f>
        <v>3</v>
      </c>
      <c r="I5835">
        <f>tblCustRFM[[#This Row],[RecencyTier]] + tblCustRFM[[#This Row],[FrequencyTier]] + tblCustRFM[[#This Row],[MonetaryTier]]</f>
        <v>7</v>
      </c>
    </row>
    <row r="5836" spans="1:9" x14ac:dyDescent="0.45">
      <c r="A5836" s="16">
        <v>9737</v>
      </c>
      <c r="B5836" s="10">
        <v>45587.424042399689</v>
      </c>
      <c r="C5836">
        <v>5</v>
      </c>
      <c r="D5836">
        <v>60520.17</v>
      </c>
      <c r="E5836" s="24">
        <f>INT(RFM_Pivot!$A$1 - tblCustRFM[[#This Row],[LastPurchaseDate]])</f>
        <v>69</v>
      </c>
      <c r="F5836">
        <f>IF(tblCustRFM[[#This Row],[Recency]] &lt;= $L$4, 3, IF(tblCustRFM[[#This Row],[Recency]] &lt;= M5838, 2, 1))</f>
        <v>3</v>
      </c>
      <c r="G5836">
        <f>IF(tblCustRFM[[#This Row],[Frequency]] &gt;= L5839, 3, IF(tblCustRFM[[#This Row],[Frequency]] &gt;= M5839, 2, 1))</f>
        <v>3</v>
      </c>
      <c r="H5836">
        <f>IF(tblCustRFM[[#This Row],[Monetary]] &gt;= L5840, 3, IF(tblCustRFM[[#This Row],[Monetary]] &gt;= M5840, 2, 1))</f>
        <v>3</v>
      </c>
      <c r="I5836">
        <f>tblCustRFM[[#This Row],[RecencyTier]] + tblCustRFM[[#This Row],[FrequencyTier]] + tblCustRFM[[#This Row],[MonetaryTier]]</f>
        <v>9</v>
      </c>
    </row>
    <row r="5837" spans="1:9" x14ac:dyDescent="0.45">
      <c r="A5837" s="16">
        <v>9738</v>
      </c>
      <c r="B5837" s="10">
        <v>45329.854285416666</v>
      </c>
      <c r="C5837">
        <v>2</v>
      </c>
      <c r="D5837">
        <v>29172.7</v>
      </c>
      <c r="E5837" s="24">
        <f>INT(RFM_Pivot!$A$1 - tblCustRFM[[#This Row],[LastPurchaseDate]])</f>
        <v>327</v>
      </c>
      <c r="F5837">
        <f>IF(tblCustRFM[[#This Row],[Recency]] &lt;= $L$4, 3, IF(tblCustRFM[[#This Row],[Recency]] &lt;= M5839, 2, 1))</f>
        <v>1</v>
      </c>
      <c r="G5837">
        <f>IF(tblCustRFM[[#This Row],[Frequency]] &gt;= L5840, 3, IF(tblCustRFM[[#This Row],[Frequency]] &gt;= M5840, 2, 1))</f>
        <v>3</v>
      </c>
      <c r="H5837">
        <f>IF(tblCustRFM[[#This Row],[Monetary]] &gt;= L5841, 3, IF(tblCustRFM[[#This Row],[Monetary]] &gt;= M5841, 2, 1))</f>
        <v>3</v>
      </c>
      <c r="I5837">
        <f>tblCustRFM[[#This Row],[RecencyTier]] + tblCustRFM[[#This Row],[FrequencyTier]] + tblCustRFM[[#This Row],[MonetaryTier]]</f>
        <v>7</v>
      </c>
    </row>
    <row r="5838" spans="1:9" x14ac:dyDescent="0.45">
      <c r="A5838" s="16">
        <v>9740</v>
      </c>
      <c r="B5838" s="10">
        <v>45379.71827183642</v>
      </c>
      <c r="C5838">
        <v>1</v>
      </c>
      <c r="D5838">
        <v>6304.68</v>
      </c>
      <c r="E5838" s="24">
        <f>INT(RFM_Pivot!$A$1 - tblCustRFM[[#This Row],[LastPurchaseDate]])</f>
        <v>277</v>
      </c>
      <c r="F5838">
        <f>IF(tblCustRFM[[#This Row],[Recency]] &lt;= $L$4, 3, IF(tblCustRFM[[#This Row],[Recency]] &lt;= M5840, 2, 1))</f>
        <v>1</v>
      </c>
      <c r="G5838">
        <f>IF(tblCustRFM[[#This Row],[Frequency]] &gt;= L5841, 3, IF(tblCustRFM[[#This Row],[Frequency]] &gt;= M5841, 2, 1))</f>
        <v>3</v>
      </c>
      <c r="H5838">
        <f>IF(tblCustRFM[[#This Row],[Monetary]] &gt;= L5842, 3, IF(tblCustRFM[[#This Row],[Monetary]] &gt;= M5842, 2, 1))</f>
        <v>3</v>
      </c>
      <c r="I5838">
        <f>tblCustRFM[[#This Row],[RecencyTier]] + tblCustRFM[[#This Row],[FrequencyTier]] + tblCustRFM[[#This Row],[MonetaryTier]]</f>
        <v>7</v>
      </c>
    </row>
    <row r="5839" spans="1:9" x14ac:dyDescent="0.45">
      <c r="A5839" s="16">
        <v>9741</v>
      </c>
      <c r="B5839" s="10">
        <v>45565.375837577158</v>
      </c>
      <c r="C5839">
        <v>2</v>
      </c>
      <c r="D5839">
        <v>9820.64</v>
      </c>
      <c r="E5839" s="24">
        <f>INT(RFM_Pivot!$A$1 - tblCustRFM[[#This Row],[LastPurchaseDate]])</f>
        <v>91</v>
      </c>
      <c r="F5839">
        <f>IF(tblCustRFM[[#This Row],[Recency]] &lt;= $L$4, 3, IF(tblCustRFM[[#This Row],[Recency]] &lt;= M5841, 2, 1))</f>
        <v>3</v>
      </c>
      <c r="G5839">
        <f>IF(tblCustRFM[[#This Row],[Frequency]] &gt;= L5842, 3, IF(tblCustRFM[[#This Row],[Frequency]] &gt;= M5842, 2, 1))</f>
        <v>3</v>
      </c>
      <c r="H5839">
        <f>IF(tblCustRFM[[#This Row],[Monetary]] &gt;= L5843, 3, IF(tblCustRFM[[#This Row],[Monetary]] &gt;= M5843, 2, 1))</f>
        <v>3</v>
      </c>
      <c r="I5839">
        <f>tblCustRFM[[#This Row],[RecencyTier]] + tblCustRFM[[#This Row],[FrequencyTier]] + tblCustRFM[[#This Row],[MonetaryTier]]</f>
        <v>9</v>
      </c>
    </row>
    <row r="5840" spans="1:9" x14ac:dyDescent="0.45">
      <c r="A5840" s="16">
        <v>9742</v>
      </c>
      <c r="B5840" s="10">
        <v>45411.038403858023</v>
      </c>
      <c r="C5840">
        <v>1</v>
      </c>
      <c r="D5840">
        <v>8106.86</v>
      </c>
      <c r="E5840" s="24">
        <f>INT(RFM_Pivot!$A$1 - tblCustRFM[[#This Row],[LastPurchaseDate]])</f>
        <v>245</v>
      </c>
      <c r="F5840">
        <f>IF(tblCustRFM[[#This Row],[Recency]] &lt;= $L$4, 3, IF(tblCustRFM[[#This Row],[Recency]] &lt;= M5842, 2, 1))</f>
        <v>1</v>
      </c>
      <c r="G5840">
        <f>IF(tblCustRFM[[#This Row],[Frequency]] &gt;= L5843, 3, IF(tblCustRFM[[#This Row],[Frequency]] &gt;= M5843, 2, 1))</f>
        <v>3</v>
      </c>
      <c r="H5840">
        <f>IF(tblCustRFM[[#This Row],[Monetary]] &gt;= L5844, 3, IF(tblCustRFM[[#This Row],[Monetary]] &gt;= M5844, 2, 1))</f>
        <v>3</v>
      </c>
      <c r="I5840">
        <f>tblCustRFM[[#This Row],[RecencyTier]] + tblCustRFM[[#This Row],[FrequencyTier]] + tblCustRFM[[#This Row],[MonetaryTier]]</f>
        <v>7</v>
      </c>
    </row>
    <row r="5841" spans="1:9" x14ac:dyDescent="0.45">
      <c r="A5841" s="16">
        <v>9744</v>
      </c>
      <c r="B5841" s="10">
        <v>45640.646364621913</v>
      </c>
      <c r="C5841">
        <v>3</v>
      </c>
      <c r="D5841">
        <v>28283.88</v>
      </c>
      <c r="E5841" s="24">
        <f>INT(RFM_Pivot!$A$1 - tblCustRFM[[#This Row],[LastPurchaseDate]])</f>
        <v>16</v>
      </c>
      <c r="F5841">
        <f>IF(tblCustRFM[[#This Row],[Recency]] &lt;= $L$4, 3, IF(tblCustRFM[[#This Row],[Recency]] &lt;= M5843, 2, 1))</f>
        <v>3</v>
      </c>
      <c r="G5841">
        <f>IF(tblCustRFM[[#This Row],[Frequency]] &gt;= L5844, 3, IF(tblCustRFM[[#This Row],[Frequency]] &gt;= M5844, 2, 1))</f>
        <v>3</v>
      </c>
      <c r="H5841">
        <f>IF(tblCustRFM[[#This Row],[Monetary]] &gt;= L5845, 3, IF(tblCustRFM[[#This Row],[Monetary]] &gt;= M5845, 2, 1))</f>
        <v>3</v>
      </c>
      <c r="I5841">
        <f>tblCustRFM[[#This Row],[RecencyTier]] + tblCustRFM[[#This Row],[FrequencyTier]] + tblCustRFM[[#This Row],[MonetaryTier]]</f>
        <v>9</v>
      </c>
    </row>
    <row r="5842" spans="1:9" x14ac:dyDescent="0.45">
      <c r="A5842" s="16">
        <v>9745</v>
      </c>
      <c r="B5842" s="10">
        <v>45253.488648881175</v>
      </c>
      <c r="C5842">
        <v>1</v>
      </c>
      <c r="D5842">
        <v>9562.5400000000009</v>
      </c>
      <c r="E5842" s="24">
        <f>INT(RFM_Pivot!$A$1 - tblCustRFM[[#This Row],[LastPurchaseDate]])</f>
        <v>403</v>
      </c>
      <c r="F5842">
        <f>IF(tblCustRFM[[#This Row],[Recency]] &lt;= $L$4, 3, IF(tblCustRFM[[#This Row],[Recency]] &lt;= M5844, 2, 1))</f>
        <v>1</v>
      </c>
      <c r="G5842">
        <f>IF(tblCustRFM[[#This Row],[Frequency]] &gt;= L5845, 3, IF(tblCustRFM[[#This Row],[Frequency]] &gt;= M5845, 2, 1))</f>
        <v>3</v>
      </c>
      <c r="H5842">
        <f>IF(tblCustRFM[[#This Row],[Monetary]] &gt;= L5846, 3, IF(tblCustRFM[[#This Row],[Monetary]] &gt;= M5846, 2, 1))</f>
        <v>3</v>
      </c>
      <c r="I5842">
        <f>tblCustRFM[[#This Row],[RecencyTier]] + tblCustRFM[[#This Row],[FrequencyTier]] + tblCustRFM[[#This Row],[MonetaryTier]]</f>
        <v>7</v>
      </c>
    </row>
    <row r="5843" spans="1:9" x14ac:dyDescent="0.45">
      <c r="A5843" s="16">
        <v>9747</v>
      </c>
      <c r="B5843" s="10">
        <v>45325.69286929012</v>
      </c>
      <c r="C5843">
        <v>1</v>
      </c>
      <c r="D5843">
        <v>3613.9</v>
      </c>
      <c r="E5843" s="24">
        <f>INT(RFM_Pivot!$A$1 - tblCustRFM[[#This Row],[LastPurchaseDate]])</f>
        <v>331</v>
      </c>
      <c r="F5843">
        <f>IF(tblCustRFM[[#This Row],[Recency]] &lt;= $L$4, 3, IF(tblCustRFM[[#This Row],[Recency]] &lt;= M5845, 2, 1))</f>
        <v>1</v>
      </c>
      <c r="G5843">
        <f>IF(tblCustRFM[[#This Row],[Frequency]] &gt;= L5846, 3, IF(tblCustRFM[[#This Row],[Frequency]] &gt;= M5846, 2, 1))</f>
        <v>3</v>
      </c>
      <c r="H5843">
        <f>IF(tblCustRFM[[#This Row],[Monetary]] &gt;= L5847, 3, IF(tblCustRFM[[#This Row],[Monetary]] &gt;= M5847, 2, 1))</f>
        <v>3</v>
      </c>
      <c r="I5843">
        <f>tblCustRFM[[#This Row],[RecencyTier]] + tblCustRFM[[#This Row],[FrequencyTier]] + tblCustRFM[[#This Row],[MonetaryTier]]</f>
        <v>7</v>
      </c>
    </row>
    <row r="5844" spans="1:9" x14ac:dyDescent="0.45">
      <c r="A5844" s="16">
        <v>9749</v>
      </c>
      <c r="B5844" s="10">
        <v>45485.943894405864</v>
      </c>
      <c r="C5844">
        <v>1</v>
      </c>
      <c r="D5844">
        <v>4377.24</v>
      </c>
      <c r="E5844" s="24">
        <f>INT(RFM_Pivot!$A$1 - tblCustRFM[[#This Row],[LastPurchaseDate]])</f>
        <v>171</v>
      </c>
      <c r="F5844">
        <f>IF(tblCustRFM[[#This Row],[Recency]] &lt;= $L$4, 3, IF(tblCustRFM[[#This Row],[Recency]] &lt;= M5846, 2, 1))</f>
        <v>1</v>
      </c>
      <c r="G5844">
        <f>IF(tblCustRFM[[#This Row],[Frequency]] &gt;= L5847, 3, IF(tblCustRFM[[#This Row],[Frequency]] &gt;= M5847, 2, 1))</f>
        <v>3</v>
      </c>
      <c r="H5844">
        <f>IF(tblCustRFM[[#This Row],[Monetary]] &gt;= L5848, 3, IF(tblCustRFM[[#This Row],[Monetary]] &gt;= M5848, 2, 1))</f>
        <v>3</v>
      </c>
      <c r="I5844">
        <f>tblCustRFM[[#This Row],[RecencyTier]] + tblCustRFM[[#This Row],[FrequencyTier]] + tblCustRFM[[#This Row],[MonetaryTier]]</f>
        <v>7</v>
      </c>
    </row>
    <row r="5845" spans="1:9" x14ac:dyDescent="0.45">
      <c r="A5845" s="16">
        <v>9750</v>
      </c>
      <c r="B5845" s="10">
        <v>45270.134313425922</v>
      </c>
      <c r="C5845">
        <v>1</v>
      </c>
      <c r="D5845">
        <v>2866.26</v>
      </c>
      <c r="E5845" s="24">
        <f>INT(RFM_Pivot!$A$1 - tblCustRFM[[#This Row],[LastPurchaseDate]])</f>
        <v>386</v>
      </c>
      <c r="F5845">
        <f>IF(tblCustRFM[[#This Row],[Recency]] &lt;= $L$4, 3, IF(tblCustRFM[[#This Row],[Recency]] &lt;= M5847, 2, 1))</f>
        <v>1</v>
      </c>
      <c r="G5845">
        <f>IF(tblCustRFM[[#This Row],[Frequency]] &gt;= L5848, 3, IF(tblCustRFM[[#This Row],[Frequency]] &gt;= M5848, 2, 1))</f>
        <v>3</v>
      </c>
      <c r="H5845">
        <f>IF(tblCustRFM[[#This Row],[Monetary]] &gt;= L5849, 3, IF(tblCustRFM[[#This Row],[Monetary]] &gt;= M5849, 2, 1))</f>
        <v>3</v>
      </c>
      <c r="I5845">
        <f>tblCustRFM[[#This Row],[RecencyTier]] + tblCustRFM[[#This Row],[FrequencyTier]] + tblCustRFM[[#This Row],[MonetaryTier]]</f>
        <v>7</v>
      </c>
    </row>
    <row r="5846" spans="1:9" x14ac:dyDescent="0.45">
      <c r="A5846" s="16">
        <v>9751</v>
      </c>
      <c r="B5846" s="10">
        <v>45550.482348225305</v>
      </c>
      <c r="C5846">
        <v>2</v>
      </c>
      <c r="D5846">
        <v>9496.15</v>
      </c>
      <c r="E5846" s="24">
        <f>INT(RFM_Pivot!$A$1 - tblCustRFM[[#This Row],[LastPurchaseDate]])</f>
        <v>106</v>
      </c>
      <c r="F5846">
        <f>IF(tblCustRFM[[#This Row],[Recency]] &lt;= $L$4, 3, IF(tblCustRFM[[#This Row],[Recency]] &lt;= M5848, 2, 1))</f>
        <v>3</v>
      </c>
      <c r="G5846">
        <f>IF(tblCustRFM[[#This Row],[Frequency]] &gt;= L5849, 3, IF(tblCustRFM[[#This Row],[Frequency]] &gt;= M5849, 2, 1))</f>
        <v>3</v>
      </c>
      <c r="H5846">
        <f>IF(tblCustRFM[[#This Row],[Monetary]] &gt;= L5850, 3, IF(tblCustRFM[[#This Row],[Monetary]] &gt;= M5850, 2, 1))</f>
        <v>3</v>
      </c>
      <c r="I5846">
        <f>tblCustRFM[[#This Row],[RecencyTier]] + tblCustRFM[[#This Row],[FrequencyTier]] + tblCustRFM[[#This Row],[MonetaryTier]]</f>
        <v>9</v>
      </c>
    </row>
    <row r="5847" spans="1:9" x14ac:dyDescent="0.45">
      <c r="A5847" s="16">
        <v>9752</v>
      </c>
      <c r="B5847" s="10">
        <v>45163.616661651235</v>
      </c>
      <c r="C5847">
        <v>1</v>
      </c>
      <c r="D5847">
        <v>6117.6</v>
      </c>
      <c r="E5847" s="24">
        <f>INT(RFM_Pivot!$A$1 - tblCustRFM[[#This Row],[LastPurchaseDate]])</f>
        <v>493</v>
      </c>
      <c r="F5847">
        <f>IF(tblCustRFM[[#This Row],[Recency]] &lt;= $L$4, 3, IF(tblCustRFM[[#This Row],[Recency]] &lt;= M5849, 2, 1))</f>
        <v>1</v>
      </c>
      <c r="G5847">
        <f>IF(tblCustRFM[[#This Row],[Frequency]] &gt;= L5850, 3, IF(tblCustRFM[[#This Row],[Frequency]] &gt;= M5850, 2, 1))</f>
        <v>3</v>
      </c>
      <c r="H5847">
        <f>IF(tblCustRFM[[#This Row],[Monetary]] &gt;= L5851, 3, IF(tblCustRFM[[#This Row],[Monetary]] &gt;= M5851, 2, 1))</f>
        <v>3</v>
      </c>
      <c r="I5847">
        <f>tblCustRFM[[#This Row],[RecencyTier]] + tblCustRFM[[#This Row],[FrequencyTier]] + tblCustRFM[[#This Row],[MonetaryTier]]</f>
        <v>7</v>
      </c>
    </row>
    <row r="5848" spans="1:9" x14ac:dyDescent="0.45">
      <c r="A5848" s="16">
        <v>9754</v>
      </c>
      <c r="B5848" s="10">
        <v>45073.160616049383</v>
      </c>
      <c r="C5848">
        <v>2</v>
      </c>
      <c r="D5848">
        <v>20087.28</v>
      </c>
      <c r="E5848" s="24">
        <f>INT(RFM_Pivot!$A$1 - tblCustRFM[[#This Row],[LastPurchaseDate]])</f>
        <v>583</v>
      </c>
      <c r="F5848">
        <f>IF(tblCustRFM[[#This Row],[Recency]] &lt;= $L$4, 3, IF(tblCustRFM[[#This Row],[Recency]] &lt;= M5850, 2, 1))</f>
        <v>1</v>
      </c>
      <c r="G5848">
        <f>IF(tblCustRFM[[#This Row],[Frequency]] &gt;= L5851, 3, IF(tblCustRFM[[#This Row],[Frequency]] &gt;= M5851, 2, 1))</f>
        <v>3</v>
      </c>
      <c r="H5848">
        <f>IF(tblCustRFM[[#This Row],[Monetary]] &gt;= L5852, 3, IF(tblCustRFM[[#This Row],[Monetary]] &gt;= M5852, 2, 1))</f>
        <v>3</v>
      </c>
      <c r="I5848">
        <f>tblCustRFM[[#This Row],[RecencyTier]] + tblCustRFM[[#This Row],[FrequencyTier]] + tblCustRFM[[#This Row],[MonetaryTier]]</f>
        <v>7</v>
      </c>
    </row>
    <row r="5849" spans="1:9" x14ac:dyDescent="0.45">
      <c r="A5849" s="16">
        <v>9755</v>
      </c>
      <c r="B5849" s="10">
        <v>44935.687868788584</v>
      </c>
      <c r="C5849">
        <v>1</v>
      </c>
      <c r="D5849">
        <v>5563.72</v>
      </c>
      <c r="E5849" s="24">
        <f>INT(RFM_Pivot!$A$1 - tblCustRFM[[#This Row],[LastPurchaseDate]])</f>
        <v>721</v>
      </c>
      <c r="F5849">
        <f>IF(tblCustRFM[[#This Row],[Recency]] &lt;= $L$4, 3, IF(tblCustRFM[[#This Row],[Recency]] &lt;= M5851, 2, 1))</f>
        <v>1</v>
      </c>
      <c r="G5849">
        <f>IF(tblCustRFM[[#This Row],[Frequency]] &gt;= L5852, 3, IF(tblCustRFM[[#This Row],[Frequency]] &gt;= M5852, 2, 1))</f>
        <v>3</v>
      </c>
      <c r="H5849">
        <f>IF(tblCustRFM[[#This Row],[Monetary]] &gt;= L5853, 3, IF(tblCustRFM[[#This Row],[Monetary]] &gt;= M5853, 2, 1))</f>
        <v>3</v>
      </c>
      <c r="I5849">
        <f>tblCustRFM[[#This Row],[RecencyTier]] + tblCustRFM[[#This Row],[FrequencyTier]] + tblCustRFM[[#This Row],[MonetaryTier]]</f>
        <v>7</v>
      </c>
    </row>
    <row r="5850" spans="1:9" x14ac:dyDescent="0.45">
      <c r="A5850" s="16">
        <v>9758</v>
      </c>
      <c r="B5850" s="10">
        <v>45314.230723070985</v>
      </c>
      <c r="C5850">
        <v>2</v>
      </c>
      <c r="D5850">
        <v>11174.46</v>
      </c>
      <c r="E5850" s="24">
        <f>INT(RFM_Pivot!$A$1 - tblCustRFM[[#This Row],[LastPurchaseDate]])</f>
        <v>342</v>
      </c>
      <c r="F5850">
        <f>IF(tblCustRFM[[#This Row],[Recency]] &lt;= $L$4, 3, IF(tblCustRFM[[#This Row],[Recency]] &lt;= M5852, 2, 1))</f>
        <v>1</v>
      </c>
      <c r="G5850">
        <f>IF(tblCustRFM[[#This Row],[Frequency]] &gt;= L5853, 3, IF(tblCustRFM[[#This Row],[Frequency]] &gt;= M5853, 2, 1))</f>
        <v>3</v>
      </c>
      <c r="H5850">
        <f>IF(tblCustRFM[[#This Row],[Monetary]] &gt;= L5854, 3, IF(tblCustRFM[[#This Row],[Monetary]] &gt;= M5854, 2, 1))</f>
        <v>3</v>
      </c>
      <c r="I5850">
        <f>tblCustRFM[[#This Row],[RecencyTier]] + tblCustRFM[[#This Row],[FrequencyTier]] + tblCustRFM[[#This Row],[MonetaryTier]]</f>
        <v>7</v>
      </c>
    </row>
    <row r="5851" spans="1:9" x14ac:dyDescent="0.45">
      <c r="A5851" s="16">
        <v>9759</v>
      </c>
      <c r="B5851" s="10">
        <v>45639.551255131169</v>
      </c>
      <c r="C5851">
        <v>2</v>
      </c>
      <c r="D5851">
        <v>6817.6</v>
      </c>
      <c r="E5851" s="24">
        <f>INT(RFM_Pivot!$A$1 - tblCustRFM[[#This Row],[LastPurchaseDate]])</f>
        <v>17</v>
      </c>
      <c r="F5851">
        <f>IF(tblCustRFM[[#This Row],[Recency]] &lt;= $L$4, 3, IF(tblCustRFM[[#This Row],[Recency]] &lt;= M5853, 2, 1))</f>
        <v>3</v>
      </c>
      <c r="G5851">
        <f>IF(tblCustRFM[[#This Row],[Frequency]] &gt;= L5854, 3, IF(tblCustRFM[[#This Row],[Frequency]] &gt;= M5854, 2, 1))</f>
        <v>3</v>
      </c>
      <c r="H5851">
        <f>IF(tblCustRFM[[#This Row],[Monetary]] &gt;= L5855, 3, IF(tblCustRFM[[#This Row],[Monetary]] &gt;= M5855, 2, 1))</f>
        <v>3</v>
      </c>
      <c r="I5851">
        <f>tblCustRFM[[#This Row],[RecencyTier]] + tblCustRFM[[#This Row],[FrequencyTier]] + tblCustRFM[[#This Row],[MonetaryTier]]</f>
        <v>9</v>
      </c>
    </row>
    <row r="5852" spans="1:9" x14ac:dyDescent="0.45">
      <c r="A5852" s="16">
        <v>9761</v>
      </c>
      <c r="B5852" s="10">
        <v>45343.360636072532</v>
      </c>
      <c r="C5852">
        <v>1</v>
      </c>
      <c r="D5852">
        <v>16000</v>
      </c>
      <c r="E5852" s="24">
        <f>INT(RFM_Pivot!$A$1 - tblCustRFM[[#This Row],[LastPurchaseDate]])</f>
        <v>313</v>
      </c>
      <c r="F5852">
        <f>IF(tblCustRFM[[#This Row],[Recency]] &lt;= $L$4, 3, IF(tblCustRFM[[#This Row],[Recency]] &lt;= M5854, 2, 1))</f>
        <v>1</v>
      </c>
      <c r="G5852">
        <f>IF(tblCustRFM[[#This Row],[Frequency]] &gt;= L5855, 3, IF(tblCustRFM[[#This Row],[Frequency]] &gt;= M5855, 2, 1))</f>
        <v>3</v>
      </c>
      <c r="H5852">
        <f>IF(tblCustRFM[[#This Row],[Monetary]] &gt;= L5856, 3, IF(tblCustRFM[[#This Row],[Monetary]] &gt;= M5856, 2, 1))</f>
        <v>3</v>
      </c>
      <c r="I5852">
        <f>tblCustRFM[[#This Row],[RecencyTier]] + tblCustRFM[[#This Row],[FrequencyTier]] + tblCustRFM[[#This Row],[MonetaryTier]]</f>
        <v>7</v>
      </c>
    </row>
    <row r="5853" spans="1:9" x14ac:dyDescent="0.45">
      <c r="A5853" s="16">
        <v>9762</v>
      </c>
      <c r="B5853" s="10">
        <v>45598.375137499999</v>
      </c>
      <c r="C5853">
        <v>1</v>
      </c>
      <c r="D5853">
        <v>16676.150000000001</v>
      </c>
      <c r="E5853" s="24">
        <f>INT(RFM_Pivot!$A$1 - tblCustRFM[[#This Row],[LastPurchaseDate]])</f>
        <v>58</v>
      </c>
      <c r="F5853">
        <f>IF(tblCustRFM[[#This Row],[Recency]] &lt;= $L$4, 3, IF(tblCustRFM[[#This Row],[Recency]] &lt;= M5855, 2, 1))</f>
        <v>3</v>
      </c>
      <c r="G5853">
        <f>IF(tblCustRFM[[#This Row],[Frequency]] &gt;= L5856, 3, IF(tblCustRFM[[#This Row],[Frequency]] &gt;= M5856, 2, 1))</f>
        <v>3</v>
      </c>
      <c r="H5853">
        <f>IF(tblCustRFM[[#This Row],[Monetary]] &gt;= L5857, 3, IF(tblCustRFM[[#This Row],[Monetary]] &gt;= M5857, 2, 1))</f>
        <v>3</v>
      </c>
      <c r="I5853">
        <f>tblCustRFM[[#This Row],[RecencyTier]] + tblCustRFM[[#This Row],[FrequencyTier]] + tblCustRFM[[#This Row],[MonetaryTier]]</f>
        <v>9</v>
      </c>
    </row>
    <row r="5854" spans="1:9" x14ac:dyDescent="0.45">
      <c r="A5854" s="16">
        <v>9766</v>
      </c>
      <c r="B5854" s="10">
        <v>45097.253025308644</v>
      </c>
      <c r="C5854">
        <v>2</v>
      </c>
      <c r="D5854">
        <v>15374.49</v>
      </c>
      <c r="E5854" s="24">
        <f>INT(RFM_Pivot!$A$1 - tblCustRFM[[#This Row],[LastPurchaseDate]])</f>
        <v>559</v>
      </c>
      <c r="F5854">
        <f>IF(tblCustRFM[[#This Row],[Recency]] &lt;= $L$4, 3, IF(tblCustRFM[[#This Row],[Recency]] &lt;= M5856, 2, 1))</f>
        <v>1</v>
      </c>
      <c r="G5854">
        <f>IF(tblCustRFM[[#This Row],[Frequency]] &gt;= L5857, 3, IF(tblCustRFM[[#This Row],[Frequency]] &gt;= M5857, 2, 1))</f>
        <v>3</v>
      </c>
      <c r="H5854">
        <f>IF(tblCustRFM[[#This Row],[Monetary]] &gt;= L5858, 3, IF(tblCustRFM[[#This Row],[Monetary]] &gt;= M5858, 2, 1))</f>
        <v>3</v>
      </c>
      <c r="I5854">
        <f>tblCustRFM[[#This Row],[RecencyTier]] + tblCustRFM[[#This Row],[FrequencyTier]] + tblCustRFM[[#This Row],[MonetaryTier]]</f>
        <v>7</v>
      </c>
    </row>
    <row r="5855" spans="1:9" x14ac:dyDescent="0.45">
      <c r="A5855" s="16">
        <v>9767</v>
      </c>
      <c r="B5855" s="10">
        <v>45119.228222839505</v>
      </c>
      <c r="C5855">
        <v>1</v>
      </c>
      <c r="D5855">
        <v>2108.52</v>
      </c>
      <c r="E5855" s="24">
        <f>INT(RFM_Pivot!$A$1 - tblCustRFM[[#This Row],[LastPurchaseDate]])</f>
        <v>537</v>
      </c>
      <c r="F5855">
        <f>IF(tblCustRFM[[#This Row],[Recency]] &lt;= $L$4, 3, IF(tblCustRFM[[#This Row],[Recency]] &lt;= M5857, 2, 1))</f>
        <v>1</v>
      </c>
      <c r="G5855">
        <f>IF(tblCustRFM[[#This Row],[Frequency]] &gt;= L5858, 3, IF(tblCustRFM[[#This Row],[Frequency]] &gt;= M5858, 2, 1))</f>
        <v>3</v>
      </c>
      <c r="H5855">
        <f>IF(tblCustRFM[[#This Row],[Monetary]] &gt;= L5859, 3, IF(tblCustRFM[[#This Row],[Monetary]] &gt;= M5859, 2, 1))</f>
        <v>3</v>
      </c>
      <c r="I5855">
        <f>tblCustRFM[[#This Row],[RecencyTier]] + tblCustRFM[[#This Row],[FrequencyTier]] + tblCustRFM[[#This Row],[MonetaryTier]]</f>
        <v>7</v>
      </c>
    </row>
    <row r="5856" spans="1:9" x14ac:dyDescent="0.45">
      <c r="A5856" s="16">
        <v>9768</v>
      </c>
      <c r="B5856" s="10">
        <v>45510.182318248459</v>
      </c>
      <c r="C5856">
        <v>1</v>
      </c>
      <c r="D5856">
        <v>18837.560000000001</v>
      </c>
      <c r="E5856" s="24">
        <f>INT(RFM_Pivot!$A$1 - tblCustRFM[[#This Row],[LastPurchaseDate]])</f>
        <v>146</v>
      </c>
      <c r="F5856">
        <f>IF(tblCustRFM[[#This Row],[Recency]] &lt;= $L$4, 3, IF(tblCustRFM[[#This Row],[Recency]] &lt;= M5858, 2, 1))</f>
        <v>1</v>
      </c>
      <c r="G5856">
        <f>IF(tblCustRFM[[#This Row],[Frequency]] &gt;= L5859, 3, IF(tblCustRFM[[#This Row],[Frequency]] &gt;= M5859, 2, 1))</f>
        <v>3</v>
      </c>
      <c r="H5856">
        <f>IF(tblCustRFM[[#This Row],[Monetary]] &gt;= L5860, 3, IF(tblCustRFM[[#This Row],[Monetary]] &gt;= M5860, 2, 1))</f>
        <v>3</v>
      </c>
      <c r="I5856">
        <f>tblCustRFM[[#This Row],[RecencyTier]] + tblCustRFM[[#This Row],[FrequencyTier]] + tblCustRFM[[#This Row],[MonetaryTier]]</f>
        <v>7</v>
      </c>
    </row>
    <row r="5857" spans="1:9" x14ac:dyDescent="0.45">
      <c r="A5857" s="16">
        <v>9770</v>
      </c>
      <c r="B5857" s="10">
        <v>45108.204120408947</v>
      </c>
      <c r="C5857">
        <v>1</v>
      </c>
      <c r="D5857">
        <v>12563.1</v>
      </c>
      <c r="E5857" s="24">
        <f>INT(RFM_Pivot!$A$1 - tblCustRFM[[#This Row],[LastPurchaseDate]])</f>
        <v>548</v>
      </c>
      <c r="F5857">
        <f>IF(tblCustRFM[[#This Row],[Recency]] &lt;= $L$4, 3, IF(tblCustRFM[[#This Row],[Recency]] &lt;= M5859, 2, 1))</f>
        <v>1</v>
      </c>
      <c r="G5857">
        <f>IF(tblCustRFM[[#This Row],[Frequency]] &gt;= L5860, 3, IF(tblCustRFM[[#This Row],[Frequency]] &gt;= M5860, 2, 1))</f>
        <v>3</v>
      </c>
      <c r="H5857">
        <f>IF(tblCustRFM[[#This Row],[Monetary]] &gt;= L5861, 3, IF(tblCustRFM[[#This Row],[Monetary]] &gt;= M5861, 2, 1))</f>
        <v>3</v>
      </c>
      <c r="I5857">
        <f>tblCustRFM[[#This Row],[RecencyTier]] + tblCustRFM[[#This Row],[FrequencyTier]] + tblCustRFM[[#This Row],[MonetaryTier]]</f>
        <v>7</v>
      </c>
    </row>
    <row r="5858" spans="1:9" x14ac:dyDescent="0.45">
      <c r="A5858" s="16">
        <v>9771</v>
      </c>
      <c r="B5858" s="10">
        <v>45645.537853780865</v>
      </c>
      <c r="C5858">
        <v>1</v>
      </c>
      <c r="D5858">
        <v>2057.14</v>
      </c>
      <c r="E5858" s="24">
        <f>INT(RFM_Pivot!$A$1 - tblCustRFM[[#This Row],[LastPurchaseDate]])</f>
        <v>11</v>
      </c>
      <c r="F5858">
        <f>IF(tblCustRFM[[#This Row],[Recency]] &lt;= $L$4, 3, IF(tblCustRFM[[#This Row],[Recency]] &lt;= M5860, 2, 1))</f>
        <v>3</v>
      </c>
      <c r="G5858">
        <f>IF(tblCustRFM[[#This Row],[Frequency]] &gt;= L5861, 3, IF(tblCustRFM[[#This Row],[Frequency]] &gt;= M5861, 2, 1))</f>
        <v>3</v>
      </c>
      <c r="H5858">
        <f>IF(tblCustRFM[[#This Row],[Monetary]] &gt;= L5862, 3, IF(tblCustRFM[[#This Row],[Monetary]] &gt;= M5862, 2, 1))</f>
        <v>3</v>
      </c>
      <c r="I5858">
        <f>tblCustRFM[[#This Row],[RecencyTier]] + tblCustRFM[[#This Row],[FrequencyTier]] + tblCustRFM[[#This Row],[MonetaryTier]]</f>
        <v>9</v>
      </c>
    </row>
    <row r="5859" spans="1:9" x14ac:dyDescent="0.45">
      <c r="A5859" s="16">
        <v>9772</v>
      </c>
      <c r="B5859" s="10">
        <v>45376.213921373455</v>
      </c>
      <c r="C5859">
        <v>1</v>
      </c>
      <c r="D5859">
        <v>8836.9</v>
      </c>
      <c r="E5859" s="24">
        <f>INT(RFM_Pivot!$A$1 - tblCustRFM[[#This Row],[LastPurchaseDate]])</f>
        <v>280</v>
      </c>
      <c r="F5859">
        <f>IF(tblCustRFM[[#This Row],[Recency]] &lt;= $L$4, 3, IF(tblCustRFM[[#This Row],[Recency]] &lt;= M5861, 2, 1))</f>
        <v>1</v>
      </c>
      <c r="G5859">
        <f>IF(tblCustRFM[[#This Row],[Frequency]] &gt;= L5862, 3, IF(tblCustRFM[[#This Row],[Frequency]] &gt;= M5862, 2, 1))</f>
        <v>3</v>
      </c>
      <c r="H5859">
        <f>IF(tblCustRFM[[#This Row],[Monetary]] &gt;= L5863, 3, IF(tblCustRFM[[#This Row],[Monetary]] &gt;= M5863, 2, 1))</f>
        <v>3</v>
      </c>
      <c r="I5859">
        <f>tblCustRFM[[#This Row],[RecencyTier]] + tblCustRFM[[#This Row],[FrequencyTier]] + tblCustRFM[[#This Row],[MonetaryTier]]</f>
        <v>7</v>
      </c>
    </row>
    <row r="5860" spans="1:9" x14ac:dyDescent="0.45">
      <c r="A5860" s="16">
        <v>9774</v>
      </c>
      <c r="B5860" s="10">
        <v>45599.251225115739</v>
      </c>
      <c r="C5860">
        <v>1</v>
      </c>
      <c r="D5860">
        <v>20297.5</v>
      </c>
      <c r="E5860" s="24">
        <f>INT(RFM_Pivot!$A$1 - tblCustRFM[[#This Row],[LastPurchaseDate]])</f>
        <v>57</v>
      </c>
      <c r="F5860">
        <f>IF(tblCustRFM[[#This Row],[Recency]] &lt;= $L$4, 3, IF(tblCustRFM[[#This Row],[Recency]] &lt;= M5862, 2, 1))</f>
        <v>3</v>
      </c>
      <c r="G5860">
        <f>IF(tblCustRFM[[#This Row],[Frequency]] &gt;= L5863, 3, IF(tblCustRFM[[#This Row],[Frequency]] &gt;= M5863, 2, 1))</f>
        <v>3</v>
      </c>
      <c r="H5860">
        <f>IF(tblCustRFM[[#This Row],[Monetary]] &gt;= L5864, 3, IF(tblCustRFM[[#This Row],[Monetary]] &gt;= M5864, 2, 1))</f>
        <v>3</v>
      </c>
      <c r="I5860">
        <f>tblCustRFM[[#This Row],[RecencyTier]] + tblCustRFM[[#This Row],[FrequencyTier]] + tblCustRFM[[#This Row],[MonetaryTier]]</f>
        <v>9</v>
      </c>
    </row>
    <row r="5861" spans="1:9" x14ac:dyDescent="0.45">
      <c r="A5861" s="16">
        <v>9775</v>
      </c>
      <c r="B5861" s="10">
        <v>45596.841984220679</v>
      </c>
      <c r="C5861">
        <v>2</v>
      </c>
      <c r="D5861">
        <v>4271.29</v>
      </c>
      <c r="E5861" s="24">
        <f>INT(RFM_Pivot!$A$1 - tblCustRFM[[#This Row],[LastPurchaseDate]])</f>
        <v>60</v>
      </c>
      <c r="F5861">
        <f>IF(tblCustRFM[[#This Row],[Recency]] &lt;= $L$4, 3, IF(tblCustRFM[[#This Row],[Recency]] &lt;= M5863, 2, 1))</f>
        <v>3</v>
      </c>
      <c r="G5861">
        <f>IF(tblCustRFM[[#This Row],[Frequency]] &gt;= L5864, 3, IF(tblCustRFM[[#This Row],[Frequency]] &gt;= M5864, 2, 1))</f>
        <v>3</v>
      </c>
      <c r="H5861">
        <f>IF(tblCustRFM[[#This Row],[Monetary]] &gt;= L5865, 3, IF(tblCustRFM[[#This Row],[Monetary]] &gt;= M5865, 2, 1))</f>
        <v>3</v>
      </c>
      <c r="I5861">
        <f>tblCustRFM[[#This Row],[RecencyTier]] + tblCustRFM[[#This Row],[FrequencyTier]] + tblCustRFM[[#This Row],[MonetaryTier]]</f>
        <v>9</v>
      </c>
    </row>
    <row r="5862" spans="1:9" x14ac:dyDescent="0.45">
      <c r="A5862" s="16">
        <v>9776</v>
      </c>
      <c r="B5862" s="10">
        <v>45630.644364429012</v>
      </c>
      <c r="C5862">
        <v>1</v>
      </c>
      <c r="D5862">
        <v>11231.68</v>
      </c>
      <c r="E5862" s="24">
        <f>INT(RFM_Pivot!$A$1 - tblCustRFM[[#This Row],[LastPurchaseDate]])</f>
        <v>26</v>
      </c>
      <c r="F5862">
        <f>IF(tblCustRFM[[#This Row],[Recency]] &lt;= $L$4, 3, IF(tblCustRFM[[#This Row],[Recency]] &lt;= M5864, 2, 1))</f>
        <v>3</v>
      </c>
      <c r="G5862">
        <f>IF(tblCustRFM[[#This Row],[Frequency]] &gt;= L5865, 3, IF(tblCustRFM[[#This Row],[Frequency]] &gt;= M5865, 2, 1))</f>
        <v>3</v>
      </c>
      <c r="H5862">
        <f>IF(tblCustRFM[[#This Row],[Monetary]] &gt;= L5866, 3, IF(tblCustRFM[[#This Row],[Monetary]] &gt;= M5866, 2, 1))</f>
        <v>3</v>
      </c>
      <c r="I5862">
        <f>tblCustRFM[[#This Row],[RecencyTier]] + tblCustRFM[[#This Row],[FrequencyTier]] + tblCustRFM[[#This Row],[MonetaryTier]]</f>
        <v>9</v>
      </c>
    </row>
    <row r="5863" spans="1:9" x14ac:dyDescent="0.45">
      <c r="A5863" s="16">
        <v>9777</v>
      </c>
      <c r="B5863" s="10">
        <v>45320.14431442901</v>
      </c>
      <c r="C5863">
        <v>1</v>
      </c>
      <c r="D5863">
        <v>1701.84</v>
      </c>
      <c r="E5863" s="24">
        <f>INT(RFM_Pivot!$A$1 - tblCustRFM[[#This Row],[LastPurchaseDate]])</f>
        <v>336</v>
      </c>
      <c r="F5863">
        <f>IF(tblCustRFM[[#This Row],[Recency]] &lt;= $L$4, 3, IF(tblCustRFM[[#This Row],[Recency]] &lt;= M5865, 2, 1))</f>
        <v>1</v>
      </c>
      <c r="G5863">
        <f>IF(tblCustRFM[[#This Row],[Frequency]] &gt;= L5866, 3, IF(tblCustRFM[[#This Row],[Frequency]] &gt;= M5866, 2, 1))</f>
        <v>3</v>
      </c>
      <c r="H5863">
        <f>IF(tblCustRFM[[#This Row],[Monetary]] &gt;= L5867, 3, IF(tblCustRFM[[#This Row],[Monetary]] &gt;= M5867, 2, 1))</f>
        <v>3</v>
      </c>
      <c r="I5863">
        <f>tblCustRFM[[#This Row],[RecencyTier]] + tblCustRFM[[#This Row],[FrequencyTier]] + tblCustRFM[[#This Row],[MonetaryTier]]</f>
        <v>7</v>
      </c>
    </row>
    <row r="5864" spans="1:9" x14ac:dyDescent="0.45">
      <c r="A5864" s="16">
        <v>9779</v>
      </c>
      <c r="B5864" s="10">
        <v>45349.493249344137</v>
      </c>
      <c r="C5864">
        <v>1</v>
      </c>
      <c r="D5864">
        <v>16501.32</v>
      </c>
      <c r="E5864" s="24">
        <f>INT(RFM_Pivot!$A$1 - tblCustRFM[[#This Row],[LastPurchaseDate]])</f>
        <v>307</v>
      </c>
      <c r="F5864">
        <f>IF(tblCustRFM[[#This Row],[Recency]] &lt;= $L$4, 3, IF(tblCustRFM[[#This Row],[Recency]] &lt;= M5866, 2, 1))</f>
        <v>1</v>
      </c>
      <c r="G5864">
        <f>IF(tblCustRFM[[#This Row],[Frequency]] &gt;= L5867, 3, IF(tblCustRFM[[#This Row],[Frequency]] &gt;= M5867, 2, 1))</f>
        <v>3</v>
      </c>
      <c r="H5864">
        <f>IF(tblCustRFM[[#This Row],[Monetary]] &gt;= L5868, 3, IF(tblCustRFM[[#This Row],[Monetary]] &gt;= M5868, 2, 1))</f>
        <v>3</v>
      </c>
      <c r="I5864">
        <f>tblCustRFM[[#This Row],[RecencyTier]] + tblCustRFM[[#This Row],[FrequencyTier]] + tblCustRFM[[#This Row],[MonetaryTier]]</f>
        <v>7</v>
      </c>
    </row>
    <row r="5865" spans="1:9" x14ac:dyDescent="0.45">
      <c r="A5865" s="16">
        <v>9780</v>
      </c>
      <c r="B5865" s="10">
        <v>45455.49985</v>
      </c>
      <c r="C5865">
        <v>2</v>
      </c>
      <c r="D5865">
        <v>38196.75</v>
      </c>
      <c r="E5865" s="24">
        <f>INT(RFM_Pivot!$A$1 - tblCustRFM[[#This Row],[LastPurchaseDate]])</f>
        <v>201</v>
      </c>
      <c r="F5865">
        <f>IF(tblCustRFM[[#This Row],[Recency]] &lt;= $L$4, 3, IF(tblCustRFM[[#This Row],[Recency]] &lt;= M5867, 2, 1))</f>
        <v>1</v>
      </c>
      <c r="G5865">
        <f>IF(tblCustRFM[[#This Row],[Frequency]] &gt;= L5868, 3, IF(tblCustRFM[[#This Row],[Frequency]] &gt;= M5868, 2, 1))</f>
        <v>3</v>
      </c>
      <c r="H5865">
        <f>IF(tblCustRFM[[#This Row],[Monetary]] &gt;= L5869, 3, IF(tblCustRFM[[#This Row],[Monetary]] &gt;= M5869, 2, 1))</f>
        <v>3</v>
      </c>
      <c r="I5865">
        <f>tblCustRFM[[#This Row],[RecencyTier]] + tblCustRFM[[#This Row],[FrequencyTier]] + tblCustRFM[[#This Row],[MonetaryTier]]</f>
        <v>7</v>
      </c>
    </row>
    <row r="5866" spans="1:9" x14ac:dyDescent="0.45">
      <c r="A5866" s="16">
        <v>9782</v>
      </c>
      <c r="B5866" s="10">
        <v>45029.721272145063</v>
      </c>
      <c r="C5866">
        <v>1</v>
      </c>
      <c r="D5866">
        <v>5542.64</v>
      </c>
      <c r="E5866" s="24">
        <f>INT(RFM_Pivot!$A$1 - tblCustRFM[[#This Row],[LastPurchaseDate]])</f>
        <v>627</v>
      </c>
      <c r="F5866">
        <f>IF(tblCustRFM[[#This Row],[Recency]] &lt;= $L$4, 3, IF(tblCustRFM[[#This Row],[Recency]] &lt;= M5868, 2, 1))</f>
        <v>1</v>
      </c>
      <c r="G5866">
        <f>IF(tblCustRFM[[#This Row],[Frequency]] &gt;= L5869, 3, IF(tblCustRFM[[#This Row],[Frequency]] &gt;= M5869, 2, 1))</f>
        <v>3</v>
      </c>
      <c r="H5866">
        <f>IF(tblCustRFM[[#This Row],[Monetary]] &gt;= L5870, 3, IF(tblCustRFM[[#This Row],[Monetary]] &gt;= M5870, 2, 1))</f>
        <v>3</v>
      </c>
      <c r="I5866">
        <f>tblCustRFM[[#This Row],[RecencyTier]] + tblCustRFM[[#This Row],[FrequencyTier]] + tblCustRFM[[#This Row],[MonetaryTier]]</f>
        <v>7</v>
      </c>
    </row>
    <row r="5867" spans="1:9" x14ac:dyDescent="0.45">
      <c r="A5867" s="16">
        <v>9783</v>
      </c>
      <c r="B5867" s="10">
        <v>45032.787578780866</v>
      </c>
      <c r="C5867">
        <v>1</v>
      </c>
      <c r="D5867">
        <v>1389.99</v>
      </c>
      <c r="E5867" s="24">
        <f>INT(RFM_Pivot!$A$1 - tblCustRFM[[#This Row],[LastPurchaseDate]])</f>
        <v>624</v>
      </c>
      <c r="F5867">
        <f>IF(tblCustRFM[[#This Row],[Recency]] &lt;= $L$4, 3, IF(tblCustRFM[[#This Row],[Recency]] &lt;= M5869, 2, 1))</f>
        <v>1</v>
      </c>
      <c r="G5867">
        <f>IF(tblCustRFM[[#This Row],[Frequency]] &gt;= L5870, 3, IF(tblCustRFM[[#This Row],[Frequency]] &gt;= M5870, 2, 1))</f>
        <v>3</v>
      </c>
      <c r="H5867">
        <f>IF(tblCustRFM[[#This Row],[Monetary]] &gt;= L5871, 3, IF(tblCustRFM[[#This Row],[Monetary]] &gt;= M5871, 2, 1))</f>
        <v>3</v>
      </c>
      <c r="I5867">
        <f>tblCustRFM[[#This Row],[RecencyTier]] + tblCustRFM[[#This Row],[FrequencyTier]] + tblCustRFM[[#This Row],[MonetaryTier]]</f>
        <v>7</v>
      </c>
    </row>
    <row r="5868" spans="1:9" x14ac:dyDescent="0.45">
      <c r="A5868" s="16">
        <v>9785</v>
      </c>
      <c r="B5868" s="10">
        <v>45061.698469830248</v>
      </c>
      <c r="C5868">
        <v>1</v>
      </c>
      <c r="D5868">
        <v>373.52</v>
      </c>
      <c r="E5868" s="24">
        <f>INT(RFM_Pivot!$A$1 - tblCustRFM[[#This Row],[LastPurchaseDate]])</f>
        <v>595</v>
      </c>
      <c r="F5868">
        <f>IF(tblCustRFM[[#This Row],[Recency]] &lt;= $L$4, 3, IF(tblCustRFM[[#This Row],[Recency]] &lt;= M5870, 2, 1))</f>
        <v>1</v>
      </c>
      <c r="G5868">
        <f>IF(tblCustRFM[[#This Row],[Frequency]] &gt;= L5871, 3, IF(tblCustRFM[[#This Row],[Frequency]] &gt;= M5871, 2, 1))</f>
        <v>3</v>
      </c>
      <c r="H5868">
        <f>IF(tblCustRFM[[#This Row],[Monetary]] &gt;= L5872, 3, IF(tblCustRFM[[#This Row],[Monetary]] &gt;= M5872, 2, 1))</f>
        <v>3</v>
      </c>
      <c r="I5868">
        <f>tblCustRFM[[#This Row],[RecencyTier]] + tblCustRFM[[#This Row],[FrequencyTier]] + tblCustRFM[[#This Row],[MonetaryTier]]</f>
        <v>7</v>
      </c>
    </row>
    <row r="5869" spans="1:9" x14ac:dyDescent="0.45">
      <c r="A5869" s="16">
        <v>9787</v>
      </c>
      <c r="B5869" s="10">
        <v>45613.049604976855</v>
      </c>
      <c r="C5869">
        <v>5</v>
      </c>
      <c r="D5869">
        <v>61946.74</v>
      </c>
      <c r="E5869" s="24">
        <f>INT(RFM_Pivot!$A$1 - tblCustRFM[[#This Row],[LastPurchaseDate]])</f>
        <v>43</v>
      </c>
      <c r="F5869">
        <f>IF(tblCustRFM[[#This Row],[Recency]] &lt;= $L$4, 3, IF(tblCustRFM[[#This Row],[Recency]] &lt;= M5871, 2, 1))</f>
        <v>3</v>
      </c>
      <c r="G5869">
        <f>IF(tblCustRFM[[#This Row],[Frequency]] &gt;= L5872, 3, IF(tblCustRFM[[#This Row],[Frequency]] &gt;= M5872, 2, 1))</f>
        <v>3</v>
      </c>
      <c r="H5869">
        <f>IF(tblCustRFM[[#This Row],[Monetary]] &gt;= L5873, 3, IF(tblCustRFM[[#This Row],[Monetary]] &gt;= M5873, 2, 1))</f>
        <v>3</v>
      </c>
      <c r="I5869">
        <f>tblCustRFM[[#This Row],[RecencyTier]] + tblCustRFM[[#This Row],[FrequencyTier]] + tblCustRFM[[#This Row],[MonetaryTier]]</f>
        <v>9</v>
      </c>
    </row>
    <row r="5870" spans="1:9" x14ac:dyDescent="0.45">
      <c r="A5870" s="16">
        <v>9788</v>
      </c>
      <c r="B5870" s="10">
        <v>45395.633863387346</v>
      </c>
      <c r="C5870">
        <v>1</v>
      </c>
      <c r="D5870">
        <v>1392.6</v>
      </c>
      <c r="E5870" s="24">
        <f>INT(RFM_Pivot!$A$1 - tblCustRFM[[#This Row],[LastPurchaseDate]])</f>
        <v>261</v>
      </c>
      <c r="F5870">
        <f>IF(tblCustRFM[[#This Row],[Recency]] &lt;= $L$4, 3, IF(tblCustRFM[[#This Row],[Recency]] &lt;= M5872, 2, 1))</f>
        <v>1</v>
      </c>
      <c r="G5870">
        <f>IF(tblCustRFM[[#This Row],[Frequency]] &gt;= L5873, 3, IF(tblCustRFM[[#This Row],[Frequency]] &gt;= M5873, 2, 1))</f>
        <v>3</v>
      </c>
      <c r="H5870">
        <f>IF(tblCustRFM[[#This Row],[Monetary]] &gt;= L5874, 3, IF(tblCustRFM[[#This Row],[Monetary]] &gt;= M5874, 2, 1))</f>
        <v>3</v>
      </c>
      <c r="I5870">
        <f>tblCustRFM[[#This Row],[RecencyTier]] + tblCustRFM[[#This Row],[FrequencyTier]] + tblCustRFM[[#This Row],[MonetaryTier]]</f>
        <v>7</v>
      </c>
    </row>
    <row r="5871" spans="1:9" x14ac:dyDescent="0.45">
      <c r="A5871" s="16">
        <v>9789</v>
      </c>
      <c r="B5871" s="10">
        <v>45439.365236535494</v>
      </c>
      <c r="C5871">
        <v>2</v>
      </c>
      <c r="D5871">
        <v>37952.07</v>
      </c>
      <c r="E5871" s="24">
        <f>INT(RFM_Pivot!$A$1 - tblCustRFM[[#This Row],[LastPurchaseDate]])</f>
        <v>217</v>
      </c>
      <c r="F5871">
        <f>IF(tblCustRFM[[#This Row],[Recency]] &lt;= $L$4, 3, IF(tblCustRFM[[#This Row],[Recency]] &lt;= M5873, 2, 1))</f>
        <v>1</v>
      </c>
      <c r="G5871">
        <f>IF(tblCustRFM[[#This Row],[Frequency]] &gt;= L5874, 3, IF(tblCustRFM[[#This Row],[Frequency]] &gt;= M5874, 2, 1))</f>
        <v>3</v>
      </c>
      <c r="H5871">
        <f>IF(tblCustRFM[[#This Row],[Monetary]] &gt;= L5875, 3, IF(tblCustRFM[[#This Row],[Monetary]] &gt;= M5875, 2, 1))</f>
        <v>3</v>
      </c>
      <c r="I5871">
        <f>tblCustRFM[[#This Row],[RecencyTier]] + tblCustRFM[[#This Row],[FrequencyTier]] + tblCustRFM[[#This Row],[MonetaryTier]]</f>
        <v>7</v>
      </c>
    </row>
    <row r="5872" spans="1:9" x14ac:dyDescent="0.45">
      <c r="A5872" s="16">
        <v>9790</v>
      </c>
      <c r="B5872" s="10">
        <v>45240.712371257716</v>
      </c>
      <c r="C5872">
        <v>1</v>
      </c>
      <c r="D5872">
        <v>3898.45</v>
      </c>
      <c r="E5872" s="24">
        <f>INT(RFM_Pivot!$A$1 - tblCustRFM[[#This Row],[LastPurchaseDate]])</f>
        <v>416</v>
      </c>
      <c r="F5872">
        <f>IF(tblCustRFM[[#This Row],[Recency]] &lt;= $L$4, 3, IF(tblCustRFM[[#This Row],[Recency]] &lt;= M5874, 2, 1))</f>
        <v>1</v>
      </c>
      <c r="G5872">
        <f>IF(tblCustRFM[[#This Row],[Frequency]] &gt;= L5875, 3, IF(tblCustRFM[[#This Row],[Frequency]] &gt;= M5875, 2, 1))</f>
        <v>3</v>
      </c>
      <c r="H5872">
        <f>IF(tblCustRFM[[#This Row],[Monetary]] &gt;= L5876, 3, IF(tblCustRFM[[#This Row],[Monetary]] &gt;= M5876, 2, 1))</f>
        <v>3</v>
      </c>
      <c r="I5872">
        <f>tblCustRFM[[#This Row],[RecencyTier]] + tblCustRFM[[#This Row],[FrequencyTier]] + tblCustRFM[[#This Row],[MonetaryTier]]</f>
        <v>7</v>
      </c>
    </row>
    <row r="5873" spans="1:9" x14ac:dyDescent="0.45">
      <c r="A5873" s="16">
        <v>9791</v>
      </c>
      <c r="B5873" s="10">
        <v>45460.610361033949</v>
      </c>
      <c r="C5873">
        <v>1</v>
      </c>
      <c r="D5873">
        <v>1540.58</v>
      </c>
      <c r="E5873" s="24">
        <f>INT(RFM_Pivot!$A$1 - tblCustRFM[[#This Row],[LastPurchaseDate]])</f>
        <v>196</v>
      </c>
      <c r="F5873">
        <f>IF(tblCustRFM[[#This Row],[Recency]] &lt;= $L$4, 3, IF(tblCustRFM[[#This Row],[Recency]] &lt;= M5875, 2, 1))</f>
        <v>1</v>
      </c>
      <c r="G5873">
        <f>IF(tblCustRFM[[#This Row],[Frequency]] &gt;= L5876, 3, IF(tblCustRFM[[#This Row],[Frequency]] &gt;= M5876, 2, 1))</f>
        <v>3</v>
      </c>
      <c r="H5873">
        <f>IF(tblCustRFM[[#This Row],[Monetary]] &gt;= L5877, 3, IF(tblCustRFM[[#This Row],[Monetary]] &gt;= M5877, 2, 1))</f>
        <v>3</v>
      </c>
      <c r="I5873">
        <f>tblCustRFM[[#This Row],[RecencyTier]] + tblCustRFM[[#This Row],[FrequencyTier]] + tblCustRFM[[#This Row],[MonetaryTier]]</f>
        <v>7</v>
      </c>
    </row>
    <row r="5874" spans="1:9" x14ac:dyDescent="0.45">
      <c r="A5874" s="16">
        <v>9792</v>
      </c>
      <c r="B5874" s="10">
        <v>45265.826882677466</v>
      </c>
      <c r="C5874">
        <v>3</v>
      </c>
      <c r="D5874">
        <v>14036.48</v>
      </c>
      <c r="E5874" s="24">
        <f>INT(RFM_Pivot!$A$1 - tblCustRFM[[#This Row],[LastPurchaseDate]])</f>
        <v>391</v>
      </c>
      <c r="F5874">
        <f>IF(tblCustRFM[[#This Row],[Recency]] &lt;= $L$4, 3, IF(tblCustRFM[[#This Row],[Recency]] &lt;= M5876, 2, 1))</f>
        <v>1</v>
      </c>
      <c r="G5874">
        <f>IF(tblCustRFM[[#This Row],[Frequency]] &gt;= L5877, 3, IF(tblCustRFM[[#This Row],[Frequency]] &gt;= M5877, 2, 1))</f>
        <v>3</v>
      </c>
      <c r="H5874">
        <f>IF(tblCustRFM[[#This Row],[Monetary]] &gt;= L5878, 3, IF(tblCustRFM[[#This Row],[Monetary]] &gt;= M5878, 2, 1))</f>
        <v>3</v>
      </c>
      <c r="I5874">
        <f>tblCustRFM[[#This Row],[RecencyTier]] + tblCustRFM[[#This Row],[FrequencyTier]] + tblCustRFM[[#This Row],[MonetaryTier]]</f>
        <v>7</v>
      </c>
    </row>
    <row r="5875" spans="1:9" x14ac:dyDescent="0.45">
      <c r="A5875" s="16">
        <v>9793</v>
      </c>
      <c r="B5875" s="10">
        <v>45387.676067592591</v>
      </c>
      <c r="C5875">
        <v>1</v>
      </c>
      <c r="D5875">
        <v>21157.8</v>
      </c>
      <c r="E5875" s="24">
        <f>INT(RFM_Pivot!$A$1 - tblCustRFM[[#This Row],[LastPurchaseDate]])</f>
        <v>269</v>
      </c>
      <c r="F5875">
        <f>IF(tblCustRFM[[#This Row],[Recency]] &lt;= $L$4, 3, IF(tblCustRFM[[#This Row],[Recency]] &lt;= M5877, 2, 1))</f>
        <v>1</v>
      </c>
      <c r="G5875">
        <f>IF(tblCustRFM[[#This Row],[Frequency]] &gt;= L5878, 3, IF(tblCustRFM[[#This Row],[Frequency]] &gt;= M5878, 2, 1))</f>
        <v>3</v>
      </c>
      <c r="H5875">
        <f>IF(tblCustRFM[[#This Row],[Monetary]] &gt;= L5879, 3, IF(tblCustRFM[[#This Row],[Monetary]] &gt;= M5879, 2, 1))</f>
        <v>3</v>
      </c>
      <c r="I5875">
        <f>tblCustRFM[[#This Row],[RecencyTier]] + tblCustRFM[[#This Row],[FrequencyTier]] + tblCustRFM[[#This Row],[MonetaryTier]]</f>
        <v>7</v>
      </c>
    </row>
    <row r="5876" spans="1:9" x14ac:dyDescent="0.45">
      <c r="A5876" s="16">
        <v>9795</v>
      </c>
      <c r="B5876" s="10">
        <v>45460.172317245371</v>
      </c>
      <c r="C5876">
        <v>3</v>
      </c>
      <c r="D5876">
        <v>16641.7</v>
      </c>
      <c r="E5876" s="24">
        <f>INT(RFM_Pivot!$A$1 - tblCustRFM[[#This Row],[LastPurchaseDate]])</f>
        <v>196</v>
      </c>
      <c r="F5876">
        <f>IF(tblCustRFM[[#This Row],[Recency]] &lt;= $L$4, 3, IF(tblCustRFM[[#This Row],[Recency]] &lt;= M5878, 2, 1))</f>
        <v>1</v>
      </c>
      <c r="G5876">
        <f>IF(tblCustRFM[[#This Row],[Frequency]] &gt;= L5879, 3, IF(tblCustRFM[[#This Row],[Frequency]] &gt;= M5879, 2, 1))</f>
        <v>3</v>
      </c>
      <c r="H5876">
        <f>IF(tblCustRFM[[#This Row],[Monetary]] &gt;= L5880, 3, IF(tblCustRFM[[#This Row],[Monetary]] &gt;= M5880, 2, 1))</f>
        <v>3</v>
      </c>
      <c r="I5876">
        <f>tblCustRFM[[#This Row],[RecencyTier]] + tblCustRFM[[#This Row],[FrequencyTier]] + tblCustRFM[[#This Row],[MonetaryTier]]</f>
        <v>7</v>
      </c>
    </row>
    <row r="5877" spans="1:9" x14ac:dyDescent="0.45">
      <c r="A5877" s="16">
        <v>9798</v>
      </c>
      <c r="B5877" s="10">
        <v>45639.478247839506</v>
      </c>
      <c r="C5877">
        <v>1</v>
      </c>
      <c r="D5877">
        <v>1623.11</v>
      </c>
      <c r="E5877" s="24">
        <f>INT(RFM_Pivot!$A$1 - tblCustRFM[[#This Row],[LastPurchaseDate]])</f>
        <v>17</v>
      </c>
      <c r="F5877">
        <f>IF(tblCustRFM[[#This Row],[Recency]] &lt;= $L$4, 3, IF(tblCustRFM[[#This Row],[Recency]] &lt;= M5879, 2, 1))</f>
        <v>3</v>
      </c>
      <c r="G5877">
        <f>IF(tblCustRFM[[#This Row],[Frequency]] &gt;= L5880, 3, IF(tblCustRFM[[#This Row],[Frequency]] &gt;= M5880, 2, 1))</f>
        <v>3</v>
      </c>
      <c r="H5877">
        <f>IF(tblCustRFM[[#This Row],[Monetary]] &gt;= L5881, 3, IF(tblCustRFM[[#This Row],[Monetary]] &gt;= M5881, 2, 1))</f>
        <v>3</v>
      </c>
      <c r="I5877">
        <f>tblCustRFM[[#This Row],[RecencyTier]] + tblCustRFM[[#This Row],[FrequencyTier]] + tblCustRFM[[#This Row],[MonetaryTier]]</f>
        <v>9</v>
      </c>
    </row>
    <row r="5878" spans="1:9" x14ac:dyDescent="0.45">
      <c r="A5878" s="16">
        <v>9799</v>
      </c>
      <c r="B5878" s="10">
        <v>45197.711071103397</v>
      </c>
      <c r="C5878">
        <v>1</v>
      </c>
      <c r="D5878">
        <v>520.6</v>
      </c>
      <c r="E5878" s="24">
        <f>INT(RFM_Pivot!$A$1 - tblCustRFM[[#This Row],[LastPurchaseDate]])</f>
        <v>459</v>
      </c>
      <c r="F5878">
        <f>IF(tblCustRFM[[#This Row],[Recency]] &lt;= $L$4, 3, IF(tblCustRFM[[#This Row],[Recency]] &lt;= M5880, 2, 1))</f>
        <v>1</v>
      </c>
      <c r="G5878">
        <f>IF(tblCustRFM[[#This Row],[Frequency]] &gt;= L5881, 3, IF(tblCustRFM[[#This Row],[Frequency]] &gt;= M5881, 2, 1))</f>
        <v>3</v>
      </c>
      <c r="H5878">
        <f>IF(tblCustRFM[[#This Row],[Monetary]] &gt;= L5882, 3, IF(tblCustRFM[[#This Row],[Monetary]] &gt;= M5882, 2, 1))</f>
        <v>3</v>
      </c>
      <c r="I5878">
        <f>tblCustRFM[[#This Row],[RecencyTier]] + tblCustRFM[[#This Row],[FrequencyTier]] + tblCustRFM[[#This Row],[MonetaryTier]]</f>
        <v>7</v>
      </c>
    </row>
    <row r="5879" spans="1:9" x14ac:dyDescent="0.45">
      <c r="A5879" s="16">
        <v>9800</v>
      </c>
      <c r="B5879" s="10">
        <v>45066.224922492285</v>
      </c>
      <c r="C5879">
        <v>2</v>
      </c>
      <c r="D5879">
        <v>25887.85</v>
      </c>
      <c r="E5879" s="24">
        <f>INT(RFM_Pivot!$A$1 - tblCustRFM[[#This Row],[LastPurchaseDate]])</f>
        <v>590</v>
      </c>
      <c r="F5879">
        <f>IF(tblCustRFM[[#This Row],[Recency]] &lt;= $L$4, 3, IF(tblCustRFM[[#This Row],[Recency]] &lt;= M5881, 2, 1))</f>
        <v>1</v>
      </c>
      <c r="G5879">
        <f>IF(tblCustRFM[[#This Row],[Frequency]] &gt;= L5882, 3, IF(tblCustRFM[[#This Row],[Frequency]] &gt;= M5882, 2, 1))</f>
        <v>3</v>
      </c>
      <c r="H5879">
        <f>IF(tblCustRFM[[#This Row],[Monetary]] &gt;= L5883, 3, IF(tblCustRFM[[#This Row],[Monetary]] &gt;= M5883, 2, 1))</f>
        <v>3</v>
      </c>
      <c r="I5879">
        <f>tblCustRFM[[#This Row],[RecencyTier]] + tblCustRFM[[#This Row],[FrequencyTier]] + tblCustRFM[[#This Row],[MonetaryTier]]</f>
        <v>7</v>
      </c>
    </row>
    <row r="5880" spans="1:9" x14ac:dyDescent="0.45">
      <c r="A5880" s="16">
        <v>9801</v>
      </c>
      <c r="B5880" s="10">
        <v>45173.545654552472</v>
      </c>
      <c r="C5880">
        <v>2</v>
      </c>
      <c r="D5880">
        <v>14648.49</v>
      </c>
      <c r="E5880" s="24">
        <f>INT(RFM_Pivot!$A$1 - tblCustRFM[[#This Row],[LastPurchaseDate]])</f>
        <v>483</v>
      </c>
      <c r="F5880">
        <f>IF(tblCustRFM[[#This Row],[Recency]] &lt;= $L$4, 3, IF(tblCustRFM[[#This Row],[Recency]] &lt;= M5882, 2, 1))</f>
        <v>1</v>
      </c>
      <c r="G5880">
        <f>IF(tblCustRFM[[#This Row],[Frequency]] &gt;= L5883, 3, IF(tblCustRFM[[#This Row],[Frequency]] &gt;= M5883, 2, 1))</f>
        <v>3</v>
      </c>
      <c r="H5880">
        <f>IF(tblCustRFM[[#This Row],[Monetary]] &gt;= L5884, 3, IF(tblCustRFM[[#This Row],[Monetary]] &gt;= M5884, 2, 1))</f>
        <v>3</v>
      </c>
      <c r="I5880">
        <f>tblCustRFM[[#This Row],[RecencyTier]] + tblCustRFM[[#This Row],[FrequencyTier]] + tblCustRFM[[#This Row],[MonetaryTier]]</f>
        <v>7</v>
      </c>
    </row>
    <row r="5881" spans="1:9" x14ac:dyDescent="0.45">
      <c r="A5881" s="16">
        <v>9802</v>
      </c>
      <c r="B5881" s="10">
        <v>45406.94999498457</v>
      </c>
      <c r="C5881">
        <v>3</v>
      </c>
      <c r="D5881">
        <v>22611.88</v>
      </c>
      <c r="E5881" s="24">
        <f>INT(RFM_Pivot!$A$1 - tblCustRFM[[#This Row],[LastPurchaseDate]])</f>
        <v>250</v>
      </c>
      <c r="F5881">
        <f>IF(tblCustRFM[[#This Row],[Recency]] &lt;= $L$4, 3, IF(tblCustRFM[[#This Row],[Recency]] &lt;= M5883, 2, 1))</f>
        <v>1</v>
      </c>
      <c r="G5881">
        <f>IF(tblCustRFM[[#This Row],[Frequency]] &gt;= L5884, 3, IF(tblCustRFM[[#This Row],[Frequency]] &gt;= M5884, 2, 1))</f>
        <v>3</v>
      </c>
      <c r="H5881">
        <f>IF(tblCustRFM[[#This Row],[Monetary]] &gt;= L5885, 3, IF(tblCustRFM[[#This Row],[Monetary]] &gt;= M5885, 2, 1))</f>
        <v>3</v>
      </c>
      <c r="I5881">
        <f>tblCustRFM[[#This Row],[RecencyTier]] + tblCustRFM[[#This Row],[FrequencyTier]] + tblCustRFM[[#This Row],[MonetaryTier]]</f>
        <v>7</v>
      </c>
    </row>
    <row r="5882" spans="1:9" x14ac:dyDescent="0.45">
      <c r="A5882" s="16">
        <v>9804</v>
      </c>
      <c r="B5882" s="10">
        <v>45414.104710493826</v>
      </c>
      <c r="C5882">
        <v>2</v>
      </c>
      <c r="D5882">
        <v>15618.99</v>
      </c>
      <c r="E5882" s="24">
        <f>INT(RFM_Pivot!$A$1 - tblCustRFM[[#This Row],[LastPurchaseDate]])</f>
        <v>242</v>
      </c>
      <c r="F5882">
        <f>IF(tblCustRFM[[#This Row],[Recency]] &lt;= $L$4, 3, IF(tblCustRFM[[#This Row],[Recency]] &lt;= M5884, 2, 1))</f>
        <v>1</v>
      </c>
      <c r="G5882">
        <f>IF(tblCustRFM[[#This Row],[Frequency]] &gt;= L5885, 3, IF(tblCustRFM[[#This Row],[Frequency]] &gt;= M5885, 2, 1))</f>
        <v>3</v>
      </c>
      <c r="H5882">
        <f>IF(tblCustRFM[[#This Row],[Monetary]] &gt;= L5886, 3, IF(tblCustRFM[[#This Row],[Monetary]] &gt;= M5886, 2, 1))</f>
        <v>3</v>
      </c>
      <c r="I5882">
        <f>tblCustRFM[[#This Row],[RecencyTier]] + tblCustRFM[[#This Row],[FrequencyTier]] + tblCustRFM[[#This Row],[MonetaryTier]]</f>
        <v>7</v>
      </c>
    </row>
    <row r="5883" spans="1:9" x14ac:dyDescent="0.45">
      <c r="A5883" s="16">
        <v>9806</v>
      </c>
      <c r="B5883" s="10">
        <v>45230.710371026238</v>
      </c>
      <c r="C5883">
        <v>1</v>
      </c>
      <c r="D5883">
        <v>4734.74</v>
      </c>
      <c r="E5883" s="24">
        <f>INT(RFM_Pivot!$A$1 - tblCustRFM[[#This Row],[LastPurchaseDate]])</f>
        <v>426</v>
      </c>
      <c r="F5883">
        <f>IF(tblCustRFM[[#This Row],[Recency]] &lt;= $L$4, 3, IF(tblCustRFM[[#This Row],[Recency]] &lt;= M5885, 2, 1))</f>
        <v>1</v>
      </c>
      <c r="G5883">
        <f>IF(tblCustRFM[[#This Row],[Frequency]] &gt;= L5886, 3, IF(tblCustRFM[[#This Row],[Frequency]] &gt;= M5886, 2, 1))</f>
        <v>3</v>
      </c>
      <c r="H5883">
        <f>IF(tblCustRFM[[#This Row],[Monetary]] &gt;= L5887, 3, IF(tblCustRFM[[#This Row],[Monetary]] &gt;= M5887, 2, 1))</f>
        <v>3</v>
      </c>
      <c r="I5883">
        <f>tblCustRFM[[#This Row],[RecencyTier]] + tblCustRFM[[#This Row],[FrequencyTier]] + tblCustRFM[[#This Row],[MonetaryTier]]</f>
        <v>7</v>
      </c>
    </row>
    <row r="5884" spans="1:9" x14ac:dyDescent="0.45">
      <c r="A5884" s="16">
        <v>9808</v>
      </c>
      <c r="B5884" s="10">
        <v>45492.003500347222</v>
      </c>
      <c r="C5884">
        <v>3</v>
      </c>
      <c r="D5884">
        <v>18104.400000000001</v>
      </c>
      <c r="E5884" s="24">
        <f>INT(RFM_Pivot!$A$1 - tblCustRFM[[#This Row],[LastPurchaseDate]])</f>
        <v>164</v>
      </c>
      <c r="F5884">
        <f>IF(tblCustRFM[[#This Row],[Recency]] &lt;= $L$4, 3, IF(tblCustRFM[[#This Row],[Recency]] &lt;= M5886, 2, 1))</f>
        <v>1</v>
      </c>
      <c r="G5884">
        <f>IF(tblCustRFM[[#This Row],[Frequency]] &gt;= L5887, 3, IF(tblCustRFM[[#This Row],[Frequency]] &gt;= M5887, 2, 1))</f>
        <v>3</v>
      </c>
      <c r="H5884">
        <f>IF(tblCustRFM[[#This Row],[Monetary]] &gt;= L5888, 3, IF(tblCustRFM[[#This Row],[Monetary]] &gt;= M5888, 2, 1))</f>
        <v>3</v>
      </c>
      <c r="I5884">
        <f>tblCustRFM[[#This Row],[RecencyTier]] + tblCustRFM[[#This Row],[FrequencyTier]] + tblCustRFM[[#This Row],[MonetaryTier]]</f>
        <v>7</v>
      </c>
    </row>
    <row r="5885" spans="1:9" x14ac:dyDescent="0.45">
      <c r="A5885" s="16">
        <v>9809</v>
      </c>
      <c r="B5885" s="10">
        <v>45424.763776388892</v>
      </c>
      <c r="C5885">
        <v>1</v>
      </c>
      <c r="D5885">
        <v>7257.9</v>
      </c>
      <c r="E5885" s="24">
        <f>INT(RFM_Pivot!$A$1 - tblCustRFM[[#This Row],[LastPurchaseDate]])</f>
        <v>232</v>
      </c>
      <c r="F5885">
        <f>IF(tblCustRFM[[#This Row],[Recency]] &lt;= $L$4, 3, IF(tblCustRFM[[#This Row],[Recency]] &lt;= M5887, 2, 1))</f>
        <v>1</v>
      </c>
      <c r="G5885">
        <f>IF(tblCustRFM[[#This Row],[Frequency]] &gt;= L5888, 3, IF(tblCustRFM[[#This Row],[Frequency]] &gt;= M5888, 2, 1))</f>
        <v>3</v>
      </c>
      <c r="H5885">
        <f>IF(tblCustRFM[[#This Row],[Monetary]] &gt;= L5889, 3, IF(tblCustRFM[[#This Row],[Monetary]] &gt;= M5889, 2, 1))</f>
        <v>3</v>
      </c>
      <c r="I5885">
        <f>tblCustRFM[[#This Row],[RecencyTier]] + tblCustRFM[[#This Row],[FrequencyTier]] + tblCustRFM[[#This Row],[MonetaryTier]]</f>
        <v>7</v>
      </c>
    </row>
    <row r="5886" spans="1:9" x14ac:dyDescent="0.45">
      <c r="A5886" s="16">
        <v>9811</v>
      </c>
      <c r="B5886" s="10">
        <v>45149.672267206792</v>
      </c>
      <c r="C5886">
        <v>1</v>
      </c>
      <c r="D5886">
        <v>6489.68</v>
      </c>
      <c r="E5886" s="24">
        <f>INT(RFM_Pivot!$A$1 - tblCustRFM[[#This Row],[LastPurchaseDate]])</f>
        <v>507</v>
      </c>
      <c r="F5886">
        <f>IF(tblCustRFM[[#This Row],[Recency]] &lt;= $L$4, 3, IF(tblCustRFM[[#This Row],[Recency]] &lt;= M5888, 2, 1))</f>
        <v>1</v>
      </c>
      <c r="G5886">
        <f>IF(tblCustRFM[[#This Row],[Frequency]] &gt;= L5889, 3, IF(tblCustRFM[[#This Row],[Frequency]] &gt;= M5889, 2, 1))</f>
        <v>3</v>
      </c>
      <c r="H5886">
        <f>IF(tblCustRFM[[#This Row],[Monetary]] &gt;= L5890, 3, IF(tblCustRFM[[#This Row],[Monetary]] &gt;= M5890, 2, 1))</f>
        <v>3</v>
      </c>
      <c r="I5886">
        <f>tblCustRFM[[#This Row],[RecencyTier]] + tblCustRFM[[#This Row],[FrequencyTier]] + tblCustRFM[[#This Row],[MonetaryTier]]</f>
        <v>7</v>
      </c>
    </row>
    <row r="5887" spans="1:9" x14ac:dyDescent="0.45">
      <c r="A5887" s="16">
        <v>9812</v>
      </c>
      <c r="B5887" s="10">
        <v>45490.03230324074</v>
      </c>
      <c r="C5887">
        <v>1</v>
      </c>
      <c r="D5887">
        <v>4673.03</v>
      </c>
      <c r="E5887" s="24">
        <f>INT(RFM_Pivot!$A$1 - tblCustRFM[[#This Row],[LastPurchaseDate]])</f>
        <v>166</v>
      </c>
      <c r="F5887">
        <f>IF(tblCustRFM[[#This Row],[Recency]] &lt;= $L$4, 3, IF(tblCustRFM[[#This Row],[Recency]] &lt;= M5889, 2, 1))</f>
        <v>1</v>
      </c>
      <c r="G5887">
        <f>IF(tblCustRFM[[#This Row],[Frequency]] &gt;= L5890, 3, IF(tblCustRFM[[#This Row],[Frequency]] &gt;= M5890, 2, 1))</f>
        <v>3</v>
      </c>
      <c r="H5887">
        <f>IF(tblCustRFM[[#This Row],[Monetary]] &gt;= L5891, 3, IF(tblCustRFM[[#This Row],[Monetary]] &gt;= M5891, 2, 1))</f>
        <v>3</v>
      </c>
      <c r="I5887">
        <f>tblCustRFM[[#This Row],[RecencyTier]] + tblCustRFM[[#This Row],[FrequencyTier]] + tblCustRFM[[#This Row],[MonetaryTier]]</f>
        <v>7</v>
      </c>
    </row>
    <row r="5888" spans="1:9" x14ac:dyDescent="0.45">
      <c r="A5888" s="16">
        <v>9814</v>
      </c>
      <c r="B5888" s="10">
        <v>45656.05090509259</v>
      </c>
      <c r="C5888">
        <v>1</v>
      </c>
      <c r="D5888">
        <v>17202.52</v>
      </c>
      <c r="E5888" s="24">
        <f>INT(RFM_Pivot!$A$1 - tblCustRFM[[#This Row],[LastPurchaseDate]])</f>
        <v>0</v>
      </c>
      <c r="F5888">
        <f>IF(tblCustRFM[[#This Row],[Recency]] &lt;= $L$4, 3, IF(tblCustRFM[[#This Row],[Recency]] &lt;= M5890, 2, 1))</f>
        <v>3</v>
      </c>
      <c r="G5888">
        <f>IF(tblCustRFM[[#This Row],[Frequency]] &gt;= L5891, 3, IF(tblCustRFM[[#This Row],[Frequency]] &gt;= M5891, 2, 1))</f>
        <v>3</v>
      </c>
      <c r="H5888">
        <f>IF(tblCustRFM[[#This Row],[Monetary]] &gt;= L5892, 3, IF(tblCustRFM[[#This Row],[Monetary]] &gt;= M5892, 2, 1))</f>
        <v>3</v>
      </c>
      <c r="I5888">
        <f>tblCustRFM[[#This Row],[RecencyTier]] + tblCustRFM[[#This Row],[FrequencyTier]] + tblCustRFM[[#This Row],[MonetaryTier]]</f>
        <v>9</v>
      </c>
    </row>
    <row r="5889" spans="1:9" x14ac:dyDescent="0.45">
      <c r="A5889" s="16">
        <v>9815</v>
      </c>
      <c r="B5889" s="10">
        <v>44942.769576967592</v>
      </c>
      <c r="C5889">
        <v>1</v>
      </c>
      <c r="D5889">
        <v>3848.36</v>
      </c>
      <c r="E5889" s="24">
        <f>INT(RFM_Pivot!$A$1 - tblCustRFM[[#This Row],[LastPurchaseDate]])</f>
        <v>714</v>
      </c>
      <c r="F5889">
        <f>IF(tblCustRFM[[#This Row],[Recency]] &lt;= $L$4, 3, IF(tblCustRFM[[#This Row],[Recency]] &lt;= M5891, 2, 1))</f>
        <v>1</v>
      </c>
      <c r="G5889">
        <f>IF(tblCustRFM[[#This Row],[Frequency]] &gt;= L5892, 3, IF(tblCustRFM[[#This Row],[Frequency]] &gt;= M5892, 2, 1))</f>
        <v>3</v>
      </c>
      <c r="H5889">
        <f>IF(tblCustRFM[[#This Row],[Monetary]] &gt;= L5893, 3, IF(tblCustRFM[[#This Row],[Monetary]] &gt;= M5893, 2, 1))</f>
        <v>3</v>
      </c>
      <c r="I5889">
        <f>tblCustRFM[[#This Row],[RecencyTier]] + tblCustRFM[[#This Row],[FrequencyTier]] + tblCustRFM[[#This Row],[MonetaryTier]]</f>
        <v>7</v>
      </c>
    </row>
    <row r="5890" spans="1:9" x14ac:dyDescent="0.45">
      <c r="A5890" s="16">
        <v>9817</v>
      </c>
      <c r="B5890" s="10">
        <v>45437.248024807101</v>
      </c>
      <c r="C5890">
        <v>1</v>
      </c>
      <c r="D5890">
        <v>7895.4</v>
      </c>
      <c r="E5890" s="24">
        <f>INT(RFM_Pivot!$A$1 - tblCustRFM[[#This Row],[LastPurchaseDate]])</f>
        <v>219</v>
      </c>
      <c r="F5890">
        <f>IF(tblCustRFM[[#This Row],[Recency]] &lt;= $L$4, 3, IF(tblCustRFM[[#This Row],[Recency]] &lt;= M5892, 2, 1))</f>
        <v>1</v>
      </c>
      <c r="G5890">
        <f>IF(tblCustRFM[[#This Row],[Frequency]] &gt;= L5893, 3, IF(tblCustRFM[[#This Row],[Frequency]] &gt;= M5893, 2, 1))</f>
        <v>3</v>
      </c>
      <c r="H5890">
        <f>IF(tblCustRFM[[#This Row],[Monetary]] &gt;= L5894, 3, IF(tblCustRFM[[#This Row],[Monetary]] &gt;= M5894, 2, 1))</f>
        <v>3</v>
      </c>
      <c r="I5890">
        <f>tblCustRFM[[#This Row],[RecencyTier]] + tblCustRFM[[#This Row],[FrequencyTier]] + tblCustRFM[[#This Row],[MonetaryTier]]</f>
        <v>7</v>
      </c>
    </row>
    <row r="5891" spans="1:9" x14ac:dyDescent="0.45">
      <c r="A5891" s="16">
        <v>9820</v>
      </c>
      <c r="B5891" s="10">
        <v>45013.002600270062</v>
      </c>
      <c r="C5891">
        <v>1</v>
      </c>
      <c r="D5891">
        <v>12144.09</v>
      </c>
      <c r="E5891" s="24">
        <f>INT(RFM_Pivot!$A$1 - tblCustRFM[[#This Row],[LastPurchaseDate]])</f>
        <v>643</v>
      </c>
      <c r="F5891">
        <f>IF(tblCustRFM[[#This Row],[Recency]] &lt;= $L$4, 3, IF(tblCustRFM[[#This Row],[Recency]] &lt;= M5893, 2, 1))</f>
        <v>1</v>
      </c>
      <c r="G5891">
        <f>IF(tblCustRFM[[#This Row],[Frequency]] &gt;= L5894, 3, IF(tblCustRFM[[#This Row],[Frequency]] &gt;= M5894, 2, 1))</f>
        <v>3</v>
      </c>
      <c r="H5891">
        <f>IF(tblCustRFM[[#This Row],[Monetary]] &gt;= L5895, 3, IF(tblCustRFM[[#This Row],[Monetary]] &gt;= M5895, 2, 1))</f>
        <v>3</v>
      </c>
      <c r="I5891">
        <f>tblCustRFM[[#This Row],[RecencyTier]] + tblCustRFM[[#This Row],[FrequencyTier]] + tblCustRFM[[#This Row],[MonetaryTier]]</f>
        <v>7</v>
      </c>
    </row>
    <row r="5892" spans="1:9" x14ac:dyDescent="0.45">
      <c r="A5892" s="16">
        <v>9823</v>
      </c>
      <c r="B5892" s="10">
        <v>45629.257225733025</v>
      </c>
      <c r="C5892">
        <v>1</v>
      </c>
      <c r="D5892">
        <v>372.6</v>
      </c>
      <c r="E5892" s="24">
        <f>INT(RFM_Pivot!$A$1 - tblCustRFM[[#This Row],[LastPurchaseDate]])</f>
        <v>27</v>
      </c>
      <c r="F5892">
        <f>IF(tblCustRFM[[#This Row],[Recency]] &lt;= $L$4, 3, IF(tblCustRFM[[#This Row],[Recency]] &lt;= M5894, 2, 1))</f>
        <v>3</v>
      </c>
      <c r="G5892">
        <f>IF(tblCustRFM[[#This Row],[Frequency]] &gt;= L5895, 3, IF(tblCustRFM[[#This Row],[Frequency]] &gt;= M5895, 2, 1))</f>
        <v>3</v>
      </c>
      <c r="H5892">
        <f>IF(tblCustRFM[[#This Row],[Monetary]] &gt;= L5896, 3, IF(tblCustRFM[[#This Row],[Monetary]] &gt;= M5896, 2, 1))</f>
        <v>3</v>
      </c>
      <c r="I5892">
        <f>tblCustRFM[[#This Row],[RecencyTier]] + tblCustRFM[[#This Row],[FrequencyTier]] + tblCustRFM[[#This Row],[MonetaryTier]]</f>
        <v>9</v>
      </c>
    </row>
    <row r="5893" spans="1:9" x14ac:dyDescent="0.45">
      <c r="A5893" s="16">
        <v>9828</v>
      </c>
      <c r="B5893" s="10">
        <v>45381.835483564813</v>
      </c>
      <c r="C5893">
        <v>2</v>
      </c>
      <c r="D5893">
        <v>12192.6</v>
      </c>
      <c r="E5893" s="24">
        <f>INT(RFM_Pivot!$A$1 - tblCustRFM[[#This Row],[LastPurchaseDate]])</f>
        <v>275</v>
      </c>
      <c r="F5893">
        <f>IF(tblCustRFM[[#This Row],[Recency]] &lt;= $L$4, 3, IF(tblCustRFM[[#This Row],[Recency]] &lt;= M5895, 2, 1))</f>
        <v>1</v>
      </c>
      <c r="G5893">
        <f>IF(tblCustRFM[[#This Row],[Frequency]] &gt;= L5896, 3, IF(tblCustRFM[[#This Row],[Frequency]] &gt;= M5896, 2, 1))</f>
        <v>3</v>
      </c>
      <c r="H5893">
        <f>IF(tblCustRFM[[#This Row],[Monetary]] &gt;= L5897, 3, IF(tblCustRFM[[#This Row],[Monetary]] &gt;= M5897, 2, 1))</f>
        <v>3</v>
      </c>
      <c r="I5893">
        <f>tblCustRFM[[#This Row],[RecencyTier]] + tblCustRFM[[#This Row],[FrequencyTier]] + tblCustRFM[[#This Row],[MonetaryTier]]</f>
        <v>7</v>
      </c>
    </row>
    <row r="5894" spans="1:9" x14ac:dyDescent="0.45">
      <c r="A5894" s="16">
        <v>9831</v>
      </c>
      <c r="B5894" s="10">
        <v>45509.379237924382</v>
      </c>
      <c r="C5894">
        <v>2</v>
      </c>
      <c r="D5894">
        <v>18963.04</v>
      </c>
      <c r="E5894" s="24">
        <f>INT(RFM_Pivot!$A$1 - tblCustRFM[[#This Row],[LastPurchaseDate]])</f>
        <v>147</v>
      </c>
      <c r="F5894">
        <f>IF(tblCustRFM[[#This Row],[Recency]] &lt;= $L$4, 3, IF(tblCustRFM[[#This Row],[Recency]] &lt;= M5896, 2, 1))</f>
        <v>1</v>
      </c>
      <c r="G5894">
        <f>IF(tblCustRFM[[#This Row],[Frequency]] &gt;= L5897, 3, IF(tblCustRFM[[#This Row],[Frequency]] &gt;= M5897, 2, 1))</f>
        <v>3</v>
      </c>
      <c r="H5894">
        <f>IF(tblCustRFM[[#This Row],[Monetary]] &gt;= L5898, 3, IF(tblCustRFM[[#This Row],[Monetary]] &gt;= M5898, 2, 1))</f>
        <v>3</v>
      </c>
      <c r="I5894">
        <f>tblCustRFM[[#This Row],[RecencyTier]] + tblCustRFM[[#This Row],[FrequencyTier]] + tblCustRFM[[#This Row],[MonetaryTier]]</f>
        <v>7</v>
      </c>
    </row>
    <row r="5895" spans="1:9" x14ac:dyDescent="0.45">
      <c r="A5895" s="16">
        <v>9832</v>
      </c>
      <c r="B5895" s="10">
        <v>45259.986298649688</v>
      </c>
      <c r="C5895">
        <v>1</v>
      </c>
      <c r="D5895">
        <v>14285.25</v>
      </c>
      <c r="E5895" s="24">
        <f>INT(RFM_Pivot!$A$1 - tblCustRFM[[#This Row],[LastPurchaseDate]])</f>
        <v>397</v>
      </c>
      <c r="F5895">
        <f>IF(tblCustRFM[[#This Row],[Recency]] &lt;= $L$4, 3, IF(tblCustRFM[[#This Row],[Recency]] &lt;= M5897, 2, 1))</f>
        <v>1</v>
      </c>
      <c r="G5895">
        <f>IF(tblCustRFM[[#This Row],[Frequency]] &gt;= L5898, 3, IF(tblCustRFM[[#This Row],[Frequency]] &gt;= M5898, 2, 1))</f>
        <v>3</v>
      </c>
      <c r="H5895">
        <f>IF(tblCustRFM[[#This Row],[Monetary]] &gt;= L5899, 3, IF(tblCustRFM[[#This Row],[Monetary]] &gt;= M5899, 2, 1))</f>
        <v>3</v>
      </c>
      <c r="I5895">
        <f>tblCustRFM[[#This Row],[RecencyTier]] + tblCustRFM[[#This Row],[FrequencyTier]] + tblCustRFM[[#This Row],[MonetaryTier]]</f>
        <v>7</v>
      </c>
    </row>
    <row r="5896" spans="1:9" x14ac:dyDescent="0.45">
      <c r="A5896" s="16">
        <v>9834</v>
      </c>
      <c r="B5896" s="10">
        <v>45565.448844868828</v>
      </c>
      <c r="C5896">
        <v>2</v>
      </c>
      <c r="D5896">
        <v>15828.33</v>
      </c>
      <c r="E5896" s="24">
        <f>INT(RFM_Pivot!$A$1 - tblCustRFM[[#This Row],[LastPurchaseDate]])</f>
        <v>91</v>
      </c>
      <c r="F5896">
        <f>IF(tblCustRFM[[#This Row],[Recency]] &lt;= $L$4, 3, IF(tblCustRFM[[#This Row],[Recency]] &lt;= M5898, 2, 1))</f>
        <v>3</v>
      </c>
      <c r="G5896">
        <f>IF(tblCustRFM[[#This Row],[Frequency]] &gt;= L5899, 3, IF(tblCustRFM[[#This Row],[Frequency]] &gt;= M5899, 2, 1))</f>
        <v>3</v>
      </c>
      <c r="H5896">
        <f>IF(tblCustRFM[[#This Row],[Monetary]] &gt;= L5900, 3, IF(tblCustRFM[[#This Row],[Monetary]] &gt;= M5900, 2, 1))</f>
        <v>3</v>
      </c>
      <c r="I5896">
        <f>tblCustRFM[[#This Row],[RecencyTier]] + tblCustRFM[[#This Row],[FrequencyTier]] + tblCustRFM[[#This Row],[MonetaryTier]]</f>
        <v>9</v>
      </c>
    </row>
    <row r="5897" spans="1:9" x14ac:dyDescent="0.45">
      <c r="A5897" s="16">
        <v>9835</v>
      </c>
      <c r="B5897" s="10">
        <v>45145.510851080246</v>
      </c>
      <c r="C5897">
        <v>1</v>
      </c>
      <c r="D5897">
        <v>2831.42</v>
      </c>
      <c r="E5897" s="24">
        <f>INT(RFM_Pivot!$A$1 - tblCustRFM[[#This Row],[LastPurchaseDate]])</f>
        <v>511</v>
      </c>
      <c r="F5897">
        <f>IF(tblCustRFM[[#This Row],[Recency]] &lt;= $L$4, 3, IF(tblCustRFM[[#This Row],[Recency]] &lt;= M5899, 2, 1))</f>
        <v>1</v>
      </c>
      <c r="G5897">
        <f>IF(tblCustRFM[[#This Row],[Frequency]] &gt;= L5900, 3, IF(tblCustRFM[[#This Row],[Frequency]] &gt;= M5900, 2, 1))</f>
        <v>3</v>
      </c>
      <c r="H5897">
        <f>IF(tblCustRFM[[#This Row],[Monetary]] &gt;= L5901, 3, IF(tblCustRFM[[#This Row],[Monetary]] &gt;= M5901, 2, 1))</f>
        <v>3</v>
      </c>
      <c r="I5897">
        <f>tblCustRFM[[#This Row],[RecencyTier]] + tblCustRFM[[#This Row],[FrequencyTier]] + tblCustRFM[[#This Row],[MonetaryTier]]</f>
        <v>7</v>
      </c>
    </row>
    <row r="5898" spans="1:9" x14ac:dyDescent="0.45">
      <c r="A5898" s="16">
        <v>9836</v>
      </c>
      <c r="B5898" s="10">
        <v>45644.369736998458</v>
      </c>
      <c r="C5898">
        <v>1</v>
      </c>
      <c r="D5898">
        <v>7361.92</v>
      </c>
      <c r="E5898" s="24">
        <f>INT(RFM_Pivot!$A$1 - tblCustRFM[[#This Row],[LastPurchaseDate]])</f>
        <v>12</v>
      </c>
      <c r="F5898">
        <f>IF(tblCustRFM[[#This Row],[Recency]] &lt;= $L$4, 3, IF(tblCustRFM[[#This Row],[Recency]] &lt;= M5900, 2, 1))</f>
        <v>3</v>
      </c>
      <c r="G5898">
        <f>IF(tblCustRFM[[#This Row],[Frequency]] &gt;= L5901, 3, IF(tblCustRFM[[#This Row],[Frequency]] &gt;= M5901, 2, 1))</f>
        <v>3</v>
      </c>
      <c r="H5898">
        <f>IF(tblCustRFM[[#This Row],[Monetary]] &gt;= L5902, 3, IF(tblCustRFM[[#This Row],[Monetary]] &gt;= M5902, 2, 1))</f>
        <v>3</v>
      </c>
      <c r="I5898">
        <f>tblCustRFM[[#This Row],[RecencyTier]] + tblCustRFM[[#This Row],[FrequencyTier]] + tblCustRFM[[#This Row],[MonetaryTier]]</f>
        <v>9</v>
      </c>
    </row>
    <row r="5899" spans="1:9" x14ac:dyDescent="0.45">
      <c r="A5899" s="16">
        <v>9837</v>
      </c>
      <c r="B5899" s="10">
        <v>45465.793879398145</v>
      </c>
      <c r="C5899">
        <v>3</v>
      </c>
      <c r="D5899">
        <v>8076.51</v>
      </c>
      <c r="E5899" s="24">
        <f>INT(RFM_Pivot!$A$1 - tblCustRFM[[#This Row],[LastPurchaseDate]])</f>
        <v>191</v>
      </c>
      <c r="F5899">
        <f>IF(tblCustRFM[[#This Row],[Recency]] &lt;= $L$4, 3, IF(tblCustRFM[[#This Row],[Recency]] &lt;= M5901, 2, 1))</f>
        <v>1</v>
      </c>
      <c r="G5899">
        <f>IF(tblCustRFM[[#This Row],[Frequency]] &gt;= L5902, 3, IF(tblCustRFM[[#This Row],[Frequency]] &gt;= M5902, 2, 1))</f>
        <v>3</v>
      </c>
      <c r="H5899">
        <f>IF(tblCustRFM[[#This Row],[Monetary]] &gt;= L5903, 3, IF(tblCustRFM[[#This Row],[Monetary]] &gt;= M5903, 2, 1))</f>
        <v>3</v>
      </c>
      <c r="I5899">
        <f>tblCustRFM[[#This Row],[RecencyTier]] + tblCustRFM[[#This Row],[FrequencyTier]] + tblCustRFM[[#This Row],[MonetaryTier]]</f>
        <v>7</v>
      </c>
    </row>
    <row r="5900" spans="1:9" x14ac:dyDescent="0.45">
      <c r="A5900" s="16">
        <v>9838</v>
      </c>
      <c r="B5900" s="10">
        <v>44929.628262808641</v>
      </c>
      <c r="C5900">
        <v>1</v>
      </c>
      <c r="D5900">
        <v>7177.5</v>
      </c>
      <c r="E5900" s="24">
        <f>INT(RFM_Pivot!$A$1 - tblCustRFM[[#This Row],[LastPurchaseDate]])</f>
        <v>727</v>
      </c>
      <c r="F5900">
        <f>IF(tblCustRFM[[#This Row],[Recency]] &lt;= $L$4, 3, IF(tblCustRFM[[#This Row],[Recency]] &lt;= M5902, 2, 1))</f>
        <v>1</v>
      </c>
      <c r="G5900">
        <f>IF(tblCustRFM[[#This Row],[Frequency]] &gt;= L5903, 3, IF(tblCustRFM[[#This Row],[Frequency]] &gt;= M5903, 2, 1))</f>
        <v>3</v>
      </c>
      <c r="H5900">
        <f>IF(tblCustRFM[[#This Row],[Monetary]] &gt;= L5904, 3, IF(tblCustRFM[[#This Row],[Monetary]] &gt;= M5904, 2, 1))</f>
        <v>3</v>
      </c>
      <c r="I5900">
        <f>tblCustRFM[[#This Row],[RecencyTier]] + tblCustRFM[[#This Row],[FrequencyTier]] + tblCustRFM[[#This Row],[MonetaryTier]]</f>
        <v>7</v>
      </c>
    </row>
    <row r="5901" spans="1:9" x14ac:dyDescent="0.45">
      <c r="A5901" s="16">
        <v>9839</v>
      </c>
      <c r="B5901" s="10">
        <v>45640.57335733025</v>
      </c>
      <c r="C5901">
        <v>1</v>
      </c>
      <c r="D5901">
        <v>16187.3</v>
      </c>
      <c r="E5901" s="24">
        <f>INT(RFM_Pivot!$A$1 - tblCustRFM[[#This Row],[LastPurchaseDate]])</f>
        <v>16</v>
      </c>
      <c r="F5901">
        <f>IF(tblCustRFM[[#This Row],[Recency]] &lt;= $L$4, 3, IF(tblCustRFM[[#This Row],[Recency]] &lt;= M5903, 2, 1))</f>
        <v>3</v>
      </c>
      <c r="G5901">
        <f>IF(tblCustRFM[[#This Row],[Frequency]] &gt;= L5904, 3, IF(tblCustRFM[[#This Row],[Frequency]] &gt;= M5904, 2, 1))</f>
        <v>3</v>
      </c>
      <c r="H5901">
        <f>IF(tblCustRFM[[#This Row],[Monetary]] &gt;= L5905, 3, IF(tblCustRFM[[#This Row],[Monetary]] &gt;= M5905, 2, 1))</f>
        <v>3</v>
      </c>
      <c r="I5901">
        <f>tblCustRFM[[#This Row],[RecencyTier]] + tblCustRFM[[#This Row],[FrequencyTier]] + tblCustRFM[[#This Row],[MonetaryTier]]</f>
        <v>9</v>
      </c>
    </row>
    <row r="5902" spans="1:9" x14ac:dyDescent="0.45">
      <c r="A5902" s="16">
        <v>9841</v>
      </c>
      <c r="B5902" s="10">
        <v>45649.334233410496</v>
      </c>
      <c r="C5902">
        <v>3</v>
      </c>
      <c r="D5902">
        <v>23432.080000000002</v>
      </c>
      <c r="E5902" s="24">
        <f>INT(RFM_Pivot!$A$1 - tblCustRFM[[#This Row],[LastPurchaseDate]])</f>
        <v>7</v>
      </c>
      <c r="F5902">
        <f>IF(tblCustRFM[[#This Row],[Recency]] &lt;= $L$4, 3, IF(tblCustRFM[[#This Row],[Recency]] &lt;= M5904, 2, 1))</f>
        <v>3</v>
      </c>
      <c r="G5902">
        <f>IF(tblCustRFM[[#This Row],[Frequency]] &gt;= L5905, 3, IF(tblCustRFM[[#This Row],[Frequency]] &gt;= M5905, 2, 1))</f>
        <v>3</v>
      </c>
      <c r="H5902">
        <f>IF(tblCustRFM[[#This Row],[Monetary]] &gt;= L5906, 3, IF(tblCustRFM[[#This Row],[Monetary]] &gt;= M5906, 2, 1))</f>
        <v>3</v>
      </c>
      <c r="I5902">
        <f>tblCustRFM[[#This Row],[RecencyTier]] + tblCustRFM[[#This Row],[FrequencyTier]] + tblCustRFM[[#This Row],[MonetaryTier]]</f>
        <v>9</v>
      </c>
    </row>
    <row r="5903" spans="1:9" x14ac:dyDescent="0.45">
      <c r="A5903" s="16">
        <v>9843</v>
      </c>
      <c r="B5903" s="10">
        <v>45074.547754783947</v>
      </c>
      <c r="C5903">
        <v>1</v>
      </c>
      <c r="D5903">
        <v>21848.45</v>
      </c>
      <c r="E5903" s="24">
        <f>INT(RFM_Pivot!$A$1 - tblCustRFM[[#This Row],[LastPurchaseDate]])</f>
        <v>582</v>
      </c>
      <c r="F5903">
        <f>IF(tblCustRFM[[#This Row],[Recency]] &lt;= $L$4, 3, IF(tblCustRFM[[#This Row],[Recency]] &lt;= M5905, 2, 1))</f>
        <v>1</v>
      </c>
      <c r="G5903">
        <f>IF(tblCustRFM[[#This Row],[Frequency]] &gt;= L5906, 3, IF(tblCustRFM[[#This Row],[Frequency]] &gt;= M5906, 2, 1))</f>
        <v>3</v>
      </c>
      <c r="H5903">
        <f>IF(tblCustRFM[[#This Row],[Monetary]] &gt;= L5907, 3, IF(tblCustRFM[[#This Row],[Monetary]] &gt;= M5907, 2, 1))</f>
        <v>3</v>
      </c>
      <c r="I5903">
        <f>tblCustRFM[[#This Row],[RecencyTier]] + tblCustRFM[[#This Row],[FrequencyTier]] + tblCustRFM[[#This Row],[MonetaryTier]]</f>
        <v>7</v>
      </c>
    </row>
    <row r="5904" spans="1:9" x14ac:dyDescent="0.45">
      <c r="A5904" s="16">
        <v>9844</v>
      </c>
      <c r="B5904" s="10">
        <v>45262.322532253085</v>
      </c>
      <c r="C5904">
        <v>1</v>
      </c>
      <c r="D5904">
        <v>24730</v>
      </c>
      <c r="E5904" s="24">
        <f>INT(RFM_Pivot!$A$1 - tblCustRFM[[#This Row],[LastPurchaseDate]])</f>
        <v>394</v>
      </c>
      <c r="F5904">
        <f>IF(tblCustRFM[[#This Row],[Recency]] &lt;= $L$4, 3, IF(tblCustRFM[[#This Row],[Recency]] &lt;= M5906, 2, 1))</f>
        <v>1</v>
      </c>
      <c r="G5904">
        <f>IF(tblCustRFM[[#This Row],[Frequency]] &gt;= L5907, 3, IF(tblCustRFM[[#This Row],[Frequency]] &gt;= M5907, 2, 1))</f>
        <v>3</v>
      </c>
      <c r="H5904">
        <f>IF(tblCustRFM[[#This Row],[Monetary]] &gt;= L5908, 3, IF(tblCustRFM[[#This Row],[Monetary]] &gt;= M5908, 2, 1))</f>
        <v>3</v>
      </c>
      <c r="I5904">
        <f>tblCustRFM[[#This Row],[RecencyTier]] + tblCustRFM[[#This Row],[FrequencyTier]] + tblCustRFM[[#This Row],[MonetaryTier]]</f>
        <v>7</v>
      </c>
    </row>
    <row r="5905" spans="1:9" x14ac:dyDescent="0.45">
      <c r="A5905" s="16">
        <v>9846</v>
      </c>
      <c r="B5905" s="10">
        <v>45620.350335030867</v>
      </c>
      <c r="C5905">
        <v>2</v>
      </c>
      <c r="D5905">
        <v>9345.57</v>
      </c>
      <c r="E5905" s="24">
        <f>INT(RFM_Pivot!$A$1 - tblCustRFM[[#This Row],[LastPurchaseDate]])</f>
        <v>36</v>
      </c>
      <c r="F5905">
        <f>IF(tblCustRFM[[#This Row],[Recency]] &lt;= $L$4, 3, IF(tblCustRFM[[#This Row],[Recency]] &lt;= M5907, 2, 1))</f>
        <v>3</v>
      </c>
      <c r="G5905">
        <f>IF(tblCustRFM[[#This Row],[Frequency]] &gt;= L5908, 3, IF(tblCustRFM[[#This Row],[Frequency]] &gt;= M5908, 2, 1))</f>
        <v>3</v>
      </c>
      <c r="H5905">
        <f>IF(tblCustRFM[[#This Row],[Monetary]] &gt;= L5909, 3, IF(tblCustRFM[[#This Row],[Monetary]] &gt;= M5909, 2, 1))</f>
        <v>3</v>
      </c>
      <c r="I5905">
        <f>tblCustRFM[[#This Row],[RecencyTier]] + tblCustRFM[[#This Row],[FrequencyTier]] + tblCustRFM[[#This Row],[MonetaryTier]]</f>
        <v>9</v>
      </c>
    </row>
    <row r="5906" spans="1:9" x14ac:dyDescent="0.45">
      <c r="A5906" s="16">
        <v>9847</v>
      </c>
      <c r="B5906" s="10">
        <v>45484.045704552467</v>
      </c>
      <c r="C5906">
        <v>1</v>
      </c>
      <c r="D5906">
        <v>3914.16</v>
      </c>
      <c r="E5906" s="24">
        <f>INT(RFM_Pivot!$A$1 - tblCustRFM[[#This Row],[LastPurchaseDate]])</f>
        <v>172</v>
      </c>
      <c r="F5906">
        <f>IF(tblCustRFM[[#This Row],[Recency]] &lt;= $L$4, 3, IF(tblCustRFM[[#This Row],[Recency]] &lt;= M5908, 2, 1))</f>
        <v>1</v>
      </c>
      <c r="G5906">
        <f>IF(tblCustRFM[[#This Row],[Frequency]] &gt;= L5909, 3, IF(tblCustRFM[[#This Row],[Frequency]] &gt;= M5909, 2, 1))</f>
        <v>3</v>
      </c>
      <c r="H5906">
        <f>IF(tblCustRFM[[#This Row],[Monetary]] &gt;= L5910, 3, IF(tblCustRFM[[#This Row],[Monetary]] &gt;= M5910, 2, 1))</f>
        <v>3</v>
      </c>
      <c r="I5906">
        <f>tblCustRFM[[#This Row],[RecencyTier]] + tblCustRFM[[#This Row],[FrequencyTier]] + tblCustRFM[[#This Row],[MonetaryTier]]</f>
        <v>7</v>
      </c>
    </row>
    <row r="5907" spans="1:9" x14ac:dyDescent="0.45">
      <c r="A5907" s="16">
        <v>9848</v>
      </c>
      <c r="B5907" s="10">
        <v>45520.257325733022</v>
      </c>
      <c r="C5907">
        <v>3</v>
      </c>
      <c r="D5907">
        <v>17100.97</v>
      </c>
      <c r="E5907" s="24">
        <f>INT(RFM_Pivot!$A$1 - tblCustRFM[[#This Row],[LastPurchaseDate]])</f>
        <v>136</v>
      </c>
      <c r="F5907">
        <f>IF(tblCustRFM[[#This Row],[Recency]] &lt;= $L$4, 3, IF(tblCustRFM[[#This Row],[Recency]] &lt;= M5909, 2, 1))</f>
        <v>1</v>
      </c>
      <c r="G5907">
        <f>IF(tblCustRFM[[#This Row],[Frequency]] &gt;= L5910, 3, IF(tblCustRFM[[#This Row],[Frequency]] &gt;= M5910, 2, 1))</f>
        <v>3</v>
      </c>
      <c r="H5907">
        <f>IF(tblCustRFM[[#This Row],[Monetary]] &gt;= L5911, 3, IF(tblCustRFM[[#This Row],[Monetary]] &gt;= M5911, 2, 1))</f>
        <v>3</v>
      </c>
      <c r="I5907">
        <f>tblCustRFM[[#This Row],[RecencyTier]] + tblCustRFM[[#This Row],[FrequencyTier]] + tblCustRFM[[#This Row],[MonetaryTier]]</f>
        <v>7</v>
      </c>
    </row>
    <row r="5908" spans="1:9" x14ac:dyDescent="0.45">
      <c r="A5908" s="16">
        <v>9849</v>
      </c>
      <c r="B5908" s="10">
        <v>45237.500050000002</v>
      </c>
      <c r="C5908">
        <v>1</v>
      </c>
      <c r="D5908">
        <v>5370.68</v>
      </c>
      <c r="E5908" s="24">
        <f>INT(RFM_Pivot!$A$1 - tblCustRFM[[#This Row],[LastPurchaseDate]])</f>
        <v>419</v>
      </c>
      <c r="F5908">
        <f>IF(tblCustRFM[[#This Row],[Recency]] &lt;= $L$4, 3, IF(tblCustRFM[[#This Row],[Recency]] &lt;= M5910, 2, 1))</f>
        <v>1</v>
      </c>
      <c r="G5908">
        <f>IF(tblCustRFM[[#This Row],[Frequency]] &gt;= L5911, 3, IF(tblCustRFM[[#This Row],[Frequency]] &gt;= M5911, 2, 1))</f>
        <v>3</v>
      </c>
      <c r="H5908">
        <f>IF(tblCustRFM[[#This Row],[Monetary]] &gt;= L5912, 3, IF(tblCustRFM[[#This Row],[Monetary]] &gt;= M5912, 2, 1))</f>
        <v>3</v>
      </c>
      <c r="I5908">
        <f>tblCustRFM[[#This Row],[RecencyTier]] + tblCustRFM[[#This Row],[FrequencyTier]] + tblCustRFM[[#This Row],[MonetaryTier]]</f>
        <v>7</v>
      </c>
    </row>
    <row r="5909" spans="1:9" x14ac:dyDescent="0.45">
      <c r="A5909" s="16">
        <v>9850</v>
      </c>
      <c r="B5909" s="10">
        <v>45166.317931790123</v>
      </c>
      <c r="C5909">
        <v>1</v>
      </c>
      <c r="D5909">
        <v>5163.09</v>
      </c>
      <c r="E5909" s="24">
        <f>INT(RFM_Pivot!$A$1 - tblCustRFM[[#This Row],[LastPurchaseDate]])</f>
        <v>490</v>
      </c>
      <c r="F5909">
        <f>IF(tblCustRFM[[#This Row],[Recency]] &lt;= $L$4, 3, IF(tblCustRFM[[#This Row],[Recency]] &lt;= M5911, 2, 1))</f>
        <v>1</v>
      </c>
      <c r="G5909">
        <f>IF(tblCustRFM[[#This Row],[Frequency]] &gt;= L5912, 3, IF(tblCustRFM[[#This Row],[Frequency]] &gt;= M5912, 2, 1))</f>
        <v>3</v>
      </c>
      <c r="H5909">
        <f>IF(tblCustRFM[[#This Row],[Monetary]] &gt;= L5913, 3, IF(tblCustRFM[[#This Row],[Monetary]] &gt;= M5913, 2, 1))</f>
        <v>3</v>
      </c>
      <c r="I5909">
        <f>tblCustRFM[[#This Row],[RecencyTier]] + tblCustRFM[[#This Row],[FrequencyTier]] + tblCustRFM[[#This Row],[MonetaryTier]]</f>
        <v>7</v>
      </c>
    </row>
    <row r="5910" spans="1:9" x14ac:dyDescent="0.45">
      <c r="A5910" s="16">
        <v>9851</v>
      </c>
      <c r="B5910" s="10">
        <v>45618.379137924385</v>
      </c>
      <c r="C5910">
        <v>2</v>
      </c>
      <c r="D5910">
        <v>26121.56</v>
      </c>
      <c r="E5910" s="24">
        <f>INT(RFM_Pivot!$A$1 - tblCustRFM[[#This Row],[LastPurchaseDate]])</f>
        <v>38</v>
      </c>
      <c r="F5910">
        <f>IF(tblCustRFM[[#This Row],[Recency]] &lt;= $L$4, 3, IF(tblCustRFM[[#This Row],[Recency]] &lt;= M5912, 2, 1))</f>
        <v>3</v>
      </c>
      <c r="G5910">
        <f>IF(tblCustRFM[[#This Row],[Frequency]] &gt;= L5913, 3, IF(tblCustRFM[[#This Row],[Frequency]] &gt;= M5913, 2, 1))</f>
        <v>3</v>
      </c>
      <c r="H5910">
        <f>IF(tblCustRFM[[#This Row],[Monetary]] &gt;= L5914, 3, IF(tblCustRFM[[#This Row],[Monetary]] &gt;= M5914, 2, 1))</f>
        <v>3</v>
      </c>
      <c r="I5910">
        <f>tblCustRFM[[#This Row],[RecencyTier]] + tblCustRFM[[#This Row],[FrequencyTier]] + tblCustRFM[[#This Row],[MonetaryTier]]</f>
        <v>9</v>
      </c>
    </row>
    <row r="5911" spans="1:9" x14ac:dyDescent="0.45">
      <c r="A5911" s="16">
        <v>9853</v>
      </c>
      <c r="B5911" s="10">
        <v>45651.159415933646</v>
      </c>
      <c r="C5911">
        <v>4</v>
      </c>
      <c r="D5911">
        <v>42071.71</v>
      </c>
      <c r="E5911" s="24">
        <f>INT(RFM_Pivot!$A$1 - tblCustRFM[[#This Row],[LastPurchaseDate]])</f>
        <v>5</v>
      </c>
      <c r="F5911">
        <f>IF(tblCustRFM[[#This Row],[Recency]] &lt;= $L$4, 3, IF(tblCustRFM[[#This Row],[Recency]] &lt;= M5913, 2, 1))</f>
        <v>3</v>
      </c>
      <c r="G5911">
        <f>IF(tblCustRFM[[#This Row],[Frequency]] &gt;= L5914, 3, IF(tblCustRFM[[#This Row],[Frequency]] &gt;= M5914, 2, 1))</f>
        <v>3</v>
      </c>
      <c r="H5911">
        <f>IF(tblCustRFM[[#This Row],[Monetary]] &gt;= L5915, 3, IF(tblCustRFM[[#This Row],[Monetary]] &gt;= M5915, 2, 1))</f>
        <v>3</v>
      </c>
      <c r="I5911">
        <f>tblCustRFM[[#This Row],[RecencyTier]] + tblCustRFM[[#This Row],[FrequencyTier]] + tblCustRFM[[#This Row],[MonetaryTier]]</f>
        <v>9</v>
      </c>
    </row>
    <row r="5912" spans="1:9" x14ac:dyDescent="0.45">
      <c r="A5912" s="16">
        <v>9855</v>
      </c>
      <c r="B5912" s="10">
        <v>45494.923792399692</v>
      </c>
      <c r="C5912">
        <v>1</v>
      </c>
      <c r="D5912">
        <v>3477.92</v>
      </c>
      <c r="E5912" s="24">
        <f>INT(RFM_Pivot!$A$1 - tblCustRFM[[#This Row],[LastPurchaseDate]])</f>
        <v>162</v>
      </c>
      <c r="F5912">
        <f>IF(tblCustRFM[[#This Row],[Recency]] &lt;= $L$4, 3, IF(tblCustRFM[[#This Row],[Recency]] &lt;= M5914, 2, 1))</f>
        <v>1</v>
      </c>
      <c r="G5912">
        <f>IF(tblCustRFM[[#This Row],[Frequency]] &gt;= L5915, 3, IF(tblCustRFM[[#This Row],[Frequency]] &gt;= M5915, 2, 1))</f>
        <v>3</v>
      </c>
      <c r="H5912">
        <f>IF(tblCustRFM[[#This Row],[Monetary]] &gt;= L5916, 3, IF(tblCustRFM[[#This Row],[Monetary]] &gt;= M5916, 2, 1))</f>
        <v>3</v>
      </c>
      <c r="I5912">
        <f>tblCustRFM[[#This Row],[RecencyTier]] + tblCustRFM[[#This Row],[FrequencyTier]] + tblCustRFM[[#This Row],[MonetaryTier]]</f>
        <v>7</v>
      </c>
    </row>
    <row r="5913" spans="1:9" x14ac:dyDescent="0.45">
      <c r="A5913" s="16">
        <v>9856</v>
      </c>
      <c r="B5913" s="10">
        <v>45437.978097800929</v>
      </c>
      <c r="C5913">
        <v>1</v>
      </c>
      <c r="D5913">
        <v>18849.96</v>
      </c>
      <c r="E5913" s="24">
        <f>INT(RFM_Pivot!$A$1 - tblCustRFM[[#This Row],[LastPurchaseDate]])</f>
        <v>219</v>
      </c>
      <c r="F5913">
        <f>IF(tblCustRFM[[#This Row],[Recency]] &lt;= $L$4, 3, IF(tblCustRFM[[#This Row],[Recency]] &lt;= M5915, 2, 1))</f>
        <v>1</v>
      </c>
      <c r="G5913">
        <f>IF(tblCustRFM[[#This Row],[Frequency]] &gt;= L5916, 3, IF(tblCustRFM[[#This Row],[Frequency]] &gt;= M5916, 2, 1))</f>
        <v>3</v>
      </c>
      <c r="H5913">
        <f>IF(tblCustRFM[[#This Row],[Monetary]] &gt;= L5917, 3, IF(tblCustRFM[[#This Row],[Monetary]] &gt;= M5917, 2, 1))</f>
        <v>3</v>
      </c>
      <c r="I5913">
        <f>tblCustRFM[[#This Row],[RecencyTier]] + tblCustRFM[[#This Row],[FrequencyTier]] + tblCustRFM[[#This Row],[MonetaryTier]]</f>
        <v>7</v>
      </c>
    </row>
    <row r="5914" spans="1:9" x14ac:dyDescent="0.45">
      <c r="A5914" s="16">
        <v>9857</v>
      </c>
      <c r="B5914" s="10">
        <v>45322.991599151232</v>
      </c>
      <c r="C5914">
        <v>1</v>
      </c>
      <c r="D5914">
        <v>10052.879999999999</v>
      </c>
      <c r="E5914" s="24">
        <f>INT(RFM_Pivot!$A$1 - tblCustRFM[[#This Row],[LastPurchaseDate]])</f>
        <v>334</v>
      </c>
      <c r="F5914">
        <f>IF(tblCustRFM[[#This Row],[Recency]] &lt;= $L$4, 3, IF(tblCustRFM[[#This Row],[Recency]] &lt;= M5916, 2, 1))</f>
        <v>1</v>
      </c>
      <c r="G5914">
        <f>IF(tblCustRFM[[#This Row],[Frequency]] &gt;= L5917, 3, IF(tblCustRFM[[#This Row],[Frequency]] &gt;= M5917, 2, 1))</f>
        <v>3</v>
      </c>
      <c r="H5914">
        <f>IF(tblCustRFM[[#This Row],[Monetary]] &gt;= L5918, 3, IF(tblCustRFM[[#This Row],[Monetary]] &gt;= M5918, 2, 1))</f>
        <v>3</v>
      </c>
      <c r="I5914">
        <f>tblCustRFM[[#This Row],[RecencyTier]] + tblCustRFM[[#This Row],[FrequencyTier]] + tblCustRFM[[#This Row],[MonetaryTier]]</f>
        <v>7</v>
      </c>
    </row>
    <row r="5915" spans="1:9" x14ac:dyDescent="0.45">
      <c r="A5915" s="16">
        <v>9858</v>
      </c>
      <c r="B5915" s="10">
        <v>45153.833683371915</v>
      </c>
      <c r="C5915">
        <v>1</v>
      </c>
      <c r="D5915">
        <v>23883.25</v>
      </c>
      <c r="E5915" s="24">
        <f>INT(RFM_Pivot!$A$1 - tblCustRFM[[#This Row],[LastPurchaseDate]])</f>
        <v>503</v>
      </c>
      <c r="F5915">
        <f>IF(tblCustRFM[[#This Row],[Recency]] &lt;= $L$4, 3, IF(tblCustRFM[[#This Row],[Recency]] &lt;= M5917, 2, 1))</f>
        <v>1</v>
      </c>
      <c r="G5915">
        <f>IF(tblCustRFM[[#This Row],[Frequency]] &gt;= L5918, 3, IF(tblCustRFM[[#This Row],[Frequency]] &gt;= M5918, 2, 1))</f>
        <v>3</v>
      </c>
      <c r="H5915">
        <f>IF(tblCustRFM[[#This Row],[Monetary]] &gt;= L5919, 3, IF(tblCustRFM[[#This Row],[Monetary]] &gt;= M5919, 2, 1))</f>
        <v>3</v>
      </c>
      <c r="I5915">
        <f>tblCustRFM[[#This Row],[RecencyTier]] + tblCustRFM[[#This Row],[FrequencyTier]] + tblCustRFM[[#This Row],[MonetaryTier]]</f>
        <v>7</v>
      </c>
    </row>
    <row r="5916" spans="1:9" x14ac:dyDescent="0.45">
      <c r="A5916" s="16">
        <v>9859</v>
      </c>
      <c r="B5916" s="10">
        <v>45477.32903290895</v>
      </c>
      <c r="C5916">
        <v>2</v>
      </c>
      <c r="D5916">
        <v>14470.8</v>
      </c>
      <c r="E5916" s="24">
        <f>INT(RFM_Pivot!$A$1 - tblCustRFM[[#This Row],[LastPurchaseDate]])</f>
        <v>179</v>
      </c>
      <c r="F5916">
        <f>IF(tblCustRFM[[#This Row],[Recency]] &lt;= $L$4, 3, IF(tblCustRFM[[#This Row],[Recency]] &lt;= M5918, 2, 1))</f>
        <v>1</v>
      </c>
      <c r="G5916">
        <f>IF(tblCustRFM[[#This Row],[Frequency]] &gt;= L5919, 3, IF(tblCustRFM[[#This Row],[Frequency]] &gt;= M5919, 2, 1))</f>
        <v>3</v>
      </c>
      <c r="H5916">
        <f>IF(tblCustRFM[[#This Row],[Monetary]] &gt;= L5920, 3, IF(tblCustRFM[[#This Row],[Monetary]] &gt;= M5920, 2, 1))</f>
        <v>3</v>
      </c>
      <c r="I5916">
        <f>tblCustRFM[[#This Row],[RecencyTier]] + tblCustRFM[[#This Row],[FrequencyTier]] + tblCustRFM[[#This Row],[MonetaryTier]]</f>
        <v>7</v>
      </c>
    </row>
    <row r="5917" spans="1:9" x14ac:dyDescent="0.45">
      <c r="A5917" s="16">
        <v>9860</v>
      </c>
      <c r="B5917" s="10">
        <v>45602.244524459878</v>
      </c>
      <c r="C5917">
        <v>1</v>
      </c>
      <c r="D5917">
        <v>19257.8</v>
      </c>
      <c r="E5917" s="24">
        <f>INT(RFM_Pivot!$A$1 - tblCustRFM[[#This Row],[LastPurchaseDate]])</f>
        <v>54</v>
      </c>
      <c r="F5917">
        <f>IF(tblCustRFM[[#This Row],[Recency]] &lt;= $L$4, 3, IF(tblCustRFM[[#This Row],[Recency]] &lt;= M5919, 2, 1))</f>
        <v>3</v>
      </c>
      <c r="G5917">
        <f>IF(tblCustRFM[[#This Row],[Frequency]] &gt;= L5920, 3, IF(tblCustRFM[[#This Row],[Frequency]] &gt;= M5920, 2, 1))</f>
        <v>3</v>
      </c>
      <c r="H5917">
        <f>IF(tblCustRFM[[#This Row],[Monetary]] &gt;= L5921, 3, IF(tblCustRFM[[#This Row],[Monetary]] &gt;= M5921, 2, 1))</f>
        <v>3</v>
      </c>
      <c r="I5917">
        <f>tblCustRFM[[#This Row],[RecencyTier]] + tblCustRFM[[#This Row],[FrequencyTier]] + tblCustRFM[[#This Row],[MonetaryTier]]</f>
        <v>9</v>
      </c>
    </row>
    <row r="5918" spans="1:9" x14ac:dyDescent="0.45">
      <c r="A5918" s="16">
        <v>9861</v>
      </c>
      <c r="B5918" s="10">
        <v>45316.493949382719</v>
      </c>
      <c r="C5918">
        <v>1</v>
      </c>
      <c r="D5918">
        <v>7801.02</v>
      </c>
      <c r="E5918" s="24">
        <f>INT(RFM_Pivot!$A$1 - tblCustRFM[[#This Row],[LastPurchaseDate]])</f>
        <v>340</v>
      </c>
      <c r="F5918">
        <f>IF(tblCustRFM[[#This Row],[Recency]] &lt;= $L$4, 3, IF(tblCustRFM[[#This Row],[Recency]] &lt;= M5920, 2, 1))</f>
        <v>1</v>
      </c>
      <c r="G5918">
        <f>IF(tblCustRFM[[#This Row],[Frequency]] &gt;= L5921, 3, IF(tblCustRFM[[#This Row],[Frequency]] &gt;= M5921, 2, 1))</f>
        <v>3</v>
      </c>
      <c r="H5918">
        <f>IF(tblCustRFM[[#This Row],[Monetary]] &gt;= L5922, 3, IF(tblCustRFM[[#This Row],[Monetary]] &gt;= M5922, 2, 1))</f>
        <v>3</v>
      </c>
      <c r="I5918">
        <f>tblCustRFM[[#This Row],[RecencyTier]] + tblCustRFM[[#This Row],[FrequencyTier]] + tblCustRFM[[#This Row],[MonetaryTier]]</f>
        <v>7</v>
      </c>
    </row>
    <row r="5919" spans="1:9" x14ac:dyDescent="0.45">
      <c r="A5919" s="16">
        <v>9864</v>
      </c>
      <c r="B5919" s="10">
        <v>45544.568756867287</v>
      </c>
      <c r="C5919">
        <v>3</v>
      </c>
      <c r="D5919">
        <v>27454.14</v>
      </c>
      <c r="E5919" s="24">
        <f>INT(RFM_Pivot!$A$1 - tblCustRFM[[#This Row],[LastPurchaseDate]])</f>
        <v>112</v>
      </c>
      <c r="F5919">
        <f>IF(tblCustRFM[[#This Row],[Recency]] &lt;= $L$4, 3, IF(tblCustRFM[[#This Row],[Recency]] &lt;= M5921, 2, 1))</f>
        <v>3</v>
      </c>
      <c r="G5919">
        <f>IF(tblCustRFM[[#This Row],[Frequency]] &gt;= L5922, 3, IF(tblCustRFM[[#This Row],[Frequency]] &gt;= M5922, 2, 1))</f>
        <v>3</v>
      </c>
      <c r="H5919">
        <f>IF(tblCustRFM[[#This Row],[Monetary]] &gt;= L5923, 3, IF(tblCustRFM[[#This Row],[Monetary]] &gt;= M5923, 2, 1))</f>
        <v>3</v>
      </c>
      <c r="I5919">
        <f>tblCustRFM[[#This Row],[RecencyTier]] + tblCustRFM[[#This Row],[FrequencyTier]] + tblCustRFM[[#This Row],[MonetaryTier]]</f>
        <v>9</v>
      </c>
    </row>
    <row r="5920" spans="1:9" x14ac:dyDescent="0.45">
      <c r="A5920" s="16">
        <v>9865</v>
      </c>
      <c r="B5920" s="10">
        <v>44973.505650578707</v>
      </c>
      <c r="C5920">
        <v>1</v>
      </c>
      <c r="D5920">
        <v>21362.95</v>
      </c>
      <c r="E5920" s="24">
        <f>INT(RFM_Pivot!$A$1 - tblCustRFM[[#This Row],[LastPurchaseDate]])</f>
        <v>683</v>
      </c>
      <c r="F5920">
        <f>IF(tblCustRFM[[#This Row],[Recency]] &lt;= $L$4, 3, IF(tblCustRFM[[#This Row],[Recency]] &lt;= M5922, 2, 1))</f>
        <v>1</v>
      </c>
      <c r="G5920">
        <f>IF(tblCustRFM[[#This Row],[Frequency]] &gt;= L5923, 3, IF(tblCustRFM[[#This Row],[Frequency]] &gt;= M5923, 2, 1))</f>
        <v>3</v>
      </c>
      <c r="H5920">
        <f>IF(tblCustRFM[[#This Row],[Monetary]] &gt;= L5924, 3, IF(tblCustRFM[[#This Row],[Monetary]] &gt;= M5924, 2, 1))</f>
        <v>3</v>
      </c>
      <c r="I5920">
        <f>tblCustRFM[[#This Row],[RecencyTier]] + tblCustRFM[[#This Row],[FrequencyTier]] + tblCustRFM[[#This Row],[MonetaryTier]]</f>
        <v>7</v>
      </c>
    </row>
    <row r="5921" spans="1:9" x14ac:dyDescent="0.45">
      <c r="A5921" s="16">
        <v>9867</v>
      </c>
      <c r="B5921" s="10">
        <v>45593.483648379632</v>
      </c>
      <c r="C5921">
        <v>3</v>
      </c>
      <c r="D5921">
        <v>16194.04</v>
      </c>
      <c r="E5921" s="24">
        <f>INT(RFM_Pivot!$A$1 - tblCustRFM[[#This Row],[LastPurchaseDate]])</f>
        <v>63</v>
      </c>
      <c r="F5921">
        <f>IF(tblCustRFM[[#This Row],[Recency]] &lt;= $L$4, 3, IF(tblCustRFM[[#This Row],[Recency]] &lt;= M5923, 2, 1))</f>
        <v>3</v>
      </c>
      <c r="G5921">
        <f>IF(tblCustRFM[[#This Row],[Frequency]] &gt;= L5924, 3, IF(tblCustRFM[[#This Row],[Frequency]] &gt;= M5924, 2, 1))</f>
        <v>3</v>
      </c>
      <c r="H5921">
        <f>IF(tblCustRFM[[#This Row],[Monetary]] &gt;= L5925, 3, IF(tblCustRFM[[#This Row],[Monetary]] &gt;= M5925, 2, 1))</f>
        <v>3</v>
      </c>
      <c r="I5921">
        <f>tblCustRFM[[#This Row],[RecencyTier]] + tblCustRFM[[#This Row],[FrequencyTier]] + tblCustRFM[[#This Row],[MonetaryTier]]</f>
        <v>9</v>
      </c>
    </row>
    <row r="5922" spans="1:9" x14ac:dyDescent="0.45">
      <c r="A5922" s="16">
        <v>9869</v>
      </c>
      <c r="B5922" s="10">
        <v>45232.024502469139</v>
      </c>
      <c r="C5922">
        <v>1</v>
      </c>
      <c r="D5922">
        <v>8801.4</v>
      </c>
      <c r="E5922" s="24">
        <f>INT(RFM_Pivot!$A$1 - tblCustRFM[[#This Row],[LastPurchaseDate]])</f>
        <v>424</v>
      </c>
      <c r="F5922">
        <f>IF(tblCustRFM[[#This Row],[Recency]] &lt;= $L$4, 3, IF(tblCustRFM[[#This Row],[Recency]] &lt;= M5924, 2, 1))</f>
        <v>1</v>
      </c>
      <c r="G5922">
        <f>IF(tblCustRFM[[#This Row],[Frequency]] &gt;= L5925, 3, IF(tblCustRFM[[#This Row],[Frequency]] &gt;= M5925, 2, 1))</f>
        <v>3</v>
      </c>
      <c r="H5922">
        <f>IF(tblCustRFM[[#This Row],[Monetary]] &gt;= L5926, 3, IF(tblCustRFM[[#This Row],[Monetary]] &gt;= M5926, 2, 1))</f>
        <v>3</v>
      </c>
      <c r="I5922">
        <f>tblCustRFM[[#This Row],[RecencyTier]] + tblCustRFM[[#This Row],[FrequencyTier]] + tblCustRFM[[#This Row],[MonetaryTier]]</f>
        <v>7</v>
      </c>
    </row>
    <row r="5923" spans="1:9" x14ac:dyDescent="0.45">
      <c r="A5923" s="16">
        <v>9872</v>
      </c>
      <c r="B5923" s="10">
        <v>45477.475047492284</v>
      </c>
      <c r="C5923">
        <v>2</v>
      </c>
      <c r="D5923">
        <v>5963.82</v>
      </c>
      <c r="E5923" s="24">
        <f>INT(RFM_Pivot!$A$1 - tblCustRFM[[#This Row],[LastPurchaseDate]])</f>
        <v>179</v>
      </c>
      <c r="F5923">
        <f>IF(tblCustRFM[[#This Row],[Recency]] &lt;= $L$4, 3, IF(tblCustRFM[[#This Row],[Recency]] &lt;= M5925, 2, 1))</f>
        <v>1</v>
      </c>
      <c r="G5923">
        <f>IF(tblCustRFM[[#This Row],[Frequency]] &gt;= L5926, 3, IF(tblCustRFM[[#This Row],[Frequency]] &gt;= M5926, 2, 1))</f>
        <v>3</v>
      </c>
      <c r="H5923">
        <f>IF(tblCustRFM[[#This Row],[Monetary]] &gt;= L5927, 3, IF(tblCustRFM[[#This Row],[Monetary]] &gt;= M5927, 2, 1))</f>
        <v>3</v>
      </c>
      <c r="I5923">
        <f>tblCustRFM[[#This Row],[RecencyTier]] + tblCustRFM[[#This Row],[FrequencyTier]] + tblCustRFM[[#This Row],[MonetaryTier]]</f>
        <v>7</v>
      </c>
    </row>
    <row r="5924" spans="1:9" x14ac:dyDescent="0.45">
      <c r="A5924" s="16">
        <v>9874</v>
      </c>
      <c r="B5924" s="10">
        <v>45394.392739274692</v>
      </c>
      <c r="C5924">
        <v>1</v>
      </c>
      <c r="D5924">
        <v>1110.8599999999999</v>
      </c>
      <c r="E5924" s="24">
        <f>INT(RFM_Pivot!$A$1 - tblCustRFM[[#This Row],[LastPurchaseDate]])</f>
        <v>262</v>
      </c>
      <c r="F5924">
        <f>IF(tblCustRFM[[#This Row],[Recency]] &lt;= $L$4, 3, IF(tblCustRFM[[#This Row],[Recency]] &lt;= M5926, 2, 1))</f>
        <v>1</v>
      </c>
      <c r="G5924">
        <f>IF(tblCustRFM[[#This Row],[Frequency]] &gt;= L5927, 3, IF(tblCustRFM[[#This Row],[Frequency]] &gt;= M5927, 2, 1))</f>
        <v>3</v>
      </c>
      <c r="H5924">
        <f>IF(tblCustRFM[[#This Row],[Monetary]] &gt;= L5928, 3, IF(tblCustRFM[[#This Row],[Monetary]] &gt;= M5928, 2, 1))</f>
        <v>3</v>
      </c>
      <c r="I5924">
        <f>tblCustRFM[[#This Row],[RecencyTier]] + tblCustRFM[[#This Row],[FrequencyTier]] + tblCustRFM[[#This Row],[MonetaryTier]]</f>
        <v>7</v>
      </c>
    </row>
    <row r="5925" spans="1:9" x14ac:dyDescent="0.45">
      <c r="A5925" s="16">
        <v>9876</v>
      </c>
      <c r="B5925" s="10">
        <v>45283.129612962963</v>
      </c>
      <c r="C5925">
        <v>1</v>
      </c>
      <c r="D5925">
        <v>19477.68</v>
      </c>
      <c r="E5925" s="24">
        <f>INT(RFM_Pivot!$A$1 - tblCustRFM[[#This Row],[LastPurchaseDate]])</f>
        <v>373</v>
      </c>
      <c r="F5925">
        <f>IF(tblCustRFM[[#This Row],[Recency]] &lt;= $L$4, 3, IF(tblCustRFM[[#This Row],[Recency]] &lt;= M5927, 2, 1))</f>
        <v>1</v>
      </c>
      <c r="G5925">
        <f>IF(tblCustRFM[[#This Row],[Frequency]] &gt;= L5928, 3, IF(tblCustRFM[[#This Row],[Frequency]] &gt;= M5928, 2, 1))</f>
        <v>3</v>
      </c>
      <c r="H5925">
        <f>IF(tblCustRFM[[#This Row],[Monetary]] &gt;= L5929, 3, IF(tblCustRFM[[#This Row],[Monetary]] &gt;= M5929, 2, 1))</f>
        <v>3</v>
      </c>
      <c r="I5925">
        <f>tblCustRFM[[#This Row],[RecencyTier]] + tblCustRFM[[#This Row],[FrequencyTier]] + tblCustRFM[[#This Row],[MonetaryTier]]</f>
        <v>7</v>
      </c>
    </row>
    <row r="5926" spans="1:9" x14ac:dyDescent="0.45">
      <c r="A5926" s="16">
        <v>9879</v>
      </c>
      <c r="B5926" s="10">
        <v>45591.950495061727</v>
      </c>
      <c r="C5926">
        <v>2</v>
      </c>
      <c r="D5926">
        <v>21318.639999999999</v>
      </c>
      <c r="E5926" s="24">
        <f>INT(RFM_Pivot!$A$1 - tblCustRFM[[#This Row],[LastPurchaseDate]])</f>
        <v>65</v>
      </c>
      <c r="F5926">
        <f>IF(tblCustRFM[[#This Row],[Recency]] &lt;= $L$4, 3, IF(tblCustRFM[[#This Row],[Recency]] &lt;= M5928, 2, 1))</f>
        <v>3</v>
      </c>
      <c r="G5926">
        <f>IF(tblCustRFM[[#This Row],[Frequency]] &gt;= L5929, 3, IF(tblCustRFM[[#This Row],[Frequency]] &gt;= M5929, 2, 1))</f>
        <v>3</v>
      </c>
      <c r="H5926">
        <f>IF(tblCustRFM[[#This Row],[Monetary]] &gt;= L5930, 3, IF(tblCustRFM[[#This Row],[Monetary]] &gt;= M5930, 2, 1))</f>
        <v>3</v>
      </c>
      <c r="I5926">
        <f>tblCustRFM[[#This Row],[RecencyTier]] + tblCustRFM[[#This Row],[FrequencyTier]] + tblCustRFM[[#This Row],[MonetaryTier]]</f>
        <v>9</v>
      </c>
    </row>
    <row r="5927" spans="1:9" x14ac:dyDescent="0.45">
      <c r="A5927" s="16">
        <v>9880</v>
      </c>
      <c r="B5927" s="10">
        <v>45434.546754668212</v>
      </c>
      <c r="C5927">
        <v>2</v>
      </c>
      <c r="D5927">
        <v>8123.45</v>
      </c>
      <c r="E5927" s="24">
        <f>INT(RFM_Pivot!$A$1 - tblCustRFM[[#This Row],[LastPurchaseDate]])</f>
        <v>222</v>
      </c>
      <c r="F5927">
        <f>IF(tblCustRFM[[#This Row],[Recency]] &lt;= $L$4, 3, IF(tblCustRFM[[#This Row],[Recency]] &lt;= M5929, 2, 1))</f>
        <v>1</v>
      </c>
      <c r="G5927">
        <f>IF(tblCustRFM[[#This Row],[Frequency]] &gt;= L5930, 3, IF(tblCustRFM[[#This Row],[Frequency]] &gt;= M5930, 2, 1))</f>
        <v>3</v>
      </c>
      <c r="H5927">
        <f>IF(tblCustRFM[[#This Row],[Monetary]] &gt;= L5931, 3, IF(tblCustRFM[[#This Row],[Monetary]] &gt;= M5931, 2, 1))</f>
        <v>3</v>
      </c>
      <c r="I5927">
        <f>tblCustRFM[[#This Row],[RecencyTier]] + tblCustRFM[[#This Row],[FrequencyTier]] + tblCustRFM[[#This Row],[MonetaryTier]]</f>
        <v>7</v>
      </c>
    </row>
    <row r="5928" spans="1:9" x14ac:dyDescent="0.45">
      <c r="A5928" s="16">
        <v>9881</v>
      </c>
      <c r="B5928" s="10">
        <v>45299.118211805559</v>
      </c>
      <c r="C5928">
        <v>1</v>
      </c>
      <c r="D5928">
        <v>4489.3500000000004</v>
      </c>
      <c r="E5928" s="24">
        <f>INT(RFM_Pivot!$A$1 - tblCustRFM[[#This Row],[LastPurchaseDate]])</f>
        <v>357</v>
      </c>
      <c r="F5928">
        <f>IF(tblCustRFM[[#This Row],[Recency]] &lt;= $L$4, 3, IF(tblCustRFM[[#This Row],[Recency]] &lt;= M5930, 2, 1))</f>
        <v>1</v>
      </c>
      <c r="G5928">
        <f>IF(tblCustRFM[[#This Row],[Frequency]] &gt;= L5931, 3, IF(tblCustRFM[[#This Row],[Frequency]] &gt;= M5931, 2, 1))</f>
        <v>3</v>
      </c>
      <c r="H5928">
        <f>IF(tblCustRFM[[#This Row],[Monetary]] &gt;= L5932, 3, IF(tblCustRFM[[#This Row],[Monetary]] &gt;= M5932, 2, 1))</f>
        <v>3</v>
      </c>
      <c r="I5928">
        <f>tblCustRFM[[#This Row],[RecencyTier]] + tblCustRFM[[#This Row],[FrequencyTier]] + tblCustRFM[[#This Row],[MonetaryTier]]</f>
        <v>7</v>
      </c>
    </row>
    <row r="5929" spans="1:9" x14ac:dyDescent="0.45">
      <c r="A5929" s="16">
        <v>9884</v>
      </c>
      <c r="B5929" s="10">
        <v>45030.159315933641</v>
      </c>
      <c r="C5929">
        <v>1</v>
      </c>
      <c r="D5929">
        <v>7163.7</v>
      </c>
      <c r="E5929" s="24">
        <f>INT(RFM_Pivot!$A$1 - tblCustRFM[[#This Row],[LastPurchaseDate]])</f>
        <v>626</v>
      </c>
      <c r="F5929">
        <f>IF(tblCustRFM[[#This Row],[Recency]] &lt;= $L$4, 3, IF(tblCustRFM[[#This Row],[Recency]] &lt;= M5931, 2, 1))</f>
        <v>1</v>
      </c>
      <c r="G5929">
        <f>IF(tblCustRFM[[#This Row],[Frequency]] &gt;= L5932, 3, IF(tblCustRFM[[#This Row],[Frequency]] &gt;= M5932, 2, 1))</f>
        <v>3</v>
      </c>
      <c r="H5929">
        <f>IF(tblCustRFM[[#This Row],[Monetary]] &gt;= L5933, 3, IF(tblCustRFM[[#This Row],[Monetary]] &gt;= M5933, 2, 1))</f>
        <v>3</v>
      </c>
      <c r="I5929">
        <f>tblCustRFM[[#This Row],[RecencyTier]] + tblCustRFM[[#This Row],[FrequencyTier]] + tblCustRFM[[#This Row],[MonetaryTier]]</f>
        <v>7</v>
      </c>
    </row>
    <row r="5930" spans="1:9" x14ac:dyDescent="0.45">
      <c r="A5930" s="16">
        <v>9890</v>
      </c>
      <c r="B5930" s="10">
        <v>45281.888488850309</v>
      </c>
      <c r="C5930">
        <v>1</v>
      </c>
      <c r="D5930">
        <v>10738.4</v>
      </c>
      <c r="E5930" s="24">
        <f>INT(RFM_Pivot!$A$1 - tblCustRFM[[#This Row],[LastPurchaseDate]])</f>
        <v>375</v>
      </c>
      <c r="F5930">
        <f>IF(tblCustRFM[[#This Row],[Recency]] &lt;= $L$4, 3, IF(tblCustRFM[[#This Row],[Recency]] &lt;= M5932, 2, 1))</f>
        <v>1</v>
      </c>
      <c r="G5930">
        <f>IF(tblCustRFM[[#This Row],[Frequency]] &gt;= L5933, 3, IF(tblCustRFM[[#This Row],[Frequency]] &gt;= M5933, 2, 1))</f>
        <v>3</v>
      </c>
      <c r="H5930">
        <f>IF(tblCustRFM[[#This Row],[Monetary]] &gt;= L5934, 3, IF(tblCustRFM[[#This Row],[Monetary]] &gt;= M5934, 2, 1))</f>
        <v>3</v>
      </c>
      <c r="I5930">
        <f>tblCustRFM[[#This Row],[RecencyTier]] + tblCustRFM[[#This Row],[FrequencyTier]] + tblCustRFM[[#This Row],[MonetaryTier]]</f>
        <v>7</v>
      </c>
    </row>
    <row r="5931" spans="1:9" x14ac:dyDescent="0.45">
      <c r="A5931" s="16">
        <v>9891</v>
      </c>
      <c r="B5931" s="10">
        <v>45158.725172492283</v>
      </c>
      <c r="C5931">
        <v>1</v>
      </c>
      <c r="D5931">
        <v>15574.2</v>
      </c>
      <c r="E5931" s="24">
        <f>INT(RFM_Pivot!$A$1 - tblCustRFM[[#This Row],[LastPurchaseDate]])</f>
        <v>498</v>
      </c>
      <c r="F5931">
        <f>IF(tblCustRFM[[#This Row],[Recency]] &lt;= $L$4, 3, IF(tblCustRFM[[#This Row],[Recency]] &lt;= M5933, 2, 1))</f>
        <v>1</v>
      </c>
      <c r="G5931">
        <f>IF(tblCustRFM[[#This Row],[Frequency]] &gt;= L5934, 3, IF(tblCustRFM[[#This Row],[Frequency]] &gt;= M5934, 2, 1))</f>
        <v>3</v>
      </c>
      <c r="H5931">
        <f>IF(tblCustRFM[[#This Row],[Monetary]] &gt;= L5935, 3, IF(tblCustRFM[[#This Row],[Monetary]] &gt;= M5935, 2, 1))</f>
        <v>3</v>
      </c>
      <c r="I5931">
        <f>tblCustRFM[[#This Row],[RecencyTier]] + tblCustRFM[[#This Row],[FrequencyTier]] + tblCustRFM[[#This Row],[MonetaryTier]]</f>
        <v>7</v>
      </c>
    </row>
    <row r="5932" spans="1:9" x14ac:dyDescent="0.45">
      <c r="A5932" s="16">
        <v>9893</v>
      </c>
      <c r="B5932" s="10">
        <v>45431.553455362657</v>
      </c>
      <c r="C5932">
        <v>1</v>
      </c>
      <c r="D5932">
        <v>3673.73</v>
      </c>
      <c r="E5932" s="24">
        <f>INT(RFM_Pivot!$A$1 - tblCustRFM[[#This Row],[LastPurchaseDate]])</f>
        <v>225</v>
      </c>
      <c r="F5932">
        <f>IF(tblCustRFM[[#This Row],[Recency]] &lt;= $L$4, 3, IF(tblCustRFM[[#This Row],[Recency]] &lt;= M5934, 2, 1))</f>
        <v>1</v>
      </c>
      <c r="G5932">
        <f>IF(tblCustRFM[[#This Row],[Frequency]] &gt;= L5935, 3, IF(tblCustRFM[[#This Row],[Frequency]] &gt;= M5935, 2, 1))</f>
        <v>3</v>
      </c>
      <c r="H5932">
        <f>IF(tblCustRFM[[#This Row],[Monetary]] &gt;= L5936, 3, IF(tblCustRFM[[#This Row],[Monetary]] &gt;= M5936, 2, 1))</f>
        <v>3</v>
      </c>
      <c r="I5932">
        <f>tblCustRFM[[#This Row],[RecencyTier]] + tblCustRFM[[#This Row],[FrequencyTier]] + tblCustRFM[[#This Row],[MonetaryTier]]</f>
        <v>7</v>
      </c>
    </row>
    <row r="5933" spans="1:9" x14ac:dyDescent="0.45">
      <c r="A5933" s="16">
        <v>9894</v>
      </c>
      <c r="B5933" s="10">
        <v>45356.501950192898</v>
      </c>
      <c r="C5933">
        <v>2</v>
      </c>
      <c r="D5933">
        <v>5150.3</v>
      </c>
      <c r="E5933" s="24">
        <f>INT(RFM_Pivot!$A$1 - tblCustRFM[[#This Row],[LastPurchaseDate]])</f>
        <v>300</v>
      </c>
      <c r="F5933">
        <f>IF(tblCustRFM[[#This Row],[Recency]] &lt;= $L$4, 3, IF(tblCustRFM[[#This Row],[Recency]] &lt;= M5935, 2, 1))</f>
        <v>1</v>
      </c>
      <c r="G5933">
        <f>IF(tblCustRFM[[#This Row],[Frequency]] &gt;= L5936, 3, IF(tblCustRFM[[#This Row],[Frequency]] &gt;= M5936, 2, 1))</f>
        <v>3</v>
      </c>
      <c r="H5933">
        <f>IF(tblCustRFM[[#This Row],[Monetary]] &gt;= L5937, 3, IF(tblCustRFM[[#This Row],[Monetary]] &gt;= M5937, 2, 1))</f>
        <v>3</v>
      </c>
      <c r="I5933">
        <f>tblCustRFM[[#This Row],[RecencyTier]] + tblCustRFM[[#This Row],[FrequencyTier]] + tblCustRFM[[#This Row],[MonetaryTier]]</f>
        <v>7</v>
      </c>
    </row>
    <row r="5934" spans="1:9" x14ac:dyDescent="0.45">
      <c r="A5934" s="16">
        <v>9895</v>
      </c>
      <c r="B5934" s="10">
        <v>45625.606860686727</v>
      </c>
      <c r="C5934">
        <v>4</v>
      </c>
      <c r="D5934">
        <v>20144.93</v>
      </c>
      <c r="E5934" s="24">
        <f>INT(RFM_Pivot!$A$1 - tblCustRFM[[#This Row],[LastPurchaseDate]])</f>
        <v>31</v>
      </c>
      <c r="F5934">
        <f>IF(tblCustRFM[[#This Row],[Recency]] &lt;= $L$4, 3, IF(tblCustRFM[[#This Row],[Recency]] &lt;= M5936, 2, 1))</f>
        <v>3</v>
      </c>
      <c r="G5934">
        <f>IF(tblCustRFM[[#This Row],[Frequency]] &gt;= L5937, 3, IF(tblCustRFM[[#This Row],[Frequency]] &gt;= M5937, 2, 1))</f>
        <v>3</v>
      </c>
      <c r="H5934">
        <f>IF(tblCustRFM[[#This Row],[Monetary]] &gt;= L5938, 3, IF(tblCustRFM[[#This Row],[Monetary]] &gt;= M5938, 2, 1))</f>
        <v>3</v>
      </c>
      <c r="I5934">
        <f>tblCustRFM[[#This Row],[RecencyTier]] + tblCustRFM[[#This Row],[FrequencyTier]] + tblCustRFM[[#This Row],[MonetaryTier]]</f>
        <v>9</v>
      </c>
    </row>
    <row r="5935" spans="1:9" x14ac:dyDescent="0.45">
      <c r="A5935" s="16">
        <v>9896</v>
      </c>
      <c r="B5935" s="10">
        <v>45017.383038310189</v>
      </c>
      <c r="C5935">
        <v>1</v>
      </c>
      <c r="D5935">
        <v>4849.5</v>
      </c>
      <c r="E5935" s="24">
        <f>INT(RFM_Pivot!$A$1 - tblCustRFM[[#This Row],[LastPurchaseDate]])</f>
        <v>639</v>
      </c>
      <c r="F5935">
        <f>IF(tblCustRFM[[#This Row],[Recency]] &lt;= $L$4, 3, IF(tblCustRFM[[#This Row],[Recency]] &lt;= M5937, 2, 1))</f>
        <v>1</v>
      </c>
      <c r="G5935">
        <f>IF(tblCustRFM[[#This Row],[Frequency]] &gt;= L5938, 3, IF(tblCustRFM[[#This Row],[Frequency]] &gt;= M5938, 2, 1))</f>
        <v>3</v>
      </c>
      <c r="H5935">
        <f>IF(tblCustRFM[[#This Row],[Monetary]] &gt;= L5939, 3, IF(tblCustRFM[[#This Row],[Monetary]] &gt;= M5939, 2, 1))</f>
        <v>3</v>
      </c>
      <c r="I5935">
        <f>tblCustRFM[[#This Row],[RecencyTier]] + tblCustRFM[[#This Row],[FrequencyTier]] + tblCustRFM[[#This Row],[MonetaryTier]]</f>
        <v>7</v>
      </c>
    </row>
    <row r="5936" spans="1:9" x14ac:dyDescent="0.45">
      <c r="A5936" s="16">
        <v>9897</v>
      </c>
      <c r="B5936" s="10">
        <v>45449.805280516972</v>
      </c>
      <c r="C5936">
        <v>1</v>
      </c>
      <c r="D5936">
        <v>1518.15</v>
      </c>
      <c r="E5936" s="24">
        <f>INT(RFM_Pivot!$A$1 - tblCustRFM[[#This Row],[LastPurchaseDate]])</f>
        <v>207</v>
      </c>
      <c r="F5936">
        <f>IF(tblCustRFM[[#This Row],[Recency]] &lt;= $L$4, 3, IF(tblCustRFM[[#This Row],[Recency]] &lt;= M5938, 2, 1))</f>
        <v>1</v>
      </c>
      <c r="G5936">
        <f>IF(tblCustRFM[[#This Row],[Frequency]] &gt;= L5939, 3, IF(tblCustRFM[[#This Row],[Frequency]] &gt;= M5939, 2, 1))</f>
        <v>3</v>
      </c>
      <c r="H5936">
        <f>IF(tblCustRFM[[#This Row],[Monetary]] &gt;= L5940, 3, IF(tblCustRFM[[#This Row],[Monetary]] &gt;= M5940, 2, 1))</f>
        <v>3</v>
      </c>
      <c r="I5936">
        <f>tblCustRFM[[#This Row],[RecencyTier]] + tblCustRFM[[#This Row],[FrequencyTier]] + tblCustRFM[[#This Row],[MonetaryTier]]</f>
        <v>7</v>
      </c>
    </row>
    <row r="5937" spans="1:9" x14ac:dyDescent="0.45">
      <c r="A5937" s="16">
        <v>9899</v>
      </c>
      <c r="B5937" s="10">
        <v>45531.865486535491</v>
      </c>
      <c r="C5937">
        <v>1</v>
      </c>
      <c r="D5937">
        <v>6639.82</v>
      </c>
      <c r="E5937" s="24">
        <f>INT(RFM_Pivot!$A$1 - tblCustRFM[[#This Row],[LastPurchaseDate]])</f>
        <v>125</v>
      </c>
      <c r="F5937">
        <f>IF(tblCustRFM[[#This Row],[Recency]] &lt;= $L$4, 3, IF(tblCustRFM[[#This Row],[Recency]] &lt;= M5939, 2, 1))</f>
        <v>1</v>
      </c>
      <c r="G5937">
        <f>IF(tblCustRFM[[#This Row],[Frequency]] &gt;= L5940, 3, IF(tblCustRFM[[#This Row],[Frequency]] &gt;= M5940, 2, 1))</f>
        <v>3</v>
      </c>
      <c r="H5937">
        <f>IF(tblCustRFM[[#This Row],[Monetary]] &gt;= L5941, 3, IF(tblCustRFM[[#This Row],[Monetary]] &gt;= M5941, 2, 1))</f>
        <v>3</v>
      </c>
      <c r="I5937">
        <f>tblCustRFM[[#This Row],[RecencyTier]] + tblCustRFM[[#This Row],[FrequencyTier]] + tblCustRFM[[#This Row],[MonetaryTier]]</f>
        <v>7</v>
      </c>
    </row>
    <row r="5938" spans="1:9" x14ac:dyDescent="0.45">
      <c r="A5938" s="16">
        <v>9901</v>
      </c>
      <c r="B5938" s="10">
        <v>45234.068706867285</v>
      </c>
      <c r="C5938">
        <v>3</v>
      </c>
      <c r="D5938">
        <v>12643.51</v>
      </c>
      <c r="E5938" s="24">
        <f>INT(RFM_Pivot!$A$1 - tblCustRFM[[#This Row],[LastPurchaseDate]])</f>
        <v>422</v>
      </c>
      <c r="F5938">
        <f>IF(tblCustRFM[[#This Row],[Recency]] &lt;= $L$4, 3, IF(tblCustRFM[[#This Row],[Recency]] &lt;= M5940, 2, 1))</f>
        <v>1</v>
      </c>
      <c r="G5938">
        <f>IF(tblCustRFM[[#This Row],[Frequency]] &gt;= L5941, 3, IF(tblCustRFM[[#This Row],[Frequency]] &gt;= M5941, 2, 1))</f>
        <v>3</v>
      </c>
      <c r="H5938">
        <f>IF(tblCustRFM[[#This Row],[Monetary]] &gt;= L5942, 3, IF(tblCustRFM[[#This Row],[Monetary]] &gt;= M5942, 2, 1))</f>
        <v>3</v>
      </c>
      <c r="I5938">
        <f>tblCustRFM[[#This Row],[RecencyTier]] + tblCustRFM[[#This Row],[FrequencyTier]] + tblCustRFM[[#This Row],[MonetaryTier]]</f>
        <v>7</v>
      </c>
    </row>
    <row r="5939" spans="1:9" x14ac:dyDescent="0.45">
      <c r="A5939" s="16">
        <v>9903</v>
      </c>
      <c r="B5939" s="10">
        <v>45503.538653858028</v>
      </c>
      <c r="C5939">
        <v>1</v>
      </c>
      <c r="D5939">
        <v>20031.849999999999</v>
      </c>
      <c r="E5939" s="24">
        <f>INT(RFM_Pivot!$A$1 - tblCustRFM[[#This Row],[LastPurchaseDate]])</f>
        <v>153</v>
      </c>
      <c r="F5939">
        <f>IF(tblCustRFM[[#This Row],[Recency]] &lt;= $L$4, 3, IF(tblCustRFM[[#This Row],[Recency]] &lt;= M5941, 2, 1))</f>
        <v>1</v>
      </c>
      <c r="G5939">
        <f>IF(tblCustRFM[[#This Row],[Frequency]] &gt;= L5942, 3, IF(tblCustRFM[[#This Row],[Frequency]] &gt;= M5942, 2, 1))</f>
        <v>3</v>
      </c>
      <c r="H5939">
        <f>IF(tblCustRFM[[#This Row],[Monetary]] &gt;= L5943, 3, IF(tblCustRFM[[#This Row],[Monetary]] &gt;= M5943, 2, 1))</f>
        <v>3</v>
      </c>
      <c r="I5939">
        <f>tblCustRFM[[#This Row],[RecencyTier]] + tblCustRFM[[#This Row],[FrequencyTier]] + tblCustRFM[[#This Row],[MonetaryTier]]</f>
        <v>7</v>
      </c>
    </row>
    <row r="5940" spans="1:9" x14ac:dyDescent="0.45">
      <c r="A5940" s="16">
        <v>9904</v>
      </c>
      <c r="B5940" s="10">
        <v>45562.382538233025</v>
      </c>
      <c r="C5940">
        <v>1</v>
      </c>
      <c r="D5940">
        <v>3421.48</v>
      </c>
      <c r="E5940" s="24">
        <f>INT(RFM_Pivot!$A$1 - tblCustRFM[[#This Row],[LastPurchaseDate]])</f>
        <v>94</v>
      </c>
      <c r="F5940">
        <f>IF(tblCustRFM[[#This Row],[Recency]] &lt;= $L$4, 3, IF(tblCustRFM[[#This Row],[Recency]] &lt;= M5942, 2, 1))</f>
        <v>3</v>
      </c>
      <c r="G5940">
        <f>IF(tblCustRFM[[#This Row],[Frequency]] &gt;= L5943, 3, IF(tblCustRFM[[#This Row],[Frequency]] &gt;= M5943, 2, 1))</f>
        <v>3</v>
      </c>
      <c r="H5940">
        <f>IF(tblCustRFM[[#This Row],[Monetary]] &gt;= L5944, 3, IF(tblCustRFM[[#This Row],[Monetary]] &gt;= M5944, 2, 1))</f>
        <v>3</v>
      </c>
      <c r="I5940">
        <f>tblCustRFM[[#This Row],[RecencyTier]] + tblCustRFM[[#This Row],[FrequencyTier]] + tblCustRFM[[#This Row],[MonetaryTier]]</f>
        <v>9</v>
      </c>
    </row>
    <row r="5941" spans="1:9" x14ac:dyDescent="0.45">
      <c r="A5941" s="16">
        <v>9905</v>
      </c>
      <c r="B5941" s="10">
        <v>45032.9335933642</v>
      </c>
      <c r="C5941">
        <v>3</v>
      </c>
      <c r="D5941">
        <v>20565.05</v>
      </c>
      <c r="E5941" s="24">
        <f>INT(RFM_Pivot!$A$1 - tblCustRFM[[#This Row],[LastPurchaseDate]])</f>
        <v>624</v>
      </c>
      <c r="F5941">
        <f>IF(tblCustRFM[[#This Row],[Recency]] &lt;= $L$4, 3, IF(tblCustRFM[[#This Row],[Recency]] &lt;= M5943, 2, 1))</f>
        <v>1</v>
      </c>
      <c r="G5941">
        <f>IF(tblCustRFM[[#This Row],[Frequency]] &gt;= L5944, 3, IF(tblCustRFM[[#This Row],[Frequency]] &gt;= M5944, 2, 1))</f>
        <v>3</v>
      </c>
      <c r="H5941">
        <f>IF(tblCustRFM[[#This Row],[Monetary]] &gt;= L5945, 3, IF(tblCustRFM[[#This Row],[Monetary]] &gt;= M5945, 2, 1))</f>
        <v>3</v>
      </c>
      <c r="I5941">
        <f>tblCustRFM[[#This Row],[RecencyTier]] + tblCustRFM[[#This Row],[FrequencyTier]] + tblCustRFM[[#This Row],[MonetaryTier]]</f>
        <v>7</v>
      </c>
    </row>
    <row r="5942" spans="1:9" x14ac:dyDescent="0.45">
      <c r="A5942" s="16">
        <v>9906</v>
      </c>
      <c r="B5942" s="10">
        <v>45638.237123726853</v>
      </c>
      <c r="C5942">
        <v>3</v>
      </c>
      <c r="D5942">
        <v>11091.52</v>
      </c>
      <c r="E5942" s="24">
        <f>INT(RFM_Pivot!$A$1 - tblCustRFM[[#This Row],[LastPurchaseDate]])</f>
        <v>18</v>
      </c>
      <c r="F5942">
        <f>IF(tblCustRFM[[#This Row],[Recency]] &lt;= $L$4, 3, IF(tblCustRFM[[#This Row],[Recency]] &lt;= M5944, 2, 1))</f>
        <v>3</v>
      </c>
      <c r="G5942">
        <f>IF(tblCustRFM[[#This Row],[Frequency]] &gt;= L5945, 3, IF(tblCustRFM[[#This Row],[Frequency]] &gt;= M5945, 2, 1))</f>
        <v>3</v>
      </c>
      <c r="H5942">
        <f>IF(tblCustRFM[[#This Row],[Monetary]] &gt;= L5946, 3, IF(tblCustRFM[[#This Row],[Monetary]] &gt;= M5946, 2, 1))</f>
        <v>3</v>
      </c>
      <c r="I5942">
        <f>tblCustRFM[[#This Row],[RecencyTier]] + tblCustRFM[[#This Row],[FrequencyTier]] + tblCustRFM[[#This Row],[MonetaryTier]]</f>
        <v>9</v>
      </c>
    </row>
    <row r="5943" spans="1:9" x14ac:dyDescent="0.45">
      <c r="A5943" s="16">
        <v>9907</v>
      </c>
      <c r="B5943" s="10">
        <v>45569.172217206789</v>
      </c>
      <c r="C5943">
        <v>2</v>
      </c>
      <c r="D5943">
        <v>8770.4500000000007</v>
      </c>
      <c r="E5943" s="24">
        <f>INT(RFM_Pivot!$A$1 - tblCustRFM[[#This Row],[LastPurchaseDate]])</f>
        <v>87</v>
      </c>
      <c r="F5943">
        <f>IF(tblCustRFM[[#This Row],[Recency]] &lt;= $L$4, 3, IF(tblCustRFM[[#This Row],[Recency]] &lt;= M5945, 2, 1))</f>
        <v>3</v>
      </c>
      <c r="G5943">
        <f>IF(tblCustRFM[[#This Row],[Frequency]] &gt;= L5946, 3, IF(tblCustRFM[[#This Row],[Frequency]] &gt;= M5946, 2, 1))</f>
        <v>3</v>
      </c>
      <c r="H5943">
        <f>IF(tblCustRFM[[#This Row],[Monetary]] &gt;= L5947, 3, IF(tblCustRFM[[#This Row],[Monetary]] &gt;= M5947, 2, 1))</f>
        <v>3</v>
      </c>
      <c r="I5943">
        <f>tblCustRFM[[#This Row],[RecencyTier]] + tblCustRFM[[#This Row],[FrequencyTier]] + tblCustRFM[[#This Row],[MonetaryTier]]</f>
        <v>9</v>
      </c>
    </row>
    <row r="5944" spans="1:9" x14ac:dyDescent="0.45">
      <c r="A5944" s="16">
        <v>9910</v>
      </c>
      <c r="B5944" s="10">
        <v>45588.300130015436</v>
      </c>
      <c r="C5944">
        <v>1</v>
      </c>
      <c r="D5944">
        <v>14235.56</v>
      </c>
      <c r="E5944" s="24">
        <f>INT(RFM_Pivot!$A$1 - tblCustRFM[[#This Row],[LastPurchaseDate]])</f>
        <v>68</v>
      </c>
      <c r="F5944">
        <f>IF(tblCustRFM[[#This Row],[Recency]] &lt;= $L$4, 3, IF(tblCustRFM[[#This Row],[Recency]] &lt;= M5946, 2, 1))</f>
        <v>3</v>
      </c>
      <c r="G5944">
        <f>IF(tblCustRFM[[#This Row],[Frequency]] &gt;= L5947, 3, IF(tblCustRFM[[#This Row],[Frequency]] &gt;= M5947, 2, 1))</f>
        <v>3</v>
      </c>
      <c r="H5944">
        <f>IF(tblCustRFM[[#This Row],[Monetary]] &gt;= L5948, 3, IF(tblCustRFM[[#This Row],[Monetary]] &gt;= M5948, 2, 1))</f>
        <v>3</v>
      </c>
      <c r="I5944">
        <f>tblCustRFM[[#This Row],[RecencyTier]] + tblCustRFM[[#This Row],[FrequencyTier]] + tblCustRFM[[#This Row],[MonetaryTier]]</f>
        <v>9</v>
      </c>
    </row>
    <row r="5945" spans="1:9" x14ac:dyDescent="0.45">
      <c r="A5945" s="16">
        <v>9911</v>
      </c>
      <c r="B5945" s="10">
        <v>45544.276727662036</v>
      </c>
      <c r="C5945">
        <v>2</v>
      </c>
      <c r="D5945">
        <v>4120.3599999999997</v>
      </c>
      <c r="E5945" s="24">
        <f>INT(RFM_Pivot!$A$1 - tblCustRFM[[#This Row],[LastPurchaseDate]])</f>
        <v>112</v>
      </c>
      <c r="F5945">
        <f>IF(tblCustRFM[[#This Row],[Recency]] &lt;= $L$4, 3, IF(tblCustRFM[[#This Row],[Recency]] &lt;= M5947, 2, 1))</f>
        <v>3</v>
      </c>
      <c r="G5945">
        <f>IF(tblCustRFM[[#This Row],[Frequency]] &gt;= L5948, 3, IF(tblCustRFM[[#This Row],[Frequency]] &gt;= M5948, 2, 1))</f>
        <v>3</v>
      </c>
      <c r="H5945">
        <f>IF(tblCustRFM[[#This Row],[Monetary]] &gt;= L5949, 3, IF(tblCustRFM[[#This Row],[Monetary]] &gt;= M5949, 2, 1))</f>
        <v>3</v>
      </c>
      <c r="I5945">
        <f>tblCustRFM[[#This Row],[RecencyTier]] + tblCustRFM[[#This Row],[FrequencyTier]] + tblCustRFM[[#This Row],[MonetaryTier]]</f>
        <v>9</v>
      </c>
    </row>
    <row r="5946" spans="1:9" x14ac:dyDescent="0.45">
      <c r="A5946" s="16">
        <v>9912</v>
      </c>
      <c r="B5946" s="10">
        <v>45184.788778896604</v>
      </c>
      <c r="C5946">
        <v>1</v>
      </c>
      <c r="D5946">
        <v>1872.59</v>
      </c>
      <c r="E5946" s="24">
        <f>INT(RFM_Pivot!$A$1 - tblCustRFM[[#This Row],[LastPurchaseDate]])</f>
        <v>472</v>
      </c>
      <c r="F5946">
        <f>IF(tblCustRFM[[#This Row],[Recency]] &lt;= $L$4, 3, IF(tblCustRFM[[#This Row],[Recency]] &lt;= M5948, 2, 1))</f>
        <v>1</v>
      </c>
      <c r="G5946">
        <f>IF(tblCustRFM[[#This Row],[Frequency]] &gt;= L5949, 3, IF(tblCustRFM[[#This Row],[Frequency]] &gt;= M5949, 2, 1))</f>
        <v>3</v>
      </c>
      <c r="H5946">
        <f>IF(tblCustRFM[[#This Row],[Monetary]] &gt;= L5950, 3, IF(tblCustRFM[[#This Row],[Monetary]] &gt;= M5950, 2, 1))</f>
        <v>3</v>
      </c>
      <c r="I5946">
        <f>tblCustRFM[[#This Row],[RecencyTier]] + tblCustRFM[[#This Row],[FrequencyTier]] + tblCustRFM[[#This Row],[MonetaryTier]]</f>
        <v>7</v>
      </c>
    </row>
    <row r="5947" spans="1:9" x14ac:dyDescent="0.45">
      <c r="A5947" s="16">
        <v>9914</v>
      </c>
      <c r="B5947" s="10">
        <v>44998.766176620367</v>
      </c>
      <c r="C5947">
        <v>1</v>
      </c>
      <c r="D5947">
        <v>12535.2</v>
      </c>
      <c r="E5947" s="24">
        <f>INT(RFM_Pivot!$A$1 - tblCustRFM[[#This Row],[LastPurchaseDate]])</f>
        <v>658</v>
      </c>
      <c r="F5947">
        <f>IF(tblCustRFM[[#This Row],[Recency]] &lt;= $L$4, 3, IF(tblCustRFM[[#This Row],[Recency]] &lt;= M5949, 2, 1))</f>
        <v>1</v>
      </c>
      <c r="G5947">
        <f>IF(tblCustRFM[[#This Row],[Frequency]] &gt;= L5950, 3, IF(tblCustRFM[[#This Row],[Frequency]] &gt;= M5950, 2, 1))</f>
        <v>3</v>
      </c>
      <c r="H5947">
        <f>IF(tblCustRFM[[#This Row],[Monetary]] &gt;= L5951, 3, IF(tblCustRFM[[#This Row],[Monetary]] &gt;= M5951, 2, 1))</f>
        <v>3</v>
      </c>
      <c r="I5947">
        <f>tblCustRFM[[#This Row],[RecencyTier]] + tblCustRFM[[#This Row],[FrequencyTier]] + tblCustRFM[[#This Row],[MonetaryTier]]</f>
        <v>7</v>
      </c>
    </row>
    <row r="5948" spans="1:9" x14ac:dyDescent="0.45">
      <c r="A5948" s="16">
        <v>9915</v>
      </c>
      <c r="B5948" s="10">
        <v>45100.2463246142</v>
      </c>
      <c r="C5948">
        <v>2</v>
      </c>
      <c r="D5948">
        <v>26601.9</v>
      </c>
      <c r="E5948" s="24">
        <f>INT(RFM_Pivot!$A$1 - tblCustRFM[[#This Row],[LastPurchaseDate]])</f>
        <v>556</v>
      </c>
      <c r="F5948">
        <f>IF(tblCustRFM[[#This Row],[Recency]] &lt;= $L$4, 3, IF(tblCustRFM[[#This Row],[Recency]] &lt;= M5950, 2, 1))</f>
        <v>1</v>
      </c>
      <c r="G5948">
        <f>IF(tblCustRFM[[#This Row],[Frequency]] &gt;= L5951, 3, IF(tblCustRFM[[#This Row],[Frequency]] &gt;= M5951, 2, 1))</f>
        <v>3</v>
      </c>
      <c r="H5948">
        <f>IF(tblCustRFM[[#This Row],[Monetary]] &gt;= L5952, 3, IF(tblCustRFM[[#This Row],[Monetary]] &gt;= M5952, 2, 1))</f>
        <v>3</v>
      </c>
      <c r="I5948">
        <f>tblCustRFM[[#This Row],[RecencyTier]] + tblCustRFM[[#This Row],[FrequencyTier]] + tblCustRFM[[#This Row],[MonetaryTier]]</f>
        <v>7</v>
      </c>
    </row>
    <row r="5949" spans="1:9" x14ac:dyDescent="0.45">
      <c r="A5949" s="16">
        <v>9916</v>
      </c>
      <c r="B5949" s="10">
        <v>45628.162116203704</v>
      </c>
      <c r="C5949">
        <v>1</v>
      </c>
      <c r="D5949">
        <v>2829.55</v>
      </c>
      <c r="E5949" s="24">
        <f>INT(RFM_Pivot!$A$1 - tblCustRFM[[#This Row],[LastPurchaseDate]])</f>
        <v>28</v>
      </c>
      <c r="F5949">
        <f>IF(tblCustRFM[[#This Row],[Recency]] &lt;= $L$4, 3, IF(tblCustRFM[[#This Row],[Recency]] &lt;= M5951, 2, 1))</f>
        <v>3</v>
      </c>
      <c r="G5949">
        <f>IF(tblCustRFM[[#This Row],[Frequency]] &gt;= L5952, 3, IF(tblCustRFM[[#This Row],[Frequency]] &gt;= M5952, 2, 1))</f>
        <v>3</v>
      </c>
      <c r="H5949">
        <f>IF(tblCustRFM[[#This Row],[Monetary]] &gt;= L5953, 3, IF(tblCustRFM[[#This Row],[Monetary]] &gt;= M5953, 2, 1))</f>
        <v>3</v>
      </c>
      <c r="I5949">
        <f>tblCustRFM[[#This Row],[RecencyTier]] + tblCustRFM[[#This Row],[FrequencyTier]] + tblCustRFM[[#This Row],[MonetaryTier]]</f>
        <v>9</v>
      </c>
    </row>
    <row r="5950" spans="1:9" x14ac:dyDescent="0.45">
      <c r="A5950" s="16">
        <v>9919</v>
      </c>
      <c r="B5950" s="10">
        <v>45367.67206720679</v>
      </c>
      <c r="C5950">
        <v>1</v>
      </c>
      <c r="D5950">
        <v>19721</v>
      </c>
      <c r="E5950" s="24">
        <f>INT(RFM_Pivot!$A$1 - tblCustRFM[[#This Row],[LastPurchaseDate]])</f>
        <v>289</v>
      </c>
      <c r="F5950">
        <f>IF(tblCustRFM[[#This Row],[Recency]] &lt;= $L$4, 3, IF(tblCustRFM[[#This Row],[Recency]] &lt;= M5952, 2, 1))</f>
        <v>1</v>
      </c>
      <c r="G5950">
        <f>IF(tblCustRFM[[#This Row],[Frequency]] &gt;= L5953, 3, IF(tblCustRFM[[#This Row],[Frequency]] &gt;= M5953, 2, 1))</f>
        <v>3</v>
      </c>
      <c r="H5950">
        <f>IF(tblCustRFM[[#This Row],[Monetary]] &gt;= L5954, 3, IF(tblCustRFM[[#This Row],[Monetary]] &gt;= M5954, 2, 1))</f>
        <v>3</v>
      </c>
      <c r="I5950">
        <f>tblCustRFM[[#This Row],[RecencyTier]] + tblCustRFM[[#This Row],[FrequencyTier]] + tblCustRFM[[#This Row],[MonetaryTier]]</f>
        <v>7</v>
      </c>
    </row>
    <row r="5951" spans="1:9" x14ac:dyDescent="0.45">
      <c r="A5951" s="16">
        <v>9920</v>
      </c>
      <c r="B5951" s="10">
        <v>45032.05750574846</v>
      </c>
      <c r="C5951">
        <v>1</v>
      </c>
      <c r="D5951">
        <v>5902.08</v>
      </c>
      <c r="E5951" s="24">
        <f>INT(RFM_Pivot!$A$1 - tblCustRFM[[#This Row],[LastPurchaseDate]])</f>
        <v>624</v>
      </c>
      <c r="F5951">
        <f>IF(tblCustRFM[[#This Row],[Recency]] &lt;= $L$4, 3, IF(tblCustRFM[[#This Row],[Recency]] &lt;= M5953, 2, 1))</f>
        <v>1</v>
      </c>
      <c r="G5951">
        <f>IF(tblCustRFM[[#This Row],[Frequency]] &gt;= L5954, 3, IF(tblCustRFM[[#This Row],[Frequency]] &gt;= M5954, 2, 1))</f>
        <v>3</v>
      </c>
      <c r="H5951">
        <f>IF(tblCustRFM[[#This Row],[Monetary]] &gt;= L5955, 3, IF(tblCustRFM[[#This Row],[Monetary]] &gt;= M5955, 2, 1))</f>
        <v>3</v>
      </c>
      <c r="I5951">
        <f>tblCustRFM[[#This Row],[RecencyTier]] + tblCustRFM[[#This Row],[FrequencyTier]] + tblCustRFM[[#This Row],[MonetaryTier]]</f>
        <v>7</v>
      </c>
    </row>
    <row r="5952" spans="1:9" x14ac:dyDescent="0.45">
      <c r="A5952" s="16">
        <v>9921</v>
      </c>
      <c r="B5952" s="10">
        <v>45269.112211226849</v>
      </c>
      <c r="C5952">
        <v>2</v>
      </c>
      <c r="D5952">
        <v>6055.7</v>
      </c>
      <c r="E5952" s="24">
        <f>INT(RFM_Pivot!$A$1 - tblCustRFM[[#This Row],[LastPurchaseDate]])</f>
        <v>387</v>
      </c>
      <c r="F5952">
        <f>IF(tblCustRFM[[#This Row],[Recency]] &lt;= $L$4, 3, IF(tblCustRFM[[#This Row],[Recency]] &lt;= M5954, 2, 1))</f>
        <v>1</v>
      </c>
      <c r="G5952">
        <f>IF(tblCustRFM[[#This Row],[Frequency]] &gt;= L5955, 3, IF(tblCustRFM[[#This Row],[Frequency]] &gt;= M5955, 2, 1))</f>
        <v>3</v>
      </c>
      <c r="H5952">
        <f>IF(tblCustRFM[[#This Row],[Monetary]] &gt;= L5956, 3, IF(tblCustRFM[[#This Row],[Monetary]] &gt;= M5956, 2, 1))</f>
        <v>3</v>
      </c>
      <c r="I5952">
        <f>tblCustRFM[[#This Row],[RecencyTier]] + tblCustRFM[[#This Row],[FrequencyTier]] + tblCustRFM[[#This Row],[MonetaryTier]]</f>
        <v>7</v>
      </c>
    </row>
    <row r="5953" spans="1:9" x14ac:dyDescent="0.45">
      <c r="A5953" s="16">
        <v>9923</v>
      </c>
      <c r="B5953" s="10">
        <v>45230.491349151234</v>
      </c>
      <c r="C5953">
        <v>2</v>
      </c>
      <c r="D5953">
        <v>10753.05</v>
      </c>
      <c r="E5953" s="24">
        <f>INT(RFM_Pivot!$A$1 - tblCustRFM[[#This Row],[LastPurchaseDate]])</f>
        <v>426</v>
      </c>
      <c r="F5953">
        <f>IF(tblCustRFM[[#This Row],[Recency]] &lt;= $L$4, 3, IF(tblCustRFM[[#This Row],[Recency]] &lt;= M5955, 2, 1))</f>
        <v>1</v>
      </c>
      <c r="G5953">
        <f>IF(tblCustRFM[[#This Row],[Frequency]] &gt;= L5956, 3, IF(tblCustRFM[[#This Row],[Frequency]] &gt;= M5956, 2, 1))</f>
        <v>3</v>
      </c>
      <c r="H5953">
        <f>IF(tblCustRFM[[#This Row],[Monetary]] &gt;= L5957, 3, IF(tblCustRFM[[#This Row],[Monetary]] &gt;= M5957, 2, 1))</f>
        <v>3</v>
      </c>
      <c r="I5953">
        <f>tblCustRFM[[#This Row],[RecencyTier]] + tblCustRFM[[#This Row],[FrequencyTier]] + tblCustRFM[[#This Row],[MonetaryTier]]</f>
        <v>7</v>
      </c>
    </row>
    <row r="5954" spans="1:9" x14ac:dyDescent="0.45">
      <c r="A5954" s="16">
        <v>9924</v>
      </c>
      <c r="B5954" s="10">
        <v>45221.73047303241</v>
      </c>
      <c r="C5954">
        <v>2</v>
      </c>
      <c r="D5954">
        <v>6646.34</v>
      </c>
      <c r="E5954" s="24">
        <f>INT(RFM_Pivot!$A$1 - tblCustRFM[[#This Row],[LastPurchaseDate]])</f>
        <v>435</v>
      </c>
      <c r="F5954">
        <f>IF(tblCustRFM[[#This Row],[Recency]] &lt;= $L$4, 3, IF(tblCustRFM[[#This Row],[Recency]] &lt;= M5956, 2, 1))</f>
        <v>1</v>
      </c>
      <c r="G5954">
        <f>IF(tblCustRFM[[#This Row],[Frequency]] &gt;= L5957, 3, IF(tblCustRFM[[#This Row],[Frequency]] &gt;= M5957, 2, 1))</f>
        <v>3</v>
      </c>
      <c r="H5954">
        <f>IF(tblCustRFM[[#This Row],[Monetary]] &gt;= L5958, 3, IF(tblCustRFM[[#This Row],[Monetary]] &gt;= M5958, 2, 1))</f>
        <v>3</v>
      </c>
      <c r="I5954">
        <f>tblCustRFM[[#This Row],[RecencyTier]] + tblCustRFM[[#This Row],[FrequencyTier]] + tblCustRFM[[#This Row],[MonetaryTier]]</f>
        <v>7</v>
      </c>
    </row>
    <row r="5955" spans="1:9" x14ac:dyDescent="0.45">
      <c r="A5955" s="16">
        <v>9926</v>
      </c>
      <c r="B5955" s="10">
        <v>45321.020402044756</v>
      </c>
      <c r="C5955">
        <v>1</v>
      </c>
      <c r="D5955">
        <v>4072.72</v>
      </c>
      <c r="E5955" s="24">
        <f>INT(RFM_Pivot!$A$1 - tblCustRFM[[#This Row],[LastPurchaseDate]])</f>
        <v>335</v>
      </c>
      <c r="F5955">
        <f>IF(tblCustRFM[[#This Row],[Recency]] &lt;= $L$4, 3, IF(tblCustRFM[[#This Row],[Recency]] &lt;= M5957, 2, 1))</f>
        <v>1</v>
      </c>
      <c r="G5955">
        <f>IF(tblCustRFM[[#This Row],[Frequency]] &gt;= L5958, 3, IF(tblCustRFM[[#This Row],[Frequency]] &gt;= M5958, 2, 1))</f>
        <v>3</v>
      </c>
      <c r="H5955">
        <f>IF(tblCustRFM[[#This Row],[Monetary]] &gt;= L5959, 3, IF(tblCustRFM[[#This Row],[Monetary]] &gt;= M5959, 2, 1))</f>
        <v>3</v>
      </c>
      <c r="I5955">
        <f>tblCustRFM[[#This Row],[RecencyTier]] + tblCustRFM[[#This Row],[FrequencyTier]] + tblCustRFM[[#This Row],[MonetaryTier]]</f>
        <v>7</v>
      </c>
    </row>
    <row r="5956" spans="1:9" x14ac:dyDescent="0.45">
      <c r="A5956" s="16">
        <v>9927</v>
      </c>
      <c r="B5956" s="10">
        <v>45048.849184915125</v>
      </c>
      <c r="C5956">
        <v>1</v>
      </c>
      <c r="D5956">
        <v>2446.11</v>
      </c>
      <c r="E5956" s="24">
        <f>INT(RFM_Pivot!$A$1 - tblCustRFM[[#This Row],[LastPurchaseDate]])</f>
        <v>608</v>
      </c>
      <c r="F5956">
        <f>IF(tblCustRFM[[#This Row],[Recency]] &lt;= $L$4, 3, IF(tblCustRFM[[#This Row],[Recency]] &lt;= M5958, 2, 1))</f>
        <v>1</v>
      </c>
      <c r="G5956">
        <f>IF(tblCustRFM[[#This Row],[Frequency]] &gt;= L5959, 3, IF(tblCustRFM[[#This Row],[Frequency]] &gt;= M5959, 2, 1))</f>
        <v>3</v>
      </c>
      <c r="H5956">
        <f>IF(tblCustRFM[[#This Row],[Monetary]] &gt;= L5960, 3, IF(tblCustRFM[[#This Row],[Monetary]] &gt;= M5960, 2, 1))</f>
        <v>3</v>
      </c>
      <c r="I5956">
        <f>tblCustRFM[[#This Row],[RecencyTier]] + tblCustRFM[[#This Row],[FrequencyTier]] + tblCustRFM[[#This Row],[MonetaryTier]]</f>
        <v>7</v>
      </c>
    </row>
    <row r="5957" spans="1:9" x14ac:dyDescent="0.45">
      <c r="A5957" s="16">
        <v>9930</v>
      </c>
      <c r="B5957" s="10">
        <v>45587.789078896603</v>
      </c>
      <c r="C5957">
        <v>2</v>
      </c>
      <c r="D5957">
        <v>10341.51</v>
      </c>
      <c r="E5957" s="24">
        <f>INT(RFM_Pivot!$A$1 - tblCustRFM[[#This Row],[LastPurchaseDate]])</f>
        <v>69</v>
      </c>
      <c r="F5957">
        <f>IF(tblCustRFM[[#This Row],[Recency]] &lt;= $L$4, 3, IF(tblCustRFM[[#This Row],[Recency]] &lt;= M5959, 2, 1))</f>
        <v>3</v>
      </c>
      <c r="G5957">
        <f>IF(tblCustRFM[[#This Row],[Frequency]] &gt;= L5960, 3, IF(tblCustRFM[[#This Row],[Frequency]] &gt;= M5960, 2, 1))</f>
        <v>3</v>
      </c>
      <c r="H5957">
        <f>IF(tblCustRFM[[#This Row],[Monetary]] &gt;= L5961, 3, IF(tblCustRFM[[#This Row],[Monetary]] &gt;= M5961, 2, 1))</f>
        <v>3</v>
      </c>
      <c r="I5957">
        <f>tblCustRFM[[#This Row],[RecencyTier]] + tblCustRFM[[#This Row],[FrequencyTier]] + tblCustRFM[[#This Row],[MonetaryTier]]</f>
        <v>9</v>
      </c>
    </row>
    <row r="5958" spans="1:9" x14ac:dyDescent="0.45">
      <c r="A5958" s="16">
        <v>9931</v>
      </c>
      <c r="B5958" s="10">
        <v>45143.174617476849</v>
      </c>
      <c r="C5958">
        <v>1</v>
      </c>
      <c r="D5958">
        <v>14068.5</v>
      </c>
      <c r="E5958" s="24">
        <f>INT(RFM_Pivot!$A$1 - tblCustRFM[[#This Row],[LastPurchaseDate]])</f>
        <v>513</v>
      </c>
      <c r="F5958">
        <f>IF(tblCustRFM[[#This Row],[Recency]] &lt;= $L$4, 3, IF(tblCustRFM[[#This Row],[Recency]] &lt;= M5960, 2, 1))</f>
        <v>1</v>
      </c>
      <c r="G5958">
        <f>IF(tblCustRFM[[#This Row],[Frequency]] &gt;= L5961, 3, IF(tblCustRFM[[#This Row],[Frequency]] &gt;= M5961, 2, 1))</f>
        <v>3</v>
      </c>
      <c r="H5958">
        <f>IF(tblCustRFM[[#This Row],[Monetary]] &gt;= L5962, 3, IF(tblCustRFM[[#This Row],[Monetary]] &gt;= M5962, 2, 1))</f>
        <v>3</v>
      </c>
      <c r="I5958">
        <f>tblCustRFM[[#This Row],[RecencyTier]] + tblCustRFM[[#This Row],[FrequencyTier]] + tblCustRFM[[#This Row],[MonetaryTier]]</f>
        <v>7</v>
      </c>
    </row>
    <row r="5959" spans="1:9" x14ac:dyDescent="0.45">
      <c r="A5959" s="16">
        <v>9932</v>
      </c>
      <c r="B5959" s="10">
        <v>44953.428642862651</v>
      </c>
      <c r="C5959">
        <v>1</v>
      </c>
      <c r="D5959">
        <v>22790.9</v>
      </c>
      <c r="E5959" s="24">
        <f>INT(RFM_Pivot!$A$1 - tblCustRFM[[#This Row],[LastPurchaseDate]])</f>
        <v>703</v>
      </c>
      <c r="F5959">
        <f>IF(tblCustRFM[[#This Row],[Recency]] &lt;= $L$4, 3, IF(tblCustRFM[[#This Row],[Recency]] &lt;= M5961, 2, 1))</f>
        <v>1</v>
      </c>
      <c r="G5959">
        <f>IF(tblCustRFM[[#This Row],[Frequency]] &gt;= L5962, 3, IF(tblCustRFM[[#This Row],[Frequency]] &gt;= M5962, 2, 1))</f>
        <v>3</v>
      </c>
      <c r="H5959">
        <f>IF(tblCustRFM[[#This Row],[Monetary]] &gt;= L5963, 3, IF(tblCustRFM[[#This Row],[Monetary]] &gt;= M5963, 2, 1))</f>
        <v>3</v>
      </c>
      <c r="I5959">
        <f>tblCustRFM[[#This Row],[RecencyTier]] + tblCustRFM[[#This Row],[FrequencyTier]] + tblCustRFM[[#This Row],[MonetaryTier]]</f>
        <v>7</v>
      </c>
    </row>
    <row r="5960" spans="1:9" x14ac:dyDescent="0.45">
      <c r="A5960" s="16">
        <v>9933</v>
      </c>
      <c r="B5960" s="10">
        <v>45639.113211304015</v>
      </c>
      <c r="C5960">
        <v>2</v>
      </c>
      <c r="D5960">
        <v>5425.51</v>
      </c>
      <c r="E5960" s="24">
        <f>INT(RFM_Pivot!$A$1 - tblCustRFM[[#This Row],[LastPurchaseDate]])</f>
        <v>17</v>
      </c>
      <c r="F5960">
        <f>IF(tblCustRFM[[#This Row],[Recency]] &lt;= $L$4, 3, IF(tblCustRFM[[#This Row],[Recency]] &lt;= M5962, 2, 1))</f>
        <v>3</v>
      </c>
      <c r="G5960">
        <f>IF(tblCustRFM[[#This Row],[Frequency]] &gt;= L5963, 3, IF(tblCustRFM[[#This Row],[Frequency]] &gt;= M5963, 2, 1))</f>
        <v>3</v>
      </c>
      <c r="H5960">
        <f>IF(tblCustRFM[[#This Row],[Monetary]] &gt;= L5964, 3, IF(tblCustRFM[[#This Row],[Monetary]] &gt;= M5964, 2, 1))</f>
        <v>3</v>
      </c>
      <c r="I5960">
        <f>tblCustRFM[[#This Row],[RecencyTier]] + tblCustRFM[[#This Row],[FrequencyTier]] + tblCustRFM[[#This Row],[MonetaryTier]]</f>
        <v>9</v>
      </c>
    </row>
    <row r="5961" spans="1:9" x14ac:dyDescent="0.45">
      <c r="A5961" s="16">
        <v>9934</v>
      </c>
      <c r="B5961" s="10">
        <v>45464.479747993828</v>
      </c>
      <c r="C5961">
        <v>1</v>
      </c>
      <c r="D5961">
        <v>2650.76</v>
      </c>
      <c r="E5961" s="24">
        <f>INT(RFM_Pivot!$A$1 - tblCustRFM[[#This Row],[LastPurchaseDate]])</f>
        <v>192</v>
      </c>
      <c r="F5961">
        <f>IF(tblCustRFM[[#This Row],[Recency]] &lt;= $L$4, 3, IF(tblCustRFM[[#This Row],[Recency]] &lt;= M5963, 2, 1))</f>
        <v>1</v>
      </c>
      <c r="G5961">
        <f>IF(tblCustRFM[[#This Row],[Frequency]] &gt;= L5964, 3, IF(tblCustRFM[[#This Row],[Frequency]] &gt;= M5964, 2, 1))</f>
        <v>3</v>
      </c>
      <c r="H5961">
        <f>IF(tblCustRFM[[#This Row],[Monetary]] &gt;= L5965, 3, IF(tblCustRFM[[#This Row],[Monetary]] &gt;= M5965, 2, 1))</f>
        <v>3</v>
      </c>
      <c r="I5961">
        <f>tblCustRFM[[#This Row],[RecencyTier]] + tblCustRFM[[#This Row],[FrequencyTier]] + tblCustRFM[[#This Row],[MonetaryTier]]</f>
        <v>7</v>
      </c>
    </row>
    <row r="5962" spans="1:9" x14ac:dyDescent="0.45">
      <c r="A5962" s="16">
        <v>9938</v>
      </c>
      <c r="B5962" s="10">
        <v>45273.127612770062</v>
      </c>
      <c r="C5962">
        <v>1</v>
      </c>
      <c r="D5962">
        <v>22649.4</v>
      </c>
      <c r="E5962" s="24">
        <f>INT(RFM_Pivot!$A$1 - tblCustRFM[[#This Row],[LastPurchaseDate]])</f>
        <v>383</v>
      </c>
      <c r="F5962">
        <f>IF(tblCustRFM[[#This Row],[Recency]] &lt;= $L$4, 3, IF(tblCustRFM[[#This Row],[Recency]] &lt;= M5964, 2, 1))</f>
        <v>1</v>
      </c>
      <c r="G5962">
        <f>IF(tblCustRFM[[#This Row],[Frequency]] &gt;= L5965, 3, IF(tblCustRFM[[#This Row],[Frequency]] &gt;= M5965, 2, 1))</f>
        <v>3</v>
      </c>
      <c r="H5962">
        <f>IF(tblCustRFM[[#This Row],[Monetary]] &gt;= L5966, 3, IF(tblCustRFM[[#This Row],[Monetary]] &gt;= M5966, 2, 1))</f>
        <v>3</v>
      </c>
      <c r="I5962">
        <f>tblCustRFM[[#This Row],[RecencyTier]] + tblCustRFM[[#This Row],[FrequencyTier]] + tblCustRFM[[#This Row],[MonetaryTier]]</f>
        <v>7</v>
      </c>
    </row>
    <row r="5963" spans="1:9" x14ac:dyDescent="0.45">
      <c r="A5963" s="16">
        <v>9940</v>
      </c>
      <c r="B5963" s="10">
        <v>45457.325032484565</v>
      </c>
      <c r="C5963">
        <v>1</v>
      </c>
      <c r="D5963">
        <v>4340.12</v>
      </c>
      <c r="E5963" s="24">
        <f>INT(RFM_Pivot!$A$1 - tblCustRFM[[#This Row],[LastPurchaseDate]])</f>
        <v>199</v>
      </c>
      <c r="F5963">
        <f>IF(tblCustRFM[[#This Row],[Recency]] &lt;= $L$4, 3, IF(tblCustRFM[[#This Row],[Recency]] &lt;= M5965, 2, 1))</f>
        <v>1</v>
      </c>
      <c r="G5963">
        <f>IF(tblCustRFM[[#This Row],[Frequency]] &gt;= L5966, 3, IF(tblCustRFM[[#This Row],[Frequency]] &gt;= M5966, 2, 1))</f>
        <v>3</v>
      </c>
      <c r="H5963">
        <f>IF(tblCustRFM[[#This Row],[Monetary]] &gt;= L5967, 3, IF(tblCustRFM[[#This Row],[Monetary]] &gt;= M5967, 2, 1))</f>
        <v>3</v>
      </c>
      <c r="I5963">
        <f>tblCustRFM[[#This Row],[RecencyTier]] + tblCustRFM[[#This Row],[FrequencyTier]] + tblCustRFM[[#This Row],[MonetaryTier]]</f>
        <v>7</v>
      </c>
    </row>
    <row r="5964" spans="1:9" x14ac:dyDescent="0.45">
      <c r="A5964" s="16">
        <v>9941</v>
      </c>
      <c r="B5964" s="10">
        <v>45036.364936496917</v>
      </c>
      <c r="C5964">
        <v>1</v>
      </c>
      <c r="D5964">
        <v>804.24</v>
      </c>
      <c r="E5964" s="24">
        <f>INT(RFM_Pivot!$A$1 - tblCustRFM[[#This Row],[LastPurchaseDate]])</f>
        <v>620</v>
      </c>
      <c r="F5964">
        <f>IF(tblCustRFM[[#This Row],[Recency]] &lt;= $L$4, 3, IF(tblCustRFM[[#This Row],[Recency]] &lt;= M5966, 2, 1))</f>
        <v>1</v>
      </c>
      <c r="G5964">
        <f>IF(tblCustRFM[[#This Row],[Frequency]] &gt;= L5967, 3, IF(tblCustRFM[[#This Row],[Frequency]] &gt;= M5967, 2, 1))</f>
        <v>3</v>
      </c>
      <c r="H5964">
        <f>IF(tblCustRFM[[#This Row],[Monetary]] &gt;= L5968, 3, IF(tblCustRFM[[#This Row],[Monetary]] &gt;= M5968, 2, 1))</f>
        <v>3</v>
      </c>
      <c r="I5964">
        <f>tblCustRFM[[#This Row],[RecencyTier]] + tblCustRFM[[#This Row],[FrequencyTier]] + tblCustRFM[[#This Row],[MonetaryTier]]</f>
        <v>7</v>
      </c>
    </row>
    <row r="5965" spans="1:9" x14ac:dyDescent="0.45">
      <c r="A5965" s="16">
        <v>9942</v>
      </c>
      <c r="B5965" s="10">
        <v>45008.695169521605</v>
      </c>
      <c r="C5965">
        <v>1</v>
      </c>
      <c r="D5965">
        <v>13737.33</v>
      </c>
      <c r="E5965" s="24">
        <f>INT(RFM_Pivot!$A$1 - tblCustRFM[[#This Row],[LastPurchaseDate]])</f>
        <v>648</v>
      </c>
      <c r="F5965">
        <f>IF(tblCustRFM[[#This Row],[Recency]] &lt;= $L$4, 3, IF(tblCustRFM[[#This Row],[Recency]] &lt;= M5967, 2, 1))</f>
        <v>1</v>
      </c>
      <c r="G5965">
        <f>IF(tblCustRFM[[#This Row],[Frequency]] &gt;= L5968, 3, IF(tblCustRFM[[#This Row],[Frequency]] &gt;= M5968, 2, 1))</f>
        <v>3</v>
      </c>
      <c r="H5965">
        <f>IF(tblCustRFM[[#This Row],[Monetary]] &gt;= L5969, 3, IF(tblCustRFM[[#This Row],[Monetary]] &gt;= M5969, 2, 1))</f>
        <v>3</v>
      </c>
      <c r="I5965">
        <f>tblCustRFM[[#This Row],[RecencyTier]] + tblCustRFM[[#This Row],[FrequencyTier]] + tblCustRFM[[#This Row],[MonetaryTier]]</f>
        <v>7</v>
      </c>
    </row>
    <row r="5966" spans="1:9" x14ac:dyDescent="0.45">
      <c r="A5966" s="16">
        <v>9943</v>
      </c>
      <c r="B5966" s="10">
        <v>45332.628562847225</v>
      </c>
      <c r="C5966">
        <v>1</v>
      </c>
      <c r="D5966">
        <v>9157.48</v>
      </c>
      <c r="E5966" s="24">
        <f>INT(RFM_Pivot!$A$1 - tblCustRFM[[#This Row],[LastPurchaseDate]])</f>
        <v>324</v>
      </c>
      <c r="F5966">
        <f>IF(tblCustRFM[[#This Row],[Recency]] &lt;= $L$4, 3, IF(tblCustRFM[[#This Row],[Recency]] &lt;= M5968, 2, 1))</f>
        <v>1</v>
      </c>
      <c r="G5966">
        <f>IF(tblCustRFM[[#This Row],[Frequency]] &gt;= L5969, 3, IF(tblCustRFM[[#This Row],[Frequency]] &gt;= M5969, 2, 1))</f>
        <v>3</v>
      </c>
      <c r="H5966">
        <f>IF(tblCustRFM[[#This Row],[Monetary]] &gt;= L5970, 3, IF(tblCustRFM[[#This Row],[Monetary]] &gt;= M5970, 2, 1))</f>
        <v>3</v>
      </c>
      <c r="I5966">
        <f>tblCustRFM[[#This Row],[RecencyTier]] + tblCustRFM[[#This Row],[FrequencyTier]] + tblCustRFM[[#This Row],[MonetaryTier]]</f>
        <v>7</v>
      </c>
    </row>
    <row r="5967" spans="1:9" x14ac:dyDescent="0.45">
      <c r="A5967" s="16">
        <v>9945</v>
      </c>
      <c r="B5967" s="10">
        <v>45652.327532754629</v>
      </c>
      <c r="C5967">
        <v>3</v>
      </c>
      <c r="D5967">
        <v>36730.58</v>
      </c>
      <c r="E5967" s="24">
        <f>INT(RFM_Pivot!$A$1 - tblCustRFM[[#This Row],[LastPurchaseDate]])</f>
        <v>4</v>
      </c>
      <c r="F5967">
        <f>IF(tblCustRFM[[#This Row],[Recency]] &lt;= $L$4, 3, IF(tblCustRFM[[#This Row],[Recency]] &lt;= M5969, 2, 1))</f>
        <v>3</v>
      </c>
      <c r="G5967">
        <f>IF(tblCustRFM[[#This Row],[Frequency]] &gt;= L5970, 3, IF(tblCustRFM[[#This Row],[Frequency]] &gt;= M5970, 2, 1))</f>
        <v>3</v>
      </c>
      <c r="H5967">
        <f>IF(tblCustRFM[[#This Row],[Monetary]] &gt;= L5971, 3, IF(tblCustRFM[[#This Row],[Monetary]] &gt;= M5971, 2, 1))</f>
        <v>3</v>
      </c>
      <c r="I5967">
        <f>tblCustRFM[[#This Row],[RecencyTier]] + tblCustRFM[[#This Row],[FrequencyTier]] + tblCustRFM[[#This Row],[MonetaryTier]]</f>
        <v>9</v>
      </c>
    </row>
    <row r="5968" spans="1:9" x14ac:dyDescent="0.45">
      <c r="A5968" s="16">
        <v>9946</v>
      </c>
      <c r="B5968" s="10">
        <v>45037.38703869599</v>
      </c>
      <c r="C5968">
        <v>1</v>
      </c>
      <c r="D5968">
        <v>6688.9</v>
      </c>
      <c r="E5968" s="24">
        <f>INT(RFM_Pivot!$A$1 - tblCustRFM[[#This Row],[LastPurchaseDate]])</f>
        <v>619</v>
      </c>
      <c r="F5968">
        <f>IF(tblCustRFM[[#This Row],[Recency]] &lt;= $L$4, 3, IF(tblCustRFM[[#This Row],[Recency]] &lt;= M5970, 2, 1))</f>
        <v>1</v>
      </c>
      <c r="G5968">
        <f>IF(tblCustRFM[[#This Row],[Frequency]] &gt;= L5971, 3, IF(tblCustRFM[[#This Row],[Frequency]] &gt;= M5971, 2, 1))</f>
        <v>3</v>
      </c>
      <c r="H5968">
        <f>IF(tblCustRFM[[#This Row],[Monetary]] &gt;= L5972, 3, IF(tblCustRFM[[#This Row],[Monetary]] &gt;= M5972, 2, 1))</f>
        <v>3</v>
      </c>
      <c r="I5968">
        <f>tblCustRFM[[#This Row],[RecencyTier]] + tblCustRFM[[#This Row],[FrequencyTier]] + tblCustRFM[[#This Row],[MonetaryTier]]</f>
        <v>7</v>
      </c>
    </row>
    <row r="5969" spans="1:9" x14ac:dyDescent="0.45">
      <c r="A5969" s="16">
        <v>9947</v>
      </c>
      <c r="B5969" s="10">
        <v>45269.623262307097</v>
      </c>
      <c r="C5969">
        <v>1</v>
      </c>
      <c r="D5969">
        <v>6036.72</v>
      </c>
      <c r="E5969" s="24">
        <f>INT(RFM_Pivot!$A$1 - tblCustRFM[[#This Row],[LastPurchaseDate]])</f>
        <v>387</v>
      </c>
      <c r="F5969">
        <f>IF(tblCustRFM[[#This Row],[Recency]] &lt;= $L$4, 3, IF(tblCustRFM[[#This Row],[Recency]] &lt;= M5971, 2, 1))</f>
        <v>1</v>
      </c>
      <c r="G5969">
        <f>IF(tblCustRFM[[#This Row],[Frequency]] &gt;= L5972, 3, IF(tblCustRFM[[#This Row],[Frequency]] &gt;= M5972, 2, 1))</f>
        <v>3</v>
      </c>
      <c r="H5969">
        <f>IF(tblCustRFM[[#This Row],[Monetary]] &gt;= L5973, 3, IF(tblCustRFM[[#This Row],[Monetary]] &gt;= M5973, 2, 1))</f>
        <v>3</v>
      </c>
      <c r="I5969">
        <f>tblCustRFM[[#This Row],[RecencyTier]] + tblCustRFM[[#This Row],[FrequencyTier]] + tblCustRFM[[#This Row],[MonetaryTier]]</f>
        <v>7</v>
      </c>
    </row>
    <row r="5970" spans="1:9" x14ac:dyDescent="0.45">
      <c r="A5970" s="16">
        <v>9949</v>
      </c>
      <c r="B5970" s="10">
        <v>45423.449644984568</v>
      </c>
      <c r="C5970">
        <v>2</v>
      </c>
      <c r="D5970">
        <v>37583.949999999997</v>
      </c>
      <c r="E5970" s="24">
        <f>INT(RFM_Pivot!$A$1 - tblCustRFM[[#This Row],[LastPurchaseDate]])</f>
        <v>233</v>
      </c>
      <c r="F5970">
        <f>IF(tblCustRFM[[#This Row],[Recency]] &lt;= $L$4, 3, IF(tblCustRFM[[#This Row],[Recency]] &lt;= M5972, 2, 1))</f>
        <v>1</v>
      </c>
      <c r="G5970">
        <f>IF(tblCustRFM[[#This Row],[Frequency]] &gt;= L5973, 3, IF(tblCustRFM[[#This Row],[Frequency]] &gt;= M5973, 2, 1))</f>
        <v>3</v>
      </c>
      <c r="H5970">
        <f>IF(tblCustRFM[[#This Row],[Monetary]] &gt;= L5974, 3, IF(tblCustRFM[[#This Row],[Monetary]] &gt;= M5974, 2, 1))</f>
        <v>3</v>
      </c>
      <c r="I5970">
        <f>tblCustRFM[[#This Row],[RecencyTier]] + tblCustRFM[[#This Row],[FrequencyTier]] + tblCustRFM[[#This Row],[MonetaryTier]]</f>
        <v>7</v>
      </c>
    </row>
    <row r="5971" spans="1:9" x14ac:dyDescent="0.45">
      <c r="A5971" s="16">
        <v>9953</v>
      </c>
      <c r="B5971" s="10">
        <v>45593.118611882717</v>
      </c>
      <c r="C5971">
        <v>3</v>
      </c>
      <c r="D5971">
        <v>21744.78</v>
      </c>
      <c r="E5971" s="24">
        <f>INT(RFM_Pivot!$A$1 - tblCustRFM[[#This Row],[LastPurchaseDate]])</f>
        <v>63</v>
      </c>
      <c r="F5971">
        <f>IF(tblCustRFM[[#This Row],[Recency]] &lt;= $L$4, 3, IF(tblCustRFM[[#This Row],[Recency]] &lt;= M5973, 2, 1))</f>
        <v>3</v>
      </c>
      <c r="G5971">
        <f>IF(tblCustRFM[[#This Row],[Frequency]] &gt;= L5974, 3, IF(tblCustRFM[[#This Row],[Frequency]] &gt;= M5974, 2, 1))</f>
        <v>3</v>
      </c>
      <c r="H5971">
        <f>IF(tblCustRFM[[#This Row],[Monetary]] &gt;= L5975, 3, IF(tblCustRFM[[#This Row],[Monetary]] &gt;= M5975, 2, 1))</f>
        <v>3</v>
      </c>
      <c r="I5971">
        <f>tblCustRFM[[#This Row],[RecencyTier]] + tblCustRFM[[#This Row],[FrequencyTier]] + tblCustRFM[[#This Row],[MonetaryTier]]</f>
        <v>9</v>
      </c>
    </row>
    <row r="5972" spans="1:9" x14ac:dyDescent="0.45">
      <c r="A5972" s="16">
        <v>9954</v>
      </c>
      <c r="B5972" s="10">
        <v>45620.569356944441</v>
      </c>
      <c r="C5972">
        <v>3</v>
      </c>
      <c r="D5972">
        <v>17973.78</v>
      </c>
      <c r="E5972" s="24">
        <f>INT(RFM_Pivot!$A$1 - tblCustRFM[[#This Row],[LastPurchaseDate]])</f>
        <v>36</v>
      </c>
      <c r="F5972">
        <f>IF(tblCustRFM[[#This Row],[Recency]] &lt;= $L$4, 3, IF(tblCustRFM[[#This Row],[Recency]] &lt;= M5974, 2, 1))</f>
        <v>3</v>
      </c>
      <c r="G5972">
        <f>IF(tblCustRFM[[#This Row],[Frequency]] &gt;= L5975, 3, IF(tblCustRFM[[#This Row],[Frequency]] &gt;= M5975, 2, 1))</f>
        <v>3</v>
      </c>
      <c r="H5972">
        <f>IF(tblCustRFM[[#This Row],[Monetary]] &gt;= L5976, 3, IF(tblCustRFM[[#This Row],[Monetary]] &gt;= M5976, 2, 1))</f>
        <v>3</v>
      </c>
      <c r="I5972">
        <f>tblCustRFM[[#This Row],[RecencyTier]] + tblCustRFM[[#This Row],[FrequencyTier]] + tblCustRFM[[#This Row],[MonetaryTier]]</f>
        <v>9</v>
      </c>
    </row>
    <row r="5973" spans="1:9" x14ac:dyDescent="0.45">
      <c r="A5973" s="16">
        <v>9955</v>
      </c>
      <c r="B5973" s="10">
        <v>45644.661766165125</v>
      </c>
      <c r="C5973">
        <v>1</v>
      </c>
      <c r="D5973">
        <v>12171.25</v>
      </c>
      <c r="E5973" s="24">
        <f>INT(RFM_Pivot!$A$1 - tblCustRFM[[#This Row],[LastPurchaseDate]])</f>
        <v>12</v>
      </c>
      <c r="F5973">
        <f>IF(tblCustRFM[[#This Row],[Recency]] &lt;= $L$4, 3, IF(tblCustRFM[[#This Row],[Recency]] &lt;= M5975, 2, 1))</f>
        <v>3</v>
      </c>
      <c r="G5973">
        <f>IF(tblCustRFM[[#This Row],[Frequency]] &gt;= L5976, 3, IF(tblCustRFM[[#This Row],[Frequency]] &gt;= M5976, 2, 1))</f>
        <v>3</v>
      </c>
      <c r="H5973">
        <f>IF(tblCustRFM[[#This Row],[Monetary]] &gt;= L5977, 3, IF(tblCustRFM[[#This Row],[Monetary]] &gt;= M5977, 2, 1))</f>
        <v>3</v>
      </c>
      <c r="I5973">
        <f>tblCustRFM[[#This Row],[RecencyTier]] + tblCustRFM[[#This Row],[FrequencyTier]] + tblCustRFM[[#This Row],[MonetaryTier]]</f>
        <v>9</v>
      </c>
    </row>
    <row r="5974" spans="1:9" x14ac:dyDescent="0.45">
      <c r="A5974" s="16">
        <v>9958</v>
      </c>
      <c r="B5974" s="10">
        <v>44940.068306828703</v>
      </c>
      <c r="C5974">
        <v>1</v>
      </c>
      <c r="D5974">
        <v>6082.26</v>
      </c>
      <c r="E5974" s="24">
        <f>INT(RFM_Pivot!$A$1 - tblCustRFM[[#This Row],[LastPurchaseDate]])</f>
        <v>716</v>
      </c>
      <c r="F5974">
        <f>IF(tblCustRFM[[#This Row],[Recency]] &lt;= $L$4, 3, IF(tblCustRFM[[#This Row],[Recency]] &lt;= M5976, 2, 1))</f>
        <v>1</v>
      </c>
      <c r="G5974">
        <f>IF(tblCustRFM[[#This Row],[Frequency]] &gt;= L5977, 3, IF(tblCustRFM[[#This Row],[Frequency]] &gt;= M5977, 2, 1))</f>
        <v>3</v>
      </c>
      <c r="H5974">
        <f>IF(tblCustRFM[[#This Row],[Monetary]] &gt;= L5978, 3, IF(tblCustRFM[[#This Row],[Monetary]] &gt;= M5978, 2, 1))</f>
        <v>3</v>
      </c>
      <c r="I5974">
        <f>tblCustRFM[[#This Row],[RecencyTier]] + tblCustRFM[[#This Row],[FrequencyTier]] + tblCustRFM[[#This Row],[MonetaryTier]]</f>
        <v>7</v>
      </c>
    </row>
    <row r="5975" spans="1:9" x14ac:dyDescent="0.45">
      <c r="A5975" s="16">
        <v>9959</v>
      </c>
      <c r="B5975" s="10">
        <v>45482.366536651236</v>
      </c>
      <c r="C5975">
        <v>2</v>
      </c>
      <c r="D5975">
        <v>13752.2</v>
      </c>
      <c r="E5975" s="24">
        <f>INT(RFM_Pivot!$A$1 - tblCustRFM[[#This Row],[LastPurchaseDate]])</f>
        <v>174</v>
      </c>
      <c r="F5975">
        <f>IF(tblCustRFM[[#This Row],[Recency]] &lt;= $L$4, 3, IF(tblCustRFM[[#This Row],[Recency]] &lt;= M5977, 2, 1))</f>
        <v>1</v>
      </c>
      <c r="G5975">
        <f>IF(tblCustRFM[[#This Row],[Frequency]] &gt;= L5978, 3, IF(tblCustRFM[[#This Row],[Frequency]] &gt;= M5978, 2, 1))</f>
        <v>3</v>
      </c>
      <c r="H5975">
        <f>IF(tblCustRFM[[#This Row],[Monetary]] &gt;= L5979, 3, IF(tblCustRFM[[#This Row],[Monetary]] &gt;= M5979, 2, 1))</f>
        <v>3</v>
      </c>
      <c r="I5975">
        <f>tblCustRFM[[#This Row],[RecencyTier]] + tblCustRFM[[#This Row],[FrequencyTier]] + tblCustRFM[[#This Row],[MonetaryTier]]</f>
        <v>7</v>
      </c>
    </row>
    <row r="5976" spans="1:9" x14ac:dyDescent="0.45">
      <c r="A5976" s="16">
        <v>9960</v>
      </c>
      <c r="B5976" s="10">
        <v>45197.273027314812</v>
      </c>
      <c r="C5976">
        <v>1</v>
      </c>
      <c r="D5976">
        <v>17317.04</v>
      </c>
      <c r="E5976" s="24">
        <f>INT(RFM_Pivot!$A$1 - tblCustRFM[[#This Row],[LastPurchaseDate]])</f>
        <v>459</v>
      </c>
      <c r="F5976">
        <f>IF(tblCustRFM[[#This Row],[Recency]] &lt;= $L$4, 3, IF(tblCustRFM[[#This Row],[Recency]] &lt;= M5978, 2, 1))</f>
        <v>1</v>
      </c>
      <c r="G5976">
        <f>IF(tblCustRFM[[#This Row],[Frequency]] &gt;= L5979, 3, IF(tblCustRFM[[#This Row],[Frequency]] &gt;= M5979, 2, 1))</f>
        <v>3</v>
      </c>
      <c r="H5976">
        <f>IF(tblCustRFM[[#This Row],[Monetary]] &gt;= L5980, 3, IF(tblCustRFM[[#This Row],[Monetary]] &gt;= M5980, 2, 1))</f>
        <v>3</v>
      </c>
      <c r="I5976">
        <f>tblCustRFM[[#This Row],[RecencyTier]] + tblCustRFM[[#This Row],[FrequencyTier]] + tblCustRFM[[#This Row],[MonetaryTier]]</f>
        <v>7</v>
      </c>
    </row>
    <row r="5977" spans="1:9" x14ac:dyDescent="0.45">
      <c r="A5977" s="16">
        <v>9961</v>
      </c>
      <c r="B5977" s="10">
        <v>45404.394739467592</v>
      </c>
      <c r="C5977">
        <v>1</v>
      </c>
      <c r="D5977">
        <v>10972.23</v>
      </c>
      <c r="E5977" s="24">
        <f>INT(RFM_Pivot!$A$1 - tblCustRFM[[#This Row],[LastPurchaseDate]])</f>
        <v>252</v>
      </c>
      <c r="F5977">
        <f>IF(tblCustRFM[[#This Row],[Recency]] &lt;= $L$4, 3, IF(tblCustRFM[[#This Row],[Recency]] &lt;= M5979, 2, 1))</f>
        <v>1</v>
      </c>
      <c r="G5977">
        <f>IF(tblCustRFM[[#This Row],[Frequency]] &gt;= L5980, 3, IF(tblCustRFM[[#This Row],[Frequency]] &gt;= M5980, 2, 1))</f>
        <v>3</v>
      </c>
      <c r="H5977">
        <f>IF(tblCustRFM[[#This Row],[Monetary]] &gt;= L5981, 3, IF(tblCustRFM[[#This Row],[Monetary]] &gt;= M5981, 2, 1))</f>
        <v>3</v>
      </c>
      <c r="I5977">
        <f>tblCustRFM[[#This Row],[RecencyTier]] + tblCustRFM[[#This Row],[FrequencyTier]] + tblCustRFM[[#This Row],[MonetaryTier]]</f>
        <v>7</v>
      </c>
    </row>
    <row r="5978" spans="1:9" x14ac:dyDescent="0.45">
      <c r="A5978" s="16">
        <v>9963</v>
      </c>
      <c r="B5978" s="10">
        <v>45346.06190621142</v>
      </c>
      <c r="C5978">
        <v>1</v>
      </c>
      <c r="D5978">
        <v>739.27</v>
      </c>
      <c r="E5978" s="24">
        <f>INT(RFM_Pivot!$A$1 - tblCustRFM[[#This Row],[LastPurchaseDate]])</f>
        <v>310</v>
      </c>
      <c r="F5978">
        <f>IF(tblCustRFM[[#This Row],[Recency]] &lt;= $L$4, 3, IF(tblCustRFM[[#This Row],[Recency]] &lt;= M5980, 2, 1))</f>
        <v>1</v>
      </c>
      <c r="G5978">
        <f>IF(tblCustRFM[[#This Row],[Frequency]] &gt;= L5981, 3, IF(tblCustRFM[[#This Row],[Frequency]] &gt;= M5981, 2, 1))</f>
        <v>3</v>
      </c>
      <c r="H5978">
        <f>IF(tblCustRFM[[#This Row],[Monetary]] &gt;= L5982, 3, IF(tblCustRFM[[#This Row],[Monetary]] &gt;= M5982, 2, 1))</f>
        <v>3</v>
      </c>
      <c r="I5978">
        <f>tblCustRFM[[#This Row],[RecencyTier]] + tblCustRFM[[#This Row],[FrequencyTier]] + tblCustRFM[[#This Row],[MonetaryTier]]</f>
        <v>7</v>
      </c>
    </row>
    <row r="5979" spans="1:9" x14ac:dyDescent="0.45">
      <c r="A5979" s="16">
        <v>9964</v>
      </c>
      <c r="B5979" s="10">
        <v>45073.23362337963</v>
      </c>
      <c r="C5979">
        <v>1</v>
      </c>
      <c r="D5979">
        <v>7874.25</v>
      </c>
      <c r="E5979" s="24">
        <f>INT(RFM_Pivot!$A$1 - tblCustRFM[[#This Row],[LastPurchaseDate]])</f>
        <v>583</v>
      </c>
      <c r="F5979">
        <f>IF(tblCustRFM[[#This Row],[Recency]] &lt;= $L$4, 3, IF(tblCustRFM[[#This Row],[Recency]] &lt;= M5981, 2, 1))</f>
        <v>1</v>
      </c>
      <c r="G5979">
        <f>IF(tblCustRFM[[#This Row],[Frequency]] &gt;= L5982, 3, IF(tblCustRFM[[#This Row],[Frequency]] &gt;= M5982, 2, 1))</f>
        <v>3</v>
      </c>
      <c r="H5979">
        <f>IF(tblCustRFM[[#This Row],[Monetary]] &gt;= L5983, 3, IF(tblCustRFM[[#This Row],[Monetary]] &gt;= M5983, 2, 1))</f>
        <v>3</v>
      </c>
      <c r="I5979">
        <f>tblCustRFM[[#This Row],[RecencyTier]] + tblCustRFM[[#This Row],[FrequencyTier]] + tblCustRFM[[#This Row],[MonetaryTier]]</f>
        <v>7</v>
      </c>
    </row>
    <row r="5980" spans="1:9" x14ac:dyDescent="0.45">
      <c r="A5980" s="16">
        <v>9966</v>
      </c>
      <c r="B5980" s="10">
        <v>45002.343534336418</v>
      </c>
      <c r="C5980">
        <v>1</v>
      </c>
      <c r="D5980">
        <v>10760.37</v>
      </c>
      <c r="E5980" s="24">
        <f>INT(RFM_Pivot!$A$1 - tblCustRFM[[#This Row],[LastPurchaseDate]])</f>
        <v>654</v>
      </c>
      <c r="F5980">
        <f>IF(tblCustRFM[[#This Row],[Recency]] &lt;= $L$4, 3, IF(tblCustRFM[[#This Row],[Recency]] &lt;= M5982, 2, 1))</f>
        <v>1</v>
      </c>
      <c r="G5980">
        <f>IF(tblCustRFM[[#This Row],[Frequency]] &gt;= L5983, 3, IF(tblCustRFM[[#This Row],[Frequency]] &gt;= M5983, 2, 1))</f>
        <v>3</v>
      </c>
      <c r="H5980">
        <f>IF(tblCustRFM[[#This Row],[Monetary]] &gt;= L5984, 3, IF(tblCustRFM[[#This Row],[Monetary]] &gt;= M5984, 2, 1))</f>
        <v>3</v>
      </c>
      <c r="I5980">
        <f>tblCustRFM[[#This Row],[RecencyTier]] + tblCustRFM[[#This Row],[FrequencyTier]] + tblCustRFM[[#This Row],[MonetaryTier]]</f>
        <v>7</v>
      </c>
    </row>
    <row r="5981" spans="1:9" x14ac:dyDescent="0.45">
      <c r="A5981" s="16">
        <v>9967</v>
      </c>
      <c r="B5981" s="10">
        <v>45547.197019714506</v>
      </c>
      <c r="C5981">
        <v>3</v>
      </c>
      <c r="D5981">
        <v>28937.22</v>
      </c>
      <c r="E5981" s="24">
        <f>INT(RFM_Pivot!$A$1 - tblCustRFM[[#This Row],[LastPurchaseDate]])</f>
        <v>109</v>
      </c>
      <c r="F5981">
        <f>IF(tblCustRFM[[#This Row],[Recency]] &lt;= $L$4, 3, IF(tblCustRFM[[#This Row],[Recency]] &lt;= M5983, 2, 1))</f>
        <v>3</v>
      </c>
      <c r="G5981">
        <f>IF(tblCustRFM[[#This Row],[Frequency]] &gt;= L5984, 3, IF(tblCustRFM[[#This Row],[Frequency]] &gt;= M5984, 2, 1))</f>
        <v>3</v>
      </c>
      <c r="H5981">
        <f>IF(tblCustRFM[[#This Row],[Monetary]] &gt;= L5985, 3, IF(tblCustRFM[[#This Row],[Monetary]] &gt;= M5985, 2, 1))</f>
        <v>3</v>
      </c>
      <c r="I5981">
        <f>tblCustRFM[[#This Row],[RecencyTier]] + tblCustRFM[[#This Row],[FrequencyTier]] + tblCustRFM[[#This Row],[MonetaryTier]]</f>
        <v>9</v>
      </c>
    </row>
    <row r="5982" spans="1:9" x14ac:dyDescent="0.45">
      <c r="A5982" s="16">
        <v>9970</v>
      </c>
      <c r="B5982" s="10">
        <v>45240.347334722224</v>
      </c>
      <c r="C5982">
        <v>1</v>
      </c>
      <c r="D5982">
        <v>18767.560000000001</v>
      </c>
      <c r="E5982" s="24">
        <f>INT(RFM_Pivot!$A$1 - tblCustRFM[[#This Row],[LastPurchaseDate]])</f>
        <v>416</v>
      </c>
      <c r="F5982">
        <f>IF(tblCustRFM[[#This Row],[Recency]] &lt;= $L$4, 3, IF(tblCustRFM[[#This Row],[Recency]] &lt;= M5984, 2, 1))</f>
        <v>1</v>
      </c>
      <c r="G5982">
        <f>IF(tblCustRFM[[#This Row],[Frequency]] &gt;= L5985, 3, IF(tblCustRFM[[#This Row],[Frequency]] &gt;= M5985, 2, 1))</f>
        <v>3</v>
      </c>
      <c r="H5982">
        <f>IF(tblCustRFM[[#This Row],[Monetary]] &gt;= L5986, 3, IF(tblCustRFM[[#This Row],[Monetary]] &gt;= M5986, 2, 1))</f>
        <v>3</v>
      </c>
      <c r="I5982">
        <f>tblCustRFM[[#This Row],[RecencyTier]] + tblCustRFM[[#This Row],[FrequencyTier]] + tblCustRFM[[#This Row],[MonetaryTier]]</f>
        <v>7</v>
      </c>
    </row>
    <row r="5983" spans="1:9" x14ac:dyDescent="0.45">
      <c r="A5983" s="16">
        <v>9971</v>
      </c>
      <c r="B5983" s="10">
        <v>45358.619161921299</v>
      </c>
      <c r="C5983">
        <v>1</v>
      </c>
      <c r="D5983">
        <v>19184.16</v>
      </c>
      <c r="E5983" s="24">
        <f>INT(RFM_Pivot!$A$1 - tblCustRFM[[#This Row],[LastPurchaseDate]])</f>
        <v>298</v>
      </c>
      <c r="F5983">
        <f>IF(tblCustRFM[[#This Row],[Recency]] &lt;= $L$4, 3, IF(tblCustRFM[[#This Row],[Recency]] &lt;= M5985, 2, 1))</f>
        <v>1</v>
      </c>
      <c r="G5983">
        <f>IF(tblCustRFM[[#This Row],[Frequency]] &gt;= L5986, 3, IF(tblCustRFM[[#This Row],[Frequency]] &gt;= M5986, 2, 1))</f>
        <v>3</v>
      </c>
      <c r="H5983">
        <f>IF(tblCustRFM[[#This Row],[Monetary]] &gt;= L5987, 3, IF(tblCustRFM[[#This Row],[Monetary]] &gt;= M5987, 2, 1))</f>
        <v>3</v>
      </c>
      <c r="I5983">
        <f>tblCustRFM[[#This Row],[RecencyTier]] + tblCustRFM[[#This Row],[FrequencyTier]] + tblCustRFM[[#This Row],[MonetaryTier]]</f>
        <v>7</v>
      </c>
    </row>
    <row r="5984" spans="1:9" x14ac:dyDescent="0.45">
      <c r="A5984" s="16">
        <v>9974</v>
      </c>
      <c r="B5984" s="10">
        <v>45576.472947299386</v>
      </c>
      <c r="C5984">
        <v>2</v>
      </c>
      <c r="D5984">
        <v>11255.29</v>
      </c>
      <c r="E5984" s="24">
        <f>INT(RFM_Pivot!$A$1 - tblCustRFM[[#This Row],[LastPurchaseDate]])</f>
        <v>80</v>
      </c>
      <c r="F5984">
        <f>IF(tblCustRFM[[#This Row],[Recency]] &lt;= $L$4, 3, IF(tblCustRFM[[#This Row],[Recency]] &lt;= M5986, 2, 1))</f>
        <v>3</v>
      </c>
      <c r="G5984">
        <f>IF(tblCustRFM[[#This Row],[Frequency]] &gt;= L5987, 3, IF(tblCustRFM[[#This Row],[Frequency]] &gt;= M5987, 2, 1))</f>
        <v>3</v>
      </c>
      <c r="H5984">
        <f>IF(tblCustRFM[[#This Row],[Monetary]] &gt;= L5988, 3, IF(tblCustRFM[[#This Row],[Monetary]] &gt;= M5988, 2, 1))</f>
        <v>3</v>
      </c>
      <c r="I5984">
        <f>tblCustRFM[[#This Row],[RecencyTier]] + tblCustRFM[[#This Row],[FrequencyTier]] + tblCustRFM[[#This Row],[MonetaryTier]]</f>
        <v>9</v>
      </c>
    </row>
    <row r="5985" spans="1:9" x14ac:dyDescent="0.45">
      <c r="A5985" s="16">
        <v>9975</v>
      </c>
      <c r="B5985" s="10">
        <v>45247.283028279322</v>
      </c>
      <c r="C5985">
        <v>2</v>
      </c>
      <c r="D5985">
        <v>15855.91</v>
      </c>
      <c r="E5985" s="24">
        <f>INT(RFM_Pivot!$A$1 - tblCustRFM[[#This Row],[LastPurchaseDate]])</f>
        <v>409</v>
      </c>
      <c r="F5985">
        <f>IF(tblCustRFM[[#This Row],[Recency]] &lt;= $L$4, 3, IF(tblCustRFM[[#This Row],[Recency]] &lt;= M5987, 2, 1))</f>
        <v>1</v>
      </c>
      <c r="G5985">
        <f>IF(tblCustRFM[[#This Row],[Frequency]] &gt;= L5988, 3, IF(tblCustRFM[[#This Row],[Frequency]] &gt;= M5988, 2, 1))</f>
        <v>3</v>
      </c>
      <c r="H5985">
        <f>IF(tblCustRFM[[#This Row],[Monetary]] &gt;= L5989, 3, IF(tblCustRFM[[#This Row],[Monetary]] &gt;= M5989, 2, 1))</f>
        <v>3</v>
      </c>
      <c r="I5985">
        <f>tblCustRFM[[#This Row],[RecencyTier]] + tblCustRFM[[#This Row],[FrequencyTier]] + tblCustRFM[[#This Row],[MonetaryTier]]</f>
        <v>7</v>
      </c>
    </row>
    <row r="5986" spans="1:9" x14ac:dyDescent="0.45">
      <c r="A5986" s="16">
        <v>9976</v>
      </c>
      <c r="B5986" s="10">
        <v>45647.801080092591</v>
      </c>
      <c r="C5986">
        <v>2</v>
      </c>
      <c r="D5986">
        <v>24374.05</v>
      </c>
      <c r="E5986" s="24">
        <f>INT(RFM_Pivot!$A$1 - tblCustRFM[[#This Row],[LastPurchaseDate]])</f>
        <v>9</v>
      </c>
      <c r="F5986">
        <f>IF(tblCustRFM[[#This Row],[Recency]] &lt;= $L$4, 3, IF(tblCustRFM[[#This Row],[Recency]] &lt;= M5988, 2, 1))</f>
        <v>3</v>
      </c>
      <c r="G5986">
        <f>IF(tblCustRFM[[#This Row],[Frequency]] &gt;= L5989, 3, IF(tblCustRFM[[#This Row],[Frequency]] &gt;= M5989, 2, 1))</f>
        <v>3</v>
      </c>
      <c r="H5986">
        <f>IF(tblCustRFM[[#This Row],[Monetary]] &gt;= L5990, 3, IF(tblCustRFM[[#This Row],[Monetary]] &gt;= M5990, 2, 1))</f>
        <v>3</v>
      </c>
      <c r="I5986">
        <f>tblCustRFM[[#This Row],[RecencyTier]] + tblCustRFM[[#This Row],[FrequencyTier]] + tblCustRFM[[#This Row],[MonetaryTier]]</f>
        <v>9</v>
      </c>
    </row>
    <row r="5987" spans="1:9" x14ac:dyDescent="0.45">
      <c r="A5987" s="16">
        <v>9978</v>
      </c>
      <c r="B5987" s="10">
        <v>45502.370537037037</v>
      </c>
      <c r="C5987">
        <v>1</v>
      </c>
      <c r="D5987">
        <v>2940.95</v>
      </c>
      <c r="E5987" s="24">
        <f>INT(RFM_Pivot!$A$1 - tblCustRFM[[#This Row],[LastPurchaseDate]])</f>
        <v>154</v>
      </c>
      <c r="F5987">
        <f>IF(tblCustRFM[[#This Row],[Recency]] &lt;= $L$4, 3, IF(tblCustRFM[[#This Row],[Recency]] &lt;= M5989, 2, 1))</f>
        <v>1</v>
      </c>
      <c r="G5987">
        <f>IF(tblCustRFM[[#This Row],[Frequency]] &gt;= L5990, 3, IF(tblCustRFM[[#This Row],[Frequency]] &gt;= M5990, 2, 1))</f>
        <v>3</v>
      </c>
      <c r="H5987">
        <f>IF(tblCustRFM[[#This Row],[Monetary]] &gt;= L5991, 3, IF(tblCustRFM[[#This Row],[Monetary]] &gt;= M5991, 2, 1))</f>
        <v>3</v>
      </c>
      <c r="I5987">
        <f>tblCustRFM[[#This Row],[RecencyTier]] + tblCustRFM[[#This Row],[FrequencyTier]] + tblCustRFM[[#This Row],[MonetaryTier]]</f>
        <v>7</v>
      </c>
    </row>
    <row r="5988" spans="1:9" x14ac:dyDescent="0.45">
      <c r="A5988" s="16">
        <v>9979</v>
      </c>
      <c r="B5988" s="10">
        <v>45293.204620447534</v>
      </c>
      <c r="C5988">
        <v>1</v>
      </c>
      <c r="D5988">
        <v>15546.16</v>
      </c>
      <c r="E5988" s="24">
        <f>INT(RFM_Pivot!$A$1 - tblCustRFM[[#This Row],[LastPurchaseDate]])</f>
        <v>363</v>
      </c>
      <c r="F5988">
        <f>IF(tblCustRFM[[#This Row],[Recency]] &lt;= $L$4, 3, IF(tblCustRFM[[#This Row],[Recency]] &lt;= M5990, 2, 1))</f>
        <v>1</v>
      </c>
      <c r="G5988">
        <f>IF(tblCustRFM[[#This Row],[Frequency]] &gt;= L5991, 3, IF(tblCustRFM[[#This Row],[Frequency]] &gt;= M5991, 2, 1))</f>
        <v>3</v>
      </c>
      <c r="H5988">
        <f>IF(tblCustRFM[[#This Row],[Monetary]] &gt;= L5992, 3, IF(tblCustRFM[[#This Row],[Monetary]] &gt;= M5992, 2, 1))</f>
        <v>3</v>
      </c>
      <c r="I5988">
        <f>tblCustRFM[[#This Row],[RecencyTier]] + tblCustRFM[[#This Row],[FrequencyTier]] + tblCustRFM[[#This Row],[MonetaryTier]]</f>
        <v>7</v>
      </c>
    </row>
    <row r="5989" spans="1:9" x14ac:dyDescent="0.45">
      <c r="A5989" s="16">
        <v>9980</v>
      </c>
      <c r="B5989" s="10">
        <v>45071.116411651237</v>
      </c>
      <c r="C5989">
        <v>1</v>
      </c>
      <c r="D5989">
        <v>7472</v>
      </c>
      <c r="E5989" s="24">
        <f>INT(RFM_Pivot!$A$1 - tblCustRFM[[#This Row],[LastPurchaseDate]])</f>
        <v>585</v>
      </c>
      <c r="F5989">
        <f>IF(tblCustRFM[[#This Row],[Recency]] &lt;= $L$4, 3, IF(tblCustRFM[[#This Row],[Recency]] &lt;= M5991, 2, 1))</f>
        <v>1</v>
      </c>
      <c r="G5989">
        <f>IF(tblCustRFM[[#This Row],[Frequency]] &gt;= L5992, 3, IF(tblCustRFM[[#This Row],[Frequency]] &gt;= M5992, 2, 1))</f>
        <v>3</v>
      </c>
      <c r="H5989">
        <f>IF(tblCustRFM[[#This Row],[Monetary]] &gt;= L5993, 3, IF(tblCustRFM[[#This Row],[Monetary]] &gt;= M5993, 2, 1))</f>
        <v>3</v>
      </c>
      <c r="I5989">
        <f>tblCustRFM[[#This Row],[RecencyTier]] + tblCustRFM[[#This Row],[FrequencyTier]] + tblCustRFM[[#This Row],[MonetaryTier]]</f>
        <v>7</v>
      </c>
    </row>
    <row r="5990" spans="1:9" x14ac:dyDescent="0.45">
      <c r="A5990" s="16">
        <v>9982</v>
      </c>
      <c r="B5990" s="10">
        <v>45266.410941087961</v>
      </c>
      <c r="C5990">
        <v>1</v>
      </c>
      <c r="D5990">
        <v>1991.85</v>
      </c>
      <c r="E5990" s="24">
        <f>INT(RFM_Pivot!$A$1 - tblCustRFM[[#This Row],[LastPurchaseDate]])</f>
        <v>390</v>
      </c>
      <c r="F5990">
        <f>IF(tblCustRFM[[#This Row],[Recency]] &lt;= $L$4, 3, IF(tblCustRFM[[#This Row],[Recency]] &lt;= M5992, 2, 1))</f>
        <v>1</v>
      </c>
      <c r="G5990">
        <f>IF(tblCustRFM[[#This Row],[Frequency]] &gt;= L5993, 3, IF(tblCustRFM[[#This Row],[Frequency]] &gt;= M5993, 2, 1))</f>
        <v>3</v>
      </c>
      <c r="H5990">
        <f>IF(tblCustRFM[[#This Row],[Monetary]] &gt;= L5994, 3, IF(tblCustRFM[[#This Row],[Monetary]] &gt;= M5994, 2, 1))</f>
        <v>3</v>
      </c>
      <c r="I5990">
        <f>tblCustRFM[[#This Row],[RecencyTier]] + tblCustRFM[[#This Row],[FrequencyTier]] + tblCustRFM[[#This Row],[MonetaryTier]]</f>
        <v>7</v>
      </c>
    </row>
    <row r="5991" spans="1:9" x14ac:dyDescent="0.45">
      <c r="A5991" s="16">
        <v>9983</v>
      </c>
      <c r="B5991" s="10">
        <v>45513.175617554014</v>
      </c>
      <c r="C5991">
        <v>1</v>
      </c>
      <c r="D5991">
        <v>6715.45</v>
      </c>
      <c r="E5991" s="24">
        <f>INT(RFM_Pivot!$A$1 - tblCustRFM[[#This Row],[LastPurchaseDate]])</f>
        <v>143</v>
      </c>
      <c r="F5991">
        <f>IF(tblCustRFM[[#This Row],[Recency]] &lt;= $L$4, 3, IF(tblCustRFM[[#This Row],[Recency]] &lt;= M5993, 2, 1))</f>
        <v>1</v>
      </c>
      <c r="G5991">
        <f>IF(tblCustRFM[[#This Row],[Frequency]] &gt;= L5994, 3, IF(tblCustRFM[[#This Row],[Frequency]] &gt;= M5994, 2, 1))</f>
        <v>3</v>
      </c>
      <c r="H5991">
        <f>IF(tblCustRFM[[#This Row],[Monetary]] &gt;= L5995, 3, IF(tblCustRFM[[#This Row],[Monetary]] &gt;= M5995, 2, 1))</f>
        <v>3</v>
      </c>
      <c r="I5991">
        <f>tblCustRFM[[#This Row],[RecencyTier]] + tblCustRFM[[#This Row],[FrequencyTier]] + tblCustRFM[[#This Row],[MonetaryTier]]</f>
        <v>7</v>
      </c>
    </row>
    <row r="5992" spans="1:9" x14ac:dyDescent="0.45">
      <c r="A5992" s="16">
        <v>9984</v>
      </c>
      <c r="B5992" s="10">
        <v>45473.459645949071</v>
      </c>
      <c r="C5992">
        <v>3</v>
      </c>
      <c r="D5992">
        <v>13934.24</v>
      </c>
      <c r="E5992" s="24">
        <f>INT(RFM_Pivot!$A$1 - tblCustRFM[[#This Row],[LastPurchaseDate]])</f>
        <v>183</v>
      </c>
      <c r="F5992">
        <f>IF(tblCustRFM[[#This Row],[Recency]] &lt;= $L$4, 3, IF(tblCustRFM[[#This Row],[Recency]] &lt;= M5994, 2, 1))</f>
        <v>1</v>
      </c>
      <c r="G5992">
        <f>IF(tblCustRFM[[#This Row],[Frequency]] &gt;= L5995, 3, IF(tblCustRFM[[#This Row],[Frequency]] &gt;= M5995, 2, 1))</f>
        <v>3</v>
      </c>
      <c r="H5992">
        <f>IF(tblCustRFM[[#This Row],[Monetary]] &gt;= L5996, 3, IF(tblCustRFM[[#This Row],[Monetary]] &gt;= M5996, 2, 1))</f>
        <v>3</v>
      </c>
      <c r="I5992">
        <f>tblCustRFM[[#This Row],[RecencyTier]] + tblCustRFM[[#This Row],[FrequencyTier]] + tblCustRFM[[#This Row],[MonetaryTier]]</f>
        <v>7</v>
      </c>
    </row>
    <row r="5993" spans="1:9" x14ac:dyDescent="0.45">
      <c r="A5993" s="16">
        <v>9987</v>
      </c>
      <c r="B5993" s="10">
        <v>45021.471447145064</v>
      </c>
      <c r="C5993">
        <v>1</v>
      </c>
      <c r="D5993">
        <v>1587.3</v>
      </c>
      <c r="E5993" s="24">
        <f>INT(RFM_Pivot!$A$1 - tblCustRFM[[#This Row],[LastPurchaseDate]])</f>
        <v>635</v>
      </c>
      <c r="F5993">
        <f>IF(tblCustRFM[[#This Row],[Recency]] &lt;= $L$4, 3, IF(tblCustRFM[[#This Row],[Recency]] &lt;= M5995, 2, 1))</f>
        <v>1</v>
      </c>
      <c r="G5993">
        <f>IF(tblCustRFM[[#This Row],[Frequency]] &gt;= L5996, 3, IF(tblCustRFM[[#This Row],[Frequency]] &gt;= M5996, 2, 1))</f>
        <v>3</v>
      </c>
      <c r="H5993">
        <f>IF(tblCustRFM[[#This Row],[Monetary]] &gt;= L5997, 3, IF(tblCustRFM[[#This Row],[Monetary]] &gt;= M5997, 2, 1))</f>
        <v>3</v>
      </c>
      <c r="I5993">
        <f>tblCustRFM[[#This Row],[RecencyTier]] + tblCustRFM[[#This Row],[FrequencyTier]] + tblCustRFM[[#This Row],[MonetaryTier]]</f>
        <v>7</v>
      </c>
    </row>
    <row r="5994" spans="1:9" x14ac:dyDescent="0.45">
      <c r="A5994" s="16">
        <v>9988</v>
      </c>
      <c r="B5994" s="10">
        <v>45550.409340933642</v>
      </c>
      <c r="C5994">
        <v>3</v>
      </c>
      <c r="D5994">
        <v>25938.6</v>
      </c>
      <c r="E5994" s="24">
        <f>INT(RFM_Pivot!$A$1 - tblCustRFM[[#This Row],[LastPurchaseDate]])</f>
        <v>106</v>
      </c>
      <c r="F5994">
        <f>IF(tblCustRFM[[#This Row],[Recency]] &lt;= $L$4, 3, IF(tblCustRFM[[#This Row],[Recency]] &lt;= M5996, 2, 1))</f>
        <v>3</v>
      </c>
      <c r="G5994">
        <f>IF(tblCustRFM[[#This Row],[Frequency]] &gt;= L5997, 3, IF(tblCustRFM[[#This Row],[Frequency]] &gt;= M5997, 2, 1))</f>
        <v>3</v>
      </c>
      <c r="H5994">
        <f>IF(tblCustRFM[[#This Row],[Monetary]] &gt;= L5998, 3, IF(tblCustRFM[[#This Row],[Monetary]] &gt;= M5998, 2, 1))</f>
        <v>3</v>
      </c>
      <c r="I5994">
        <f>tblCustRFM[[#This Row],[RecencyTier]] + tblCustRFM[[#This Row],[FrequencyTier]] + tblCustRFM[[#This Row],[MonetaryTier]]</f>
        <v>9</v>
      </c>
    </row>
    <row r="5995" spans="1:9" x14ac:dyDescent="0.45">
      <c r="A5995" s="16">
        <v>9989</v>
      </c>
      <c r="B5995" s="10">
        <v>45435.349834992281</v>
      </c>
      <c r="C5995">
        <v>4</v>
      </c>
      <c r="D5995">
        <v>21061.81</v>
      </c>
      <c r="E5995" s="24">
        <f>INT(RFM_Pivot!$A$1 - tblCustRFM[[#This Row],[LastPurchaseDate]])</f>
        <v>221</v>
      </c>
      <c r="F5995">
        <f>IF(tblCustRFM[[#This Row],[Recency]] &lt;= $L$4, 3, IF(tblCustRFM[[#This Row],[Recency]] &lt;= M5997, 2, 1))</f>
        <v>1</v>
      </c>
      <c r="G5995">
        <f>IF(tblCustRFM[[#This Row],[Frequency]] &gt;= L5998, 3, IF(tblCustRFM[[#This Row],[Frequency]] &gt;= M5998, 2, 1))</f>
        <v>3</v>
      </c>
      <c r="H5995">
        <f>IF(tblCustRFM[[#This Row],[Monetary]] &gt;= L5999, 3, IF(tblCustRFM[[#This Row],[Monetary]] &gt;= M5999, 2, 1))</f>
        <v>3</v>
      </c>
      <c r="I5995">
        <f>tblCustRFM[[#This Row],[RecencyTier]] + tblCustRFM[[#This Row],[FrequencyTier]] + tblCustRFM[[#This Row],[MonetaryTier]]</f>
        <v>7</v>
      </c>
    </row>
    <row r="5996" spans="1:9" x14ac:dyDescent="0.45">
      <c r="A5996" s="16">
        <v>9990</v>
      </c>
      <c r="B5996" s="10">
        <v>45452.798579861112</v>
      </c>
      <c r="C5996">
        <v>1</v>
      </c>
      <c r="D5996">
        <v>1157.6199999999999</v>
      </c>
      <c r="E5996" s="24">
        <f>INT(RFM_Pivot!$A$1 - tblCustRFM[[#This Row],[LastPurchaseDate]])</f>
        <v>204</v>
      </c>
      <c r="F5996">
        <f>IF(tblCustRFM[[#This Row],[Recency]] &lt;= $L$4, 3, IF(tblCustRFM[[#This Row],[Recency]] &lt;= M5998, 2, 1))</f>
        <v>1</v>
      </c>
      <c r="G5996">
        <f>IF(tblCustRFM[[#This Row],[Frequency]] &gt;= L5999, 3, IF(tblCustRFM[[#This Row],[Frequency]] &gt;= M5999, 2, 1))</f>
        <v>3</v>
      </c>
      <c r="H5996">
        <f>IF(tblCustRFM[[#This Row],[Monetary]] &gt;= L6000, 3, IF(tblCustRFM[[#This Row],[Monetary]] &gt;= M6000, 2, 1))</f>
        <v>3</v>
      </c>
      <c r="I5996">
        <f>tblCustRFM[[#This Row],[RecencyTier]] + tblCustRFM[[#This Row],[FrequencyTier]] + tblCustRFM[[#This Row],[MonetaryTier]]</f>
        <v>7</v>
      </c>
    </row>
    <row r="5997" spans="1:9" x14ac:dyDescent="0.45">
      <c r="A5997" s="16">
        <v>9991</v>
      </c>
      <c r="B5997" s="10">
        <v>45588.811181134261</v>
      </c>
      <c r="C5997">
        <v>1</v>
      </c>
      <c r="D5997">
        <v>10398.719999999999</v>
      </c>
      <c r="E5997" s="24">
        <f>INT(RFM_Pivot!$A$1 - tblCustRFM[[#This Row],[LastPurchaseDate]])</f>
        <v>68</v>
      </c>
      <c r="F5997">
        <f>IF(tblCustRFM[[#This Row],[Recency]] &lt;= $L$4, 3, IF(tblCustRFM[[#This Row],[Recency]] &lt;= M5999, 2, 1))</f>
        <v>3</v>
      </c>
      <c r="G5997">
        <f>IF(tblCustRFM[[#This Row],[Frequency]] &gt;= L6000, 3, IF(tblCustRFM[[#This Row],[Frequency]] &gt;= M6000, 2, 1))</f>
        <v>3</v>
      </c>
      <c r="H5997">
        <f>IF(tblCustRFM[[#This Row],[Monetary]] &gt;= L6001, 3, IF(tblCustRFM[[#This Row],[Monetary]] &gt;= M6001, 2, 1))</f>
        <v>3</v>
      </c>
      <c r="I5997">
        <f>tblCustRFM[[#This Row],[RecencyTier]] + tblCustRFM[[#This Row],[FrequencyTier]] + tblCustRFM[[#This Row],[MonetaryTier]]</f>
        <v>9</v>
      </c>
    </row>
    <row r="5998" spans="1:9" x14ac:dyDescent="0.45">
      <c r="A5998" s="16">
        <v>9992</v>
      </c>
      <c r="B5998" s="10">
        <v>45334.234723456793</v>
      </c>
      <c r="C5998">
        <v>1</v>
      </c>
      <c r="D5998">
        <v>7114</v>
      </c>
      <c r="E5998" s="24">
        <f>INT(RFM_Pivot!$A$1 - tblCustRFM[[#This Row],[LastPurchaseDate]])</f>
        <v>322</v>
      </c>
      <c r="F5998">
        <f>IF(tblCustRFM[[#This Row],[Recency]] &lt;= $L$4, 3, IF(tblCustRFM[[#This Row],[Recency]] &lt;= M6000, 2, 1))</f>
        <v>1</v>
      </c>
      <c r="G5998">
        <f>IF(tblCustRFM[[#This Row],[Frequency]] &gt;= L6001, 3, IF(tblCustRFM[[#This Row],[Frequency]] &gt;= M6001, 2, 1))</f>
        <v>3</v>
      </c>
      <c r="H5998">
        <f>IF(tblCustRFM[[#This Row],[Monetary]] &gt;= L6002, 3, IF(tblCustRFM[[#This Row],[Monetary]] &gt;= M6002, 2, 1))</f>
        <v>3</v>
      </c>
      <c r="I5998">
        <f>tblCustRFM[[#This Row],[RecencyTier]] + tblCustRFM[[#This Row],[FrequencyTier]] + tblCustRFM[[#This Row],[MonetaryTier]]</f>
        <v>7</v>
      </c>
    </row>
    <row r="5999" spans="1:9" x14ac:dyDescent="0.45">
      <c r="A5999" s="16">
        <v>9994</v>
      </c>
      <c r="B5999" s="10">
        <v>45590.052305246914</v>
      </c>
      <c r="C5999">
        <v>1</v>
      </c>
      <c r="D5999">
        <v>260.82</v>
      </c>
      <c r="E5999" s="24">
        <f>INT(RFM_Pivot!$A$1 - tblCustRFM[[#This Row],[LastPurchaseDate]])</f>
        <v>66</v>
      </c>
      <c r="F5999">
        <f>IF(tblCustRFM[[#This Row],[Recency]] &lt;= $L$4, 3, IF(tblCustRFM[[#This Row],[Recency]] &lt;= M6001, 2, 1))</f>
        <v>3</v>
      </c>
      <c r="G5999">
        <f>IF(tblCustRFM[[#This Row],[Frequency]] &gt;= L6002, 3, IF(tblCustRFM[[#This Row],[Frequency]] &gt;= M6002, 2, 1))</f>
        <v>3</v>
      </c>
      <c r="H5999">
        <f>IF(tblCustRFM[[#This Row],[Monetary]] &gt;= L6003, 3, IF(tblCustRFM[[#This Row],[Monetary]] &gt;= M6003, 2, 1))</f>
        <v>3</v>
      </c>
      <c r="I5999">
        <f>tblCustRFM[[#This Row],[RecencyTier]] + tblCustRFM[[#This Row],[FrequencyTier]] + tblCustRFM[[#This Row],[MonetaryTier]]</f>
        <v>9</v>
      </c>
    </row>
    <row r="6000" spans="1:9" x14ac:dyDescent="0.45">
      <c r="A6000" s="16">
        <v>9995</v>
      </c>
      <c r="B6000" s="10">
        <v>45411.841484143515</v>
      </c>
      <c r="C6000">
        <v>2</v>
      </c>
      <c r="D6000">
        <v>17498.62</v>
      </c>
      <c r="E6000" s="24">
        <f>INT(RFM_Pivot!$A$1 - tblCustRFM[[#This Row],[LastPurchaseDate]])</f>
        <v>245</v>
      </c>
      <c r="F6000">
        <f>IF(tblCustRFM[[#This Row],[Recency]] &lt;= $L$4, 3, IF(tblCustRFM[[#This Row],[Recency]] &lt;= M6002, 2, 1))</f>
        <v>1</v>
      </c>
      <c r="G6000">
        <f>IF(tblCustRFM[[#This Row],[Frequency]] &gt;= L6003, 3, IF(tblCustRFM[[#This Row],[Frequency]] &gt;= M6003, 2, 1))</f>
        <v>3</v>
      </c>
      <c r="H6000">
        <f>IF(tblCustRFM[[#This Row],[Monetary]] &gt;= L6004, 3, IF(tblCustRFM[[#This Row],[Monetary]] &gt;= M6004, 2, 1))</f>
        <v>3</v>
      </c>
      <c r="I6000">
        <f>tblCustRFM[[#This Row],[RecencyTier]] + tblCustRFM[[#This Row],[FrequencyTier]] + tblCustRFM[[#This Row],[MonetaryTier]]</f>
        <v>7</v>
      </c>
    </row>
    <row r="6001" spans="1:9" x14ac:dyDescent="0.45">
      <c r="A6001" s="16">
        <v>9996</v>
      </c>
      <c r="B6001" s="10">
        <v>45205.3768376929</v>
      </c>
      <c r="C6001">
        <v>3</v>
      </c>
      <c r="D6001">
        <v>36557.71</v>
      </c>
      <c r="E6001" s="24">
        <f>INT(RFM_Pivot!$A$1 - tblCustRFM[[#This Row],[LastPurchaseDate]])</f>
        <v>451</v>
      </c>
      <c r="F6001">
        <f>IF(tblCustRFM[[#This Row],[Recency]] &lt;= $L$4, 3, IF(tblCustRFM[[#This Row],[Recency]] &lt;= M6003, 2, 1))</f>
        <v>1</v>
      </c>
      <c r="G6001">
        <f>IF(tblCustRFM[[#This Row],[Frequency]] &gt;= L6004, 3, IF(tblCustRFM[[#This Row],[Frequency]] &gt;= M6004, 2, 1))</f>
        <v>3</v>
      </c>
      <c r="H6001">
        <f>IF(tblCustRFM[[#This Row],[Monetary]] &gt;= L6005, 3, IF(tblCustRFM[[#This Row],[Monetary]] &gt;= M6005, 2, 1))</f>
        <v>3</v>
      </c>
      <c r="I6001">
        <f>tblCustRFM[[#This Row],[RecencyTier]] + tblCustRFM[[#This Row],[FrequencyTier]] + tblCustRFM[[#This Row],[MonetaryTier]]</f>
        <v>7</v>
      </c>
    </row>
    <row r="6002" spans="1:9" x14ac:dyDescent="0.45">
      <c r="A6002" s="16">
        <v>9997</v>
      </c>
      <c r="B6002" s="10">
        <v>45314.81478148148</v>
      </c>
      <c r="C6002">
        <v>1</v>
      </c>
      <c r="D6002">
        <v>4780.05</v>
      </c>
      <c r="E6002" s="24">
        <f>INT(RFM_Pivot!$A$1 - tblCustRFM[[#This Row],[LastPurchaseDate]])</f>
        <v>342</v>
      </c>
      <c r="F6002">
        <f>IF(tblCustRFM[[#This Row],[Recency]] &lt;= $L$4, 3, IF(tblCustRFM[[#This Row],[Recency]] &lt;= M6004, 2, 1))</f>
        <v>1</v>
      </c>
      <c r="G6002">
        <f>IF(tblCustRFM[[#This Row],[Frequency]] &gt;= L6005, 3, IF(tblCustRFM[[#This Row],[Frequency]] &gt;= M6005, 2, 1))</f>
        <v>3</v>
      </c>
      <c r="H6002">
        <f>IF(tblCustRFM[[#This Row],[Monetary]] &gt;= L6006, 3, IF(tblCustRFM[[#This Row],[Monetary]] &gt;= M6006, 2, 1))</f>
        <v>3</v>
      </c>
      <c r="I6002">
        <f>tblCustRFM[[#This Row],[RecencyTier]] + tblCustRFM[[#This Row],[FrequencyTier]] + tblCustRFM[[#This Row],[MonetaryTier]]</f>
        <v>7</v>
      </c>
    </row>
    <row r="6003" spans="1:9" x14ac:dyDescent="0.45">
      <c r="A6003" s="16">
        <v>9998</v>
      </c>
      <c r="B6003" s="10">
        <v>45653.130613040121</v>
      </c>
      <c r="C6003">
        <v>2</v>
      </c>
      <c r="D6003">
        <v>9795.3799999999992</v>
      </c>
      <c r="E6003" s="24">
        <f>INT(RFM_Pivot!$A$1 - tblCustRFM[[#This Row],[LastPurchaseDate]])</f>
        <v>3</v>
      </c>
      <c r="F6003">
        <f>IF(tblCustRFM[[#This Row],[Recency]] &lt;= $L$4, 3, IF(tblCustRFM[[#This Row],[Recency]] &lt;= M6005, 2, 1))</f>
        <v>3</v>
      </c>
      <c r="G6003">
        <f>IF(tblCustRFM[[#This Row],[Frequency]] &gt;= L6006, 3, IF(tblCustRFM[[#This Row],[Frequency]] &gt;= M6006, 2, 1))</f>
        <v>3</v>
      </c>
      <c r="H6003">
        <f>IF(tblCustRFM[[#This Row],[Monetary]] &gt;= L6007, 3, IF(tblCustRFM[[#This Row],[Monetary]] &gt;= M6007, 2, 1))</f>
        <v>3</v>
      </c>
      <c r="I6003">
        <f>tblCustRFM[[#This Row],[RecencyTier]] + tblCustRFM[[#This Row],[FrequencyTier]] + tblCustRFM[[#This Row],[MonetaryTier]]</f>
        <v>9</v>
      </c>
    </row>
  </sheetData>
  <protectedRanges>
    <protectedRange sqref="K10:M16" name="Range1"/>
  </protectedRange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A5B78-4BF8-451A-8671-7180A898B5E6}">
  <dimension ref="A2:C28"/>
  <sheetViews>
    <sheetView topLeftCell="A3" zoomScale="79" workbookViewId="0">
      <selection activeCell="H27" sqref="H27"/>
    </sheetView>
  </sheetViews>
  <sheetFormatPr defaultRowHeight="14.25" x14ac:dyDescent="0.45"/>
  <cols>
    <col min="1" max="1" width="12.53125" bestFit="1" customWidth="1"/>
    <col min="2" max="2" width="9.3984375" bestFit="1" customWidth="1"/>
    <col min="3" max="3" width="16.86328125" bestFit="1" customWidth="1"/>
    <col min="4" max="732" width="9.9296875" bestFit="1" customWidth="1"/>
    <col min="733" max="733" width="10.19921875" bestFit="1" customWidth="1"/>
  </cols>
  <sheetData>
    <row r="2" spans="1:3" x14ac:dyDescent="0.45">
      <c r="A2" s="15" t="s">
        <v>27</v>
      </c>
      <c r="B2" t="s">
        <v>839</v>
      </c>
      <c r="C2" t="s">
        <v>855</v>
      </c>
    </row>
    <row r="3" spans="1:3" x14ac:dyDescent="0.45">
      <c r="A3" s="16" t="s">
        <v>842</v>
      </c>
      <c r="B3" s="24"/>
    </row>
    <row r="4" spans="1:3" x14ac:dyDescent="0.45">
      <c r="A4" s="59" t="s">
        <v>844</v>
      </c>
      <c r="B4" s="69">
        <v>3024475.81</v>
      </c>
      <c r="C4" s="69">
        <v>7116.4136705882356</v>
      </c>
    </row>
    <row r="5" spans="1:3" x14ac:dyDescent="0.45">
      <c r="A5" s="59" t="s">
        <v>845</v>
      </c>
      <c r="B5" s="69">
        <v>2817864.65</v>
      </c>
      <c r="C5" s="69">
        <v>7338.1891927083334</v>
      </c>
    </row>
    <row r="6" spans="1:3" x14ac:dyDescent="0.45">
      <c r="A6" s="59" t="s">
        <v>846</v>
      </c>
      <c r="B6" s="69">
        <v>3320325.4</v>
      </c>
      <c r="C6" s="69">
        <v>7830.956132075471</v>
      </c>
    </row>
    <row r="7" spans="1:3" x14ac:dyDescent="0.45">
      <c r="A7" s="59" t="s">
        <v>847</v>
      </c>
      <c r="B7" s="69">
        <v>3061046.67</v>
      </c>
      <c r="C7" s="69">
        <v>7447.8021167883207</v>
      </c>
    </row>
    <row r="8" spans="1:3" x14ac:dyDescent="0.45">
      <c r="A8" s="59" t="s">
        <v>114</v>
      </c>
      <c r="B8" s="69">
        <v>3140242</v>
      </c>
      <c r="C8" s="69">
        <v>7388.8047058823531</v>
      </c>
    </row>
    <row r="9" spans="1:3" x14ac:dyDescent="0.45">
      <c r="A9" s="59" t="s">
        <v>848</v>
      </c>
      <c r="B9" s="69">
        <v>3162414.03</v>
      </c>
      <c r="C9" s="69">
        <v>7694.4380291970801</v>
      </c>
    </row>
    <row r="10" spans="1:3" x14ac:dyDescent="0.45">
      <c r="A10" s="59" t="s">
        <v>849</v>
      </c>
      <c r="B10" s="69">
        <v>3179604.39</v>
      </c>
      <c r="C10" s="69">
        <v>7499.0669575471702</v>
      </c>
    </row>
    <row r="11" spans="1:3" x14ac:dyDescent="0.45">
      <c r="A11" s="59" t="s">
        <v>850</v>
      </c>
      <c r="B11" s="69">
        <v>3253408.11</v>
      </c>
      <c r="C11" s="69">
        <v>7655.0779058823528</v>
      </c>
    </row>
    <row r="12" spans="1:3" x14ac:dyDescent="0.45">
      <c r="A12" s="59" t="s">
        <v>851</v>
      </c>
      <c r="B12" s="69">
        <v>3023070.55</v>
      </c>
      <c r="C12" s="69">
        <v>7355.4027980535275</v>
      </c>
    </row>
    <row r="13" spans="1:3" x14ac:dyDescent="0.45">
      <c r="A13" s="59" t="s">
        <v>852</v>
      </c>
      <c r="B13" s="69">
        <v>3136498.92</v>
      </c>
      <c r="C13" s="69">
        <v>7397.403113207547</v>
      </c>
    </row>
    <row r="14" spans="1:3" x14ac:dyDescent="0.45">
      <c r="A14" s="59" t="s">
        <v>853</v>
      </c>
      <c r="B14" s="69">
        <v>3139598.11</v>
      </c>
      <c r="C14" s="69">
        <v>7638.9248418491479</v>
      </c>
    </row>
    <row r="15" spans="1:3" x14ac:dyDescent="0.45">
      <c r="A15" s="59" t="s">
        <v>854</v>
      </c>
      <c r="B15" s="69">
        <v>3165709.86</v>
      </c>
      <c r="C15" s="69">
        <v>7448.7290823529411</v>
      </c>
    </row>
    <row r="16" spans="1:3" x14ac:dyDescent="0.45">
      <c r="A16" s="16" t="s">
        <v>843</v>
      </c>
      <c r="B16" s="24"/>
    </row>
    <row r="17" spans="1:3" x14ac:dyDescent="0.45">
      <c r="A17" s="59" t="s">
        <v>844</v>
      </c>
      <c r="B17" s="69">
        <v>3210899.48</v>
      </c>
      <c r="C17" s="69">
        <v>7555.0576000000001</v>
      </c>
    </row>
    <row r="18" spans="1:3" x14ac:dyDescent="0.45">
      <c r="A18" s="59" t="s">
        <v>845</v>
      </c>
      <c r="B18" s="69">
        <v>3019262.16</v>
      </c>
      <c r="C18" s="69">
        <v>7605.1943576826197</v>
      </c>
    </row>
    <row r="19" spans="1:3" x14ac:dyDescent="0.45">
      <c r="A19" s="59" t="s">
        <v>846</v>
      </c>
      <c r="B19" s="69">
        <v>3372027.49</v>
      </c>
      <c r="C19" s="69">
        <v>7952.8950235849061</v>
      </c>
    </row>
    <row r="20" spans="1:3" x14ac:dyDescent="0.45">
      <c r="A20" s="59" t="s">
        <v>847</v>
      </c>
      <c r="B20" s="69">
        <v>3202679.51</v>
      </c>
      <c r="C20" s="69">
        <v>7792.4075669099748</v>
      </c>
    </row>
    <row r="21" spans="1:3" x14ac:dyDescent="0.45">
      <c r="A21" s="59" t="s">
        <v>114</v>
      </c>
      <c r="B21" s="69">
        <v>3127394.21</v>
      </c>
      <c r="C21" s="69">
        <v>7358.5746117647059</v>
      </c>
    </row>
    <row r="22" spans="1:3" x14ac:dyDescent="0.45">
      <c r="A22" s="59" t="s">
        <v>848</v>
      </c>
      <c r="B22" s="69">
        <v>3008545.07</v>
      </c>
      <c r="C22" s="69">
        <v>7320.0609975669095</v>
      </c>
    </row>
    <row r="23" spans="1:3" x14ac:dyDescent="0.45">
      <c r="A23" s="59" t="s">
        <v>849</v>
      </c>
      <c r="B23" s="69">
        <v>3290384.98</v>
      </c>
      <c r="C23" s="69">
        <v>7742.0823058823526</v>
      </c>
    </row>
    <row r="24" spans="1:3" x14ac:dyDescent="0.45">
      <c r="A24" s="59" t="s">
        <v>850</v>
      </c>
      <c r="B24" s="69">
        <v>3305777.42</v>
      </c>
      <c r="C24" s="69">
        <v>7796.6448584905656</v>
      </c>
    </row>
    <row r="25" spans="1:3" x14ac:dyDescent="0.45">
      <c r="A25" s="59" t="s">
        <v>851</v>
      </c>
      <c r="B25" s="69">
        <v>2989206.61</v>
      </c>
      <c r="C25" s="69">
        <v>7273.0087834549877</v>
      </c>
    </row>
    <row r="26" spans="1:3" x14ac:dyDescent="0.45">
      <c r="A26" s="59" t="s">
        <v>852</v>
      </c>
      <c r="B26" s="69">
        <v>3486855.72</v>
      </c>
      <c r="C26" s="69">
        <v>8204.3664000000008</v>
      </c>
    </row>
    <row r="27" spans="1:3" x14ac:dyDescent="0.45">
      <c r="A27" s="59" t="s">
        <v>853</v>
      </c>
      <c r="B27" s="69">
        <v>3215790.74</v>
      </c>
      <c r="C27" s="69">
        <v>7824.3083698296841</v>
      </c>
    </row>
    <row r="28" spans="1:3" x14ac:dyDescent="0.45">
      <c r="A28" s="59" t="s">
        <v>854</v>
      </c>
      <c r="B28" s="69">
        <v>2928817.78</v>
      </c>
      <c r="C28" s="69">
        <v>7126.0773236009727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0A2F-DBD1-4E98-B371-213ED6CE312D}">
  <dimension ref="A3:E11"/>
  <sheetViews>
    <sheetView zoomScale="87" zoomScaleNormal="83" workbookViewId="0">
      <selection activeCell="E16" sqref="E16"/>
    </sheetView>
  </sheetViews>
  <sheetFormatPr defaultRowHeight="14.25" x14ac:dyDescent="0.45"/>
  <cols>
    <col min="1" max="1" width="12.33203125" bestFit="1" customWidth="1"/>
    <col min="2" max="2" width="18.265625" bestFit="1" customWidth="1"/>
    <col min="4" max="4" width="17" bestFit="1" customWidth="1"/>
    <col min="5" max="5" width="14.1328125" bestFit="1" customWidth="1"/>
  </cols>
  <sheetData>
    <row r="3" spans="1:5" x14ac:dyDescent="0.45">
      <c r="A3" s="15" t="s">
        <v>27</v>
      </c>
      <c r="B3" t="s">
        <v>11</v>
      </c>
      <c r="D3" s="60" t="s">
        <v>71</v>
      </c>
      <c r="E3" s="60" t="s">
        <v>4</v>
      </c>
    </row>
    <row r="4" spans="1:5" x14ac:dyDescent="0.45">
      <c r="A4" s="16" t="s">
        <v>7</v>
      </c>
      <c r="B4" s="69">
        <v>13485612.74</v>
      </c>
      <c r="D4" s="16" t="s">
        <v>102</v>
      </c>
      <c r="E4" s="69">
        <f t="shared" ref="E4:E9" si="0">INDEX($B$4:$B$10, MATCH(D4, $A$4:$A$10, 0))</f>
        <v>12862353.49</v>
      </c>
    </row>
    <row r="5" spans="1:5" x14ac:dyDescent="0.45">
      <c r="A5" s="16" t="s">
        <v>102</v>
      </c>
      <c r="B5" s="69">
        <v>12862353.49</v>
      </c>
      <c r="D5" s="16" t="s">
        <v>9</v>
      </c>
      <c r="E5" s="69">
        <f t="shared" si="0"/>
        <v>12164001.1</v>
      </c>
    </row>
    <row r="6" spans="1:5" x14ac:dyDescent="0.45">
      <c r="A6" s="16" t="s">
        <v>5</v>
      </c>
      <c r="B6" s="69">
        <v>12673151.35</v>
      </c>
      <c r="D6" s="16" t="s">
        <v>5</v>
      </c>
      <c r="E6" s="69">
        <f t="shared" si="0"/>
        <v>12673151.35</v>
      </c>
    </row>
    <row r="7" spans="1:5" x14ac:dyDescent="0.45">
      <c r="A7" s="16" t="s">
        <v>8</v>
      </c>
      <c r="B7" s="69">
        <v>12339330.449999999</v>
      </c>
      <c r="D7" s="16" t="s">
        <v>7</v>
      </c>
      <c r="E7" s="69">
        <f t="shared" si="0"/>
        <v>13485612.74</v>
      </c>
    </row>
    <row r="8" spans="1:5" x14ac:dyDescent="0.45">
      <c r="A8" s="16" t="s">
        <v>9</v>
      </c>
      <c r="B8" s="69">
        <v>12164001.1</v>
      </c>
      <c r="D8" s="16" t="s">
        <v>8</v>
      </c>
      <c r="E8" s="69">
        <f t="shared" si="0"/>
        <v>12339330.449999999</v>
      </c>
    </row>
    <row r="9" spans="1:5" x14ac:dyDescent="0.45">
      <c r="A9" s="16" t="s">
        <v>6</v>
      </c>
      <c r="B9" s="69">
        <v>12057450.539999999</v>
      </c>
      <c r="D9" s="16" t="s">
        <v>6</v>
      </c>
      <c r="E9" s="69">
        <f t="shared" si="0"/>
        <v>12057450.539999999</v>
      </c>
    </row>
    <row r="10" spans="1:5" x14ac:dyDescent="0.45">
      <c r="A10" s="16" t="s">
        <v>28</v>
      </c>
      <c r="B10" s="69">
        <v>75581899.670000002</v>
      </c>
      <c r="D10" s="62" t="s">
        <v>28</v>
      </c>
      <c r="E10" s="69">
        <f>SUM(E4:E9)</f>
        <v>75581899.669999987</v>
      </c>
    </row>
    <row r="11" spans="1:5" x14ac:dyDescent="0.45">
      <c r="D11" s="16"/>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1D187-97E5-4FDF-A22A-CA5EC5E7F7D5}">
  <dimension ref="A2:B9"/>
  <sheetViews>
    <sheetView topLeftCell="A11" workbookViewId="0">
      <selection activeCell="B14" sqref="B14"/>
    </sheetView>
  </sheetViews>
  <sheetFormatPr defaultRowHeight="14.25" x14ac:dyDescent="0.45"/>
  <cols>
    <col min="1" max="1" width="12.06640625" bestFit="1" customWidth="1"/>
    <col min="2" max="2" width="21.3984375" bestFit="1" customWidth="1"/>
  </cols>
  <sheetData>
    <row r="2" spans="1:2" x14ac:dyDescent="0.45">
      <c r="A2" s="15" t="s">
        <v>27</v>
      </c>
      <c r="B2" t="s">
        <v>856</v>
      </c>
    </row>
    <row r="3" spans="1:2" x14ac:dyDescent="0.45">
      <c r="A3" s="16" t="s">
        <v>102</v>
      </c>
      <c r="B3" s="63">
        <v>1.0105563852162143</v>
      </c>
    </row>
    <row r="4" spans="1:2" x14ac:dyDescent="0.45">
      <c r="A4" s="16" t="s">
        <v>8</v>
      </c>
      <c r="B4" s="63">
        <v>1.0171822074739056</v>
      </c>
    </row>
    <row r="5" spans="1:2" x14ac:dyDescent="0.45">
      <c r="A5" s="16" t="s">
        <v>9</v>
      </c>
      <c r="B5" s="63">
        <v>0.98132937566365541</v>
      </c>
    </row>
    <row r="6" spans="1:2" x14ac:dyDescent="0.45">
      <c r="A6" s="16" t="s">
        <v>6</v>
      </c>
      <c r="B6" s="63">
        <v>0.98171249935148963</v>
      </c>
    </row>
    <row r="7" spans="1:2" x14ac:dyDescent="0.45">
      <c r="A7" s="16" t="s">
        <v>5</v>
      </c>
      <c r="B7" s="63">
        <v>1.0249047806927591</v>
      </c>
    </row>
    <row r="8" spans="1:2" x14ac:dyDescent="0.45">
      <c r="A8" s="16" t="s">
        <v>7</v>
      </c>
      <c r="B8" s="63">
        <v>0.98576706936594283</v>
      </c>
    </row>
    <row r="9" spans="1:2" x14ac:dyDescent="0.45">
      <c r="A9" s="16" t="s">
        <v>28</v>
      </c>
      <c r="B9" s="63">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36606-12D3-4747-96D4-E8C99E0FD84D}">
  <dimension ref="A1:B8"/>
  <sheetViews>
    <sheetView workbookViewId="0">
      <selection activeCell="B3" sqref="B3"/>
    </sheetView>
  </sheetViews>
  <sheetFormatPr defaultRowHeight="14.25" x14ac:dyDescent="0.45"/>
  <cols>
    <col min="1" max="1" width="11.33203125" bestFit="1" customWidth="1"/>
    <col min="2" max="2" width="16.6640625" bestFit="1" customWidth="1"/>
    <col min="3" max="3" width="16" bestFit="1" customWidth="1"/>
  </cols>
  <sheetData>
    <row r="1" spans="1:2" x14ac:dyDescent="0.45">
      <c r="A1" s="65" t="s">
        <v>27</v>
      </c>
      <c r="B1" s="66" t="s">
        <v>11</v>
      </c>
    </row>
    <row r="2" spans="1:2" x14ac:dyDescent="0.45">
      <c r="A2" s="67" t="s">
        <v>6</v>
      </c>
      <c r="B2" s="68">
        <v>12057450.539999999</v>
      </c>
    </row>
    <row r="3" spans="1:2" x14ac:dyDescent="0.45">
      <c r="A3" s="67" t="s">
        <v>9</v>
      </c>
      <c r="B3" s="68">
        <v>12164001.1</v>
      </c>
    </row>
    <row r="4" spans="1:2" x14ac:dyDescent="0.45">
      <c r="A4" s="67" t="s">
        <v>8</v>
      </c>
      <c r="B4" s="68">
        <v>12339330.449999999</v>
      </c>
    </row>
    <row r="5" spans="1:2" x14ac:dyDescent="0.45">
      <c r="A5" s="67" t="s">
        <v>5</v>
      </c>
      <c r="B5" s="68">
        <v>12673151.35</v>
      </c>
    </row>
    <row r="6" spans="1:2" x14ac:dyDescent="0.45">
      <c r="A6" s="67" t="s">
        <v>102</v>
      </c>
      <c r="B6" s="68">
        <v>12862353.49</v>
      </c>
    </row>
    <row r="7" spans="1:2" x14ac:dyDescent="0.45">
      <c r="A7" s="67" t="s">
        <v>7</v>
      </c>
      <c r="B7" s="68">
        <v>13485612.74</v>
      </c>
    </row>
    <row r="8" spans="1:2" x14ac:dyDescent="0.45">
      <c r="A8" s="67" t="s">
        <v>28</v>
      </c>
      <c r="B8" s="68">
        <v>75581899.670000002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97122-D914-459E-BD2C-3BAB632E2017}">
  <dimension ref="A1:N20"/>
  <sheetViews>
    <sheetView showGridLines="0" topLeftCell="H7" workbookViewId="0">
      <selection activeCell="M26" sqref="M26"/>
    </sheetView>
  </sheetViews>
  <sheetFormatPr defaultRowHeight="14.25" x14ac:dyDescent="0.45"/>
  <cols>
    <col min="1" max="1" width="12.06640625" bestFit="1" customWidth="1"/>
    <col min="2" max="2" width="18.265625" bestFit="1" customWidth="1"/>
    <col min="3" max="3" width="20.59765625" customWidth="1"/>
    <col min="4" max="4" width="12.06640625" bestFit="1" customWidth="1"/>
    <col min="5" max="5" width="26.6640625" bestFit="1" customWidth="1"/>
    <col min="6" max="6" width="13.1328125" bestFit="1" customWidth="1"/>
    <col min="7" max="7" width="12.06640625" bestFit="1" customWidth="1"/>
    <col min="8" max="8" width="14.1328125" bestFit="1" customWidth="1"/>
    <col min="10" max="10" width="22.73046875" bestFit="1" customWidth="1"/>
    <col min="11" max="11" width="26.6640625" bestFit="1" customWidth="1"/>
    <col min="13" max="13" width="12.06640625" bestFit="1" customWidth="1"/>
    <col min="14" max="14" width="18.265625" bestFit="1" customWidth="1"/>
  </cols>
  <sheetData>
    <row r="1" spans="1:5" x14ac:dyDescent="0.45">
      <c r="A1" s="36" t="s">
        <v>65</v>
      </c>
      <c r="B1" s="37" t="s">
        <v>66</v>
      </c>
      <c r="C1" s="38" t="s">
        <v>67</v>
      </c>
    </row>
    <row r="2" spans="1:5" ht="36" x14ac:dyDescent="1.05">
      <c r="A2" s="76">
        <f>SUM(tblsales[Total Amount])</f>
        <v>75581899.669999957</v>
      </c>
      <c r="B2" s="42">
        <f>COUNTA(_xlfn.UNIQUE(tblsales[Transaction ID]))</f>
        <v>10000</v>
      </c>
      <c r="C2" s="47">
        <f>COUNTA(_xlfn.UNIQUE(tblsales[Customer ID]))</f>
        <v>6002</v>
      </c>
    </row>
    <row r="3" spans="1:5" x14ac:dyDescent="0.45">
      <c r="A3" s="8"/>
      <c r="C3" s="43"/>
    </row>
    <row r="4" spans="1:5" x14ac:dyDescent="0.45">
      <c r="A4" s="39" t="s">
        <v>60</v>
      </c>
      <c r="B4" s="40" t="s">
        <v>61</v>
      </c>
      <c r="C4" s="41" t="s">
        <v>68</v>
      </c>
      <c r="E4" s="34"/>
    </row>
    <row r="5" spans="1:5" ht="36" x14ac:dyDescent="0.45">
      <c r="A5" s="45">
        <f>A2/B2</f>
        <v>7558.1899669999957</v>
      </c>
      <c r="B5" s="46">
        <f>AVERAGE(tblsales[Quantity])</f>
        <v>2.9944000000000002</v>
      </c>
      <c r="C5" s="44">
        <f>COUNTIF(tblsales[Is Returned], "yes") / B2</f>
        <v>9.7699999999999995E-2</v>
      </c>
    </row>
    <row r="7" spans="1:5" ht="15.75" x14ac:dyDescent="0.5">
      <c r="A7" s="31" t="s">
        <v>63</v>
      </c>
      <c r="D7" s="31" t="s">
        <v>62</v>
      </c>
    </row>
    <row r="9" spans="1:5" x14ac:dyDescent="0.45">
      <c r="A9" s="32" t="s">
        <v>27</v>
      </c>
      <c r="B9" s="12" t="s">
        <v>11</v>
      </c>
      <c r="D9" s="32" t="s">
        <v>1</v>
      </c>
      <c r="E9" s="12" t="s">
        <v>64</v>
      </c>
    </row>
    <row r="10" spans="1:5" x14ac:dyDescent="0.45">
      <c r="A10" s="33" t="s">
        <v>7</v>
      </c>
      <c r="B10" s="71">
        <v>13485612.74</v>
      </c>
      <c r="D10" s="12">
        <v>9378</v>
      </c>
      <c r="E10" s="35">
        <v>94425.65</v>
      </c>
    </row>
    <row r="11" spans="1:5" x14ac:dyDescent="0.45">
      <c r="A11" s="33" t="s">
        <v>102</v>
      </c>
      <c r="B11" s="71">
        <v>12862353.49</v>
      </c>
      <c r="D11" s="12">
        <v>6560</v>
      </c>
      <c r="E11" s="35">
        <v>74030.87</v>
      </c>
    </row>
    <row r="12" spans="1:5" x14ac:dyDescent="0.45">
      <c r="A12" s="33" t="s">
        <v>5</v>
      </c>
      <c r="B12" s="71">
        <v>12673151.35</v>
      </c>
      <c r="D12" s="12">
        <v>7763</v>
      </c>
      <c r="E12" s="35">
        <v>66093.55</v>
      </c>
    </row>
    <row r="13" spans="1:5" x14ac:dyDescent="0.45">
      <c r="A13" s="33" t="s">
        <v>8</v>
      </c>
      <c r="B13" s="71">
        <v>12339330.449999999</v>
      </c>
      <c r="D13" s="12">
        <v>1556</v>
      </c>
      <c r="E13" s="35">
        <v>64992.12</v>
      </c>
    </row>
    <row r="14" spans="1:5" x14ac:dyDescent="0.45">
      <c r="A14" s="33" t="s">
        <v>9</v>
      </c>
      <c r="B14" s="71">
        <v>12164001.1</v>
      </c>
      <c r="D14" s="12">
        <v>2907</v>
      </c>
      <c r="E14" s="35">
        <v>63492.68</v>
      </c>
    </row>
    <row r="17" spans="1:14" x14ac:dyDescent="0.45">
      <c r="A17" s="15" t="s">
        <v>27</v>
      </c>
      <c r="B17" t="s">
        <v>11</v>
      </c>
      <c r="D17" s="15" t="s">
        <v>27</v>
      </c>
      <c r="E17" t="s">
        <v>840</v>
      </c>
      <c r="G17" s="15" t="s">
        <v>27</v>
      </c>
      <c r="H17" t="s">
        <v>857</v>
      </c>
      <c r="J17" s="64" t="s">
        <v>27</v>
      </c>
      <c r="K17" s="64" t="s">
        <v>841</v>
      </c>
      <c r="M17" s="15" t="s">
        <v>27</v>
      </c>
      <c r="N17" t="s">
        <v>11</v>
      </c>
    </row>
    <row r="18" spans="1:14" x14ac:dyDescent="0.45">
      <c r="A18" s="16" t="s">
        <v>842</v>
      </c>
      <c r="B18">
        <v>37424258.5</v>
      </c>
      <c r="D18" s="16" t="s">
        <v>842</v>
      </c>
      <c r="E18">
        <v>5000</v>
      </c>
      <c r="G18" s="16" t="s">
        <v>842</v>
      </c>
      <c r="H18">
        <v>14947</v>
      </c>
      <c r="J18" s="16" t="s">
        <v>842</v>
      </c>
      <c r="L18" s="61"/>
      <c r="M18" s="16" t="s">
        <v>842</v>
      </c>
      <c r="N18">
        <v>37424258.5</v>
      </c>
    </row>
    <row r="19" spans="1:14" x14ac:dyDescent="0.45">
      <c r="A19" s="16" t="s">
        <v>843</v>
      </c>
      <c r="B19">
        <v>38157641.170000002</v>
      </c>
      <c r="D19" s="16" t="s">
        <v>843</v>
      </c>
      <c r="E19">
        <v>5000</v>
      </c>
      <c r="G19" s="16" t="s">
        <v>843</v>
      </c>
      <c r="H19">
        <v>14997</v>
      </c>
      <c r="J19" s="16" t="s">
        <v>843</v>
      </c>
      <c r="M19" s="16" t="s">
        <v>843</v>
      </c>
      <c r="N19">
        <v>38157641.170000002</v>
      </c>
    </row>
    <row r="20" spans="1:14" x14ac:dyDescent="0.45">
      <c r="A20" s="16" t="s">
        <v>28</v>
      </c>
      <c r="B20">
        <v>75581899.670000002</v>
      </c>
      <c r="D20" s="16" t="s">
        <v>28</v>
      </c>
      <c r="E20">
        <v>10000</v>
      </c>
      <c r="G20" s="16" t="s">
        <v>28</v>
      </c>
      <c r="H20">
        <v>29944</v>
      </c>
      <c r="M20" s="16" t="s">
        <v>28</v>
      </c>
      <c r="N20">
        <v>75581899.670000002</v>
      </c>
    </row>
  </sheetData>
  <conditionalFormatting sqref="C5">
    <cfRule type="cellIs" dxfId="0" priority="1" operator="greaterThan">
      <formula>0.098</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1191-1EB9-4AFE-B9B2-C2187C454590}">
  <dimension ref="A1:E16"/>
  <sheetViews>
    <sheetView workbookViewId="0">
      <selection activeCell="C9" sqref="C9"/>
    </sheetView>
  </sheetViews>
  <sheetFormatPr defaultRowHeight="14.25" x14ac:dyDescent="0.45"/>
  <cols>
    <col min="1" max="1" width="10.19921875" bestFit="1" customWidth="1"/>
    <col min="2" max="2" width="18.265625" bestFit="1" customWidth="1"/>
    <col min="3" max="3" width="26.6640625" bestFit="1" customWidth="1"/>
    <col min="4" max="4" width="14.1328125" bestFit="1" customWidth="1"/>
    <col min="5" max="5" width="22.73046875" bestFit="1" customWidth="1"/>
    <col min="6" max="6" width="17.9296875" bestFit="1" customWidth="1"/>
    <col min="7" max="7" width="14.9296875" bestFit="1" customWidth="1"/>
    <col min="8" max="8" width="19.06640625" bestFit="1" customWidth="1"/>
    <col min="9" max="9" width="23" bestFit="1" customWidth="1"/>
  </cols>
  <sheetData>
    <row r="1" spans="1:5" ht="15.75" x14ac:dyDescent="0.5"/>
    <row r="2" spans="1:5" ht="15.75" x14ac:dyDescent="0.5"/>
    <row r="4" spans="1:5" x14ac:dyDescent="0.45">
      <c r="A4" s="15" t="s">
        <v>76</v>
      </c>
      <c r="B4" t="s">
        <v>11</v>
      </c>
      <c r="C4" t="s">
        <v>840</v>
      </c>
      <c r="D4" t="s">
        <v>857</v>
      </c>
    </row>
    <row r="5" spans="1:5" x14ac:dyDescent="0.45">
      <c r="A5" s="50">
        <v>2023</v>
      </c>
      <c r="B5" s="70">
        <v>37424258.5</v>
      </c>
      <c r="C5" s="55">
        <v>5000</v>
      </c>
      <c r="D5" s="54">
        <v>14947</v>
      </c>
    </row>
    <row r="6" spans="1:5" x14ac:dyDescent="0.45">
      <c r="A6" s="50">
        <v>2024</v>
      </c>
      <c r="B6" s="70">
        <v>38157641.170000002</v>
      </c>
      <c r="C6" s="55">
        <v>5000</v>
      </c>
      <c r="D6" s="54">
        <v>14997</v>
      </c>
    </row>
    <row r="7" spans="1:5" x14ac:dyDescent="0.45">
      <c r="A7" s="16" t="s">
        <v>28</v>
      </c>
      <c r="B7" s="53">
        <v>75581899.670000002</v>
      </c>
      <c r="C7" s="55">
        <v>10000</v>
      </c>
      <c r="D7" s="53">
        <v>29944</v>
      </c>
    </row>
    <row r="8" spans="1:5" ht="15.75" x14ac:dyDescent="0.45">
      <c r="A8" s="52" t="s">
        <v>838</v>
      </c>
      <c r="B8" s="52" t="s">
        <v>839</v>
      </c>
      <c r="C8" s="52" t="s">
        <v>858</v>
      </c>
      <c r="D8" s="56" t="s">
        <v>3</v>
      </c>
      <c r="E8" s="56" t="s">
        <v>841</v>
      </c>
    </row>
    <row r="9" spans="1:5" ht="15.75" x14ac:dyDescent="0.45">
      <c r="A9" s="57">
        <f>A13</f>
        <v>1.9596451590350193E-2</v>
      </c>
      <c r="B9" s="58">
        <f>B7</f>
        <v>75581899.670000002</v>
      </c>
      <c r="C9" s="57">
        <f>(KPIs!E19-KPIs!E18)/KPIs!E18</f>
        <v>0</v>
      </c>
      <c r="D9" s="58">
        <f>D6-D5/D5</f>
        <v>14996</v>
      </c>
      <c r="E9" s="58">
        <f>B7 / C7</f>
        <v>7558.1899670000003</v>
      </c>
    </row>
    <row r="11" spans="1:5" x14ac:dyDescent="0.45">
      <c r="A11" s="51" t="s">
        <v>837</v>
      </c>
    </row>
    <row r="12" spans="1:5" x14ac:dyDescent="0.45">
      <c r="A12" s="48" t="e">
        <f>NA()</f>
        <v>#N/A</v>
      </c>
    </row>
    <row r="13" spans="1:5" x14ac:dyDescent="0.45">
      <c r="A13" s="49">
        <f>(B6 - B5 ) / B5</f>
        <v>1.9596451590350193E-2</v>
      </c>
    </row>
    <row r="14" spans="1:5" x14ac:dyDescent="0.45">
      <c r="A14" s="48" t="e">
        <f>NA()</f>
        <v>#N/A</v>
      </c>
    </row>
    <row r="16" spans="1:5" ht="15.75" x14ac:dyDescent="0.45">
      <c r="A16" s="8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1187B48B-40E3-4F0A-8105-B4BE241B3E3F}">
  <ds:schemaRefs/>
</ds:datastoreItem>
</file>

<file path=customXml/itemProps2.xml><?xml version="1.0" encoding="utf-8"?>
<ds:datastoreItem xmlns:ds="http://schemas.openxmlformats.org/officeDocument/2006/customXml" ds:itemID="{E552462D-CBA0-4923-9584-084C70D71F42}">
  <ds:schemaRefs/>
</ds:datastoreItem>
</file>

<file path=customXml/itemProps3.xml><?xml version="1.0" encoding="utf-8"?>
<ds:datastoreItem xmlns:ds="http://schemas.openxmlformats.org/officeDocument/2006/customXml" ds:itemID="{82DED552-C4CD-4A58-9D7D-94621B01E17E}">
  <ds:schemaRefs/>
</ds:datastoreItem>
</file>

<file path=customXml/itemProps4.xml><?xml version="1.0" encoding="utf-8"?>
<ds:datastoreItem xmlns:ds="http://schemas.openxmlformats.org/officeDocument/2006/customXml" ds:itemID="{40DAED23-4862-4792-89C8-3485DA7C441E}">
  <ds:schemaRefs/>
</ds:datastoreItem>
</file>

<file path=customXml/itemProps5.xml><?xml version="1.0" encoding="utf-8"?>
<ds:datastoreItem xmlns:ds="http://schemas.openxmlformats.org/officeDocument/2006/customXml" ds:itemID="{C328B11C-A469-4F22-8711-750471000F8E}">
  <ds:schemaRefs/>
</ds:datastoreItem>
</file>

<file path=customXml/itemProps6.xml><?xml version="1.0" encoding="utf-8"?>
<ds:datastoreItem xmlns:ds="http://schemas.openxmlformats.org/officeDocument/2006/customXml" ds:itemID="{B6135F53-846E-4A52-A30F-D6625DBB01B2}">
  <ds:schemaRefs/>
</ds:datastoreItem>
</file>

<file path=customXml/itemProps7.xml><?xml version="1.0" encoding="utf-8"?>
<ds:datastoreItem xmlns:ds="http://schemas.openxmlformats.org/officeDocument/2006/customXml" ds:itemID="{F972732D-E020-4652-B1C6-DD084510BEB9}">
  <ds:schemaRefs/>
</ds:datastoreItem>
</file>

<file path=customXml/itemProps8.xml><?xml version="1.0" encoding="utf-8"?>
<ds:datastoreItem xmlns:ds="http://schemas.openxmlformats.org/officeDocument/2006/customXml" ds:itemID="{D7EAD3BB-6667-49E7-BB64-C888FC0931EA}">
  <ds:schemaRefs/>
</ds:datastoreItem>
</file>

<file path=customXml/itemProps9.xml><?xml version="1.0" encoding="utf-8"?>
<ds:datastoreItem xmlns:ds="http://schemas.openxmlformats.org/officeDocument/2006/customXml" ds:itemID="{4D654BBC-E96A-4DC8-BBBD-2B807CF8B051}">
  <ds:schemaRefs/>
</ds:datastoreItem>
</file>

<file path=customXml/itemProps10.xml><?xml version="1.0" encoding="utf-8"?>
<ds:datastoreItem xmlns:ds="http://schemas.openxmlformats.org/officeDocument/2006/customXml" ds:itemID="{111698BE-E51E-47D9-84B9-6EB2B46E3EBF}">
  <ds:schemaRefs/>
</ds:datastoreItem>
</file>

<file path=customXml/itemProps11.xml><?xml version="1.0" encoding="utf-8"?>
<ds:datastoreItem xmlns:ds="http://schemas.openxmlformats.org/officeDocument/2006/customXml" ds:itemID="{3AC4C6DB-D5EE-4AB0-9E82-E37FA223A9A5}">
  <ds:schemaRefs/>
</ds:datastoreItem>
</file>

<file path=customXml/itemProps12.xml><?xml version="1.0" encoding="utf-8"?>
<ds:datastoreItem xmlns:ds="http://schemas.openxmlformats.org/officeDocument/2006/customXml" ds:itemID="{BA28E3DD-DF7E-4261-A18F-BD4073C22EB2}">
  <ds:schemaRefs/>
</ds:datastoreItem>
</file>

<file path=customXml/itemProps13.xml><?xml version="1.0" encoding="utf-8"?>
<ds:datastoreItem xmlns:ds="http://schemas.openxmlformats.org/officeDocument/2006/customXml" ds:itemID="{BA612AA2-D594-4509-AAAF-C3505F3A0B6A}">
  <ds:schemaRefs/>
</ds:datastoreItem>
</file>

<file path=customXml/itemProps14.xml><?xml version="1.0" encoding="utf-8"?>
<ds:datastoreItem xmlns:ds="http://schemas.openxmlformats.org/officeDocument/2006/customXml" ds:itemID="{9FF4C868-5100-4023-9426-20D64AAB4452}">
  <ds:schemaRefs/>
</ds:datastoreItem>
</file>

<file path=customXml/itemProps15.xml><?xml version="1.0" encoding="utf-8"?>
<ds:datastoreItem xmlns:ds="http://schemas.openxmlformats.org/officeDocument/2006/customXml" ds:itemID="{B2DAF99B-4127-412A-B601-85F680A05783}">
  <ds:schemaRefs/>
</ds:datastoreItem>
</file>

<file path=customXml/itemProps16.xml><?xml version="1.0" encoding="utf-8"?>
<ds:datastoreItem xmlns:ds="http://schemas.openxmlformats.org/officeDocument/2006/customXml" ds:itemID="{D0DA8C63-A68B-4E04-A3A1-9A023CDDEBF5}">
  <ds:schemaRefs/>
</ds:datastoreItem>
</file>

<file path=customXml/itemProps17.xml><?xml version="1.0" encoding="utf-8"?>
<ds:datastoreItem xmlns:ds="http://schemas.openxmlformats.org/officeDocument/2006/customXml" ds:itemID="{F1BEEBBE-2C6E-4FD8-BFDA-0E2D1D36700A}">
  <ds:schemaRefs/>
</ds:datastoreItem>
</file>

<file path=customXml/itemProps18.xml><?xml version="1.0" encoding="utf-8"?>
<ds:datastoreItem xmlns:ds="http://schemas.openxmlformats.org/officeDocument/2006/customXml" ds:itemID="{D68D324C-BB61-4D02-9B61-A754FC3C5D14}">
  <ds:schemaRefs/>
</ds:datastoreItem>
</file>

<file path=customXml/itemProps19.xml><?xml version="1.0" encoding="utf-8"?>
<ds:datastoreItem xmlns:ds="http://schemas.openxmlformats.org/officeDocument/2006/customXml" ds:itemID="{EB7F0D9E-3D00-49E5-BB9F-DAA0A4EAFC0D}">
  <ds:schemaRefs/>
</ds:datastoreItem>
</file>

<file path=customXml/itemProps20.xml><?xml version="1.0" encoding="utf-8"?>
<ds:datastoreItem xmlns:ds="http://schemas.openxmlformats.org/officeDocument/2006/customXml" ds:itemID="{DCD851C0-46CE-4BD6-8541-617F145707EF}">
  <ds:schemaRefs/>
</ds:datastoreItem>
</file>

<file path=customXml/itemProps21.xml><?xml version="1.0" encoding="utf-8"?>
<ds:datastoreItem xmlns:ds="http://schemas.openxmlformats.org/officeDocument/2006/customXml" ds:itemID="{9ACBCFD6-3451-46A0-9D85-081F85DDA4B2}">
  <ds:schemaRefs/>
</ds:datastoreItem>
</file>

<file path=customXml/itemProps22.xml><?xml version="1.0" encoding="utf-8"?>
<ds:datastoreItem xmlns:ds="http://schemas.openxmlformats.org/officeDocument/2006/customXml" ds:itemID="{492DC51F-197E-407C-B584-341969A752FE}">
  <ds:schemaRefs/>
</ds:datastoreItem>
</file>

<file path=customXml/itemProps23.xml><?xml version="1.0" encoding="utf-8"?>
<ds:datastoreItem xmlns:ds="http://schemas.openxmlformats.org/officeDocument/2006/customXml" ds:itemID="{DB4ED754-FB7A-419A-B789-F9E37A9A4181}">
  <ds:schemaRefs/>
</ds:datastoreItem>
</file>

<file path=customXml/itemProps24.xml><?xml version="1.0" encoding="utf-8"?>
<ds:datastoreItem xmlns:ds="http://schemas.openxmlformats.org/officeDocument/2006/customXml" ds:itemID="{4C0F4744-D934-4F58-825B-1E3266C93C83}">
  <ds:schemaRefs/>
</ds:datastoreItem>
</file>

<file path=customXml/itemProps25.xml><?xml version="1.0" encoding="utf-8"?>
<ds:datastoreItem xmlns:ds="http://schemas.openxmlformats.org/officeDocument/2006/customXml" ds:itemID="{7346D68F-00AD-47CB-A800-30A54A002401}">
  <ds:schemaRefs/>
</ds:datastoreItem>
</file>

<file path=customXml/itemProps26.xml><?xml version="1.0" encoding="utf-8"?>
<ds:datastoreItem xmlns:ds="http://schemas.openxmlformats.org/officeDocument/2006/customXml" ds:itemID="{687DC5EA-CE86-43AC-81EA-E128C9662CB7}">
  <ds:schemaRefs/>
</ds:datastoreItem>
</file>

<file path=customXml/itemProps27.xml><?xml version="1.0" encoding="utf-8"?>
<ds:datastoreItem xmlns:ds="http://schemas.openxmlformats.org/officeDocument/2006/customXml" ds:itemID="{5D4E1BC4-ED8B-46EF-BBEB-7278BD16DFE8}">
  <ds:schemaRefs/>
</ds:datastoreItem>
</file>

<file path=customXml/itemProps28.xml><?xml version="1.0" encoding="utf-8"?>
<ds:datastoreItem xmlns:ds="http://schemas.openxmlformats.org/officeDocument/2006/customXml" ds:itemID="{1F8AAF34-652E-43C3-96E5-EB394642B84C}">
  <ds:schemaRefs/>
</ds:datastoreItem>
</file>

<file path=customXml/itemProps29.xml><?xml version="1.0" encoding="utf-8"?>
<ds:datastoreItem xmlns:ds="http://schemas.openxmlformats.org/officeDocument/2006/customXml" ds:itemID="{B4909E2A-0CC5-47A9-B809-63D90E4EB43D}">
  <ds:schemaRefs>
    <ds:schemaRef ds:uri="http://schemas.microsoft.com/DataMashup"/>
  </ds:schemaRefs>
</ds:datastoreItem>
</file>

<file path=customXml/itemProps30.xml><?xml version="1.0" encoding="utf-8"?>
<ds:datastoreItem xmlns:ds="http://schemas.openxmlformats.org/officeDocument/2006/customXml" ds:itemID="{47A45D1A-957B-4422-9CA7-C2086BA0214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Data</vt:lpstr>
      <vt:lpstr>Data Quality Dashboard</vt:lpstr>
      <vt:lpstr>RFM_Pivot</vt:lpstr>
      <vt:lpstr>RFM_Analysis</vt:lpstr>
      <vt:lpstr>Combo Chart</vt:lpstr>
      <vt:lpstr>Waterfall Chart</vt:lpstr>
      <vt:lpstr>Doughnut Chart</vt:lpstr>
      <vt:lpstr>Bar Chart</vt:lpstr>
      <vt:lpstr>KPIs</vt:lpstr>
      <vt:lpstr>KPI 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Kunal Patil</cp:lastModifiedBy>
  <dcterms:created xsi:type="dcterms:W3CDTF">2025-12-09T12:53:46Z</dcterms:created>
  <dcterms:modified xsi:type="dcterms:W3CDTF">2025-12-24T07:28:38Z</dcterms:modified>
</cp:coreProperties>
</file>